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defaultThemeVersion="124226"/>
  <mc:AlternateContent xmlns:mc="http://schemas.openxmlformats.org/markup-compatibility/2006">
    <mc:Choice Requires="x15">
      <x15ac:absPath xmlns:x15ac="http://schemas.microsoft.com/office/spreadsheetml/2010/11/ac" url="S:\Kunden\IHK Potsdam\2026 Ausschreibung\AS Unterlagen\"/>
    </mc:Choice>
  </mc:AlternateContent>
  <xr:revisionPtr revIDLastSave="0" documentId="13_ncr:1_{AE6130E2-AF7B-4459-9425-2586983A6A59}" xr6:coauthVersionLast="47" xr6:coauthVersionMax="47" xr10:uidLastSave="{00000000-0000-0000-0000-000000000000}"/>
  <workbookProtection workbookAlgorithmName="SHA-512" workbookHashValue="P2gobuo/8YldvMdPhHQy5g+ygcB673JZe2d68Vb0REb5x++ZUlFz4NDbIPuhs2RePaGSh0gr19MLGoSvqtA8SA==" workbookSaltValue="6/b0dmC7WASsufwsAmkIzg==" workbookSpinCount="100000" lockStructure="1"/>
  <bookViews>
    <workbookView xWindow="28680" yWindow="-120" windowWidth="29040" windowHeight="15720" tabRatio="910" xr2:uid="{00000000-000D-0000-FFFF-FFFF00000000}"/>
  </bookViews>
  <sheets>
    <sheet name="Inhaltsverzeichnis" sheetId="45" r:id="rId1"/>
    <sheet name="Preise_Abrufleistungen" sheetId="47" r:id="rId2"/>
    <sheet name="Reinigungstage" sheetId="66" r:id="rId3"/>
    <sheet name="Ferientage" sheetId="189" r:id="rId4"/>
    <sheet name="Gebäudeübersicht" sheetId="236" r:id="rId5"/>
    <sheet name="Vorbemerkungen" sheetId="7" r:id="rId6"/>
    <sheet name="Verwendung Kalkulationsmappe" sheetId="234" r:id="rId7"/>
    <sheet name="Raumgruppen_Bezeichnungen" sheetId="114" r:id="rId8"/>
    <sheet name="Raumliste Gesamt R" sheetId="183" state="hidden" r:id="rId9"/>
    <sheet name="Raumliste Gesamt K" sheetId="184" state="hidden" r:id="rId10"/>
    <sheet name="Haus 1, 2 a-c R" sheetId="147" r:id="rId11"/>
    <sheet name="Haus 1, 2 a-c K" sheetId="174" r:id="rId12"/>
    <sheet name="Haus 2, 2 a-c R" sheetId="239" r:id="rId13"/>
    <sheet name="Haus 2, 2 a-c K" sheetId="238" r:id="rId14"/>
    <sheet name="Haus 3, 2 a-c R" sheetId="241" r:id="rId15"/>
    <sheet name="Haus 3, 2 a-c K" sheetId="240" r:id="rId16"/>
    <sheet name="Neubau  - Fremdvermietet, 2 d R" sheetId="243" r:id="rId17"/>
    <sheet name="Neubau  - Fremdvermietet, 2 d K" sheetId="242" r:id="rId18"/>
    <sheet name="Neubau, 2 d R" sheetId="245" r:id="rId19"/>
    <sheet name="Neubau, 2 d K" sheetId="244" r:id="rId20"/>
    <sheet name="Tiefgarage R" sheetId="247" r:id="rId21"/>
    <sheet name="Tiefgarage K" sheetId="246" r:id="rId22"/>
    <sheet name="Reserve 01 R" sheetId="249" state="hidden" r:id="rId23"/>
    <sheet name="Reserve 01 K" sheetId="248" state="hidden" r:id="rId24"/>
    <sheet name="Reserve 02 R" sheetId="251" state="hidden" r:id="rId25"/>
    <sheet name="Reserve 02 K" sheetId="250" state="hidden" r:id="rId26"/>
    <sheet name="Reserve 03 R" sheetId="253" state="hidden" r:id="rId27"/>
    <sheet name="Reserve 03 K" sheetId="252" state="hidden" r:id="rId28"/>
    <sheet name="Reserve 04 R" sheetId="255" state="hidden" r:id="rId29"/>
    <sheet name="Reserve 04 K" sheetId="254" state="hidden" r:id="rId30"/>
    <sheet name="Reserve 05 R" sheetId="257" state="hidden" r:id="rId31"/>
    <sheet name="Reserve 05 K" sheetId="256" state="hidden" r:id="rId32"/>
    <sheet name="Stundensatz_UHR_Los_01" sheetId="70" r:id="rId33"/>
    <sheet name="Sonderleistungen Los 01" sheetId="237" r:id="rId34"/>
    <sheet name="Losübersicht_01_UHR" sheetId="59" r:id="rId35"/>
    <sheet name="Stundenverrechnungssatz_Glas" sheetId="71" state="hidden" r:id="rId36"/>
    <sheet name="Losübersicht_02_Glas" sheetId="177" state="hidden" r:id="rId37"/>
    <sheet name="Losübersicht_GESAMT" sheetId="65" r:id="rId38"/>
    <sheet name="Änderungshistorie" sheetId="235" state="veryHidden" r:id="rId39"/>
  </sheets>
  <definedNames>
    <definedName name="_xlnm._FilterDatabase" localSheetId="10" hidden="1">'Haus 1, 2 a-c R'!$B$4:$CB$307</definedName>
    <definedName name="_xlnm._FilterDatabase" localSheetId="12" hidden="1">'Haus 2, 2 a-c R'!$B$4:$CB$307</definedName>
    <definedName name="_xlnm._FilterDatabase" localSheetId="14" hidden="1">'Haus 3, 2 a-c R'!$B$4:$CB$307</definedName>
    <definedName name="_xlnm._FilterDatabase" localSheetId="0" hidden="1">Inhaltsverzeichnis!$B$1:$B$41</definedName>
    <definedName name="_xlnm._FilterDatabase" localSheetId="16" hidden="1">'Neubau  - Fremdvermietet, 2 d R'!$B$4:$CB$307</definedName>
    <definedName name="_xlnm._FilterDatabase" localSheetId="18" hidden="1">'Neubau, 2 d R'!$B$4:$CB$307</definedName>
    <definedName name="_xlnm._FilterDatabase" localSheetId="7" hidden="1">Raumgruppen_Bezeichnungen!$B$2:$H$390</definedName>
    <definedName name="_xlnm._FilterDatabase" localSheetId="8" hidden="1">'Raumliste Gesamt R'!$B$4:$CB$429</definedName>
    <definedName name="Abschlagfaktor">Preise_Abrufleistungen!$K$19</definedName>
    <definedName name="_xlnm.Print_Area" localSheetId="34">Losübersicht_01_UHR!$B$2:$K$92</definedName>
    <definedName name="_xlnm.Print_Area" localSheetId="36">Losübersicht_02_Glas!$B$2:$L$92</definedName>
    <definedName name="_xlnm.Print_Area" localSheetId="37">Losübersicht_GESAMT!$B$2:$D$19</definedName>
    <definedName name="_xlnm.Print_Area" localSheetId="1">Preise_Abrufleistungen!$B$2:$F$52</definedName>
    <definedName name="_xlnm.Print_Area" localSheetId="7">Raumgruppen_Bezeichnungen!$C$2:$E$305</definedName>
    <definedName name="_xlnm.Print_Area" localSheetId="32">Stundensatz_UHR_Los_01!$B$2:$E$69</definedName>
    <definedName name="_xlnm.Print_Area" localSheetId="6">'Verwendung Kalkulationsmappe'!$B$2:$B$99</definedName>
    <definedName name="_xlnm.Print_Titles" localSheetId="34">Losübersicht_01_UHR!$2:$4</definedName>
    <definedName name="_xlnm.Print_Titles" localSheetId="36">Losübersicht_02_Glas!$2:$4</definedName>
    <definedName name="Los01GRG">Losübersicht_01_UHR!$C$107</definedName>
    <definedName name="Los01NS">Losübersicht_01_UHR!$N$108:$S$410</definedName>
    <definedName name="SAPBEXrevision" hidden="1">40</definedName>
    <definedName name="SAPBEXsysID" hidden="1">"BWP"</definedName>
    <definedName name="SAPBEXwbID" hidden="1">"2Z7HVVL9T96NOXN21HBQL1QNB"</definedName>
    <definedName name="Stundensatz01PGF">Stundensatz_UHR_Los_01!$O$14</definedName>
    <definedName name="Stundensatz01SVS">Stundensatz_UHR_Los_01!$E$59</definedName>
    <definedName name="TabelleK01aGlAnzRei">'Haus 1, 2 a-c K'!$K$322</definedName>
    <definedName name="TabelleK01aGlEPr">'Haus 1, 2 a-c K'!$K$321</definedName>
    <definedName name="TabelleK01aGlFl">'Haus 1, 2 a-c K'!$K$320</definedName>
    <definedName name="TabelleK01BI">'Haus 1, 2 a-c K'!$B$4:$I$306</definedName>
    <definedName name="TabelleK01GesKost">'Haus 1, 2 a-c K'!$K$309</definedName>
    <definedName name="TabelleK01GRGKost">'Haus 1, 2 a-c K'!$K$313</definedName>
    <definedName name="TabelleK01HubstPr">'Haus 1, 2 a-c K'!$K$325</definedName>
    <definedName name="TabelleK01iGlAnzRei">'Haus 1, 2 a-c K'!$K$317</definedName>
    <definedName name="TabelleK01iGlEPr">'Haus 1, 2 a-c K'!$K$316</definedName>
    <definedName name="TabelleK01iGlFl">'Haus 1, 2 a-c K'!$K$315</definedName>
    <definedName name="TabelleK01JJ">'Haus 1, 2 a-c K'!$J$4:$J$306</definedName>
    <definedName name="TabelleK01JRS">'Haus 1, 2 a-c K'!$I$307</definedName>
    <definedName name="TabelleK01KontrWert">'Haus 1, 2 a-c K'!$N$307</definedName>
    <definedName name="TabelleK01ReiFl">'Haus 1, 2 a-c K'!$D$307</definedName>
    <definedName name="TabelleK01ReiFlpa">'Haus 1, 2 a-c K'!$H$307</definedName>
    <definedName name="TabelleK02aGlAnzRei">'Haus 2, 2 a-c K'!$K$322</definedName>
    <definedName name="TabelleK02aGlEPr">'Haus 2, 2 a-c K'!$K$321</definedName>
    <definedName name="TabelleK02aGlFl">'Haus 2, 2 a-c K'!$K$320</definedName>
    <definedName name="TabelleK02BI">'Haus 2, 2 a-c K'!$B$4:$I$306</definedName>
    <definedName name="TabelleK02GesKost">'Haus 2, 2 a-c K'!$K$309</definedName>
    <definedName name="TabelleK02GRGKost">'Haus 2, 2 a-c K'!$K$313</definedName>
    <definedName name="TabelleK02HubstPr">'Haus 2, 2 a-c K'!$K$325</definedName>
    <definedName name="TabelleK02iGlAnzRei">'Haus 2, 2 a-c K'!$K$317</definedName>
    <definedName name="TabelleK02iGlEPr">'Haus 2, 2 a-c K'!$K$316</definedName>
    <definedName name="TabelleK02iGlFl">'Haus 2, 2 a-c K'!$K$315</definedName>
    <definedName name="TabelleK02JJ">'Haus 2, 2 a-c K'!$J$4:$J$306</definedName>
    <definedName name="TabelleK02JRS">'Haus 2, 2 a-c K'!$I$307</definedName>
    <definedName name="TabelleK02KontrWert">'Haus 2, 2 a-c K'!$N$307</definedName>
    <definedName name="TabelleK02ReiFl">'Haus 2, 2 a-c K'!$D$307</definedName>
    <definedName name="TabelleK02ReiFlpa">'Haus 2, 2 a-c K'!$H$307</definedName>
    <definedName name="TabelleK03aGlAnzRei">'Haus 3, 2 a-c K'!$K$322</definedName>
    <definedName name="TabelleK03aGlEPr">'Haus 3, 2 a-c K'!$K$321</definedName>
    <definedName name="TabelleK03aGlFl">'Haus 3, 2 a-c K'!$K$320</definedName>
    <definedName name="TabelleK03BI">'Haus 3, 2 a-c K'!$B$4:$I$306</definedName>
    <definedName name="TabelleK03GesKost">'Haus 3, 2 a-c K'!$K$309</definedName>
    <definedName name="TabelleK03GRGKost">'Haus 3, 2 a-c K'!$K$313</definedName>
    <definedName name="TabelleK03HubstPr">'Haus 3, 2 a-c K'!$K$325</definedName>
    <definedName name="TabelleK03iGlAnzRei">'Haus 3, 2 a-c K'!$K$317</definedName>
    <definedName name="TabelleK03iGlEPr">'Haus 3, 2 a-c K'!$K$316</definedName>
    <definedName name="TabelleK03iGlFl">'Haus 3, 2 a-c K'!$K$315</definedName>
    <definedName name="TabelleK03JJ">'Haus 3, 2 a-c K'!$J$4:$J$306</definedName>
    <definedName name="TabelleK03JRS">'Haus 3, 2 a-c K'!$I$307</definedName>
    <definedName name="TabelleK03KontrWert">'Haus 3, 2 a-c K'!$N$307</definedName>
    <definedName name="TabelleK03ReiFl">'Haus 3, 2 a-c K'!$D$307</definedName>
    <definedName name="TabelleK03ReiFlpa">'Haus 3, 2 a-c K'!$H$307</definedName>
    <definedName name="TabelleK04aGlAnzRei">'Neubau  - Fremdvermietet, 2 d K'!$K$322</definedName>
    <definedName name="TabelleK04aGlEPr">'Neubau  - Fremdvermietet, 2 d K'!$K$321</definedName>
    <definedName name="TabelleK04aGlFl">'Neubau  - Fremdvermietet, 2 d K'!$K$320</definedName>
    <definedName name="TabelleK04BI">'Neubau  - Fremdvermietet, 2 d K'!$B$4:$I$306</definedName>
    <definedName name="TabelleK04GesKost">'Neubau  - Fremdvermietet, 2 d K'!$K$309</definedName>
    <definedName name="TabelleK04GRGKost">'Neubau  - Fremdvermietet, 2 d K'!$K$313</definedName>
    <definedName name="TabelleK04HubstPr">'Neubau  - Fremdvermietet, 2 d K'!$K$325</definedName>
    <definedName name="TabelleK04iGlAnzRei">'Neubau  - Fremdvermietet, 2 d K'!$K$317</definedName>
    <definedName name="TabelleK04iGlEPr">'Neubau  - Fremdvermietet, 2 d K'!$K$316</definedName>
    <definedName name="TabelleK04iGlFl">'Neubau  - Fremdvermietet, 2 d K'!$K$315</definedName>
    <definedName name="TabelleK04JJ">'Neubau  - Fremdvermietet, 2 d K'!$J$4:$J$306</definedName>
    <definedName name="TabelleK04JRS">'Neubau  - Fremdvermietet, 2 d K'!$I$307</definedName>
    <definedName name="TabelleK04KontrWert">'Neubau  - Fremdvermietet, 2 d K'!$N$307</definedName>
    <definedName name="TabelleK04ReiFl">'Neubau  - Fremdvermietet, 2 d K'!$D$307</definedName>
    <definedName name="TabelleK04ReiFlpa">'Neubau  - Fremdvermietet, 2 d K'!$H$307</definedName>
    <definedName name="TabelleK05aGlAnzRei">'Neubau, 2 d K'!$K$322</definedName>
    <definedName name="TabelleK05aGlEPr">'Neubau, 2 d K'!$K$321</definedName>
    <definedName name="TabelleK05aGlFl">'Neubau, 2 d K'!$K$320</definedName>
    <definedName name="TabelleK05BI">'Neubau, 2 d K'!$B$4:$I$306</definedName>
    <definedName name="TabelleK05GesKost">'Neubau, 2 d K'!$K$309</definedName>
    <definedName name="TabelleK05GRGKost">'Neubau, 2 d K'!$K$313</definedName>
    <definedName name="TabelleK05HubstPr">'Neubau, 2 d K'!$K$325</definedName>
    <definedName name="TabelleK05iGlAnzRei">'Neubau, 2 d K'!$K$317</definedName>
    <definedName name="TabelleK05iGlEPr">'Neubau, 2 d K'!$K$316</definedName>
    <definedName name="TabelleK05iGlFl">'Neubau, 2 d K'!$K$315</definedName>
    <definedName name="TabelleK05JJ">'Neubau, 2 d K'!$J$4:$J$306</definedName>
    <definedName name="TabelleK05JRS">'Neubau, 2 d K'!$I$307</definedName>
    <definedName name="TabelleK05KontrWert">'Neubau, 2 d K'!$N$307</definedName>
    <definedName name="TabelleK05ReiFl">'Neubau, 2 d K'!$D$307</definedName>
    <definedName name="TabelleK05ReiFlpa">'Neubau, 2 d K'!$H$307</definedName>
    <definedName name="TabelleK06aGlAnzRei">'Tiefgarage K'!$K$322</definedName>
    <definedName name="TabelleK06aGlEPr">'Tiefgarage K'!$K$321</definedName>
    <definedName name="TabelleK06aGlFl">'Tiefgarage K'!$K$320</definedName>
    <definedName name="TabelleK06BI">'Tiefgarage K'!$B$4:$I$306</definedName>
    <definedName name="TabelleK06GesKost">'Tiefgarage K'!$K$309</definedName>
    <definedName name="TabelleK06GRGKost">'Tiefgarage K'!$K$313</definedName>
    <definedName name="TabelleK06HubstPr">'Tiefgarage K'!$K$325</definedName>
    <definedName name="TabelleK06iGlAnzRei">'Tiefgarage K'!$K$317</definedName>
    <definedName name="TabelleK06iGlEPr">'Tiefgarage K'!$K$316</definedName>
    <definedName name="TabelleK06iGlFl">'Tiefgarage K'!$K$315</definedName>
    <definedName name="TabelleK06JJ">'Tiefgarage K'!$J$4:$J$306</definedName>
    <definedName name="TabelleK06JRS">'Tiefgarage K'!$I$307</definedName>
    <definedName name="TabelleK06KontrWert">'Tiefgarage K'!$N$307</definedName>
    <definedName name="TabelleK06ReiFl">'Tiefgarage K'!$D$307</definedName>
    <definedName name="TabelleK06ReiFlpa">'Tiefgarage K'!$H$307</definedName>
    <definedName name="TabelleK07aGlAnzRei">'Reserve 01 K'!$K$322</definedName>
    <definedName name="TabelleK07aGlEPr">'Reserve 01 K'!$K$321</definedName>
    <definedName name="TabelleK07aGlFl">'Reserve 01 K'!$K$320</definedName>
    <definedName name="TabelleK07BI">'Reserve 01 K'!$B$4:$I$306</definedName>
    <definedName name="TabelleK07GesKost">'Reserve 01 K'!$K$309</definedName>
    <definedName name="TabelleK07GRGKost">'Reserve 01 K'!$K$313</definedName>
    <definedName name="TabelleK07HubstPr">'Reserve 01 K'!$K$325</definedName>
    <definedName name="TabelleK07iGlAnzRei">'Reserve 01 K'!$K$317</definedName>
    <definedName name="TabelleK07iGlEPr">'Reserve 01 K'!$K$316</definedName>
    <definedName name="TabelleK07iGlFl">'Reserve 01 K'!$K$315</definedName>
    <definedName name="TabelleK07JJ">'Reserve 01 K'!$J$4:$J$306</definedName>
    <definedName name="TabelleK07JRS">'Reserve 01 K'!$I$307</definedName>
    <definedName name="TabelleK07KontrWert">'Reserve 01 K'!$N$307</definedName>
    <definedName name="TabelleK07ReiFl">'Reserve 01 K'!$D$307</definedName>
    <definedName name="TabelleK07ReiFlpa">'Reserve 01 K'!$H$307</definedName>
    <definedName name="TabelleK08aGlAnzRei">'Reserve 02 K'!$K$322</definedName>
    <definedName name="TabelleK08aGlEPr">'Reserve 02 K'!$K$321</definedName>
    <definedName name="TabelleK08aGlFl">'Reserve 02 K'!$K$320</definedName>
    <definedName name="TabelleK08BI">'Reserve 02 K'!$B$4:$I$306</definedName>
    <definedName name="TabelleK08GesKost">'Reserve 02 K'!$K$309</definedName>
    <definedName name="TabelleK08GRGKost">'Reserve 02 K'!$K$313</definedName>
    <definedName name="TabelleK08HubstPr">'Reserve 02 K'!$K$325</definedName>
    <definedName name="TabelleK08iGlAnzRei">'Reserve 02 K'!$K$317</definedName>
    <definedName name="TabelleK08iGlEPr">'Reserve 02 K'!$K$316</definedName>
    <definedName name="TabelleK08iGlFl">'Reserve 02 K'!$K$315</definedName>
    <definedName name="TabelleK08JJ">'Reserve 02 K'!$J$4:$J$306</definedName>
    <definedName name="TabelleK08JRS">'Reserve 02 K'!$I$307</definedName>
    <definedName name="TabelleK08KontrWert">'Reserve 02 K'!$N$307</definedName>
    <definedName name="TabelleK08ReiFl">'Reserve 02 K'!$D$307</definedName>
    <definedName name="TabelleK08ReiFlpa">'Reserve 02 K'!$H$307</definedName>
    <definedName name="TabelleK09aGlAnzRei">'Reserve 03 K'!$K$322</definedName>
    <definedName name="TabelleK09aGlEPr">'Reserve 03 K'!$K$321</definedName>
    <definedName name="TabelleK09aGlFl">'Reserve 03 K'!$K$320</definedName>
    <definedName name="TabelleK09BI">'Reserve 03 K'!$B$4:$I$306</definedName>
    <definedName name="TabelleK09GesKost">'Reserve 03 K'!$K$309</definedName>
    <definedName name="TabelleK09GRGKost">'Reserve 03 K'!$K$313</definedName>
    <definedName name="TabelleK09HubstPr">'Reserve 03 K'!$K$325</definedName>
    <definedName name="TabelleK09iGlAnzRei">'Reserve 03 K'!$K$317</definedName>
    <definedName name="TabelleK09iGlEPr">'Reserve 03 K'!$K$316</definedName>
    <definedName name="TabelleK09iGlFl">'Reserve 03 K'!$K$315</definedName>
    <definedName name="TabelleK09JJ">'Reserve 03 K'!$J$4:$J$306</definedName>
    <definedName name="TabelleK09JRS">'Reserve 03 K'!$I$307</definedName>
    <definedName name="TabelleK09KontrWert">'Reserve 03 K'!$N$307</definedName>
    <definedName name="TabelleK09ReiFl">'Reserve 03 K'!$D$307</definedName>
    <definedName name="TabelleK09ReiFlpa">'Reserve 03 K'!$H$307</definedName>
    <definedName name="TabelleK10aGlAnzRei">'Reserve 04 K'!$K$322</definedName>
    <definedName name="TabelleK10aGlEPr">'Reserve 04 K'!$K$321</definedName>
    <definedName name="TabelleK10aGlFl">'Reserve 04 K'!$K$320</definedName>
    <definedName name="TabelleK10BI">'Reserve 04 K'!$B$4:$I$306</definedName>
    <definedName name="TabelleK10GesKost">'Reserve 04 K'!$K$309</definedName>
    <definedName name="TabelleK10GRGKost">'Reserve 04 K'!$K$313</definedName>
    <definedName name="TabelleK10HubstPr">'Reserve 04 K'!$K$325</definedName>
    <definedName name="TabelleK10iGlAnzRei">'Reserve 04 K'!$K$317</definedName>
    <definedName name="TabelleK10iGlEPr">'Reserve 04 K'!$K$316</definedName>
    <definedName name="TabelleK10iGlFl">'Reserve 04 K'!$K$315</definedName>
    <definedName name="TabelleK10JJ">'Reserve 04 K'!$J$4:$J$306</definedName>
    <definedName name="TabelleK10JRS">'Reserve 04 K'!$I$307</definedName>
    <definedName name="TabelleK10KontrWert">'Reserve 04 K'!$N$307</definedName>
    <definedName name="TabelleK10ReiFl">'Reserve 04 K'!$D$307</definedName>
    <definedName name="TabelleK10ReiFlpa">'Reserve 04 K'!$H$307</definedName>
    <definedName name="TabelleK11aGlAnzRei">'Reserve 05 K'!$K$322</definedName>
    <definedName name="TabelleK11aGlEPr">'Reserve 05 K'!$K$321</definedName>
    <definedName name="TabelleK11aGlFl">'Reserve 05 K'!$K$320</definedName>
    <definedName name="TabelleK11BI">'Reserve 05 K'!$B$4:$I$306</definedName>
    <definedName name="TabelleK11GesKost">'Reserve 05 K'!$K$309</definedName>
    <definedName name="TabelleK11GRGKost">'Reserve 05 K'!$K$313</definedName>
    <definedName name="TabelleK11HubstPr">'Reserve 05 K'!$K$325</definedName>
    <definedName name="TabelleK11iGlAnzRei">'Reserve 05 K'!$K$317</definedName>
    <definedName name="TabelleK11iGlEPr">'Reserve 05 K'!$K$316</definedName>
    <definedName name="TabelleK11iGlFl">'Reserve 05 K'!$K$315</definedName>
    <definedName name="TabelleK11JJ">'Reserve 05 K'!$J$4:$J$306</definedName>
    <definedName name="TabelleK11JRS">'Reserve 05 K'!$I$307</definedName>
    <definedName name="TabelleK11KontrWert">'Reserve 05 K'!$N$307</definedName>
    <definedName name="TabelleK11ReiFl">'Reserve 05 K'!$D$307</definedName>
    <definedName name="TabelleK11ReiFlpa">'Reserve 05 K'!$H$307</definedName>
    <definedName name="TabelleR01HH">'Haus 1, 2 a-c R'!$H$5:$H$5004</definedName>
    <definedName name="TabelleR01II">'Haus 1, 2 a-c R'!$I$5:$I$5004</definedName>
    <definedName name="TabelleR01J2">'Haus 1, 2 a-c R'!$J$2</definedName>
    <definedName name="TabelleR01JJ">'Haus 1, 2 a-c R'!$J$5:$J$5004</definedName>
    <definedName name="TabelleR01L2">'Haus 1, 2 a-c R'!$L$2</definedName>
    <definedName name="TabelleR01LL">'Haus 1, 2 a-c R'!$L$5:$L$5004</definedName>
    <definedName name="TabelleR01M2">'Haus 1, 2 a-c R'!$M$2</definedName>
    <definedName name="TabelleR01N2">'Haus 1, 2 a-c R'!$N$2</definedName>
    <definedName name="TabelleR02HH">'Haus 2, 2 a-c R'!$H$5:$H$5004</definedName>
    <definedName name="TabelleR02II">'Haus 2, 2 a-c R'!$I$5:$I$5004</definedName>
    <definedName name="TabelleR02J2">'Haus 2, 2 a-c R'!$J$2</definedName>
    <definedName name="TabelleR02JJ">'Haus 2, 2 a-c R'!$J$5:$J$5004</definedName>
    <definedName name="TabelleR02L2">'Haus 2, 2 a-c R'!$L$2</definedName>
    <definedName name="TabelleR02LL">'Haus 2, 2 a-c R'!$L$5:$L$5004</definedName>
    <definedName name="TabelleR02M2">'Haus 2, 2 a-c R'!$M$2</definedName>
    <definedName name="TabelleR02N2">'Haus 2, 2 a-c R'!$N$2</definedName>
    <definedName name="TabelleR03HH">'Haus 3, 2 a-c R'!$H$5:$H$5004</definedName>
    <definedName name="TabelleR03II">'Haus 3, 2 a-c R'!$I$5:$I$5004</definedName>
    <definedName name="TabelleR03J2">'Haus 3, 2 a-c R'!$J$2</definedName>
    <definedName name="TabelleR03JJ">'Haus 3, 2 a-c R'!$J$5:$J$5004</definedName>
    <definedName name="TabelleR03L2">'Haus 3, 2 a-c R'!$L$2</definedName>
    <definedName name="TabelleR03LL">'Haus 3, 2 a-c R'!$L$5:$L$5004</definedName>
    <definedName name="TabelleR03M2">'Haus 3, 2 a-c R'!$M$2</definedName>
    <definedName name="TabelleR03N2">'Haus 3, 2 a-c R'!$N$2</definedName>
    <definedName name="TabelleR04HH">'Neubau  - Fremdvermietet, 2 d R'!$H$5:$H$5004</definedName>
    <definedName name="TabelleR04II">'Neubau  - Fremdvermietet, 2 d R'!$I$5:$I$5004</definedName>
    <definedName name="TabelleR04J2">'Neubau  - Fremdvermietet, 2 d R'!$J$2</definedName>
    <definedName name="TabelleR04JJ">'Neubau  - Fremdvermietet, 2 d R'!$J$5:$J$5004</definedName>
    <definedName name="TabelleR04L2">'Neubau  - Fremdvermietet, 2 d R'!$L$2</definedName>
    <definedName name="TabelleR04LL">'Neubau  - Fremdvermietet, 2 d R'!$L$5:$L$5004</definedName>
    <definedName name="TabelleR04M2">'Neubau  - Fremdvermietet, 2 d R'!$M$2</definedName>
    <definedName name="TabelleR04N2">'Neubau  - Fremdvermietet, 2 d R'!$N$2</definedName>
    <definedName name="TabelleR05HH">'Neubau, 2 d R'!$H$5:$H$5004</definedName>
    <definedName name="TabelleR05II">'Neubau, 2 d R'!$I$5:$I$5004</definedName>
    <definedName name="TabelleR05J2">'Neubau, 2 d R'!$J$2</definedName>
    <definedName name="TabelleR05JJ">'Neubau, 2 d R'!$J$5:$J$5004</definedName>
    <definedName name="TabelleR05L2">'Neubau, 2 d R'!$L$2</definedName>
    <definedName name="TabelleR05LL">'Neubau, 2 d R'!$L$5:$L$5004</definedName>
    <definedName name="TabelleR05M2">'Neubau, 2 d R'!$M$2</definedName>
    <definedName name="TabelleR05N2">'Neubau, 2 d R'!$N$2</definedName>
    <definedName name="TabelleR06HH">'Tiefgarage R'!$H$5:$H$5004</definedName>
    <definedName name="TabelleR06II">'Tiefgarage R'!$I$5:$I$5004</definedName>
    <definedName name="TabelleR06J2">'Tiefgarage R'!$J$2</definedName>
    <definedName name="TabelleR06JJ">'Tiefgarage R'!$J$5:$J$5004</definedName>
    <definedName name="TabelleR06L2">'Tiefgarage R'!$L$2</definedName>
    <definedName name="TabelleR06LL">'Tiefgarage R'!$L$5:$L$5004</definedName>
    <definedName name="TabelleR06M2">'Tiefgarage R'!$M$2</definedName>
    <definedName name="TabelleR06N2">'Tiefgarage R'!$N$2</definedName>
    <definedName name="TabelleR07HH">'Reserve 01 R'!$H$5:$H$5004</definedName>
    <definedName name="TabelleR07II">'Reserve 01 R'!$I$5:$I$5004</definedName>
    <definedName name="TabelleR07J2">'Reserve 01 R'!$J$2</definedName>
    <definedName name="TabelleR07JJ">'Reserve 01 R'!$J$5:$J$5004</definedName>
    <definedName name="TabelleR07L2">'Reserve 01 R'!$L$2</definedName>
    <definedName name="TabelleR07LL">'Reserve 01 R'!$L$5:$L$5004</definedName>
    <definedName name="TabelleR07M2">'Reserve 01 R'!$M$2</definedName>
    <definedName name="TabelleR07N2">'Reserve 01 R'!$N$2</definedName>
    <definedName name="TabelleR08HH">'Reserve 02 R'!$H$5:$H$5004</definedName>
    <definedName name="TabelleR08II">'Reserve 02 R'!$I$5:$I$5004</definedName>
    <definedName name="TabelleR08J2">'Reserve 02 R'!$J$2</definedName>
    <definedName name="TabelleR08JJ">'Reserve 02 R'!$J$5:$J$5004</definedName>
    <definedName name="TabelleR08L2">'Reserve 02 R'!$L$2</definedName>
    <definedName name="TabelleR08LL">'Reserve 02 R'!$L$5:$L$5004</definedName>
    <definedName name="TabelleR08M2">'Reserve 02 R'!$M$2</definedName>
    <definedName name="TabelleR08N2">'Reserve 02 R'!$N$2</definedName>
    <definedName name="TabelleR09HH">'Reserve 03 R'!$H$5:$H$5004</definedName>
    <definedName name="TabelleR09II">'Reserve 03 R'!$I$5:$I$5004</definedName>
    <definedName name="TabelleR09J2">'Reserve 03 R'!$J$2</definedName>
    <definedName name="TabelleR09JJ">'Reserve 03 R'!$J$5:$J$5004</definedName>
    <definedName name="TabelleR09L2">'Reserve 03 R'!$L$2</definedName>
    <definedName name="TabelleR09LL">'Reserve 03 R'!$L$5:$L$5004</definedName>
    <definedName name="TabelleR09M2">'Reserve 03 R'!$M$2</definedName>
    <definedName name="TabelleR09N2">'Reserve 03 R'!$N$2</definedName>
    <definedName name="TabelleR10HH">'Reserve 04 R'!$H$5:$H$5004</definedName>
    <definedName name="TabelleR10II">'Reserve 04 R'!$I$5:$I$5004</definedName>
    <definedName name="TabelleR10J2">'Reserve 04 R'!$J$2</definedName>
    <definedName name="TabelleR10JJ">'Reserve 04 R'!$J$5:$J$5004</definedName>
    <definedName name="TabelleR10L2">'Reserve 04 R'!$L$2</definedName>
    <definedName name="TabelleR10LL">'Reserve 04 R'!$L$5:$L$5004</definedName>
    <definedName name="TabelleR10M2">'Reserve 04 R'!$M$2</definedName>
    <definedName name="TabelleR10N2">'Reserve 04 R'!$N$2</definedName>
    <definedName name="TabelleR11HH">'Reserve 05 R'!$H$5:$H$5004</definedName>
    <definedName name="TabelleR11II">'Reserve 05 R'!$I$5:$I$5004</definedName>
    <definedName name="TabelleR11J2">'Reserve 05 R'!$J$2</definedName>
    <definedName name="TabelleR11JJ">'Reserve 05 R'!$J$5:$J$5004</definedName>
    <definedName name="TabelleR11L2">'Reserve 05 R'!$L$2</definedName>
    <definedName name="TabelleR11LL">'Reserve 05 R'!$L$5:$L$5004</definedName>
    <definedName name="TabelleR11M2">'Reserve 05 R'!$M$2</definedName>
    <definedName name="TabelleR11N2">'Reserve 05 R'!$N$2</definedName>
    <definedName name="TabelleRRlGHH">'Raumliste Gesamt R'!$H$5:$H$5004</definedName>
    <definedName name="TabelleRRlGII">'Raumliste Gesamt R'!$I$5:$I$5004</definedName>
    <definedName name="TabelleRRlGJ2">'Raumliste Gesamt R'!$J$2</definedName>
    <definedName name="TabelleRRlGJJ">'Raumliste Gesamt R'!$J$5:$J$5004</definedName>
    <definedName name="TabelleRRlGLL">'Raumliste Gesamt R'!$L$5:$L$5004</definedName>
    <definedName name="TabelleRRlGM2">'Raumliste Gesamt R'!$M$2</definedName>
    <definedName name="TabelleRRlGN2">'Raumliste Gesamt R'!$N$2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4" i="59" l="1"/>
  <c r="J42" i="237"/>
  <c r="I37" i="237" l="1"/>
  <c r="B4" i="237" l="1" a="1"/>
  <c r="B4" i="237" s="1"/>
  <c r="J313" i="256" l="1"/>
  <c r="J313" i="254"/>
  <c r="J313" i="252"/>
  <c r="J313" i="250"/>
  <c r="J313" i="248"/>
  <c r="J313" i="246"/>
  <c r="N313" i="246" s="1"/>
  <c r="J313" i="244"/>
  <c r="J313" i="242"/>
  <c r="J313" i="240"/>
  <c r="J313" i="238"/>
  <c r="J313" i="174"/>
  <c r="AB2" i="257"/>
  <c r="AA2" i="257"/>
  <c r="Z2" i="257"/>
  <c r="Y2" i="257"/>
  <c r="X2" i="257"/>
  <c r="U2" i="257"/>
  <c r="T2" i="257"/>
  <c r="N2" i="257"/>
  <c r="K315" i="256" s="1"/>
  <c r="M2" i="257"/>
  <c r="K320" i="256" s="1"/>
  <c r="L2" i="257"/>
  <c r="J2" i="257"/>
  <c r="N313" i="256"/>
  <c r="M306" i="256"/>
  <c r="C306" i="256"/>
  <c r="B306" i="256"/>
  <c r="F306" i="256" s="1"/>
  <c r="M305" i="256"/>
  <c r="C305" i="256"/>
  <c r="B305" i="256"/>
  <c r="M304" i="256"/>
  <c r="C304" i="256"/>
  <c r="B304" i="256"/>
  <c r="M303" i="256"/>
  <c r="C303" i="256"/>
  <c r="B303" i="256"/>
  <c r="F303" i="256" s="1"/>
  <c r="M302" i="256"/>
  <c r="C302" i="256"/>
  <c r="B302" i="256"/>
  <c r="F302" i="256" s="1"/>
  <c r="M301" i="256"/>
  <c r="C301" i="256"/>
  <c r="B301" i="256"/>
  <c r="M300" i="256"/>
  <c r="F300" i="256"/>
  <c r="C300" i="256"/>
  <c r="B300" i="256"/>
  <c r="M299" i="256"/>
  <c r="C299" i="256"/>
  <c r="B299" i="256"/>
  <c r="M298" i="256"/>
  <c r="C298" i="256"/>
  <c r="B298" i="256"/>
  <c r="M297" i="256"/>
  <c r="F297" i="256"/>
  <c r="C297" i="256"/>
  <c r="B297" i="256"/>
  <c r="M296" i="256"/>
  <c r="C296" i="256"/>
  <c r="B296" i="256"/>
  <c r="F296" i="256" s="1"/>
  <c r="M295" i="256"/>
  <c r="C295" i="256"/>
  <c r="B295" i="256"/>
  <c r="M294" i="256"/>
  <c r="F294" i="256"/>
  <c r="C294" i="256"/>
  <c r="B294" i="256"/>
  <c r="M293" i="256"/>
  <c r="C293" i="256"/>
  <c r="B293" i="256"/>
  <c r="M292" i="256"/>
  <c r="C292" i="256"/>
  <c r="B292" i="256"/>
  <c r="M291" i="256"/>
  <c r="F291" i="256"/>
  <c r="C291" i="256"/>
  <c r="B291" i="256"/>
  <c r="M290" i="256"/>
  <c r="C290" i="256"/>
  <c r="B290" i="256"/>
  <c r="F290" i="256" s="1"/>
  <c r="M289" i="256"/>
  <c r="C289" i="256"/>
  <c r="B289" i="256"/>
  <c r="M288" i="256"/>
  <c r="F288" i="256"/>
  <c r="C288" i="256"/>
  <c r="B288" i="256"/>
  <c r="M287" i="256"/>
  <c r="C287" i="256"/>
  <c r="B287" i="256"/>
  <c r="M286" i="256"/>
  <c r="C286" i="256"/>
  <c r="B286" i="256"/>
  <c r="M285" i="256"/>
  <c r="F285" i="256"/>
  <c r="C285" i="256"/>
  <c r="B285" i="256"/>
  <c r="M284" i="256"/>
  <c r="C284" i="256"/>
  <c r="B284" i="256"/>
  <c r="F284" i="256" s="1"/>
  <c r="M283" i="256"/>
  <c r="C283" i="256"/>
  <c r="B283" i="256"/>
  <c r="M282" i="256"/>
  <c r="F282" i="256"/>
  <c r="C282" i="256"/>
  <c r="B282" i="256"/>
  <c r="M281" i="256"/>
  <c r="C281" i="256"/>
  <c r="B281" i="256"/>
  <c r="M280" i="256"/>
  <c r="C280" i="256"/>
  <c r="B280" i="256"/>
  <c r="M279" i="256"/>
  <c r="C279" i="256"/>
  <c r="B279" i="256"/>
  <c r="F279" i="256" s="1"/>
  <c r="M278" i="256"/>
  <c r="C278" i="256"/>
  <c r="B278" i="256"/>
  <c r="F278" i="256" s="1"/>
  <c r="M277" i="256"/>
  <c r="C277" i="256"/>
  <c r="B277" i="256"/>
  <c r="M276" i="256"/>
  <c r="C276" i="256"/>
  <c r="B276" i="256"/>
  <c r="F276" i="256" s="1"/>
  <c r="M275" i="256"/>
  <c r="C275" i="256"/>
  <c r="B275" i="256"/>
  <c r="M274" i="256"/>
  <c r="C274" i="256"/>
  <c r="B274" i="256"/>
  <c r="M273" i="256"/>
  <c r="C273" i="256"/>
  <c r="B273" i="256"/>
  <c r="F273" i="256" s="1"/>
  <c r="M272" i="256"/>
  <c r="C272" i="256"/>
  <c r="B272" i="256"/>
  <c r="F272" i="256" s="1"/>
  <c r="M271" i="256"/>
  <c r="C271" i="256"/>
  <c r="B271" i="256"/>
  <c r="M270" i="256"/>
  <c r="C270" i="256"/>
  <c r="B270" i="256"/>
  <c r="F270" i="256" s="1"/>
  <c r="M269" i="256"/>
  <c r="C269" i="256"/>
  <c r="B269" i="256"/>
  <c r="M268" i="256"/>
  <c r="C268" i="256"/>
  <c r="B268" i="256"/>
  <c r="M267" i="256"/>
  <c r="C267" i="256"/>
  <c r="B267" i="256"/>
  <c r="F267" i="256" s="1"/>
  <c r="M266" i="256"/>
  <c r="C266" i="256"/>
  <c r="B266" i="256"/>
  <c r="F266" i="256" s="1"/>
  <c r="M265" i="256"/>
  <c r="C265" i="256"/>
  <c r="B265" i="256"/>
  <c r="M264" i="256"/>
  <c r="F264" i="256"/>
  <c r="C264" i="256"/>
  <c r="B264" i="256"/>
  <c r="M263" i="256"/>
  <c r="C263" i="256"/>
  <c r="B263" i="256"/>
  <c r="M262" i="256"/>
  <c r="C262" i="256"/>
  <c r="B262" i="256"/>
  <c r="M261" i="256"/>
  <c r="F261" i="256"/>
  <c r="C261" i="256"/>
  <c r="B261" i="256"/>
  <c r="M260" i="256"/>
  <c r="C260" i="256"/>
  <c r="B260" i="256"/>
  <c r="F260" i="256" s="1"/>
  <c r="M259" i="256"/>
  <c r="C259" i="256"/>
  <c r="B259" i="256"/>
  <c r="M258" i="256"/>
  <c r="F258" i="256"/>
  <c r="C258" i="256"/>
  <c r="B258" i="256"/>
  <c r="M257" i="256"/>
  <c r="C257" i="256"/>
  <c r="B257" i="256"/>
  <c r="M256" i="256"/>
  <c r="C256" i="256"/>
  <c r="B256" i="256"/>
  <c r="M255" i="256"/>
  <c r="F255" i="256"/>
  <c r="C255" i="256"/>
  <c r="B255" i="256"/>
  <c r="M254" i="256"/>
  <c r="C254" i="256"/>
  <c r="B254" i="256"/>
  <c r="F254" i="256" s="1"/>
  <c r="M253" i="256"/>
  <c r="C253" i="256"/>
  <c r="B253" i="256"/>
  <c r="M252" i="256"/>
  <c r="F252" i="256"/>
  <c r="C252" i="256"/>
  <c r="B252" i="256"/>
  <c r="M251" i="256"/>
  <c r="C251" i="256"/>
  <c r="B251" i="256"/>
  <c r="M250" i="256"/>
  <c r="C250" i="256"/>
  <c r="B250" i="256"/>
  <c r="M249" i="256"/>
  <c r="F249" i="256"/>
  <c r="C249" i="256"/>
  <c r="B249" i="256"/>
  <c r="M248" i="256"/>
  <c r="C248" i="256"/>
  <c r="B248" i="256"/>
  <c r="F248" i="256" s="1"/>
  <c r="M247" i="256"/>
  <c r="C247" i="256"/>
  <c r="B247" i="256"/>
  <c r="M246" i="256"/>
  <c r="F246" i="256"/>
  <c r="C246" i="256"/>
  <c r="B246" i="256"/>
  <c r="M245" i="256"/>
  <c r="C245" i="256"/>
  <c r="B245" i="256"/>
  <c r="M244" i="256"/>
  <c r="C244" i="256"/>
  <c r="B244" i="256"/>
  <c r="M243" i="256"/>
  <c r="C243" i="256"/>
  <c r="B243" i="256"/>
  <c r="F243" i="256" s="1"/>
  <c r="M242" i="256"/>
  <c r="C242" i="256"/>
  <c r="B242" i="256"/>
  <c r="F242" i="256" s="1"/>
  <c r="M241" i="256"/>
  <c r="C241" i="256"/>
  <c r="B241" i="256"/>
  <c r="M240" i="256"/>
  <c r="C240" i="256"/>
  <c r="B240" i="256"/>
  <c r="F240" i="256" s="1"/>
  <c r="M239" i="256"/>
  <c r="F239" i="256"/>
  <c r="C239" i="256"/>
  <c r="B239" i="256"/>
  <c r="M238" i="256"/>
  <c r="C238" i="256"/>
  <c r="B238" i="256"/>
  <c r="M237" i="256"/>
  <c r="C237" i="256"/>
  <c r="B237" i="256"/>
  <c r="M236" i="256"/>
  <c r="C236" i="256"/>
  <c r="B236" i="256"/>
  <c r="F236" i="256" s="1"/>
  <c r="M235" i="256"/>
  <c r="C235" i="256"/>
  <c r="B235" i="256"/>
  <c r="F235" i="256" s="1"/>
  <c r="M234" i="256"/>
  <c r="C234" i="256"/>
  <c r="B234" i="256"/>
  <c r="M233" i="256"/>
  <c r="C233" i="256"/>
  <c r="B233" i="256"/>
  <c r="F233" i="256" s="1"/>
  <c r="M232" i="256"/>
  <c r="C232" i="256"/>
  <c r="B232" i="256"/>
  <c r="M231" i="256"/>
  <c r="C231" i="256"/>
  <c r="B231" i="256"/>
  <c r="M230" i="256"/>
  <c r="C230" i="256"/>
  <c r="B230" i="256"/>
  <c r="F230" i="256" s="1"/>
  <c r="M229" i="256"/>
  <c r="C229" i="256"/>
  <c r="B229" i="256"/>
  <c r="F229" i="256" s="1"/>
  <c r="M228" i="256"/>
  <c r="C228" i="256"/>
  <c r="B228" i="256"/>
  <c r="M227" i="256"/>
  <c r="C227" i="256"/>
  <c r="B227" i="256"/>
  <c r="F227" i="256" s="1"/>
  <c r="M226" i="256"/>
  <c r="C226" i="256"/>
  <c r="B226" i="256"/>
  <c r="M225" i="256"/>
  <c r="C225" i="256"/>
  <c r="B225" i="256"/>
  <c r="M224" i="256"/>
  <c r="C224" i="256"/>
  <c r="B224" i="256"/>
  <c r="F224" i="256" s="1"/>
  <c r="M223" i="256"/>
  <c r="C223" i="256"/>
  <c r="B223" i="256"/>
  <c r="F223" i="256" s="1"/>
  <c r="M222" i="256"/>
  <c r="C222" i="256"/>
  <c r="B222" i="256"/>
  <c r="M221" i="256"/>
  <c r="C221" i="256"/>
  <c r="B221" i="256"/>
  <c r="F221" i="256" s="1"/>
  <c r="M220" i="256"/>
  <c r="C220" i="256"/>
  <c r="B220" i="256"/>
  <c r="M219" i="256"/>
  <c r="C219" i="256"/>
  <c r="B219" i="256"/>
  <c r="M218" i="256"/>
  <c r="C218" i="256"/>
  <c r="B218" i="256"/>
  <c r="F218" i="256" s="1"/>
  <c r="M217" i="256"/>
  <c r="C217" i="256"/>
  <c r="B217" i="256"/>
  <c r="F217" i="256" s="1"/>
  <c r="M216" i="256"/>
  <c r="C216" i="256"/>
  <c r="B216" i="256"/>
  <c r="M215" i="256"/>
  <c r="C215" i="256"/>
  <c r="B215" i="256"/>
  <c r="F215" i="256" s="1"/>
  <c r="M214" i="256"/>
  <c r="C214" i="256"/>
  <c r="B214" i="256"/>
  <c r="M213" i="256"/>
  <c r="C213" i="256"/>
  <c r="B213" i="256"/>
  <c r="M212" i="256"/>
  <c r="F212" i="256"/>
  <c r="C212" i="256"/>
  <c r="B212" i="256"/>
  <c r="M211" i="256"/>
  <c r="C211" i="256"/>
  <c r="B211" i="256"/>
  <c r="F211" i="256" s="1"/>
  <c r="M210" i="256"/>
  <c r="C210" i="256"/>
  <c r="B210" i="256"/>
  <c r="M209" i="256"/>
  <c r="F209" i="256"/>
  <c r="C209" i="256"/>
  <c r="B209" i="256"/>
  <c r="M208" i="256"/>
  <c r="C208" i="256"/>
  <c r="B208" i="256"/>
  <c r="M207" i="256"/>
  <c r="C207" i="256"/>
  <c r="B207" i="256"/>
  <c r="M206" i="256"/>
  <c r="F206" i="256"/>
  <c r="C206" i="256"/>
  <c r="B206" i="256"/>
  <c r="M205" i="256"/>
  <c r="C205" i="256"/>
  <c r="B205" i="256"/>
  <c r="F205" i="256" s="1"/>
  <c r="M204" i="256"/>
  <c r="C204" i="256"/>
  <c r="B204" i="256"/>
  <c r="M203" i="256"/>
  <c r="F203" i="256"/>
  <c r="C203" i="256"/>
  <c r="B203" i="256"/>
  <c r="M202" i="256"/>
  <c r="C202" i="256"/>
  <c r="B202" i="256"/>
  <c r="M201" i="256"/>
  <c r="C201" i="256"/>
  <c r="B201" i="256"/>
  <c r="M200" i="256"/>
  <c r="C200" i="256"/>
  <c r="B200" i="256"/>
  <c r="F200" i="256" s="1"/>
  <c r="M199" i="256"/>
  <c r="C199" i="256"/>
  <c r="B199" i="256"/>
  <c r="F199" i="256" s="1"/>
  <c r="M198" i="256"/>
  <c r="C198" i="256"/>
  <c r="B198" i="256"/>
  <c r="M197" i="256"/>
  <c r="C197" i="256"/>
  <c r="B197" i="256"/>
  <c r="F197" i="256" s="1"/>
  <c r="M196" i="256"/>
  <c r="C196" i="256"/>
  <c r="B196" i="256"/>
  <c r="M195" i="256"/>
  <c r="C195" i="256"/>
  <c r="B195" i="256"/>
  <c r="M194" i="256"/>
  <c r="C194" i="256"/>
  <c r="B194" i="256"/>
  <c r="F194" i="256" s="1"/>
  <c r="M193" i="256"/>
  <c r="C193" i="256"/>
  <c r="B193" i="256"/>
  <c r="F193" i="256" s="1"/>
  <c r="M192" i="256"/>
  <c r="C192" i="256"/>
  <c r="B192" i="256"/>
  <c r="M191" i="256"/>
  <c r="C191" i="256"/>
  <c r="B191" i="256"/>
  <c r="F191" i="256" s="1"/>
  <c r="M190" i="256"/>
  <c r="C190" i="256"/>
  <c r="B190" i="256"/>
  <c r="M189" i="256"/>
  <c r="C189" i="256"/>
  <c r="B189" i="256"/>
  <c r="M188" i="256"/>
  <c r="C188" i="256"/>
  <c r="B188" i="256"/>
  <c r="F188" i="256" s="1"/>
  <c r="M187" i="256"/>
  <c r="C187" i="256"/>
  <c r="B187" i="256"/>
  <c r="F187" i="256" s="1"/>
  <c r="M186" i="256"/>
  <c r="C186" i="256"/>
  <c r="B186" i="256"/>
  <c r="M185" i="256"/>
  <c r="C185" i="256"/>
  <c r="B185" i="256"/>
  <c r="F185" i="256" s="1"/>
  <c r="M184" i="256"/>
  <c r="C184" i="256"/>
  <c r="B184" i="256"/>
  <c r="M183" i="256"/>
  <c r="C183" i="256"/>
  <c r="B183" i="256"/>
  <c r="M182" i="256"/>
  <c r="C182" i="256"/>
  <c r="B182" i="256"/>
  <c r="F182" i="256" s="1"/>
  <c r="M181" i="256"/>
  <c r="C181" i="256"/>
  <c r="B181" i="256"/>
  <c r="F181" i="256" s="1"/>
  <c r="M180" i="256"/>
  <c r="C180" i="256"/>
  <c r="B180" i="256"/>
  <c r="M179" i="256"/>
  <c r="C179" i="256"/>
  <c r="B179" i="256"/>
  <c r="F179" i="256" s="1"/>
  <c r="M178" i="256"/>
  <c r="C178" i="256"/>
  <c r="B178" i="256"/>
  <c r="M177" i="256"/>
  <c r="C177" i="256"/>
  <c r="B177" i="256"/>
  <c r="M176" i="256"/>
  <c r="F176" i="256"/>
  <c r="C176" i="256"/>
  <c r="B176" i="256"/>
  <c r="M175" i="256"/>
  <c r="C175" i="256"/>
  <c r="B175" i="256"/>
  <c r="F175" i="256" s="1"/>
  <c r="M174" i="256"/>
  <c r="C174" i="256"/>
  <c r="B174" i="256"/>
  <c r="F174" i="256" s="1"/>
  <c r="M173" i="256"/>
  <c r="C173" i="256"/>
  <c r="B173" i="256"/>
  <c r="M172" i="256"/>
  <c r="F172" i="256"/>
  <c r="C172" i="256"/>
  <c r="B172" i="256"/>
  <c r="M171" i="256"/>
  <c r="F171" i="256"/>
  <c r="C171" i="256"/>
  <c r="B171" i="256"/>
  <c r="M170" i="256"/>
  <c r="C170" i="256"/>
  <c r="B170" i="256"/>
  <c r="M169" i="256"/>
  <c r="F169" i="256"/>
  <c r="C169" i="256"/>
  <c r="B169" i="256"/>
  <c r="M168" i="256"/>
  <c r="F168" i="256"/>
  <c r="C168" i="256"/>
  <c r="B168" i="256"/>
  <c r="M167" i="256"/>
  <c r="C167" i="256"/>
  <c r="B167" i="256"/>
  <c r="M166" i="256"/>
  <c r="C166" i="256"/>
  <c r="B166" i="256"/>
  <c r="F166" i="256" s="1"/>
  <c r="M165" i="256"/>
  <c r="C165" i="256"/>
  <c r="B165" i="256"/>
  <c r="F165" i="256" s="1"/>
  <c r="M164" i="256"/>
  <c r="C164" i="256"/>
  <c r="B164" i="256"/>
  <c r="M163" i="256"/>
  <c r="C163" i="256"/>
  <c r="B163" i="256"/>
  <c r="F163" i="256" s="1"/>
  <c r="M162" i="256"/>
  <c r="C162" i="256"/>
  <c r="B162" i="256"/>
  <c r="F162" i="256" s="1"/>
  <c r="M161" i="256"/>
  <c r="C161" i="256"/>
  <c r="B161" i="256"/>
  <c r="M160" i="256"/>
  <c r="F160" i="256"/>
  <c r="C160" i="256"/>
  <c r="B160" i="256"/>
  <c r="M159" i="256"/>
  <c r="C159" i="256"/>
  <c r="B159" i="256"/>
  <c r="F159" i="256" s="1"/>
  <c r="M158" i="256"/>
  <c r="C158" i="256"/>
  <c r="B158" i="256"/>
  <c r="M157" i="256"/>
  <c r="F157" i="256"/>
  <c r="C157" i="256"/>
  <c r="B157" i="256"/>
  <c r="M156" i="256"/>
  <c r="F156" i="256"/>
  <c r="C156" i="256"/>
  <c r="B156" i="256"/>
  <c r="M155" i="256"/>
  <c r="C155" i="256"/>
  <c r="B155" i="256"/>
  <c r="M154" i="256"/>
  <c r="C154" i="256"/>
  <c r="B154" i="256"/>
  <c r="F154" i="256" s="1"/>
  <c r="M153" i="256"/>
  <c r="C153" i="256"/>
  <c r="B153" i="256"/>
  <c r="F153" i="256" s="1"/>
  <c r="M152" i="256"/>
  <c r="C152" i="256"/>
  <c r="B152" i="256"/>
  <c r="M151" i="256"/>
  <c r="C151" i="256"/>
  <c r="B151" i="256"/>
  <c r="F151" i="256" s="1"/>
  <c r="M150" i="256"/>
  <c r="C150" i="256"/>
  <c r="B150" i="256"/>
  <c r="F150" i="256" s="1"/>
  <c r="M149" i="256"/>
  <c r="C149" i="256"/>
  <c r="B149" i="256"/>
  <c r="M148" i="256"/>
  <c r="F148" i="256"/>
  <c r="C148" i="256"/>
  <c r="B148" i="256"/>
  <c r="M147" i="256"/>
  <c r="C147" i="256"/>
  <c r="B147" i="256"/>
  <c r="F147" i="256" s="1"/>
  <c r="M146" i="256"/>
  <c r="C146" i="256"/>
  <c r="B146" i="256"/>
  <c r="M145" i="256"/>
  <c r="F145" i="256"/>
  <c r="C145" i="256"/>
  <c r="B145" i="256"/>
  <c r="M144" i="256"/>
  <c r="F144" i="256"/>
  <c r="C144" i="256"/>
  <c r="B144" i="256"/>
  <c r="M143" i="256"/>
  <c r="C143" i="256"/>
  <c r="B143" i="256"/>
  <c r="M142" i="256"/>
  <c r="C142" i="256"/>
  <c r="B142" i="256"/>
  <c r="F142" i="256" s="1"/>
  <c r="M141" i="256"/>
  <c r="C141" i="256"/>
  <c r="B141" i="256"/>
  <c r="F141" i="256" s="1"/>
  <c r="M140" i="256"/>
  <c r="C140" i="256"/>
  <c r="B140" i="256"/>
  <c r="M139" i="256"/>
  <c r="C139" i="256"/>
  <c r="B139" i="256"/>
  <c r="F139" i="256" s="1"/>
  <c r="M138" i="256"/>
  <c r="C138" i="256"/>
  <c r="B138" i="256"/>
  <c r="F138" i="256" s="1"/>
  <c r="M137" i="256"/>
  <c r="C137" i="256"/>
  <c r="B137" i="256"/>
  <c r="M136" i="256"/>
  <c r="F136" i="256"/>
  <c r="C136" i="256"/>
  <c r="B136" i="256"/>
  <c r="M135" i="256"/>
  <c r="C135" i="256"/>
  <c r="B135" i="256"/>
  <c r="F135" i="256" s="1"/>
  <c r="M134" i="256"/>
  <c r="C134" i="256"/>
  <c r="B134" i="256"/>
  <c r="M133" i="256"/>
  <c r="F133" i="256"/>
  <c r="C133" i="256"/>
  <c r="B133" i="256"/>
  <c r="M132" i="256"/>
  <c r="F132" i="256"/>
  <c r="C132" i="256"/>
  <c r="B132" i="256"/>
  <c r="M131" i="256"/>
  <c r="C131" i="256"/>
  <c r="B131" i="256"/>
  <c r="M130" i="256"/>
  <c r="C130" i="256"/>
  <c r="B130" i="256"/>
  <c r="F130" i="256" s="1"/>
  <c r="M129" i="256"/>
  <c r="C129" i="256"/>
  <c r="B129" i="256"/>
  <c r="F129" i="256" s="1"/>
  <c r="M128" i="256"/>
  <c r="C128" i="256"/>
  <c r="B128" i="256"/>
  <c r="M127" i="256"/>
  <c r="C127" i="256"/>
  <c r="B127" i="256"/>
  <c r="F127" i="256" s="1"/>
  <c r="M126" i="256"/>
  <c r="C126" i="256"/>
  <c r="B126" i="256"/>
  <c r="F126" i="256" s="1"/>
  <c r="M125" i="256"/>
  <c r="C125" i="256"/>
  <c r="B125" i="256"/>
  <c r="M124" i="256"/>
  <c r="F124" i="256"/>
  <c r="C124" i="256"/>
  <c r="B124" i="256"/>
  <c r="M123" i="256"/>
  <c r="C123" i="256"/>
  <c r="B123" i="256"/>
  <c r="F123" i="256" s="1"/>
  <c r="M122" i="256"/>
  <c r="C122" i="256"/>
  <c r="B122" i="256"/>
  <c r="M121" i="256"/>
  <c r="F121" i="256"/>
  <c r="C121" i="256"/>
  <c r="B121" i="256"/>
  <c r="M120" i="256"/>
  <c r="F120" i="256"/>
  <c r="C120" i="256"/>
  <c r="B120" i="256"/>
  <c r="M119" i="256"/>
  <c r="C119" i="256"/>
  <c r="B119" i="256"/>
  <c r="M118" i="256"/>
  <c r="C118" i="256"/>
  <c r="B118" i="256"/>
  <c r="F118" i="256" s="1"/>
  <c r="M117" i="256"/>
  <c r="C117" i="256"/>
  <c r="B117" i="256"/>
  <c r="F117" i="256" s="1"/>
  <c r="M116" i="256"/>
  <c r="C116" i="256"/>
  <c r="B116" i="256"/>
  <c r="M115" i="256"/>
  <c r="C115" i="256"/>
  <c r="B115" i="256"/>
  <c r="F115" i="256" s="1"/>
  <c r="M114" i="256"/>
  <c r="C114" i="256"/>
  <c r="B114" i="256"/>
  <c r="F114" i="256" s="1"/>
  <c r="M113" i="256"/>
  <c r="C113" i="256"/>
  <c r="B113" i="256"/>
  <c r="M112" i="256"/>
  <c r="F112" i="256"/>
  <c r="C112" i="256"/>
  <c r="B112" i="256"/>
  <c r="M111" i="256"/>
  <c r="C111" i="256"/>
  <c r="B111" i="256"/>
  <c r="F111" i="256" s="1"/>
  <c r="M110" i="256"/>
  <c r="C110" i="256"/>
  <c r="B110" i="256"/>
  <c r="M109" i="256"/>
  <c r="F109" i="256"/>
  <c r="C109" i="256"/>
  <c r="B109" i="256"/>
  <c r="M108" i="256"/>
  <c r="C108" i="256"/>
  <c r="B108" i="256"/>
  <c r="M107" i="256"/>
  <c r="C107" i="256"/>
  <c r="B107" i="256"/>
  <c r="M106" i="256"/>
  <c r="C106" i="256"/>
  <c r="B106" i="256"/>
  <c r="F106" i="256" s="1"/>
  <c r="M105" i="256"/>
  <c r="F105" i="256"/>
  <c r="C105" i="256"/>
  <c r="B105" i="256"/>
  <c r="M104" i="256"/>
  <c r="C104" i="256"/>
  <c r="B104" i="256"/>
  <c r="M103" i="256"/>
  <c r="F103" i="256"/>
  <c r="C103" i="256"/>
  <c r="B103" i="256"/>
  <c r="M102" i="256"/>
  <c r="C102" i="256"/>
  <c r="B102" i="256"/>
  <c r="M101" i="256"/>
  <c r="C101" i="256"/>
  <c r="B101" i="256"/>
  <c r="M100" i="256"/>
  <c r="C100" i="256"/>
  <c r="B100" i="256"/>
  <c r="F100" i="256" s="1"/>
  <c r="M99" i="256"/>
  <c r="C99" i="256"/>
  <c r="B99" i="256"/>
  <c r="F99" i="256" s="1"/>
  <c r="M98" i="256"/>
  <c r="C98" i="256"/>
  <c r="B98" i="256"/>
  <c r="F98" i="256" s="1"/>
  <c r="M97" i="256"/>
  <c r="F97" i="256"/>
  <c r="C97" i="256"/>
  <c r="B97" i="256"/>
  <c r="M96" i="256"/>
  <c r="C96" i="256"/>
  <c r="B96" i="256"/>
  <c r="M95" i="256"/>
  <c r="C95" i="256"/>
  <c r="B95" i="256"/>
  <c r="M94" i="256"/>
  <c r="F94" i="256"/>
  <c r="C94" i="256"/>
  <c r="B94" i="256"/>
  <c r="M93" i="256"/>
  <c r="F93" i="256"/>
  <c r="C93" i="256"/>
  <c r="B93" i="256"/>
  <c r="M92" i="256"/>
  <c r="C92" i="256"/>
  <c r="B92" i="256"/>
  <c r="F92" i="256" s="1"/>
  <c r="M91" i="256"/>
  <c r="C91" i="256"/>
  <c r="B91" i="256"/>
  <c r="F91" i="256" s="1"/>
  <c r="M90" i="256"/>
  <c r="C90" i="256"/>
  <c r="B90" i="256"/>
  <c r="M89" i="256"/>
  <c r="C89" i="256"/>
  <c r="B89" i="256"/>
  <c r="M88" i="256"/>
  <c r="F88" i="256"/>
  <c r="C88" i="256"/>
  <c r="B88" i="256"/>
  <c r="M87" i="256"/>
  <c r="C87" i="256"/>
  <c r="B87" i="256"/>
  <c r="F87" i="256" s="1"/>
  <c r="M86" i="256"/>
  <c r="C86" i="256"/>
  <c r="B86" i="256"/>
  <c r="F86" i="256" s="1"/>
  <c r="M85" i="256"/>
  <c r="F85" i="256"/>
  <c r="C85" i="256"/>
  <c r="B85" i="256"/>
  <c r="M84" i="256"/>
  <c r="C84" i="256"/>
  <c r="B84" i="256"/>
  <c r="M83" i="256"/>
  <c r="C83" i="256"/>
  <c r="B83" i="256"/>
  <c r="M82" i="256"/>
  <c r="F82" i="256"/>
  <c r="C82" i="256"/>
  <c r="B82" i="256"/>
  <c r="M81" i="256"/>
  <c r="F81" i="256"/>
  <c r="C81" i="256"/>
  <c r="B81" i="256"/>
  <c r="M80" i="256"/>
  <c r="C80" i="256"/>
  <c r="B80" i="256"/>
  <c r="F80" i="256" s="1"/>
  <c r="M79" i="256"/>
  <c r="C79" i="256"/>
  <c r="B79" i="256"/>
  <c r="F79" i="256" s="1"/>
  <c r="M78" i="256"/>
  <c r="C78" i="256"/>
  <c r="B78" i="256"/>
  <c r="M77" i="256"/>
  <c r="C77" i="256"/>
  <c r="B77" i="256"/>
  <c r="M76" i="256"/>
  <c r="C76" i="256"/>
  <c r="B76" i="256"/>
  <c r="F76" i="256" s="1"/>
  <c r="M75" i="256"/>
  <c r="C75" i="256"/>
  <c r="B75" i="256"/>
  <c r="F75" i="256" s="1"/>
  <c r="M74" i="256"/>
  <c r="C74" i="256"/>
  <c r="B74" i="256"/>
  <c r="F74" i="256" s="1"/>
  <c r="M73" i="256"/>
  <c r="F73" i="256"/>
  <c r="C73" i="256"/>
  <c r="B73" i="256"/>
  <c r="M72" i="256"/>
  <c r="C72" i="256"/>
  <c r="B72" i="256"/>
  <c r="M71" i="256"/>
  <c r="C71" i="256"/>
  <c r="B71" i="256"/>
  <c r="M70" i="256"/>
  <c r="F70" i="256"/>
  <c r="C70" i="256"/>
  <c r="B70" i="256"/>
  <c r="M69" i="256"/>
  <c r="F69" i="256"/>
  <c r="C69" i="256"/>
  <c r="B69" i="256"/>
  <c r="M68" i="256"/>
  <c r="C68" i="256"/>
  <c r="B68" i="256"/>
  <c r="F68" i="256" s="1"/>
  <c r="M67" i="256"/>
  <c r="C67" i="256"/>
  <c r="B67" i="256"/>
  <c r="F67" i="256" s="1"/>
  <c r="M66" i="256"/>
  <c r="C66" i="256"/>
  <c r="B66" i="256"/>
  <c r="M65" i="256"/>
  <c r="C65" i="256"/>
  <c r="B65" i="256"/>
  <c r="M64" i="256"/>
  <c r="C64" i="256"/>
  <c r="B64" i="256"/>
  <c r="F64" i="256" s="1"/>
  <c r="M63" i="256"/>
  <c r="C63" i="256"/>
  <c r="B63" i="256"/>
  <c r="F63" i="256" s="1"/>
  <c r="M62" i="256"/>
  <c r="F62" i="256"/>
  <c r="C62" i="256"/>
  <c r="B62" i="256"/>
  <c r="M61" i="256"/>
  <c r="F61" i="256"/>
  <c r="C61" i="256"/>
  <c r="B61" i="256"/>
  <c r="M60" i="256"/>
  <c r="C60" i="256"/>
  <c r="B60" i="256"/>
  <c r="M59" i="256"/>
  <c r="C59" i="256"/>
  <c r="B59" i="256"/>
  <c r="M58" i="256"/>
  <c r="F58" i="256"/>
  <c r="C58" i="256"/>
  <c r="B58" i="256"/>
  <c r="M57" i="256"/>
  <c r="F57" i="256"/>
  <c r="C57" i="256"/>
  <c r="B57" i="256"/>
  <c r="M56" i="256"/>
  <c r="C56" i="256"/>
  <c r="B56" i="256"/>
  <c r="F56" i="256" s="1"/>
  <c r="M55" i="256"/>
  <c r="C55" i="256"/>
  <c r="B55" i="256"/>
  <c r="F55" i="256" s="1"/>
  <c r="M54" i="256"/>
  <c r="C54" i="256"/>
  <c r="B54" i="256"/>
  <c r="M53" i="256"/>
  <c r="C53" i="256"/>
  <c r="B53" i="256"/>
  <c r="M52" i="256"/>
  <c r="C52" i="256"/>
  <c r="B52" i="256"/>
  <c r="F52" i="256" s="1"/>
  <c r="M51" i="256"/>
  <c r="F51" i="256"/>
  <c r="C51" i="256"/>
  <c r="B51" i="256"/>
  <c r="M50" i="256"/>
  <c r="C50" i="256"/>
  <c r="B50" i="256"/>
  <c r="F50" i="256" s="1"/>
  <c r="M49" i="256"/>
  <c r="F49" i="256"/>
  <c r="C49" i="256"/>
  <c r="B49" i="256"/>
  <c r="M48" i="256"/>
  <c r="C48" i="256"/>
  <c r="B48" i="256"/>
  <c r="M47" i="256"/>
  <c r="C47" i="256"/>
  <c r="B47" i="256"/>
  <c r="M46" i="256"/>
  <c r="F46" i="256"/>
  <c r="C46" i="256"/>
  <c r="B46" i="256"/>
  <c r="M45" i="256"/>
  <c r="F45" i="256"/>
  <c r="C45" i="256"/>
  <c r="B45" i="256"/>
  <c r="M44" i="256"/>
  <c r="C44" i="256"/>
  <c r="B44" i="256"/>
  <c r="F44" i="256" s="1"/>
  <c r="M43" i="256"/>
  <c r="C43" i="256"/>
  <c r="B43" i="256"/>
  <c r="F43" i="256" s="1"/>
  <c r="M42" i="256"/>
  <c r="C42" i="256"/>
  <c r="B42" i="256"/>
  <c r="M41" i="256"/>
  <c r="C41" i="256"/>
  <c r="B41" i="256"/>
  <c r="M40" i="256"/>
  <c r="C40" i="256"/>
  <c r="B40" i="256"/>
  <c r="F40" i="256" s="1"/>
  <c r="M39" i="256"/>
  <c r="C39" i="256"/>
  <c r="B39" i="256"/>
  <c r="F39" i="256" s="1"/>
  <c r="M38" i="256"/>
  <c r="C38" i="256"/>
  <c r="B38" i="256"/>
  <c r="F38" i="256" s="1"/>
  <c r="M37" i="256"/>
  <c r="F37" i="256"/>
  <c r="C37" i="256"/>
  <c r="B37" i="256"/>
  <c r="M36" i="256"/>
  <c r="C36" i="256"/>
  <c r="B36" i="256"/>
  <c r="M35" i="256"/>
  <c r="C35" i="256"/>
  <c r="B35" i="256"/>
  <c r="M34" i="256"/>
  <c r="F34" i="256"/>
  <c r="C34" i="256"/>
  <c r="B34" i="256"/>
  <c r="M33" i="256"/>
  <c r="F33" i="256"/>
  <c r="C33" i="256"/>
  <c r="B33" i="256"/>
  <c r="M32" i="256"/>
  <c r="C32" i="256"/>
  <c r="B32" i="256"/>
  <c r="F32" i="256" s="1"/>
  <c r="M31" i="256"/>
  <c r="C31" i="256"/>
  <c r="B31" i="256"/>
  <c r="F31" i="256" s="1"/>
  <c r="M30" i="256"/>
  <c r="C30" i="256"/>
  <c r="B30" i="256"/>
  <c r="M29" i="256"/>
  <c r="C29" i="256"/>
  <c r="B29" i="256"/>
  <c r="M28" i="256"/>
  <c r="C28" i="256"/>
  <c r="B28" i="256"/>
  <c r="F28" i="256" s="1"/>
  <c r="M27" i="256"/>
  <c r="C27" i="256"/>
  <c r="B27" i="256"/>
  <c r="F27" i="256" s="1"/>
  <c r="M26" i="256"/>
  <c r="C26" i="256"/>
  <c r="B26" i="256"/>
  <c r="F26" i="256" s="1"/>
  <c r="M25" i="256"/>
  <c r="F25" i="256"/>
  <c r="C25" i="256"/>
  <c r="B25" i="256"/>
  <c r="M24" i="256"/>
  <c r="C24" i="256"/>
  <c r="B24" i="256"/>
  <c r="M23" i="256"/>
  <c r="C23" i="256"/>
  <c r="B23" i="256"/>
  <c r="M22" i="256"/>
  <c r="F22" i="256"/>
  <c r="C22" i="256"/>
  <c r="B22" i="256"/>
  <c r="M21" i="256"/>
  <c r="F21" i="256"/>
  <c r="C21" i="256"/>
  <c r="B21" i="256"/>
  <c r="M20" i="256"/>
  <c r="C20" i="256"/>
  <c r="B20" i="256"/>
  <c r="F20" i="256" s="1"/>
  <c r="M19" i="256"/>
  <c r="C19" i="256"/>
  <c r="B19" i="256"/>
  <c r="F19" i="256" s="1"/>
  <c r="M18" i="256"/>
  <c r="C18" i="256"/>
  <c r="B18" i="256"/>
  <c r="F18" i="256" s="1"/>
  <c r="M17" i="256"/>
  <c r="C17" i="256"/>
  <c r="B17" i="256"/>
  <c r="M16" i="256"/>
  <c r="C16" i="256"/>
  <c r="B16" i="256"/>
  <c r="M15" i="256"/>
  <c r="C15" i="256"/>
  <c r="B15" i="256"/>
  <c r="F15" i="256" s="1"/>
  <c r="M14" i="256"/>
  <c r="C14" i="256"/>
  <c r="B14" i="256"/>
  <c r="F14" i="256" s="1"/>
  <c r="M13" i="256"/>
  <c r="C13" i="256"/>
  <c r="B13" i="256"/>
  <c r="F13" i="256" s="1"/>
  <c r="M12" i="256"/>
  <c r="C12" i="256"/>
  <c r="B12" i="256"/>
  <c r="F12" i="256" s="1"/>
  <c r="M11" i="256"/>
  <c r="C11" i="256"/>
  <c r="B11" i="256"/>
  <c r="M10" i="256"/>
  <c r="C10" i="256"/>
  <c r="B10" i="256"/>
  <c r="M9" i="256"/>
  <c r="C9" i="256"/>
  <c r="B9" i="256"/>
  <c r="F9" i="256" s="1"/>
  <c r="M8" i="256"/>
  <c r="C8" i="256"/>
  <c r="B8" i="256"/>
  <c r="F8" i="256" s="1"/>
  <c r="M7" i="256"/>
  <c r="F7" i="256"/>
  <c r="C7" i="256"/>
  <c r="B7" i="256"/>
  <c r="M6" i="256"/>
  <c r="C6" i="256"/>
  <c r="B6" i="256"/>
  <c r="M5" i="256"/>
  <c r="C5" i="256"/>
  <c r="B5" i="256"/>
  <c r="M4" i="256"/>
  <c r="F4" i="256"/>
  <c r="C4" i="256"/>
  <c r="B4" i="256"/>
  <c r="C2" i="256" a="1"/>
  <c r="C2" i="256" s="1"/>
  <c r="AB2" i="255"/>
  <c r="AA2" i="255"/>
  <c r="Z2" i="255"/>
  <c r="Y2" i="255"/>
  <c r="X2" i="255"/>
  <c r="U2" i="255"/>
  <c r="T2" i="255"/>
  <c r="N2" i="255"/>
  <c r="K315" i="254" s="1"/>
  <c r="M2" i="255"/>
  <c r="K320" i="254" s="1"/>
  <c r="L2" i="255"/>
  <c r="J2" i="255"/>
  <c r="N313" i="254"/>
  <c r="M306" i="254"/>
  <c r="C306" i="254"/>
  <c r="B306" i="254"/>
  <c r="F306" i="254" s="1"/>
  <c r="M305" i="254"/>
  <c r="C305" i="254"/>
  <c r="B305" i="254"/>
  <c r="M304" i="254"/>
  <c r="C304" i="254"/>
  <c r="B304" i="254"/>
  <c r="F304" i="254" s="1"/>
  <c r="M303" i="254"/>
  <c r="C303" i="254"/>
  <c r="B303" i="254"/>
  <c r="F303" i="254" s="1"/>
  <c r="M302" i="254"/>
  <c r="C302" i="254"/>
  <c r="B302" i="254"/>
  <c r="M301" i="254"/>
  <c r="C301" i="254"/>
  <c r="B301" i="254"/>
  <c r="F301" i="254" s="1"/>
  <c r="M300" i="254"/>
  <c r="C300" i="254"/>
  <c r="B300" i="254"/>
  <c r="F300" i="254" s="1"/>
  <c r="M299" i="254"/>
  <c r="C299" i="254"/>
  <c r="B299" i="254"/>
  <c r="F299" i="254" s="1"/>
  <c r="M298" i="254"/>
  <c r="C298" i="254"/>
  <c r="B298" i="254"/>
  <c r="F298" i="254" s="1"/>
  <c r="M297" i="254"/>
  <c r="C297" i="254"/>
  <c r="B297" i="254"/>
  <c r="F297" i="254" s="1"/>
  <c r="M296" i="254"/>
  <c r="C296" i="254"/>
  <c r="B296" i="254"/>
  <c r="M295" i="254"/>
  <c r="C295" i="254"/>
  <c r="B295" i="254"/>
  <c r="M294" i="254"/>
  <c r="C294" i="254"/>
  <c r="B294" i="254"/>
  <c r="F294" i="254" s="1"/>
  <c r="M293" i="254"/>
  <c r="C293" i="254"/>
  <c r="B293" i="254"/>
  <c r="F293" i="254" s="1"/>
  <c r="M292" i="254"/>
  <c r="C292" i="254"/>
  <c r="B292" i="254"/>
  <c r="F292" i="254" s="1"/>
  <c r="M291" i="254"/>
  <c r="C291" i="254"/>
  <c r="B291" i="254"/>
  <c r="M290" i="254"/>
  <c r="C290" i="254"/>
  <c r="B290" i="254"/>
  <c r="M289" i="254"/>
  <c r="F289" i="254"/>
  <c r="C289" i="254"/>
  <c r="B289" i="254"/>
  <c r="M288" i="254"/>
  <c r="C288" i="254"/>
  <c r="B288" i="254"/>
  <c r="F288" i="254" s="1"/>
  <c r="M287" i="254"/>
  <c r="C287" i="254"/>
  <c r="B287" i="254"/>
  <c r="M286" i="254"/>
  <c r="C286" i="254"/>
  <c r="B286" i="254"/>
  <c r="F286" i="254" s="1"/>
  <c r="M285" i="254"/>
  <c r="F285" i="254"/>
  <c r="C285" i="254"/>
  <c r="B285" i="254"/>
  <c r="M284" i="254"/>
  <c r="C284" i="254"/>
  <c r="B284" i="254"/>
  <c r="M283" i="254"/>
  <c r="C283" i="254"/>
  <c r="B283" i="254"/>
  <c r="M282" i="254"/>
  <c r="C282" i="254"/>
  <c r="B282" i="254"/>
  <c r="F282" i="254" s="1"/>
  <c r="M281" i="254"/>
  <c r="F281" i="254"/>
  <c r="C281" i="254"/>
  <c r="B281" i="254"/>
  <c r="M280" i="254"/>
  <c r="F280" i="254"/>
  <c r="C280" i="254"/>
  <c r="B280" i="254"/>
  <c r="M279" i="254"/>
  <c r="C279" i="254"/>
  <c r="B279" i="254"/>
  <c r="M278" i="254"/>
  <c r="C278" i="254"/>
  <c r="B278" i="254"/>
  <c r="M277" i="254"/>
  <c r="C277" i="254"/>
  <c r="B277" i="254"/>
  <c r="M276" i="254"/>
  <c r="C276" i="254"/>
  <c r="B276" i="254"/>
  <c r="F276" i="254" s="1"/>
  <c r="M275" i="254"/>
  <c r="C275" i="254"/>
  <c r="B275" i="254"/>
  <c r="M274" i="254"/>
  <c r="C274" i="254"/>
  <c r="B274" i="254"/>
  <c r="F274" i="254" s="1"/>
  <c r="M273" i="254"/>
  <c r="C273" i="254"/>
  <c r="B273" i="254"/>
  <c r="M272" i="254"/>
  <c r="C272" i="254"/>
  <c r="B272" i="254"/>
  <c r="M271" i="254"/>
  <c r="C271" i="254"/>
  <c r="B271" i="254"/>
  <c r="F271" i="254" s="1"/>
  <c r="M270" i="254"/>
  <c r="C270" i="254"/>
  <c r="B270" i="254"/>
  <c r="F270" i="254" s="1"/>
  <c r="M269" i="254"/>
  <c r="C269" i="254"/>
  <c r="B269" i="254"/>
  <c r="M268" i="254"/>
  <c r="C268" i="254"/>
  <c r="B268" i="254"/>
  <c r="F268" i="254" s="1"/>
  <c r="M267" i="254"/>
  <c r="C267" i="254"/>
  <c r="B267" i="254"/>
  <c r="F267" i="254" s="1"/>
  <c r="M266" i="254"/>
  <c r="C266" i="254"/>
  <c r="B266" i="254"/>
  <c r="M265" i="254"/>
  <c r="C265" i="254"/>
  <c r="B265" i="254"/>
  <c r="F265" i="254" s="1"/>
  <c r="M264" i="254"/>
  <c r="C264" i="254"/>
  <c r="B264" i="254"/>
  <c r="F264" i="254" s="1"/>
  <c r="M263" i="254"/>
  <c r="C263" i="254"/>
  <c r="B263" i="254"/>
  <c r="F263" i="254" s="1"/>
  <c r="M262" i="254"/>
  <c r="C262" i="254"/>
  <c r="B262" i="254"/>
  <c r="F262" i="254" s="1"/>
  <c r="M261" i="254"/>
  <c r="C261" i="254"/>
  <c r="B261" i="254"/>
  <c r="F261" i="254" s="1"/>
  <c r="M260" i="254"/>
  <c r="C260" i="254"/>
  <c r="B260" i="254"/>
  <c r="M259" i="254"/>
  <c r="C259" i="254"/>
  <c r="B259" i="254"/>
  <c r="F259" i="254" s="1"/>
  <c r="M258" i="254"/>
  <c r="C258" i="254"/>
  <c r="B258" i="254"/>
  <c r="F258" i="254" s="1"/>
  <c r="M257" i="254"/>
  <c r="C257" i="254"/>
  <c r="B257" i="254"/>
  <c r="F257" i="254" s="1"/>
  <c r="M256" i="254"/>
  <c r="F256" i="254"/>
  <c r="C256" i="254"/>
  <c r="B256" i="254"/>
  <c r="M255" i="254"/>
  <c r="C255" i="254"/>
  <c r="B255" i="254"/>
  <c r="M254" i="254"/>
  <c r="C254" i="254"/>
  <c r="B254" i="254"/>
  <c r="M253" i="254"/>
  <c r="F253" i="254"/>
  <c r="C253" i="254"/>
  <c r="B253" i="254"/>
  <c r="M252" i="254"/>
  <c r="F252" i="254"/>
  <c r="C252" i="254"/>
  <c r="B252" i="254"/>
  <c r="M251" i="254"/>
  <c r="C251" i="254"/>
  <c r="B251" i="254"/>
  <c r="F251" i="254" s="1"/>
  <c r="M250" i="254"/>
  <c r="F250" i="254"/>
  <c r="C250" i="254"/>
  <c r="B250" i="254"/>
  <c r="M249" i="254"/>
  <c r="C249" i="254"/>
  <c r="B249" i="254"/>
  <c r="F249" i="254" s="1"/>
  <c r="M248" i="254"/>
  <c r="C248" i="254"/>
  <c r="B248" i="254"/>
  <c r="M247" i="254"/>
  <c r="C247" i="254"/>
  <c r="B247" i="254"/>
  <c r="M246" i="254"/>
  <c r="C246" i="254"/>
  <c r="B246" i="254"/>
  <c r="F246" i="254" s="1"/>
  <c r="M245" i="254"/>
  <c r="C245" i="254"/>
  <c r="B245" i="254"/>
  <c r="F245" i="254" s="1"/>
  <c r="M244" i="254"/>
  <c r="C244" i="254"/>
  <c r="B244" i="254"/>
  <c r="F244" i="254" s="1"/>
  <c r="M243" i="254"/>
  <c r="C243" i="254"/>
  <c r="B243" i="254"/>
  <c r="M242" i="254"/>
  <c r="C242" i="254"/>
  <c r="B242" i="254"/>
  <c r="M241" i="254"/>
  <c r="C241" i="254"/>
  <c r="B241" i="254"/>
  <c r="F241" i="254" s="1"/>
  <c r="M240" i="254"/>
  <c r="C240" i="254"/>
  <c r="B240" i="254"/>
  <c r="F240" i="254" s="1"/>
  <c r="M239" i="254"/>
  <c r="F239" i="254"/>
  <c r="C239" i="254"/>
  <c r="B239" i="254"/>
  <c r="M238" i="254"/>
  <c r="F238" i="254"/>
  <c r="C238" i="254"/>
  <c r="B238" i="254"/>
  <c r="M237" i="254"/>
  <c r="C237" i="254"/>
  <c r="B237" i="254"/>
  <c r="F237" i="254" s="1"/>
  <c r="M236" i="254"/>
  <c r="C236" i="254"/>
  <c r="B236" i="254"/>
  <c r="M235" i="254"/>
  <c r="C235" i="254"/>
  <c r="B235" i="254"/>
  <c r="M234" i="254"/>
  <c r="F234" i="254"/>
  <c r="C234" i="254"/>
  <c r="B234" i="254"/>
  <c r="M233" i="254"/>
  <c r="C233" i="254"/>
  <c r="B233" i="254"/>
  <c r="F233" i="254" s="1"/>
  <c r="M232" i="254"/>
  <c r="C232" i="254"/>
  <c r="B232" i="254"/>
  <c r="F232" i="254" s="1"/>
  <c r="M231" i="254"/>
  <c r="C231" i="254"/>
  <c r="B231" i="254"/>
  <c r="F231" i="254" s="1"/>
  <c r="M230" i="254"/>
  <c r="C230" i="254"/>
  <c r="B230" i="254"/>
  <c r="M229" i="254"/>
  <c r="C229" i="254"/>
  <c r="B229" i="254"/>
  <c r="M228" i="254"/>
  <c r="C228" i="254"/>
  <c r="B228" i="254"/>
  <c r="F228" i="254" s="1"/>
  <c r="M227" i="254"/>
  <c r="C227" i="254"/>
  <c r="B227" i="254"/>
  <c r="F227" i="254" s="1"/>
  <c r="M226" i="254"/>
  <c r="C226" i="254"/>
  <c r="B226" i="254"/>
  <c r="M225" i="254"/>
  <c r="F225" i="254"/>
  <c r="C225" i="254"/>
  <c r="B225" i="254"/>
  <c r="M224" i="254"/>
  <c r="C224" i="254"/>
  <c r="B224" i="254"/>
  <c r="F224" i="254" s="1"/>
  <c r="M223" i="254"/>
  <c r="C223" i="254"/>
  <c r="B223" i="254"/>
  <c r="M222" i="254"/>
  <c r="C222" i="254"/>
  <c r="B222" i="254"/>
  <c r="M221" i="254"/>
  <c r="F221" i="254"/>
  <c r="C221" i="254"/>
  <c r="B221" i="254"/>
  <c r="M220" i="254"/>
  <c r="C220" i="254"/>
  <c r="B220" i="254"/>
  <c r="M219" i="254"/>
  <c r="C219" i="254"/>
  <c r="B219" i="254"/>
  <c r="M218" i="254"/>
  <c r="C218" i="254"/>
  <c r="B218" i="254"/>
  <c r="M217" i="254"/>
  <c r="C217" i="254"/>
  <c r="B217" i="254"/>
  <c r="M216" i="254"/>
  <c r="C216" i="254"/>
  <c r="B216" i="254"/>
  <c r="F216" i="254" s="1"/>
  <c r="M215" i="254"/>
  <c r="F215" i="254"/>
  <c r="C215" i="254"/>
  <c r="B215" i="254"/>
  <c r="M214" i="254"/>
  <c r="F214" i="254"/>
  <c r="C214" i="254"/>
  <c r="B214" i="254"/>
  <c r="M213" i="254"/>
  <c r="C213" i="254"/>
  <c r="B213" i="254"/>
  <c r="F213" i="254" s="1"/>
  <c r="M212" i="254"/>
  <c r="C212" i="254"/>
  <c r="B212" i="254"/>
  <c r="F212" i="254" s="1"/>
  <c r="M211" i="254"/>
  <c r="C211" i="254"/>
  <c r="B211" i="254"/>
  <c r="M210" i="254"/>
  <c r="F210" i="254"/>
  <c r="C210" i="254"/>
  <c r="B210" i="254"/>
  <c r="M209" i="254"/>
  <c r="F209" i="254"/>
  <c r="C209" i="254"/>
  <c r="B209" i="254"/>
  <c r="M208" i="254"/>
  <c r="C208" i="254"/>
  <c r="B208" i="254"/>
  <c r="M207" i="254"/>
  <c r="C207" i="254"/>
  <c r="B207" i="254"/>
  <c r="F207" i="254" s="1"/>
  <c r="M206" i="254"/>
  <c r="F206" i="254"/>
  <c r="C206" i="254"/>
  <c r="B206" i="254"/>
  <c r="M205" i="254"/>
  <c r="C205" i="254"/>
  <c r="B205" i="254"/>
  <c r="M204" i="254"/>
  <c r="C204" i="254"/>
  <c r="B204" i="254"/>
  <c r="M203" i="254"/>
  <c r="C203" i="254"/>
  <c r="B203" i="254"/>
  <c r="F203" i="254" s="1"/>
  <c r="M202" i="254"/>
  <c r="C202" i="254"/>
  <c r="B202" i="254"/>
  <c r="M201" i="254"/>
  <c r="C201" i="254"/>
  <c r="B201" i="254"/>
  <c r="M200" i="254"/>
  <c r="C200" i="254"/>
  <c r="B200" i="254"/>
  <c r="M199" i="254"/>
  <c r="C199" i="254"/>
  <c r="B199" i="254"/>
  <c r="M198" i="254"/>
  <c r="C198" i="254"/>
  <c r="B198" i="254"/>
  <c r="M197" i="254"/>
  <c r="C197" i="254"/>
  <c r="B197" i="254"/>
  <c r="F197" i="254" s="1"/>
  <c r="M196" i="254"/>
  <c r="C196" i="254"/>
  <c r="B196" i="254"/>
  <c r="F196" i="254" s="1"/>
  <c r="M195" i="254"/>
  <c r="C195" i="254"/>
  <c r="B195" i="254"/>
  <c r="F195" i="254" s="1"/>
  <c r="M194" i="254"/>
  <c r="F194" i="254"/>
  <c r="C194" i="254"/>
  <c r="B194" i="254"/>
  <c r="M193" i="254"/>
  <c r="C193" i="254"/>
  <c r="B193" i="254"/>
  <c r="M192" i="254"/>
  <c r="C192" i="254"/>
  <c r="B192" i="254"/>
  <c r="F192" i="254" s="1"/>
  <c r="M191" i="254"/>
  <c r="C191" i="254"/>
  <c r="B191" i="254"/>
  <c r="F191" i="254" s="1"/>
  <c r="M190" i="254"/>
  <c r="C190" i="254"/>
  <c r="B190" i="254"/>
  <c r="M189" i="254"/>
  <c r="F189" i="254"/>
  <c r="C189" i="254"/>
  <c r="B189" i="254"/>
  <c r="M188" i="254"/>
  <c r="C188" i="254"/>
  <c r="B188" i="254"/>
  <c r="F188" i="254" s="1"/>
  <c r="M187" i="254"/>
  <c r="C187" i="254"/>
  <c r="B187" i="254"/>
  <c r="M186" i="254"/>
  <c r="C186" i="254"/>
  <c r="B186" i="254"/>
  <c r="M185" i="254"/>
  <c r="F185" i="254"/>
  <c r="C185" i="254"/>
  <c r="B185" i="254"/>
  <c r="M184" i="254"/>
  <c r="C184" i="254"/>
  <c r="B184" i="254"/>
  <c r="F184" i="254" s="1"/>
  <c r="M183" i="254"/>
  <c r="C183" i="254"/>
  <c r="B183" i="254"/>
  <c r="M182" i="254"/>
  <c r="C182" i="254"/>
  <c r="B182" i="254"/>
  <c r="M181" i="254"/>
  <c r="C181" i="254"/>
  <c r="B181" i="254"/>
  <c r="M180" i="254"/>
  <c r="C180" i="254"/>
  <c r="B180" i="254"/>
  <c r="M179" i="254"/>
  <c r="C179" i="254"/>
  <c r="B179" i="254"/>
  <c r="F179" i="254" s="1"/>
  <c r="M178" i="254"/>
  <c r="F178" i="254"/>
  <c r="C178" i="254"/>
  <c r="B178" i="254"/>
  <c r="M177" i="254"/>
  <c r="C177" i="254"/>
  <c r="B177" i="254"/>
  <c r="M176" i="254"/>
  <c r="C176" i="254"/>
  <c r="B176" i="254"/>
  <c r="F176" i="254" s="1"/>
  <c r="M175" i="254"/>
  <c r="C175" i="254"/>
  <c r="B175" i="254"/>
  <c r="M174" i="254"/>
  <c r="F174" i="254"/>
  <c r="C174" i="254"/>
  <c r="B174" i="254"/>
  <c r="M173" i="254"/>
  <c r="F173" i="254"/>
  <c r="C173" i="254"/>
  <c r="B173" i="254"/>
  <c r="M172" i="254"/>
  <c r="C172" i="254"/>
  <c r="B172" i="254"/>
  <c r="M171" i="254"/>
  <c r="F171" i="254"/>
  <c r="C171" i="254"/>
  <c r="B171" i="254"/>
  <c r="M170" i="254"/>
  <c r="C170" i="254"/>
  <c r="B170" i="254"/>
  <c r="F170" i="254" s="1"/>
  <c r="M169" i="254"/>
  <c r="C169" i="254"/>
  <c r="B169" i="254"/>
  <c r="M168" i="254"/>
  <c r="C168" i="254"/>
  <c r="B168" i="254"/>
  <c r="M167" i="254"/>
  <c r="C167" i="254"/>
  <c r="B167" i="254"/>
  <c r="F167" i="254" s="1"/>
  <c r="M166" i="254"/>
  <c r="C166" i="254"/>
  <c r="B166" i="254"/>
  <c r="F166" i="254" s="1"/>
  <c r="M165" i="254"/>
  <c r="C165" i="254"/>
  <c r="B165" i="254"/>
  <c r="M164" i="254"/>
  <c r="C164" i="254"/>
  <c r="B164" i="254"/>
  <c r="M163" i="254"/>
  <c r="C163" i="254"/>
  <c r="B163" i="254"/>
  <c r="M162" i="254"/>
  <c r="C162" i="254"/>
  <c r="B162" i="254"/>
  <c r="M161" i="254"/>
  <c r="C161" i="254"/>
  <c r="B161" i="254"/>
  <c r="F161" i="254" s="1"/>
  <c r="M160" i="254"/>
  <c r="C160" i="254"/>
  <c r="B160" i="254"/>
  <c r="F160" i="254" s="1"/>
  <c r="M159" i="254"/>
  <c r="C159" i="254"/>
  <c r="B159" i="254"/>
  <c r="M158" i="254"/>
  <c r="F158" i="254"/>
  <c r="C158" i="254"/>
  <c r="B158" i="254"/>
  <c r="M157" i="254"/>
  <c r="C157" i="254"/>
  <c r="B157" i="254"/>
  <c r="M156" i="254"/>
  <c r="C156" i="254"/>
  <c r="B156" i="254"/>
  <c r="F156" i="254" s="1"/>
  <c r="M155" i="254"/>
  <c r="C155" i="254"/>
  <c r="B155" i="254"/>
  <c r="F155" i="254" s="1"/>
  <c r="M154" i="254"/>
  <c r="C154" i="254"/>
  <c r="B154" i="254"/>
  <c r="M153" i="254"/>
  <c r="F153" i="254"/>
  <c r="C153" i="254"/>
  <c r="B153" i="254"/>
  <c r="M152" i="254"/>
  <c r="C152" i="254"/>
  <c r="B152" i="254"/>
  <c r="F152" i="254" s="1"/>
  <c r="M151" i="254"/>
  <c r="C151" i="254"/>
  <c r="B151" i="254"/>
  <c r="M150" i="254"/>
  <c r="C150" i="254"/>
  <c r="B150" i="254"/>
  <c r="M149" i="254"/>
  <c r="F149" i="254"/>
  <c r="C149" i="254"/>
  <c r="B149" i="254"/>
  <c r="M148" i="254"/>
  <c r="C148" i="254"/>
  <c r="B148" i="254"/>
  <c r="M147" i="254"/>
  <c r="C147" i="254"/>
  <c r="B147" i="254"/>
  <c r="M146" i="254"/>
  <c r="C146" i="254"/>
  <c r="B146" i="254"/>
  <c r="M145" i="254"/>
  <c r="C145" i="254"/>
  <c r="B145" i="254"/>
  <c r="M144" i="254"/>
  <c r="C144" i="254"/>
  <c r="B144" i="254"/>
  <c r="F144" i="254" s="1"/>
  <c r="M143" i="254"/>
  <c r="C143" i="254"/>
  <c r="B143" i="254"/>
  <c r="F143" i="254" s="1"/>
  <c r="M142" i="254"/>
  <c r="F142" i="254"/>
  <c r="C142" i="254"/>
  <c r="B142" i="254"/>
  <c r="M141" i="254"/>
  <c r="F141" i="254"/>
  <c r="C141" i="254"/>
  <c r="B141" i="254"/>
  <c r="M140" i="254"/>
  <c r="C140" i="254"/>
  <c r="B140" i="254"/>
  <c r="M139" i="254"/>
  <c r="C139" i="254"/>
  <c r="B139" i="254"/>
  <c r="M138" i="254"/>
  <c r="F138" i="254"/>
  <c r="C138" i="254"/>
  <c r="B138" i="254"/>
  <c r="M137" i="254"/>
  <c r="F137" i="254"/>
  <c r="C137" i="254"/>
  <c r="B137" i="254"/>
  <c r="M136" i="254"/>
  <c r="C136" i="254"/>
  <c r="B136" i="254"/>
  <c r="M135" i="254"/>
  <c r="C135" i="254"/>
  <c r="B135" i="254"/>
  <c r="F135" i="254" s="1"/>
  <c r="M134" i="254"/>
  <c r="C134" i="254"/>
  <c r="B134" i="254"/>
  <c r="F134" i="254" s="1"/>
  <c r="M133" i="254"/>
  <c r="C133" i="254"/>
  <c r="B133" i="254"/>
  <c r="M132" i="254"/>
  <c r="C132" i="254"/>
  <c r="B132" i="254"/>
  <c r="M131" i="254"/>
  <c r="C131" i="254"/>
  <c r="B131" i="254"/>
  <c r="F131" i="254" s="1"/>
  <c r="M130" i="254"/>
  <c r="C130" i="254"/>
  <c r="B130" i="254"/>
  <c r="M129" i="254"/>
  <c r="C129" i="254"/>
  <c r="B129" i="254"/>
  <c r="M128" i="254"/>
  <c r="C128" i="254"/>
  <c r="B128" i="254"/>
  <c r="M127" i="254"/>
  <c r="C127" i="254"/>
  <c r="B127" i="254"/>
  <c r="M126" i="254"/>
  <c r="F126" i="254"/>
  <c r="C126" i="254"/>
  <c r="B126" i="254"/>
  <c r="M125" i="254"/>
  <c r="C125" i="254"/>
  <c r="B125" i="254"/>
  <c r="F125" i="254" s="1"/>
  <c r="M124" i="254"/>
  <c r="F124" i="254"/>
  <c r="C124" i="254"/>
  <c r="B124" i="254"/>
  <c r="M123" i="254"/>
  <c r="C123" i="254"/>
  <c r="B123" i="254"/>
  <c r="F123" i="254" s="1"/>
  <c r="M122" i="254"/>
  <c r="C122" i="254"/>
  <c r="B122" i="254"/>
  <c r="M121" i="254"/>
  <c r="C121" i="254"/>
  <c r="B121" i="254"/>
  <c r="M120" i="254"/>
  <c r="F120" i="254"/>
  <c r="C120" i="254"/>
  <c r="B120" i="254"/>
  <c r="M119" i="254"/>
  <c r="C119" i="254"/>
  <c r="B119" i="254"/>
  <c r="F119" i="254" s="1"/>
  <c r="M118" i="254"/>
  <c r="C118" i="254"/>
  <c r="B118" i="254"/>
  <c r="M117" i="254"/>
  <c r="F117" i="254"/>
  <c r="C117" i="254"/>
  <c r="B117" i="254"/>
  <c r="M116" i="254"/>
  <c r="C116" i="254"/>
  <c r="B116" i="254"/>
  <c r="F116" i="254" s="1"/>
  <c r="M115" i="254"/>
  <c r="C115" i="254"/>
  <c r="B115" i="254"/>
  <c r="M114" i="254"/>
  <c r="C114" i="254"/>
  <c r="B114" i="254"/>
  <c r="M113" i="254"/>
  <c r="F113" i="254"/>
  <c r="C113" i="254"/>
  <c r="B113" i="254"/>
  <c r="M112" i="254"/>
  <c r="C112" i="254"/>
  <c r="B112" i="254"/>
  <c r="F112" i="254" s="1"/>
  <c r="M111" i="254"/>
  <c r="C111" i="254"/>
  <c r="B111" i="254"/>
  <c r="M110" i="254"/>
  <c r="C110" i="254"/>
  <c r="B110" i="254"/>
  <c r="M109" i="254"/>
  <c r="C109" i="254"/>
  <c r="B109" i="254"/>
  <c r="M108" i="254"/>
  <c r="C108" i="254"/>
  <c r="B108" i="254"/>
  <c r="M107" i="254"/>
  <c r="C107" i="254"/>
  <c r="B107" i="254"/>
  <c r="F107" i="254" s="1"/>
  <c r="M106" i="254"/>
  <c r="F106" i="254"/>
  <c r="C106" i="254"/>
  <c r="B106" i="254"/>
  <c r="M105" i="254"/>
  <c r="C105" i="254"/>
  <c r="B105" i="254"/>
  <c r="M104" i="254"/>
  <c r="F104" i="254"/>
  <c r="C104" i="254"/>
  <c r="B104" i="254"/>
  <c r="M103" i="254"/>
  <c r="C103" i="254"/>
  <c r="B103" i="254"/>
  <c r="M102" i="254"/>
  <c r="F102" i="254"/>
  <c r="C102" i="254"/>
  <c r="B102" i="254"/>
  <c r="M101" i="254"/>
  <c r="F101" i="254"/>
  <c r="C101" i="254"/>
  <c r="B101" i="254"/>
  <c r="M100" i="254"/>
  <c r="C100" i="254"/>
  <c r="B100" i="254"/>
  <c r="M99" i="254"/>
  <c r="C99" i="254"/>
  <c r="B99" i="254"/>
  <c r="F99" i="254" s="1"/>
  <c r="M98" i="254"/>
  <c r="C98" i="254"/>
  <c r="B98" i="254"/>
  <c r="F98" i="254" s="1"/>
  <c r="M97" i="254"/>
  <c r="C97" i="254"/>
  <c r="B97" i="254"/>
  <c r="M96" i="254"/>
  <c r="C96" i="254"/>
  <c r="B96" i="254"/>
  <c r="M95" i="254"/>
  <c r="C95" i="254"/>
  <c r="B95" i="254"/>
  <c r="F95" i="254" s="1"/>
  <c r="M94" i="254"/>
  <c r="C94" i="254"/>
  <c r="B94" i="254"/>
  <c r="M93" i="254"/>
  <c r="C93" i="254"/>
  <c r="B93" i="254"/>
  <c r="M92" i="254"/>
  <c r="C92" i="254"/>
  <c r="B92" i="254"/>
  <c r="M91" i="254"/>
  <c r="C91" i="254"/>
  <c r="B91" i="254"/>
  <c r="M90" i="254"/>
  <c r="F90" i="254"/>
  <c r="C90" i="254"/>
  <c r="B90" i="254"/>
  <c r="M89" i="254"/>
  <c r="F89" i="254"/>
  <c r="C89" i="254"/>
  <c r="B89" i="254"/>
  <c r="M88" i="254"/>
  <c r="F88" i="254"/>
  <c r="C88" i="254"/>
  <c r="B88" i="254"/>
  <c r="M87" i="254"/>
  <c r="C87" i="254"/>
  <c r="B87" i="254"/>
  <c r="M86" i="254"/>
  <c r="F86" i="254"/>
  <c r="C86" i="254"/>
  <c r="B86" i="254"/>
  <c r="M85" i="254"/>
  <c r="C85" i="254"/>
  <c r="B85" i="254"/>
  <c r="M84" i="254"/>
  <c r="C84" i="254"/>
  <c r="B84" i="254"/>
  <c r="F84" i="254" s="1"/>
  <c r="M83" i="254"/>
  <c r="C83" i="254"/>
  <c r="B83" i="254"/>
  <c r="F83" i="254" s="1"/>
  <c r="M82" i="254"/>
  <c r="C82" i="254"/>
  <c r="B82" i="254"/>
  <c r="M81" i="254"/>
  <c r="F81" i="254"/>
  <c r="C81" i="254"/>
  <c r="B81" i="254"/>
  <c r="M80" i="254"/>
  <c r="C80" i="254"/>
  <c r="B80" i="254"/>
  <c r="F80" i="254" s="1"/>
  <c r="M79" i="254"/>
  <c r="C79" i="254"/>
  <c r="B79" i="254"/>
  <c r="M78" i="254"/>
  <c r="C78" i="254"/>
  <c r="B78" i="254"/>
  <c r="M77" i="254"/>
  <c r="F77" i="254"/>
  <c r="C77" i="254"/>
  <c r="B77" i="254"/>
  <c r="M76" i="254"/>
  <c r="C76" i="254"/>
  <c r="B76" i="254"/>
  <c r="F76" i="254" s="1"/>
  <c r="M75" i="254"/>
  <c r="C75" i="254"/>
  <c r="B75" i="254"/>
  <c r="M74" i="254"/>
  <c r="C74" i="254"/>
  <c r="B74" i="254"/>
  <c r="M73" i="254"/>
  <c r="C73" i="254"/>
  <c r="B73" i="254"/>
  <c r="M72" i="254"/>
  <c r="C72" i="254"/>
  <c r="B72" i="254"/>
  <c r="M71" i="254"/>
  <c r="C71" i="254"/>
  <c r="B71" i="254"/>
  <c r="F71" i="254" s="1"/>
  <c r="M70" i="254"/>
  <c r="F70" i="254"/>
  <c r="C70" i="254"/>
  <c r="B70" i="254"/>
  <c r="M69" i="254"/>
  <c r="F69" i="254"/>
  <c r="C69" i="254"/>
  <c r="B69" i="254"/>
  <c r="M68" i="254"/>
  <c r="C68" i="254"/>
  <c r="B68" i="254"/>
  <c r="F68" i="254" s="1"/>
  <c r="M67" i="254"/>
  <c r="C67" i="254"/>
  <c r="B67" i="254"/>
  <c r="M66" i="254"/>
  <c r="C66" i="254"/>
  <c r="B66" i="254"/>
  <c r="F66" i="254" s="1"/>
  <c r="M65" i="254"/>
  <c r="F65" i="254"/>
  <c r="C65" i="254"/>
  <c r="B65" i="254"/>
  <c r="M64" i="254"/>
  <c r="C64" i="254"/>
  <c r="B64" i="254"/>
  <c r="M63" i="254"/>
  <c r="C63" i="254"/>
  <c r="B63" i="254"/>
  <c r="F63" i="254" s="1"/>
  <c r="M62" i="254"/>
  <c r="F62" i="254"/>
  <c r="C62" i="254"/>
  <c r="B62" i="254"/>
  <c r="M61" i="254"/>
  <c r="C61" i="254"/>
  <c r="B61" i="254"/>
  <c r="M60" i="254"/>
  <c r="C60" i="254"/>
  <c r="B60" i="254"/>
  <c r="M59" i="254"/>
  <c r="C59" i="254"/>
  <c r="B59" i="254"/>
  <c r="F59" i="254" s="1"/>
  <c r="M58" i="254"/>
  <c r="F58" i="254"/>
  <c r="C58" i="254"/>
  <c r="B58" i="254"/>
  <c r="M57" i="254"/>
  <c r="C57" i="254"/>
  <c r="B57" i="254"/>
  <c r="M56" i="254"/>
  <c r="C56" i="254"/>
  <c r="B56" i="254"/>
  <c r="M55" i="254"/>
  <c r="C55" i="254"/>
  <c r="B55" i="254"/>
  <c r="M54" i="254"/>
  <c r="C54" i="254"/>
  <c r="B54" i="254"/>
  <c r="F54" i="254" s="1"/>
  <c r="M53" i="254"/>
  <c r="F53" i="254"/>
  <c r="C53" i="254"/>
  <c r="B53" i="254"/>
  <c r="M52" i="254"/>
  <c r="F52" i="254"/>
  <c r="C52" i="254"/>
  <c r="B52" i="254"/>
  <c r="M51" i="254"/>
  <c r="C51" i="254"/>
  <c r="B51" i="254"/>
  <c r="M50" i="254"/>
  <c r="C50" i="254"/>
  <c r="B50" i="254"/>
  <c r="F50" i="254" s="1"/>
  <c r="M49" i="254"/>
  <c r="C49" i="254"/>
  <c r="B49" i="254"/>
  <c r="M48" i="254"/>
  <c r="F48" i="254"/>
  <c r="C48" i="254"/>
  <c r="B48" i="254"/>
  <c r="M47" i="254"/>
  <c r="C47" i="254"/>
  <c r="B47" i="254"/>
  <c r="F47" i="254" s="1"/>
  <c r="M46" i="254"/>
  <c r="C46" i="254"/>
  <c r="B46" i="254"/>
  <c r="M45" i="254"/>
  <c r="C45" i="254"/>
  <c r="B45" i="254"/>
  <c r="F45" i="254" s="1"/>
  <c r="M44" i="254"/>
  <c r="C44" i="254"/>
  <c r="B44" i="254"/>
  <c r="M43" i="254"/>
  <c r="C43" i="254"/>
  <c r="B43" i="254"/>
  <c r="M42" i="254"/>
  <c r="C42" i="254"/>
  <c r="B42" i="254"/>
  <c r="M41" i="254"/>
  <c r="F41" i="254"/>
  <c r="C41" i="254"/>
  <c r="B41" i="254"/>
  <c r="M40" i="254"/>
  <c r="F40" i="254"/>
  <c r="C40" i="254"/>
  <c r="B40" i="254"/>
  <c r="M39" i="254"/>
  <c r="C39" i="254"/>
  <c r="B39" i="254"/>
  <c r="M38" i="254"/>
  <c r="C38" i="254"/>
  <c r="B38" i="254"/>
  <c r="M37" i="254"/>
  <c r="C37" i="254"/>
  <c r="B37" i="254"/>
  <c r="M36" i="254"/>
  <c r="C36" i="254"/>
  <c r="B36" i="254"/>
  <c r="M35" i="254"/>
  <c r="C35" i="254"/>
  <c r="B35" i="254"/>
  <c r="F35" i="254" s="1"/>
  <c r="M34" i="254"/>
  <c r="C34" i="254"/>
  <c r="B34" i="254"/>
  <c r="F34" i="254" s="1"/>
  <c r="M33" i="254"/>
  <c r="F33" i="254"/>
  <c r="C33" i="254"/>
  <c r="B33" i="254"/>
  <c r="M32" i="254"/>
  <c r="C32" i="254"/>
  <c r="B32" i="254"/>
  <c r="M31" i="254"/>
  <c r="C31" i="254"/>
  <c r="B31" i="254"/>
  <c r="M30" i="254"/>
  <c r="C30" i="254"/>
  <c r="B30" i="254"/>
  <c r="M29" i="254"/>
  <c r="F29" i="254"/>
  <c r="C29" i="254"/>
  <c r="B29" i="254"/>
  <c r="M28" i="254"/>
  <c r="C28" i="254"/>
  <c r="B28" i="254"/>
  <c r="F28" i="254" s="1"/>
  <c r="M27" i="254"/>
  <c r="C27" i="254"/>
  <c r="B27" i="254"/>
  <c r="M26" i="254"/>
  <c r="C26" i="254"/>
  <c r="B26" i="254"/>
  <c r="M25" i="254"/>
  <c r="C25" i="254"/>
  <c r="B25" i="254"/>
  <c r="M24" i="254"/>
  <c r="C24" i="254"/>
  <c r="B24" i="254"/>
  <c r="F24" i="254" s="1"/>
  <c r="M23" i="254"/>
  <c r="C23" i="254"/>
  <c r="B23" i="254"/>
  <c r="F23" i="254" s="1"/>
  <c r="M22" i="254"/>
  <c r="C22" i="254"/>
  <c r="B22" i="254"/>
  <c r="F22" i="254" s="1"/>
  <c r="M21" i="254"/>
  <c r="F21" i="254"/>
  <c r="C21" i="254"/>
  <c r="B21" i="254"/>
  <c r="M20" i="254"/>
  <c r="F20" i="254"/>
  <c r="C20" i="254"/>
  <c r="B20" i="254"/>
  <c r="M19" i="254"/>
  <c r="C19" i="254"/>
  <c r="B19" i="254"/>
  <c r="M18" i="254"/>
  <c r="C18" i="254"/>
  <c r="B18" i="254"/>
  <c r="F18" i="254" s="1"/>
  <c r="M17" i="254"/>
  <c r="C17" i="254"/>
  <c r="B17" i="254"/>
  <c r="F17" i="254" s="1"/>
  <c r="M16" i="254"/>
  <c r="C16" i="254"/>
  <c r="B16" i="254"/>
  <c r="M15" i="254"/>
  <c r="C15" i="254"/>
  <c r="B15" i="254"/>
  <c r="F15" i="254" s="1"/>
  <c r="M14" i="254"/>
  <c r="C14" i="254"/>
  <c r="B14" i="254"/>
  <c r="F14" i="254" s="1"/>
  <c r="M13" i="254"/>
  <c r="C13" i="254"/>
  <c r="B13" i="254"/>
  <c r="M12" i="254"/>
  <c r="C12" i="254"/>
  <c r="B12" i="254"/>
  <c r="M11" i="254"/>
  <c r="F11" i="254"/>
  <c r="C11" i="254"/>
  <c r="B11" i="254"/>
  <c r="M10" i="254"/>
  <c r="F10" i="254"/>
  <c r="C10" i="254"/>
  <c r="B10" i="254"/>
  <c r="M9" i="254"/>
  <c r="C9" i="254"/>
  <c r="B9" i="254"/>
  <c r="M8" i="254"/>
  <c r="C8" i="254"/>
  <c r="B8" i="254"/>
  <c r="M7" i="254"/>
  <c r="C7" i="254"/>
  <c r="B7" i="254"/>
  <c r="M6" i="254"/>
  <c r="C6" i="254"/>
  <c r="B6" i="254"/>
  <c r="F6" i="254" s="1"/>
  <c r="M5" i="254"/>
  <c r="C5" i="254"/>
  <c r="B5" i="254"/>
  <c r="F5" i="254" s="1"/>
  <c r="M4" i="254"/>
  <c r="F4" i="254"/>
  <c r="C4" i="254"/>
  <c r="B4" i="254"/>
  <c r="C2" i="254" a="1"/>
  <c r="C2" i="254" s="1"/>
  <c r="AB2" i="253"/>
  <c r="AA2" i="253"/>
  <c r="Z2" i="253"/>
  <c r="Y2" i="253"/>
  <c r="X2" i="253"/>
  <c r="U2" i="253"/>
  <c r="T2" i="253"/>
  <c r="N2" i="253"/>
  <c r="K315" i="252" s="1"/>
  <c r="M2" i="253"/>
  <c r="K320" i="252" s="1"/>
  <c r="L2" i="253"/>
  <c r="J2" i="253"/>
  <c r="M306" i="252"/>
  <c r="F306" i="252"/>
  <c r="C306" i="252"/>
  <c r="B306" i="252"/>
  <c r="M305" i="252"/>
  <c r="C305" i="252"/>
  <c r="B305" i="252"/>
  <c r="M304" i="252"/>
  <c r="C304" i="252"/>
  <c r="B304" i="252"/>
  <c r="M303" i="252"/>
  <c r="C303" i="252"/>
  <c r="B303" i="252"/>
  <c r="F303" i="252" s="1"/>
  <c r="M302" i="252"/>
  <c r="F302" i="252"/>
  <c r="C302" i="252"/>
  <c r="B302" i="252"/>
  <c r="M301" i="252"/>
  <c r="C301" i="252"/>
  <c r="B301" i="252"/>
  <c r="M300" i="252"/>
  <c r="F300" i="252"/>
  <c r="C300" i="252"/>
  <c r="B300" i="252"/>
  <c r="M299" i="252"/>
  <c r="C299" i="252"/>
  <c r="B299" i="252"/>
  <c r="F299" i="252" s="1"/>
  <c r="M298" i="252"/>
  <c r="C298" i="252"/>
  <c r="B298" i="252"/>
  <c r="M297" i="252"/>
  <c r="C297" i="252"/>
  <c r="B297" i="252"/>
  <c r="M296" i="252"/>
  <c r="F296" i="252"/>
  <c r="C296" i="252"/>
  <c r="B296" i="252"/>
  <c r="M295" i="252"/>
  <c r="C295" i="252"/>
  <c r="B295" i="252"/>
  <c r="M294" i="252"/>
  <c r="C294" i="252"/>
  <c r="B294" i="252"/>
  <c r="M293" i="252"/>
  <c r="C293" i="252"/>
  <c r="B293" i="252"/>
  <c r="M292" i="252"/>
  <c r="C292" i="252"/>
  <c r="B292" i="252"/>
  <c r="M291" i="252"/>
  <c r="C291" i="252"/>
  <c r="B291" i="252"/>
  <c r="M290" i="252"/>
  <c r="C290" i="252"/>
  <c r="B290" i="252"/>
  <c r="F290" i="252" s="1"/>
  <c r="M289" i="252"/>
  <c r="C289" i="252"/>
  <c r="B289" i="252"/>
  <c r="F289" i="252" s="1"/>
  <c r="M288" i="252"/>
  <c r="C288" i="252"/>
  <c r="B288" i="252"/>
  <c r="M287" i="252"/>
  <c r="F287" i="252"/>
  <c r="C287" i="252"/>
  <c r="B287" i="252"/>
  <c r="M286" i="252"/>
  <c r="C286" i="252"/>
  <c r="B286" i="252"/>
  <c r="M285" i="252"/>
  <c r="C285" i="252"/>
  <c r="B285" i="252"/>
  <c r="F285" i="252" s="1"/>
  <c r="M284" i="252"/>
  <c r="C284" i="252"/>
  <c r="B284" i="252"/>
  <c r="F284" i="252" s="1"/>
  <c r="M283" i="252"/>
  <c r="C283" i="252"/>
  <c r="B283" i="252"/>
  <c r="M282" i="252"/>
  <c r="F282" i="252"/>
  <c r="C282" i="252"/>
  <c r="B282" i="252"/>
  <c r="M281" i="252"/>
  <c r="C281" i="252"/>
  <c r="B281" i="252"/>
  <c r="F281" i="252" s="1"/>
  <c r="M280" i="252"/>
  <c r="C280" i="252"/>
  <c r="B280" i="252"/>
  <c r="M279" i="252"/>
  <c r="C279" i="252"/>
  <c r="B279" i="252"/>
  <c r="M278" i="252"/>
  <c r="F278" i="252"/>
  <c r="C278" i="252"/>
  <c r="B278" i="252"/>
  <c r="M277" i="252"/>
  <c r="C277" i="252"/>
  <c r="B277" i="252"/>
  <c r="F277" i="252" s="1"/>
  <c r="M276" i="252"/>
  <c r="C276" i="252"/>
  <c r="B276" i="252"/>
  <c r="M275" i="252"/>
  <c r="C275" i="252"/>
  <c r="B275" i="252"/>
  <c r="M274" i="252"/>
  <c r="C274" i="252"/>
  <c r="B274" i="252"/>
  <c r="M273" i="252"/>
  <c r="C273" i="252"/>
  <c r="B273" i="252"/>
  <c r="M272" i="252"/>
  <c r="C272" i="252"/>
  <c r="B272" i="252"/>
  <c r="F272" i="252" s="1"/>
  <c r="M271" i="252"/>
  <c r="F271" i="252"/>
  <c r="C271" i="252"/>
  <c r="B271" i="252"/>
  <c r="M270" i="252"/>
  <c r="C270" i="252"/>
  <c r="B270" i="252"/>
  <c r="M269" i="252"/>
  <c r="F269" i="252"/>
  <c r="C269" i="252"/>
  <c r="B269" i="252"/>
  <c r="M268" i="252"/>
  <c r="C268" i="252"/>
  <c r="B268" i="252"/>
  <c r="M267" i="252"/>
  <c r="F267" i="252"/>
  <c r="C267" i="252"/>
  <c r="B267" i="252"/>
  <c r="M266" i="252"/>
  <c r="F266" i="252"/>
  <c r="C266" i="252"/>
  <c r="B266" i="252"/>
  <c r="M265" i="252"/>
  <c r="C265" i="252"/>
  <c r="B265" i="252"/>
  <c r="M264" i="252"/>
  <c r="C264" i="252"/>
  <c r="B264" i="252"/>
  <c r="F264" i="252" s="1"/>
  <c r="M263" i="252"/>
  <c r="C263" i="252"/>
  <c r="B263" i="252"/>
  <c r="F263" i="252" s="1"/>
  <c r="M262" i="252"/>
  <c r="C262" i="252"/>
  <c r="B262" i="252"/>
  <c r="M261" i="252"/>
  <c r="C261" i="252"/>
  <c r="B261" i="252"/>
  <c r="M260" i="252"/>
  <c r="C260" i="252"/>
  <c r="B260" i="252"/>
  <c r="F260" i="252" s="1"/>
  <c r="M259" i="252"/>
  <c r="C259" i="252"/>
  <c r="B259" i="252"/>
  <c r="F259" i="252" s="1"/>
  <c r="M258" i="252"/>
  <c r="C258" i="252"/>
  <c r="B258" i="252"/>
  <c r="M257" i="252"/>
  <c r="C257" i="252"/>
  <c r="B257" i="252"/>
  <c r="M256" i="252"/>
  <c r="C256" i="252"/>
  <c r="B256" i="252"/>
  <c r="M255" i="252"/>
  <c r="C255" i="252"/>
  <c r="B255" i="252"/>
  <c r="M254" i="252"/>
  <c r="F254" i="252"/>
  <c r="C254" i="252"/>
  <c r="B254" i="252"/>
  <c r="M253" i="252"/>
  <c r="C253" i="252"/>
  <c r="B253" i="252"/>
  <c r="F253" i="252" s="1"/>
  <c r="M252" i="252"/>
  <c r="C252" i="252"/>
  <c r="B252" i="252"/>
  <c r="M251" i="252"/>
  <c r="C251" i="252"/>
  <c r="B251" i="252"/>
  <c r="M250" i="252"/>
  <c r="C250" i="252"/>
  <c r="B250" i="252"/>
  <c r="M249" i="252"/>
  <c r="C249" i="252"/>
  <c r="B249" i="252"/>
  <c r="F249" i="252" s="1"/>
  <c r="M248" i="252"/>
  <c r="C248" i="252"/>
  <c r="B248" i="252"/>
  <c r="F248" i="252" s="1"/>
  <c r="M247" i="252"/>
  <c r="C247" i="252"/>
  <c r="B247" i="252"/>
  <c r="M246" i="252"/>
  <c r="C246" i="252"/>
  <c r="B246" i="252"/>
  <c r="F246" i="252" s="1"/>
  <c r="M245" i="252"/>
  <c r="F245" i="252"/>
  <c r="C245" i="252"/>
  <c r="B245" i="252"/>
  <c r="M244" i="252"/>
  <c r="C244" i="252"/>
  <c r="B244" i="252"/>
  <c r="M243" i="252"/>
  <c r="C243" i="252"/>
  <c r="B243" i="252"/>
  <c r="M242" i="252"/>
  <c r="C242" i="252"/>
  <c r="B242" i="252"/>
  <c r="F242" i="252" s="1"/>
  <c r="M241" i="252"/>
  <c r="C241" i="252"/>
  <c r="B241" i="252"/>
  <c r="F241" i="252" s="1"/>
  <c r="M240" i="252"/>
  <c r="C240" i="252"/>
  <c r="B240" i="252"/>
  <c r="M239" i="252"/>
  <c r="F239" i="252"/>
  <c r="C239" i="252"/>
  <c r="B239" i="252"/>
  <c r="M238" i="252"/>
  <c r="F238" i="252"/>
  <c r="C238" i="252"/>
  <c r="B238" i="252"/>
  <c r="M237" i="252"/>
  <c r="C237" i="252"/>
  <c r="B237" i="252"/>
  <c r="M236" i="252"/>
  <c r="C236" i="252"/>
  <c r="B236" i="252"/>
  <c r="M235" i="252"/>
  <c r="F235" i="252"/>
  <c r="C235" i="252"/>
  <c r="B235" i="252"/>
  <c r="M234" i="252"/>
  <c r="F234" i="252"/>
  <c r="C234" i="252"/>
  <c r="B234" i="252"/>
  <c r="M233" i="252"/>
  <c r="C233" i="252"/>
  <c r="B233" i="252"/>
  <c r="M232" i="252"/>
  <c r="C232" i="252"/>
  <c r="B232" i="252"/>
  <c r="M231" i="252"/>
  <c r="C231" i="252"/>
  <c r="B231" i="252"/>
  <c r="M230" i="252"/>
  <c r="C230" i="252"/>
  <c r="B230" i="252"/>
  <c r="M229" i="252"/>
  <c r="C229" i="252"/>
  <c r="B229" i="252"/>
  <c r="F229" i="252" s="1"/>
  <c r="M228" i="252"/>
  <c r="C228" i="252"/>
  <c r="B228" i="252"/>
  <c r="F228" i="252" s="1"/>
  <c r="M227" i="252"/>
  <c r="C227" i="252"/>
  <c r="B227" i="252"/>
  <c r="M226" i="252"/>
  <c r="C226" i="252"/>
  <c r="B226" i="252"/>
  <c r="M225" i="252"/>
  <c r="C225" i="252"/>
  <c r="B225" i="252"/>
  <c r="M224" i="252"/>
  <c r="F224" i="252"/>
  <c r="C224" i="252"/>
  <c r="B224" i="252"/>
  <c r="M223" i="252"/>
  <c r="F223" i="252"/>
  <c r="C223" i="252"/>
  <c r="B223" i="252"/>
  <c r="M222" i="252"/>
  <c r="C222" i="252"/>
  <c r="B222" i="252"/>
  <c r="M221" i="252"/>
  <c r="C221" i="252"/>
  <c r="B221" i="252"/>
  <c r="F221" i="252" s="1"/>
  <c r="M220" i="252"/>
  <c r="C220" i="252"/>
  <c r="B220" i="252"/>
  <c r="F220" i="252" s="1"/>
  <c r="M219" i="252"/>
  <c r="C219" i="252"/>
  <c r="B219" i="252"/>
  <c r="M218" i="252"/>
  <c r="C218" i="252"/>
  <c r="B218" i="252"/>
  <c r="M217" i="252"/>
  <c r="F217" i="252"/>
  <c r="C217" i="252"/>
  <c r="B217" i="252"/>
  <c r="M216" i="252"/>
  <c r="C216" i="252"/>
  <c r="B216" i="252"/>
  <c r="F216" i="252" s="1"/>
  <c r="M215" i="252"/>
  <c r="C215" i="252"/>
  <c r="B215" i="252"/>
  <c r="M214" i="252"/>
  <c r="C214" i="252"/>
  <c r="B214" i="252"/>
  <c r="M213" i="252"/>
  <c r="C213" i="252"/>
  <c r="B213" i="252"/>
  <c r="M212" i="252"/>
  <c r="F212" i="252"/>
  <c r="C212" i="252"/>
  <c r="B212" i="252"/>
  <c r="M211" i="252"/>
  <c r="F211" i="252"/>
  <c r="C211" i="252"/>
  <c r="B211" i="252"/>
  <c r="M210" i="252"/>
  <c r="C210" i="252"/>
  <c r="B210" i="252"/>
  <c r="F210" i="252" s="1"/>
  <c r="M209" i="252"/>
  <c r="C209" i="252"/>
  <c r="B209" i="252"/>
  <c r="F209" i="252" s="1"/>
  <c r="M208" i="252"/>
  <c r="C208" i="252"/>
  <c r="B208" i="252"/>
  <c r="M207" i="252"/>
  <c r="C207" i="252"/>
  <c r="B207" i="252"/>
  <c r="M206" i="252"/>
  <c r="F206" i="252"/>
  <c r="C206" i="252"/>
  <c r="B206" i="252"/>
  <c r="M205" i="252"/>
  <c r="C205" i="252"/>
  <c r="B205" i="252"/>
  <c r="F205" i="252" s="1"/>
  <c r="M204" i="252"/>
  <c r="C204" i="252"/>
  <c r="B204" i="252"/>
  <c r="M203" i="252"/>
  <c r="F203" i="252"/>
  <c r="C203" i="252"/>
  <c r="B203" i="252"/>
  <c r="M202" i="252"/>
  <c r="F202" i="252"/>
  <c r="C202" i="252"/>
  <c r="B202" i="252"/>
  <c r="M201" i="252"/>
  <c r="C201" i="252"/>
  <c r="B201" i="252"/>
  <c r="M200" i="252"/>
  <c r="C200" i="252"/>
  <c r="B200" i="252"/>
  <c r="M199" i="252"/>
  <c r="F199" i="252"/>
  <c r="C199" i="252"/>
  <c r="B199" i="252"/>
  <c r="M198" i="252"/>
  <c r="C198" i="252"/>
  <c r="B198" i="252"/>
  <c r="M197" i="252"/>
  <c r="C197" i="252"/>
  <c r="B197" i="252"/>
  <c r="M196" i="252"/>
  <c r="C196" i="252"/>
  <c r="B196" i="252"/>
  <c r="M195" i="252"/>
  <c r="C195" i="252"/>
  <c r="B195" i="252"/>
  <c r="M194" i="252"/>
  <c r="C194" i="252"/>
  <c r="B194" i="252"/>
  <c r="F194" i="252" s="1"/>
  <c r="M193" i="252"/>
  <c r="C193" i="252"/>
  <c r="B193" i="252"/>
  <c r="F193" i="252" s="1"/>
  <c r="M192" i="252"/>
  <c r="C192" i="252"/>
  <c r="B192" i="252"/>
  <c r="F192" i="252" s="1"/>
  <c r="M191" i="252"/>
  <c r="F191" i="252"/>
  <c r="C191" i="252"/>
  <c r="B191" i="252"/>
  <c r="M190" i="252"/>
  <c r="C190" i="252"/>
  <c r="B190" i="252"/>
  <c r="M189" i="252"/>
  <c r="C189" i="252"/>
  <c r="B189" i="252"/>
  <c r="M188" i="252"/>
  <c r="C188" i="252"/>
  <c r="B188" i="252"/>
  <c r="F188" i="252" s="1"/>
  <c r="M187" i="252"/>
  <c r="F187" i="252"/>
  <c r="C187" i="252"/>
  <c r="B187" i="252"/>
  <c r="M186" i="252"/>
  <c r="C186" i="252"/>
  <c r="B186" i="252"/>
  <c r="M185" i="252"/>
  <c r="F185" i="252"/>
  <c r="C185" i="252"/>
  <c r="B185" i="252"/>
  <c r="M184" i="252"/>
  <c r="C184" i="252"/>
  <c r="B184" i="252"/>
  <c r="F184" i="252" s="1"/>
  <c r="M183" i="252"/>
  <c r="C183" i="252"/>
  <c r="B183" i="252"/>
  <c r="M182" i="252"/>
  <c r="C182" i="252"/>
  <c r="B182" i="252"/>
  <c r="M181" i="252"/>
  <c r="F181" i="252"/>
  <c r="C181" i="252"/>
  <c r="B181" i="252"/>
  <c r="M180" i="252"/>
  <c r="C180" i="252"/>
  <c r="B180" i="252"/>
  <c r="M179" i="252"/>
  <c r="C179" i="252"/>
  <c r="B179" i="252"/>
  <c r="M178" i="252"/>
  <c r="C178" i="252"/>
  <c r="B178" i="252"/>
  <c r="M177" i="252"/>
  <c r="C177" i="252"/>
  <c r="B177" i="252"/>
  <c r="M176" i="252"/>
  <c r="C176" i="252"/>
  <c r="B176" i="252"/>
  <c r="M175" i="252"/>
  <c r="C175" i="252"/>
  <c r="B175" i="252"/>
  <c r="F175" i="252" s="1"/>
  <c r="M174" i="252"/>
  <c r="F174" i="252"/>
  <c r="C174" i="252"/>
  <c r="B174" i="252"/>
  <c r="M173" i="252"/>
  <c r="C173" i="252"/>
  <c r="B173" i="252"/>
  <c r="F173" i="252" s="1"/>
  <c r="M172" i="252"/>
  <c r="C172" i="252"/>
  <c r="B172" i="252"/>
  <c r="F172" i="252" s="1"/>
  <c r="M171" i="252"/>
  <c r="C171" i="252"/>
  <c r="B171" i="252"/>
  <c r="M170" i="252"/>
  <c r="C170" i="252"/>
  <c r="B170" i="252"/>
  <c r="F170" i="252" s="1"/>
  <c r="M169" i="252"/>
  <c r="C169" i="252"/>
  <c r="B169" i="252"/>
  <c r="F169" i="252" s="1"/>
  <c r="M168" i="252"/>
  <c r="C168" i="252"/>
  <c r="B168" i="252"/>
  <c r="M167" i="252"/>
  <c r="F167" i="252"/>
  <c r="C167" i="252"/>
  <c r="B167" i="252"/>
  <c r="M166" i="252"/>
  <c r="F166" i="252"/>
  <c r="C166" i="252"/>
  <c r="B166" i="252"/>
  <c r="M165" i="252"/>
  <c r="C165" i="252"/>
  <c r="B165" i="252"/>
  <c r="M164" i="252"/>
  <c r="C164" i="252"/>
  <c r="B164" i="252"/>
  <c r="M163" i="252"/>
  <c r="F163" i="252"/>
  <c r="C163" i="252"/>
  <c r="B163" i="252"/>
  <c r="M162" i="252"/>
  <c r="C162" i="252"/>
  <c r="B162" i="252"/>
  <c r="M161" i="252"/>
  <c r="C161" i="252"/>
  <c r="B161" i="252"/>
  <c r="M160" i="252"/>
  <c r="C160" i="252"/>
  <c r="B160" i="252"/>
  <c r="M159" i="252"/>
  <c r="C159" i="252"/>
  <c r="B159" i="252"/>
  <c r="M158" i="252"/>
  <c r="C158" i="252"/>
  <c r="B158" i="252"/>
  <c r="M157" i="252"/>
  <c r="C157" i="252"/>
  <c r="B157" i="252"/>
  <c r="F157" i="252" s="1"/>
  <c r="M156" i="252"/>
  <c r="F156" i="252"/>
  <c r="C156" i="252"/>
  <c r="B156" i="252"/>
  <c r="M155" i="252"/>
  <c r="C155" i="252"/>
  <c r="B155" i="252"/>
  <c r="M154" i="252"/>
  <c r="F154" i="252"/>
  <c r="C154" i="252"/>
  <c r="B154" i="252"/>
  <c r="M153" i="252"/>
  <c r="C153" i="252"/>
  <c r="B153" i="252"/>
  <c r="M152" i="252"/>
  <c r="F152" i="252"/>
  <c r="C152" i="252"/>
  <c r="B152" i="252"/>
  <c r="M151" i="252"/>
  <c r="F151" i="252"/>
  <c r="C151" i="252"/>
  <c r="B151" i="252"/>
  <c r="M150" i="252"/>
  <c r="C150" i="252"/>
  <c r="B150" i="252"/>
  <c r="M149" i="252"/>
  <c r="C149" i="252"/>
  <c r="B149" i="252"/>
  <c r="F149" i="252" s="1"/>
  <c r="M148" i="252"/>
  <c r="C148" i="252"/>
  <c r="B148" i="252"/>
  <c r="F148" i="252" s="1"/>
  <c r="M147" i="252"/>
  <c r="C147" i="252"/>
  <c r="B147" i="252"/>
  <c r="M146" i="252"/>
  <c r="C146" i="252"/>
  <c r="B146" i="252"/>
  <c r="M145" i="252"/>
  <c r="C145" i="252"/>
  <c r="B145" i="252"/>
  <c r="F145" i="252" s="1"/>
  <c r="M144" i="252"/>
  <c r="C144" i="252"/>
  <c r="B144" i="252"/>
  <c r="F144" i="252" s="1"/>
  <c r="M143" i="252"/>
  <c r="C143" i="252"/>
  <c r="B143" i="252"/>
  <c r="M142" i="252"/>
  <c r="C142" i="252"/>
  <c r="B142" i="252"/>
  <c r="M141" i="252"/>
  <c r="C141" i="252"/>
  <c r="B141" i="252"/>
  <c r="M140" i="252"/>
  <c r="C140" i="252"/>
  <c r="B140" i="252"/>
  <c r="M139" i="252"/>
  <c r="F139" i="252"/>
  <c r="C139" i="252"/>
  <c r="B139" i="252"/>
  <c r="M138" i="252"/>
  <c r="C138" i="252"/>
  <c r="B138" i="252"/>
  <c r="F138" i="252" s="1"/>
  <c r="M137" i="252"/>
  <c r="C137" i="252"/>
  <c r="B137" i="252"/>
  <c r="M136" i="252"/>
  <c r="F136" i="252"/>
  <c r="C136" i="252"/>
  <c r="B136" i="252"/>
  <c r="M135" i="252"/>
  <c r="C135" i="252"/>
  <c r="B135" i="252"/>
  <c r="M134" i="252"/>
  <c r="C134" i="252"/>
  <c r="B134" i="252"/>
  <c r="F134" i="252" s="1"/>
  <c r="M133" i="252"/>
  <c r="C133" i="252"/>
  <c r="B133" i="252"/>
  <c r="F133" i="252" s="1"/>
  <c r="M132" i="252"/>
  <c r="C132" i="252"/>
  <c r="B132" i="252"/>
  <c r="M131" i="252"/>
  <c r="F131" i="252"/>
  <c r="C131" i="252"/>
  <c r="B131" i="252"/>
  <c r="M130" i="252"/>
  <c r="C130" i="252"/>
  <c r="B130" i="252"/>
  <c r="F130" i="252" s="1"/>
  <c r="M129" i="252"/>
  <c r="C129" i="252"/>
  <c r="B129" i="252"/>
  <c r="M128" i="252"/>
  <c r="C128" i="252"/>
  <c r="B128" i="252"/>
  <c r="M127" i="252"/>
  <c r="F127" i="252"/>
  <c r="C127" i="252"/>
  <c r="B127" i="252"/>
  <c r="D127" i="252" s="1"/>
  <c r="M126" i="252"/>
  <c r="C126" i="252"/>
  <c r="B126" i="252"/>
  <c r="F126" i="252" s="1"/>
  <c r="M125" i="252"/>
  <c r="C125" i="252"/>
  <c r="B125" i="252"/>
  <c r="M124" i="252"/>
  <c r="C124" i="252"/>
  <c r="B124" i="252"/>
  <c r="M123" i="252"/>
  <c r="C123" i="252"/>
  <c r="B123" i="252"/>
  <c r="M122" i="252"/>
  <c r="C122" i="252"/>
  <c r="B122" i="252"/>
  <c r="F122" i="252" s="1"/>
  <c r="M121" i="252"/>
  <c r="C121" i="252"/>
  <c r="B121" i="252"/>
  <c r="F121" i="252" s="1"/>
  <c r="M120" i="252"/>
  <c r="F120" i="252"/>
  <c r="C120" i="252"/>
  <c r="B120" i="252"/>
  <c r="M119" i="252"/>
  <c r="C119" i="252"/>
  <c r="B119" i="252"/>
  <c r="M118" i="252"/>
  <c r="C118" i="252"/>
  <c r="B118" i="252"/>
  <c r="M117" i="252"/>
  <c r="C117" i="252"/>
  <c r="B117" i="252"/>
  <c r="M116" i="252"/>
  <c r="F116" i="252"/>
  <c r="C116" i="252"/>
  <c r="B116" i="252"/>
  <c r="M115" i="252"/>
  <c r="F115" i="252"/>
  <c r="C115" i="252"/>
  <c r="B115" i="252"/>
  <c r="M114" i="252"/>
  <c r="C114" i="252"/>
  <c r="B114" i="252"/>
  <c r="M113" i="252"/>
  <c r="C113" i="252"/>
  <c r="B113" i="252"/>
  <c r="F113" i="252" s="1"/>
  <c r="M112" i="252"/>
  <c r="C112" i="252"/>
  <c r="B112" i="252"/>
  <c r="F112" i="252" s="1"/>
  <c r="M111" i="252"/>
  <c r="C111" i="252"/>
  <c r="B111" i="252"/>
  <c r="M110" i="252"/>
  <c r="C110" i="252"/>
  <c r="B110" i="252"/>
  <c r="M109" i="252"/>
  <c r="C109" i="252"/>
  <c r="B109" i="252"/>
  <c r="F109" i="252" s="1"/>
  <c r="M108" i="252"/>
  <c r="F108" i="252"/>
  <c r="C108" i="252"/>
  <c r="B108" i="252"/>
  <c r="M107" i="252"/>
  <c r="C107" i="252"/>
  <c r="B107" i="252"/>
  <c r="M106" i="252"/>
  <c r="C106" i="252"/>
  <c r="B106" i="252"/>
  <c r="M105" i="252"/>
  <c r="C105" i="252"/>
  <c r="B105" i="252"/>
  <c r="M104" i="252"/>
  <c r="F104" i="252"/>
  <c r="C104" i="252"/>
  <c r="B104" i="252"/>
  <c r="M103" i="252"/>
  <c r="F103" i="252"/>
  <c r="C103" i="252"/>
  <c r="B103" i="252"/>
  <c r="M102" i="252"/>
  <c r="F102" i="252"/>
  <c r="C102" i="252"/>
  <c r="B102" i="252"/>
  <c r="M101" i="252"/>
  <c r="C101" i="252"/>
  <c r="B101" i="252"/>
  <c r="F101" i="252" s="1"/>
  <c r="M100" i="252"/>
  <c r="C100" i="252"/>
  <c r="B100" i="252"/>
  <c r="M99" i="252"/>
  <c r="C99" i="252"/>
  <c r="B99" i="252"/>
  <c r="M98" i="252"/>
  <c r="F98" i="252"/>
  <c r="C98" i="252"/>
  <c r="B98" i="252"/>
  <c r="M97" i="252"/>
  <c r="F97" i="252"/>
  <c r="C97" i="252"/>
  <c r="B97" i="252"/>
  <c r="M96" i="252"/>
  <c r="C96" i="252"/>
  <c r="B96" i="252"/>
  <c r="M95" i="252"/>
  <c r="F95" i="252"/>
  <c r="C95" i="252"/>
  <c r="B95" i="252"/>
  <c r="M94" i="252"/>
  <c r="F94" i="252"/>
  <c r="C94" i="252"/>
  <c r="B94" i="252"/>
  <c r="M93" i="252"/>
  <c r="C93" i="252"/>
  <c r="B93" i="252"/>
  <c r="M92" i="252"/>
  <c r="C92" i="252"/>
  <c r="B92" i="252"/>
  <c r="M91" i="252"/>
  <c r="F91" i="252"/>
  <c r="C91" i="252"/>
  <c r="B91" i="252"/>
  <c r="M90" i="252"/>
  <c r="C90" i="252"/>
  <c r="B90" i="252"/>
  <c r="M89" i="252"/>
  <c r="C89" i="252"/>
  <c r="B89" i="252"/>
  <c r="M88" i="252"/>
  <c r="C88" i="252"/>
  <c r="B88" i="252"/>
  <c r="M87" i="252"/>
  <c r="C87" i="252"/>
  <c r="B87" i="252"/>
  <c r="M86" i="252"/>
  <c r="C86" i="252"/>
  <c r="B86" i="252"/>
  <c r="M85" i="252"/>
  <c r="C85" i="252"/>
  <c r="B85" i="252"/>
  <c r="F85" i="252" s="1"/>
  <c r="M84" i="252"/>
  <c r="F84" i="252"/>
  <c r="C84" i="252"/>
  <c r="B84" i="252"/>
  <c r="M83" i="252"/>
  <c r="F83" i="252"/>
  <c r="C83" i="252"/>
  <c r="B83" i="252"/>
  <c r="M82" i="252"/>
  <c r="C82" i="252"/>
  <c r="B82" i="252"/>
  <c r="F82" i="252" s="1"/>
  <c r="M81" i="252"/>
  <c r="C81" i="252"/>
  <c r="B81" i="252"/>
  <c r="M80" i="252"/>
  <c r="C80" i="252"/>
  <c r="B80" i="252"/>
  <c r="F80" i="252" s="1"/>
  <c r="M79" i="252"/>
  <c r="F79" i="252"/>
  <c r="C79" i="252"/>
  <c r="B79" i="252"/>
  <c r="M78" i="252"/>
  <c r="C78" i="252"/>
  <c r="B78" i="252"/>
  <c r="M77" i="252"/>
  <c r="C77" i="252"/>
  <c r="B77" i="252"/>
  <c r="F77" i="252" s="1"/>
  <c r="M76" i="252"/>
  <c r="C76" i="252"/>
  <c r="B76" i="252"/>
  <c r="F76" i="252" s="1"/>
  <c r="M75" i="252"/>
  <c r="C75" i="252"/>
  <c r="B75" i="252"/>
  <c r="M74" i="252"/>
  <c r="C74" i="252"/>
  <c r="B74" i="252"/>
  <c r="M73" i="252"/>
  <c r="F73" i="252"/>
  <c r="C73" i="252"/>
  <c r="B73" i="252"/>
  <c r="M72" i="252"/>
  <c r="C72" i="252"/>
  <c r="B72" i="252"/>
  <c r="M71" i="252"/>
  <c r="C71" i="252"/>
  <c r="B71" i="252"/>
  <c r="M70" i="252"/>
  <c r="C70" i="252"/>
  <c r="B70" i="252"/>
  <c r="M69" i="252"/>
  <c r="C69" i="252"/>
  <c r="B69" i="252"/>
  <c r="M68" i="252"/>
  <c r="C68" i="252"/>
  <c r="B68" i="252"/>
  <c r="M67" i="252"/>
  <c r="C67" i="252"/>
  <c r="B67" i="252"/>
  <c r="F67" i="252" s="1"/>
  <c r="M66" i="252"/>
  <c r="F66" i="252"/>
  <c r="C66" i="252"/>
  <c r="B66" i="252"/>
  <c r="M65" i="252"/>
  <c r="C65" i="252"/>
  <c r="B65" i="252"/>
  <c r="F65" i="252" s="1"/>
  <c r="M64" i="252"/>
  <c r="C64" i="252"/>
  <c r="B64" i="252"/>
  <c r="F64" i="252" s="1"/>
  <c r="M63" i="252"/>
  <c r="C63" i="252"/>
  <c r="B63" i="252"/>
  <c r="M62" i="252"/>
  <c r="F62" i="252"/>
  <c r="C62" i="252"/>
  <c r="B62" i="252"/>
  <c r="M61" i="252"/>
  <c r="F61" i="252"/>
  <c r="C61" i="252"/>
  <c r="B61" i="252"/>
  <c r="M60" i="252"/>
  <c r="C60" i="252"/>
  <c r="B60" i="252"/>
  <c r="M59" i="252"/>
  <c r="F59" i="252"/>
  <c r="C59" i="252"/>
  <c r="B59" i="252"/>
  <c r="M58" i="252"/>
  <c r="F58" i="252"/>
  <c r="C58" i="252"/>
  <c r="B58" i="252"/>
  <c r="M57" i="252"/>
  <c r="C57" i="252"/>
  <c r="B57" i="252"/>
  <c r="M56" i="252"/>
  <c r="C56" i="252"/>
  <c r="B56" i="252"/>
  <c r="F56" i="252" s="1"/>
  <c r="M55" i="252"/>
  <c r="C55" i="252"/>
  <c r="B55" i="252"/>
  <c r="M54" i="252"/>
  <c r="F54" i="252"/>
  <c r="C54" i="252"/>
  <c r="B54" i="252"/>
  <c r="M53" i="252"/>
  <c r="F53" i="252"/>
  <c r="C53" i="252"/>
  <c r="B53" i="252"/>
  <c r="M52" i="252"/>
  <c r="C52" i="252"/>
  <c r="B52" i="252"/>
  <c r="M51" i="252"/>
  <c r="C51" i="252"/>
  <c r="B51" i="252"/>
  <c r="M50" i="252"/>
  <c r="F50" i="252"/>
  <c r="C50" i="252"/>
  <c r="B50" i="252"/>
  <c r="M49" i="252"/>
  <c r="C49" i="252"/>
  <c r="B49" i="252"/>
  <c r="M48" i="252"/>
  <c r="C48" i="252"/>
  <c r="B48" i="252"/>
  <c r="M47" i="252"/>
  <c r="F47" i="252"/>
  <c r="C47" i="252"/>
  <c r="B47" i="252"/>
  <c r="M46" i="252"/>
  <c r="C46" i="252"/>
  <c r="B46" i="252"/>
  <c r="M45" i="252"/>
  <c r="C45" i="252"/>
  <c r="B45" i="252"/>
  <c r="M44" i="252"/>
  <c r="C44" i="252"/>
  <c r="B44" i="252"/>
  <c r="F44" i="252" s="1"/>
  <c r="M43" i="252"/>
  <c r="C43" i="252"/>
  <c r="B43" i="252"/>
  <c r="M42" i="252"/>
  <c r="C42" i="252"/>
  <c r="B42" i="252"/>
  <c r="M41" i="252"/>
  <c r="C41" i="252"/>
  <c r="B41" i="252"/>
  <c r="F41" i="252" s="1"/>
  <c r="M40" i="252"/>
  <c r="C40" i="252"/>
  <c r="B40" i="252"/>
  <c r="M39" i="252"/>
  <c r="C39" i="252"/>
  <c r="B39" i="252"/>
  <c r="M38" i="252"/>
  <c r="C38" i="252"/>
  <c r="B38" i="252"/>
  <c r="F38" i="252" s="1"/>
  <c r="M37" i="252"/>
  <c r="C37" i="252"/>
  <c r="B37" i="252"/>
  <c r="M36" i="252"/>
  <c r="C36" i="252"/>
  <c r="B36" i="252"/>
  <c r="M35" i="252"/>
  <c r="C35" i="252"/>
  <c r="B35" i="252"/>
  <c r="F35" i="252" s="1"/>
  <c r="M34" i="252"/>
  <c r="C34" i="252"/>
  <c r="B34" i="252"/>
  <c r="M33" i="252"/>
  <c r="C33" i="252"/>
  <c r="B33" i="252"/>
  <c r="F33" i="252" s="1"/>
  <c r="M32" i="252"/>
  <c r="F32" i="252"/>
  <c r="C32" i="252"/>
  <c r="B32" i="252"/>
  <c r="M31" i="252"/>
  <c r="C31" i="252"/>
  <c r="B31" i="252"/>
  <c r="M30" i="252"/>
  <c r="F30" i="252"/>
  <c r="C30" i="252"/>
  <c r="B30" i="252"/>
  <c r="M29" i="252"/>
  <c r="C29" i="252"/>
  <c r="B29" i="252"/>
  <c r="F29" i="252" s="1"/>
  <c r="M28" i="252"/>
  <c r="C28" i="252"/>
  <c r="B28" i="252"/>
  <c r="M27" i="252"/>
  <c r="F27" i="252"/>
  <c r="C27" i="252"/>
  <c r="B27" i="252"/>
  <c r="M26" i="252"/>
  <c r="F26" i="252"/>
  <c r="C26" i="252"/>
  <c r="B26" i="252"/>
  <c r="M25" i="252"/>
  <c r="C25" i="252"/>
  <c r="B25" i="252"/>
  <c r="M24" i="252"/>
  <c r="C24" i="252"/>
  <c r="B24" i="252"/>
  <c r="M23" i="252"/>
  <c r="F23" i="252"/>
  <c r="C23" i="252"/>
  <c r="B23" i="252"/>
  <c r="M22" i="252"/>
  <c r="C22" i="252"/>
  <c r="B22" i="252"/>
  <c r="M21" i="252"/>
  <c r="C21" i="252"/>
  <c r="B21" i="252"/>
  <c r="M20" i="252"/>
  <c r="F20" i="252"/>
  <c r="C20" i="252"/>
  <c r="B20" i="252"/>
  <c r="M19" i="252"/>
  <c r="C19" i="252"/>
  <c r="B19" i="252"/>
  <c r="M18" i="252"/>
  <c r="C18" i="252"/>
  <c r="B18" i="252"/>
  <c r="M17" i="252"/>
  <c r="C17" i="252"/>
  <c r="B17" i="252"/>
  <c r="F17" i="252" s="1"/>
  <c r="M16" i="252"/>
  <c r="C16" i="252"/>
  <c r="B16" i="252"/>
  <c r="M15" i="252"/>
  <c r="F15" i="252"/>
  <c r="C15" i="252"/>
  <c r="B15" i="252"/>
  <c r="M14" i="252"/>
  <c r="C14" i="252"/>
  <c r="B14" i="252"/>
  <c r="F14" i="252" s="1"/>
  <c r="M13" i="252"/>
  <c r="C13" i="252"/>
  <c r="B13" i="252"/>
  <c r="M12" i="252"/>
  <c r="F12" i="252"/>
  <c r="C12" i="252"/>
  <c r="B12" i="252"/>
  <c r="M11" i="252"/>
  <c r="F11" i="252"/>
  <c r="C11" i="252"/>
  <c r="B11" i="252"/>
  <c r="M10" i="252"/>
  <c r="C10" i="252"/>
  <c r="B10" i="252"/>
  <c r="M9" i="252"/>
  <c r="C9" i="252"/>
  <c r="B9" i="252"/>
  <c r="F9" i="252" s="1"/>
  <c r="M8" i="252"/>
  <c r="C8" i="252"/>
  <c r="B8" i="252"/>
  <c r="F8" i="252" s="1"/>
  <c r="M7" i="252"/>
  <c r="C7" i="252"/>
  <c r="B7" i="252"/>
  <c r="M6" i="252"/>
  <c r="F6" i="252"/>
  <c r="C6" i="252"/>
  <c r="B6" i="252"/>
  <c r="M5" i="252"/>
  <c r="C5" i="252"/>
  <c r="B5" i="252"/>
  <c r="F5" i="252" s="1"/>
  <c r="M4" i="252"/>
  <c r="C4" i="252"/>
  <c r="B4" i="252"/>
  <c r="C2" i="252" a="1"/>
  <c r="C2" i="252" s="1"/>
  <c r="AB2" i="251"/>
  <c r="AA2" i="251"/>
  <c r="Z2" i="251"/>
  <c r="Y2" i="251"/>
  <c r="X2" i="251"/>
  <c r="U2" i="251"/>
  <c r="T2" i="251"/>
  <c r="N2" i="251"/>
  <c r="K315" i="250" s="1"/>
  <c r="M2" i="251"/>
  <c r="K320" i="250" s="1"/>
  <c r="L2" i="251"/>
  <c r="J2" i="251"/>
  <c r="N313" i="250"/>
  <c r="M306" i="250"/>
  <c r="C306" i="250"/>
  <c r="B306" i="250"/>
  <c r="F306" i="250" s="1"/>
  <c r="M305" i="250"/>
  <c r="F305" i="250"/>
  <c r="C305" i="250"/>
  <c r="B305" i="250"/>
  <c r="M304" i="250"/>
  <c r="C304" i="250"/>
  <c r="B304" i="250"/>
  <c r="M303" i="250"/>
  <c r="C303" i="250"/>
  <c r="B303" i="250"/>
  <c r="F303" i="250" s="1"/>
  <c r="M302" i="250"/>
  <c r="C302" i="250"/>
  <c r="B302" i="250"/>
  <c r="M301" i="250"/>
  <c r="F301" i="250"/>
  <c r="C301" i="250"/>
  <c r="B301" i="250"/>
  <c r="M300" i="250"/>
  <c r="F300" i="250"/>
  <c r="C300" i="250"/>
  <c r="B300" i="250"/>
  <c r="M299" i="250"/>
  <c r="C299" i="250"/>
  <c r="B299" i="250"/>
  <c r="M298" i="250"/>
  <c r="C298" i="250"/>
  <c r="B298" i="250"/>
  <c r="F298" i="250" s="1"/>
  <c r="M297" i="250"/>
  <c r="C297" i="250"/>
  <c r="B297" i="250"/>
  <c r="F297" i="250" s="1"/>
  <c r="M296" i="250"/>
  <c r="C296" i="250"/>
  <c r="B296" i="250"/>
  <c r="M295" i="250"/>
  <c r="C295" i="250"/>
  <c r="B295" i="250"/>
  <c r="M294" i="250"/>
  <c r="C294" i="250"/>
  <c r="B294" i="250"/>
  <c r="F294" i="250" s="1"/>
  <c r="M293" i="250"/>
  <c r="F293" i="250"/>
  <c r="C293" i="250"/>
  <c r="B293" i="250"/>
  <c r="M292" i="250"/>
  <c r="C292" i="250"/>
  <c r="B292" i="250"/>
  <c r="M291" i="250"/>
  <c r="C291" i="250"/>
  <c r="B291" i="250"/>
  <c r="M290" i="250"/>
  <c r="C290" i="250"/>
  <c r="B290" i="250"/>
  <c r="M289" i="250"/>
  <c r="C289" i="250"/>
  <c r="B289" i="250"/>
  <c r="F289" i="250" s="1"/>
  <c r="M288" i="250"/>
  <c r="F288" i="250"/>
  <c r="C288" i="250"/>
  <c r="B288" i="250"/>
  <c r="M287" i="250"/>
  <c r="F287" i="250"/>
  <c r="C287" i="250"/>
  <c r="B287" i="250"/>
  <c r="M286" i="250"/>
  <c r="C286" i="250"/>
  <c r="B286" i="250"/>
  <c r="F286" i="250" s="1"/>
  <c r="M285" i="250"/>
  <c r="F285" i="250"/>
  <c r="C285" i="250"/>
  <c r="B285" i="250"/>
  <c r="M284" i="250"/>
  <c r="C284" i="250"/>
  <c r="B284" i="250"/>
  <c r="M283" i="250"/>
  <c r="F283" i="250"/>
  <c r="C283" i="250"/>
  <c r="B283" i="250"/>
  <c r="M282" i="250"/>
  <c r="F282" i="250"/>
  <c r="C282" i="250"/>
  <c r="B282" i="250"/>
  <c r="M281" i="250"/>
  <c r="C281" i="250"/>
  <c r="B281" i="250"/>
  <c r="M280" i="250"/>
  <c r="C280" i="250"/>
  <c r="B280" i="250"/>
  <c r="F280" i="250" s="1"/>
  <c r="M279" i="250"/>
  <c r="C279" i="250"/>
  <c r="B279" i="250"/>
  <c r="F279" i="250" s="1"/>
  <c r="M278" i="250"/>
  <c r="C278" i="250"/>
  <c r="B278" i="250"/>
  <c r="M277" i="250"/>
  <c r="C277" i="250"/>
  <c r="B277" i="250"/>
  <c r="M276" i="250"/>
  <c r="C276" i="250"/>
  <c r="B276" i="250"/>
  <c r="F276" i="250" s="1"/>
  <c r="M275" i="250"/>
  <c r="C275" i="250"/>
  <c r="B275" i="250"/>
  <c r="F275" i="250" s="1"/>
  <c r="M274" i="250"/>
  <c r="C274" i="250"/>
  <c r="B274" i="250"/>
  <c r="M273" i="250"/>
  <c r="C273" i="250"/>
  <c r="B273" i="250"/>
  <c r="M272" i="250"/>
  <c r="C272" i="250"/>
  <c r="B272" i="250"/>
  <c r="M271" i="250"/>
  <c r="C271" i="250"/>
  <c r="B271" i="250"/>
  <c r="M270" i="250"/>
  <c r="F270" i="250"/>
  <c r="C270" i="250"/>
  <c r="B270" i="250"/>
  <c r="M269" i="250"/>
  <c r="F269" i="250"/>
  <c r="C269" i="250"/>
  <c r="B269" i="250"/>
  <c r="M268" i="250"/>
  <c r="C268" i="250"/>
  <c r="B268" i="250"/>
  <c r="F268" i="250" s="1"/>
  <c r="M267" i="250"/>
  <c r="C267" i="250"/>
  <c r="B267" i="250"/>
  <c r="M266" i="250"/>
  <c r="C266" i="250"/>
  <c r="B266" i="250"/>
  <c r="M265" i="250"/>
  <c r="C265" i="250"/>
  <c r="B265" i="250"/>
  <c r="F265" i="250" s="1"/>
  <c r="M264" i="250"/>
  <c r="C264" i="250"/>
  <c r="B264" i="250"/>
  <c r="F264" i="250" s="1"/>
  <c r="M263" i="250"/>
  <c r="C263" i="250"/>
  <c r="B263" i="250"/>
  <c r="M262" i="250"/>
  <c r="F262" i="250"/>
  <c r="C262" i="250"/>
  <c r="B262" i="250"/>
  <c r="M261" i="250"/>
  <c r="C261" i="250"/>
  <c r="B261" i="250"/>
  <c r="F261" i="250" s="1"/>
  <c r="M260" i="250"/>
  <c r="C260" i="250"/>
  <c r="B260" i="250"/>
  <c r="M259" i="250"/>
  <c r="C259" i="250"/>
  <c r="B259" i="250"/>
  <c r="M258" i="250"/>
  <c r="F258" i="250"/>
  <c r="C258" i="250"/>
  <c r="B258" i="250"/>
  <c r="M257" i="250"/>
  <c r="C257" i="250"/>
  <c r="B257" i="250"/>
  <c r="F257" i="250" s="1"/>
  <c r="M256" i="250"/>
  <c r="C256" i="250"/>
  <c r="B256" i="250"/>
  <c r="M255" i="250"/>
  <c r="C255" i="250"/>
  <c r="B255" i="250"/>
  <c r="M254" i="250"/>
  <c r="C254" i="250"/>
  <c r="B254" i="250"/>
  <c r="M253" i="250"/>
  <c r="F253" i="250"/>
  <c r="C253" i="250"/>
  <c r="B253" i="250"/>
  <c r="M252" i="250"/>
  <c r="C252" i="250"/>
  <c r="B252" i="250"/>
  <c r="F252" i="250" s="1"/>
  <c r="M251" i="250"/>
  <c r="C251" i="250"/>
  <c r="B251" i="250"/>
  <c r="F251" i="250" s="1"/>
  <c r="M250" i="250"/>
  <c r="C250" i="250"/>
  <c r="B250" i="250"/>
  <c r="M249" i="250"/>
  <c r="C249" i="250"/>
  <c r="B249" i="250"/>
  <c r="F249" i="250" s="1"/>
  <c r="M248" i="250"/>
  <c r="C248" i="250"/>
  <c r="B248" i="250"/>
  <c r="M247" i="250"/>
  <c r="C247" i="250"/>
  <c r="B247" i="250"/>
  <c r="F247" i="250" s="1"/>
  <c r="M246" i="250"/>
  <c r="F246" i="250"/>
  <c r="C246" i="250"/>
  <c r="B246" i="250"/>
  <c r="M245" i="250"/>
  <c r="C245" i="250"/>
  <c r="B245" i="250"/>
  <c r="M244" i="250"/>
  <c r="F244" i="250"/>
  <c r="C244" i="250"/>
  <c r="B244" i="250"/>
  <c r="M243" i="250"/>
  <c r="C243" i="250"/>
  <c r="B243" i="250"/>
  <c r="F243" i="250" s="1"/>
  <c r="M242" i="250"/>
  <c r="C242" i="250"/>
  <c r="B242" i="250"/>
  <c r="M241" i="250"/>
  <c r="C241" i="250"/>
  <c r="B241" i="250"/>
  <c r="M240" i="250"/>
  <c r="F240" i="250"/>
  <c r="C240" i="250"/>
  <c r="B240" i="250"/>
  <c r="M239" i="250"/>
  <c r="C239" i="250"/>
  <c r="B239" i="250"/>
  <c r="F239" i="250" s="1"/>
  <c r="M238" i="250"/>
  <c r="C238" i="250"/>
  <c r="B238" i="250"/>
  <c r="F238" i="250" s="1"/>
  <c r="M237" i="250"/>
  <c r="C237" i="250"/>
  <c r="B237" i="250"/>
  <c r="M236" i="250"/>
  <c r="C236" i="250"/>
  <c r="B236" i="250"/>
  <c r="F236" i="250" s="1"/>
  <c r="M235" i="250"/>
  <c r="C235" i="250"/>
  <c r="B235" i="250"/>
  <c r="M234" i="250"/>
  <c r="C234" i="250"/>
  <c r="B234" i="250"/>
  <c r="F234" i="250" s="1"/>
  <c r="M233" i="250"/>
  <c r="F233" i="250"/>
  <c r="C233" i="250"/>
  <c r="B233" i="250"/>
  <c r="M232" i="250"/>
  <c r="C232" i="250"/>
  <c r="B232" i="250"/>
  <c r="M231" i="250"/>
  <c r="C231" i="250"/>
  <c r="B231" i="250"/>
  <c r="F231" i="250" s="1"/>
  <c r="M230" i="250"/>
  <c r="C230" i="250"/>
  <c r="B230" i="250"/>
  <c r="F230" i="250" s="1"/>
  <c r="M229" i="250"/>
  <c r="C229" i="250"/>
  <c r="B229" i="250"/>
  <c r="M228" i="250"/>
  <c r="C228" i="250"/>
  <c r="B228" i="250"/>
  <c r="M227" i="250"/>
  <c r="C227" i="250"/>
  <c r="B227" i="250"/>
  <c r="F227" i="250" s="1"/>
  <c r="M226" i="250"/>
  <c r="C226" i="250"/>
  <c r="B226" i="250"/>
  <c r="M225" i="250"/>
  <c r="C225" i="250"/>
  <c r="B225" i="250"/>
  <c r="M224" i="250"/>
  <c r="C224" i="250"/>
  <c r="B224" i="250"/>
  <c r="M223" i="250"/>
  <c r="C223" i="250"/>
  <c r="B223" i="250"/>
  <c r="M222" i="250"/>
  <c r="F222" i="250"/>
  <c r="C222" i="250"/>
  <c r="B222" i="250"/>
  <c r="M221" i="250"/>
  <c r="F221" i="250"/>
  <c r="C221" i="250"/>
  <c r="B221" i="250"/>
  <c r="M220" i="250"/>
  <c r="C220" i="250"/>
  <c r="B220" i="250"/>
  <c r="F220" i="250" s="1"/>
  <c r="M219" i="250"/>
  <c r="C219" i="250"/>
  <c r="B219" i="250"/>
  <c r="F219" i="250" s="1"/>
  <c r="M218" i="250"/>
  <c r="C218" i="250"/>
  <c r="B218" i="250"/>
  <c r="F218" i="250" s="1"/>
  <c r="M217" i="250"/>
  <c r="C217" i="250"/>
  <c r="B217" i="250"/>
  <c r="M216" i="250"/>
  <c r="F216" i="250"/>
  <c r="C216" i="250"/>
  <c r="B216" i="250"/>
  <c r="M215" i="250"/>
  <c r="C215" i="250"/>
  <c r="B215" i="250"/>
  <c r="F215" i="250" s="1"/>
  <c r="M214" i="250"/>
  <c r="C214" i="250"/>
  <c r="B214" i="250"/>
  <c r="M213" i="250"/>
  <c r="C213" i="250"/>
  <c r="B213" i="250"/>
  <c r="M212" i="250"/>
  <c r="F212" i="250"/>
  <c r="C212" i="250"/>
  <c r="B212" i="250"/>
  <c r="M211" i="250"/>
  <c r="C211" i="250"/>
  <c r="B211" i="250"/>
  <c r="M210" i="250"/>
  <c r="C210" i="250"/>
  <c r="B210" i="250"/>
  <c r="F210" i="250" s="1"/>
  <c r="M209" i="250"/>
  <c r="C209" i="250"/>
  <c r="B209" i="250"/>
  <c r="F209" i="250" s="1"/>
  <c r="M208" i="250"/>
  <c r="C208" i="250"/>
  <c r="B208" i="250"/>
  <c r="M207" i="250"/>
  <c r="F207" i="250"/>
  <c r="C207" i="250"/>
  <c r="B207" i="250"/>
  <c r="M206" i="250"/>
  <c r="F206" i="250"/>
  <c r="C206" i="250"/>
  <c r="B206" i="250"/>
  <c r="M205" i="250"/>
  <c r="C205" i="250"/>
  <c r="B205" i="250"/>
  <c r="M204" i="250"/>
  <c r="C204" i="250"/>
  <c r="B204" i="250"/>
  <c r="M203" i="250"/>
  <c r="F203" i="250"/>
  <c r="C203" i="250"/>
  <c r="B203" i="250"/>
  <c r="M202" i="250"/>
  <c r="C202" i="250"/>
  <c r="B202" i="250"/>
  <c r="M201" i="250"/>
  <c r="C201" i="250"/>
  <c r="B201" i="250"/>
  <c r="F201" i="250" s="1"/>
  <c r="M200" i="250"/>
  <c r="F200" i="250"/>
  <c r="C200" i="250"/>
  <c r="B200" i="250"/>
  <c r="M199" i="250"/>
  <c r="C199" i="250"/>
  <c r="B199" i="250"/>
  <c r="M198" i="250"/>
  <c r="F198" i="250"/>
  <c r="C198" i="250"/>
  <c r="B198" i="250"/>
  <c r="M197" i="250"/>
  <c r="C197" i="250"/>
  <c r="B197" i="250"/>
  <c r="F197" i="250" s="1"/>
  <c r="M196" i="250"/>
  <c r="C196" i="250"/>
  <c r="B196" i="250"/>
  <c r="M195" i="250"/>
  <c r="C195" i="250"/>
  <c r="B195" i="250"/>
  <c r="M194" i="250"/>
  <c r="C194" i="250"/>
  <c r="B194" i="250"/>
  <c r="F194" i="250" s="1"/>
  <c r="M193" i="250"/>
  <c r="C193" i="250"/>
  <c r="B193" i="250"/>
  <c r="M192" i="250"/>
  <c r="F192" i="250"/>
  <c r="C192" i="250"/>
  <c r="B192" i="250"/>
  <c r="M191" i="250"/>
  <c r="F191" i="250"/>
  <c r="C191" i="250"/>
  <c r="B191" i="250"/>
  <c r="M190" i="250"/>
  <c r="C190" i="250"/>
  <c r="B190" i="250"/>
  <c r="M189" i="250"/>
  <c r="C189" i="250"/>
  <c r="B189" i="250"/>
  <c r="F189" i="250" s="1"/>
  <c r="M188" i="250"/>
  <c r="C188" i="250"/>
  <c r="B188" i="250"/>
  <c r="F188" i="250" s="1"/>
  <c r="M187" i="250"/>
  <c r="C187" i="250"/>
  <c r="B187" i="250"/>
  <c r="M186" i="250"/>
  <c r="C186" i="250"/>
  <c r="B186" i="250"/>
  <c r="M185" i="250"/>
  <c r="C185" i="250"/>
  <c r="B185" i="250"/>
  <c r="F185" i="250" s="1"/>
  <c r="M184" i="250"/>
  <c r="C184" i="250"/>
  <c r="B184" i="250"/>
  <c r="M183" i="250"/>
  <c r="F183" i="250"/>
  <c r="C183" i="250"/>
  <c r="B183" i="250"/>
  <c r="M182" i="250"/>
  <c r="F182" i="250"/>
  <c r="C182" i="250"/>
  <c r="B182" i="250"/>
  <c r="M181" i="250"/>
  <c r="C181" i="250"/>
  <c r="B181" i="250"/>
  <c r="M180" i="250"/>
  <c r="C180" i="250"/>
  <c r="B180" i="250"/>
  <c r="F180" i="250" s="1"/>
  <c r="M179" i="250"/>
  <c r="F179" i="250"/>
  <c r="C179" i="250"/>
  <c r="B179" i="250"/>
  <c r="M178" i="250"/>
  <c r="C178" i="250"/>
  <c r="B178" i="250"/>
  <c r="M177" i="250"/>
  <c r="C177" i="250"/>
  <c r="B177" i="250"/>
  <c r="M176" i="250"/>
  <c r="C176" i="250"/>
  <c r="B176" i="250"/>
  <c r="F176" i="250" s="1"/>
  <c r="M175" i="250"/>
  <c r="C175" i="250"/>
  <c r="B175" i="250"/>
  <c r="M174" i="250"/>
  <c r="C174" i="250"/>
  <c r="B174" i="250"/>
  <c r="F174" i="250" s="1"/>
  <c r="M173" i="250"/>
  <c r="F173" i="250"/>
  <c r="C173" i="250"/>
  <c r="B173" i="250"/>
  <c r="M172" i="250"/>
  <c r="C172" i="250"/>
  <c r="B172" i="250"/>
  <c r="M171" i="250"/>
  <c r="F171" i="250"/>
  <c r="C171" i="250"/>
  <c r="B171" i="250"/>
  <c r="M170" i="250"/>
  <c r="F170" i="250"/>
  <c r="C170" i="250"/>
  <c r="B170" i="250"/>
  <c r="M169" i="250"/>
  <c r="C169" i="250"/>
  <c r="B169" i="250"/>
  <c r="M168" i="250"/>
  <c r="C168" i="250"/>
  <c r="B168" i="250"/>
  <c r="M167" i="250"/>
  <c r="F167" i="250"/>
  <c r="C167" i="250"/>
  <c r="B167" i="250"/>
  <c r="M166" i="250"/>
  <c r="C166" i="250"/>
  <c r="B166" i="250"/>
  <c r="M165" i="250"/>
  <c r="F165" i="250"/>
  <c r="C165" i="250"/>
  <c r="B165" i="250"/>
  <c r="M164" i="250"/>
  <c r="C164" i="250"/>
  <c r="B164" i="250"/>
  <c r="F164" i="250" s="1"/>
  <c r="M163" i="250"/>
  <c r="C163" i="250"/>
  <c r="B163" i="250"/>
  <c r="M162" i="250"/>
  <c r="F162" i="250"/>
  <c r="C162" i="250"/>
  <c r="B162" i="250"/>
  <c r="M161" i="250"/>
  <c r="F161" i="250"/>
  <c r="C161" i="250"/>
  <c r="B161" i="250"/>
  <c r="M160" i="250"/>
  <c r="C160" i="250"/>
  <c r="B160" i="250"/>
  <c r="M159" i="250"/>
  <c r="C159" i="250"/>
  <c r="B159" i="250"/>
  <c r="M158" i="250"/>
  <c r="F158" i="250"/>
  <c r="C158" i="250"/>
  <c r="B158" i="250"/>
  <c r="M157" i="250"/>
  <c r="C157" i="250"/>
  <c r="B157" i="250"/>
  <c r="M156" i="250"/>
  <c r="C156" i="250"/>
  <c r="B156" i="250"/>
  <c r="F156" i="250" s="1"/>
  <c r="M155" i="250"/>
  <c r="C155" i="250"/>
  <c r="B155" i="250"/>
  <c r="F155" i="250" s="1"/>
  <c r="M154" i="250"/>
  <c r="C154" i="250"/>
  <c r="B154" i="250"/>
  <c r="M153" i="250"/>
  <c r="C153" i="250"/>
  <c r="B153" i="250"/>
  <c r="F153" i="250" s="1"/>
  <c r="M152" i="250"/>
  <c r="F152" i="250"/>
  <c r="C152" i="250"/>
  <c r="B152" i="250"/>
  <c r="M151" i="250"/>
  <c r="C151" i="250"/>
  <c r="B151" i="250"/>
  <c r="M150" i="250"/>
  <c r="C150" i="250"/>
  <c r="B150" i="250"/>
  <c r="M149" i="250"/>
  <c r="C149" i="250"/>
  <c r="B149" i="250"/>
  <c r="F149" i="250" s="1"/>
  <c r="M148" i="250"/>
  <c r="C148" i="250"/>
  <c r="B148" i="250"/>
  <c r="M147" i="250"/>
  <c r="C147" i="250"/>
  <c r="B147" i="250"/>
  <c r="F147" i="250" s="1"/>
  <c r="M146" i="250"/>
  <c r="F146" i="250"/>
  <c r="C146" i="250"/>
  <c r="B146" i="250"/>
  <c r="M145" i="250"/>
  <c r="C145" i="250"/>
  <c r="B145" i="250"/>
  <c r="M144" i="250"/>
  <c r="F144" i="250"/>
  <c r="C144" i="250"/>
  <c r="B144" i="250"/>
  <c r="M143" i="250"/>
  <c r="C143" i="250"/>
  <c r="B143" i="250"/>
  <c r="F143" i="250" s="1"/>
  <c r="M142" i="250"/>
  <c r="C142" i="250"/>
  <c r="B142" i="250"/>
  <c r="M141" i="250"/>
  <c r="C141" i="250"/>
  <c r="B141" i="250"/>
  <c r="M140" i="250"/>
  <c r="F140" i="250"/>
  <c r="C140" i="250"/>
  <c r="B140" i="250"/>
  <c r="M139" i="250"/>
  <c r="C139" i="250"/>
  <c r="B139" i="250"/>
  <c r="M138" i="250"/>
  <c r="F138" i="250"/>
  <c r="C138" i="250"/>
  <c r="B138" i="250"/>
  <c r="M137" i="250"/>
  <c r="F137" i="250"/>
  <c r="C137" i="250"/>
  <c r="B137" i="250"/>
  <c r="M136" i="250"/>
  <c r="C136" i="250"/>
  <c r="B136" i="250"/>
  <c r="M135" i="250"/>
  <c r="C135" i="250"/>
  <c r="B135" i="250"/>
  <c r="F135" i="250" s="1"/>
  <c r="M134" i="250"/>
  <c r="C134" i="250"/>
  <c r="B134" i="250"/>
  <c r="F134" i="250" s="1"/>
  <c r="M133" i="250"/>
  <c r="C133" i="250"/>
  <c r="B133" i="250"/>
  <c r="M132" i="250"/>
  <c r="C132" i="250"/>
  <c r="B132" i="250"/>
  <c r="M131" i="250"/>
  <c r="C131" i="250"/>
  <c r="B131" i="250"/>
  <c r="F131" i="250" s="1"/>
  <c r="M130" i="250"/>
  <c r="C130" i="250"/>
  <c r="B130" i="250"/>
  <c r="M129" i="250"/>
  <c r="F129" i="250"/>
  <c r="C129" i="250"/>
  <c r="B129" i="250"/>
  <c r="M128" i="250"/>
  <c r="C128" i="250"/>
  <c r="B128" i="250"/>
  <c r="F128" i="250" s="1"/>
  <c r="M127" i="250"/>
  <c r="C127" i="250"/>
  <c r="B127" i="250"/>
  <c r="M126" i="250"/>
  <c r="C126" i="250"/>
  <c r="B126" i="250"/>
  <c r="F126" i="250" s="1"/>
  <c r="M125" i="250"/>
  <c r="F125" i="250"/>
  <c r="C125" i="250"/>
  <c r="B125" i="250"/>
  <c r="M124" i="250"/>
  <c r="C124" i="250"/>
  <c r="B124" i="250"/>
  <c r="M123" i="250"/>
  <c r="C123" i="250"/>
  <c r="B123" i="250"/>
  <c r="M122" i="250"/>
  <c r="C122" i="250"/>
  <c r="B122" i="250"/>
  <c r="F122" i="250" s="1"/>
  <c r="M121" i="250"/>
  <c r="C121" i="250"/>
  <c r="B121" i="250"/>
  <c r="M120" i="250"/>
  <c r="F120" i="250"/>
  <c r="C120" i="250"/>
  <c r="B120" i="250"/>
  <c r="M119" i="250"/>
  <c r="F119" i="250"/>
  <c r="C119" i="250"/>
  <c r="B119" i="250"/>
  <c r="M118" i="250"/>
  <c r="C118" i="250"/>
  <c r="B118" i="250"/>
  <c r="M117" i="250"/>
  <c r="F117" i="250"/>
  <c r="C117" i="250"/>
  <c r="B117" i="250"/>
  <c r="M116" i="250"/>
  <c r="F116" i="250"/>
  <c r="C116" i="250"/>
  <c r="B116" i="250"/>
  <c r="M115" i="250"/>
  <c r="C115" i="250"/>
  <c r="B115" i="250"/>
  <c r="M114" i="250"/>
  <c r="C114" i="250"/>
  <c r="B114" i="250"/>
  <c r="M113" i="250"/>
  <c r="F113" i="250"/>
  <c r="C113" i="250"/>
  <c r="B113" i="250"/>
  <c r="M112" i="250"/>
  <c r="C112" i="250"/>
  <c r="B112" i="250"/>
  <c r="M111" i="250"/>
  <c r="F111" i="250"/>
  <c r="C111" i="250"/>
  <c r="B111" i="250"/>
  <c r="M110" i="250"/>
  <c r="C110" i="250"/>
  <c r="B110" i="250"/>
  <c r="F110" i="250" s="1"/>
  <c r="M109" i="250"/>
  <c r="C109" i="250"/>
  <c r="B109" i="250"/>
  <c r="M108" i="250"/>
  <c r="F108" i="250"/>
  <c r="C108" i="250"/>
  <c r="B108" i="250"/>
  <c r="M107" i="250"/>
  <c r="F107" i="250"/>
  <c r="C107" i="250"/>
  <c r="B107" i="250"/>
  <c r="M106" i="250"/>
  <c r="C106" i="250"/>
  <c r="B106" i="250"/>
  <c r="M105" i="250"/>
  <c r="C105" i="250"/>
  <c r="B105" i="250"/>
  <c r="M104" i="250"/>
  <c r="F104" i="250"/>
  <c r="C104" i="250"/>
  <c r="B104" i="250"/>
  <c r="M103" i="250"/>
  <c r="C103" i="250"/>
  <c r="B103" i="250"/>
  <c r="M102" i="250"/>
  <c r="C102" i="250"/>
  <c r="B102" i="250"/>
  <c r="M101" i="250"/>
  <c r="F101" i="250"/>
  <c r="C101" i="250"/>
  <c r="B101" i="250"/>
  <c r="M100" i="250"/>
  <c r="C100" i="250"/>
  <c r="B100" i="250"/>
  <c r="M99" i="250"/>
  <c r="C99" i="250"/>
  <c r="B99" i="250"/>
  <c r="F99" i="250" s="1"/>
  <c r="M98" i="250"/>
  <c r="C98" i="250"/>
  <c r="B98" i="250"/>
  <c r="F98" i="250" s="1"/>
  <c r="M97" i="250"/>
  <c r="C97" i="250"/>
  <c r="B97" i="250"/>
  <c r="M96" i="250"/>
  <c r="F96" i="250"/>
  <c r="C96" i="250"/>
  <c r="B96" i="250"/>
  <c r="M95" i="250"/>
  <c r="C95" i="250"/>
  <c r="B95" i="250"/>
  <c r="F95" i="250" s="1"/>
  <c r="M94" i="250"/>
  <c r="C94" i="250"/>
  <c r="B94" i="250"/>
  <c r="M93" i="250"/>
  <c r="C93" i="250"/>
  <c r="B93" i="250"/>
  <c r="F93" i="250" s="1"/>
  <c r="M92" i="250"/>
  <c r="F92" i="250"/>
  <c r="C92" i="250"/>
  <c r="B92" i="250"/>
  <c r="M91" i="250"/>
  <c r="C91" i="250"/>
  <c r="B91" i="250"/>
  <c r="M90" i="250"/>
  <c r="C90" i="250"/>
  <c r="B90" i="250"/>
  <c r="M89" i="250"/>
  <c r="F89" i="250"/>
  <c r="C89" i="250"/>
  <c r="B89" i="250"/>
  <c r="M88" i="250"/>
  <c r="C88" i="250"/>
  <c r="B88" i="250"/>
  <c r="M87" i="250"/>
  <c r="F87" i="250"/>
  <c r="C87" i="250"/>
  <c r="B87" i="250"/>
  <c r="M86" i="250"/>
  <c r="C86" i="250"/>
  <c r="B86" i="250"/>
  <c r="F86" i="250" s="1"/>
  <c r="M85" i="250"/>
  <c r="C85" i="250"/>
  <c r="B85" i="250"/>
  <c r="M84" i="250"/>
  <c r="C84" i="250"/>
  <c r="B84" i="250"/>
  <c r="M83" i="250"/>
  <c r="F83" i="250"/>
  <c r="C83" i="250"/>
  <c r="B83" i="250"/>
  <c r="M82" i="250"/>
  <c r="C82" i="250"/>
  <c r="B82" i="250"/>
  <c r="M81" i="250"/>
  <c r="C81" i="250"/>
  <c r="B81" i="250"/>
  <c r="F81" i="250" s="1"/>
  <c r="M80" i="250"/>
  <c r="F80" i="250"/>
  <c r="C80" i="250"/>
  <c r="B80" i="250"/>
  <c r="M79" i="250"/>
  <c r="C79" i="250"/>
  <c r="B79" i="250"/>
  <c r="M78" i="250"/>
  <c r="C78" i="250"/>
  <c r="B78" i="250"/>
  <c r="M77" i="250"/>
  <c r="C77" i="250"/>
  <c r="B77" i="250"/>
  <c r="F77" i="250" s="1"/>
  <c r="M76" i="250"/>
  <c r="C76" i="250"/>
  <c r="B76" i="250"/>
  <c r="M75" i="250"/>
  <c r="C75" i="250"/>
  <c r="B75" i="250"/>
  <c r="F75" i="250" s="1"/>
  <c r="M74" i="250"/>
  <c r="F74" i="250"/>
  <c r="C74" i="250"/>
  <c r="B74" i="250"/>
  <c r="M73" i="250"/>
  <c r="C73" i="250"/>
  <c r="B73" i="250"/>
  <c r="M72" i="250"/>
  <c r="F72" i="250"/>
  <c r="C72" i="250"/>
  <c r="B72" i="250"/>
  <c r="M71" i="250"/>
  <c r="F71" i="250"/>
  <c r="C71" i="250"/>
  <c r="B71" i="250"/>
  <c r="M70" i="250"/>
  <c r="C70" i="250"/>
  <c r="B70" i="250"/>
  <c r="M69" i="250"/>
  <c r="C69" i="250"/>
  <c r="B69" i="250"/>
  <c r="F69" i="250" s="1"/>
  <c r="M68" i="250"/>
  <c r="C68" i="250"/>
  <c r="B68" i="250"/>
  <c r="F68" i="250" s="1"/>
  <c r="M67" i="250"/>
  <c r="C67" i="250"/>
  <c r="B67" i="250"/>
  <c r="M66" i="250"/>
  <c r="F66" i="250"/>
  <c r="C66" i="250"/>
  <c r="B66" i="250"/>
  <c r="M65" i="250"/>
  <c r="C65" i="250"/>
  <c r="B65" i="250"/>
  <c r="F65" i="250" s="1"/>
  <c r="M64" i="250"/>
  <c r="C64" i="250"/>
  <c r="B64" i="250"/>
  <c r="M63" i="250"/>
  <c r="C63" i="250"/>
  <c r="B63" i="250"/>
  <c r="M62" i="250"/>
  <c r="F62" i="250"/>
  <c r="C62" i="250"/>
  <c r="B62" i="250"/>
  <c r="M61" i="250"/>
  <c r="C61" i="250"/>
  <c r="B61" i="250"/>
  <c r="M60" i="250"/>
  <c r="C60" i="250"/>
  <c r="B60" i="250"/>
  <c r="F60" i="250" s="1"/>
  <c r="M59" i="250"/>
  <c r="F59" i="250"/>
  <c r="C59" i="250"/>
  <c r="B59" i="250"/>
  <c r="M58" i="250"/>
  <c r="C58" i="250"/>
  <c r="B58" i="250"/>
  <c r="M57" i="250"/>
  <c r="C57" i="250"/>
  <c r="B57" i="250"/>
  <c r="M56" i="250"/>
  <c r="C56" i="250"/>
  <c r="B56" i="250"/>
  <c r="F56" i="250" s="1"/>
  <c r="M55" i="250"/>
  <c r="C55" i="250"/>
  <c r="B55" i="250"/>
  <c r="M54" i="250"/>
  <c r="F54" i="250"/>
  <c r="C54" i="250"/>
  <c r="B54" i="250"/>
  <c r="M53" i="250"/>
  <c r="C53" i="250"/>
  <c r="B53" i="250"/>
  <c r="F53" i="250" s="1"/>
  <c r="M52" i="250"/>
  <c r="C52" i="250"/>
  <c r="B52" i="250"/>
  <c r="M51" i="250"/>
  <c r="C51" i="250"/>
  <c r="B51" i="250"/>
  <c r="M50" i="250"/>
  <c r="F50" i="250"/>
  <c r="C50" i="250"/>
  <c r="B50" i="250"/>
  <c r="M49" i="250"/>
  <c r="C49" i="250"/>
  <c r="B49" i="250"/>
  <c r="M48" i="250"/>
  <c r="C48" i="250"/>
  <c r="B48" i="250"/>
  <c r="F48" i="250" s="1"/>
  <c r="M47" i="250"/>
  <c r="F47" i="250"/>
  <c r="C47" i="250"/>
  <c r="B47" i="250"/>
  <c r="M46" i="250"/>
  <c r="C46" i="250"/>
  <c r="B46" i="250"/>
  <c r="M45" i="250"/>
  <c r="C45" i="250"/>
  <c r="B45" i="250"/>
  <c r="F45" i="250" s="1"/>
  <c r="M44" i="250"/>
  <c r="C44" i="250"/>
  <c r="B44" i="250"/>
  <c r="F44" i="250" s="1"/>
  <c r="M43" i="250"/>
  <c r="C43" i="250"/>
  <c r="B43" i="250"/>
  <c r="M42" i="250"/>
  <c r="F42" i="250"/>
  <c r="C42" i="250"/>
  <c r="B42" i="250"/>
  <c r="M41" i="250"/>
  <c r="C41" i="250"/>
  <c r="B41" i="250"/>
  <c r="F41" i="250" s="1"/>
  <c r="M40" i="250"/>
  <c r="C40" i="250"/>
  <c r="B40" i="250"/>
  <c r="M39" i="250"/>
  <c r="C39" i="250"/>
  <c r="B39" i="250"/>
  <c r="F39" i="250" s="1"/>
  <c r="M38" i="250"/>
  <c r="F38" i="250"/>
  <c r="C38" i="250"/>
  <c r="B38" i="250"/>
  <c r="M37" i="250"/>
  <c r="C37" i="250"/>
  <c r="B37" i="250"/>
  <c r="M36" i="250"/>
  <c r="C36" i="250"/>
  <c r="B36" i="250"/>
  <c r="M35" i="250"/>
  <c r="C35" i="250"/>
  <c r="B35" i="250"/>
  <c r="F35" i="250" s="1"/>
  <c r="M34" i="250"/>
  <c r="C34" i="250"/>
  <c r="B34" i="250"/>
  <c r="M33" i="250"/>
  <c r="F33" i="250"/>
  <c r="C33" i="250"/>
  <c r="B33" i="250"/>
  <c r="M32" i="250"/>
  <c r="C32" i="250"/>
  <c r="B32" i="250"/>
  <c r="F32" i="250" s="1"/>
  <c r="M31" i="250"/>
  <c r="C31" i="250"/>
  <c r="B31" i="250"/>
  <c r="M30" i="250"/>
  <c r="C30" i="250"/>
  <c r="B30" i="250"/>
  <c r="M29" i="250"/>
  <c r="F29" i="250"/>
  <c r="C29" i="250"/>
  <c r="B29" i="250"/>
  <c r="M28" i="250"/>
  <c r="C28" i="250"/>
  <c r="B28" i="250"/>
  <c r="M27" i="250"/>
  <c r="C27" i="250"/>
  <c r="B27" i="250"/>
  <c r="F27" i="250" s="1"/>
  <c r="M26" i="250"/>
  <c r="F26" i="250"/>
  <c r="C26" i="250"/>
  <c r="B26" i="250"/>
  <c r="M25" i="250"/>
  <c r="C25" i="250"/>
  <c r="B25" i="250"/>
  <c r="M24" i="250"/>
  <c r="C24" i="250"/>
  <c r="B24" i="250"/>
  <c r="M23" i="250"/>
  <c r="C23" i="250"/>
  <c r="B23" i="250"/>
  <c r="F23" i="250" s="1"/>
  <c r="M22" i="250"/>
  <c r="C22" i="250"/>
  <c r="B22" i="250"/>
  <c r="M21" i="250"/>
  <c r="F21" i="250"/>
  <c r="C21" i="250"/>
  <c r="B21" i="250"/>
  <c r="M20" i="250"/>
  <c r="C20" i="250"/>
  <c r="B20" i="250"/>
  <c r="F20" i="250" s="1"/>
  <c r="M19" i="250"/>
  <c r="C19" i="250"/>
  <c r="B19" i="250"/>
  <c r="M18" i="250"/>
  <c r="F18" i="250"/>
  <c r="C18" i="250"/>
  <c r="B18" i="250"/>
  <c r="M17" i="250"/>
  <c r="F17" i="250"/>
  <c r="C17" i="250"/>
  <c r="B17" i="250"/>
  <c r="M16" i="250"/>
  <c r="C16" i="250"/>
  <c r="B16" i="250"/>
  <c r="M15" i="250"/>
  <c r="C15" i="250"/>
  <c r="B15" i="250"/>
  <c r="F15" i="250" s="1"/>
  <c r="M14" i="250"/>
  <c r="C14" i="250"/>
  <c r="B14" i="250"/>
  <c r="F14" i="250" s="1"/>
  <c r="M13" i="250"/>
  <c r="C13" i="250"/>
  <c r="B13" i="250"/>
  <c r="M12" i="250"/>
  <c r="C12" i="250"/>
  <c r="B12" i="250"/>
  <c r="F12" i="250" s="1"/>
  <c r="M11" i="250"/>
  <c r="F11" i="250"/>
  <c r="C11" i="250"/>
  <c r="B11" i="250"/>
  <c r="M10" i="250"/>
  <c r="C10" i="250"/>
  <c r="B10" i="250"/>
  <c r="M9" i="250"/>
  <c r="C9" i="250"/>
  <c r="B9" i="250"/>
  <c r="M8" i="250"/>
  <c r="C8" i="250"/>
  <c r="B8" i="250"/>
  <c r="F8" i="250" s="1"/>
  <c r="M7" i="250"/>
  <c r="C7" i="250"/>
  <c r="B7" i="250"/>
  <c r="M6" i="250"/>
  <c r="C6" i="250"/>
  <c r="B6" i="250"/>
  <c r="F6" i="250" s="1"/>
  <c r="M5" i="250"/>
  <c r="F5" i="250"/>
  <c r="C5" i="250"/>
  <c r="B5" i="250"/>
  <c r="M4" i="250"/>
  <c r="C4" i="250"/>
  <c r="B4" i="250"/>
  <c r="C2" i="250" a="1"/>
  <c r="C2" i="250" s="1"/>
  <c r="X16" i="249"/>
  <c r="X28" i="249"/>
  <c r="X40" i="249"/>
  <c r="X52" i="249"/>
  <c r="X58" i="249"/>
  <c r="X82" i="249"/>
  <c r="X94" i="249"/>
  <c r="X104" i="249"/>
  <c r="X106" i="249"/>
  <c r="X113" i="249"/>
  <c r="X124" i="249"/>
  <c r="X142" i="249"/>
  <c r="X149" i="249"/>
  <c r="X166" i="249"/>
  <c r="X172" i="249"/>
  <c r="X176" i="249"/>
  <c r="X196" i="249"/>
  <c r="X202" i="249"/>
  <c r="X208" i="249"/>
  <c r="X212" i="249"/>
  <c r="X214" i="249"/>
  <c r="X221" i="249"/>
  <c r="X226" i="249"/>
  <c r="X230" i="249"/>
  <c r="X251" i="249"/>
  <c r="X256" i="249"/>
  <c r="X257" i="249"/>
  <c r="X269" i="249"/>
  <c r="X281" i="249"/>
  <c r="X289" i="249"/>
  <c r="X296" i="249"/>
  <c r="X298" i="249"/>
  <c r="X299" i="249"/>
  <c r="X305" i="249"/>
  <c r="P5" i="249"/>
  <c r="O5" i="249"/>
  <c r="AB2" i="249"/>
  <c r="AA2" i="249"/>
  <c r="Z2" i="249"/>
  <c r="Y2" i="249"/>
  <c r="X2" i="249"/>
  <c r="N2" i="249"/>
  <c r="K315" i="248" s="1"/>
  <c r="M2" i="249"/>
  <c r="K320" i="248" s="1"/>
  <c r="L2" i="249"/>
  <c r="J2" i="249"/>
  <c r="N313" i="248"/>
  <c r="M306" i="248"/>
  <c r="C306" i="248"/>
  <c r="B306" i="248"/>
  <c r="X307" i="249" s="1"/>
  <c r="M305" i="248"/>
  <c r="F305" i="248"/>
  <c r="Z306" i="249" s="1"/>
  <c r="C305" i="248"/>
  <c r="B305" i="248"/>
  <c r="M304" i="248"/>
  <c r="C304" i="248"/>
  <c r="B304" i="248"/>
  <c r="F304" i="248" s="1"/>
  <c r="M303" i="248"/>
  <c r="C303" i="248"/>
  <c r="B303" i="248"/>
  <c r="X304" i="249" s="1"/>
  <c r="M302" i="248"/>
  <c r="C302" i="248"/>
  <c r="B302" i="248"/>
  <c r="M301" i="248"/>
  <c r="F301" i="248"/>
  <c r="C301" i="248"/>
  <c r="B301" i="248"/>
  <c r="X302" i="249" s="1"/>
  <c r="M300" i="248"/>
  <c r="C300" i="248"/>
  <c r="B300" i="248"/>
  <c r="M299" i="248"/>
  <c r="C299" i="248"/>
  <c r="B299" i="248"/>
  <c r="F299" i="248" s="1"/>
  <c r="Z300" i="249" s="1"/>
  <c r="M298" i="248"/>
  <c r="C298" i="248"/>
  <c r="B298" i="248"/>
  <c r="F298" i="248" s="1"/>
  <c r="M297" i="248"/>
  <c r="C297" i="248"/>
  <c r="B297" i="248"/>
  <c r="M296" i="248"/>
  <c r="C296" i="248"/>
  <c r="B296" i="248"/>
  <c r="F296" i="248" s="1"/>
  <c r="Z297" i="249" s="1"/>
  <c r="M295" i="248"/>
  <c r="C295" i="248"/>
  <c r="B295" i="248"/>
  <c r="F295" i="248" s="1"/>
  <c r="M294" i="248"/>
  <c r="C294" i="248"/>
  <c r="B294" i="248"/>
  <c r="M293" i="248"/>
  <c r="C293" i="248"/>
  <c r="B293" i="248"/>
  <c r="M292" i="248"/>
  <c r="F292" i="248"/>
  <c r="C292" i="248"/>
  <c r="B292" i="248"/>
  <c r="X293" i="249" s="1"/>
  <c r="M291" i="248"/>
  <c r="C291" i="248"/>
  <c r="B291" i="248"/>
  <c r="M290" i="248"/>
  <c r="C290" i="248"/>
  <c r="B290" i="248"/>
  <c r="F290" i="248" s="1"/>
  <c r="M289" i="248"/>
  <c r="C289" i="248"/>
  <c r="B289" i="248"/>
  <c r="M288" i="248"/>
  <c r="C288" i="248"/>
  <c r="B288" i="248"/>
  <c r="M287" i="248"/>
  <c r="C287" i="248"/>
  <c r="B287" i="248"/>
  <c r="F287" i="248" s="1"/>
  <c r="Z288" i="249" s="1"/>
  <c r="M286" i="248"/>
  <c r="F286" i="248"/>
  <c r="C286" i="248"/>
  <c r="B286" i="248"/>
  <c r="X287" i="249" s="1"/>
  <c r="M285" i="248"/>
  <c r="C285" i="248"/>
  <c r="B285" i="248"/>
  <c r="X286" i="249" s="1"/>
  <c r="M284" i="248"/>
  <c r="C284" i="248"/>
  <c r="B284" i="248"/>
  <c r="M283" i="248"/>
  <c r="C283" i="248"/>
  <c r="B283" i="248"/>
  <c r="M282" i="248"/>
  <c r="C282" i="248"/>
  <c r="B282" i="248"/>
  <c r="M281" i="248"/>
  <c r="C281" i="248"/>
  <c r="B281" i="248"/>
  <c r="F281" i="248" s="1"/>
  <c r="Z282" i="249" s="1"/>
  <c r="M280" i="248"/>
  <c r="F280" i="248"/>
  <c r="C280" i="248"/>
  <c r="B280" i="248"/>
  <c r="M279" i="248"/>
  <c r="C279" i="248"/>
  <c r="B279" i="248"/>
  <c r="M278" i="248"/>
  <c r="F278" i="248"/>
  <c r="Z279" i="249" s="1"/>
  <c r="C278" i="248"/>
  <c r="B278" i="248"/>
  <c r="M277" i="248"/>
  <c r="C277" i="248"/>
  <c r="B277" i="248"/>
  <c r="M276" i="248"/>
  <c r="C276" i="248"/>
  <c r="B276" i="248"/>
  <c r="M275" i="248"/>
  <c r="C275" i="248"/>
  <c r="B275" i="248"/>
  <c r="M274" i="248"/>
  <c r="F274" i="248"/>
  <c r="C274" i="248"/>
  <c r="B274" i="248"/>
  <c r="X275" i="249" s="1"/>
  <c r="M273" i="248"/>
  <c r="C273" i="248"/>
  <c r="B273" i="248"/>
  <c r="X274" i="249" s="1"/>
  <c r="M272" i="248"/>
  <c r="F272" i="248"/>
  <c r="Z273" i="249" s="1"/>
  <c r="C272" i="248"/>
  <c r="B272" i="248"/>
  <c r="M271" i="248"/>
  <c r="C271" i="248"/>
  <c r="B271" i="248"/>
  <c r="M270" i="248"/>
  <c r="C270" i="248"/>
  <c r="B270" i="248"/>
  <c r="M269" i="248"/>
  <c r="C269" i="248"/>
  <c r="B269" i="248"/>
  <c r="F269" i="248" s="1"/>
  <c r="Z270" i="249" s="1"/>
  <c r="M268" i="248"/>
  <c r="C268" i="248"/>
  <c r="B268" i="248"/>
  <c r="F268" i="248" s="1"/>
  <c r="M267" i="248"/>
  <c r="C267" i="248"/>
  <c r="B267" i="248"/>
  <c r="M266" i="248"/>
  <c r="C266" i="248"/>
  <c r="B266" i="248"/>
  <c r="M265" i="248"/>
  <c r="C265" i="248"/>
  <c r="B265" i="248"/>
  <c r="M264" i="248"/>
  <c r="C264" i="248"/>
  <c r="B264" i="248"/>
  <c r="M263" i="248"/>
  <c r="F263" i="248"/>
  <c r="C263" i="248"/>
  <c r="B263" i="248"/>
  <c r="M262" i="248"/>
  <c r="C262" i="248"/>
  <c r="B262" i="248"/>
  <c r="M261" i="248"/>
  <c r="C261" i="248"/>
  <c r="B261" i="248"/>
  <c r="X262" i="249" s="1"/>
  <c r="M260" i="248"/>
  <c r="C260" i="248"/>
  <c r="B260" i="248"/>
  <c r="F260" i="248" s="1"/>
  <c r="M259" i="248"/>
  <c r="F259" i="248"/>
  <c r="C259" i="248"/>
  <c r="B259" i="248"/>
  <c r="M258" i="248"/>
  <c r="C258" i="248"/>
  <c r="B258" i="248"/>
  <c r="M257" i="248"/>
  <c r="F257" i="248"/>
  <c r="Z258" i="249" s="1"/>
  <c r="C257" i="248"/>
  <c r="B257" i="248"/>
  <c r="M256" i="248"/>
  <c r="F256" i="248"/>
  <c r="Z257" i="249" s="1"/>
  <c r="C256" i="248"/>
  <c r="B256" i="248"/>
  <c r="M255" i="248"/>
  <c r="C255" i="248"/>
  <c r="B255" i="248"/>
  <c r="M254" i="248"/>
  <c r="F254" i="248"/>
  <c r="Z255" i="249" s="1"/>
  <c r="C254" i="248"/>
  <c r="B254" i="248"/>
  <c r="M253" i="248"/>
  <c r="C253" i="248"/>
  <c r="B253" i="248"/>
  <c r="F253" i="248" s="1"/>
  <c r="M252" i="248"/>
  <c r="C252" i="248"/>
  <c r="B252" i="248"/>
  <c r="X253" i="249" s="1"/>
  <c r="M251" i="248"/>
  <c r="C251" i="248"/>
  <c r="B251" i="248"/>
  <c r="F251" i="248" s="1"/>
  <c r="M250" i="248"/>
  <c r="F250" i="248"/>
  <c r="C250" i="248"/>
  <c r="B250" i="248"/>
  <c r="M249" i="248"/>
  <c r="C249" i="248"/>
  <c r="B249" i="248"/>
  <c r="M248" i="248"/>
  <c r="C248" i="248"/>
  <c r="B248" i="248"/>
  <c r="F248" i="248" s="1"/>
  <c r="Z249" i="249" s="1"/>
  <c r="M247" i="248"/>
  <c r="C247" i="248"/>
  <c r="B247" i="248"/>
  <c r="M246" i="248"/>
  <c r="C246" i="248"/>
  <c r="B246" i="248"/>
  <c r="X247" i="249" s="1"/>
  <c r="M245" i="248"/>
  <c r="C245" i="248"/>
  <c r="B245" i="248"/>
  <c r="F245" i="248" s="1"/>
  <c r="Z246" i="249" s="1"/>
  <c r="M244" i="248"/>
  <c r="F244" i="248"/>
  <c r="Z245" i="249" s="1"/>
  <c r="C244" i="248"/>
  <c r="B244" i="248"/>
  <c r="X245" i="249" s="1"/>
  <c r="M243" i="248"/>
  <c r="C243" i="248"/>
  <c r="B243" i="248"/>
  <c r="M242" i="248"/>
  <c r="F242" i="248"/>
  <c r="C242" i="248"/>
  <c r="B242" i="248"/>
  <c r="M241" i="248"/>
  <c r="F241" i="248"/>
  <c r="C241" i="248"/>
  <c r="B241" i="248"/>
  <c r="M240" i="248"/>
  <c r="C240" i="248"/>
  <c r="B240" i="248"/>
  <c r="M239" i="248"/>
  <c r="C239" i="248"/>
  <c r="B239" i="248"/>
  <c r="M238" i="248"/>
  <c r="C238" i="248"/>
  <c r="B238" i="248"/>
  <c r="M237" i="248"/>
  <c r="C237" i="248"/>
  <c r="B237" i="248"/>
  <c r="M236" i="248"/>
  <c r="F236" i="248"/>
  <c r="C236" i="248"/>
  <c r="B236" i="248"/>
  <c r="M235" i="248"/>
  <c r="C235" i="248"/>
  <c r="B235" i="248"/>
  <c r="F235" i="248" s="1"/>
  <c r="M234" i="248"/>
  <c r="C234" i="248"/>
  <c r="B234" i="248"/>
  <c r="F234" i="248" s="1"/>
  <c r="M233" i="248"/>
  <c r="C233" i="248"/>
  <c r="B233" i="248"/>
  <c r="M232" i="248"/>
  <c r="C232" i="248"/>
  <c r="B232" i="248"/>
  <c r="X233" i="249" s="1"/>
  <c r="M231" i="248"/>
  <c r="C231" i="248"/>
  <c r="B231" i="248"/>
  <c r="X232" i="249" s="1"/>
  <c r="M230" i="248"/>
  <c r="C230" i="248"/>
  <c r="B230" i="248"/>
  <c r="M229" i="248"/>
  <c r="F229" i="248"/>
  <c r="Z230" i="249" s="1"/>
  <c r="C229" i="248"/>
  <c r="B229" i="248"/>
  <c r="M228" i="248"/>
  <c r="C228" i="248"/>
  <c r="B228" i="248"/>
  <c r="M227" i="248"/>
  <c r="C227" i="248"/>
  <c r="B227" i="248"/>
  <c r="M226" i="248"/>
  <c r="C226" i="248"/>
  <c r="B226" i="248"/>
  <c r="X227" i="249" s="1"/>
  <c r="M225" i="248"/>
  <c r="F225" i="248"/>
  <c r="C225" i="248"/>
  <c r="B225" i="248"/>
  <c r="M224" i="248"/>
  <c r="C224" i="248"/>
  <c r="B224" i="248"/>
  <c r="F224" i="248" s="1"/>
  <c r="Z225" i="249" s="1"/>
  <c r="M223" i="248"/>
  <c r="C223" i="248"/>
  <c r="B223" i="248"/>
  <c r="F223" i="248" s="1"/>
  <c r="M222" i="248"/>
  <c r="C222" i="248"/>
  <c r="B222" i="248"/>
  <c r="M221" i="248"/>
  <c r="C221" i="248"/>
  <c r="B221" i="248"/>
  <c r="M220" i="248"/>
  <c r="C220" i="248"/>
  <c r="B220" i="248"/>
  <c r="F220" i="248" s="1"/>
  <c r="Z221" i="249" s="1"/>
  <c r="M219" i="248"/>
  <c r="C219" i="248"/>
  <c r="B219" i="248"/>
  <c r="M218" i="248"/>
  <c r="C218" i="248"/>
  <c r="B218" i="248"/>
  <c r="F218" i="248" s="1"/>
  <c r="Z219" i="249" s="1"/>
  <c r="M217" i="248"/>
  <c r="F217" i="248"/>
  <c r="Z218" i="249" s="1"/>
  <c r="C217" i="248"/>
  <c r="B217" i="248"/>
  <c r="M216" i="248"/>
  <c r="C216" i="248"/>
  <c r="B216" i="248"/>
  <c r="M215" i="248"/>
  <c r="C215" i="248"/>
  <c r="B215" i="248"/>
  <c r="M214" i="248"/>
  <c r="C214" i="248"/>
  <c r="B214" i="248"/>
  <c r="M213" i="248"/>
  <c r="F213" i="248"/>
  <c r="C213" i="248"/>
  <c r="B213" i="248"/>
  <c r="M212" i="248"/>
  <c r="C212" i="248"/>
  <c r="B212" i="248"/>
  <c r="M211" i="248"/>
  <c r="F211" i="248"/>
  <c r="C211" i="248"/>
  <c r="B211" i="248"/>
  <c r="M210" i="248"/>
  <c r="C210" i="248"/>
  <c r="B210" i="248"/>
  <c r="M209" i="248"/>
  <c r="C209" i="248"/>
  <c r="B209" i="248"/>
  <c r="M208" i="248"/>
  <c r="C208" i="248"/>
  <c r="B208" i="248"/>
  <c r="M207" i="248"/>
  <c r="F207" i="248"/>
  <c r="Z208" i="249" s="1"/>
  <c r="C207" i="248"/>
  <c r="B207" i="248"/>
  <c r="M206" i="248"/>
  <c r="F206" i="248"/>
  <c r="Z207" i="249" s="1"/>
  <c r="C206" i="248"/>
  <c r="B206" i="248"/>
  <c r="M205" i="248"/>
  <c r="C205" i="248"/>
  <c r="B205" i="248"/>
  <c r="M204" i="248"/>
  <c r="C204" i="248"/>
  <c r="B204" i="248"/>
  <c r="F204" i="248" s="1"/>
  <c r="M203" i="248"/>
  <c r="C203" i="248"/>
  <c r="B203" i="248"/>
  <c r="M202" i="248"/>
  <c r="C202" i="248"/>
  <c r="B202" i="248"/>
  <c r="F202" i="248" s="1"/>
  <c r="M201" i="248"/>
  <c r="C201" i="248"/>
  <c r="B201" i="248"/>
  <c r="F201" i="248" s="1"/>
  <c r="Z202" i="249" s="1"/>
  <c r="M200" i="248"/>
  <c r="F200" i="248"/>
  <c r="Z201" i="249" s="1"/>
  <c r="C200" i="248"/>
  <c r="B200" i="248"/>
  <c r="M199" i="248"/>
  <c r="F199" i="248"/>
  <c r="Z200" i="249" s="1"/>
  <c r="C199" i="248"/>
  <c r="B199" i="248"/>
  <c r="M198" i="248"/>
  <c r="C198" i="248"/>
  <c r="B198" i="248"/>
  <c r="X199" i="249" s="1"/>
  <c r="M197" i="248"/>
  <c r="C197" i="248"/>
  <c r="B197" i="248"/>
  <c r="M196" i="248"/>
  <c r="C196" i="248"/>
  <c r="B196" i="248"/>
  <c r="X197" i="249" s="1"/>
  <c r="M195" i="248"/>
  <c r="F195" i="248"/>
  <c r="Z196" i="249" s="1"/>
  <c r="C195" i="248"/>
  <c r="B195" i="248"/>
  <c r="M194" i="248"/>
  <c r="C194" i="248"/>
  <c r="B194" i="248"/>
  <c r="F194" i="248" s="1"/>
  <c r="M193" i="248"/>
  <c r="C193" i="248"/>
  <c r="B193" i="248"/>
  <c r="F193" i="248" s="1"/>
  <c r="Z194" i="249" s="1"/>
  <c r="M192" i="248"/>
  <c r="C192" i="248"/>
  <c r="B192" i="248"/>
  <c r="M191" i="248"/>
  <c r="C191" i="248"/>
  <c r="B191" i="248"/>
  <c r="M190" i="248"/>
  <c r="C190" i="248"/>
  <c r="B190" i="248"/>
  <c r="M189" i="248"/>
  <c r="C189" i="248"/>
  <c r="B189" i="248"/>
  <c r="F189" i="248" s="1"/>
  <c r="Z190" i="249" s="1"/>
  <c r="M188" i="248"/>
  <c r="C188" i="248"/>
  <c r="B188" i="248"/>
  <c r="M187" i="248"/>
  <c r="C187" i="248"/>
  <c r="B187" i="248"/>
  <c r="F187" i="248" s="1"/>
  <c r="M186" i="248"/>
  <c r="C186" i="248"/>
  <c r="B186" i="248"/>
  <c r="M185" i="248"/>
  <c r="C185" i="248"/>
  <c r="B185" i="248"/>
  <c r="M184" i="248"/>
  <c r="F184" i="248"/>
  <c r="C184" i="248"/>
  <c r="B184" i="248"/>
  <c r="M183" i="248"/>
  <c r="C183" i="248"/>
  <c r="B183" i="248"/>
  <c r="M182" i="248"/>
  <c r="C182" i="248"/>
  <c r="B182" i="248"/>
  <c r="M181" i="248"/>
  <c r="C181" i="248"/>
  <c r="B181" i="248"/>
  <c r="F181" i="248" s="1"/>
  <c r="Z182" i="249" s="1"/>
  <c r="M180" i="248"/>
  <c r="F180" i="248"/>
  <c r="C180" i="248"/>
  <c r="B180" i="248"/>
  <c r="M179" i="248"/>
  <c r="C179" i="248"/>
  <c r="B179" i="248"/>
  <c r="M178" i="248"/>
  <c r="F178" i="248"/>
  <c r="C178" i="248"/>
  <c r="B178" i="248"/>
  <c r="M177" i="248"/>
  <c r="C177" i="248"/>
  <c r="B177" i="248"/>
  <c r="F177" i="248" s="1"/>
  <c r="Z178" i="249" s="1"/>
  <c r="M176" i="248"/>
  <c r="F176" i="248"/>
  <c r="Z177" i="249" s="1"/>
  <c r="C176" i="248"/>
  <c r="B176" i="248"/>
  <c r="M175" i="248"/>
  <c r="F175" i="248"/>
  <c r="C175" i="248"/>
  <c r="B175" i="248"/>
  <c r="M174" i="248"/>
  <c r="C174" i="248"/>
  <c r="B174" i="248"/>
  <c r="F174" i="248" s="1"/>
  <c r="M173" i="248"/>
  <c r="C173" i="248"/>
  <c r="B173" i="248"/>
  <c r="M172" i="248"/>
  <c r="C172" i="248"/>
  <c r="B172" i="248"/>
  <c r="M171" i="248"/>
  <c r="F171" i="248"/>
  <c r="Z172" i="249" s="1"/>
  <c r="C171" i="248"/>
  <c r="B171" i="248"/>
  <c r="M170" i="248"/>
  <c r="F170" i="248"/>
  <c r="Z171" i="249" s="1"/>
  <c r="C170" i="248"/>
  <c r="B170" i="248"/>
  <c r="M169" i="248"/>
  <c r="F169" i="248"/>
  <c r="Z170" i="249" s="1"/>
  <c r="C169" i="248"/>
  <c r="B169" i="248"/>
  <c r="M168" i="248"/>
  <c r="C168" i="248"/>
  <c r="B168" i="248"/>
  <c r="F168" i="248" s="1"/>
  <c r="M167" i="248"/>
  <c r="C167" i="248"/>
  <c r="B167" i="248"/>
  <c r="M166" i="248"/>
  <c r="F166" i="248"/>
  <c r="C166" i="248"/>
  <c r="B166" i="248"/>
  <c r="M165" i="248"/>
  <c r="F165" i="248"/>
  <c r="Z166" i="249" s="1"/>
  <c r="C165" i="248"/>
  <c r="B165" i="248"/>
  <c r="M164" i="248"/>
  <c r="C164" i="248"/>
  <c r="B164" i="248"/>
  <c r="M163" i="248"/>
  <c r="C163" i="248"/>
  <c r="B163" i="248"/>
  <c r="F163" i="248" s="1"/>
  <c r="Z164" i="249" s="1"/>
  <c r="M162" i="248"/>
  <c r="C162" i="248"/>
  <c r="B162" i="248"/>
  <c r="M161" i="248"/>
  <c r="C161" i="248"/>
  <c r="B161" i="248"/>
  <c r="M160" i="248"/>
  <c r="C160" i="248"/>
  <c r="B160" i="248"/>
  <c r="M159" i="248"/>
  <c r="C159" i="248"/>
  <c r="B159" i="248"/>
  <c r="F159" i="248" s="1"/>
  <c r="Z160" i="249" s="1"/>
  <c r="M158" i="248"/>
  <c r="C158" i="248"/>
  <c r="B158" i="248"/>
  <c r="M157" i="248"/>
  <c r="C157" i="248"/>
  <c r="B157" i="248"/>
  <c r="X158" i="249" s="1"/>
  <c r="M156" i="248"/>
  <c r="C156" i="248"/>
  <c r="B156" i="248"/>
  <c r="M155" i="248"/>
  <c r="C155" i="248"/>
  <c r="B155" i="248"/>
  <c r="M154" i="248"/>
  <c r="C154" i="248"/>
  <c r="B154" i="248"/>
  <c r="M153" i="248"/>
  <c r="C153" i="248"/>
  <c r="B153" i="248"/>
  <c r="F153" i="248" s="1"/>
  <c r="Z154" i="249" s="1"/>
  <c r="M152" i="248"/>
  <c r="F152" i="248"/>
  <c r="C152" i="248"/>
  <c r="B152" i="248"/>
  <c r="M151" i="248"/>
  <c r="C151" i="248"/>
  <c r="B151" i="248"/>
  <c r="M150" i="248"/>
  <c r="F150" i="248"/>
  <c r="C150" i="248"/>
  <c r="B150" i="248"/>
  <c r="M149" i="248"/>
  <c r="C149" i="248"/>
  <c r="B149" i="248"/>
  <c r="M148" i="248"/>
  <c r="F148" i="248"/>
  <c r="Z149" i="249" s="1"/>
  <c r="C148" i="248"/>
  <c r="B148" i="248"/>
  <c r="M147" i="248"/>
  <c r="C147" i="248"/>
  <c r="B147" i="248"/>
  <c r="M146" i="248"/>
  <c r="C146" i="248"/>
  <c r="B146" i="248"/>
  <c r="M145" i="248"/>
  <c r="C145" i="248"/>
  <c r="B145" i="248"/>
  <c r="F145" i="248" s="1"/>
  <c r="Z146" i="249" s="1"/>
  <c r="M144" i="248"/>
  <c r="F144" i="248"/>
  <c r="C144" i="248"/>
  <c r="B144" i="248"/>
  <c r="M143" i="248"/>
  <c r="C143" i="248"/>
  <c r="B143" i="248"/>
  <c r="M142" i="248"/>
  <c r="F142" i="248"/>
  <c r="C142" i="248"/>
  <c r="B142" i="248"/>
  <c r="X143" i="249" s="1"/>
  <c r="M141" i="248"/>
  <c r="F141" i="248"/>
  <c r="C141" i="248"/>
  <c r="B141" i="248"/>
  <c r="M140" i="248"/>
  <c r="C140" i="248"/>
  <c r="B140" i="248"/>
  <c r="M139" i="248"/>
  <c r="F139" i="248"/>
  <c r="C139" i="248"/>
  <c r="B139" i="248"/>
  <c r="M138" i="248"/>
  <c r="C138" i="248"/>
  <c r="B138" i="248"/>
  <c r="M137" i="248"/>
  <c r="C137" i="248"/>
  <c r="B137" i="248"/>
  <c r="M136" i="248"/>
  <c r="F136" i="248"/>
  <c r="C136" i="248"/>
  <c r="B136" i="248"/>
  <c r="M135" i="248"/>
  <c r="F135" i="248"/>
  <c r="Z136" i="249" s="1"/>
  <c r="C135" i="248"/>
  <c r="B135" i="248"/>
  <c r="X136" i="249" s="1"/>
  <c r="M134" i="248"/>
  <c r="C134" i="248"/>
  <c r="B134" i="248"/>
  <c r="F134" i="248" s="1"/>
  <c r="M133" i="248"/>
  <c r="C133" i="248"/>
  <c r="B133" i="248"/>
  <c r="F133" i="248" s="1"/>
  <c r="Z134" i="249" s="1"/>
  <c r="M132" i="248"/>
  <c r="C132" i="248"/>
  <c r="B132" i="248"/>
  <c r="M131" i="248"/>
  <c r="C131" i="248"/>
  <c r="B131" i="248"/>
  <c r="M130" i="248"/>
  <c r="C130" i="248"/>
  <c r="B130" i="248"/>
  <c r="F130" i="248" s="1"/>
  <c r="M129" i="248"/>
  <c r="C129" i="248"/>
  <c r="B129" i="248"/>
  <c r="M128" i="248"/>
  <c r="F128" i="248"/>
  <c r="Z129" i="249" s="1"/>
  <c r="C128" i="248"/>
  <c r="B128" i="248"/>
  <c r="M127" i="248"/>
  <c r="F127" i="248"/>
  <c r="C127" i="248"/>
  <c r="B127" i="248"/>
  <c r="M126" i="248"/>
  <c r="F126" i="248"/>
  <c r="C126" i="248"/>
  <c r="B126" i="248"/>
  <c r="M125" i="248"/>
  <c r="C125" i="248"/>
  <c r="B125" i="248"/>
  <c r="M124" i="248"/>
  <c r="C124" i="248"/>
  <c r="B124" i="248"/>
  <c r="M123" i="248"/>
  <c r="F123" i="248"/>
  <c r="Z124" i="249" s="1"/>
  <c r="C123" i="248"/>
  <c r="B123" i="248"/>
  <c r="M122" i="248"/>
  <c r="C122" i="248"/>
  <c r="B122" i="248"/>
  <c r="M121" i="248"/>
  <c r="C121" i="248"/>
  <c r="B121" i="248"/>
  <c r="M120" i="248"/>
  <c r="F120" i="248"/>
  <c r="Z121" i="249" s="1"/>
  <c r="C120" i="248"/>
  <c r="B120" i="248"/>
  <c r="M119" i="248"/>
  <c r="C119" i="248"/>
  <c r="B119" i="248"/>
  <c r="M118" i="248"/>
  <c r="C118" i="248"/>
  <c r="B118" i="248"/>
  <c r="M117" i="248"/>
  <c r="C117" i="248"/>
  <c r="B117" i="248"/>
  <c r="F117" i="248" s="1"/>
  <c r="Z118" i="249" s="1"/>
  <c r="M116" i="248"/>
  <c r="F116" i="248"/>
  <c r="C116" i="248"/>
  <c r="B116" i="248"/>
  <c r="M115" i="248"/>
  <c r="C115" i="248"/>
  <c r="B115" i="248"/>
  <c r="M114" i="248"/>
  <c r="F114" i="248"/>
  <c r="Z115" i="249" s="1"/>
  <c r="C114" i="248"/>
  <c r="B114" i="248"/>
  <c r="M113" i="248"/>
  <c r="C113" i="248"/>
  <c r="B113" i="248"/>
  <c r="M112" i="248"/>
  <c r="F112" i="248"/>
  <c r="C112" i="248"/>
  <c r="B112" i="248"/>
  <c r="M111" i="248"/>
  <c r="F111" i="248"/>
  <c r="Z112" i="249" s="1"/>
  <c r="C111" i="248"/>
  <c r="B111" i="248"/>
  <c r="X112" i="249" s="1"/>
  <c r="M110" i="248"/>
  <c r="C110" i="248"/>
  <c r="B110" i="248"/>
  <c r="M109" i="248"/>
  <c r="C109" i="248"/>
  <c r="B109" i="248"/>
  <c r="F109" i="248" s="1"/>
  <c r="M108" i="248"/>
  <c r="C108" i="248"/>
  <c r="B108" i="248"/>
  <c r="M107" i="248"/>
  <c r="C107" i="248"/>
  <c r="B107" i="248"/>
  <c r="M106" i="248"/>
  <c r="C106" i="248"/>
  <c r="B106" i="248"/>
  <c r="M105" i="248"/>
  <c r="C105" i="248"/>
  <c r="B105" i="248"/>
  <c r="F105" i="248" s="1"/>
  <c r="M104" i="248"/>
  <c r="C104" i="248"/>
  <c r="B104" i="248"/>
  <c r="M103" i="248"/>
  <c r="F103" i="248"/>
  <c r="Z104" i="249" s="1"/>
  <c r="C103" i="248"/>
  <c r="B103" i="248"/>
  <c r="M102" i="248"/>
  <c r="C102" i="248"/>
  <c r="B102" i="248"/>
  <c r="M101" i="248"/>
  <c r="C101" i="248"/>
  <c r="B101" i="248"/>
  <c r="M100" i="248"/>
  <c r="F100" i="248"/>
  <c r="Z101" i="249" s="1"/>
  <c r="C100" i="248"/>
  <c r="B100" i="248"/>
  <c r="M99" i="248"/>
  <c r="C99" i="248"/>
  <c r="B99" i="248"/>
  <c r="X100" i="249" s="1"/>
  <c r="M98" i="248"/>
  <c r="C98" i="248"/>
  <c r="B98" i="248"/>
  <c r="F98" i="248" s="1"/>
  <c r="Z99" i="249" s="1"/>
  <c r="M97" i="248"/>
  <c r="C97" i="248"/>
  <c r="B97" i="248"/>
  <c r="M96" i="248"/>
  <c r="C96" i="248"/>
  <c r="B96" i="248"/>
  <c r="M95" i="248"/>
  <c r="C95" i="248"/>
  <c r="B95" i="248"/>
  <c r="M94" i="248"/>
  <c r="C94" i="248"/>
  <c r="B94" i="248"/>
  <c r="M93" i="248"/>
  <c r="F93" i="248"/>
  <c r="Z94" i="249" s="1"/>
  <c r="C93" i="248"/>
  <c r="B93" i="248"/>
  <c r="M92" i="248"/>
  <c r="F92" i="248"/>
  <c r="C92" i="248"/>
  <c r="B92" i="248"/>
  <c r="M91" i="248"/>
  <c r="C91" i="248"/>
  <c r="B91" i="248"/>
  <c r="F91" i="248" s="1"/>
  <c r="M90" i="248"/>
  <c r="C90" i="248"/>
  <c r="B90" i="248"/>
  <c r="M89" i="248"/>
  <c r="C89" i="248"/>
  <c r="B89" i="248"/>
  <c r="M88" i="248"/>
  <c r="C88" i="248"/>
  <c r="B88" i="248"/>
  <c r="M87" i="248"/>
  <c r="F87" i="248"/>
  <c r="Z88" i="249" s="1"/>
  <c r="C87" i="248"/>
  <c r="B87" i="248"/>
  <c r="X88" i="249" s="1"/>
  <c r="M86" i="248"/>
  <c r="C86" i="248"/>
  <c r="B86" i="248"/>
  <c r="F86" i="248" s="1"/>
  <c r="M85" i="248"/>
  <c r="C85" i="248"/>
  <c r="B85" i="248"/>
  <c r="M84" i="248"/>
  <c r="F84" i="248"/>
  <c r="C84" i="248"/>
  <c r="B84" i="248"/>
  <c r="M83" i="248"/>
  <c r="C83" i="248"/>
  <c r="B83" i="248"/>
  <c r="M82" i="248"/>
  <c r="C82" i="248"/>
  <c r="B82" i="248"/>
  <c r="M81" i="248"/>
  <c r="C81" i="248"/>
  <c r="B81" i="248"/>
  <c r="F81" i="248" s="1"/>
  <c r="Z82" i="249" s="1"/>
  <c r="M80" i="248"/>
  <c r="C80" i="248"/>
  <c r="B80" i="248"/>
  <c r="M79" i="248"/>
  <c r="C79" i="248"/>
  <c r="B79" i="248"/>
  <c r="M78" i="248"/>
  <c r="C78" i="248"/>
  <c r="B78" i="248"/>
  <c r="M77" i="248"/>
  <c r="C77" i="248"/>
  <c r="B77" i="248"/>
  <c r="M76" i="248"/>
  <c r="C76" i="248"/>
  <c r="B76" i="248"/>
  <c r="F76" i="248" s="1"/>
  <c r="Z77" i="249" s="1"/>
  <c r="M75" i="248"/>
  <c r="C75" i="248"/>
  <c r="B75" i="248"/>
  <c r="M74" i="248"/>
  <c r="C74" i="248"/>
  <c r="B74" i="248"/>
  <c r="M73" i="248"/>
  <c r="C73" i="248"/>
  <c r="B73" i="248"/>
  <c r="F73" i="248" s="1"/>
  <c r="Z74" i="249" s="1"/>
  <c r="M72" i="248"/>
  <c r="F72" i="248"/>
  <c r="C72" i="248"/>
  <c r="B72" i="248"/>
  <c r="M71" i="248"/>
  <c r="C71" i="248"/>
  <c r="B71" i="248"/>
  <c r="M70" i="248"/>
  <c r="F70" i="248"/>
  <c r="Z71" i="249" s="1"/>
  <c r="C70" i="248"/>
  <c r="B70" i="248"/>
  <c r="M69" i="248"/>
  <c r="C69" i="248"/>
  <c r="B69" i="248"/>
  <c r="F69" i="248" s="1"/>
  <c r="M68" i="248"/>
  <c r="C68" i="248"/>
  <c r="B68" i="248"/>
  <c r="M67" i="248"/>
  <c r="C67" i="248"/>
  <c r="B67" i="248"/>
  <c r="F67" i="248" s="1"/>
  <c r="Z68" i="249" s="1"/>
  <c r="M66" i="248"/>
  <c r="C66" i="248"/>
  <c r="B66" i="248"/>
  <c r="M65" i="248"/>
  <c r="C65" i="248"/>
  <c r="B65" i="248"/>
  <c r="M64" i="248"/>
  <c r="C64" i="248"/>
  <c r="B64" i="248"/>
  <c r="M63" i="248"/>
  <c r="F63" i="248"/>
  <c r="Z64" i="249" s="1"/>
  <c r="C63" i="248"/>
  <c r="B63" i="248"/>
  <c r="X64" i="249" s="1"/>
  <c r="M62" i="248"/>
  <c r="F62" i="248"/>
  <c r="C62" i="248"/>
  <c r="B62" i="248"/>
  <c r="M61" i="248"/>
  <c r="C61" i="248"/>
  <c r="B61" i="248"/>
  <c r="F61" i="248" s="1"/>
  <c r="M60" i="248"/>
  <c r="C60" i="248"/>
  <c r="B60" i="248"/>
  <c r="M59" i="248"/>
  <c r="C59" i="248"/>
  <c r="B59" i="248"/>
  <c r="M58" i="248"/>
  <c r="F58" i="248"/>
  <c r="C58" i="248"/>
  <c r="B58" i="248"/>
  <c r="M57" i="248"/>
  <c r="F57" i="248"/>
  <c r="Z58" i="249" s="1"/>
  <c r="C57" i="248"/>
  <c r="B57" i="248"/>
  <c r="M56" i="248"/>
  <c r="C56" i="248"/>
  <c r="B56" i="248"/>
  <c r="F56" i="248" s="1"/>
  <c r="Z57" i="249" s="1"/>
  <c r="M55" i="248"/>
  <c r="C55" i="248"/>
  <c r="B55" i="248"/>
  <c r="M54" i="248"/>
  <c r="F54" i="248"/>
  <c r="C54" i="248"/>
  <c r="B54" i="248"/>
  <c r="X55" i="249" s="1"/>
  <c r="M53" i="248"/>
  <c r="C53" i="248"/>
  <c r="B53" i="248"/>
  <c r="M52" i="248"/>
  <c r="C52" i="248"/>
  <c r="B52" i="248"/>
  <c r="M51" i="248"/>
  <c r="F51" i="248"/>
  <c r="Z52" i="249" s="1"/>
  <c r="C51" i="248"/>
  <c r="B51" i="248"/>
  <c r="M50" i="248"/>
  <c r="F50" i="248"/>
  <c r="Z51" i="249" s="1"/>
  <c r="C50" i="248"/>
  <c r="B50" i="248"/>
  <c r="M49" i="248"/>
  <c r="C49" i="248"/>
  <c r="B49" i="248"/>
  <c r="X50" i="249" s="1"/>
  <c r="M48" i="248"/>
  <c r="C48" i="248"/>
  <c r="B48" i="248"/>
  <c r="F48" i="248" s="1"/>
  <c r="M47" i="248"/>
  <c r="C47" i="248"/>
  <c r="B47" i="248"/>
  <c r="M46" i="248"/>
  <c r="C46" i="248"/>
  <c r="B46" i="248"/>
  <c r="M45" i="248"/>
  <c r="C45" i="248"/>
  <c r="B45" i="248"/>
  <c r="M44" i="248"/>
  <c r="C44" i="248"/>
  <c r="B44" i="248"/>
  <c r="F44" i="248" s="1"/>
  <c r="M43" i="248"/>
  <c r="C43" i="248"/>
  <c r="B43" i="248"/>
  <c r="M42" i="248"/>
  <c r="F42" i="248"/>
  <c r="C42" i="248"/>
  <c r="B42" i="248"/>
  <c r="M41" i="248"/>
  <c r="C41" i="248"/>
  <c r="B41" i="248"/>
  <c r="M40" i="248"/>
  <c r="C40" i="248"/>
  <c r="B40" i="248"/>
  <c r="M39" i="248"/>
  <c r="F39" i="248"/>
  <c r="C39" i="248"/>
  <c r="B39" i="248"/>
  <c r="M38" i="248"/>
  <c r="C38" i="248"/>
  <c r="B38" i="248"/>
  <c r="M37" i="248"/>
  <c r="C37" i="248"/>
  <c r="B37" i="248"/>
  <c r="F37" i="248" s="1"/>
  <c r="Z38" i="249" s="1"/>
  <c r="M36" i="248"/>
  <c r="C36" i="248"/>
  <c r="B36" i="248"/>
  <c r="F36" i="248" s="1"/>
  <c r="M35" i="248"/>
  <c r="C35" i="248"/>
  <c r="B35" i="248"/>
  <c r="M34" i="248"/>
  <c r="F34" i="248"/>
  <c r="Z35" i="249" s="1"/>
  <c r="C34" i="248"/>
  <c r="B34" i="248"/>
  <c r="X35" i="249" s="1"/>
  <c r="M33" i="248"/>
  <c r="C33" i="248"/>
  <c r="B33" i="248"/>
  <c r="F33" i="248" s="1"/>
  <c r="M32" i="248"/>
  <c r="C32" i="248"/>
  <c r="B32" i="248"/>
  <c r="M31" i="248"/>
  <c r="F31" i="248"/>
  <c r="Z32" i="249" s="1"/>
  <c r="C31" i="248"/>
  <c r="B31" i="248"/>
  <c r="M30" i="248"/>
  <c r="C30" i="248"/>
  <c r="B30" i="248"/>
  <c r="M29" i="248"/>
  <c r="C29" i="248"/>
  <c r="B29" i="248"/>
  <c r="M28" i="248"/>
  <c r="C28" i="248"/>
  <c r="B28" i="248"/>
  <c r="M27" i="248"/>
  <c r="F27" i="248"/>
  <c r="Z28" i="249" s="1"/>
  <c r="C27" i="248"/>
  <c r="B27" i="248"/>
  <c r="M26" i="248"/>
  <c r="F26" i="248"/>
  <c r="Z27" i="249" s="1"/>
  <c r="C26" i="248"/>
  <c r="B26" i="248"/>
  <c r="M25" i="248"/>
  <c r="C25" i="248"/>
  <c r="B25" i="248"/>
  <c r="F25" i="248" s="1"/>
  <c r="Z26" i="249" s="1"/>
  <c r="M24" i="248"/>
  <c r="C24" i="248"/>
  <c r="B24" i="248"/>
  <c r="M23" i="248"/>
  <c r="C23" i="248"/>
  <c r="B23" i="248"/>
  <c r="M22" i="248"/>
  <c r="F22" i="248"/>
  <c r="C22" i="248"/>
  <c r="B22" i="248"/>
  <c r="M21" i="248"/>
  <c r="C21" i="248"/>
  <c r="B21" i="248"/>
  <c r="X22" i="249" s="1"/>
  <c r="M20" i="248"/>
  <c r="C20" i="248"/>
  <c r="B20" i="248"/>
  <c r="F20" i="248" s="1"/>
  <c r="Z21" i="249" s="1"/>
  <c r="M19" i="248"/>
  <c r="C19" i="248"/>
  <c r="B19" i="248"/>
  <c r="F19" i="248" s="1"/>
  <c r="M18" i="248"/>
  <c r="F18" i="248"/>
  <c r="C18" i="248"/>
  <c r="B18" i="248"/>
  <c r="M17" i="248"/>
  <c r="C17" i="248"/>
  <c r="B17" i="248"/>
  <c r="M16" i="248"/>
  <c r="C16" i="248"/>
  <c r="B16" i="248"/>
  <c r="M15" i="248"/>
  <c r="C15" i="248"/>
  <c r="B15" i="248"/>
  <c r="F15" i="248" s="1"/>
  <c r="Z16" i="249" s="1"/>
  <c r="M14" i="248"/>
  <c r="C14" i="248"/>
  <c r="B14" i="248"/>
  <c r="M13" i="248"/>
  <c r="C13" i="248"/>
  <c r="B13" i="248"/>
  <c r="M12" i="248"/>
  <c r="F12" i="248"/>
  <c r="C12" i="248"/>
  <c r="B12" i="248"/>
  <c r="M11" i="248"/>
  <c r="C11" i="248"/>
  <c r="B11" i="248"/>
  <c r="M10" i="248"/>
  <c r="C10" i="248"/>
  <c r="B10" i="248"/>
  <c r="M9" i="248"/>
  <c r="C9" i="248"/>
  <c r="B9" i="248"/>
  <c r="M8" i="248"/>
  <c r="F8" i="248"/>
  <c r="C8" i="248"/>
  <c r="B8" i="248"/>
  <c r="M7" i="248"/>
  <c r="C7" i="248"/>
  <c r="B7" i="248"/>
  <c r="M6" i="248"/>
  <c r="F6" i="248"/>
  <c r="C6" i="248"/>
  <c r="B6" i="248"/>
  <c r="M5" i="248"/>
  <c r="C5" i="248"/>
  <c r="B5" i="248"/>
  <c r="M4" i="248"/>
  <c r="F4" i="248"/>
  <c r="Z5" i="249" s="1"/>
  <c r="C4" i="248"/>
  <c r="B4" i="248"/>
  <c r="C2" i="248" a="1"/>
  <c r="C2" i="248" s="1"/>
  <c r="X11" i="247"/>
  <c r="X12" i="247"/>
  <c r="X23" i="247"/>
  <c r="X59" i="247"/>
  <c r="X89" i="247"/>
  <c r="X93" i="247"/>
  <c r="X101" i="247"/>
  <c r="X118" i="247"/>
  <c r="X119" i="247"/>
  <c r="X121" i="247"/>
  <c r="X125" i="247"/>
  <c r="X137" i="247"/>
  <c r="X145" i="247"/>
  <c r="X149" i="247"/>
  <c r="X154" i="247"/>
  <c r="X161" i="247"/>
  <c r="X165" i="247"/>
  <c r="X172" i="247"/>
  <c r="X178" i="247"/>
  <c r="X185" i="247"/>
  <c r="X189" i="247"/>
  <c r="X204" i="247"/>
  <c r="X208" i="247"/>
  <c r="X219" i="247"/>
  <c r="X240" i="247"/>
  <c r="X244" i="247"/>
  <c r="X249" i="247"/>
  <c r="X251" i="247"/>
  <c r="X252" i="247"/>
  <c r="X257" i="247"/>
  <c r="X264" i="247"/>
  <c r="X273" i="247"/>
  <c r="X279" i="247"/>
  <c r="X285" i="247"/>
  <c r="X289" i="247"/>
  <c r="X291" i="247"/>
  <c r="X293" i="247"/>
  <c r="X294" i="247"/>
  <c r="X300" i="247"/>
  <c r="X301" i="247"/>
  <c r="X304" i="247"/>
  <c r="X306" i="247"/>
  <c r="X307" i="247"/>
  <c r="X5" i="247"/>
  <c r="T6" i="247"/>
  <c r="P6" i="247"/>
  <c r="O6" i="247"/>
  <c r="H6" i="247"/>
  <c r="T5" i="247"/>
  <c r="H5" i="247"/>
  <c r="P5" i="247" s="1"/>
  <c r="S5" i="247" s="1"/>
  <c r="AB2" i="247"/>
  <c r="AA2" i="247"/>
  <c r="Z2" i="247"/>
  <c r="Y2" i="247"/>
  <c r="X2" i="247"/>
  <c r="U2" i="247"/>
  <c r="T2" i="247"/>
  <c r="N2" i="247"/>
  <c r="K315" i="246" s="1"/>
  <c r="M2" i="247"/>
  <c r="K320" i="246" s="1"/>
  <c r="L2" i="247"/>
  <c r="J2" i="247"/>
  <c r="M306" i="246"/>
  <c r="C306" i="246"/>
  <c r="B306" i="246"/>
  <c r="F306" i="246" s="1"/>
  <c r="Z307" i="247" s="1"/>
  <c r="M305" i="246"/>
  <c r="F305" i="246"/>
  <c r="Z306" i="247" s="1"/>
  <c r="C305" i="246"/>
  <c r="B305" i="246"/>
  <c r="M304" i="246"/>
  <c r="C304" i="246"/>
  <c r="B304" i="246"/>
  <c r="M303" i="246"/>
  <c r="F303" i="246"/>
  <c r="Z304" i="247" s="1"/>
  <c r="C303" i="246"/>
  <c r="B303" i="246"/>
  <c r="M302" i="246"/>
  <c r="C302" i="246"/>
  <c r="B302" i="246"/>
  <c r="F302" i="246" s="1"/>
  <c r="M301" i="246"/>
  <c r="C301" i="246"/>
  <c r="B301" i="246"/>
  <c r="M300" i="246"/>
  <c r="F300" i="246"/>
  <c r="C300" i="246"/>
  <c r="B300" i="246"/>
  <c r="M299" i="246"/>
  <c r="F299" i="246"/>
  <c r="C299" i="246"/>
  <c r="B299" i="246"/>
  <c r="M298" i="246"/>
  <c r="C298" i="246"/>
  <c r="B298" i="246"/>
  <c r="M297" i="246"/>
  <c r="C297" i="246"/>
  <c r="B297" i="246"/>
  <c r="F297" i="246" s="1"/>
  <c r="Z298" i="247" s="1"/>
  <c r="M296" i="246"/>
  <c r="C296" i="246"/>
  <c r="B296" i="246"/>
  <c r="X297" i="247" s="1"/>
  <c r="M295" i="246"/>
  <c r="C295" i="246"/>
  <c r="B295" i="246"/>
  <c r="M294" i="246"/>
  <c r="C294" i="246"/>
  <c r="B294" i="246"/>
  <c r="M293" i="246"/>
  <c r="F293" i="246"/>
  <c r="Z294" i="247" s="1"/>
  <c r="C293" i="246"/>
  <c r="B293" i="246"/>
  <c r="M292" i="246"/>
  <c r="F292" i="246"/>
  <c r="Z293" i="247" s="1"/>
  <c r="C292" i="246"/>
  <c r="B292" i="246"/>
  <c r="M291" i="246"/>
  <c r="C291" i="246"/>
  <c r="B291" i="246"/>
  <c r="F291" i="246" s="1"/>
  <c r="M290" i="246"/>
  <c r="C290" i="246"/>
  <c r="B290" i="246"/>
  <c r="M289" i="246"/>
  <c r="C289" i="246"/>
  <c r="B289" i="246"/>
  <c r="M288" i="246"/>
  <c r="F288" i="246"/>
  <c r="C288" i="246"/>
  <c r="B288" i="246"/>
  <c r="M287" i="246"/>
  <c r="C287" i="246"/>
  <c r="B287" i="246"/>
  <c r="F287" i="246" s="1"/>
  <c r="Z288" i="247" s="1"/>
  <c r="M286" i="246"/>
  <c r="C286" i="246"/>
  <c r="B286" i="246"/>
  <c r="F286" i="246" s="1"/>
  <c r="Z287" i="247" s="1"/>
  <c r="M285" i="246"/>
  <c r="C285" i="246"/>
  <c r="B285" i="246"/>
  <c r="M284" i="246"/>
  <c r="F284" i="246"/>
  <c r="C284" i="246"/>
  <c r="B284" i="246"/>
  <c r="M283" i="246"/>
  <c r="C283" i="246"/>
  <c r="B283" i="246"/>
  <c r="M282" i="246"/>
  <c r="C282" i="246"/>
  <c r="B282" i="246"/>
  <c r="M281" i="246"/>
  <c r="C281" i="246"/>
  <c r="B281" i="246"/>
  <c r="F281" i="246" s="1"/>
  <c r="Z282" i="247" s="1"/>
  <c r="M280" i="246"/>
  <c r="F280" i="246"/>
  <c r="Z281" i="247" s="1"/>
  <c r="C280" i="246"/>
  <c r="B280" i="246"/>
  <c r="M279" i="246"/>
  <c r="C279" i="246"/>
  <c r="B279" i="246"/>
  <c r="X280" i="247" s="1"/>
  <c r="M278" i="246"/>
  <c r="F278" i="246"/>
  <c r="Z279" i="247" s="1"/>
  <c r="C278" i="246"/>
  <c r="B278" i="246"/>
  <c r="M277" i="246"/>
  <c r="C277" i="246"/>
  <c r="B277" i="246"/>
  <c r="M276" i="246"/>
  <c r="C276" i="246"/>
  <c r="B276" i="246"/>
  <c r="M275" i="246"/>
  <c r="C275" i="246"/>
  <c r="B275" i="246"/>
  <c r="X276" i="247" s="1"/>
  <c r="M274" i="246"/>
  <c r="C274" i="246"/>
  <c r="B274" i="246"/>
  <c r="X275" i="247" s="1"/>
  <c r="M273" i="246"/>
  <c r="C273" i="246"/>
  <c r="B273" i="246"/>
  <c r="M272" i="246"/>
  <c r="F272" i="246"/>
  <c r="C272" i="246"/>
  <c r="B272" i="246"/>
  <c r="M271" i="246"/>
  <c r="C271" i="246"/>
  <c r="B271" i="246"/>
  <c r="M270" i="246"/>
  <c r="C270" i="246"/>
  <c r="B270" i="246"/>
  <c r="F270" i="246" s="1"/>
  <c r="Z271" i="247" s="1"/>
  <c r="M269" i="246"/>
  <c r="C269" i="246"/>
  <c r="B269" i="246"/>
  <c r="M268" i="246"/>
  <c r="C268" i="246"/>
  <c r="B268" i="246"/>
  <c r="X269" i="247" s="1"/>
  <c r="M267" i="246"/>
  <c r="C267" i="246"/>
  <c r="B267" i="246"/>
  <c r="F267" i="246" s="1"/>
  <c r="Z268" i="247" s="1"/>
  <c r="M266" i="246"/>
  <c r="F266" i="246"/>
  <c r="C266" i="246"/>
  <c r="B266" i="246"/>
  <c r="M265" i="246"/>
  <c r="C265" i="246"/>
  <c r="B265" i="246"/>
  <c r="M264" i="246"/>
  <c r="F264" i="246"/>
  <c r="Z265" i="247" s="1"/>
  <c r="C264" i="246"/>
  <c r="B264" i="246"/>
  <c r="X265" i="247" s="1"/>
  <c r="M263" i="246"/>
  <c r="F263" i="246"/>
  <c r="C263" i="246"/>
  <c r="B263" i="246"/>
  <c r="M262" i="246"/>
  <c r="C262" i="246"/>
  <c r="B262" i="246"/>
  <c r="M261" i="246"/>
  <c r="C261" i="246"/>
  <c r="B261" i="246"/>
  <c r="M260" i="246"/>
  <c r="C260" i="246"/>
  <c r="B260" i="246"/>
  <c r="M259" i="246"/>
  <c r="C259" i="246"/>
  <c r="B259" i="246"/>
  <c r="M258" i="246"/>
  <c r="C258" i="246"/>
  <c r="B258" i="246"/>
  <c r="M257" i="246"/>
  <c r="C257" i="246"/>
  <c r="B257" i="246"/>
  <c r="M256" i="246"/>
  <c r="F256" i="246"/>
  <c r="Z257" i="247" s="1"/>
  <c r="C256" i="246"/>
  <c r="B256" i="246"/>
  <c r="M255" i="246"/>
  <c r="F255" i="246"/>
  <c r="Z256" i="247" s="1"/>
  <c r="C255" i="246"/>
  <c r="B255" i="246"/>
  <c r="M254" i="246"/>
  <c r="C254" i="246"/>
  <c r="B254" i="246"/>
  <c r="M253" i="246"/>
  <c r="C253" i="246"/>
  <c r="B253" i="246"/>
  <c r="M252" i="246"/>
  <c r="F252" i="246"/>
  <c r="C252" i="246"/>
  <c r="B252" i="246"/>
  <c r="M251" i="246"/>
  <c r="F251" i="246"/>
  <c r="Z252" i="247" s="1"/>
  <c r="C251" i="246"/>
  <c r="B251" i="246"/>
  <c r="M250" i="246"/>
  <c r="F250" i="246"/>
  <c r="Z251" i="247" s="1"/>
  <c r="C250" i="246"/>
  <c r="B250" i="246"/>
  <c r="M249" i="246"/>
  <c r="C249" i="246"/>
  <c r="B249" i="246"/>
  <c r="F249" i="246" s="1"/>
  <c r="M248" i="246"/>
  <c r="C248" i="246"/>
  <c r="B248" i="246"/>
  <c r="F248" i="246" s="1"/>
  <c r="M247" i="246"/>
  <c r="C247" i="246"/>
  <c r="B247" i="246"/>
  <c r="M246" i="246"/>
  <c r="C246" i="246"/>
  <c r="B246" i="246"/>
  <c r="X247" i="247" s="1"/>
  <c r="M245" i="246"/>
  <c r="C245" i="246"/>
  <c r="B245" i="246"/>
  <c r="X246" i="247" s="1"/>
  <c r="M244" i="246"/>
  <c r="C244" i="246"/>
  <c r="B244" i="246"/>
  <c r="M243" i="246"/>
  <c r="C243" i="246"/>
  <c r="B243" i="246"/>
  <c r="M242" i="246"/>
  <c r="C242" i="246"/>
  <c r="B242" i="246"/>
  <c r="M241" i="246"/>
  <c r="C241" i="246"/>
  <c r="B241" i="246"/>
  <c r="M240" i="246"/>
  <c r="C240" i="246"/>
  <c r="B240" i="246"/>
  <c r="M239" i="246"/>
  <c r="F239" i="246"/>
  <c r="Z240" i="247" s="1"/>
  <c r="C239" i="246"/>
  <c r="B239" i="246"/>
  <c r="M238" i="246"/>
  <c r="C238" i="246"/>
  <c r="B238" i="246"/>
  <c r="M237" i="246"/>
  <c r="C237" i="246"/>
  <c r="B237" i="246"/>
  <c r="M236" i="246"/>
  <c r="C236" i="246"/>
  <c r="B236" i="246"/>
  <c r="F236" i="246" s="1"/>
  <c r="Z237" i="247" s="1"/>
  <c r="M235" i="246"/>
  <c r="F235" i="246"/>
  <c r="C235" i="246"/>
  <c r="B235" i="246"/>
  <c r="M234" i="246"/>
  <c r="C234" i="246"/>
  <c r="B234" i="246"/>
  <c r="M233" i="246"/>
  <c r="F233" i="246"/>
  <c r="C233" i="246"/>
  <c r="B233" i="246"/>
  <c r="M232" i="246"/>
  <c r="C232" i="246"/>
  <c r="B232" i="246"/>
  <c r="F232" i="246" s="1"/>
  <c r="M231" i="246"/>
  <c r="C231" i="246"/>
  <c r="B231" i="246"/>
  <c r="M230" i="246"/>
  <c r="F230" i="246"/>
  <c r="C230" i="246"/>
  <c r="B230" i="246"/>
  <c r="M229" i="246"/>
  <c r="C229" i="246"/>
  <c r="B229" i="246"/>
  <c r="M228" i="246"/>
  <c r="C228" i="246"/>
  <c r="B228" i="246"/>
  <c r="X229" i="247" s="1"/>
  <c r="M227" i="246"/>
  <c r="C227" i="246"/>
  <c r="B227" i="246"/>
  <c r="M226" i="246"/>
  <c r="F226" i="246"/>
  <c r="Z227" i="247" s="1"/>
  <c r="C226" i="246"/>
  <c r="B226" i="246"/>
  <c r="X227" i="247" s="1"/>
  <c r="M225" i="246"/>
  <c r="C225" i="246"/>
  <c r="B225" i="246"/>
  <c r="X226" i="247" s="1"/>
  <c r="M224" i="246"/>
  <c r="C224" i="246"/>
  <c r="B224" i="246"/>
  <c r="F224" i="246" s="1"/>
  <c r="M223" i="246"/>
  <c r="C223" i="246"/>
  <c r="B223" i="246"/>
  <c r="M222" i="246"/>
  <c r="C222" i="246"/>
  <c r="B222" i="246"/>
  <c r="X223" i="247" s="1"/>
  <c r="M221" i="246"/>
  <c r="F221" i="246"/>
  <c r="C221" i="246"/>
  <c r="B221" i="246"/>
  <c r="X222" i="247" s="1"/>
  <c r="M220" i="246"/>
  <c r="C220" i="246"/>
  <c r="B220" i="246"/>
  <c r="M219" i="246"/>
  <c r="C219" i="246"/>
  <c r="B219" i="246"/>
  <c r="F219" i="246" s="1"/>
  <c r="Z220" i="247" s="1"/>
  <c r="M218" i="246"/>
  <c r="C218" i="246"/>
  <c r="B218" i="246"/>
  <c r="M217" i="246"/>
  <c r="F217" i="246"/>
  <c r="Z218" i="247" s="1"/>
  <c r="C217" i="246"/>
  <c r="B217" i="246"/>
  <c r="M216" i="246"/>
  <c r="C216" i="246"/>
  <c r="B216" i="246"/>
  <c r="X217" i="247" s="1"/>
  <c r="M215" i="246"/>
  <c r="C215" i="246"/>
  <c r="B215" i="246"/>
  <c r="M214" i="246"/>
  <c r="F214" i="246"/>
  <c r="Z215" i="247" s="1"/>
  <c r="C214" i="246"/>
  <c r="B214" i="246"/>
  <c r="X215" i="247" s="1"/>
  <c r="M213" i="246"/>
  <c r="C213" i="246"/>
  <c r="B213" i="246"/>
  <c r="X214" i="247" s="1"/>
  <c r="M212" i="246"/>
  <c r="C212" i="246"/>
  <c r="B212" i="246"/>
  <c r="M211" i="246"/>
  <c r="F211" i="246"/>
  <c r="C211" i="246"/>
  <c r="B211" i="246"/>
  <c r="M210" i="246"/>
  <c r="C210" i="246"/>
  <c r="B210" i="246"/>
  <c r="X211" i="247" s="1"/>
  <c r="M209" i="246"/>
  <c r="C209" i="246"/>
  <c r="B209" i="246"/>
  <c r="M208" i="246"/>
  <c r="C208" i="246"/>
  <c r="B208" i="246"/>
  <c r="F208" i="246" s="1"/>
  <c r="Z209" i="247" s="1"/>
  <c r="M207" i="246"/>
  <c r="F207" i="246"/>
  <c r="C207" i="246"/>
  <c r="B207" i="246"/>
  <c r="M206" i="246"/>
  <c r="C206" i="246"/>
  <c r="B206" i="246"/>
  <c r="X207" i="247" s="1"/>
  <c r="M205" i="246"/>
  <c r="C205" i="246"/>
  <c r="B205" i="246"/>
  <c r="F205" i="246" s="1"/>
  <c r="M204" i="246"/>
  <c r="C204" i="246"/>
  <c r="B204" i="246"/>
  <c r="M203" i="246"/>
  <c r="F203" i="246"/>
  <c r="C203" i="246"/>
  <c r="B203" i="246"/>
  <c r="M202" i="246"/>
  <c r="F202" i="246"/>
  <c r="C202" i="246"/>
  <c r="B202" i="246"/>
  <c r="X203" i="247" s="1"/>
  <c r="M201" i="246"/>
  <c r="C201" i="246"/>
  <c r="B201" i="246"/>
  <c r="M200" i="246"/>
  <c r="C200" i="246"/>
  <c r="B200" i="246"/>
  <c r="F200" i="246" s="1"/>
  <c r="M199" i="246"/>
  <c r="C199" i="246"/>
  <c r="B199" i="246"/>
  <c r="F199" i="246" s="1"/>
  <c r="M198" i="246"/>
  <c r="C198" i="246"/>
  <c r="B198" i="246"/>
  <c r="M197" i="246"/>
  <c r="C197" i="246"/>
  <c r="B197" i="246"/>
  <c r="M196" i="246"/>
  <c r="C196" i="246"/>
  <c r="B196" i="246"/>
  <c r="F196" i="246" s="1"/>
  <c r="M195" i="246"/>
  <c r="C195" i="246"/>
  <c r="B195" i="246"/>
  <c r="M194" i="246"/>
  <c r="C194" i="246"/>
  <c r="B194" i="246"/>
  <c r="M193" i="246"/>
  <c r="C193" i="246"/>
  <c r="B193" i="246"/>
  <c r="M192" i="246"/>
  <c r="C192" i="246"/>
  <c r="B192" i="246"/>
  <c r="X193" i="247" s="1"/>
  <c r="M191" i="246"/>
  <c r="C191" i="246"/>
  <c r="B191" i="246"/>
  <c r="X192" i="247" s="1"/>
  <c r="M190" i="246"/>
  <c r="F190" i="246"/>
  <c r="Z191" i="247" s="1"/>
  <c r="C190" i="246"/>
  <c r="B190" i="246"/>
  <c r="X191" i="247" s="1"/>
  <c r="M189" i="246"/>
  <c r="C189" i="246"/>
  <c r="B189" i="246"/>
  <c r="M188" i="246"/>
  <c r="C188" i="246"/>
  <c r="B188" i="246"/>
  <c r="M187" i="246"/>
  <c r="C187" i="246"/>
  <c r="B187" i="246"/>
  <c r="M186" i="246"/>
  <c r="C186" i="246"/>
  <c r="B186" i="246"/>
  <c r="M185" i="246"/>
  <c r="C185" i="246"/>
  <c r="B185" i="246"/>
  <c r="M184" i="246"/>
  <c r="F184" i="246"/>
  <c r="Z185" i="247" s="1"/>
  <c r="C184" i="246"/>
  <c r="B184" i="246"/>
  <c r="M183" i="246"/>
  <c r="C183" i="246"/>
  <c r="B183" i="246"/>
  <c r="M182" i="246"/>
  <c r="C182" i="246"/>
  <c r="B182" i="246"/>
  <c r="X183" i="247" s="1"/>
  <c r="M181" i="246"/>
  <c r="F181" i="246"/>
  <c r="Z182" i="247" s="1"/>
  <c r="C181" i="246"/>
  <c r="B181" i="246"/>
  <c r="M180" i="246"/>
  <c r="C180" i="246"/>
  <c r="B180" i="246"/>
  <c r="M179" i="246"/>
  <c r="C179" i="246"/>
  <c r="B179" i="246"/>
  <c r="M178" i="246"/>
  <c r="C178" i="246"/>
  <c r="B178" i="246"/>
  <c r="M177" i="246"/>
  <c r="F177" i="246"/>
  <c r="C177" i="246"/>
  <c r="B177" i="246"/>
  <c r="M176" i="246"/>
  <c r="C176" i="246"/>
  <c r="B176" i="246"/>
  <c r="M175" i="246"/>
  <c r="C175" i="246"/>
  <c r="B175" i="246"/>
  <c r="F175" i="246" s="1"/>
  <c r="M174" i="246"/>
  <c r="C174" i="246"/>
  <c r="B174" i="246"/>
  <c r="X175" i="247" s="1"/>
  <c r="M173" i="246"/>
  <c r="C173" i="246"/>
  <c r="B173" i="246"/>
  <c r="X174" i="247" s="1"/>
  <c r="M172" i="246"/>
  <c r="F172" i="246"/>
  <c r="Z173" i="247" s="1"/>
  <c r="C172" i="246"/>
  <c r="B172" i="246"/>
  <c r="X173" i="247" s="1"/>
  <c r="M171" i="246"/>
  <c r="C171" i="246"/>
  <c r="B171" i="246"/>
  <c r="M170" i="246"/>
  <c r="C170" i="246"/>
  <c r="B170" i="246"/>
  <c r="F170" i="246" s="1"/>
  <c r="Z171" i="247" s="1"/>
  <c r="M169" i="246"/>
  <c r="C169" i="246"/>
  <c r="B169" i="246"/>
  <c r="M168" i="246"/>
  <c r="C168" i="246"/>
  <c r="B168" i="246"/>
  <c r="M167" i="246"/>
  <c r="C167" i="246"/>
  <c r="B167" i="246"/>
  <c r="F167" i="246" s="1"/>
  <c r="M166" i="246"/>
  <c r="C166" i="246"/>
  <c r="B166" i="246"/>
  <c r="M165" i="246"/>
  <c r="C165" i="246"/>
  <c r="B165" i="246"/>
  <c r="M164" i="246"/>
  <c r="F164" i="246"/>
  <c r="Z165" i="247" s="1"/>
  <c r="C164" i="246"/>
  <c r="B164" i="246"/>
  <c r="M163" i="246"/>
  <c r="C163" i="246"/>
  <c r="B163" i="246"/>
  <c r="M162" i="246"/>
  <c r="C162" i="246"/>
  <c r="B162" i="246"/>
  <c r="X163" i="247" s="1"/>
  <c r="M161" i="246"/>
  <c r="F161" i="246"/>
  <c r="Z162" i="247" s="1"/>
  <c r="C161" i="246"/>
  <c r="B161" i="246"/>
  <c r="M160" i="246"/>
  <c r="F160" i="246"/>
  <c r="C160" i="246"/>
  <c r="B160" i="246"/>
  <c r="M159" i="246"/>
  <c r="C159" i="246"/>
  <c r="B159" i="246"/>
  <c r="F159" i="246" s="1"/>
  <c r="M158" i="246"/>
  <c r="C158" i="246"/>
  <c r="B158" i="246"/>
  <c r="M157" i="246"/>
  <c r="C157" i="246"/>
  <c r="B157" i="246"/>
  <c r="M156" i="246"/>
  <c r="C156" i="246"/>
  <c r="B156" i="246"/>
  <c r="X157" i="247" s="1"/>
  <c r="M155" i="246"/>
  <c r="C155" i="246"/>
  <c r="B155" i="246"/>
  <c r="M154" i="246"/>
  <c r="C154" i="246"/>
  <c r="B154" i="246"/>
  <c r="M153" i="246"/>
  <c r="F153" i="246"/>
  <c r="Z154" i="247" s="1"/>
  <c r="C153" i="246"/>
  <c r="B153" i="246"/>
  <c r="M152" i="246"/>
  <c r="F152" i="246"/>
  <c r="C152" i="246"/>
  <c r="B152" i="246"/>
  <c r="M151" i="246"/>
  <c r="F151" i="246"/>
  <c r="C151" i="246"/>
  <c r="B151" i="246"/>
  <c r="M150" i="246"/>
  <c r="C150" i="246"/>
  <c r="B150" i="246"/>
  <c r="M149" i="246"/>
  <c r="C149" i="246"/>
  <c r="B149" i="246"/>
  <c r="M148" i="246"/>
  <c r="F148" i="246"/>
  <c r="Z149" i="247" s="1"/>
  <c r="C148" i="246"/>
  <c r="B148" i="246"/>
  <c r="M147" i="246"/>
  <c r="F147" i="246"/>
  <c r="C147" i="246"/>
  <c r="B147" i="246"/>
  <c r="M146" i="246"/>
  <c r="C146" i="246"/>
  <c r="B146" i="246"/>
  <c r="X147" i="247" s="1"/>
  <c r="M145" i="246"/>
  <c r="C145" i="246"/>
  <c r="B145" i="246"/>
  <c r="F145" i="246" s="1"/>
  <c r="M144" i="246"/>
  <c r="C144" i="246"/>
  <c r="B144" i="246"/>
  <c r="M143" i="246"/>
  <c r="C143" i="246"/>
  <c r="B143" i="246"/>
  <c r="M142" i="246"/>
  <c r="C142" i="246"/>
  <c r="B142" i="246"/>
  <c r="X143" i="247" s="1"/>
  <c r="M141" i="246"/>
  <c r="C141" i="246"/>
  <c r="B141" i="246"/>
  <c r="M140" i="246"/>
  <c r="C140" i="246"/>
  <c r="B140" i="246"/>
  <c r="M139" i="246"/>
  <c r="C139" i="246"/>
  <c r="B139" i="246"/>
  <c r="F139" i="246" s="1"/>
  <c r="M138" i="246"/>
  <c r="C138" i="246"/>
  <c r="B138" i="246"/>
  <c r="X139" i="247" s="1"/>
  <c r="M137" i="246"/>
  <c r="C137" i="246"/>
  <c r="B137" i="246"/>
  <c r="M136" i="246"/>
  <c r="F136" i="246"/>
  <c r="C136" i="246"/>
  <c r="B136" i="246"/>
  <c r="M135" i="246"/>
  <c r="C135" i="246"/>
  <c r="B135" i="246"/>
  <c r="X136" i="247" s="1"/>
  <c r="M134" i="246"/>
  <c r="C134" i="246"/>
  <c r="B134" i="246"/>
  <c r="M133" i="246"/>
  <c r="C133" i="246"/>
  <c r="B133" i="246"/>
  <c r="M132" i="246"/>
  <c r="C132" i="246"/>
  <c r="B132" i="246"/>
  <c r="M131" i="246"/>
  <c r="C131" i="246"/>
  <c r="B131" i="246"/>
  <c r="F131" i="246" s="1"/>
  <c r="M130" i="246"/>
  <c r="C130" i="246"/>
  <c r="B130" i="246"/>
  <c r="F130" i="246" s="1"/>
  <c r="Z131" i="247" s="1"/>
  <c r="M129" i="246"/>
  <c r="C129" i="246"/>
  <c r="B129" i="246"/>
  <c r="M128" i="246"/>
  <c r="F128" i="246"/>
  <c r="C128" i="246"/>
  <c r="B128" i="246"/>
  <c r="X129" i="247" s="1"/>
  <c r="M127" i="246"/>
  <c r="C127" i="246"/>
  <c r="B127" i="246"/>
  <c r="F127" i="246" s="1"/>
  <c r="M126" i="246"/>
  <c r="C126" i="246"/>
  <c r="B126" i="246"/>
  <c r="M125" i="246"/>
  <c r="C125" i="246"/>
  <c r="B125" i="246"/>
  <c r="M124" i="246"/>
  <c r="F124" i="246"/>
  <c r="C124" i="246"/>
  <c r="B124" i="246"/>
  <c r="M123" i="246"/>
  <c r="C123" i="246"/>
  <c r="B123" i="246"/>
  <c r="F123" i="246" s="1"/>
  <c r="M122" i="246"/>
  <c r="C122" i="246"/>
  <c r="B122" i="246"/>
  <c r="F122" i="246" s="1"/>
  <c r="Z123" i="247" s="1"/>
  <c r="M121" i="246"/>
  <c r="C121" i="246"/>
  <c r="B121" i="246"/>
  <c r="M120" i="246"/>
  <c r="C120" i="246"/>
  <c r="B120" i="246"/>
  <c r="M119" i="246"/>
  <c r="C119" i="246"/>
  <c r="B119" i="246"/>
  <c r="X120" i="247" s="1"/>
  <c r="M118" i="246"/>
  <c r="F118" i="246"/>
  <c r="Z119" i="247" s="1"/>
  <c r="C118" i="246"/>
  <c r="B118" i="246"/>
  <c r="M117" i="246"/>
  <c r="F117" i="246"/>
  <c r="Z118" i="247" s="1"/>
  <c r="C117" i="246"/>
  <c r="B117" i="246"/>
  <c r="M116" i="246"/>
  <c r="C116" i="246"/>
  <c r="B116" i="246"/>
  <c r="F116" i="246" s="1"/>
  <c r="M115" i="246"/>
  <c r="C115" i="246"/>
  <c r="B115" i="246"/>
  <c r="M114" i="246"/>
  <c r="C114" i="246"/>
  <c r="B114" i="246"/>
  <c r="M113" i="246"/>
  <c r="C113" i="246"/>
  <c r="B113" i="246"/>
  <c r="X114" i="247" s="1"/>
  <c r="M112" i="246"/>
  <c r="F112" i="246"/>
  <c r="Z113" i="247" s="1"/>
  <c r="C112" i="246"/>
  <c r="B112" i="246"/>
  <c r="X113" i="247" s="1"/>
  <c r="M111" i="246"/>
  <c r="C111" i="246"/>
  <c r="B111" i="246"/>
  <c r="F111" i="246" s="1"/>
  <c r="M110" i="246"/>
  <c r="C110" i="246"/>
  <c r="B110" i="246"/>
  <c r="M109" i="246"/>
  <c r="F109" i="246"/>
  <c r="Z110" i="247" s="1"/>
  <c r="C109" i="246"/>
  <c r="B109" i="246"/>
  <c r="M108" i="246"/>
  <c r="C108" i="246"/>
  <c r="B108" i="246"/>
  <c r="M107" i="246"/>
  <c r="C107" i="246"/>
  <c r="B107" i="246"/>
  <c r="M106" i="246"/>
  <c r="C106" i="246"/>
  <c r="B106" i="246"/>
  <c r="M105" i="246"/>
  <c r="F105" i="246"/>
  <c r="C105" i="246"/>
  <c r="B105" i="246"/>
  <c r="M104" i="246"/>
  <c r="C104" i="246"/>
  <c r="B104" i="246"/>
  <c r="M103" i="246"/>
  <c r="F103" i="246"/>
  <c r="C103" i="246"/>
  <c r="B103" i="246"/>
  <c r="M102" i="246"/>
  <c r="C102" i="246"/>
  <c r="B102" i="246"/>
  <c r="X103" i="247" s="1"/>
  <c r="M101" i="246"/>
  <c r="F101" i="246"/>
  <c r="Z102" i="247" s="1"/>
  <c r="C101" i="246"/>
  <c r="B101" i="246"/>
  <c r="X102" i="247" s="1"/>
  <c r="M100" i="246"/>
  <c r="F100" i="246"/>
  <c r="C100" i="246"/>
  <c r="B100" i="246"/>
  <c r="M99" i="246"/>
  <c r="C99" i="246"/>
  <c r="B99" i="246"/>
  <c r="M98" i="246"/>
  <c r="C98" i="246"/>
  <c r="B98" i="246"/>
  <c r="M97" i="246"/>
  <c r="F97" i="246"/>
  <c r="C97" i="246"/>
  <c r="B97" i="246"/>
  <c r="M96" i="246"/>
  <c r="C96" i="246"/>
  <c r="B96" i="246"/>
  <c r="M95" i="246"/>
  <c r="C95" i="246"/>
  <c r="B95" i="246"/>
  <c r="M94" i="246"/>
  <c r="C94" i="246"/>
  <c r="B94" i="246"/>
  <c r="F94" i="246" s="1"/>
  <c r="Z95" i="247" s="1"/>
  <c r="M93" i="246"/>
  <c r="C93" i="246"/>
  <c r="B93" i="246"/>
  <c r="M92" i="246"/>
  <c r="F92" i="246"/>
  <c r="C92" i="246"/>
  <c r="B92" i="246"/>
  <c r="M91" i="246"/>
  <c r="F91" i="246"/>
  <c r="C91" i="246"/>
  <c r="B91" i="246"/>
  <c r="M90" i="246"/>
  <c r="C90" i="246"/>
  <c r="B90" i="246"/>
  <c r="M89" i="246"/>
  <c r="C89" i="246"/>
  <c r="B89" i="246"/>
  <c r="M88" i="246"/>
  <c r="F88" i="246"/>
  <c r="C88" i="246"/>
  <c r="B88" i="246"/>
  <c r="M87" i="246"/>
  <c r="F87" i="246"/>
  <c r="C87" i="246"/>
  <c r="B87" i="246"/>
  <c r="M86" i="246"/>
  <c r="C86" i="246"/>
  <c r="B86" i="246"/>
  <c r="M85" i="246"/>
  <c r="C85" i="246"/>
  <c r="B85" i="246"/>
  <c r="M84" i="246"/>
  <c r="C84" i="246"/>
  <c r="B84" i="246"/>
  <c r="X85" i="247" s="1"/>
  <c r="M83" i="246"/>
  <c r="C83" i="246"/>
  <c r="B83" i="246"/>
  <c r="M82" i="246"/>
  <c r="C82" i="246"/>
  <c r="B82" i="246"/>
  <c r="F82" i="246" s="1"/>
  <c r="Z83" i="247" s="1"/>
  <c r="M81" i="246"/>
  <c r="C81" i="246"/>
  <c r="B81" i="246"/>
  <c r="M80" i="246"/>
  <c r="F80" i="246"/>
  <c r="C80" i="246"/>
  <c r="B80" i="246"/>
  <c r="X81" i="247" s="1"/>
  <c r="M79" i="246"/>
  <c r="C79" i="246"/>
  <c r="B79" i="246"/>
  <c r="M78" i="246"/>
  <c r="C78" i="246"/>
  <c r="B78" i="246"/>
  <c r="M77" i="246"/>
  <c r="C77" i="246"/>
  <c r="B77" i="246"/>
  <c r="M76" i="246"/>
  <c r="F76" i="246"/>
  <c r="Z77" i="247" s="1"/>
  <c r="C76" i="246"/>
  <c r="B76" i="246"/>
  <c r="X77" i="247" s="1"/>
  <c r="M75" i="246"/>
  <c r="C75" i="246"/>
  <c r="B75" i="246"/>
  <c r="M74" i="246"/>
  <c r="C74" i="246"/>
  <c r="B74" i="246"/>
  <c r="X75" i="247" s="1"/>
  <c r="M73" i="246"/>
  <c r="F73" i="246"/>
  <c r="Z74" i="247" s="1"/>
  <c r="C73" i="246"/>
  <c r="B73" i="246"/>
  <c r="M72" i="246"/>
  <c r="C72" i="246"/>
  <c r="B72" i="246"/>
  <c r="M71" i="246"/>
  <c r="C71" i="246"/>
  <c r="B71" i="246"/>
  <c r="M70" i="246"/>
  <c r="C70" i="246"/>
  <c r="B70" i="246"/>
  <c r="M69" i="246"/>
  <c r="F69" i="246"/>
  <c r="C69" i="246"/>
  <c r="B69" i="246"/>
  <c r="X70" i="247" s="1"/>
  <c r="M68" i="246"/>
  <c r="C68" i="246"/>
  <c r="B68" i="246"/>
  <c r="M67" i="246"/>
  <c r="F67" i="246"/>
  <c r="C67" i="246"/>
  <c r="B67" i="246"/>
  <c r="M66" i="246"/>
  <c r="C66" i="246"/>
  <c r="B66" i="246"/>
  <c r="X67" i="247" s="1"/>
  <c r="M65" i="246"/>
  <c r="C65" i="246"/>
  <c r="B65" i="246"/>
  <c r="X66" i="247" s="1"/>
  <c r="M64" i="246"/>
  <c r="C64" i="246"/>
  <c r="B64" i="246"/>
  <c r="X65" i="247" s="1"/>
  <c r="M63" i="246"/>
  <c r="C63" i="246"/>
  <c r="B63" i="246"/>
  <c r="X64" i="247" s="1"/>
  <c r="M62" i="246"/>
  <c r="F62" i="246"/>
  <c r="Z63" i="247" s="1"/>
  <c r="C62" i="246"/>
  <c r="B62" i="246"/>
  <c r="M61" i="246"/>
  <c r="C61" i="246"/>
  <c r="B61" i="246"/>
  <c r="M60" i="246"/>
  <c r="C60" i="246"/>
  <c r="B60" i="246"/>
  <c r="M59" i="246"/>
  <c r="C59" i="246"/>
  <c r="B59" i="246"/>
  <c r="M58" i="246"/>
  <c r="F58" i="246"/>
  <c r="Z59" i="247" s="1"/>
  <c r="C58" i="246"/>
  <c r="B58" i="246"/>
  <c r="M57" i="246"/>
  <c r="C57" i="246"/>
  <c r="B57" i="246"/>
  <c r="M56" i="246"/>
  <c r="F56" i="246"/>
  <c r="C56" i="246"/>
  <c r="B56" i="246"/>
  <c r="X57" i="247" s="1"/>
  <c r="M55" i="246"/>
  <c r="F55" i="246"/>
  <c r="C55" i="246"/>
  <c r="B55" i="246"/>
  <c r="M54" i="246"/>
  <c r="C54" i="246"/>
  <c r="B54" i="246"/>
  <c r="M53" i="246"/>
  <c r="F53" i="246"/>
  <c r="Z54" i="247" s="1"/>
  <c r="C53" i="246"/>
  <c r="B53" i="246"/>
  <c r="M52" i="246"/>
  <c r="F52" i="246"/>
  <c r="C52" i="246"/>
  <c r="B52" i="246"/>
  <c r="X53" i="247" s="1"/>
  <c r="M51" i="246"/>
  <c r="F51" i="246"/>
  <c r="C51" i="246"/>
  <c r="B51" i="246"/>
  <c r="M50" i="246"/>
  <c r="C50" i="246"/>
  <c r="B50" i="246"/>
  <c r="M49" i="246"/>
  <c r="C49" i="246"/>
  <c r="B49" i="246"/>
  <c r="M48" i="246"/>
  <c r="C48" i="246"/>
  <c r="B48" i="246"/>
  <c r="X49" i="247" s="1"/>
  <c r="M47" i="246"/>
  <c r="F47" i="246"/>
  <c r="Z48" i="247" s="1"/>
  <c r="C47" i="246"/>
  <c r="B47" i="246"/>
  <c r="X48" i="247" s="1"/>
  <c r="M46" i="246"/>
  <c r="C46" i="246"/>
  <c r="B46" i="246"/>
  <c r="F46" i="246" s="1"/>
  <c r="Z47" i="247" s="1"/>
  <c r="M45" i="246"/>
  <c r="C45" i="246"/>
  <c r="B45" i="246"/>
  <c r="M44" i="246"/>
  <c r="F44" i="246"/>
  <c r="C44" i="246"/>
  <c r="B44" i="246"/>
  <c r="M43" i="246"/>
  <c r="F43" i="246"/>
  <c r="C43" i="246"/>
  <c r="B43" i="246"/>
  <c r="M42" i="246"/>
  <c r="C42" i="246"/>
  <c r="B42" i="246"/>
  <c r="M41" i="246"/>
  <c r="C41" i="246"/>
  <c r="B41" i="246"/>
  <c r="M40" i="246"/>
  <c r="C40" i="246"/>
  <c r="B40" i="246"/>
  <c r="M39" i="246"/>
  <c r="C39" i="246"/>
  <c r="B39" i="246"/>
  <c r="F39" i="246" s="1"/>
  <c r="M38" i="246"/>
  <c r="C38" i="246"/>
  <c r="B38" i="246"/>
  <c r="X39" i="247" s="1"/>
  <c r="M37" i="246"/>
  <c r="C37" i="246"/>
  <c r="B37" i="246"/>
  <c r="F37" i="246" s="1"/>
  <c r="M36" i="246"/>
  <c r="C36" i="246"/>
  <c r="B36" i="246"/>
  <c r="X37" i="247" s="1"/>
  <c r="M35" i="246"/>
  <c r="C35" i="246"/>
  <c r="B35" i="246"/>
  <c r="M34" i="246"/>
  <c r="F34" i="246"/>
  <c r="Z35" i="247" s="1"/>
  <c r="C34" i="246"/>
  <c r="B34" i="246"/>
  <c r="X35" i="247" s="1"/>
  <c r="M33" i="246"/>
  <c r="C33" i="246"/>
  <c r="B33" i="246"/>
  <c r="M32" i="246"/>
  <c r="C32" i="246"/>
  <c r="B32" i="246"/>
  <c r="M31" i="246"/>
  <c r="C31" i="246"/>
  <c r="B31" i="246"/>
  <c r="M30" i="246"/>
  <c r="C30" i="246"/>
  <c r="B30" i="246"/>
  <c r="X31" i="247" s="1"/>
  <c r="M29" i="246"/>
  <c r="C29" i="246"/>
  <c r="B29" i="246"/>
  <c r="M28" i="246"/>
  <c r="C28" i="246"/>
  <c r="B28" i="246"/>
  <c r="X29" i="247" s="1"/>
  <c r="M27" i="246"/>
  <c r="C27" i="246"/>
  <c r="B27" i="246"/>
  <c r="X28" i="247" s="1"/>
  <c r="M26" i="246"/>
  <c r="C26" i="246"/>
  <c r="B26" i="246"/>
  <c r="M25" i="246"/>
  <c r="C25" i="246"/>
  <c r="B25" i="246"/>
  <c r="M24" i="246"/>
  <c r="C24" i="246"/>
  <c r="B24" i="246"/>
  <c r="M23" i="246"/>
  <c r="C23" i="246"/>
  <c r="B23" i="246"/>
  <c r="M22" i="246"/>
  <c r="F22" i="246"/>
  <c r="Z23" i="247" s="1"/>
  <c r="C22" i="246"/>
  <c r="B22" i="246"/>
  <c r="M21" i="246"/>
  <c r="C21" i="246"/>
  <c r="B21" i="246"/>
  <c r="M20" i="246"/>
  <c r="F20" i="246"/>
  <c r="C20" i="246"/>
  <c r="B20" i="246"/>
  <c r="X21" i="247" s="1"/>
  <c r="M19" i="246"/>
  <c r="C19" i="246"/>
  <c r="B19" i="246"/>
  <c r="F19" i="246" s="1"/>
  <c r="M18" i="246"/>
  <c r="C18" i="246"/>
  <c r="B18" i="246"/>
  <c r="M17" i="246"/>
  <c r="C17" i="246"/>
  <c r="B17" i="246"/>
  <c r="M16" i="246"/>
  <c r="F16" i="246"/>
  <c r="C16" i="246"/>
  <c r="B16" i="246"/>
  <c r="X17" i="247" s="1"/>
  <c r="M15" i="246"/>
  <c r="C15" i="246"/>
  <c r="B15" i="246"/>
  <c r="F15" i="246" s="1"/>
  <c r="M14" i="246"/>
  <c r="F14" i="246"/>
  <c r="Z15" i="247" s="1"/>
  <c r="C14" i="246"/>
  <c r="B14" i="246"/>
  <c r="M13" i="246"/>
  <c r="C13" i="246"/>
  <c r="B13" i="246"/>
  <c r="M12" i="246"/>
  <c r="C12" i="246"/>
  <c r="B12" i="246"/>
  <c r="X13" i="247" s="1"/>
  <c r="M11" i="246"/>
  <c r="C11" i="246"/>
  <c r="B11" i="246"/>
  <c r="M10" i="246"/>
  <c r="F10" i="246"/>
  <c r="Z11" i="247" s="1"/>
  <c r="C10" i="246"/>
  <c r="B10" i="246"/>
  <c r="M9" i="246"/>
  <c r="F9" i="246"/>
  <c r="Z10" i="247" s="1"/>
  <c r="C9" i="246"/>
  <c r="B9" i="246"/>
  <c r="X10" i="247" s="1"/>
  <c r="M8" i="246"/>
  <c r="F8" i="246"/>
  <c r="C8" i="246"/>
  <c r="B8" i="246"/>
  <c r="M7" i="246"/>
  <c r="C7" i="246"/>
  <c r="B7" i="246"/>
  <c r="M6" i="246"/>
  <c r="C6" i="246"/>
  <c r="B6" i="246"/>
  <c r="M5" i="246"/>
  <c r="C5" i="246"/>
  <c r="B5" i="246"/>
  <c r="X6" i="247" s="1"/>
  <c r="M4" i="246"/>
  <c r="F4" i="246"/>
  <c r="Z5" i="247" s="1"/>
  <c r="C4" i="246"/>
  <c r="B4" i="246"/>
  <c r="C2" i="246" a="1"/>
  <c r="C2" i="246" s="1"/>
  <c r="X12" i="245"/>
  <c r="X59" i="245"/>
  <c r="X66" i="245"/>
  <c r="X69" i="245"/>
  <c r="X90" i="245"/>
  <c r="X105" i="245"/>
  <c r="X108" i="245"/>
  <c r="X149" i="245"/>
  <c r="X161" i="245"/>
  <c r="X166" i="245"/>
  <c r="X179" i="245"/>
  <c r="X185" i="245"/>
  <c r="X191" i="245"/>
  <c r="X197" i="245"/>
  <c r="X205" i="245"/>
  <c r="X213" i="245"/>
  <c r="X230" i="245"/>
  <c r="X239" i="245"/>
  <c r="X257" i="245"/>
  <c r="X269" i="245"/>
  <c r="X281" i="245"/>
  <c r="X284" i="245"/>
  <c r="X293" i="245"/>
  <c r="X295" i="245"/>
  <c r="X305" i="245"/>
  <c r="T109" i="245"/>
  <c r="H109" i="245"/>
  <c r="P109" i="245" s="1"/>
  <c r="Q109" i="245" s="1"/>
  <c r="T108" i="245"/>
  <c r="H108" i="245"/>
  <c r="P108" i="245" s="1"/>
  <c r="R108" i="245" s="1"/>
  <c r="T107" i="245"/>
  <c r="H107" i="245"/>
  <c r="T106" i="245"/>
  <c r="H106" i="245"/>
  <c r="P106" i="245" s="1"/>
  <c r="H105" i="245"/>
  <c r="H104" i="245"/>
  <c r="H103" i="245"/>
  <c r="H102" i="245"/>
  <c r="T101" i="245"/>
  <c r="H101" i="245"/>
  <c r="H100" i="245"/>
  <c r="H99" i="245"/>
  <c r="H98" i="245"/>
  <c r="T97" i="245"/>
  <c r="H97" i="245"/>
  <c r="O97" i="245" s="1"/>
  <c r="T96" i="245"/>
  <c r="H96" i="245"/>
  <c r="P96" i="245" s="1"/>
  <c r="T95" i="245"/>
  <c r="H95" i="245"/>
  <c r="P95" i="245" s="1"/>
  <c r="Q95" i="245" s="1"/>
  <c r="T94" i="245"/>
  <c r="H94" i="245"/>
  <c r="O94" i="245" s="1"/>
  <c r="T93" i="245"/>
  <c r="H93" i="245"/>
  <c r="P93" i="245" s="1"/>
  <c r="T92" i="245"/>
  <c r="H92" i="245"/>
  <c r="P92" i="245" s="1"/>
  <c r="S92" i="245" s="1"/>
  <c r="T91" i="245"/>
  <c r="H91" i="245"/>
  <c r="O91" i="245" s="1"/>
  <c r="T90" i="245"/>
  <c r="H90" i="245"/>
  <c r="P90" i="245" s="1"/>
  <c r="T89" i="245"/>
  <c r="H89" i="245"/>
  <c r="P89" i="245" s="1"/>
  <c r="S89" i="245" s="1"/>
  <c r="T88" i="245"/>
  <c r="H88" i="245"/>
  <c r="O88" i="245" s="1"/>
  <c r="H87" i="245"/>
  <c r="H86" i="245"/>
  <c r="H85" i="245"/>
  <c r="H84" i="245"/>
  <c r="H83" i="245"/>
  <c r="H82" i="245"/>
  <c r="T81" i="245"/>
  <c r="H81" i="245"/>
  <c r="P81" i="245" s="1"/>
  <c r="H80" i="245"/>
  <c r="H79" i="245"/>
  <c r="H78" i="245"/>
  <c r="H77" i="245"/>
  <c r="T76" i="245"/>
  <c r="H76" i="245"/>
  <c r="P76" i="245" s="1"/>
  <c r="R76" i="245" s="1"/>
  <c r="H75" i="245"/>
  <c r="H74" i="245"/>
  <c r="H73" i="245"/>
  <c r="H72" i="245"/>
  <c r="H71" i="245"/>
  <c r="T70" i="245"/>
  <c r="H70" i="245"/>
  <c r="O70" i="245" s="1"/>
  <c r="H69" i="245"/>
  <c r="T68" i="245"/>
  <c r="H68" i="245"/>
  <c r="P68" i="245" s="1"/>
  <c r="Q68" i="245" s="1"/>
  <c r="H67" i="245"/>
  <c r="H66" i="245"/>
  <c r="H65" i="245"/>
  <c r="H64" i="245"/>
  <c r="H63" i="245"/>
  <c r="H62" i="245"/>
  <c r="H61" i="245"/>
  <c r="H60" i="245"/>
  <c r="H59" i="245"/>
  <c r="H58" i="245"/>
  <c r="T57" i="245"/>
  <c r="P57" i="245"/>
  <c r="R57" i="245" s="1"/>
  <c r="H57" i="245"/>
  <c r="O57" i="245" s="1"/>
  <c r="H56" i="245"/>
  <c r="H55" i="245"/>
  <c r="H54" i="245"/>
  <c r="H53" i="245"/>
  <c r="H52" i="245"/>
  <c r="H51" i="245"/>
  <c r="H50" i="245"/>
  <c r="H49" i="245"/>
  <c r="H48" i="245"/>
  <c r="T47" i="245"/>
  <c r="H47" i="245"/>
  <c r="P47" i="245" s="1"/>
  <c r="S47" i="245" s="1"/>
  <c r="H46" i="245"/>
  <c r="H45" i="245"/>
  <c r="H44" i="245"/>
  <c r="H43" i="245"/>
  <c r="H42" i="245"/>
  <c r="H41" i="245"/>
  <c r="H40" i="245"/>
  <c r="H39" i="245"/>
  <c r="H38" i="245"/>
  <c r="H37" i="245"/>
  <c r="H36" i="245"/>
  <c r="H35" i="245"/>
  <c r="H34" i="245"/>
  <c r="H33" i="245"/>
  <c r="T32" i="245"/>
  <c r="H32" i="245"/>
  <c r="T31" i="245"/>
  <c r="H31" i="245"/>
  <c r="P31" i="245" s="1"/>
  <c r="H30" i="245"/>
  <c r="H29" i="245"/>
  <c r="H28" i="245"/>
  <c r="H27" i="245"/>
  <c r="H26" i="245"/>
  <c r="H25" i="245"/>
  <c r="H24" i="245"/>
  <c r="H23" i="245"/>
  <c r="H22" i="245"/>
  <c r="H21" i="245"/>
  <c r="H20" i="245"/>
  <c r="H19" i="245"/>
  <c r="T18" i="245"/>
  <c r="H18" i="245"/>
  <c r="P18" i="245" s="1"/>
  <c r="R18" i="245" s="1"/>
  <c r="H17" i="245"/>
  <c r="H16" i="245"/>
  <c r="T15" i="245"/>
  <c r="P15" i="245"/>
  <c r="R15" i="245" s="1"/>
  <c r="O15" i="245"/>
  <c r="H15" i="245"/>
  <c r="H14" i="245"/>
  <c r="H13" i="245"/>
  <c r="H12" i="245"/>
  <c r="H11" i="245"/>
  <c r="H10" i="245"/>
  <c r="H9" i="245"/>
  <c r="H8" i="245"/>
  <c r="H7" i="245"/>
  <c r="H6" i="245"/>
  <c r="H5" i="245"/>
  <c r="AB2" i="245"/>
  <c r="AA2" i="245"/>
  <c r="Z2" i="245"/>
  <c r="Y2" i="245"/>
  <c r="X2" i="245"/>
  <c r="N2" i="245"/>
  <c r="K315" i="244" s="1"/>
  <c r="M2" i="245"/>
  <c r="K320" i="244" s="1"/>
  <c r="L2" i="245"/>
  <c r="J2" i="245"/>
  <c r="M306" i="244"/>
  <c r="C306" i="244"/>
  <c r="B306" i="244"/>
  <c r="M305" i="244"/>
  <c r="F305" i="244"/>
  <c r="Z306" i="245" s="1"/>
  <c r="C305" i="244"/>
  <c r="B305" i="244"/>
  <c r="M304" i="244"/>
  <c r="F304" i="244"/>
  <c r="Z305" i="245" s="1"/>
  <c r="C304" i="244"/>
  <c r="B304" i="244"/>
  <c r="M303" i="244"/>
  <c r="C303" i="244"/>
  <c r="B303" i="244"/>
  <c r="M302" i="244"/>
  <c r="C302" i="244"/>
  <c r="B302" i="244"/>
  <c r="M301" i="244"/>
  <c r="C301" i="244"/>
  <c r="B301" i="244"/>
  <c r="M300" i="244"/>
  <c r="C300" i="244"/>
  <c r="B300" i="244"/>
  <c r="F300" i="244" s="1"/>
  <c r="M299" i="244"/>
  <c r="C299" i="244"/>
  <c r="B299" i="244"/>
  <c r="F299" i="244" s="1"/>
  <c r="Z300" i="245" s="1"/>
  <c r="M298" i="244"/>
  <c r="F298" i="244"/>
  <c r="C298" i="244"/>
  <c r="B298" i="244"/>
  <c r="X299" i="245" s="1"/>
  <c r="M297" i="244"/>
  <c r="C297" i="244"/>
  <c r="B297" i="244"/>
  <c r="F297" i="244" s="1"/>
  <c r="M296" i="244"/>
  <c r="F296" i="244"/>
  <c r="C296" i="244"/>
  <c r="B296" i="244"/>
  <c r="M295" i="244"/>
  <c r="C295" i="244"/>
  <c r="B295" i="244"/>
  <c r="M294" i="244"/>
  <c r="C294" i="244"/>
  <c r="B294" i="244"/>
  <c r="M293" i="244"/>
  <c r="F293" i="244"/>
  <c r="Z294" i="245" s="1"/>
  <c r="C293" i="244"/>
  <c r="B293" i="244"/>
  <c r="M292" i="244"/>
  <c r="C292" i="244"/>
  <c r="B292" i="244"/>
  <c r="M291" i="244"/>
  <c r="C291" i="244"/>
  <c r="B291" i="244"/>
  <c r="M290" i="244"/>
  <c r="C290" i="244"/>
  <c r="B290" i="244"/>
  <c r="F290" i="244" s="1"/>
  <c r="M289" i="244"/>
  <c r="C289" i="244"/>
  <c r="B289" i="244"/>
  <c r="M288" i="244"/>
  <c r="C288" i="244"/>
  <c r="B288" i="244"/>
  <c r="M287" i="244"/>
  <c r="F287" i="244"/>
  <c r="C287" i="244"/>
  <c r="B287" i="244"/>
  <c r="M286" i="244"/>
  <c r="C286" i="244"/>
  <c r="B286" i="244"/>
  <c r="X287" i="245" s="1"/>
  <c r="M285" i="244"/>
  <c r="C285" i="244"/>
  <c r="B285" i="244"/>
  <c r="M284" i="244"/>
  <c r="C284" i="244"/>
  <c r="B284" i="244"/>
  <c r="M283" i="244"/>
  <c r="C283" i="244"/>
  <c r="B283" i="244"/>
  <c r="M282" i="244"/>
  <c r="F282" i="244"/>
  <c r="Z283" i="245" s="1"/>
  <c r="C282" i="244"/>
  <c r="B282" i="244"/>
  <c r="M281" i="244"/>
  <c r="F281" i="244"/>
  <c r="Z282" i="245" s="1"/>
  <c r="C281" i="244"/>
  <c r="B281" i="244"/>
  <c r="M280" i="244"/>
  <c r="C280" i="244"/>
  <c r="B280" i="244"/>
  <c r="M279" i="244"/>
  <c r="F279" i="244"/>
  <c r="Z280" i="245" s="1"/>
  <c r="C279" i="244"/>
  <c r="B279" i="244"/>
  <c r="X280" i="245" s="1"/>
  <c r="M278" i="244"/>
  <c r="C278" i="244"/>
  <c r="B278" i="244"/>
  <c r="F278" i="244" s="1"/>
  <c r="M277" i="244"/>
  <c r="C277" i="244"/>
  <c r="B277" i="244"/>
  <c r="M276" i="244"/>
  <c r="C276" i="244"/>
  <c r="B276" i="244"/>
  <c r="F276" i="244" s="1"/>
  <c r="M275" i="244"/>
  <c r="F275" i="244"/>
  <c r="C275" i="244"/>
  <c r="B275" i="244"/>
  <c r="M274" i="244"/>
  <c r="C274" i="244"/>
  <c r="B274" i="244"/>
  <c r="X275" i="245" s="1"/>
  <c r="M273" i="244"/>
  <c r="C273" i="244"/>
  <c r="B273" i="244"/>
  <c r="F273" i="244" s="1"/>
  <c r="M272" i="244"/>
  <c r="C272" i="244"/>
  <c r="B272" i="244"/>
  <c r="X273" i="245" s="1"/>
  <c r="M271" i="244"/>
  <c r="C271" i="244"/>
  <c r="B271" i="244"/>
  <c r="M270" i="244"/>
  <c r="C270" i="244"/>
  <c r="B270" i="244"/>
  <c r="M269" i="244"/>
  <c r="C269" i="244"/>
  <c r="B269" i="244"/>
  <c r="F269" i="244" s="1"/>
  <c r="Z270" i="245" s="1"/>
  <c r="M268" i="244"/>
  <c r="F268" i="244"/>
  <c r="Z269" i="245" s="1"/>
  <c r="C268" i="244"/>
  <c r="B268" i="244"/>
  <c r="M267" i="244"/>
  <c r="C267" i="244"/>
  <c r="B267" i="244"/>
  <c r="M266" i="244"/>
  <c r="C266" i="244"/>
  <c r="B266" i="244"/>
  <c r="M265" i="244"/>
  <c r="C265" i="244"/>
  <c r="B265" i="244"/>
  <c r="M264" i="244"/>
  <c r="C264" i="244"/>
  <c r="B264" i="244"/>
  <c r="M263" i="244"/>
  <c r="F263" i="244"/>
  <c r="C263" i="244"/>
  <c r="B263" i="244"/>
  <c r="M262" i="244"/>
  <c r="C262" i="244"/>
  <c r="B262" i="244"/>
  <c r="F262" i="244" s="1"/>
  <c r="M261" i="244"/>
  <c r="C261" i="244"/>
  <c r="B261" i="244"/>
  <c r="F261" i="244" s="1"/>
  <c r="M260" i="244"/>
  <c r="C260" i="244"/>
  <c r="B260" i="244"/>
  <c r="F260" i="244" s="1"/>
  <c r="M259" i="244"/>
  <c r="C259" i="244"/>
  <c r="B259" i="244"/>
  <c r="M258" i="244"/>
  <c r="C258" i="244"/>
  <c r="B258" i="244"/>
  <c r="X259" i="245" s="1"/>
  <c r="M257" i="244"/>
  <c r="F257" i="244"/>
  <c r="Z258" i="245" s="1"/>
  <c r="C257" i="244"/>
  <c r="B257" i="244"/>
  <c r="M256" i="244"/>
  <c r="C256" i="244"/>
  <c r="B256" i="244"/>
  <c r="M255" i="244"/>
  <c r="C255" i="244"/>
  <c r="B255" i="244"/>
  <c r="M254" i="244"/>
  <c r="F254" i="244"/>
  <c r="C254" i="244"/>
  <c r="B254" i="244"/>
  <c r="M253" i="244"/>
  <c r="C253" i="244"/>
  <c r="B253" i="244"/>
  <c r="M252" i="244"/>
  <c r="F252" i="244"/>
  <c r="Z253" i="245" s="1"/>
  <c r="C252" i="244"/>
  <c r="B252" i="244"/>
  <c r="M251" i="244"/>
  <c r="F251" i="244"/>
  <c r="Z252" i="245" s="1"/>
  <c r="C251" i="244"/>
  <c r="B251" i="244"/>
  <c r="M250" i="244"/>
  <c r="F250" i="244"/>
  <c r="C250" i="244"/>
  <c r="B250" i="244"/>
  <c r="X251" i="245" s="1"/>
  <c r="M249" i="244"/>
  <c r="C249" i="244"/>
  <c r="B249" i="244"/>
  <c r="M248" i="244"/>
  <c r="C248" i="244"/>
  <c r="B248" i="244"/>
  <c r="M247" i="244"/>
  <c r="C247" i="244"/>
  <c r="B247" i="244"/>
  <c r="X248" i="245" s="1"/>
  <c r="M246" i="244"/>
  <c r="C246" i="244"/>
  <c r="B246" i="244"/>
  <c r="F246" i="244" s="1"/>
  <c r="Z247" i="245" s="1"/>
  <c r="M245" i="244"/>
  <c r="F245" i="244"/>
  <c r="Z246" i="245" s="1"/>
  <c r="C245" i="244"/>
  <c r="B245" i="244"/>
  <c r="M244" i="244"/>
  <c r="C244" i="244"/>
  <c r="B244" i="244"/>
  <c r="X245" i="245" s="1"/>
  <c r="M243" i="244"/>
  <c r="F243" i="244"/>
  <c r="C243" i="244"/>
  <c r="B243" i="244"/>
  <c r="X244" i="245" s="1"/>
  <c r="M242" i="244"/>
  <c r="C242" i="244"/>
  <c r="B242" i="244"/>
  <c r="F242" i="244" s="1"/>
  <c r="M241" i="244"/>
  <c r="C241" i="244"/>
  <c r="B241" i="244"/>
  <c r="M240" i="244"/>
  <c r="C240" i="244"/>
  <c r="B240" i="244"/>
  <c r="F240" i="244" s="1"/>
  <c r="M239" i="244"/>
  <c r="C239" i="244"/>
  <c r="B239" i="244"/>
  <c r="M238" i="244"/>
  <c r="C238" i="244"/>
  <c r="B238" i="244"/>
  <c r="F238" i="244" s="1"/>
  <c r="Z239" i="245" s="1"/>
  <c r="M237" i="244"/>
  <c r="C237" i="244"/>
  <c r="B237" i="244"/>
  <c r="M236" i="244"/>
  <c r="C236" i="244"/>
  <c r="B236" i="244"/>
  <c r="M235" i="244"/>
  <c r="C235" i="244"/>
  <c r="B235" i="244"/>
  <c r="F235" i="244" s="1"/>
  <c r="M234" i="244"/>
  <c r="C234" i="244"/>
  <c r="B234" i="244"/>
  <c r="M233" i="244"/>
  <c r="C233" i="244"/>
  <c r="B233" i="244"/>
  <c r="M232" i="244"/>
  <c r="C232" i="244"/>
  <c r="B232" i="244"/>
  <c r="X233" i="245" s="1"/>
  <c r="M231" i="244"/>
  <c r="C231" i="244"/>
  <c r="B231" i="244"/>
  <c r="M230" i="244"/>
  <c r="C230" i="244"/>
  <c r="B230" i="244"/>
  <c r="F230" i="244" s="1"/>
  <c r="M229" i="244"/>
  <c r="F229" i="244"/>
  <c r="C229" i="244"/>
  <c r="B229" i="244"/>
  <c r="M228" i="244"/>
  <c r="C228" i="244"/>
  <c r="B228" i="244"/>
  <c r="M227" i="244"/>
  <c r="C227" i="244"/>
  <c r="B227" i="244"/>
  <c r="M226" i="244"/>
  <c r="C226" i="244"/>
  <c r="B226" i="244"/>
  <c r="M225" i="244"/>
  <c r="C225" i="244"/>
  <c r="B225" i="244"/>
  <c r="M224" i="244"/>
  <c r="C224" i="244"/>
  <c r="B224" i="244"/>
  <c r="M223" i="244"/>
  <c r="C223" i="244"/>
  <c r="B223" i="244"/>
  <c r="F223" i="244" s="1"/>
  <c r="M222" i="244"/>
  <c r="C222" i="244"/>
  <c r="B222" i="244"/>
  <c r="M221" i="244"/>
  <c r="C221" i="244"/>
  <c r="B221" i="244"/>
  <c r="F221" i="244" s="1"/>
  <c r="Z222" i="245" s="1"/>
  <c r="M220" i="244"/>
  <c r="C220" i="244"/>
  <c r="B220" i="244"/>
  <c r="X221" i="245" s="1"/>
  <c r="M219" i="244"/>
  <c r="F219" i="244"/>
  <c r="C219" i="244"/>
  <c r="B219" i="244"/>
  <c r="M218" i="244"/>
  <c r="C218" i="244"/>
  <c r="B218" i="244"/>
  <c r="M217" i="244"/>
  <c r="C217" i="244"/>
  <c r="B217" i="244"/>
  <c r="M216" i="244"/>
  <c r="C216" i="244"/>
  <c r="B216" i="244"/>
  <c r="M215" i="244"/>
  <c r="C215" i="244"/>
  <c r="B215" i="244"/>
  <c r="F215" i="244" s="1"/>
  <c r="M214" i="244"/>
  <c r="C214" i="244"/>
  <c r="B214" i="244"/>
  <c r="M213" i="244"/>
  <c r="C213" i="244"/>
  <c r="B213" i="244"/>
  <c r="M212" i="244"/>
  <c r="C212" i="244"/>
  <c r="B212" i="244"/>
  <c r="F212" i="244" s="1"/>
  <c r="Z213" i="245" s="1"/>
  <c r="M211" i="244"/>
  <c r="C211" i="244"/>
  <c r="B211" i="244"/>
  <c r="M210" i="244"/>
  <c r="C210" i="244"/>
  <c r="B210" i="244"/>
  <c r="M209" i="244"/>
  <c r="C209" i="244"/>
  <c r="B209" i="244"/>
  <c r="F209" i="244" s="1"/>
  <c r="M208" i="244"/>
  <c r="C208" i="244"/>
  <c r="B208" i="244"/>
  <c r="X209" i="245" s="1"/>
  <c r="M207" i="244"/>
  <c r="F207" i="244"/>
  <c r="Z208" i="245" s="1"/>
  <c r="C207" i="244"/>
  <c r="B207" i="244"/>
  <c r="M206" i="244"/>
  <c r="C206" i="244"/>
  <c r="B206" i="244"/>
  <c r="M205" i="244"/>
  <c r="C205" i="244"/>
  <c r="B205" i="244"/>
  <c r="M204" i="244"/>
  <c r="C204" i="244"/>
  <c r="B204" i="244"/>
  <c r="M203" i="244"/>
  <c r="C203" i="244"/>
  <c r="B203" i="244"/>
  <c r="M202" i="244"/>
  <c r="F202" i="244"/>
  <c r="Z203" i="245" s="1"/>
  <c r="C202" i="244"/>
  <c r="B202" i="244"/>
  <c r="X203" i="245" s="1"/>
  <c r="M201" i="244"/>
  <c r="C201" i="244"/>
  <c r="B201" i="244"/>
  <c r="F201" i="244" s="1"/>
  <c r="M200" i="244"/>
  <c r="C200" i="244"/>
  <c r="B200" i="244"/>
  <c r="M199" i="244"/>
  <c r="C199" i="244"/>
  <c r="B199" i="244"/>
  <c r="M198" i="244"/>
  <c r="C198" i="244"/>
  <c r="B198" i="244"/>
  <c r="M197" i="244"/>
  <c r="F197" i="244"/>
  <c r="C197" i="244"/>
  <c r="B197" i="244"/>
  <c r="M196" i="244"/>
  <c r="F196" i="244"/>
  <c r="C196" i="244"/>
  <c r="B196" i="244"/>
  <c r="M195" i="244"/>
  <c r="C195" i="244"/>
  <c r="B195" i="244"/>
  <c r="F195" i="244" s="1"/>
  <c r="M194" i="244"/>
  <c r="C194" i="244"/>
  <c r="B194" i="244"/>
  <c r="M193" i="244"/>
  <c r="C193" i="244"/>
  <c r="B193" i="244"/>
  <c r="X194" i="245" s="1"/>
  <c r="M192" i="244"/>
  <c r="C192" i="244"/>
  <c r="B192" i="244"/>
  <c r="M191" i="244"/>
  <c r="C191" i="244"/>
  <c r="B191" i="244"/>
  <c r="M190" i="244"/>
  <c r="F190" i="244"/>
  <c r="Z191" i="245" s="1"/>
  <c r="C190" i="244"/>
  <c r="B190" i="244"/>
  <c r="M189" i="244"/>
  <c r="C189" i="244"/>
  <c r="B189" i="244"/>
  <c r="M188" i="244"/>
  <c r="C188" i="244"/>
  <c r="B188" i="244"/>
  <c r="M187" i="244"/>
  <c r="C187" i="244"/>
  <c r="B187" i="244"/>
  <c r="F187" i="244" s="1"/>
  <c r="M186" i="244"/>
  <c r="C186" i="244"/>
  <c r="B186" i="244"/>
  <c r="M185" i="244"/>
  <c r="F185" i="244"/>
  <c r="C185" i="244"/>
  <c r="B185" i="244"/>
  <c r="M184" i="244"/>
  <c r="F184" i="244"/>
  <c r="Z185" i="245" s="1"/>
  <c r="C184" i="244"/>
  <c r="B184" i="244"/>
  <c r="M183" i="244"/>
  <c r="C183" i="244"/>
  <c r="B183" i="244"/>
  <c r="F183" i="244" s="1"/>
  <c r="M182" i="244"/>
  <c r="F182" i="244"/>
  <c r="Z183" i="245" s="1"/>
  <c r="C182" i="244"/>
  <c r="B182" i="244"/>
  <c r="M181" i="244"/>
  <c r="C181" i="244"/>
  <c r="B181" i="244"/>
  <c r="M180" i="244"/>
  <c r="C180" i="244"/>
  <c r="B180" i="244"/>
  <c r="M179" i="244"/>
  <c r="C179" i="244"/>
  <c r="B179" i="244"/>
  <c r="F179" i="244" s="1"/>
  <c r="M178" i="244"/>
  <c r="F178" i="244"/>
  <c r="Z179" i="245" s="1"/>
  <c r="C178" i="244"/>
  <c r="B178" i="244"/>
  <c r="M177" i="244"/>
  <c r="C177" i="244"/>
  <c r="B177" i="244"/>
  <c r="M176" i="244"/>
  <c r="F176" i="244"/>
  <c r="Z177" i="245" s="1"/>
  <c r="C176" i="244"/>
  <c r="B176" i="244"/>
  <c r="X177" i="245" s="1"/>
  <c r="M175" i="244"/>
  <c r="C175" i="244"/>
  <c r="B175" i="244"/>
  <c r="F175" i="244" s="1"/>
  <c r="M174" i="244"/>
  <c r="C174" i="244"/>
  <c r="B174" i="244"/>
  <c r="M173" i="244"/>
  <c r="C173" i="244"/>
  <c r="B173" i="244"/>
  <c r="F173" i="244" s="1"/>
  <c r="M172" i="244"/>
  <c r="F172" i="244"/>
  <c r="C172" i="244"/>
  <c r="B172" i="244"/>
  <c r="X173" i="245" s="1"/>
  <c r="M171" i="244"/>
  <c r="F171" i="244"/>
  <c r="C171" i="244"/>
  <c r="B171" i="244"/>
  <c r="M170" i="244"/>
  <c r="C170" i="244"/>
  <c r="B170" i="244"/>
  <c r="F170" i="244" s="1"/>
  <c r="M169" i="244"/>
  <c r="C169" i="244"/>
  <c r="B169" i="244"/>
  <c r="M168" i="244"/>
  <c r="C168" i="244"/>
  <c r="B168" i="244"/>
  <c r="X169" i="245" s="1"/>
  <c r="M167" i="244"/>
  <c r="C167" i="244"/>
  <c r="B167" i="244"/>
  <c r="M166" i="244"/>
  <c r="C166" i="244"/>
  <c r="B166" i="244"/>
  <c r="M165" i="244"/>
  <c r="F165" i="244"/>
  <c r="Z166" i="245" s="1"/>
  <c r="C165" i="244"/>
  <c r="B165" i="244"/>
  <c r="M164" i="244"/>
  <c r="C164" i="244"/>
  <c r="B164" i="244"/>
  <c r="M163" i="244"/>
  <c r="F163" i="244"/>
  <c r="C163" i="244"/>
  <c r="B163" i="244"/>
  <c r="M162" i="244"/>
  <c r="C162" i="244"/>
  <c r="B162" i="244"/>
  <c r="M161" i="244"/>
  <c r="F161" i="244"/>
  <c r="C161" i="244"/>
  <c r="B161" i="244"/>
  <c r="M160" i="244"/>
  <c r="C160" i="244"/>
  <c r="B160" i="244"/>
  <c r="F160" i="244" s="1"/>
  <c r="Z161" i="245" s="1"/>
  <c r="M159" i="244"/>
  <c r="C159" i="244"/>
  <c r="B159" i="244"/>
  <c r="F159" i="244" s="1"/>
  <c r="M158" i="244"/>
  <c r="C158" i="244"/>
  <c r="B158" i="244"/>
  <c r="F158" i="244" s="1"/>
  <c r="M157" i="244"/>
  <c r="C157" i="244"/>
  <c r="B157" i="244"/>
  <c r="M156" i="244"/>
  <c r="C156" i="244"/>
  <c r="B156" i="244"/>
  <c r="M155" i="244"/>
  <c r="C155" i="244"/>
  <c r="B155" i="244"/>
  <c r="M154" i="244"/>
  <c r="C154" i="244"/>
  <c r="B154" i="244"/>
  <c r="M153" i="244"/>
  <c r="C153" i="244"/>
  <c r="B153" i="244"/>
  <c r="M152" i="244"/>
  <c r="C152" i="244"/>
  <c r="B152" i="244"/>
  <c r="M151" i="244"/>
  <c r="C151" i="244"/>
  <c r="B151" i="244"/>
  <c r="M150" i="244"/>
  <c r="C150" i="244"/>
  <c r="B150" i="244"/>
  <c r="M149" i="244"/>
  <c r="C149" i="244"/>
  <c r="B149" i="244"/>
  <c r="M148" i="244"/>
  <c r="F148" i="244"/>
  <c r="C148" i="244"/>
  <c r="B148" i="244"/>
  <c r="M147" i="244"/>
  <c r="C147" i="244"/>
  <c r="B147" i="244"/>
  <c r="M146" i="244"/>
  <c r="F146" i="244"/>
  <c r="C146" i="244"/>
  <c r="B146" i="244"/>
  <c r="M145" i="244"/>
  <c r="C145" i="244"/>
  <c r="B145" i="244"/>
  <c r="M144" i="244"/>
  <c r="C144" i="244"/>
  <c r="B144" i="244"/>
  <c r="M143" i="244"/>
  <c r="C143" i="244"/>
  <c r="B143" i="244"/>
  <c r="F143" i="244" s="1"/>
  <c r="Z144" i="245" s="1"/>
  <c r="M142" i="244"/>
  <c r="F142" i="244"/>
  <c r="C142" i="244"/>
  <c r="B142" i="244"/>
  <c r="X143" i="245" s="1"/>
  <c r="M141" i="244"/>
  <c r="C141" i="244"/>
  <c r="B141" i="244"/>
  <c r="M140" i="244"/>
  <c r="C140" i="244"/>
  <c r="B140" i="244"/>
  <c r="F140" i="244" s="1"/>
  <c r="M139" i="244"/>
  <c r="C139" i="244"/>
  <c r="B139" i="244"/>
  <c r="X140" i="245" s="1"/>
  <c r="M138" i="244"/>
  <c r="C138" i="244"/>
  <c r="B138" i="244"/>
  <c r="F138" i="244" s="1"/>
  <c r="M137" i="244"/>
  <c r="F137" i="244"/>
  <c r="Z138" i="245" s="1"/>
  <c r="C137" i="244"/>
  <c r="B137" i="244"/>
  <c r="M136" i="244"/>
  <c r="C136" i="244"/>
  <c r="B136" i="244"/>
  <c r="M135" i="244"/>
  <c r="C135" i="244"/>
  <c r="B135" i="244"/>
  <c r="M134" i="244"/>
  <c r="C134" i="244"/>
  <c r="B134" i="244"/>
  <c r="M133" i="244"/>
  <c r="C133" i="244"/>
  <c r="B133" i="244"/>
  <c r="M132" i="244"/>
  <c r="C132" i="244"/>
  <c r="B132" i="244"/>
  <c r="M131" i="244"/>
  <c r="F131" i="244"/>
  <c r="C131" i="244"/>
  <c r="B131" i="244"/>
  <c r="M130" i="244"/>
  <c r="F130" i="244"/>
  <c r="C130" i="244"/>
  <c r="B130" i="244"/>
  <c r="M129" i="244"/>
  <c r="C129" i="244"/>
  <c r="B129" i="244"/>
  <c r="M128" i="244"/>
  <c r="F128" i="244"/>
  <c r="C128" i="244"/>
  <c r="B128" i="244"/>
  <c r="M127" i="244"/>
  <c r="C127" i="244"/>
  <c r="B127" i="244"/>
  <c r="M126" i="244"/>
  <c r="F126" i="244"/>
  <c r="Z127" i="245" s="1"/>
  <c r="C126" i="244"/>
  <c r="B126" i="244"/>
  <c r="M125" i="244"/>
  <c r="C125" i="244"/>
  <c r="B125" i="244"/>
  <c r="F125" i="244" s="1"/>
  <c r="Z126" i="245" s="1"/>
  <c r="M124" i="244"/>
  <c r="F124" i="244"/>
  <c r="C124" i="244"/>
  <c r="B124" i="244"/>
  <c r="M123" i="244"/>
  <c r="C123" i="244"/>
  <c r="B123" i="244"/>
  <c r="M122" i="244"/>
  <c r="C122" i="244"/>
  <c r="B122" i="244"/>
  <c r="F122" i="244" s="1"/>
  <c r="M121" i="244"/>
  <c r="C121" i="244"/>
  <c r="B121" i="244"/>
  <c r="X122" i="245" s="1"/>
  <c r="M120" i="244"/>
  <c r="C120" i="244"/>
  <c r="B120" i="244"/>
  <c r="F120" i="244" s="1"/>
  <c r="M119" i="244"/>
  <c r="C119" i="244"/>
  <c r="B119" i="244"/>
  <c r="F119" i="244" s="1"/>
  <c r="M118" i="244"/>
  <c r="C118" i="244"/>
  <c r="B118" i="244"/>
  <c r="M117" i="244"/>
  <c r="C117" i="244"/>
  <c r="B117" i="244"/>
  <c r="M116" i="244"/>
  <c r="C116" i="244"/>
  <c r="B116" i="244"/>
  <c r="M115" i="244"/>
  <c r="C115" i="244"/>
  <c r="B115" i="244"/>
  <c r="M114" i="244"/>
  <c r="C114" i="244"/>
  <c r="B114" i="244"/>
  <c r="M113" i="244"/>
  <c r="C113" i="244"/>
  <c r="B113" i="244"/>
  <c r="F113" i="244" s="1"/>
  <c r="M112" i="244"/>
  <c r="F112" i="244"/>
  <c r="C112" i="244"/>
  <c r="B112" i="244"/>
  <c r="X113" i="245" s="1"/>
  <c r="M111" i="244"/>
  <c r="C111" i="244"/>
  <c r="B111" i="244"/>
  <c r="M110" i="244"/>
  <c r="C110" i="244"/>
  <c r="B110" i="244"/>
  <c r="F110" i="244" s="1"/>
  <c r="M109" i="244"/>
  <c r="C109" i="244"/>
  <c r="B109" i="244"/>
  <c r="X110" i="245" s="1"/>
  <c r="M108" i="244"/>
  <c r="F108" i="244"/>
  <c r="Z109" i="245" s="1"/>
  <c r="C108" i="244"/>
  <c r="B108" i="244"/>
  <c r="M107" i="244"/>
  <c r="F107" i="244"/>
  <c r="Z108" i="245" s="1"/>
  <c r="C107" i="244"/>
  <c r="B107" i="244"/>
  <c r="M106" i="244"/>
  <c r="C106" i="244"/>
  <c r="B106" i="244"/>
  <c r="F106" i="244" s="1"/>
  <c r="M105" i="244"/>
  <c r="C105" i="244"/>
  <c r="B105" i="244"/>
  <c r="M104" i="244"/>
  <c r="C104" i="244"/>
  <c r="B104" i="244"/>
  <c r="F104" i="244" s="1"/>
  <c r="M103" i="244"/>
  <c r="C103" i="244"/>
  <c r="B103" i="244"/>
  <c r="M102" i="244"/>
  <c r="C102" i="244"/>
  <c r="B102" i="244"/>
  <c r="F102" i="244" s="1"/>
  <c r="M101" i="244"/>
  <c r="C101" i="244"/>
  <c r="B101" i="244"/>
  <c r="X102" i="245" s="1"/>
  <c r="M100" i="244"/>
  <c r="C100" i="244"/>
  <c r="B100" i="244"/>
  <c r="M99" i="244"/>
  <c r="C99" i="244"/>
  <c r="B99" i="244"/>
  <c r="M98" i="244"/>
  <c r="C98" i="244"/>
  <c r="B98" i="244"/>
  <c r="M97" i="244"/>
  <c r="C97" i="244"/>
  <c r="B97" i="244"/>
  <c r="M96" i="244"/>
  <c r="C96" i="244"/>
  <c r="B96" i="244"/>
  <c r="M95" i="244"/>
  <c r="F95" i="244"/>
  <c r="C95" i="244"/>
  <c r="B95" i="244"/>
  <c r="M94" i="244"/>
  <c r="C94" i="244"/>
  <c r="B94" i="244"/>
  <c r="F94" i="244" s="1"/>
  <c r="M93" i="244"/>
  <c r="C93" i="244"/>
  <c r="B93" i="244"/>
  <c r="M92" i="244"/>
  <c r="C92" i="244"/>
  <c r="B92" i="244"/>
  <c r="F92" i="244" s="1"/>
  <c r="M91" i="244"/>
  <c r="C91" i="244"/>
  <c r="B91" i="244"/>
  <c r="X92" i="245" s="1"/>
  <c r="M90" i="244"/>
  <c r="C90" i="244"/>
  <c r="B90" i="244"/>
  <c r="F90" i="244" s="1"/>
  <c r="Z91" i="245" s="1"/>
  <c r="M89" i="244"/>
  <c r="F89" i="244"/>
  <c r="Z90" i="245" s="1"/>
  <c r="C89" i="244"/>
  <c r="B89" i="244"/>
  <c r="M88" i="244"/>
  <c r="F88" i="244"/>
  <c r="C88" i="244"/>
  <c r="B88" i="244"/>
  <c r="M87" i="244"/>
  <c r="C87" i="244"/>
  <c r="B87" i="244"/>
  <c r="M86" i="244"/>
  <c r="C86" i="244"/>
  <c r="B86" i="244"/>
  <c r="F86" i="244" s="1"/>
  <c r="M85" i="244"/>
  <c r="C85" i="244"/>
  <c r="B85" i="244"/>
  <c r="M84" i="244"/>
  <c r="C84" i="244"/>
  <c r="B84" i="244"/>
  <c r="F84" i="244" s="1"/>
  <c r="M83" i="244"/>
  <c r="F83" i="244"/>
  <c r="C83" i="244"/>
  <c r="B83" i="244"/>
  <c r="X84" i="245" s="1"/>
  <c r="M82" i="244"/>
  <c r="C82" i="244"/>
  <c r="B82" i="244"/>
  <c r="M81" i="244"/>
  <c r="C81" i="244"/>
  <c r="B81" i="244"/>
  <c r="M80" i="244"/>
  <c r="C80" i="244"/>
  <c r="B80" i="244"/>
  <c r="M79" i="244"/>
  <c r="C79" i="244"/>
  <c r="B79" i="244"/>
  <c r="M78" i="244"/>
  <c r="C78" i="244"/>
  <c r="B78" i="244"/>
  <c r="M77" i="244"/>
  <c r="C77" i="244"/>
  <c r="B77" i="244"/>
  <c r="F77" i="244" s="1"/>
  <c r="M76" i="244"/>
  <c r="F76" i="244"/>
  <c r="C76" i="244"/>
  <c r="B76" i="244"/>
  <c r="X77" i="245" s="1"/>
  <c r="M75" i="244"/>
  <c r="C75" i="244"/>
  <c r="B75" i="244"/>
  <c r="M74" i="244"/>
  <c r="F74" i="244"/>
  <c r="C74" i="244"/>
  <c r="B74" i="244"/>
  <c r="M73" i="244"/>
  <c r="C73" i="244"/>
  <c r="B73" i="244"/>
  <c r="X74" i="245" s="1"/>
  <c r="M72" i="244"/>
  <c r="F72" i="244"/>
  <c r="Z73" i="245" s="1"/>
  <c r="C72" i="244"/>
  <c r="B72" i="244"/>
  <c r="M71" i="244"/>
  <c r="C71" i="244"/>
  <c r="B71" i="244"/>
  <c r="X72" i="245" s="1"/>
  <c r="M70" i="244"/>
  <c r="C70" i="244"/>
  <c r="B70" i="244"/>
  <c r="F70" i="244" s="1"/>
  <c r="M69" i="244"/>
  <c r="C69" i="244"/>
  <c r="B69" i="244"/>
  <c r="M68" i="244"/>
  <c r="C68" i="244"/>
  <c r="B68" i="244"/>
  <c r="F68" i="244" s="1"/>
  <c r="M67" i="244"/>
  <c r="C67" i="244"/>
  <c r="B67" i="244"/>
  <c r="M66" i="244"/>
  <c r="C66" i="244"/>
  <c r="B66" i="244"/>
  <c r="F66" i="244" s="1"/>
  <c r="M65" i="244"/>
  <c r="F65" i="244"/>
  <c r="C65" i="244"/>
  <c r="B65" i="244"/>
  <c r="M64" i="244"/>
  <c r="C64" i="244"/>
  <c r="B64" i="244"/>
  <c r="M63" i="244"/>
  <c r="C63" i="244"/>
  <c r="B63" i="244"/>
  <c r="M62" i="244"/>
  <c r="C62" i="244"/>
  <c r="B62" i="244"/>
  <c r="M61" i="244"/>
  <c r="C61" i="244"/>
  <c r="B61" i="244"/>
  <c r="M60" i="244"/>
  <c r="C60" i="244"/>
  <c r="B60" i="244"/>
  <c r="M59" i="244"/>
  <c r="C59" i="244"/>
  <c r="B59" i="244"/>
  <c r="F59" i="244" s="1"/>
  <c r="M58" i="244"/>
  <c r="F58" i="244"/>
  <c r="C58" i="244"/>
  <c r="B58" i="244"/>
  <c r="M57" i="244"/>
  <c r="C57" i="244"/>
  <c r="B57" i="244"/>
  <c r="M56" i="244"/>
  <c r="F56" i="244"/>
  <c r="C56" i="244"/>
  <c r="B56" i="244"/>
  <c r="M55" i="244"/>
  <c r="C55" i="244"/>
  <c r="B55" i="244"/>
  <c r="X56" i="245" s="1"/>
  <c r="M54" i="244"/>
  <c r="F54" i="244"/>
  <c r="Z55" i="245" s="1"/>
  <c r="C54" i="244"/>
  <c r="B54" i="244"/>
  <c r="M53" i="244"/>
  <c r="C53" i="244"/>
  <c r="B53" i="244"/>
  <c r="X54" i="245" s="1"/>
  <c r="M52" i="244"/>
  <c r="C52" i="244"/>
  <c r="B52" i="244"/>
  <c r="F52" i="244" s="1"/>
  <c r="M51" i="244"/>
  <c r="C51" i="244"/>
  <c r="B51" i="244"/>
  <c r="M50" i="244"/>
  <c r="C50" i="244"/>
  <c r="B50" i="244"/>
  <c r="M49" i="244"/>
  <c r="C49" i="244"/>
  <c r="B49" i="244"/>
  <c r="M48" i="244"/>
  <c r="C48" i="244"/>
  <c r="B48" i="244"/>
  <c r="F48" i="244" s="1"/>
  <c r="M47" i="244"/>
  <c r="F47" i="244"/>
  <c r="C47" i="244"/>
  <c r="B47" i="244"/>
  <c r="X48" i="245" s="1"/>
  <c r="M46" i="244"/>
  <c r="C46" i="244"/>
  <c r="B46" i="244"/>
  <c r="M45" i="244"/>
  <c r="C45" i="244"/>
  <c r="B45" i="244"/>
  <c r="M44" i="244"/>
  <c r="C44" i="244"/>
  <c r="B44" i="244"/>
  <c r="M43" i="244"/>
  <c r="C43" i="244"/>
  <c r="B43" i="244"/>
  <c r="M42" i="244"/>
  <c r="C42" i="244"/>
  <c r="B42" i="244"/>
  <c r="M41" i="244"/>
  <c r="C41" i="244"/>
  <c r="B41" i="244"/>
  <c r="F41" i="244" s="1"/>
  <c r="M40" i="244"/>
  <c r="F40" i="244"/>
  <c r="C40" i="244"/>
  <c r="B40" i="244"/>
  <c r="X41" i="245" s="1"/>
  <c r="M39" i="244"/>
  <c r="C39" i="244"/>
  <c r="B39" i="244"/>
  <c r="M38" i="244"/>
  <c r="F38" i="244"/>
  <c r="C38" i="244"/>
  <c r="B38" i="244"/>
  <c r="M37" i="244"/>
  <c r="C37" i="244"/>
  <c r="B37" i="244"/>
  <c r="X38" i="245" s="1"/>
  <c r="M36" i="244"/>
  <c r="F36" i="244"/>
  <c r="Z37" i="245" s="1"/>
  <c r="C36" i="244"/>
  <c r="B36" i="244"/>
  <c r="M35" i="244"/>
  <c r="C35" i="244"/>
  <c r="B35" i="244"/>
  <c r="F35" i="244" s="1"/>
  <c r="Z36" i="245" s="1"/>
  <c r="M34" i="244"/>
  <c r="F34" i="244"/>
  <c r="C34" i="244"/>
  <c r="B34" i="244"/>
  <c r="M33" i="244"/>
  <c r="C33" i="244"/>
  <c r="B33" i="244"/>
  <c r="M32" i="244"/>
  <c r="C32" i="244"/>
  <c r="B32" i="244"/>
  <c r="F32" i="244" s="1"/>
  <c r="M31" i="244"/>
  <c r="C31" i="244"/>
  <c r="B31" i="244"/>
  <c r="M30" i="244"/>
  <c r="C30" i="244"/>
  <c r="B30" i="244"/>
  <c r="F30" i="244" s="1"/>
  <c r="M29" i="244"/>
  <c r="C29" i="244"/>
  <c r="B29" i="244"/>
  <c r="F29" i="244" s="1"/>
  <c r="M28" i="244"/>
  <c r="C28" i="244"/>
  <c r="B28" i="244"/>
  <c r="M27" i="244"/>
  <c r="C27" i="244"/>
  <c r="B27" i="244"/>
  <c r="M26" i="244"/>
  <c r="C26" i="244"/>
  <c r="B26" i="244"/>
  <c r="M25" i="244"/>
  <c r="C25" i="244"/>
  <c r="B25" i="244"/>
  <c r="M24" i="244"/>
  <c r="C24" i="244"/>
  <c r="B24" i="244"/>
  <c r="M23" i="244"/>
  <c r="C23" i="244"/>
  <c r="B23" i="244"/>
  <c r="F23" i="244" s="1"/>
  <c r="M22" i="244"/>
  <c r="C22" i="244"/>
  <c r="B22" i="244"/>
  <c r="M21" i="244"/>
  <c r="C21" i="244"/>
  <c r="B21" i="244"/>
  <c r="M20" i="244"/>
  <c r="F20" i="244"/>
  <c r="C20" i="244"/>
  <c r="B20" i="244"/>
  <c r="M19" i="244"/>
  <c r="C19" i="244"/>
  <c r="B19" i="244"/>
  <c r="X20" i="245" s="1"/>
  <c r="M18" i="244"/>
  <c r="C18" i="244"/>
  <c r="B18" i="244"/>
  <c r="F18" i="244" s="1"/>
  <c r="Z19" i="245" s="1"/>
  <c r="M17" i="244"/>
  <c r="F17" i="244"/>
  <c r="Z18" i="245" s="1"/>
  <c r="C17" i="244"/>
  <c r="B17" i="244"/>
  <c r="X18" i="245" s="1"/>
  <c r="M16" i="244"/>
  <c r="C16" i="244"/>
  <c r="B16" i="244"/>
  <c r="F16" i="244" s="1"/>
  <c r="M15" i="244"/>
  <c r="C15" i="244"/>
  <c r="B15" i="244"/>
  <c r="M14" i="244"/>
  <c r="C14" i="244"/>
  <c r="B14" i="244"/>
  <c r="F14" i="244" s="1"/>
  <c r="M13" i="244"/>
  <c r="C13" i="244"/>
  <c r="B13" i="244"/>
  <c r="M12" i="244"/>
  <c r="C12" i="244"/>
  <c r="B12" i="244"/>
  <c r="F12" i="244" s="1"/>
  <c r="M11" i="244"/>
  <c r="F11" i="244"/>
  <c r="C11" i="244"/>
  <c r="B11" i="244"/>
  <c r="M10" i="244"/>
  <c r="C10" i="244"/>
  <c r="B10" i="244"/>
  <c r="M9" i="244"/>
  <c r="C9" i="244"/>
  <c r="B9" i="244"/>
  <c r="M8" i="244"/>
  <c r="C8" i="244"/>
  <c r="B8" i="244"/>
  <c r="M7" i="244"/>
  <c r="C7" i="244"/>
  <c r="B7" i="244"/>
  <c r="M6" i="244"/>
  <c r="C6" i="244"/>
  <c r="B6" i="244"/>
  <c r="M5" i="244"/>
  <c r="F5" i="244"/>
  <c r="C5" i="244"/>
  <c r="B5" i="244"/>
  <c r="M4" i="244"/>
  <c r="F4" i="244"/>
  <c r="C4" i="244"/>
  <c r="B4" i="244"/>
  <c r="C2" i="244" a="1"/>
  <c r="C2" i="244" s="1"/>
  <c r="X7" i="243"/>
  <c r="X9" i="243"/>
  <c r="X15" i="243"/>
  <c r="X21" i="243"/>
  <c r="X32" i="243"/>
  <c r="X35" i="243"/>
  <c r="X63" i="243"/>
  <c r="X74" i="243"/>
  <c r="X77" i="243"/>
  <c r="X81" i="243"/>
  <c r="X99" i="243"/>
  <c r="X104" i="243"/>
  <c r="X105" i="243"/>
  <c r="X111" i="243"/>
  <c r="X115" i="243"/>
  <c r="X117" i="243"/>
  <c r="X140" i="243"/>
  <c r="X141" i="243"/>
  <c r="X143" i="243"/>
  <c r="X183" i="243"/>
  <c r="X187" i="243"/>
  <c r="X189" i="243"/>
  <c r="X195" i="243"/>
  <c r="X207" i="243"/>
  <c r="X215" i="243"/>
  <c r="X218" i="243"/>
  <c r="X219" i="243"/>
  <c r="X221" i="243"/>
  <c r="X256" i="243"/>
  <c r="X274" i="243"/>
  <c r="X280" i="243"/>
  <c r="X286" i="243"/>
  <c r="X290" i="243"/>
  <c r="X292" i="243"/>
  <c r="T35" i="243"/>
  <c r="O35" i="243"/>
  <c r="H35" i="243"/>
  <c r="P35" i="243" s="1"/>
  <c r="R35" i="243" s="1"/>
  <c r="T34" i="243"/>
  <c r="P34" i="243"/>
  <c r="O34" i="243"/>
  <c r="H34" i="243"/>
  <c r="T33" i="243"/>
  <c r="O33" i="243"/>
  <c r="H33" i="243"/>
  <c r="P33" i="243" s="1"/>
  <c r="S33" i="243" s="1"/>
  <c r="T32" i="243"/>
  <c r="O32" i="243"/>
  <c r="H32" i="243"/>
  <c r="P32" i="243" s="1"/>
  <c r="R32" i="243" s="1"/>
  <c r="T31" i="243"/>
  <c r="P31" i="243"/>
  <c r="O31" i="243"/>
  <c r="H31" i="243"/>
  <c r="T30" i="243"/>
  <c r="O30" i="243"/>
  <c r="H30" i="243"/>
  <c r="P30" i="243" s="1"/>
  <c r="T29" i="243"/>
  <c r="H29" i="243"/>
  <c r="P29" i="243" s="1"/>
  <c r="R29" i="243" s="1"/>
  <c r="T28" i="243"/>
  <c r="P28" i="243"/>
  <c r="R28" i="243" s="1"/>
  <c r="O28" i="243"/>
  <c r="H28" i="243"/>
  <c r="T27" i="243"/>
  <c r="O27" i="243"/>
  <c r="H27" i="243"/>
  <c r="P27" i="243" s="1"/>
  <c r="S27" i="243" s="1"/>
  <c r="T26" i="243"/>
  <c r="O26" i="243"/>
  <c r="H26" i="243"/>
  <c r="P26" i="243" s="1"/>
  <c r="R26" i="243" s="1"/>
  <c r="T25" i="243"/>
  <c r="P25" i="243"/>
  <c r="O25" i="243"/>
  <c r="H25" i="243"/>
  <c r="T24" i="243"/>
  <c r="O24" i="243"/>
  <c r="H24" i="243"/>
  <c r="P24" i="243" s="1"/>
  <c r="R24" i="243" s="1"/>
  <c r="T23" i="243"/>
  <c r="O23" i="243"/>
  <c r="H23" i="243"/>
  <c r="P23" i="243" s="1"/>
  <c r="T22" i="243"/>
  <c r="P22" i="243"/>
  <c r="S22" i="243" s="1"/>
  <c r="O22" i="243"/>
  <c r="H22" i="243"/>
  <c r="T21" i="243"/>
  <c r="O21" i="243"/>
  <c r="H21" i="243"/>
  <c r="P21" i="243" s="1"/>
  <c r="T20" i="243"/>
  <c r="H20" i="243"/>
  <c r="P20" i="243" s="1"/>
  <c r="R20" i="243" s="1"/>
  <c r="T19" i="243"/>
  <c r="P19" i="243"/>
  <c r="O19" i="243"/>
  <c r="H19" i="243"/>
  <c r="T18" i="243"/>
  <c r="O18" i="243"/>
  <c r="H18" i="243"/>
  <c r="P18" i="243" s="1"/>
  <c r="S18" i="243" s="1"/>
  <c r="T17" i="243"/>
  <c r="O17" i="243"/>
  <c r="H17" i="243"/>
  <c r="P17" i="243" s="1"/>
  <c r="R17" i="243" s="1"/>
  <c r="T16" i="243"/>
  <c r="P16" i="243"/>
  <c r="O16" i="243"/>
  <c r="H16" i="243"/>
  <c r="T15" i="243"/>
  <c r="O15" i="243"/>
  <c r="H15" i="243"/>
  <c r="P15" i="243" s="1"/>
  <c r="S15" i="243" s="1"/>
  <c r="T14" i="243"/>
  <c r="O14" i="243"/>
  <c r="H14" i="243"/>
  <c r="P14" i="243" s="1"/>
  <c r="R14" i="243" s="1"/>
  <c r="T13" i="243"/>
  <c r="P13" i="243"/>
  <c r="O13" i="243"/>
  <c r="H13" i="243"/>
  <c r="T12" i="243"/>
  <c r="O12" i="243"/>
  <c r="H12" i="243"/>
  <c r="P12" i="243" s="1"/>
  <c r="Q12" i="243" s="1"/>
  <c r="T11" i="243"/>
  <c r="H11" i="243"/>
  <c r="P11" i="243" s="1"/>
  <c r="T10" i="243"/>
  <c r="P10" i="243"/>
  <c r="R10" i="243" s="1"/>
  <c r="O10" i="243"/>
  <c r="H10" i="243"/>
  <c r="T9" i="243"/>
  <c r="O9" i="243"/>
  <c r="H9" i="243"/>
  <c r="P9" i="243" s="1"/>
  <c r="S9" i="243" s="1"/>
  <c r="T8" i="243"/>
  <c r="O8" i="243"/>
  <c r="H8" i="243"/>
  <c r="P8" i="243" s="1"/>
  <c r="R8" i="243" s="1"/>
  <c r="T7" i="243"/>
  <c r="P7" i="243"/>
  <c r="O7" i="243"/>
  <c r="H7" i="243"/>
  <c r="T6" i="243"/>
  <c r="O6" i="243"/>
  <c r="H6" i="243"/>
  <c r="P6" i="243" s="1"/>
  <c r="Q6" i="243" s="1"/>
  <c r="T5" i="243"/>
  <c r="O5" i="243"/>
  <c r="H5" i="243"/>
  <c r="P5" i="243" s="1"/>
  <c r="R5" i="243" s="1"/>
  <c r="AB2" i="243"/>
  <c r="AA2" i="243"/>
  <c r="Z2" i="243"/>
  <c r="Y2" i="243"/>
  <c r="X2" i="243"/>
  <c r="U2" i="243"/>
  <c r="T2" i="243"/>
  <c r="N2" i="243"/>
  <c r="K315" i="242" s="1"/>
  <c r="M2" i="243"/>
  <c r="K320" i="242" s="1"/>
  <c r="L2" i="243"/>
  <c r="J2" i="243"/>
  <c r="N313" i="242"/>
  <c r="M306" i="242"/>
  <c r="F306" i="242"/>
  <c r="C306" i="242"/>
  <c r="B306" i="242"/>
  <c r="X307" i="243" s="1"/>
  <c r="M305" i="242"/>
  <c r="C305" i="242"/>
  <c r="B305" i="242"/>
  <c r="M304" i="242"/>
  <c r="C304" i="242"/>
  <c r="B304" i="242"/>
  <c r="M303" i="242"/>
  <c r="F303" i="242"/>
  <c r="C303" i="242"/>
  <c r="B303" i="242"/>
  <c r="X304" i="243" s="1"/>
  <c r="M302" i="242"/>
  <c r="F302" i="242"/>
  <c r="C302" i="242"/>
  <c r="B302" i="242"/>
  <c r="M301" i="242"/>
  <c r="C301" i="242"/>
  <c r="B301" i="242"/>
  <c r="X302" i="243" s="1"/>
  <c r="M300" i="242"/>
  <c r="F300" i="242"/>
  <c r="C300" i="242"/>
  <c r="B300" i="242"/>
  <c r="M299" i="242"/>
  <c r="C299" i="242"/>
  <c r="B299" i="242"/>
  <c r="M298" i="242"/>
  <c r="C298" i="242"/>
  <c r="B298" i="242"/>
  <c r="X299" i="243" s="1"/>
  <c r="M297" i="242"/>
  <c r="F297" i="242"/>
  <c r="Z298" i="243" s="1"/>
  <c r="C297" i="242"/>
  <c r="B297" i="242"/>
  <c r="X298" i="243" s="1"/>
  <c r="M296" i="242"/>
  <c r="C296" i="242"/>
  <c r="B296" i="242"/>
  <c r="M295" i="242"/>
  <c r="C295" i="242"/>
  <c r="B295" i="242"/>
  <c r="X296" i="243" s="1"/>
  <c r="M294" i="242"/>
  <c r="C294" i="242"/>
  <c r="B294" i="242"/>
  <c r="M293" i="242"/>
  <c r="C293" i="242"/>
  <c r="B293" i="242"/>
  <c r="M292" i="242"/>
  <c r="F292" i="242"/>
  <c r="C292" i="242"/>
  <c r="B292" i="242"/>
  <c r="M291" i="242"/>
  <c r="F291" i="242"/>
  <c r="C291" i="242"/>
  <c r="B291" i="242"/>
  <c r="M290" i="242"/>
  <c r="C290" i="242"/>
  <c r="B290" i="242"/>
  <c r="X291" i="243" s="1"/>
  <c r="M289" i="242"/>
  <c r="F289" i="242"/>
  <c r="Z290" i="243" s="1"/>
  <c r="C289" i="242"/>
  <c r="B289" i="242"/>
  <c r="M288" i="242"/>
  <c r="C288" i="242"/>
  <c r="B288" i="242"/>
  <c r="M287" i="242"/>
  <c r="C287" i="242"/>
  <c r="B287" i="242"/>
  <c r="M286" i="242"/>
  <c r="F286" i="242"/>
  <c r="C286" i="242"/>
  <c r="B286" i="242"/>
  <c r="X287" i="243" s="1"/>
  <c r="M285" i="242"/>
  <c r="F285" i="242"/>
  <c r="Z286" i="243" s="1"/>
  <c r="C285" i="242"/>
  <c r="B285" i="242"/>
  <c r="M284" i="242"/>
  <c r="C284" i="242"/>
  <c r="B284" i="242"/>
  <c r="X285" i="243" s="1"/>
  <c r="M283" i="242"/>
  <c r="F283" i="242"/>
  <c r="Z284" i="243" s="1"/>
  <c r="C283" i="242"/>
  <c r="B283" i="242"/>
  <c r="M282" i="242"/>
  <c r="C282" i="242"/>
  <c r="B282" i="242"/>
  <c r="M281" i="242"/>
  <c r="C281" i="242"/>
  <c r="B281" i="242"/>
  <c r="M280" i="242"/>
  <c r="C280" i="242"/>
  <c r="B280" i="242"/>
  <c r="F280" i="242" s="1"/>
  <c r="M279" i="242"/>
  <c r="F279" i="242"/>
  <c r="Z280" i="243" s="1"/>
  <c r="C279" i="242"/>
  <c r="B279" i="242"/>
  <c r="M278" i="242"/>
  <c r="C278" i="242"/>
  <c r="B278" i="242"/>
  <c r="M277" i="242"/>
  <c r="F277" i="242"/>
  <c r="C277" i="242"/>
  <c r="B277" i="242"/>
  <c r="M276" i="242"/>
  <c r="C276" i="242"/>
  <c r="B276" i="242"/>
  <c r="X277" i="243" s="1"/>
  <c r="M275" i="242"/>
  <c r="C275" i="242"/>
  <c r="B275" i="242"/>
  <c r="M274" i="242"/>
  <c r="C274" i="242"/>
  <c r="B274" i="242"/>
  <c r="M273" i="242"/>
  <c r="F273" i="242"/>
  <c r="Z274" i="243" s="1"/>
  <c r="C273" i="242"/>
  <c r="B273" i="242"/>
  <c r="M272" i="242"/>
  <c r="C272" i="242"/>
  <c r="B272" i="242"/>
  <c r="F272" i="242" s="1"/>
  <c r="Z273" i="243" s="1"/>
  <c r="M271" i="242"/>
  <c r="C271" i="242"/>
  <c r="B271" i="242"/>
  <c r="M270" i="242"/>
  <c r="C270" i="242"/>
  <c r="B270" i="242"/>
  <c r="M269" i="242"/>
  <c r="C269" i="242"/>
  <c r="B269" i="242"/>
  <c r="M268" i="242"/>
  <c r="C268" i="242"/>
  <c r="B268" i="242"/>
  <c r="M267" i="242"/>
  <c r="F267" i="242"/>
  <c r="Z268" i="243" s="1"/>
  <c r="C267" i="242"/>
  <c r="B267" i="242"/>
  <c r="X268" i="243" s="1"/>
  <c r="M266" i="242"/>
  <c r="C266" i="242"/>
  <c r="B266" i="242"/>
  <c r="M265" i="242"/>
  <c r="C265" i="242"/>
  <c r="B265" i="242"/>
  <c r="X266" i="243" s="1"/>
  <c r="M264" i="242"/>
  <c r="F264" i="242"/>
  <c r="C264" i="242"/>
  <c r="B264" i="242"/>
  <c r="M263" i="242"/>
  <c r="C263" i="242"/>
  <c r="B263" i="242"/>
  <c r="M262" i="242"/>
  <c r="C262" i="242"/>
  <c r="B262" i="242"/>
  <c r="X263" i="243" s="1"/>
  <c r="M261" i="242"/>
  <c r="C261" i="242"/>
  <c r="B261" i="242"/>
  <c r="F261" i="242" s="1"/>
  <c r="Z262" i="243" s="1"/>
  <c r="M260" i="242"/>
  <c r="C260" i="242"/>
  <c r="B260" i="242"/>
  <c r="M259" i="242"/>
  <c r="C259" i="242"/>
  <c r="B259" i="242"/>
  <c r="X260" i="243" s="1"/>
  <c r="M258" i="242"/>
  <c r="F258" i="242"/>
  <c r="C258" i="242"/>
  <c r="B258" i="242"/>
  <c r="M257" i="242"/>
  <c r="C257" i="242"/>
  <c r="B257" i="242"/>
  <c r="M256" i="242"/>
  <c r="F256" i="242"/>
  <c r="C256" i="242"/>
  <c r="B256" i="242"/>
  <c r="M255" i="242"/>
  <c r="C255" i="242"/>
  <c r="B255" i="242"/>
  <c r="F255" i="242" s="1"/>
  <c r="M254" i="242"/>
  <c r="C254" i="242"/>
  <c r="B254" i="242"/>
  <c r="M253" i="242"/>
  <c r="C253" i="242"/>
  <c r="B253" i="242"/>
  <c r="M252" i="242"/>
  <c r="C252" i="242"/>
  <c r="B252" i="242"/>
  <c r="M251" i="242"/>
  <c r="C251" i="242"/>
  <c r="B251" i="242"/>
  <c r="M250" i="242"/>
  <c r="F250" i="242"/>
  <c r="C250" i="242"/>
  <c r="B250" i="242"/>
  <c r="X251" i="243" s="1"/>
  <c r="M249" i="242"/>
  <c r="C249" i="242"/>
  <c r="B249" i="242"/>
  <c r="M248" i="242"/>
  <c r="C248" i="242"/>
  <c r="B248" i="242"/>
  <c r="X249" i="243" s="1"/>
  <c r="M247" i="242"/>
  <c r="C247" i="242"/>
  <c r="B247" i="242"/>
  <c r="F247" i="242" s="1"/>
  <c r="M246" i="242"/>
  <c r="C246" i="242"/>
  <c r="B246" i="242"/>
  <c r="M245" i="242"/>
  <c r="C245" i="242"/>
  <c r="B245" i="242"/>
  <c r="M244" i="242"/>
  <c r="F244" i="242"/>
  <c r="C244" i="242"/>
  <c r="B244" i="242"/>
  <c r="M243" i="242"/>
  <c r="C243" i="242"/>
  <c r="B243" i="242"/>
  <c r="M242" i="242"/>
  <c r="C242" i="242"/>
  <c r="B242" i="242"/>
  <c r="X243" i="243" s="1"/>
  <c r="M241" i="242"/>
  <c r="F241" i="242"/>
  <c r="C241" i="242"/>
  <c r="B241" i="242"/>
  <c r="M240" i="242"/>
  <c r="C240" i="242"/>
  <c r="B240" i="242"/>
  <c r="X241" i="243" s="1"/>
  <c r="M239" i="242"/>
  <c r="F239" i="242"/>
  <c r="C239" i="242"/>
  <c r="B239" i="242"/>
  <c r="M238" i="242"/>
  <c r="C238" i="242"/>
  <c r="B238" i="242"/>
  <c r="M237" i="242"/>
  <c r="C237" i="242"/>
  <c r="B237" i="242"/>
  <c r="M236" i="242"/>
  <c r="F236" i="242"/>
  <c r="Z237" i="243" s="1"/>
  <c r="C236" i="242"/>
  <c r="B236" i="242"/>
  <c r="X237" i="243" s="1"/>
  <c r="M235" i="242"/>
  <c r="F235" i="242"/>
  <c r="C235" i="242"/>
  <c r="B235" i="242"/>
  <c r="M234" i="242"/>
  <c r="C234" i="242"/>
  <c r="B234" i="242"/>
  <c r="M233" i="242"/>
  <c r="F233" i="242"/>
  <c r="C233" i="242"/>
  <c r="B233" i="242"/>
  <c r="M232" i="242"/>
  <c r="C232" i="242"/>
  <c r="B232" i="242"/>
  <c r="M231" i="242"/>
  <c r="C231" i="242"/>
  <c r="B231" i="242"/>
  <c r="M230" i="242"/>
  <c r="C230" i="242"/>
  <c r="B230" i="242"/>
  <c r="X231" i="243" s="1"/>
  <c r="M229" i="242"/>
  <c r="C229" i="242"/>
  <c r="B229" i="242"/>
  <c r="M228" i="242"/>
  <c r="C228" i="242"/>
  <c r="B228" i="242"/>
  <c r="M227" i="242"/>
  <c r="C227" i="242"/>
  <c r="B227" i="242"/>
  <c r="F227" i="242" s="1"/>
  <c r="M226" i="242"/>
  <c r="C226" i="242"/>
  <c r="B226" i="242"/>
  <c r="M225" i="242"/>
  <c r="C225" i="242"/>
  <c r="B225" i="242"/>
  <c r="F225" i="242" s="1"/>
  <c r="M224" i="242"/>
  <c r="C224" i="242"/>
  <c r="B224" i="242"/>
  <c r="M223" i="242"/>
  <c r="C223" i="242"/>
  <c r="B223" i="242"/>
  <c r="M222" i="242"/>
  <c r="C222" i="242"/>
  <c r="B222" i="242"/>
  <c r="X223" i="243" s="1"/>
  <c r="M221" i="242"/>
  <c r="C221" i="242"/>
  <c r="B221" i="242"/>
  <c r="M220" i="242"/>
  <c r="C220" i="242"/>
  <c r="B220" i="242"/>
  <c r="M219" i="242"/>
  <c r="C219" i="242"/>
  <c r="B219" i="242"/>
  <c r="F219" i="242" s="1"/>
  <c r="M218" i="242"/>
  <c r="F218" i="242"/>
  <c r="Z219" i="243" s="1"/>
  <c r="C218" i="242"/>
  <c r="B218" i="242"/>
  <c r="M217" i="242"/>
  <c r="C217" i="242"/>
  <c r="B217" i="242"/>
  <c r="M216" i="242"/>
  <c r="C216" i="242"/>
  <c r="B216" i="242"/>
  <c r="F216" i="242" s="1"/>
  <c r="Z217" i="243" s="1"/>
  <c r="M215" i="242"/>
  <c r="C215" i="242"/>
  <c r="B215" i="242"/>
  <c r="M214" i="242"/>
  <c r="C214" i="242"/>
  <c r="B214" i="242"/>
  <c r="M213" i="242"/>
  <c r="C213" i="242"/>
  <c r="B213" i="242"/>
  <c r="M212" i="242"/>
  <c r="F212" i="242"/>
  <c r="Z213" i="243" s="1"/>
  <c r="C212" i="242"/>
  <c r="B212" i="242"/>
  <c r="X213" i="243" s="1"/>
  <c r="M211" i="242"/>
  <c r="C211" i="242"/>
  <c r="B211" i="242"/>
  <c r="F211" i="242" s="1"/>
  <c r="Z212" i="243" s="1"/>
  <c r="M210" i="242"/>
  <c r="F210" i="242"/>
  <c r="C210" i="242"/>
  <c r="B210" i="242"/>
  <c r="M209" i="242"/>
  <c r="C209" i="242"/>
  <c r="B209" i="242"/>
  <c r="M208" i="242"/>
  <c r="C208" i="242"/>
  <c r="B208" i="242"/>
  <c r="X209" i="243" s="1"/>
  <c r="M207" i="242"/>
  <c r="C207" i="242"/>
  <c r="B207" i="242"/>
  <c r="M206" i="242"/>
  <c r="F206" i="242"/>
  <c r="Z207" i="243" s="1"/>
  <c r="C206" i="242"/>
  <c r="B206" i="242"/>
  <c r="M205" i="242"/>
  <c r="C205" i="242"/>
  <c r="B205" i="242"/>
  <c r="M204" i="242"/>
  <c r="C204" i="242"/>
  <c r="B204" i="242"/>
  <c r="M203" i="242"/>
  <c r="C203" i="242"/>
  <c r="B203" i="242"/>
  <c r="F203" i="242" s="1"/>
  <c r="M202" i="242"/>
  <c r="C202" i="242"/>
  <c r="B202" i="242"/>
  <c r="M201" i="242"/>
  <c r="C201" i="242"/>
  <c r="B201" i="242"/>
  <c r="M200" i="242"/>
  <c r="F200" i="242"/>
  <c r="C200" i="242"/>
  <c r="B200" i="242"/>
  <c r="X201" i="243" s="1"/>
  <c r="M199" i="242"/>
  <c r="C199" i="242"/>
  <c r="B199" i="242"/>
  <c r="F199" i="242" s="1"/>
  <c r="M198" i="242"/>
  <c r="C198" i="242"/>
  <c r="B198" i="242"/>
  <c r="M197" i="242"/>
  <c r="C197" i="242"/>
  <c r="B197" i="242"/>
  <c r="F197" i="242" s="1"/>
  <c r="M196" i="242"/>
  <c r="C196" i="242"/>
  <c r="B196" i="242"/>
  <c r="M195" i="242"/>
  <c r="C195" i="242"/>
  <c r="B195" i="242"/>
  <c r="M194" i="242"/>
  <c r="F194" i="242"/>
  <c r="C194" i="242"/>
  <c r="B194" i="242"/>
  <c r="M193" i="242"/>
  <c r="C193" i="242"/>
  <c r="B193" i="242"/>
  <c r="M192" i="242"/>
  <c r="C192" i="242"/>
  <c r="B192" i="242"/>
  <c r="M191" i="242"/>
  <c r="C191" i="242"/>
  <c r="B191" i="242"/>
  <c r="F191" i="242" s="1"/>
  <c r="M190" i="242"/>
  <c r="C190" i="242"/>
  <c r="B190" i="242"/>
  <c r="M189" i="242"/>
  <c r="C189" i="242"/>
  <c r="B189" i="242"/>
  <c r="F189" i="242" s="1"/>
  <c r="M188" i="242"/>
  <c r="F188" i="242"/>
  <c r="C188" i="242"/>
  <c r="B188" i="242"/>
  <c r="M187" i="242"/>
  <c r="C187" i="242"/>
  <c r="B187" i="242"/>
  <c r="M186" i="242"/>
  <c r="F186" i="242"/>
  <c r="Z187" i="243" s="1"/>
  <c r="C186" i="242"/>
  <c r="B186" i="242"/>
  <c r="M185" i="242"/>
  <c r="C185" i="242"/>
  <c r="B185" i="242"/>
  <c r="M184" i="242"/>
  <c r="C184" i="242"/>
  <c r="B184" i="242"/>
  <c r="X185" i="243" s="1"/>
  <c r="M183" i="242"/>
  <c r="C183" i="242"/>
  <c r="B183" i="242"/>
  <c r="F183" i="242" s="1"/>
  <c r="M182" i="242"/>
  <c r="F182" i="242"/>
  <c r="Z183" i="243" s="1"/>
  <c r="C182" i="242"/>
  <c r="B182" i="242"/>
  <c r="M181" i="242"/>
  <c r="C181" i="242"/>
  <c r="B181" i="242"/>
  <c r="X182" i="243" s="1"/>
  <c r="M180" i="242"/>
  <c r="F180" i="242"/>
  <c r="Z181" i="243" s="1"/>
  <c r="C180" i="242"/>
  <c r="B180" i="242"/>
  <c r="M179" i="242"/>
  <c r="C179" i="242"/>
  <c r="B179" i="242"/>
  <c r="M178" i="242"/>
  <c r="C178" i="242"/>
  <c r="B178" i="242"/>
  <c r="X179" i="243" s="1"/>
  <c r="M177" i="242"/>
  <c r="C177" i="242"/>
  <c r="B177" i="242"/>
  <c r="M176" i="242"/>
  <c r="C176" i="242"/>
  <c r="B176" i="242"/>
  <c r="M175" i="242"/>
  <c r="F175" i="242"/>
  <c r="Z176" i="243" s="1"/>
  <c r="C175" i="242"/>
  <c r="B175" i="242"/>
  <c r="X176" i="243" s="1"/>
  <c r="M174" i="242"/>
  <c r="F174" i="242"/>
  <c r="C174" i="242"/>
  <c r="B174" i="242"/>
  <c r="M173" i="242"/>
  <c r="C173" i="242"/>
  <c r="B173" i="242"/>
  <c r="M172" i="242"/>
  <c r="C172" i="242"/>
  <c r="B172" i="242"/>
  <c r="X173" i="243" s="1"/>
  <c r="M171" i="242"/>
  <c r="C171" i="242"/>
  <c r="B171" i="242"/>
  <c r="M170" i="242"/>
  <c r="C170" i="242"/>
  <c r="B170" i="242"/>
  <c r="M169" i="242"/>
  <c r="C169" i="242"/>
  <c r="B169" i="242"/>
  <c r="X170" i="243" s="1"/>
  <c r="M168" i="242"/>
  <c r="C168" i="242"/>
  <c r="B168" i="242"/>
  <c r="M167" i="242"/>
  <c r="F167" i="242"/>
  <c r="C167" i="242"/>
  <c r="B167" i="242"/>
  <c r="M166" i="242"/>
  <c r="C166" i="242"/>
  <c r="B166" i="242"/>
  <c r="M165" i="242"/>
  <c r="C165" i="242"/>
  <c r="B165" i="242"/>
  <c r="M164" i="242"/>
  <c r="C164" i="242"/>
  <c r="B164" i="242"/>
  <c r="F164" i="242" s="1"/>
  <c r="Z165" i="243" s="1"/>
  <c r="M163" i="242"/>
  <c r="F163" i="242"/>
  <c r="C163" i="242"/>
  <c r="B163" i="242"/>
  <c r="M162" i="242"/>
  <c r="C162" i="242"/>
  <c r="B162" i="242"/>
  <c r="M161" i="242"/>
  <c r="C161" i="242"/>
  <c r="B161" i="242"/>
  <c r="F161" i="242" s="1"/>
  <c r="M160" i="242"/>
  <c r="C160" i="242"/>
  <c r="B160" i="242"/>
  <c r="M159" i="242"/>
  <c r="C159" i="242"/>
  <c r="B159" i="242"/>
  <c r="M158" i="242"/>
  <c r="C158" i="242"/>
  <c r="B158" i="242"/>
  <c r="F158" i="242" s="1"/>
  <c r="M157" i="242"/>
  <c r="C157" i="242"/>
  <c r="B157" i="242"/>
  <c r="M156" i="242"/>
  <c r="C156" i="242"/>
  <c r="B156" i="242"/>
  <c r="M155" i="242"/>
  <c r="C155" i="242"/>
  <c r="B155" i="242"/>
  <c r="M154" i="242"/>
  <c r="C154" i="242"/>
  <c r="B154" i="242"/>
  <c r="M153" i="242"/>
  <c r="C153" i="242"/>
  <c r="B153" i="242"/>
  <c r="F153" i="242" s="1"/>
  <c r="M152" i="242"/>
  <c r="C152" i="242"/>
  <c r="B152" i="242"/>
  <c r="M151" i="242"/>
  <c r="C151" i="242"/>
  <c r="B151" i="242"/>
  <c r="M150" i="242"/>
  <c r="F150" i="242"/>
  <c r="Z151" i="243" s="1"/>
  <c r="C150" i="242"/>
  <c r="B150" i="242"/>
  <c r="X151" i="243" s="1"/>
  <c r="M149" i="242"/>
  <c r="C149" i="242"/>
  <c r="B149" i="242"/>
  <c r="M148" i="242"/>
  <c r="C148" i="242"/>
  <c r="B148" i="242"/>
  <c r="X149" i="243" s="1"/>
  <c r="M147" i="242"/>
  <c r="C147" i="242"/>
  <c r="B147" i="242"/>
  <c r="F147" i="242" s="1"/>
  <c r="Z148" i="243" s="1"/>
  <c r="M146" i="242"/>
  <c r="C146" i="242"/>
  <c r="B146" i="242"/>
  <c r="X147" i="243" s="1"/>
  <c r="M145" i="242"/>
  <c r="C145" i="242"/>
  <c r="B145" i="242"/>
  <c r="X146" i="243" s="1"/>
  <c r="M144" i="242"/>
  <c r="C144" i="242"/>
  <c r="B144" i="242"/>
  <c r="F144" i="242" s="1"/>
  <c r="Z145" i="243" s="1"/>
  <c r="M143" i="242"/>
  <c r="C143" i="242"/>
  <c r="B143" i="242"/>
  <c r="M142" i="242"/>
  <c r="C142" i="242"/>
  <c r="B142" i="242"/>
  <c r="M141" i="242"/>
  <c r="C141" i="242"/>
  <c r="B141" i="242"/>
  <c r="F141" i="242" s="1"/>
  <c r="M140" i="242"/>
  <c r="F140" i="242"/>
  <c r="Z141" i="243" s="1"/>
  <c r="C140" i="242"/>
  <c r="B140" i="242"/>
  <c r="M139" i="242"/>
  <c r="F139" i="242"/>
  <c r="Z140" i="243" s="1"/>
  <c r="C139" i="242"/>
  <c r="B139" i="242"/>
  <c r="M138" i="242"/>
  <c r="C138" i="242"/>
  <c r="B138" i="242"/>
  <c r="F138" i="242" s="1"/>
  <c r="M137" i="242"/>
  <c r="C137" i="242"/>
  <c r="B137" i="242"/>
  <c r="M136" i="242"/>
  <c r="C136" i="242"/>
  <c r="B136" i="242"/>
  <c r="X137" i="243" s="1"/>
  <c r="M135" i="242"/>
  <c r="C135" i="242"/>
  <c r="B135" i="242"/>
  <c r="M134" i="242"/>
  <c r="C134" i="242"/>
  <c r="B134" i="242"/>
  <c r="M133" i="242"/>
  <c r="F133" i="242"/>
  <c r="Z134" i="243" s="1"/>
  <c r="C133" i="242"/>
  <c r="B133" i="242"/>
  <c r="X134" i="243" s="1"/>
  <c r="M132" i="242"/>
  <c r="C132" i="242"/>
  <c r="B132" i="242"/>
  <c r="M131" i="242"/>
  <c r="F131" i="242"/>
  <c r="C131" i="242"/>
  <c r="B131" i="242"/>
  <c r="M130" i="242"/>
  <c r="C130" i="242"/>
  <c r="B130" i="242"/>
  <c r="M129" i="242"/>
  <c r="C129" i="242"/>
  <c r="B129" i="242"/>
  <c r="M128" i="242"/>
  <c r="F128" i="242"/>
  <c r="Z129" i="243" s="1"/>
  <c r="C128" i="242"/>
  <c r="B128" i="242"/>
  <c r="X129" i="243" s="1"/>
  <c r="M127" i="242"/>
  <c r="C127" i="242"/>
  <c r="B127" i="242"/>
  <c r="M126" i="242"/>
  <c r="C126" i="242"/>
  <c r="B126" i="242"/>
  <c r="M125" i="242"/>
  <c r="C125" i="242"/>
  <c r="B125" i="242"/>
  <c r="F125" i="242" s="1"/>
  <c r="M124" i="242"/>
  <c r="C124" i="242"/>
  <c r="B124" i="242"/>
  <c r="M123" i="242"/>
  <c r="C123" i="242"/>
  <c r="B123" i="242"/>
  <c r="M122" i="242"/>
  <c r="F122" i="242"/>
  <c r="Z123" i="243" s="1"/>
  <c r="C122" i="242"/>
  <c r="B122" i="242"/>
  <c r="X123" i="243" s="1"/>
  <c r="M121" i="242"/>
  <c r="C121" i="242"/>
  <c r="B121" i="242"/>
  <c r="M120" i="242"/>
  <c r="C120" i="242"/>
  <c r="B120" i="242"/>
  <c r="M119" i="242"/>
  <c r="C119" i="242"/>
  <c r="B119" i="242"/>
  <c r="F119" i="242" s="1"/>
  <c r="M118" i="242"/>
  <c r="C118" i="242"/>
  <c r="B118" i="242"/>
  <c r="M117" i="242"/>
  <c r="F117" i="242"/>
  <c r="Z118" i="243" s="1"/>
  <c r="C117" i="242"/>
  <c r="B117" i="242"/>
  <c r="M116" i="242"/>
  <c r="F116" i="242"/>
  <c r="C116" i="242"/>
  <c r="B116" i="242"/>
  <c r="M115" i="242"/>
  <c r="C115" i="242"/>
  <c r="B115" i="242"/>
  <c r="M114" i="242"/>
  <c r="F114" i="242"/>
  <c r="Z115" i="243" s="1"/>
  <c r="C114" i="242"/>
  <c r="B114" i="242"/>
  <c r="M113" i="242"/>
  <c r="C113" i="242"/>
  <c r="B113" i="242"/>
  <c r="M112" i="242"/>
  <c r="C112" i="242"/>
  <c r="B112" i="242"/>
  <c r="X113" i="243" s="1"/>
  <c r="M111" i="242"/>
  <c r="C111" i="242"/>
  <c r="B111" i="242"/>
  <c r="F111" i="242" s="1"/>
  <c r="Z112" i="243" s="1"/>
  <c r="M110" i="242"/>
  <c r="F110" i="242"/>
  <c r="Z111" i="243" s="1"/>
  <c r="C110" i="242"/>
  <c r="B110" i="242"/>
  <c r="M109" i="242"/>
  <c r="C109" i="242"/>
  <c r="B109" i="242"/>
  <c r="X110" i="243" s="1"/>
  <c r="M108" i="242"/>
  <c r="F108" i="242"/>
  <c r="Z109" i="243" s="1"/>
  <c r="C108" i="242"/>
  <c r="B108" i="242"/>
  <c r="M107" i="242"/>
  <c r="C107" i="242"/>
  <c r="B107" i="242"/>
  <c r="M106" i="242"/>
  <c r="C106" i="242"/>
  <c r="B106" i="242"/>
  <c r="X107" i="243" s="1"/>
  <c r="M105" i="242"/>
  <c r="F105" i="242"/>
  <c r="C105" i="242"/>
  <c r="B105" i="242"/>
  <c r="M104" i="242"/>
  <c r="F104" i="242"/>
  <c r="Z105" i="243" s="1"/>
  <c r="C104" i="242"/>
  <c r="B104" i="242"/>
  <c r="M103" i="242"/>
  <c r="F103" i="242"/>
  <c r="Z104" i="243" s="1"/>
  <c r="C103" i="242"/>
  <c r="B103" i="242"/>
  <c r="M102" i="242"/>
  <c r="C102" i="242"/>
  <c r="B102" i="242"/>
  <c r="F102" i="242" s="1"/>
  <c r="M101" i="242"/>
  <c r="C101" i="242"/>
  <c r="B101" i="242"/>
  <c r="M100" i="242"/>
  <c r="C100" i="242"/>
  <c r="B100" i="242"/>
  <c r="X101" i="243" s="1"/>
  <c r="M99" i="242"/>
  <c r="C99" i="242"/>
  <c r="B99" i="242"/>
  <c r="M98" i="242"/>
  <c r="F98" i="242"/>
  <c r="Z99" i="243" s="1"/>
  <c r="C98" i="242"/>
  <c r="B98" i="242"/>
  <c r="M97" i="242"/>
  <c r="F97" i="242"/>
  <c r="Z98" i="243" s="1"/>
  <c r="C97" i="242"/>
  <c r="B97" i="242"/>
  <c r="X98" i="243" s="1"/>
  <c r="M96" i="242"/>
  <c r="C96" i="242"/>
  <c r="B96" i="242"/>
  <c r="M95" i="242"/>
  <c r="C95" i="242"/>
  <c r="B95" i="242"/>
  <c r="F95" i="242" s="1"/>
  <c r="M94" i="242"/>
  <c r="C94" i="242"/>
  <c r="B94" i="242"/>
  <c r="M93" i="242"/>
  <c r="C93" i="242"/>
  <c r="B93" i="242"/>
  <c r="M92" i="242"/>
  <c r="F92" i="242"/>
  <c r="Z93" i="243" s="1"/>
  <c r="C92" i="242"/>
  <c r="B92" i="242"/>
  <c r="X93" i="243" s="1"/>
  <c r="M91" i="242"/>
  <c r="C91" i="242"/>
  <c r="B91" i="242"/>
  <c r="M90" i="242"/>
  <c r="C90" i="242"/>
  <c r="B90" i="242"/>
  <c r="M89" i="242"/>
  <c r="F89" i="242"/>
  <c r="C89" i="242"/>
  <c r="B89" i="242"/>
  <c r="M88" i="242"/>
  <c r="C88" i="242"/>
  <c r="B88" i="242"/>
  <c r="M87" i="242"/>
  <c r="C87" i="242"/>
  <c r="B87" i="242"/>
  <c r="M86" i="242"/>
  <c r="C86" i="242"/>
  <c r="B86" i="242"/>
  <c r="M85" i="242"/>
  <c r="C85" i="242"/>
  <c r="B85" i="242"/>
  <c r="M84" i="242"/>
  <c r="C84" i="242"/>
  <c r="B84" i="242"/>
  <c r="M83" i="242"/>
  <c r="F83" i="242"/>
  <c r="C83" i="242"/>
  <c r="B83" i="242"/>
  <c r="M82" i="242"/>
  <c r="C82" i="242"/>
  <c r="B82" i="242"/>
  <c r="M81" i="242"/>
  <c r="F81" i="242"/>
  <c r="Z82" i="243" s="1"/>
  <c r="C81" i="242"/>
  <c r="B81" i="242"/>
  <c r="M80" i="242"/>
  <c r="C80" i="242"/>
  <c r="B80" i="242"/>
  <c r="F80" i="242" s="1"/>
  <c r="M79" i="242"/>
  <c r="C79" i="242"/>
  <c r="B79" i="242"/>
  <c r="M78" i="242"/>
  <c r="C78" i="242"/>
  <c r="B78" i="242"/>
  <c r="F78" i="242" s="1"/>
  <c r="Z79" i="243" s="1"/>
  <c r="M77" i="242"/>
  <c r="C77" i="242"/>
  <c r="B77" i="242"/>
  <c r="M76" i="242"/>
  <c r="C76" i="242"/>
  <c r="B76" i="242"/>
  <c r="M75" i="242"/>
  <c r="F75" i="242"/>
  <c r="Z76" i="243" s="1"/>
  <c r="C75" i="242"/>
  <c r="B75" i="242"/>
  <c r="M74" i="242"/>
  <c r="C74" i="242"/>
  <c r="B74" i="242"/>
  <c r="M73" i="242"/>
  <c r="C73" i="242"/>
  <c r="B73" i="242"/>
  <c r="M72" i="242"/>
  <c r="C72" i="242"/>
  <c r="B72" i="242"/>
  <c r="F72" i="242" s="1"/>
  <c r="Z73" i="243" s="1"/>
  <c r="M71" i="242"/>
  <c r="C71" i="242"/>
  <c r="B71" i="242"/>
  <c r="M70" i="242"/>
  <c r="C70" i="242"/>
  <c r="B70" i="242"/>
  <c r="X71" i="243" s="1"/>
  <c r="M69" i="242"/>
  <c r="F69" i="242"/>
  <c r="C69" i="242"/>
  <c r="B69" i="242"/>
  <c r="M68" i="242"/>
  <c r="C68" i="242"/>
  <c r="B68" i="242"/>
  <c r="F68" i="242" s="1"/>
  <c r="Z69" i="243" s="1"/>
  <c r="M67" i="242"/>
  <c r="F67" i="242"/>
  <c r="Z68" i="243" s="1"/>
  <c r="C67" i="242"/>
  <c r="B67" i="242"/>
  <c r="X68" i="243" s="1"/>
  <c r="M66" i="242"/>
  <c r="F66" i="242"/>
  <c r="C66" i="242"/>
  <c r="B66" i="242"/>
  <c r="M65" i="242"/>
  <c r="C65" i="242"/>
  <c r="B65" i="242"/>
  <c r="M64" i="242"/>
  <c r="C64" i="242"/>
  <c r="B64" i="242"/>
  <c r="X65" i="243" s="1"/>
  <c r="M63" i="242"/>
  <c r="C63" i="242"/>
  <c r="B63" i="242"/>
  <c r="M62" i="242"/>
  <c r="F62" i="242"/>
  <c r="Z63" i="243" s="1"/>
  <c r="C62" i="242"/>
  <c r="B62" i="242"/>
  <c r="M61" i="242"/>
  <c r="C61" i="242"/>
  <c r="B61" i="242"/>
  <c r="X62" i="243" s="1"/>
  <c r="M60" i="242"/>
  <c r="C60" i="242"/>
  <c r="B60" i="242"/>
  <c r="M59" i="242"/>
  <c r="F59" i="242"/>
  <c r="C59" i="242"/>
  <c r="B59" i="242"/>
  <c r="M58" i="242"/>
  <c r="C58" i="242"/>
  <c r="B58" i="242"/>
  <c r="M57" i="242"/>
  <c r="C57" i="242"/>
  <c r="B57" i="242"/>
  <c r="M56" i="242"/>
  <c r="C56" i="242"/>
  <c r="B56" i="242"/>
  <c r="M55" i="242"/>
  <c r="C55" i="242"/>
  <c r="B55" i="242"/>
  <c r="M54" i="242"/>
  <c r="C54" i="242"/>
  <c r="B54" i="242"/>
  <c r="M53" i="242"/>
  <c r="F53" i="242"/>
  <c r="C53" i="242"/>
  <c r="B53" i="242"/>
  <c r="M52" i="242"/>
  <c r="C52" i="242"/>
  <c r="B52" i="242"/>
  <c r="M51" i="242"/>
  <c r="C51" i="242"/>
  <c r="B51" i="242"/>
  <c r="M50" i="242"/>
  <c r="C50" i="242"/>
  <c r="B50" i="242"/>
  <c r="M49" i="242"/>
  <c r="C49" i="242"/>
  <c r="B49" i="242"/>
  <c r="M48" i="242"/>
  <c r="C48" i="242"/>
  <c r="B48" i="242"/>
  <c r="M47" i="242"/>
  <c r="C47" i="242"/>
  <c r="B47" i="242"/>
  <c r="F47" i="242" s="1"/>
  <c r="M46" i="242"/>
  <c r="C46" i="242"/>
  <c r="B46" i="242"/>
  <c r="M45" i="242"/>
  <c r="C45" i="242"/>
  <c r="B45" i="242"/>
  <c r="F45" i="242" s="1"/>
  <c r="Z46" i="243" s="1"/>
  <c r="M44" i="242"/>
  <c r="C44" i="242"/>
  <c r="B44" i="242"/>
  <c r="X45" i="243" s="1"/>
  <c r="M43" i="242"/>
  <c r="C43" i="242"/>
  <c r="B43" i="242"/>
  <c r="M42" i="242"/>
  <c r="F42" i="242"/>
  <c r="Z43" i="243" s="1"/>
  <c r="C42" i="242"/>
  <c r="B42" i="242"/>
  <c r="X43" i="243" s="1"/>
  <c r="M41" i="242"/>
  <c r="C41" i="242"/>
  <c r="B41" i="242"/>
  <c r="M40" i="242"/>
  <c r="C40" i="242"/>
  <c r="B40" i="242"/>
  <c r="X41" i="243" s="1"/>
  <c r="M39" i="242"/>
  <c r="C39" i="242"/>
  <c r="B39" i="242"/>
  <c r="F39" i="242" s="1"/>
  <c r="Z40" i="243" s="1"/>
  <c r="M38" i="242"/>
  <c r="F38" i="242"/>
  <c r="Z39" i="243" s="1"/>
  <c r="C38" i="242"/>
  <c r="B38" i="242"/>
  <c r="X39" i="243" s="1"/>
  <c r="M37" i="242"/>
  <c r="C37" i="242"/>
  <c r="B37" i="242"/>
  <c r="X38" i="243" s="1"/>
  <c r="M36" i="242"/>
  <c r="C36" i="242"/>
  <c r="B36" i="242"/>
  <c r="F36" i="242" s="1"/>
  <c r="Z37" i="243" s="1"/>
  <c r="M35" i="242"/>
  <c r="C35" i="242"/>
  <c r="B35" i="242"/>
  <c r="M34" i="242"/>
  <c r="C34" i="242"/>
  <c r="B34" i="242"/>
  <c r="M33" i="242"/>
  <c r="C33" i="242"/>
  <c r="B33" i="242"/>
  <c r="F33" i="242" s="1"/>
  <c r="M32" i="242"/>
  <c r="C32" i="242"/>
  <c r="B32" i="242"/>
  <c r="F32" i="242" s="1"/>
  <c r="Z33" i="243" s="1"/>
  <c r="M31" i="242"/>
  <c r="F31" i="242"/>
  <c r="Z32" i="243" s="1"/>
  <c r="C31" i="242"/>
  <c r="B31" i="242"/>
  <c r="M30" i="242"/>
  <c r="C30" i="242"/>
  <c r="B30" i="242"/>
  <c r="F30" i="242" s="1"/>
  <c r="M29" i="242"/>
  <c r="C29" i="242"/>
  <c r="B29" i="242"/>
  <c r="M28" i="242"/>
  <c r="C28" i="242"/>
  <c r="B28" i="242"/>
  <c r="X29" i="243" s="1"/>
  <c r="M27" i="242"/>
  <c r="C27" i="242"/>
  <c r="B27" i="242"/>
  <c r="M26" i="242"/>
  <c r="C26" i="242"/>
  <c r="B26" i="242"/>
  <c r="X27" i="243" s="1"/>
  <c r="M25" i="242"/>
  <c r="F25" i="242"/>
  <c r="Z26" i="243" s="1"/>
  <c r="C25" i="242"/>
  <c r="B25" i="242"/>
  <c r="X26" i="243" s="1"/>
  <c r="M24" i="242"/>
  <c r="C24" i="242"/>
  <c r="B24" i="242"/>
  <c r="M23" i="242"/>
  <c r="F23" i="242"/>
  <c r="C23" i="242"/>
  <c r="B23" i="242"/>
  <c r="M22" i="242"/>
  <c r="C22" i="242"/>
  <c r="B22" i="242"/>
  <c r="M21" i="242"/>
  <c r="C21" i="242"/>
  <c r="B21" i="242"/>
  <c r="M20" i="242"/>
  <c r="F20" i="242"/>
  <c r="Z21" i="243" s="1"/>
  <c r="C20" i="242"/>
  <c r="B20" i="242"/>
  <c r="M19" i="242"/>
  <c r="C19" i="242"/>
  <c r="B19" i="242"/>
  <c r="M18" i="242"/>
  <c r="C18" i="242"/>
  <c r="B18" i="242"/>
  <c r="M17" i="242"/>
  <c r="C17" i="242"/>
  <c r="B17" i="242"/>
  <c r="F17" i="242" s="1"/>
  <c r="M16" i="242"/>
  <c r="C16" i="242"/>
  <c r="B16" i="242"/>
  <c r="M15" i="242"/>
  <c r="C15" i="242"/>
  <c r="B15" i="242"/>
  <c r="M14" i="242"/>
  <c r="F14" i="242"/>
  <c r="Z15" i="243" s="1"/>
  <c r="C14" i="242"/>
  <c r="B14" i="242"/>
  <c r="M13" i="242"/>
  <c r="C13" i="242"/>
  <c r="B13" i="242"/>
  <c r="M12" i="242"/>
  <c r="C12" i="242"/>
  <c r="B12" i="242"/>
  <c r="M11" i="242"/>
  <c r="F11" i="242"/>
  <c r="C11" i="242"/>
  <c r="B11" i="242"/>
  <c r="M10" i="242"/>
  <c r="C10" i="242"/>
  <c r="B10" i="242"/>
  <c r="M9" i="242"/>
  <c r="F9" i="242"/>
  <c r="Z10" i="243" s="1"/>
  <c r="C9" i="242"/>
  <c r="B9" i="242"/>
  <c r="M8" i="242"/>
  <c r="F8" i="242"/>
  <c r="C8" i="242"/>
  <c r="B8" i="242"/>
  <c r="M7" i="242"/>
  <c r="C7" i="242"/>
  <c r="B7" i="242"/>
  <c r="M6" i="242"/>
  <c r="F6" i="242"/>
  <c r="Z7" i="243" s="1"/>
  <c r="C6" i="242"/>
  <c r="B6" i="242"/>
  <c r="M5" i="242"/>
  <c r="C5" i="242"/>
  <c r="B5" i="242"/>
  <c r="M4" i="242"/>
  <c r="C4" i="242"/>
  <c r="B4" i="242"/>
  <c r="C2" i="242" a="1"/>
  <c r="C2" i="242" s="1"/>
  <c r="X12" i="241"/>
  <c r="X16" i="241"/>
  <c r="X28" i="241"/>
  <c r="X40" i="241"/>
  <c r="X48" i="241"/>
  <c r="X52" i="241"/>
  <c r="X58" i="241"/>
  <c r="X59" i="241"/>
  <c r="X64" i="241"/>
  <c r="X88" i="241"/>
  <c r="X100" i="241"/>
  <c r="X109" i="241"/>
  <c r="X127" i="241"/>
  <c r="X130" i="241"/>
  <c r="X167" i="241"/>
  <c r="X172" i="241"/>
  <c r="X224" i="241"/>
  <c r="X236" i="241"/>
  <c r="X246" i="241"/>
  <c r="X251" i="241"/>
  <c r="X257" i="241"/>
  <c r="X263" i="241"/>
  <c r="X269" i="241"/>
  <c r="X275" i="241"/>
  <c r="X281" i="241"/>
  <c r="X286" i="241"/>
  <c r="X290" i="241"/>
  <c r="X299" i="241"/>
  <c r="X300" i="241"/>
  <c r="H99" i="241"/>
  <c r="H98" i="241"/>
  <c r="H97" i="241"/>
  <c r="T96" i="241"/>
  <c r="H96" i="241"/>
  <c r="T95" i="241"/>
  <c r="O95" i="241"/>
  <c r="H95" i="241"/>
  <c r="P95" i="241" s="1"/>
  <c r="H94" i="241"/>
  <c r="H93" i="241"/>
  <c r="H92" i="241"/>
  <c r="H91" i="241"/>
  <c r="T90" i="241"/>
  <c r="H90" i="241"/>
  <c r="O90" i="241" s="1"/>
  <c r="T89" i="241"/>
  <c r="O89" i="241"/>
  <c r="H89" i="241"/>
  <c r="P89" i="241" s="1"/>
  <c r="Q89" i="241" s="1"/>
  <c r="T88" i="241"/>
  <c r="H88" i="241"/>
  <c r="H87" i="241"/>
  <c r="H86" i="241"/>
  <c r="H85" i="241"/>
  <c r="H84" i="241"/>
  <c r="H83" i="241"/>
  <c r="H82" i="241"/>
  <c r="H81" i="241"/>
  <c r="H80" i="241"/>
  <c r="T79" i="241"/>
  <c r="H79" i="241"/>
  <c r="H78" i="241"/>
  <c r="H77" i="241"/>
  <c r="H76" i="241"/>
  <c r="T75" i="241"/>
  <c r="P75" i="241"/>
  <c r="H75" i="241"/>
  <c r="O75" i="241" s="1"/>
  <c r="T74" i="241"/>
  <c r="P74" i="241"/>
  <c r="H74" i="241"/>
  <c r="O74" i="241" s="1"/>
  <c r="H73" i="241"/>
  <c r="H72" i="241"/>
  <c r="T71" i="241"/>
  <c r="O71" i="241"/>
  <c r="H71" i="241"/>
  <c r="P71" i="241" s="1"/>
  <c r="T70" i="241"/>
  <c r="H70" i="241"/>
  <c r="T69" i="241"/>
  <c r="H69" i="241"/>
  <c r="H68" i="241"/>
  <c r="H67" i="241"/>
  <c r="H66" i="241"/>
  <c r="T65" i="241"/>
  <c r="H65" i="241"/>
  <c r="P65" i="241" s="1"/>
  <c r="H64" i="241"/>
  <c r="H63" i="241"/>
  <c r="H62" i="241"/>
  <c r="H61" i="241"/>
  <c r="H60" i="241"/>
  <c r="H59" i="241"/>
  <c r="T58" i="241"/>
  <c r="H58" i="241"/>
  <c r="H57" i="241"/>
  <c r="H56" i="241"/>
  <c r="H55" i="241"/>
  <c r="T54" i="241"/>
  <c r="H54" i="241"/>
  <c r="O54" i="241" s="1"/>
  <c r="H53" i="241"/>
  <c r="H52" i="241"/>
  <c r="T51" i="241"/>
  <c r="H51" i="241"/>
  <c r="H50" i="241"/>
  <c r="T49" i="241"/>
  <c r="H49" i="241"/>
  <c r="H48" i="241"/>
  <c r="H47" i="241"/>
  <c r="T46" i="241"/>
  <c r="P46" i="241"/>
  <c r="S46" i="241" s="1"/>
  <c r="H46" i="241"/>
  <c r="O46" i="241" s="1"/>
  <c r="H45" i="241"/>
  <c r="H44" i="241"/>
  <c r="H43" i="241"/>
  <c r="H42" i="241"/>
  <c r="H41" i="241"/>
  <c r="H40" i="241"/>
  <c r="H39" i="241"/>
  <c r="T38" i="241"/>
  <c r="H38" i="241"/>
  <c r="P38" i="241" s="1"/>
  <c r="T37" i="241"/>
  <c r="P37" i="241"/>
  <c r="S37" i="241" s="1"/>
  <c r="H37" i="241"/>
  <c r="O37" i="241" s="1"/>
  <c r="T36" i="241"/>
  <c r="H36" i="241"/>
  <c r="O36" i="241" s="1"/>
  <c r="H35" i="241"/>
  <c r="H34" i="241"/>
  <c r="H33" i="241"/>
  <c r="H32" i="241"/>
  <c r="T31" i="241"/>
  <c r="O31" i="241"/>
  <c r="H31" i="241"/>
  <c r="P31" i="241" s="1"/>
  <c r="H30" i="241"/>
  <c r="H29" i="241"/>
  <c r="H28" i="241"/>
  <c r="H27" i="241"/>
  <c r="H26" i="241"/>
  <c r="H25" i="241"/>
  <c r="T24" i="241"/>
  <c r="H24" i="241"/>
  <c r="T23" i="241"/>
  <c r="H23" i="241"/>
  <c r="P23" i="241" s="1"/>
  <c r="H22" i="241"/>
  <c r="H21" i="241"/>
  <c r="H20" i="241"/>
  <c r="H19" i="241"/>
  <c r="H18" i="241"/>
  <c r="H17" i="241"/>
  <c r="H16" i="241"/>
  <c r="H15" i="241"/>
  <c r="H14" i="241"/>
  <c r="T13" i="241"/>
  <c r="H13" i="241"/>
  <c r="O13" i="241" s="1"/>
  <c r="T12" i="241"/>
  <c r="H12" i="241"/>
  <c r="O12" i="241" s="1"/>
  <c r="T11" i="241"/>
  <c r="H11" i="241"/>
  <c r="P11" i="241" s="1"/>
  <c r="T10" i="241"/>
  <c r="H10" i="241"/>
  <c r="O10" i="241" s="1"/>
  <c r="T9" i="241"/>
  <c r="H9" i="241"/>
  <c r="O9" i="241" s="1"/>
  <c r="H8" i="241"/>
  <c r="H7" i="241"/>
  <c r="H6" i="241"/>
  <c r="H5" i="241"/>
  <c r="AB2" i="241"/>
  <c r="AA2" i="241"/>
  <c r="Z2" i="241"/>
  <c r="Y2" i="241"/>
  <c r="X2" i="241"/>
  <c r="N2" i="241"/>
  <c r="K315" i="240" s="1"/>
  <c r="M2" i="241"/>
  <c r="K320" i="240" s="1"/>
  <c r="L2" i="241"/>
  <c r="J2" i="241"/>
  <c r="M306" i="240"/>
  <c r="C306" i="240"/>
  <c r="B306" i="240"/>
  <c r="M305" i="240"/>
  <c r="C305" i="240"/>
  <c r="B305" i="240"/>
  <c r="M304" i="240"/>
  <c r="C304" i="240"/>
  <c r="B304" i="240"/>
  <c r="X305" i="241" s="1"/>
  <c r="M303" i="240"/>
  <c r="C303" i="240"/>
  <c r="B303" i="240"/>
  <c r="M302" i="240"/>
  <c r="C302" i="240"/>
  <c r="B302" i="240"/>
  <c r="M301" i="240"/>
  <c r="F301" i="240"/>
  <c r="C301" i="240"/>
  <c r="B301" i="240"/>
  <c r="X302" i="241" s="1"/>
  <c r="M300" i="240"/>
  <c r="C300" i="240"/>
  <c r="B300" i="240"/>
  <c r="M299" i="240"/>
  <c r="C299" i="240"/>
  <c r="B299" i="240"/>
  <c r="M298" i="240"/>
  <c r="C298" i="240"/>
  <c r="B298" i="240"/>
  <c r="F298" i="240" s="1"/>
  <c r="Z299" i="241" s="1"/>
  <c r="M297" i="240"/>
  <c r="C297" i="240"/>
  <c r="B297" i="240"/>
  <c r="M296" i="240"/>
  <c r="C296" i="240"/>
  <c r="B296" i="240"/>
  <c r="M295" i="240"/>
  <c r="F295" i="240"/>
  <c r="C295" i="240"/>
  <c r="B295" i="240"/>
  <c r="X296" i="241" s="1"/>
  <c r="M294" i="240"/>
  <c r="C294" i="240"/>
  <c r="B294" i="240"/>
  <c r="M293" i="240"/>
  <c r="F293" i="240"/>
  <c r="Z294" i="241" s="1"/>
  <c r="C293" i="240"/>
  <c r="B293" i="240"/>
  <c r="X294" i="241" s="1"/>
  <c r="M292" i="240"/>
  <c r="C292" i="240"/>
  <c r="B292" i="240"/>
  <c r="M291" i="240"/>
  <c r="C291" i="240"/>
  <c r="B291" i="240"/>
  <c r="M290" i="240"/>
  <c r="C290" i="240"/>
  <c r="B290" i="240"/>
  <c r="F290" i="240" s="1"/>
  <c r="M289" i="240"/>
  <c r="C289" i="240"/>
  <c r="B289" i="240"/>
  <c r="M288" i="240"/>
  <c r="C288" i="240"/>
  <c r="B288" i="240"/>
  <c r="X289" i="241" s="1"/>
  <c r="M287" i="240"/>
  <c r="F287" i="240"/>
  <c r="Z288" i="241" s="1"/>
  <c r="C287" i="240"/>
  <c r="B287" i="240"/>
  <c r="M286" i="240"/>
  <c r="C286" i="240"/>
  <c r="B286" i="240"/>
  <c r="M285" i="240"/>
  <c r="C285" i="240"/>
  <c r="B285" i="240"/>
  <c r="M284" i="240"/>
  <c r="F284" i="240"/>
  <c r="C284" i="240"/>
  <c r="B284" i="240"/>
  <c r="M283" i="240"/>
  <c r="C283" i="240"/>
  <c r="B283" i="240"/>
  <c r="M282" i="240"/>
  <c r="C282" i="240"/>
  <c r="B282" i="240"/>
  <c r="X283" i="241" s="1"/>
  <c r="M281" i="240"/>
  <c r="C281" i="240"/>
  <c r="B281" i="240"/>
  <c r="M280" i="240"/>
  <c r="F280" i="240"/>
  <c r="Z281" i="241" s="1"/>
  <c r="C280" i="240"/>
  <c r="B280" i="240"/>
  <c r="M279" i="240"/>
  <c r="C279" i="240"/>
  <c r="B279" i="240"/>
  <c r="M278" i="240"/>
  <c r="C278" i="240"/>
  <c r="B278" i="240"/>
  <c r="F278" i="240" s="1"/>
  <c r="M277" i="240"/>
  <c r="C277" i="240"/>
  <c r="B277" i="240"/>
  <c r="X278" i="241" s="1"/>
  <c r="M276" i="240"/>
  <c r="C276" i="240"/>
  <c r="B276" i="240"/>
  <c r="M275" i="240"/>
  <c r="C275" i="240"/>
  <c r="B275" i="240"/>
  <c r="M274" i="240"/>
  <c r="F274" i="240"/>
  <c r="Z275" i="241" s="1"/>
  <c r="C274" i="240"/>
  <c r="B274" i="240"/>
  <c r="M273" i="240"/>
  <c r="F273" i="240"/>
  <c r="Z274" i="241" s="1"/>
  <c r="C273" i="240"/>
  <c r="B273" i="240"/>
  <c r="M272" i="240"/>
  <c r="C272" i="240"/>
  <c r="B272" i="240"/>
  <c r="M271" i="240"/>
  <c r="C271" i="240"/>
  <c r="B271" i="240"/>
  <c r="X272" i="241" s="1"/>
  <c r="M270" i="240"/>
  <c r="C270" i="240"/>
  <c r="B270" i="240"/>
  <c r="M269" i="240"/>
  <c r="C269" i="240"/>
  <c r="B269" i="240"/>
  <c r="M268" i="240"/>
  <c r="C268" i="240"/>
  <c r="B268" i="240"/>
  <c r="F268" i="240" s="1"/>
  <c r="M267" i="240"/>
  <c r="C267" i="240"/>
  <c r="B267" i="240"/>
  <c r="F267" i="240" s="1"/>
  <c r="M266" i="240"/>
  <c r="F266" i="240"/>
  <c r="C266" i="240"/>
  <c r="B266" i="240"/>
  <c r="M265" i="240"/>
  <c r="F265" i="240"/>
  <c r="C265" i="240"/>
  <c r="B265" i="240"/>
  <c r="X266" i="241" s="1"/>
  <c r="M264" i="240"/>
  <c r="C264" i="240"/>
  <c r="B264" i="240"/>
  <c r="M263" i="240"/>
  <c r="C263" i="240"/>
  <c r="B263" i="240"/>
  <c r="X264" i="241" s="1"/>
  <c r="M262" i="240"/>
  <c r="F262" i="240"/>
  <c r="Z263" i="241" s="1"/>
  <c r="C262" i="240"/>
  <c r="B262" i="240"/>
  <c r="M261" i="240"/>
  <c r="C261" i="240"/>
  <c r="B261" i="240"/>
  <c r="M260" i="240"/>
  <c r="C260" i="240"/>
  <c r="B260" i="240"/>
  <c r="M259" i="240"/>
  <c r="C259" i="240"/>
  <c r="B259" i="240"/>
  <c r="X260" i="241" s="1"/>
  <c r="M258" i="240"/>
  <c r="C258" i="240"/>
  <c r="B258" i="240"/>
  <c r="M257" i="240"/>
  <c r="F257" i="240"/>
  <c r="Z258" i="241" s="1"/>
  <c r="C257" i="240"/>
  <c r="B257" i="240"/>
  <c r="M256" i="240"/>
  <c r="F256" i="240"/>
  <c r="C256" i="240"/>
  <c r="B256" i="240"/>
  <c r="M255" i="240"/>
  <c r="C255" i="240"/>
  <c r="B255" i="240"/>
  <c r="F255" i="240" s="1"/>
  <c r="M254" i="240"/>
  <c r="C254" i="240"/>
  <c r="B254" i="240"/>
  <c r="M253" i="240"/>
  <c r="C253" i="240"/>
  <c r="B253" i="240"/>
  <c r="X254" i="241" s="1"/>
  <c r="M252" i="240"/>
  <c r="C252" i="240"/>
  <c r="B252" i="240"/>
  <c r="X253" i="241" s="1"/>
  <c r="M251" i="240"/>
  <c r="F251" i="240"/>
  <c r="Z252" i="241" s="1"/>
  <c r="C251" i="240"/>
  <c r="B251" i="240"/>
  <c r="M250" i="240"/>
  <c r="F250" i="240"/>
  <c r="Z251" i="241" s="1"/>
  <c r="C250" i="240"/>
  <c r="B250" i="240"/>
  <c r="M249" i="240"/>
  <c r="C249" i="240"/>
  <c r="B249" i="240"/>
  <c r="X250" i="241" s="1"/>
  <c r="M248" i="240"/>
  <c r="C248" i="240"/>
  <c r="B248" i="240"/>
  <c r="F248" i="240" s="1"/>
  <c r="M247" i="240"/>
  <c r="C247" i="240"/>
  <c r="B247" i="240"/>
  <c r="F247" i="240" s="1"/>
  <c r="M246" i="240"/>
  <c r="C246" i="240"/>
  <c r="B246" i="240"/>
  <c r="M245" i="240"/>
  <c r="C245" i="240"/>
  <c r="B245" i="240"/>
  <c r="F245" i="240" s="1"/>
  <c r="M244" i="240"/>
  <c r="C244" i="240"/>
  <c r="B244" i="240"/>
  <c r="M243" i="240"/>
  <c r="C243" i="240"/>
  <c r="B243" i="240"/>
  <c r="F243" i="240" s="1"/>
  <c r="Z244" i="241" s="1"/>
  <c r="M242" i="240"/>
  <c r="C242" i="240"/>
  <c r="B242" i="240"/>
  <c r="M241" i="240"/>
  <c r="C241" i="240"/>
  <c r="B241" i="240"/>
  <c r="X242" i="241" s="1"/>
  <c r="M240" i="240"/>
  <c r="C240" i="240"/>
  <c r="B240" i="240"/>
  <c r="M239" i="240"/>
  <c r="C239" i="240"/>
  <c r="B239" i="240"/>
  <c r="M238" i="240"/>
  <c r="C238" i="240"/>
  <c r="B238" i="240"/>
  <c r="X239" i="241" s="1"/>
  <c r="M237" i="240"/>
  <c r="C237" i="240"/>
  <c r="B237" i="240"/>
  <c r="M236" i="240"/>
  <c r="C236" i="240"/>
  <c r="B236" i="240"/>
  <c r="M235" i="240"/>
  <c r="C235" i="240"/>
  <c r="B235" i="240"/>
  <c r="M234" i="240"/>
  <c r="C234" i="240"/>
  <c r="B234" i="240"/>
  <c r="X235" i="241" s="1"/>
  <c r="M233" i="240"/>
  <c r="C233" i="240"/>
  <c r="B233" i="240"/>
  <c r="M232" i="240"/>
  <c r="C232" i="240"/>
  <c r="B232" i="240"/>
  <c r="F232" i="240" s="1"/>
  <c r="Z233" i="241" s="1"/>
  <c r="M231" i="240"/>
  <c r="F231" i="240"/>
  <c r="Z232" i="241" s="1"/>
  <c r="C231" i="240"/>
  <c r="B231" i="240"/>
  <c r="X232" i="241" s="1"/>
  <c r="M230" i="240"/>
  <c r="C230" i="240"/>
  <c r="B230" i="240"/>
  <c r="M229" i="240"/>
  <c r="C229" i="240"/>
  <c r="B229" i="240"/>
  <c r="M228" i="240"/>
  <c r="C228" i="240"/>
  <c r="B228" i="240"/>
  <c r="M227" i="240"/>
  <c r="C227" i="240"/>
  <c r="B227" i="240"/>
  <c r="X228" i="241" s="1"/>
  <c r="M226" i="240"/>
  <c r="C226" i="240"/>
  <c r="B226" i="240"/>
  <c r="F226" i="240" s="1"/>
  <c r="Z227" i="241" s="1"/>
  <c r="M225" i="240"/>
  <c r="F225" i="240"/>
  <c r="Z226" i="241" s="1"/>
  <c r="C225" i="240"/>
  <c r="B225" i="240"/>
  <c r="X226" i="241" s="1"/>
  <c r="M224" i="240"/>
  <c r="C224" i="240"/>
  <c r="B224" i="240"/>
  <c r="M223" i="240"/>
  <c r="F223" i="240"/>
  <c r="C223" i="240"/>
  <c r="B223" i="240"/>
  <c r="M222" i="240"/>
  <c r="C222" i="240"/>
  <c r="B222" i="240"/>
  <c r="F222" i="240" s="1"/>
  <c r="M221" i="240"/>
  <c r="C221" i="240"/>
  <c r="B221" i="240"/>
  <c r="M220" i="240"/>
  <c r="C220" i="240"/>
  <c r="B220" i="240"/>
  <c r="M219" i="240"/>
  <c r="C219" i="240"/>
  <c r="B219" i="240"/>
  <c r="X220" i="241" s="1"/>
  <c r="M218" i="240"/>
  <c r="F218" i="240"/>
  <c r="Z219" i="241" s="1"/>
  <c r="C218" i="240"/>
  <c r="B218" i="240"/>
  <c r="M217" i="240"/>
  <c r="C217" i="240"/>
  <c r="B217" i="240"/>
  <c r="M216" i="240"/>
  <c r="C216" i="240"/>
  <c r="B216" i="240"/>
  <c r="X217" i="241" s="1"/>
  <c r="M215" i="240"/>
  <c r="C215" i="240"/>
  <c r="B215" i="240"/>
  <c r="M214" i="240"/>
  <c r="C214" i="240"/>
  <c r="B214" i="240"/>
  <c r="M213" i="240"/>
  <c r="F213" i="240"/>
  <c r="Z214" i="241" s="1"/>
  <c r="C213" i="240"/>
  <c r="B213" i="240"/>
  <c r="X214" i="241" s="1"/>
  <c r="M212" i="240"/>
  <c r="C212" i="240"/>
  <c r="B212" i="240"/>
  <c r="F212" i="240" s="1"/>
  <c r="Z213" i="241" s="1"/>
  <c r="M211" i="240"/>
  <c r="C211" i="240"/>
  <c r="B211" i="240"/>
  <c r="M210" i="240"/>
  <c r="F210" i="240"/>
  <c r="C210" i="240"/>
  <c r="B210" i="240"/>
  <c r="M209" i="240"/>
  <c r="C209" i="240"/>
  <c r="B209" i="240"/>
  <c r="M208" i="240"/>
  <c r="C208" i="240"/>
  <c r="B208" i="240"/>
  <c r="F208" i="240" s="1"/>
  <c r="M207" i="240"/>
  <c r="C207" i="240"/>
  <c r="B207" i="240"/>
  <c r="X208" i="241" s="1"/>
  <c r="M206" i="240"/>
  <c r="C206" i="240"/>
  <c r="B206" i="240"/>
  <c r="F206" i="240" s="1"/>
  <c r="M205" i="240"/>
  <c r="C205" i="240"/>
  <c r="B205" i="240"/>
  <c r="M204" i="240"/>
  <c r="C204" i="240"/>
  <c r="B204" i="240"/>
  <c r="F204" i="240" s="1"/>
  <c r="M203" i="240"/>
  <c r="C203" i="240"/>
  <c r="B203" i="240"/>
  <c r="M202" i="240"/>
  <c r="C202" i="240"/>
  <c r="B202" i="240"/>
  <c r="X203" i="241" s="1"/>
  <c r="M201" i="240"/>
  <c r="C201" i="240"/>
  <c r="B201" i="240"/>
  <c r="F201" i="240" s="1"/>
  <c r="M200" i="240"/>
  <c r="C200" i="240"/>
  <c r="B200" i="240"/>
  <c r="M199" i="240"/>
  <c r="C199" i="240"/>
  <c r="B199" i="240"/>
  <c r="X200" i="241" s="1"/>
  <c r="M198" i="240"/>
  <c r="C198" i="240"/>
  <c r="B198" i="240"/>
  <c r="X199" i="241" s="1"/>
  <c r="M197" i="240"/>
  <c r="C197" i="240"/>
  <c r="B197" i="240"/>
  <c r="M196" i="240"/>
  <c r="C196" i="240"/>
  <c r="B196" i="240"/>
  <c r="F196" i="240" s="1"/>
  <c r="M195" i="240"/>
  <c r="C195" i="240"/>
  <c r="B195" i="240"/>
  <c r="F195" i="240" s="1"/>
  <c r="M194" i="240"/>
  <c r="C194" i="240"/>
  <c r="B194" i="240"/>
  <c r="M193" i="240"/>
  <c r="F193" i="240"/>
  <c r="Z194" i="241" s="1"/>
  <c r="C193" i="240"/>
  <c r="B193" i="240"/>
  <c r="M192" i="240"/>
  <c r="C192" i="240"/>
  <c r="B192" i="240"/>
  <c r="M191" i="240"/>
  <c r="C191" i="240"/>
  <c r="B191" i="240"/>
  <c r="X192" i="241" s="1"/>
  <c r="M190" i="240"/>
  <c r="C190" i="240"/>
  <c r="B190" i="240"/>
  <c r="F190" i="240" s="1"/>
  <c r="Z191" i="241" s="1"/>
  <c r="M189" i="240"/>
  <c r="F189" i="240"/>
  <c r="Z190" i="241" s="1"/>
  <c r="C189" i="240"/>
  <c r="B189" i="240"/>
  <c r="X190" i="241" s="1"/>
  <c r="M188" i="240"/>
  <c r="C188" i="240"/>
  <c r="B188" i="240"/>
  <c r="M187" i="240"/>
  <c r="C187" i="240"/>
  <c r="B187" i="240"/>
  <c r="F187" i="240" s="1"/>
  <c r="M186" i="240"/>
  <c r="C186" i="240"/>
  <c r="B186" i="240"/>
  <c r="F186" i="240" s="1"/>
  <c r="M185" i="240"/>
  <c r="C185" i="240"/>
  <c r="B185" i="240"/>
  <c r="M184" i="240"/>
  <c r="C184" i="240"/>
  <c r="B184" i="240"/>
  <c r="M183" i="240"/>
  <c r="C183" i="240"/>
  <c r="B183" i="240"/>
  <c r="M182" i="240"/>
  <c r="C182" i="240"/>
  <c r="B182" i="240"/>
  <c r="M181" i="240"/>
  <c r="F181" i="240"/>
  <c r="Z182" i="241" s="1"/>
  <c r="C181" i="240"/>
  <c r="B181" i="240"/>
  <c r="X182" i="241" s="1"/>
  <c r="M180" i="240"/>
  <c r="C180" i="240"/>
  <c r="B180" i="240"/>
  <c r="M179" i="240"/>
  <c r="C179" i="240"/>
  <c r="B179" i="240"/>
  <c r="M178" i="240"/>
  <c r="C178" i="240"/>
  <c r="B178" i="240"/>
  <c r="M177" i="240"/>
  <c r="F177" i="240"/>
  <c r="Z178" i="241" s="1"/>
  <c r="C177" i="240"/>
  <c r="B177" i="240"/>
  <c r="X178" i="241" s="1"/>
  <c r="M176" i="240"/>
  <c r="C176" i="240"/>
  <c r="B176" i="240"/>
  <c r="F176" i="240" s="1"/>
  <c r="Z177" i="241" s="1"/>
  <c r="M175" i="240"/>
  <c r="C175" i="240"/>
  <c r="B175" i="240"/>
  <c r="F175" i="240" s="1"/>
  <c r="M174" i="240"/>
  <c r="C174" i="240"/>
  <c r="B174" i="240"/>
  <c r="M173" i="240"/>
  <c r="C173" i="240"/>
  <c r="B173" i="240"/>
  <c r="M172" i="240"/>
  <c r="C172" i="240"/>
  <c r="B172" i="240"/>
  <c r="M171" i="240"/>
  <c r="F171" i="240"/>
  <c r="Z172" i="241" s="1"/>
  <c r="C171" i="240"/>
  <c r="B171" i="240"/>
  <c r="M170" i="240"/>
  <c r="C170" i="240"/>
  <c r="B170" i="240"/>
  <c r="M169" i="240"/>
  <c r="C169" i="240"/>
  <c r="B169" i="240"/>
  <c r="M168" i="240"/>
  <c r="C168" i="240"/>
  <c r="B168" i="240"/>
  <c r="F168" i="240" s="1"/>
  <c r="M167" i="240"/>
  <c r="C167" i="240"/>
  <c r="B167" i="240"/>
  <c r="M166" i="240"/>
  <c r="C166" i="240"/>
  <c r="B166" i="240"/>
  <c r="M165" i="240"/>
  <c r="C165" i="240"/>
  <c r="B165" i="240"/>
  <c r="M164" i="240"/>
  <c r="C164" i="240"/>
  <c r="B164" i="240"/>
  <c r="F164" i="240" s="1"/>
  <c r="Z165" i="241" s="1"/>
  <c r="M163" i="240"/>
  <c r="C163" i="240"/>
  <c r="B163" i="240"/>
  <c r="M162" i="240"/>
  <c r="F162" i="240"/>
  <c r="C162" i="240"/>
  <c r="B162" i="240"/>
  <c r="M161" i="240"/>
  <c r="C161" i="240"/>
  <c r="B161" i="240"/>
  <c r="M160" i="240"/>
  <c r="C160" i="240"/>
  <c r="B160" i="240"/>
  <c r="F160" i="240" s="1"/>
  <c r="Z161" i="241" s="1"/>
  <c r="M159" i="240"/>
  <c r="C159" i="240"/>
  <c r="B159" i="240"/>
  <c r="F159" i="240" s="1"/>
  <c r="Z160" i="241" s="1"/>
  <c r="M158" i="240"/>
  <c r="C158" i="240"/>
  <c r="B158" i="240"/>
  <c r="F158" i="240" s="1"/>
  <c r="M157" i="240"/>
  <c r="C157" i="240"/>
  <c r="B157" i="240"/>
  <c r="M156" i="240"/>
  <c r="C156" i="240"/>
  <c r="B156" i="240"/>
  <c r="F156" i="240" s="1"/>
  <c r="M155" i="240"/>
  <c r="C155" i="240"/>
  <c r="B155" i="240"/>
  <c r="M154" i="240"/>
  <c r="C154" i="240"/>
  <c r="B154" i="240"/>
  <c r="F154" i="240" s="1"/>
  <c r="M153" i="240"/>
  <c r="C153" i="240"/>
  <c r="B153" i="240"/>
  <c r="M152" i="240"/>
  <c r="C152" i="240"/>
  <c r="B152" i="240"/>
  <c r="M151" i="240"/>
  <c r="F151" i="240"/>
  <c r="Z152" i="241" s="1"/>
  <c r="C151" i="240"/>
  <c r="B151" i="240"/>
  <c r="X152" i="241" s="1"/>
  <c r="M150" i="240"/>
  <c r="C150" i="240"/>
  <c r="B150" i="240"/>
  <c r="M149" i="240"/>
  <c r="C149" i="240"/>
  <c r="B149" i="240"/>
  <c r="M148" i="240"/>
  <c r="C148" i="240"/>
  <c r="B148" i="240"/>
  <c r="M147" i="240"/>
  <c r="F147" i="240"/>
  <c r="C147" i="240"/>
  <c r="B147" i="240"/>
  <c r="X148" i="241" s="1"/>
  <c r="M146" i="240"/>
  <c r="C146" i="240"/>
  <c r="B146" i="240"/>
  <c r="F146" i="240" s="1"/>
  <c r="M145" i="240"/>
  <c r="C145" i="240"/>
  <c r="B145" i="240"/>
  <c r="M144" i="240"/>
  <c r="C144" i="240"/>
  <c r="B144" i="240"/>
  <c r="M143" i="240"/>
  <c r="C143" i="240"/>
  <c r="B143" i="240"/>
  <c r="M142" i="240"/>
  <c r="C142" i="240"/>
  <c r="B142" i="240"/>
  <c r="M141" i="240"/>
  <c r="F141" i="240"/>
  <c r="Z142" i="241" s="1"/>
  <c r="C141" i="240"/>
  <c r="B141" i="240"/>
  <c r="X142" i="241" s="1"/>
  <c r="M140" i="240"/>
  <c r="F140" i="240"/>
  <c r="Z141" i="241" s="1"/>
  <c r="C140" i="240"/>
  <c r="B140" i="240"/>
  <c r="M139" i="240"/>
  <c r="F139" i="240"/>
  <c r="Z140" i="241" s="1"/>
  <c r="C139" i="240"/>
  <c r="B139" i="240"/>
  <c r="M138" i="240"/>
  <c r="C138" i="240"/>
  <c r="B138" i="240"/>
  <c r="M137" i="240"/>
  <c r="C137" i="240"/>
  <c r="B137" i="240"/>
  <c r="X138" i="241" s="1"/>
  <c r="M136" i="240"/>
  <c r="C136" i="240"/>
  <c r="B136" i="240"/>
  <c r="M135" i="240"/>
  <c r="C135" i="240"/>
  <c r="B135" i="240"/>
  <c r="M134" i="240"/>
  <c r="C134" i="240"/>
  <c r="B134" i="240"/>
  <c r="F134" i="240" s="1"/>
  <c r="M133" i="240"/>
  <c r="C133" i="240"/>
  <c r="B133" i="240"/>
  <c r="M132" i="240"/>
  <c r="C132" i="240"/>
  <c r="B132" i="240"/>
  <c r="F132" i="240" s="1"/>
  <c r="M131" i="240"/>
  <c r="C131" i="240"/>
  <c r="B131" i="240"/>
  <c r="M130" i="240"/>
  <c r="C130" i="240"/>
  <c r="B130" i="240"/>
  <c r="M129" i="240"/>
  <c r="F129" i="240"/>
  <c r="Z130" i="241" s="1"/>
  <c r="C129" i="240"/>
  <c r="B129" i="240"/>
  <c r="M128" i="240"/>
  <c r="C128" i="240"/>
  <c r="B128" i="240"/>
  <c r="M127" i="240"/>
  <c r="C127" i="240"/>
  <c r="B127" i="240"/>
  <c r="M126" i="240"/>
  <c r="F126" i="240"/>
  <c r="C126" i="240"/>
  <c r="B126" i="240"/>
  <c r="M125" i="240"/>
  <c r="C125" i="240"/>
  <c r="B125" i="240"/>
  <c r="M124" i="240"/>
  <c r="C124" i="240"/>
  <c r="B124" i="240"/>
  <c r="M123" i="240"/>
  <c r="C123" i="240"/>
  <c r="B123" i="240"/>
  <c r="X124" i="241" s="1"/>
  <c r="M122" i="240"/>
  <c r="C122" i="240"/>
  <c r="B122" i="240"/>
  <c r="M121" i="240"/>
  <c r="C121" i="240"/>
  <c r="B121" i="240"/>
  <c r="F121" i="240" s="1"/>
  <c r="Z122" i="241" s="1"/>
  <c r="M120" i="240"/>
  <c r="C120" i="240"/>
  <c r="B120" i="240"/>
  <c r="M119" i="240"/>
  <c r="C119" i="240"/>
  <c r="B119" i="240"/>
  <c r="M118" i="240"/>
  <c r="F118" i="240"/>
  <c r="Z119" i="241" s="1"/>
  <c r="C118" i="240"/>
  <c r="B118" i="240"/>
  <c r="M117" i="240"/>
  <c r="C117" i="240"/>
  <c r="B117" i="240"/>
  <c r="F117" i="240" s="1"/>
  <c r="Z118" i="241" s="1"/>
  <c r="M116" i="240"/>
  <c r="C116" i="240"/>
  <c r="B116" i="240"/>
  <c r="M115" i="240"/>
  <c r="C115" i="240"/>
  <c r="B115" i="240"/>
  <c r="X116" i="241" s="1"/>
  <c r="M114" i="240"/>
  <c r="C114" i="240"/>
  <c r="B114" i="240"/>
  <c r="M113" i="240"/>
  <c r="C113" i="240"/>
  <c r="B113" i="240"/>
  <c r="M112" i="240"/>
  <c r="C112" i="240"/>
  <c r="B112" i="240"/>
  <c r="F112" i="240" s="1"/>
  <c r="Z113" i="241" s="1"/>
  <c r="M111" i="240"/>
  <c r="F111" i="240"/>
  <c r="C111" i="240"/>
  <c r="B111" i="240"/>
  <c r="X112" i="241" s="1"/>
  <c r="M110" i="240"/>
  <c r="F110" i="240"/>
  <c r="Z111" i="241" s="1"/>
  <c r="C110" i="240"/>
  <c r="B110" i="240"/>
  <c r="M109" i="240"/>
  <c r="C109" i="240"/>
  <c r="B109" i="240"/>
  <c r="M108" i="240"/>
  <c r="C108" i="240"/>
  <c r="B108" i="240"/>
  <c r="M107" i="240"/>
  <c r="C107" i="240"/>
  <c r="B107" i="240"/>
  <c r="M106" i="240"/>
  <c r="F106" i="240"/>
  <c r="Z107" i="241" s="1"/>
  <c r="C106" i="240"/>
  <c r="B106" i="240"/>
  <c r="M105" i="240"/>
  <c r="C105" i="240"/>
  <c r="B105" i="240"/>
  <c r="M104" i="240"/>
  <c r="F104" i="240"/>
  <c r="Z105" i="241" s="1"/>
  <c r="C104" i="240"/>
  <c r="B104" i="240"/>
  <c r="M103" i="240"/>
  <c r="C103" i="240"/>
  <c r="B103" i="240"/>
  <c r="M102" i="240"/>
  <c r="F102" i="240"/>
  <c r="C102" i="240"/>
  <c r="B102" i="240"/>
  <c r="M101" i="240"/>
  <c r="C101" i="240"/>
  <c r="B101" i="240"/>
  <c r="M100" i="240"/>
  <c r="C100" i="240"/>
  <c r="B100" i="240"/>
  <c r="F100" i="240" s="1"/>
  <c r="M99" i="240"/>
  <c r="C99" i="240"/>
  <c r="B99" i="240"/>
  <c r="F99" i="240" s="1"/>
  <c r="Z100" i="241" s="1"/>
  <c r="M98" i="240"/>
  <c r="F98" i="240"/>
  <c r="Z99" i="241" s="1"/>
  <c r="C98" i="240"/>
  <c r="B98" i="240"/>
  <c r="M97" i="240"/>
  <c r="C97" i="240"/>
  <c r="B97" i="240"/>
  <c r="M96" i="240"/>
  <c r="C96" i="240"/>
  <c r="B96" i="240"/>
  <c r="F96" i="240" s="1"/>
  <c r="M95" i="240"/>
  <c r="C95" i="240"/>
  <c r="B95" i="240"/>
  <c r="M94" i="240"/>
  <c r="C94" i="240"/>
  <c r="B94" i="240"/>
  <c r="M93" i="240"/>
  <c r="C93" i="240"/>
  <c r="B93" i="240"/>
  <c r="M92" i="240"/>
  <c r="C92" i="240"/>
  <c r="B92" i="240"/>
  <c r="F92" i="240" s="1"/>
  <c r="M91" i="240"/>
  <c r="C91" i="240"/>
  <c r="B91" i="240"/>
  <c r="X92" i="241" s="1"/>
  <c r="M90" i="240"/>
  <c r="C90" i="240"/>
  <c r="B90" i="240"/>
  <c r="M89" i="240"/>
  <c r="C89" i="240"/>
  <c r="B89" i="240"/>
  <c r="M88" i="240"/>
  <c r="C88" i="240"/>
  <c r="B88" i="240"/>
  <c r="M87" i="240"/>
  <c r="F87" i="240"/>
  <c r="Z88" i="241" s="1"/>
  <c r="C87" i="240"/>
  <c r="B87" i="240"/>
  <c r="M86" i="240"/>
  <c r="C86" i="240"/>
  <c r="B86" i="240"/>
  <c r="F86" i="240" s="1"/>
  <c r="M85" i="240"/>
  <c r="C85" i="240"/>
  <c r="B85" i="240"/>
  <c r="M84" i="240"/>
  <c r="C84" i="240"/>
  <c r="B84" i="240"/>
  <c r="M83" i="240"/>
  <c r="C83" i="240"/>
  <c r="B83" i="240"/>
  <c r="X84" i="241" s="1"/>
  <c r="M82" i="240"/>
  <c r="C82" i="240"/>
  <c r="B82" i="240"/>
  <c r="F82" i="240" s="1"/>
  <c r="Z83" i="241" s="1"/>
  <c r="M81" i="240"/>
  <c r="C81" i="240"/>
  <c r="B81" i="240"/>
  <c r="X82" i="241" s="1"/>
  <c r="M80" i="240"/>
  <c r="C80" i="240"/>
  <c r="B80" i="240"/>
  <c r="M79" i="240"/>
  <c r="F79" i="240"/>
  <c r="Z80" i="241" s="1"/>
  <c r="C79" i="240"/>
  <c r="B79" i="240"/>
  <c r="X80" i="241" s="1"/>
  <c r="M78" i="240"/>
  <c r="C78" i="240"/>
  <c r="B78" i="240"/>
  <c r="M77" i="240"/>
  <c r="C77" i="240"/>
  <c r="B77" i="240"/>
  <c r="M76" i="240"/>
  <c r="C76" i="240"/>
  <c r="B76" i="240"/>
  <c r="M75" i="240"/>
  <c r="C75" i="240"/>
  <c r="B75" i="240"/>
  <c r="M74" i="240"/>
  <c r="C74" i="240"/>
  <c r="B74" i="240"/>
  <c r="F74" i="240" s="1"/>
  <c r="Z75" i="241" s="1"/>
  <c r="M73" i="240"/>
  <c r="C73" i="240"/>
  <c r="B73" i="240"/>
  <c r="M72" i="240"/>
  <c r="F72" i="240"/>
  <c r="C72" i="240"/>
  <c r="B72" i="240"/>
  <c r="X73" i="241" s="1"/>
  <c r="M71" i="240"/>
  <c r="C71" i="240"/>
  <c r="B71" i="240"/>
  <c r="M70" i="240"/>
  <c r="C70" i="240"/>
  <c r="B70" i="240"/>
  <c r="M69" i="240"/>
  <c r="C69" i="240"/>
  <c r="B69" i="240"/>
  <c r="F69" i="240" s="1"/>
  <c r="Z70" i="241" s="1"/>
  <c r="M68" i="240"/>
  <c r="C68" i="240"/>
  <c r="B68" i="240"/>
  <c r="M67" i="240"/>
  <c r="C67" i="240"/>
  <c r="B67" i="240"/>
  <c r="M66" i="240"/>
  <c r="F66" i="240"/>
  <c r="C66" i="240"/>
  <c r="B66" i="240"/>
  <c r="M65" i="240"/>
  <c r="C65" i="240"/>
  <c r="B65" i="240"/>
  <c r="M64" i="240"/>
  <c r="C64" i="240"/>
  <c r="B64" i="240"/>
  <c r="M63" i="240"/>
  <c r="C63" i="240"/>
  <c r="B63" i="240"/>
  <c r="F63" i="240" s="1"/>
  <c r="Z64" i="241" s="1"/>
  <c r="M62" i="240"/>
  <c r="F62" i="240"/>
  <c r="C62" i="240"/>
  <c r="B62" i="240"/>
  <c r="M61" i="240"/>
  <c r="C61" i="240"/>
  <c r="B61" i="240"/>
  <c r="M60" i="240"/>
  <c r="C60" i="240"/>
  <c r="B60" i="240"/>
  <c r="M59" i="240"/>
  <c r="C59" i="240"/>
  <c r="B59" i="240"/>
  <c r="M58" i="240"/>
  <c r="F58" i="240"/>
  <c r="Z59" i="241" s="1"/>
  <c r="C58" i="240"/>
  <c r="B58" i="240"/>
  <c r="M57" i="240"/>
  <c r="F57" i="240"/>
  <c r="Z58" i="241" s="1"/>
  <c r="C57" i="240"/>
  <c r="B57" i="240"/>
  <c r="M56" i="240"/>
  <c r="C56" i="240"/>
  <c r="B56" i="240"/>
  <c r="M55" i="240"/>
  <c r="C55" i="240"/>
  <c r="B55" i="240"/>
  <c r="X56" i="241" s="1"/>
  <c r="M54" i="240"/>
  <c r="C54" i="240"/>
  <c r="B54" i="240"/>
  <c r="M53" i="240"/>
  <c r="C53" i="240"/>
  <c r="B53" i="240"/>
  <c r="M52" i="240"/>
  <c r="C52" i="240"/>
  <c r="B52" i="240"/>
  <c r="F52" i="240" s="1"/>
  <c r="Z53" i="241" s="1"/>
  <c r="M51" i="240"/>
  <c r="F51" i="240"/>
  <c r="C51" i="240"/>
  <c r="B51" i="240"/>
  <c r="M50" i="240"/>
  <c r="C50" i="240"/>
  <c r="B50" i="240"/>
  <c r="M49" i="240"/>
  <c r="F49" i="240"/>
  <c r="Z50" i="241" s="1"/>
  <c r="C49" i="240"/>
  <c r="B49" i="240"/>
  <c r="M48" i="240"/>
  <c r="C48" i="240"/>
  <c r="B48" i="240"/>
  <c r="M47" i="240"/>
  <c r="C47" i="240"/>
  <c r="B47" i="240"/>
  <c r="M46" i="240"/>
  <c r="C46" i="240"/>
  <c r="B46" i="240"/>
  <c r="F46" i="240" s="1"/>
  <c r="Z47" i="241" s="1"/>
  <c r="M45" i="240"/>
  <c r="C45" i="240"/>
  <c r="B45" i="240"/>
  <c r="M44" i="240"/>
  <c r="F44" i="240"/>
  <c r="Z45" i="241" s="1"/>
  <c r="C44" i="240"/>
  <c r="B44" i="240"/>
  <c r="M43" i="240"/>
  <c r="C43" i="240"/>
  <c r="B43" i="240"/>
  <c r="F43" i="240" s="1"/>
  <c r="Z44" i="241" s="1"/>
  <c r="M42" i="240"/>
  <c r="C42" i="240"/>
  <c r="B42" i="240"/>
  <c r="M41" i="240"/>
  <c r="C41" i="240"/>
  <c r="B41" i="240"/>
  <c r="M40" i="240"/>
  <c r="F40" i="240"/>
  <c r="C40" i="240"/>
  <c r="B40" i="240"/>
  <c r="M39" i="240"/>
  <c r="C39" i="240"/>
  <c r="B39" i="240"/>
  <c r="F39" i="240" s="1"/>
  <c r="Z40" i="241" s="1"/>
  <c r="M38" i="240"/>
  <c r="F38" i="240"/>
  <c r="Z39" i="241" s="1"/>
  <c r="C38" i="240"/>
  <c r="B38" i="240"/>
  <c r="M37" i="240"/>
  <c r="C37" i="240"/>
  <c r="B37" i="240"/>
  <c r="M36" i="240"/>
  <c r="C36" i="240"/>
  <c r="B36" i="240"/>
  <c r="M35" i="240"/>
  <c r="C35" i="240"/>
  <c r="B35" i="240"/>
  <c r="M34" i="240"/>
  <c r="C34" i="240"/>
  <c r="B34" i="240"/>
  <c r="M33" i="240"/>
  <c r="C33" i="240"/>
  <c r="B33" i="240"/>
  <c r="M32" i="240"/>
  <c r="C32" i="240"/>
  <c r="B32" i="240"/>
  <c r="F32" i="240" s="1"/>
  <c r="Z33" i="241" s="1"/>
  <c r="M31" i="240"/>
  <c r="C31" i="240"/>
  <c r="B31" i="240"/>
  <c r="M30" i="240"/>
  <c r="F30" i="240"/>
  <c r="C30" i="240"/>
  <c r="B30" i="240"/>
  <c r="M29" i="240"/>
  <c r="C29" i="240"/>
  <c r="B29" i="240"/>
  <c r="M28" i="240"/>
  <c r="C28" i="240"/>
  <c r="B28" i="240"/>
  <c r="M27" i="240"/>
  <c r="F27" i="240"/>
  <c r="Z28" i="241" s="1"/>
  <c r="C27" i="240"/>
  <c r="B27" i="240"/>
  <c r="M26" i="240"/>
  <c r="C26" i="240"/>
  <c r="B26" i="240"/>
  <c r="M25" i="240"/>
  <c r="C25" i="240"/>
  <c r="B25" i="240"/>
  <c r="M24" i="240"/>
  <c r="F24" i="240"/>
  <c r="C24" i="240"/>
  <c r="B24" i="240"/>
  <c r="M23" i="240"/>
  <c r="C23" i="240"/>
  <c r="B23" i="240"/>
  <c r="M22" i="240"/>
  <c r="C22" i="240"/>
  <c r="B22" i="240"/>
  <c r="X23" i="241" s="1"/>
  <c r="M21" i="240"/>
  <c r="C21" i="240"/>
  <c r="B21" i="240"/>
  <c r="M20" i="240"/>
  <c r="C20" i="240"/>
  <c r="B20" i="240"/>
  <c r="M19" i="240"/>
  <c r="F19" i="240"/>
  <c r="Z20" i="241" s="1"/>
  <c r="C19" i="240"/>
  <c r="B19" i="240"/>
  <c r="X20" i="241" s="1"/>
  <c r="M18" i="240"/>
  <c r="C18" i="240"/>
  <c r="B18" i="240"/>
  <c r="F18" i="240" s="1"/>
  <c r="M17" i="240"/>
  <c r="C17" i="240"/>
  <c r="B17" i="240"/>
  <c r="M16" i="240"/>
  <c r="C16" i="240"/>
  <c r="B16" i="240"/>
  <c r="F16" i="240" s="1"/>
  <c r="Z17" i="241" s="1"/>
  <c r="M15" i="240"/>
  <c r="F15" i="240"/>
  <c r="C15" i="240"/>
  <c r="B15" i="240"/>
  <c r="M14" i="240"/>
  <c r="C14" i="240"/>
  <c r="B14" i="240"/>
  <c r="M13" i="240"/>
  <c r="C13" i="240"/>
  <c r="B13" i="240"/>
  <c r="F13" i="240" s="1"/>
  <c r="Z14" i="241" s="1"/>
  <c r="M12" i="240"/>
  <c r="C12" i="240"/>
  <c r="B12" i="240"/>
  <c r="M11" i="240"/>
  <c r="C11" i="240"/>
  <c r="B11" i="240"/>
  <c r="M10" i="240"/>
  <c r="C10" i="240"/>
  <c r="B10" i="240"/>
  <c r="M9" i="240"/>
  <c r="C9" i="240"/>
  <c r="B9" i="240"/>
  <c r="F9" i="240" s="1"/>
  <c r="M8" i="240"/>
  <c r="F8" i="240"/>
  <c r="Z9" i="241" s="1"/>
  <c r="C8" i="240"/>
  <c r="B8" i="240"/>
  <c r="M7" i="240"/>
  <c r="C7" i="240"/>
  <c r="B7" i="240"/>
  <c r="F7" i="240" s="1"/>
  <c r="M6" i="240"/>
  <c r="C6" i="240"/>
  <c r="B6" i="240"/>
  <c r="M5" i="240"/>
  <c r="C5" i="240"/>
  <c r="B5" i="240"/>
  <c r="M4" i="240"/>
  <c r="C4" i="240"/>
  <c r="B4" i="240"/>
  <c r="F4" i="240" s="1"/>
  <c r="C2" i="240" a="1"/>
  <c r="C2" i="240" s="1"/>
  <c r="X21" i="239"/>
  <c r="X58" i="239"/>
  <c r="X90" i="239"/>
  <c r="X105" i="239"/>
  <c r="X129" i="239"/>
  <c r="X141" i="239"/>
  <c r="X165" i="239"/>
  <c r="X179" i="239"/>
  <c r="X183" i="239"/>
  <c r="X195" i="239"/>
  <c r="X198" i="239"/>
  <c r="X219" i="239"/>
  <c r="X233" i="239"/>
  <c r="X237" i="239"/>
  <c r="X244" i="239"/>
  <c r="X255" i="239"/>
  <c r="X256" i="239"/>
  <c r="X267" i="239"/>
  <c r="X271" i="239"/>
  <c r="X279" i="239"/>
  <c r="X282" i="239"/>
  <c r="X286" i="239"/>
  <c r="X289" i="239"/>
  <c r="X294" i="239"/>
  <c r="X306" i="239"/>
  <c r="H34" i="239"/>
  <c r="H33" i="239"/>
  <c r="H32" i="239"/>
  <c r="H31" i="239"/>
  <c r="T30" i="239"/>
  <c r="O30" i="239"/>
  <c r="H30" i="239"/>
  <c r="P30" i="239" s="1"/>
  <c r="Q30" i="239" s="1"/>
  <c r="T29" i="239"/>
  <c r="P29" i="239"/>
  <c r="O29" i="239"/>
  <c r="H29" i="239"/>
  <c r="H28" i="239"/>
  <c r="H27" i="239"/>
  <c r="H26" i="239"/>
  <c r="H25" i="239"/>
  <c r="H24" i="239"/>
  <c r="H23" i="239"/>
  <c r="H22" i="239"/>
  <c r="H21" i="239"/>
  <c r="H20" i="239"/>
  <c r="H19" i="239"/>
  <c r="H18" i="239"/>
  <c r="H17" i="239"/>
  <c r="H16" i="239"/>
  <c r="H15" i="239"/>
  <c r="H14" i="239"/>
  <c r="H13" i="239"/>
  <c r="H12" i="239"/>
  <c r="T11" i="239"/>
  <c r="P11" i="239"/>
  <c r="Q11" i="239" s="1"/>
  <c r="O11" i="239"/>
  <c r="H11" i="239"/>
  <c r="H10" i="239"/>
  <c r="H9" i="239"/>
  <c r="H8" i="239"/>
  <c r="H7" i="239"/>
  <c r="H6" i="239"/>
  <c r="H5" i="239"/>
  <c r="AB2" i="239"/>
  <c r="AA2" i="239"/>
  <c r="Z2" i="239"/>
  <c r="Y2" i="239"/>
  <c r="X2" i="239"/>
  <c r="N2" i="239"/>
  <c r="K315" i="238" s="1"/>
  <c r="M2" i="239"/>
  <c r="K320" i="238" s="1"/>
  <c r="L2" i="239"/>
  <c r="J2" i="239"/>
  <c r="N313" i="238"/>
  <c r="M306" i="238"/>
  <c r="C306" i="238"/>
  <c r="B306" i="238"/>
  <c r="M305" i="238"/>
  <c r="C305" i="238"/>
  <c r="B305" i="238"/>
  <c r="M304" i="238"/>
  <c r="C304" i="238"/>
  <c r="B304" i="238"/>
  <c r="M303" i="238"/>
  <c r="F303" i="238"/>
  <c r="Z304" i="239" s="1"/>
  <c r="C303" i="238"/>
  <c r="B303" i="238"/>
  <c r="X304" i="239" s="1"/>
  <c r="M302" i="238"/>
  <c r="C302" i="238"/>
  <c r="B302" i="238"/>
  <c r="M301" i="238"/>
  <c r="C301" i="238"/>
  <c r="B301" i="238"/>
  <c r="M300" i="238"/>
  <c r="C300" i="238"/>
  <c r="B300" i="238"/>
  <c r="F300" i="238" s="1"/>
  <c r="M299" i="238"/>
  <c r="C299" i="238"/>
  <c r="B299" i="238"/>
  <c r="M298" i="238"/>
  <c r="C298" i="238"/>
  <c r="B298" i="238"/>
  <c r="F298" i="238" s="1"/>
  <c r="M297" i="238"/>
  <c r="F297" i="238"/>
  <c r="Z298" i="239" s="1"/>
  <c r="C297" i="238"/>
  <c r="B297" i="238"/>
  <c r="X298" i="239" s="1"/>
  <c r="M296" i="238"/>
  <c r="C296" i="238"/>
  <c r="B296" i="238"/>
  <c r="M295" i="238"/>
  <c r="C295" i="238"/>
  <c r="B295" i="238"/>
  <c r="F295" i="238" s="1"/>
  <c r="Z296" i="239" s="1"/>
  <c r="M294" i="238"/>
  <c r="C294" i="238"/>
  <c r="B294" i="238"/>
  <c r="M293" i="238"/>
  <c r="C293" i="238"/>
  <c r="B293" i="238"/>
  <c r="M292" i="238"/>
  <c r="C292" i="238"/>
  <c r="B292" i="238"/>
  <c r="F292" i="238" s="1"/>
  <c r="Z293" i="239" s="1"/>
  <c r="M291" i="238"/>
  <c r="C291" i="238"/>
  <c r="B291" i="238"/>
  <c r="M290" i="238"/>
  <c r="C290" i="238"/>
  <c r="B290" i="238"/>
  <c r="X291" i="239" s="1"/>
  <c r="M289" i="238"/>
  <c r="F289" i="238"/>
  <c r="Z290" i="239" s="1"/>
  <c r="C289" i="238"/>
  <c r="B289" i="238"/>
  <c r="M288" i="238"/>
  <c r="C288" i="238"/>
  <c r="B288" i="238"/>
  <c r="M287" i="238"/>
  <c r="C287" i="238"/>
  <c r="B287" i="238"/>
  <c r="X288" i="239" s="1"/>
  <c r="M286" i="238"/>
  <c r="C286" i="238"/>
  <c r="B286" i="238"/>
  <c r="M285" i="238"/>
  <c r="F285" i="238"/>
  <c r="Z286" i="239" s="1"/>
  <c r="C285" i="238"/>
  <c r="B285" i="238"/>
  <c r="M284" i="238"/>
  <c r="F284" i="238"/>
  <c r="Z285" i="239" s="1"/>
  <c r="C284" i="238"/>
  <c r="B284" i="238"/>
  <c r="X285" i="239" s="1"/>
  <c r="M283" i="238"/>
  <c r="C283" i="238"/>
  <c r="B283" i="238"/>
  <c r="M282" i="238"/>
  <c r="C282" i="238"/>
  <c r="B282" i="238"/>
  <c r="M281" i="238"/>
  <c r="C281" i="238"/>
  <c r="B281" i="238"/>
  <c r="M280" i="238"/>
  <c r="C280" i="238"/>
  <c r="B280" i="238"/>
  <c r="X281" i="239" s="1"/>
  <c r="M279" i="238"/>
  <c r="C279" i="238"/>
  <c r="B279" i="238"/>
  <c r="X280" i="239" s="1"/>
  <c r="M278" i="238"/>
  <c r="F278" i="238"/>
  <c r="Z279" i="239" s="1"/>
  <c r="C278" i="238"/>
  <c r="B278" i="238"/>
  <c r="M277" i="238"/>
  <c r="C277" i="238"/>
  <c r="B277" i="238"/>
  <c r="M276" i="238"/>
  <c r="C276" i="238"/>
  <c r="B276" i="238"/>
  <c r="M275" i="238"/>
  <c r="C275" i="238"/>
  <c r="B275" i="238"/>
  <c r="M274" i="238"/>
  <c r="C274" i="238"/>
  <c r="B274" i="238"/>
  <c r="M273" i="238"/>
  <c r="C273" i="238"/>
  <c r="B273" i="238"/>
  <c r="X274" i="239" s="1"/>
  <c r="M272" i="238"/>
  <c r="C272" i="238"/>
  <c r="B272" i="238"/>
  <c r="X273" i="239" s="1"/>
  <c r="M271" i="238"/>
  <c r="C271" i="238"/>
  <c r="B271" i="238"/>
  <c r="M270" i="238"/>
  <c r="F270" i="238"/>
  <c r="C270" i="238"/>
  <c r="B270" i="238"/>
  <c r="M269" i="238"/>
  <c r="C269" i="238"/>
  <c r="B269" i="238"/>
  <c r="X270" i="239" s="1"/>
  <c r="M268" i="238"/>
  <c r="C268" i="238"/>
  <c r="B268" i="238"/>
  <c r="M267" i="238"/>
  <c r="F267" i="238"/>
  <c r="Z268" i="239" s="1"/>
  <c r="C267" i="238"/>
  <c r="B267" i="238"/>
  <c r="M266" i="238"/>
  <c r="F266" i="238"/>
  <c r="Z267" i="239" s="1"/>
  <c r="C266" i="238"/>
  <c r="B266" i="238"/>
  <c r="M265" i="238"/>
  <c r="C265" i="238"/>
  <c r="B265" i="238"/>
  <c r="F265" i="238" s="1"/>
  <c r="M264" i="238"/>
  <c r="C264" i="238"/>
  <c r="B264" i="238"/>
  <c r="F264" i="238" s="1"/>
  <c r="M263" i="238"/>
  <c r="C263" i="238"/>
  <c r="B263" i="238"/>
  <c r="M262" i="238"/>
  <c r="C262" i="238"/>
  <c r="B262" i="238"/>
  <c r="X263" i="239" s="1"/>
  <c r="M261" i="238"/>
  <c r="C261" i="238"/>
  <c r="B261" i="238"/>
  <c r="F261" i="238" s="1"/>
  <c r="Z262" i="239" s="1"/>
  <c r="M260" i="238"/>
  <c r="C260" i="238"/>
  <c r="B260" i="238"/>
  <c r="M259" i="238"/>
  <c r="C259" i="238"/>
  <c r="B259" i="238"/>
  <c r="M258" i="238"/>
  <c r="C258" i="238"/>
  <c r="B258" i="238"/>
  <c r="F258" i="238" s="1"/>
  <c r="M257" i="238"/>
  <c r="C257" i="238"/>
  <c r="B257" i="238"/>
  <c r="M256" i="238"/>
  <c r="C256" i="238"/>
  <c r="B256" i="238"/>
  <c r="M255" i="238"/>
  <c r="F255" i="238"/>
  <c r="Z256" i="239" s="1"/>
  <c r="C255" i="238"/>
  <c r="B255" i="238"/>
  <c r="M254" i="238"/>
  <c r="F254" i="238"/>
  <c r="Z255" i="239" s="1"/>
  <c r="C254" i="238"/>
  <c r="B254" i="238"/>
  <c r="M253" i="238"/>
  <c r="C253" i="238"/>
  <c r="B253" i="238"/>
  <c r="F253" i="238" s="1"/>
  <c r="Z254" i="239" s="1"/>
  <c r="M252" i="238"/>
  <c r="C252" i="238"/>
  <c r="B252" i="238"/>
  <c r="X253" i="239" s="1"/>
  <c r="M251" i="238"/>
  <c r="C251" i="238"/>
  <c r="B251" i="238"/>
  <c r="X252" i="239" s="1"/>
  <c r="M250" i="238"/>
  <c r="C250" i="238"/>
  <c r="B250" i="238"/>
  <c r="M249" i="238"/>
  <c r="C249" i="238"/>
  <c r="B249" i="238"/>
  <c r="F249" i="238" s="1"/>
  <c r="Z250" i="239" s="1"/>
  <c r="M248" i="238"/>
  <c r="C248" i="238"/>
  <c r="B248" i="238"/>
  <c r="F248" i="238" s="1"/>
  <c r="Z249" i="239" s="1"/>
  <c r="M247" i="238"/>
  <c r="C247" i="238"/>
  <c r="B247" i="238"/>
  <c r="F247" i="238" s="1"/>
  <c r="M246" i="238"/>
  <c r="C246" i="238"/>
  <c r="B246" i="238"/>
  <c r="F246" i="238" s="1"/>
  <c r="M245" i="238"/>
  <c r="C245" i="238"/>
  <c r="B245" i="238"/>
  <c r="M244" i="238"/>
  <c r="C244" i="238"/>
  <c r="B244" i="238"/>
  <c r="M243" i="238"/>
  <c r="F243" i="238"/>
  <c r="Z244" i="239" s="1"/>
  <c r="C243" i="238"/>
  <c r="B243" i="238"/>
  <c r="M242" i="238"/>
  <c r="C242" i="238"/>
  <c r="B242" i="238"/>
  <c r="X243" i="239" s="1"/>
  <c r="M241" i="238"/>
  <c r="C241" i="238"/>
  <c r="B241" i="238"/>
  <c r="M240" i="238"/>
  <c r="C240" i="238"/>
  <c r="B240" i="238"/>
  <c r="X241" i="239" s="1"/>
  <c r="M239" i="238"/>
  <c r="C239" i="238"/>
  <c r="B239" i="238"/>
  <c r="X240" i="239" s="1"/>
  <c r="M238" i="238"/>
  <c r="C238" i="238"/>
  <c r="B238" i="238"/>
  <c r="M237" i="238"/>
  <c r="C237" i="238"/>
  <c r="B237" i="238"/>
  <c r="X238" i="239" s="1"/>
  <c r="M236" i="238"/>
  <c r="F236" i="238"/>
  <c r="Z237" i="239" s="1"/>
  <c r="C236" i="238"/>
  <c r="B236" i="238"/>
  <c r="M235" i="238"/>
  <c r="C235" i="238"/>
  <c r="B235" i="238"/>
  <c r="F235" i="238" s="1"/>
  <c r="Z236" i="239" s="1"/>
  <c r="M234" i="238"/>
  <c r="C234" i="238"/>
  <c r="B234" i="238"/>
  <c r="M233" i="238"/>
  <c r="C233" i="238"/>
  <c r="B233" i="238"/>
  <c r="F233" i="238" s="1"/>
  <c r="M232" i="238"/>
  <c r="C232" i="238"/>
  <c r="B232" i="238"/>
  <c r="M231" i="238"/>
  <c r="C231" i="238"/>
  <c r="B231" i="238"/>
  <c r="M230" i="238"/>
  <c r="C230" i="238"/>
  <c r="B230" i="238"/>
  <c r="M229" i="238"/>
  <c r="C229" i="238"/>
  <c r="B229" i="238"/>
  <c r="F229" i="238" s="1"/>
  <c r="Z230" i="239" s="1"/>
  <c r="M228" i="238"/>
  <c r="C228" i="238"/>
  <c r="B228" i="238"/>
  <c r="M227" i="238"/>
  <c r="C227" i="238"/>
  <c r="B227" i="238"/>
  <c r="M226" i="238"/>
  <c r="C226" i="238"/>
  <c r="B226" i="238"/>
  <c r="X227" i="239" s="1"/>
  <c r="M225" i="238"/>
  <c r="C225" i="238"/>
  <c r="B225" i="238"/>
  <c r="M224" i="238"/>
  <c r="C224" i="238"/>
  <c r="B224" i="238"/>
  <c r="F224" i="238" s="1"/>
  <c r="M223" i="238"/>
  <c r="C223" i="238"/>
  <c r="B223" i="238"/>
  <c r="F223" i="238" s="1"/>
  <c r="Z224" i="239" s="1"/>
  <c r="M222" i="238"/>
  <c r="C222" i="238"/>
  <c r="B222" i="238"/>
  <c r="F222" i="238" s="1"/>
  <c r="M221" i="238"/>
  <c r="C221" i="238"/>
  <c r="B221" i="238"/>
  <c r="M220" i="238"/>
  <c r="C220" i="238"/>
  <c r="B220" i="238"/>
  <c r="M219" i="238"/>
  <c r="C219" i="238"/>
  <c r="B219" i="238"/>
  <c r="X220" i="239" s="1"/>
  <c r="M218" i="238"/>
  <c r="C218" i="238"/>
  <c r="B218" i="238"/>
  <c r="F218" i="238" s="1"/>
  <c r="Z219" i="239" s="1"/>
  <c r="M217" i="238"/>
  <c r="F217" i="238"/>
  <c r="Z218" i="239" s="1"/>
  <c r="C217" i="238"/>
  <c r="B217" i="238"/>
  <c r="M216" i="238"/>
  <c r="C216" i="238"/>
  <c r="B216" i="238"/>
  <c r="M215" i="238"/>
  <c r="C215" i="238"/>
  <c r="B215" i="238"/>
  <c r="F215" i="238" s="1"/>
  <c r="M214" i="238"/>
  <c r="C214" i="238"/>
  <c r="B214" i="238"/>
  <c r="M213" i="238"/>
  <c r="C213" i="238"/>
  <c r="B213" i="238"/>
  <c r="M212" i="238"/>
  <c r="F212" i="238"/>
  <c r="Z213" i="239" s="1"/>
  <c r="C212" i="238"/>
  <c r="B212" i="238"/>
  <c r="X213" i="239" s="1"/>
  <c r="M211" i="238"/>
  <c r="C211" i="238"/>
  <c r="B211" i="238"/>
  <c r="F211" i="238" s="1"/>
  <c r="Z212" i="239" s="1"/>
  <c r="M210" i="238"/>
  <c r="C210" i="238"/>
  <c r="B210" i="238"/>
  <c r="M209" i="238"/>
  <c r="C209" i="238"/>
  <c r="B209" i="238"/>
  <c r="M208" i="238"/>
  <c r="C208" i="238"/>
  <c r="B208" i="238"/>
  <c r="X209" i="239" s="1"/>
  <c r="M207" i="238"/>
  <c r="C207" i="238"/>
  <c r="B207" i="238"/>
  <c r="X208" i="239" s="1"/>
  <c r="M206" i="238"/>
  <c r="F206" i="238"/>
  <c r="C206" i="238"/>
  <c r="B206" i="238"/>
  <c r="M205" i="238"/>
  <c r="F205" i="238"/>
  <c r="Z206" i="239" s="1"/>
  <c r="C205" i="238"/>
  <c r="B205" i="238"/>
  <c r="M204" i="238"/>
  <c r="C204" i="238"/>
  <c r="B204" i="238"/>
  <c r="X205" i="239" s="1"/>
  <c r="M203" i="238"/>
  <c r="C203" i="238"/>
  <c r="B203" i="238"/>
  <c r="M202" i="238"/>
  <c r="C202" i="238"/>
  <c r="B202" i="238"/>
  <c r="M201" i="238"/>
  <c r="C201" i="238"/>
  <c r="B201" i="238"/>
  <c r="M200" i="238"/>
  <c r="C200" i="238"/>
  <c r="B200" i="238"/>
  <c r="M199" i="238"/>
  <c r="C199" i="238"/>
  <c r="B199" i="238"/>
  <c r="F199" i="238" s="1"/>
  <c r="Z200" i="239" s="1"/>
  <c r="M198" i="238"/>
  <c r="C198" i="238"/>
  <c r="B198" i="238"/>
  <c r="M197" i="238"/>
  <c r="F197" i="238"/>
  <c r="C197" i="238"/>
  <c r="B197" i="238"/>
  <c r="M196" i="238"/>
  <c r="C196" i="238"/>
  <c r="B196" i="238"/>
  <c r="X197" i="239" s="1"/>
  <c r="M195" i="238"/>
  <c r="C195" i="238"/>
  <c r="B195" i="238"/>
  <c r="M194" i="238"/>
  <c r="F194" i="238"/>
  <c r="Z195" i="239" s="1"/>
  <c r="C194" i="238"/>
  <c r="B194" i="238"/>
  <c r="M193" i="238"/>
  <c r="F193" i="238"/>
  <c r="Z194" i="239" s="1"/>
  <c r="C193" i="238"/>
  <c r="B193" i="238"/>
  <c r="M192" i="238"/>
  <c r="C192" i="238"/>
  <c r="B192" i="238"/>
  <c r="M191" i="238"/>
  <c r="C191" i="238"/>
  <c r="B191" i="238"/>
  <c r="M190" i="238"/>
  <c r="C190" i="238"/>
  <c r="B190" i="238"/>
  <c r="M189" i="238"/>
  <c r="C189" i="238"/>
  <c r="B189" i="238"/>
  <c r="X190" i="239" s="1"/>
  <c r="M188" i="238"/>
  <c r="C188" i="238"/>
  <c r="B188" i="238"/>
  <c r="F188" i="238" s="1"/>
  <c r="M187" i="238"/>
  <c r="C187" i="238"/>
  <c r="B187" i="238"/>
  <c r="F187" i="238" s="1"/>
  <c r="Z188" i="239" s="1"/>
  <c r="M186" i="238"/>
  <c r="F186" i="238"/>
  <c r="C186" i="238"/>
  <c r="B186" i="238"/>
  <c r="M185" i="238"/>
  <c r="C185" i="238"/>
  <c r="B185" i="238"/>
  <c r="X186" i="239" s="1"/>
  <c r="M184" i="238"/>
  <c r="C184" i="238"/>
  <c r="B184" i="238"/>
  <c r="M183" i="238"/>
  <c r="C183" i="238"/>
  <c r="B183" i="238"/>
  <c r="X184" i="239" s="1"/>
  <c r="M182" i="238"/>
  <c r="F182" i="238"/>
  <c r="Z183" i="239" s="1"/>
  <c r="C182" i="238"/>
  <c r="B182" i="238"/>
  <c r="M181" i="238"/>
  <c r="C181" i="238"/>
  <c r="B181" i="238"/>
  <c r="F181" i="238" s="1"/>
  <c r="Z182" i="239" s="1"/>
  <c r="M180" i="238"/>
  <c r="C180" i="238"/>
  <c r="B180" i="238"/>
  <c r="M179" i="238"/>
  <c r="C179" i="238"/>
  <c r="B179" i="238"/>
  <c r="F179" i="238" s="1"/>
  <c r="M178" i="238"/>
  <c r="C178" i="238"/>
  <c r="B178" i="238"/>
  <c r="M177" i="238"/>
  <c r="C177" i="238"/>
  <c r="B177" i="238"/>
  <c r="M176" i="238"/>
  <c r="C176" i="238"/>
  <c r="B176" i="238"/>
  <c r="F176" i="238" s="1"/>
  <c r="Z177" i="239" s="1"/>
  <c r="M175" i="238"/>
  <c r="C175" i="238"/>
  <c r="B175" i="238"/>
  <c r="F175" i="238" s="1"/>
  <c r="Z176" i="239" s="1"/>
  <c r="M174" i="238"/>
  <c r="C174" i="238"/>
  <c r="B174" i="238"/>
  <c r="M173" i="238"/>
  <c r="C173" i="238"/>
  <c r="B173" i="238"/>
  <c r="M172" i="238"/>
  <c r="C172" i="238"/>
  <c r="B172" i="238"/>
  <c r="X173" i="239" s="1"/>
  <c r="M171" i="238"/>
  <c r="C171" i="238"/>
  <c r="B171" i="238"/>
  <c r="M170" i="238"/>
  <c r="C170" i="238"/>
  <c r="B170" i="238"/>
  <c r="F170" i="238" s="1"/>
  <c r="M169" i="238"/>
  <c r="C169" i="238"/>
  <c r="B169" i="238"/>
  <c r="F169" i="238" s="1"/>
  <c r="Z170" i="239" s="1"/>
  <c r="M168" i="238"/>
  <c r="C168" i="238"/>
  <c r="B168" i="238"/>
  <c r="M167" i="238"/>
  <c r="C167" i="238"/>
  <c r="B167" i="238"/>
  <c r="M166" i="238"/>
  <c r="C166" i="238"/>
  <c r="B166" i="238"/>
  <c r="M165" i="238"/>
  <c r="C165" i="238"/>
  <c r="B165" i="238"/>
  <c r="X166" i="239" s="1"/>
  <c r="M164" i="238"/>
  <c r="C164" i="238"/>
  <c r="B164" i="238"/>
  <c r="F164" i="238" s="1"/>
  <c r="Z165" i="239" s="1"/>
  <c r="M163" i="238"/>
  <c r="F163" i="238"/>
  <c r="Z164" i="239" s="1"/>
  <c r="C163" i="238"/>
  <c r="B163" i="238"/>
  <c r="M162" i="238"/>
  <c r="C162" i="238"/>
  <c r="B162" i="238"/>
  <c r="M161" i="238"/>
  <c r="C161" i="238"/>
  <c r="B161" i="238"/>
  <c r="M160" i="238"/>
  <c r="C160" i="238"/>
  <c r="B160" i="238"/>
  <c r="M159" i="238"/>
  <c r="C159" i="238"/>
  <c r="B159" i="238"/>
  <c r="M158" i="238"/>
  <c r="F158" i="238"/>
  <c r="Z159" i="239" s="1"/>
  <c r="C158" i="238"/>
  <c r="B158" i="238"/>
  <c r="X159" i="239" s="1"/>
  <c r="M157" i="238"/>
  <c r="C157" i="238"/>
  <c r="B157" i="238"/>
  <c r="F157" i="238" s="1"/>
  <c r="Z158" i="239" s="1"/>
  <c r="M156" i="238"/>
  <c r="C156" i="238"/>
  <c r="B156" i="238"/>
  <c r="M155" i="238"/>
  <c r="C155" i="238"/>
  <c r="B155" i="238"/>
  <c r="M154" i="238"/>
  <c r="C154" i="238"/>
  <c r="B154" i="238"/>
  <c r="X155" i="239" s="1"/>
  <c r="M153" i="238"/>
  <c r="C153" i="238"/>
  <c r="B153" i="238"/>
  <c r="X154" i="239" s="1"/>
  <c r="M152" i="238"/>
  <c r="F152" i="238"/>
  <c r="C152" i="238"/>
  <c r="B152" i="238"/>
  <c r="M151" i="238"/>
  <c r="F151" i="238"/>
  <c r="Z152" i="239" s="1"/>
  <c r="C151" i="238"/>
  <c r="B151" i="238"/>
  <c r="M150" i="238"/>
  <c r="C150" i="238"/>
  <c r="B150" i="238"/>
  <c r="X151" i="239" s="1"/>
  <c r="M149" i="238"/>
  <c r="C149" i="238"/>
  <c r="B149" i="238"/>
  <c r="M148" i="238"/>
  <c r="C148" i="238"/>
  <c r="B148" i="238"/>
  <c r="M147" i="238"/>
  <c r="C147" i="238"/>
  <c r="B147" i="238"/>
  <c r="M146" i="238"/>
  <c r="C146" i="238"/>
  <c r="B146" i="238"/>
  <c r="F146" i="238" s="1"/>
  <c r="Z147" i="239" s="1"/>
  <c r="M145" i="238"/>
  <c r="C145" i="238"/>
  <c r="B145" i="238"/>
  <c r="F145" i="238" s="1"/>
  <c r="Z146" i="239" s="1"/>
  <c r="M144" i="238"/>
  <c r="C144" i="238"/>
  <c r="B144" i="238"/>
  <c r="M143" i="238"/>
  <c r="F143" i="238"/>
  <c r="C143" i="238"/>
  <c r="B143" i="238"/>
  <c r="X144" i="239" s="1"/>
  <c r="M142" i="238"/>
  <c r="C142" i="238"/>
  <c r="B142" i="238"/>
  <c r="M141" i="238"/>
  <c r="C141" i="238"/>
  <c r="B141" i="238"/>
  <c r="M140" i="238"/>
  <c r="F140" i="238"/>
  <c r="Z141" i="239" s="1"/>
  <c r="C140" i="238"/>
  <c r="B140" i="238"/>
  <c r="M139" i="238"/>
  <c r="F139" i="238"/>
  <c r="Z140" i="239" s="1"/>
  <c r="C139" i="238"/>
  <c r="B139" i="238"/>
  <c r="M138" i="238"/>
  <c r="C138" i="238"/>
  <c r="B138" i="238"/>
  <c r="M137" i="238"/>
  <c r="C137" i="238"/>
  <c r="B137" i="238"/>
  <c r="M136" i="238"/>
  <c r="C136" i="238"/>
  <c r="B136" i="238"/>
  <c r="M135" i="238"/>
  <c r="C135" i="238"/>
  <c r="B135" i="238"/>
  <c r="X136" i="239" s="1"/>
  <c r="M134" i="238"/>
  <c r="C134" i="238"/>
  <c r="B134" i="238"/>
  <c r="F134" i="238" s="1"/>
  <c r="M133" i="238"/>
  <c r="C133" i="238"/>
  <c r="B133" i="238"/>
  <c r="F133" i="238" s="1"/>
  <c r="Z134" i="239" s="1"/>
  <c r="M132" i="238"/>
  <c r="F132" i="238"/>
  <c r="C132" i="238"/>
  <c r="B132" i="238"/>
  <c r="M131" i="238"/>
  <c r="C131" i="238"/>
  <c r="B131" i="238"/>
  <c r="X132" i="239" s="1"/>
  <c r="M130" i="238"/>
  <c r="C130" i="238"/>
  <c r="B130" i="238"/>
  <c r="M129" i="238"/>
  <c r="C129" i="238"/>
  <c r="B129" i="238"/>
  <c r="X130" i="239" s="1"/>
  <c r="M128" i="238"/>
  <c r="F128" i="238"/>
  <c r="Z129" i="239" s="1"/>
  <c r="C128" i="238"/>
  <c r="B128" i="238"/>
  <c r="M127" i="238"/>
  <c r="C127" i="238"/>
  <c r="B127" i="238"/>
  <c r="F127" i="238" s="1"/>
  <c r="Z128" i="239" s="1"/>
  <c r="M126" i="238"/>
  <c r="C126" i="238"/>
  <c r="B126" i="238"/>
  <c r="M125" i="238"/>
  <c r="C125" i="238"/>
  <c r="B125" i="238"/>
  <c r="F125" i="238" s="1"/>
  <c r="M124" i="238"/>
  <c r="C124" i="238"/>
  <c r="B124" i="238"/>
  <c r="X125" i="239" s="1"/>
  <c r="M123" i="238"/>
  <c r="C123" i="238"/>
  <c r="B123" i="238"/>
  <c r="M122" i="238"/>
  <c r="C122" i="238"/>
  <c r="B122" i="238"/>
  <c r="F122" i="238" s="1"/>
  <c r="Z123" i="239" s="1"/>
  <c r="M121" i="238"/>
  <c r="C121" i="238"/>
  <c r="B121" i="238"/>
  <c r="F121" i="238" s="1"/>
  <c r="Z122" i="239" s="1"/>
  <c r="M120" i="238"/>
  <c r="C120" i="238"/>
  <c r="B120" i="238"/>
  <c r="M119" i="238"/>
  <c r="C119" i="238"/>
  <c r="B119" i="238"/>
  <c r="M118" i="238"/>
  <c r="C118" i="238"/>
  <c r="B118" i="238"/>
  <c r="X119" i="239" s="1"/>
  <c r="M117" i="238"/>
  <c r="C117" i="238"/>
  <c r="B117" i="238"/>
  <c r="M116" i="238"/>
  <c r="C116" i="238"/>
  <c r="B116" i="238"/>
  <c r="F116" i="238" s="1"/>
  <c r="M115" i="238"/>
  <c r="F115" i="238"/>
  <c r="Z116" i="239" s="1"/>
  <c r="C115" i="238"/>
  <c r="B115" i="238"/>
  <c r="M114" i="238"/>
  <c r="C114" i="238"/>
  <c r="B114" i="238"/>
  <c r="M113" i="238"/>
  <c r="C113" i="238"/>
  <c r="B113" i="238"/>
  <c r="M112" i="238"/>
  <c r="C112" i="238"/>
  <c r="B112" i="238"/>
  <c r="M111" i="238"/>
  <c r="C111" i="238"/>
  <c r="B111" i="238"/>
  <c r="X112" i="239" s="1"/>
  <c r="M110" i="238"/>
  <c r="C110" i="238"/>
  <c r="B110" i="238"/>
  <c r="M109" i="238"/>
  <c r="C109" i="238"/>
  <c r="B109" i="238"/>
  <c r="F109" i="238" s="1"/>
  <c r="Z110" i="239" s="1"/>
  <c r="M108" i="238"/>
  <c r="C108" i="238"/>
  <c r="B108" i="238"/>
  <c r="M107" i="238"/>
  <c r="C107" i="238"/>
  <c r="B107" i="238"/>
  <c r="X108" i="239" s="1"/>
  <c r="M106" i="238"/>
  <c r="C106" i="238"/>
  <c r="B106" i="238"/>
  <c r="M105" i="238"/>
  <c r="C105" i="238"/>
  <c r="B105" i="238"/>
  <c r="M104" i="238"/>
  <c r="F104" i="238"/>
  <c r="Z105" i="239" s="1"/>
  <c r="C104" i="238"/>
  <c r="B104" i="238"/>
  <c r="M103" i="238"/>
  <c r="F103" i="238"/>
  <c r="Z104" i="239" s="1"/>
  <c r="C103" i="238"/>
  <c r="B103" i="238"/>
  <c r="M102" i="238"/>
  <c r="C102" i="238"/>
  <c r="B102" i="238"/>
  <c r="M101" i="238"/>
  <c r="C101" i="238"/>
  <c r="B101" i="238"/>
  <c r="M100" i="238"/>
  <c r="C100" i="238"/>
  <c r="B100" i="238"/>
  <c r="X101" i="239" s="1"/>
  <c r="M99" i="238"/>
  <c r="C99" i="238"/>
  <c r="B99" i="238"/>
  <c r="X100" i="239" s="1"/>
  <c r="M98" i="238"/>
  <c r="C98" i="238"/>
  <c r="B98" i="238"/>
  <c r="F98" i="238" s="1"/>
  <c r="M97" i="238"/>
  <c r="F97" i="238"/>
  <c r="Z98" i="239" s="1"/>
  <c r="C97" i="238"/>
  <c r="B97" i="238"/>
  <c r="M96" i="238"/>
  <c r="F96" i="238"/>
  <c r="C96" i="238"/>
  <c r="B96" i="238"/>
  <c r="X97" i="239" s="1"/>
  <c r="M95" i="238"/>
  <c r="C95" i="238"/>
  <c r="B95" i="238"/>
  <c r="M94" i="238"/>
  <c r="C94" i="238"/>
  <c r="B94" i="238"/>
  <c r="M93" i="238"/>
  <c r="C93" i="238"/>
  <c r="B93" i="238"/>
  <c r="M92" i="238"/>
  <c r="C92" i="238"/>
  <c r="B92" i="238"/>
  <c r="X93" i="239" s="1"/>
  <c r="M91" i="238"/>
  <c r="F91" i="238"/>
  <c r="Z92" i="239" s="1"/>
  <c r="C91" i="238"/>
  <c r="B91" i="238"/>
  <c r="M90" i="238"/>
  <c r="C90" i="238"/>
  <c r="B90" i="238"/>
  <c r="M89" i="238"/>
  <c r="F89" i="238"/>
  <c r="C89" i="238"/>
  <c r="B89" i="238"/>
  <c r="M88" i="238"/>
  <c r="C88" i="238"/>
  <c r="B88" i="238"/>
  <c r="X89" i="239" s="1"/>
  <c r="M87" i="238"/>
  <c r="C87" i="238"/>
  <c r="B87" i="238"/>
  <c r="M86" i="238"/>
  <c r="C86" i="238"/>
  <c r="B86" i="238"/>
  <c r="X87" i="239" s="1"/>
  <c r="M85" i="238"/>
  <c r="F85" i="238"/>
  <c r="Z86" i="239" s="1"/>
  <c r="C85" i="238"/>
  <c r="B85" i="238"/>
  <c r="M84" i="238"/>
  <c r="C84" i="238"/>
  <c r="B84" i="238"/>
  <c r="M83" i="238"/>
  <c r="C83" i="238"/>
  <c r="B83" i="238"/>
  <c r="M82" i="238"/>
  <c r="C82" i="238"/>
  <c r="B82" i="238"/>
  <c r="M81" i="238"/>
  <c r="C81" i="238"/>
  <c r="B81" i="238"/>
  <c r="X82" i="239" s="1"/>
  <c r="M80" i="238"/>
  <c r="F80" i="238"/>
  <c r="C80" i="238"/>
  <c r="B80" i="238"/>
  <c r="M79" i="238"/>
  <c r="C79" i="238"/>
  <c r="B79" i="238"/>
  <c r="F79" i="238" s="1"/>
  <c r="Z80" i="239" s="1"/>
  <c r="M78" i="238"/>
  <c r="F78" i="238"/>
  <c r="C78" i="238"/>
  <c r="B78" i="238"/>
  <c r="M77" i="238"/>
  <c r="C77" i="238"/>
  <c r="B77" i="238"/>
  <c r="X78" i="239" s="1"/>
  <c r="M76" i="238"/>
  <c r="C76" i="238"/>
  <c r="B76" i="238"/>
  <c r="M75" i="238"/>
  <c r="C75" i="238"/>
  <c r="B75" i="238"/>
  <c r="X76" i="239" s="1"/>
  <c r="M74" i="238"/>
  <c r="F74" i="238"/>
  <c r="Z75" i="239" s="1"/>
  <c r="C74" i="238"/>
  <c r="B74" i="238"/>
  <c r="X75" i="239" s="1"/>
  <c r="M73" i="238"/>
  <c r="C73" i="238"/>
  <c r="B73" i="238"/>
  <c r="F73" i="238" s="1"/>
  <c r="Z74" i="239" s="1"/>
  <c r="M72" i="238"/>
  <c r="C72" i="238"/>
  <c r="B72" i="238"/>
  <c r="M71" i="238"/>
  <c r="C71" i="238"/>
  <c r="B71" i="238"/>
  <c r="F71" i="238" s="1"/>
  <c r="M70" i="238"/>
  <c r="C70" i="238"/>
  <c r="B70" i="238"/>
  <c r="X71" i="239" s="1"/>
  <c r="M69" i="238"/>
  <c r="C69" i="238"/>
  <c r="B69" i="238"/>
  <c r="M68" i="238"/>
  <c r="C68" i="238"/>
  <c r="B68" i="238"/>
  <c r="F68" i="238" s="1"/>
  <c r="Z69" i="239" s="1"/>
  <c r="M67" i="238"/>
  <c r="C67" i="238"/>
  <c r="B67" i="238"/>
  <c r="F67" i="238" s="1"/>
  <c r="Z68" i="239" s="1"/>
  <c r="M66" i="238"/>
  <c r="C66" i="238"/>
  <c r="B66" i="238"/>
  <c r="M65" i="238"/>
  <c r="C65" i="238"/>
  <c r="B65" i="238"/>
  <c r="M64" i="238"/>
  <c r="C64" i="238"/>
  <c r="B64" i="238"/>
  <c r="X65" i="239" s="1"/>
  <c r="M63" i="238"/>
  <c r="C63" i="238"/>
  <c r="B63" i="238"/>
  <c r="M62" i="238"/>
  <c r="F62" i="238"/>
  <c r="C62" i="238"/>
  <c r="B62" i="238"/>
  <c r="M61" i="238"/>
  <c r="C61" i="238"/>
  <c r="B61" i="238"/>
  <c r="F61" i="238" s="1"/>
  <c r="Z62" i="239" s="1"/>
  <c r="M60" i="238"/>
  <c r="F60" i="238"/>
  <c r="C60" i="238"/>
  <c r="B60" i="238"/>
  <c r="X61" i="239" s="1"/>
  <c r="M59" i="238"/>
  <c r="C59" i="238"/>
  <c r="B59" i="238"/>
  <c r="M58" i="238"/>
  <c r="C58" i="238"/>
  <c r="B58" i="238"/>
  <c r="M57" i="238"/>
  <c r="C57" i="238"/>
  <c r="B57" i="238"/>
  <c r="M56" i="238"/>
  <c r="C56" i="238"/>
  <c r="B56" i="238"/>
  <c r="M55" i="238"/>
  <c r="F55" i="238"/>
  <c r="Z56" i="239" s="1"/>
  <c r="C55" i="238"/>
  <c r="B55" i="238"/>
  <c r="M54" i="238"/>
  <c r="C54" i="238"/>
  <c r="B54" i="238"/>
  <c r="M53" i="238"/>
  <c r="F53" i="238"/>
  <c r="C53" i="238"/>
  <c r="B53" i="238"/>
  <c r="X54" i="239" s="1"/>
  <c r="M52" i="238"/>
  <c r="C52" i="238"/>
  <c r="B52" i="238"/>
  <c r="M51" i="238"/>
  <c r="C51" i="238"/>
  <c r="B51" i="238"/>
  <c r="M50" i="238"/>
  <c r="C50" i="238"/>
  <c r="B50" i="238"/>
  <c r="X51" i="239" s="1"/>
  <c r="M49" i="238"/>
  <c r="F49" i="238"/>
  <c r="Z50" i="239" s="1"/>
  <c r="C49" i="238"/>
  <c r="B49" i="238"/>
  <c r="M48" i="238"/>
  <c r="C48" i="238"/>
  <c r="B48" i="238"/>
  <c r="M47" i="238"/>
  <c r="C47" i="238"/>
  <c r="B47" i="238"/>
  <c r="M46" i="238"/>
  <c r="C46" i="238"/>
  <c r="B46" i="238"/>
  <c r="X47" i="239" s="1"/>
  <c r="M45" i="238"/>
  <c r="C45" i="238"/>
  <c r="B45" i="238"/>
  <c r="M44" i="238"/>
  <c r="F44" i="238"/>
  <c r="C44" i="238"/>
  <c r="B44" i="238"/>
  <c r="M43" i="238"/>
  <c r="F43" i="238"/>
  <c r="Z44" i="239" s="1"/>
  <c r="C43" i="238"/>
  <c r="B43" i="238"/>
  <c r="M42" i="238"/>
  <c r="C42" i="238"/>
  <c r="B42" i="238"/>
  <c r="X43" i="239" s="1"/>
  <c r="M41" i="238"/>
  <c r="C41" i="238"/>
  <c r="B41" i="238"/>
  <c r="M40" i="238"/>
  <c r="C40" i="238"/>
  <c r="B40" i="238"/>
  <c r="M39" i="238"/>
  <c r="C39" i="238"/>
  <c r="B39" i="238"/>
  <c r="M38" i="238"/>
  <c r="F38" i="238"/>
  <c r="Z39" i="239" s="1"/>
  <c r="C38" i="238"/>
  <c r="B38" i="238"/>
  <c r="X39" i="239" s="1"/>
  <c r="M37" i="238"/>
  <c r="F37" i="238"/>
  <c r="Z38" i="239" s="1"/>
  <c r="C37" i="238"/>
  <c r="B37" i="238"/>
  <c r="M36" i="238"/>
  <c r="C36" i="238"/>
  <c r="B36" i="238"/>
  <c r="M35" i="238"/>
  <c r="F35" i="238"/>
  <c r="C35" i="238"/>
  <c r="B35" i="238"/>
  <c r="X36" i="239" s="1"/>
  <c r="M34" i="238"/>
  <c r="C34" i="238"/>
  <c r="B34" i="238"/>
  <c r="M33" i="238"/>
  <c r="C33" i="238"/>
  <c r="B33" i="238"/>
  <c r="M32" i="238"/>
  <c r="F32" i="238"/>
  <c r="Z33" i="239" s="1"/>
  <c r="C32" i="238"/>
  <c r="B32" i="238"/>
  <c r="X33" i="239" s="1"/>
  <c r="M31" i="238"/>
  <c r="F31" i="238"/>
  <c r="Z32" i="239" s="1"/>
  <c r="C31" i="238"/>
  <c r="B31" i="238"/>
  <c r="M30" i="238"/>
  <c r="C30" i="238"/>
  <c r="B30" i="238"/>
  <c r="M29" i="238"/>
  <c r="C29" i="238"/>
  <c r="B29" i="238"/>
  <c r="M28" i="238"/>
  <c r="C28" i="238"/>
  <c r="B28" i="238"/>
  <c r="M27" i="238"/>
  <c r="C27" i="238"/>
  <c r="B27" i="238"/>
  <c r="X28" i="239" s="1"/>
  <c r="M26" i="238"/>
  <c r="F26" i="238"/>
  <c r="C26" i="238"/>
  <c r="B26" i="238"/>
  <c r="M25" i="238"/>
  <c r="C25" i="238"/>
  <c r="B25" i="238"/>
  <c r="F25" i="238" s="1"/>
  <c r="Z26" i="239" s="1"/>
  <c r="M24" i="238"/>
  <c r="F24" i="238"/>
  <c r="C24" i="238"/>
  <c r="B24" i="238"/>
  <c r="M23" i="238"/>
  <c r="C23" i="238"/>
  <c r="B23" i="238"/>
  <c r="X24" i="239" s="1"/>
  <c r="M22" i="238"/>
  <c r="C22" i="238"/>
  <c r="B22" i="238"/>
  <c r="M21" i="238"/>
  <c r="C21" i="238"/>
  <c r="B21" i="238"/>
  <c r="X22" i="239" s="1"/>
  <c r="M20" i="238"/>
  <c r="F20" i="238"/>
  <c r="Z21" i="239" s="1"/>
  <c r="C20" i="238"/>
  <c r="B20" i="238"/>
  <c r="M19" i="238"/>
  <c r="F19" i="238"/>
  <c r="Z20" i="239" s="1"/>
  <c r="C19" i="238"/>
  <c r="B19" i="238"/>
  <c r="M18" i="238"/>
  <c r="C18" i="238"/>
  <c r="B18" i="238"/>
  <c r="M17" i="238"/>
  <c r="C17" i="238"/>
  <c r="B17" i="238"/>
  <c r="F17" i="238" s="1"/>
  <c r="M16" i="238"/>
  <c r="C16" i="238"/>
  <c r="B16" i="238"/>
  <c r="X17" i="239" s="1"/>
  <c r="M15" i="238"/>
  <c r="C15" i="238"/>
  <c r="B15" i="238"/>
  <c r="M14" i="238"/>
  <c r="F14" i="238"/>
  <c r="Z15" i="239" s="1"/>
  <c r="C14" i="238"/>
  <c r="B14" i="238"/>
  <c r="X15" i="239" s="1"/>
  <c r="M13" i="238"/>
  <c r="C13" i="238"/>
  <c r="B13" i="238"/>
  <c r="F13" i="238" s="1"/>
  <c r="Z14" i="239" s="1"/>
  <c r="M12" i="238"/>
  <c r="C12" i="238"/>
  <c r="B12" i="238"/>
  <c r="M11" i="238"/>
  <c r="F11" i="238"/>
  <c r="C11" i="238"/>
  <c r="B11" i="238"/>
  <c r="M10" i="238"/>
  <c r="C10" i="238"/>
  <c r="B10" i="238"/>
  <c r="X11" i="239" s="1"/>
  <c r="M9" i="238"/>
  <c r="C9" i="238"/>
  <c r="B9" i="238"/>
  <c r="M8" i="238"/>
  <c r="F8" i="238"/>
  <c r="C8" i="238"/>
  <c r="B8" i="238"/>
  <c r="M7" i="238"/>
  <c r="C7" i="238"/>
  <c r="B7" i="238"/>
  <c r="F7" i="238" s="1"/>
  <c r="Z8" i="239" s="1"/>
  <c r="M6" i="238"/>
  <c r="F6" i="238"/>
  <c r="C6" i="238"/>
  <c r="B6" i="238"/>
  <c r="X7" i="239" s="1"/>
  <c r="M5" i="238"/>
  <c r="C5" i="238"/>
  <c r="B5" i="238"/>
  <c r="M4" i="238"/>
  <c r="C4" i="238"/>
  <c r="B4" i="238"/>
  <c r="C2" i="238" a="1"/>
  <c r="C2" i="238" s="1"/>
  <c r="H165" i="147"/>
  <c r="H164" i="147"/>
  <c r="H163" i="147"/>
  <c r="H162" i="147"/>
  <c r="H161" i="147"/>
  <c r="H160" i="147"/>
  <c r="H159" i="147"/>
  <c r="H158" i="147"/>
  <c r="H157" i="147"/>
  <c r="H156" i="147"/>
  <c r="H155" i="147"/>
  <c r="H154" i="147"/>
  <c r="H153" i="147"/>
  <c r="H152" i="147"/>
  <c r="H151" i="147"/>
  <c r="H150" i="147"/>
  <c r="H149" i="147"/>
  <c r="H148" i="147"/>
  <c r="H147" i="147"/>
  <c r="H146" i="147"/>
  <c r="H145" i="147"/>
  <c r="H144" i="147"/>
  <c r="H143" i="147"/>
  <c r="H142" i="147"/>
  <c r="H141" i="147"/>
  <c r="H140" i="147"/>
  <c r="H139" i="147"/>
  <c r="H138" i="147"/>
  <c r="H137" i="147"/>
  <c r="H136" i="147"/>
  <c r="H135" i="147"/>
  <c r="H134" i="147"/>
  <c r="H133" i="147"/>
  <c r="H132" i="147"/>
  <c r="H131" i="147"/>
  <c r="H130" i="147"/>
  <c r="H129" i="147"/>
  <c r="H128" i="147"/>
  <c r="H127" i="147"/>
  <c r="H126" i="147"/>
  <c r="H125" i="147"/>
  <c r="H124" i="147"/>
  <c r="H123" i="147"/>
  <c r="H122" i="147"/>
  <c r="H121" i="147"/>
  <c r="H120" i="147"/>
  <c r="H119" i="147"/>
  <c r="H118" i="147"/>
  <c r="H117" i="147"/>
  <c r="H116" i="147"/>
  <c r="H115" i="147"/>
  <c r="H114" i="147"/>
  <c r="H113" i="147"/>
  <c r="H112" i="147"/>
  <c r="H111" i="147"/>
  <c r="H110" i="147"/>
  <c r="H109" i="147"/>
  <c r="H108" i="147"/>
  <c r="T107" i="147"/>
  <c r="P107" i="147"/>
  <c r="H107" i="147"/>
  <c r="O107" i="147" s="1"/>
  <c r="H106" i="147"/>
  <c r="H105" i="147"/>
  <c r="H104" i="147"/>
  <c r="H103" i="147"/>
  <c r="T102" i="147"/>
  <c r="H102" i="147"/>
  <c r="H101" i="147"/>
  <c r="H100" i="147"/>
  <c r="H99" i="147"/>
  <c r="H98" i="147"/>
  <c r="H97" i="147"/>
  <c r="H96" i="147"/>
  <c r="H95" i="147"/>
  <c r="H94" i="147"/>
  <c r="H93" i="147"/>
  <c r="O92" i="147"/>
  <c r="H92" i="147"/>
  <c r="H91" i="147"/>
  <c r="H90" i="147"/>
  <c r="H89" i="147"/>
  <c r="H88" i="147"/>
  <c r="H87" i="147"/>
  <c r="H86" i="147"/>
  <c r="H85" i="147"/>
  <c r="H84" i="147"/>
  <c r="H83" i="147"/>
  <c r="H82" i="147"/>
  <c r="H81" i="147"/>
  <c r="H80" i="147"/>
  <c r="H79" i="147"/>
  <c r="H78" i="147"/>
  <c r="H77" i="147"/>
  <c r="H76" i="147"/>
  <c r="H75" i="147"/>
  <c r="H74" i="147"/>
  <c r="H73" i="147"/>
  <c r="H72" i="147"/>
  <c r="T71" i="147"/>
  <c r="P71" i="147"/>
  <c r="R71" i="147" s="1"/>
  <c r="O71" i="147"/>
  <c r="H71" i="147"/>
  <c r="H70" i="147"/>
  <c r="H69" i="147"/>
  <c r="H68" i="147"/>
  <c r="H67" i="147"/>
  <c r="H66" i="147"/>
  <c r="H65" i="147"/>
  <c r="H64" i="147"/>
  <c r="H63" i="147"/>
  <c r="H62" i="147"/>
  <c r="H61" i="147"/>
  <c r="H60" i="147"/>
  <c r="H59" i="147"/>
  <c r="H58" i="147"/>
  <c r="H57" i="147"/>
  <c r="H56" i="147"/>
  <c r="H55" i="147"/>
  <c r="H54" i="147"/>
  <c r="H53" i="147"/>
  <c r="H52" i="147"/>
  <c r="H51" i="147"/>
  <c r="H50" i="147"/>
  <c r="H49" i="147"/>
  <c r="H48" i="147"/>
  <c r="H47" i="147"/>
  <c r="H46" i="147"/>
  <c r="H45" i="147"/>
  <c r="H44" i="147"/>
  <c r="H43" i="147"/>
  <c r="H42" i="147"/>
  <c r="H41" i="147"/>
  <c r="H40" i="147"/>
  <c r="H39" i="147"/>
  <c r="H38" i="147"/>
  <c r="H37" i="147"/>
  <c r="H36" i="147"/>
  <c r="H35" i="147"/>
  <c r="H34" i="147"/>
  <c r="H33" i="147"/>
  <c r="H32" i="147"/>
  <c r="H31" i="147"/>
  <c r="H30" i="147"/>
  <c r="H29" i="147"/>
  <c r="H28" i="147"/>
  <c r="H27" i="147"/>
  <c r="H26" i="147"/>
  <c r="H25" i="147"/>
  <c r="H24" i="147"/>
  <c r="H23" i="147"/>
  <c r="H22" i="147"/>
  <c r="H21" i="147"/>
  <c r="H20" i="147"/>
  <c r="H19" i="147"/>
  <c r="H18" i="147"/>
  <c r="H17" i="147"/>
  <c r="H16" i="147"/>
  <c r="H15" i="147"/>
  <c r="H14" i="147"/>
  <c r="H13" i="147"/>
  <c r="H12" i="147"/>
  <c r="H11" i="147"/>
  <c r="H10" i="147"/>
  <c r="H9" i="147"/>
  <c r="H8" i="147"/>
  <c r="H7" i="147"/>
  <c r="H6" i="147"/>
  <c r="H5" i="147"/>
  <c r="C1" i="246"/>
  <c r="C1" i="254"/>
  <c r="C1" i="248"/>
  <c r="C1" i="252"/>
  <c r="C1" i="242"/>
  <c r="C1" i="244"/>
  <c r="C1" i="238"/>
  <c r="C1" i="250"/>
  <c r="C1" i="256"/>
  <c r="C1" i="240"/>
  <c r="O307" i="240" l="1"/>
  <c r="N313" i="240"/>
  <c r="S71" i="147"/>
  <c r="U71" i="147" s="1"/>
  <c r="Q5" i="247"/>
  <c r="U22" i="243"/>
  <c r="U5" i="247"/>
  <c r="S28" i="243"/>
  <c r="U28" i="243" s="1"/>
  <c r="R15" i="243"/>
  <c r="Q33" i="243"/>
  <c r="Q14" i="243"/>
  <c r="U27" i="243"/>
  <c r="R33" i="243"/>
  <c r="S5" i="243"/>
  <c r="U5" i="243" s="1"/>
  <c r="S10" i="243"/>
  <c r="U10" i="243" s="1"/>
  <c r="R12" i="243"/>
  <c r="Q15" i="243"/>
  <c r="S20" i="243"/>
  <c r="U20" i="243" s="1"/>
  <c r="S14" i="243"/>
  <c r="U14" i="243" s="1"/>
  <c r="Q24" i="243"/>
  <c r="S32" i="243"/>
  <c r="U32" i="243" s="1"/>
  <c r="S24" i="243"/>
  <c r="U24" i="243" s="1"/>
  <c r="S29" i="243"/>
  <c r="U29" i="243" s="1"/>
  <c r="Q5" i="243"/>
  <c r="U9" i="243"/>
  <c r="N313" i="244"/>
  <c r="O307" i="244"/>
  <c r="N313" i="252"/>
  <c r="O31" i="245"/>
  <c r="O92" i="245"/>
  <c r="P70" i="245"/>
  <c r="Q70" i="245" s="1"/>
  <c r="Q92" i="245"/>
  <c r="S68" i="245"/>
  <c r="U68" i="245" s="1"/>
  <c r="O81" i="245"/>
  <c r="O89" i="245"/>
  <c r="P91" i="245"/>
  <c r="Q91" i="245" s="1"/>
  <c r="R89" i="245"/>
  <c r="Q15" i="245"/>
  <c r="O18" i="245"/>
  <c r="O47" i="245"/>
  <c r="S15" i="245"/>
  <c r="U15" i="245" s="1"/>
  <c r="Q47" i="245"/>
  <c r="R68" i="245"/>
  <c r="O96" i="245"/>
  <c r="R47" i="245"/>
  <c r="O76" i="245"/>
  <c r="O90" i="245"/>
  <c r="O93" i="245"/>
  <c r="O95" i="245"/>
  <c r="R95" i="245"/>
  <c r="O108" i="245"/>
  <c r="S95" i="245"/>
  <c r="U95" i="245" s="1"/>
  <c r="O106" i="245"/>
  <c r="O109" i="245"/>
  <c r="O68" i="245"/>
  <c r="R92" i="245"/>
  <c r="P10" i="241"/>
  <c r="S10" i="241" s="1"/>
  <c r="U10" i="241" s="1"/>
  <c r="U46" i="241"/>
  <c r="O11" i="241"/>
  <c r="P13" i="241"/>
  <c r="S13" i="241" s="1"/>
  <c r="U13" i="241" s="1"/>
  <c r="O23" i="241"/>
  <c r="O38" i="241"/>
  <c r="O65" i="241"/>
  <c r="F56" i="238"/>
  <c r="Z57" i="239" s="1"/>
  <c r="X57" i="239"/>
  <c r="X115" i="239"/>
  <c r="F114" i="238"/>
  <c r="Z115" i="239" s="1"/>
  <c r="X262" i="239"/>
  <c r="X177" i="239"/>
  <c r="F33" i="240"/>
  <c r="Z34" i="241" s="1"/>
  <c r="X34" i="241"/>
  <c r="X37" i="241"/>
  <c r="F36" i="240"/>
  <c r="X94" i="241"/>
  <c r="F93" i="240"/>
  <c r="Z94" i="241" s="1"/>
  <c r="X136" i="241"/>
  <c r="F135" i="240"/>
  <c r="Z136" i="241" s="1"/>
  <c r="X166" i="241"/>
  <c r="F165" i="240"/>
  <c r="Z166" i="241" s="1"/>
  <c r="X221" i="241"/>
  <c r="F220" i="240"/>
  <c r="Z221" i="241" s="1"/>
  <c r="Q71" i="241"/>
  <c r="S71" i="241"/>
  <c r="U71" i="241" s="1"/>
  <c r="R71" i="241"/>
  <c r="X118" i="241"/>
  <c r="X169" i="239"/>
  <c r="F168" i="238"/>
  <c r="Z169" i="239" s="1"/>
  <c r="X277" i="239"/>
  <c r="F276" i="238"/>
  <c r="F92" i="238"/>
  <c r="Z93" i="239" s="1"/>
  <c r="F107" i="238"/>
  <c r="X111" i="239"/>
  <c r="F110" i="238"/>
  <c r="Z111" i="239" s="1"/>
  <c r="X162" i="239"/>
  <c r="F161" i="238"/>
  <c r="F242" i="238"/>
  <c r="F273" i="238"/>
  <c r="Z274" i="239" s="1"/>
  <c r="X307" i="239"/>
  <c r="F306" i="238"/>
  <c r="Z307" i="239" s="1"/>
  <c r="X216" i="239"/>
  <c r="F21" i="240"/>
  <c r="Z22" i="241" s="1"/>
  <c r="X22" i="241"/>
  <c r="F22" i="240"/>
  <c r="Z23" i="241" s="1"/>
  <c r="X304" i="241"/>
  <c r="F303" i="240"/>
  <c r="Z304" i="241" s="1"/>
  <c r="X188" i="241"/>
  <c r="F243" i="242"/>
  <c r="Z244" i="243" s="1"/>
  <c r="X244" i="243"/>
  <c r="X254" i="243"/>
  <c r="F253" i="242"/>
  <c r="Z254" i="243" s="1"/>
  <c r="F270" i="242"/>
  <c r="Z271" i="243" s="1"/>
  <c r="X271" i="243"/>
  <c r="X293" i="239"/>
  <c r="X123" i="239"/>
  <c r="X46" i="241"/>
  <c r="F45" i="240"/>
  <c r="Z46" i="241" s="1"/>
  <c r="F105" i="240"/>
  <c r="Z106" i="241" s="1"/>
  <c r="X106" i="241"/>
  <c r="X184" i="241"/>
  <c r="F183" i="240"/>
  <c r="X245" i="241"/>
  <c r="F244" i="240"/>
  <c r="Z245" i="241" s="1"/>
  <c r="X293" i="241"/>
  <c r="F292" i="240"/>
  <c r="Z293" i="241" s="1"/>
  <c r="F146" i="242"/>
  <c r="Z147" i="243" s="1"/>
  <c r="X153" i="243"/>
  <c r="F152" i="242"/>
  <c r="Z153" i="243" s="1"/>
  <c r="F150" i="238"/>
  <c r="Z151" i="239" s="1"/>
  <c r="X201" i="239"/>
  <c r="F200" i="238"/>
  <c r="Z201" i="239" s="1"/>
  <c r="F204" i="238"/>
  <c r="X231" i="239"/>
  <c r="F230" i="238"/>
  <c r="Z231" i="239" s="1"/>
  <c r="X259" i="239"/>
  <c r="X223" i="239"/>
  <c r="X147" i="239"/>
  <c r="X69" i="239"/>
  <c r="X76" i="241"/>
  <c r="F75" i="240"/>
  <c r="Z76" i="241" s="1"/>
  <c r="X170" i="241"/>
  <c r="F169" i="240"/>
  <c r="Z170" i="241" s="1"/>
  <c r="X202" i="241"/>
  <c r="F50" i="242"/>
  <c r="Z51" i="243" s="1"/>
  <c r="X51" i="243"/>
  <c r="F42" i="238"/>
  <c r="Z43" i="239" s="1"/>
  <c r="F50" i="238"/>
  <c r="Z51" i="239" s="1"/>
  <c r="F86" i="238"/>
  <c r="Z87" i="239" s="1"/>
  <c r="F260" i="238"/>
  <c r="X261" i="239"/>
  <c r="X292" i="239"/>
  <c r="F291" i="238"/>
  <c r="Z292" i="239" s="1"/>
  <c r="X154" i="241"/>
  <c r="F153" i="240"/>
  <c r="Z154" i="241" s="1"/>
  <c r="F237" i="240"/>
  <c r="Z238" i="241" s="1"/>
  <c r="X238" i="241"/>
  <c r="X196" i="241"/>
  <c r="F134" i="242"/>
  <c r="Z135" i="243" s="1"/>
  <c r="X135" i="243"/>
  <c r="X225" i="243"/>
  <c r="F224" i="242"/>
  <c r="R19" i="243"/>
  <c r="S19" i="243"/>
  <c r="U19" i="243" s="1"/>
  <c r="Q21" i="243"/>
  <c r="R21" i="243"/>
  <c r="X155" i="245"/>
  <c r="F154" i="244"/>
  <c r="Z155" i="245" s="1"/>
  <c r="F157" i="244"/>
  <c r="Z158" i="245" s="1"/>
  <c r="X158" i="245"/>
  <c r="F23" i="246"/>
  <c r="X24" i="247"/>
  <c r="F189" i="246"/>
  <c r="Z190" i="247" s="1"/>
  <c r="X190" i="247"/>
  <c r="X262" i="247"/>
  <c r="F261" i="246"/>
  <c r="Z262" i="247" s="1"/>
  <c r="F286" i="240"/>
  <c r="Z287" i="241" s="1"/>
  <c r="X287" i="241"/>
  <c r="U37" i="241"/>
  <c r="X10" i="241"/>
  <c r="X87" i="243"/>
  <c r="F86" i="242"/>
  <c r="Z87" i="243" s="1"/>
  <c r="X171" i="243"/>
  <c r="F170" i="242"/>
  <c r="Z171" i="243" s="1"/>
  <c r="X250" i="243"/>
  <c r="F249" i="242"/>
  <c r="Z250" i="243" s="1"/>
  <c r="U15" i="243"/>
  <c r="X165" i="243"/>
  <c r="F22" i="244"/>
  <c r="Z23" i="245" s="1"/>
  <c r="X23" i="245"/>
  <c r="F226" i="244"/>
  <c r="Z227" i="245" s="1"/>
  <c r="X227" i="245"/>
  <c r="M3" i="246"/>
  <c r="F99" i="246"/>
  <c r="Z100" i="247" s="1"/>
  <c r="X100" i="247"/>
  <c r="X206" i="243"/>
  <c r="F205" i="242"/>
  <c r="Z206" i="243" s="1"/>
  <c r="R6" i="243"/>
  <c r="S21" i="243"/>
  <c r="U21" i="243" s="1"/>
  <c r="R23" i="243"/>
  <c r="Q23" i="243"/>
  <c r="U33" i="243"/>
  <c r="X159" i="243"/>
  <c r="F220" i="244"/>
  <c r="X30" i="245"/>
  <c r="F95" i="246"/>
  <c r="Z96" i="247" s="1"/>
  <c r="X96" i="247"/>
  <c r="X299" i="239"/>
  <c r="M3" i="240"/>
  <c r="F219" i="240"/>
  <c r="F234" i="240"/>
  <c r="F304" i="240"/>
  <c r="Z305" i="241" s="1"/>
  <c r="R89" i="241"/>
  <c r="X160" i="241"/>
  <c r="X113" i="241"/>
  <c r="F26" i="242"/>
  <c r="Z27" i="243" s="1"/>
  <c r="F44" i="242"/>
  <c r="Z45" i="243" s="1"/>
  <c r="F61" i="242"/>
  <c r="Z62" i="243" s="1"/>
  <c r="X177" i="243"/>
  <c r="F176" i="242"/>
  <c r="Z177" i="243" s="1"/>
  <c r="F230" i="242"/>
  <c r="F242" i="242"/>
  <c r="Z243" i="243" s="1"/>
  <c r="S6" i="243"/>
  <c r="U6" i="243" s="1"/>
  <c r="R11" i="243"/>
  <c r="S11" i="243"/>
  <c r="U11" i="243" s="1"/>
  <c r="X79" i="243"/>
  <c r="F166" i="244"/>
  <c r="Z167" i="245" s="1"/>
  <c r="X167" i="245"/>
  <c r="F70" i="246"/>
  <c r="Z71" i="247" s="1"/>
  <c r="X71" i="247"/>
  <c r="X243" i="247"/>
  <c r="F242" i="246"/>
  <c r="X249" i="239"/>
  <c r="S89" i="241"/>
  <c r="U89" i="241" s="1"/>
  <c r="X268" i="241"/>
  <c r="X57" i="243"/>
  <c r="F56" i="242"/>
  <c r="Z57" i="243" s="1"/>
  <c r="X75" i="243"/>
  <c r="F74" i="242"/>
  <c r="Z75" i="243" s="1"/>
  <c r="F169" i="242"/>
  <c r="Z170" i="243" s="1"/>
  <c r="F278" i="242"/>
  <c r="Z279" i="243" s="1"/>
  <c r="X279" i="243"/>
  <c r="S23" i="243"/>
  <c r="U23" i="243" s="1"/>
  <c r="X262" i="243"/>
  <c r="X33" i="243"/>
  <c r="F232" i="244"/>
  <c r="Z233" i="245" s="1"/>
  <c r="F59" i="246"/>
  <c r="X60" i="247"/>
  <c r="X239" i="247"/>
  <c r="F238" i="246"/>
  <c r="Z239" i="247" s="1"/>
  <c r="F279" i="238"/>
  <c r="Z280" i="239" s="1"/>
  <c r="F55" i="240"/>
  <c r="Z56" i="241" s="1"/>
  <c r="F81" i="240"/>
  <c r="Z82" i="241" s="1"/>
  <c r="F115" i="240"/>
  <c r="Z116" i="241" s="1"/>
  <c r="F123" i="240"/>
  <c r="Z124" i="241" s="1"/>
  <c r="F207" i="240"/>
  <c r="Z208" i="241" s="1"/>
  <c r="F259" i="240"/>
  <c r="X70" i="241"/>
  <c r="M3" i="242"/>
  <c r="F222" i="242"/>
  <c r="Z223" i="243" s="1"/>
  <c r="Q30" i="243"/>
  <c r="S30" i="243"/>
  <c r="U30" i="243" s="1"/>
  <c r="R30" i="243"/>
  <c r="X212" i="243"/>
  <c r="X69" i="243"/>
  <c r="F208" i="244"/>
  <c r="Z209" i="245" s="1"/>
  <c r="X215" i="245"/>
  <c r="F214" i="244"/>
  <c r="Z215" i="245" s="1"/>
  <c r="F237" i="244"/>
  <c r="Z238" i="245" s="1"/>
  <c r="X238" i="245"/>
  <c r="F220" i="246"/>
  <c r="Z221" i="247" s="1"/>
  <c r="X221" i="247"/>
  <c r="F269" i="246"/>
  <c r="Z270" i="247" s="1"/>
  <c r="X270" i="247"/>
  <c r="S57" i="245"/>
  <c r="U57" i="245" s="1"/>
  <c r="X202" i="245"/>
  <c r="X95" i="245"/>
  <c r="X36" i="245"/>
  <c r="X268" i="247"/>
  <c r="F9" i="248"/>
  <c r="X10" i="249"/>
  <c r="F99" i="248"/>
  <c r="Z100" i="249" s="1"/>
  <c r="F237" i="248"/>
  <c r="Z238" i="249" s="1"/>
  <c r="X238" i="249"/>
  <c r="F283" i="248"/>
  <c r="X284" i="249"/>
  <c r="X68" i="249"/>
  <c r="Q32" i="243"/>
  <c r="F53" i="244"/>
  <c r="Z54" i="245" s="1"/>
  <c r="F71" i="244"/>
  <c r="Z72" i="245" s="1"/>
  <c r="F101" i="244"/>
  <c r="Z102" i="245" s="1"/>
  <c r="F193" i="244"/>
  <c r="Z194" i="245" s="1"/>
  <c r="F286" i="244"/>
  <c r="Q76" i="245"/>
  <c r="F28" i="246"/>
  <c r="Z29" i="247" s="1"/>
  <c r="X41" i="247"/>
  <c r="F40" i="246"/>
  <c r="Z41" i="247" s="1"/>
  <c r="F64" i="246"/>
  <c r="Z65" i="247" s="1"/>
  <c r="X82" i="247"/>
  <c r="F81" i="246"/>
  <c r="Z82" i="247" s="1"/>
  <c r="X156" i="247"/>
  <c r="F155" i="246"/>
  <c r="Z156" i="247" s="1"/>
  <c r="F166" i="246"/>
  <c r="Z167" i="247" s="1"/>
  <c r="X167" i="247"/>
  <c r="F225" i="246"/>
  <c r="X288" i="247"/>
  <c r="X271" i="247"/>
  <c r="X233" i="247"/>
  <c r="X197" i="247"/>
  <c r="F45" i="248"/>
  <c r="Z46" i="249" s="1"/>
  <c r="X46" i="249"/>
  <c r="F90" i="248"/>
  <c r="Z91" i="249" s="1"/>
  <c r="X91" i="249"/>
  <c r="F219" i="248"/>
  <c r="Z220" i="249" s="1"/>
  <c r="X220" i="249"/>
  <c r="X263" i="249"/>
  <c r="F262" i="248"/>
  <c r="Z263" i="249" s="1"/>
  <c r="X290" i="249"/>
  <c r="F289" i="248"/>
  <c r="Z290" i="249" s="1"/>
  <c r="X298" i="247"/>
  <c r="X237" i="247"/>
  <c r="X201" i="247"/>
  <c r="X83" i="247"/>
  <c r="F243" i="248"/>
  <c r="Z244" i="249" s="1"/>
  <c r="X244" i="249"/>
  <c r="X272" i="249"/>
  <c r="F271" i="248"/>
  <c r="X118" i="249"/>
  <c r="X34" i="249"/>
  <c r="U47" i="245"/>
  <c r="X155" i="247"/>
  <c r="F154" i="246"/>
  <c r="Z155" i="247" s="1"/>
  <c r="X287" i="247"/>
  <c r="X209" i="247"/>
  <c r="X132" i="247"/>
  <c r="X190" i="249"/>
  <c r="X154" i="249"/>
  <c r="X70" i="249"/>
  <c r="S12" i="243"/>
  <c r="U12" i="243" s="1"/>
  <c r="U18" i="243"/>
  <c r="Q18" i="245"/>
  <c r="Q57" i="245"/>
  <c r="Q108" i="245"/>
  <c r="X33" i="245"/>
  <c r="X111" i="247"/>
  <c r="F110" i="246"/>
  <c r="X150" i="247"/>
  <c r="F149" i="246"/>
  <c r="F178" i="246"/>
  <c r="Z179" i="247" s="1"/>
  <c r="X179" i="247"/>
  <c r="F257" i="246"/>
  <c r="Z258" i="247" s="1"/>
  <c r="X258" i="247"/>
  <c r="X282" i="247"/>
  <c r="X168" i="247"/>
  <c r="X95" i="247"/>
  <c r="F21" i="248"/>
  <c r="Z22" i="249" s="1"/>
  <c r="F40" i="248"/>
  <c r="Z41" i="249" s="1"/>
  <c r="X41" i="249"/>
  <c r="X130" i="249"/>
  <c r="F129" i="248"/>
  <c r="Z130" i="249" s="1"/>
  <c r="F147" i="248"/>
  <c r="Z148" i="249" s="1"/>
  <c r="X148" i="249"/>
  <c r="X184" i="249"/>
  <c r="F183" i="248"/>
  <c r="Z184" i="249" s="1"/>
  <c r="X211" i="249"/>
  <c r="F210" i="248"/>
  <c r="Z211" i="249" s="1"/>
  <c r="F232" i="248"/>
  <c r="Z233" i="249" s="1"/>
  <c r="F277" i="248"/>
  <c r="Z278" i="249" s="1"/>
  <c r="X278" i="249"/>
  <c r="X178" i="249"/>
  <c r="F50" i="244"/>
  <c r="X51" i="245"/>
  <c r="S18" i="245"/>
  <c r="U18" i="245" s="1"/>
  <c r="U92" i="245"/>
  <c r="S108" i="245"/>
  <c r="U108" i="245" s="1"/>
  <c r="X87" i="245"/>
  <c r="X42" i="247"/>
  <c r="F41" i="246"/>
  <c r="X46" i="247"/>
  <c r="F45" i="246"/>
  <c r="Z46" i="247" s="1"/>
  <c r="X107" i="247"/>
  <c r="F106" i="246"/>
  <c r="Z107" i="247" s="1"/>
  <c r="F142" i="246"/>
  <c r="Z143" i="247" s="1"/>
  <c r="F245" i="246"/>
  <c r="Z246" i="247" s="1"/>
  <c r="F275" i="246"/>
  <c r="Z276" i="247" s="1"/>
  <c r="X131" i="247"/>
  <c r="X47" i="247"/>
  <c r="F75" i="248"/>
  <c r="Z76" i="249" s="1"/>
  <c r="X76" i="249"/>
  <c r="X107" i="249"/>
  <c r="F106" i="248"/>
  <c r="Z107" i="249" s="1"/>
  <c r="X203" i="249"/>
  <c r="X266" i="249"/>
  <c r="F265" i="248"/>
  <c r="F157" i="248"/>
  <c r="Z158" i="249" s="1"/>
  <c r="X173" i="249"/>
  <c r="F172" i="248"/>
  <c r="Z173" i="249" s="1"/>
  <c r="F231" i="248"/>
  <c r="Z232" i="249" s="1"/>
  <c r="X194" i="249"/>
  <c r="X235" i="249"/>
  <c r="X160" i="249"/>
  <c r="Z27" i="239"/>
  <c r="Z81" i="239"/>
  <c r="Z135" i="239"/>
  <c r="Z189" i="239"/>
  <c r="Z216" i="239"/>
  <c r="D227" i="238"/>
  <c r="X228" i="239"/>
  <c r="F227" i="238"/>
  <c r="Z243" i="239"/>
  <c r="Z7" i="239"/>
  <c r="Z12" i="239"/>
  <c r="D15" i="238"/>
  <c r="F15" i="238"/>
  <c r="X16" i="239"/>
  <c r="D54" i="238"/>
  <c r="X55" i="239"/>
  <c r="F54" i="238"/>
  <c r="Z61" i="239"/>
  <c r="D69" i="238"/>
  <c r="F69" i="238"/>
  <c r="X70" i="239"/>
  <c r="D108" i="238"/>
  <c r="X109" i="239"/>
  <c r="F108" i="238"/>
  <c r="D123" i="238"/>
  <c r="F123" i="238"/>
  <c r="X124" i="239"/>
  <c r="D162" i="238"/>
  <c r="X163" i="239"/>
  <c r="F162" i="238"/>
  <c r="D177" i="238"/>
  <c r="F177" i="238"/>
  <c r="X178" i="239"/>
  <c r="Z18" i="239"/>
  <c r="D40" i="238"/>
  <c r="X41" i="239"/>
  <c r="F40" i="238"/>
  <c r="D47" i="238"/>
  <c r="X48" i="239"/>
  <c r="F47" i="238"/>
  <c r="Z72" i="239"/>
  <c r="D94" i="238"/>
  <c r="X95" i="239"/>
  <c r="F94" i="238"/>
  <c r="D101" i="238"/>
  <c r="X102" i="239"/>
  <c r="F101" i="238"/>
  <c r="Z126" i="239"/>
  <c r="D148" i="238"/>
  <c r="X149" i="239"/>
  <c r="F148" i="238"/>
  <c r="D155" i="238"/>
  <c r="X156" i="239"/>
  <c r="F155" i="238"/>
  <c r="Z180" i="239"/>
  <c r="D202" i="238"/>
  <c r="X203" i="239"/>
  <c r="F202" i="238"/>
  <c r="D209" i="238"/>
  <c r="X210" i="239"/>
  <c r="F209" i="238"/>
  <c r="Z261" i="239"/>
  <c r="Z93" i="241"/>
  <c r="D36" i="238"/>
  <c r="X37" i="239"/>
  <c r="F36" i="238"/>
  <c r="D51" i="238"/>
  <c r="F51" i="238"/>
  <c r="X52" i="239"/>
  <c r="D90" i="238"/>
  <c r="F90" i="238"/>
  <c r="X91" i="239"/>
  <c r="Z97" i="239"/>
  <c r="D105" i="238"/>
  <c r="F105" i="238"/>
  <c r="X106" i="239"/>
  <c r="Z117" i="239"/>
  <c r="D144" i="238"/>
  <c r="X145" i="239"/>
  <c r="F144" i="238"/>
  <c r="D159" i="238"/>
  <c r="F159" i="238"/>
  <c r="X160" i="239"/>
  <c r="Z171" i="239"/>
  <c r="D198" i="238"/>
  <c r="F198" i="238"/>
  <c r="X199" i="239"/>
  <c r="Z205" i="239"/>
  <c r="D234" i="238"/>
  <c r="F234" i="238"/>
  <c r="X235" i="239"/>
  <c r="Z259" i="239"/>
  <c r="Z301" i="239"/>
  <c r="Z176" i="241"/>
  <c r="Z63" i="239"/>
  <c r="M3" i="238"/>
  <c r="D22" i="238"/>
  <c r="X23" i="239"/>
  <c r="F22" i="238"/>
  <c r="D29" i="238"/>
  <c r="X30" i="239"/>
  <c r="F29" i="238"/>
  <c r="Z54" i="239"/>
  <c r="D76" i="238"/>
  <c r="X77" i="239"/>
  <c r="F76" i="238"/>
  <c r="D83" i="238"/>
  <c r="X84" i="239"/>
  <c r="F83" i="238"/>
  <c r="Z108" i="239"/>
  <c r="D130" i="238"/>
  <c r="X131" i="239"/>
  <c r="F130" i="238"/>
  <c r="D137" i="238"/>
  <c r="X138" i="239"/>
  <c r="F137" i="238"/>
  <c r="Z162" i="239"/>
  <c r="D184" i="238"/>
  <c r="X185" i="239"/>
  <c r="F184" i="238"/>
  <c r="D191" i="238"/>
  <c r="X192" i="239"/>
  <c r="F191" i="238"/>
  <c r="D216" i="238"/>
  <c r="X217" i="239"/>
  <c r="F216" i="238"/>
  <c r="Z248" i="239"/>
  <c r="Z5" i="241"/>
  <c r="Z8" i="241"/>
  <c r="D4" i="238"/>
  <c r="F4" i="238"/>
  <c r="X5" i="239"/>
  <c r="D5" i="238"/>
  <c r="X6" i="239"/>
  <c r="F5" i="238"/>
  <c r="Z9" i="239"/>
  <c r="D11" i="238"/>
  <c r="X12" i="239"/>
  <c r="D12" i="238"/>
  <c r="X13" i="239"/>
  <c r="F12" i="238"/>
  <c r="D18" i="238"/>
  <c r="F18" i="238"/>
  <c r="X19" i="239"/>
  <c r="Z25" i="239"/>
  <c r="D33" i="238"/>
  <c r="F33" i="238"/>
  <c r="X34" i="239"/>
  <c r="D72" i="238"/>
  <c r="F72" i="238"/>
  <c r="X73" i="239"/>
  <c r="Z79" i="239"/>
  <c r="D87" i="238"/>
  <c r="F87" i="238"/>
  <c r="X88" i="239"/>
  <c r="D126" i="238"/>
  <c r="F126" i="238"/>
  <c r="X127" i="239"/>
  <c r="Z133" i="239"/>
  <c r="D141" i="238"/>
  <c r="F141" i="238"/>
  <c r="X142" i="239"/>
  <c r="Z153" i="239"/>
  <c r="D180" i="238"/>
  <c r="F180" i="238"/>
  <c r="X181" i="239"/>
  <c r="Z187" i="239"/>
  <c r="D195" i="238"/>
  <c r="F195" i="238"/>
  <c r="X196" i="239"/>
  <c r="Z207" i="239"/>
  <c r="Z223" i="239"/>
  <c r="D238" i="238"/>
  <c r="X239" i="239"/>
  <c r="F238" i="238"/>
  <c r="Z266" i="239"/>
  <c r="R107" i="147"/>
  <c r="Q107" i="147"/>
  <c r="Z45" i="239"/>
  <c r="Z99" i="239"/>
  <c r="Q71" i="147"/>
  <c r="O102" i="147"/>
  <c r="P102" i="147"/>
  <c r="S107" i="147"/>
  <c r="U107" i="147" s="1"/>
  <c r="Z36" i="239"/>
  <c r="D58" i="238"/>
  <c r="X59" i="239"/>
  <c r="F58" i="238"/>
  <c r="D65" i="238"/>
  <c r="X66" i="239"/>
  <c r="F65" i="238"/>
  <c r="Z90" i="239"/>
  <c r="D112" i="238"/>
  <c r="X113" i="239"/>
  <c r="F112" i="238"/>
  <c r="D119" i="238"/>
  <c r="X120" i="239"/>
  <c r="F119" i="238"/>
  <c r="Z144" i="239"/>
  <c r="D166" i="238"/>
  <c r="X167" i="239"/>
  <c r="F166" i="238"/>
  <c r="D173" i="238"/>
  <c r="X174" i="239"/>
  <c r="F173" i="238"/>
  <c r="Z198" i="239"/>
  <c r="D220" i="238"/>
  <c r="X221" i="239"/>
  <c r="F220" i="238"/>
  <c r="Z225" i="239"/>
  <c r="Z234" i="239"/>
  <c r="D256" i="238"/>
  <c r="F256" i="238"/>
  <c r="X257" i="239"/>
  <c r="Z207" i="241"/>
  <c r="Z277" i="239"/>
  <c r="D277" i="238"/>
  <c r="X278" i="239"/>
  <c r="D304" i="238"/>
  <c r="F304" i="238"/>
  <c r="D26" i="240"/>
  <c r="X27" i="241"/>
  <c r="D29" i="240"/>
  <c r="F29" i="240"/>
  <c r="X30" i="241"/>
  <c r="D50" i="240"/>
  <c r="X51" i="241"/>
  <c r="F50" i="240"/>
  <c r="D53" i="240"/>
  <c r="F53" i="240"/>
  <c r="X54" i="241"/>
  <c r="D59" i="240"/>
  <c r="F59" i="240"/>
  <c r="X60" i="241"/>
  <c r="Z63" i="241"/>
  <c r="Z73" i="241"/>
  <c r="D73" i="240"/>
  <c r="X74" i="241"/>
  <c r="Z87" i="241"/>
  <c r="D95" i="240"/>
  <c r="F95" i="240"/>
  <c r="X96" i="241"/>
  <c r="D97" i="240"/>
  <c r="X98" i="241"/>
  <c r="F97" i="240"/>
  <c r="D125" i="240"/>
  <c r="F125" i="240"/>
  <c r="X126" i="241"/>
  <c r="D128" i="240"/>
  <c r="X129" i="241"/>
  <c r="F128" i="240"/>
  <c r="D138" i="240"/>
  <c r="X139" i="241"/>
  <c r="F138" i="240"/>
  <c r="Z147" i="241"/>
  <c r="D148" i="240"/>
  <c r="X149" i="241"/>
  <c r="F148" i="240"/>
  <c r="Z155" i="241"/>
  <c r="D194" i="240"/>
  <c r="X195" i="241"/>
  <c r="F194" i="240"/>
  <c r="Z197" i="241"/>
  <c r="D209" i="240"/>
  <c r="F209" i="240"/>
  <c r="X210" i="241"/>
  <c r="D211" i="240"/>
  <c r="X212" i="241"/>
  <c r="F211" i="240"/>
  <c r="D230" i="240"/>
  <c r="X231" i="241"/>
  <c r="D233" i="240"/>
  <c r="F233" i="240"/>
  <c r="X234" i="241"/>
  <c r="Z256" i="241"/>
  <c r="Q74" i="241"/>
  <c r="S74" i="241"/>
  <c r="U74" i="241" s="1"/>
  <c r="R74" i="241"/>
  <c r="D19" i="242"/>
  <c r="X20" i="243"/>
  <c r="F19" i="242"/>
  <c r="D132" i="242"/>
  <c r="X133" i="243"/>
  <c r="F132" i="242"/>
  <c r="D160" i="242"/>
  <c r="F160" i="242"/>
  <c r="X161" i="243"/>
  <c r="D202" i="242"/>
  <c r="F202" i="242"/>
  <c r="X203" i="243"/>
  <c r="Z234" i="243"/>
  <c r="Z287" i="243"/>
  <c r="Z71" i="245"/>
  <c r="D294" i="238"/>
  <c r="D301" i="238"/>
  <c r="X302" i="239"/>
  <c r="F301" i="238"/>
  <c r="R29" i="239"/>
  <c r="S29" i="239"/>
  <c r="U29" i="239" s="1"/>
  <c r="D10" i="240"/>
  <c r="X11" i="241"/>
  <c r="Z16" i="241"/>
  <c r="Z19" i="241"/>
  <c r="D56" i="240"/>
  <c r="X57" i="241"/>
  <c r="F56" i="240"/>
  <c r="D113" i="240"/>
  <c r="F113" i="240"/>
  <c r="X114" i="241"/>
  <c r="O307" i="238"/>
  <c r="D9" i="238"/>
  <c r="F9" i="238"/>
  <c r="D27" i="238"/>
  <c r="F27" i="238"/>
  <c r="D45" i="238"/>
  <c r="F45" i="238"/>
  <c r="D63" i="238"/>
  <c r="F63" i="238"/>
  <c r="D81" i="238"/>
  <c r="F81" i="238"/>
  <c r="D99" i="238"/>
  <c r="F99" i="238"/>
  <c r="D117" i="238"/>
  <c r="F117" i="238"/>
  <c r="D135" i="238"/>
  <c r="F135" i="238"/>
  <c r="D153" i="238"/>
  <c r="F153" i="238"/>
  <c r="D171" i="238"/>
  <c r="F171" i="238"/>
  <c r="D189" i="238"/>
  <c r="F189" i="238"/>
  <c r="D207" i="238"/>
  <c r="F207" i="238"/>
  <c r="D225" i="238"/>
  <c r="F225" i="238"/>
  <c r="F240" i="238"/>
  <c r="D241" i="238"/>
  <c r="X242" i="239"/>
  <c r="D245" i="238"/>
  <c r="X246" i="239"/>
  <c r="F245" i="238"/>
  <c r="D252" i="238"/>
  <c r="D259" i="238"/>
  <c r="X260" i="239"/>
  <c r="D263" i="238"/>
  <c r="X264" i="239"/>
  <c r="F263" i="238"/>
  <c r="D271" i="238"/>
  <c r="X272" i="239"/>
  <c r="F271" i="238"/>
  <c r="D274" i="238"/>
  <c r="X275" i="239"/>
  <c r="F274" i="238"/>
  <c r="D280" i="238"/>
  <c r="D283" i="238"/>
  <c r="X284" i="239"/>
  <c r="D288" i="238"/>
  <c r="F288" i="238"/>
  <c r="Q29" i="239"/>
  <c r="Z271" i="239"/>
  <c r="D42" i="240"/>
  <c r="X43" i="241"/>
  <c r="F42" i="240"/>
  <c r="D60" i="240"/>
  <c r="X61" i="241"/>
  <c r="D67" i="240"/>
  <c r="X68" i="241"/>
  <c r="F67" i="240"/>
  <c r="D70" i="240"/>
  <c r="X71" i="241"/>
  <c r="F70" i="240"/>
  <c r="D76" i="240"/>
  <c r="X77" i="241"/>
  <c r="D88" i="240"/>
  <c r="X89" i="241"/>
  <c r="D94" i="240"/>
  <c r="F94" i="240"/>
  <c r="X95" i="241"/>
  <c r="D114" i="240"/>
  <c r="X115" i="241"/>
  <c r="D127" i="240"/>
  <c r="F127" i="240"/>
  <c r="X128" i="241"/>
  <c r="D130" i="240"/>
  <c r="F130" i="240"/>
  <c r="X131" i="241"/>
  <c r="Z148" i="241"/>
  <c r="Z159" i="241"/>
  <c r="D185" i="240"/>
  <c r="F185" i="240"/>
  <c r="X186" i="241"/>
  <c r="D228" i="240"/>
  <c r="X229" i="241"/>
  <c r="F228" i="240"/>
  <c r="P49" i="241"/>
  <c r="O49" i="241"/>
  <c r="Z31" i="241"/>
  <c r="D24" i="242"/>
  <c r="X25" i="243"/>
  <c r="F24" i="242"/>
  <c r="Z70" i="243"/>
  <c r="Z117" i="243"/>
  <c r="D177" i="242"/>
  <c r="X178" i="243"/>
  <c r="F177" i="242"/>
  <c r="Z198" i="243"/>
  <c r="D34" i="238"/>
  <c r="F34" i="238"/>
  <c r="D41" i="238"/>
  <c r="D48" i="238"/>
  <c r="X49" i="239"/>
  <c r="D70" i="238"/>
  <c r="F70" i="238"/>
  <c r="D77" i="238"/>
  <c r="D84" i="238"/>
  <c r="X85" i="239"/>
  <c r="D106" i="238"/>
  <c r="F106" i="238"/>
  <c r="D113" i="238"/>
  <c r="D120" i="238"/>
  <c r="X121" i="239"/>
  <c r="D142" i="238"/>
  <c r="F142" i="238"/>
  <c r="D149" i="238"/>
  <c r="D156" i="238"/>
  <c r="X157" i="239"/>
  <c r="D178" i="238"/>
  <c r="F178" i="238"/>
  <c r="D185" i="238"/>
  <c r="D192" i="238"/>
  <c r="X193" i="239"/>
  <c r="D214" i="238"/>
  <c r="F214" i="238"/>
  <c r="D232" i="238"/>
  <c r="F232" i="238"/>
  <c r="D250" i="238"/>
  <c r="F250" i="238"/>
  <c r="D272" i="238"/>
  <c r="D275" i="238"/>
  <c r="F275" i="238"/>
  <c r="F277" i="238"/>
  <c r="D286" i="238"/>
  <c r="D302" i="238"/>
  <c r="D305" i="238"/>
  <c r="F305" i="238"/>
  <c r="X305" i="239"/>
  <c r="X287" i="239"/>
  <c r="X251" i="239"/>
  <c r="Z247" i="239"/>
  <c r="X143" i="239"/>
  <c r="X46" i="239"/>
  <c r="X35" i="239"/>
  <c r="F10" i="240"/>
  <c r="D14" i="240"/>
  <c r="X15" i="241"/>
  <c r="F14" i="240"/>
  <c r="D17" i="240"/>
  <c r="F17" i="240"/>
  <c r="X18" i="241"/>
  <c r="D20" i="240"/>
  <c r="X21" i="241"/>
  <c r="F20" i="240"/>
  <c r="D23" i="240"/>
  <c r="F23" i="240"/>
  <c r="X24" i="241"/>
  <c r="F26" i="240"/>
  <c r="Z37" i="241"/>
  <c r="D37" i="240"/>
  <c r="X38" i="241"/>
  <c r="D54" i="240"/>
  <c r="X55" i="241"/>
  <c r="D61" i="240"/>
  <c r="F61" i="240"/>
  <c r="X62" i="241"/>
  <c r="D64" i="240"/>
  <c r="X65" i="241"/>
  <c r="F64" i="240"/>
  <c r="D68" i="240"/>
  <c r="X69" i="241"/>
  <c r="D71" i="240"/>
  <c r="F71" i="240"/>
  <c r="X72" i="241"/>
  <c r="F73" i="240"/>
  <c r="D80" i="240"/>
  <c r="X81" i="241"/>
  <c r="F80" i="240"/>
  <c r="D84" i="240"/>
  <c r="X85" i="241"/>
  <c r="D85" i="240"/>
  <c r="X86" i="241"/>
  <c r="F85" i="240"/>
  <c r="Z97" i="241"/>
  <c r="D109" i="240"/>
  <c r="X110" i="241"/>
  <c r="F109" i="240"/>
  <c r="Z127" i="241"/>
  <c r="D150" i="240"/>
  <c r="X151" i="241"/>
  <c r="F150" i="240"/>
  <c r="D163" i="240"/>
  <c r="F163" i="240"/>
  <c r="X164" i="241"/>
  <c r="D170" i="240"/>
  <c r="X171" i="241"/>
  <c r="F170" i="240"/>
  <c r="Z184" i="241"/>
  <c r="F230" i="240"/>
  <c r="Z266" i="241"/>
  <c r="Z268" i="241"/>
  <c r="Z269" i="241"/>
  <c r="D281" i="240"/>
  <c r="X282" i="241"/>
  <c r="F281" i="240"/>
  <c r="D291" i="240"/>
  <c r="X292" i="241"/>
  <c r="F291" i="240"/>
  <c r="D297" i="240"/>
  <c r="X298" i="241"/>
  <c r="F297" i="240"/>
  <c r="Z67" i="241"/>
  <c r="D91" i="242"/>
  <c r="X92" i="243"/>
  <c r="F91" i="242"/>
  <c r="Z106" i="243"/>
  <c r="Z154" i="243"/>
  <c r="Z168" i="243"/>
  <c r="D201" i="242"/>
  <c r="X202" i="243"/>
  <c r="F201" i="242"/>
  <c r="D269" i="242"/>
  <c r="X270" i="243"/>
  <c r="F269" i="242"/>
  <c r="D16" i="238"/>
  <c r="F16" i="238"/>
  <c r="D23" i="238"/>
  <c r="D30" i="238"/>
  <c r="X31" i="239"/>
  <c r="D52" i="238"/>
  <c r="F52" i="238"/>
  <c r="D59" i="238"/>
  <c r="D66" i="238"/>
  <c r="X67" i="239"/>
  <c r="D88" i="238"/>
  <c r="F88" i="238"/>
  <c r="D95" i="238"/>
  <c r="D102" i="238"/>
  <c r="X103" i="239"/>
  <c r="D124" i="238"/>
  <c r="F124" i="238"/>
  <c r="D131" i="238"/>
  <c r="D138" i="238"/>
  <c r="X139" i="239"/>
  <c r="D160" i="238"/>
  <c r="F160" i="238"/>
  <c r="D167" i="238"/>
  <c r="D174" i="238"/>
  <c r="X175" i="239"/>
  <c r="D196" i="238"/>
  <c r="F196" i="238"/>
  <c r="D203" i="238"/>
  <c r="D210" i="238"/>
  <c r="X211" i="239"/>
  <c r="D221" i="238"/>
  <c r="D228" i="238"/>
  <c r="X229" i="239"/>
  <c r="D239" i="238"/>
  <c r="D268" i="238"/>
  <c r="F268" i="238"/>
  <c r="F294" i="238"/>
  <c r="D21" i="238"/>
  <c r="F21" i="238"/>
  <c r="D39" i="238"/>
  <c r="F39" i="238"/>
  <c r="D57" i="238"/>
  <c r="F57" i="238"/>
  <c r="D75" i="238"/>
  <c r="F75" i="238"/>
  <c r="D93" i="238"/>
  <c r="F93" i="238"/>
  <c r="D111" i="238"/>
  <c r="F111" i="238"/>
  <c r="D129" i="238"/>
  <c r="F129" i="238"/>
  <c r="D147" i="238"/>
  <c r="F147" i="238"/>
  <c r="D165" i="238"/>
  <c r="F165" i="238"/>
  <c r="D183" i="238"/>
  <c r="F183" i="238"/>
  <c r="D201" i="238"/>
  <c r="F201" i="238"/>
  <c r="D219" i="238"/>
  <c r="F219" i="238"/>
  <c r="D237" i="238"/>
  <c r="F237" i="238"/>
  <c r="F241" i="238"/>
  <c r="D246" i="238"/>
  <c r="X247" i="239"/>
  <c r="F252" i="238"/>
  <c r="D253" i="238"/>
  <c r="X254" i="239"/>
  <c r="D257" i="238"/>
  <c r="F257" i="238"/>
  <c r="F259" i="238"/>
  <c r="D264" i="238"/>
  <c r="X265" i="239"/>
  <c r="F280" i="238"/>
  <c r="F283" i="238"/>
  <c r="Z299" i="239"/>
  <c r="X269" i="239"/>
  <c r="Z265" i="239"/>
  <c r="X258" i="239"/>
  <c r="X204" i="239"/>
  <c r="X150" i="239"/>
  <c r="X96" i="239"/>
  <c r="X42" i="239"/>
  <c r="D6" i="240"/>
  <c r="X7" i="241"/>
  <c r="F6" i="240"/>
  <c r="D24" i="240"/>
  <c r="X25" i="241"/>
  <c r="D31" i="240"/>
  <c r="X32" i="241"/>
  <c r="F31" i="240"/>
  <c r="D34" i="240"/>
  <c r="X35" i="241"/>
  <c r="F34" i="240"/>
  <c r="D40" i="240"/>
  <c r="X41" i="241"/>
  <c r="D43" i="240"/>
  <c r="X44" i="241"/>
  <c r="D48" i="240"/>
  <c r="X49" i="241"/>
  <c r="F48" i="240"/>
  <c r="F60" i="240"/>
  <c r="F76" i="240"/>
  <c r="F88" i="240"/>
  <c r="D101" i="240"/>
  <c r="F101" i="240"/>
  <c r="X102" i="241"/>
  <c r="D103" i="240"/>
  <c r="X104" i="241"/>
  <c r="F103" i="240"/>
  <c r="F114" i="240"/>
  <c r="D119" i="240"/>
  <c r="F119" i="240"/>
  <c r="X120" i="241"/>
  <c r="D134" i="240"/>
  <c r="X135" i="241"/>
  <c r="D142" i="240"/>
  <c r="X143" i="241"/>
  <c r="F142" i="240"/>
  <c r="D152" i="240"/>
  <c r="X153" i="241"/>
  <c r="F152" i="240"/>
  <c r="D162" i="240"/>
  <c r="X163" i="241"/>
  <c r="Z248" i="241"/>
  <c r="Z249" i="241"/>
  <c r="P79" i="241"/>
  <c r="O79" i="241"/>
  <c r="Z103" i="241"/>
  <c r="O307" i="242"/>
  <c r="Z9" i="243"/>
  <c r="Z34" i="243"/>
  <c r="D162" i="242"/>
  <c r="X163" i="243"/>
  <c r="F162" i="242"/>
  <c r="Z211" i="243"/>
  <c r="D282" i="242"/>
  <c r="F282" i="242"/>
  <c r="X283" i="243"/>
  <c r="D6" i="238"/>
  <c r="D10" i="238"/>
  <c r="F10" i="238"/>
  <c r="D17" i="238"/>
  <c r="F23" i="238"/>
  <c r="D24" i="238"/>
  <c r="D28" i="238"/>
  <c r="F28" i="238"/>
  <c r="F30" i="238"/>
  <c r="D35" i="238"/>
  <c r="F41" i="238"/>
  <c r="D42" i="238"/>
  <c r="D46" i="238"/>
  <c r="F46" i="238"/>
  <c r="F48" i="238"/>
  <c r="D53" i="238"/>
  <c r="F59" i="238"/>
  <c r="D60" i="238"/>
  <c r="D64" i="238"/>
  <c r="F64" i="238"/>
  <c r="F66" i="238"/>
  <c r="D71" i="238"/>
  <c r="F77" i="238"/>
  <c r="D78" i="238"/>
  <c r="D82" i="238"/>
  <c r="F82" i="238"/>
  <c r="F84" i="238"/>
  <c r="D89" i="238"/>
  <c r="F95" i="238"/>
  <c r="D96" i="238"/>
  <c r="D100" i="238"/>
  <c r="F100" i="238"/>
  <c r="F102" i="238"/>
  <c r="D107" i="238"/>
  <c r="F113" i="238"/>
  <c r="D114" i="238"/>
  <c r="D118" i="238"/>
  <c r="F118" i="238"/>
  <c r="F120" i="238"/>
  <c r="D125" i="238"/>
  <c r="F131" i="238"/>
  <c r="D132" i="238"/>
  <c r="D136" i="238"/>
  <c r="F136" i="238"/>
  <c r="F138" i="238"/>
  <c r="D143" i="238"/>
  <c r="F149" i="238"/>
  <c r="D150" i="238"/>
  <c r="D154" i="238"/>
  <c r="F154" i="238"/>
  <c r="F156" i="238"/>
  <c r="D161" i="238"/>
  <c r="F167" i="238"/>
  <c r="D168" i="238"/>
  <c r="D172" i="238"/>
  <c r="F172" i="238"/>
  <c r="F174" i="238"/>
  <c r="D179" i="238"/>
  <c r="F185" i="238"/>
  <c r="D186" i="238"/>
  <c r="D190" i="238"/>
  <c r="F190" i="238"/>
  <c r="F192" i="238"/>
  <c r="D197" i="238"/>
  <c r="F203" i="238"/>
  <c r="D204" i="238"/>
  <c r="D208" i="238"/>
  <c r="F208" i="238"/>
  <c r="F210" i="238"/>
  <c r="D215" i="238"/>
  <c r="F221" i="238"/>
  <c r="D222" i="238"/>
  <c r="D226" i="238"/>
  <c r="F226" i="238"/>
  <c r="F228" i="238"/>
  <c r="D233" i="238"/>
  <c r="F239" i="238"/>
  <c r="D244" i="238"/>
  <c r="F244" i="238"/>
  <c r="D262" i="238"/>
  <c r="F262" i="238"/>
  <c r="D269" i="238"/>
  <c r="F269" i="238"/>
  <c r="F272" i="238"/>
  <c r="F286" i="238"/>
  <c r="D290" i="238"/>
  <c r="F290" i="238"/>
  <c r="D293" i="238"/>
  <c r="F293" i="238"/>
  <c r="D296" i="238"/>
  <c r="X297" i="239"/>
  <c r="F296" i="238"/>
  <c r="D299" i="238"/>
  <c r="F299" i="238"/>
  <c r="X300" i="239"/>
  <c r="F302" i="238"/>
  <c r="S30" i="239"/>
  <c r="U30" i="239" s="1"/>
  <c r="R30" i="239"/>
  <c r="X303" i="239"/>
  <c r="X276" i="239"/>
  <c r="X245" i="239"/>
  <c r="X234" i="239"/>
  <c r="X226" i="239"/>
  <c r="X215" i="239"/>
  <c r="X202" i="239"/>
  <c r="X191" i="239"/>
  <c r="X187" i="239"/>
  <c r="X180" i="239"/>
  <c r="X172" i="239"/>
  <c r="X161" i="239"/>
  <c r="X148" i="239"/>
  <c r="X137" i="239"/>
  <c r="X133" i="239"/>
  <c r="X126" i="239"/>
  <c r="X118" i="239"/>
  <c r="X107" i="239"/>
  <c r="X94" i="239"/>
  <c r="X83" i="239"/>
  <c r="X79" i="239"/>
  <c r="X72" i="239"/>
  <c r="X64" i="239"/>
  <c r="X53" i="239"/>
  <c r="X40" i="239"/>
  <c r="X29" i="239"/>
  <c r="X25" i="239"/>
  <c r="X18" i="239"/>
  <c r="X10" i="239"/>
  <c r="D18" i="240"/>
  <c r="X19" i="241"/>
  <c r="D25" i="240"/>
  <c r="F25" i="240"/>
  <c r="X26" i="241"/>
  <c r="D28" i="240"/>
  <c r="X29" i="241"/>
  <c r="F28" i="240"/>
  <c r="D32" i="240"/>
  <c r="X33" i="241"/>
  <c r="D35" i="240"/>
  <c r="F35" i="240"/>
  <c r="X36" i="241"/>
  <c r="F37" i="240"/>
  <c r="D46" i="240"/>
  <c r="X47" i="241"/>
  <c r="Z52" i="241"/>
  <c r="F54" i="240"/>
  <c r="D62" i="240"/>
  <c r="X63" i="241"/>
  <c r="D65" i="240"/>
  <c r="F65" i="240"/>
  <c r="X66" i="241"/>
  <c r="F68" i="240"/>
  <c r="F84" i="240"/>
  <c r="D86" i="240"/>
  <c r="X87" i="241"/>
  <c r="D90" i="240"/>
  <c r="X91" i="241"/>
  <c r="F90" i="240"/>
  <c r="Z101" i="241"/>
  <c r="D144" i="240"/>
  <c r="F144" i="240"/>
  <c r="X145" i="241"/>
  <c r="D146" i="240"/>
  <c r="X147" i="241"/>
  <c r="D173" i="240"/>
  <c r="F173" i="240"/>
  <c r="X174" i="241"/>
  <c r="Z187" i="241"/>
  <c r="Z202" i="241"/>
  <c r="D255" i="240"/>
  <c r="X256" i="241"/>
  <c r="D258" i="240"/>
  <c r="F258" i="240"/>
  <c r="X259" i="241"/>
  <c r="D305" i="240"/>
  <c r="X306" i="241"/>
  <c r="F305" i="240"/>
  <c r="P58" i="241"/>
  <c r="O58" i="241"/>
  <c r="Q65" i="241"/>
  <c r="S65" i="241"/>
  <c r="U65" i="241" s="1"/>
  <c r="R65" i="241"/>
  <c r="Z211" i="241"/>
  <c r="Z157" i="241"/>
  <c r="D55" i="242"/>
  <c r="X56" i="243"/>
  <c r="F55" i="242"/>
  <c r="D96" i="242"/>
  <c r="X97" i="243"/>
  <c r="F96" i="242"/>
  <c r="D127" i="242"/>
  <c r="X128" i="243"/>
  <c r="F127" i="242"/>
  <c r="Z142" i="243"/>
  <c r="D213" i="238"/>
  <c r="F213" i="238"/>
  <c r="X214" i="239"/>
  <c r="D231" i="238"/>
  <c r="F231" i="238"/>
  <c r="X232" i="239"/>
  <c r="D240" i="238"/>
  <c r="D247" i="238"/>
  <c r="X248" i="239"/>
  <c r="D251" i="238"/>
  <c r="F251" i="238"/>
  <c r="D258" i="238"/>
  <c r="D265" i="238"/>
  <c r="X266" i="239"/>
  <c r="D282" i="238"/>
  <c r="X283" i="239"/>
  <c r="F282" i="238"/>
  <c r="D300" i="238"/>
  <c r="X301" i="239"/>
  <c r="R11" i="239"/>
  <c r="S11" i="239"/>
  <c r="U11" i="239" s="1"/>
  <c r="X295" i="239"/>
  <c r="X222" i="239"/>
  <c r="X168" i="239"/>
  <c r="X114" i="239"/>
  <c r="X60" i="239"/>
  <c r="D4" i="240"/>
  <c r="X5" i="241"/>
  <c r="D7" i="240"/>
  <c r="X8" i="241"/>
  <c r="D12" i="240"/>
  <c r="X13" i="241"/>
  <c r="F12" i="240"/>
  <c r="Z25" i="241"/>
  <c r="Z41" i="241"/>
  <c r="D78" i="240"/>
  <c r="X79" i="241"/>
  <c r="F78" i="240"/>
  <c r="D92" i="240"/>
  <c r="X93" i="241"/>
  <c r="Z135" i="241"/>
  <c r="D136" i="240"/>
  <c r="X137" i="241"/>
  <c r="F136" i="240"/>
  <c r="D157" i="240"/>
  <c r="X158" i="241"/>
  <c r="F157" i="240"/>
  <c r="Z163" i="241"/>
  <c r="D167" i="240"/>
  <c r="F167" i="240"/>
  <c r="X168" i="241"/>
  <c r="D175" i="240"/>
  <c r="X176" i="241"/>
  <c r="D182" i="240"/>
  <c r="X183" i="241"/>
  <c r="F182" i="240"/>
  <c r="Z188" i="241"/>
  <c r="D206" i="240"/>
  <c r="X207" i="241"/>
  <c r="Z223" i="241"/>
  <c r="Z224" i="241"/>
  <c r="D253" i="240"/>
  <c r="F253" i="240"/>
  <c r="D270" i="240"/>
  <c r="F270" i="240"/>
  <c r="X271" i="241"/>
  <c r="D271" i="240"/>
  <c r="F271" i="240"/>
  <c r="Z285" i="241"/>
  <c r="Z291" i="241"/>
  <c r="D60" i="242"/>
  <c r="X61" i="243"/>
  <c r="F60" i="242"/>
  <c r="Z81" i="243"/>
  <c r="D154" i="242"/>
  <c r="F154" i="242"/>
  <c r="X155" i="243"/>
  <c r="Z175" i="243"/>
  <c r="Z201" i="243"/>
  <c r="D213" i="242"/>
  <c r="X214" i="243"/>
  <c r="F213" i="242"/>
  <c r="D120" i="240"/>
  <c r="X121" i="241"/>
  <c r="D122" i="240"/>
  <c r="X123" i="241"/>
  <c r="D124" i="240"/>
  <c r="X125" i="241"/>
  <c r="Z133" i="241"/>
  <c r="D133" i="240"/>
  <c r="D145" i="240"/>
  <c r="D155" i="240"/>
  <c r="F155" i="240"/>
  <c r="D161" i="240"/>
  <c r="F161" i="240"/>
  <c r="X162" i="241"/>
  <c r="D172" i="240"/>
  <c r="X173" i="241"/>
  <c r="D174" i="240"/>
  <c r="X175" i="241"/>
  <c r="D178" i="240"/>
  <c r="X179" i="241"/>
  <c r="D180" i="240"/>
  <c r="F180" i="240"/>
  <c r="D184" i="240"/>
  <c r="D188" i="240"/>
  <c r="X189" i="241"/>
  <c r="F188" i="240"/>
  <c r="F198" i="240"/>
  <c r="D200" i="240"/>
  <c r="X201" i="241"/>
  <c r="F200" i="240"/>
  <c r="D205" i="240"/>
  <c r="D217" i="240"/>
  <c r="D229" i="240"/>
  <c r="X230" i="241"/>
  <c r="D242" i="240"/>
  <c r="X243" i="241"/>
  <c r="D254" i="240"/>
  <c r="X255" i="241"/>
  <c r="Z267" i="241"/>
  <c r="D269" i="240"/>
  <c r="X270" i="241"/>
  <c r="D275" i="240"/>
  <c r="X276" i="241"/>
  <c r="F275" i="240"/>
  <c r="D279" i="240"/>
  <c r="X280" i="241"/>
  <c r="Z296" i="241"/>
  <c r="D306" i="240"/>
  <c r="F306" i="240"/>
  <c r="Q11" i="241"/>
  <c r="S11" i="241"/>
  <c r="U11" i="241" s="1"/>
  <c r="S31" i="241"/>
  <c r="U31" i="241" s="1"/>
  <c r="R31" i="241"/>
  <c r="Q31" i="241"/>
  <c r="Q38" i="241"/>
  <c r="S38" i="241"/>
  <c r="U38" i="241" s="1"/>
  <c r="O96" i="241"/>
  <c r="P96" i="241"/>
  <c r="X218" i="241"/>
  <c r="X146" i="241"/>
  <c r="D5" i="242"/>
  <c r="X6" i="243"/>
  <c r="F5" i="242"/>
  <c r="D10" i="242"/>
  <c r="F10" i="242"/>
  <c r="X11" i="243"/>
  <c r="Z18" i="243"/>
  <c r="Z24" i="243"/>
  <c r="Z31" i="243"/>
  <c r="D35" i="242"/>
  <c r="X36" i="243"/>
  <c r="F35" i="242"/>
  <c r="D41" i="242"/>
  <c r="X42" i="243"/>
  <c r="F41" i="242"/>
  <c r="D46" i="242"/>
  <c r="F46" i="242"/>
  <c r="X47" i="243"/>
  <c r="Z54" i="243"/>
  <c r="Z60" i="243"/>
  <c r="Z67" i="243"/>
  <c r="D71" i="242"/>
  <c r="X72" i="243"/>
  <c r="F71" i="242"/>
  <c r="D77" i="242"/>
  <c r="X78" i="243"/>
  <c r="F77" i="242"/>
  <c r="D82" i="242"/>
  <c r="F82" i="242"/>
  <c r="X83" i="243"/>
  <c r="Z90" i="243"/>
  <c r="Z96" i="243"/>
  <c r="Z103" i="243"/>
  <c r="D107" i="242"/>
  <c r="X108" i="243"/>
  <c r="F107" i="242"/>
  <c r="D113" i="242"/>
  <c r="X114" i="243"/>
  <c r="F113" i="242"/>
  <c r="D118" i="242"/>
  <c r="F118" i="242"/>
  <c r="X119" i="243"/>
  <c r="Z126" i="243"/>
  <c r="Z132" i="243"/>
  <c r="Z139" i="243"/>
  <c r="D143" i="242"/>
  <c r="X144" i="243"/>
  <c r="F143" i="242"/>
  <c r="D149" i="242"/>
  <c r="X150" i="243"/>
  <c r="F149" i="242"/>
  <c r="D155" i="242"/>
  <c r="X156" i="243"/>
  <c r="D157" i="242"/>
  <c r="F157" i="242"/>
  <c r="X158" i="243"/>
  <c r="D171" i="242"/>
  <c r="X172" i="243"/>
  <c r="F171" i="242"/>
  <c r="D179" i="242"/>
  <c r="X180" i="243"/>
  <c r="F179" i="242"/>
  <c r="D190" i="242"/>
  <c r="F190" i="242"/>
  <c r="X191" i="243"/>
  <c r="D207" i="242"/>
  <c r="X208" i="243"/>
  <c r="F207" i="242"/>
  <c r="D215" i="242"/>
  <c r="X216" i="243"/>
  <c r="F215" i="242"/>
  <c r="Z226" i="243"/>
  <c r="Z228" i="243"/>
  <c r="Z245" i="243"/>
  <c r="D257" i="242"/>
  <c r="X258" i="243"/>
  <c r="F257" i="242"/>
  <c r="D266" i="242"/>
  <c r="X267" i="243"/>
  <c r="F266" i="242"/>
  <c r="D288" i="242"/>
  <c r="X289" i="243"/>
  <c r="F288" i="242"/>
  <c r="D8" i="238"/>
  <c r="D14" i="238"/>
  <c r="D20" i="238"/>
  <c r="D26" i="238"/>
  <c r="D32" i="238"/>
  <c r="D38" i="238"/>
  <c r="D44" i="238"/>
  <c r="D50" i="238"/>
  <c r="D56" i="238"/>
  <c r="D62" i="238"/>
  <c r="D68" i="238"/>
  <c r="D74" i="238"/>
  <c r="D80" i="238"/>
  <c r="D86" i="238"/>
  <c r="D92" i="238"/>
  <c r="D98" i="238"/>
  <c r="D104" i="238"/>
  <c r="D110" i="238"/>
  <c r="D116" i="238"/>
  <c r="D122" i="238"/>
  <c r="D128" i="238"/>
  <c r="D134" i="238"/>
  <c r="D140" i="238"/>
  <c r="D146" i="238"/>
  <c r="D152" i="238"/>
  <c r="D158" i="238"/>
  <c r="D164" i="238"/>
  <c r="D170" i="238"/>
  <c r="D176" i="238"/>
  <c r="D182" i="238"/>
  <c r="D188" i="238"/>
  <c r="D194" i="238"/>
  <c r="D200" i="238"/>
  <c r="D206" i="238"/>
  <c r="D212" i="238"/>
  <c r="D218" i="238"/>
  <c r="D224" i="238"/>
  <c r="D230" i="238"/>
  <c r="D236" i="238"/>
  <c r="D243" i="238"/>
  <c r="D249" i="238"/>
  <c r="D255" i="238"/>
  <c r="D261" i="238"/>
  <c r="D267" i="238"/>
  <c r="D276" i="238"/>
  <c r="D284" i="238"/>
  <c r="D287" i="238"/>
  <c r="F287" i="238"/>
  <c r="D295" i="238"/>
  <c r="X296" i="239"/>
  <c r="D298" i="238"/>
  <c r="X268" i="239"/>
  <c r="X250" i="239"/>
  <c r="X225" i="239"/>
  <c r="X207" i="239"/>
  <c r="X189" i="239"/>
  <c r="X171" i="239"/>
  <c r="X153" i="239"/>
  <c r="X135" i="239"/>
  <c r="X117" i="239"/>
  <c r="X99" i="239"/>
  <c r="X81" i="239"/>
  <c r="X63" i="239"/>
  <c r="X45" i="239"/>
  <c r="X27" i="239"/>
  <c r="X9" i="239"/>
  <c r="D8" i="240"/>
  <c r="X9" i="241"/>
  <c r="D11" i="240"/>
  <c r="F11" i="240"/>
  <c r="D19" i="240"/>
  <c r="D22" i="240"/>
  <c r="D36" i="240"/>
  <c r="D44" i="240"/>
  <c r="X45" i="241"/>
  <c r="D47" i="240"/>
  <c r="F47" i="240"/>
  <c r="D55" i="240"/>
  <c r="D58" i="240"/>
  <c r="D72" i="240"/>
  <c r="D91" i="240"/>
  <c r="F91" i="240"/>
  <c r="D98" i="240"/>
  <c r="X99" i="241"/>
  <c r="D110" i="240"/>
  <c r="X111" i="241"/>
  <c r="Z112" i="241"/>
  <c r="D126" i="240"/>
  <c r="D131" i="240"/>
  <c r="F131" i="240"/>
  <c r="X132" i="241"/>
  <c r="D137" i="240"/>
  <c r="F137" i="240"/>
  <c r="D139" i="240"/>
  <c r="X140" i="241"/>
  <c r="D149" i="240"/>
  <c r="F149" i="240"/>
  <c r="X150" i="241"/>
  <c r="D164" i="240"/>
  <c r="X165" i="241"/>
  <c r="D166" i="240"/>
  <c r="F166" i="240"/>
  <c r="D186" i="240"/>
  <c r="X187" i="241"/>
  <c r="D192" i="240"/>
  <c r="X193" i="241"/>
  <c r="F192" i="240"/>
  <c r="D197" i="240"/>
  <c r="F197" i="240"/>
  <c r="X198" i="241"/>
  <c r="Z205" i="241"/>
  <c r="D210" i="240"/>
  <c r="X211" i="241"/>
  <c r="Z220" i="241"/>
  <c r="D222" i="240"/>
  <c r="X223" i="241"/>
  <c r="D247" i="240"/>
  <c r="X248" i="241"/>
  <c r="D267" i="240"/>
  <c r="D272" i="240"/>
  <c r="X273" i="241"/>
  <c r="F272" i="240"/>
  <c r="D300" i="240"/>
  <c r="F300" i="240"/>
  <c r="X301" i="241"/>
  <c r="D302" i="240"/>
  <c r="X303" i="241"/>
  <c r="F302" i="240"/>
  <c r="R11" i="241"/>
  <c r="Q37" i="241"/>
  <c r="R38" i="241"/>
  <c r="Q46" i="241"/>
  <c r="O69" i="241"/>
  <c r="P69" i="241"/>
  <c r="X206" i="241"/>
  <c r="X134" i="241"/>
  <c r="Z10" i="241"/>
  <c r="D11" i="242"/>
  <c r="X12" i="243"/>
  <c r="D47" i="242"/>
  <c r="X48" i="243"/>
  <c r="D83" i="242"/>
  <c r="X84" i="243"/>
  <c r="D119" i="242"/>
  <c r="X120" i="243"/>
  <c r="Z159" i="243"/>
  <c r="Z162" i="243"/>
  <c r="Z190" i="243"/>
  <c r="D193" i="242"/>
  <c r="F193" i="242"/>
  <c r="X194" i="243"/>
  <c r="Z204" i="243"/>
  <c r="D252" i="242"/>
  <c r="X253" i="243"/>
  <c r="F252" i="242"/>
  <c r="Z259" i="243"/>
  <c r="Z293" i="243"/>
  <c r="D7" i="238"/>
  <c r="X8" i="239"/>
  <c r="D13" i="238"/>
  <c r="X14" i="239"/>
  <c r="D19" i="238"/>
  <c r="X20" i="239"/>
  <c r="D25" i="238"/>
  <c r="X26" i="239"/>
  <c r="D31" i="238"/>
  <c r="X32" i="239"/>
  <c r="D37" i="238"/>
  <c r="X38" i="239"/>
  <c r="D43" i="238"/>
  <c r="X44" i="239"/>
  <c r="D49" i="238"/>
  <c r="X50" i="239"/>
  <c r="D55" i="238"/>
  <c r="X56" i="239"/>
  <c r="D61" i="238"/>
  <c r="X62" i="239"/>
  <c r="D67" i="238"/>
  <c r="X68" i="239"/>
  <c r="D73" i="238"/>
  <c r="X74" i="239"/>
  <c r="D79" i="238"/>
  <c r="X80" i="239"/>
  <c r="D85" i="238"/>
  <c r="X86" i="239"/>
  <c r="D91" i="238"/>
  <c r="X92" i="239"/>
  <c r="D97" i="238"/>
  <c r="X98" i="239"/>
  <c r="D103" i="238"/>
  <c r="X104" i="239"/>
  <c r="D109" i="238"/>
  <c r="X110" i="239"/>
  <c r="D115" i="238"/>
  <c r="X116" i="239"/>
  <c r="D121" i="238"/>
  <c r="X122" i="239"/>
  <c r="D127" i="238"/>
  <c r="X128" i="239"/>
  <c r="D133" i="238"/>
  <c r="X134" i="239"/>
  <c r="D139" i="238"/>
  <c r="X140" i="239"/>
  <c r="D145" i="238"/>
  <c r="X146" i="239"/>
  <c r="D151" i="238"/>
  <c r="X152" i="239"/>
  <c r="D157" i="238"/>
  <c r="X158" i="239"/>
  <c r="D163" i="238"/>
  <c r="X164" i="239"/>
  <c r="D169" i="238"/>
  <c r="X170" i="239"/>
  <c r="D175" i="238"/>
  <c r="X176" i="239"/>
  <c r="D181" i="238"/>
  <c r="X182" i="239"/>
  <c r="D187" i="238"/>
  <c r="X188" i="239"/>
  <c r="D193" i="238"/>
  <c r="X194" i="239"/>
  <c r="D199" i="238"/>
  <c r="X200" i="239"/>
  <c r="D205" i="238"/>
  <c r="X206" i="239"/>
  <c r="D211" i="238"/>
  <c r="X212" i="239"/>
  <c r="D217" i="238"/>
  <c r="X218" i="239"/>
  <c r="D223" i="238"/>
  <c r="X224" i="239"/>
  <c r="D229" i="238"/>
  <c r="X230" i="239"/>
  <c r="D235" i="238"/>
  <c r="X236" i="239"/>
  <c r="D242" i="238"/>
  <c r="D248" i="238"/>
  <c r="D254" i="238"/>
  <c r="D260" i="238"/>
  <c r="D266" i="238"/>
  <c r="D270" i="238"/>
  <c r="D278" i="238"/>
  <c r="D281" i="238"/>
  <c r="F281" i="238"/>
  <c r="D289" i="238"/>
  <c r="X290" i="239"/>
  <c r="D292" i="238"/>
  <c r="D306" i="238"/>
  <c r="D5" i="240"/>
  <c r="F5" i="240"/>
  <c r="X6" i="241"/>
  <c r="D13" i="240"/>
  <c r="X14" i="241"/>
  <c r="D16" i="240"/>
  <c r="X17" i="241"/>
  <c r="D30" i="240"/>
  <c r="X31" i="241"/>
  <c r="D38" i="240"/>
  <c r="X39" i="241"/>
  <c r="D41" i="240"/>
  <c r="F41" i="240"/>
  <c r="X42" i="241"/>
  <c r="D49" i="240"/>
  <c r="X50" i="241"/>
  <c r="D52" i="240"/>
  <c r="X53" i="241"/>
  <c r="D66" i="240"/>
  <c r="X67" i="241"/>
  <c r="D74" i="240"/>
  <c r="X75" i="241"/>
  <c r="D77" i="240"/>
  <c r="F77" i="240"/>
  <c r="X78" i="241"/>
  <c r="D83" i="240"/>
  <c r="F83" i="240"/>
  <c r="D89" i="240"/>
  <c r="F89" i="240"/>
  <c r="X90" i="241"/>
  <c r="D100" i="240"/>
  <c r="X101" i="241"/>
  <c r="D102" i="240"/>
  <c r="X103" i="241"/>
  <c r="D106" i="240"/>
  <c r="X107" i="241"/>
  <c r="D108" i="240"/>
  <c r="F108" i="240"/>
  <c r="D112" i="240"/>
  <c r="D116" i="240"/>
  <c r="X117" i="241"/>
  <c r="F116" i="240"/>
  <c r="F120" i="240"/>
  <c r="D121" i="240"/>
  <c r="X122" i="241"/>
  <c r="F122" i="240"/>
  <c r="F124" i="240"/>
  <c r="F133" i="240"/>
  <c r="F145" i="240"/>
  <c r="D156" i="240"/>
  <c r="X157" i="241"/>
  <c r="D158" i="240"/>
  <c r="X159" i="241"/>
  <c r="D160" i="240"/>
  <c r="X161" i="241"/>
  <c r="Z169" i="241"/>
  <c r="D169" i="240"/>
  <c r="F172" i="240"/>
  <c r="F174" i="240"/>
  <c r="F178" i="240"/>
  <c r="D181" i="240"/>
  <c r="F184" i="240"/>
  <c r="D193" i="240"/>
  <c r="X194" i="241"/>
  <c r="F205" i="240"/>
  <c r="D208" i="240"/>
  <c r="X209" i="241"/>
  <c r="D214" i="240"/>
  <c r="X215" i="241"/>
  <c r="F214" i="240"/>
  <c r="F217" i="240"/>
  <c r="D218" i="240"/>
  <c r="X219" i="241"/>
  <c r="D220" i="240"/>
  <c r="F229" i="240"/>
  <c r="D232" i="240"/>
  <c r="X233" i="241"/>
  <c r="D234" i="240"/>
  <c r="D239" i="240"/>
  <c r="F239" i="240"/>
  <c r="X240" i="241"/>
  <c r="F242" i="240"/>
  <c r="D243" i="240"/>
  <c r="X244" i="241"/>
  <c r="D245" i="240"/>
  <c r="F254" i="240"/>
  <c r="Z257" i="241"/>
  <c r="D257" i="240"/>
  <c r="X258" i="241"/>
  <c r="D259" i="240"/>
  <c r="D264" i="240"/>
  <c r="F264" i="240"/>
  <c r="X265" i="241"/>
  <c r="F269" i="240"/>
  <c r="F279" i="240"/>
  <c r="D283" i="240"/>
  <c r="X284" i="241"/>
  <c r="F283" i="240"/>
  <c r="D303" i="240"/>
  <c r="O24" i="241"/>
  <c r="P24" i="241"/>
  <c r="R37" i="241"/>
  <c r="R46" i="241"/>
  <c r="O51" i="241"/>
  <c r="P51" i="241"/>
  <c r="Q95" i="241"/>
  <c r="S95" i="241"/>
  <c r="U95" i="241" s="1"/>
  <c r="R95" i="241"/>
  <c r="X307" i="241"/>
  <c r="Z302" i="241"/>
  <c r="D7" i="242"/>
  <c r="X8" i="243"/>
  <c r="F7" i="242"/>
  <c r="D13" i="242"/>
  <c r="F13" i="242"/>
  <c r="X14" i="243"/>
  <c r="D21" i="242"/>
  <c r="X22" i="243"/>
  <c r="F21" i="242"/>
  <c r="D27" i="242"/>
  <c r="X28" i="243"/>
  <c r="F27" i="242"/>
  <c r="D43" i="242"/>
  <c r="X44" i="243"/>
  <c r="F43" i="242"/>
  <c r="D49" i="242"/>
  <c r="F49" i="242"/>
  <c r="X50" i="243"/>
  <c r="D57" i="242"/>
  <c r="X58" i="243"/>
  <c r="F57" i="242"/>
  <c r="D63" i="242"/>
  <c r="X64" i="243"/>
  <c r="F63" i="242"/>
  <c r="D79" i="242"/>
  <c r="X80" i="243"/>
  <c r="F79" i="242"/>
  <c r="D85" i="242"/>
  <c r="F85" i="242"/>
  <c r="X86" i="243"/>
  <c r="D93" i="242"/>
  <c r="X94" i="243"/>
  <c r="F93" i="242"/>
  <c r="D99" i="242"/>
  <c r="X100" i="243"/>
  <c r="F99" i="242"/>
  <c r="D115" i="242"/>
  <c r="X116" i="243"/>
  <c r="F115" i="242"/>
  <c r="D121" i="242"/>
  <c r="F121" i="242"/>
  <c r="X122" i="243"/>
  <c r="D129" i="242"/>
  <c r="X130" i="243"/>
  <c r="F129" i="242"/>
  <c r="D135" i="242"/>
  <c r="X136" i="243"/>
  <c r="F135" i="242"/>
  <c r="D151" i="242"/>
  <c r="X152" i="243"/>
  <c r="F151" i="242"/>
  <c r="F155" i="242"/>
  <c r="Z164" i="243"/>
  <c r="D185" i="242"/>
  <c r="X186" i="243"/>
  <c r="F185" i="242"/>
  <c r="Z195" i="243"/>
  <c r="D198" i="242"/>
  <c r="X199" i="243"/>
  <c r="F198" i="242"/>
  <c r="D221" i="242"/>
  <c r="X222" i="243"/>
  <c r="F221" i="242"/>
  <c r="D229" i="242"/>
  <c r="F229" i="242"/>
  <c r="X230" i="243"/>
  <c r="D238" i="242"/>
  <c r="F238" i="242"/>
  <c r="X239" i="243"/>
  <c r="Z278" i="243"/>
  <c r="Z281" i="243"/>
  <c r="D289" i="240"/>
  <c r="F289" i="240"/>
  <c r="D294" i="240"/>
  <c r="F294" i="240"/>
  <c r="X295" i="241"/>
  <c r="S75" i="241"/>
  <c r="U75" i="241" s="1"/>
  <c r="R75" i="241"/>
  <c r="P88" i="241"/>
  <c r="O88" i="241"/>
  <c r="Z196" i="241"/>
  <c r="X185" i="241"/>
  <c r="X181" i="241"/>
  <c r="X156" i="241"/>
  <c r="Z12" i="243"/>
  <c r="D22" i="242"/>
  <c r="F22" i="242"/>
  <c r="X23" i="243"/>
  <c r="D33" i="242"/>
  <c r="X34" i="243"/>
  <c r="Z48" i="243"/>
  <c r="D58" i="242"/>
  <c r="F58" i="242"/>
  <c r="X59" i="243"/>
  <c r="D69" i="242"/>
  <c r="X70" i="243"/>
  <c r="Z84" i="243"/>
  <c r="D94" i="242"/>
  <c r="F94" i="242"/>
  <c r="X95" i="243"/>
  <c r="D105" i="242"/>
  <c r="X106" i="243"/>
  <c r="Z120" i="243"/>
  <c r="D130" i="242"/>
  <c r="F130" i="242"/>
  <c r="X131" i="243"/>
  <c r="D141" i="242"/>
  <c r="X142" i="243"/>
  <c r="D165" i="242"/>
  <c r="X166" i="243"/>
  <c r="F165" i="242"/>
  <c r="D166" i="242"/>
  <c r="F166" i="242"/>
  <c r="X167" i="243"/>
  <c r="D174" i="242"/>
  <c r="X175" i="243"/>
  <c r="Z192" i="243"/>
  <c r="D210" i="242"/>
  <c r="X211" i="243"/>
  <c r="D237" i="242"/>
  <c r="X238" i="243"/>
  <c r="F237" i="242"/>
  <c r="D246" i="242"/>
  <c r="F246" i="242"/>
  <c r="X247" i="243"/>
  <c r="Z256" i="243"/>
  <c r="Z257" i="243"/>
  <c r="D196" i="240"/>
  <c r="X197" i="241"/>
  <c r="D198" i="240"/>
  <c r="D203" i="240"/>
  <c r="F203" i="240"/>
  <c r="X204" i="241"/>
  <c r="Z209" i="241"/>
  <c r="D221" i="240"/>
  <c r="F221" i="240"/>
  <c r="X222" i="241"/>
  <c r="Z235" i="241"/>
  <c r="D236" i="240"/>
  <c r="X237" i="241"/>
  <c r="F236" i="240"/>
  <c r="Z246" i="241"/>
  <c r="D246" i="240"/>
  <c r="F246" i="240"/>
  <c r="X247" i="241"/>
  <c r="Z260" i="241"/>
  <c r="D261" i="240"/>
  <c r="X262" i="241"/>
  <c r="F261" i="240"/>
  <c r="D266" i="240"/>
  <c r="X267" i="241"/>
  <c r="D278" i="240"/>
  <c r="X279" i="241"/>
  <c r="D295" i="240"/>
  <c r="P12" i="241"/>
  <c r="Q23" i="241"/>
  <c r="S23" i="241"/>
  <c r="U23" i="241" s="1"/>
  <c r="R23" i="241"/>
  <c r="P70" i="241"/>
  <c r="O70" i="241"/>
  <c r="Q75" i="241"/>
  <c r="Z279" i="241"/>
  <c r="D16" i="242"/>
  <c r="F16" i="242"/>
  <c r="X17" i="243"/>
  <c r="D18" i="242"/>
  <c r="X19" i="243"/>
  <c r="F18" i="242"/>
  <c r="D30" i="242"/>
  <c r="X31" i="243"/>
  <c r="D52" i="242"/>
  <c r="F52" i="242"/>
  <c r="X53" i="243"/>
  <c r="D54" i="242"/>
  <c r="X55" i="243"/>
  <c r="F54" i="242"/>
  <c r="D66" i="242"/>
  <c r="X67" i="243"/>
  <c r="D88" i="242"/>
  <c r="F88" i="242"/>
  <c r="X89" i="243"/>
  <c r="D90" i="242"/>
  <c r="X91" i="243"/>
  <c r="F90" i="242"/>
  <c r="D102" i="242"/>
  <c r="X103" i="243"/>
  <c r="D124" i="242"/>
  <c r="F124" i="242"/>
  <c r="X125" i="243"/>
  <c r="D126" i="242"/>
  <c r="X127" i="243"/>
  <c r="F126" i="242"/>
  <c r="D138" i="242"/>
  <c r="X139" i="243"/>
  <c r="Z184" i="243"/>
  <c r="D187" i="242"/>
  <c r="X188" i="243"/>
  <c r="F187" i="242"/>
  <c r="D196" i="242"/>
  <c r="F196" i="242"/>
  <c r="X197" i="243"/>
  <c r="Z220" i="243"/>
  <c r="D223" i="242"/>
  <c r="X224" i="243"/>
  <c r="F223" i="242"/>
  <c r="D226" i="242"/>
  <c r="F226" i="242"/>
  <c r="X227" i="243"/>
  <c r="Z240" i="243"/>
  <c r="Z242" i="243"/>
  <c r="D244" i="242"/>
  <c r="X245" i="243"/>
  <c r="Z248" i="243"/>
  <c r="Z251" i="243"/>
  <c r="Z265" i="243"/>
  <c r="D271" i="242"/>
  <c r="X272" i="243"/>
  <c r="F271" i="242"/>
  <c r="D293" i="242"/>
  <c r="X294" i="243"/>
  <c r="F293" i="242"/>
  <c r="Z53" i="245"/>
  <c r="D232" i="242"/>
  <c r="F232" i="242"/>
  <c r="D234" i="242"/>
  <c r="X235" i="243"/>
  <c r="F234" i="242"/>
  <c r="D258" i="242"/>
  <c r="X259" i="243"/>
  <c r="D294" i="242"/>
  <c r="X295" i="243"/>
  <c r="Z304" i="243"/>
  <c r="R31" i="243"/>
  <c r="Q31" i="243"/>
  <c r="Z231" i="243"/>
  <c r="Z30" i="245"/>
  <c r="D46" i="244"/>
  <c r="X47" i="245"/>
  <c r="F46" i="244"/>
  <c r="Z67" i="245"/>
  <c r="Z69" i="245"/>
  <c r="Z77" i="245"/>
  <c r="Z78" i="245"/>
  <c r="D88" i="244"/>
  <c r="X89" i="245"/>
  <c r="Z139" i="245"/>
  <c r="Z147" i="245"/>
  <c r="Z160" i="245"/>
  <c r="D253" i="244"/>
  <c r="F253" i="244"/>
  <c r="X254" i="245"/>
  <c r="D266" i="244"/>
  <c r="X267" i="245"/>
  <c r="F266" i="244"/>
  <c r="Z40" i="247"/>
  <c r="Z57" i="247"/>
  <c r="Z129" i="247"/>
  <c r="D163" i="242"/>
  <c r="D168" i="242"/>
  <c r="X169" i="243"/>
  <c r="F168" i="242"/>
  <c r="Z189" i="243"/>
  <c r="D199" i="242"/>
  <c r="D204" i="242"/>
  <c r="X205" i="243"/>
  <c r="F204" i="242"/>
  <c r="Z225" i="243"/>
  <c r="D235" i="242"/>
  <c r="D254" i="242"/>
  <c r="F254" i="242"/>
  <c r="D260" i="242"/>
  <c r="X261" i="243"/>
  <c r="F260" i="242"/>
  <c r="D268" i="242"/>
  <c r="X269" i="243"/>
  <c r="F268" i="242"/>
  <c r="D274" i="242"/>
  <c r="F274" i="242"/>
  <c r="D290" i="242"/>
  <c r="F290" i="242"/>
  <c r="D296" i="242"/>
  <c r="X297" i="243"/>
  <c r="F296" i="242"/>
  <c r="R7" i="243"/>
  <c r="S7" i="243"/>
  <c r="U7" i="243" s="1"/>
  <c r="Q7" i="243"/>
  <c r="S31" i="243"/>
  <c r="U31" i="243" s="1"/>
  <c r="X275" i="243"/>
  <c r="X255" i="243"/>
  <c r="Z48" i="245"/>
  <c r="D64" i="244"/>
  <c r="X65" i="245"/>
  <c r="F64" i="244"/>
  <c r="Z85" i="245"/>
  <c r="Z87" i="245"/>
  <c r="Z95" i="245"/>
  <c r="Z96" i="245"/>
  <c r="D106" i="244"/>
  <c r="X107" i="245"/>
  <c r="D149" i="244"/>
  <c r="X150" i="245"/>
  <c r="F149" i="244"/>
  <c r="Z162" i="245"/>
  <c r="D174" i="244"/>
  <c r="F174" i="244"/>
  <c r="X175" i="245"/>
  <c r="Z202" i="245"/>
  <c r="D206" i="244"/>
  <c r="X207" i="245"/>
  <c r="F206" i="244"/>
  <c r="Z261" i="245"/>
  <c r="Z56" i="247"/>
  <c r="Z128" i="247"/>
  <c r="D163" i="246"/>
  <c r="X164" i="247"/>
  <c r="F163" i="246"/>
  <c r="Z273" i="247"/>
  <c r="D294" i="246"/>
  <c r="X295" i="247"/>
  <c r="F294" i="246"/>
  <c r="Z143" i="249"/>
  <c r="Z224" i="249"/>
  <c r="D280" i="242"/>
  <c r="X281" i="243"/>
  <c r="F294" i="242"/>
  <c r="Z307" i="243"/>
  <c r="R16" i="243"/>
  <c r="S16" i="243"/>
  <c r="U16" i="243" s="1"/>
  <c r="Q16" i="243"/>
  <c r="Z292" i="243"/>
  <c r="X233" i="243"/>
  <c r="Z5" i="245"/>
  <c r="Z6" i="245"/>
  <c r="D16" i="244"/>
  <c r="X17" i="245"/>
  <c r="Z66" i="245"/>
  <c r="D82" i="244"/>
  <c r="X83" i="245"/>
  <c r="F82" i="244"/>
  <c r="Z89" i="245"/>
  <c r="Z103" i="245"/>
  <c r="Z105" i="245"/>
  <c r="Z113" i="245"/>
  <c r="Z114" i="245"/>
  <c r="D124" i="244"/>
  <c r="X125" i="245"/>
  <c r="D136" i="244"/>
  <c r="X137" i="245"/>
  <c r="F136" i="244"/>
  <c r="Z236" i="245"/>
  <c r="Z291" i="245"/>
  <c r="D302" i="244"/>
  <c r="X303" i="245"/>
  <c r="F302" i="244"/>
  <c r="Z143" i="245"/>
  <c r="Z125" i="245"/>
  <c r="Z16" i="247"/>
  <c r="Z137" i="247"/>
  <c r="D227" i="246"/>
  <c r="X228" i="247"/>
  <c r="F227" i="246"/>
  <c r="Z289" i="247"/>
  <c r="D10" i="248"/>
  <c r="F10" i="248"/>
  <c r="X11" i="249"/>
  <c r="D14" i="248"/>
  <c r="X15" i="249"/>
  <c r="F14" i="248"/>
  <c r="M3" i="248"/>
  <c r="D140" i="248"/>
  <c r="X141" i="249"/>
  <c r="F140" i="248"/>
  <c r="D182" i="248"/>
  <c r="X183" i="249"/>
  <c r="F182" i="248"/>
  <c r="D191" i="242"/>
  <c r="X192" i="243"/>
  <c r="Z200" i="243"/>
  <c r="D227" i="242"/>
  <c r="X228" i="243"/>
  <c r="Z236" i="243"/>
  <c r="D241" i="242"/>
  <c r="X242" i="243"/>
  <c r="D263" i="242"/>
  <c r="X264" i="243"/>
  <c r="F263" i="242"/>
  <c r="D265" i="242"/>
  <c r="F265" i="242"/>
  <c r="D277" i="242"/>
  <c r="X278" i="243"/>
  <c r="D299" i="242"/>
  <c r="X300" i="243"/>
  <c r="F299" i="242"/>
  <c r="D301" i="242"/>
  <c r="F301" i="242"/>
  <c r="D302" i="242"/>
  <c r="X303" i="243"/>
  <c r="R25" i="243"/>
  <c r="S25" i="243"/>
  <c r="U25" i="243" s="1"/>
  <c r="Q25" i="243"/>
  <c r="X236" i="243"/>
  <c r="Z13" i="245"/>
  <c r="Z15" i="245"/>
  <c r="Z24" i="245"/>
  <c r="D34" i="244"/>
  <c r="X35" i="245"/>
  <c r="Z84" i="245"/>
  <c r="D100" i="244"/>
  <c r="X101" i="245"/>
  <c r="F100" i="244"/>
  <c r="Z107" i="245"/>
  <c r="Z121" i="245"/>
  <c r="Z123" i="245"/>
  <c r="Z132" i="245"/>
  <c r="D156" i="244"/>
  <c r="F156" i="244"/>
  <c r="X157" i="245"/>
  <c r="Z188" i="245"/>
  <c r="Z251" i="245"/>
  <c r="Z274" i="245"/>
  <c r="O44" i="245"/>
  <c r="R106" i="245"/>
  <c r="S106" i="245"/>
  <c r="U106" i="245" s="1"/>
  <c r="Q106" i="245"/>
  <c r="Z120" i="245"/>
  <c r="Z52" i="247"/>
  <c r="Z206" i="247"/>
  <c r="R13" i="243"/>
  <c r="Q13" i="243"/>
  <c r="R34" i="243"/>
  <c r="S34" i="243"/>
  <c r="U34" i="243" s="1"/>
  <c r="Q34" i="243"/>
  <c r="Z303" i="243"/>
  <c r="X200" i="243"/>
  <c r="D10" i="244"/>
  <c r="X11" i="245"/>
  <c r="F10" i="244"/>
  <c r="Z17" i="245"/>
  <c r="Z31" i="245"/>
  <c r="Z33" i="245"/>
  <c r="Z41" i="245"/>
  <c r="Z42" i="245"/>
  <c r="D52" i="244"/>
  <c r="X53" i="245"/>
  <c r="D118" i="244"/>
  <c r="X119" i="245"/>
  <c r="F118" i="244"/>
  <c r="Z141" i="245"/>
  <c r="Z149" i="245"/>
  <c r="D151" i="244"/>
  <c r="X152" i="245"/>
  <c r="F151" i="244"/>
  <c r="Z172" i="245"/>
  <c r="Z174" i="245"/>
  <c r="Z184" i="245"/>
  <c r="D189" i="244"/>
  <c r="F189" i="244"/>
  <c r="X190" i="245"/>
  <c r="Z231" i="245"/>
  <c r="Z244" i="245"/>
  <c r="D248" i="244"/>
  <c r="X249" i="245"/>
  <c r="F248" i="244"/>
  <c r="Z262" i="245"/>
  <c r="Q90" i="245"/>
  <c r="S90" i="245"/>
  <c r="U90" i="245" s="1"/>
  <c r="R90" i="245"/>
  <c r="Z117" i="247"/>
  <c r="Z124" i="247"/>
  <c r="Z231" i="247"/>
  <c r="Z43" i="249"/>
  <c r="Z135" i="249"/>
  <c r="D304" i="242"/>
  <c r="X305" i="243"/>
  <c r="F304" i="242"/>
  <c r="D305" i="242"/>
  <c r="X306" i="243"/>
  <c r="F305" i="242"/>
  <c r="S13" i="243"/>
  <c r="U13" i="243" s="1"/>
  <c r="R22" i="243"/>
  <c r="Q22" i="243"/>
  <c r="X164" i="243"/>
  <c r="Z12" i="245"/>
  <c r="D28" i="244"/>
  <c r="X29" i="245"/>
  <c r="F28" i="244"/>
  <c r="Z35" i="245"/>
  <c r="Z49" i="245"/>
  <c r="Z51" i="245"/>
  <c r="Z59" i="245"/>
  <c r="Z60" i="245"/>
  <c r="D70" i="244"/>
  <c r="X71" i="245"/>
  <c r="Z186" i="245"/>
  <c r="D194" i="244"/>
  <c r="X195" i="245"/>
  <c r="F194" i="244"/>
  <c r="D218" i="244"/>
  <c r="X219" i="245"/>
  <c r="F218" i="244"/>
  <c r="D233" i="244"/>
  <c r="X234" i="245"/>
  <c r="F233" i="244"/>
  <c r="D239" i="244"/>
  <c r="X240" i="245"/>
  <c r="F239" i="244"/>
  <c r="Z264" i="245"/>
  <c r="Z277" i="245"/>
  <c r="Z299" i="245"/>
  <c r="Z180" i="245"/>
  <c r="D90" i="246"/>
  <c r="F90" i="246"/>
  <c r="X91" i="247"/>
  <c r="Z153" i="247"/>
  <c r="D223" i="246"/>
  <c r="X224" i="247"/>
  <c r="F223" i="246"/>
  <c r="D132" i="248"/>
  <c r="X133" i="249"/>
  <c r="F132" i="248"/>
  <c r="D191" i="240"/>
  <c r="F191" i="240"/>
  <c r="D199" i="240"/>
  <c r="D202" i="240"/>
  <c r="D216" i="240"/>
  <c r="D224" i="240"/>
  <c r="X225" i="241"/>
  <c r="D227" i="240"/>
  <c r="F227" i="240"/>
  <c r="D235" i="240"/>
  <c r="D238" i="240"/>
  <c r="D241" i="240"/>
  <c r="D249" i="240"/>
  <c r="D252" i="240"/>
  <c r="F252" i="240"/>
  <c r="D260" i="240"/>
  <c r="X261" i="241"/>
  <c r="D263" i="240"/>
  <c r="D277" i="240"/>
  <c r="D285" i="240"/>
  <c r="D288" i="240"/>
  <c r="F288" i="240"/>
  <c r="D296" i="240"/>
  <c r="X297" i="241"/>
  <c r="D299" i="240"/>
  <c r="D4" i="242"/>
  <c r="F4" i="242"/>
  <c r="X5" i="243"/>
  <c r="D12" i="242"/>
  <c r="D15" i="242"/>
  <c r="X16" i="243"/>
  <c r="D29" i="242"/>
  <c r="X30" i="243"/>
  <c r="D37" i="242"/>
  <c r="D40" i="242"/>
  <c r="F40" i="242"/>
  <c r="D48" i="242"/>
  <c r="D51" i="242"/>
  <c r="X52" i="243"/>
  <c r="D65" i="242"/>
  <c r="X66" i="243"/>
  <c r="D73" i="242"/>
  <c r="D76" i="242"/>
  <c r="F76" i="242"/>
  <c r="D84" i="242"/>
  <c r="D87" i="242"/>
  <c r="X88" i="243"/>
  <c r="D101" i="242"/>
  <c r="X102" i="243"/>
  <c r="D109" i="242"/>
  <c r="D112" i="242"/>
  <c r="F112" i="242"/>
  <c r="D120" i="242"/>
  <c r="D123" i="242"/>
  <c r="X124" i="243"/>
  <c r="D137" i="242"/>
  <c r="X138" i="243"/>
  <c r="D145" i="242"/>
  <c r="D148" i="242"/>
  <c r="F148" i="242"/>
  <c r="D156" i="242"/>
  <c r="D159" i="242"/>
  <c r="X160" i="243"/>
  <c r="D173" i="242"/>
  <c r="X174" i="243"/>
  <c r="D181" i="242"/>
  <c r="D184" i="242"/>
  <c r="F184" i="242"/>
  <c r="D192" i="242"/>
  <c r="D195" i="242"/>
  <c r="X196" i="243"/>
  <c r="D209" i="242"/>
  <c r="X210" i="243"/>
  <c r="D217" i="242"/>
  <c r="D220" i="242"/>
  <c r="F220" i="242"/>
  <c r="D228" i="242"/>
  <c r="D231" i="242"/>
  <c r="X232" i="243"/>
  <c r="D240" i="242"/>
  <c r="D248" i="242"/>
  <c r="D251" i="242"/>
  <c r="X252" i="243"/>
  <c r="F251" i="242"/>
  <c r="D259" i="242"/>
  <c r="D262" i="242"/>
  <c r="D276" i="242"/>
  <c r="D284" i="242"/>
  <c r="D287" i="242"/>
  <c r="X288" i="243"/>
  <c r="F287" i="242"/>
  <c r="D295" i="242"/>
  <c r="D298" i="242"/>
  <c r="Q8" i="243"/>
  <c r="Q9" i="243"/>
  <c r="Q17" i="243"/>
  <c r="Q18" i="243"/>
  <c r="Q26" i="243"/>
  <c r="Q27" i="243"/>
  <c r="Q35" i="243"/>
  <c r="X229" i="243"/>
  <c r="X193" i="243"/>
  <c r="X157" i="243"/>
  <c r="X121" i="243"/>
  <c r="X85" i="243"/>
  <c r="X49" i="243"/>
  <c r="X13" i="243"/>
  <c r="D6" i="244"/>
  <c r="X7" i="245"/>
  <c r="D8" i="244"/>
  <c r="D15" i="244"/>
  <c r="X16" i="245"/>
  <c r="F15" i="244"/>
  <c r="D24" i="244"/>
  <c r="X25" i="245"/>
  <c r="D26" i="244"/>
  <c r="D33" i="244"/>
  <c r="X34" i="245"/>
  <c r="F33" i="244"/>
  <c r="D42" i="244"/>
  <c r="X43" i="245"/>
  <c r="D44" i="244"/>
  <c r="D51" i="244"/>
  <c r="X52" i="245"/>
  <c r="F51" i="244"/>
  <c r="D60" i="244"/>
  <c r="X61" i="245"/>
  <c r="D62" i="244"/>
  <c r="D69" i="244"/>
  <c r="X70" i="245"/>
  <c r="F69" i="244"/>
  <c r="D78" i="244"/>
  <c r="X79" i="245"/>
  <c r="D80" i="244"/>
  <c r="D87" i="244"/>
  <c r="X88" i="245"/>
  <c r="F87" i="244"/>
  <c r="D96" i="244"/>
  <c r="X97" i="245"/>
  <c r="D98" i="244"/>
  <c r="D105" i="244"/>
  <c r="X106" i="245"/>
  <c r="F105" i="244"/>
  <c r="D114" i="244"/>
  <c r="X115" i="245"/>
  <c r="D116" i="244"/>
  <c r="X117" i="245"/>
  <c r="D123" i="244"/>
  <c r="X124" i="245"/>
  <c r="F123" i="244"/>
  <c r="D132" i="244"/>
  <c r="X133" i="245"/>
  <c r="D134" i="244"/>
  <c r="X135" i="245"/>
  <c r="D141" i="244"/>
  <c r="X142" i="245"/>
  <c r="F141" i="244"/>
  <c r="D147" i="244"/>
  <c r="X148" i="245"/>
  <c r="D162" i="244"/>
  <c r="F162" i="244"/>
  <c r="X163" i="245"/>
  <c r="D181" i="244"/>
  <c r="X182" i="245"/>
  <c r="F181" i="244"/>
  <c r="D186" i="244"/>
  <c r="F186" i="244"/>
  <c r="X187" i="245"/>
  <c r="D199" i="244"/>
  <c r="X200" i="245"/>
  <c r="D211" i="244"/>
  <c r="X212" i="245"/>
  <c r="D231" i="244"/>
  <c r="X232" i="245"/>
  <c r="D236" i="244"/>
  <c r="F236" i="244"/>
  <c r="X237" i="245"/>
  <c r="D249" i="244"/>
  <c r="X250" i="245"/>
  <c r="D264" i="244"/>
  <c r="X265" i="245"/>
  <c r="D274" i="244"/>
  <c r="D277" i="244"/>
  <c r="F277" i="244"/>
  <c r="X278" i="245"/>
  <c r="D285" i="244"/>
  <c r="X286" i="245"/>
  <c r="D288" i="244"/>
  <c r="X289" i="245"/>
  <c r="R31" i="245"/>
  <c r="S31" i="245"/>
  <c r="U31" i="245" s="1"/>
  <c r="S96" i="245"/>
  <c r="U96" i="245" s="1"/>
  <c r="Q96" i="245"/>
  <c r="Z197" i="245"/>
  <c r="X9" i="245"/>
  <c r="O307" i="246"/>
  <c r="D18" i="246"/>
  <c r="F18" i="246"/>
  <c r="X19" i="247"/>
  <c r="D31" i="246"/>
  <c r="X32" i="247"/>
  <c r="D32" i="246"/>
  <c r="X33" i="247"/>
  <c r="F32" i="246"/>
  <c r="D33" i="246"/>
  <c r="X34" i="247"/>
  <c r="D75" i="246"/>
  <c r="X76" i="247"/>
  <c r="Z89" i="247"/>
  <c r="Z168" i="247"/>
  <c r="D188" i="246"/>
  <c r="D198" i="246"/>
  <c r="F198" i="246"/>
  <c r="X199" i="247"/>
  <c r="Z225" i="247"/>
  <c r="Z226" i="247"/>
  <c r="Z303" i="247"/>
  <c r="Z59" i="249"/>
  <c r="D64" i="248"/>
  <c r="X65" i="249"/>
  <c r="F64" i="248"/>
  <c r="D83" i="248"/>
  <c r="X84" i="249"/>
  <c r="F83" i="248"/>
  <c r="Z87" i="249"/>
  <c r="Z110" i="249"/>
  <c r="Z137" i="249"/>
  <c r="D146" i="248"/>
  <c r="X147" i="249"/>
  <c r="F146" i="248"/>
  <c r="Z205" i="249"/>
  <c r="D267" i="248"/>
  <c r="F267" i="248"/>
  <c r="X268" i="249"/>
  <c r="D282" i="240"/>
  <c r="F282" i="240"/>
  <c r="D290" i="240"/>
  <c r="X291" i="241"/>
  <c r="D293" i="240"/>
  <c r="D6" i="242"/>
  <c r="D9" i="242"/>
  <c r="X10" i="243"/>
  <c r="D23" i="242"/>
  <c r="X24" i="243"/>
  <c r="D31" i="242"/>
  <c r="D34" i="242"/>
  <c r="F34" i="242"/>
  <c r="D42" i="242"/>
  <c r="D45" i="242"/>
  <c r="X46" i="243"/>
  <c r="D59" i="242"/>
  <c r="X60" i="243"/>
  <c r="D67" i="242"/>
  <c r="D70" i="242"/>
  <c r="F70" i="242"/>
  <c r="D78" i="242"/>
  <c r="D81" i="242"/>
  <c r="X82" i="243"/>
  <c r="D95" i="242"/>
  <c r="X96" i="243"/>
  <c r="D103" i="242"/>
  <c r="D106" i="242"/>
  <c r="F106" i="242"/>
  <c r="D114" i="242"/>
  <c r="D117" i="242"/>
  <c r="X118" i="243"/>
  <c r="D131" i="242"/>
  <c r="X132" i="243"/>
  <c r="D139" i="242"/>
  <c r="D142" i="242"/>
  <c r="F142" i="242"/>
  <c r="D150" i="242"/>
  <c r="D153" i="242"/>
  <c r="X154" i="243"/>
  <c r="D167" i="242"/>
  <c r="X168" i="243"/>
  <c r="D175" i="242"/>
  <c r="D178" i="242"/>
  <c r="F178" i="242"/>
  <c r="D186" i="242"/>
  <c r="D189" i="242"/>
  <c r="X190" i="243"/>
  <c r="D203" i="242"/>
  <c r="X204" i="243"/>
  <c r="D211" i="242"/>
  <c r="D214" i="242"/>
  <c r="F214" i="242"/>
  <c r="D222" i="242"/>
  <c r="D225" i="242"/>
  <c r="X226" i="243"/>
  <c r="D239" i="242"/>
  <c r="X240" i="243"/>
  <c r="D242" i="242"/>
  <c r="D245" i="242"/>
  <c r="X246" i="243"/>
  <c r="F245" i="242"/>
  <c r="D253" i="242"/>
  <c r="D256" i="242"/>
  <c r="D270" i="242"/>
  <c r="D278" i="242"/>
  <c r="D281" i="242"/>
  <c r="X282" i="243"/>
  <c r="F281" i="242"/>
  <c r="D289" i="242"/>
  <c r="D292" i="242"/>
  <c r="D306" i="242"/>
  <c r="S8" i="243"/>
  <c r="U8" i="243" s="1"/>
  <c r="R9" i="243"/>
  <c r="O11" i="243"/>
  <c r="S17" i="243"/>
  <c r="U17" i="243" s="1"/>
  <c r="R18" i="243"/>
  <c r="O20" i="243"/>
  <c r="S26" i="243"/>
  <c r="U26" i="243" s="1"/>
  <c r="R27" i="243"/>
  <c r="O29" i="243"/>
  <c r="S35" i="243"/>
  <c r="U35" i="243" s="1"/>
  <c r="Z301" i="243"/>
  <c r="D4" i="244"/>
  <c r="M3" i="244"/>
  <c r="D22" i="244"/>
  <c r="D40" i="244"/>
  <c r="D58" i="244"/>
  <c r="D76" i="244"/>
  <c r="D94" i="244"/>
  <c r="D112" i="244"/>
  <c r="D130" i="244"/>
  <c r="D153" i="244"/>
  <c r="F153" i="244"/>
  <c r="X154" i="245"/>
  <c r="D158" i="244"/>
  <c r="X159" i="245"/>
  <c r="D170" i="244"/>
  <c r="X171" i="245"/>
  <c r="D182" i="244"/>
  <c r="X183" i="245"/>
  <c r="D197" i="244"/>
  <c r="X198" i="245"/>
  <c r="D203" i="244"/>
  <c r="X204" i="245"/>
  <c r="F203" i="244"/>
  <c r="D207" i="244"/>
  <c r="X208" i="245"/>
  <c r="D209" i="244"/>
  <c r="X210" i="245"/>
  <c r="D221" i="244"/>
  <c r="X222" i="245"/>
  <c r="D223" i="244"/>
  <c r="X224" i="245"/>
  <c r="D228" i="244"/>
  <c r="F228" i="244"/>
  <c r="X229" i="245"/>
  <c r="D242" i="244"/>
  <c r="X243" i="245"/>
  <c r="D262" i="244"/>
  <c r="D267" i="244"/>
  <c r="X268" i="245"/>
  <c r="F267" i="244"/>
  <c r="D297" i="244"/>
  <c r="X298" i="245"/>
  <c r="D300" i="244"/>
  <c r="X301" i="245"/>
  <c r="P88" i="245"/>
  <c r="P94" i="245"/>
  <c r="R96" i="245"/>
  <c r="X5" i="245"/>
  <c r="Z301" i="245"/>
  <c r="Z241" i="245"/>
  <c r="Z221" i="245"/>
  <c r="Z216" i="245"/>
  <c r="X99" i="245"/>
  <c r="X81" i="245"/>
  <c r="X63" i="245"/>
  <c r="X45" i="245"/>
  <c r="X27" i="245"/>
  <c r="Z17" i="247"/>
  <c r="D42" i="246"/>
  <c r="F42" i="246"/>
  <c r="X43" i="247"/>
  <c r="D54" i="246"/>
  <c r="F54" i="246"/>
  <c r="X55" i="247"/>
  <c r="Z60" i="247"/>
  <c r="D91" i="246"/>
  <c r="X92" i="247"/>
  <c r="D111" i="246"/>
  <c r="X112" i="247"/>
  <c r="D126" i="246"/>
  <c r="F126" i="246"/>
  <c r="X127" i="247"/>
  <c r="D141" i="246"/>
  <c r="X142" i="247"/>
  <c r="F141" i="246"/>
  <c r="D143" i="246"/>
  <c r="X144" i="247"/>
  <c r="F143" i="246"/>
  <c r="D147" i="246"/>
  <c r="X148" i="247"/>
  <c r="D159" i="246"/>
  <c r="X160" i="247"/>
  <c r="D176" i="246"/>
  <c r="X177" i="247"/>
  <c r="F176" i="246"/>
  <c r="D186" i="246"/>
  <c r="F186" i="246"/>
  <c r="X187" i="247"/>
  <c r="D195" i="246"/>
  <c r="F195" i="246"/>
  <c r="X196" i="247"/>
  <c r="Z203" i="247"/>
  <c r="Z204" i="247"/>
  <c r="Z222" i="247"/>
  <c r="Z161" i="247"/>
  <c r="Z73" i="249"/>
  <c r="Z93" i="249"/>
  <c r="D214" i="248"/>
  <c r="X215" i="249"/>
  <c r="F214" i="248"/>
  <c r="D90" i="250"/>
  <c r="F90" i="250"/>
  <c r="D79" i="240"/>
  <c r="D82" i="240"/>
  <c r="D96" i="240"/>
  <c r="D104" i="240"/>
  <c r="X105" i="241"/>
  <c r="D107" i="240"/>
  <c r="F107" i="240"/>
  <c r="D115" i="240"/>
  <c r="D118" i="240"/>
  <c r="D132" i="240"/>
  <c r="D140" i="240"/>
  <c r="X141" i="241"/>
  <c r="D143" i="240"/>
  <c r="F143" i="240"/>
  <c r="D151" i="240"/>
  <c r="D154" i="240"/>
  <c r="D168" i="240"/>
  <c r="D176" i="240"/>
  <c r="X177" i="241"/>
  <c r="D179" i="240"/>
  <c r="F179" i="240"/>
  <c r="D187" i="240"/>
  <c r="D190" i="240"/>
  <c r="F199" i="240"/>
  <c r="F202" i="240"/>
  <c r="D204" i="240"/>
  <c r="D212" i="240"/>
  <c r="X213" i="241"/>
  <c r="D215" i="240"/>
  <c r="F215" i="240"/>
  <c r="F216" i="240"/>
  <c r="D223" i="240"/>
  <c r="F224" i="240"/>
  <c r="D226" i="240"/>
  <c r="F235" i="240"/>
  <c r="F238" i="240"/>
  <c r="D240" i="240"/>
  <c r="F240" i="240"/>
  <c r="F241" i="240"/>
  <c r="D248" i="240"/>
  <c r="X249" i="241"/>
  <c r="F249" i="240"/>
  <c r="D251" i="240"/>
  <c r="F260" i="240"/>
  <c r="F263" i="240"/>
  <c r="D265" i="240"/>
  <c r="D273" i="240"/>
  <c r="D276" i="240"/>
  <c r="F276" i="240"/>
  <c r="F277" i="240"/>
  <c r="D284" i="240"/>
  <c r="X285" i="241"/>
  <c r="F285" i="240"/>
  <c r="D287" i="240"/>
  <c r="F296" i="240"/>
  <c r="F299" i="240"/>
  <c r="D301" i="240"/>
  <c r="P9" i="241"/>
  <c r="P36" i="241"/>
  <c r="P54" i="241"/>
  <c r="P90" i="241"/>
  <c r="X288" i="241"/>
  <c r="X277" i="241"/>
  <c r="X274" i="241"/>
  <c r="X252" i="241"/>
  <c r="X241" i="241"/>
  <c r="X227" i="241"/>
  <c r="X216" i="241"/>
  <c r="X205" i="241"/>
  <c r="X191" i="241"/>
  <c r="X180" i="241"/>
  <c r="X169" i="241"/>
  <c r="X155" i="241"/>
  <c r="X144" i="241"/>
  <c r="X133" i="241"/>
  <c r="X119" i="241"/>
  <c r="X108" i="241"/>
  <c r="X97" i="241"/>
  <c r="X83" i="241"/>
  <c r="F12" i="242"/>
  <c r="F15" i="242"/>
  <c r="D17" i="242"/>
  <c r="X18" i="243"/>
  <c r="D25" i="242"/>
  <c r="D28" i="242"/>
  <c r="F28" i="242"/>
  <c r="F29" i="242"/>
  <c r="D36" i="242"/>
  <c r="F37" i="242"/>
  <c r="D39" i="242"/>
  <c r="X40" i="243"/>
  <c r="F48" i="242"/>
  <c r="F51" i="242"/>
  <c r="D53" i="242"/>
  <c r="X54" i="243"/>
  <c r="D61" i="242"/>
  <c r="D64" i="242"/>
  <c r="F64" i="242"/>
  <c r="F65" i="242"/>
  <c r="D72" i="242"/>
  <c r="F73" i="242"/>
  <c r="D75" i="242"/>
  <c r="X76" i="243"/>
  <c r="F84" i="242"/>
  <c r="F87" i="242"/>
  <c r="D89" i="242"/>
  <c r="X90" i="243"/>
  <c r="D97" i="242"/>
  <c r="D100" i="242"/>
  <c r="F100" i="242"/>
  <c r="F101" i="242"/>
  <c r="D108" i="242"/>
  <c r="F109" i="242"/>
  <c r="D111" i="242"/>
  <c r="X112" i="243"/>
  <c r="F120" i="242"/>
  <c r="F123" i="242"/>
  <c r="D125" i="242"/>
  <c r="X126" i="243"/>
  <c r="D133" i="242"/>
  <c r="D136" i="242"/>
  <c r="F136" i="242"/>
  <c r="F137" i="242"/>
  <c r="D144" i="242"/>
  <c r="F145" i="242"/>
  <c r="D147" i="242"/>
  <c r="X148" i="243"/>
  <c r="F156" i="242"/>
  <c r="F159" i="242"/>
  <c r="D161" i="242"/>
  <c r="X162" i="243"/>
  <c r="D169" i="242"/>
  <c r="D172" i="242"/>
  <c r="F172" i="242"/>
  <c r="F173" i="242"/>
  <c r="D180" i="242"/>
  <c r="F181" i="242"/>
  <c r="D183" i="242"/>
  <c r="X184" i="243"/>
  <c r="F192" i="242"/>
  <c r="F195" i="242"/>
  <c r="D197" i="242"/>
  <c r="X198" i="243"/>
  <c r="D205" i="242"/>
  <c r="D208" i="242"/>
  <c r="F208" i="242"/>
  <c r="F209" i="242"/>
  <c r="D216" i="242"/>
  <c r="F217" i="242"/>
  <c r="D219" i="242"/>
  <c r="X220" i="243"/>
  <c r="F228" i="242"/>
  <c r="F231" i="242"/>
  <c r="D233" i="242"/>
  <c r="X234" i="243"/>
  <c r="F240" i="242"/>
  <c r="D247" i="242"/>
  <c r="F248" i="242"/>
  <c r="D250" i="242"/>
  <c r="F259" i="242"/>
  <c r="F262" i="242"/>
  <c r="D264" i="242"/>
  <c r="D272" i="242"/>
  <c r="D275" i="242"/>
  <c r="X276" i="243"/>
  <c r="F275" i="242"/>
  <c r="F276" i="242"/>
  <c r="D283" i="242"/>
  <c r="F284" i="242"/>
  <c r="D286" i="242"/>
  <c r="F295" i="242"/>
  <c r="F298" i="242"/>
  <c r="D300" i="242"/>
  <c r="Q10" i="243"/>
  <c r="Q11" i="243"/>
  <c r="Q19" i="243"/>
  <c r="Q20" i="243"/>
  <c r="Q28" i="243"/>
  <c r="Q29" i="243"/>
  <c r="X301" i="243"/>
  <c r="X293" i="243"/>
  <c r="X284" i="243"/>
  <c r="X273" i="243"/>
  <c r="X265" i="243"/>
  <c r="X257" i="243"/>
  <c r="X248" i="243"/>
  <c r="X217" i="243"/>
  <c r="X181" i="243"/>
  <c r="X145" i="243"/>
  <c r="X109" i="243"/>
  <c r="X73" i="243"/>
  <c r="X37" i="243"/>
  <c r="F6" i="244"/>
  <c r="F8" i="244"/>
  <c r="D9" i="244"/>
  <c r="X10" i="245"/>
  <c r="F9" i="244"/>
  <c r="D18" i="244"/>
  <c r="X19" i="245"/>
  <c r="D20" i="244"/>
  <c r="X21" i="245"/>
  <c r="F24" i="244"/>
  <c r="F26" i="244"/>
  <c r="D27" i="244"/>
  <c r="X28" i="245"/>
  <c r="F27" i="244"/>
  <c r="D36" i="244"/>
  <c r="X37" i="245"/>
  <c r="D38" i="244"/>
  <c r="X39" i="245"/>
  <c r="F42" i="244"/>
  <c r="F44" i="244"/>
  <c r="D45" i="244"/>
  <c r="X46" i="245"/>
  <c r="F45" i="244"/>
  <c r="D54" i="244"/>
  <c r="X55" i="245"/>
  <c r="D56" i="244"/>
  <c r="X57" i="245"/>
  <c r="F60" i="244"/>
  <c r="F62" i="244"/>
  <c r="D63" i="244"/>
  <c r="X64" i="245"/>
  <c r="F63" i="244"/>
  <c r="D72" i="244"/>
  <c r="X73" i="245"/>
  <c r="D74" i="244"/>
  <c r="X75" i="245"/>
  <c r="F78" i="244"/>
  <c r="F80" i="244"/>
  <c r="D81" i="244"/>
  <c r="X82" i="245"/>
  <c r="F81" i="244"/>
  <c r="D90" i="244"/>
  <c r="X91" i="245"/>
  <c r="D92" i="244"/>
  <c r="X93" i="245"/>
  <c r="F96" i="244"/>
  <c r="F98" i="244"/>
  <c r="D99" i="244"/>
  <c r="X100" i="245"/>
  <c r="F99" i="244"/>
  <c r="D108" i="244"/>
  <c r="X109" i="245"/>
  <c r="D110" i="244"/>
  <c r="X111" i="245"/>
  <c r="F114" i="244"/>
  <c r="F116" i="244"/>
  <c r="D117" i="244"/>
  <c r="F117" i="244"/>
  <c r="X118" i="245"/>
  <c r="D126" i="244"/>
  <c r="X127" i="245"/>
  <c r="D128" i="244"/>
  <c r="X129" i="245"/>
  <c r="F132" i="244"/>
  <c r="F134" i="244"/>
  <c r="D135" i="244"/>
  <c r="F135" i="244"/>
  <c r="X136" i="245"/>
  <c r="D145" i="244"/>
  <c r="X146" i="245"/>
  <c r="F145" i="244"/>
  <c r="F147" i="244"/>
  <c r="D150" i="244"/>
  <c r="F150" i="244"/>
  <c r="X151" i="245"/>
  <c r="D163" i="244"/>
  <c r="X164" i="245"/>
  <c r="D175" i="244"/>
  <c r="X176" i="245"/>
  <c r="D195" i="244"/>
  <c r="X196" i="245"/>
  <c r="F199" i="244"/>
  <c r="D200" i="244"/>
  <c r="F200" i="244"/>
  <c r="X201" i="245"/>
  <c r="F211" i="244"/>
  <c r="D219" i="244"/>
  <c r="X220" i="245"/>
  <c r="F231" i="244"/>
  <c r="D234" i="244"/>
  <c r="F234" i="244"/>
  <c r="X235" i="245"/>
  <c r="D240" i="244"/>
  <c r="X241" i="245"/>
  <c r="F249" i="244"/>
  <c r="D252" i="244"/>
  <c r="X253" i="245"/>
  <c r="D254" i="244"/>
  <c r="X255" i="245"/>
  <c r="D259" i="244"/>
  <c r="F259" i="244"/>
  <c r="X260" i="245"/>
  <c r="F264" i="244"/>
  <c r="F274" i="244"/>
  <c r="D278" i="244"/>
  <c r="X279" i="245"/>
  <c r="F285" i="244"/>
  <c r="D286" i="244"/>
  <c r="F288" i="244"/>
  <c r="D289" i="244"/>
  <c r="F289" i="244"/>
  <c r="X290" i="245"/>
  <c r="Q31" i="245"/>
  <c r="U89" i="245"/>
  <c r="P101" i="245"/>
  <c r="O101" i="245"/>
  <c r="Z288" i="245"/>
  <c r="Z276" i="245"/>
  <c r="Z263" i="245"/>
  <c r="D6" i="246"/>
  <c r="F6" i="246"/>
  <c r="X7" i="247"/>
  <c r="D8" i="246"/>
  <c r="X9" i="247"/>
  <c r="D19" i="246"/>
  <c r="X20" i="247"/>
  <c r="F31" i="246"/>
  <c r="F33" i="246"/>
  <c r="D35" i="246"/>
  <c r="X36" i="247"/>
  <c r="F35" i="246"/>
  <c r="D36" i="246"/>
  <c r="F36" i="246"/>
  <c r="D44" i="246"/>
  <c r="X45" i="247"/>
  <c r="D67" i="246"/>
  <c r="X68" i="247"/>
  <c r="D68" i="246"/>
  <c r="X69" i="247"/>
  <c r="F68" i="246"/>
  <c r="D69" i="246"/>
  <c r="F75" i="246"/>
  <c r="D78" i="246"/>
  <c r="F78" i="246"/>
  <c r="X79" i="247"/>
  <c r="D80" i="246"/>
  <c r="D87" i="246"/>
  <c r="X88" i="247"/>
  <c r="Z101" i="247"/>
  <c r="D103" i="246"/>
  <c r="X104" i="247"/>
  <c r="D104" i="246"/>
  <c r="X105" i="247"/>
  <c r="F104" i="246"/>
  <c r="D105" i="246"/>
  <c r="X106" i="247"/>
  <c r="Z125" i="247"/>
  <c r="D140" i="246"/>
  <c r="X141" i="247"/>
  <c r="F140" i="246"/>
  <c r="D175" i="246"/>
  <c r="X176" i="247"/>
  <c r="Z178" i="247"/>
  <c r="D180" i="246"/>
  <c r="F180" i="246"/>
  <c r="X181" i="247"/>
  <c r="D183" i="246"/>
  <c r="X184" i="247"/>
  <c r="F183" i="246"/>
  <c r="F188" i="246"/>
  <c r="D234" i="246"/>
  <c r="F234" i="246"/>
  <c r="X235" i="247"/>
  <c r="D237" i="246"/>
  <c r="X238" i="247"/>
  <c r="F237" i="246"/>
  <c r="D240" i="246"/>
  <c r="F240" i="246"/>
  <c r="X241" i="247"/>
  <c r="D247" i="246"/>
  <c r="X248" i="247"/>
  <c r="F247" i="246"/>
  <c r="D260" i="246"/>
  <c r="F260" i="246"/>
  <c r="X261" i="247"/>
  <c r="Z292" i="247"/>
  <c r="Z300" i="247"/>
  <c r="Z132" i="247"/>
  <c r="Z53" i="247"/>
  <c r="D7" i="248"/>
  <c r="X8" i="249"/>
  <c r="F7" i="248"/>
  <c r="Z10" i="249"/>
  <c r="D17" i="248"/>
  <c r="X18" i="249"/>
  <c r="F17" i="248"/>
  <c r="D30" i="248"/>
  <c r="X31" i="249"/>
  <c r="F30" i="248"/>
  <c r="Z40" i="249"/>
  <c r="D80" i="248"/>
  <c r="X81" i="249"/>
  <c r="F80" i="248"/>
  <c r="Z140" i="249"/>
  <c r="D143" i="248"/>
  <c r="X144" i="249"/>
  <c r="F143" i="248"/>
  <c r="Z153" i="249"/>
  <c r="Z203" i="249"/>
  <c r="D9" i="250"/>
  <c r="F9" i="250"/>
  <c r="D142" i="244"/>
  <c r="D146" i="244"/>
  <c r="X147" i="245"/>
  <c r="Z159" i="245"/>
  <c r="D161" i="244"/>
  <c r="X162" i="245"/>
  <c r="D167" i="244"/>
  <c r="X168" i="245"/>
  <c r="F167" i="244"/>
  <c r="Z171" i="245"/>
  <c r="D171" i="244"/>
  <c r="X172" i="245"/>
  <c r="D173" i="244"/>
  <c r="X174" i="245"/>
  <c r="D185" i="244"/>
  <c r="X186" i="245"/>
  <c r="D187" i="244"/>
  <c r="X188" i="245"/>
  <c r="D192" i="244"/>
  <c r="F192" i="244"/>
  <c r="X193" i="245"/>
  <c r="D210" i="244"/>
  <c r="F210" i="244"/>
  <c r="X211" i="245"/>
  <c r="Z224" i="245"/>
  <c r="D225" i="244"/>
  <c r="F225" i="244"/>
  <c r="X226" i="245"/>
  <c r="D230" i="244"/>
  <c r="X231" i="245"/>
  <c r="Z243" i="245"/>
  <c r="D250" i="244"/>
  <c r="D265" i="244"/>
  <c r="F265" i="244"/>
  <c r="X266" i="245"/>
  <c r="Z298" i="245"/>
  <c r="D298" i="244"/>
  <c r="D301" i="244"/>
  <c r="F301" i="244"/>
  <c r="X302" i="245"/>
  <c r="S81" i="245"/>
  <c r="U81" i="245" s="1"/>
  <c r="Q81" i="245"/>
  <c r="S93" i="245"/>
  <c r="U93" i="245" s="1"/>
  <c r="Q93" i="245"/>
  <c r="P107" i="245"/>
  <c r="O107" i="245"/>
  <c r="R109" i="245"/>
  <c r="S109" i="245"/>
  <c r="U109" i="245" s="1"/>
  <c r="X263" i="245"/>
  <c r="Z131" i="245"/>
  <c r="D15" i="246"/>
  <c r="X16" i="247"/>
  <c r="D51" i="246"/>
  <c r="X52" i="247"/>
  <c r="D55" i="246"/>
  <c r="X56" i="247"/>
  <c r="Z92" i="247"/>
  <c r="Z93" i="247"/>
  <c r="Z112" i="247"/>
  <c r="D114" i="246"/>
  <c r="F114" i="246"/>
  <c r="X115" i="247"/>
  <c r="D116" i="246"/>
  <c r="X117" i="247"/>
  <c r="D127" i="246"/>
  <c r="X128" i="247"/>
  <c r="Z148" i="247"/>
  <c r="Z160" i="247"/>
  <c r="Z197" i="247"/>
  <c r="Z200" i="247"/>
  <c r="Z201" i="247"/>
  <c r="D231" i="246"/>
  <c r="F231" i="246"/>
  <c r="X232" i="247"/>
  <c r="Z236" i="247"/>
  <c r="Z243" i="247"/>
  <c r="Z250" i="247"/>
  <c r="Z24" i="247"/>
  <c r="Z20" i="249"/>
  <c r="Z62" i="249"/>
  <c r="Z70" i="249"/>
  <c r="Z113" i="249"/>
  <c r="Z188" i="249"/>
  <c r="D216" i="248"/>
  <c r="X217" i="249"/>
  <c r="F216" i="248"/>
  <c r="Z236" i="249"/>
  <c r="Z243" i="249"/>
  <c r="Z291" i="249"/>
  <c r="D52" i="250"/>
  <c r="F52" i="250"/>
  <c r="D78" i="250"/>
  <c r="F78" i="250"/>
  <c r="D12" i="244"/>
  <c r="X13" i="245"/>
  <c r="D14" i="244"/>
  <c r="Z21" i="245"/>
  <c r="D21" i="244"/>
  <c r="F21" i="244"/>
  <c r="X22" i="245"/>
  <c r="D30" i="244"/>
  <c r="X31" i="245"/>
  <c r="D32" i="244"/>
  <c r="Z39" i="245"/>
  <c r="D39" i="244"/>
  <c r="F39" i="244"/>
  <c r="X40" i="245"/>
  <c r="D48" i="244"/>
  <c r="X49" i="245"/>
  <c r="D50" i="244"/>
  <c r="Z57" i="245"/>
  <c r="D57" i="244"/>
  <c r="F57" i="244"/>
  <c r="X58" i="245"/>
  <c r="D66" i="244"/>
  <c r="X67" i="245"/>
  <c r="D68" i="244"/>
  <c r="Z75" i="245"/>
  <c r="D75" i="244"/>
  <c r="F75" i="244"/>
  <c r="X76" i="245"/>
  <c r="D84" i="244"/>
  <c r="X85" i="245"/>
  <c r="D86" i="244"/>
  <c r="Z93" i="245"/>
  <c r="D93" i="244"/>
  <c r="F93" i="244"/>
  <c r="X94" i="245"/>
  <c r="D102" i="244"/>
  <c r="X103" i="245"/>
  <c r="D104" i="244"/>
  <c r="Z111" i="245"/>
  <c r="D111" i="244"/>
  <c r="F111" i="244"/>
  <c r="X112" i="245"/>
  <c r="D120" i="244"/>
  <c r="X121" i="245"/>
  <c r="D122" i="244"/>
  <c r="X123" i="245"/>
  <c r="Z129" i="245"/>
  <c r="D129" i="244"/>
  <c r="X130" i="245"/>
  <c r="F129" i="244"/>
  <c r="D138" i="244"/>
  <c r="X139" i="245"/>
  <c r="D140" i="244"/>
  <c r="X141" i="245"/>
  <c r="D159" i="244"/>
  <c r="X160" i="245"/>
  <c r="Z164" i="245"/>
  <c r="D164" i="244"/>
  <c r="F164" i="244"/>
  <c r="X165" i="245"/>
  <c r="Z176" i="245"/>
  <c r="D183" i="244"/>
  <c r="X184" i="245"/>
  <c r="Z196" i="245"/>
  <c r="D198" i="244"/>
  <c r="F198" i="244"/>
  <c r="X199" i="245"/>
  <c r="D217" i="244"/>
  <c r="X218" i="245"/>
  <c r="F217" i="244"/>
  <c r="Z220" i="245"/>
  <c r="D222" i="244"/>
  <c r="F222" i="244"/>
  <c r="X223" i="245"/>
  <c r="Z230" i="245"/>
  <c r="D235" i="244"/>
  <c r="X236" i="245"/>
  <c r="D241" i="244"/>
  <c r="F241" i="244"/>
  <c r="X242" i="245"/>
  <c r="Z255" i="245"/>
  <c r="D256" i="244"/>
  <c r="F256" i="244"/>
  <c r="D261" i="244"/>
  <c r="X262" i="245"/>
  <c r="D273" i="244"/>
  <c r="X274" i="245"/>
  <c r="D276" i="244"/>
  <c r="X277" i="245"/>
  <c r="Z279" i="245"/>
  <c r="D290" i="244"/>
  <c r="X291" i="245"/>
  <c r="P32" i="245"/>
  <c r="O32" i="245"/>
  <c r="R81" i="245"/>
  <c r="R93" i="245"/>
  <c r="P97" i="245"/>
  <c r="Z287" i="245"/>
  <c r="Z210" i="245"/>
  <c r="Z198" i="245"/>
  <c r="Z173" i="245"/>
  <c r="X131" i="245"/>
  <c r="X15" i="245"/>
  <c r="Z9" i="247"/>
  <c r="Z20" i="247"/>
  <c r="Z21" i="247"/>
  <c r="D39" i="246"/>
  <c r="X40" i="247"/>
  <c r="Z45" i="247"/>
  <c r="Z68" i="247"/>
  <c r="Z70" i="247"/>
  <c r="D71" i="246"/>
  <c r="X72" i="247"/>
  <c r="F71" i="246"/>
  <c r="D72" i="246"/>
  <c r="F72" i="246"/>
  <c r="X73" i="247"/>
  <c r="Z81" i="247"/>
  <c r="Z88" i="247"/>
  <c r="Z104" i="247"/>
  <c r="Z106" i="247"/>
  <c r="D107" i="246"/>
  <c r="X108" i="247"/>
  <c r="F107" i="246"/>
  <c r="D108" i="246"/>
  <c r="F108" i="246"/>
  <c r="X109" i="247"/>
  <c r="D123" i="246"/>
  <c r="X124" i="247"/>
  <c r="Z140" i="247"/>
  <c r="Z176" i="247"/>
  <c r="Z233" i="247"/>
  <c r="Z234" i="247"/>
  <c r="D244" i="246"/>
  <c r="X245" i="247"/>
  <c r="F244" i="246"/>
  <c r="Z13" i="249"/>
  <c r="D149" i="248"/>
  <c r="X150" i="249"/>
  <c r="F149" i="248"/>
  <c r="Z235" i="249"/>
  <c r="D270" i="244"/>
  <c r="D284" i="244"/>
  <c r="D292" i="244"/>
  <c r="D295" i="244"/>
  <c r="F295" i="244"/>
  <c r="D303" i="244"/>
  <c r="D306" i="244"/>
  <c r="D25" i="246"/>
  <c r="X26" i="247"/>
  <c r="D27" i="246"/>
  <c r="D29" i="246"/>
  <c r="D38" i="246"/>
  <c r="Z44" i="247"/>
  <c r="D50" i="246"/>
  <c r="X51" i="247"/>
  <c r="D60" i="246"/>
  <c r="F60" i="246"/>
  <c r="X61" i="247"/>
  <c r="D66" i="246"/>
  <c r="F66" i="246"/>
  <c r="D77" i="246"/>
  <c r="D79" i="246"/>
  <c r="X80" i="247"/>
  <c r="D83" i="246"/>
  <c r="D85" i="246"/>
  <c r="X86" i="247"/>
  <c r="F85" i="246"/>
  <c r="D89" i="246"/>
  <c r="X90" i="247"/>
  <c r="D93" i="246"/>
  <c r="X94" i="247"/>
  <c r="F93" i="246"/>
  <c r="Z98" i="247"/>
  <c r="D98" i="246"/>
  <c r="D133" i="246"/>
  <c r="X134" i="247"/>
  <c r="D135" i="246"/>
  <c r="D137" i="246"/>
  <c r="D146" i="246"/>
  <c r="Z152" i="247"/>
  <c r="D158" i="246"/>
  <c r="X159" i="247"/>
  <c r="D168" i="246"/>
  <c r="F168" i="246"/>
  <c r="X169" i="247"/>
  <c r="D174" i="246"/>
  <c r="F174" i="246"/>
  <c r="D185" i="246"/>
  <c r="D187" i="246"/>
  <c r="X188" i="247"/>
  <c r="D191" i="246"/>
  <c r="D193" i="246"/>
  <c r="X194" i="247"/>
  <c r="F193" i="246"/>
  <c r="D197" i="246"/>
  <c r="X198" i="247"/>
  <c r="D201" i="246"/>
  <c r="X202" i="247"/>
  <c r="F201" i="246"/>
  <c r="D204" i="246"/>
  <c r="F204" i="246"/>
  <c r="X205" i="247"/>
  <c r="Z208" i="247"/>
  <c r="D218" i="246"/>
  <c r="Z253" i="247"/>
  <c r="D258" i="246"/>
  <c r="X259" i="247"/>
  <c r="Z264" i="247"/>
  <c r="Z267" i="247"/>
  <c r="D274" i="246"/>
  <c r="D277" i="246"/>
  <c r="X278" i="247"/>
  <c r="F277" i="246"/>
  <c r="Z212" i="247"/>
  <c r="Z150" i="247"/>
  <c r="X99" i="247"/>
  <c r="Z42" i="247"/>
  <c r="Z23" i="249"/>
  <c r="D28" i="248"/>
  <c r="X29" i="249"/>
  <c r="Z34" i="249"/>
  <c r="D44" i="248"/>
  <c r="X45" i="249"/>
  <c r="D47" i="248"/>
  <c r="X48" i="249"/>
  <c r="F47" i="248"/>
  <c r="D96" i="248"/>
  <c r="X97" i="249"/>
  <c r="F96" i="248"/>
  <c r="D104" i="248"/>
  <c r="X105" i="249"/>
  <c r="F104" i="248"/>
  <c r="D107" i="248"/>
  <c r="X108" i="249"/>
  <c r="F107" i="248"/>
  <c r="D110" i="248"/>
  <c r="X111" i="249"/>
  <c r="F110" i="248"/>
  <c r="D113" i="248"/>
  <c r="X114" i="249"/>
  <c r="F113" i="248"/>
  <c r="Z127" i="249"/>
  <c r="D127" i="248"/>
  <c r="X128" i="249"/>
  <c r="D150" i="248"/>
  <c r="X151" i="249"/>
  <c r="D158" i="248"/>
  <c r="X159" i="249"/>
  <c r="D162" i="248"/>
  <c r="X163" i="249"/>
  <c r="D166" i="248"/>
  <c r="X167" i="249"/>
  <c r="D167" i="248"/>
  <c r="X168" i="249"/>
  <c r="F167" i="248"/>
  <c r="D190" i="248"/>
  <c r="X191" i="249"/>
  <c r="F190" i="248"/>
  <c r="F198" i="248"/>
  <c r="Z212" i="249"/>
  <c r="Z214" i="249"/>
  <c r="D226" i="248"/>
  <c r="F226" i="248"/>
  <c r="D279" i="248"/>
  <c r="F279" i="248"/>
  <c r="X280" i="249"/>
  <c r="D282" i="248"/>
  <c r="F282" i="248"/>
  <c r="X283" i="249"/>
  <c r="Z63" i="249"/>
  <c r="D30" i="250"/>
  <c r="F30" i="250"/>
  <c r="D141" i="250"/>
  <c r="F141" i="250"/>
  <c r="D150" i="250"/>
  <c r="F150" i="250"/>
  <c r="D205" i="250"/>
  <c r="F205" i="250"/>
  <c r="D245" i="250"/>
  <c r="F245" i="250"/>
  <c r="D139" i="246"/>
  <c r="X140" i="247"/>
  <c r="D144" i="246"/>
  <c r="F144" i="246"/>
  <c r="D150" i="246"/>
  <c r="F150" i="246"/>
  <c r="X151" i="247"/>
  <c r="D152" i="246"/>
  <c r="D162" i="246"/>
  <c r="F162" i="246"/>
  <c r="D177" i="246"/>
  <c r="D179" i="246"/>
  <c r="X180" i="247"/>
  <c r="F179" i="246"/>
  <c r="D199" i="246"/>
  <c r="X200" i="247"/>
  <c r="D205" i="246"/>
  <c r="X206" i="247"/>
  <c r="D212" i="246"/>
  <c r="X213" i="247"/>
  <c r="F212" i="246"/>
  <c r="D215" i="246"/>
  <c r="X216" i="247"/>
  <c r="F215" i="246"/>
  <c r="D221" i="246"/>
  <c r="D224" i="246"/>
  <c r="D235" i="246"/>
  <c r="X236" i="247"/>
  <c r="D241" i="246"/>
  <c r="X242" i="247"/>
  <c r="F241" i="246"/>
  <c r="D290" i="246"/>
  <c r="F290" i="246"/>
  <c r="D298" i="246"/>
  <c r="X299" i="247"/>
  <c r="F298" i="246"/>
  <c r="D301" i="246"/>
  <c r="X302" i="247"/>
  <c r="F301" i="246"/>
  <c r="D304" i="246"/>
  <c r="F304" i="246"/>
  <c r="Z301" i="247"/>
  <c r="X225" i="247"/>
  <c r="Z146" i="247"/>
  <c r="X84" i="247"/>
  <c r="Z38" i="247"/>
  <c r="D8" i="248"/>
  <c r="X9" i="249"/>
  <c r="D11" i="248"/>
  <c r="X12" i="249"/>
  <c r="F11" i="248"/>
  <c r="D60" i="248"/>
  <c r="X61" i="249"/>
  <c r="F60" i="248"/>
  <c r="D68" i="248"/>
  <c r="X69" i="249"/>
  <c r="F68" i="248"/>
  <c r="D71" i="248"/>
  <c r="X72" i="249"/>
  <c r="F71" i="248"/>
  <c r="D74" i="248"/>
  <c r="X75" i="249"/>
  <c r="F74" i="248"/>
  <c r="D77" i="248"/>
  <c r="X78" i="249"/>
  <c r="F77" i="248"/>
  <c r="D91" i="248"/>
  <c r="X92" i="249"/>
  <c r="D114" i="248"/>
  <c r="X115" i="249"/>
  <c r="D121" i="248"/>
  <c r="X122" i="249"/>
  <c r="F121" i="248"/>
  <c r="D124" i="248"/>
  <c r="X125" i="249"/>
  <c r="F124" i="248"/>
  <c r="D130" i="248"/>
  <c r="X131" i="249"/>
  <c r="D133" i="248"/>
  <c r="X134" i="249"/>
  <c r="D144" i="248"/>
  <c r="D151" i="248"/>
  <c r="X152" i="249"/>
  <c r="F151" i="248"/>
  <c r="D154" i="248"/>
  <c r="X155" i="249"/>
  <c r="F154" i="248"/>
  <c r="D168" i="248"/>
  <c r="X169" i="249"/>
  <c r="Z176" i="249"/>
  <c r="D179" i="248"/>
  <c r="X180" i="249"/>
  <c r="F179" i="248"/>
  <c r="D192" i="248"/>
  <c r="X193" i="249"/>
  <c r="F192" i="248"/>
  <c r="D228" i="248"/>
  <c r="X229" i="249"/>
  <c r="F228" i="248"/>
  <c r="D261" i="248"/>
  <c r="F261" i="248"/>
  <c r="D266" i="248"/>
  <c r="X267" i="249"/>
  <c r="F266" i="248"/>
  <c r="D275" i="248"/>
  <c r="X276" i="249"/>
  <c r="F275" i="248"/>
  <c r="Z145" i="249"/>
  <c r="Z117" i="249"/>
  <c r="Z7" i="249"/>
  <c r="D25" i="250"/>
  <c r="F25" i="250"/>
  <c r="D51" i="250"/>
  <c r="F51" i="250"/>
  <c r="D63" i="250"/>
  <c r="F63" i="250"/>
  <c r="D237" i="250"/>
  <c r="F237" i="250"/>
  <c r="D7" i="244"/>
  <c r="D13" i="244"/>
  <c r="X14" i="245"/>
  <c r="D19" i="244"/>
  <c r="D25" i="244"/>
  <c r="D31" i="244"/>
  <c r="X32" i="245"/>
  <c r="D37" i="244"/>
  <c r="D43" i="244"/>
  <c r="D49" i="244"/>
  <c r="X50" i="245"/>
  <c r="D55" i="244"/>
  <c r="D61" i="244"/>
  <c r="D67" i="244"/>
  <c r="X68" i="245"/>
  <c r="D73" i="244"/>
  <c r="D79" i="244"/>
  <c r="D85" i="244"/>
  <c r="X86" i="245"/>
  <c r="D91" i="244"/>
  <c r="D97" i="244"/>
  <c r="D103" i="244"/>
  <c r="X104" i="245"/>
  <c r="D109" i="244"/>
  <c r="D115" i="244"/>
  <c r="D121" i="244"/>
  <c r="D127" i="244"/>
  <c r="D133" i="244"/>
  <c r="D139" i="244"/>
  <c r="D144" i="244"/>
  <c r="F144" i="244"/>
  <c r="D152" i="244"/>
  <c r="D155" i="244"/>
  <c r="X156" i="245"/>
  <c r="D169" i="244"/>
  <c r="D177" i="244"/>
  <c r="D180" i="244"/>
  <c r="F180" i="244"/>
  <c r="D188" i="244"/>
  <c r="D191" i="244"/>
  <c r="X192" i="245"/>
  <c r="D205" i="244"/>
  <c r="D213" i="244"/>
  <c r="D216" i="244"/>
  <c r="F216" i="244"/>
  <c r="D224" i="244"/>
  <c r="D227" i="244"/>
  <c r="X228" i="245"/>
  <c r="D244" i="244"/>
  <c r="D247" i="244"/>
  <c r="F247" i="244"/>
  <c r="D255" i="244"/>
  <c r="D258" i="244"/>
  <c r="F270" i="244"/>
  <c r="D272" i="244"/>
  <c r="D280" i="244"/>
  <c r="D283" i="244"/>
  <c r="F283" i="244"/>
  <c r="F284" i="244"/>
  <c r="D291" i="244"/>
  <c r="F292" i="244"/>
  <c r="D294" i="244"/>
  <c r="F303" i="244"/>
  <c r="F306" i="244"/>
  <c r="S76" i="245"/>
  <c r="U76" i="245" s="1"/>
  <c r="Q89" i="245"/>
  <c r="X307" i="245"/>
  <c r="Z297" i="245"/>
  <c r="X296" i="245"/>
  <c r="X292" i="245"/>
  <c r="X285" i="245"/>
  <c r="X271" i="245"/>
  <c r="X256" i="245"/>
  <c r="X217" i="245"/>
  <c r="X206" i="245"/>
  <c r="X181" i="245"/>
  <c r="X170" i="245"/>
  <c r="X145" i="245"/>
  <c r="X134" i="245"/>
  <c r="X116" i="245"/>
  <c r="X98" i="245"/>
  <c r="X80" i="245"/>
  <c r="X62" i="245"/>
  <c r="X44" i="245"/>
  <c r="X26" i="245"/>
  <c r="X8" i="245"/>
  <c r="D5" i="246"/>
  <c r="D7" i="246"/>
  <c r="X8" i="247"/>
  <c r="D11" i="246"/>
  <c r="D13" i="246"/>
  <c r="X14" i="247"/>
  <c r="F13" i="246"/>
  <c r="D17" i="246"/>
  <c r="X18" i="247"/>
  <c r="D21" i="246"/>
  <c r="X22" i="247"/>
  <c r="F21" i="246"/>
  <c r="F25" i="246"/>
  <c r="D26" i="246"/>
  <c r="F27" i="246"/>
  <c r="F29" i="246"/>
  <c r="F38" i="246"/>
  <c r="F50" i="246"/>
  <c r="D61" i="246"/>
  <c r="X62" i="247"/>
  <c r="D63" i="246"/>
  <c r="D65" i="246"/>
  <c r="D74" i="246"/>
  <c r="F77" i="246"/>
  <c r="F79" i="246"/>
  <c r="F83" i="246"/>
  <c r="D86" i="246"/>
  <c r="X87" i="247"/>
  <c r="F89" i="246"/>
  <c r="D96" i="246"/>
  <c r="F96" i="246"/>
  <c r="X97" i="247"/>
  <c r="F98" i="246"/>
  <c r="D102" i="246"/>
  <c r="F102" i="246"/>
  <c r="D113" i="246"/>
  <c r="D115" i="246"/>
  <c r="X116" i="247"/>
  <c r="D119" i="246"/>
  <c r="D121" i="246"/>
  <c r="X122" i="247"/>
  <c r="F121" i="246"/>
  <c r="D125" i="246"/>
  <c r="X126" i="247"/>
  <c r="D129" i="246"/>
  <c r="X130" i="247"/>
  <c r="F129" i="246"/>
  <c r="F133" i="246"/>
  <c r="D134" i="246"/>
  <c r="F135" i="246"/>
  <c r="F137" i="246"/>
  <c r="F146" i="246"/>
  <c r="F158" i="246"/>
  <c r="D169" i="246"/>
  <c r="X170" i="247"/>
  <c r="D171" i="246"/>
  <c r="D173" i="246"/>
  <c r="D182" i="246"/>
  <c r="F185" i="246"/>
  <c r="F187" i="246"/>
  <c r="F191" i="246"/>
  <c r="D194" i="246"/>
  <c r="X195" i="247"/>
  <c r="F197" i="246"/>
  <c r="D206" i="246"/>
  <c r="F206" i="246"/>
  <c r="D209" i="246"/>
  <c r="F209" i="246"/>
  <c r="D213" i="246"/>
  <c r="D216" i="246"/>
  <c r="F216" i="246"/>
  <c r="F218" i="246"/>
  <c r="D229" i="246"/>
  <c r="X230" i="247"/>
  <c r="F229" i="246"/>
  <c r="D254" i="246"/>
  <c r="F254" i="246"/>
  <c r="F258" i="246"/>
  <c r="D262" i="246"/>
  <c r="X263" i="247"/>
  <c r="F262" i="246"/>
  <c r="D265" i="246"/>
  <c r="X266" i="247"/>
  <c r="F265" i="246"/>
  <c r="D268" i="246"/>
  <c r="F268" i="246"/>
  <c r="D271" i="246"/>
  <c r="X272" i="247"/>
  <c r="F271" i="246"/>
  <c r="F274" i="246"/>
  <c r="Z285" i="247"/>
  <c r="D285" i="246"/>
  <c r="O5" i="247"/>
  <c r="X305" i="247"/>
  <c r="X210" i="247"/>
  <c r="X135" i="247"/>
  <c r="Z111" i="247"/>
  <c r="X27" i="247"/>
  <c r="O307" i="248"/>
  <c r="D24" i="248"/>
  <c r="X25" i="249"/>
  <c r="F24" i="248"/>
  <c r="F28" i="248"/>
  <c r="D32" i="248"/>
  <c r="X33" i="249"/>
  <c r="F32" i="248"/>
  <c r="D35" i="248"/>
  <c r="X36" i="249"/>
  <c r="F35" i="248"/>
  <c r="D38" i="248"/>
  <c r="X39" i="249"/>
  <c r="F38" i="248"/>
  <c r="D41" i="248"/>
  <c r="X42" i="249"/>
  <c r="F41" i="248"/>
  <c r="Z45" i="249"/>
  <c r="Z55" i="249"/>
  <c r="D55" i="248"/>
  <c r="X56" i="249"/>
  <c r="D78" i="248"/>
  <c r="X79" i="249"/>
  <c r="D85" i="248"/>
  <c r="X86" i="249"/>
  <c r="F85" i="248"/>
  <c r="D88" i="248"/>
  <c r="F88" i="248"/>
  <c r="D94" i="248"/>
  <c r="D97" i="248"/>
  <c r="X98" i="249"/>
  <c r="D108" i="248"/>
  <c r="X109" i="249"/>
  <c r="D115" i="248"/>
  <c r="X116" i="249"/>
  <c r="F115" i="248"/>
  <c r="D118" i="248"/>
  <c r="F118" i="248"/>
  <c r="D122" i="248"/>
  <c r="X123" i="249"/>
  <c r="D125" i="248"/>
  <c r="X126" i="249"/>
  <c r="F125" i="248"/>
  <c r="Z128" i="249"/>
  <c r="D138" i="248"/>
  <c r="X139" i="249"/>
  <c r="F138" i="248"/>
  <c r="Z151" i="249"/>
  <c r="F158" i="248"/>
  <c r="F162" i="248"/>
  <c r="D164" i="248"/>
  <c r="X165" i="249"/>
  <c r="Z167" i="249"/>
  <c r="Z179" i="249"/>
  <c r="D194" i="248"/>
  <c r="X195" i="249"/>
  <c r="Z226" i="249"/>
  <c r="D249" i="248"/>
  <c r="X250" i="249"/>
  <c r="F249" i="248"/>
  <c r="D258" i="248"/>
  <c r="F258" i="248"/>
  <c r="X259" i="249"/>
  <c r="D291" i="248"/>
  <c r="F291" i="248"/>
  <c r="X292" i="249"/>
  <c r="Z175" i="249"/>
  <c r="Z169" i="249"/>
  <c r="X145" i="249"/>
  <c r="D84" i="250"/>
  <c r="F84" i="250"/>
  <c r="D115" i="250"/>
  <c r="F115" i="250"/>
  <c r="D187" i="250"/>
  <c r="F187" i="250"/>
  <c r="D214" i="250"/>
  <c r="F214" i="250"/>
  <c r="Z249" i="247"/>
  <c r="D249" i="246"/>
  <c r="D272" i="246"/>
  <c r="D279" i="246"/>
  <c r="F279" i="246"/>
  <c r="D282" i="246"/>
  <c r="F282" i="246"/>
  <c r="D288" i="246"/>
  <c r="D291" i="246"/>
  <c r="X292" i="247"/>
  <c r="D302" i="246"/>
  <c r="X303" i="247"/>
  <c r="R6" i="247"/>
  <c r="Q6" i="247"/>
  <c r="X283" i="247"/>
  <c r="X250" i="247"/>
  <c r="X153" i="247"/>
  <c r="D5" i="248"/>
  <c r="X6" i="249"/>
  <c r="F5" i="248"/>
  <c r="Z19" i="249"/>
  <c r="D19" i="248"/>
  <c r="X20" i="249"/>
  <c r="D42" i="248"/>
  <c r="X43" i="249"/>
  <c r="D49" i="248"/>
  <c r="F49" i="248"/>
  <c r="D52" i="248"/>
  <c r="X53" i="249"/>
  <c r="F52" i="248"/>
  <c r="D58" i="248"/>
  <c r="X59" i="249"/>
  <c r="D61" i="248"/>
  <c r="X62" i="249"/>
  <c r="D72" i="248"/>
  <c r="X73" i="249"/>
  <c r="D79" i="248"/>
  <c r="X80" i="249"/>
  <c r="F79" i="248"/>
  <c r="D82" i="248"/>
  <c r="X83" i="249"/>
  <c r="F82" i="248"/>
  <c r="Z85" i="249"/>
  <c r="D86" i="248"/>
  <c r="X87" i="249"/>
  <c r="D89" i="248"/>
  <c r="X90" i="249"/>
  <c r="F89" i="248"/>
  <c r="Z92" i="249"/>
  <c r="D102" i="248"/>
  <c r="X103" i="249"/>
  <c r="F102" i="248"/>
  <c r="Z131" i="249"/>
  <c r="D136" i="248"/>
  <c r="X137" i="249"/>
  <c r="Z142" i="249"/>
  <c r="D152" i="248"/>
  <c r="X153" i="249"/>
  <c r="D172" i="248"/>
  <c r="D173" i="248"/>
  <c r="X174" i="249"/>
  <c r="F173" i="248"/>
  <c r="D186" i="248"/>
  <c r="X187" i="249"/>
  <c r="F186" i="248"/>
  <c r="D202" i="248"/>
  <c r="D205" i="248"/>
  <c r="F205" i="248"/>
  <c r="X206" i="249"/>
  <c r="D240" i="248"/>
  <c r="F240" i="248"/>
  <c r="X241" i="249"/>
  <c r="Z266" i="249"/>
  <c r="X119" i="249"/>
  <c r="Z37" i="249"/>
  <c r="Z9" i="249"/>
  <c r="D24" i="250"/>
  <c r="F24" i="250"/>
  <c r="D36" i="250"/>
  <c r="F36" i="250"/>
  <c r="D79" i="250"/>
  <c r="F79" i="250"/>
  <c r="D102" i="250"/>
  <c r="F102" i="250"/>
  <c r="D273" i="238"/>
  <c r="D279" i="238"/>
  <c r="D285" i="238"/>
  <c r="D291" i="238"/>
  <c r="D297" i="238"/>
  <c r="D303" i="238"/>
  <c r="D9" i="240"/>
  <c r="D15" i="240"/>
  <c r="D21" i="240"/>
  <c r="D27" i="240"/>
  <c r="D33" i="240"/>
  <c r="D39" i="240"/>
  <c r="D45" i="240"/>
  <c r="D51" i="240"/>
  <c r="D57" i="240"/>
  <c r="D63" i="240"/>
  <c r="D69" i="240"/>
  <c r="D75" i="240"/>
  <c r="D81" i="240"/>
  <c r="D87" i="240"/>
  <c r="D93" i="240"/>
  <c r="D99" i="240"/>
  <c r="D105" i="240"/>
  <c r="D111" i="240"/>
  <c r="D117" i="240"/>
  <c r="D123" i="240"/>
  <c r="D129" i="240"/>
  <c r="D135" i="240"/>
  <c r="D141" i="240"/>
  <c r="D147" i="240"/>
  <c r="D153" i="240"/>
  <c r="D159" i="240"/>
  <c r="D165" i="240"/>
  <c r="D171" i="240"/>
  <c r="D177" i="240"/>
  <c r="D183" i="240"/>
  <c r="D189" i="240"/>
  <c r="D195" i="240"/>
  <c r="D201" i="240"/>
  <c r="D207" i="240"/>
  <c r="D213" i="240"/>
  <c r="D219" i="240"/>
  <c r="D225" i="240"/>
  <c r="D231" i="240"/>
  <c r="D237" i="240"/>
  <c r="D244" i="240"/>
  <c r="D250" i="240"/>
  <c r="D256" i="240"/>
  <c r="D262" i="240"/>
  <c r="D268" i="240"/>
  <c r="D274" i="240"/>
  <c r="D280" i="240"/>
  <c r="D286" i="240"/>
  <c r="D292" i="240"/>
  <c r="D298" i="240"/>
  <c r="D304" i="240"/>
  <c r="D8" i="242"/>
  <c r="D14" i="242"/>
  <c r="D20" i="242"/>
  <c r="D26" i="242"/>
  <c r="D32" i="242"/>
  <c r="D38" i="242"/>
  <c r="D44" i="242"/>
  <c r="D50" i="242"/>
  <c r="D56" i="242"/>
  <c r="D62" i="242"/>
  <c r="D68" i="242"/>
  <c r="D74" i="242"/>
  <c r="D80" i="242"/>
  <c r="D86" i="242"/>
  <c r="D92" i="242"/>
  <c r="D98" i="242"/>
  <c r="D104" i="242"/>
  <c r="D110" i="242"/>
  <c r="D116" i="242"/>
  <c r="D122" i="242"/>
  <c r="D128" i="242"/>
  <c r="D134" i="242"/>
  <c r="D140" i="242"/>
  <c r="D146" i="242"/>
  <c r="D152" i="242"/>
  <c r="D158" i="242"/>
  <c r="D164" i="242"/>
  <c r="D170" i="242"/>
  <c r="D176" i="242"/>
  <c r="D182" i="242"/>
  <c r="D188" i="242"/>
  <c r="D194" i="242"/>
  <c r="D200" i="242"/>
  <c r="D206" i="242"/>
  <c r="D212" i="242"/>
  <c r="D218" i="242"/>
  <c r="D224" i="242"/>
  <c r="D230" i="242"/>
  <c r="D236" i="242"/>
  <c r="D243" i="242"/>
  <c r="D249" i="242"/>
  <c r="D255" i="242"/>
  <c r="D261" i="242"/>
  <c r="D267" i="242"/>
  <c r="D273" i="242"/>
  <c r="D279" i="242"/>
  <c r="D285" i="242"/>
  <c r="D291" i="242"/>
  <c r="D297" i="242"/>
  <c r="D303" i="242"/>
  <c r="D5" i="244"/>
  <c r="F7" i="244"/>
  <c r="D11" i="244"/>
  <c r="F13" i="244"/>
  <c r="D17" i="244"/>
  <c r="F19" i="244"/>
  <c r="D23" i="244"/>
  <c r="F25" i="244"/>
  <c r="D29" i="244"/>
  <c r="F31" i="244"/>
  <c r="D35" i="244"/>
  <c r="F37" i="244"/>
  <c r="D41" i="244"/>
  <c r="F43" i="244"/>
  <c r="D47" i="244"/>
  <c r="F49" i="244"/>
  <c r="D53" i="244"/>
  <c r="F55" i="244"/>
  <c r="D59" i="244"/>
  <c r="F61" i="244"/>
  <c r="D65" i="244"/>
  <c r="F67" i="244"/>
  <c r="D71" i="244"/>
  <c r="F73" i="244"/>
  <c r="D77" i="244"/>
  <c r="F79" i="244"/>
  <c r="D83" i="244"/>
  <c r="F85" i="244"/>
  <c r="D89" i="244"/>
  <c r="F91" i="244"/>
  <c r="D95" i="244"/>
  <c r="F97" i="244"/>
  <c r="D101" i="244"/>
  <c r="F103" i="244"/>
  <c r="D107" i="244"/>
  <c r="F109" i="244"/>
  <c r="D113" i="244"/>
  <c r="F115" i="244"/>
  <c r="D119" i="244"/>
  <c r="X120" i="245"/>
  <c r="F121" i="244"/>
  <c r="D125" i="244"/>
  <c r="X126" i="245"/>
  <c r="F127" i="244"/>
  <c r="D131" i="244"/>
  <c r="X132" i="245"/>
  <c r="F133" i="244"/>
  <c r="D137" i="244"/>
  <c r="X138" i="245"/>
  <c r="F139" i="244"/>
  <c r="D143" i="244"/>
  <c r="X144" i="245"/>
  <c r="F152" i="244"/>
  <c r="F155" i="244"/>
  <c r="D157" i="244"/>
  <c r="D165" i="244"/>
  <c r="D168" i="244"/>
  <c r="F168" i="244"/>
  <c r="F169" i="244"/>
  <c r="D176" i="244"/>
  <c r="F177" i="244"/>
  <c r="D179" i="244"/>
  <c r="X180" i="245"/>
  <c r="F188" i="244"/>
  <c r="F191" i="244"/>
  <c r="D193" i="244"/>
  <c r="D201" i="244"/>
  <c r="D204" i="244"/>
  <c r="F204" i="244"/>
  <c r="F205" i="244"/>
  <c r="D212" i="244"/>
  <c r="F213" i="244"/>
  <c r="D215" i="244"/>
  <c r="X216" i="245"/>
  <c r="F224" i="244"/>
  <c r="F227" i="244"/>
  <c r="D229" i="244"/>
  <c r="D237" i="244"/>
  <c r="D243" i="244"/>
  <c r="F244" i="244"/>
  <c r="D246" i="244"/>
  <c r="F255" i="244"/>
  <c r="F258" i="244"/>
  <c r="D260" i="244"/>
  <c r="D268" i="244"/>
  <c r="D271" i="244"/>
  <c r="F271" i="244"/>
  <c r="F272" i="244"/>
  <c r="D279" i="244"/>
  <c r="F280" i="244"/>
  <c r="D282" i="244"/>
  <c r="F291" i="244"/>
  <c r="F294" i="244"/>
  <c r="D296" i="244"/>
  <c r="D304" i="244"/>
  <c r="X304" i="245"/>
  <c r="X297" i="245"/>
  <c r="X283" i="245"/>
  <c r="X272" i="245"/>
  <c r="X261" i="245"/>
  <c r="X247" i="245"/>
  <c r="X225" i="245"/>
  <c r="X214" i="245"/>
  <c r="X189" i="245"/>
  <c r="X178" i="245"/>
  <c r="X153" i="245"/>
  <c r="X128" i="245"/>
  <c r="X114" i="245"/>
  <c r="X96" i="245"/>
  <c r="X78" i="245"/>
  <c r="X60" i="245"/>
  <c r="X42" i="245"/>
  <c r="X24" i="245"/>
  <c r="X6" i="245"/>
  <c r="F5" i="246"/>
  <c r="F7" i="246"/>
  <c r="F11" i="246"/>
  <c r="D14" i="246"/>
  <c r="X15" i="247"/>
  <c r="F17" i="246"/>
  <c r="D24" i="246"/>
  <c r="F24" i="246"/>
  <c r="X25" i="247"/>
  <c r="F26" i="246"/>
  <c r="D30" i="246"/>
  <c r="F30" i="246"/>
  <c r="D41" i="246"/>
  <c r="D43" i="246"/>
  <c r="X44" i="247"/>
  <c r="D47" i="246"/>
  <c r="D49" i="246"/>
  <c r="X50" i="247"/>
  <c r="F49" i="246"/>
  <c r="D53" i="246"/>
  <c r="X54" i="247"/>
  <c r="D57" i="246"/>
  <c r="X58" i="247"/>
  <c r="F57" i="246"/>
  <c r="F61" i="246"/>
  <c r="D62" i="246"/>
  <c r="F63" i="246"/>
  <c r="F65" i="246"/>
  <c r="F74" i="246"/>
  <c r="F86" i="246"/>
  <c r="D97" i="246"/>
  <c r="X98" i="247"/>
  <c r="D99" i="246"/>
  <c r="D101" i="246"/>
  <c r="D110" i="246"/>
  <c r="F113" i="246"/>
  <c r="F115" i="246"/>
  <c r="F119" i="246"/>
  <c r="D122" i="246"/>
  <c r="X123" i="247"/>
  <c r="F125" i="246"/>
  <c r="D132" i="246"/>
  <c r="F132" i="246"/>
  <c r="X133" i="247"/>
  <c r="F134" i="246"/>
  <c r="D138" i="246"/>
  <c r="F138" i="246"/>
  <c r="D149" i="246"/>
  <c r="D151" i="246"/>
  <c r="X152" i="247"/>
  <c r="D155" i="246"/>
  <c r="D157" i="246"/>
  <c r="X158" i="247"/>
  <c r="F157" i="246"/>
  <c r="D161" i="246"/>
  <c r="X162" i="247"/>
  <c r="D165" i="246"/>
  <c r="X166" i="247"/>
  <c r="F165" i="246"/>
  <c r="F169" i="246"/>
  <c r="D170" i="246"/>
  <c r="F171" i="246"/>
  <c r="F173" i="246"/>
  <c r="F182" i="246"/>
  <c r="F194" i="246"/>
  <c r="D207" i="246"/>
  <c r="D210" i="246"/>
  <c r="F210" i="246"/>
  <c r="F213" i="246"/>
  <c r="D243" i="246"/>
  <c r="F243" i="246"/>
  <c r="D246" i="246"/>
  <c r="F246" i="246"/>
  <c r="D252" i="246"/>
  <c r="D255" i="246"/>
  <c r="X256" i="247"/>
  <c r="D266" i="246"/>
  <c r="X267" i="247"/>
  <c r="D273" i="246"/>
  <c r="X274" i="247"/>
  <c r="F273" i="246"/>
  <c r="D276" i="246"/>
  <c r="F276" i="246"/>
  <c r="X277" i="247"/>
  <c r="D280" i="246"/>
  <c r="X281" i="247"/>
  <c r="D283" i="246"/>
  <c r="X284" i="247"/>
  <c r="F283" i="246"/>
  <c r="F285" i="246"/>
  <c r="D296" i="246"/>
  <c r="F296" i="246"/>
  <c r="R5" i="247"/>
  <c r="S6" i="247"/>
  <c r="U6" i="247" s="1"/>
  <c r="X286" i="247"/>
  <c r="X255" i="247"/>
  <c r="X253" i="247"/>
  <c r="X186" i="247"/>
  <c r="X171" i="247"/>
  <c r="X138" i="247"/>
  <c r="X78" i="247"/>
  <c r="X63" i="247"/>
  <c r="X30" i="247"/>
  <c r="D6" i="248"/>
  <c r="X7" i="249"/>
  <c r="D13" i="248"/>
  <c r="X14" i="249"/>
  <c r="F13" i="248"/>
  <c r="D16" i="248"/>
  <c r="X17" i="249"/>
  <c r="F16" i="248"/>
  <c r="D22" i="248"/>
  <c r="X23" i="249"/>
  <c r="D25" i="248"/>
  <c r="X26" i="249"/>
  <c r="D36" i="248"/>
  <c r="D43" i="248"/>
  <c r="X44" i="249"/>
  <c r="F43" i="248"/>
  <c r="D46" i="248"/>
  <c r="X47" i="249"/>
  <c r="F46" i="248"/>
  <c r="Z49" i="249"/>
  <c r="D50" i="248"/>
  <c r="X51" i="249"/>
  <c r="D53" i="248"/>
  <c r="X54" i="249"/>
  <c r="F53" i="248"/>
  <c r="F55" i="248"/>
  <c r="D66" i="248"/>
  <c r="X67" i="249"/>
  <c r="F66" i="248"/>
  <c r="F78" i="248"/>
  <c r="F94" i="248"/>
  <c r="F97" i="248"/>
  <c r="D100" i="248"/>
  <c r="X101" i="249"/>
  <c r="Z106" i="249"/>
  <c r="F108" i="248"/>
  <c r="D116" i="248"/>
  <c r="X117" i="249"/>
  <c r="D119" i="248"/>
  <c r="X120" i="249"/>
  <c r="F119" i="248"/>
  <c r="F122" i="248"/>
  <c r="D156" i="248"/>
  <c r="X157" i="249"/>
  <c r="F156" i="248"/>
  <c r="D160" i="248"/>
  <c r="X161" i="249"/>
  <c r="F160" i="248"/>
  <c r="F164" i="248"/>
  <c r="D188" i="248"/>
  <c r="X189" i="249"/>
  <c r="F188" i="248"/>
  <c r="D196" i="248"/>
  <c r="F196" i="248"/>
  <c r="D198" i="248"/>
  <c r="D208" i="248"/>
  <c r="F208" i="248"/>
  <c r="X209" i="249"/>
  <c r="D212" i="248"/>
  <c r="X213" i="249"/>
  <c r="F212" i="248"/>
  <c r="D223" i="248"/>
  <c r="X224" i="249"/>
  <c r="D238" i="248"/>
  <c r="X239" i="249"/>
  <c r="F238" i="248"/>
  <c r="Z252" i="249"/>
  <c r="Z254" i="249"/>
  <c r="Z264" i="249"/>
  <c r="D270" i="248"/>
  <c r="F270" i="248"/>
  <c r="X271" i="249"/>
  <c r="R5" i="249"/>
  <c r="Q5" i="249"/>
  <c r="T5" i="249" s="1"/>
  <c r="S5" i="249"/>
  <c r="Z195" i="249"/>
  <c r="X95" i="249"/>
  <c r="X89" i="249"/>
  <c r="X37" i="249"/>
  <c r="D57" i="250"/>
  <c r="F57" i="250"/>
  <c r="D114" i="250"/>
  <c r="F114" i="250"/>
  <c r="D133" i="250"/>
  <c r="F133" i="250"/>
  <c r="D142" i="250"/>
  <c r="F142" i="250"/>
  <c r="D196" i="250"/>
  <c r="F196" i="250"/>
  <c r="D148" i="244"/>
  <c r="D154" i="244"/>
  <c r="D160" i="244"/>
  <c r="D166" i="244"/>
  <c r="D172" i="244"/>
  <c r="D178" i="244"/>
  <c r="D184" i="244"/>
  <c r="D190" i="244"/>
  <c r="D196" i="244"/>
  <c r="D202" i="244"/>
  <c r="D208" i="244"/>
  <c r="D214" i="244"/>
  <c r="D220" i="244"/>
  <c r="D226" i="244"/>
  <c r="D232" i="244"/>
  <c r="D238" i="244"/>
  <c r="D245" i="244"/>
  <c r="D251" i="244"/>
  <c r="D257" i="244"/>
  <c r="D263" i="244"/>
  <c r="D269" i="244"/>
  <c r="D275" i="244"/>
  <c r="D281" i="244"/>
  <c r="D287" i="244"/>
  <c r="D293" i="244"/>
  <c r="D299" i="244"/>
  <c r="D305" i="244"/>
  <c r="X306" i="245"/>
  <c r="X300" i="245"/>
  <c r="X294" i="245"/>
  <c r="X288" i="245"/>
  <c r="X282" i="245"/>
  <c r="X276" i="245"/>
  <c r="X270" i="245"/>
  <c r="X264" i="245"/>
  <c r="X258" i="245"/>
  <c r="X252" i="245"/>
  <c r="X246" i="245"/>
  <c r="D9" i="246"/>
  <c r="D12" i="246"/>
  <c r="F12" i="246"/>
  <c r="D20" i="246"/>
  <c r="D23" i="246"/>
  <c r="D37" i="246"/>
  <c r="X38" i="247"/>
  <c r="D45" i="246"/>
  <c r="D48" i="246"/>
  <c r="F48" i="246"/>
  <c r="D56" i="246"/>
  <c r="D59" i="246"/>
  <c r="D73" i="246"/>
  <c r="X74" i="247"/>
  <c r="D81" i="246"/>
  <c r="D84" i="246"/>
  <c r="F84" i="246"/>
  <c r="D92" i="246"/>
  <c r="D95" i="246"/>
  <c r="D109" i="246"/>
  <c r="X110" i="247"/>
  <c r="D117" i="246"/>
  <c r="D120" i="246"/>
  <c r="F120" i="246"/>
  <c r="D128" i="246"/>
  <c r="D131" i="246"/>
  <c r="D145" i="246"/>
  <c r="X146" i="247"/>
  <c r="D153" i="246"/>
  <c r="D156" i="246"/>
  <c r="F156" i="246"/>
  <c r="D164" i="246"/>
  <c r="D167" i="246"/>
  <c r="D181" i="246"/>
  <c r="X182" i="247"/>
  <c r="D189" i="246"/>
  <c r="D192" i="246"/>
  <c r="F192" i="246"/>
  <c r="D200" i="246"/>
  <c r="D203" i="246"/>
  <c r="D217" i="246"/>
  <c r="X218" i="247"/>
  <c r="D225" i="246"/>
  <c r="D228" i="246"/>
  <c r="F228" i="246"/>
  <c r="D236" i="246"/>
  <c r="D239" i="246"/>
  <c r="D248" i="246"/>
  <c r="D256" i="246"/>
  <c r="D259" i="246"/>
  <c r="X260" i="247"/>
  <c r="F259" i="246"/>
  <c r="D267" i="246"/>
  <c r="D270" i="246"/>
  <c r="D284" i="246"/>
  <c r="D292" i="246"/>
  <c r="D295" i="246"/>
  <c r="X296" i="247"/>
  <c r="F295" i="246"/>
  <c r="D303" i="246"/>
  <c r="D306" i="246"/>
  <c r="D4" i="248"/>
  <c r="D18" i="248"/>
  <c r="D26" i="248"/>
  <c r="X27" i="249"/>
  <c r="D29" i="248"/>
  <c r="X30" i="249"/>
  <c r="F29" i="248"/>
  <c r="D37" i="248"/>
  <c r="X38" i="249"/>
  <c r="D40" i="248"/>
  <c r="D54" i="248"/>
  <c r="D62" i="248"/>
  <c r="X63" i="249"/>
  <c r="D65" i="248"/>
  <c r="X66" i="249"/>
  <c r="F65" i="248"/>
  <c r="D73" i="248"/>
  <c r="X74" i="249"/>
  <c r="D76" i="248"/>
  <c r="D90" i="248"/>
  <c r="D98" i="248"/>
  <c r="X99" i="249"/>
  <c r="D101" i="248"/>
  <c r="X102" i="249"/>
  <c r="F101" i="248"/>
  <c r="D109" i="248"/>
  <c r="X110" i="249"/>
  <c r="D112" i="248"/>
  <c r="D126" i="248"/>
  <c r="D134" i="248"/>
  <c r="X135" i="249"/>
  <c r="D137" i="248"/>
  <c r="X138" i="249"/>
  <c r="F137" i="248"/>
  <c r="D145" i="248"/>
  <c r="X146" i="249"/>
  <c r="D148" i="248"/>
  <c r="D161" i="248"/>
  <c r="X162" i="249"/>
  <c r="F161" i="248"/>
  <c r="D176" i="248"/>
  <c r="X177" i="249"/>
  <c r="D180" i="248"/>
  <c r="D184" i="248"/>
  <c r="D197" i="248"/>
  <c r="X198" i="249"/>
  <c r="F197" i="248"/>
  <c r="D203" i="248"/>
  <c r="X204" i="249"/>
  <c r="F203" i="248"/>
  <c r="D215" i="248"/>
  <c r="X216" i="249"/>
  <c r="F215" i="248"/>
  <c r="D224" i="248"/>
  <c r="X225" i="249"/>
  <c r="D236" i="248"/>
  <c r="X237" i="249"/>
  <c r="D247" i="248"/>
  <c r="F247" i="248"/>
  <c r="D252" i="248"/>
  <c r="F252" i="248"/>
  <c r="D255" i="248"/>
  <c r="F255" i="248"/>
  <c r="D264" i="248"/>
  <c r="F264" i="248"/>
  <c r="X265" i="249"/>
  <c r="Z275" i="249"/>
  <c r="D276" i="248"/>
  <c r="F276" i="248"/>
  <c r="X277" i="249"/>
  <c r="D284" i="248"/>
  <c r="X285" i="249"/>
  <c r="F284" i="248"/>
  <c r="D288" i="248"/>
  <c r="F288" i="248"/>
  <c r="D300" i="248"/>
  <c r="F300" i="248"/>
  <c r="X301" i="249"/>
  <c r="Z261" i="249"/>
  <c r="Z181" i="249"/>
  <c r="O307" i="250"/>
  <c r="M3" i="250"/>
  <c r="D15" i="250"/>
  <c r="D21" i="250"/>
  <c r="D42" i="250"/>
  <c r="D48" i="250"/>
  <c r="D69" i="250"/>
  <c r="D75" i="250"/>
  <c r="D96" i="250"/>
  <c r="D105" i="250"/>
  <c r="F105" i="250"/>
  <c r="D106" i="250"/>
  <c r="F106" i="250"/>
  <c r="D124" i="250"/>
  <c r="F124" i="250"/>
  <c r="D132" i="250"/>
  <c r="F132" i="250"/>
  <c r="D178" i="250"/>
  <c r="F178" i="250"/>
  <c r="D211" i="246"/>
  <c r="X212" i="247"/>
  <c r="D219" i="246"/>
  <c r="D222" i="246"/>
  <c r="F222" i="246"/>
  <c r="D230" i="246"/>
  <c r="D233" i="246"/>
  <c r="D242" i="246"/>
  <c r="D250" i="246"/>
  <c r="D253" i="246"/>
  <c r="X254" i="247"/>
  <c r="F253" i="246"/>
  <c r="D261" i="246"/>
  <c r="D264" i="246"/>
  <c r="D278" i="246"/>
  <c r="D286" i="246"/>
  <c r="D289" i="246"/>
  <c r="X290" i="247"/>
  <c r="F289" i="246"/>
  <c r="D297" i="246"/>
  <c r="D300" i="246"/>
  <c r="X234" i="247"/>
  <c r="X231" i="247"/>
  <c r="X220" i="247"/>
  <c r="D12" i="248"/>
  <c r="X13" i="249"/>
  <c r="D20" i="248"/>
  <c r="X21" i="249"/>
  <c r="D23" i="248"/>
  <c r="X24" i="249"/>
  <c r="F23" i="248"/>
  <c r="D31" i="248"/>
  <c r="D34" i="248"/>
  <c r="D48" i="248"/>
  <c r="X49" i="249"/>
  <c r="D56" i="248"/>
  <c r="X57" i="249"/>
  <c r="D59" i="248"/>
  <c r="X60" i="249"/>
  <c r="F59" i="248"/>
  <c r="D67" i="248"/>
  <c r="D70" i="248"/>
  <c r="D84" i="248"/>
  <c r="X85" i="249"/>
  <c r="D92" i="248"/>
  <c r="X93" i="249"/>
  <c r="D95" i="248"/>
  <c r="X96" i="249"/>
  <c r="F95" i="248"/>
  <c r="D103" i="248"/>
  <c r="D106" i="248"/>
  <c r="D120" i="248"/>
  <c r="X121" i="249"/>
  <c r="D128" i="248"/>
  <c r="X129" i="249"/>
  <c r="D131" i="248"/>
  <c r="X132" i="249"/>
  <c r="F131" i="248"/>
  <c r="D139" i="248"/>
  <c r="D142" i="248"/>
  <c r="D155" i="248"/>
  <c r="X156" i="249"/>
  <c r="F155" i="248"/>
  <c r="D170" i="248"/>
  <c r="X171" i="249"/>
  <c r="D174" i="248"/>
  <c r="X175" i="249"/>
  <c r="D178" i="248"/>
  <c r="D191" i="248"/>
  <c r="X192" i="249"/>
  <c r="F191" i="248"/>
  <c r="D233" i="248"/>
  <c r="X234" i="249"/>
  <c r="F233" i="248"/>
  <c r="D241" i="248"/>
  <c r="X242" i="249"/>
  <c r="D248" i="248"/>
  <c r="X249" i="249"/>
  <c r="D260" i="248"/>
  <c r="X261" i="249"/>
  <c r="Z284" i="249"/>
  <c r="D285" i="248"/>
  <c r="F285" i="248"/>
  <c r="D293" i="248"/>
  <c r="X294" i="249"/>
  <c r="F293" i="248"/>
  <c r="D297" i="248"/>
  <c r="F297" i="248"/>
  <c r="X5" i="249"/>
  <c r="X248" i="249"/>
  <c r="Z237" i="249"/>
  <c r="X185" i="249"/>
  <c r="X181" i="249"/>
  <c r="X179" i="249"/>
  <c r="X140" i="249"/>
  <c r="X127" i="249"/>
  <c r="X77" i="249"/>
  <c r="X71" i="249"/>
  <c r="X32" i="249"/>
  <c r="X19" i="249"/>
  <c r="D16" i="250"/>
  <c r="F16" i="250"/>
  <c r="D27" i="250"/>
  <c r="D43" i="250"/>
  <c r="F43" i="250"/>
  <c r="D54" i="250"/>
  <c r="D70" i="250"/>
  <c r="F70" i="250"/>
  <c r="D81" i="250"/>
  <c r="D97" i="250"/>
  <c r="F97" i="250"/>
  <c r="D123" i="250"/>
  <c r="F123" i="250"/>
  <c r="D169" i="250"/>
  <c r="F169" i="250"/>
  <c r="D177" i="250"/>
  <c r="F177" i="250"/>
  <c r="D242" i="250"/>
  <c r="F242" i="250"/>
  <c r="D248" i="250"/>
  <c r="F248" i="250"/>
  <c r="D267" i="250"/>
  <c r="F267" i="250"/>
  <c r="D43" i="252"/>
  <c r="F43" i="252"/>
  <c r="Z185" i="249"/>
  <c r="D185" i="248"/>
  <c r="X186" i="249"/>
  <c r="F185" i="248"/>
  <c r="D200" i="248"/>
  <c r="X201" i="249"/>
  <c r="D204" i="248"/>
  <c r="X205" i="249"/>
  <c r="D211" i="248"/>
  <c r="D222" i="248"/>
  <c r="X223" i="249"/>
  <c r="F222" i="248"/>
  <c r="D227" i="248"/>
  <c r="X228" i="249"/>
  <c r="F227" i="248"/>
  <c r="D230" i="248"/>
  <c r="X231" i="249"/>
  <c r="F230" i="248"/>
  <c r="D239" i="248"/>
  <c r="X240" i="249"/>
  <c r="F239" i="248"/>
  <c r="Z260" i="249"/>
  <c r="D265" i="248"/>
  <c r="Z293" i="249"/>
  <c r="D294" i="248"/>
  <c r="F294" i="248"/>
  <c r="X295" i="249"/>
  <c r="D302" i="248"/>
  <c r="X303" i="249"/>
  <c r="F302" i="248"/>
  <c r="D306" i="248"/>
  <c r="F306" i="248"/>
  <c r="D6" i="250"/>
  <c r="D12" i="250"/>
  <c r="D33" i="250"/>
  <c r="D39" i="250"/>
  <c r="D60" i="250"/>
  <c r="D66" i="250"/>
  <c r="D87" i="250"/>
  <c r="D93" i="250"/>
  <c r="D160" i="250"/>
  <c r="F160" i="250"/>
  <c r="D168" i="250"/>
  <c r="F168" i="250"/>
  <c r="D235" i="248"/>
  <c r="X236" i="249"/>
  <c r="Z242" i="249"/>
  <c r="Z251" i="249"/>
  <c r="D251" i="248"/>
  <c r="X252" i="249"/>
  <c r="D253" i="248"/>
  <c r="X254" i="249"/>
  <c r="D263" i="248"/>
  <c r="X264" i="249"/>
  <c r="D273" i="248"/>
  <c r="F273" i="248"/>
  <c r="Z302" i="249"/>
  <c r="D303" i="248"/>
  <c r="F303" i="248"/>
  <c r="D7" i="250"/>
  <c r="F7" i="250"/>
  <c r="D18" i="250"/>
  <c r="D34" i="250"/>
  <c r="F34" i="250"/>
  <c r="D45" i="250"/>
  <c r="D61" i="250"/>
  <c r="F61" i="250"/>
  <c r="D72" i="250"/>
  <c r="D88" i="250"/>
  <c r="F88" i="250"/>
  <c r="D111" i="250"/>
  <c r="D151" i="250"/>
  <c r="F151" i="250"/>
  <c r="D159" i="250"/>
  <c r="F159" i="250"/>
  <c r="D42" i="252"/>
  <c r="F42" i="252"/>
  <c r="D207" i="252"/>
  <c r="F207" i="252"/>
  <c r="D186" i="250"/>
  <c r="D195" i="250"/>
  <c r="D204" i="250"/>
  <c r="D213" i="250"/>
  <c r="D226" i="250"/>
  <c r="D229" i="250"/>
  <c r="F229" i="250"/>
  <c r="D232" i="250"/>
  <c r="F232" i="250"/>
  <c r="D235" i="250"/>
  <c r="F235" i="250"/>
  <c r="D250" i="250"/>
  <c r="D255" i="250"/>
  <c r="F255" i="250"/>
  <c r="D271" i="250"/>
  <c r="D274" i="250"/>
  <c r="F274" i="250"/>
  <c r="D277" i="250"/>
  <c r="F277" i="250"/>
  <c r="D291" i="250"/>
  <c r="F291" i="250"/>
  <c r="D292" i="250"/>
  <c r="F292" i="250"/>
  <c r="D304" i="250"/>
  <c r="D4" i="252"/>
  <c r="F4" i="252"/>
  <c r="D100" i="252"/>
  <c r="F100" i="252"/>
  <c r="D158" i="252"/>
  <c r="F158" i="252"/>
  <c r="D204" i="252"/>
  <c r="F204" i="252"/>
  <c r="D202" i="254"/>
  <c r="F202" i="254"/>
  <c r="D157" i="248"/>
  <c r="D163" i="248"/>
  <c r="D169" i="248"/>
  <c r="D175" i="248"/>
  <c r="D181" i="248"/>
  <c r="D187" i="248"/>
  <c r="D193" i="248"/>
  <c r="D199" i="248"/>
  <c r="D206" i="248"/>
  <c r="X207" i="249"/>
  <c r="D209" i="248"/>
  <c r="X210" i="249"/>
  <c r="F209" i="248"/>
  <c r="D217" i="248"/>
  <c r="D220" i="248"/>
  <c r="D234" i="248"/>
  <c r="D242" i="248"/>
  <c r="X243" i="249"/>
  <c r="D245" i="248"/>
  <c r="X246" i="249"/>
  <c r="D259" i="248"/>
  <c r="Z272" i="249"/>
  <c r="D272" i="248"/>
  <c r="X273" i="249"/>
  <c r="Z281" i="249"/>
  <c r="D281" i="248"/>
  <c r="X282" i="249"/>
  <c r="D290" i="248"/>
  <c r="X291" i="249"/>
  <c r="Z299" i="249"/>
  <c r="D299" i="248"/>
  <c r="X300" i="249"/>
  <c r="X260" i="249"/>
  <c r="X188" i="249"/>
  <c r="X170" i="249"/>
  <c r="D4" i="250"/>
  <c r="F4" i="250"/>
  <c r="D13" i="250"/>
  <c r="F13" i="250"/>
  <c r="D22" i="250"/>
  <c r="F22" i="250"/>
  <c r="D31" i="250"/>
  <c r="F31" i="250"/>
  <c r="D40" i="250"/>
  <c r="F40" i="250"/>
  <c r="D49" i="250"/>
  <c r="F49" i="250"/>
  <c r="D58" i="250"/>
  <c r="F58" i="250"/>
  <c r="D67" i="250"/>
  <c r="F67" i="250"/>
  <c r="D76" i="250"/>
  <c r="F76" i="250"/>
  <c r="D85" i="250"/>
  <c r="F85" i="250"/>
  <c r="D94" i="250"/>
  <c r="F94" i="250"/>
  <c r="D103" i="250"/>
  <c r="F103" i="250"/>
  <c r="D112" i="250"/>
  <c r="F112" i="250"/>
  <c r="D121" i="250"/>
  <c r="F121" i="250"/>
  <c r="D130" i="250"/>
  <c r="F130" i="250"/>
  <c r="D139" i="250"/>
  <c r="F139" i="250"/>
  <c r="D148" i="250"/>
  <c r="F148" i="250"/>
  <c r="D157" i="250"/>
  <c r="F157" i="250"/>
  <c r="D166" i="250"/>
  <c r="F166" i="250"/>
  <c r="D175" i="250"/>
  <c r="F175" i="250"/>
  <c r="D184" i="250"/>
  <c r="F184" i="250"/>
  <c r="D193" i="250"/>
  <c r="F193" i="250"/>
  <c r="D202" i="250"/>
  <c r="F202" i="250"/>
  <c r="D211" i="250"/>
  <c r="F211" i="250"/>
  <c r="D236" i="250"/>
  <c r="D253" i="250"/>
  <c r="D256" i="250"/>
  <c r="F256" i="250"/>
  <c r="D259" i="250"/>
  <c r="F259" i="250"/>
  <c r="D275" i="250"/>
  <c r="D278" i="250"/>
  <c r="F278" i="250"/>
  <c r="D281" i="250"/>
  <c r="F281" i="250"/>
  <c r="D284" i="250"/>
  <c r="F284" i="250"/>
  <c r="D293" i="250"/>
  <c r="D7" i="252"/>
  <c r="F7" i="252"/>
  <c r="D21" i="252"/>
  <c r="F21" i="252"/>
  <c r="D24" i="252"/>
  <c r="F24" i="252"/>
  <c r="D99" i="250"/>
  <c r="D108" i="250"/>
  <c r="D117" i="250"/>
  <c r="D126" i="250"/>
  <c r="D135" i="250"/>
  <c r="D144" i="250"/>
  <c r="D153" i="250"/>
  <c r="D162" i="250"/>
  <c r="D171" i="250"/>
  <c r="D180" i="250"/>
  <c r="F186" i="250"/>
  <c r="D189" i="250"/>
  <c r="F195" i="250"/>
  <c r="D198" i="250"/>
  <c r="F204" i="250"/>
  <c r="D207" i="250"/>
  <c r="F213" i="250"/>
  <c r="D216" i="250"/>
  <c r="F226" i="250"/>
  <c r="D241" i="250"/>
  <c r="F241" i="250"/>
  <c r="F250" i="250"/>
  <c r="D257" i="250"/>
  <c r="D260" i="250"/>
  <c r="F260" i="250"/>
  <c r="D263" i="250"/>
  <c r="F263" i="250"/>
  <c r="D266" i="250"/>
  <c r="F266" i="250"/>
  <c r="F271" i="250"/>
  <c r="D285" i="250"/>
  <c r="D299" i="250"/>
  <c r="F299" i="250"/>
  <c r="F304" i="250"/>
  <c r="D36" i="252"/>
  <c r="D39" i="252"/>
  <c r="D40" i="252"/>
  <c r="F40" i="252"/>
  <c r="D155" i="252"/>
  <c r="F155" i="252"/>
  <c r="D182" i="252"/>
  <c r="F182" i="252"/>
  <c r="D120" i="250"/>
  <c r="D129" i="250"/>
  <c r="D138" i="250"/>
  <c r="D147" i="250"/>
  <c r="D156" i="250"/>
  <c r="D165" i="250"/>
  <c r="D174" i="250"/>
  <c r="D183" i="250"/>
  <c r="D192" i="250"/>
  <c r="D201" i="250"/>
  <c r="D210" i="250"/>
  <c r="D219" i="250"/>
  <c r="D224" i="250"/>
  <c r="F224" i="250"/>
  <c r="D249" i="250"/>
  <c r="D286" i="250"/>
  <c r="D295" i="250"/>
  <c r="F295" i="250"/>
  <c r="D13" i="252"/>
  <c r="F13" i="252"/>
  <c r="F36" i="252"/>
  <c r="F39" i="252"/>
  <c r="D45" i="252"/>
  <c r="F45" i="252"/>
  <c r="D4" i="246"/>
  <c r="D10" i="246"/>
  <c r="D16" i="246"/>
  <c r="D22" i="246"/>
  <c r="D28" i="246"/>
  <c r="D34" i="246"/>
  <c r="D40" i="246"/>
  <c r="D46" i="246"/>
  <c r="D52" i="246"/>
  <c r="D58" i="246"/>
  <c r="D64" i="246"/>
  <c r="D70" i="246"/>
  <c r="D76" i="246"/>
  <c r="D82" i="246"/>
  <c r="D88" i="246"/>
  <c r="D94" i="246"/>
  <c r="D100" i="246"/>
  <c r="D106" i="246"/>
  <c r="D112" i="246"/>
  <c r="D118" i="246"/>
  <c r="D124" i="246"/>
  <c r="D130" i="246"/>
  <c r="D136" i="246"/>
  <c r="D142" i="246"/>
  <c r="D148" i="246"/>
  <c r="D154" i="246"/>
  <c r="D160" i="246"/>
  <c r="D166" i="246"/>
  <c r="D172" i="246"/>
  <c r="D178" i="246"/>
  <c r="D184" i="246"/>
  <c r="D190" i="246"/>
  <c r="D196" i="246"/>
  <c r="D202" i="246"/>
  <c r="D208" i="246"/>
  <c r="D214" i="246"/>
  <c r="D220" i="246"/>
  <c r="D226" i="246"/>
  <c r="D232" i="246"/>
  <c r="D238" i="246"/>
  <c r="D245" i="246"/>
  <c r="D251" i="246"/>
  <c r="D257" i="246"/>
  <c r="D263" i="246"/>
  <c r="D269" i="246"/>
  <c r="D275" i="246"/>
  <c r="D281" i="246"/>
  <c r="D287" i="246"/>
  <c r="D293" i="246"/>
  <c r="D299" i="246"/>
  <c r="D305" i="246"/>
  <c r="D9" i="248"/>
  <c r="D15" i="248"/>
  <c r="D21" i="248"/>
  <c r="D27" i="248"/>
  <c r="D33" i="248"/>
  <c r="D39" i="248"/>
  <c r="D45" i="248"/>
  <c r="D51" i="248"/>
  <c r="D57" i="248"/>
  <c r="D63" i="248"/>
  <c r="D69" i="248"/>
  <c r="D75" i="248"/>
  <c r="D81" i="248"/>
  <c r="D87" i="248"/>
  <c r="D93" i="248"/>
  <c r="D99" i="248"/>
  <c r="D105" i="248"/>
  <c r="D111" i="248"/>
  <c r="D117" i="248"/>
  <c r="D123" i="248"/>
  <c r="D129" i="248"/>
  <c r="D135" i="248"/>
  <c r="D141" i="248"/>
  <c r="D147" i="248"/>
  <c r="D153" i="248"/>
  <c r="D159" i="248"/>
  <c r="D165" i="248"/>
  <c r="D171" i="248"/>
  <c r="D177" i="248"/>
  <c r="D183" i="248"/>
  <c r="D189" i="248"/>
  <c r="D195" i="248"/>
  <c r="D201" i="248"/>
  <c r="D210" i="248"/>
  <c r="D218" i="248"/>
  <c r="X219" i="249"/>
  <c r="D221" i="248"/>
  <c r="X222" i="249"/>
  <c r="F221" i="248"/>
  <c r="D229" i="248"/>
  <c r="D232" i="248"/>
  <c r="D243" i="248"/>
  <c r="D246" i="248"/>
  <c r="F246" i="248"/>
  <c r="D254" i="248"/>
  <c r="X255" i="249"/>
  <c r="D257" i="248"/>
  <c r="X258" i="249"/>
  <c r="Z269" i="249"/>
  <c r="D269" i="248"/>
  <c r="X270" i="249"/>
  <c r="D278" i="248"/>
  <c r="X279" i="249"/>
  <c r="Z287" i="249"/>
  <c r="D287" i="248"/>
  <c r="X288" i="249"/>
  <c r="Z296" i="249"/>
  <c r="D296" i="248"/>
  <c r="X297" i="249"/>
  <c r="Z305" i="249"/>
  <c r="D305" i="248"/>
  <c r="X306" i="249"/>
  <c r="X218" i="249"/>
  <c r="X200" i="249"/>
  <c r="X182" i="249"/>
  <c r="X164" i="249"/>
  <c r="D10" i="250"/>
  <c r="F10" i="250"/>
  <c r="D19" i="250"/>
  <c r="F19" i="250"/>
  <c r="D28" i="250"/>
  <c r="F28" i="250"/>
  <c r="D37" i="250"/>
  <c r="F37" i="250"/>
  <c r="D46" i="250"/>
  <c r="F46" i="250"/>
  <c r="D55" i="250"/>
  <c r="F55" i="250"/>
  <c r="D64" i="250"/>
  <c r="F64" i="250"/>
  <c r="D73" i="250"/>
  <c r="F73" i="250"/>
  <c r="D82" i="250"/>
  <c r="F82" i="250"/>
  <c r="D91" i="250"/>
  <c r="F91" i="250"/>
  <c r="D100" i="250"/>
  <c r="F100" i="250"/>
  <c r="D109" i="250"/>
  <c r="F109" i="250"/>
  <c r="D118" i="250"/>
  <c r="F118" i="250"/>
  <c r="D127" i="250"/>
  <c r="F127" i="250"/>
  <c r="D136" i="250"/>
  <c r="F136" i="250"/>
  <c r="D145" i="250"/>
  <c r="F145" i="250"/>
  <c r="D154" i="250"/>
  <c r="F154" i="250"/>
  <c r="D163" i="250"/>
  <c r="F163" i="250"/>
  <c r="D172" i="250"/>
  <c r="F172" i="250"/>
  <c r="D181" i="250"/>
  <c r="F181" i="250"/>
  <c r="D190" i="250"/>
  <c r="F190" i="250"/>
  <c r="D199" i="250"/>
  <c r="F199" i="250"/>
  <c r="D208" i="250"/>
  <c r="F208" i="250"/>
  <c r="D217" i="250"/>
  <c r="F217" i="250"/>
  <c r="D222" i="250"/>
  <c r="D225" i="250"/>
  <c r="F225" i="250"/>
  <c r="D228" i="250"/>
  <c r="F228" i="250"/>
  <c r="D268" i="250"/>
  <c r="D273" i="250"/>
  <c r="F273" i="250"/>
  <c r="D296" i="250"/>
  <c r="F296" i="250"/>
  <c r="D302" i="250"/>
  <c r="F302" i="250"/>
  <c r="M3" i="252"/>
  <c r="D16" i="252"/>
  <c r="F16" i="252"/>
  <c r="D18" i="252"/>
  <c r="F18" i="252"/>
  <c r="D48" i="252"/>
  <c r="F48" i="252"/>
  <c r="D81" i="252"/>
  <c r="F81" i="252"/>
  <c r="M3" i="254"/>
  <c r="D289" i="250"/>
  <c r="D303" i="250"/>
  <c r="D9" i="252"/>
  <c r="D12" i="252"/>
  <c r="D15" i="252"/>
  <c r="D31" i="252"/>
  <c r="F31" i="252"/>
  <c r="D34" i="252"/>
  <c r="F34" i="252"/>
  <c r="D68" i="252"/>
  <c r="F68" i="252"/>
  <c r="D71" i="252"/>
  <c r="F71" i="252"/>
  <c r="D176" i="252"/>
  <c r="F176" i="252"/>
  <c r="D198" i="252"/>
  <c r="F198" i="252"/>
  <c r="D251" i="252"/>
  <c r="F251" i="252"/>
  <c r="D288" i="252"/>
  <c r="F288" i="252"/>
  <c r="D271" i="248"/>
  <c r="D277" i="248"/>
  <c r="D283" i="248"/>
  <c r="D289" i="248"/>
  <c r="D295" i="248"/>
  <c r="D301" i="248"/>
  <c r="D8" i="250"/>
  <c r="D14" i="250"/>
  <c r="D20" i="250"/>
  <c r="D26" i="250"/>
  <c r="D32" i="250"/>
  <c r="D38" i="250"/>
  <c r="D44" i="250"/>
  <c r="D50" i="250"/>
  <c r="D56" i="250"/>
  <c r="D62" i="250"/>
  <c r="D68" i="250"/>
  <c r="D74" i="250"/>
  <c r="D80" i="250"/>
  <c r="D86" i="250"/>
  <c r="D92" i="250"/>
  <c r="D98" i="250"/>
  <c r="D104" i="250"/>
  <c r="D110" i="250"/>
  <c r="D116" i="250"/>
  <c r="D122" i="250"/>
  <c r="D128" i="250"/>
  <c r="D134" i="250"/>
  <c r="D140" i="250"/>
  <c r="D146" i="250"/>
  <c r="D152" i="250"/>
  <c r="D158" i="250"/>
  <c r="D164" i="250"/>
  <c r="D170" i="250"/>
  <c r="D176" i="250"/>
  <c r="D182" i="250"/>
  <c r="D188" i="250"/>
  <c r="D194" i="250"/>
  <c r="D200" i="250"/>
  <c r="D206" i="250"/>
  <c r="D212" i="250"/>
  <c r="D218" i="250"/>
  <c r="D230" i="250"/>
  <c r="D238" i="250"/>
  <c r="D244" i="250"/>
  <c r="D247" i="250"/>
  <c r="D261" i="250"/>
  <c r="D269" i="250"/>
  <c r="D272" i="250"/>
  <c r="F272" i="250"/>
  <c r="D280" i="250"/>
  <c r="D283" i="250"/>
  <c r="D297" i="250"/>
  <c r="D305" i="250"/>
  <c r="D6" i="252"/>
  <c r="D22" i="252"/>
  <c r="F22" i="252"/>
  <c r="D25" i="252"/>
  <c r="F25" i="252"/>
  <c r="D54" i="252"/>
  <c r="D57" i="252"/>
  <c r="F57" i="252"/>
  <c r="D70" i="252"/>
  <c r="F70" i="252"/>
  <c r="D90" i="252"/>
  <c r="F90" i="252"/>
  <c r="D93" i="252"/>
  <c r="F93" i="252"/>
  <c r="D99" i="252"/>
  <c r="F99" i="252"/>
  <c r="D118" i="252"/>
  <c r="F118" i="252"/>
  <c r="D179" i="252"/>
  <c r="F179" i="252"/>
  <c r="D226" i="252"/>
  <c r="F226" i="252"/>
  <c r="D51" i="252"/>
  <c r="D75" i="252"/>
  <c r="F75" i="252"/>
  <c r="D78" i="252"/>
  <c r="F78" i="252"/>
  <c r="D86" i="252"/>
  <c r="D89" i="252"/>
  <c r="F89" i="252"/>
  <c r="D92" i="252"/>
  <c r="F92" i="252"/>
  <c r="D96" i="252"/>
  <c r="F96" i="252"/>
  <c r="D142" i="252"/>
  <c r="F142" i="252"/>
  <c r="D161" i="252"/>
  <c r="F161" i="252"/>
  <c r="D201" i="252"/>
  <c r="F201" i="252"/>
  <c r="D293" i="252"/>
  <c r="F293" i="252"/>
  <c r="D12" i="254"/>
  <c r="F12" i="254"/>
  <c r="D42" i="254"/>
  <c r="F42" i="254"/>
  <c r="D207" i="248"/>
  <c r="D213" i="248"/>
  <c r="D219" i="248"/>
  <c r="D225" i="248"/>
  <c r="D231" i="248"/>
  <c r="D237" i="248"/>
  <c r="D244" i="248"/>
  <c r="D250" i="248"/>
  <c r="D256" i="248"/>
  <c r="D262" i="248"/>
  <c r="D268" i="248"/>
  <c r="D274" i="248"/>
  <c r="D280" i="248"/>
  <c r="D286" i="248"/>
  <c r="D292" i="248"/>
  <c r="D298" i="248"/>
  <c r="D304" i="248"/>
  <c r="D5" i="250"/>
  <c r="D11" i="250"/>
  <c r="D17" i="250"/>
  <c r="D23" i="250"/>
  <c r="D29" i="250"/>
  <c r="D35" i="250"/>
  <c r="D41" i="250"/>
  <c r="D47" i="250"/>
  <c r="D53" i="250"/>
  <c r="D59" i="250"/>
  <c r="D65" i="250"/>
  <c r="D71" i="250"/>
  <c r="D77" i="250"/>
  <c r="D83" i="250"/>
  <c r="D89" i="250"/>
  <c r="D95" i="250"/>
  <c r="D101" i="250"/>
  <c r="D107" i="250"/>
  <c r="D113" i="250"/>
  <c r="D119" i="250"/>
  <c r="D125" i="250"/>
  <c r="D131" i="250"/>
  <c r="D137" i="250"/>
  <c r="D143" i="250"/>
  <c r="D149" i="250"/>
  <c r="D155" i="250"/>
  <c r="D161" i="250"/>
  <c r="D167" i="250"/>
  <c r="D173" i="250"/>
  <c r="D179" i="250"/>
  <c r="D185" i="250"/>
  <c r="D191" i="250"/>
  <c r="D197" i="250"/>
  <c r="D203" i="250"/>
  <c r="D209" i="250"/>
  <c r="D215" i="250"/>
  <c r="D220" i="250"/>
  <c r="D223" i="250"/>
  <c r="F223" i="250"/>
  <c r="D231" i="250"/>
  <c r="D234" i="250"/>
  <c r="D243" i="250"/>
  <c r="D251" i="250"/>
  <c r="D254" i="250"/>
  <c r="F254" i="250"/>
  <c r="D262" i="250"/>
  <c r="D265" i="250"/>
  <c r="D279" i="250"/>
  <c r="D287" i="250"/>
  <c r="D290" i="250"/>
  <c r="F290" i="250"/>
  <c r="D298" i="250"/>
  <c r="D301" i="250"/>
  <c r="O307" i="252"/>
  <c r="D27" i="252"/>
  <c r="D30" i="252"/>
  <c r="D33" i="252"/>
  <c r="D49" i="252"/>
  <c r="F49" i="252"/>
  <c r="F51" i="252"/>
  <c r="D52" i="252"/>
  <c r="F52" i="252"/>
  <c r="D65" i="252"/>
  <c r="D72" i="252"/>
  <c r="F72" i="252"/>
  <c r="D74" i="252"/>
  <c r="F74" i="252"/>
  <c r="F86" i="252"/>
  <c r="D137" i="252"/>
  <c r="F137" i="252"/>
  <c r="D160" i="252"/>
  <c r="F160" i="252"/>
  <c r="D305" i="252"/>
  <c r="F305" i="252"/>
  <c r="D44" i="254"/>
  <c r="F44" i="254"/>
  <c r="D49" i="254"/>
  <c r="F49" i="254"/>
  <c r="D164" i="252"/>
  <c r="F164" i="252"/>
  <c r="D180" i="252"/>
  <c r="D183" i="252"/>
  <c r="F183" i="252"/>
  <c r="D186" i="252"/>
  <c r="F186" i="252"/>
  <c r="D189" i="252"/>
  <c r="F189" i="252"/>
  <c r="D208" i="252"/>
  <c r="D270" i="252"/>
  <c r="D275" i="252"/>
  <c r="F275" i="252"/>
  <c r="D291" i="252"/>
  <c r="D294" i="252"/>
  <c r="F294" i="252"/>
  <c r="D297" i="252"/>
  <c r="F297" i="252"/>
  <c r="D301" i="252"/>
  <c r="F301" i="252"/>
  <c r="D51" i="254"/>
  <c r="F51" i="254"/>
  <c r="D60" i="252"/>
  <c r="F60" i="252"/>
  <c r="D63" i="252"/>
  <c r="F63" i="252"/>
  <c r="D82" i="252"/>
  <c r="D119" i="252"/>
  <c r="D124" i="252"/>
  <c r="F124" i="252"/>
  <c r="D140" i="252"/>
  <c r="D143" i="252"/>
  <c r="F143" i="252"/>
  <c r="D146" i="252"/>
  <c r="F146" i="252"/>
  <c r="D162" i="252"/>
  <c r="D165" i="252"/>
  <c r="F165" i="252"/>
  <c r="D168" i="252"/>
  <c r="F168" i="252"/>
  <c r="D171" i="252"/>
  <c r="F171" i="252"/>
  <c r="D190" i="252"/>
  <c r="D227" i="252"/>
  <c r="D232" i="252"/>
  <c r="F232" i="252"/>
  <c r="D252" i="252"/>
  <c r="D257" i="252"/>
  <c r="F257" i="252"/>
  <c r="D273" i="252"/>
  <c r="D276" i="252"/>
  <c r="F276" i="252"/>
  <c r="D279" i="252"/>
  <c r="F279" i="252"/>
  <c r="D295" i="252"/>
  <c r="D298" i="252"/>
  <c r="F298" i="252"/>
  <c r="D8" i="254"/>
  <c r="F8" i="254"/>
  <c r="D19" i="254"/>
  <c r="F19" i="254"/>
  <c r="D30" i="254"/>
  <c r="F30" i="254"/>
  <c r="D165" i="254"/>
  <c r="F165" i="254"/>
  <c r="D221" i="250"/>
  <c r="D227" i="250"/>
  <c r="D233" i="250"/>
  <c r="D239" i="250"/>
  <c r="D240" i="250"/>
  <c r="D246" i="250"/>
  <c r="D252" i="250"/>
  <c r="D258" i="250"/>
  <c r="D264" i="250"/>
  <c r="D270" i="250"/>
  <c r="D276" i="250"/>
  <c r="D282" i="250"/>
  <c r="D288" i="250"/>
  <c r="D294" i="250"/>
  <c r="D300" i="250"/>
  <c r="D306" i="250"/>
  <c r="D10" i="252"/>
  <c r="F10" i="252"/>
  <c r="D19" i="252"/>
  <c r="F19" i="252"/>
  <c r="D28" i="252"/>
  <c r="F28" i="252"/>
  <c r="D37" i="252"/>
  <c r="F37" i="252"/>
  <c r="D46" i="252"/>
  <c r="F46" i="252"/>
  <c r="D55" i="252"/>
  <c r="F55" i="252"/>
  <c r="D64" i="252"/>
  <c r="D101" i="252"/>
  <c r="D106" i="252"/>
  <c r="F106" i="252"/>
  <c r="D122" i="252"/>
  <c r="D125" i="252"/>
  <c r="F125" i="252"/>
  <c r="D128" i="252"/>
  <c r="F128" i="252"/>
  <c r="D144" i="252"/>
  <c r="D147" i="252"/>
  <c r="F147" i="252"/>
  <c r="D150" i="252"/>
  <c r="F150" i="252"/>
  <c r="D153" i="252"/>
  <c r="F153" i="252"/>
  <c r="D172" i="252"/>
  <c r="F180" i="252"/>
  <c r="F208" i="252"/>
  <c r="D209" i="252"/>
  <c r="D214" i="252"/>
  <c r="F214" i="252"/>
  <c r="D230" i="252"/>
  <c r="D233" i="252"/>
  <c r="F233" i="252"/>
  <c r="D236" i="252"/>
  <c r="F236" i="252"/>
  <c r="D255" i="252"/>
  <c r="D258" i="252"/>
  <c r="F258" i="252"/>
  <c r="D261" i="252"/>
  <c r="F261" i="252"/>
  <c r="F270" i="252"/>
  <c r="D277" i="252"/>
  <c r="D280" i="252"/>
  <c r="F280" i="252"/>
  <c r="D283" i="252"/>
  <c r="F283" i="252"/>
  <c r="D286" i="252"/>
  <c r="F286" i="252"/>
  <c r="F291" i="252"/>
  <c r="D9" i="254"/>
  <c r="F9" i="254"/>
  <c r="D20" i="254"/>
  <c r="D31" i="254"/>
  <c r="F31" i="254"/>
  <c r="D32" i="254"/>
  <c r="F32" i="254"/>
  <c r="D72" i="254"/>
  <c r="F72" i="254"/>
  <c r="D87" i="254"/>
  <c r="F87" i="254"/>
  <c r="D97" i="254"/>
  <c r="F97" i="254"/>
  <c r="D83" i="252"/>
  <c r="D88" i="252"/>
  <c r="F88" i="252"/>
  <c r="D104" i="252"/>
  <c r="D107" i="252"/>
  <c r="F107" i="252"/>
  <c r="D110" i="252"/>
  <c r="F110" i="252"/>
  <c r="F119" i="252"/>
  <c r="D126" i="252"/>
  <c r="D129" i="252"/>
  <c r="F129" i="252"/>
  <c r="D132" i="252"/>
  <c r="F132" i="252"/>
  <c r="D135" i="252"/>
  <c r="F135" i="252"/>
  <c r="F140" i="252"/>
  <c r="D154" i="252"/>
  <c r="F162" i="252"/>
  <c r="F190" i="252"/>
  <c r="D191" i="252"/>
  <c r="D196" i="252"/>
  <c r="F196" i="252"/>
  <c r="D212" i="252"/>
  <c r="D215" i="252"/>
  <c r="F215" i="252"/>
  <c r="D218" i="252"/>
  <c r="F218" i="252"/>
  <c r="F227" i="252"/>
  <c r="D234" i="252"/>
  <c r="D237" i="252"/>
  <c r="F237" i="252"/>
  <c r="D240" i="252"/>
  <c r="F240" i="252"/>
  <c r="D243" i="252"/>
  <c r="F243" i="252"/>
  <c r="F252" i="252"/>
  <c r="D259" i="252"/>
  <c r="D262" i="252"/>
  <c r="F262" i="252"/>
  <c r="D265" i="252"/>
  <c r="F265" i="252"/>
  <c r="D268" i="252"/>
  <c r="F268" i="252"/>
  <c r="F273" i="252"/>
  <c r="D287" i="252"/>
  <c r="F295" i="252"/>
  <c r="D16" i="254"/>
  <c r="F16" i="254"/>
  <c r="D26" i="254"/>
  <c r="F26" i="254"/>
  <c r="D27" i="254"/>
  <c r="F27" i="254"/>
  <c r="D136" i="254"/>
  <c r="F136" i="254"/>
  <c r="D108" i="252"/>
  <c r="D111" i="252"/>
  <c r="F111" i="252"/>
  <c r="D114" i="252"/>
  <c r="F114" i="252"/>
  <c r="D117" i="252"/>
  <c r="F117" i="252"/>
  <c r="D136" i="252"/>
  <c r="D173" i="252"/>
  <c r="D178" i="252"/>
  <c r="F178" i="252"/>
  <c r="D194" i="252"/>
  <c r="D197" i="252"/>
  <c r="F197" i="252"/>
  <c r="D200" i="252"/>
  <c r="F200" i="252"/>
  <c r="D216" i="252"/>
  <c r="D219" i="252"/>
  <c r="F219" i="252"/>
  <c r="D222" i="252"/>
  <c r="F222" i="252"/>
  <c r="D225" i="252"/>
  <c r="F225" i="252"/>
  <c r="F230" i="252"/>
  <c r="D241" i="252"/>
  <c r="D244" i="252"/>
  <c r="F244" i="252"/>
  <c r="D247" i="252"/>
  <c r="F247" i="252"/>
  <c r="D250" i="252"/>
  <c r="F250" i="252"/>
  <c r="F255" i="252"/>
  <c r="D269" i="252"/>
  <c r="D304" i="252"/>
  <c r="F304" i="252"/>
  <c r="D6" i="254"/>
  <c r="D28" i="254"/>
  <c r="D36" i="254"/>
  <c r="F36" i="254"/>
  <c r="D40" i="254"/>
  <c r="D46" i="254"/>
  <c r="F46" i="254"/>
  <c r="D96" i="254"/>
  <c r="F96" i="254"/>
  <c r="D85" i="254"/>
  <c r="F85" i="254"/>
  <c r="D105" i="254"/>
  <c r="D108" i="254"/>
  <c r="D121" i="254"/>
  <c r="F121" i="254"/>
  <c r="D122" i="254"/>
  <c r="F122" i="254"/>
  <c r="D130" i="254"/>
  <c r="D139" i="254"/>
  <c r="F139" i="254"/>
  <c r="D140" i="254"/>
  <c r="D148" i="254"/>
  <c r="D180" i="254"/>
  <c r="F180" i="254"/>
  <c r="D182" i="254"/>
  <c r="F182" i="254"/>
  <c r="D205" i="254"/>
  <c r="F205" i="254"/>
  <c r="D226" i="254"/>
  <c r="F226" i="254"/>
  <c r="D186" i="256"/>
  <c r="F186" i="256"/>
  <c r="D74" i="254"/>
  <c r="F74" i="254"/>
  <c r="D75" i="254"/>
  <c r="F75" i="254"/>
  <c r="D76" i="254"/>
  <c r="D82" i="254"/>
  <c r="F82" i="254"/>
  <c r="D100" i="254"/>
  <c r="F100" i="254"/>
  <c r="D118" i="254"/>
  <c r="F118" i="254"/>
  <c r="D126" i="254"/>
  <c r="D141" i="254"/>
  <c r="D198" i="254"/>
  <c r="F198" i="254"/>
  <c r="D220" i="254"/>
  <c r="F220" i="254"/>
  <c r="D269" i="254"/>
  <c r="F269" i="254"/>
  <c r="D5" i="252"/>
  <c r="D11" i="252"/>
  <c r="D17" i="252"/>
  <c r="D23" i="252"/>
  <c r="D29" i="252"/>
  <c r="D35" i="252"/>
  <c r="D41" i="252"/>
  <c r="D47" i="252"/>
  <c r="D53" i="252"/>
  <c r="D58" i="252"/>
  <c r="D66" i="252"/>
  <c r="D69" i="252"/>
  <c r="F69" i="252"/>
  <c r="D77" i="252"/>
  <c r="D80" i="252"/>
  <c r="D94" i="252"/>
  <c r="D102" i="252"/>
  <c r="D105" i="252"/>
  <c r="F105" i="252"/>
  <c r="D113" i="252"/>
  <c r="D116" i="252"/>
  <c r="D130" i="252"/>
  <c r="D138" i="252"/>
  <c r="D141" i="252"/>
  <c r="F141" i="252"/>
  <c r="D149" i="252"/>
  <c r="D152" i="252"/>
  <c r="D166" i="252"/>
  <c r="D174" i="252"/>
  <c r="D177" i="252"/>
  <c r="F177" i="252"/>
  <c r="D185" i="252"/>
  <c r="D188" i="252"/>
  <c r="D202" i="252"/>
  <c r="D210" i="252"/>
  <c r="D213" i="252"/>
  <c r="F213" i="252"/>
  <c r="D221" i="252"/>
  <c r="D224" i="252"/>
  <c r="D238" i="252"/>
  <c r="D246" i="252"/>
  <c r="D249" i="252"/>
  <c r="D263" i="252"/>
  <c r="D271" i="252"/>
  <c r="D274" i="252"/>
  <c r="F274" i="252"/>
  <c r="D282" i="252"/>
  <c r="D285" i="252"/>
  <c r="D299" i="252"/>
  <c r="O307" i="254"/>
  <c r="D14" i="254"/>
  <c r="D22" i="254"/>
  <c r="D25" i="254"/>
  <c r="F25" i="254"/>
  <c r="D43" i="254"/>
  <c r="F43" i="254"/>
  <c r="D54" i="254"/>
  <c r="D90" i="254"/>
  <c r="F105" i="254"/>
  <c r="F108" i="254"/>
  <c r="D114" i="254"/>
  <c r="F114" i="254"/>
  <c r="D115" i="254"/>
  <c r="F115" i="254"/>
  <c r="F130" i="254"/>
  <c r="F140" i="254"/>
  <c r="F148" i="254"/>
  <c r="D162" i="254"/>
  <c r="F162" i="254"/>
  <c r="D204" i="254"/>
  <c r="F204" i="254"/>
  <c r="D223" i="254"/>
  <c r="F223" i="254"/>
  <c r="D255" i="254"/>
  <c r="F255" i="254"/>
  <c r="D277" i="254"/>
  <c r="F277" i="254"/>
  <c r="D287" i="254"/>
  <c r="F287" i="254"/>
  <c r="D42" i="256"/>
  <c r="F42" i="256"/>
  <c r="D306" i="252"/>
  <c r="D10" i="254"/>
  <c r="D13" i="254"/>
  <c r="F13" i="254"/>
  <c r="D21" i="254"/>
  <c r="D24" i="254"/>
  <c r="D38" i="254"/>
  <c r="F38" i="254"/>
  <c r="D60" i="254"/>
  <c r="F60" i="254"/>
  <c r="D68" i="254"/>
  <c r="D78" i="254"/>
  <c r="F78" i="254"/>
  <c r="D79" i="254"/>
  <c r="F79" i="254"/>
  <c r="D103" i="254"/>
  <c r="F103" i="254"/>
  <c r="D104" i="254"/>
  <c r="D110" i="254"/>
  <c r="F110" i="254"/>
  <c r="D132" i="254"/>
  <c r="F132" i="254"/>
  <c r="D146" i="254"/>
  <c r="F146" i="254"/>
  <c r="D154" i="254"/>
  <c r="F154" i="254"/>
  <c r="D158" i="254"/>
  <c r="D159" i="254"/>
  <c r="F159" i="254"/>
  <c r="D164" i="254"/>
  <c r="F164" i="254"/>
  <c r="D183" i="254"/>
  <c r="F183" i="254"/>
  <c r="D229" i="254"/>
  <c r="F229" i="254"/>
  <c r="D247" i="254"/>
  <c r="F247" i="254"/>
  <c r="D8" i="252"/>
  <c r="D14" i="252"/>
  <c r="D20" i="252"/>
  <c r="D26" i="252"/>
  <c r="D32" i="252"/>
  <c r="D38" i="252"/>
  <c r="D44" i="252"/>
  <c r="D50" i="252"/>
  <c r="D56" i="252"/>
  <c r="D59" i="252"/>
  <c r="D62" i="252"/>
  <c r="D76" i="252"/>
  <c r="D84" i="252"/>
  <c r="D87" i="252"/>
  <c r="F87" i="252"/>
  <c r="D95" i="252"/>
  <c r="D98" i="252"/>
  <c r="D112" i="252"/>
  <c r="D120" i="252"/>
  <c r="D123" i="252"/>
  <c r="F123" i="252"/>
  <c r="D131" i="252"/>
  <c r="D134" i="252"/>
  <c r="D148" i="252"/>
  <c r="D156" i="252"/>
  <c r="D159" i="252"/>
  <c r="F159" i="252"/>
  <c r="D167" i="252"/>
  <c r="D170" i="252"/>
  <c r="D184" i="252"/>
  <c r="D192" i="252"/>
  <c r="D195" i="252"/>
  <c r="F195" i="252"/>
  <c r="D203" i="252"/>
  <c r="D206" i="252"/>
  <c r="D220" i="252"/>
  <c r="D228" i="252"/>
  <c r="D231" i="252"/>
  <c r="F231" i="252"/>
  <c r="D239" i="252"/>
  <c r="D245" i="252"/>
  <c r="D253" i="252"/>
  <c r="D256" i="252"/>
  <c r="F256" i="252"/>
  <c r="D264" i="252"/>
  <c r="D267" i="252"/>
  <c r="D281" i="252"/>
  <c r="D289" i="252"/>
  <c r="D292" i="252"/>
  <c r="F292" i="252"/>
  <c r="D300" i="252"/>
  <c r="D303" i="252"/>
  <c r="D4" i="254"/>
  <c r="D7" i="254"/>
  <c r="F7" i="254"/>
  <c r="D15" i="254"/>
  <c r="D18" i="254"/>
  <c r="D33" i="254"/>
  <c r="D39" i="254"/>
  <c r="F39" i="254"/>
  <c r="D56" i="254"/>
  <c r="F56" i="254"/>
  <c r="D57" i="254"/>
  <c r="F57" i="254"/>
  <c r="D69" i="254"/>
  <c r="D92" i="254"/>
  <c r="F92" i="254"/>
  <c r="D93" i="254"/>
  <c r="F93" i="254"/>
  <c r="D94" i="254"/>
  <c r="F94" i="254"/>
  <c r="D111" i="254"/>
  <c r="F111" i="254"/>
  <c r="D112" i="254"/>
  <c r="D129" i="254"/>
  <c r="F129" i="254"/>
  <c r="D133" i="254"/>
  <c r="F133" i="254"/>
  <c r="D151" i="254"/>
  <c r="F151" i="254"/>
  <c r="D177" i="254"/>
  <c r="F177" i="254"/>
  <c r="D186" i="254"/>
  <c r="F186" i="254"/>
  <c r="D201" i="254"/>
  <c r="F201" i="254"/>
  <c r="D236" i="254"/>
  <c r="F236" i="254"/>
  <c r="D254" i="254"/>
  <c r="F254" i="254"/>
  <c r="D208" i="254"/>
  <c r="F208" i="254"/>
  <c r="D211" i="254"/>
  <c r="F211" i="254"/>
  <c r="D230" i="254"/>
  <c r="M3" i="256"/>
  <c r="D30" i="256"/>
  <c r="F30" i="256"/>
  <c r="D54" i="256"/>
  <c r="F54" i="256"/>
  <c r="D168" i="254"/>
  <c r="F168" i="254"/>
  <c r="D184" i="254"/>
  <c r="D187" i="254"/>
  <c r="F187" i="254"/>
  <c r="D190" i="254"/>
  <c r="F190" i="254"/>
  <c r="D193" i="254"/>
  <c r="F193" i="254"/>
  <c r="D212" i="254"/>
  <c r="D66" i="256"/>
  <c r="F66" i="256"/>
  <c r="D161" i="256"/>
  <c r="F161" i="256"/>
  <c r="D50" i="254"/>
  <c r="D52" i="254"/>
  <c r="D58" i="254"/>
  <c r="D61" i="254"/>
  <c r="F61" i="254"/>
  <c r="D64" i="254"/>
  <c r="F64" i="254"/>
  <c r="D67" i="254"/>
  <c r="F67" i="254"/>
  <c r="D86" i="254"/>
  <c r="D123" i="254"/>
  <c r="D128" i="254"/>
  <c r="F128" i="254"/>
  <c r="D144" i="254"/>
  <c r="D147" i="254"/>
  <c r="F147" i="254"/>
  <c r="D150" i="254"/>
  <c r="F150" i="254"/>
  <c r="D166" i="254"/>
  <c r="D169" i="254"/>
  <c r="F169" i="254"/>
  <c r="D172" i="254"/>
  <c r="F172" i="254"/>
  <c r="D175" i="254"/>
  <c r="F175" i="254"/>
  <c r="D194" i="254"/>
  <c r="F230" i="254"/>
  <c r="D231" i="254"/>
  <c r="D241" i="254"/>
  <c r="D272" i="254"/>
  <c r="F272" i="254"/>
  <c r="D273" i="254"/>
  <c r="F273" i="254"/>
  <c r="D5" i="256"/>
  <c r="F5" i="256"/>
  <c r="D157" i="254"/>
  <c r="F157" i="254"/>
  <c r="D176" i="254"/>
  <c r="D213" i="254"/>
  <c r="D218" i="254"/>
  <c r="F218" i="254"/>
  <c r="D234" i="254"/>
  <c r="D242" i="254"/>
  <c r="F242" i="254"/>
  <c r="D251" i="254"/>
  <c r="D295" i="254"/>
  <c r="F295" i="254"/>
  <c r="D195" i="254"/>
  <c r="D200" i="254"/>
  <c r="F200" i="254"/>
  <c r="D216" i="254"/>
  <c r="D219" i="254"/>
  <c r="F219" i="254"/>
  <c r="D222" i="254"/>
  <c r="F222" i="254"/>
  <c r="D235" i="254"/>
  <c r="F235" i="254"/>
  <c r="D243" i="254"/>
  <c r="F243" i="254"/>
  <c r="D259" i="254"/>
  <c r="D260" i="254"/>
  <c r="F260" i="254"/>
  <c r="D291" i="254"/>
  <c r="F291" i="254"/>
  <c r="D16" i="256"/>
  <c r="F16" i="256"/>
  <c r="D61" i="252"/>
  <c r="D67" i="252"/>
  <c r="D73" i="252"/>
  <c r="D79" i="252"/>
  <c r="D85" i="252"/>
  <c r="D91" i="252"/>
  <c r="D97" i="252"/>
  <c r="D103" i="252"/>
  <c r="D109" i="252"/>
  <c r="D115" i="252"/>
  <c r="D121" i="252"/>
  <c r="D133" i="252"/>
  <c r="D139" i="252"/>
  <c r="D145" i="252"/>
  <c r="D151" i="252"/>
  <c r="D157" i="252"/>
  <c r="D163" i="252"/>
  <c r="D169" i="252"/>
  <c r="D175" i="252"/>
  <c r="D181" i="252"/>
  <c r="D187" i="252"/>
  <c r="D193" i="252"/>
  <c r="D199" i="252"/>
  <c r="D205" i="252"/>
  <c r="D211" i="252"/>
  <c r="D217" i="252"/>
  <c r="D223" i="252"/>
  <c r="D229" i="252"/>
  <c r="D235" i="252"/>
  <c r="D242" i="252"/>
  <c r="D248" i="252"/>
  <c r="D254" i="252"/>
  <c r="D260" i="252"/>
  <c r="D266" i="252"/>
  <c r="D272" i="252"/>
  <c r="D278" i="252"/>
  <c r="D284" i="252"/>
  <c r="D290" i="252"/>
  <c r="D296" i="252"/>
  <c r="D302" i="252"/>
  <c r="D5" i="254"/>
  <c r="D11" i="254"/>
  <c r="D17" i="254"/>
  <c r="D23" i="254"/>
  <c r="D29" i="254"/>
  <c r="D34" i="254"/>
  <c r="D37" i="254"/>
  <c r="F37" i="254"/>
  <c r="D45" i="254"/>
  <c r="D48" i="254"/>
  <c r="D62" i="254"/>
  <c r="D70" i="254"/>
  <c r="D73" i="254"/>
  <c r="F73" i="254"/>
  <c r="D81" i="254"/>
  <c r="D84" i="254"/>
  <c r="D98" i="254"/>
  <c r="D106" i="254"/>
  <c r="D109" i="254"/>
  <c r="F109" i="254"/>
  <c r="D117" i="254"/>
  <c r="D120" i="254"/>
  <c r="D134" i="254"/>
  <c r="D142" i="254"/>
  <c r="D145" i="254"/>
  <c r="F145" i="254"/>
  <c r="D153" i="254"/>
  <c r="D156" i="254"/>
  <c r="D170" i="254"/>
  <c r="D178" i="254"/>
  <c r="D181" i="254"/>
  <c r="F181" i="254"/>
  <c r="D189" i="254"/>
  <c r="D192" i="254"/>
  <c r="D206" i="254"/>
  <c r="D214" i="254"/>
  <c r="D217" i="254"/>
  <c r="F217" i="254"/>
  <c r="D225" i="254"/>
  <c r="D228" i="254"/>
  <c r="D245" i="254"/>
  <c r="D249" i="254"/>
  <c r="D253" i="254"/>
  <c r="D266" i="254"/>
  <c r="F266" i="254"/>
  <c r="D281" i="254"/>
  <c r="D285" i="254"/>
  <c r="D289" i="254"/>
  <c r="D302" i="254"/>
  <c r="F302" i="254"/>
  <c r="D8" i="256"/>
  <c r="D12" i="256"/>
  <c r="D20" i="256"/>
  <c r="D23" i="256"/>
  <c r="F23" i="256"/>
  <c r="D32" i="256"/>
  <c r="D35" i="256"/>
  <c r="F35" i="256"/>
  <c r="D44" i="256"/>
  <c r="D47" i="256"/>
  <c r="F47" i="256"/>
  <c r="D56" i="256"/>
  <c r="D59" i="256"/>
  <c r="F59" i="256"/>
  <c r="D68" i="256"/>
  <c r="D71" i="256"/>
  <c r="F71" i="256"/>
  <c r="D89" i="256"/>
  <c r="F89" i="256"/>
  <c r="D98" i="256"/>
  <c r="D110" i="256"/>
  <c r="D275" i="254"/>
  <c r="D279" i="254"/>
  <c r="D283" i="254"/>
  <c r="D296" i="254"/>
  <c r="F296" i="254"/>
  <c r="D10" i="256"/>
  <c r="D17" i="256"/>
  <c r="F17" i="256"/>
  <c r="D90" i="256"/>
  <c r="F90" i="256"/>
  <c r="D96" i="256"/>
  <c r="F96" i="256"/>
  <c r="D119" i="256"/>
  <c r="F119" i="256"/>
  <c r="D274" i="256"/>
  <c r="F274" i="256"/>
  <c r="D290" i="254"/>
  <c r="F290" i="254"/>
  <c r="D305" i="254"/>
  <c r="D6" i="256"/>
  <c r="D24" i="256"/>
  <c r="F24" i="256"/>
  <c r="D36" i="256"/>
  <c r="F36" i="256"/>
  <c r="D48" i="256"/>
  <c r="F48" i="256"/>
  <c r="D60" i="256"/>
  <c r="F60" i="256"/>
  <c r="D72" i="256"/>
  <c r="F72" i="256"/>
  <c r="F110" i="256"/>
  <c r="D143" i="256"/>
  <c r="F143" i="256"/>
  <c r="D55" i="254"/>
  <c r="F55" i="254"/>
  <c r="D63" i="254"/>
  <c r="D66" i="254"/>
  <c r="D80" i="254"/>
  <c r="D88" i="254"/>
  <c r="D91" i="254"/>
  <c r="F91" i="254"/>
  <c r="D99" i="254"/>
  <c r="D102" i="254"/>
  <c r="D116" i="254"/>
  <c r="D124" i="254"/>
  <c r="D127" i="254"/>
  <c r="F127" i="254"/>
  <c r="D135" i="254"/>
  <c r="D138" i="254"/>
  <c r="D152" i="254"/>
  <c r="D160" i="254"/>
  <c r="D163" i="254"/>
  <c r="F163" i="254"/>
  <c r="D171" i="254"/>
  <c r="D174" i="254"/>
  <c r="D188" i="254"/>
  <c r="D196" i="254"/>
  <c r="D199" i="254"/>
  <c r="F199" i="254"/>
  <c r="D207" i="254"/>
  <c r="D210" i="254"/>
  <c r="D224" i="254"/>
  <c r="D232" i="254"/>
  <c r="D238" i="254"/>
  <c r="D248" i="254"/>
  <c r="F248" i="254"/>
  <c r="D263" i="254"/>
  <c r="D267" i="254"/>
  <c r="D271" i="254"/>
  <c r="F275" i="254"/>
  <c r="F279" i="254"/>
  <c r="F283" i="254"/>
  <c r="D284" i="254"/>
  <c r="F284" i="254"/>
  <c r="D299" i="254"/>
  <c r="D303" i="254"/>
  <c r="D4" i="256"/>
  <c r="F10" i="256"/>
  <c r="D11" i="256"/>
  <c r="F11" i="256"/>
  <c r="D26" i="256"/>
  <c r="D29" i="256"/>
  <c r="F29" i="256"/>
  <c r="D38" i="256"/>
  <c r="D41" i="256"/>
  <c r="F41" i="256"/>
  <c r="D50" i="256"/>
  <c r="D53" i="256"/>
  <c r="F53" i="256"/>
  <c r="D62" i="256"/>
  <c r="D65" i="256"/>
  <c r="F65" i="256"/>
  <c r="D74" i="256"/>
  <c r="D77" i="256"/>
  <c r="F77" i="256"/>
  <c r="D86" i="256"/>
  <c r="D101" i="256"/>
  <c r="F101" i="256"/>
  <c r="D113" i="256"/>
  <c r="F113" i="256"/>
  <c r="D231" i="256"/>
  <c r="F231" i="256"/>
  <c r="D257" i="254"/>
  <c r="D261" i="254"/>
  <c r="D265" i="254"/>
  <c r="D278" i="254"/>
  <c r="F278" i="254"/>
  <c r="D293" i="254"/>
  <c r="D297" i="254"/>
  <c r="D301" i="254"/>
  <c r="F305" i="254"/>
  <c r="F6" i="256"/>
  <c r="D14" i="256"/>
  <c r="D18" i="256"/>
  <c r="D78" i="256"/>
  <c r="F78" i="256"/>
  <c r="D84" i="256"/>
  <c r="F84" i="256"/>
  <c r="D102" i="256"/>
  <c r="F102" i="256"/>
  <c r="D125" i="256"/>
  <c r="F125" i="256"/>
  <c r="D128" i="256"/>
  <c r="F128" i="256"/>
  <c r="D146" i="256"/>
  <c r="F146" i="256"/>
  <c r="D164" i="256"/>
  <c r="F164" i="256"/>
  <c r="D213" i="256"/>
  <c r="F213" i="256"/>
  <c r="D289" i="256"/>
  <c r="F289" i="256"/>
  <c r="D137" i="256"/>
  <c r="F137" i="256"/>
  <c r="D155" i="256"/>
  <c r="F155" i="256"/>
  <c r="D173" i="256"/>
  <c r="F173" i="256"/>
  <c r="D195" i="256"/>
  <c r="F195" i="256"/>
  <c r="D256" i="256"/>
  <c r="F256" i="256"/>
  <c r="D80" i="256"/>
  <c r="D83" i="256"/>
  <c r="F83" i="256"/>
  <c r="D92" i="256"/>
  <c r="D95" i="256"/>
  <c r="F95" i="256"/>
  <c r="D104" i="256"/>
  <c r="D107" i="256"/>
  <c r="F107" i="256"/>
  <c r="D122" i="256"/>
  <c r="F122" i="256"/>
  <c r="D140" i="256"/>
  <c r="F140" i="256"/>
  <c r="D158" i="256"/>
  <c r="F158" i="256"/>
  <c r="D177" i="256"/>
  <c r="F177" i="256"/>
  <c r="D271" i="256"/>
  <c r="F271" i="256"/>
  <c r="D131" i="256"/>
  <c r="F131" i="256"/>
  <c r="D149" i="256"/>
  <c r="F149" i="256"/>
  <c r="D167" i="256"/>
  <c r="F167" i="256"/>
  <c r="D222" i="256"/>
  <c r="F222" i="256"/>
  <c r="D292" i="256"/>
  <c r="F292" i="256"/>
  <c r="F104" i="256"/>
  <c r="D108" i="256"/>
  <c r="F108" i="256"/>
  <c r="D116" i="256"/>
  <c r="F116" i="256"/>
  <c r="D134" i="256"/>
  <c r="F134" i="256"/>
  <c r="D152" i="256"/>
  <c r="F152" i="256"/>
  <c r="D170" i="256"/>
  <c r="F170" i="256"/>
  <c r="D204" i="256"/>
  <c r="F204" i="256"/>
  <c r="D253" i="256"/>
  <c r="F253" i="256"/>
  <c r="D237" i="254"/>
  <c r="D244" i="254"/>
  <c r="D250" i="254"/>
  <c r="D256" i="254"/>
  <c r="D262" i="254"/>
  <c r="D268" i="254"/>
  <c r="D274" i="254"/>
  <c r="D280" i="254"/>
  <c r="D286" i="254"/>
  <c r="D292" i="254"/>
  <c r="D298" i="254"/>
  <c r="D304" i="254"/>
  <c r="D7" i="256"/>
  <c r="D13" i="256"/>
  <c r="D19" i="256"/>
  <c r="D25" i="256"/>
  <c r="D31" i="256"/>
  <c r="D37" i="256"/>
  <c r="D43" i="256"/>
  <c r="D49" i="256"/>
  <c r="D55" i="256"/>
  <c r="D61" i="256"/>
  <c r="D67" i="256"/>
  <c r="D73" i="256"/>
  <c r="D79" i="256"/>
  <c r="D85" i="256"/>
  <c r="D91" i="256"/>
  <c r="D97" i="256"/>
  <c r="D103" i="256"/>
  <c r="D109" i="256"/>
  <c r="D115" i="256"/>
  <c r="D121" i="256"/>
  <c r="D127" i="256"/>
  <c r="D133" i="256"/>
  <c r="D139" i="256"/>
  <c r="D145" i="256"/>
  <c r="D151" i="256"/>
  <c r="D157" i="256"/>
  <c r="D163" i="256"/>
  <c r="D169" i="256"/>
  <c r="D175" i="256"/>
  <c r="D180" i="256"/>
  <c r="F180" i="256"/>
  <c r="D198" i="256"/>
  <c r="F198" i="256"/>
  <c r="D216" i="256"/>
  <c r="F216" i="256"/>
  <c r="D234" i="256"/>
  <c r="F234" i="256"/>
  <c r="D259" i="256"/>
  <c r="F259" i="256"/>
  <c r="D262" i="256"/>
  <c r="F262" i="256"/>
  <c r="D295" i="256"/>
  <c r="F295" i="256"/>
  <c r="D298" i="256"/>
  <c r="F298" i="256"/>
  <c r="D114" i="256"/>
  <c r="D120" i="256"/>
  <c r="D126" i="256"/>
  <c r="D132" i="256"/>
  <c r="D138" i="256"/>
  <c r="D144" i="256"/>
  <c r="D150" i="256"/>
  <c r="D156" i="256"/>
  <c r="D162" i="256"/>
  <c r="D168" i="256"/>
  <c r="D174" i="256"/>
  <c r="D183" i="256"/>
  <c r="F183" i="256"/>
  <c r="D201" i="256"/>
  <c r="F201" i="256"/>
  <c r="D219" i="256"/>
  <c r="F219" i="256"/>
  <c r="D237" i="256"/>
  <c r="F237" i="256"/>
  <c r="D265" i="256"/>
  <c r="F265" i="256"/>
  <c r="D268" i="256"/>
  <c r="F268" i="256"/>
  <c r="D301" i="256"/>
  <c r="F301" i="256"/>
  <c r="D304" i="256"/>
  <c r="F304" i="256"/>
  <c r="D22" i="256"/>
  <c r="D28" i="256"/>
  <c r="D34" i="256"/>
  <c r="D40" i="256"/>
  <c r="D46" i="256"/>
  <c r="D52" i="256"/>
  <c r="D58" i="256"/>
  <c r="D64" i="256"/>
  <c r="D70" i="256"/>
  <c r="D76" i="256"/>
  <c r="D82" i="256"/>
  <c r="D88" i="256"/>
  <c r="D94" i="256"/>
  <c r="D100" i="256"/>
  <c r="D106" i="256"/>
  <c r="D112" i="256"/>
  <c r="D118" i="256"/>
  <c r="D124" i="256"/>
  <c r="D130" i="256"/>
  <c r="D136" i="256"/>
  <c r="D142" i="256"/>
  <c r="D148" i="256"/>
  <c r="D154" i="256"/>
  <c r="D160" i="256"/>
  <c r="D166" i="256"/>
  <c r="D172" i="256"/>
  <c r="D189" i="256"/>
  <c r="F189" i="256"/>
  <c r="D207" i="256"/>
  <c r="F207" i="256"/>
  <c r="D225" i="256"/>
  <c r="F225" i="256"/>
  <c r="D241" i="256"/>
  <c r="F241" i="256"/>
  <c r="D244" i="256"/>
  <c r="F244" i="256"/>
  <c r="D277" i="256"/>
  <c r="F277" i="256"/>
  <c r="D280" i="256"/>
  <c r="F280" i="256"/>
  <c r="D35" i="254"/>
  <c r="D41" i="254"/>
  <c r="D47" i="254"/>
  <c r="D53" i="254"/>
  <c r="D59" i="254"/>
  <c r="D65" i="254"/>
  <c r="D71" i="254"/>
  <c r="D77" i="254"/>
  <c r="D83" i="254"/>
  <c r="D89" i="254"/>
  <c r="D95" i="254"/>
  <c r="D101" i="254"/>
  <c r="D107" i="254"/>
  <c r="D113" i="254"/>
  <c r="D119" i="254"/>
  <c r="D125" i="254"/>
  <c r="D131" i="254"/>
  <c r="D137" i="254"/>
  <c r="D143" i="254"/>
  <c r="D149" i="254"/>
  <c r="D155" i="254"/>
  <c r="D161" i="254"/>
  <c r="D167" i="254"/>
  <c r="D173" i="254"/>
  <c r="D179" i="254"/>
  <c r="D185" i="254"/>
  <c r="D191" i="254"/>
  <c r="D197" i="254"/>
  <c r="D203" i="254"/>
  <c r="D209" i="254"/>
  <c r="D215" i="254"/>
  <c r="D221" i="254"/>
  <c r="D227" i="254"/>
  <c r="D233" i="254"/>
  <c r="D239" i="254"/>
  <c r="D240" i="254"/>
  <c r="D246" i="254"/>
  <c r="D252" i="254"/>
  <c r="D258" i="254"/>
  <c r="D264" i="254"/>
  <c r="D270" i="254"/>
  <c r="D276" i="254"/>
  <c r="D282" i="254"/>
  <c r="D288" i="254"/>
  <c r="D294" i="254"/>
  <c r="D300" i="254"/>
  <c r="D306" i="254"/>
  <c r="D9" i="256"/>
  <c r="D15" i="256"/>
  <c r="D21" i="256"/>
  <c r="D27" i="256"/>
  <c r="D33" i="256"/>
  <c r="D39" i="256"/>
  <c r="D45" i="256"/>
  <c r="D51" i="256"/>
  <c r="D57" i="256"/>
  <c r="D63" i="256"/>
  <c r="D69" i="256"/>
  <c r="D75" i="256"/>
  <c r="D81" i="256"/>
  <c r="D87" i="256"/>
  <c r="D93" i="256"/>
  <c r="D99" i="256"/>
  <c r="D105" i="256"/>
  <c r="D111" i="256"/>
  <c r="D117" i="256"/>
  <c r="D123" i="256"/>
  <c r="D129" i="256"/>
  <c r="D135" i="256"/>
  <c r="D141" i="256"/>
  <c r="D147" i="256"/>
  <c r="D153" i="256"/>
  <c r="D159" i="256"/>
  <c r="D165" i="256"/>
  <c r="D171" i="256"/>
  <c r="D176" i="256"/>
  <c r="D192" i="256"/>
  <c r="F192" i="256"/>
  <c r="D210" i="256"/>
  <c r="F210" i="256"/>
  <c r="D228" i="256"/>
  <c r="F228" i="256"/>
  <c r="D247" i="256"/>
  <c r="F247" i="256"/>
  <c r="D250" i="256"/>
  <c r="F250" i="256"/>
  <c r="D283" i="256"/>
  <c r="F283" i="256"/>
  <c r="D286" i="256"/>
  <c r="F286" i="256"/>
  <c r="D179" i="256"/>
  <c r="D185" i="256"/>
  <c r="D191" i="256"/>
  <c r="D197" i="256"/>
  <c r="D203" i="256"/>
  <c r="D209" i="256"/>
  <c r="D215" i="256"/>
  <c r="D221" i="256"/>
  <c r="D227" i="256"/>
  <c r="D233" i="256"/>
  <c r="D239" i="256"/>
  <c r="D240" i="256"/>
  <c r="D246" i="256"/>
  <c r="D252" i="256"/>
  <c r="D258" i="256"/>
  <c r="D264" i="256"/>
  <c r="D270" i="256"/>
  <c r="D276" i="256"/>
  <c r="D282" i="256"/>
  <c r="D288" i="256"/>
  <c r="D294" i="256"/>
  <c r="D300" i="256"/>
  <c r="D306" i="256"/>
  <c r="D178" i="256"/>
  <c r="D184" i="256"/>
  <c r="D190" i="256"/>
  <c r="D196" i="256"/>
  <c r="D202" i="256"/>
  <c r="D208" i="256"/>
  <c r="D214" i="256"/>
  <c r="D220" i="256"/>
  <c r="D226" i="256"/>
  <c r="D232" i="256"/>
  <c r="D238" i="256"/>
  <c r="D245" i="256"/>
  <c r="D251" i="256"/>
  <c r="D257" i="256"/>
  <c r="D263" i="256"/>
  <c r="D269" i="256"/>
  <c r="D275" i="256"/>
  <c r="D281" i="256"/>
  <c r="D287" i="256"/>
  <c r="D293" i="256"/>
  <c r="D299" i="256"/>
  <c r="D305" i="256"/>
  <c r="F178" i="256"/>
  <c r="D182" i="256"/>
  <c r="F184" i="256"/>
  <c r="D188" i="256"/>
  <c r="F190" i="256"/>
  <c r="D194" i="256"/>
  <c r="F196" i="256"/>
  <c r="D200" i="256"/>
  <c r="F202" i="256"/>
  <c r="D206" i="256"/>
  <c r="F208" i="256"/>
  <c r="D212" i="256"/>
  <c r="F214" i="256"/>
  <c r="D218" i="256"/>
  <c r="F220" i="256"/>
  <c r="D224" i="256"/>
  <c r="F226" i="256"/>
  <c r="D230" i="256"/>
  <c r="F232" i="256"/>
  <c r="D236" i="256"/>
  <c r="F238" i="256"/>
  <c r="D243" i="256"/>
  <c r="F245" i="256"/>
  <c r="D249" i="256"/>
  <c r="F251" i="256"/>
  <c r="D255" i="256"/>
  <c r="F257" i="256"/>
  <c r="D261" i="256"/>
  <c r="F263" i="256"/>
  <c r="D267" i="256"/>
  <c r="F269" i="256"/>
  <c r="D273" i="256"/>
  <c r="F275" i="256"/>
  <c r="D279" i="256"/>
  <c r="F281" i="256"/>
  <c r="D285" i="256"/>
  <c r="F287" i="256"/>
  <c r="D291" i="256"/>
  <c r="F293" i="256"/>
  <c r="D297" i="256"/>
  <c r="F299" i="256"/>
  <c r="D303" i="256"/>
  <c r="F305" i="256"/>
  <c r="D181" i="256"/>
  <c r="D187" i="256"/>
  <c r="D193" i="256"/>
  <c r="D199" i="256"/>
  <c r="D205" i="256"/>
  <c r="D211" i="256"/>
  <c r="D217" i="256"/>
  <c r="D223" i="256"/>
  <c r="D229" i="256"/>
  <c r="D235" i="256"/>
  <c r="D242" i="256"/>
  <c r="D248" i="256"/>
  <c r="D254" i="256"/>
  <c r="D260" i="256"/>
  <c r="D266" i="256"/>
  <c r="D272" i="256"/>
  <c r="D278" i="256"/>
  <c r="D284" i="256"/>
  <c r="D290" i="256"/>
  <c r="D296" i="256"/>
  <c r="D302" i="256"/>
  <c r="O310" i="242" a="1"/>
  <c r="O310" i="254" a="1"/>
  <c r="O310" i="240" a="1"/>
  <c r="O310" i="250" a="1"/>
  <c r="O310" i="248" a="1"/>
  <c r="O310" i="246" a="1"/>
  <c r="O310" i="244" a="1"/>
  <c r="Q10" i="241" l="1"/>
  <c r="R10" i="241"/>
  <c r="O21" i="239"/>
  <c r="R91" i="245"/>
  <c r="R70" i="245"/>
  <c r="S91" i="245"/>
  <c r="U91" i="245" s="1"/>
  <c r="Q13" i="241"/>
  <c r="R13" i="241"/>
  <c r="S70" i="245"/>
  <c r="U70" i="245" s="1"/>
  <c r="O310" i="254"/>
  <c r="O310" i="250"/>
  <c r="O310" i="244"/>
  <c r="O310" i="242"/>
  <c r="O310" i="246"/>
  <c r="O310" i="248"/>
  <c r="O310" i="240"/>
  <c r="D307" i="246"/>
  <c r="H313" i="246" s="1"/>
  <c r="Z210" i="249"/>
  <c r="Z307" i="249"/>
  <c r="Z301" i="249"/>
  <c r="Z285" i="249"/>
  <c r="Z162" i="249"/>
  <c r="D307" i="248"/>
  <c r="H313" i="248" s="1"/>
  <c r="Z296" i="247"/>
  <c r="Z260" i="247"/>
  <c r="Z229" i="247"/>
  <c r="Z193" i="247"/>
  <c r="Z157" i="247"/>
  <c r="Z121" i="247"/>
  <c r="Z85" i="247"/>
  <c r="Z49" i="247"/>
  <c r="Z13" i="247"/>
  <c r="U5" i="249"/>
  <c r="U2" i="249" s="1"/>
  <c r="T2" i="249"/>
  <c r="Z239" i="249"/>
  <c r="Z123" i="249"/>
  <c r="Z79" i="249"/>
  <c r="Z54" i="249"/>
  <c r="Z14" i="249"/>
  <c r="Z211" i="247"/>
  <c r="Z183" i="247"/>
  <c r="Z166" i="247"/>
  <c r="Z139" i="247"/>
  <c r="Z120" i="247"/>
  <c r="Z87" i="247"/>
  <c r="Z62" i="247"/>
  <c r="Z25" i="247"/>
  <c r="Z272" i="245"/>
  <c r="Z228" i="245"/>
  <c r="Z170" i="245"/>
  <c r="Z83" i="249"/>
  <c r="Z250" i="249"/>
  <c r="Z159" i="249"/>
  <c r="Z263" i="247"/>
  <c r="Z188" i="247"/>
  <c r="Z159" i="247"/>
  <c r="Z134" i="247"/>
  <c r="Z97" i="247"/>
  <c r="Z307" i="245"/>
  <c r="Z217" i="245"/>
  <c r="Z181" i="245"/>
  <c r="Z145" i="245"/>
  <c r="Z262" i="249"/>
  <c r="Z152" i="249"/>
  <c r="Z125" i="249"/>
  <c r="Z75" i="249"/>
  <c r="Z61" i="249"/>
  <c r="Z242" i="247"/>
  <c r="Z191" i="249"/>
  <c r="Z169" i="247"/>
  <c r="Z86" i="247"/>
  <c r="Z72" i="247"/>
  <c r="O14" i="245"/>
  <c r="Z218" i="245"/>
  <c r="O33" i="245" s="1"/>
  <c r="Z199" i="245"/>
  <c r="Z165" i="245"/>
  <c r="Z58" i="245"/>
  <c r="O10" i="245" s="1"/>
  <c r="Z232" i="247"/>
  <c r="Z302" i="245"/>
  <c r="Z261" i="247"/>
  <c r="Z105" i="247"/>
  <c r="Z76" i="247"/>
  <c r="Z260" i="245"/>
  <c r="Z232" i="245"/>
  <c r="Z201" i="245"/>
  <c r="Z135" i="245"/>
  <c r="Z64" i="245"/>
  <c r="Z43" i="245"/>
  <c r="Z27" i="245"/>
  <c r="Z299" i="243"/>
  <c r="Z209" i="243"/>
  <c r="Z146" i="243"/>
  <c r="Z124" i="243"/>
  <c r="Z85" i="243"/>
  <c r="Z30" i="243"/>
  <c r="S90" i="241"/>
  <c r="U90" i="241" s="1"/>
  <c r="R90" i="241"/>
  <c r="Q90" i="241"/>
  <c r="Z286" i="241"/>
  <c r="Z277" i="241"/>
  <c r="Z200" i="241"/>
  <c r="Z144" i="247"/>
  <c r="Z268" i="245"/>
  <c r="Z154" i="245"/>
  <c r="Z175" i="245"/>
  <c r="O66" i="241"/>
  <c r="O45" i="241"/>
  <c r="O34" i="241"/>
  <c r="O68" i="241"/>
  <c r="O63" i="241"/>
  <c r="O7" i="241"/>
  <c r="O32" i="241"/>
  <c r="O27" i="241"/>
  <c r="Z273" i="241"/>
  <c r="Z288" i="239"/>
  <c r="Z181" i="241"/>
  <c r="Z247" i="249"/>
  <c r="D307" i="252"/>
  <c r="H313" i="252" s="1"/>
  <c r="Z274" i="249"/>
  <c r="Z228" i="249"/>
  <c r="Z96" i="249"/>
  <c r="Z198" i="249"/>
  <c r="Z66" i="249"/>
  <c r="Z197" i="249"/>
  <c r="Z157" i="249"/>
  <c r="Z120" i="249"/>
  <c r="Z67" i="249"/>
  <c r="Z44" i="249"/>
  <c r="Z17" i="249"/>
  <c r="Z297" i="247"/>
  <c r="Z277" i="247"/>
  <c r="Z174" i="247"/>
  <c r="Z158" i="247"/>
  <c r="Z116" i="247"/>
  <c r="Z75" i="247"/>
  <c r="Z58" i="247"/>
  <c r="Z31" i="247"/>
  <c r="Z12" i="247"/>
  <c r="Z259" i="245"/>
  <c r="Z225" i="245"/>
  <c r="Z169" i="245"/>
  <c r="Z140" i="245"/>
  <c r="Z122" i="245"/>
  <c r="Z187" i="249"/>
  <c r="Z283" i="247"/>
  <c r="Z116" i="249"/>
  <c r="Z89" i="249"/>
  <c r="Z36" i="249"/>
  <c r="Z219" i="247"/>
  <c r="Z210" i="247"/>
  <c r="Z198" i="247"/>
  <c r="Z186" i="247"/>
  <c r="Z147" i="247"/>
  <c r="Z130" i="247"/>
  <c r="Z103" i="247"/>
  <c r="Z84" i="247"/>
  <c r="Z51" i="247"/>
  <c r="Z26" i="247"/>
  <c r="Z304" i="245"/>
  <c r="Z285" i="245"/>
  <c r="Z193" i="249"/>
  <c r="Z302" i="247"/>
  <c r="Z180" i="247"/>
  <c r="Z163" i="247"/>
  <c r="Z151" i="247"/>
  <c r="Z280" i="249"/>
  <c r="Z114" i="249"/>
  <c r="Z105" i="249"/>
  <c r="Z150" i="249"/>
  <c r="Z245" i="247"/>
  <c r="O26" i="245"/>
  <c r="Z223" i="245"/>
  <c r="Z76" i="245"/>
  <c r="Z226" i="245"/>
  <c r="Z211" i="245"/>
  <c r="Z144" i="249"/>
  <c r="Z81" i="249"/>
  <c r="Z31" i="249"/>
  <c r="Z189" i="247"/>
  <c r="Z181" i="247"/>
  <c r="Z37" i="247"/>
  <c r="R101" i="245"/>
  <c r="S101" i="245"/>
  <c r="U101" i="245" s="1"/>
  <c r="Q101" i="245"/>
  <c r="O56" i="245"/>
  <c r="Z133" i="245"/>
  <c r="Z117" i="245"/>
  <c r="Z46" i="245"/>
  <c r="Z25" i="245"/>
  <c r="Z9" i="245"/>
  <c r="Z296" i="243"/>
  <c r="Z277" i="243"/>
  <c r="Z182" i="243"/>
  <c r="Z160" i="243"/>
  <c r="Z121" i="243"/>
  <c r="Z66" i="243"/>
  <c r="Z29" i="243"/>
  <c r="S36" i="241"/>
  <c r="U36" i="241" s="1"/>
  <c r="R36" i="241"/>
  <c r="Q36" i="241"/>
  <c r="Z264" i="241"/>
  <c r="Z239" i="241"/>
  <c r="Z196" i="247"/>
  <c r="Z43" i="247"/>
  <c r="Z204" i="245"/>
  <c r="Z215" i="243"/>
  <c r="Z107" i="243"/>
  <c r="O72" i="241"/>
  <c r="Z224" i="247"/>
  <c r="Z234" i="245"/>
  <c r="Z83" i="245"/>
  <c r="Z235" i="243"/>
  <c r="Z290" i="241"/>
  <c r="O78" i="241"/>
  <c r="O84" i="241"/>
  <c r="D307" i="256"/>
  <c r="H313" i="256" s="1"/>
  <c r="Z304" i="249"/>
  <c r="Z295" i="249"/>
  <c r="Z298" i="249"/>
  <c r="Z256" i="249"/>
  <c r="Z248" i="249"/>
  <c r="Z209" i="249"/>
  <c r="Z165" i="249"/>
  <c r="Z244" i="247"/>
  <c r="Z172" i="247"/>
  <c r="Z126" i="247"/>
  <c r="Z114" i="247"/>
  <c r="Z66" i="247"/>
  <c r="Z50" i="247"/>
  <c r="Z8" i="247"/>
  <c r="Z281" i="245"/>
  <c r="Z256" i="245"/>
  <c r="Z206" i="245"/>
  <c r="Z156" i="245"/>
  <c r="Z110" i="245"/>
  <c r="Z98" i="245"/>
  <c r="Z86" i="245"/>
  <c r="Z74" i="245"/>
  <c r="Z62" i="245"/>
  <c r="Z50" i="245"/>
  <c r="Z38" i="245"/>
  <c r="Z26" i="245"/>
  <c r="Z14" i="245"/>
  <c r="Z206" i="249"/>
  <c r="Z6" i="249"/>
  <c r="Z39" i="249"/>
  <c r="Z266" i="247"/>
  <c r="Z217" i="247"/>
  <c r="Z138" i="247"/>
  <c r="Z122" i="247"/>
  <c r="Z80" i="247"/>
  <c r="Z39" i="247"/>
  <c r="Z22" i="247"/>
  <c r="Z284" i="245"/>
  <c r="Z248" i="245"/>
  <c r="Z267" i="249"/>
  <c r="Z155" i="249"/>
  <c r="Z78" i="249"/>
  <c r="Z69" i="249"/>
  <c r="Z202" i="247"/>
  <c r="Z175" i="247"/>
  <c r="Z296" i="245"/>
  <c r="Z108" i="247"/>
  <c r="R97" i="245"/>
  <c r="Q97" i="245"/>
  <c r="S97" i="245"/>
  <c r="U97" i="245" s="1"/>
  <c r="O52" i="245"/>
  <c r="Z130" i="245"/>
  <c r="Z94" i="245"/>
  <c r="Z217" i="249"/>
  <c r="Z115" i="247"/>
  <c r="Z266" i="245"/>
  <c r="Z241" i="247"/>
  <c r="Z184" i="247"/>
  <c r="Z34" i="247"/>
  <c r="Z289" i="245"/>
  <c r="Z148" i="245"/>
  <c r="Z115" i="245"/>
  <c r="Z99" i="245"/>
  <c r="Z28" i="245"/>
  <c r="Z7" i="245"/>
  <c r="Z276" i="243"/>
  <c r="Z249" i="243"/>
  <c r="Z218" i="243"/>
  <c r="Z196" i="243"/>
  <c r="Z157" i="243"/>
  <c r="Z102" i="243"/>
  <c r="Z65" i="243"/>
  <c r="Z300" i="241"/>
  <c r="Z261" i="241"/>
  <c r="Z236" i="241"/>
  <c r="Z217" i="241"/>
  <c r="Z215" i="249"/>
  <c r="Z177" i="247"/>
  <c r="R94" i="245"/>
  <c r="Q94" i="245"/>
  <c r="S94" i="245"/>
  <c r="U94" i="245" s="1"/>
  <c r="Z149" i="243"/>
  <c r="Z183" i="249"/>
  <c r="Z95" i="243"/>
  <c r="S88" i="241"/>
  <c r="U88" i="241" s="1"/>
  <c r="Q88" i="241"/>
  <c r="R88" i="241"/>
  <c r="Z86" i="243"/>
  <c r="Z14" i="243"/>
  <c r="Z280" i="241"/>
  <c r="Z173" i="241"/>
  <c r="Z108" i="243"/>
  <c r="Z36" i="243"/>
  <c r="Z189" i="241"/>
  <c r="Z61" i="243"/>
  <c r="Z183" i="241"/>
  <c r="D307" i="254"/>
  <c r="H313" i="254" s="1"/>
  <c r="D307" i="250"/>
  <c r="H313" i="250" s="1"/>
  <c r="Z303" i="249"/>
  <c r="Z231" i="249"/>
  <c r="Z286" i="249"/>
  <c r="Z192" i="249"/>
  <c r="Z156" i="249"/>
  <c r="Z60" i="249"/>
  <c r="Z289" i="249"/>
  <c r="Z204" i="249"/>
  <c r="Z138" i="249"/>
  <c r="Z30" i="249"/>
  <c r="Z271" i="249"/>
  <c r="Z213" i="249"/>
  <c r="Z161" i="249"/>
  <c r="Z109" i="249"/>
  <c r="Z98" i="249"/>
  <c r="Z47" i="249"/>
  <c r="Z135" i="247"/>
  <c r="Z64" i="247"/>
  <c r="Z18" i="247"/>
  <c r="Z6" i="247"/>
  <c r="Z205" i="245"/>
  <c r="Z178" i="245"/>
  <c r="Z153" i="245"/>
  <c r="Z128" i="245"/>
  <c r="Z103" i="249"/>
  <c r="Z90" i="249"/>
  <c r="Z50" i="249"/>
  <c r="Z259" i="249"/>
  <c r="Z139" i="249"/>
  <c r="Z126" i="249"/>
  <c r="Z42" i="249"/>
  <c r="Z29" i="249"/>
  <c r="Z230" i="247"/>
  <c r="Z136" i="247"/>
  <c r="Z90" i="247"/>
  <c r="Z78" i="247"/>
  <c r="Z30" i="247"/>
  <c r="Z14" i="247"/>
  <c r="Z271" i="245"/>
  <c r="Z229" i="249"/>
  <c r="Z291" i="247"/>
  <c r="Z213" i="247"/>
  <c r="Z283" i="249"/>
  <c r="Z108" i="249"/>
  <c r="Z48" i="249"/>
  <c r="Z278" i="247"/>
  <c r="Z194" i="247"/>
  <c r="Z61" i="247"/>
  <c r="Z73" i="247"/>
  <c r="Z257" i="245"/>
  <c r="O17" i="245" s="1"/>
  <c r="Z242" i="245"/>
  <c r="Z112" i="245"/>
  <c r="R107" i="245"/>
  <c r="Q107" i="245"/>
  <c r="S107" i="245"/>
  <c r="U107" i="245" s="1"/>
  <c r="Z248" i="247"/>
  <c r="Z141" i="247"/>
  <c r="Z79" i="247"/>
  <c r="Z69" i="247"/>
  <c r="Z32" i="247"/>
  <c r="O67" i="245"/>
  <c r="Z275" i="245"/>
  <c r="Z235" i="245"/>
  <c r="Z200" i="245"/>
  <c r="Z146" i="245"/>
  <c r="Z136" i="245"/>
  <c r="Z97" i="245"/>
  <c r="Z81" i="245"/>
  <c r="Z10" i="245"/>
  <c r="Z232" i="243"/>
  <c r="Z193" i="243"/>
  <c r="Z138" i="243"/>
  <c r="Z101" i="243"/>
  <c r="Z38" i="243"/>
  <c r="Z16" i="243"/>
  <c r="Z297" i="241"/>
  <c r="Z242" i="241"/>
  <c r="Z216" i="241"/>
  <c r="Z127" i="247"/>
  <c r="Z55" i="247"/>
  <c r="R88" i="245"/>
  <c r="Q88" i="245"/>
  <c r="S88" i="245"/>
  <c r="U88" i="245" s="1"/>
  <c r="Z143" i="243"/>
  <c r="S12" i="241"/>
  <c r="U12" i="241" s="1"/>
  <c r="R12" i="241"/>
  <c r="Q12" i="241"/>
  <c r="O26" i="239"/>
  <c r="O20" i="239"/>
  <c r="Z150" i="241"/>
  <c r="Z222" i="249"/>
  <c r="Z189" i="249"/>
  <c r="Z95" i="249"/>
  <c r="Z286" i="247"/>
  <c r="Z274" i="247"/>
  <c r="Z247" i="247"/>
  <c r="Z27" i="247"/>
  <c r="Z295" i="245"/>
  <c r="Z192" i="245"/>
  <c r="Z241" i="249"/>
  <c r="Z80" i="249"/>
  <c r="Z280" i="247"/>
  <c r="Z119" i="249"/>
  <c r="Z25" i="249"/>
  <c r="Z275" i="247"/>
  <c r="Z269" i="247"/>
  <c r="Z259" i="247"/>
  <c r="Z207" i="247"/>
  <c r="Z99" i="247"/>
  <c r="Z28" i="247"/>
  <c r="Z293" i="245"/>
  <c r="Z276" i="249"/>
  <c r="Z122" i="249"/>
  <c r="Z72" i="249"/>
  <c r="Z12" i="249"/>
  <c r="Z305" i="247"/>
  <c r="Z145" i="247"/>
  <c r="Z227" i="249"/>
  <c r="Z168" i="249"/>
  <c r="O73" i="245"/>
  <c r="Z22" i="245"/>
  <c r="O77" i="245"/>
  <c r="Z168" i="245"/>
  <c r="Z235" i="247"/>
  <c r="Z36" i="247"/>
  <c r="Z265" i="245"/>
  <c r="Z250" i="245"/>
  <c r="Z212" i="245"/>
  <c r="Z118" i="245"/>
  <c r="Z100" i="245"/>
  <c r="Z79" i="245"/>
  <c r="Z63" i="245"/>
  <c r="Z285" i="243"/>
  <c r="Z263" i="243"/>
  <c r="Z229" i="243"/>
  <c r="Z174" i="243"/>
  <c r="Z137" i="243"/>
  <c r="Z74" i="243"/>
  <c r="Z52" i="243"/>
  <c r="Z13" i="243"/>
  <c r="Z241" i="241"/>
  <c r="Z142" i="247"/>
  <c r="Z229" i="245"/>
  <c r="D307" i="242"/>
  <c r="H313" i="242" s="1"/>
  <c r="Z289" i="241"/>
  <c r="Z119" i="245"/>
  <c r="Z47" i="245"/>
  <c r="Z90" i="241"/>
  <c r="Z42" i="241"/>
  <c r="Z254" i="241"/>
  <c r="Z240" i="249"/>
  <c r="Z223" i="249"/>
  <c r="Z186" i="249"/>
  <c r="Z294" i="249"/>
  <c r="Z234" i="249"/>
  <c r="Z132" i="249"/>
  <c r="Z24" i="249"/>
  <c r="Z290" i="247"/>
  <c r="Z254" i="247"/>
  <c r="Z223" i="247"/>
  <c r="Z277" i="249"/>
  <c r="Z265" i="249"/>
  <c r="Z253" i="249"/>
  <c r="Z216" i="249"/>
  <c r="Z102" i="249"/>
  <c r="Z56" i="249"/>
  <c r="Z284" i="247"/>
  <c r="Z214" i="247"/>
  <c r="Z195" i="247"/>
  <c r="Z170" i="247"/>
  <c r="Z133" i="247"/>
  <c r="Z292" i="245"/>
  <c r="Z273" i="245"/>
  <c r="Z245" i="245"/>
  <c r="Z214" i="245"/>
  <c r="Z189" i="245"/>
  <c r="Z134" i="245"/>
  <c r="Z116" i="245"/>
  <c r="Z104" i="245"/>
  <c r="O20" i="245" s="1"/>
  <c r="Z92" i="245"/>
  <c r="Z80" i="245"/>
  <c r="Z68" i="245"/>
  <c r="Z56" i="245"/>
  <c r="Z44" i="245"/>
  <c r="Z32" i="245"/>
  <c r="Z20" i="245"/>
  <c r="Z8" i="245"/>
  <c r="Z174" i="249"/>
  <c r="Z53" i="249"/>
  <c r="Z292" i="249"/>
  <c r="Z163" i="249"/>
  <c r="Z86" i="249"/>
  <c r="Z33" i="249"/>
  <c r="Z272" i="247"/>
  <c r="Z255" i="247"/>
  <c r="Z192" i="247"/>
  <c r="Z180" i="249"/>
  <c r="Z299" i="247"/>
  <c r="Z216" i="247"/>
  <c r="Z199" i="249"/>
  <c r="Z111" i="249"/>
  <c r="Z97" i="249"/>
  <c r="Z205" i="247"/>
  <c r="Z94" i="247"/>
  <c r="Z67" i="247"/>
  <c r="Z109" i="247"/>
  <c r="R32" i="245"/>
  <c r="S32" i="245"/>
  <c r="U32" i="245" s="1"/>
  <c r="Q32" i="245"/>
  <c r="Z40" i="245"/>
  <c r="Z193" i="245"/>
  <c r="Z18" i="249"/>
  <c r="Z8" i="249"/>
  <c r="Z238" i="247"/>
  <c r="Z7" i="247"/>
  <c r="O71" i="245"/>
  <c r="Z290" i="245"/>
  <c r="Z286" i="245"/>
  <c r="Z151" i="245"/>
  <c r="Z82" i="245"/>
  <c r="Z61" i="245"/>
  <c r="Z45" i="245"/>
  <c r="Z260" i="243"/>
  <c r="Z241" i="243"/>
  <c r="Z210" i="243"/>
  <c r="Z173" i="243"/>
  <c r="Z110" i="243"/>
  <c r="Z88" i="243"/>
  <c r="Z49" i="243"/>
  <c r="S54" i="241"/>
  <c r="U54" i="241" s="1"/>
  <c r="R54" i="241"/>
  <c r="Q54" i="241"/>
  <c r="S9" i="241"/>
  <c r="U9" i="241" s="1"/>
  <c r="R9" i="241"/>
  <c r="Q9" i="241"/>
  <c r="Z278" i="241"/>
  <c r="Z250" i="241"/>
  <c r="Z225" i="241"/>
  <c r="Z203" i="241"/>
  <c r="Z180" i="241"/>
  <c r="Z144" i="241"/>
  <c r="Z108" i="241"/>
  <c r="Z187" i="247"/>
  <c r="O75" i="245"/>
  <c r="O6" i="245"/>
  <c r="O105" i="245"/>
  <c r="O84" i="245"/>
  <c r="O54" i="245"/>
  <c r="O42" i="245"/>
  <c r="O30" i="245"/>
  <c r="O104" i="245"/>
  <c r="O80" i="245"/>
  <c r="O98" i="245"/>
  <c r="O87" i="245"/>
  <c r="O74" i="245"/>
  <c r="O64" i="245"/>
  <c r="O58" i="245"/>
  <c r="O53" i="245"/>
  <c r="O27" i="245"/>
  <c r="O43" i="245"/>
  <c r="O37" i="245"/>
  <c r="O85" i="245"/>
  <c r="O72" i="245"/>
  <c r="O62" i="245"/>
  <c r="O19" i="245"/>
  <c r="O13" i="245"/>
  <c r="O7" i="245"/>
  <c r="O23" i="245"/>
  <c r="O66" i="245"/>
  <c r="O55" i="245"/>
  <c r="O29" i="245"/>
  <c r="O5" i="245"/>
  <c r="O100" i="245"/>
  <c r="O83" i="245"/>
  <c r="O11" i="245"/>
  <c r="O103" i="245"/>
  <c r="O65" i="245"/>
  <c r="O82" i="245"/>
  <c r="D307" i="244"/>
  <c r="H313" i="244" s="1"/>
  <c r="Z84" i="249"/>
  <c r="O28" i="245"/>
  <c r="Z88" i="245"/>
  <c r="Z52" i="245"/>
  <c r="Z16" i="245"/>
  <c r="Z253" i="241"/>
  <c r="Z166" i="243"/>
  <c r="Z23" i="243"/>
  <c r="Z122" i="243"/>
  <c r="Z50" i="243"/>
  <c r="Z144" i="243"/>
  <c r="Z72" i="243"/>
  <c r="Z65" i="249"/>
  <c r="Z19" i="247"/>
  <c r="Z221" i="243"/>
  <c r="Z219" i="245"/>
  <c r="Z249" i="245"/>
  <c r="Z152" i="245"/>
  <c r="Z101" i="245"/>
  <c r="Z266" i="243"/>
  <c r="Z141" i="249"/>
  <c r="Z295" i="247"/>
  <c r="Z164" i="247"/>
  <c r="Z254" i="245"/>
  <c r="Z233" i="243"/>
  <c r="Z224" i="243"/>
  <c r="Z125" i="243"/>
  <c r="Z91" i="243"/>
  <c r="Z55" i="243"/>
  <c r="Z19" i="243"/>
  <c r="Z204" i="241"/>
  <c r="Z222" i="243"/>
  <c r="Z240" i="241"/>
  <c r="Z179" i="241"/>
  <c r="Z125" i="241"/>
  <c r="O15" i="241" s="1"/>
  <c r="Z117" i="241"/>
  <c r="Z6" i="241"/>
  <c r="Z194" i="243"/>
  <c r="O93" i="241"/>
  <c r="Z303" i="241"/>
  <c r="Z167" i="241"/>
  <c r="Z156" i="241"/>
  <c r="Z214" i="243"/>
  <c r="Z13" i="241"/>
  <c r="Z36" i="241"/>
  <c r="Z29" i="241"/>
  <c r="Z303" i="239"/>
  <c r="Z291" i="239"/>
  <c r="Z227" i="239"/>
  <c r="Z191" i="239"/>
  <c r="Z155" i="239"/>
  <c r="Z119" i="239"/>
  <c r="Z83" i="239"/>
  <c r="Z47" i="239"/>
  <c r="O61" i="241"/>
  <c r="Z89" i="241"/>
  <c r="Z281" i="239"/>
  <c r="Z253" i="239"/>
  <c r="Z295" i="239"/>
  <c r="Z197" i="239"/>
  <c r="Z89" i="239"/>
  <c r="Z298" i="241"/>
  <c r="Z231" i="241"/>
  <c r="Z81" i="241"/>
  <c r="Z72" i="241"/>
  <c r="Z65" i="241"/>
  <c r="Z24" i="241"/>
  <c r="Z278" i="239"/>
  <c r="Z251" i="239"/>
  <c r="Z215" i="239"/>
  <c r="Z107" i="239"/>
  <c r="O67" i="241"/>
  <c r="Z289" i="239"/>
  <c r="Z302" i="239"/>
  <c r="Z20" i="243"/>
  <c r="Z126" i="241"/>
  <c r="Z305" i="239"/>
  <c r="Z221" i="239"/>
  <c r="Z174" i="239"/>
  <c r="Z59" i="239"/>
  <c r="O15" i="239" s="1"/>
  <c r="R102" i="147"/>
  <c r="Q102" i="147"/>
  <c r="S102" i="147"/>
  <c r="U102" i="147" s="1"/>
  <c r="Z239" i="239"/>
  <c r="D307" i="238"/>
  <c r="H313" i="238" s="1"/>
  <c r="Z52" i="239"/>
  <c r="Z210" i="239"/>
  <c r="Z95" i="239"/>
  <c r="Z48" i="239"/>
  <c r="Z124" i="239"/>
  <c r="Z179" i="243"/>
  <c r="Z283" i="241"/>
  <c r="Z199" i="247"/>
  <c r="Z187" i="245"/>
  <c r="Z124" i="245"/>
  <c r="Z185" i="243"/>
  <c r="Z5" i="243"/>
  <c r="Z228" i="241"/>
  <c r="Z192" i="241"/>
  <c r="Z157" i="245"/>
  <c r="Z302" i="243"/>
  <c r="Z303" i="245"/>
  <c r="Z207" i="245"/>
  <c r="Z150" i="245"/>
  <c r="Z275" i="243"/>
  <c r="Z255" i="243"/>
  <c r="Z267" i="245"/>
  <c r="Z197" i="243"/>
  <c r="Z127" i="243"/>
  <c r="Z247" i="243"/>
  <c r="O48" i="241"/>
  <c r="Z175" i="241"/>
  <c r="Z123" i="241"/>
  <c r="Z109" i="241"/>
  <c r="O16" i="241" s="1"/>
  <c r="R69" i="241"/>
  <c r="Q69" i="241"/>
  <c r="S69" i="241"/>
  <c r="U69" i="241" s="1"/>
  <c r="O30" i="241"/>
  <c r="Z198" i="241"/>
  <c r="Z132" i="241"/>
  <c r="Z48" i="241"/>
  <c r="Z12" i="241"/>
  <c r="O50" i="241" s="1"/>
  <c r="Z289" i="243"/>
  <c r="Z216" i="243"/>
  <c r="Z180" i="243"/>
  <c r="Z119" i="243"/>
  <c r="Z83" i="243"/>
  <c r="Z47" i="243"/>
  <c r="Z11" i="243"/>
  <c r="O87" i="241"/>
  <c r="Z199" i="241"/>
  <c r="O25" i="241"/>
  <c r="Z272" i="241"/>
  <c r="Z137" i="241"/>
  <c r="O81" i="241" s="1"/>
  <c r="O80" i="241"/>
  <c r="O62" i="241"/>
  <c r="O53" i="241"/>
  <c r="O44" i="241"/>
  <c r="O35" i="241"/>
  <c r="O26" i="241"/>
  <c r="O83" i="241"/>
  <c r="O29" i="241"/>
  <c r="O86" i="241"/>
  <c r="O20" i="241"/>
  <c r="O47" i="241"/>
  <c r="O56" i="241"/>
  <c r="O94" i="241"/>
  <c r="O85" i="241"/>
  <c r="O77" i="241"/>
  <c r="O59" i="241"/>
  <c r="O41" i="241"/>
  <c r="Z252" i="239"/>
  <c r="Z128" i="243"/>
  <c r="Z69" i="241"/>
  <c r="Z143" i="241"/>
  <c r="Z77" i="241"/>
  <c r="Z32" i="241"/>
  <c r="Z202" i="239"/>
  <c r="Z148" i="239"/>
  <c r="Z94" i="239"/>
  <c r="Z40" i="239"/>
  <c r="Z270" i="243"/>
  <c r="Z276" i="239"/>
  <c r="Z25" i="243"/>
  <c r="Z131" i="241"/>
  <c r="Z272" i="239"/>
  <c r="Z208" i="239"/>
  <c r="Z172" i="239"/>
  <c r="O8" i="239" s="1"/>
  <c r="Z136" i="239"/>
  <c r="Z100" i="239"/>
  <c r="Z64" i="239"/>
  <c r="Z28" i="239"/>
  <c r="Z203" i="243"/>
  <c r="Z129" i="241"/>
  <c r="Z54" i="241"/>
  <c r="Z88" i="239"/>
  <c r="Z73" i="239"/>
  <c r="Z217" i="239"/>
  <c r="Z131" i="239"/>
  <c r="Z84" i="239"/>
  <c r="Z145" i="239"/>
  <c r="Z163" i="239"/>
  <c r="D307" i="240"/>
  <c r="H313" i="240" s="1"/>
  <c r="Z214" i="239"/>
  <c r="S58" i="241"/>
  <c r="U58" i="241" s="1"/>
  <c r="R58" i="241"/>
  <c r="Q58" i="241"/>
  <c r="Z174" i="241"/>
  <c r="Z300" i="239"/>
  <c r="Z263" i="239"/>
  <c r="Z240" i="239"/>
  <c r="Z211" i="239"/>
  <c r="Z204" i="239"/>
  <c r="Z175" i="239"/>
  <c r="Z168" i="239"/>
  <c r="Z139" i="239"/>
  <c r="Z132" i="239"/>
  <c r="Z103" i="239"/>
  <c r="Z96" i="239"/>
  <c r="Z67" i="239"/>
  <c r="Z60" i="239"/>
  <c r="Z31" i="239"/>
  <c r="Z24" i="239"/>
  <c r="Z115" i="241"/>
  <c r="Z102" i="241"/>
  <c r="Z35" i="241"/>
  <c r="Z161" i="239"/>
  <c r="Z53" i="239"/>
  <c r="O91" i="241"/>
  <c r="Z282" i="241"/>
  <c r="Z164" i="241"/>
  <c r="Z18" i="241"/>
  <c r="Z179" i="239"/>
  <c r="Z71" i="239"/>
  <c r="S49" i="241"/>
  <c r="U49" i="241" s="1"/>
  <c r="R49" i="241"/>
  <c r="Q49" i="241"/>
  <c r="Z95" i="241"/>
  <c r="Z43" i="241"/>
  <c r="Z275" i="239"/>
  <c r="Z246" i="239"/>
  <c r="Z114" i="241"/>
  <c r="Z133" i="243"/>
  <c r="Z96" i="241"/>
  <c r="Z113" i="239"/>
  <c r="Z66" i="239"/>
  <c r="Z13" i="239"/>
  <c r="Z235" i="239"/>
  <c r="Z199" i="239"/>
  <c r="Z160" i="239"/>
  <c r="Z106" i="239"/>
  <c r="Z91" i="239"/>
  <c r="Z149" i="239"/>
  <c r="Z102" i="239"/>
  <c r="Z178" i="239"/>
  <c r="Z16" i="239"/>
  <c r="Z163" i="245"/>
  <c r="Z142" i="245"/>
  <c r="Z113" i="243"/>
  <c r="Z91" i="247"/>
  <c r="Z305" i="243"/>
  <c r="Z190" i="245"/>
  <c r="Z11" i="245"/>
  <c r="Z264" i="243"/>
  <c r="Z228" i="247"/>
  <c r="Z137" i="245"/>
  <c r="O99" i="245" s="1"/>
  <c r="Z291" i="243"/>
  <c r="Z261" i="243"/>
  <c r="Z205" i="243"/>
  <c r="Z272" i="243"/>
  <c r="Z227" i="243"/>
  <c r="S70" i="241"/>
  <c r="U70" i="241" s="1"/>
  <c r="Q70" i="241"/>
  <c r="R70" i="241"/>
  <c r="Z262" i="241"/>
  <c r="Z237" i="241"/>
  <c r="Z230" i="243"/>
  <c r="Z130" i="243"/>
  <c r="Z94" i="243"/>
  <c r="Z58" i="243"/>
  <c r="Z22" i="243"/>
  <c r="O57" i="241"/>
  <c r="Z270" i="241"/>
  <c r="Z230" i="241"/>
  <c r="Z218" i="241"/>
  <c r="O28" i="241" s="1"/>
  <c r="Z185" i="241"/>
  <c r="Z282" i="239"/>
  <c r="O22" i="241"/>
  <c r="Z138" i="241"/>
  <c r="Z258" i="243"/>
  <c r="Z307" i="241"/>
  <c r="Z201" i="241"/>
  <c r="Z162" i="241"/>
  <c r="Z155" i="243"/>
  <c r="Z158" i="241"/>
  <c r="Z56" i="243"/>
  <c r="Z259" i="241"/>
  <c r="Z66" i="241"/>
  <c r="Z294" i="239"/>
  <c r="Z287" i="239"/>
  <c r="Z209" i="239"/>
  <c r="Z173" i="239"/>
  <c r="Z137" i="239"/>
  <c r="Z101" i="239"/>
  <c r="Z65" i="239"/>
  <c r="Z29" i="239"/>
  <c r="S79" i="241"/>
  <c r="U79" i="241" s="1"/>
  <c r="Q79" i="241"/>
  <c r="R79" i="241"/>
  <c r="O43" i="241"/>
  <c r="Z153" i="241"/>
  <c r="Z104" i="241"/>
  <c r="Z61" i="241"/>
  <c r="Z220" i="239"/>
  <c r="Z166" i="239"/>
  <c r="Z112" i="239"/>
  <c r="Z58" i="239"/>
  <c r="Z269" i="239"/>
  <c r="Z92" i="243"/>
  <c r="O82" i="241"/>
  <c r="Z171" i="241"/>
  <c r="Z21" i="241"/>
  <c r="Z11" i="241"/>
  <c r="O92" i="241" s="1"/>
  <c r="Z233" i="239"/>
  <c r="Z178" i="243"/>
  <c r="O64" i="241"/>
  <c r="Z241" i="239"/>
  <c r="Z195" i="241"/>
  <c r="Z149" i="241"/>
  <c r="Z139" i="241"/>
  <c r="Z98" i="241"/>
  <c r="Z60" i="241"/>
  <c r="Z30" i="241"/>
  <c r="Z196" i="239"/>
  <c r="Z181" i="239"/>
  <c r="Z142" i="239"/>
  <c r="Z127" i="239"/>
  <c r="O23" i="239"/>
  <c r="O17" i="239"/>
  <c r="O24" i="239"/>
  <c r="O18" i="239"/>
  <c r="O25" i="239"/>
  <c r="O13" i="239"/>
  <c r="O34" i="239"/>
  <c r="O22" i="239"/>
  <c r="O16" i="239"/>
  <c r="Z185" i="239"/>
  <c r="Z138" i="239"/>
  <c r="Z23" i="239"/>
  <c r="Z55" i="239"/>
  <c r="Z282" i="243"/>
  <c r="Z246" i="243"/>
  <c r="Z71" i="243"/>
  <c r="Z147" i="249"/>
  <c r="Z33" i="247"/>
  <c r="Z278" i="245"/>
  <c r="Z237" i="245"/>
  <c r="Z182" i="245"/>
  <c r="Z77" i="243"/>
  <c r="Z133" i="249"/>
  <c r="Z240" i="245"/>
  <c r="Z195" i="245"/>
  <c r="Z300" i="243"/>
  <c r="Z11" i="249"/>
  <c r="Z295" i="243"/>
  <c r="Z65" i="245"/>
  <c r="Z188" i="243"/>
  <c r="Z247" i="241"/>
  <c r="Z222" i="241"/>
  <c r="Z238" i="243"/>
  <c r="O21" i="241"/>
  <c r="Z199" i="243"/>
  <c r="Z186" i="243"/>
  <c r="Z156" i="243"/>
  <c r="Z136" i="243"/>
  <c r="Z100" i="243"/>
  <c r="Z64" i="243"/>
  <c r="Z28" i="243"/>
  <c r="R51" i="241"/>
  <c r="Q51" i="241"/>
  <c r="S51" i="241"/>
  <c r="U51" i="241" s="1"/>
  <c r="O42" i="241"/>
  <c r="R24" i="241"/>
  <c r="Q24" i="241"/>
  <c r="S24" i="241"/>
  <c r="U24" i="241" s="1"/>
  <c r="Z284" i="241"/>
  <c r="Z255" i="241"/>
  <c r="Z243" i="241"/>
  <c r="Z215" i="241"/>
  <c r="Z146" i="241"/>
  <c r="Z78" i="241"/>
  <c r="O76" i="241"/>
  <c r="Z193" i="241"/>
  <c r="Z92" i="241"/>
  <c r="Z191" i="243"/>
  <c r="Z158" i="243"/>
  <c r="Z150" i="243"/>
  <c r="Z114" i="243"/>
  <c r="Z78" i="243"/>
  <c r="Z42" i="243"/>
  <c r="Z6" i="243"/>
  <c r="R96" i="241"/>
  <c r="Q96" i="241"/>
  <c r="S96" i="241"/>
  <c r="U96" i="241" s="1"/>
  <c r="O55" i="241"/>
  <c r="Z168" i="241"/>
  <c r="Z79" i="241"/>
  <c r="Z283" i="239"/>
  <c r="Z232" i="239"/>
  <c r="Z306" i="241"/>
  <c r="Z145" i="241"/>
  <c r="Z91" i="241"/>
  <c r="Z55" i="241"/>
  <c r="Z38" i="241"/>
  <c r="Z273" i="239"/>
  <c r="Z163" i="243"/>
  <c r="O73" i="241"/>
  <c r="Z49" i="241"/>
  <c r="Z7" i="241"/>
  <c r="Z260" i="239"/>
  <c r="Z242" i="239"/>
  <c r="Z125" i="239"/>
  <c r="O5" i="239" s="1"/>
  <c r="Z17" i="239"/>
  <c r="Z292" i="241"/>
  <c r="Z74" i="241"/>
  <c r="Z27" i="241"/>
  <c r="Z143" i="239"/>
  <c r="Z35" i="239"/>
  <c r="Z186" i="241"/>
  <c r="Z68" i="241"/>
  <c r="Z226" i="239"/>
  <c r="Z190" i="239"/>
  <c r="Z154" i="239"/>
  <c r="Z118" i="239"/>
  <c r="Z82" i="239"/>
  <c r="Z46" i="239"/>
  <c r="Z10" i="239"/>
  <c r="Z210" i="241"/>
  <c r="Z51" i="241"/>
  <c r="Z167" i="239"/>
  <c r="Z120" i="239"/>
  <c r="Z5" i="239"/>
  <c r="Z203" i="239"/>
  <c r="Z156" i="239"/>
  <c r="Z41" i="239"/>
  <c r="Z70" i="239"/>
  <c r="Z35" i="243"/>
  <c r="Z268" i="249"/>
  <c r="Z106" i="245"/>
  <c r="Z70" i="245"/>
  <c r="Z34" i="245"/>
  <c r="Z288" i="243"/>
  <c r="Z252" i="243"/>
  <c r="Z41" i="243"/>
  <c r="Z29" i="245"/>
  <c r="Z306" i="243"/>
  <c r="Z15" i="249"/>
  <c r="Z297" i="243"/>
  <c r="Z269" i="243"/>
  <c r="Z169" i="243"/>
  <c r="Z294" i="243"/>
  <c r="Z89" i="243"/>
  <c r="Z53" i="243"/>
  <c r="Z17" i="243"/>
  <c r="Z167" i="243"/>
  <c r="Z131" i="243"/>
  <c r="Z59" i="243"/>
  <c r="Z295" i="241"/>
  <c r="Z239" i="243"/>
  <c r="Z152" i="243"/>
  <c r="Z116" i="243"/>
  <c r="Z80" i="243"/>
  <c r="Z44" i="243"/>
  <c r="Z8" i="243"/>
  <c r="Z265" i="241"/>
  <c r="Z206" i="241"/>
  <c r="Z134" i="241"/>
  <c r="Z121" i="241"/>
  <c r="O8" i="241" s="1"/>
  <c r="Z84" i="241"/>
  <c r="Z253" i="243"/>
  <c r="O33" i="241"/>
  <c r="Z301" i="241"/>
  <c r="Z267" i="243"/>
  <c r="Z208" i="243"/>
  <c r="Z172" i="243"/>
  <c r="Z276" i="241"/>
  <c r="Z271" i="241"/>
  <c r="Z97" i="243"/>
  <c r="Z85" i="241"/>
  <c r="Z26" i="241"/>
  <c r="Z297" i="239"/>
  <c r="Z270" i="239"/>
  <c r="Z245" i="239"/>
  <c r="Z229" i="239"/>
  <c r="Z222" i="239"/>
  <c r="Z193" i="239"/>
  <c r="Z186" i="239"/>
  <c r="Z157" i="239"/>
  <c r="Z150" i="239"/>
  <c r="Z121" i="239"/>
  <c r="Z114" i="239"/>
  <c r="Z85" i="239"/>
  <c r="Z78" i="239"/>
  <c r="Z49" i="239"/>
  <c r="Z42" i="239"/>
  <c r="Z11" i="239"/>
  <c r="Z283" i="243"/>
  <c r="Z120" i="241"/>
  <c r="Z284" i="239"/>
  <c r="Z258" i="239"/>
  <c r="Z238" i="239"/>
  <c r="Z184" i="239"/>
  <c r="Z130" i="239"/>
  <c r="Z76" i="239"/>
  <c r="Z22" i="239"/>
  <c r="Z202" i="243"/>
  <c r="Z151" i="241"/>
  <c r="Z110" i="241"/>
  <c r="Z86" i="241"/>
  <c r="Z62" i="241"/>
  <c r="Z15" i="241"/>
  <c r="Z306" i="239"/>
  <c r="O52" i="241"/>
  <c r="Z229" i="241"/>
  <c r="Z128" i="241"/>
  <c r="Z71" i="241"/>
  <c r="Z264" i="239"/>
  <c r="Z57" i="241"/>
  <c r="Z161" i="243"/>
  <c r="Z234" i="241"/>
  <c r="Z212" i="241"/>
  <c r="Z257" i="239"/>
  <c r="O10" i="239" s="1"/>
  <c r="Z34" i="239"/>
  <c r="Z19" i="239"/>
  <c r="Z6" i="239"/>
  <c r="Z192" i="239"/>
  <c r="Z77" i="239"/>
  <c r="Z30" i="239"/>
  <c r="Z37" i="239"/>
  <c r="Z109" i="239"/>
  <c r="Z228" i="239"/>
  <c r="O310" i="256" a="1"/>
  <c r="O310" i="238" a="1"/>
  <c r="O310" i="252" a="1"/>
  <c r="O17" i="241" l="1"/>
  <c r="O40" i="241"/>
  <c r="O310" i="252"/>
  <c r="O9" i="245"/>
  <c r="O310" i="256"/>
  <c r="O310" i="238"/>
  <c r="O12" i="239"/>
  <c r="O27" i="239"/>
  <c r="O33" i="239"/>
  <c r="O7" i="239"/>
  <c r="O22" i="245"/>
  <c r="O59" i="245"/>
  <c r="O79" i="245"/>
  <c r="O49" i="245"/>
  <c r="O39" i="245"/>
  <c r="O24" i="245"/>
  <c r="O9" i="239"/>
  <c r="O38" i="245"/>
  <c r="O45" i="245"/>
  <c r="O60" i="245"/>
  <c r="O78" i="245"/>
  <c r="O21" i="245"/>
  <c r="O12" i="245"/>
  <c r="O61" i="245"/>
  <c r="O32" i="239"/>
  <c r="O46" i="245"/>
  <c r="O19" i="239"/>
  <c r="O31" i="239"/>
  <c r="O14" i="241"/>
  <c r="O60" i="241"/>
  <c r="O35" i="245"/>
  <c r="O25" i="245"/>
  <c r="O102" i="245"/>
  <c r="O36" i="245"/>
  <c r="O63" i="245"/>
  <c r="O14" i="239"/>
  <c r="O8" i="245"/>
  <c r="O6" i="241"/>
  <c r="O98" i="241"/>
  <c r="O5" i="241"/>
  <c r="O86" i="245"/>
  <c r="O19" i="241"/>
  <c r="O28" i="239"/>
  <c r="O41" i="245"/>
  <c r="O16" i="245"/>
  <c r="O69" i="245"/>
  <c r="O50" i="245"/>
  <c r="O6" i="239"/>
  <c r="O18" i="241"/>
  <c r="O97" i="241"/>
  <c r="O34" i="245"/>
  <c r="O51" i="245"/>
  <c r="O48" i="245"/>
  <c r="O40" i="245"/>
  <c r="O99" i="241"/>
  <c r="O39" i="241"/>
  <c r="J46" i="237" l="1"/>
  <c r="C1" i="174"/>
  <c r="G3" i="47" l="1"/>
  <c r="B15" i="45" l="1" a="1"/>
  <c r="B15" i="45" s="1"/>
  <c r="G4" i="70"/>
  <c r="G4" i="71"/>
  <c r="B2" i="71"/>
  <c r="B2" i="70" a="1"/>
  <c r="B2" i="70" s="1"/>
  <c r="AD390" i="114"/>
  <c r="AC390" i="114"/>
  <c r="AB390" i="114"/>
  <c r="AA390" i="114"/>
  <c r="Z390" i="114"/>
  <c r="Y390" i="114"/>
  <c r="X390" i="114"/>
  <c r="W390" i="114"/>
  <c r="V390" i="114"/>
  <c r="AD389" i="114"/>
  <c r="AC389" i="114"/>
  <c r="AB389" i="114"/>
  <c r="AA389" i="114"/>
  <c r="Z389" i="114"/>
  <c r="Y389" i="114"/>
  <c r="X389" i="114"/>
  <c r="W389" i="114"/>
  <c r="V389" i="114"/>
  <c r="AD388" i="114"/>
  <c r="AC388" i="114"/>
  <c r="AB388" i="114"/>
  <c r="AA388" i="114"/>
  <c r="Z388" i="114"/>
  <c r="Y388" i="114"/>
  <c r="X388" i="114"/>
  <c r="W388" i="114"/>
  <c r="V388" i="114"/>
  <c r="AD387" i="114"/>
  <c r="AC387" i="114"/>
  <c r="AB387" i="114"/>
  <c r="AA387" i="114"/>
  <c r="Z387" i="114"/>
  <c r="Y387" i="114"/>
  <c r="X387" i="114"/>
  <c r="W387" i="114"/>
  <c r="V387" i="114"/>
  <c r="AD386" i="114"/>
  <c r="AC386" i="114"/>
  <c r="AB386" i="114"/>
  <c r="AA386" i="114"/>
  <c r="Z386" i="114"/>
  <c r="Y386" i="114"/>
  <c r="X386" i="114"/>
  <c r="W386" i="114"/>
  <c r="V386" i="114"/>
  <c r="AD385" i="114"/>
  <c r="AC385" i="114"/>
  <c r="AB385" i="114"/>
  <c r="AA385" i="114"/>
  <c r="Z385" i="114"/>
  <c r="Y385" i="114"/>
  <c r="X385" i="114"/>
  <c r="W385" i="114"/>
  <c r="V385" i="114"/>
  <c r="AD384" i="114"/>
  <c r="AC384" i="114"/>
  <c r="AB384" i="114"/>
  <c r="AA384" i="114"/>
  <c r="Z384" i="114"/>
  <c r="Y384" i="114"/>
  <c r="X384" i="114"/>
  <c r="W384" i="114"/>
  <c r="V384" i="114"/>
  <c r="AD383" i="114"/>
  <c r="AC383" i="114"/>
  <c r="AB383" i="114"/>
  <c r="AA383" i="114"/>
  <c r="Z383" i="114"/>
  <c r="Y383" i="114"/>
  <c r="X383" i="114"/>
  <c r="W383" i="114"/>
  <c r="V383" i="114"/>
  <c r="AD382" i="114"/>
  <c r="AC382" i="114"/>
  <c r="AB382" i="114"/>
  <c r="AA382" i="114"/>
  <c r="Z382" i="114"/>
  <c r="Y382" i="114"/>
  <c r="X382" i="114"/>
  <c r="W382" i="114"/>
  <c r="V382" i="114"/>
  <c r="AD381" i="114"/>
  <c r="AC381" i="114"/>
  <c r="AB381" i="114"/>
  <c r="AA381" i="114"/>
  <c r="Z381" i="114"/>
  <c r="Y381" i="114"/>
  <c r="X381" i="114"/>
  <c r="W381" i="114"/>
  <c r="V381" i="114"/>
  <c r="AD380" i="114"/>
  <c r="AC380" i="114"/>
  <c r="AB380" i="114"/>
  <c r="AA380" i="114"/>
  <c r="Z380" i="114"/>
  <c r="Y380" i="114"/>
  <c r="X380" i="114"/>
  <c r="W380" i="114"/>
  <c r="V380" i="114"/>
  <c r="AD379" i="114"/>
  <c r="AC379" i="114"/>
  <c r="AB379" i="114"/>
  <c r="AA379" i="114"/>
  <c r="Z379" i="114"/>
  <c r="Y379" i="114"/>
  <c r="X379" i="114"/>
  <c r="W379" i="114"/>
  <c r="V379" i="114"/>
  <c r="AD378" i="114"/>
  <c r="AC378" i="114"/>
  <c r="AB378" i="114"/>
  <c r="AA378" i="114"/>
  <c r="Z378" i="114"/>
  <c r="Y378" i="114"/>
  <c r="X378" i="114"/>
  <c r="W378" i="114"/>
  <c r="V378" i="114"/>
  <c r="AD377" i="114"/>
  <c r="AC377" i="114"/>
  <c r="AB377" i="114"/>
  <c r="AA377" i="114"/>
  <c r="Z377" i="114"/>
  <c r="Y377" i="114"/>
  <c r="X377" i="114"/>
  <c r="W377" i="114"/>
  <c r="V377" i="114"/>
  <c r="AD376" i="114"/>
  <c r="AC376" i="114"/>
  <c r="AB376" i="114"/>
  <c r="AA376" i="114"/>
  <c r="Z376" i="114"/>
  <c r="Y376" i="114"/>
  <c r="X376" i="114"/>
  <c r="W376" i="114"/>
  <c r="V376" i="114"/>
  <c r="AD375" i="114"/>
  <c r="AC375" i="114"/>
  <c r="AB375" i="114"/>
  <c r="AA375" i="114"/>
  <c r="Z375" i="114"/>
  <c r="Y375" i="114"/>
  <c r="X375" i="114"/>
  <c r="W375" i="114"/>
  <c r="V375" i="114"/>
  <c r="AD374" i="114"/>
  <c r="AC374" i="114"/>
  <c r="AB374" i="114"/>
  <c r="AA374" i="114"/>
  <c r="Z374" i="114"/>
  <c r="Y374" i="114"/>
  <c r="X374" i="114"/>
  <c r="W374" i="114"/>
  <c r="V374" i="114"/>
  <c r="AD373" i="114"/>
  <c r="AC373" i="114"/>
  <c r="AB373" i="114"/>
  <c r="AA373" i="114"/>
  <c r="Z373" i="114"/>
  <c r="Y373" i="114"/>
  <c r="X373" i="114"/>
  <c r="W373" i="114"/>
  <c r="V373" i="114"/>
  <c r="AD372" i="114"/>
  <c r="AC372" i="114"/>
  <c r="AB372" i="114"/>
  <c r="AA372" i="114"/>
  <c r="Z372" i="114"/>
  <c r="Y372" i="114"/>
  <c r="X372" i="114"/>
  <c r="W372" i="114"/>
  <c r="V372" i="114"/>
  <c r="AD371" i="114"/>
  <c r="AC371" i="114"/>
  <c r="AB371" i="114"/>
  <c r="AA371" i="114"/>
  <c r="Z371" i="114"/>
  <c r="Y371" i="114"/>
  <c r="X371" i="114"/>
  <c r="W371" i="114"/>
  <c r="V371" i="114"/>
  <c r="AD370" i="114"/>
  <c r="AC370" i="114"/>
  <c r="AB370" i="114"/>
  <c r="AA370" i="114"/>
  <c r="Z370" i="114"/>
  <c r="Y370" i="114"/>
  <c r="X370" i="114"/>
  <c r="W370" i="114"/>
  <c r="V370" i="114"/>
  <c r="AD369" i="114"/>
  <c r="AC369" i="114"/>
  <c r="AB369" i="114"/>
  <c r="AA369" i="114"/>
  <c r="Z369" i="114"/>
  <c r="Y369" i="114"/>
  <c r="X369" i="114"/>
  <c r="W369" i="114"/>
  <c r="V369" i="114"/>
  <c r="AD368" i="114"/>
  <c r="AC368" i="114"/>
  <c r="AB368" i="114"/>
  <c r="AA368" i="114"/>
  <c r="Z368" i="114"/>
  <c r="Y368" i="114"/>
  <c r="X368" i="114"/>
  <c r="W368" i="114"/>
  <c r="V368" i="114"/>
  <c r="AD367" i="114"/>
  <c r="AC367" i="114"/>
  <c r="AB367" i="114"/>
  <c r="AA367" i="114"/>
  <c r="Z367" i="114"/>
  <c r="Y367" i="114"/>
  <c r="X367" i="114"/>
  <c r="W367" i="114"/>
  <c r="V367" i="114"/>
  <c r="AD366" i="114"/>
  <c r="AC366" i="114"/>
  <c r="AB366" i="114"/>
  <c r="AA366" i="114"/>
  <c r="Z366" i="114"/>
  <c r="Y366" i="114"/>
  <c r="X366" i="114"/>
  <c r="W366" i="114"/>
  <c r="V366" i="114"/>
  <c r="AD365" i="114"/>
  <c r="AC365" i="114"/>
  <c r="AB365" i="114"/>
  <c r="AA365" i="114"/>
  <c r="Z365" i="114"/>
  <c r="Y365" i="114"/>
  <c r="X365" i="114"/>
  <c r="W365" i="114"/>
  <c r="V365" i="114"/>
  <c r="AD364" i="114"/>
  <c r="AC364" i="114"/>
  <c r="AB364" i="114"/>
  <c r="AA364" i="114"/>
  <c r="Z364" i="114"/>
  <c r="Y364" i="114"/>
  <c r="X364" i="114"/>
  <c r="W364" i="114"/>
  <c r="V364" i="114"/>
  <c r="AD363" i="114"/>
  <c r="AC363" i="114"/>
  <c r="AB363" i="114"/>
  <c r="AA363" i="114"/>
  <c r="Z363" i="114"/>
  <c r="Y363" i="114"/>
  <c r="X363" i="114"/>
  <c r="W363" i="114"/>
  <c r="V363" i="114"/>
  <c r="AD362" i="114"/>
  <c r="AC362" i="114"/>
  <c r="AB362" i="114"/>
  <c r="AA362" i="114"/>
  <c r="Z362" i="114"/>
  <c r="Y362" i="114"/>
  <c r="X362" i="114"/>
  <c r="W362" i="114"/>
  <c r="V362" i="114"/>
  <c r="AD361" i="114"/>
  <c r="AC361" i="114"/>
  <c r="AB361" i="114"/>
  <c r="AA361" i="114"/>
  <c r="Z361" i="114"/>
  <c r="Y361" i="114"/>
  <c r="X361" i="114"/>
  <c r="W361" i="114"/>
  <c r="V361" i="114"/>
  <c r="AD360" i="114"/>
  <c r="AC360" i="114"/>
  <c r="AB360" i="114"/>
  <c r="AA360" i="114"/>
  <c r="Z360" i="114"/>
  <c r="Y360" i="114"/>
  <c r="X360" i="114"/>
  <c r="W360" i="114"/>
  <c r="V360" i="114"/>
  <c r="AD359" i="114"/>
  <c r="AC359" i="114"/>
  <c r="AB359" i="114"/>
  <c r="AA359" i="114"/>
  <c r="Z359" i="114"/>
  <c r="Y359" i="114"/>
  <c r="X359" i="114"/>
  <c r="W359" i="114"/>
  <c r="V359" i="114"/>
  <c r="AD358" i="114"/>
  <c r="AC358" i="114"/>
  <c r="AB358" i="114"/>
  <c r="AA358" i="114"/>
  <c r="Z358" i="114"/>
  <c r="Y358" i="114"/>
  <c r="X358" i="114"/>
  <c r="W358" i="114"/>
  <c r="V358" i="114"/>
  <c r="AD357" i="114"/>
  <c r="AC357" i="114"/>
  <c r="AB357" i="114"/>
  <c r="AA357" i="114"/>
  <c r="Z357" i="114"/>
  <c r="Y357" i="114"/>
  <c r="X357" i="114"/>
  <c r="W357" i="114"/>
  <c r="V357" i="114"/>
  <c r="AD356" i="114"/>
  <c r="AC356" i="114"/>
  <c r="AB356" i="114"/>
  <c r="AA356" i="114"/>
  <c r="Z356" i="114"/>
  <c r="Y356" i="114"/>
  <c r="X356" i="114"/>
  <c r="W356" i="114"/>
  <c r="V356" i="114"/>
  <c r="AD355" i="114"/>
  <c r="AC355" i="114"/>
  <c r="AB355" i="114"/>
  <c r="AA355" i="114"/>
  <c r="Z355" i="114"/>
  <c r="Y355" i="114"/>
  <c r="X355" i="114"/>
  <c r="W355" i="114"/>
  <c r="V355" i="114"/>
  <c r="AD354" i="114"/>
  <c r="AC354" i="114"/>
  <c r="AB354" i="114"/>
  <c r="AA354" i="114"/>
  <c r="Z354" i="114"/>
  <c r="Y354" i="114"/>
  <c r="X354" i="114"/>
  <c r="W354" i="114"/>
  <c r="V354" i="114"/>
  <c r="AD353" i="114"/>
  <c r="AC353" i="114"/>
  <c r="AB353" i="114"/>
  <c r="AA353" i="114"/>
  <c r="Z353" i="114"/>
  <c r="Y353" i="114"/>
  <c r="X353" i="114"/>
  <c r="W353" i="114"/>
  <c r="V353" i="114"/>
  <c r="AD352" i="114"/>
  <c r="AC352" i="114"/>
  <c r="AB352" i="114"/>
  <c r="AA352" i="114"/>
  <c r="Z352" i="114"/>
  <c r="Y352" i="114"/>
  <c r="X352" i="114"/>
  <c r="W352" i="114"/>
  <c r="V352" i="114"/>
  <c r="AD351" i="114"/>
  <c r="AC351" i="114"/>
  <c r="AB351" i="114"/>
  <c r="AA351" i="114"/>
  <c r="Z351" i="114"/>
  <c r="Y351" i="114"/>
  <c r="X351" i="114"/>
  <c r="W351" i="114"/>
  <c r="V351" i="114"/>
  <c r="AD350" i="114"/>
  <c r="AC350" i="114"/>
  <c r="AB350" i="114"/>
  <c r="AA350" i="114"/>
  <c r="Z350" i="114"/>
  <c r="Y350" i="114"/>
  <c r="X350" i="114"/>
  <c r="W350" i="114"/>
  <c r="V350" i="114"/>
  <c r="AD349" i="114"/>
  <c r="AC349" i="114"/>
  <c r="AB349" i="114"/>
  <c r="AA349" i="114"/>
  <c r="Z349" i="114"/>
  <c r="Y349" i="114"/>
  <c r="X349" i="114"/>
  <c r="W349" i="114"/>
  <c r="V349" i="114"/>
  <c r="AD348" i="114"/>
  <c r="AC348" i="114"/>
  <c r="AB348" i="114"/>
  <c r="AA348" i="114"/>
  <c r="Z348" i="114"/>
  <c r="Y348" i="114"/>
  <c r="X348" i="114"/>
  <c r="W348" i="114"/>
  <c r="V348" i="114"/>
  <c r="AD347" i="114"/>
  <c r="AC347" i="114"/>
  <c r="AB347" i="114"/>
  <c r="AA347" i="114"/>
  <c r="Z347" i="114"/>
  <c r="Y347" i="114"/>
  <c r="X347" i="114"/>
  <c r="W347" i="114"/>
  <c r="V347" i="114"/>
  <c r="AD346" i="114"/>
  <c r="AC346" i="114"/>
  <c r="AB346" i="114"/>
  <c r="AA346" i="114"/>
  <c r="Z346" i="114"/>
  <c r="Y346" i="114"/>
  <c r="X346" i="114"/>
  <c r="W346" i="114"/>
  <c r="V346" i="114"/>
  <c r="AD345" i="114"/>
  <c r="AC345" i="114"/>
  <c r="AB345" i="114"/>
  <c r="AA345" i="114"/>
  <c r="Z345" i="114"/>
  <c r="Y345" i="114"/>
  <c r="X345" i="114"/>
  <c r="W345" i="114"/>
  <c r="V345" i="114"/>
  <c r="AD344" i="114"/>
  <c r="AC344" i="114"/>
  <c r="AB344" i="114"/>
  <c r="AA344" i="114"/>
  <c r="Z344" i="114"/>
  <c r="Y344" i="114"/>
  <c r="X344" i="114"/>
  <c r="W344" i="114"/>
  <c r="V344" i="114"/>
  <c r="AD343" i="114"/>
  <c r="AC343" i="114"/>
  <c r="AB343" i="114"/>
  <c r="AA343" i="114"/>
  <c r="Z343" i="114"/>
  <c r="Y343" i="114"/>
  <c r="X343" i="114"/>
  <c r="W343" i="114"/>
  <c r="V343" i="114"/>
  <c r="AD342" i="114"/>
  <c r="AC342" i="114"/>
  <c r="AB342" i="114"/>
  <c r="AA342" i="114"/>
  <c r="Z342" i="114"/>
  <c r="Y342" i="114"/>
  <c r="X342" i="114"/>
  <c r="W342" i="114"/>
  <c r="V342" i="114"/>
  <c r="AD341" i="114"/>
  <c r="AC341" i="114"/>
  <c r="AB341" i="114"/>
  <c r="AA341" i="114"/>
  <c r="Z341" i="114"/>
  <c r="Y341" i="114"/>
  <c r="X341" i="114"/>
  <c r="W341" i="114"/>
  <c r="V341" i="114"/>
  <c r="AD340" i="114"/>
  <c r="AC340" i="114"/>
  <c r="AB340" i="114"/>
  <c r="AA340" i="114"/>
  <c r="Z340" i="114"/>
  <c r="Y340" i="114"/>
  <c r="X340" i="114"/>
  <c r="W340" i="114"/>
  <c r="V340" i="114"/>
  <c r="AD339" i="114"/>
  <c r="AC339" i="114"/>
  <c r="AB339" i="114"/>
  <c r="AA339" i="114"/>
  <c r="Z339" i="114"/>
  <c r="Y339" i="114"/>
  <c r="X339" i="114"/>
  <c r="W339" i="114"/>
  <c r="V339" i="114"/>
  <c r="AD338" i="114"/>
  <c r="AC338" i="114"/>
  <c r="AB338" i="114"/>
  <c r="AA338" i="114"/>
  <c r="Z338" i="114"/>
  <c r="Y338" i="114"/>
  <c r="X338" i="114"/>
  <c r="W338" i="114"/>
  <c r="V338" i="114"/>
  <c r="AD337" i="114"/>
  <c r="AC337" i="114"/>
  <c r="AB337" i="114"/>
  <c r="AA337" i="114"/>
  <c r="Z337" i="114"/>
  <c r="Y337" i="114"/>
  <c r="X337" i="114"/>
  <c r="W337" i="114"/>
  <c r="V337" i="114"/>
  <c r="AD336" i="114"/>
  <c r="AC336" i="114"/>
  <c r="AB336" i="114"/>
  <c r="AA336" i="114"/>
  <c r="Z336" i="114"/>
  <c r="Y336" i="114"/>
  <c r="X336" i="114"/>
  <c r="W336" i="114"/>
  <c r="V336" i="114"/>
  <c r="AD335" i="114"/>
  <c r="AC335" i="114"/>
  <c r="AB335" i="114"/>
  <c r="AA335" i="114"/>
  <c r="Z335" i="114"/>
  <c r="Y335" i="114"/>
  <c r="X335" i="114"/>
  <c r="W335" i="114"/>
  <c r="V335" i="114"/>
  <c r="AD334" i="114"/>
  <c r="AC334" i="114"/>
  <c r="AB334" i="114"/>
  <c r="AA334" i="114"/>
  <c r="Z334" i="114"/>
  <c r="Y334" i="114"/>
  <c r="X334" i="114"/>
  <c r="W334" i="114"/>
  <c r="V334" i="114"/>
  <c r="AD333" i="114"/>
  <c r="AC333" i="114"/>
  <c r="AB333" i="114"/>
  <c r="AA333" i="114"/>
  <c r="Z333" i="114"/>
  <c r="Y333" i="114"/>
  <c r="X333" i="114"/>
  <c r="W333" i="114"/>
  <c r="V333" i="114"/>
  <c r="AD332" i="114"/>
  <c r="AC332" i="114"/>
  <c r="AB332" i="114"/>
  <c r="AA332" i="114"/>
  <c r="Z332" i="114"/>
  <c r="Y332" i="114"/>
  <c r="X332" i="114"/>
  <c r="W332" i="114"/>
  <c r="V332" i="114"/>
  <c r="AD331" i="114"/>
  <c r="AC331" i="114"/>
  <c r="AB331" i="114"/>
  <c r="AA331" i="114"/>
  <c r="Z331" i="114"/>
  <c r="Y331" i="114"/>
  <c r="X331" i="114"/>
  <c r="W331" i="114"/>
  <c r="V331" i="114"/>
  <c r="AD330" i="114"/>
  <c r="AC330" i="114"/>
  <c r="AB330" i="114"/>
  <c r="AA330" i="114"/>
  <c r="Z330" i="114"/>
  <c r="Y330" i="114"/>
  <c r="X330" i="114"/>
  <c r="W330" i="114"/>
  <c r="V330" i="114"/>
  <c r="AD329" i="114"/>
  <c r="AC329" i="114"/>
  <c r="AB329" i="114"/>
  <c r="AA329" i="114"/>
  <c r="Z329" i="114"/>
  <c r="Y329" i="114"/>
  <c r="X329" i="114"/>
  <c r="W329" i="114"/>
  <c r="V329" i="114"/>
  <c r="AD328" i="114"/>
  <c r="AC328" i="114"/>
  <c r="AB328" i="114"/>
  <c r="AA328" i="114"/>
  <c r="Z328" i="114"/>
  <c r="Y328" i="114"/>
  <c r="X328" i="114"/>
  <c r="W328" i="114"/>
  <c r="V328" i="114"/>
  <c r="AD327" i="114"/>
  <c r="AC327" i="114"/>
  <c r="AB327" i="114"/>
  <c r="AA327" i="114"/>
  <c r="Z327" i="114"/>
  <c r="Y327" i="114"/>
  <c r="X327" i="114"/>
  <c r="W327" i="114"/>
  <c r="V327" i="114"/>
  <c r="AD326" i="114"/>
  <c r="AC326" i="114"/>
  <c r="AB326" i="114"/>
  <c r="AA326" i="114"/>
  <c r="Z326" i="114"/>
  <c r="Y326" i="114"/>
  <c r="X326" i="114"/>
  <c r="W326" i="114"/>
  <c r="V326" i="114"/>
  <c r="AD325" i="114"/>
  <c r="AC325" i="114"/>
  <c r="AB325" i="114"/>
  <c r="AA325" i="114"/>
  <c r="Z325" i="114"/>
  <c r="Y325" i="114"/>
  <c r="X325" i="114"/>
  <c r="W325" i="114"/>
  <c r="V325" i="114"/>
  <c r="AD324" i="114"/>
  <c r="AC324" i="114"/>
  <c r="AB324" i="114"/>
  <c r="AA324" i="114"/>
  <c r="Z324" i="114"/>
  <c r="Y324" i="114"/>
  <c r="X324" i="114"/>
  <c r="W324" i="114"/>
  <c r="V324" i="114"/>
  <c r="AD323" i="114"/>
  <c r="AC323" i="114"/>
  <c r="AB323" i="114"/>
  <c r="AA323" i="114"/>
  <c r="Z323" i="114"/>
  <c r="Y323" i="114"/>
  <c r="X323" i="114"/>
  <c r="W323" i="114"/>
  <c r="V323" i="114"/>
  <c r="AD322" i="114"/>
  <c r="AC322" i="114"/>
  <c r="AB322" i="114"/>
  <c r="AA322" i="114"/>
  <c r="Z322" i="114"/>
  <c r="Y322" i="114"/>
  <c r="X322" i="114"/>
  <c r="W322" i="114"/>
  <c r="V322" i="114"/>
  <c r="AD321" i="114"/>
  <c r="AC321" i="114"/>
  <c r="AB321" i="114"/>
  <c r="AA321" i="114"/>
  <c r="Z321" i="114"/>
  <c r="Y321" i="114"/>
  <c r="X321" i="114"/>
  <c r="W321" i="114"/>
  <c r="V321" i="114"/>
  <c r="AD320" i="114"/>
  <c r="AC320" i="114"/>
  <c r="AB320" i="114"/>
  <c r="AA320" i="114"/>
  <c r="Z320" i="114"/>
  <c r="Y320" i="114"/>
  <c r="X320" i="114"/>
  <c r="W320" i="114"/>
  <c r="V320" i="114"/>
  <c r="AD319" i="114"/>
  <c r="AC319" i="114"/>
  <c r="AB319" i="114"/>
  <c r="AA319" i="114"/>
  <c r="Z319" i="114"/>
  <c r="Y319" i="114"/>
  <c r="X319" i="114"/>
  <c r="W319" i="114"/>
  <c r="V319" i="114"/>
  <c r="AD318" i="114"/>
  <c r="AC318" i="114"/>
  <c r="AB318" i="114"/>
  <c r="AA318" i="114"/>
  <c r="Z318" i="114"/>
  <c r="Y318" i="114"/>
  <c r="X318" i="114"/>
  <c r="W318" i="114"/>
  <c r="V318" i="114"/>
  <c r="AD317" i="114"/>
  <c r="AC317" i="114"/>
  <c r="AB317" i="114"/>
  <c r="AA317" i="114"/>
  <c r="Z317" i="114"/>
  <c r="Y317" i="114"/>
  <c r="X317" i="114"/>
  <c r="W317" i="114"/>
  <c r="V317" i="114"/>
  <c r="AD316" i="114"/>
  <c r="AC316" i="114"/>
  <c r="AB316" i="114"/>
  <c r="AA316" i="114"/>
  <c r="Z316" i="114"/>
  <c r="Y316" i="114"/>
  <c r="X316" i="114"/>
  <c r="W316" i="114"/>
  <c r="V316" i="114"/>
  <c r="AD315" i="114"/>
  <c r="AC315" i="114"/>
  <c r="AB315" i="114"/>
  <c r="AA315" i="114"/>
  <c r="Z315" i="114"/>
  <c r="Y315" i="114"/>
  <c r="X315" i="114"/>
  <c r="W315" i="114"/>
  <c r="V315" i="114"/>
  <c r="P390" i="114" l="1"/>
  <c r="F79" i="236" l="1" a="1"/>
  <c r="F79" i="236" s="1"/>
  <c r="F78" i="236" a="1"/>
  <c r="F78" i="236" s="1"/>
  <c r="F77" i="236" a="1"/>
  <c r="F77" i="236" s="1"/>
  <c r="F76" i="236" a="1"/>
  <c r="F76" i="236" s="1"/>
  <c r="F75" i="236" a="1"/>
  <c r="F75" i="236" s="1"/>
  <c r="F74" i="236" a="1"/>
  <c r="F74" i="236" s="1"/>
  <c r="F73" i="236" a="1"/>
  <c r="F73" i="236" s="1"/>
  <c r="F72" i="236" a="1"/>
  <c r="F72" i="236" s="1"/>
  <c r="F71" i="236" a="1"/>
  <c r="F71" i="236" s="1"/>
  <c r="F70" i="236" a="1"/>
  <c r="F70" i="236" s="1"/>
  <c r="F69" i="236" a="1"/>
  <c r="F69" i="236" s="1"/>
  <c r="F68" i="236" a="1"/>
  <c r="F68" i="236" s="1"/>
  <c r="F67" i="236" a="1"/>
  <c r="F67" i="236" s="1"/>
  <c r="F66" i="236" a="1"/>
  <c r="F66" i="236" s="1"/>
  <c r="F65" i="236" a="1"/>
  <c r="F65" i="236" s="1"/>
  <c r="F64" i="236" a="1"/>
  <c r="F64" i="236" s="1"/>
  <c r="F63" i="236" a="1"/>
  <c r="F63" i="236" s="1"/>
  <c r="F62" i="236" a="1"/>
  <c r="F62" i="236" s="1"/>
  <c r="F61" i="236" a="1"/>
  <c r="F61" i="236" s="1"/>
  <c r="F60" i="236" a="1"/>
  <c r="F60" i="236" s="1"/>
  <c r="F59" i="236" a="1"/>
  <c r="F59" i="236" s="1"/>
  <c r="F58" i="236" a="1"/>
  <c r="F58" i="236" s="1"/>
  <c r="F57" i="236" a="1"/>
  <c r="F57" i="236" s="1"/>
  <c r="F56" i="236" a="1"/>
  <c r="F56" i="236" s="1"/>
  <c r="F55" i="236" a="1"/>
  <c r="F55" i="236" s="1"/>
  <c r="F54" i="236" a="1"/>
  <c r="F54" i="236" s="1"/>
  <c r="F53" i="236" a="1"/>
  <c r="F53" i="236" s="1"/>
  <c r="F52" i="236" a="1"/>
  <c r="F52" i="236" s="1"/>
  <c r="F51" i="236" a="1"/>
  <c r="F51" i="236" s="1"/>
  <c r="F50" i="236" a="1"/>
  <c r="F50" i="236" s="1"/>
  <c r="F49" i="236" a="1"/>
  <c r="F49" i="236" s="1"/>
  <c r="F48" i="236" a="1"/>
  <c r="F48" i="236" s="1"/>
  <c r="F47" i="236" a="1"/>
  <c r="F47" i="236" s="1"/>
  <c r="F46" i="236" a="1"/>
  <c r="F46" i="236" s="1"/>
  <c r="F45" i="236" a="1"/>
  <c r="F45" i="236" s="1"/>
  <c r="F44" i="236" a="1"/>
  <c r="F44" i="236" s="1"/>
  <c r="F43" i="236" a="1"/>
  <c r="F43" i="236" s="1"/>
  <c r="F42" i="236" a="1"/>
  <c r="F42" i="236" s="1"/>
  <c r="F41" i="236" a="1"/>
  <c r="F41" i="236" s="1"/>
  <c r="F40" i="236" a="1"/>
  <c r="F40" i="236" s="1"/>
  <c r="F39" i="236" a="1"/>
  <c r="F39" i="236" s="1"/>
  <c r="F38" i="236" a="1"/>
  <c r="F38" i="236" s="1"/>
  <c r="F37" i="236" a="1"/>
  <c r="F37" i="236" s="1"/>
  <c r="F36" i="236" a="1"/>
  <c r="F36" i="236" s="1"/>
  <c r="F35" i="236" a="1"/>
  <c r="F35" i="236" s="1"/>
  <c r="F34" i="236" a="1"/>
  <c r="F34" i="236" s="1"/>
  <c r="F33" i="236" a="1"/>
  <c r="F33" i="236" s="1"/>
  <c r="F32" i="236" a="1"/>
  <c r="F32" i="236" s="1"/>
  <c r="F31" i="236" a="1"/>
  <c r="F31" i="236" s="1"/>
  <c r="F30" i="236" a="1"/>
  <c r="F30" i="236" s="1"/>
  <c r="F29" i="236" a="1"/>
  <c r="F29" i="236" s="1"/>
  <c r="F28" i="236" a="1"/>
  <c r="F28" i="236" s="1"/>
  <c r="F27" i="236" a="1"/>
  <c r="F27" i="236" s="1"/>
  <c r="F26" i="236" a="1"/>
  <c r="F26" i="236" s="1"/>
  <c r="F25" i="236" a="1"/>
  <c r="F25" i="236" s="1"/>
  <c r="F24" i="236" a="1"/>
  <c r="F24" i="236" s="1"/>
  <c r="F23" i="236" a="1"/>
  <c r="F23" i="236" s="1"/>
  <c r="F22" i="236" a="1"/>
  <c r="F22" i="236" s="1"/>
  <c r="F21" i="236" a="1"/>
  <c r="F21" i="236" s="1"/>
  <c r="F20" i="236" a="1"/>
  <c r="F20" i="236" s="1"/>
  <c r="F19" i="236" a="1"/>
  <c r="F19" i="236" s="1"/>
  <c r="F18" i="236" a="1"/>
  <c r="F18" i="236" s="1"/>
  <c r="F17" i="236" a="1"/>
  <c r="F17" i="236" s="1"/>
  <c r="F16" i="236" a="1"/>
  <c r="F16" i="236" s="1"/>
  <c r="F15" i="236" a="1"/>
  <c r="F15" i="236" s="1"/>
  <c r="F14" i="236" a="1"/>
  <c r="F14" i="236" s="1"/>
  <c r="F13" i="236" a="1"/>
  <c r="F13" i="236" s="1"/>
  <c r="F12" i="236" a="1"/>
  <c r="F12" i="236" s="1"/>
  <c r="F11" i="236" a="1"/>
  <c r="F11" i="236" s="1"/>
  <c r="F10" i="236" a="1"/>
  <c r="F10" i="236" s="1"/>
  <c r="F9" i="236" a="1"/>
  <c r="F9" i="236" s="1"/>
  <c r="F8" i="236" a="1"/>
  <c r="F8" i="236" s="1"/>
  <c r="F7" i="236" a="1"/>
  <c r="F7" i="236" s="1"/>
  <c r="F6" i="236" a="1"/>
  <c r="F6" i="236" s="1"/>
  <c r="F5" i="236" a="1"/>
  <c r="F5" i="236" s="1"/>
  <c r="B3" i="177"/>
  <c r="B3" i="59" l="1"/>
  <c r="P78" i="236" l="1"/>
  <c r="O78" i="236"/>
  <c r="N78" i="236" s="1"/>
  <c r="M78" i="236"/>
  <c r="L78" i="236" a="1"/>
  <c r="L78" i="236" s="1"/>
  <c r="K78" i="236" s="1"/>
  <c r="B78" i="236"/>
  <c r="P77" i="236"/>
  <c r="O77" i="236"/>
  <c r="N77" i="236" s="1"/>
  <c r="M77" i="236"/>
  <c r="L77" i="236" a="1"/>
  <c r="L77" i="236" s="1"/>
  <c r="K77" i="236" s="1"/>
  <c r="B77" i="236"/>
  <c r="P76" i="236"/>
  <c r="O76" i="236"/>
  <c r="N76" i="236" s="1"/>
  <c r="M76" i="236"/>
  <c r="L76" i="236" a="1"/>
  <c r="L76" i="236" s="1"/>
  <c r="K76" i="236" s="1"/>
  <c r="B76" i="236"/>
  <c r="P75" i="236"/>
  <c r="O75" i="236"/>
  <c r="N75" i="236" s="1"/>
  <c r="M75" i="236"/>
  <c r="L75" i="236" a="1"/>
  <c r="L75" i="236" s="1"/>
  <c r="K75" i="236" s="1"/>
  <c r="B75" i="236"/>
  <c r="P74" i="236"/>
  <c r="O74" i="236"/>
  <c r="N74" i="236" s="1"/>
  <c r="M74" i="236"/>
  <c r="L74" i="236" a="1"/>
  <c r="L74" i="236" s="1"/>
  <c r="K74" i="236" s="1"/>
  <c r="B74" i="236"/>
  <c r="P73" i="236"/>
  <c r="O73" i="236"/>
  <c r="N73" i="236" s="1"/>
  <c r="M73" i="236"/>
  <c r="L73" i="236" a="1"/>
  <c r="L73" i="236" s="1"/>
  <c r="K73" i="236" s="1"/>
  <c r="B73" i="236"/>
  <c r="P72" i="236"/>
  <c r="O72" i="236"/>
  <c r="N72" i="236" s="1"/>
  <c r="M72" i="236"/>
  <c r="L72" i="236" a="1"/>
  <c r="L72" i="236" s="1"/>
  <c r="K72" i="236" s="1"/>
  <c r="B72" i="236"/>
  <c r="P71" i="236"/>
  <c r="O71" i="236"/>
  <c r="N71" i="236" s="1"/>
  <c r="M71" i="236"/>
  <c r="L71" i="236" a="1"/>
  <c r="L71" i="236" s="1"/>
  <c r="K71" i="236" s="1"/>
  <c r="B71" i="236"/>
  <c r="P70" i="236"/>
  <c r="O70" i="236"/>
  <c r="N70" i="236" s="1"/>
  <c r="M70" i="236"/>
  <c r="L70" i="236" a="1"/>
  <c r="L70" i="236" s="1"/>
  <c r="K70" i="236" s="1"/>
  <c r="B70" i="236"/>
  <c r="P69" i="236"/>
  <c r="O69" i="236"/>
  <c r="N69" i="236" s="1"/>
  <c r="M69" i="236"/>
  <c r="L69" i="236" a="1"/>
  <c r="L69" i="236" s="1"/>
  <c r="K69" i="236" s="1"/>
  <c r="B69" i="236"/>
  <c r="P68" i="236"/>
  <c r="O68" i="236"/>
  <c r="N68" i="236" s="1"/>
  <c r="M68" i="236"/>
  <c r="L68" i="236" a="1"/>
  <c r="L68" i="236" s="1"/>
  <c r="K68" i="236" s="1"/>
  <c r="B68" i="236"/>
  <c r="P67" i="236"/>
  <c r="O67" i="236"/>
  <c r="N67" i="236" s="1"/>
  <c r="M67" i="236"/>
  <c r="L67" i="236" a="1"/>
  <c r="L67" i="236" s="1"/>
  <c r="K67" i="236" s="1"/>
  <c r="B67" i="236"/>
  <c r="P66" i="236"/>
  <c r="O66" i="236"/>
  <c r="N66" i="236" s="1"/>
  <c r="M66" i="236"/>
  <c r="L66" i="236" a="1"/>
  <c r="L66" i="236" s="1"/>
  <c r="K66" i="236" s="1"/>
  <c r="B66" i="236"/>
  <c r="P65" i="236"/>
  <c r="O65" i="236"/>
  <c r="N65" i="236" s="1"/>
  <c r="M65" i="236"/>
  <c r="L65" i="236" a="1"/>
  <c r="L65" i="236" s="1"/>
  <c r="K65" i="236" s="1"/>
  <c r="B65" i="236"/>
  <c r="P64" i="236"/>
  <c r="O64" i="236"/>
  <c r="N64" i="236" s="1"/>
  <c r="M64" i="236"/>
  <c r="L64" i="236" a="1"/>
  <c r="L64" i="236" s="1"/>
  <c r="K64" i="236" s="1"/>
  <c r="B64" i="236"/>
  <c r="P63" i="236"/>
  <c r="O63" i="236"/>
  <c r="N63" i="236" s="1"/>
  <c r="M63" i="236"/>
  <c r="L63" i="236" a="1"/>
  <c r="L63" i="236" s="1"/>
  <c r="K63" i="236" s="1"/>
  <c r="B63" i="236"/>
  <c r="P62" i="236"/>
  <c r="O62" i="236"/>
  <c r="N62" i="236" s="1"/>
  <c r="M62" i="236"/>
  <c r="L62" i="236" a="1"/>
  <c r="L62" i="236" s="1"/>
  <c r="K62" i="236" s="1"/>
  <c r="B62" i="236"/>
  <c r="P61" i="236"/>
  <c r="O61" i="236"/>
  <c r="N61" i="236" s="1"/>
  <c r="M61" i="236"/>
  <c r="L61" i="236" a="1"/>
  <c r="L61" i="236" s="1"/>
  <c r="K61" i="236" s="1"/>
  <c r="B61" i="236"/>
  <c r="P60" i="236"/>
  <c r="O60" i="236"/>
  <c r="N60" i="236" s="1"/>
  <c r="M60" i="236"/>
  <c r="L60" i="236" a="1"/>
  <c r="L60" i="236" s="1"/>
  <c r="K60" i="236" s="1"/>
  <c r="B60" i="236"/>
  <c r="P59" i="236"/>
  <c r="O59" i="236"/>
  <c r="N59" i="236" s="1"/>
  <c r="M59" i="236"/>
  <c r="L59" i="236" a="1"/>
  <c r="L59" i="236" s="1"/>
  <c r="K59" i="236" s="1"/>
  <c r="B59" i="236"/>
  <c r="P58" i="236"/>
  <c r="O58" i="236"/>
  <c r="N58" i="236" s="1"/>
  <c r="M58" i="236"/>
  <c r="L58" i="236" a="1"/>
  <c r="L58" i="236" s="1"/>
  <c r="K58" i="236" s="1"/>
  <c r="B58" i="236"/>
  <c r="P57" i="236"/>
  <c r="O57" i="236"/>
  <c r="N57" i="236" s="1"/>
  <c r="M57" i="236"/>
  <c r="L57" i="236" a="1"/>
  <c r="L57" i="236" s="1"/>
  <c r="K57" i="236" s="1"/>
  <c r="B57" i="236"/>
  <c r="P56" i="236"/>
  <c r="O56" i="236"/>
  <c r="N56" i="236" s="1"/>
  <c r="M56" i="236"/>
  <c r="L56" i="236" a="1"/>
  <c r="L56" i="236" s="1"/>
  <c r="K56" i="236" s="1"/>
  <c r="B56" i="236"/>
  <c r="P55" i="236"/>
  <c r="O55" i="236"/>
  <c r="N55" i="236" s="1"/>
  <c r="M55" i="236"/>
  <c r="L55" i="236" a="1"/>
  <c r="L55" i="236" s="1"/>
  <c r="K55" i="236" s="1"/>
  <c r="B55" i="236"/>
  <c r="P54" i="236"/>
  <c r="O54" i="236"/>
  <c r="N54" i="236" s="1"/>
  <c r="M54" i="236"/>
  <c r="L54" i="236" a="1"/>
  <c r="L54" i="236" s="1"/>
  <c r="K54" i="236" s="1"/>
  <c r="B54" i="236"/>
  <c r="P53" i="236"/>
  <c r="O53" i="236"/>
  <c r="N53" i="236" s="1"/>
  <c r="M53" i="236"/>
  <c r="L53" i="236" a="1"/>
  <c r="L53" i="236" s="1"/>
  <c r="K53" i="236" s="1"/>
  <c r="B53" i="236"/>
  <c r="P52" i="236"/>
  <c r="O52" i="236"/>
  <c r="N52" i="236" s="1"/>
  <c r="M52" i="236"/>
  <c r="L52" i="236" a="1"/>
  <c r="L52" i="236" s="1"/>
  <c r="K52" i="236" s="1"/>
  <c r="B52" i="236"/>
  <c r="P51" i="236"/>
  <c r="O51" i="236"/>
  <c r="N51" i="236" s="1"/>
  <c r="M51" i="236"/>
  <c r="L51" i="236"/>
  <c r="K51" i="236" s="1"/>
  <c r="L51" i="236" a="1"/>
  <c r="B51" i="236"/>
  <c r="P50" i="236"/>
  <c r="O50" i="236"/>
  <c r="N50" i="236" s="1"/>
  <c r="M50" i="236"/>
  <c r="L50" i="236" a="1"/>
  <c r="L50" i="236" s="1"/>
  <c r="K50" i="236" s="1"/>
  <c r="B50" i="236"/>
  <c r="P49" i="236"/>
  <c r="O49" i="236"/>
  <c r="N49" i="236" s="1"/>
  <c r="M49" i="236"/>
  <c r="L49" i="236" a="1"/>
  <c r="L49" i="236" s="1"/>
  <c r="K49" i="236" s="1"/>
  <c r="B49" i="236"/>
  <c r="P48" i="236"/>
  <c r="O48" i="236"/>
  <c r="N48" i="236" s="1"/>
  <c r="M48" i="236"/>
  <c r="L48" i="236" a="1"/>
  <c r="L48" i="236" s="1"/>
  <c r="K48" i="236" s="1"/>
  <c r="B48" i="236"/>
  <c r="P47" i="236"/>
  <c r="O47" i="236"/>
  <c r="N47" i="236" s="1"/>
  <c r="M47" i="236"/>
  <c r="L47" i="236" a="1"/>
  <c r="L47" i="236" s="1"/>
  <c r="K47" i="236" s="1"/>
  <c r="B47" i="236"/>
  <c r="P46" i="236"/>
  <c r="O46" i="236"/>
  <c r="N46" i="236" s="1"/>
  <c r="M46" i="236"/>
  <c r="L46" i="236" a="1"/>
  <c r="L46" i="236" s="1"/>
  <c r="K46" i="236" s="1"/>
  <c r="B46" i="236"/>
  <c r="P45" i="236"/>
  <c r="O45" i="236"/>
  <c r="N45" i="236" s="1"/>
  <c r="M45" i="236"/>
  <c r="L45" i="236" a="1"/>
  <c r="L45" i="236" s="1"/>
  <c r="K45" i="236" s="1"/>
  <c r="B45" i="236"/>
  <c r="P44" i="236"/>
  <c r="O44" i="236"/>
  <c r="N44" i="236" s="1"/>
  <c r="M44" i="236"/>
  <c r="L44" i="236" a="1"/>
  <c r="L44" i="236" s="1"/>
  <c r="K44" i="236" s="1"/>
  <c r="B44" i="236"/>
  <c r="P43" i="236"/>
  <c r="P44" i="177" s="1"/>
  <c r="O43" i="236"/>
  <c r="N43" i="236" s="1"/>
  <c r="M43" i="236"/>
  <c r="L43" i="236" a="1"/>
  <c r="L43" i="236" s="1"/>
  <c r="K43" i="236" s="1"/>
  <c r="B43" i="236"/>
  <c r="P42" i="236"/>
  <c r="O42" i="236"/>
  <c r="N42" i="236" s="1"/>
  <c r="M42" i="236"/>
  <c r="L42" i="236" a="1"/>
  <c r="L42" i="236" s="1"/>
  <c r="K42" i="236" s="1"/>
  <c r="B42" i="236"/>
  <c r="P41" i="236"/>
  <c r="O41" i="236"/>
  <c r="N41" i="236" s="1"/>
  <c r="M41" i="236"/>
  <c r="L41" i="236" a="1"/>
  <c r="L41" i="236" s="1"/>
  <c r="K41" i="236" s="1"/>
  <c r="B41" i="236"/>
  <c r="P40" i="236"/>
  <c r="O40" i="236"/>
  <c r="N40" i="236" s="1"/>
  <c r="M40" i="236"/>
  <c r="L40" i="236" a="1"/>
  <c r="L40" i="236" s="1"/>
  <c r="K40" i="236" s="1"/>
  <c r="B40" i="236"/>
  <c r="P39" i="236"/>
  <c r="O39" i="236"/>
  <c r="N39" i="236" s="1"/>
  <c r="M39" i="236"/>
  <c r="L39" i="236" a="1"/>
  <c r="L39" i="236" s="1"/>
  <c r="K39" i="236" s="1"/>
  <c r="B39" i="236"/>
  <c r="P38" i="236"/>
  <c r="O38" i="236"/>
  <c r="N38" i="236" s="1"/>
  <c r="M38" i="236"/>
  <c r="L38" i="236" a="1"/>
  <c r="L38" i="236" s="1"/>
  <c r="K38" i="236" s="1"/>
  <c r="B38" i="236"/>
  <c r="P37" i="236"/>
  <c r="O37" i="236"/>
  <c r="N37" i="236" s="1"/>
  <c r="M37" i="236"/>
  <c r="L37" i="236" a="1"/>
  <c r="L37" i="236" s="1"/>
  <c r="K37" i="236" s="1"/>
  <c r="B37" i="236"/>
  <c r="P36" i="236"/>
  <c r="O36" i="236"/>
  <c r="N36" i="236" s="1"/>
  <c r="M36" i="236"/>
  <c r="L36" i="236" a="1"/>
  <c r="L36" i="236" s="1"/>
  <c r="K36" i="236" s="1"/>
  <c r="B36" i="236"/>
  <c r="P35" i="236"/>
  <c r="O35" i="236"/>
  <c r="N35" i="236" s="1"/>
  <c r="M35" i="236"/>
  <c r="L35" i="236" a="1"/>
  <c r="L35" i="236" s="1"/>
  <c r="K35" i="236" s="1"/>
  <c r="B35" i="236"/>
  <c r="P34" i="236"/>
  <c r="O34" i="236"/>
  <c r="N34" i="236" s="1"/>
  <c r="M34" i="236"/>
  <c r="L34" i="236" a="1"/>
  <c r="L34" i="236" s="1"/>
  <c r="K34" i="236" s="1"/>
  <c r="B34" i="236"/>
  <c r="P33" i="236"/>
  <c r="O33" i="236"/>
  <c r="N33" i="236" s="1"/>
  <c r="M33" i="236"/>
  <c r="L33" i="236"/>
  <c r="K33" i="236" s="1"/>
  <c r="L33" i="236" a="1"/>
  <c r="B33" i="236"/>
  <c r="P32" i="236"/>
  <c r="O32" i="236"/>
  <c r="N32" i="236" s="1"/>
  <c r="M32" i="236"/>
  <c r="L32" i="236" a="1"/>
  <c r="L32" i="236" s="1"/>
  <c r="K32" i="236" s="1"/>
  <c r="B32" i="236"/>
  <c r="P31" i="236"/>
  <c r="O31" i="236"/>
  <c r="N31" i="236" s="1"/>
  <c r="M31" i="236"/>
  <c r="L31" i="236" a="1"/>
  <c r="L31" i="236" s="1"/>
  <c r="K31" i="236" s="1"/>
  <c r="B31" i="236"/>
  <c r="P30" i="236"/>
  <c r="O30" i="236"/>
  <c r="N30" i="236" s="1"/>
  <c r="M30" i="236"/>
  <c r="L30" i="236" a="1"/>
  <c r="L30" i="236" s="1"/>
  <c r="K30" i="236" s="1"/>
  <c r="B30" i="236"/>
  <c r="P29" i="236"/>
  <c r="O29" i="236"/>
  <c r="N29" i="236" s="1"/>
  <c r="M29" i="236"/>
  <c r="L29" i="236" a="1"/>
  <c r="L29" i="236" s="1"/>
  <c r="K29" i="236" s="1"/>
  <c r="B29" i="236"/>
  <c r="P28" i="236"/>
  <c r="O28" i="236"/>
  <c r="N28" i="236" s="1"/>
  <c r="M28" i="236"/>
  <c r="L28" i="236" a="1"/>
  <c r="L28" i="236" s="1"/>
  <c r="K28" i="236" s="1"/>
  <c r="B28" i="236"/>
  <c r="P27" i="236"/>
  <c r="O27" i="236"/>
  <c r="N27" i="236" s="1"/>
  <c r="M27" i="236"/>
  <c r="L27" i="236" a="1"/>
  <c r="L27" i="236" s="1"/>
  <c r="K27" i="236" s="1"/>
  <c r="B27" i="236"/>
  <c r="P26" i="236"/>
  <c r="O26" i="236"/>
  <c r="N26" i="236" s="1"/>
  <c r="M26" i="236"/>
  <c r="L26" i="236" a="1"/>
  <c r="L26" i="236" s="1"/>
  <c r="K26" i="236" s="1"/>
  <c r="B26" i="236"/>
  <c r="P25" i="236"/>
  <c r="O25" i="236"/>
  <c r="N25" i="236" s="1"/>
  <c r="M25" i="236"/>
  <c r="L25" i="236" a="1"/>
  <c r="L25" i="236" s="1"/>
  <c r="K25" i="236" s="1"/>
  <c r="B25" i="236"/>
  <c r="P24" i="236"/>
  <c r="O24" i="236"/>
  <c r="N24" i="236" s="1"/>
  <c r="M24" i="236"/>
  <c r="L24" i="236" a="1"/>
  <c r="L24" i="236" s="1"/>
  <c r="K24" i="236" s="1"/>
  <c r="B24" i="236"/>
  <c r="P23" i="236"/>
  <c r="O23" i="236"/>
  <c r="N23" i="236" s="1"/>
  <c r="M23" i="236"/>
  <c r="L23" i="236" a="1"/>
  <c r="L23" i="236" s="1"/>
  <c r="K23" i="236" s="1"/>
  <c r="B23" i="236"/>
  <c r="P22" i="236"/>
  <c r="O22" i="236"/>
  <c r="N22" i="236" s="1"/>
  <c r="M22" i="236"/>
  <c r="L22" i="236" a="1"/>
  <c r="L22" i="236" s="1"/>
  <c r="K22" i="236" s="1"/>
  <c r="B22" i="236"/>
  <c r="P21" i="236"/>
  <c r="O21" i="236"/>
  <c r="N21" i="236" s="1"/>
  <c r="M21" i="236"/>
  <c r="L21" i="236" a="1"/>
  <c r="L21" i="236" s="1"/>
  <c r="K21" i="236" s="1"/>
  <c r="B21" i="236"/>
  <c r="P20" i="236"/>
  <c r="O20" i="236"/>
  <c r="N20" i="236" s="1"/>
  <c r="M20" i="236"/>
  <c r="L20" i="236" a="1"/>
  <c r="L20" i="236" s="1"/>
  <c r="K20" i="236" s="1"/>
  <c r="B20" i="236"/>
  <c r="P19" i="236"/>
  <c r="O19" i="236"/>
  <c r="N19" i="236" s="1"/>
  <c r="M19" i="236"/>
  <c r="L19" i="236" a="1"/>
  <c r="L19" i="236" s="1"/>
  <c r="K19" i="236" s="1"/>
  <c r="B19" i="236"/>
  <c r="P18" i="236"/>
  <c r="O18" i="236"/>
  <c r="N18" i="236" s="1"/>
  <c r="M18" i="236"/>
  <c r="L18" i="236" a="1"/>
  <c r="L18" i="236" s="1"/>
  <c r="K18" i="236" s="1"/>
  <c r="B18" i="236"/>
  <c r="P17" i="236"/>
  <c r="O17" i="236"/>
  <c r="N17" i="236" s="1"/>
  <c r="M17" i="236"/>
  <c r="L17" i="236" a="1"/>
  <c r="L17" i="236" s="1"/>
  <c r="K17" i="236" s="1"/>
  <c r="B17" i="236"/>
  <c r="P16" i="236"/>
  <c r="O16" i="236"/>
  <c r="N16" i="236" s="1"/>
  <c r="M16" i="236"/>
  <c r="L16" i="236" a="1"/>
  <c r="L16" i="236" s="1"/>
  <c r="K16" i="236" s="1"/>
  <c r="B16" i="236"/>
  <c r="P15" i="236"/>
  <c r="O15" i="236"/>
  <c r="N15" i="236" s="1"/>
  <c r="M15" i="236"/>
  <c r="L15" i="236" a="1"/>
  <c r="L15" i="236" s="1"/>
  <c r="K15" i="236" s="1"/>
  <c r="B15" i="236"/>
  <c r="P14" i="236"/>
  <c r="P15" i="177" s="1"/>
  <c r="O14" i="236"/>
  <c r="N14" i="236" s="1"/>
  <c r="M14" i="236"/>
  <c r="B14" i="236"/>
  <c r="P13" i="236"/>
  <c r="O13" i="236"/>
  <c r="N13" i="236" s="1"/>
  <c r="M13" i="236"/>
  <c r="B13" i="236"/>
  <c r="P12" i="236"/>
  <c r="O12" i="236"/>
  <c r="N12" i="236" s="1"/>
  <c r="M12" i="236"/>
  <c r="B12" i="236"/>
  <c r="P11" i="236"/>
  <c r="O11" i="236"/>
  <c r="N11" i="236" s="1"/>
  <c r="M11" i="236"/>
  <c r="B11" i="236"/>
  <c r="P10" i="236"/>
  <c r="O10" i="236"/>
  <c r="N10" i="236" s="1"/>
  <c r="M10" i="236"/>
  <c r="B10" i="236"/>
  <c r="P9" i="236"/>
  <c r="O9" i="236"/>
  <c r="N9" i="236" s="1"/>
  <c r="M9" i="236"/>
  <c r="B9" i="236"/>
  <c r="P8" i="236"/>
  <c r="O8" i="236"/>
  <c r="N8" i="236" s="1"/>
  <c r="M8" i="236"/>
  <c r="B8" i="236"/>
  <c r="P7" i="236"/>
  <c r="O7" i="236"/>
  <c r="N7" i="236" s="1"/>
  <c r="M7" i="236"/>
  <c r="B7" i="236"/>
  <c r="P6" i="236"/>
  <c r="O6" i="236"/>
  <c r="N6" i="236" s="1"/>
  <c r="M6" i="236"/>
  <c r="B6" i="236"/>
  <c r="P5" i="236"/>
  <c r="O5" i="236"/>
  <c r="N5" i="236" s="1"/>
  <c r="M5" i="236"/>
  <c r="B5" i="236"/>
  <c r="P4" i="236"/>
  <c r="O4" i="236"/>
  <c r="N4" i="236" s="1"/>
  <c r="M4" i="236"/>
  <c r="B4" i="236"/>
  <c r="B2" i="236"/>
  <c r="K44" i="177" l="1" a="1"/>
  <c r="K44" i="177" s="1"/>
  <c r="C44" i="177" a="1"/>
  <c r="C44" i="177" s="1"/>
  <c r="I44" i="177" a="1"/>
  <c r="I44" i="177" s="1"/>
  <c r="H44" i="177" a="1"/>
  <c r="H44" i="177" s="1"/>
  <c r="G44" i="177" a="1"/>
  <c r="G44" i="177" s="1"/>
  <c r="E44" i="177" a="1"/>
  <c r="E44" i="177" s="1"/>
  <c r="D44" i="177" a="1"/>
  <c r="D44" i="177" s="1"/>
  <c r="C43" i="236"/>
  <c r="P354" i="114" s="1"/>
  <c r="G15" i="177" a="1"/>
  <c r="G15" i="177" s="1"/>
  <c r="C15" i="177" a="1"/>
  <c r="C15" i="177" s="1"/>
  <c r="K15" i="177" a="1"/>
  <c r="K15" i="177" s="1"/>
  <c r="D15" i="177" a="1"/>
  <c r="D15" i="177" s="1"/>
  <c r="H15" i="177" a="1"/>
  <c r="H15" i="177" s="1"/>
  <c r="C14" i="236"/>
  <c r="P325" i="114" s="1"/>
  <c r="N7" i="59"/>
  <c r="N7" i="177"/>
  <c r="C10" i="236"/>
  <c r="P321" i="114" s="1"/>
  <c r="P11" i="177"/>
  <c r="N9" i="59"/>
  <c r="N9" i="177"/>
  <c r="N25" i="59"/>
  <c r="N25" i="177"/>
  <c r="C29" i="236"/>
  <c r="P340" i="114" s="1"/>
  <c r="P30" i="177"/>
  <c r="N53" i="59"/>
  <c r="N53" i="177"/>
  <c r="C5" i="236"/>
  <c r="P316" i="114" s="1"/>
  <c r="P6" i="177"/>
  <c r="N8" i="59"/>
  <c r="N8" i="177"/>
  <c r="C11" i="236"/>
  <c r="P322" i="114" s="1"/>
  <c r="P12" i="177"/>
  <c r="N14" i="59"/>
  <c r="N14" i="177"/>
  <c r="N15" i="59"/>
  <c r="N15" i="177"/>
  <c r="N17" i="59"/>
  <c r="N17" i="177"/>
  <c r="C20" i="236"/>
  <c r="P331" i="114" s="1"/>
  <c r="P21" i="177"/>
  <c r="C21" i="236"/>
  <c r="P332" i="114" s="1"/>
  <c r="P22" i="177"/>
  <c r="N24" i="59"/>
  <c r="N24" i="177"/>
  <c r="C28" i="236"/>
  <c r="P339" i="114" s="1"/>
  <c r="P29" i="177"/>
  <c r="N31" i="59"/>
  <c r="N31" i="177"/>
  <c r="C35" i="236"/>
  <c r="P346" i="114" s="1"/>
  <c r="P36" i="177"/>
  <c r="N38" i="59"/>
  <c r="N38" i="177"/>
  <c r="C41" i="236"/>
  <c r="P352" i="114" s="1"/>
  <c r="P42" i="177"/>
  <c r="N44" i="59"/>
  <c r="N44" i="177"/>
  <c r="N45" i="59"/>
  <c r="N45" i="177"/>
  <c r="C48" i="236"/>
  <c r="P359" i="114" s="1"/>
  <c r="P49" i="177"/>
  <c r="N51" i="59"/>
  <c r="N51" i="177"/>
  <c r="C56" i="236"/>
  <c r="P367" i="114" s="1"/>
  <c r="P57" i="177"/>
  <c r="N59" i="59"/>
  <c r="N59" i="177"/>
  <c r="C62" i="236"/>
  <c r="P373" i="114" s="1"/>
  <c r="P63" i="177"/>
  <c r="N65" i="59"/>
  <c r="N65" i="177"/>
  <c r="C70" i="236"/>
  <c r="P381" i="114" s="1"/>
  <c r="P71" i="177"/>
  <c r="N73" i="59"/>
  <c r="N73" i="177"/>
  <c r="C77" i="236"/>
  <c r="P388" i="114" s="1"/>
  <c r="P78" i="177"/>
  <c r="N13" i="59"/>
  <c r="N13" i="177"/>
  <c r="N16" i="59"/>
  <c r="N16" i="177"/>
  <c r="C19" i="236"/>
  <c r="P330" i="114" s="1"/>
  <c r="P20" i="177"/>
  <c r="N23" i="59"/>
  <c r="N23" i="177"/>
  <c r="C27" i="236"/>
  <c r="P338" i="114" s="1"/>
  <c r="P28" i="177"/>
  <c r="N30" i="59"/>
  <c r="N30" i="177"/>
  <c r="C34" i="236"/>
  <c r="P345" i="114" s="1"/>
  <c r="P35" i="177"/>
  <c r="N37" i="59"/>
  <c r="N37" i="177"/>
  <c r="C40" i="236"/>
  <c r="P351" i="114" s="1"/>
  <c r="P41" i="177"/>
  <c r="N43" i="59"/>
  <c r="N43" i="177"/>
  <c r="C47" i="236"/>
  <c r="P358" i="114" s="1"/>
  <c r="P48" i="177"/>
  <c r="N50" i="59"/>
  <c r="N50" i="177"/>
  <c r="C54" i="236"/>
  <c r="P365" i="114" s="1"/>
  <c r="P55" i="177"/>
  <c r="C55" i="236"/>
  <c r="P366" i="114" s="1"/>
  <c r="P56" i="177"/>
  <c r="N58" i="59"/>
  <c r="N58" i="177"/>
  <c r="C61" i="236"/>
  <c r="P372" i="114" s="1"/>
  <c r="P62" i="177"/>
  <c r="N64" i="59"/>
  <c r="N64" i="177"/>
  <c r="C69" i="236"/>
  <c r="P380" i="114" s="1"/>
  <c r="P70" i="177"/>
  <c r="N72" i="59"/>
  <c r="N72" i="177"/>
  <c r="C76" i="236"/>
  <c r="P387" i="114" s="1"/>
  <c r="P77" i="177"/>
  <c r="N79" i="59"/>
  <c r="N79" i="177"/>
  <c r="C4" i="236"/>
  <c r="P5" i="177"/>
  <c r="N12" i="59"/>
  <c r="N12" i="177"/>
  <c r="C18" i="236"/>
  <c r="P329" i="114" s="1"/>
  <c r="P19" i="177"/>
  <c r="C25" i="236"/>
  <c r="P336" i="114" s="1"/>
  <c r="P26" i="177"/>
  <c r="C26" i="236"/>
  <c r="P337" i="114" s="1"/>
  <c r="P27" i="177"/>
  <c r="N29" i="59"/>
  <c r="N29" i="177"/>
  <c r="C32" i="236"/>
  <c r="P343" i="114" s="1"/>
  <c r="P33" i="177"/>
  <c r="C33" i="236"/>
  <c r="P344" i="114" s="1"/>
  <c r="P34" i="177"/>
  <c r="N36" i="59"/>
  <c r="N36" i="177"/>
  <c r="C39" i="236"/>
  <c r="P350" i="114" s="1"/>
  <c r="P40" i="177"/>
  <c r="N42" i="59"/>
  <c r="N42" i="177"/>
  <c r="C46" i="236"/>
  <c r="P357" i="114" s="1"/>
  <c r="P47" i="177"/>
  <c r="N49" i="59"/>
  <c r="N49" i="177"/>
  <c r="C53" i="236"/>
  <c r="P364" i="114" s="1"/>
  <c r="P54" i="177"/>
  <c r="N56" i="59"/>
  <c r="N56" i="177"/>
  <c r="N57" i="59"/>
  <c r="N57" i="177"/>
  <c r="C60" i="236"/>
  <c r="P371" i="114" s="1"/>
  <c r="P61" i="177"/>
  <c r="N63" i="59"/>
  <c r="N63" i="177"/>
  <c r="C66" i="236"/>
  <c r="P377" i="114" s="1"/>
  <c r="P67" i="177"/>
  <c r="C67" i="236"/>
  <c r="P378" i="114" s="1"/>
  <c r="P68" i="177"/>
  <c r="C68" i="236"/>
  <c r="P379" i="114" s="1"/>
  <c r="P69" i="177"/>
  <c r="N71" i="59"/>
  <c r="N71" i="177"/>
  <c r="C75" i="236"/>
  <c r="P386" i="114" s="1"/>
  <c r="P76" i="177"/>
  <c r="N78" i="59"/>
  <c r="N78" i="177"/>
  <c r="C17" i="236"/>
  <c r="P328" i="114" s="1"/>
  <c r="P18" i="177"/>
  <c r="N27" i="59"/>
  <c r="N27" i="177"/>
  <c r="N28" i="59"/>
  <c r="N28" i="177"/>
  <c r="N34" i="59"/>
  <c r="N34" i="177"/>
  <c r="C38" i="236"/>
  <c r="P349" i="114" s="1"/>
  <c r="P39" i="177"/>
  <c r="N41" i="59"/>
  <c r="N41" i="177"/>
  <c r="C45" i="236"/>
  <c r="P356" i="114" s="1"/>
  <c r="P46" i="177"/>
  <c r="N48" i="59"/>
  <c r="N48" i="177"/>
  <c r="C52" i="236"/>
  <c r="P363" i="114" s="1"/>
  <c r="P53" i="177"/>
  <c r="N55" i="59"/>
  <c r="N55" i="177"/>
  <c r="C59" i="236"/>
  <c r="P370" i="114" s="1"/>
  <c r="P60" i="177"/>
  <c r="N62" i="59"/>
  <c r="N62" i="177"/>
  <c r="C65" i="236"/>
  <c r="P376" i="114" s="1"/>
  <c r="P66" i="177"/>
  <c r="N68" i="59"/>
  <c r="N68" i="177"/>
  <c r="N69" i="59"/>
  <c r="N69" i="177"/>
  <c r="N70" i="59"/>
  <c r="N70" i="177"/>
  <c r="C74" i="236"/>
  <c r="P385" i="114" s="1"/>
  <c r="P75" i="177"/>
  <c r="N77" i="59"/>
  <c r="N77" i="177"/>
  <c r="N22" i="59"/>
  <c r="N22" i="177"/>
  <c r="N6" i="59"/>
  <c r="N6" i="177"/>
  <c r="C9" i="236"/>
  <c r="P320" i="114" s="1"/>
  <c r="P10" i="177"/>
  <c r="C8" i="236"/>
  <c r="P319" i="114" s="1"/>
  <c r="P9" i="177"/>
  <c r="N11" i="59"/>
  <c r="N11" i="177"/>
  <c r="N20" i="59"/>
  <c r="N20" i="177"/>
  <c r="C24" i="236"/>
  <c r="P335" i="114" s="1"/>
  <c r="P25" i="177"/>
  <c r="C31" i="236"/>
  <c r="P342" i="114" s="1"/>
  <c r="P32" i="177"/>
  <c r="N35" i="59"/>
  <c r="N35" i="177"/>
  <c r="N5" i="59"/>
  <c r="N5" i="177"/>
  <c r="C7" i="236"/>
  <c r="P318" i="114" s="1"/>
  <c r="P8" i="177"/>
  <c r="N10" i="59"/>
  <c r="N10" i="177"/>
  <c r="C16" i="236"/>
  <c r="P327" i="114" s="1"/>
  <c r="P17" i="177"/>
  <c r="N19" i="59"/>
  <c r="N19" i="177"/>
  <c r="C23" i="236"/>
  <c r="P334" i="114" s="1"/>
  <c r="P24" i="177"/>
  <c r="N26" i="59"/>
  <c r="N26" i="177"/>
  <c r="C30" i="236"/>
  <c r="P341" i="114" s="1"/>
  <c r="P31" i="177"/>
  <c r="N33" i="59"/>
  <c r="N33" i="177"/>
  <c r="C37" i="236"/>
  <c r="P348" i="114" s="1"/>
  <c r="P38" i="177"/>
  <c r="N40" i="59"/>
  <c r="N40" i="177"/>
  <c r="C44" i="236"/>
  <c r="P355" i="114" s="1"/>
  <c r="P45" i="177"/>
  <c r="N47" i="59"/>
  <c r="N47" i="177"/>
  <c r="C50" i="236"/>
  <c r="P361" i="114" s="1"/>
  <c r="P51" i="177"/>
  <c r="C51" i="236"/>
  <c r="P362" i="114" s="1"/>
  <c r="P52" i="177"/>
  <c r="N54" i="59"/>
  <c r="N54" i="177"/>
  <c r="C58" i="236"/>
  <c r="P369" i="114" s="1"/>
  <c r="P59" i="177"/>
  <c r="N61" i="59"/>
  <c r="N61" i="177"/>
  <c r="C64" i="236"/>
  <c r="P375" i="114" s="1"/>
  <c r="P65" i="177"/>
  <c r="N67" i="59"/>
  <c r="N67" i="177"/>
  <c r="C72" i="236"/>
  <c r="P383" i="114" s="1"/>
  <c r="P73" i="177"/>
  <c r="C73" i="236"/>
  <c r="P384" i="114" s="1"/>
  <c r="P74" i="177"/>
  <c r="N76" i="59"/>
  <c r="N76" i="177"/>
  <c r="N21" i="59"/>
  <c r="N21" i="177"/>
  <c r="C6" i="236"/>
  <c r="P317" i="114" s="1"/>
  <c r="P7" i="177"/>
  <c r="C12" i="236"/>
  <c r="P323" i="114" s="1"/>
  <c r="P13" i="177"/>
  <c r="C13" i="236"/>
  <c r="P324" i="114" s="1"/>
  <c r="P14" i="177"/>
  <c r="C15" i="236"/>
  <c r="P326" i="114" s="1"/>
  <c r="P16" i="177"/>
  <c r="N18" i="59"/>
  <c r="N18" i="177"/>
  <c r="C22" i="236"/>
  <c r="P333" i="114" s="1"/>
  <c r="P23" i="177"/>
  <c r="N32" i="59"/>
  <c r="N32" i="177"/>
  <c r="C36" i="236"/>
  <c r="P347" i="114" s="1"/>
  <c r="P37" i="177"/>
  <c r="N39" i="59"/>
  <c r="N39" i="177"/>
  <c r="C42" i="236"/>
  <c r="P353" i="114" s="1"/>
  <c r="P43" i="177"/>
  <c r="N46" i="59"/>
  <c r="N46" i="177"/>
  <c r="C49" i="236"/>
  <c r="P360" i="114" s="1"/>
  <c r="P50" i="177"/>
  <c r="N52" i="59"/>
  <c r="N52" i="177"/>
  <c r="C57" i="236"/>
  <c r="P368" i="114" s="1"/>
  <c r="P58" i="177"/>
  <c r="N60" i="59"/>
  <c r="N60" i="177"/>
  <c r="C63" i="236"/>
  <c r="P374" i="114" s="1"/>
  <c r="P64" i="177"/>
  <c r="N66" i="59"/>
  <c r="N66" i="177"/>
  <c r="C71" i="236"/>
  <c r="P382" i="114" s="1"/>
  <c r="P72" i="177"/>
  <c r="N74" i="59"/>
  <c r="N74" i="177"/>
  <c r="N75" i="59"/>
  <c r="N75" i="177"/>
  <c r="C78" i="236"/>
  <c r="P389" i="114" s="1"/>
  <c r="P79" i="177"/>
  <c r="F30" i="47"/>
  <c r="K18" i="47"/>
  <c r="K19" i="47" s="1"/>
  <c r="K16" i="47" a="1"/>
  <c r="K16" i="47" s="1"/>
  <c r="K5" i="47"/>
  <c r="H64" i="177" l="1" a="1"/>
  <c r="H64" i="177" s="1"/>
  <c r="G64" i="177" a="1"/>
  <c r="G64" i="177" s="1"/>
  <c r="E64" i="177" a="1"/>
  <c r="E64" i="177" s="1"/>
  <c r="D64" i="177" a="1"/>
  <c r="D64" i="177" s="1"/>
  <c r="K64" i="177" a="1"/>
  <c r="K64" i="177" s="1"/>
  <c r="C64" i="177" a="1"/>
  <c r="C64" i="177" s="1"/>
  <c r="I64" i="177" a="1"/>
  <c r="I64" i="177" s="1"/>
  <c r="D43" i="177" a="1"/>
  <c r="D43" i="177" s="1"/>
  <c r="K43" i="177" a="1"/>
  <c r="K43" i="177" s="1"/>
  <c r="C43" i="177" a="1"/>
  <c r="C43" i="177" s="1"/>
  <c r="I43" i="177" a="1"/>
  <c r="I43" i="177" s="1"/>
  <c r="H43" i="177" a="1"/>
  <c r="H43" i="177" s="1"/>
  <c r="G43" i="177" a="1"/>
  <c r="G43" i="177" s="1"/>
  <c r="E43" i="177" a="1"/>
  <c r="E43" i="177" s="1"/>
  <c r="G16" i="177" a="1"/>
  <c r="G16" i="177" s="1"/>
  <c r="E16" i="177" a="1"/>
  <c r="E16" i="177" s="1"/>
  <c r="K16" i="177" a="1"/>
  <c r="K16" i="177" s="1"/>
  <c r="D16" i="177" a="1"/>
  <c r="D16" i="177" s="1"/>
  <c r="I16" i="177" a="1"/>
  <c r="I16" i="177" s="1"/>
  <c r="C16" i="177" a="1"/>
  <c r="C16" i="177" s="1"/>
  <c r="H16" i="177" a="1"/>
  <c r="H16" i="177" s="1"/>
  <c r="K74" i="177" a="1"/>
  <c r="K74" i="177" s="1"/>
  <c r="C74" i="177" a="1"/>
  <c r="C74" i="177" s="1"/>
  <c r="I74" i="177" a="1"/>
  <c r="I74" i="177" s="1"/>
  <c r="H74" i="177" a="1"/>
  <c r="H74" i="177" s="1"/>
  <c r="G74" i="177" a="1"/>
  <c r="G74" i="177" s="1"/>
  <c r="E74" i="177" a="1"/>
  <c r="E74" i="177" s="1"/>
  <c r="D74" i="177" a="1"/>
  <c r="D74" i="177" s="1"/>
  <c r="G65" i="177" a="1"/>
  <c r="G65" i="177" s="1"/>
  <c r="E65" i="177" a="1"/>
  <c r="E65" i="177" s="1"/>
  <c r="D65" i="177" a="1"/>
  <c r="D65" i="177" s="1"/>
  <c r="K65" i="177" a="1"/>
  <c r="K65" i="177" s="1"/>
  <c r="C65" i="177" a="1"/>
  <c r="C65" i="177" s="1"/>
  <c r="I65" i="177" a="1"/>
  <c r="I65" i="177" s="1"/>
  <c r="H65" i="177" a="1"/>
  <c r="H65" i="177" s="1"/>
  <c r="K38" i="177" a="1"/>
  <c r="K38" i="177" s="1"/>
  <c r="I38" i="177" a="1"/>
  <c r="I38" i="177" s="1"/>
  <c r="H38" i="177" a="1"/>
  <c r="H38" i="177" s="1"/>
  <c r="G38" i="177" a="1"/>
  <c r="G38" i="177" s="1"/>
  <c r="E38" i="177" a="1"/>
  <c r="E38" i="177" s="1"/>
  <c r="D38" i="177" a="1"/>
  <c r="D38" i="177" s="1"/>
  <c r="C38" i="177" a="1"/>
  <c r="C38" i="177" s="1"/>
  <c r="K17" i="177" a="1"/>
  <c r="K17" i="177" s="1"/>
  <c r="I17" i="177" a="1"/>
  <c r="I17" i="177" s="1"/>
  <c r="C17" i="177" a="1"/>
  <c r="C17" i="177" s="1"/>
  <c r="G17" i="177" a="1"/>
  <c r="G17" i="177" s="1"/>
  <c r="E17" i="177" a="1"/>
  <c r="E17" i="177" s="1"/>
  <c r="D17" i="177" a="1"/>
  <c r="D17" i="177" s="1"/>
  <c r="H17" i="177" a="1"/>
  <c r="H17" i="177" s="1"/>
  <c r="G25" i="177" a="1"/>
  <c r="G25" i="177" s="1"/>
  <c r="E25" i="177" a="1"/>
  <c r="E25" i="177" s="1"/>
  <c r="D25" i="177" a="1"/>
  <c r="D25" i="177" s="1"/>
  <c r="C25" i="177" a="1"/>
  <c r="C25" i="177" s="1"/>
  <c r="I25" i="177" a="1"/>
  <c r="I25" i="177" s="1"/>
  <c r="H25" i="177" a="1"/>
  <c r="H25" i="177" s="1"/>
  <c r="K25" i="177" a="1"/>
  <c r="K25" i="177" s="1"/>
  <c r="E66" i="177" a="1"/>
  <c r="E66" i="177" s="1"/>
  <c r="D66" i="177" a="1"/>
  <c r="D66" i="177" s="1"/>
  <c r="K66" i="177" a="1"/>
  <c r="K66" i="177" s="1"/>
  <c r="C66" i="177" a="1"/>
  <c r="C66" i="177" s="1"/>
  <c r="I66" i="177" a="1"/>
  <c r="I66" i="177" s="1"/>
  <c r="H66" i="177" a="1"/>
  <c r="H66" i="177" s="1"/>
  <c r="G66" i="177" a="1"/>
  <c r="G66" i="177" s="1"/>
  <c r="H46" i="177" a="1"/>
  <c r="H46" i="177" s="1"/>
  <c r="G46" i="177" a="1"/>
  <c r="G46" i="177" s="1"/>
  <c r="E46" i="177" a="1"/>
  <c r="E46" i="177" s="1"/>
  <c r="D46" i="177" a="1"/>
  <c r="D46" i="177" s="1"/>
  <c r="K46" i="177" a="1"/>
  <c r="K46" i="177" s="1"/>
  <c r="C46" i="177" a="1"/>
  <c r="C46" i="177" s="1"/>
  <c r="I46" i="177" a="1"/>
  <c r="I46" i="177" s="1"/>
  <c r="E18" i="177" a="1"/>
  <c r="E18" i="177" s="1"/>
  <c r="D18" i="177" a="1"/>
  <c r="D18" i="177" s="1"/>
  <c r="K18" i="177" a="1"/>
  <c r="K18" i="177" s="1"/>
  <c r="H18" i="177" a="1"/>
  <c r="H18" i="177" s="1"/>
  <c r="C18" i="177" a="1"/>
  <c r="C18" i="177" s="1"/>
  <c r="G18" i="177" a="1"/>
  <c r="G18" i="177" s="1"/>
  <c r="I18" i="177" a="1"/>
  <c r="I18" i="177" s="1"/>
  <c r="D67" i="177" a="1"/>
  <c r="D67" i="177" s="1"/>
  <c r="K67" i="177" a="1"/>
  <c r="K67" i="177" s="1"/>
  <c r="C67" i="177" a="1"/>
  <c r="C67" i="177" s="1"/>
  <c r="I67" i="177" a="1"/>
  <c r="I67" i="177" s="1"/>
  <c r="H67" i="177" a="1"/>
  <c r="H67" i="177" s="1"/>
  <c r="G67" i="177" a="1"/>
  <c r="G67" i="177" s="1"/>
  <c r="E67" i="177" a="1"/>
  <c r="E67" i="177" s="1"/>
  <c r="H40" i="177" a="1"/>
  <c r="H40" i="177" s="1"/>
  <c r="G40" i="177" a="1"/>
  <c r="G40" i="177" s="1"/>
  <c r="E40" i="177" a="1"/>
  <c r="E40" i="177" s="1"/>
  <c r="D40" i="177" a="1"/>
  <c r="D40" i="177" s="1"/>
  <c r="K40" i="177" a="1"/>
  <c r="K40" i="177" s="1"/>
  <c r="C40" i="177" a="1"/>
  <c r="C40" i="177" s="1"/>
  <c r="I40" i="177" a="1"/>
  <c r="I40" i="177" s="1"/>
  <c r="H33" i="177" a="1"/>
  <c r="H33" i="177" s="1"/>
  <c r="G33" i="177" a="1"/>
  <c r="G33" i="177" s="1"/>
  <c r="E33" i="177" a="1"/>
  <c r="E33" i="177" s="1"/>
  <c r="D33" i="177" a="1"/>
  <c r="D33" i="177" s="1"/>
  <c r="I33" i="177" a="1"/>
  <c r="I33" i="177" s="1"/>
  <c r="C33" i="177" a="1"/>
  <c r="C33" i="177" s="1"/>
  <c r="K33" i="177" a="1"/>
  <c r="K33" i="177" s="1"/>
  <c r="E26" i="177" a="1"/>
  <c r="E26" i="177" s="1"/>
  <c r="D26" i="177" a="1"/>
  <c r="D26" i="177" s="1"/>
  <c r="K26" i="177" a="1"/>
  <c r="K26" i="177" s="1"/>
  <c r="I26" i="177" a="1"/>
  <c r="I26" i="177" s="1"/>
  <c r="H26" i="177" a="1"/>
  <c r="H26" i="177" s="1"/>
  <c r="G26" i="177" a="1"/>
  <c r="G26" i="177" s="1"/>
  <c r="C26" i="177" a="1"/>
  <c r="C26" i="177" s="1"/>
  <c r="K62" i="177" a="1"/>
  <c r="K62" i="177" s="1"/>
  <c r="C62" i="177" a="1"/>
  <c r="C62" i="177" s="1"/>
  <c r="I62" i="177" a="1"/>
  <c r="I62" i="177" s="1"/>
  <c r="H62" i="177" a="1"/>
  <c r="H62" i="177" s="1"/>
  <c r="G62" i="177" a="1"/>
  <c r="G62" i="177" s="1"/>
  <c r="E62" i="177" a="1"/>
  <c r="E62" i="177" s="1"/>
  <c r="D62" i="177" a="1"/>
  <c r="D62" i="177" s="1"/>
  <c r="D55" i="177" a="1"/>
  <c r="D55" i="177" s="1"/>
  <c r="K55" i="177" a="1"/>
  <c r="K55" i="177" s="1"/>
  <c r="C55" i="177" a="1"/>
  <c r="C55" i="177" s="1"/>
  <c r="I55" i="177" a="1"/>
  <c r="I55" i="177" s="1"/>
  <c r="H55" i="177" a="1"/>
  <c r="H55" i="177" s="1"/>
  <c r="G55" i="177" a="1"/>
  <c r="G55" i="177" s="1"/>
  <c r="E55" i="177" a="1"/>
  <c r="E55" i="177" s="1"/>
  <c r="E35" i="177" a="1"/>
  <c r="E35" i="177" s="1"/>
  <c r="D35" i="177" a="1"/>
  <c r="D35" i="177" s="1"/>
  <c r="K35" i="177" a="1"/>
  <c r="K35" i="177" s="1"/>
  <c r="C35" i="177" a="1"/>
  <c r="C35" i="177" s="1"/>
  <c r="I35" i="177" a="1"/>
  <c r="I35" i="177" s="1"/>
  <c r="H35" i="177" a="1"/>
  <c r="H35" i="177" s="1"/>
  <c r="G35" i="177" a="1"/>
  <c r="G35" i="177" s="1"/>
  <c r="G71" i="177" a="1"/>
  <c r="G71" i="177" s="1"/>
  <c r="E71" i="177" a="1"/>
  <c r="E71" i="177" s="1"/>
  <c r="D71" i="177" a="1"/>
  <c r="D71" i="177" s="1"/>
  <c r="K71" i="177" a="1"/>
  <c r="K71" i="177" s="1"/>
  <c r="C71" i="177" a="1"/>
  <c r="C71" i="177" s="1"/>
  <c r="I71" i="177" a="1"/>
  <c r="I71" i="177" s="1"/>
  <c r="H71" i="177" a="1"/>
  <c r="H71" i="177" s="1"/>
  <c r="D49" i="177" a="1"/>
  <c r="D49" i="177" s="1"/>
  <c r="K49" i="177" a="1"/>
  <c r="K49" i="177" s="1"/>
  <c r="C49" i="177" a="1"/>
  <c r="C49" i="177" s="1"/>
  <c r="I49" i="177" a="1"/>
  <c r="I49" i="177" s="1"/>
  <c r="H49" i="177" a="1"/>
  <c r="H49" i="177" s="1"/>
  <c r="G49" i="177" a="1"/>
  <c r="G49" i="177" s="1"/>
  <c r="E49" i="177" a="1"/>
  <c r="E49" i="177" s="1"/>
  <c r="E42" i="177" a="1"/>
  <c r="E42" i="177" s="1"/>
  <c r="D42" i="177" a="1"/>
  <c r="D42" i="177" s="1"/>
  <c r="K42" i="177" a="1"/>
  <c r="K42" i="177" s="1"/>
  <c r="C42" i="177" a="1"/>
  <c r="C42" i="177" s="1"/>
  <c r="I42" i="177" a="1"/>
  <c r="I42" i="177" s="1"/>
  <c r="H42" i="177" a="1"/>
  <c r="H42" i="177" s="1"/>
  <c r="G42" i="177" a="1"/>
  <c r="G42" i="177" s="1"/>
  <c r="K22" i="177" a="1"/>
  <c r="K22" i="177" s="1"/>
  <c r="C22" i="177" a="1"/>
  <c r="C22" i="177" s="1"/>
  <c r="H22" i="177" a="1"/>
  <c r="H22" i="177" s="1"/>
  <c r="I22" i="177" a="1"/>
  <c r="I22" i="177" s="1"/>
  <c r="G22" i="177" a="1"/>
  <c r="G22" i="177" s="1"/>
  <c r="E22" i="177" a="1"/>
  <c r="E22" i="177" s="1"/>
  <c r="D22" i="177" a="1"/>
  <c r="D22" i="177" s="1"/>
  <c r="D30" i="177" a="1"/>
  <c r="D30" i="177" s="1"/>
  <c r="K30" i="177" a="1"/>
  <c r="K30" i="177" s="1"/>
  <c r="C30" i="177" a="1"/>
  <c r="C30" i="177" s="1"/>
  <c r="I30" i="177" a="1"/>
  <c r="I30" i="177" s="1"/>
  <c r="H30" i="177" a="1"/>
  <c r="H30" i="177" s="1"/>
  <c r="G30" i="177" a="1"/>
  <c r="G30" i="177" s="1"/>
  <c r="E30" i="177" a="1"/>
  <c r="E30" i="177" s="1"/>
  <c r="D79" i="177" a="1"/>
  <c r="D79" i="177" s="1"/>
  <c r="K79" i="177" a="1"/>
  <c r="K79" i="177" s="1"/>
  <c r="C79" i="177" a="1"/>
  <c r="C79" i="177" s="1"/>
  <c r="I79" i="177" a="1"/>
  <c r="I79" i="177" s="1"/>
  <c r="H79" i="177" a="1"/>
  <c r="H79" i="177" s="1"/>
  <c r="G79" i="177" a="1"/>
  <c r="G79" i="177" s="1"/>
  <c r="E79" i="177" a="1"/>
  <c r="E79" i="177" s="1"/>
  <c r="E72" i="177" a="1"/>
  <c r="E72" i="177" s="1"/>
  <c r="D72" i="177" a="1"/>
  <c r="D72" i="177" s="1"/>
  <c r="K72" i="177" a="1"/>
  <c r="K72" i="177" s="1"/>
  <c r="C72" i="177" a="1"/>
  <c r="C72" i="177" s="1"/>
  <c r="I72" i="177" a="1"/>
  <c r="I72" i="177" s="1"/>
  <c r="H72" i="177" a="1"/>
  <c r="H72" i="177" s="1"/>
  <c r="G72" i="177" a="1"/>
  <c r="G72" i="177" s="1"/>
  <c r="K50" i="177" a="1"/>
  <c r="K50" i="177" s="1"/>
  <c r="C50" i="177" a="1"/>
  <c r="C50" i="177" s="1"/>
  <c r="I50" i="177" a="1"/>
  <c r="I50" i="177" s="1"/>
  <c r="H50" i="177" a="1"/>
  <c r="H50" i="177" s="1"/>
  <c r="G50" i="177" a="1"/>
  <c r="G50" i="177" s="1"/>
  <c r="E50" i="177" a="1"/>
  <c r="E50" i="177" s="1"/>
  <c r="D50" i="177" a="1"/>
  <c r="D50" i="177" s="1"/>
  <c r="I23" i="177" a="1"/>
  <c r="I23" i="177" s="1"/>
  <c r="H23" i="177" a="1"/>
  <c r="H23" i="177" s="1"/>
  <c r="G23" i="177" a="1"/>
  <c r="G23" i="177" s="1"/>
  <c r="E23" i="177" a="1"/>
  <c r="E23" i="177" s="1"/>
  <c r="D23" i="177" a="1"/>
  <c r="D23" i="177" s="1"/>
  <c r="K23" i="177" a="1"/>
  <c r="K23" i="177" s="1"/>
  <c r="C23" i="177" a="1"/>
  <c r="C23" i="177" s="1"/>
  <c r="D73" i="177" a="1"/>
  <c r="D73" i="177" s="1"/>
  <c r="K73" i="177" a="1"/>
  <c r="K73" i="177" s="1"/>
  <c r="C73" i="177" a="1"/>
  <c r="C73" i="177" s="1"/>
  <c r="I73" i="177" a="1"/>
  <c r="I73" i="177" s="1"/>
  <c r="H73" i="177" a="1"/>
  <c r="H73" i="177" s="1"/>
  <c r="G73" i="177" a="1"/>
  <c r="G73" i="177" s="1"/>
  <c r="E73" i="177" a="1"/>
  <c r="E73" i="177" s="1"/>
  <c r="H52" i="177" a="1"/>
  <c r="H52" i="177" s="1"/>
  <c r="G52" i="177" a="1"/>
  <c r="G52" i="177" s="1"/>
  <c r="E52" i="177" a="1"/>
  <c r="E52" i="177" s="1"/>
  <c r="D52" i="177" a="1"/>
  <c r="D52" i="177" s="1"/>
  <c r="K52" i="177" a="1"/>
  <c r="K52" i="177" s="1"/>
  <c r="C52" i="177" a="1"/>
  <c r="C52" i="177" s="1"/>
  <c r="I52" i="177" a="1"/>
  <c r="I52" i="177" s="1"/>
  <c r="I45" i="177" a="1"/>
  <c r="I45" i="177" s="1"/>
  <c r="H45" i="177" a="1"/>
  <c r="H45" i="177" s="1"/>
  <c r="G45" i="177" a="1"/>
  <c r="G45" i="177" s="1"/>
  <c r="E45" i="177" a="1"/>
  <c r="E45" i="177" s="1"/>
  <c r="D45" i="177" a="1"/>
  <c r="D45" i="177" s="1"/>
  <c r="K45" i="177" a="1"/>
  <c r="K45" i="177" s="1"/>
  <c r="C45" i="177" a="1"/>
  <c r="C45" i="177" s="1"/>
  <c r="H24" i="177" a="1"/>
  <c r="H24" i="177" s="1"/>
  <c r="G24" i="177" a="1"/>
  <c r="G24" i="177" s="1"/>
  <c r="D24" i="177" a="1"/>
  <c r="D24" i="177" s="1"/>
  <c r="K24" i="177" a="1"/>
  <c r="K24" i="177" s="1"/>
  <c r="C24" i="177" a="1"/>
  <c r="C24" i="177" s="1"/>
  <c r="I24" i="177" a="1"/>
  <c r="I24" i="177" s="1"/>
  <c r="E24" i="177" a="1"/>
  <c r="E24" i="177" s="1"/>
  <c r="G53" i="177" a="1"/>
  <c r="G53" i="177" s="1"/>
  <c r="E53" i="177" a="1"/>
  <c r="E53" i="177" s="1"/>
  <c r="D53" i="177" a="1"/>
  <c r="D53" i="177" s="1"/>
  <c r="K53" i="177" a="1"/>
  <c r="K53" i="177" s="1"/>
  <c r="C53" i="177" a="1"/>
  <c r="C53" i="177" s="1"/>
  <c r="I53" i="177" a="1"/>
  <c r="I53" i="177" s="1"/>
  <c r="H53" i="177" a="1"/>
  <c r="H53" i="177" s="1"/>
  <c r="I69" i="177" a="1"/>
  <c r="I69" i="177" s="1"/>
  <c r="H69" i="177" a="1"/>
  <c r="H69" i="177" s="1"/>
  <c r="G69" i="177" a="1"/>
  <c r="G69" i="177" s="1"/>
  <c r="E69" i="177" a="1"/>
  <c r="E69" i="177" s="1"/>
  <c r="D69" i="177" a="1"/>
  <c r="D69" i="177" s="1"/>
  <c r="K69" i="177" a="1"/>
  <c r="K69" i="177" s="1"/>
  <c r="C69" i="177" a="1"/>
  <c r="C69" i="177" s="1"/>
  <c r="G47" i="177" a="1"/>
  <c r="G47" i="177" s="1"/>
  <c r="E47" i="177" a="1"/>
  <c r="E47" i="177" s="1"/>
  <c r="D47" i="177" a="1"/>
  <c r="D47" i="177" s="1"/>
  <c r="K47" i="177" a="1"/>
  <c r="K47" i="177" s="1"/>
  <c r="C47" i="177" a="1"/>
  <c r="C47" i="177" s="1"/>
  <c r="I47" i="177" a="1"/>
  <c r="I47" i="177" s="1"/>
  <c r="H47" i="177" a="1"/>
  <c r="H47" i="177" s="1"/>
  <c r="C19" i="177" a="1"/>
  <c r="C19" i="177" s="1"/>
  <c r="H19" i="177" a="1"/>
  <c r="H19" i="177" s="1"/>
  <c r="K19" i="177" a="1"/>
  <c r="K19" i="177" s="1"/>
  <c r="E19" i="177" a="1"/>
  <c r="E19" i="177" s="1"/>
  <c r="I19" i="177" a="1"/>
  <c r="I19" i="177" s="1"/>
  <c r="D19" i="177" a="1"/>
  <c r="D19" i="177" s="1"/>
  <c r="G19" i="177" a="1"/>
  <c r="G19" i="177" s="1"/>
  <c r="H70" i="177" a="1"/>
  <c r="H70" i="177" s="1"/>
  <c r="G70" i="177" a="1"/>
  <c r="G70" i="177" s="1"/>
  <c r="E70" i="177" a="1"/>
  <c r="E70" i="177" s="1"/>
  <c r="D70" i="177" a="1"/>
  <c r="D70" i="177" s="1"/>
  <c r="K70" i="177" a="1"/>
  <c r="K70" i="177" s="1"/>
  <c r="C70" i="177" a="1"/>
  <c r="C70" i="177" s="1"/>
  <c r="I70" i="177" a="1"/>
  <c r="I70" i="177" s="1"/>
  <c r="G41" i="177" a="1"/>
  <c r="G41" i="177" s="1"/>
  <c r="E41" i="177" a="1"/>
  <c r="E41" i="177" s="1"/>
  <c r="D41" i="177" a="1"/>
  <c r="D41" i="177" s="1"/>
  <c r="K41" i="177" a="1"/>
  <c r="K41" i="177" s="1"/>
  <c r="C41" i="177" a="1"/>
  <c r="C41" i="177" s="1"/>
  <c r="I41" i="177" a="1"/>
  <c r="I41" i="177" s="1"/>
  <c r="H41" i="177" a="1"/>
  <c r="H41" i="177" s="1"/>
  <c r="E20" i="177" a="1"/>
  <c r="E20" i="177" s="1"/>
  <c r="D20" i="177" a="1"/>
  <c r="D20" i="177" s="1"/>
  <c r="K20" i="177" a="1"/>
  <c r="K20" i="177" s="1"/>
  <c r="I20" i="177" a="1"/>
  <c r="I20" i="177" s="1"/>
  <c r="C20" i="177" a="1"/>
  <c r="C20" i="177" s="1"/>
  <c r="H20" i="177" a="1"/>
  <c r="H20" i="177" s="1"/>
  <c r="G20" i="177" a="1"/>
  <c r="G20" i="177" s="1"/>
  <c r="E78" i="177" a="1"/>
  <c r="E78" i="177" s="1"/>
  <c r="D78" i="177" a="1"/>
  <c r="D78" i="177" s="1"/>
  <c r="K78" i="177" a="1"/>
  <c r="K78" i="177" s="1"/>
  <c r="C78" i="177" a="1"/>
  <c r="C78" i="177" s="1"/>
  <c r="I78" i="177" a="1"/>
  <c r="I78" i="177" s="1"/>
  <c r="H78" i="177" a="1"/>
  <c r="H78" i="177" s="1"/>
  <c r="G78" i="177" a="1"/>
  <c r="G78" i="177" s="1"/>
  <c r="I57" i="177" a="1"/>
  <c r="I57" i="177" s="1"/>
  <c r="H57" i="177" a="1"/>
  <c r="H57" i="177" s="1"/>
  <c r="G57" i="177" a="1"/>
  <c r="G57" i="177" s="1"/>
  <c r="E57" i="177" a="1"/>
  <c r="E57" i="177" s="1"/>
  <c r="D57" i="177" a="1"/>
  <c r="D57" i="177" s="1"/>
  <c r="K57" i="177" a="1"/>
  <c r="K57" i="177" s="1"/>
  <c r="C57" i="177" a="1"/>
  <c r="C57" i="177" s="1"/>
  <c r="E29" i="177" a="1"/>
  <c r="E29" i="177" s="1"/>
  <c r="D29" i="177" a="1"/>
  <c r="D29" i="177" s="1"/>
  <c r="K29" i="177" a="1"/>
  <c r="K29" i="177" s="1"/>
  <c r="I29" i="177" a="1"/>
  <c r="I29" i="177" s="1"/>
  <c r="H29" i="177" a="1"/>
  <c r="H29" i="177" s="1"/>
  <c r="G29" i="177" a="1"/>
  <c r="G29" i="177" s="1"/>
  <c r="C29" i="177" a="1"/>
  <c r="C29" i="177" s="1"/>
  <c r="D21" i="177" a="1"/>
  <c r="D21" i="177" s="1"/>
  <c r="K21" i="177" a="1"/>
  <c r="K21" i="177" s="1"/>
  <c r="C21" i="177" a="1"/>
  <c r="C21" i="177" s="1"/>
  <c r="H21" i="177" a="1"/>
  <c r="H21" i="177" s="1"/>
  <c r="G21" i="177" a="1"/>
  <c r="G21" i="177" s="1"/>
  <c r="E21" i="177" a="1"/>
  <c r="E21" i="177" s="1"/>
  <c r="I21" i="177" a="1"/>
  <c r="I21" i="177" s="1"/>
  <c r="H58" i="177" a="1"/>
  <c r="H58" i="177" s="1"/>
  <c r="G58" i="177" a="1"/>
  <c r="G58" i="177" s="1"/>
  <c r="E58" i="177" a="1"/>
  <c r="E58" i="177" s="1"/>
  <c r="D58" i="177" a="1"/>
  <c r="D58" i="177" s="1"/>
  <c r="K58" i="177" a="1"/>
  <c r="K58" i="177" s="1"/>
  <c r="C58" i="177" a="1"/>
  <c r="C58" i="177" s="1"/>
  <c r="I58" i="177" a="1"/>
  <c r="I58" i="177" s="1"/>
  <c r="K37" i="177" a="1"/>
  <c r="K37" i="177" s="1"/>
  <c r="C37" i="177" a="1"/>
  <c r="C37" i="177" s="1"/>
  <c r="I37" i="177" a="1"/>
  <c r="I37" i="177" s="1"/>
  <c r="H37" i="177" a="1"/>
  <c r="H37" i="177" s="1"/>
  <c r="G37" i="177" a="1"/>
  <c r="G37" i="177" s="1"/>
  <c r="E37" i="177" a="1"/>
  <c r="E37" i="177" s="1"/>
  <c r="D37" i="177" a="1"/>
  <c r="D37" i="177" s="1"/>
  <c r="G59" i="177" a="1"/>
  <c r="G59" i="177" s="1"/>
  <c r="E59" i="177" a="1"/>
  <c r="E59" i="177" s="1"/>
  <c r="D59" i="177" a="1"/>
  <c r="D59" i="177" s="1"/>
  <c r="K59" i="177" a="1"/>
  <c r="K59" i="177" s="1"/>
  <c r="C59" i="177" a="1"/>
  <c r="C59" i="177" s="1"/>
  <c r="I59" i="177" a="1"/>
  <c r="I59" i="177" s="1"/>
  <c r="H59" i="177" a="1"/>
  <c r="H59" i="177" s="1"/>
  <c r="I51" i="177" a="1"/>
  <c r="I51" i="177" s="1"/>
  <c r="H51" i="177" a="1"/>
  <c r="H51" i="177" s="1"/>
  <c r="G51" i="177" a="1"/>
  <c r="G51" i="177" s="1"/>
  <c r="E51" i="177" a="1"/>
  <c r="E51" i="177" s="1"/>
  <c r="D51" i="177" a="1"/>
  <c r="D51" i="177" s="1"/>
  <c r="K51" i="177" a="1"/>
  <c r="K51" i="177" s="1"/>
  <c r="C51" i="177" a="1"/>
  <c r="C51" i="177" s="1"/>
  <c r="K31" i="177" a="1"/>
  <c r="K31" i="177" s="1"/>
  <c r="C31" i="177" a="1"/>
  <c r="C31" i="177" s="1"/>
  <c r="I31" i="177" a="1"/>
  <c r="I31" i="177" s="1"/>
  <c r="H31" i="177" a="1"/>
  <c r="H31" i="177" s="1"/>
  <c r="G31" i="177" a="1"/>
  <c r="G31" i="177" s="1"/>
  <c r="D31" i="177" a="1"/>
  <c r="D31" i="177" s="1"/>
  <c r="E31" i="177" a="1"/>
  <c r="E31" i="177" s="1"/>
  <c r="I32" i="177" a="1"/>
  <c r="I32" i="177" s="1"/>
  <c r="H32" i="177" a="1"/>
  <c r="H32" i="177" s="1"/>
  <c r="G32" i="177" a="1"/>
  <c r="G32" i="177" s="1"/>
  <c r="E32" i="177" a="1"/>
  <c r="E32" i="177" s="1"/>
  <c r="K32" i="177" a="1"/>
  <c r="K32" i="177" s="1"/>
  <c r="D32" i="177" a="1"/>
  <c r="D32" i="177" s="1"/>
  <c r="C32" i="177" a="1"/>
  <c r="C32" i="177" s="1"/>
  <c r="I75" i="177" a="1"/>
  <c r="I75" i="177" s="1"/>
  <c r="H75" i="177" a="1"/>
  <c r="H75" i="177" s="1"/>
  <c r="G75" i="177" a="1"/>
  <c r="G75" i="177" s="1"/>
  <c r="E75" i="177" a="1"/>
  <c r="E75" i="177" s="1"/>
  <c r="D75" i="177" a="1"/>
  <c r="D75" i="177" s="1"/>
  <c r="C75" i="177" a="1"/>
  <c r="C75" i="177" s="1"/>
  <c r="K75" i="177" a="1"/>
  <c r="K75" i="177" s="1"/>
  <c r="E60" i="177" a="1"/>
  <c r="E60" i="177" s="1"/>
  <c r="D60" i="177" a="1"/>
  <c r="D60" i="177" s="1"/>
  <c r="K60" i="177" a="1"/>
  <c r="K60" i="177" s="1"/>
  <c r="C60" i="177" a="1"/>
  <c r="C60" i="177" s="1"/>
  <c r="I60" i="177" a="1"/>
  <c r="I60" i="177" s="1"/>
  <c r="H60" i="177" a="1"/>
  <c r="H60" i="177" s="1"/>
  <c r="G60" i="177" a="1"/>
  <c r="G60" i="177" s="1"/>
  <c r="I39" i="177" a="1"/>
  <c r="I39" i="177" s="1"/>
  <c r="H39" i="177" a="1"/>
  <c r="H39" i="177" s="1"/>
  <c r="G39" i="177" a="1"/>
  <c r="G39" i="177" s="1"/>
  <c r="E39" i="177" a="1"/>
  <c r="E39" i="177" s="1"/>
  <c r="D39" i="177" a="1"/>
  <c r="D39" i="177" s="1"/>
  <c r="C39" i="177" a="1"/>
  <c r="C39" i="177" s="1"/>
  <c r="K39" i="177" a="1"/>
  <c r="K39" i="177" s="1"/>
  <c r="H76" i="177" a="1"/>
  <c r="H76" i="177" s="1"/>
  <c r="G76" i="177" a="1"/>
  <c r="G76" i="177" s="1"/>
  <c r="E76" i="177" a="1"/>
  <c r="E76" i="177" s="1"/>
  <c r="D76" i="177" a="1"/>
  <c r="D76" i="177" s="1"/>
  <c r="K76" i="177" a="1"/>
  <c r="K76" i="177" s="1"/>
  <c r="C76" i="177" a="1"/>
  <c r="C76" i="177" s="1"/>
  <c r="I76" i="177" a="1"/>
  <c r="I76" i="177" s="1"/>
  <c r="K68" i="177" a="1"/>
  <c r="K68" i="177" s="1"/>
  <c r="C68" i="177" a="1"/>
  <c r="C68" i="177" s="1"/>
  <c r="I68" i="177" a="1"/>
  <c r="I68" i="177" s="1"/>
  <c r="H68" i="177" a="1"/>
  <c r="H68" i="177" s="1"/>
  <c r="G68" i="177" a="1"/>
  <c r="G68" i="177" s="1"/>
  <c r="E68" i="177" a="1"/>
  <c r="E68" i="177" s="1"/>
  <c r="D68" i="177" a="1"/>
  <c r="D68" i="177" s="1"/>
  <c r="D61" i="177" a="1"/>
  <c r="D61" i="177" s="1"/>
  <c r="K61" i="177" a="1"/>
  <c r="K61" i="177" s="1"/>
  <c r="C61" i="177" a="1"/>
  <c r="C61" i="177" s="1"/>
  <c r="I61" i="177" a="1"/>
  <c r="I61" i="177" s="1"/>
  <c r="H61" i="177" a="1"/>
  <c r="H61" i="177" s="1"/>
  <c r="G61" i="177" a="1"/>
  <c r="G61" i="177" s="1"/>
  <c r="E61" i="177" a="1"/>
  <c r="E61" i="177" s="1"/>
  <c r="E54" i="177" a="1"/>
  <c r="E54" i="177" s="1"/>
  <c r="D54" i="177" a="1"/>
  <c r="D54" i="177" s="1"/>
  <c r="K54" i="177" a="1"/>
  <c r="K54" i="177" s="1"/>
  <c r="C54" i="177" a="1"/>
  <c r="C54" i="177" s="1"/>
  <c r="I54" i="177" a="1"/>
  <c r="I54" i="177" s="1"/>
  <c r="H54" i="177" a="1"/>
  <c r="H54" i="177" s="1"/>
  <c r="G54" i="177" a="1"/>
  <c r="G54" i="177" s="1"/>
  <c r="G34" i="177" a="1"/>
  <c r="G34" i="177" s="1"/>
  <c r="E34" i="177" a="1"/>
  <c r="E34" i="177" s="1"/>
  <c r="D34" i="177" a="1"/>
  <c r="D34" i="177" s="1"/>
  <c r="K34" i="177" a="1"/>
  <c r="K34" i="177" s="1"/>
  <c r="C34" i="177" a="1"/>
  <c r="C34" i="177" s="1"/>
  <c r="I34" i="177" a="1"/>
  <c r="I34" i="177" s="1"/>
  <c r="H34" i="177" a="1"/>
  <c r="H34" i="177" s="1"/>
  <c r="D27" i="177" a="1"/>
  <c r="D27" i="177" s="1"/>
  <c r="K27" i="177" a="1"/>
  <c r="K27" i="177" s="1"/>
  <c r="C27" i="177" a="1"/>
  <c r="C27" i="177" s="1"/>
  <c r="H27" i="177" a="1"/>
  <c r="H27" i="177" s="1"/>
  <c r="G27" i="177" a="1"/>
  <c r="G27" i="177" s="1"/>
  <c r="E27" i="177" a="1"/>
  <c r="E27" i="177" s="1"/>
  <c r="I27" i="177" a="1"/>
  <c r="I27" i="177" s="1"/>
  <c r="G77" i="177" a="1"/>
  <c r="G77" i="177" s="1"/>
  <c r="E77" i="177" a="1"/>
  <c r="E77" i="177" s="1"/>
  <c r="D77" i="177" a="1"/>
  <c r="D77" i="177" s="1"/>
  <c r="K77" i="177" a="1"/>
  <c r="K77" i="177" s="1"/>
  <c r="C77" i="177" a="1"/>
  <c r="C77" i="177" s="1"/>
  <c r="I77" i="177" a="1"/>
  <c r="I77" i="177" s="1"/>
  <c r="H77" i="177" a="1"/>
  <c r="H77" i="177" s="1"/>
  <c r="K56" i="177" a="1"/>
  <c r="K56" i="177" s="1"/>
  <c r="C56" i="177" a="1"/>
  <c r="C56" i="177" s="1"/>
  <c r="I56" i="177" a="1"/>
  <c r="I56" i="177" s="1"/>
  <c r="H56" i="177" a="1"/>
  <c r="H56" i="177" s="1"/>
  <c r="G56" i="177" a="1"/>
  <c r="G56" i="177" s="1"/>
  <c r="E56" i="177" a="1"/>
  <c r="E56" i="177" s="1"/>
  <c r="D56" i="177" a="1"/>
  <c r="D56" i="177" s="1"/>
  <c r="E48" i="177" a="1"/>
  <c r="E48" i="177" s="1"/>
  <c r="D48" i="177" a="1"/>
  <c r="D48" i="177" s="1"/>
  <c r="K48" i="177" a="1"/>
  <c r="K48" i="177" s="1"/>
  <c r="C48" i="177" a="1"/>
  <c r="C48" i="177" s="1"/>
  <c r="I48" i="177" a="1"/>
  <c r="I48" i="177" s="1"/>
  <c r="H48" i="177" a="1"/>
  <c r="H48" i="177" s="1"/>
  <c r="G48" i="177" a="1"/>
  <c r="G48" i="177" s="1"/>
  <c r="K28" i="177" a="1"/>
  <c r="K28" i="177" s="1"/>
  <c r="C28" i="177" a="1"/>
  <c r="C28" i="177" s="1"/>
  <c r="I28" i="177" a="1"/>
  <c r="I28" i="177" s="1"/>
  <c r="H28" i="177" a="1"/>
  <c r="H28" i="177" s="1"/>
  <c r="G28" i="177" a="1"/>
  <c r="G28" i="177" s="1"/>
  <c r="E28" i="177" a="1"/>
  <c r="E28" i="177" s="1"/>
  <c r="D28" i="177" a="1"/>
  <c r="D28" i="177" s="1"/>
  <c r="I63" i="177" a="1"/>
  <c r="I63" i="177" s="1"/>
  <c r="H63" i="177" a="1"/>
  <c r="H63" i="177" s="1"/>
  <c r="G63" i="177" a="1"/>
  <c r="G63" i="177" s="1"/>
  <c r="E63" i="177" a="1"/>
  <c r="E63" i="177" s="1"/>
  <c r="D63" i="177" a="1"/>
  <c r="D63" i="177" s="1"/>
  <c r="K63" i="177" a="1"/>
  <c r="K63" i="177" s="1"/>
  <c r="C63" i="177" a="1"/>
  <c r="C63" i="177" s="1"/>
  <c r="D36" i="177" a="1"/>
  <c r="D36" i="177" s="1"/>
  <c r="K36" i="177" a="1"/>
  <c r="K36" i="177" s="1"/>
  <c r="C36" i="177" a="1"/>
  <c r="C36" i="177" s="1"/>
  <c r="I36" i="177" a="1"/>
  <c r="I36" i="177" s="1"/>
  <c r="H36" i="177" a="1"/>
  <c r="H36" i="177" s="1"/>
  <c r="E36" i="177" a="1"/>
  <c r="E36" i="177" s="1"/>
  <c r="G36" i="177" a="1"/>
  <c r="G36" i="177" s="1"/>
  <c r="D9" i="177" a="1"/>
  <c r="D9" i="177" s="1"/>
  <c r="K9" i="177" a="1"/>
  <c r="K9" i="177" s="1"/>
  <c r="C9" i="177" a="1"/>
  <c r="C9" i="177" s="1"/>
  <c r="H9" i="177" a="1"/>
  <c r="H9" i="177" s="1"/>
  <c r="G9" i="177" a="1"/>
  <c r="G9" i="177" s="1"/>
  <c r="B2" i="254" a="1"/>
  <c r="B2" i="254" s="1"/>
  <c r="B2" i="252" a="1"/>
  <c r="B2" i="252" s="1"/>
  <c r="B2" i="256" a="1"/>
  <c r="B2" i="256" s="1"/>
  <c r="B2" i="248" a="1"/>
  <c r="B2" i="248" s="1"/>
  <c r="B2" i="250" a="1"/>
  <c r="B2" i="250" s="1"/>
  <c r="B2" i="244" a="1"/>
  <c r="B2" i="244" s="1"/>
  <c r="B2" i="238" a="1"/>
  <c r="B2" i="238" s="1"/>
  <c r="B2" i="246" a="1"/>
  <c r="B2" i="246" s="1"/>
  <c r="B2" i="242" a="1"/>
  <c r="B2" i="242" s="1"/>
  <c r="B2" i="240" a="1"/>
  <c r="B2" i="240" s="1"/>
  <c r="H7" i="177" a="1"/>
  <c r="H7" i="177" s="1"/>
  <c r="G7" i="177" a="1"/>
  <c r="G7" i="177" s="1"/>
  <c r="D7" i="177" a="1"/>
  <c r="D7" i="177" s="1"/>
  <c r="K7" i="177" a="1"/>
  <c r="K7" i="177" s="1"/>
  <c r="C7" i="177" a="1"/>
  <c r="C7" i="177" s="1"/>
  <c r="H11" i="177" a="1"/>
  <c r="H11" i="177" s="1"/>
  <c r="G11" i="177" a="1"/>
  <c r="G11" i="177" s="1"/>
  <c r="D11" i="177" a="1"/>
  <c r="D11" i="177" s="1"/>
  <c r="K11" i="177" a="1"/>
  <c r="K11" i="177" s="1"/>
  <c r="C11" i="177" a="1"/>
  <c r="C11" i="177" s="1"/>
  <c r="H14" i="177" a="1"/>
  <c r="H14" i="177" s="1"/>
  <c r="G14" i="177" a="1"/>
  <c r="G14" i="177" s="1"/>
  <c r="K14" i="177" a="1"/>
  <c r="K14" i="177" s="1"/>
  <c r="D14" i="177" a="1"/>
  <c r="D14" i="177" s="1"/>
  <c r="C14" i="177" a="1"/>
  <c r="C14" i="177" s="1"/>
  <c r="C10" i="177" a="1"/>
  <c r="C10" i="177" s="1"/>
  <c r="G10" i="177" a="1"/>
  <c r="G10" i="177" s="1"/>
  <c r="H10" i="177" a="1"/>
  <c r="H10" i="177" s="1"/>
  <c r="K10" i="177" a="1"/>
  <c r="K10" i="177" s="1"/>
  <c r="D10" i="177" a="1"/>
  <c r="D10" i="177" s="1"/>
  <c r="C6" i="177" a="1"/>
  <c r="C6" i="177" s="1"/>
  <c r="H6" i="177" a="1"/>
  <c r="H6" i="177" s="1"/>
  <c r="G6" i="177" a="1"/>
  <c r="G6" i="177" s="1"/>
  <c r="K6" i="177" a="1"/>
  <c r="K6" i="177" s="1"/>
  <c r="D6" i="177" a="1"/>
  <c r="D6" i="177" s="1"/>
  <c r="K13" i="177" a="1"/>
  <c r="K13" i="177" s="1"/>
  <c r="D13" i="177" a="1"/>
  <c r="D13" i="177" s="1"/>
  <c r="C13" i="177" a="1"/>
  <c r="C13" i="177" s="1"/>
  <c r="H13" i="177" a="1"/>
  <c r="H13" i="177" s="1"/>
  <c r="G13" i="177" a="1"/>
  <c r="G13" i="177" s="1"/>
  <c r="C8" i="177" a="1"/>
  <c r="C8" i="177" s="1"/>
  <c r="D8" i="177" a="1"/>
  <c r="D8" i="177" s="1"/>
  <c r="K8" i="177" a="1"/>
  <c r="K8" i="177" s="1"/>
  <c r="H8" i="177" a="1"/>
  <c r="H8" i="177" s="1"/>
  <c r="G8" i="177" a="1"/>
  <c r="G8" i="177" s="1"/>
  <c r="D12" i="177" a="1"/>
  <c r="D12" i="177" s="1"/>
  <c r="K12" i="177" a="1"/>
  <c r="K12" i="177" s="1"/>
  <c r="C12" i="177" a="1"/>
  <c r="C12" i="177" s="1"/>
  <c r="H12" i="177" a="1"/>
  <c r="H12" i="177" s="1"/>
  <c r="G12" i="177" a="1"/>
  <c r="G12" i="177" s="1"/>
  <c r="K5" i="177"/>
  <c r="H5" i="177"/>
  <c r="D5" i="177"/>
  <c r="P315" i="114"/>
  <c r="B2" i="184" a="1"/>
  <c r="B2" i="184" s="1"/>
  <c r="B2" i="174" a="1"/>
  <c r="B2" i="174" s="1"/>
  <c r="Q75" i="59" a="1"/>
  <c r="Q75" i="59" s="1"/>
  <c r="B75" i="59" a="1"/>
  <c r="B75" i="59" s="1"/>
  <c r="B76" i="59" a="1"/>
  <c r="B76" i="59" s="1"/>
  <c r="Q76" i="59" a="1"/>
  <c r="Q76" i="59" s="1"/>
  <c r="B40" i="59" a="1"/>
  <c r="B40" i="59" s="1"/>
  <c r="Q40" i="59" a="1"/>
  <c r="Q40" i="59" s="1"/>
  <c r="Q74" i="59" a="1"/>
  <c r="Q74" i="59" s="1"/>
  <c r="B74" i="59" a="1"/>
  <c r="B74" i="59" s="1"/>
  <c r="Q26" i="59" a="1"/>
  <c r="Q26" i="59" s="1"/>
  <c r="B26" i="59" a="1"/>
  <c r="B26" i="59" s="1"/>
  <c r="B60" i="59" a="1"/>
  <c r="B60" i="59" s="1"/>
  <c r="Q60" i="59" a="1"/>
  <c r="Q60" i="59" s="1"/>
  <c r="Q39" i="59" a="1"/>
  <c r="Q39" i="59" s="1"/>
  <c r="B39" i="59" a="1"/>
  <c r="B39" i="59" s="1"/>
  <c r="Q21" i="59" a="1"/>
  <c r="Q21" i="59" s="1"/>
  <c r="B21" i="59" a="1"/>
  <c r="B21" i="59" s="1"/>
  <c r="Q61" i="59" a="1"/>
  <c r="Q61" i="59" s="1"/>
  <c r="B61" i="59" a="1"/>
  <c r="B61" i="59" s="1"/>
  <c r="B33" i="59" a="1"/>
  <c r="B33" i="59" s="1"/>
  <c r="Q33" i="59" a="1"/>
  <c r="Q33" i="59" s="1"/>
  <c r="Q10" i="59" a="1"/>
  <c r="Q10" i="59" s="1"/>
  <c r="B10" i="59" s="1" a="1"/>
  <c r="B10" i="59" s="1"/>
  <c r="Q35" i="59" a="1"/>
  <c r="Q35" i="59" s="1"/>
  <c r="B35" i="59" a="1"/>
  <c r="B35" i="59" s="1"/>
  <c r="B20" i="59" a="1"/>
  <c r="B20" i="59" s="1"/>
  <c r="Q20" i="59" a="1"/>
  <c r="Q20" i="59" s="1"/>
  <c r="Q77" i="59" a="1"/>
  <c r="Q77" i="59" s="1"/>
  <c r="B77" i="59" a="1"/>
  <c r="B77" i="59" s="1"/>
  <c r="B69" i="59" a="1"/>
  <c r="B69" i="59" s="1"/>
  <c r="Q69" i="59" a="1"/>
  <c r="Q69" i="59" s="1"/>
  <c r="Q62" i="59" a="1"/>
  <c r="Q62" i="59" s="1"/>
  <c r="B62" i="59" a="1"/>
  <c r="B62" i="59" s="1"/>
  <c r="B41" i="59" a="1"/>
  <c r="B41" i="59" s="1"/>
  <c r="Q41" i="59" a="1"/>
  <c r="Q41" i="59" s="1"/>
  <c r="Q28" i="59" a="1"/>
  <c r="Q28" i="59" s="1"/>
  <c r="B28" i="59" a="1"/>
  <c r="B28" i="59" s="1"/>
  <c r="Q78" i="59" a="1"/>
  <c r="Q78" i="59" s="1"/>
  <c r="B78" i="59" a="1"/>
  <c r="B78" i="59" s="1"/>
  <c r="B63" i="59" a="1"/>
  <c r="B63" i="59" s="1"/>
  <c r="Q63" i="59" a="1"/>
  <c r="Q63" i="59" s="1"/>
  <c r="Q56" i="59" a="1"/>
  <c r="Q56" i="59" s="1"/>
  <c r="B56" i="59" a="1"/>
  <c r="B56" i="59" s="1"/>
  <c r="B36" i="59" a="1"/>
  <c r="B36" i="59" s="1"/>
  <c r="Q36" i="59" a="1"/>
  <c r="Q36" i="59" s="1"/>
  <c r="Q29" i="59" a="1"/>
  <c r="Q29" i="59" s="1"/>
  <c r="B29" i="59" a="1"/>
  <c r="B29" i="59" s="1"/>
  <c r="B79" i="59" a="1"/>
  <c r="B79" i="59" s="1"/>
  <c r="Q79" i="59" a="1"/>
  <c r="Q79" i="59" s="1"/>
  <c r="B58" i="59" a="1"/>
  <c r="B58" i="59" s="1"/>
  <c r="Q58" i="59" a="1"/>
  <c r="Q58" i="59" s="1"/>
  <c r="Q50" i="59" a="1"/>
  <c r="Q50" i="59" s="1"/>
  <c r="B50" i="59" a="1"/>
  <c r="B50" i="59" s="1"/>
  <c r="Q30" i="59" a="1"/>
  <c r="Q30" i="59" s="1"/>
  <c r="B30" i="59" a="1"/>
  <c r="B30" i="59" s="1"/>
  <c r="Q65" i="59" a="1"/>
  <c r="Q65" i="59" s="1"/>
  <c r="B65" i="59" a="1"/>
  <c r="B65" i="59" s="1"/>
  <c r="B45" i="59" a="1"/>
  <c r="B45" i="59" s="1"/>
  <c r="Q45" i="59" a="1"/>
  <c r="Q45" i="59" s="1"/>
  <c r="Q38" i="59" a="1"/>
  <c r="Q38" i="59" s="1"/>
  <c r="B38" i="59" a="1"/>
  <c r="B38" i="59" s="1"/>
  <c r="Q14" i="59" a="1"/>
  <c r="Q14" i="59" s="1"/>
  <c r="B14" i="59" s="1" a="1"/>
  <c r="B14" i="59" s="1"/>
  <c r="Q25" i="59" a="1"/>
  <c r="Q25" i="59" s="1"/>
  <c r="B25" i="59" a="1"/>
  <c r="B25" i="59" s="1"/>
  <c r="Q66" i="59" a="1"/>
  <c r="Q66" i="59" s="1"/>
  <c r="B66" i="59" a="1"/>
  <c r="B66" i="59" s="1"/>
  <c r="Q18" i="59" a="1"/>
  <c r="Q18" i="59" s="1"/>
  <c r="B18" i="59" a="1"/>
  <c r="B18" i="59" s="1"/>
  <c r="Q19" i="59" a="1"/>
  <c r="Q19" i="59" s="1"/>
  <c r="B19" i="59" a="1"/>
  <c r="B19" i="59" s="1"/>
  <c r="Q6" i="59" a="1"/>
  <c r="Q6" i="59" s="1"/>
  <c r="B6" i="59" s="1" a="1"/>
  <c r="B6" i="59" s="1"/>
  <c r="B68" i="59" a="1"/>
  <c r="B68" i="59" s="1"/>
  <c r="Q68" i="59" a="1"/>
  <c r="Q68" i="59" s="1"/>
  <c r="Q48" i="59" a="1"/>
  <c r="Q48" i="59" s="1"/>
  <c r="B48" i="59" a="1"/>
  <c r="B48" i="59" s="1"/>
  <c r="Q27" i="59" a="1"/>
  <c r="Q27" i="59" s="1"/>
  <c r="B27" i="59" a="1"/>
  <c r="B27" i="59" s="1"/>
  <c r="B42" i="59" a="1"/>
  <c r="B42" i="59" s="1"/>
  <c r="Q42" i="59" a="1"/>
  <c r="Q42" i="59" s="1"/>
  <c r="Q12" i="59" a="1"/>
  <c r="Q12" i="59" s="1"/>
  <c r="B12" i="59" s="1" a="1"/>
  <c r="B12" i="59" s="1"/>
  <c r="B64" i="59" a="1"/>
  <c r="B64" i="59" s="1"/>
  <c r="Q64" i="59" a="1"/>
  <c r="Q64" i="59" s="1"/>
  <c r="B37" i="59" a="1"/>
  <c r="B37" i="59" s="1"/>
  <c r="Q37" i="59" a="1"/>
  <c r="Q37" i="59" s="1"/>
  <c r="Q16" i="59" a="1"/>
  <c r="Q16" i="59" s="1"/>
  <c r="B16" i="59" a="1"/>
  <c r="B16" i="59" s="1"/>
  <c r="B73" i="59" a="1"/>
  <c r="B73" i="59" s="1"/>
  <c r="Q73" i="59" a="1"/>
  <c r="Q73" i="59" s="1"/>
  <c r="Q51" i="59" a="1"/>
  <c r="Q51" i="59" s="1"/>
  <c r="B51" i="59" a="1"/>
  <c r="B51" i="59" s="1"/>
  <c r="Q44" i="59" a="1"/>
  <c r="Q44" i="59" s="1"/>
  <c r="B44" i="59" a="1"/>
  <c r="B44" i="59" s="1"/>
  <c r="B24" i="59" a="1"/>
  <c r="B24" i="59" s="1"/>
  <c r="Q24" i="59" a="1"/>
  <c r="Q24" i="59" s="1"/>
  <c r="B17" i="59" a="1"/>
  <c r="B17" i="59" s="1"/>
  <c r="Q17" i="59" a="1"/>
  <c r="Q17" i="59" s="1"/>
  <c r="Q53" i="59" a="1"/>
  <c r="Q53" i="59" s="1"/>
  <c r="B53" i="59" a="1"/>
  <c r="B53" i="59" s="1"/>
  <c r="Q9" i="59" a="1"/>
  <c r="Q9" i="59" s="1"/>
  <c r="B9" i="59" s="1" a="1"/>
  <c r="B9" i="59" s="1"/>
  <c r="Q11" i="59" a="1"/>
  <c r="Q11" i="59" s="1"/>
  <c r="B11" i="59" s="1" a="1"/>
  <c r="B11" i="59" s="1"/>
  <c r="B67" i="59" a="1"/>
  <c r="B67" i="59" s="1"/>
  <c r="Q67" i="59" a="1"/>
  <c r="Q67" i="59" s="1"/>
  <c r="Q52" i="59" a="1"/>
  <c r="Q52" i="59" s="1"/>
  <c r="B52" i="59" a="1"/>
  <c r="B52" i="59" s="1"/>
  <c r="B54" i="59" a="1"/>
  <c r="B54" i="59" s="1"/>
  <c r="Q54" i="59" a="1"/>
  <c r="Q54" i="59" s="1"/>
  <c r="Q5" i="59" a="1"/>
  <c r="Q5" i="59" s="1"/>
  <c r="B5" i="59" s="1" a="1"/>
  <c r="B5" i="59" s="1"/>
  <c r="Q22" i="59" a="1"/>
  <c r="Q22" i="59" s="1"/>
  <c r="B22" i="59" a="1"/>
  <c r="B22" i="59" s="1"/>
  <c r="Q70" i="59" a="1"/>
  <c r="Q70" i="59" s="1"/>
  <c r="B70" i="59" a="1"/>
  <c r="B70" i="59" s="1"/>
  <c r="Q71" i="59" a="1"/>
  <c r="Q71" i="59" s="1"/>
  <c r="B71" i="59" a="1"/>
  <c r="B71" i="59" s="1"/>
  <c r="Q57" i="59" a="1"/>
  <c r="Q57" i="59" s="1"/>
  <c r="B57" i="59" a="1"/>
  <c r="B57" i="59" s="1"/>
  <c r="Q49" i="59" a="1"/>
  <c r="Q49" i="59" s="1"/>
  <c r="B49" i="59" a="1"/>
  <c r="B49" i="59" s="1"/>
  <c r="B72" i="59" a="1"/>
  <c r="B72" i="59" s="1"/>
  <c r="Q72" i="59" a="1"/>
  <c r="Q72" i="59" s="1"/>
  <c r="Q43" i="59" a="1"/>
  <c r="Q43" i="59" s="1"/>
  <c r="B43" i="59" a="1"/>
  <c r="B43" i="59" s="1"/>
  <c r="Q23" i="59" a="1"/>
  <c r="Q23" i="59" s="1"/>
  <c r="B23" i="59" a="1"/>
  <c r="B23" i="59" s="1"/>
  <c r="Q13" i="59" a="1"/>
  <c r="Q13" i="59" s="1"/>
  <c r="B13" i="59" s="1" a="1"/>
  <c r="B13" i="59" s="1"/>
  <c r="B59" i="59" a="1"/>
  <c r="B59" i="59" s="1"/>
  <c r="Q59" i="59" a="1"/>
  <c r="Q59" i="59" s="1"/>
  <c r="Q31" i="59" a="1"/>
  <c r="Q31" i="59" s="1"/>
  <c r="B31" i="59" a="1"/>
  <c r="B31" i="59" s="1"/>
  <c r="Q15" i="59" a="1"/>
  <c r="Q15" i="59" s="1"/>
  <c r="B15" i="59" s="1" a="1"/>
  <c r="B15" i="59" s="1"/>
  <c r="Q8" i="59" a="1"/>
  <c r="Q8" i="59" s="1"/>
  <c r="B8" i="59" s="1" a="1"/>
  <c r="B8" i="59" s="1"/>
  <c r="Q46" i="59" a="1"/>
  <c r="Q46" i="59" s="1"/>
  <c r="B46" i="59" a="1"/>
  <c r="B46" i="59" s="1"/>
  <c r="B32" i="59" a="1"/>
  <c r="B32" i="59" s="1"/>
  <c r="Q32" i="59" a="1"/>
  <c r="Q32" i="59" s="1"/>
  <c r="Q47" i="59" a="1"/>
  <c r="Q47" i="59" s="1"/>
  <c r="B47" i="59" a="1"/>
  <c r="B47" i="59" s="1"/>
  <c r="B55" i="59" a="1"/>
  <c r="B55" i="59" s="1"/>
  <c r="Q55" i="59" a="1"/>
  <c r="Q55" i="59" s="1"/>
  <c r="Q34" i="59" a="1"/>
  <c r="Q34" i="59" s="1"/>
  <c r="B34" i="59" a="1"/>
  <c r="B34" i="59" s="1"/>
  <c r="Q7" i="59" a="1"/>
  <c r="Q7" i="59" s="1"/>
  <c r="B7" i="59" s="1" a="1"/>
  <c r="B7" i="59" s="1"/>
  <c r="B2" i="177" a="1"/>
  <c r="B2" i="177" s="1"/>
  <c r="B2" i="59" a="1"/>
  <c r="B2" i="59" s="1"/>
  <c r="C2" i="174" a="1"/>
  <c r="C2" i="174" s="1"/>
  <c r="C2" i="184" a="1"/>
  <c r="C2" i="184" s="1"/>
  <c r="P43" i="59" l="1" a="1"/>
  <c r="P43" i="59" s="1"/>
  <c r="O43" i="59" a="1"/>
  <c r="O43" i="59" s="1"/>
  <c r="P17" i="59" a="1"/>
  <c r="P17" i="59" s="1"/>
  <c r="O17" i="59" a="1"/>
  <c r="O17" i="59" s="1"/>
  <c r="I18" i="59" a="1"/>
  <c r="I18" i="59" s="1"/>
  <c r="E18" i="59" a="1"/>
  <c r="E18" i="59" s="1"/>
  <c r="H18" i="59" a="1"/>
  <c r="H18" i="59" s="1"/>
  <c r="C18" i="59" a="1"/>
  <c r="C18" i="59" s="1"/>
  <c r="J18" i="59" a="1"/>
  <c r="J18" i="59" s="1"/>
  <c r="F18" i="59" a="1"/>
  <c r="F18" i="59" s="1"/>
  <c r="J47" i="59" a="1"/>
  <c r="J47" i="59" s="1"/>
  <c r="F47" i="59" a="1"/>
  <c r="F47" i="59" s="1"/>
  <c r="E47" i="59" a="1"/>
  <c r="E47" i="59" s="1"/>
  <c r="C47" i="59" a="1"/>
  <c r="C47" i="59" s="1"/>
  <c r="I47" i="59" a="1"/>
  <c r="I47" i="59" s="1"/>
  <c r="H47" i="59" a="1"/>
  <c r="H47" i="59" s="1"/>
  <c r="P59" i="59" a="1"/>
  <c r="P59" i="59" s="1"/>
  <c r="O59" i="59" a="1"/>
  <c r="O59" i="59" s="1"/>
  <c r="J43" i="59" a="1"/>
  <c r="J43" i="59" s="1"/>
  <c r="E43" i="59" a="1"/>
  <c r="E43" i="59" s="1"/>
  <c r="I43" i="59" a="1"/>
  <c r="I43" i="59" s="1"/>
  <c r="C43" i="59" a="1"/>
  <c r="C43" i="59" s="1"/>
  <c r="H43" i="59" a="1"/>
  <c r="H43" i="59" s="1"/>
  <c r="F43" i="59" a="1"/>
  <c r="F43" i="59" s="1"/>
  <c r="J57" i="59" a="1"/>
  <c r="J57" i="59" s="1"/>
  <c r="E57" i="59" a="1"/>
  <c r="E57" i="59" s="1"/>
  <c r="I57" i="59" a="1"/>
  <c r="I57" i="59" s="1"/>
  <c r="H57" i="59" a="1"/>
  <c r="H57" i="59" s="1"/>
  <c r="F57" i="59" a="1"/>
  <c r="F57" i="59" s="1"/>
  <c r="C57" i="59" a="1"/>
  <c r="C57" i="59" s="1"/>
  <c r="J22" i="59" a="1"/>
  <c r="J22" i="59" s="1"/>
  <c r="F22" i="59" a="1"/>
  <c r="F22" i="59" s="1"/>
  <c r="E22" i="59" a="1"/>
  <c r="E22" i="59" s="1"/>
  <c r="I22" i="59" a="1"/>
  <c r="I22" i="59" s="1"/>
  <c r="C22" i="59" a="1"/>
  <c r="C22" i="59" s="1"/>
  <c r="H22" i="59" a="1"/>
  <c r="H22" i="59" s="1"/>
  <c r="I52" i="59" a="1"/>
  <c r="I52" i="59" s="1"/>
  <c r="F52" i="59" a="1"/>
  <c r="F52" i="59" s="1"/>
  <c r="E52" i="59" a="1"/>
  <c r="E52" i="59" s="1"/>
  <c r="C52" i="59" a="1"/>
  <c r="C52" i="59" s="1"/>
  <c r="J52" i="59" a="1"/>
  <c r="J52" i="59" s="1"/>
  <c r="H52" i="59" a="1"/>
  <c r="H52" i="59" s="1"/>
  <c r="H24" i="59" a="1"/>
  <c r="H24" i="59" s="1"/>
  <c r="C24" i="59" a="1"/>
  <c r="C24" i="59" s="1"/>
  <c r="F24" i="59" a="1"/>
  <c r="F24" i="59" s="1"/>
  <c r="J24" i="59" a="1"/>
  <c r="J24" i="59" s="1"/>
  <c r="E24" i="59" a="1"/>
  <c r="E24" i="59" s="1"/>
  <c r="I24" i="59" a="1"/>
  <c r="I24" i="59" s="1"/>
  <c r="C73" i="59" a="1"/>
  <c r="C73" i="59" s="1"/>
  <c r="H73" i="59" a="1"/>
  <c r="H73" i="59" s="1"/>
  <c r="F73" i="59" a="1"/>
  <c r="F73" i="59" s="1"/>
  <c r="J73" i="59" a="1"/>
  <c r="J73" i="59" s="1"/>
  <c r="E73" i="59" a="1"/>
  <c r="E73" i="59" s="1"/>
  <c r="I73" i="59" a="1"/>
  <c r="I73" i="59" s="1"/>
  <c r="C64" i="59" a="1"/>
  <c r="C64" i="59" s="1"/>
  <c r="H64" i="59" a="1"/>
  <c r="H64" i="59" s="1"/>
  <c r="F64" i="59" a="1"/>
  <c r="F64" i="59" s="1"/>
  <c r="J64" i="59" a="1"/>
  <c r="J64" i="59" s="1"/>
  <c r="E64" i="59" a="1"/>
  <c r="E64" i="59" s="1"/>
  <c r="I64" i="59" a="1"/>
  <c r="I64" i="59" s="1"/>
  <c r="P27" i="59" a="1"/>
  <c r="P27" i="59" s="1"/>
  <c r="O27" i="59" a="1"/>
  <c r="O27" i="59" s="1"/>
  <c r="P66" i="59" a="1"/>
  <c r="P66" i="59" s="1"/>
  <c r="O66" i="59" a="1"/>
  <c r="O66" i="59" s="1"/>
  <c r="P38" i="59" a="1"/>
  <c r="P38" i="59" s="1"/>
  <c r="O38" i="59" a="1"/>
  <c r="O38" i="59" s="1"/>
  <c r="P30" i="59" a="1"/>
  <c r="P30" i="59" s="1"/>
  <c r="O30" i="59" a="1"/>
  <c r="O30" i="59" s="1"/>
  <c r="I79" i="59" a="1"/>
  <c r="I79" i="59" s="1"/>
  <c r="E79" i="59" a="1"/>
  <c r="E79" i="59" s="1"/>
  <c r="H79" i="59" a="1"/>
  <c r="H79" i="59" s="1"/>
  <c r="C79" i="59" a="1"/>
  <c r="C79" i="59" s="1"/>
  <c r="J79" i="59" a="1"/>
  <c r="J79" i="59" s="1"/>
  <c r="F79" i="59" a="1"/>
  <c r="F79" i="59" s="1"/>
  <c r="P56" i="59" a="1"/>
  <c r="P56" i="59" s="1"/>
  <c r="O56" i="59" a="1"/>
  <c r="O56" i="59" s="1"/>
  <c r="O28" i="59" a="1"/>
  <c r="O28" i="59" s="1"/>
  <c r="P28" i="59" a="1"/>
  <c r="P28" i="59" s="1"/>
  <c r="I69" i="59" a="1"/>
  <c r="I69" i="59" s="1"/>
  <c r="C69" i="59" a="1"/>
  <c r="C69" i="59" s="1"/>
  <c r="H69" i="59" a="1"/>
  <c r="H69" i="59" s="1"/>
  <c r="F69" i="59" a="1"/>
  <c r="F69" i="59" s="1"/>
  <c r="J69" i="59" a="1"/>
  <c r="J69" i="59" s="1"/>
  <c r="E69" i="59" a="1"/>
  <c r="E69" i="59" s="1"/>
  <c r="P35" i="59" a="1"/>
  <c r="P35" i="59" s="1"/>
  <c r="O35" i="59" a="1"/>
  <c r="O35" i="59" s="1"/>
  <c r="P61" i="59" a="1"/>
  <c r="P61" i="59" s="1"/>
  <c r="O61" i="59" a="1"/>
  <c r="O61" i="59" s="1"/>
  <c r="I60" i="59" a="1"/>
  <c r="I60" i="59" s="1"/>
  <c r="C60" i="59" a="1"/>
  <c r="C60" i="59" s="1"/>
  <c r="H60" i="59" a="1"/>
  <c r="H60" i="59" s="1"/>
  <c r="J60" i="59" a="1"/>
  <c r="J60" i="59" s="1"/>
  <c r="E60" i="59" a="1"/>
  <c r="E60" i="59" s="1"/>
  <c r="F60" i="59" a="1"/>
  <c r="F60" i="59" s="1"/>
  <c r="F40" i="59" a="1"/>
  <c r="F40" i="59" s="1"/>
  <c r="J40" i="59" a="1"/>
  <c r="J40" i="59" s="1"/>
  <c r="E40" i="59" a="1"/>
  <c r="E40" i="59" s="1"/>
  <c r="I40" i="59" a="1"/>
  <c r="I40" i="59" s="1"/>
  <c r="C40" i="59" a="1"/>
  <c r="C40" i="59" s="1"/>
  <c r="H40" i="59" a="1"/>
  <c r="H40" i="59" s="1"/>
  <c r="E8" i="59" a="1"/>
  <c r="E8" i="59" s="1"/>
  <c r="H8" i="59" s="1" a="1"/>
  <c r="H8" i="59" s="1"/>
  <c r="P52" i="59" a="1"/>
  <c r="P52" i="59" s="1"/>
  <c r="O52" i="59" a="1"/>
  <c r="O52" i="59" s="1"/>
  <c r="P42" i="59" a="1"/>
  <c r="P42" i="59" s="1"/>
  <c r="O42" i="59" a="1"/>
  <c r="O42" i="59" s="1"/>
  <c r="O58" i="59" a="1"/>
  <c r="O58" i="59" s="1"/>
  <c r="P58" i="59" a="1"/>
  <c r="P58" i="59" s="1"/>
  <c r="P34" i="59" a="1"/>
  <c r="P34" i="59" s="1"/>
  <c r="O34" i="59" a="1"/>
  <c r="O34" i="59" s="1"/>
  <c r="F32" i="59" a="1"/>
  <c r="F32" i="59" s="1"/>
  <c r="J32" i="59" a="1"/>
  <c r="J32" i="59" s="1"/>
  <c r="I32" i="59" a="1"/>
  <c r="I32" i="59" s="1"/>
  <c r="C32" i="59" a="1"/>
  <c r="C32" i="59" s="1"/>
  <c r="H32" i="59" a="1"/>
  <c r="H32" i="59" s="1"/>
  <c r="E32" i="59" a="1"/>
  <c r="E32" i="59" s="1"/>
  <c r="H72" i="59" a="1"/>
  <c r="H72" i="59" s="1"/>
  <c r="F72" i="59" a="1"/>
  <c r="F72" i="59" s="1"/>
  <c r="J72" i="59" a="1"/>
  <c r="J72" i="59" s="1"/>
  <c r="E72" i="59" a="1"/>
  <c r="E72" i="59" s="1"/>
  <c r="I72" i="59" a="1"/>
  <c r="I72" i="59" s="1"/>
  <c r="C72" i="59" a="1"/>
  <c r="C72" i="59" s="1"/>
  <c r="P71" i="59" a="1"/>
  <c r="P71" i="59" s="1"/>
  <c r="O71" i="59" a="1"/>
  <c r="O71" i="59" s="1"/>
  <c r="F67" i="59" a="1"/>
  <c r="F67" i="59" s="1"/>
  <c r="J67" i="59" a="1"/>
  <c r="J67" i="59" s="1"/>
  <c r="E67" i="59" a="1"/>
  <c r="E67" i="59" s="1"/>
  <c r="I67" i="59" a="1"/>
  <c r="I67" i="59" s="1"/>
  <c r="C67" i="59" a="1"/>
  <c r="C67" i="59" s="1"/>
  <c r="H67" i="59" a="1"/>
  <c r="H67" i="59" s="1"/>
  <c r="E9" i="59" a="1"/>
  <c r="E9" i="59" s="1"/>
  <c r="H9" i="59" s="1" a="1"/>
  <c r="H9" i="59" s="1"/>
  <c r="O24" i="59" a="1"/>
  <c r="O24" i="59" s="1"/>
  <c r="P24" i="59" a="1"/>
  <c r="P24" i="59" s="1"/>
  <c r="P73" i="59" a="1"/>
  <c r="P73" i="59" s="1"/>
  <c r="O73" i="59" a="1"/>
  <c r="O73" i="59" s="1"/>
  <c r="P64" i="59" a="1"/>
  <c r="P64" i="59" s="1"/>
  <c r="O64" i="59" a="1"/>
  <c r="O64" i="59" s="1"/>
  <c r="I27" i="59" a="1"/>
  <c r="I27" i="59" s="1"/>
  <c r="E27" i="59" a="1"/>
  <c r="E27" i="59" s="1"/>
  <c r="H27" i="59" a="1"/>
  <c r="H27" i="59" s="1"/>
  <c r="C27" i="59" a="1"/>
  <c r="C27" i="59" s="1"/>
  <c r="F27" i="59" a="1"/>
  <c r="F27" i="59" s="1"/>
  <c r="J27" i="59" a="1"/>
  <c r="J27" i="59" s="1"/>
  <c r="E6" i="59" a="1"/>
  <c r="E6" i="59" s="1"/>
  <c r="H6" i="59" s="1" a="1"/>
  <c r="H6" i="59" s="1"/>
  <c r="J66" i="59" a="1"/>
  <c r="J66" i="59" s="1"/>
  <c r="E66" i="59" a="1"/>
  <c r="E66" i="59" s="1"/>
  <c r="I66" i="59" a="1"/>
  <c r="I66" i="59" s="1"/>
  <c r="C66" i="59" a="1"/>
  <c r="C66" i="59" s="1"/>
  <c r="H66" i="59" a="1"/>
  <c r="H66" i="59" s="1"/>
  <c r="F66" i="59" a="1"/>
  <c r="F66" i="59" s="1"/>
  <c r="E38" i="59" a="1"/>
  <c r="E38" i="59" s="1"/>
  <c r="I38" i="59" a="1"/>
  <c r="I38" i="59" s="1"/>
  <c r="C38" i="59" a="1"/>
  <c r="C38" i="59" s="1"/>
  <c r="H38" i="59" a="1"/>
  <c r="H38" i="59" s="1"/>
  <c r="F38" i="59" a="1"/>
  <c r="F38" i="59" s="1"/>
  <c r="J38" i="59" a="1"/>
  <c r="J38" i="59" s="1"/>
  <c r="I30" i="59" a="1"/>
  <c r="I30" i="59" s="1"/>
  <c r="E30" i="59" a="1"/>
  <c r="E30" i="59" s="1"/>
  <c r="H30" i="59" a="1"/>
  <c r="H30" i="59" s="1"/>
  <c r="C30" i="59" a="1"/>
  <c r="C30" i="59" s="1"/>
  <c r="J30" i="59" a="1"/>
  <c r="J30" i="59" s="1"/>
  <c r="F30" i="59" a="1"/>
  <c r="F30" i="59" s="1"/>
  <c r="P79" i="59" a="1"/>
  <c r="P79" i="59" s="1"/>
  <c r="O79" i="59" a="1"/>
  <c r="O79" i="59" s="1"/>
  <c r="I56" i="59" a="1"/>
  <c r="I56" i="59" s="1"/>
  <c r="C56" i="59" a="1"/>
  <c r="C56" i="59" s="1"/>
  <c r="H56" i="59" a="1"/>
  <c r="H56" i="59" s="1"/>
  <c r="J56" i="59" a="1"/>
  <c r="J56" i="59" s="1"/>
  <c r="E56" i="59" a="1"/>
  <c r="E56" i="59" s="1"/>
  <c r="F56" i="59" a="1"/>
  <c r="F56" i="59" s="1"/>
  <c r="H28" i="59" a="1"/>
  <c r="H28" i="59" s="1"/>
  <c r="C28" i="59" a="1"/>
  <c r="C28" i="59" s="1"/>
  <c r="J28" i="59" a="1"/>
  <c r="J28" i="59" s="1"/>
  <c r="F28" i="59" a="1"/>
  <c r="F28" i="59" s="1"/>
  <c r="I28" i="59" a="1"/>
  <c r="I28" i="59" s="1"/>
  <c r="E28" i="59" a="1"/>
  <c r="E28" i="59" s="1"/>
  <c r="P69" i="59" a="1"/>
  <c r="P69" i="59" s="1"/>
  <c r="O69" i="59" a="1"/>
  <c r="O69" i="59" s="1"/>
  <c r="J35" i="59" a="1"/>
  <c r="J35" i="59" s="1"/>
  <c r="E35" i="59" a="1"/>
  <c r="E35" i="59" s="1"/>
  <c r="I35" i="59" a="1"/>
  <c r="I35" i="59" s="1"/>
  <c r="C35" i="59" a="1"/>
  <c r="C35" i="59" s="1"/>
  <c r="H35" i="59" a="1"/>
  <c r="H35" i="59" s="1"/>
  <c r="F35" i="59" a="1"/>
  <c r="F35" i="59" s="1"/>
  <c r="J61" i="59" a="1"/>
  <c r="J61" i="59" s="1"/>
  <c r="E61" i="59" a="1"/>
  <c r="E61" i="59" s="1"/>
  <c r="I61" i="59" a="1"/>
  <c r="I61" i="59" s="1"/>
  <c r="C61" i="59" a="1"/>
  <c r="C61" i="59" s="1"/>
  <c r="F61" i="59" a="1"/>
  <c r="F61" i="59" s="1"/>
  <c r="H61" i="59" a="1"/>
  <c r="H61" i="59" s="1"/>
  <c r="P60" i="59" a="1"/>
  <c r="P60" i="59" s="1"/>
  <c r="O60" i="59" a="1"/>
  <c r="O60" i="59" s="1"/>
  <c r="O40" i="59" a="1"/>
  <c r="O40" i="59" s="1"/>
  <c r="P40" i="59" a="1"/>
  <c r="P40" i="59" s="1"/>
  <c r="P37" i="59" a="1"/>
  <c r="P37" i="59" s="1"/>
  <c r="O37" i="59" a="1"/>
  <c r="O37" i="59" s="1"/>
  <c r="E65" i="59" a="1"/>
  <c r="E65" i="59" s="1"/>
  <c r="I65" i="59" a="1"/>
  <c r="I65" i="59" s="1"/>
  <c r="C65" i="59" a="1"/>
  <c r="C65" i="59" s="1"/>
  <c r="H65" i="59" a="1"/>
  <c r="H65" i="59" s="1"/>
  <c r="F65" i="59" a="1"/>
  <c r="F65" i="59" s="1"/>
  <c r="J65" i="59" a="1"/>
  <c r="J65" i="59" s="1"/>
  <c r="I34" i="59" a="1"/>
  <c r="I34" i="59" s="1"/>
  <c r="C34" i="59" a="1"/>
  <c r="C34" i="59" s="1"/>
  <c r="H34" i="59" a="1"/>
  <c r="H34" i="59" s="1"/>
  <c r="F34" i="59" a="1"/>
  <c r="F34" i="59" s="1"/>
  <c r="J34" i="59" a="1"/>
  <c r="J34" i="59" s="1"/>
  <c r="E34" i="59" a="1"/>
  <c r="E34" i="59" s="1"/>
  <c r="E13" i="59" a="1"/>
  <c r="E13" i="59" s="1"/>
  <c r="H13" i="59" s="1" a="1"/>
  <c r="H13" i="59" s="1"/>
  <c r="O72" i="59" a="1"/>
  <c r="O72" i="59" s="1"/>
  <c r="P72" i="59" a="1"/>
  <c r="P72" i="59" s="1"/>
  <c r="F71" i="59" a="1"/>
  <c r="F71" i="59" s="1"/>
  <c r="J71" i="59" a="1"/>
  <c r="J71" i="59" s="1"/>
  <c r="E71" i="59" a="1"/>
  <c r="E71" i="59" s="1"/>
  <c r="I71" i="59" a="1"/>
  <c r="I71" i="59" s="1"/>
  <c r="C71" i="59" a="1"/>
  <c r="C71" i="59" s="1"/>
  <c r="H71" i="59" a="1"/>
  <c r="H71" i="59" s="1"/>
  <c r="O67" i="59" a="1"/>
  <c r="O67" i="59" s="1"/>
  <c r="P67" i="59" a="1"/>
  <c r="P67" i="59" s="1"/>
  <c r="O53" i="59" a="1"/>
  <c r="O53" i="59" s="1"/>
  <c r="P53" i="59" a="1"/>
  <c r="P53" i="59" s="1"/>
  <c r="P44" i="59" a="1"/>
  <c r="P44" i="59" s="1"/>
  <c r="O44" i="59" a="1"/>
  <c r="O44" i="59" s="1"/>
  <c r="O16" i="59" a="1"/>
  <c r="O16" i="59" s="1"/>
  <c r="P16" i="59" a="1"/>
  <c r="P16" i="59" s="1"/>
  <c r="E12" i="59" a="1"/>
  <c r="E12" i="59" s="1"/>
  <c r="H12" i="59" s="1" a="1"/>
  <c r="H12" i="59" s="1"/>
  <c r="O48" i="59" a="1"/>
  <c r="O48" i="59" s="1"/>
  <c r="P48" i="59" a="1"/>
  <c r="P48" i="59" s="1"/>
  <c r="O19" i="59" a="1"/>
  <c r="O19" i="59" s="1"/>
  <c r="P19" i="59" a="1"/>
  <c r="P19" i="59" s="1"/>
  <c r="P25" i="59" a="1"/>
  <c r="P25" i="59" s="1"/>
  <c r="O25" i="59" a="1"/>
  <c r="O25" i="59" s="1"/>
  <c r="H45" i="59" a="1"/>
  <c r="H45" i="59" s="1"/>
  <c r="F45" i="59" a="1"/>
  <c r="F45" i="59" s="1"/>
  <c r="J45" i="59" a="1"/>
  <c r="J45" i="59" s="1"/>
  <c r="E45" i="59" a="1"/>
  <c r="E45" i="59" s="1"/>
  <c r="I45" i="59" a="1"/>
  <c r="I45" i="59" s="1"/>
  <c r="C45" i="59" a="1"/>
  <c r="C45" i="59" s="1"/>
  <c r="O50" i="59" a="1"/>
  <c r="O50" i="59" s="1"/>
  <c r="P50" i="59" a="1"/>
  <c r="P50" i="59" s="1"/>
  <c r="P29" i="59" a="1"/>
  <c r="P29" i="59" s="1"/>
  <c r="O29" i="59" a="1"/>
  <c r="O29" i="59" s="1"/>
  <c r="H63" i="59" a="1"/>
  <c r="H63" i="59" s="1"/>
  <c r="F63" i="59" a="1"/>
  <c r="F63" i="59" s="1"/>
  <c r="J63" i="59" a="1"/>
  <c r="J63" i="59" s="1"/>
  <c r="I63" i="59" a="1"/>
  <c r="I63" i="59" s="1"/>
  <c r="C63" i="59" a="1"/>
  <c r="C63" i="59" s="1"/>
  <c r="E63" i="59" a="1"/>
  <c r="E63" i="59" s="1"/>
  <c r="H41" i="59" a="1"/>
  <c r="H41" i="59" s="1"/>
  <c r="F41" i="59" a="1"/>
  <c r="F41" i="59" s="1"/>
  <c r="J41" i="59" a="1"/>
  <c r="J41" i="59" s="1"/>
  <c r="E41" i="59" a="1"/>
  <c r="E41" i="59" s="1"/>
  <c r="I41" i="59" a="1"/>
  <c r="I41" i="59" s="1"/>
  <c r="C41" i="59" a="1"/>
  <c r="C41" i="59" s="1"/>
  <c r="P77" i="59" a="1"/>
  <c r="P77" i="59" s="1"/>
  <c r="O77" i="59" a="1"/>
  <c r="O77" i="59" s="1"/>
  <c r="P21" i="59" a="1"/>
  <c r="P21" i="59" s="1"/>
  <c r="O21" i="59" a="1"/>
  <c r="O21" i="59" s="1"/>
  <c r="P26" i="59" a="1"/>
  <c r="P26" i="59" s="1"/>
  <c r="O26" i="59" a="1"/>
  <c r="O26" i="59" s="1"/>
  <c r="F76" i="59" a="1"/>
  <c r="F76" i="59" s="1"/>
  <c r="J76" i="59" a="1"/>
  <c r="J76" i="59" s="1"/>
  <c r="E76" i="59" a="1"/>
  <c r="E76" i="59" s="1"/>
  <c r="I76" i="59" a="1"/>
  <c r="I76" i="59" s="1"/>
  <c r="C76" i="59" a="1"/>
  <c r="C76" i="59" s="1"/>
  <c r="H76" i="59" a="1"/>
  <c r="H76" i="59" s="1"/>
  <c r="E7" i="59" a="1"/>
  <c r="E7" i="59" s="1"/>
  <c r="H7" i="59" s="1" a="1"/>
  <c r="H7" i="59" s="1"/>
  <c r="O57" i="59" a="1"/>
  <c r="O57" i="59" s="1"/>
  <c r="P57" i="59" a="1"/>
  <c r="P57" i="59" s="1"/>
  <c r="C51" i="59" a="1"/>
  <c r="C51" i="59" s="1"/>
  <c r="E51" i="59" a="1"/>
  <c r="E51" i="59" s="1"/>
  <c r="J51" i="59" a="1"/>
  <c r="J51" i="59" s="1"/>
  <c r="I51" i="59" a="1"/>
  <c r="I51" i="59" s="1"/>
  <c r="H51" i="59" a="1"/>
  <c r="H51" i="59" s="1"/>
  <c r="F51" i="59" a="1"/>
  <c r="F51" i="59" s="1"/>
  <c r="E15" i="59" a="1"/>
  <c r="E15" i="59" s="1"/>
  <c r="H15" i="59" s="1" a="1"/>
  <c r="H15" i="59" s="1"/>
  <c r="H55" i="59" a="1"/>
  <c r="H55" i="59" s="1"/>
  <c r="I55" i="59" a="1"/>
  <c r="I55" i="59" s="1"/>
  <c r="F55" i="59" a="1"/>
  <c r="F55" i="59" s="1"/>
  <c r="E55" i="59" a="1"/>
  <c r="E55" i="59" s="1"/>
  <c r="C55" i="59" a="1"/>
  <c r="C55" i="59" s="1"/>
  <c r="J55" i="59" a="1"/>
  <c r="J55" i="59" s="1"/>
  <c r="P46" i="59" a="1"/>
  <c r="P46" i="59" s="1"/>
  <c r="O46" i="59" a="1"/>
  <c r="O46" i="59" s="1"/>
  <c r="P31" i="59" a="1"/>
  <c r="P31" i="59" s="1"/>
  <c r="O31" i="59" a="1"/>
  <c r="O31" i="59" s="1"/>
  <c r="P23" i="59" a="1"/>
  <c r="P23" i="59" s="1"/>
  <c r="O23" i="59" a="1"/>
  <c r="O23" i="59" s="1"/>
  <c r="P49" i="59" a="1"/>
  <c r="P49" i="59" s="1"/>
  <c r="O49" i="59" a="1"/>
  <c r="O49" i="59" s="1"/>
  <c r="P70" i="59" a="1"/>
  <c r="P70" i="59" s="1"/>
  <c r="O70" i="59" a="1"/>
  <c r="O70" i="59" s="1"/>
  <c r="F54" i="59" a="1"/>
  <c r="F54" i="59" s="1"/>
  <c r="J54" i="59" a="1"/>
  <c r="J54" i="59" s="1"/>
  <c r="C54" i="59" a="1"/>
  <c r="C54" i="59" s="1"/>
  <c r="I54" i="59" a="1"/>
  <c r="I54" i="59" s="1"/>
  <c r="H54" i="59" a="1"/>
  <c r="H54" i="59" s="1"/>
  <c r="E54" i="59" a="1"/>
  <c r="E54" i="59" s="1"/>
  <c r="J53" i="59" a="1"/>
  <c r="J53" i="59" s="1"/>
  <c r="H53" i="59" a="1"/>
  <c r="H53" i="59" s="1"/>
  <c r="F53" i="59" a="1"/>
  <c r="F53" i="59" s="1"/>
  <c r="E53" i="59" a="1"/>
  <c r="E53" i="59" s="1"/>
  <c r="C53" i="59" a="1"/>
  <c r="C53" i="59" s="1"/>
  <c r="I53" i="59" a="1"/>
  <c r="I53" i="59" s="1"/>
  <c r="F44" i="59" a="1"/>
  <c r="F44" i="59" s="1"/>
  <c r="J44" i="59" a="1"/>
  <c r="J44" i="59" s="1"/>
  <c r="E44" i="59" a="1"/>
  <c r="E44" i="59" s="1"/>
  <c r="I44" i="59" a="1"/>
  <c r="I44" i="59" s="1"/>
  <c r="C44" i="59" a="1"/>
  <c r="C44" i="59" s="1"/>
  <c r="H44" i="59" a="1"/>
  <c r="H44" i="59" s="1"/>
  <c r="H16" i="59" a="1"/>
  <c r="H16" i="59" s="1"/>
  <c r="C16" i="59" a="1"/>
  <c r="C16" i="59" s="1"/>
  <c r="J16" i="59" a="1"/>
  <c r="J16" i="59" s="1"/>
  <c r="F16" i="59" a="1"/>
  <c r="F16" i="59" s="1"/>
  <c r="I16" i="59" a="1"/>
  <c r="I16" i="59" s="1"/>
  <c r="E16" i="59" a="1"/>
  <c r="E16" i="59" s="1"/>
  <c r="F48" i="59" a="1"/>
  <c r="F48" i="59" s="1"/>
  <c r="I48" i="59" a="1"/>
  <c r="I48" i="59" s="1"/>
  <c r="C48" i="59" a="1"/>
  <c r="C48" i="59" s="1"/>
  <c r="H48" i="59" a="1"/>
  <c r="H48" i="59" s="1"/>
  <c r="J48" i="59" a="1"/>
  <c r="J48" i="59" s="1"/>
  <c r="E48" i="59" a="1"/>
  <c r="E48" i="59" s="1"/>
  <c r="H19" i="59" a="1"/>
  <c r="H19" i="59" s="1"/>
  <c r="C19" i="59" a="1"/>
  <c r="C19" i="59" s="1"/>
  <c r="J19" i="59" a="1"/>
  <c r="J19" i="59" s="1"/>
  <c r="F19" i="59" a="1"/>
  <c r="F19" i="59" s="1"/>
  <c r="I19" i="59" a="1"/>
  <c r="I19" i="59" s="1"/>
  <c r="E19" i="59" a="1"/>
  <c r="E19" i="59" s="1"/>
  <c r="J25" i="59" a="1"/>
  <c r="J25" i="59" s="1"/>
  <c r="F25" i="59" a="1"/>
  <c r="F25" i="59" s="1"/>
  <c r="I25" i="59" a="1"/>
  <c r="I25" i="59" s="1"/>
  <c r="C25" i="59" a="1"/>
  <c r="C25" i="59" s="1"/>
  <c r="H25" i="59" a="1"/>
  <c r="H25" i="59" s="1"/>
  <c r="E25" i="59" a="1"/>
  <c r="E25" i="59" s="1"/>
  <c r="O45" i="59" a="1"/>
  <c r="O45" i="59" s="1"/>
  <c r="P45" i="59" a="1"/>
  <c r="P45" i="59" s="1"/>
  <c r="I50" i="59" a="1"/>
  <c r="I50" i="59" s="1"/>
  <c r="C50" i="59" a="1"/>
  <c r="C50" i="59" s="1"/>
  <c r="F50" i="59" a="1"/>
  <c r="F50" i="59" s="1"/>
  <c r="J50" i="59" a="1"/>
  <c r="J50" i="59" s="1"/>
  <c r="E50" i="59" a="1"/>
  <c r="E50" i="59" s="1"/>
  <c r="H50" i="59" a="1"/>
  <c r="H50" i="59" s="1"/>
  <c r="J29" i="59" a="1"/>
  <c r="J29" i="59" s="1"/>
  <c r="F29" i="59" a="1"/>
  <c r="F29" i="59" s="1"/>
  <c r="I29" i="59" a="1"/>
  <c r="I29" i="59" s="1"/>
  <c r="E29" i="59" a="1"/>
  <c r="E29" i="59" s="1"/>
  <c r="C29" i="59" a="1"/>
  <c r="C29" i="59" s="1"/>
  <c r="H29" i="59" a="1"/>
  <c r="H29" i="59" s="1"/>
  <c r="O63" i="59" a="1"/>
  <c r="O63" i="59" s="1"/>
  <c r="P63" i="59" a="1"/>
  <c r="P63" i="59" s="1"/>
  <c r="P41" i="59" a="1"/>
  <c r="P41" i="59" s="1"/>
  <c r="O41" i="59" a="1"/>
  <c r="O41" i="59" s="1"/>
  <c r="J77" i="59" a="1"/>
  <c r="J77" i="59" s="1"/>
  <c r="H77" i="59" a="1"/>
  <c r="H77" i="59" s="1"/>
  <c r="F77" i="59" a="1"/>
  <c r="F77" i="59" s="1"/>
  <c r="E77" i="59" a="1"/>
  <c r="E77" i="59" s="1"/>
  <c r="I77" i="59" a="1"/>
  <c r="I77" i="59" s="1"/>
  <c r="C77" i="59" a="1"/>
  <c r="C77" i="59" s="1"/>
  <c r="E10" i="59" a="1"/>
  <c r="E10" i="59" s="1"/>
  <c r="H10" i="59" s="1" a="1"/>
  <c r="H10" i="59" s="1"/>
  <c r="I21" i="59" a="1"/>
  <c r="I21" i="59" s="1"/>
  <c r="E21" i="59" a="1"/>
  <c r="E21" i="59" s="1"/>
  <c r="H21" i="59" a="1"/>
  <c r="H21" i="59" s="1"/>
  <c r="C21" i="59" a="1"/>
  <c r="C21" i="59" s="1"/>
  <c r="J21" i="59" a="1"/>
  <c r="J21" i="59" s="1"/>
  <c r="F21" i="59" a="1"/>
  <c r="F21" i="59" s="1"/>
  <c r="I26" i="59" a="1"/>
  <c r="I26" i="59" s="1"/>
  <c r="E26" i="59" a="1"/>
  <c r="E26" i="59" s="1"/>
  <c r="H26" i="59" a="1"/>
  <c r="H26" i="59" s="1"/>
  <c r="F26" i="59" a="1"/>
  <c r="F26" i="59" s="1"/>
  <c r="J26" i="59" a="1"/>
  <c r="J26" i="59" s="1"/>
  <c r="C26" i="59" a="1"/>
  <c r="C26" i="59" s="1"/>
  <c r="O76" i="59" a="1"/>
  <c r="O76" i="59" s="1"/>
  <c r="P76" i="59" a="1"/>
  <c r="P76" i="59" s="1"/>
  <c r="H59" i="59" a="1"/>
  <c r="H59" i="59" s="1"/>
  <c r="F59" i="59" a="1"/>
  <c r="F59" i="59" s="1"/>
  <c r="E59" i="59" a="1"/>
  <c r="E59" i="59" s="1"/>
  <c r="I59" i="59" a="1"/>
  <c r="I59" i="59" s="1"/>
  <c r="C59" i="59" a="1"/>
  <c r="C59" i="59" s="1"/>
  <c r="J59" i="59" a="1"/>
  <c r="J59" i="59" s="1"/>
  <c r="P68" i="59" a="1"/>
  <c r="P68" i="59" s="1"/>
  <c r="O68" i="59" a="1"/>
  <c r="O68" i="59" s="1"/>
  <c r="O36" i="59" a="1"/>
  <c r="O36" i="59" s="1"/>
  <c r="P36" i="59" a="1"/>
  <c r="P36" i="59" s="1"/>
  <c r="O32" i="59" a="1"/>
  <c r="O32" i="59" s="1"/>
  <c r="P32" i="59" a="1"/>
  <c r="P32" i="59" s="1"/>
  <c r="O55" i="59" a="1"/>
  <c r="O55" i="59" s="1"/>
  <c r="P55" i="59" a="1"/>
  <c r="P55" i="59" s="1"/>
  <c r="C46" i="59" a="1"/>
  <c r="C46" i="59" s="1"/>
  <c r="H46" i="59" a="1"/>
  <c r="H46" i="59" s="1"/>
  <c r="F46" i="59" a="1"/>
  <c r="F46" i="59" s="1"/>
  <c r="J46" i="59" a="1"/>
  <c r="J46" i="59" s="1"/>
  <c r="E46" i="59" a="1"/>
  <c r="E46" i="59" s="1"/>
  <c r="I46" i="59" a="1"/>
  <c r="I46" i="59" s="1"/>
  <c r="F31" i="59" a="1"/>
  <c r="F31" i="59" s="1"/>
  <c r="J31" i="59" a="1"/>
  <c r="J31" i="59" s="1"/>
  <c r="E31" i="59" a="1"/>
  <c r="E31" i="59" s="1"/>
  <c r="I31" i="59" a="1"/>
  <c r="I31" i="59" s="1"/>
  <c r="H31" i="59" a="1"/>
  <c r="H31" i="59" s="1"/>
  <c r="C31" i="59" a="1"/>
  <c r="C31" i="59" s="1"/>
  <c r="I23" i="59" a="1"/>
  <c r="I23" i="59" s="1"/>
  <c r="E23" i="59" a="1"/>
  <c r="E23" i="59" s="1"/>
  <c r="F23" i="59" a="1"/>
  <c r="F23" i="59" s="1"/>
  <c r="J23" i="59" a="1"/>
  <c r="J23" i="59" s="1"/>
  <c r="C23" i="59" a="1"/>
  <c r="C23" i="59" s="1"/>
  <c r="H23" i="59" a="1"/>
  <c r="H23" i="59" s="1"/>
  <c r="H49" i="59" a="1"/>
  <c r="H49" i="59" s="1"/>
  <c r="F49" i="59" a="1"/>
  <c r="F49" i="59" s="1"/>
  <c r="E49" i="59" a="1"/>
  <c r="E49" i="59" s="1"/>
  <c r="J49" i="59" a="1"/>
  <c r="J49" i="59" s="1"/>
  <c r="I49" i="59" a="1"/>
  <c r="I49" i="59" s="1"/>
  <c r="C49" i="59" a="1"/>
  <c r="C49" i="59" s="1"/>
  <c r="J70" i="59" a="1"/>
  <c r="J70" i="59" s="1"/>
  <c r="E70" i="59" a="1"/>
  <c r="E70" i="59" s="1"/>
  <c r="I70" i="59" a="1"/>
  <c r="I70" i="59" s="1"/>
  <c r="C70" i="59" a="1"/>
  <c r="C70" i="59" s="1"/>
  <c r="H70" i="59" a="1"/>
  <c r="H70" i="59" s="1"/>
  <c r="F70" i="59" a="1"/>
  <c r="F70" i="59" s="1"/>
  <c r="O54" i="59" a="1"/>
  <c r="O54" i="59" s="1"/>
  <c r="P54" i="59" a="1"/>
  <c r="P54" i="59" s="1"/>
  <c r="E11" i="59" a="1"/>
  <c r="E11" i="59" s="1"/>
  <c r="H11" i="59" s="1" a="1"/>
  <c r="H11" i="59" s="1"/>
  <c r="J17" i="59" a="1"/>
  <c r="J17" i="59" s="1"/>
  <c r="F17" i="59" a="1"/>
  <c r="F17" i="59" s="1"/>
  <c r="I17" i="59" a="1"/>
  <c r="I17" i="59" s="1"/>
  <c r="E17" i="59" a="1"/>
  <c r="E17" i="59" s="1"/>
  <c r="H17" i="59" a="1"/>
  <c r="H17" i="59" s="1"/>
  <c r="C17" i="59" a="1"/>
  <c r="C17" i="59" s="1"/>
  <c r="P51" i="59" a="1"/>
  <c r="P51" i="59" s="1"/>
  <c r="O51" i="59" a="1"/>
  <c r="O51" i="59" s="1"/>
  <c r="C37" i="59" a="1"/>
  <c r="C37" i="59" s="1"/>
  <c r="H37" i="59" a="1"/>
  <c r="H37" i="59" s="1"/>
  <c r="F37" i="59" a="1"/>
  <c r="F37" i="59" s="1"/>
  <c r="J37" i="59" a="1"/>
  <c r="J37" i="59" s="1"/>
  <c r="E37" i="59" a="1"/>
  <c r="E37" i="59" s="1"/>
  <c r="I37" i="59" a="1"/>
  <c r="I37" i="59" s="1"/>
  <c r="I42" i="59" a="1"/>
  <c r="I42" i="59" s="1"/>
  <c r="C42" i="59" a="1"/>
  <c r="C42" i="59" s="1"/>
  <c r="H42" i="59" a="1"/>
  <c r="H42" i="59" s="1"/>
  <c r="F42" i="59" a="1"/>
  <c r="F42" i="59" s="1"/>
  <c r="J42" i="59" a="1"/>
  <c r="J42" i="59" s="1"/>
  <c r="E42" i="59" a="1"/>
  <c r="E42" i="59" s="1"/>
  <c r="H68" i="59" a="1"/>
  <c r="H68" i="59" s="1"/>
  <c r="F68" i="59" a="1"/>
  <c r="F68" i="59" s="1"/>
  <c r="J68" i="59" a="1"/>
  <c r="J68" i="59" s="1"/>
  <c r="E68" i="59" a="1"/>
  <c r="E68" i="59" s="1"/>
  <c r="I68" i="59" a="1"/>
  <c r="I68" i="59" s="1"/>
  <c r="C68" i="59" a="1"/>
  <c r="C68" i="59" s="1"/>
  <c r="P18" i="59" a="1"/>
  <c r="P18" i="59" s="1"/>
  <c r="O18" i="59" a="1"/>
  <c r="O18" i="59" s="1"/>
  <c r="E14" i="59" a="1"/>
  <c r="E14" i="59" s="1"/>
  <c r="H14" i="59" s="1" a="1"/>
  <c r="H14" i="59" s="1"/>
  <c r="P65" i="59" a="1"/>
  <c r="P65" i="59" s="1"/>
  <c r="O65" i="59" a="1"/>
  <c r="O65" i="59" s="1"/>
  <c r="F58" i="59" a="1"/>
  <c r="F58" i="59" s="1"/>
  <c r="J58" i="59" a="1"/>
  <c r="J58" i="59" s="1"/>
  <c r="E58" i="59" a="1"/>
  <c r="E58" i="59" s="1"/>
  <c r="C58" i="59" a="1"/>
  <c r="C58" i="59" s="1"/>
  <c r="H58" i="59" a="1"/>
  <c r="H58" i="59" s="1"/>
  <c r="I58" i="59" a="1"/>
  <c r="I58" i="59" s="1"/>
  <c r="H36" i="59" a="1"/>
  <c r="H36" i="59" s="1"/>
  <c r="F36" i="59" a="1"/>
  <c r="F36" i="59" s="1"/>
  <c r="J36" i="59" a="1"/>
  <c r="J36" i="59" s="1"/>
  <c r="E36" i="59" a="1"/>
  <c r="E36" i="59" s="1"/>
  <c r="I36" i="59" a="1"/>
  <c r="I36" i="59" s="1"/>
  <c r="C36" i="59" a="1"/>
  <c r="C36" i="59" s="1"/>
  <c r="P78" i="59" a="1"/>
  <c r="P78" i="59" s="1"/>
  <c r="O78" i="59" a="1"/>
  <c r="O78" i="59" s="1"/>
  <c r="P62" i="59" a="1"/>
  <c r="P62" i="59" s="1"/>
  <c r="O62" i="59" a="1"/>
  <c r="O62" i="59" s="1"/>
  <c r="J20" i="59" a="1"/>
  <c r="J20" i="59" s="1"/>
  <c r="F20" i="59" a="1"/>
  <c r="F20" i="59" s="1"/>
  <c r="I20" i="59" a="1"/>
  <c r="I20" i="59" s="1"/>
  <c r="E20" i="59" a="1"/>
  <c r="E20" i="59" s="1"/>
  <c r="H20" i="59" a="1"/>
  <c r="H20" i="59" s="1"/>
  <c r="C20" i="59" a="1"/>
  <c r="C20" i="59" s="1"/>
  <c r="C33" i="59" a="1"/>
  <c r="C33" i="59" s="1"/>
  <c r="H33" i="59" a="1"/>
  <c r="H33" i="59" s="1"/>
  <c r="F33" i="59" a="1"/>
  <c r="F33" i="59" s="1"/>
  <c r="E33" i="59" a="1"/>
  <c r="E33" i="59" s="1"/>
  <c r="J33" i="59" a="1"/>
  <c r="J33" i="59" s="1"/>
  <c r="I33" i="59" a="1"/>
  <c r="I33" i="59" s="1"/>
  <c r="P39" i="59" a="1"/>
  <c r="P39" i="59" s="1"/>
  <c r="O39" i="59" a="1"/>
  <c r="O39" i="59" s="1"/>
  <c r="P74" i="59" a="1"/>
  <c r="P74" i="59" s="1"/>
  <c r="O74" i="59" a="1"/>
  <c r="O74" i="59" s="1"/>
  <c r="P75" i="59" a="1"/>
  <c r="P75" i="59" s="1"/>
  <c r="O75" i="59" a="1"/>
  <c r="O75" i="59" s="1"/>
  <c r="O47" i="59" a="1"/>
  <c r="O47" i="59" s="1"/>
  <c r="P47" i="59" a="1"/>
  <c r="P47" i="59" s="1"/>
  <c r="P22" i="59" a="1"/>
  <c r="P22" i="59" s="1"/>
  <c r="O22" i="59" a="1"/>
  <c r="O22" i="59" s="1"/>
  <c r="I78" i="59" a="1"/>
  <c r="I78" i="59" s="1"/>
  <c r="E78" i="59" a="1"/>
  <c r="E78" i="59" s="1"/>
  <c r="F78" i="59" a="1"/>
  <c r="F78" i="59" s="1"/>
  <c r="J78" i="59" a="1"/>
  <c r="J78" i="59" s="1"/>
  <c r="C78" i="59" a="1"/>
  <c r="C78" i="59" s="1"/>
  <c r="H78" i="59" a="1"/>
  <c r="H78" i="59" s="1"/>
  <c r="F62" i="59" a="1"/>
  <c r="F62" i="59" s="1"/>
  <c r="J62" i="59" a="1"/>
  <c r="J62" i="59" s="1"/>
  <c r="E62" i="59" a="1"/>
  <c r="E62" i="59" s="1"/>
  <c r="H62" i="59" a="1"/>
  <c r="H62" i="59" s="1"/>
  <c r="I62" i="59" a="1"/>
  <c r="I62" i="59" s="1"/>
  <c r="C62" i="59" a="1"/>
  <c r="C62" i="59" s="1"/>
  <c r="P20" i="59" a="1"/>
  <c r="P20" i="59" s="1"/>
  <c r="O20" i="59" a="1"/>
  <c r="O20" i="59" s="1"/>
  <c r="P33" i="59" a="1"/>
  <c r="P33" i="59" s="1"/>
  <c r="O33" i="59" a="1"/>
  <c r="O33" i="59" s="1"/>
  <c r="J39" i="59" a="1"/>
  <c r="J39" i="59" s="1"/>
  <c r="E39" i="59" a="1"/>
  <c r="E39" i="59" s="1"/>
  <c r="I39" i="59" a="1"/>
  <c r="I39" i="59" s="1"/>
  <c r="C39" i="59" a="1"/>
  <c r="C39" i="59" s="1"/>
  <c r="H39" i="59" a="1"/>
  <c r="H39" i="59" s="1"/>
  <c r="F39" i="59" a="1"/>
  <c r="F39" i="59" s="1"/>
  <c r="E74" i="59" a="1"/>
  <c r="E74" i="59" s="1"/>
  <c r="I74" i="59" a="1"/>
  <c r="I74" i="59" s="1"/>
  <c r="C74" i="59" a="1"/>
  <c r="C74" i="59" s="1"/>
  <c r="H74" i="59" a="1"/>
  <c r="H74" i="59" s="1"/>
  <c r="F74" i="59" a="1"/>
  <c r="F74" i="59" s="1"/>
  <c r="J74" i="59" a="1"/>
  <c r="J74" i="59" s="1"/>
  <c r="J75" i="59" a="1"/>
  <c r="J75" i="59" s="1"/>
  <c r="E75" i="59" a="1"/>
  <c r="E75" i="59" s="1"/>
  <c r="I75" i="59" a="1"/>
  <c r="I75" i="59" s="1"/>
  <c r="C75" i="59" a="1"/>
  <c r="C75" i="59" s="1"/>
  <c r="H75" i="59" a="1"/>
  <c r="H75" i="59" s="1"/>
  <c r="F75" i="59" a="1"/>
  <c r="F75" i="59" s="1"/>
  <c r="AF109" i="59"/>
  <c r="AF110" i="59"/>
  <c r="AF111" i="59"/>
  <c r="AF112" i="59"/>
  <c r="AF113" i="59"/>
  <c r="AF114" i="59"/>
  <c r="AF115" i="59"/>
  <c r="AF116" i="59"/>
  <c r="AF117" i="59"/>
  <c r="AF118" i="59"/>
  <c r="AF119" i="59"/>
  <c r="AF120" i="59"/>
  <c r="AF121" i="59"/>
  <c r="AF122" i="59"/>
  <c r="AF123" i="59"/>
  <c r="AF124" i="59"/>
  <c r="AF125" i="59"/>
  <c r="AF126" i="59"/>
  <c r="AF127" i="59"/>
  <c r="AF128" i="59"/>
  <c r="AF129" i="59"/>
  <c r="AF130" i="59"/>
  <c r="AF131" i="59"/>
  <c r="AF132" i="59"/>
  <c r="AF133" i="59"/>
  <c r="AF134" i="59"/>
  <c r="AF135" i="59"/>
  <c r="AF136" i="59"/>
  <c r="AF137" i="59"/>
  <c r="AF138" i="59"/>
  <c r="AF139" i="59"/>
  <c r="AF140" i="59"/>
  <c r="AF141" i="59"/>
  <c r="AF142" i="59"/>
  <c r="AF143" i="59"/>
  <c r="AF144" i="59"/>
  <c r="AF145" i="59"/>
  <c r="AF146" i="59"/>
  <c r="AF147" i="59"/>
  <c r="AF148" i="59"/>
  <c r="AF149" i="59"/>
  <c r="AF150" i="59"/>
  <c r="AF151" i="59"/>
  <c r="AF152" i="59"/>
  <c r="AF153" i="59"/>
  <c r="AF154" i="59"/>
  <c r="AF155" i="59"/>
  <c r="AF156" i="59"/>
  <c r="AF157" i="59"/>
  <c r="AF158" i="59"/>
  <c r="AF159" i="59"/>
  <c r="AF160" i="59"/>
  <c r="AF161" i="59"/>
  <c r="AF162" i="59"/>
  <c r="AF163" i="59"/>
  <c r="AF164" i="59"/>
  <c r="AF165" i="59"/>
  <c r="AF166" i="59"/>
  <c r="AF167" i="59"/>
  <c r="AF168" i="59"/>
  <c r="AF169" i="59"/>
  <c r="AF170" i="59"/>
  <c r="AF171" i="59"/>
  <c r="AF172" i="59"/>
  <c r="AF173" i="59"/>
  <c r="AF174" i="59"/>
  <c r="AF175" i="59"/>
  <c r="AF176" i="59"/>
  <c r="AF177" i="59"/>
  <c r="AF178" i="59"/>
  <c r="AF179" i="59"/>
  <c r="AF180" i="59"/>
  <c r="AF181" i="59"/>
  <c r="AF182" i="59"/>
  <c r="AF183" i="59"/>
  <c r="AF184" i="59"/>
  <c r="AF185" i="59"/>
  <c r="AF186" i="59"/>
  <c r="AF187" i="59"/>
  <c r="AF188" i="59"/>
  <c r="AF189" i="59"/>
  <c r="AF190" i="59"/>
  <c r="AF191" i="59"/>
  <c r="AF192" i="59"/>
  <c r="AF193" i="59"/>
  <c r="AF194" i="59"/>
  <c r="AF195" i="59"/>
  <c r="AF196" i="59"/>
  <c r="AF197" i="59"/>
  <c r="AF198" i="59"/>
  <c r="AF199" i="59"/>
  <c r="AF200" i="59"/>
  <c r="AF201" i="59"/>
  <c r="AF202" i="59"/>
  <c r="AF203" i="59"/>
  <c r="AF204" i="59"/>
  <c r="AF205" i="59"/>
  <c r="AF206" i="59"/>
  <c r="AF207" i="59"/>
  <c r="AF208" i="59"/>
  <c r="AF209" i="59"/>
  <c r="AF210" i="59"/>
  <c r="AF211" i="59"/>
  <c r="AF212" i="59"/>
  <c r="AF213" i="59"/>
  <c r="AF214" i="59"/>
  <c r="AF215" i="59"/>
  <c r="AF216" i="59"/>
  <c r="AF217" i="59"/>
  <c r="AF218" i="59"/>
  <c r="AF219" i="59"/>
  <c r="AF220" i="59"/>
  <c r="AF221" i="59"/>
  <c r="AF222" i="59"/>
  <c r="AF223" i="59"/>
  <c r="AF224" i="59"/>
  <c r="AF225" i="59"/>
  <c r="AF226" i="59"/>
  <c r="AF227" i="59"/>
  <c r="AF228" i="59"/>
  <c r="AF229" i="59"/>
  <c r="AF230" i="59"/>
  <c r="AF231" i="59"/>
  <c r="AF232" i="59"/>
  <c r="AF233" i="59"/>
  <c r="AF234" i="59"/>
  <c r="AF235" i="59"/>
  <c r="AF236" i="59"/>
  <c r="AF237" i="59"/>
  <c r="AF238" i="59"/>
  <c r="AF239" i="59"/>
  <c r="AF240" i="59"/>
  <c r="AF241" i="59"/>
  <c r="AF242" i="59"/>
  <c r="AF243" i="59"/>
  <c r="AF244" i="59"/>
  <c r="AF245" i="59"/>
  <c r="AF246" i="59"/>
  <c r="AF247" i="59"/>
  <c r="AF248" i="59"/>
  <c r="AF249" i="59"/>
  <c r="AF250" i="59"/>
  <c r="AF251" i="59"/>
  <c r="AF252" i="59"/>
  <c r="AF253" i="59"/>
  <c r="AF254" i="59"/>
  <c r="AF255" i="59"/>
  <c r="AF256" i="59"/>
  <c r="AF257" i="59"/>
  <c r="AF258" i="59"/>
  <c r="AF259" i="59"/>
  <c r="AF260" i="59"/>
  <c r="AF261" i="59"/>
  <c r="AF262" i="59"/>
  <c r="AF263" i="59"/>
  <c r="AF264" i="59"/>
  <c r="AF265" i="59"/>
  <c r="AF266" i="59"/>
  <c r="AF267" i="59"/>
  <c r="AF268" i="59"/>
  <c r="AF269" i="59"/>
  <c r="AF270" i="59"/>
  <c r="AF271" i="59"/>
  <c r="AF272" i="59"/>
  <c r="AF273" i="59"/>
  <c r="AF274" i="59"/>
  <c r="AF275" i="59"/>
  <c r="AF276" i="59"/>
  <c r="AF277" i="59"/>
  <c r="AF278" i="59"/>
  <c r="AF279" i="59"/>
  <c r="AF280" i="59"/>
  <c r="AF281" i="59"/>
  <c r="AF282" i="59"/>
  <c r="AF283" i="59"/>
  <c r="AF284" i="59"/>
  <c r="AF285" i="59"/>
  <c r="AF286" i="59"/>
  <c r="AF287" i="59"/>
  <c r="AF288" i="59"/>
  <c r="AF289" i="59"/>
  <c r="AF290" i="59"/>
  <c r="AF291" i="59"/>
  <c r="AF292" i="59"/>
  <c r="AF293" i="59"/>
  <c r="AF294" i="59"/>
  <c r="AF295" i="59"/>
  <c r="AF296" i="59"/>
  <c r="AF297" i="59"/>
  <c r="AF298" i="59"/>
  <c r="AF299" i="59"/>
  <c r="AF300" i="59"/>
  <c r="AF301" i="59"/>
  <c r="AF302" i="59"/>
  <c r="AF303" i="59"/>
  <c r="AF304" i="59"/>
  <c r="AF305" i="59"/>
  <c r="AF306" i="59"/>
  <c r="AF307" i="59"/>
  <c r="AF308" i="59"/>
  <c r="AF309" i="59"/>
  <c r="AF310" i="59"/>
  <c r="AF311" i="59"/>
  <c r="AF312" i="59"/>
  <c r="AF313" i="59"/>
  <c r="AF314" i="59"/>
  <c r="AF315" i="59"/>
  <c r="AF316" i="59"/>
  <c r="AF317" i="59"/>
  <c r="AF318" i="59"/>
  <c r="AF319" i="59"/>
  <c r="AF320" i="59"/>
  <c r="AF321" i="59"/>
  <c r="AF322" i="59"/>
  <c r="AF323" i="59"/>
  <c r="AF324" i="59"/>
  <c r="AF325" i="59"/>
  <c r="AF326" i="59"/>
  <c r="AF327" i="59"/>
  <c r="AF328" i="59"/>
  <c r="AF329" i="59"/>
  <c r="AF330" i="59"/>
  <c r="AF331" i="59"/>
  <c r="AF332" i="59"/>
  <c r="AF333" i="59"/>
  <c r="AF334" i="59"/>
  <c r="AF335" i="59"/>
  <c r="AF336" i="59"/>
  <c r="AF337" i="59"/>
  <c r="AF338" i="59"/>
  <c r="AF339" i="59"/>
  <c r="AF340" i="59"/>
  <c r="AF341" i="59"/>
  <c r="AF342" i="59"/>
  <c r="AF343" i="59"/>
  <c r="AF344" i="59"/>
  <c r="AF345" i="59"/>
  <c r="AF346" i="59"/>
  <c r="AF347" i="59"/>
  <c r="AF348" i="59"/>
  <c r="AF349" i="59"/>
  <c r="AF350" i="59"/>
  <c r="AF351" i="59"/>
  <c r="AF352" i="59"/>
  <c r="AF353" i="59"/>
  <c r="AF354" i="59"/>
  <c r="AF355" i="59"/>
  <c r="AF356" i="59"/>
  <c r="AF357" i="59"/>
  <c r="AF358" i="59"/>
  <c r="AF359" i="59"/>
  <c r="AF360" i="59"/>
  <c r="AF361" i="59"/>
  <c r="AF362" i="59"/>
  <c r="AF363" i="59"/>
  <c r="AF364" i="59"/>
  <c r="AF365" i="59"/>
  <c r="AF366" i="59"/>
  <c r="AF367" i="59"/>
  <c r="AF368" i="59"/>
  <c r="AF369" i="59"/>
  <c r="AF370" i="59"/>
  <c r="AF371" i="59"/>
  <c r="AF372" i="59"/>
  <c r="AF373" i="59"/>
  <c r="AF374" i="59"/>
  <c r="AF375" i="59"/>
  <c r="AF376" i="59"/>
  <c r="AF377" i="59"/>
  <c r="AF378" i="59"/>
  <c r="AF379" i="59"/>
  <c r="AF380" i="59"/>
  <c r="AF381" i="59"/>
  <c r="AF382" i="59"/>
  <c r="AF383" i="59"/>
  <c r="AF384" i="59"/>
  <c r="AF385" i="59"/>
  <c r="AF386" i="59"/>
  <c r="AF387" i="59"/>
  <c r="AF388" i="59"/>
  <c r="AF389" i="59"/>
  <c r="AF390" i="59"/>
  <c r="AF391" i="59"/>
  <c r="AF392" i="59"/>
  <c r="AF393" i="59"/>
  <c r="AF394" i="59"/>
  <c r="AF395" i="59"/>
  <c r="AF396" i="59"/>
  <c r="AF397" i="59"/>
  <c r="AF398" i="59"/>
  <c r="AF399" i="59"/>
  <c r="AF400" i="59"/>
  <c r="AF401" i="59"/>
  <c r="AF402" i="59"/>
  <c r="AF403" i="59"/>
  <c r="AF404" i="59"/>
  <c r="AF405" i="59"/>
  <c r="AF406" i="59"/>
  <c r="AF407" i="59"/>
  <c r="AF408" i="59"/>
  <c r="AF409" i="59"/>
  <c r="AF410" i="59"/>
  <c r="AF108" i="59"/>
  <c r="X11" i="70" l="1"/>
  <c r="V11" i="71"/>
  <c r="V11" i="70"/>
  <c r="W11" i="70"/>
  <c r="U11" i="71"/>
  <c r="U11" i="70"/>
  <c r="T11" i="71"/>
  <c r="T11" i="70"/>
  <c r="W11" i="71" l="1"/>
  <c r="X11" i="71"/>
  <c r="R54" i="177" l="1"/>
  <c r="R55" i="177"/>
  <c r="R56" i="177"/>
  <c r="R57" i="177"/>
  <c r="R58" i="177"/>
  <c r="R59" i="177"/>
  <c r="R60" i="177"/>
  <c r="R61" i="177"/>
  <c r="R62" i="177"/>
  <c r="R63" i="177"/>
  <c r="R64" i="177"/>
  <c r="R65" i="177"/>
  <c r="R66" i="177"/>
  <c r="R67" i="177"/>
  <c r="R68" i="177"/>
  <c r="R69" i="177"/>
  <c r="R70" i="177"/>
  <c r="R71" i="177"/>
  <c r="R72" i="177"/>
  <c r="R73" i="177"/>
  <c r="R74" i="177"/>
  <c r="R75" i="177"/>
  <c r="R76" i="177"/>
  <c r="R77" i="177"/>
  <c r="R78" i="177"/>
  <c r="S54" i="177"/>
  <c r="S55" i="177"/>
  <c r="S56" i="177"/>
  <c r="S57" i="177"/>
  <c r="S58" i="177"/>
  <c r="S59" i="177"/>
  <c r="S60" i="177"/>
  <c r="S61" i="177"/>
  <c r="S62" i="177"/>
  <c r="S63" i="177"/>
  <c r="S64" i="177"/>
  <c r="S65" i="177"/>
  <c r="S66" i="177"/>
  <c r="S67" i="177"/>
  <c r="S68" i="177"/>
  <c r="S69" i="177"/>
  <c r="S70" i="177"/>
  <c r="S71" i="177"/>
  <c r="S72" i="177"/>
  <c r="S73" i="177"/>
  <c r="S74" i="177"/>
  <c r="S75" i="177"/>
  <c r="S76" i="177"/>
  <c r="S77" i="177"/>
  <c r="S78" i="177"/>
  <c r="V6" i="177" l="1"/>
  <c r="V7" i="177"/>
  <c r="V8" i="177"/>
  <c r="V9" i="177"/>
  <c r="V10" i="177"/>
  <c r="V11" i="177"/>
  <c r="V12" i="177"/>
  <c r="V13" i="177"/>
  <c r="V14" i="177"/>
  <c r="V15" i="177"/>
  <c r="V16" i="177"/>
  <c r="V17" i="177"/>
  <c r="V18" i="177"/>
  <c r="V19" i="177"/>
  <c r="V20" i="177"/>
  <c r="V21" i="177"/>
  <c r="V22" i="177"/>
  <c r="V23" i="177"/>
  <c r="V24" i="177"/>
  <c r="V25" i="177"/>
  <c r="V26" i="177"/>
  <c r="V27" i="177"/>
  <c r="V28" i="177"/>
  <c r="V29" i="177"/>
  <c r="V30" i="177"/>
  <c r="V31" i="177"/>
  <c r="V32" i="177"/>
  <c r="V33" i="177"/>
  <c r="V34" i="177"/>
  <c r="V35" i="177"/>
  <c r="V36" i="177"/>
  <c r="V37" i="177"/>
  <c r="V38" i="177"/>
  <c r="V39" i="177"/>
  <c r="V40" i="177"/>
  <c r="V41" i="177"/>
  <c r="V42" i="177"/>
  <c r="V43" i="177"/>
  <c r="V44" i="177"/>
  <c r="V45" i="177"/>
  <c r="V46" i="177"/>
  <c r="V47" i="177"/>
  <c r="V48" i="177"/>
  <c r="V49" i="177"/>
  <c r="V50" i="177"/>
  <c r="V51" i="177"/>
  <c r="V52" i="177"/>
  <c r="V53" i="177"/>
  <c r="V54" i="177"/>
  <c r="V55" i="177"/>
  <c r="V56" i="177"/>
  <c r="V57" i="177"/>
  <c r="V58" i="177"/>
  <c r="V59" i="177"/>
  <c r="V60" i="177"/>
  <c r="V61" i="177"/>
  <c r="V62" i="177"/>
  <c r="V63" i="177"/>
  <c r="V64" i="177"/>
  <c r="V65" i="177"/>
  <c r="V66" i="177"/>
  <c r="V67" i="177"/>
  <c r="V68" i="177"/>
  <c r="V69" i="177"/>
  <c r="V70" i="177"/>
  <c r="V71" i="177"/>
  <c r="V72" i="177"/>
  <c r="V73" i="177"/>
  <c r="V74" i="177"/>
  <c r="V75" i="177"/>
  <c r="V76" i="177"/>
  <c r="V77" i="177"/>
  <c r="V78" i="177"/>
  <c r="V79" i="177"/>
  <c r="V5" i="177"/>
  <c r="R6" i="177"/>
  <c r="R7" i="177"/>
  <c r="R8" i="177"/>
  <c r="R9" i="177"/>
  <c r="R10" i="177"/>
  <c r="R11" i="177"/>
  <c r="R12" i="177"/>
  <c r="R13" i="177"/>
  <c r="R14" i="177"/>
  <c r="R15" i="177"/>
  <c r="R16" i="177"/>
  <c r="R17" i="177"/>
  <c r="R18" i="177"/>
  <c r="R19" i="177"/>
  <c r="R20" i="177"/>
  <c r="R21" i="177"/>
  <c r="R22" i="177"/>
  <c r="R23" i="177"/>
  <c r="R24" i="177"/>
  <c r="R25" i="177"/>
  <c r="R26" i="177"/>
  <c r="R27" i="177"/>
  <c r="R28" i="177"/>
  <c r="R29" i="177"/>
  <c r="R30" i="177"/>
  <c r="R31" i="177"/>
  <c r="R32" i="177"/>
  <c r="R33" i="177"/>
  <c r="R34" i="177"/>
  <c r="R35" i="177"/>
  <c r="R36" i="177"/>
  <c r="R37" i="177"/>
  <c r="R38" i="177"/>
  <c r="R39" i="177"/>
  <c r="R40" i="177"/>
  <c r="R41" i="177"/>
  <c r="R42" i="177"/>
  <c r="R43" i="177"/>
  <c r="R44" i="177"/>
  <c r="R45" i="177"/>
  <c r="R46" i="177"/>
  <c r="R47" i="177"/>
  <c r="R48" i="177"/>
  <c r="R49" i="177"/>
  <c r="R50" i="177"/>
  <c r="R51" i="177"/>
  <c r="R52" i="177"/>
  <c r="R53" i="177"/>
  <c r="R79" i="177"/>
  <c r="R5" i="177"/>
  <c r="AB2" i="183" l="1"/>
  <c r="AA2" i="183"/>
  <c r="Z2" i="183"/>
  <c r="Y2" i="183"/>
  <c r="X2" i="183"/>
  <c r="AB2" i="147"/>
  <c r="AA2" i="147"/>
  <c r="Z2" i="147"/>
  <c r="Y2" i="147"/>
  <c r="X2" i="147"/>
  <c r="N2" i="183"/>
  <c r="K315" i="184" s="1"/>
  <c r="L2" i="183" l="1"/>
  <c r="S5" i="177" l="1"/>
  <c r="W5" i="177"/>
  <c r="S6" i="177"/>
  <c r="W6" i="177"/>
  <c r="S7" i="177"/>
  <c r="W7" i="177"/>
  <c r="S8" i="177"/>
  <c r="W8" i="177"/>
  <c r="S9" i="177"/>
  <c r="W9" i="177"/>
  <c r="S10" i="177"/>
  <c r="W10" i="177"/>
  <c r="S11" i="177"/>
  <c r="W11" i="177"/>
  <c r="S12" i="177"/>
  <c r="W12" i="177"/>
  <c r="S13" i="177"/>
  <c r="W13" i="177"/>
  <c r="S14" i="177"/>
  <c r="W14" i="177"/>
  <c r="S15" i="177"/>
  <c r="W15" i="177"/>
  <c r="S16" i="177"/>
  <c r="W16" i="177"/>
  <c r="S17" i="177"/>
  <c r="W17" i="177"/>
  <c r="S18" i="177"/>
  <c r="W18" i="177"/>
  <c r="S19" i="177"/>
  <c r="W19" i="177"/>
  <c r="S20" i="177"/>
  <c r="W20" i="177"/>
  <c r="S21" i="177"/>
  <c r="W21" i="177"/>
  <c r="S22" i="177"/>
  <c r="W22" i="177"/>
  <c r="S23" i="177"/>
  <c r="W23" i="177"/>
  <c r="S24" i="177"/>
  <c r="W24" i="177"/>
  <c r="S25" i="177"/>
  <c r="W25" i="177"/>
  <c r="S26" i="177"/>
  <c r="W26" i="177"/>
  <c r="S27" i="177"/>
  <c r="W27" i="177"/>
  <c r="S28" i="177"/>
  <c r="W28" i="177"/>
  <c r="S29" i="177"/>
  <c r="W29" i="177"/>
  <c r="S30" i="177"/>
  <c r="W30" i="177"/>
  <c r="S31" i="177"/>
  <c r="W31" i="177"/>
  <c r="S32" i="177"/>
  <c r="W32" i="177"/>
  <c r="S33" i="177"/>
  <c r="W33" i="177"/>
  <c r="S34" i="177"/>
  <c r="W34" i="177"/>
  <c r="S35" i="177"/>
  <c r="W35" i="177"/>
  <c r="S36" i="177"/>
  <c r="W36" i="177"/>
  <c r="S37" i="177"/>
  <c r="W37" i="177"/>
  <c r="S38" i="177"/>
  <c r="W38" i="177"/>
  <c r="S39" i="177"/>
  <c r="W39" i="177"/>
  <c r="S40" i="177"/>
  <c r="W40" i="177"/>
  <c r="S41" i="177"/>
  <c r="W41" i="177"/>
  <c r="S42" i="177"/>
  <c r="W42" i="177"/>
  <c r="S43" i="177"/>
  <c r="W43" i="177"/>
  <c r="S44" i="177"/>
  <c r="W44" i="177"/>
  <c r="S45" i="177"/>
  <c r="W45" i="177"/>
  <c r="S46" i="177"/>
  <c r="W46" i="177"/>
  <c r="S47" i="177"/>
  <c r="W47" i="177"/>
  <c r="S48" i="177"/>
  <c r="W48" i="177"/>
  <c r="S49" i="177"/>
  <c r="W49" i="177"/>
  <c r="S50" i="177"/>
  <c r="W50" i="177"/>
  <c r="S51" i="177"/>
  <c r="W51" i="177"/>
  <c r="S52" i="177"/>
  <c r="W52" i="177"/>
  <c r="S53" i="177"/>
  <c r="W53" i="177"/>
  <c r="W54" i="177"/>
  <c r="W55" i="177"/>
  <c r="W56" i="177"/>
  <c r="W57" i="177"/>
  <c r="W58" i="177"/>
  <c r="W59" i="177"/>
  <c r="W60" i="177"/>
  <c r="W61" i="177"/>
  <c r="W62" i="177"/>
  <c r="W63" i="177"/>
  <c r="W64" i="177"/>
  <c r="W65" i="177"/>
  <c r="W66" i="177"/>
  <c r="W67" i="177"/>
  <c r="W68" i="177"/>
  <c r="W69" i="177"/>
  <c r="W70" i="177"/>
  <c r="W71" i="177"/>
  <c r="W72" i="177"/>
  <c r="W73" i="177"/>
  <c r="W74" i="177"/>
  <c r="W75" i="177"/>
  <c r="W76" i="177"/>
  <c r="W77" i="177"/>
  <c r="W78" i="177"/>
  <c r="S79" i="177"/>
  <c r="W79" i="177"/>
  <c r="G306" i="114" l="1"/>
  <c r="H307" i="114" l="1"/>
  <c r="H308" i="114"/>
  <c r="I7" i="71" l="1"/>
  <c r="J313" i="184" l="1"/>
  <c r="B13" i="45" l="1"/>
  <c r="B14" i="45" l="1"/>
  <c r="B12" i="45"/>
  <c r="I19" i="65"/>
  <c r="I6" i="65"/>
  <c r="I7" i="65"/>
  <c r="I8" i="65"/>
  <c r="I9" i="65"/>
  <c r="I10" i="65"/>
  <c r="I11" i="65"/>
  <c r="I12" i="65"/>
  <c r="I13" i="65"/>
  <c r="I14" i="65"/>
  <c r="I15" i="65"/>
  <c r="I16" i="65"/>
  <c r="I17" i="65"/>
  <c r="I18" i="65"/>
  <c r="B16" i="45" l="1"/>
  <c r="D76" i="59" l="1"/>
  <c r="B575" i="59"/>
  <c r="G76" i="59"/>
  <c r="B493" i="59"/>
  <c r="D66" i="59"/>
  <c r="B483" i="59"/>
  <c r="G66" i="59"/>
  <c r="B565" i="59"/>
  <c r="D73" i="59"/>
  <c r="B490" i="59"/>
  <c r="G73" i="59"/>
  <c r="B572" i="59"/>
  <c r="B568" i="59"/>
  <c r="K69" i="59"/>
  <c r="G69" i="59"/>
  <c r="B486" i="59"/>
  <c r="D69" i="59"/>
  <c r="B70" i="177"/>
  <c r="B65" i="177"/>
  <c r="B60" i="177"/>
  <c r="B78" i="177"/>
  <c r="B67" i="177"/>
  <c r="B56" i="177"/>
  <c r="B74" i="177"/>
  <c r="B482" i="59"/>
  <c r="B564" i="59"/>
  <c r="D65" i="59"/>
  <c r="G65" i="59"/>
  <c r="G78" i="59"/>
  <c r="D78" i="59"/>
  <c r="B577" i="59"/>
  <c r="B495" i="59"/>
  <c r="G62" i="59"/>
  <c r="B561" i="59"/>
  <c r="B479" i="59"/>
  <c r="D62" i="59"/>
  <c r="B58" i="177"/>
  <c r="B76" i="177"/>
  <c r="B71" i="177"/>
  <c r="B66" i="177"/>
  <c r="B55" i="177"/>
  <c r="B73" i="177"/>
  <c r="B62" i="177"/>
  <c r="G59" i="59"/>
  <c r="B476" i="59"/>
  <c r="B558" i="59"/>
  <c r="D59" i="59"/>
  <c r="B489" i="59"/>
  <c r="G72" i="59"/>
  <c r="B571" i="59"/>
  <c r="D72" i="59"/>
  <c r="B578" i="59"/>
  <c r="D79" i="59"/>
  <c r="B496" i="59"/>
  <c r="G79" i="59"/>
  <c r="G75" i="59"/>
  <c r="B492" i="59"/>
  <c r="D75" i="59"/>
  <c r="B574" i="59"/>
  <c r="B555" i="59"/>
  <c r="B473" i="59"/>
  <c r="D56" i="59"/>
  <c r="G56" i="59"/>
  <c r="B69" i="177"/>
  <c r="B557" i="59"/>
  <c r="G58" i="59"/>
  <c r="B475" i="59"/>
  <c r="D58" i="59"/>
  <c r="G71" i="59"/>
  <c r="B488" i="59"/>
  <c r="B570" i="59"/>
  <c r="D71" i="59"/>
  <c r="B554" i="59"/>
  <c r="B472" i="59"/>
  <c r="G55" i="59"/>
  <c r="D55" i="59"/>
  <c r="K55" i="59"/>
  <c r="B567" i="59"/>
  <c r="B485" i="59"/>
  <c r="D68" i="59"/>
  <c r="G68" i="59"/>
  <c r="B57" i="177"/>
  <c r="B75" i="177"/>
  <c r="B481" i="59"/>
  <c r="B563" i="59"/>
  <c r="G64" i="59"/>
  <c r="D64" i="59"/>
  <c r="G77" i="59"/>
  <c r="B494" i="59"/>
  <c r="B576" i="59"/>
  <c r="D77" i="59"/>
  <c r="B478" i="59"/>
  <c r="G61" i="59"/>
  <c r="B560" i="59"/>
  <c r="D61" i="59"/>
  <c r="G74" i="59"/>
  <c r="B573" i="59"/>
  <c r="B491" i="59"/>
  <c r="D74" i="59"/>
  <c r="B64" i="177"/>
  <c r="B59" i="177"/>
  <c r="B77" i="177"/>
  <c r="B72" i="177"/>
  <c r="B61" i="177"/>
  <c r="B79" i="177"/>
  <c r="B68" i="177"/>
  <c r="B474" i="59"/>
  <c r="B556" i="59"/>
  <c r="G57" i="59"/>
  <c r="D57" i="59"/>
  <c r="B487" i="59"/>
  <c r="B569" i="59"/>
  <c r="G70" i="59"/>
  <c r="D70" i="59"/>
  <c r="B477" i="59"/>
  <c r="G60" i="59"/>
  <c r="B559" i="59"/>
  <c r="D60" i="59"/>
  <c r="B566" i="59"/>
  <c r="B484" i="59"/>
  <c r="G67" i="59"/>
  <c r="D67" i="59"/>
  <c r="D63" i="59"/>
  <c r="B562" i="59"/>
  <c r="G63" i="59"/>
  <c r="B480" i="59"/>
  <c r="B63" i="177"/>
  <c r="KQ560" i="59" l="1"/>
  <c r="KP560" i="59"/>
  <c r="KO560" i="59"/>
  <c r="KK560" i="59"/>
  <c r="KN560" i="59"/>
  <c r="KM560" i="59"/>
  <c r="KG560" i="59"/>
  <c r="KF560" i="59"/>
  <c r="KE560" i="59"/>
  <c r="KD560" i="59"/>
  <c r="KC560" i="59"/>
  <c r="KH560" i="59"/>
  <c r="KL560" i="59"/>
  <c r="KI560" i="59"/>
  <c r="KB560" i="59"/>
  <c r="KA560" i="59"/>
  <c r="KJ560" i="59"/>
  <c r="JZ560" i="59"/>
  <c r="JY560" i="59"/>
  <c r="JT560" i="59"/>
  <c r="JW560" i="59"/>
  <c r="JV560" i="59"/>
  <c r="JS560" i="59"/>
  <c r="JR560" i="59"/>
  <c r="JX560" i="59"/>
  <c r="JU560" i="59"/>
  <c r="JQ560" i="59"/>
  <c r="JI560" i="59"/>
  <c r="JO560" i="59"/>
  <c r="JM560" i="59"/>
  <c r="JJ560" i="59"/>
  <c r="JG560" i="59"/>
  <c r="JF560" i="59"/>
  <c r="JE560" i="59"/>
  <c r="JL560" i="59"/>
  <c r="JP560" i="59"/>
  <c r="JN560" i="59"/>
  <c r="JD560" i="59"/>
  <c r="JA560" i="59"/>
  <c r="IZ560" i="59"/>
  <c r="IY560" i="59"/>
  <c r="IX560" i="59"/>
  <c r="IW560" i="59"/>
  <c r="IV560" i="59"/>
  <c r="IU560" i="59"/>
  <c r="IT560" i="59"/>
  <c r="IS560" i="59"/>
  <c r="JK560" i="59"/>
  <c r="JC560" i="59"/>
  <c r="JH560" i="59"/>
  <c r="JB560" i="59"/>
  <c r="IR560" i="59"/>
  <c r="IQ560" i="59"/>
  <c r="IP560" i="59"/>
  <c r="IO560" i="59"/>
  <c r="IN560" i="59"/>
  <c r="IM560" i="59"/>
  <c r="IL560" i="59"/>
  <c r="IK560" i="59"/>
  <c r="IJ560" i="59"/>
  <c r="II560" i="59"/>
  <c r="IH560" i="59"/>
  <c r="IG560" i="59"/>
  <c r="IF560" i="59"/>
  <c r="IE560" i="59"/>
  <c r="ID560" i="59"/>
  <c r="IC560" i="59"/>
  <c r="HZ560" i="59"/>
  <c r="HW560" i="59"/>
  <c r="HT560" i="59"/>
  <c r="HS560" i="59"/>
  <c r="HR560" i="59"/>
  <c r="HQ560" i="59"/>
  <c r="HP560" i="59"/>
  <c r="HO560" i="59"/>
  <c r="HN560" i="59"/>
  <c r="HM560" i="59"/>
  <c r="HL560" i="59"/>
  <c r="HK560" i="59"/>
  <c r="HJ560" i="59"/>
  <c r="IB560" i="59"/>
  <c r="HY560" i="59"/>
  <c r="HV560" i="59"/>
  <c r="IA560" i="59"/>
  <c r="HX560" i="59"/>
  <c r="HU560" i="59"/>
  <c r="HI560" i="59"/>
  <c r="HH560" i="59"/>
  <c r="HG560" i="59"/>
  <c r="HF560" i="59"/>
  <c r="HE560" i="59"/>
  <c r="HD560" i="59"/>
  <c r="HC560" i="59"/>
  <c r="HB560" i="59"/>
  <c r="HA560" i="59"/>
  <c r="GZ560" i="59"/>
  <c r="GY560" i="59"/>
  <c r="GX560" i="59"/>
  <c r="GW560" i="59"/>
  <c r="GV560" i="59"/>
  <c r="GU560" i="59"/>
  <c r="GT560" i="59"/>
  <c r="GS560" i="59"/>
  <c r="GR560" i="59"/>
  <c r="GQ560" i="59"/>
  <c r="GP560" i="59"/>
  <c r="GO560" i="59"/>
  <c r="GN560" i="59"/>
  <c r="GM560" i="59"/>
  <c r="GL560" i="59"/>
  <c r="GK560" i="59"/>
  <c r="GJ560" i="59"/>
  <c r="GI560" i="59"/>
  <c r="GH560" i="59"/>
  <c r="GG560" i="59"/>
  <c r="GF560" i="59"/>
  <c r="GE560" i="59"/>
  <c r="GD560" i="59"/>
  <c r="GC560" i="59"/>
  <c r="GB560" i="59"/>
  <c r="GA560" i="59"/>
  <c r="FZ560" i="59"/>
  <c r="FY560" i="59"/>
  <c r="FX560" i="59"/>
  <c r="FW560" i="59"/>
  <c r="FV560" i="59"/>
  <c r="FU560" i="59"/>
  <c r="FT560" i="59"/>
  <c r="FS560" i="59"/>
  <c r="FR560" i="59"/>
  <c r="FQ560" i="59"/>
  <c r="FP560" i="59"/>
  <c r="FO560" i="59"/>
  <c r="FN560" i="59"/>
  <c r="FM560" i="59"/>
  <c r="FL560" i="59"/>
  <c r="FK560" i="59"/>
  <c r="FJ560" i="59"/>
  <c r="FI560" i="59"/>
  <c r="FH560" i="59"/>
  <c r="FG560" i="59"/>
  <c r="FF560" i="59"/>
  <c r="FE560" i="59"/>
  <c r="FD560" i="59"/>
  <c r="FC560" i="59"/>
  <c r="FB560" i="59"/>
  <c r="FA560" i="59"/>
  <c r="EZ560" i="59"/>
  <c r="EY560" i="59"/>
  <c r="EX560" i="59"/>
  <c r="EW560" i="59"/>
  <c r="EV560" i="59"/>
  <c r="EU560" i="59"/>
  <c r="ET560" i="59"/>
  <c r="ES560" i="59"/>
  <c r="ER560" i="59"/>
  <c r="EQ560" i="59"/>
  <c r="EP560" i="59"/>
  <c r="EO560" i="59"/>
  <c r="EN560" i="59"/>
  <c r="EM560" i="59"/>
  <c r="EL560" i="59"/>
  <c r="EK560" i="59"/>
  <c r="EJ560" i="59"/>
  <c r="EI560" i="59"/>
  <c r="EH560" i="59"/>
  <c r="EG560" i="59"/>
  <c r="EF560" i="59"/>
  <c r="EE560" i="59"/>
  <c r="ED560" i="59"/>
  <c r="EC560" i="59"/>
  <c r="EB560" i="59"/>
  <c r="EA560" i="59"/>
  <c r="DZ560" i="59"/>
  <c r="DY560" i="59"/>
  <c r="DX560" i="59"/>
  <c r="DW560" i="59"/>
  <c r="DV560" i="59"/>
  <c r="DU560" i="59"/>
  <c r="DT560" i="59"/>
  <c r="DS560" i="59"/>
  <c r="DR560" i="59"/>
  <c r="DQ560" i="59"/>
  <c r="DP560" i="59"/>
  <c r="DO560" i="59"/>
  <c r="DN560" i="59"/>
  <c r="DM560" i="59"/>
  <c r="DL560" i="59"/>
  <c r="DK560" i="59"/>
  <c r="DJ560" i="59"/>
  <c r="DI560" i="59"/>
  <c r="DH560" i="59"/>
  <c r="DG560" i="59"/>
  <c r="DF560" i="59"/>
  <c r="DE560" i="59"/>
  <c r="DD560" i="59"/>
  <c r="DC560" i="59"/>
  <c r="DB560" i="59"/>
  <c r="DA560" i="59"/>
  <c r="CZ560" i="59"/>
  <c r="CY560" i="59"/>
  <c r="CX560" i="59"/>
  <c r="CW560" i="59"/>
  <c r="CV560" i="59"/>
  <c r="CU560" i="59"/>
  <c r="CT560" i="59"/>
  <c r="CS560" i="59"/>
  <c r="CR560" i="59"/>
  <c r="CQ560" i="59"/>
  <c r="CP560" i="59"/>
  <c r="CO560" i="59"/>
  <c r="CN560" i="59"/>
  <c r="CM560" i="59"/>
  <c r="CL560" i="59"/>
  <c r="CK560" i="59"/>
  <c r="CJ560" i="59"/>
  <c r="CI560" i="59"/>
  <c r="CH560" i="59"/>
  <c r="CG560" i="59"/>
  <c r="CF560" i="59"/>
  <c r="CE560" i="59"/>
  <c r="CD560" i="59"/>
  <c r="CC560" i="59"/>
  <c r="CB560" i="59"/>
  <c r="CA560" i="59"/>
  <c r="BZ560" i="59"/>
  <c r="BY560" i="59"/>
  <c r="BX560" i="59"/>
  <c r="BW560" i="59"/>
  <c r="BV560" i="59"/>
  <c r="BU560" i="59"/>
  <c r="BT560" i="59"/>
  <c r="BS560" i="59"/>
  <c r="BR560" i="59"/>
  <c r="BQ560" i="59"/>
  <c r="BP560" i="59"/>
  <c r="BO560" i="59"/>
  <c r="BN560" i="59"/>
  <c r="BM560" i="59"/>
  <c r="BL560" i="59"/>
  <c r="BK560" i="59"/>
  <c r="BJ560" i="59"/>
  <c r="BI560" i="59"/>
  <c r="BH560" i="59"/>
  <c r="BG560" i="59"/>
  <c r="BF560" i="59"/>
  <c r="BE560" i="59"/>
  <c r="BD560" i="59"/>
  <c r="BC560" i="59"/>
  <c r="BB560" i="59"/>
  <c r="BA560" i="59"/>
  <c r="AZ560" i="59"/>
  <c r="AY560" i="59"/>
  <c r="AX560" i="59"/>
  <c r="AW560" i="59"/>
  <c r="AV560" i="59"/>
  <c r="AU560" i="59"/>
  <c r="AT560" i="59"/>
  <c r="AS560" i="59"/>
  <c r="AR560" i="59"/>
  <c r="AQ560" i="59"/>
  <c r="AP560" i="59"/>
  <c r="AO560" i="59"/>
  <c r="AN560" i="59"/>
  <c r="AM560" i="59"/>
  <c r="AL560" i="59"/>
  <c r="AK560" i="59"/>
  <c r="AJ560" i="59"/>
  <c r="AI560" i="59"/>
  <c r="AH560" i="59"/>
  <c r="AG560" i="59"/>
  <c r="AF560" i="59"/>
  <c r="AE560" i="59"/>
  <c r="AD560" i="59"/>
  <c r="AC560" i="59"/>
  <c r="AB560" i="59"/>
  <c r="AA560" i="59"/>
  <c r="Z560" i="59"/>
  <c r="Y560" i="59"/>
  <c r="X560" i="59"/>
  <c r="W560" i="59"/>
  <c r="V560" i="59"/>
  <c r="U560" i="59"/>
  <c r="T560" i="59"/>
  <c r="S560" i="59"/>
  <c r="R560" i="59"/>
  <c r="Q560" i="59"/>
  <c r="P560" i="59"/>
  <c r="O560" i="59"/>
  <c r="N560" i="59"/>
  <c r="M560" i="59"/>
  <c r="L560" i="59"/>
  <c r="K560" i="59"/>
  <c r="J560" i="59"/>
  <c r="I560" i="59"/>
  <c r="H560" i="59"/>
  <c r="G560" i="59"/>
  <c r="F560" i="59"/>
  <c r="E560" i="59"/>
  <c r="D560" i="59"/>
  <c r="C560" i="59"/>
  <c r="KN557" i="59"/>
  <c r="KO557" i="59"/>
  <c r="KP557" i="59"/>
  <c r="KL557" i="59"/>
  <c r="KM557" i="59"/>
  <c r="KQ557" i="59"/>
  <c r="KH557" i="59"/>
  <c r="KF557" i="59"/>
  <c r="KE557" i="59"/>
  <c r="KD557" i="59"/>
  <c r="KC557" i="59"/>
  <c r="KJ557" i="59"/>
  <c r="KI557" i="59"/>
  <c r="KB557" i="59"/>
  <c r="KA557" i="59"/>
  <c r="KK557" i="59"/>
  <c r="KG557" i="59"/>
  <c r="JY557" i="59"/>
  <c r="JZ557" i="59"/>
  <c r="JX557" i="59"/>
  <c r="JU557" i="59"/>
  <c r="JW557" i="59"/>
  <c r="JT557" i="59"/>
  <c r="JS557" i="59"/>
  <c r="JR557" i="59"/>
  <c r="JP557" i="59"/>
  <c r="JO557" i="59"/>
  <c r="JV557" i="59"/>
  <c r="JJ557" i="59"/>
  <c r="JN557" i="59"/>
  <c r="JK557" i="59"/>
  <c r="JG557" i="59"/>
  <c r="JF557" i="59"/>
  <c r="JE557" i="59"/>
  <c r="JM557" i="59"/>
  <c r="JH557" i="59"/>
  <c r="JA557" i="59"/>
  <c r="IZ557" i="59"/>
  <c r="IY557" i="59"/>
  <c r="IX557" i="59"/>
  <c r="IW557" i="59"/>
  <c r="IV557" i="59"/>
  <c r="IU557" i="59"/>
  <c r="IT557" i="59"/>
  <c r="IS557" i="59"/>
  <c r="JI557" i="59"/>
  <c r="JQ557" i="59"/>
  <c r="JB557" i="59"/>
  <c r="JL557" i="59"/>
  <c r="JD557" i="59"/>
  <c r="JC557" i="59"/>
  <c r="IR557" i="59"/>
  <c r="IQ557" i="59"/>
  <c r="IP557" i="59"/>
  <c r="IO557" i="59"/>
  <c r="IN557" i="59"/>
  <c r="IM557" i="59"/>
  <c r="IL557" i="59"/>
  <c r="IK557" i="59"/>
  <c r="IJ557" i="59"/>
  <c r="II557" i="59"/>
  <c r="IH557" i="59"/>
  <c r="IG557" i="59"/>
  <c r="IF557" i="59"/>
  <c r="IE557" i="59"/>
  <c r="ID557" i="59"/>
  <c r="IA557" i="59"/>
  <c r="HX557" i="59"/>
  <c r="HU557" i="59"/>
  <c r="HS557" i="59"/>
  <c r="HR557" i="59"/>
  <c r="HQ557" i="59"/>
  <c r="HP557" i="59"/>
  <c r="HO557" i="59"/>
  <c r="HN557" i="59"/>
  <c r="HM557" i="59"/>
  <c r="HL557" i="59"/>
  <c r="HK557" i="59"/>
  <c r="HJ557" i="59"/>
  <c r="IC557" i="59"/>
  <c r="HZ557" i="59"/>
  <c r="HW557" i="59"/>
  <c r="HT557" i="59"/>
  <c r="IB557" i="59"/>
  <c r="HY557" i="59"/>
  <c r="HV557" i="59"/>
  <c r="HI557" i="59"/>
  <c r="HH557" i="59"/>
  <c r="HG557" i="59"/>
  <c r="HF557" i="59"/>
  <c r="HE557" i="59"/>
  <c r="HD557" i="59"/>
  <c r="HC557" i="59"/>
  <c r="HB557" i="59"/>
  <c r="HA557" i="59"/>
  <c r="GZ557" i="59"/>
  <c r="GY557" i="59"/>
  <c r="GX557" i="59"/>
  <c r="GW557" i="59"/>
  <c r="GV557" i="59"/>
  <c r="GU557" i="59"/>
  <c r="GT557" i="59"/>
  <c r="GS557" i="59"/>
  <c r="GR557" i="59"/>
  <c r="GQ557" i="59"/>
  <c r="GP557" i="59"/>
  <c r="GO557" i="59"/>
  <c r="GN557" i="59"/>
  <c r="GM557" i="59"/>
  <c r="GL557" i="59"/>
  <c r="GK557" i="59"/>
  <c r="GJ557" i="59"/>
  <c r="GI557" i="59"/>
  <c r="GH557" i="59"/>
  <c r="GG557" i="59"/>
  <c r="GF557" i="59"/>
  <c r="GE557" i="59"/>
  <c r="GD557" i="59"/>
  <c r="GC557" i="59"/>
  <c r="GB557" i="59"/>
  <c r="GA557" i="59"/>
  <c r="FZ557" i="59"/>
  <c r="FY557" i="59"/>
  <c r="FX557" i="59"/>
  <c r="FW557" i="59"/>
  <c r="FV557" i="59"/>
  <c r="FU557" i="59"/>
  <c r="FT557" i="59"/>
  <c r="FS557" i="59"/>
  <c r="FR557" i="59"/>
  <c r="FQ557" i="59"/>
  <c r="FP557" i="59"/>
  <c r="FO557" i="59"/>
  <c r="FN557" i="59"/>
  <c r="FM557" i="59"/>
  <c r="FL557" i="59"/>
  <c r="FK557" i="59"/>
  <c r="FJ557" i="59"/>
  <c r="FI557" i="59"/>
  <c r="FH557" i="59"/>
  <c r="FG557" i="59"/>
  <c r="FF557" i="59"/>
  <c r="FE557" i="59"/>
  <c r="FD557" i="59"/>
  <c r="FC557" i="59"/>
  <c r="FB557" i="59"/>
  <c r="FA557" i="59"/>
  <c r="EZ557" i="59"/>
  <c r="EY557" i="59"/>
  <c r="EX557" i="59"/>
  <c r="EW557" i="59"/>
  <c r="EV557" i="59"/>
  <c r="EU557" i="59"/>
  <c r="ET557" i="59"/>
  <c r="ES557" i="59"/>
  <c r="ER557" i="59"/>
  <c r="EQ557" i="59"/>
  <c r="EP557" i="59"/>
  <c r="EO557" i="59"/>
  <c r="EN557" i="59"/>
  <c r="EM557" i="59"/>
  <c r="EL557" i="59"/>
  <c r="EK557" i="59"/>
  <c r="EJ557" i="59"/>
  <c r="EI557" i="59"/>
  <c r="EH557" i="59"/>
  <c r="EG557" i="59"/>
  <c r="EF557" i="59"/>
  <c r="EE557" i="59"/>
  <c r="ED557" i="59"/>
  <c r="EC557" i="59"/>
  <c r="EB557" i="59"/>
  <c r="EA557" i="59"/>
  <c r="DZ557" i="59"/>
  <c r="DY557" i="59"/>
  <c r="DX557" i="59"/>
  <c r="DW557" i="59"/>
  <c r="DV557" i="59"/>
  <c r="DU557" i="59"/>
  <c r="DT557" i="59"/>
  <c r="DS557" i="59"/>
  <c r="DR557" i="59"/>
  <c r="DQ557" i="59"/>
  <c r="DP557" i="59"/>
  <c r="DO557" i="59"/>
  <c r="DN557" i="59"/>
  <c r="DM557" i="59"/>
  <c r="DL557" i="59"/>
  <c r="DK557" i="59"/>
  <c r="DJ557" i="59"/>
  <c r="DI557" i="59"/>
  <c r="DH557" i="59"/>
  <c r="DG557" i="59"/>
  <c r="DF557" i="59"/>
  <c r="DE557" i="59"/>
  <c r="DD557" i="59"/>
  <c r="DC557" i="59"/>
  <c r="DB557" i="59"/>
  <c r="DA557" i="59"/>
  <c r="CZ557" i="59"/>
  <c r="CY557" i="59"/>
  <c r="CX557" i="59"/>
  <c r="CW557" i="59"/>
  <c r="CV557" i="59"/>
  <c r="CU557" i="59"/>
  <c r="CT557" i="59"/>
  <c r="CS557" i="59"/>
  <c r="CR557" i="59"/>
  <c r="CQ557" i="59"/>
  <c r="CP557" i="59"/>
  <c r="CO557" i="59"/>
  <c r="CN557" i="59"/>
  <c r="CM557" i="59"/>
  <c r="CL557" i="59"/>
  <c r="CK557" i="59"/>
  <c r="CJ557" i="59"/>
  <c r="CI557" i="59"/>
  <c r="CH557" i="59"/>
  <c r="CG557" i="59"/>
  <c r="CF557" i="59"/>
  <c r="CE557" i="59"/>
  <c r="CD557" i="59"/>
  <c r="CC557" i="59"/>
  <c r="CB557" i="59"/>
  <c r="CA557" i="59"/>
  <c r="BZ557" i="59"/>
  <c r="BY557" i="59"/>
  <c r="BX557" i="59"/>
  <c r="BW557" i="59"/>
  <c r="BV557" i="59"/>
  <c r="BU557" i="59"/>
  <c r="BT557" i="59"/>
  <c r="BS557" i="59"/>
  <c r="BR557" i="59"/>
  <c r="BQ557" i="59"/>
  <c r="BP557" i="59"/>
  <c r="BO557" i="59"/>
  <c r="BN557" i="59"/>
  <c r="BM557" i="59"/>
  <c r="BL557" i="59"/>
  <c r="BK557" i="59"/>
  <c r="BJ557" i="59"/>
  <c r="BI557" i="59"/>
  <c r="BH557" i="59"/>
  <c r="BG557" i="59"/>
  <c r="BF557" i="59"/>
  <c r="BE557" i="59"/>
  <c r="BD557" i="59"/>
  <c r="BC557" i="59"/>
  <c r="BB557" i="59"/>
  <c r="BA557" i="59"/>
  <c r="AZ557" i="59"/>
  <c r="AY557" i="59"/>
  <c r="AX557" i="59"/>
  <c r="AW557" i="59"/>
  <c r="AV557" i="59"/>
  <c r="AU557" i="59"/>
  <c r="AT557" i="59"/>
  <c r="AS557" i="59"/>
  <c r="AR557" i="59"/>
  <c r="AQ557" i="59"/>
  <c r="AP557" i="59"/>
  <c r="AO557" i="59"/>
  <c r="AN557" i="59"/>
  <c r="AM557" i="59"/>
  <c r="AL557" i="59"/>
  <c r="AK557" i="59"/>
  <c r="AJ557" i="59"/>
  <c r="AI557" i="59"/>
  <c r="AH557" i="59"/>
  <c r="AG557" i="59"/>
  <c r="AF557" i="59"/>
  <c r="AE557" i="59"/>
  <c r="AD557" i="59"/>
  <c r="AC557" i="59"/>
  <c r="AB557" i="59"/>
  <c r="AA557" i="59"/>
  <c r="Z557" i="59"/>
  <c r="Y557" i="59"/>
  <c r="X557" i="59"/>
  <c r="W557" i="59"/>
  <c r="V557" i="59"/>
  <c r="U557" i="59"/>
  <c r="T557" i="59"/>
  <c r="S557" i="59"/>
  <c r="R557" i="59"/>
  <c r="Q557" i="59"/>
  <c r="P557" i="59"/>
  <c r="O557" i="59"/>
  <c r="N557" i="59"/>
  <c r="M557" i="59"/>
  <c r="L557" i="59"/>
  <c r="K557" i="59"/>
  <c r="J557" i="59"/>
  <c r="I557" i="59"/>
  <c r="H557" i="59"/>
  <c r="G557" i="59"/>
  <c r="F557" i="59"/>
  <c r="E557" i="59"/>
  <c r="D557" i="59"/>
  <c r="C557" i="59"/>
  <c r="KQ473" i="59"/>
  <c r="KP473" i="59"/>
  <c r="KO473" i="59"/>
  <c r="KL473" i="59"/>
  <c r="KM473" i="59"/>
  <c r="KN473" i="59"/>
  <c r="KK473" i="59"/>
  <c r="KG473" i="59"/>
  <c r="KJ473" i="59"/>
  <c r="KH473" i="59"/>
  <c r="KI473" i="59"/>
  <c r="KF473" i="59"/>
  <c r="KE473" i="59"/>
  <c r="KD473" i="59"/>
  <c r="KC473" i="59"/>
  <c r="KB473" i="59"/>
  <c r="KA473" i="59"/>
  <c r="JZ473" i="59"/>
  <c r="JW473" i="59"/>
  <c r="JU473" i="59"/>
  <c r="JV473" i="59"/>
  <c r="JT473" i="59"/>
  <c r="JY473" i="59"/>
  <c r="JX473" i="59"/>
  <c r="JS473" i="59"/>
  <c r="JR473" i="59"/>
  <c r="JQ473" i="59"/>
  <c r="JP473" i="59"/>
  <c r="JN473" i="59"/>
  <c r="JM473" i="59"/>
  <c r="JL473" i="59"/>
  <c r="JK473" i="59"/>
  <c r="JJ473" i="59"/>
  <c r="JI473" i="59"/>
  <c r="JH473" i="59"/>
  <c r="JG473" i="59"/>
  <c r="JO473" i="59"/>
  <c r="JE473" i="59"/>
  <c r="JB473" i="59"/>
  <c r="JC473" i="59"/>
  <c r="JD473" i="59"/>
  <c r="JA473" i="59"/>
  <c r="IZ473" i="59"/>
  <c r="IY473" i="59"/>
  <c r="IX473" i="59"/>
  <c r="IW473" i="59"/>
  <c r="IV473" i="59"/>
  <c r="IU473" i="59"/>
  <c r="IT473" i="59"/>
  <c r="IS473" i="59"/>
  <c r="JF473" i="59"/>
  <c r="IR473" i="59"/>
  <c r="IQ473" i="59"/>
  <c r="IP473" i="59"/>
  <c r="IO473" i="59"/>
  <c r="IN473" i="59"/>
  <c r="IM473" i="59"/>
  <c r="IL473" i="59"/>
  <c r="IK473" i="59"/>
  <c r="IJ473" i="59"/>
  <c r="II473" i="59"/>
  <c r="IG473" i="59"/>
  <c r="IH473" i="59"/>
  <c r="IE473" i="59"/>
  <c r="IB473" i="59"/>
  <c r="HY473" i="59"/>
  <c r="HV473" i="59"/>
  <c r="HS473" i="59"/>
  <c r="HR473" i="59"/>
  <c r="HQ473" i="59"/>
  <c r="HP473" i="59"/>
  <c r="HO473" i="59"/>
  <c r="HN473" i="59"/>
  <c r="HM473" i="59"/>
  <c r="HL473" i="59"/>
  <c r="HK473" i="59"/>
  <c r="HJ473" i="59"/>
  <c r="ID473" i="59"/>
  <c r="IA473" i="59"/>
  <c r="HX473" i="59"/>
  <c r="HU473" i="59"/>
  <c r="IF473" i="59"/>
  <c r="IC473" i="59"/>
  <c r="HZ473" i="59"/>
  <c r="HW473" i="59"/>
  <c r="HT473" i="59"/>
  <c r="HI473" i="59"/>
  <c r="HH473" i="59"/>
  <c r="HD473" i="59"/>
  <c r="HC473" i="59"/>
  <c r="HB473" i="59"/>
  <c r="HG473" i="59"/>
  <c r="HA473" i="59"/>
  <c r="HF473" i="59"/>
  <c r="GZ473" i="59"/>
  <c r="GX473" i="59"/>
  <c r="GW473" i="59"/>
  <c r="GV473" i="59"/>
  <c r="GU473" i="59"/>
  <c r="GT473" i="59"/>
  <c r="GS473" i="59"/>
  <c r="GR473" i="59"/>
  <c r="GQ473" i="59"/>
  <c r="GP473" i="59"/>
  <c r="GO473" i="59"/>
  <c r="GN473" i="59"/>
  <c r="GM473" i="59"/>
  <c r="HE473" i="59"/>
  <c r="GY473" i="59"/>
  <c r="GL473" i="59"/>
  <c r="GK473" i="59"/>
  <c r="GJ473" i="59"/>
  <c r="GI473" i="59"/>
  <c r="GH473" i="59"/>
  <c r="GG473" i="59"/>
  <c r="GF473" i="59"/>
  <c r="GE473" i="59"/>
  <c r="GD473" i="59"/>
  <c r="GC473" i="59"/>
  <c r="GB473" i="59"/>
  <c r="GA473" i="59"/>
  <c r="FZ473" i="59"/>
  <c r="FY473" i="59"/>
  <c r="FX473" i="59"/>
  <c r="FW473" i="59"/>
  <c r="FV473" i="59"/>
  <c r="FU473" i="59"/>
  <c r="FT473" i="59"/>
  <c r="FS473" i="59"/>
  <c r="FR473" i="59"/>
  <c r="FQ473" i="59"/>
  <c r="FP473" i="59"/>
  <c r="FO473" i="59"/>
  <c r="FN473" i="59"/>
  <c r="FM473" i="59"/>
  <c r="FL473" i="59"/>
  <c r="FK473" i="59"/>
  <c r="FJ473" i="59"/>
  <c r="FI473" i="59"/>
  <c r="FH473" i="59"/>
  <c r="FG473" i="59"/>
  <c r="FF473" i="59"/>
  <c r="FE473" i="59"/>
  <c r="FD473" i="59"/>
  <c r="FC473" i="59"/>
  <c r="FB473" i="59"/>
  <c r="FA473" i="59"/>
  <c r="EZ473" i="59"/>
  <c r="EY473" i="59"/>
  <c r="EX473" i="59"/>
  <c r="EW473" i="59"/>
  <c r="EV473" i="59"/>
  <c r="EU473" i="59"/>
  <c r="ET473" i="59"/>
  <c r="ES473" i="59"/>
  <c r="ER473" i="59"/>
  <c r="EQ473" i="59"/>
  <c r="EP473" i="59"/>
  <c r="EO473" i="59"/>
  <c r="EN473" i="59"/>
  <c r="EM473" i="59"/>
  <c r="EL473" i="59"/>
  <c r="EK473" i="59"/>
  <c r="EJ473" i="59"/>
  <c r="EI473" i="59"/>
  <c r="EH473" i="59"/>
  <c r="EG473" i="59"/>
  <c r="EF473" i="59"/>
  <c r="EE473" i="59"/>
  <c r="ED473" i="59"/>
  <c r="EC473" i="59"/>
  <c r="EB473" i="59"/>
  <c r="EA473" i="59"/>
  <c r="DZ473" i="59"/>
  <c r="DY473" i="59"/>
  <c r="DX473" i="59"/>
  <c r="DW473" i="59"/>
  <c r="DV473" i="59"/>
  <c r="DU473" i="59"/>
  <c r="DT473" i="59"/>
  <c r="DS473" i="59"/>
  <c r="DR473" i="59"/>
  <c r="DQ473" i="59"/>
  <c r="DP473" i="59"/>
  <c r="DO473" i="59"/>
  <c r="DN473" i="59"/>
  <c r="DM473" i="59"/>
  <c r="DL473" i="59"/>
  <c r="DK473" i="59"/>
  <c r="DJ473" i="59"/>
  <c r="DI473" i="59"/>
  <c r="DH473" i="59"/>
  <c r="DG473" i="59"/>
  <c r="DF473" i="59"/>
  <c r="DE473" i="59"/>
  <c r="DD473" i="59"/>
  <c r="DC473" i="59"/>
  <c r="DB473" i="59"/>
  <c r="DA473" i="59"/>
  <c r="CZ473" i="59"/>
  <c r="CY473" i="59"/>
  <c r="CX473" i="59"/>
  <c r="CW473" i="59"/>
  <c r="CV473" i="59"/>
  <c r="CU473" i="59"/>
  <c r="CT473" i="59"/>
  <c r="CS473" i="59"/>
  <c r="CR473" i="59"/>
  <c r="CQ473" i="59"/>
  <c r="CP473" i="59"/>
  <c r="CO473" i="59"/>
  <c r="CN473" i="59"/>
  <c r="CM473" i="59"/>
  <c r="CL473" i="59"/>
  <c r="CK473" i="59"/>
  <c r="CJ473" i="59"/>
  <c r="CI473" i="59"/>
  <c r="CH473" i="59"/>
  <c r="CG473" i="59"/>
  <c r="CF473" i="59"/>
  <c r="CE473" i="59"/>
  <c r="CD473" i="59"/>
  <c r="CC473" i="59"/>
  <c r="CB473" i="59"/>
  <c r="CA473" i="59"/>
  <c r="BZ473" i="59"/>
  <c r="BY473" i="59"/>
  <c r="BX473" i="59"/>
  <c r="BW473" i="59"/>
  <c r="BV473" i="59"/>
  <c r="BU473" i="59"/>
  <c r="BT473" i="59"/>
  <c r="BS473" i="59"/>
  <c r="BR473" i="59"/>
  <c r="BQ473" i="59"/>
  <c r="BP473" i="59"/>
  <c r="BO473" i="59"/>
  <c r="BN473" i="59"/>
  <c r="BM473" i="59"/>
  <c r="BL473" i="59"/>
  <c r="BK473" i="59"/>
  <c r="BJ473" i="59"/>
  <c r="BI473" i="59"/>
  <c r="BH473" i="59"/>
  <c r="BG473" i="59"/>
  <c r="BF473" i="59"/>
  <c r="BE473" i="59"/>
  <c r="BD473" i="59"/>
  <c r="BC473" i="59"/>
  <c r="BB473" i="59"/>
  <c r="BA473" i="59"/>
  <c r="AZ473" i="59"/>
  <c r="AY473" i="59"/>
  <c r="AX473" i="59"/>
  <c r="AW473" i="59"/>
  <c r="AV473" i="59"/>
  <c r="AU473" i="59"/>
  <c r="AT473" i="59"/>
  <c r="AS473" i="59"/>
  <c r="AR473" i="59"/>
  <c r="AQ473" i="59"/>
  <c r="AP473" i="59"/>
  <c r="AO473" i="59"/>
  <c r="AN473" i="59"/>
  <c r="AM473" i="59"/>
  <c r="AL473" i="59"/>
  <c r="AK473" i="59"/>
  <c r="AJ473" i="59"/>
  <c r="AI473" i="59"/>
  <c r="AH473" i="59"/>
  <c r="AG473" i="59"/>
  <c r="AF473" i="59"/>
  <c r="AE473" i="59"/>
  <c r="AD473" i="59"/>
  <c r="AC473" i="59"/>
  <c r="AB473" i="59"/>
  <c r="AA473" i="59"/>
  <c r="Z473" i="59"/>
  <c r="Y473" i="59"/>
  <c r="X473" i="59"/>
  <c r="W473" i="59"/>
  <c r="V473" i="59"/>
  <c r="U473" i="59"/>
  <c r="T473" i="59"/>
  <c r="S473" i="59"/>
  <c r="R473" i="59"/>
  <c r="Q473" i="59"/>
  <c r="P473" i="59"/>
  <c r="O473" i="59"/>
  <c r="N473" i="59"/>
  <c r="M473" i="59"/>
  <c r="L473" i="59"/>
  <c r="K473" i="59"/>
  <c r="J473" i="59"/>
  <c r="I473" i="59"/>
  <c r="H473" i="59"/>
  <c r="G473" i="59"/>
  <c r="F473" i="59"/>
  <c r="E473" i="59"/>
  <c r="D473" i="59"/>
  <c r="C473" i="59"/>
  <c r="KQ574" i="59"/>
  <c r="KO574" i="59"/>
  <c r="KM574" i="59"/>
  <c r="KL574" i="59"/>
  <c r="KP574" i="59"/>
  <c r="KN574" i="59"/>
  <c r="KK574" i="59"/>
  <c r="KJ574" i="59"/>
  <c r="KI574" i="59"/>
  <c r="KH574" i="59"/>
  <c r="KG574" i="59"/>
  <c r="KF574" i="59"/>
  <c r="KC574" i="59"/>
  <c r="KD574" i="59"/>
  <c r="KE574" i="59"/>
  <c r="KA574" i="59"/>
  <c r="JZ574" i="59"/>
  <c r="KB574" i="59"/>
  <c r="JY574" i="59"/>
  <c r="JX574" i="59"/>
  <c r="JW574" i="59"/>
  <c r="JV574" i="59"/>
  <c r="JU574" i="59"/>
  <c r="JT574" i="59"/>
  <c r="JS574" i="59"/>
  <c r="JR574" i="59"/>
  <c r="JQ574" i="59"/>
  <c r="JP574" i="59"/>
  <c r="JO574" i="59"/>
  <c r="JN574" i="59"/>
  <c r="JM574" i="59"/>
  <c r="JL574" i="59"/>
  <c r="JK574" i="59"/>
  <c r="JJ574" i="59"/>
  <c r="JH574" i="59"/>
  <c r="JI574" i="59"/>
  <c r="JG574" i="59"/>
  <c r="JF574" i="59"/>
  <c r="JE574" i="59"/>
  <c r="JC574" i="59"/>
  <c r="JD574" i="59"/>
  <c r="JA574" i="59"/>
  <c r="IZ574" i="59"/>
  <c r="IY574" i="59"/>
  <c r="IX574" i="59"/>
  <c r="IW574" i="59"/>
  <c r="IV574" i="59"/>
  <c r="IU574" i="59"/>
  <c r="IT574" i="59"/>
  <c r="IS574" i="59"/>
  <c r="IR574" i="59"/>
  <c r="JB574" i="59"/>
  <c r="IQ574" i="59"/>
  <c r="IP574" i="59"/>
  <c r="IO574" i="59"/>
  <c r="IN574" i="59"/>
  <c r="IM574" i="59"/>
  <c r="IL574" i="59"/>
  <c r="IK574" i="59"/>
  <c r="IJ574" i="59"/>
  <c r="II574" i="59"/>
  <c r="IH574" i="59"/>
  <c r="IG574" i="59"/>
  <c r="IF574" i="59"/>
  <c r="IE574" i="59"/>
  <c r="ID574" i="59"/>
  <c r="IC574" i="59"/>
  <c r="IB574" i="59"/>
  <c r="IA574" i="59"/>
  <c r="HZ574" i="59"/>
  <c r="HY574" i="59"/>
  <c r="HX574" i="59"/>
  <c r="HW574" i="59"/>
  <c r="HV574" i="59"/>
  <c r="HU574" i="59"/>
  <c r="HT574" i="59"/>
  <c r="HS574" i="59"/>
  <c r="HR574" i="59"/>
  <c r="HQ574" i="59"/>
  <c r="HP574" i="59"/>
  <c r="HO574" i="59"/>
  <c r="HN574" i="59"/>
  <c r="HM574" i="59"/>
  <c r="HL574" i="59"/>
  <c r="HK574" i="59"/>
  <c r="HJ574" i="59"/>
  <c r="HI574" i="59"/>
  <c r="HH574" i="59"/>
  <c r="HG574" i="59"/>
  <c r="HF574" i="59"/>
  <c r="HE574" i="59"/>
  <c r="HD574" i="59"/>
  <c r="HC574" i="59"/>
  <c r="HB574" i="59"/>
  <c r="HA574" i="59"/>
  <c r="GZ574" i="59"/>
  <c r="GY574" i="59"/>
  <c r="GX574" i="59"/>
  <c r="GW574" i="59"/>
  <c r="GV574" i="59"/>
  <c r="GU574" i="59"/>
  <c r="GT574" i="59"/>
  <c r="GS574" i="59"/>
  <c r="GR574" i="59"/>
  <c r="GQ574" i="59"/>
  <c r="GP574" i="59"/>
  <c r="GO574" i="59"/>
  <c r="GN574" i="59"/>
  <c r="GM574" i="59"/>
  <c r="GL574" i="59"/>
  <c r="GK574" i="59"/>
  <c r="GJ574" i="59"/>
  <c r="GI574" i="59"/>
  <c r="GH574" i="59"/>
  <c r="GG574" i="59"/>
  <c r="GF574" i="59"/>
  <c r="GE574" i="59"/>
  <c r="GD574" i="59"/>
  <c r="GC574" i="59"/>
  <c r="GB574" i="59"/>
  <c r="GA574" i="59"/>
  <c r="FZ574" i="59"/>
  <c r="FY574" i="59"/>
  <c r="FX574" i="59"/>
  <c r="FW574" i="59"/>
  <c r="FV574" i="59"/>
  <c r="FU574" i="59"/>
  <c r="FT574" i="59"/>
  <c r="FS574" i="59"/>
  <c r="FR574" i="59"/>
  <c r="FQ574" i="59"/>
  <c r="FP574" i="59"/>
  <c r="FO574" i="59"/>
  <c r="FN574" i="59"/>
  <c r="FM574" i="59"/>
  <c r="FL574" i="59"/>
  <c r="FK574" i="59"/>
  <c r="FJ574" i="59"/>
  <c r="FI574" i="59"/>
  <c r="FH574" i="59"/>
  <c r="FG574" i="59"/>
  <c r="FF574" i="59"/>
  <c r="FE574" i="59"/>
  <c r="FD574" i="59"/>
  <c r="FC574" i="59"/>
  <c r="FB574" i="59"/>
  <c r="FA574" i="59"/>
  <c r="EZ574" i="59"/>
  <c r="EY574" i="59"/>
  <c r="EX574" i="59"/>
  <c r="EW574" i="59"/>
  <c r="EV574" i="59"/>
  <c r="EU574" i="59"/>
  <c r="ET574" i="59"/>
  <c r="ES574" i="59"/>
  <c r="ER574" i="59"/>
  <c r="EQ574" i="59"/>
  <c r="EP574" i="59"/>
  <c r="EO574" i="59"/>
  <c r="EN574" i="59"/>
  <c r="EM574" i="59"/>
  <c r="EL574" i="59"/>
  <c r="EK574" i="59"/>
  <c r="EJ574" i="59"/>
  <c r="EI574" i="59"/>
  <c r="EH574" i="59"/>
  <c r="EG574" i="59"/>
  <c r="EF574" i="59"/>
  <c r="EE574" i="59"/>
  <c r="ED574" i="59"/>
  <c r="EC574" i="59"/>
  <c r="EB574" i="59"/>
  <c r="EA574" i="59"/>
  <c r="DZ574" i="59"/>
  <c r="DY574" i="59"/>
  <c r="DX574" i="59"/>
  <c r="DW574" i="59"/>
  <c r="DV574" i="59"/>
  <c r="DU574" i="59"/>
  <c r="DT574" i="59"/>
  <c r="DS574" i="59"/>
  <c r="DR574" i="59"/>
  <c r="DQ574" i="59"/>
  <c r="DP574" i="59"/>
  <c r="DO574" i="59"/>
  <c r="DN574" i="59"/>
  <c r="DM574" i="59"/>
  <c r="DL574" i="59"/>
  <c r="DK574" i="59"/>
  <c r="DJ574" i="59"/>
  <c r="DI574" i="59"/>
  <c r="DH574" i="59"/>
  <c r="DG574" i="59"/>
  <c r="DF574" i="59"/>
  <c r="DE574" i="59"/>
  <c r="DD574" i="59"/>
  <c r="DC574" i="59"/>
  <c r="DB574" i="59"/>
  <c r="DA574" i="59"/>
  <c r="CZ574" i="59"/>
  <c r="CY574" i="59"/>
  <c r="CX574" i="59"/>
  <c r="CW574" i="59"/>
  <c r="CV574" i="59"/>
  <c r="CU574" i="59"/>
  <c r="CT574" i="59"/>
  <c r="CS574" i="59"/>
  <c r="CR574" i="59"/>
  <c r="CQ574" i="59"/>
  <c r="CP574" i="59"/>
  <c r="CO574" i="59"/>
  <c r="CN574" i="59"/>
  <c r="CM574" i="59"/>
  <c r="CL574" i="59"/>
  <c r="CK574" i="59"/>
  <c r="CJ574" i="59"/>
  <c r="CI574" i="59"/>
  <c r="CH574" i="59"/>
  <c r="CG574" i="59"/>
  <c r="CF574" i="59"/>
  <c r="CE574" i="59"/>
  <c r="CD574" i="59"/>
  <c r="CC574" i="59"/>
  <c r="CB574" i="59"/>
  <c r="CA574" i="59"/>
  <c r="BZ574" i="59"/>
  <c r="BY574" i="59"/>
  <c r="BX574" i="59"/>
  <c r="BW574" i="59"/>
  <c r="BV574" i="59"/>
  <c r="BU574" i="59"/>
  <c r="BT574" i="59"/>
  <c r="BS574" i="59"/>
  <c r="BR574" i="59"/>
  <c r="BQ574" i="59"/>
  <c r="BP574" i="59"/>
  <c r="BO574" i="59"/>
  <c r="BN574" i="59"/>
  <c r="BM574" i="59"/>
  <c r="BL574" i="59"/>
  <c r="BK574" i="59"/>
  <c r="BJ574" i="59"/>
  <c r="BI574" i="59"/>
  <c r="BH574" i="59"/>
  <c r="BG574" i="59"/>
  <c r="BF574" i="59"/>
  <c r="BE574" i="59"/>
  <c r="BD574" i="59"/>
  <c r="BC574" i="59"/>
  <c r="BB574" i="59"/>
  <c r="BA574" i="59"/>
  <c r="AZ574" i="59"/>
  <c r="AY574" i="59"/>
  <c r="AX574" i="59"/>
  <c r="AW574" i="59"/>
  <c r="AV574" i="59"/>
  <c r="AU574" i="59"/>
  <c r="AT574" i="59"/>
  <c r="AS574" i="59"/>
  <c r="AR574" i="59"/>
  <c r="AQ574" i="59"/>
  <c r="AP574" i="59"/>
  <c r="AO574" i="59"/>
  <c r="AN574" i="59"/>
  <c r="AM574" i="59"/>
  <c r="AL574" i="59"/>
  <c r="AK574" i="59"/>
  <c r="AJ574" i="59"/>
  <c r="AI574" i="59"/>
  <c r="AH574" i="59"/>
  <c r="AG574" i="59"/>
  <c r="AF574" i="59"/>
  <c r="AE574" i="59"/>
  <c r="AD574" i="59"/>
  <c r="AC574" i="59"/>
  <c r="AB574" i="59"/>
  <c r="AA574" i="59"/>
  <c r="Z574" i="59"/>
  <c r="Y574" i="59"/>
  <c r="X574" i="59"/>
  <c r="W574" i="59"/>
  <c r="V574" i="59"/>
  <c r="U574" i="59"/>
  <c r="T574" i="59"/>
  <c r="S574" i="59"/>
  <c r="R574" i="59"/>
  <c r="Q574" i="59"/>
  <c r="P574" i="59"/>
  <c r="O574" i="59"/>
  <c r="N574" i="59"/>
  <c r="M574" i="59"/>
  <c r="L574" i="59"/>
  <c r="K574" i="59"/>
  <c r="J574" i="59"/>
  <c r="I574" i="59"/>
  <c r="H574" i="59"/>
  <c r="G574" i="59"/>
  <c r="F574" i="59"/>
  <c r="E574" i="59"/>
  <c r="D574" i="59"/>
  <c r="C574" i="59"/>
  <c r="KQ496" i="59"/>
  <c r="KP496" i="59"/>
  <c r="KO496" i="59"/>
  <c r="KM496" i="59"/>
  <c r="KK496" i="59"/>
  <c r="KN496" i="59"/>
  <c r="KJ496" i="59"/>
  <c r="KI496" i="59"/>
  <c r="KH496" i="59"/>
  <c r="KG496" i="59"/>
  <c r="KF496" i="59"/>
  <c r="KL496" i="59"/>
  <c r="KE496" i="59"/>
  <c r="KC496" i="59"/>
  <c r="KD496" i="59"/>
  <c r="JY496" i="59"/>
  <c r="KA496" i="59"/>
  <c r="JZ496" i="59"/>
  <c r="JX496" i="59"/>
  <c r="JW496" i="59"/>
  <c r="JV496" i="59"/>
  <c r="JU496" i="59"/>
  <c r="KB496" i="59"/>
  <c r="JT496" i="59"/>
  <c r="JS496" i="59"/>
  <c r="JR496" i="59"/>
  <c r="JQ496" i="59"/>
  <c r="JP496" i="59"/>
  <c r="JO496" i="59"/>
  <c r="JN496" i="59"/>
  <c r="JK496" i="59"/>
  <c r="JH496" i="59"/>
  <c r="JI496" i="59"/>
  <c r="JM496" i="59"/>
  <c r="JJ496" i="59"/>
  <c r="JG496" i="59"/>
  <c r="JF496" i="59"/>
  <c r="JE496" i="59"/>
  <c r="JL496" i="59"/>
  <c r="JC496" i="59"/>
  <c r="JD496" i="59"/>
  <c r="JA496" i="59"/>
  <c r="IZ496" i="59"/>
  <c r="IY496" i="59"/>
  <c r="IX496" i="59"/>
  <c r="IW496" i="59"/>
  <c r="IV496" i="59"/>
  <c r="IU496" i="59"/>
  <c r="IT496" i="59"/>
  <c r="IS496" i="59"/>
  <c r="IR496" i="59"/>
  <c r="JB496" i="59"/>
  <c r="IQ496" i="59"/>
  <c r="IP496" i="59"/>
  <c r="IO496" i="59"/>
  <c r="IN496" i="59"/>
  <c r="IM496" i="59"/>
  <c r="IL496" i="59"/>
  <c r="IK496" i="59"/>
  <c r="IJ496" i="59"/>
  <c r="II496" i="59"/>
  <c r="IH496" i="59"/>
  <c r="IG496" i="59"/>
  <c r="IF496" i="59"/>
  <c r="IE496" i="59"/>
  <c r="ID496" i="59"/>
  <c r="IC496" i="59"/>
  <c r="IB496" i="59"/>
  <c r="IA496" i="59"/>
  <c r="HZ496" i="59"/>
  <c r="HY496" i="59"/>
  <c r="HX496" i="59"/>
  <c r="HW496" i="59"/>
  <c r="HV496" i="59"/>
  <c r="HU496" i="59"/>
  <c r="HT496" i="59"/>
  <c r="HS496" i="59"/>
  <c r="HR496" i="59"/>
  <c r="HQ496" i="59"/>
  <c r="HP496" i="59"/>
  <c r="HO496" i="59"/>
  <c r="HN496" i="59"/>
  <c r="HM496" i="59"/>
  <c r="HL496" i="59"/>
  <c r="HK496" i="59"/>
  <c r="HJ496" i="59"/>
  <c r="HI496" i="59"/>
  <c r="HH496" i="59"/>
  <c r="HG496" i="59"/>
  <c r="HF496" i="59"/>
  <c r="HE496" i="59"/>
  <c r="HD496" i="59"/>
  <c r="HC496" i="59"/>
  <c r="HB496" i="59"/>
  <c r="HA496" i="59"/>
  <c r="GZ496" i="59"/>
  <c r="GY496" i="59"/>
  <c r="GX496" i="59"/>
  <c r="GW496" i="59"/>
  <c r="GV496" i="59"/>
  <c r="GU496" i="59"/>
  <c r="GT496" i="59"/>
  <c r="GS496" i="59"/>
  <c r="GR496" i="59"/>
  <c r="GQ496" i="59"/>
  <c r="GP496" i="59"/>
  <c r="GO496" i="59"/>
  <c r="GN496" i="59"/>
  <c r="GM496" i="59"/>
  <c r="GL496" i="59"/>
  <c r="GK496" i="59"/>
  <c r="GJ496" i="59"/>
  <c r="GI496" i="59"/>
  <c r="GH496" i="59"/>
  <c r="GG496" i="59"/>
  <c r="GF496" i="59"/>
  <c r="GE496" i="59"/>
  <c r="GD496" i="59"/>
  <c r="GC496" i="59"/>
  <c r="GB496" i="59"/>
  <c r="GA496" i="59"/>
  <c r="FZ496" i="59"/>
  <c r="FY496" i="59"/>
  <c r="FX496" i="59"/>
  <c r="FW496" i="59"/>
  <c r="FV496" i="59"/>
  <c r="FU496" i="59"/>
  <c r="FT496" i="59"/>
  <c r="FS496" i="59"/>
  <c r="FR496" i="59"/>
  <c r="FQ496" i="59"/>
  <c r="FP496" i="59"/>
  <c r="FO496" i="59"/>
  <c r="FN496" i="59"/>
  <c r="FM496" i="59"/>
  <c r="FL496" i="59"/>
  <c r="FK496" i="59"/>
  <c r="FJ496" i="59"/>
  <c r="FI496" i="59"/>
  <c r="FH496" i="59"/>
  <c r="FG496" i="59"/>
  <c r="FF496" i="59"/>
  <c r="FE496" i="59"/>
  <c r="FD496" i="59"/>
  <c r="FC496" i="59"/>
  <c r="FB496" i="59"/>
  <c r="FA496" i="59"/>
  <c r="EZ496" i="59"/>
  <c r="EY496" i="59"/>
  <c r="EX496" i="59"/>
  <c r="EW496" i="59"/>
  <c r="EV496" i="59"/>
  <c r="EU496" i="59"/>
  <c r="ET496" i="59"/>
  <c r="ES496" i="59"/>
  <c r="ER496" i="59"/>
  <c r="EQ496" i="59"/>
  <c r="EP496" i="59"/>
  <c r="EO496" i="59"/>
  <c r="EN496" i="59"/>
  <c r="EM496" i="59"/>
  <c r="EL496" i="59"/>
  <c r="EK496" i="59"/>
  <c r="EJ496" i="59"/>
  <c r="EI496" i="59"/>
  <c r="EH496" i="59"/>
  <c r="EG496" i="59"/>
  <c r="EF496" i="59"/>
  <c r="EE496" i="59"/>
  <c r="ED496" i="59"/>
  <c r="EC496" i="59"/>
  <c r="EB496" i="59"/>
  <c r="EA496" i="59"/>
  <c r="DZ496" i="59"/>
  <c r="DY496" i="59"/>
  <c r="DX496" i="59"/>
  <c r="DW496" i="59"/>
  <c r="DV496" i="59"/>
  <c r="DU496" i="59"/>
  <c r="DT496" i="59"/>
  <c r="DS496" i="59"/>
  <c r="DR496" i="59"/>
  <c r="DQ496" i="59"/>
  <c r="DP496" i="59"/>
  <c r="DO496" i="59"/>
  <c r="DN496" i="59"/>
  <c r="DM496" i="59"/>
  <c r="DL496" i="59"/>
  <c r="DK496" i="59"/>
  <c r="DJ496" i="59"/>
  <c r="DI496" i="59"/>
  <c r="DH496" i="59"/>
  <c r="DG496" i="59"/>
  <c r="DF496" i="59"/>
  <c r="DE496" i="59"/>
  <c r="DD496" i="59"/>
  <c r="DC496" i="59"/>
  <c r="DB496" i="59"/>
  <c r="DA496" i="59"/>
  <c r="CZ496" i="59"/>
  <c r="CY496" i="59"/>
  <c r="CX496" i="59"/>
  <c r="CW496" i="59"/>
  <c r="CV496" i="59"/>
  <c r="CU496" i="59"/>
  <c r="CT496" i="59"/>
  <c r="CS496" i="59"/>
  <c r="CR496" i="59"/>
  <c r="CQ496" i="59"/>
  <c r="CP496" i="59"/>
  <c r="CO496" i="59"/>
  <c r="CN496" i="59"/>
  <c r="CM496" i="59"/>
  <c r="CL496" i="59"/>
  <c r="CK496" i="59"/>
  <c r="CJ496" i="59"/>
  <c r="CI496" i="59"/>
  <c r="CH496" i="59"/>
  <c r="CG496" i="59"/>
  <c r="CF496" i="59"/>
  <c r="CE496" i="59"/>
  <c r="CD496" i="59"/>
  <c r="CC496" i="59"/>
  <c r="CB496" i="59"/>
  <c r="CA496" i="59"/>
  <c r="BZ496" i="59"/>
  <c r="BY496" i="59"/>
  <c r="BX496" i="59"/>
  <c r="BW496" i="59"/>
  <c r="BV496" i="59"/>
  <c r="BU496" i="59"/>
  <c r="BT496" i="59"/>
  <c r="BS496" i="59"/>
  <c r="BR496" i="59"/>
  <c r="BQ496" i="59"/>
  <c r="BP496" i="59"/>
  <c r="BO496" i="59"/>
  <c r="BN496" i="59"/>
  <c r="BM496" i="59"/>
  <c r="BL496" i="59"/>
  <c r="BK496" i="59"/>
  <c r="BJ496" i="59"/>
  <c r="BI496" i="59"/>
  <c r="BH496" i="59"/>
  <c r="BG496" i="59"/>
  <c r="BF496" i="59"/>
  <c r="BE496" i="59"/>
  <c r="BD496" i="59"/>
  <c r="BC496" i="59"/>
  <c r="BB496" i="59"/>
  <c r="BA496" i="59"/>
  <c r="AZ496" i="59"/>
  <c r="AY496" i="59"/>
  <c r="AX496" i="59"/>
  <c r="AW496" i="59"/>
  <c r="AV496" i="59"/>
  <c r="AU496" i="59"/>
  <c r="AT496" i="59"/>
  <c r="AS496" i="59"/>
  <c r="AR496" i="59"/>
  <c r="AQ496" i="59"/>
  <c r="AP496" i="59"/>
  <c r="AO496" i="59"/>
  <c r="AN496" i="59"/>
  <c r="AM496" i="59"/>
  <c r="AL496" i="59"/>
  <c r="AK496" i="59"/>
  <c r="AJ496" i="59"/>
  <c r="AI496" i="59"/>
  <c r="AH496" i="59"/>
  <c r="AG496" i="59"/>
  <c r="AF496" i="59"/>
  <c r="AE496" i="59"/>
  <c r="AD496" i="59"/>
  <c r="AC496" i="59"/>
  <c r="AB496" i="59"/>
  <c r="AA496" i="59"/>
  <c r="Z496" i="59"/>
  <c r="Y496" i="59"/>
  <c r="X496" i="59"/>
  <c r="W496" i="59"/>
  <c r="V496" i="59"/>
  <c r="U496" i="59"/>
  <c r="T496" i="59"/>
  <c r="S496" i="59"/>
  <c r="R496" i="59"/>
  <c r="Q496" i="59"/>
  <c r="P496" i="59"/>
  <c r="O496" i="59"/>
  <c r="N496" i="59"/>
  <c r="M496" i="59"/>
  <c r="L496" i="59"/>
  <c r="K496" i="59"/>
  <c r="J496" i="59"/>
  <c r="I496" i="59"/>
  <c r="H496" i="59"/>
  <c r="G496" i="59"/>
  <c r="F496" i="59"/>
  <c r="E496" i="59"/>
  <c r="D496" i="59"/>
  <c r="C496" i="59"/>
  <c r="KQ558" i="59"/>
  <c r="KP558" i="59"/>
  <c r="KO558" i="59"/>
  <c r="KN558" i="59"/>
  <c r="KM558" i="59"/>
  <c r="KL558" i="59"/>
  <c r="KK558" i="59"/>
  <c r="KI558" i="59"/>
  <c r="KJ558" i="59"/>
  <c r="KG558" i="59"/>
  <c r="KD558" i="59"/>
  <c r="KE558" i="59"/>
  <c r="KB558" i="59"/>
  <c r="KA558" i="59"/>
  <c r="JZ558" i="59"/>
  <c r="JY558" i="59"/>
  <c r="KH558" i="59"/>
  <c r="KF558" i="59"/>
  <c r="KC558" i="59"/>
  <c r="JX558" i="59"/>
  <c r="JW558" i="59"/>
  <c r="JT558" i="59"/>
  <c r="JV558" i="59"/>
  <c r="JS558" i="59"/>
  <c r="JR558" i="59"/>
  <c r="JQ558" i="59"/>
  <c r="JP558" i="59"/>
  <c r="JU558" i="59"/>
  <c r="JO558" i="59"/>
  <c r="JN558" i="59"/>
  <c r="JM558" i="59"/>
  <c r="JL558" i="59"/>
  <c r="JK558" i="59"/>
  <c r="JH558" i="59"/>
  <c r="JI558" i="59"/>
  <c r="JF558" i="59"/>
  <c r="JB558" i="59"/>
  <c r="JC558" i="59"/>
  <c r="JE558" i="59"/>
  <c r="JD558" i="59"/>
  <c r="JJ558" i="59"/>
  <c r="IZ558" i="59"/>
  <c r="IT558" i="59"/>
  <c r="JG558" i="59"/>
  <c r="IY558" i="59"/>
  <c r="IS558" i="59"/>
  <c r="IX558" i="59"/>
  <c r="IW558" i="59"/>
  <c r="IR558" i="59"/>
  <c r="IQ558" i="59"/>
  <c r="IP558" i="59"/>
  <c r="IO558" i="59"/>
  <c r="IN558" i="59"/>
  <c r="IM558" i="59"/>
  <c r="IL558" i="59"/>
  <c r="IK558" i="59"/>
  <c r="IJ558" i="59"/>
  <c r="II558" i="59"/>
  <c r="IH558" i="59"/>
  <c r="IG558" i="59"/>
  <c r="IV558" i="59"/>
  <c r="JA558" i="59"/>
  <c r="IU558" i="59"/>
  <c r="IF558" i="59"/>
  <c r="IE558" i="59"/>
  <c r="ID558" i="59"/>
  <c r="IC558" i="59"/>
  <c r="IB558" i="59"/>
  <c r="IA558" i="59"/>
  <c r="HZ558" i="59"/>
  <c r="HY558" i="59"/>
  <c r="HX558" i="59"/>
  <c r="HW558" i="59"/>
  <c r="HV558" i="59"/>
  <c r="HU558" i="59"/>
  <c r="HT558" i="59"/>
  <c r="HS558" i="59"/>
  <c r="HR558" i="59"/>
  <c r="HQ558" i="59"/>
  <c r="HP558" i="59"/>
  <c r="HO558" i="59"/>
  <c r="HN558" i="59"/>
  <c r="HM558" i="59"/>
  <c r="HL558" i="59"/>
  <c r="HJ558" i="59"/>
  <c r="HI558" i="59"/>
  <c r="HH558" i="59"/>
  <c r="HG558" i="59"/>
  <c r="HF558" i="59"/>
  <c r="HE558" i="59"/>
  <c r="HD558" i="59"/>
  <c r="HC558" i="59"/>
  <c r="HB558" i="59"/>
  <c r="HA558" i="59"/>
  <c r="GZ558" i="59"/>
  <c r="GY558" i="59"/>
  <c r="HK558" i="59"/>
  <c r="GX558" i="59"/>
  <c r="GW558" i="59"/>
  <c r="GV558" i="59"/>
  <c r="GU558" i="59"/>
  <c r="GT558" i="59"/>
  <c r="GS558" i="59"/>
  <c r="GR558" i="59"/>
  <c r="GQ558" i="59"/>
  <c r="GP558" i="59"/>
  <c r="GO558" i="59"/>
  <c r="GN558" i="59"/>
  <c r="GM558" i="59"/>
  <c r="GL558" i="59"/>
  <c r="GK558" i="59"/>
  <c r="GJ558" i="59"/>
  <c r="GI558" i="59"/>
  <c r="GH558" i="59"/>
  <c r="GG558" i="59"/>
  <c r="GF558" i="59"/>
  <c r="GE558" i="59"/>
  <c r="GD558" i="59"/>
  <c r="GC558" i="59"/>
  <c r="GB558" i="59"/>
  <c r="GA558" i="59"/>
  <c r="FZ558" i="59"/>
  <c r="FY558" i="59"/>
  <c r="FX558" i="59"/>
  <c r="FW558" i="59"/>
  <c r="FV558" i="59"/>
  <c r="FU558" i="59"/>
  <c r="FT558" i="59"/>
  <c r="FS558" i="59"/>
  <c r="FR558" i="59"/>
  <c r="FQ558" i="59"/>
  <c r="FP558" i="59"/>
  <c r="FO558" i="59"/>
  <c r="FN558" i="59"/>
  <c r="FM558" i="59"/>
  <c r="FL558" i="59"/>
  <c r="FK558" i="59"/>
  <c r="FJ558" i="59"/>
  <c r="FI558" i="59"/>
  <c r="FH558" i="59"/>
  <c r="FG558" i="59"/>
  <c r="FF558" i="59"/>
  <c r="FE558" i="59"/>
  <c r="FD558" i="59"/>
  <c r="FC558" i="59"/>
  <c r="FB558" i="59"/>
  <c r="FA558" i="59"/>
  <c r="EZ558" i="59"/>
  <c r="EY558" i="59"/>
  <c r="EX558" i="59"/>
  <c r="EW558" i="59"/>
  <c r="EV558" i="59"/>
  <c r="EU558" i="59"/>
  <c r="ET558" i="59"/>
  <c r="ES558" i="59"/>
  <c r="ER558" i="59"/>
  <c r="EQ558" i="59"/>
  <c r="EP558" i="59"/>
  <c r="EO558" i="59"/>
  <c r="EN558" i="59"/>
  <c r="EM558" i="59"/>
  <c r="EL558" i="59"/>
  <c r="EK558" i="59"/>
  <c r="EJ558" i="59"/>
  <c r="EI558" i="59"/>
  <c r="EH558" i="59"/>
  <c r="EG558" i="59"/>
  <c r="EF558" i="59"/>
  <c r="EE558" i="59"/>
  <c r="ED558" i="59"/>
  <c r="EC558" i="59"/>
  <c r="EB558" i="59"/>
  <c r="EA558" i="59"/>
  <c r="DZ558" i="59"/>
  <c r="DY558" i="59"/>
  <c r="DX558" i="59"/>
  <c r="DW558" i="59"/>
  <c r="DV558" i="59"/>
  <c r="DU558" i="59"/>
  <c r="DT558" i="59"/>
  <c r="DS558" i="59"/>
  <c r="DR558" i="59"/>
  <c r="DQ558" i="59"/>
  <c r="DP558" i="59"/>
  <c r="DO558" i="59"/>
  <c r="DN558" i="59"/>
  <c r="DM558" i="59"/>
  <c r="DL558" i="59"/>
  <c r="DK558" i="59"/>
  <c r="DJ558" i="59"/>
  <c r="DI558" i="59"/>
  <c r="DH558" i="59"/>
  <c r="DG558" i="59"/>
  <c r="DF558" i="59"/>
  <c r="DE558" i="59"/>
  <c r="DD558" i="59"/>
  <c r="DC558" i="59"/>
  <c r="DB558" i="59"/>
  <c r="DA558" i="59"/>
  <c r="CZ558" i="59"/>
  <c r="CY558" i="59"/>
  <c r="CX558" i="59"/>
  <c r="CW558" i="59"/>
  <c r="CV558" i="59"/>
  <c r="CU558" i="59"/>
  <c r="CT558" i="59"/>
  <c r="CS558" i="59"/>
  <c r="CR558" i="59"/>
  <c r="CQ558" i="59"/>
  <c r="CP558" i="59"/>
  <c r="CO558" i="59"/>
  <c r="CN558" i="59"/>
  <c r="CM558" i="59"/>
  <c r="CL558" i="59"/>
  <c r="CK558" i="59"/>
  <c r="CJ558" i="59"/>
  <c r="CI558" i="59"/>
  <c r="CH558" i="59"/>
  <c r="CG558" i="59"/>
  <c r="CF558" i="59"/>
  <c r="CE558" i="59"/>
  <c r="CD558" i="59"/>
  <c r="CC558" i="59"/>
  <c r="CB558" i="59"/>
  <c r="CA558" i="59"/>
  <c r="BZ558" i="59"/>
  <c r="BY558" i="59"/>
  <c r="BX558" i="59"/>
  <c r="BW558" i="59"/>
  <c r="BV558" i="59"/>
  <c r="BU558" i="59"/>
  <c r="BT558" i="59"/>
  <c r="BS558" i="59"/>
  <c r="BR558" i="59"/>
  <c r="BQ558" i="59"/>
  <c r="BP558" i="59"/>
  <c r="BO558" i="59"/>
  <c r="BN558" i="59"/>
  <c r="BM558" i="59"/>
  <c r="BL558" i="59"/>
  <c r="BK558" i="59"/>
  <c r="BJ558" i="59"/>
  <c r="BI558" i="59"/>
  <c r="BH558" i="59"/>
  <c r="BG558" i="59"/>
  <c r="BF558" i="59"/>
  <c r="BE558" i="59"/>
  <c r="BD558" i="59"/>
  <c r="BC558" i="59"/>
  <c r="BB558" i="59"/>
  <c r="BA558" i="59"/>
  <c r="AZ558" i="59"/>
  <c r="AY558" i="59"/>
  <c r="AX558" i="59"/>
  <c r="AW558" i="59"/>
  <c r="AV558" i="59"/>
  <c r="AU558" i="59"/>
  <c r="AT558" i="59"/>
  <c r="AS558" i="59"/>
  <c r="AR558" i="59"/>
  <c r="AQ558" i="59"/>
  <c r="AP558" i="59"/>
  <c r="AO558" i="59"/>
  <c r="AN558" i="59"/>
  <c r="AM558" i="59"/>
  <c r="AL558" i="59"/>
  <c r="AK558" i="59"/>
  <c r="AJ558" i="59"/>
  <c r="AI558" i="59"/>
  <c r="AH558" i="59"/>
  <c r="AG558" i="59"/>
  <c r="AF558" i="59"/>
  <c r="AE558" i="59"/>
  <c r="AD558" i="59"/>
  <c r="AC558" i="59"/>
  <c r="AB558" i="59"/>
  <c r="AA558" i="59"/>
  <c r="Z558" i="59"/>
  <c r="Y558" i="59"/>
  <c r="X558" i="59"/>
  <c r="W558" i="59"/>
  <c r="V558" i="59"/>
  <c r="U558" i="59"/>
  <c r="T558" i="59"/>
  <c r="S558" i="59"/>
  <c r="R558" i="59"/>
  <c r="Q558" i="59"/>
  <c r="P558" i="59"/>
  <c r="O558" i="59"/>
  <c r="N558" i="59"/>
  <c r="M558" i="59"/>
  <c r="L558" i="59"/>
  <c r="K558" i="59"/>
  <c r="J558" i="59"/>
  <c r="I558" i="59"/>
  <c r="H558" i="59"/>
  <c r="G558" i="59"/>
  <c r="F558" i="59"/>
  <c r="E558" i="59"/>
  <c r="D558" i="59"/>
  <c r="C558" i="59"/>
  <c r="KQ486" i="59"/>
  <c r="KM486" i="59"/>
  <c r="KO486" i="59"/>
  <c r="KN486" i="59"/>
  <c r="KP486" i="59"/>
  <c r="KJ486" i="59"/>
  <c r="KL486" i="59"/>
  <c r="KG486" i="59"/>
  <c r="KK486" i="59"/>
  <c r="KH486" i="59"/>
  <c r="KI486" i="59"/>
  <c r="KD486" i="59"/>
  <c r="KF486" i="59"/>
  <c r="KE486" i="59"/>
  <c r="KC486" i="59"/>
  <c r="JX486" i="59"/>
  <c r="JW486" i="59"/>
  <c r="KA486" i="59"/>
  <c r="JY486" i="59"/>
  <c r="KB486" i="59"/>
  <c r="JZ486" i="59"/>
  <c r="JU486" i="59"/>
  <c r="JV486" i="59"/>
  <c r="JS486" i="59"/>
  <c r="JR486" i="59"/>
  <c r="JQ486" i="59"/>
  <c r="JP486" i="59"/>
  <c r="JO486" i="59"/>
  <c r="JT486" i="59"/>
  <c r="JN486" i="59"/>
  <c r="JM486" i="59"/>
  <c r="JL486" i="59"/>
  <c r="JK486" i="59"/>
  <c r="JJ486" i="59"/>
  <c r="JI486" i="59"/>
  <c r="JG486" i="59"/>
  <c r="JF486" i="59"/>
  <c r="JE486" i="59"/>
  <c r="JD486" i="59"/>
  <c r="JC486" i="59"/>
  <c r="JB486" i="59"/>
  <c r="JH486" i="59"/>
  <c r="JA486" i="59"/>
  <c r="IZ486" i="59"/>
  <c r="IY486" i="59"/>
  <c r="IX486" i="59"/>
  <c r="IW486" i="59"/>
  <c r="IV486" i="59"/>
  <c r="IU486" i="59"/>
  <c r="IT486" i="59"/>
  <c r="IS486" i="59"/>
  <c r="IR486" i="59"/>
  <c r="IQ486" i="59"/>
  <c r="IP486" i="59"/>
  <c r="IO486" i="59"/>
  <c r="IN486" i="59"/>
  <c r="IM486" i="59"/>
  <c r="IL486" i="59"/>
  <c r="IK486" i="59"/>
  <c r="IJ486" i="59"/>
  <c r="II486" i="59"/>
  <c r="IH486" i="59"/>
  <c r="IG486" i="59"/>
  <c r="IF486" i="59"/>
  <c r="IE486" i="59"/>
  <c r="ID486" i="59"/>
  <c r="IC486" i="59"/>
  <c r="IB486" i="59"/>
  <c r="IA486" i="59"/>
  <c r="HZ486" i="59"/>
  <c r="HY486" i="59"/>
  <c r="HX486" i="59"/>
  <c r="HW486" i="59"/>
  <c r="HV486" i="59"/>
  <c r="HU486" i="59"/>
  <c r="HT486" i="59"/>
  <c r="HO486" i="59"/>
  <c r="HJ486" i="59"/>
  <c r="HN486" i="59"/>
  <c r="HI486" i="59"/>
  <c r="HH486" i="59"/>
  <c r="HG486" i="59"/>
  <c r="HF486" i="59"/>
  <c r="HE486" i="59"/>
  <c r="HD486" i="59"/>
  <c r="HC486" i="59"/>
  <c r="HB486" i="59"/>
  <c r="HA486" i="59"/>
  <c r="GZ486" i="59"/>
  <c r="GY486" i="59"/>
  <c r="HS486" i="59"/>
  <c r="HM486" i="59"/>
  <c r="HR486" i="59"/>
  <c r="HL486" i="59"/>
  <c r="HQ486" i="59"/>
  <c r="HK486" i="59"/>
  <c r="HP486" i="59"/>
  <c r="GX486" i="59"/>
  <c r="GW486" i="59"/>
  <c r="GV486" i="59"/>
  <c r="GU486" i="59"/>
  <c r="GT486" i="59"/>
  <c r="GS486" i="59"/>
  <c r="GR486" i="59"/>
  <c r="GQ486" i="59"/>
  <c r="GP486" i="59"/>
  <c r="GO486" i="59"/>
  <c r="GN486" i="59"/>
  <c r="GM486" i="59"/>
  <c r="GL486" i="59"/>
  <c r="GK486" i="59"/>
  <c r="GJ486" i="59"/>
  <c r="GI486" i="59"/>
  <c r="GH486" i="59"/>
  <c r="GG486" i="59"/>
  <c r="GF486" i="59"/>
  <c r="GE486" i="59"/>
  <c r="GD486" i="59"/>
  <c r="GC486" i="59"/>
  <c r="GB486" i="59"/>
  <c r="GA486" i="59"/>
  <c r="FZ486" i="59"/>
  <c r="FY486" i="59"/>
  <c r="FX486" i="59"/>
  <c r="FW486" i="59"/>
  <c r="FV486" i="59"/>
  <c r="FU486" i="59"/>
  <c r="FT486" i="59"/>
  <c r="FS486" i="59"/>
  <c r="FR486" i="59"/>
  <c r="FQ486" i="59"/>
  <c r="FP486" i="59"/>
  <c r="FO486" i="59"/>
  <c r="FN486" i="59"/>
  <c r="FM486" i="59"/>
  <c r="FL486" i="59"/>
  <c r="FK486" i="59"/>
  <c r="FJ486" i="59"/>
  <c r="FI486" i="59"/>
  <c r="FH486" i="59"/>
  <c r="FG486" i="59"/>
  <c r="FF486" i="59"/>
  <c r="FE486" i="59"/>
  <c r="FD486" i="59"/>
  <c r="FC486" i="59"/>
  <c r="FB486" i="59"/>
  <c r="FA486" i="59"/>
  <c r="EZ486" i="59"/>
  <c r="EY486" i="59"/>
  <c r="EX486" i="59"/>
  <c r="EW486" i="59"/>
  <c r="EV486" i="59"/>
  <c r="EU486" i="59"/>
  <c r="ET486" i="59"/>
  <c r="ES486" i="59"/>
  <c r="ER486" i="59"/>
  <c r="EQ486" i="59"/>
  <c r="EP486" i="59"/>
  <c r="EO486" i="59"/>
  <c r="EN486" i="59"/>
  <c r="EM486" i="59"/>
  <c r="EL486" i="59"/>
  <c r="EK486" i="59"/>
  <c r="EJ486" i="59"/>
  <c r="EI486" i="59"/>
  <c r="EH486" i="59"/>
  <c r="EG486" i="59"/>
  <c r="EF486" i="59"/>
  <c r="EE486" i="59"/>
  <c r="ED486" i="59"/>
  <c r="EC486" i="59"/>
  <c r="EB486" i="59"/>
  <c r="EA486" i="59"/>
  <c r="DZ486" i="59"/>
  <c r="DY486" i="59"/>
  <c r="DX486" i="59"/>
  <c r="DW486" i="59"/>
  <c r="DV486" i="59"/>
  <c r="DU486" i="59"/>
  <c r="DT486" i="59"/>
  <c r="DS486" i="59"/>
  <c r="DR486" i="59"/>
  <c r="DQ486" i="59"/>
  <c r="DP486" i="59"/>
  <c r="DO486" i="59"/>
  <c r="DN486" i="59"/>
  <c r="DM486" i="59"/>
  <c r="DL486" i="59"/>
  <c r="DK486" i="59"/>
  <c r="DJ486" i="59"/>
  <c r="DI486" i="59"/>
  <c r="DH486" i="59"/>
  <c r="DG486" i="59"/>
  <c r="DF486" i="59"/>
  <c r="DE486" i="59"/>
  <c r="DD486" i="59"/>
  <c r="DC486" i="59"/>
  <c r="DB486" i="59"/>
  <c r="DA486" i="59"/>
  <c r="CZ486" i="59"/>
  <c r="CY486" i="59"/>
  <c r="CX486" i="59"/>
  <c r="CW486" i="59"/>
  <c r="CV486" i="59"/>
  <c r="CU486" i="59"/>
  <c r="CT486" i="59"/>
  <c r="CS486" i="59"/>
  <c r="CR486" i="59"/>
  <c r="CQ486" i="59"/>
  <c r="CP486" i="59"/>
  <c r="CO486" i="59"/>
  <c r="CN486" i="59"/>
  <c r="CM486" i="59"/>
  <c r="CL486" i="59"/>
  <c r="CK486" i="59"/>
  <c r="CJ486" i="59"/>
  <c r="CI486" i="59"/>
  <c r="CH486" i="59"/>
  <c r="CG486" i="59"/>
  <c r="CF486" i="59"/>
  <c r="CE486" i="59"/>
  <c r="CD486" i="59"/>
  <c r="CC486" i="59"/>
  <c r="CB486" i="59"/>
  <c r="CA486" i="59"/>
  <c r="BZ486" i="59"/>
  <c r="BY486" i="59"/>
  <c r="BX486" i="59"/>
  <c r="BW486" i="59"/>
  <c r="BV486" i="59"/>
  <c r="BU486" i="59"/>
  <c r="BT486" i="59"/>
  <c r="BS486" i="59"/>
  <c r="BR486" i="59"/>
  <c r="BQ486" i="59"/>
  <c r="BP486" i="59"/>
  <c r="BO486" i="59"/>
  <c r="BN486" i="59"/>
  <c r="BM486" i="59"/>
  <c r="BL486" i="59"/>
  <c r="BK486" i="59"/>
  <c r="BJ486" i="59"/>
  <c r="BI486" i="59"/>
  <c r="BH486" i="59"/>
  <c r="BG486" i="59"/>
  <c r="BF486" i="59"/>
  <c r="BE486" i="59"/>
  <c r="BD486" i="59"/>
  <c r="BC486" i="59"/>
  <c r="BB486" i="59"/>
  <c r="BA486" i="59"/>
  <c r="AZ486" i="59"/>
  <c r="AY486" i="59"/>
  <c r="AX486" i="59"/>
  <c r="AW486" i="59"/>
  <c r="AV486" i="59"/>
  <c r="AU486" i="59"/>
  <c r="AT486" i="59"/>
  <c r="AS486" i="59"/>
  <c r="AR486" i="59"/>
  <c r="AQ486" i="59"/>
  <c r="AP486" i="59"/>
  <c r="AO486" i="59"/>
  <c r="AN486" i="59"/>
  <c r="AM486" i="59"/>
  <c r="AL486" i="59"/>
  <c r="AK486" i="59"/>
  <c r="AJ486" i="59"/>
  <c r="AI486" i="59"/>
  <c r="AH486" i="59"/>
  <c r="AG486" i="59"/>
  <c r="AF486" i="59"/>
  <c r="AE486" i="59"/>
  <c r="AD486" i="59"/>
  <c r="AC486" i="59"/>
  <c r="AB486" i="59"/>
  <c r="AA486" i="59"/>
  <c r="Z486" i="59"/>
  <c r="Y486" i="59"/>
  <c r="X486" i="59"/>
  <c r="W486" i="59"/>
  <c r="V486" i="59"/>
  <c r="U486" i="59"/>
  <c r="T486" i="59"/>
  <c r="S486" i="59"/>
  <c r="R486" i="59"/>
  <c r="Q486" i="59"/>
  <c r="P486" i="59"/>
  <c r="O486" i="59"/>
  <c r="N486" i="59"/>
  <c r="M486" i="59"/>
  <c r="L486" i="59"/>
  <c r="K486" i="59"/>
  <c r="J486" i="59"/>
  <c r="I486" i="59"/>
  <c r="H486" i="59"/>
  <c r="G486" i="59"/>
  <c r="F486" i="59"/>
  <c r="E486" i="59"/>
  <c r="D486" i="59"/>
  <c r="C486" i="59"/>
  <c r="KP572" i="59"/>
  <c r="KN572" i="59"/>
  <c r="KM572" i="59"/>
  <c r="KQ572" i="59"/>
  <c r="KO572" i="59"/>
  <c r="KL572" i="59"/>
  <c r="KI572" i="59"/>
  <c r="KF572" i="59"/>
  <c r="KE572" i="59"/>
  <c r="KD572" i="59"/>
  <c r="KC572" i="59"/>
  <c r="KK572" i="59"/>
  <c r="KJ572" i="59"/>
  <c r="KB572" i="59"/>
  <c r="KA572" i="59"/>
  <c r="KH572" i="59"/>
  <c r="KG572" i="59"/>
  <c r="JY572" i="59"/>
  <c r="JZ572" i="59"/>
  <c r="JV572" i="59"/>
  <c r="JT572" i="59"/>
  <c r="JX572" i="59"/>
  <c r="JW572" i="59"/>
  <c r="JU572" i="59"/>
  <c r="JS572" i="59"/>
  <c r="JR572" i="59"/>
  <c r="JO572" i="59"/>
  <c r="JQ572" i="59"/>
  <c r="JP572" i="59"/>
  <c r="JL572" i="59"/>
  <c r="JG572" i="59"/>
  <c r="JF572" i="59"/>
  <c r="JE572" i="59"/>
  <c r="JN572" i="59"/>
  <c r="JK572" i="59"/>
  <c r="JH572" i="59"/>
  <c r="JI572" i="59"/>
  <c r="JA572" i="59"/>
  <c r="IZ572" i="59"/>
  <c r="IY572" i="59"/>
  <c r="IX572" i="59"/>
  <c r="IW572" i="59"/>
  <c r="IV572" i="59"/>
  <c r="IU572" i="59"/>
  <c r="IT572" i="59"/>
  <c r="IS572" i="59"/>
  <c r="IR572" i="59"/>
  <c r="JM572" i="59"/>
  <c r="JJ572" i="59"/>
  <c r="JB572" i="59"/>
  <c r="JC572" i="59"/>
  <c r="JD572" i="59"/>
  <c r="IQ572" i="59"/>
  <c r="IP572" i="59"/>
  <c r="IO572" i="59"/>
  <c r="IN572" i="59"/>
  <c r="IM572" i="59"/>
  <c r="IL572" i="59"/>
  <c r="IK572" i="59"/>
  <c r="IJ572" i="59"/>
  <c r="II572" i="59"/>
  <c r="IH572" i="59"/>
  <c r="IF572" i="59"/>
  <c r="IE572" i="59"/>
  <c r="ID572" i="59"/>
  <c r="IC572" i="59"/>
  <c r="IB572" i="59"/>
  <c r="HY572" i="59"/>
  <c r="HV572" i="59"/>
  <c r="HS572" i="59"/>
  <c r="HR572" i="59"/>
  <c r="HQ572" i="59"/>
  <c r="HP572" i="59"/>
  <c r="HO572" i="59"/>
  <c r="HN572" i="59"/>
  <c r="HM572" i="59"/>
  <c r="HL572" i="59"/>
  <c r="HK572" i="59"/>
  <c r="HJ572" i="59"/>
  <c r="IA572" i="59"/>
  <c r="HX572" i="59"/>
  <c r="HU572" i="59"/>
  <c r="IG572" i="59"/>
  <c r="HZ572" i="59"/>
  <c r="HW572" i="59"/>
  <c r="HT572" i="59"/>
  <c r="HI572" i="59"/>
  <c r="HH572" i="59"/>
  <c r="HG572" i="59"/>
  <c r="HF572" i="59"/>
  <c r="HE572" i="59"/>
  <c r="HD572" i="59"/>
  <c r="HC572" i="59"/>
  <c r="HB572" i="59"/>
  <c r="HA572" i="59"/>
  <c r="GZ572" i="59"/>
  <c r="GY572" i="59"/>
  <c r="GX572" i="59"/>
  <c r="GW572" i="59"/>
  <c r="GV572" i="59"/>
  <c r="GU572" i="59"/>
  <c r="GT572" i="59"/>
  <c r="GS572" i="59"/>
  <c r="GR572" i="59"/>
  <c r="GQ572" i="59"/>
  <c r="GP572" i="59"/>
  <c r="GO572" i="59"/>
  <c r="GN572" i="59"/>
  <c r="GM572" i="59"/>
  <c r="GL572" i="59"/>
  <c r="GK572" i="59"/>
  <c r="GJ572" i="59"/>
  <c r="GI572" i="59"/>
  <c r="GH572" i="59"/>
  <c r="GG572" i="59"/>
  <c r="GF572" i="59"/>
  <c r="GE572" i="59"/>
  <c r="GD572" i="59"/>
  <c r="GC572" i="59"/>
  <c r="GB572" i="59"/>
  <c r="GA572" i="59"/>
  <c r="FZ572" i="59"/>
  <c r="FY572" i="59"/>
  <c r="FX572" i="59"/>
  <c r="FW572" i="59"/>
  <c r="FV572" i="59"/>
  <c r="FU572" i="59"/>
  <c r="FT572" i="59"/>
  <c r="FS572" i="59"/>
  <c r="FR572" i="59"/>
  <c r="FQ572" i="59"/>
  <c r="FP572" i="59"/>
  <c r="FO572" i="59"/>
  <c r="FN572" i="59"/>
  <c r="FM572" i="59"/>
  <c r="FL572" i="59"/>
  <c r="FK572" i="59"/>
  <c r="FJ572" i="59"/>
  <c r="FI572" i="59"/>
  <c r="FH572" i="59"/>
  <c r="FG572" i="59"/>
  <c r="FF572" i="59"/>
  <c r="FE572" i="59"/>
  <c r="FD572" i="59"/>
  <c r="FC572" i="59"/>
  <c r="FB572" i="59"/>
  <c r="FA572" i="59"/>
  <c r="EZ572" i="59"/>
  <c r="EY572" i="59"/>
  <c r="EX572" i="59"/>
  <c r="EW572" i="59"/>
  <c r="EV572" i="59"/>
  <c r="EU572" i="59"/>
  <c r="ET572" i="59"/>
  <c r="ES572" i="59"/>
  <c r="ER572" i="59"/>
  <c r="EQ572" i="59"/>
  <c r="EP572" i="59"/>
  <c r="EO572" i="59"/>
  <c r="EN572" i="59"/>
  <c r="EM572" i="59"/>
  <c r="EL572" i="59"/>
  <c r="EK572" i="59"/>
  <c r="EJ572" i="59"/>
  <c r="EI572" i="59"/>
  <c r="EH572" i="59"/>
  <c r="EG572" i="59"/>
  <c r="EF572" i="59"/>
  <c r="EE572" i="59"/>
  <c r="ED572" i="59"/>
  <c r="EC572" i="59"/>
  <c r="EB572" i="59"/>
  <c r="EA572" i="59"/>
  <c r="DZ572" i="59"/>
  <c r="DY572" i="59"/>
  <c r="DX572" i="59"/>
  <c r="DW572" i="59"/>
  <c r="DV572" i="59"/>
  <c r="DU572" i="59"/>
  <c r="DT572" i="59"/>
  <c r="DS572" i="59"/>
  <c r="DR572" i="59"/>
  <c r="DQ572" i="59"/>
  <c r="DP572" i="59"/>
  <c r="DO572" i="59"/>
  <c r="DN572" i="59"/>
  <c r="DM572" i="59"/>
  <c r="DL572" i="59"/>
  <c r="DK572" i="59"/>
  <c r="DJ572" i="59"/>
  <c r="DI572" i="59"/>
  <c r="DH572" i="59"/>
  <c r="DG572" i="59"/>
  <c r="DF572" i="59"/>
  <c r="DE572" i="59"/>
  <c r="DD572" i="59"/>
  <c r="DC572" i="59"/>
  <c r="DB572" i="59"/>
  <c r="DA572" i="59"/>
  <c r="CZ572" i="59"/>
  <c r="CY572" i="59"/>
  <c r="CX572" i="59"/>
  <c r="CW572" i="59"/>
  <c r="CV572" i="59"/>
  <c r="CU572" i="59"/>
  <c r="CT572" i="59"/>
  <c r="CS572" i="59"/>
  <c r="CR572" i="59"/>
  <c r="CQ572" i="59"/>
  <c r="CP572" i="59"/>
  <c r="CO572" i="59"/>
  <c r="CN572" i="59"/>
  <c r="CM572" i="59"/>
  <c r="CL572" i="59"/>
  <c r="CK572" i="59"/>
  <c r="CJ572" i="59"/>
  <c r="CI572" i="59"/>
  <c r="CH572" i="59"/>
  <c r="CG572" i="59"/>
  <c r="CF572" i="59"/>
  <c r="CE572" i="59"/>
  <c r="CD572" i="59"/>
  <c r="CC572" i="59"/>
  <c r="CB572" i="59"/>
  <c r="CA572" i="59"/>
  <c r="BZ572" i="59"/>
  <c r="BY572" i="59"/>
  <c r="BX572" i="59"/>
  <c r="BW572" i="59"/>
  <c r="BV572" i="59"/>
  <c r="BU572" i="59"/>
  <c r="BT572" i="59"/>
  <c r="BS572" i="59"/>
  <c r="BR572" i="59"/>
  <c r="BQ572" i="59"/>
  <c r="BP572" i="59"/>
  <c r="BO572" i="59"/>
  <c r="BN572" i="59"/>
  <c r="BM572" i="59"/>
  <c r="BL572" i="59"/>
  <c r="BK572" i="59"/>
  <c r="BJ572" i="59"/>
  <c r="BI572" i="59"/>
  <c r="BH572" i="59"/>
  <c r="BG572" i="59"/>
  <c r="BF572" i="59"/>
  <c r="BE572" i="59"/>
  <c r="BD572" i="59"/>
  <c r="BC572" i="59"/>
  <c r="BB572" i="59"/>
  <c r="BA572" i="59"/>
  <c r="AZ572" i="59"/>
  <c r="AY572" i="59"/>
  <c r="AX572" i="59"/>
  <c r="AW572" i="59"/>
  <c r="AV572" i="59"/>
  <c r="AU572" i="59"/>
  <c r="AT572" i="59"/>
  <c r="AS572" i="59"/>
  <c r="AR572" i="59"/>
  <c r="AQ572" i="59"/>
  <c r="AP572" i="59"/>
  <c r="AO572" i="59"/>
  <c r="AN572" i="59"/>
  <c r="AM572" i="59"/>
  <c r="AL572" i="59"/>
  <c r="AK572" i="59"/>
  <c r="AJ572" i="59"/>
  <c r="AI572" i="59"/>
  <c r="AH572" i="59"/>
  <c r="AG572" i="59"/>
  <c r="AF572" i="59"/>
  <c r="AE572" i="59"/>
  <c r="AD572" i="59"/>
  <c r="AC572" i="59"/>
  <c r="AB572" i="59"/>
  <c r="AA572" i="59"/>
  <c r="Z572" i="59"/>
  <c r="Y572" i="59"/>
  <c r="X572" i="59"/>
  <c r="W572" i="59"/>
  <c r="V572" i="59"/>
  <c r="U572" i="59"/>
  <c r="T572" i="59"/>
  <c r="S572" i="59"/>
  <c r="R572" i="59"/>
  <c r="Q572" i="59"/>
  <c r="P572" i="59"/>
  <c r="O572" i="59"/>
  <c r="N572" i="59"/>
  <c r="M572" i="59"/>
  <c r="L572" i="59"/>
  <c r="K572" i="59"/>
  <c r="J572" i="59"/>
  <c r="I572" i="59"/>
  <c r="H572" i="59"/>
  <c r="G572" i="59"/>
  <c r="F572" i="59"/>
  <c r="E572" i="59"/>
  <c r="D572" i="59"/>
  <c r="C572" i="59"/>
  <c r="KQ561" i="59"/>
  <c r="KP561" i="59"/>
  <c r="KO561" i="59"/>
  <c r="KN561" i="59"/>
  <c r="KL561" i="59"/>
  <c r="KK561" i="59"/>
  <c r="KM561" i="59"/>
  <c r="KH561" i="59"/>
  <c r="KJ561" i="59"/>
  <c r="KI561" i="59"/>
  <c r="KC561" i="59"/>
  <c r="KF561" i="59"/>
  <c r="KD561" i="59"/>
  <c r="KB561" i="59"/>
  <c r="KA561" i="59"/>
  <c r="JZ561" i="59"/>
  <c r="JY561" i="59"/>
  <c r="KG561" i="59"/>
  <c r="KE561" i="59"/>
  <c r="JX561" i="59"/>
  <c r="JT561" i="59"/>
  <c r="JU561" i="59"/>
  <c r="JW561" i="59"/>
  <c r="JV561" i="59"/>
  <c r="JS561" i="59"/>
  <c r="JR561" i="59"/>
  <c r="JQ561" i="59"/>
  <c r="JP561" i="59"/>
  <c r="JO561" i="59"/>
  <c r="JN561" i="59"/>
  <c r="JM561" i="59"/>
  <c r="JL561" i="59"/>
  <c r="JK561" i="59"/>
  <c r="JJ561" i="59"/>
  <c r="JH561" i="59"/>
  <c r="JI561" i="59"/>
  <c r="JE561" i="59"/>
  <c r="JB561" i="59"/>
  <c r="JG561" i="59"/>
  <c r="JC561" i="59"/>
  <c r="JF561" i="59"/>
  <c r="IY561" i="59"/>
  <c r="IS561" i="59"/>
  <c r="IX561" i="59"/>
  <c r="IW561" i="59"/>
  <c r="IV561" i="59"/>
  <c r="IR561" i="59"/>
  <c r="IQ561" i="59"/>
  <c r="IP561" i="59"/>
  <c r="IO561" i="59"/>
  <c r="IN561" i="59"/>
  <c r="IM561" i="59"/>
  <c r="IL561" i="59"/>
  <c r="IK561" i="59"/>
  <c r="IJ561" i="59"/>
  <c r="II561" i="59"/>
  <c r="IH561" i="59"/>
  <c r="IG561" i="59"/>
  <c r="JA561" i="59"/>
  <c r="IU561" i="59"/>
  <c r="JD561" i="59"/>
  <c r="IZ561" i="59"/>
  <c r="IT561" i="59"/>
  <c r="IF561" i="59"/>
  <c r="IE561" i="59"/>
  <c r="ID561" i="59"/>
  <c r="IC561" i="59"/>
  <c r="IB561" i="59"/>
  <c r="IA561" i="59"/>
  <c r="HZ561" i="59"/>
  <c r="HY561" i="59"/>
  <c r="HX561" i="59"/>
  <c r="HW561" i="59"/>
  <c r="HV561" i="59"/>
  <c r="HU561" i="59"/>
  <c r="HT561" i="59"/>
  <c r="HS561" i="59"/>
  <c r="HR561" i="59"/>
  <c r="HQ561" i="59"/>
  <c r="HP561" i="59"/>
  <c r="HO561" i="59"/>
  <c r="HN561" i="59"/>
  <c r="HM561" i="59"/>
  <c r="HL561" i="59"/>
  <c r="HI561" i="59"/>
  <c r="HH561" i="59"/>
  <c r="HG561" i="59"/>
  <c r="HF561" i="59"/>
  <c r="HE561" i="59"/>
  <c r="HD561" i="59"/>
  <c r="HC561" i="59"/>
  <c r="HB561" i="59"/>
  <c r="HA561" i="59"/>
  <c r="GZ561" i="59"/>
  <c r="GY561" i="59"/>
  <c r="HK561" i="59"/>
  <c r="HJ561" i="59"/>
  <c r="GX561" i="59"/>
  <c r="GW561" i="59"/>
  <c r="GV561" i="59"/>
  <c r="GU561" i="59"/>
  <c r="GT561" i="59"/>
  <c r="GS561" i="59"/>
  <c r="GR561" i="59"/>
  <c r="GQ561" i="59"/>
  <c r="GP561" i="59"/>
  <c r="GO561" i="59"/>
  <c r="GN561" i="59"/>
  <c r="GM561" i="59"/>
  <c r="GL561" i="59"/>
  <c r="GK561" i="59"/>
  <c r="GJ561" i="59"/>
  <c r="GI561" i="59"/>
  <c r="GH561" i="59"/>
  <c r="GG561" i="59"/>
  <c r="GF561" i="59"/>
  <c r="GE561" i="59"/>
  <c r="GD561" i="59"/>
  <c r="GC561" i="59"/>
  <c r="GB561" i="59"/>
  <c r="GA561" i="59"/>
  <c r="FZ561" i="59"/>
  <c r="FY561" i="59"/>
  <c r="FX561" i="59"/>
  <c r="FW561" i="59"/>
  <c r="FV561" i="59"/>
  <c r="FU561" i="59"/>
  <c r="FT561" i="59"/>
  <c r="FS561" i="59"/>
  <c r="FR561" i="59"/>
  <c r="FQ561" i="59"/>
  <c r="FP561" i="59"/>
  <c r="FO561" i="59"/>
  <c r="FN561" i="59"/>
  <c r="FM561" i="59"/>
  <c r="FL561" i="59"/>
  <c r="FK561" i="59"/>
  <c r="FJ561" i="59"/>
  <c r="FI561" i="59"/>
  <c r="FH561" i="59"/>
  <c r="FG561" i="59"/>
  <c r="FF561" i="59"/>
  <c r="FE561" i="59"/>
  <c r="FD561" i="59"/>
  <c r="FC561" i="59"/>
  <c r="FB561" i="59"/>
  <c r="FA561" i="59"/>
  <c r="EZ561" i="59"/>
  <c r="EY561" i="59"/>
  <c r="EX561" i="59"/>
  <c r="EW561" i="59"/>
  <c r="EV561" i="59"/>
  <c r="EU561" i="59"/>
  <c r="ET561" i="59"/>
  <c r="ES561" i="59"/>
  <c r="ER561" i="59"/>
  <c r="EQ561" i="59"/>
  <c r="EP561" i="59"/>
  <c r="EO561" i="59"/>
  <c r="EN561" i="59"/>
  <c r="EM561" i="59"/>
  <c r="EL561" i="59"/>
  <c r="EK561" i="59"/>
  <c r="EJ561" i="59"/>
  <c r="EI561" i="59"/>
  <c r="EH561" i="59"/>
  <c r="EG561" i="59"/>
  <c r="EF561" i="59"/>
  <c r="EE561" i="59"/>
  <c r="ED561" i="59"/>
  <c r="EC561" i="59"/>
  <c r="EB561" i="59"/>
  <c r="EA561" i="59"/>
  <c r="DZ561" i="59"/>
  <c r="DY561" i="59"/>
  <c r="DX561" i="59"/>
  <c r="DW561" i="59"/>
  <c r="DV561" i="59"/>
  <c r="DU561" i="59"/>
  <c r="DT561" i="59"/>
  <c r="DS561" i="59"/>
  <c r="DR561" i="59"/>
  <c r="DQ561" i="59"/>
  <c r="DP561" i="59"/>
  <c r="DO561" i="59"/>
  <c r="DN561" i="59"/>
  <c r="DM561" i="59"/>
  <c r="DL561" i="59"/>
  <c r="DK561" i="59"/>
  <c r="DJ561" i="59"/>
  <c r="DI561" i="59"/>
  <c r="DH561" i="59"/>
  <c r="DG561" i="59"/>
  <c r="DF561" i="59"/>
  <c r="DE561" i="59"/>
  <c r="DD561" i="59"/>
  <c r="DC561" i="59"/>
  <c r="DB561" i="59"/>
  <c r="DA561" i="59"/>
  <c r="CZ561" i="59"/>
  <c r="CY561" i="59"/>
  <c r="CX561" i="59"/>
  <c r="CW561" i="59"/>
  <c r="CV561" i="59"/>
  <c r="CU561" i="59"/>
  <c r="CT561" i="59"/>
  <c r="CS561" i="59"/>
  <c r="CR561" i="59"/>
  <c r="CQ561" i="59"/>
  <c r="CP561" i="59"/>
  <c r="CO561" i="59"/>
  <c r="CN561" i="59"/>
  <c r="CM561" i="59"/>
  <c r="CL561" i="59"/>
  <c r="CK561" i="59"/>
  <c r="CJ561" i="59"/>
  <c r="CI561" i="59"/>
  <c r="CH561" i="59"/>
  <c r="CG561" i="59"/>
  <c r="CF561" i="59"/>
  <c r="CE561" i="59"/>
  <c r="CD561" i="59"/>
  <c r="CC561" i="59"/>
  <c r="CB561" i="59"/>
  <c r="CA561" i="59"/>
  <c r="BZ561" i="59"/>
  <c r="BY561" i="59"/>
  <c r="BX561" i="59"/>
  <c r="BW561" i="59"/>
  <c r="BV561" i="59"/>
  <c r="BU561" i="59"/>
  <c r="BT561" i="59"/>
  <c r="BS561" i="59"/>
  <c r="BR561" i="59"/>
  <c r="BQ561" i="59"/>
  <c r="BP561" i="59"/>
  <c r="BO561" i="59"/>
  <c r="BN561" i="59"/>
  <c r="BM561" i="59"/>
  <c r="BL561" i="59"/>
  <c r="BK561" i="59"/>
  <c r="BJ561" i="59"/>
  <c r="BI561" i="59"/>
  <c r="BH561" i="59"/>
  <c r="BG561" i="59"/>
  <c r="BF561" i="59"/>
  <c r="BE561" i="59"/>
  <c r="BD561" i="59"/>
  <c r="BC561" i="59"/>
  <c r="BB561" i="59"/>
  <c r="BA561" i="59"/>
  <c r="AZ561" i="59"/>
  <c r="AY561" i="59"/>
  <c r="AX561" i="59"/>
  <c r="AW561" i="59"/>
  <c r="AV561" i="59"/>
  <c r="AU561" i="59"/>
  <c r="AT561" i="59"/>
  <c r="AS561" i="59"/>
  <c r="AR561" i="59"/>
  <c r="AQ561" i="59"/>
  <c r="AP561" i="59"/>
  <c r="AO561" i="59"/>
  <c r="AN561" i="59"/>
  <c r="AM561" i="59"/>
  <c r="AL561" i="59"/>
  <c r="AK561" i="59"/>
  <c r="AJ561" i="59"/>
  <c r="AI561" i="59"/>
  <c r="AH561" i="59"/>
  <c r="AG561" i="59"/>
  <c r="AF561" i="59"/>
  <c r="AE561" i="59"/>
  <c r="AD561" i="59"/>
  <c r="AC561" i="59"/>
  <c r="AB561" i="59"/>
  <c r="AA561" i="59"/>
  <c r="Z561" i="59"/>
  <c r="Y561" i="59"/>
  <c r="X561" i="59"/>
  <c r="W561" i="59"/>
  <c r="V561" i="59"/>
  <c r="U561" i="59"/>
  <c r="T561" i="59"/>
  <c r="S561" i="59"/>
  <c r="R561" i="59"/>
  <c r="Q561" i="59"/>
  <c r="P561" i="59"/>
  <c r="O561" i="59"/>
  <c r="N561" i="59"/>
  <c r="M561" i="59"/>
  <c r="L561" i="59"/>
  <c r="K561" i="59"/>
  <c r="J561" i="59"/>
  <c r="I561" i="59"/>
  <c r="H561" i="59"/>
  <c r="G561" i="59"/>
  <c r="F561" i="59"/>
  <c r="E561" i="59"/>
  <c r="D561" i="59"/>
  <c r="C561" i="59"/>
  <c r="KQ483" i="59"/>
  <c r="KN483" i="59"/>
  <c r="KM483" i="59"/>
  <c r="KP483" i="59"/>
  <c r="KK483" i="59"/>
  <c r="KJ483" i="59"/>
  <c r="KO483" i="59"/>
  <c r="KH483" i="59"/>
  <c r="KL483" i="59"/>
  <c r="KI483" i="59"/>
  <c r="KG483" i="59"/>
  <c r="KE483" i="59"/>
  <c r="KC483" i="59"/>
  <c r="KF483" i="59"/>
  <c r="KD483" i="59"/>
  <c r="JY483" i="59"/>
  <c r="JX483" i="59"/>
  <c r="JW483" i="59"/>
  <c r="KB483" i="59"/>
  <c r="JZ483" i="59"/>
  <c r="KA483" i="59"/>
  <c r="JV483" i="59"/>
  <c r="JU483" i="59"/>
  <c r="JS483" i="59"/>
  <c r="JR483" i="59"/>
  <c r="JQ483" i="59"/>
  <c r="JP483" i="59"/>
  <c r="JO483" i="59"/>
  <c r="JT483" i="59"/>
  <c r="JN483" i="59"/>
  <c r="JM483" i="59"/>
  <c r="JL483" i="59"/>
  <c r="JK483" i="59"/>
  <c r="JJ483" i="59"/>
  <c r="JH483" i="59"/>
  <c r="JG483" i="59"/>
  <c r="JF483" i="59"/>
  <c r="JE483" i="59"/>
  <c r="JD483" i="59"/>
  <c r="JC483" i="59"/>
  <c r="JB483" i="59"/>
  <c r="JI483" i="59"/>
  <c r="JA483" i="59"/>
  <c r="IZ483" i="59"/>
  <c r="IY483" i="59"/>
  <c r="IX483" i="59"/>
  <c r="IW483" i="59"/>
  <c r="IV483" i="59"/>
  <c r="IU483" i="59"/>
  <c r="IT483" i="59"/>
  <c r="IS483" i="59"/>
  <c r="IR483" i="59"/>
  <c r="IQ483" i="59"/>
  <c r="IP483" i="59"/>
  <c r="IO483" i="59"/>
  <c r="IN483" i="59"/>
  <c r="IM483" i="59"/>
  <c r="IL483" i="59"/>
  <c r="IK483" i="59"/>
  <c r="IJ483" i="59"/>
  <c r="II483" i="59"/>
  <c r="IH483" i="59"/>
  <c r="IG483" i="59"/>
  <c r="IF483" i="59"/>
  <c r="IE483" i="59"/>
  <c r="ID483" i="59"/>
  <c r="IC483" i="59"/>
  <c r="IB483" i="59"/>
  <c r="IA483" i="59"/>
  <c r="HZ483" i="59"/>
  <c r="HY483" i="59"/>
  <c r="HX483" i="59"/>
  <c r="HW483" i="59"/>
  <c r="HV483" i="59"/>
  <c r="HU483" i="59"/>
  <c r="HT483" i="59"/>
  <c r="HP483" i="59"/>
  <c r="HK483" i="59"/>
  <c r="HO483" i="59"/>
  <c r="HI483" i="59"/>
  <c r="HH483" i="59"/>
  <c r="HG483" i="59"/>
  <c r="HF483" i="59"/>
  <c r="HE483" i="59"/>
  <c r="HD483" i="59"/>
  <c r="HC483" i="59"/>
  <c r="HB483" i="59"/>
  <c r="HA483" i="59"/>
  <c r="GZ483" i="59"/>
  <c r="GY483" i="59"/>
  <c r="HN483" i="59"/>
  <c r="HJ483" i="59"/>
  <c r="HS483" i="59"/>
  <c r="HM483" i="59"/>
  <c r="HR483" i="59"/>
  <c r="HL483" i="59"/>
  <c r="HQ483" i="59"/>
  <c r="GX483" i="59"/>
  <c r="GW483" i="59"/>
  <c r="GV483" i="59"/>
  <c r="GU483" i="59"/>
  <c r="GT483" i="59"/>
  <c r="GS483" i="59"/>
  <c r="GR483" i="59"/>
  <c r="GQ483" i="59"/>
  <c r="GP483" i="59"/>
  <c r="GO483" i="59"/>
  <c r="GN483" i="59"/>
  <c r="GM483" i="59"/>
  <c r="GL483" i="59"/>
  <c r="GK483" i="59"/>
  <c r="GJ483" i="59"/>
  <c r="GI483" i="59"/>
  <c r="GH483" i="59"/>
  <c r="GG483" i="59"/>
  <c r="GF483" i="59"/>
  <c r="GE483" i="59"/>
  <c r="GD483" i="59"/>
  <c r="GC483" i="59"/>
  <c r="GB483" i="59"/>
  <c r="GA483" i="59"/>
  <c r="FZ483" i="59"/>
  <c r="FY483" i="59"/>
  <c r="FX483" i="59"/>
  <c r="FW483" i="59"/>
  <c r="FV483" i="59"/>
  <c r="FU483" i="59"/>
  <c r="FT483" i="59"/>
  <c r="FS483" i="59"/>
  <c r="FR483" i="59"/>
  <c r="FQ483" i="59"/>
  <c r="FP483" i="59"/>
  <c r="FO483" i="59"/>
  <c r="FN483" i="59"/>
  <c r="FM483" i="59"/>
  <c r="FL483" i="59"/>
  <c r="FK483" i="59"/>
  <c r="FJ483" i="59"/>
  <c r="FI483" i="59"/>
  <c r="FH483" i="59"/>
  <c r="FG483" i="59"/>
  <c r="FF483" i="59"/>
  <c r="FE483" i="59"/>
  <c r="FD483" i="59"/>
  <c r="FC483" i="59"/>
  <c r="FB483" i="59"/>
  <c r="FA483" i="59"/>
  <c r="EZ483" i="59"/>
  <c r="EY483" i="59"/>
  <c r="EX483" i="59"/>
  <c r="EW483" i="59"/>
  <c r="EV483" i="59"/>
  <c r="EU483" i="59"/>
  <c r="ET483" i="59"/>
  <c r="ES483" i="59"/>
  <c r="ER483" i="59"/>
  <c r="EQ483" i="59"/>
  <c r="EP483" i="59"/>
  <c r="EO483" i="59"/>
  <c r="EN483" i="59"/>
  <c r="EM483" i="59"/>
  <c r="EL483" i="59"/>
  <c r="EK483" i="59"/>
  <c r="EJ483" i="59"/>
  <c r="EI483" i="59"/>
  <c r="EH483" i="59"/>
  <c r="EG483" i="59"/>
  <c r="EF483" i="59"/>
  <c r="EE483" i="59"/>
  <c r="ED483" i="59"/>
  <c r="EC483" i="59"/>
  <c r="EB483" i="59"/>
  <c r="EA483" i="59"/>
  <c r="DZ483" i="59"/>
  <c r="DY483" i="59"/>
  <c r="DX483" i="59"/>
  <c r="DW483" i="59"/>
  <c r="DV483" i="59"/>
  <c r="DU483" i="59"/>
  <c r="DT483" i="59"/>
  <c r="DS483" i="59"/>
  <c r="DR483" i="59"/>
  <c r="DQ483" i="59"/>
  <c r="DP483" i="59"/>
  <c r="DO483" i="59"/>
  <c r="DN483" i="59"/>
  <c r="DM483" i="59"/>
  <c r="DL483" i="59"/>
  <c r="DK483" i="59"/>
  <c r="DJ483" i="59"/>
  <c r="DI483" i="59"/>
  <c r="DH483" i="59"/>
  <c r="DG483" i="59"/>
  <c r="DF483" i="59"/>
  <c r="DE483" i="59"/>
  <c r="DD483" i="59"/>
  <c r="DC483" i="59"/>
  <c r="DB483" i="59"/>
  <c r="DA483" i="59"/>
  <c r="CZ483" i="59"/>
  <c r="CY483" i="59"/>
  <c r="CX483" i="59"/>
  <c r="CW483" i="59"/>
  <c r="CV483" i="59"/>
  <c r="CU483" i="59"/>
  <c r="CT483" i="59"/>
  <c r="CS483" i="59"/>
  <c r="CR483" i="59"/>
  <c r="CQ483" i="59"/>
  <c r="CP483" i="59"/>
  <c r="CO483" i="59"/>
  <c r="CN483" i="59"/>
  <c r="CM483" i="59"/>
  <c r="CL483" i="59"/>
  <c r="CK483" i="59"/>
  <c r="CJ483" i="59"/>
  <c r="CI483" i="59"/>
  <c r="CH483" i="59"/>
  <c r="CG483" i="59"/>
  <c r="CF483" i="59"/>
  <c r="CE483" i="59"/>
  <c r="CD483" i="59"/>
  <c r="CC483" i="59"/>
  <c r="CB483" i="59"/>
  <c r="CA483" i="59"/>
  <c r="BZ483" i="59"/>
  <c r="BY483" i="59"/>
  <c r="BX483" i="59"/>
  <c r="BW483" i="59"/>
  <c r="BV483" i="59"/>
  <c r="BU483" i="59"/>
  <c r="BT483" i="59"/>
  <c r="BS483" i="59"/>
  <c r="BR483" i="59"/>
  <c r="BQ483" i="59"/>
  <c r="BP483" i="59"/>
  <c r="BO483" i="59"/>
  <c r="BN483" i="59"/>
  <c r="BM483" i="59"/>
  <c r="BL483" i="59"/>
  <c r="BK483" i="59"/>
  <c r="BJ483" i="59"/>
  <c r="BI483" i="59"/>
  <c r="BH483" i="59"/>
  <c r="BG483" i="59"/>
  <c r="BF483" i="59"/>
  <c r="BE483" i="59"/>
  <c r="BD483" i="59"/>
  <c r="BC483" i="59"/>
  <c r="BB483" i="59"/>
  <c r="BA483" i="59"/>
  <c r="AZ483" i="59"/>
  <c r="AY483" i="59"/>
  <c r="AX483" i="59"/>
  <c r="AW483" i="59"/>
  <c r="AV483" i="59"/>
  <c r="AU483" i="59"/>
  <c r="AT483" i="59"/>
  <c r="AS483" i="59"/>
  <c r="AR483" i="59"/>
  <c r="AQ483" i="59"/>
  <c r="AP483" i="59"/>
  <c r="AO483" i="59"/>
  <c r="AN483" i="59"/>
  <c r="AM483" i="59"/>
  <c r="AL483" i="59"/>
  <c r="AK483" i="59"/>
  <c r="AJ483" i="59"/>
  <c r="AI483" i="59"/>
  <c r="AH483" i="59"/>
  <c r="AG483" i="59"/>
  <c r="AF483" i="59"/>
  <c r="AE483" i="59"/>
  <c r="AD483" i="59"/>
  <c r="AC483" i="59"/>
  <c r="AB483" i="59"/>
  <c r="AA483" i="59"/>
  <c r="Z483" i="59"/>
  <c r="Y483" i="59"/>
  <c r="X483" i="59"/>
  <c r="W483" i="59"/>
  <c r="V483" i="59"/>
  <c r="U483" i="59"/>
  <c r="T483" i="59"/>
  <c r="S483" i="59"/>
  <c r="R483" i="59"/>
  <c r="Q483" i="59"/>
  <c r="P483" i="59"/>
  <c r="O483" i="59"/>
  <c r="N483" i="59"/>
  <c r="M483" i="59"/>
  <c r="L483" i="59"/>
  <c r="K483" i="59"/>
  <c r="J483" i="59"/>
  <c r="I483" i="59"/>
  <c r="H483" i="59"/>
  <c r="G483" i="59"/>
  <c r="F483" i="59"/>
  <c r="E483" i="59"/>
  <c r="D483" i="59"/>
  <c r="C483" i="59"/>
  <c r="KQ484" i="59"/>
  <c r="KP484" i="59"/>
  <c r="KO484" i="59"/>
  <c r="KM484" i="59"/>
  <c r="KL484" i="59"/>
  <c r="KN484" i="59"/>
  <c r="KK484" i="59"/>
  <c r="KJ484" i="59"/>
  <c r="KI484" i="59"/>
  <c r="KH484" i="59"/>
  <c r="KG484" i="59"/>
  <c r="KF484" i="59"/>
  <c r="KC484" i="59"/>
  <c r="KD484" i="59"/>
  <c r="KE484" i="59"/>
  <c r="JZ484" i="59"/>
  <c r="KA484" i="59"/>
  <c r="JY484" i="59"/>
  <c r="JX484" i="59"/>
  <c r="JW484" i="59"/>
  <c r="JV484" i="59"/>
  <c r="JU484" i="59"/>
  <c r="KB484" i="59"/>
  <c r="JT484" i="59"/>
  <c r="JS484" i="59"/>
  <c r="JR484" i="59"/>
  <c r="JQ484" i="59"/>
  <c r="JO484" i="59"/>
  <c r="JL484" i="59"/>
  <c r="JN484" i="59"/>
  <c r="JK484" i="59"/>
  <c r="JH484" i="59"/>
  <c r="JG484" i="59"/>
  <c r="JF484" i="59"/>
  <c r="JE484" i="59"/>
  <c r="JI484" i="59"/>
  <c r="JP484" i="59"/>
  <c r="JM484" i="59"/>
  <c r="JJ484" i="59"/>
  <c r="JB484" i="59"/>
  <c r="JA484" i="59"/>
  <c r="IZ484" i="59"/>
  <c r="IY484" i="59"/>
  <c r="IX484" i="59"/>
  <c r="IW484" i="59"/>
  <c r="IV484" i="59"/>
  <c r="IU484" i="59"/>
  <c r="IT484" i="59"/>
  <c r="IS484" i="59"/>
  <c r="JC484" i="59"/>
  <c r="JD484" i="59"/>
  <c r="IR484" i="59"/>
  <c r="IQ484" i="59"/>
  <c r="IP484" i="59"/>
  <c r="IO484" i="59"/>
  <c r="IN484" i="59"/>
  <c r="IM484" i="59"/>
  <c r="IL484" i="59"/>
  <c r="IK484" i="59"/>
  <c r="IJ484" i="59"/>
  <c r="II484" i="59"/>
  <c r="IH484" i="59"/>
  <c r="IG484" i="59"/>
  <c r="IF484" i="59"/>
  <c r="IE484" i="59"/>
  <c r="ID484" i="59"/>
  <c r="IC484" i="59"/>
  <c r="IB484" i="59"/>
  <c r="IA484" i="59"/>
  <c r="HZ484" i="59"/>
  <c r="HY484" i="59"/>
  <c r="HX484" i="59"/>
  <c r="HW484" i="59"/>
  <c r="HV484" i="59"/>
  <c r="HU484" i="59"/>
  <c r="HT484" i="59"/>
  <c r="HS484" i="59"/>
  <c r="HR484" i="59"/>
  <c r="HQ484" i="59"/>
  <c r="HP484" i="59"/>
  <c r="HO484" i="59"/>
  <c r="HN484" i="59"/>
  <c r="HM484" i="59"/>
  <c r="HL484" i="59"/>
  <c r="HK484" i="59"/>
  <c r="HJ484" i="59"/>
  <c r="HI484" i="59"/>
  <c r="HH484" i="59"/>
  <c r="HG484" i="59"/>
  <c r="HF484" i="59"/>
  <c r="HE484" i="59"/>
  <c r="HD484" i="59"/>
  <c r="HC484" i="59"/>
  <c r="HB484" i="59"/>
  <c r="HA484" i="59"/>
  <c r="GZ484" i="59"/>
  <c r="GY484" i="59"/>
  <c r="GX484" i="59"/>
  <c r="GW484" i="59"/>
  <c r="GV484" i="59"/>
  <c r="GU484" i="59"/>
  <c r="GT484" i="59"/>
  <c r="GS484" i="59"/>
  <c r="GR484" i="59"/>
  <c r="GQ484" i="59"/>
  <c r="GP484" i="59"/>
  <c r="GO484" i="59"/>
  <c r="GN484" i="59"/>
  <c r="GM484" i="59"/>
  <c r="GL484" i="59"/>
  <c r="GK484" i="59"/>
  <c r="GJ484" i="59"/>
  <c r="GI484" i="59"/>
  <c r="GH484" i="59"/>
  <c r="GG484" i="59"/>
  <c r="GF484" i="59"/>
  <c r="GE484" i="59"/>
  <c r="GD484" i="59"/>
  <c r="GC484" i="59"/>
  <c r="GB484" i="59"/>
  <c r="GA484" i="59"/>
  <c r="FZ484" i="59"/>
  <c r="FY484" i="59"/>
  <c r="FX484" i="59"/>
  <c r="FW484" i="59"/>
  <c r="FV484" i="59"/>
  <c r="FU484" i="59"/>
  <c r="FT484" i="59"/>
  <c r="FS484" i="59"/>
  <c r="FR484" i="59"/>
  <c r="FQ484" i="59"/>
  <c r="FP484" i="59"/>
  <c r="FO484" i="59"/>
  <c r="FN484" i="59"/>
  <c r="FM484" i="59"/>
  <c r="FL484" i="59"/>
  <c r="FK484" i="59"/>
  <c r="FJ484" i="59"/>
  <c r="FI484" i="59"/>
  <c r="FH484" i="59"/>
  <c r="FG484" i="59"/>
  <c r="FF484" i="59"/>
  <c r="FE484" i="59"/>
  <c r="FD484" i="59"/>
  <c r="FC484" i="59"/>
  <c r="FB484" i="59"/>
  <c r="FA484" i="59"/>
  <c r="EZ484" i="59"/>
  <c r="EY484" i="59"/>
  <c r="EX484" i="59"/>
  <c r="EW484" i="59"/>
  <c r="EV484" i="59"/>
  <c r="EU484" i="59"/>
  <c r="ET484" i="59"/>
  <c r="ES484" i="59"/>
  <c r="ER484" i="59"/>
  <c r="EQ484" i="59"/>
  <c r="EP484" i="59"/>
  <c r="EO484" i="59"/>
  <c r="EN484" i="59"/>
  <c r="EM484" i="59"/>
  <c r="EL484" i="59"/>
  <c r="EK484" i="59"/>
  <c r="EJ484" i="59"/>
  <c r="EI484" i="59"/>
  <c r="EH484" i="59"/>
  <c r="EG484" i="59"/>
  <c r="EF484" i="59"/>
  <c r="EE484" i="59"/>
  <c r="ED484" i="59"/>
  <c r="EC484" i="59"/>
  <c r="EB484" i="59"/>
  <c r="EA484" i="59"/>
  <c r="DZ484" i="59"/>
  <c r="DY484" i="59"/>
  <c r="DX484" i="59"/>
  <c r="DW484" i="59"/>
  <c r="DV484" i="59"/>
  <c r="DU484" i="59"/>
  <c r="DT484" i="59"/>
  <c r="DS484" i="59"/>
  <c r="DR484" i="59"/>
  <c r="DQ484" i="59"/>
  <c r="DP484" i="59"/>
  <c r="DO484" i="59"/>
  <c r="DN484" i="59"/>
  <c r="DM484" i="59"/>
  <c r="DL484" i="59"/>
  <c r="DK484" i="59"/>
  <c r="DJ484" i="59"/>
  <c r="DI484" i="59"/>
  <c r="DH484" i="59"/>
  <c r="DG484" i="59"/>
  <c r="DF484" i="59"/>
  <c r="DE484" i="59"/>
  <c r="DD484" i="59"/>
  <c r="DC484" i="59"/>
  <c r="DB484" i="59"/>
  <c r="DA484" i="59"/>
  <c r="CZ484" i="59"/>
  <c r="CY484" i="59"/>
  <c r="CX484" i="59"/>
  <c r="CW484" i="59"/>
  <c r="CV484" i="59"/>
  <c r="CU484" i="59"/>
  <c r="CT484" i="59"/>
  <c r="CS484" i="59"/>
  <c r="CR484" i="59"/>
  <c r="CQ484" i="59"/>
  <c r="CP484" i="59"/>
  <c r="CO484" i="59"/>
  <c r="CN484" i="59"/>
  <c r="CM484" i="59"/>
  <c r="CL484" i="59"/>
  <c r="CK484" i="59"/>
  <c r="CJ484" i="59"/>
  <c r="CI484" i="59"/>
  <c r="CH484" i="59"/>
  <c r="CG484" i="59"/>
  <c r="CF484" i="59"/>
  <c r="CE484" i="59"/>
  <c r="CD484" i="59"/>
  <c r="CC484" i="59"/>
  <c r="CB484" i="59"/>
  <c r="CA484" i="59"/>
  <c r="BZ484" i="59"/>
  <c r="BY484" i="59"/>
  <c r="BX484" i="59"/>
  <c r="BW484" i="59"/>
  <c r="BV484" i="59"/>
  <c r="BU484" i="59"/>
  <c r="BT484" i="59"/>
  <c r="BS484" i="59"/>
  <c r="BR484" i="59"/>
  <c r="BQ484" i="59"/>
  <c r="BP484" i="59"/>
  <c r="BO484" i="59"/>
  <c r="BN484" i="59"/>
  <c r="BM484" i="59"/>
  <c r="BL484" i="59"/>
  <c r="BK484" i="59"/>
  <c r="BJ484" i="59"/>
  <c r="BI484" i="59"/>
  <c r="BH484" i="59"/>
  <c r="BG484" i="59"/>
  <c r="BF484" i="59"/>
  <c r="BE484" i="59"/>
  <c r="BD484" i="59"/>
  <c r="BC484" i="59"/>
  <c r="BB484" i="59"/>
  <c r="BA484" i="59"/>
  <c r="AZ484" i="59"/>
  <c r="AY484" i="59"/>
  <c r="AX484" i="59"/>
  <c r="AW484" i="59"/>
  <c r="AV484" i="59"/>
  <c r="AU484" i="59"/>
  <c r="AT484" i="59"/>
  <c r="AS484" i="59"/>
  <c r="AR484" i="59"/>
  <c r="AQ484" i="59"/>
  <c r="AP484" i="59"/>
  <c r="AO484" i="59"/>
  <c r="AN484" i="59"/>
  <c r="AM484" i="59"/>
  <c r="AL484" i="59"/>
  <c r="AK484" i="59"/>
  <c r="AJ484" i="59"/>
  <c r="AI484" i="59"/>
  <c r="AH484" i="59"/>
  <c r="AG484" i="59"/>
  <c r="AF484" i="59"/>
  <c r="AE484" i="59"/>
  <c r="AD484" i="59"/>
  <c r="AC484" i="59"/>
  <c r="AB484" i="59"/>
  <c r="AA484" i="59"/>
  <c r="Z484" i="59"/>
  <c r="Y484" i="59"/>
  <c r="X484" i="59"/>
  <c r="W484" i="59"/>
  <c r="V484" i="59"/>
  <c r="U484" i="59"/>
  <c r="T484" i="59"/>
  <c r="S484" i="59"/>
  <c r="R484" i="59"/>
  <c r="Q484" i="59"/>
  <c r="P484" i="59"/>
  <c r="O484" i="59"/>
  <c r="N484" i="59"/>
  <c r="M484" i="59"/>
  <c r="L484" i="59"/>
  <c r="K484" i="59"/>
  <c r="J484" i="59"/>
  <c r="I484" i="59"/>
  <c r="H484" i="59"/>
  <c r="G484" i="59"/>
  <c r="F484" i="59"/>
  <c r="E484" i="59"/>
  <c r="D484" i="59"/>
  <c r="C484" i="59"/>
  <c r="KQ474" i="59"/>
  <c r="KM474" i="59"/>
  <c r="KO474" i="59"/>
  <c r="KK474" i="59"/>
  <c r="KJ474" i="59"/>
  <c r="KN474" i="59"/>
  <c r="KP474" i="59"/>
  <c r="KL474" i="59"/>
  <c r="KH474" i="59"/>
  <c r="KI474" i="59"/>
  <c r="KG474" i="59"/>
  <c r="KE474" i="59"/>
  <c r="KF474" i="59"/>
  <c r="KC474" i="59"/>
  <c r="KD474" i="59"/>
  <c r="JY474" i="59"/>
  <c r="JX474" i="59"/>
  <c r="JW474" i="59"/>
  <c r="KA474" i="59"/>
  <c r="JZ474" i="59"/>
  <c r="KB474" i="59"/>
  <c r="JV474" i="59"/>
  <c r="JU474" i="59"/>
  <c r="JS474" i="59"/>
  <c r="JR474" i="59"/>
  <c r="JQ474" i="59"/>
  <c r="JP474" i="59"/>
  <c r="JO474" i="59"/>
  <c r="JT474" i="59"/>
  <c r="JN474" i="59"/>
  <c r="JM474" i="59"/>
  <c r="JL474" i="59"/>
  <c r="JK474" i="59"/>
  <c r="JH474" i="59"/>
  <c r="JI474" i="59"/>
  <c r="JJ474" i="59"/>
  <c r="JG474" i="59"/>
  <c r="JF474" i="59"/>
  <c r="JE474" i="59"/>
  <c r="JD474" i="59"/>
  <c r="JC474" i="59"/>
  <c r="JB474" i="59"/>
  <c r="JA474" i="59"/>
  <c r="IZ474" i="59"/>
  <c r="IY474" i="59"/>
  <c r="IX474" i="59"/>
  <c r="IW474" i="59"/>
  <c r="IV474" i="59"/>
  <c r="IU474" i="59"/>
  <c r="IT474" i="59"/>
  <c r="IS474" i="59"/>
  <c r="IR474" i="59"/>
  <c r="IQ474" i="59"/>
  <c r="IP474" i="59"/>
  <c r="IO474" i="59"/>
  <c r="IN474" i="59"/>
  <c r="IM474" i="59"/>
  <c r="IL474" i="59"/>
  <c r="IK474" i="59"/>
  <c r="IJ474" i="59"/>
  <c r="II474" i="59"/>
  <c r="IH474" i="59"/>
  <c r="IG474" i="59"/>
  <c r="IF474" i="59"/>
  <c r="IE474" i="59"/>
  <c r="ID474" i="59"/>
  <c r="IC474" i="59"/>
  <c r="IB474" i="59"/>
  <c r="IA474" i="59"/>
  <c r="HZ474" i="59"/>
  <c r="HY474" i="59"/>
  <c r="HX474" i="59"/>
  <c r="HW474" i="59"/>
  <c r="HV474" i="59"/>
  <c r="HU474" i="59"/>
  <c r="HT474" i="59"/>
  <c r="HS474" i="59"/>
  <c r="HM474" i="59"/>
  <c r="HK474" i="59"/>
  <c r="HR474" i="59"/>
  <c r="HL474" i="59"/>
  <c r="HI474" i="59"/>
  <c r="HH474" i="59"/>
  <c r="HG474" i="59"/>
  <c r="HF474" i="59"/>
  <c r="HE474" i="59"/>
  <c r="HD474" i="59"/>
  <c r="HC474" i="59"/>
  <c r="HB474" i="59"/>
  <c r="HA474" i="59"/>
  <c r="GZ474" i="59"/>
  <c r="GY474" i="59"/>
  <c r="HQ474" i="59"/>
  <c r="HJ474" i="59"/>
  <c r="HP474" i="59"/>
  <c r="HO474" i="59"/>
  <c r="HN474" i="59"/>
  <c r="GX474" i="59"/>
  <c r="GW474" i="59"/>
  <c r="GV474" i="59"/>
  <c r="GU474" i="59"/>
  <c r="GT474" i="59"/>
  <c r="GS474" i="59"/>
  <c r="GR474" i="59"/>
  <c r="GQ474" i="59"/>
  <c r="GP474" i="59"/>
  <c r="GO474" i="59"/>
  <c r="GN474" i="59"/>
  <c r="GM474" i="59"/>
  <c r="GL474" i="59"/>
  <c r="GK474" i="59"/>
  <c r="GJ474" i="59"/>
  <c r="GI474" i="59"/>
  <c r="GH474" i="59"/>
  <c r="GG474" i="59"/>
  <c r="GF474" i="59"/>
  <c r="GE474" i="59"/>
  <c r="GD474" i="59"/>
  <c r="GC474" i="59"/>
  <c r="GB474" i="59"/>
  <c r="GA474" i="59"/>
  <c r="FZ474" i="59"/>
  <c r="FY474" i="59"/>
  <c r="FX474" i="59"/>
  <c r="FW474" i="59"/>
  <c r="FV474" i="59"/>
  <c r="FU474" i="59"/>
  <c r="FT474" i="59"/>
  <c r="FS474" i="59"/>
  <c r="FR474" i="59"/>
  <c r="FQ474" i="59"/>
  <c r="FP474" i="59"/>
  <c r="FO474" i="59"/>
  <c r="FN474" i="59"/>
  <c r="FM474" i="59"/>
  <c r="FL474" i="59"/>
  <c r="FK474" i="59"/>
  <c r="FJ474" i="59"/>
  <c r="FI474" i="59"/>
  <c r="FH474" i="59"/>
  <c r="FG474" i="59"/>
  <c r="FF474" i="59"/>
  <c r="FE474" i="59"/>
  <c r="FD474" i="59"/>
  <c r="FC474" i="59"/>
  <c r="FB474" i="59"/>
  <c r="FA474" i="59"/>
  <c r="EZ474" i="59"/>
  <c r="EY474" i="59"/>
  <c r="EX474" i="59"/>
  <c r="EW474" i="59"/>
  <c r="EV474" i="59"/>
  <c r="EU474" i="59"/>
  <c r="ET474" i="59"/>
  <c r="ES474" i="59"/>
  <c r="ER474" i="59"/>
  <c r="EQ474" i="59"/>
  <c r="EP474" i="59"/>
  <c r="EO474" i="59"/>
  <c r="EN474" i="59"/>
  <c r="EM474" i="59"/>
  <c r="EL474" i="59"/>
  <c r="EK474" i="59"/>
  <c r="EJ474" i="59"/>
  <c r="EI474" i="59"/>
  <c r="EH474" i="59"/>
  <c r="EG474" i="59"/>
  <c r="EF474" i="59"/>
  <c r="EE474" i="59"/>
  <c r="ED474" i="59"/>
  <c r="EC474" i="59"/>
  <c r="EB474" i="59"/>
  <c r="EA474" i="59"/>
  <c r="DZ474" i="59"/>
  <c r="DY474" i="59"/>
  <c r="DX474" i="59"/>
  <c r="DW474" i="59"/>
  <c r="DV474" i="59"/>
  <c r="DU474" i="59"/>
  <c r="DT474" i="59"/>
  <c r="DS474" i="59"/>
  <c r="DR474" i="59"/>
  <c r="DQ474" i="59"/>
  <c r="DP474" i="59"/>
  <c r="DO474" i="59"/>
  <c r="DN474" i="59"/>
  <c r="DM474" i="59"/>
  <c r="DL474" i="59"/>
  <c r="DK474" i="59"/>
  <c r="DJ474" i="59"/>
  <c r="DI474" i="59"/>
  <c r="DH474" i="59"/>
  <c r="DG474" i="59"/>
  <c r="DF474" i="59"/>
  <c r="DE474" i="59"/>
  <c r="DD474" i="59"/>
  <c r="DC474" i="59"/>
  <c r="DB474" i="59"/>
  <c r="DA474" i="59"/>
  <c r="CZ474" i="59"/>
  <c r="CY474" i="59"/>
  <c r="CX474" i="59"/>
  <c r="CW474" i="59"/>
  <c r="CV474" i="59"/>
  <c r="CU474" i="59"/>
  <c r="CT474" i="59"/>
  <c r="CS474" i="59"/>
  <c r="CR474" i="59"/>
  <c r="CQ474" i="59"/>
  <c r="CP474" i="59"/>
  <c r="CO474" i="59"/>
  <c r="CN474" i="59"/>
  <c r="CM474" i="59"/>
  <c r="CL474" i="59"/>
  <c r="CK474" i="59"/>
  <c r="CJ474" i="59"/>
  <c r="CI474" i="59"/>
  <c r="CH474" i="59"/>
  <c r="CG474" i="59"/>
  <c r="CF474" i="59"/>
  <c r="CE474" i="59"/>
  <c r="CD474" i="59"/>
  <c r="CC474" i="59"/>
  <c r="CB474" i="59"/>
  <c r="CA474" i="59"/>
  <c r="BZ474" i="59"/>
  <c r="BY474" i="59"/>
  <c r="BX474" i="59"/>
  <c r="BW474" i="59"/>
  <c r="BV474" i="59"/>
  <c r="BU474" i="59"/>
  <c r="BT474" i="59"/>
  <c r="BS474" i="59"/>
  <c r="BR474" i="59"/>
  <c r="BQ474" i="59"/>
  <c r="BP474" i="59"/>
  <c r="BO474" i="59"/>
  <c r="BN474" i="59"/>
  <c r="BM474" i="59"/>
  <c r="BL474" i="59"/>
  <c r="BK474" i="59"/>
  <c r="BJ474" i="59"/>
  <c r="BI474" i="59"/>
  <c r="BH474" i="59"/>
  <c r="BG474" i="59"/>
  <c r="BF474" i="59"/>
  <c r="BE474" i="59"/>
  <c r="BD474" i="59"/>
  <c r="BC474" i="59"/>
  <c r="BB474" i="59"/>
  <c r="BA474" i="59"/>
  <c r="AZ474" i="59"/>
  <c r="AY474" i="59"/>
  <c r="AX474" i="59"/>
  <c r="AW474" i="59"/>
  <c r="AV474" i="59"/>
  <c r="AU474" i="59"/>
  <c r="AT474" i="59"/>
  <c r="AS474" i="59"/>
  <c r="AR474" i="59"/>
  <c r="AQ474" i="59"/>
  <c r="AP474" i="59"/>
  <c r="AO474" i="59"/>
  <c r="AN474" i="59"/>
  <c r="AM474" i="59"/>
  <c r="AL474" i="59"/>
  <c r="AK474" i="59"/>
  <c r="AJ474" i="59"/>
  <c r="AI474" i="59"/>
  <c r="AH474" i="59"/>
  <c r="AG474" i="59"/>
  <c r="AF474" i="59"/>
  <c r="AE474" i="59"/>
  <c r="AD474" i="59"/>
  <c r="AC474" i="59"/>
  <c r="AB474" i="59"/>
  <c r="AA474" i="59"/>
  <c r="Z474" i="59"/>
  <c r="Y474" i="59"/>
  <c r="X474" i="59"/>
  <c r="W474" i="59"/>
  <c r="V474" i="59"/>
  <c r="U474" i="59"/>
  <c r="T474" i="59"/>
  <c r="S474" i="59"/>
  <c r="R474" i="59"/>
  <c r="Q474" i="59"/>
  <c r="P474" i="59"/>
  <c r="O474" i="59"/>
  <c r="N474" i="59"/>
  <c r="M474" i="59"/>
  <c r="L474" i="59"/>
  <c r="K474" i="59"/>
  <c r="J474" i="59"/>
  <c r="I474" i="59"/>
  <c r="H474" i="59"/>
  <c r="G474" i="59"/>
  <c r="F474" i="59"/>
  <c r="E474" i="59"/>
  <c r="D474" i="59"/>
  <c r="C474" i="59"/>
  <c r="KQ491" i="59"/>
  <c r="KP491" i="59"/>
  <c r="KO491" i="59"/>
  <c r="KK491" i="59"/>
  <c r="KM491" i="59"/>
  <c r="KL491" i="59"/>
  <c r="KN491" i="59"/>
  <c r="KG491" i="59"/>
  <c r="KJ491" i="59"/>
  <c r="KH491" i="59"/>
  <c r="KI491" i="59"/>
  <c r="KF491" i="59"/>
  <c r="KE491" i="59"/>
  <c r="KD491" i="59"/>
  <c r="KC491" i="59"/>
  <c r="KB491" i="59"/>
  <c r="KA491" i="59"/>
  <c r="JZ491" i="59"/>
  <c r="JY491" i="59"/>
  <c r="JW491" i="59"/>
  <c r="JU491" i="59"/>
  <c r="JV491" i="59"/>
  <c r="JT491" i="59"/>
  <c r="JX491" i="59"/>
  <c r="JS491" i="59"/>
  <c r="JR491" i="59"/>
  <c r="JQ491" i="59"/>
  <c r="JP491" i="59"/>
  <c r="JN491" i="59"/>
  <c r="JM491" i="59"/>
  <c r="JL491" i="59"/>
  <c r="JK491" i="59"/>
  <c r="JJ491" i="59"/>
  <c r="JI491" i="59"/>
  <c r="JH491" i="59"/>
  <c r="JG491" i="59"/>
  <c r="JO491" i="59"/>
  <c r="JE491" i="59"/>
  <c r="JB491" i="59"/>
  <c r="JC491" i="59"/>
  <c r="JD491" i="59"/>
  <c r="JA491" i="59"/>
  <c r="IZ491" i="59"/>
  <c r="IY491" i="59"/>
  <c r="IX491" i="59"/>
  <c r="IW491" i="59"/>
  <c r="IV491" i="59"/>
  <c r="IU491" i="59"/>
  <c r="IT491" i="59"/>
  <c r="IS491" i="59"/>
  <c r="IR491" i="59"/>
  <c r="JF491" i="59"/>
  <c r="IQ491" i="59"/>
  <c r="IP491" i="59"/>
  <c r="IO491" i="59"/>
  <c r="IN491" i="59"/>
  <c r="IM491" i="59"/>
  <c r="IL491" i="59"/>
  <c r="IK491" i="59"/>
  <c r="IJ491" i="59"/>
  <c r="II491" i="59"/>
  <c r="IG491" i="59"/>
  <c r="IE491" i="59"/>
  <c r="IB491" i="59"/>
  <c r="HY491" i="59"/>
  <c r="HV491" i="59"/>
  <c r="HS491" i="59"/>
  <c r="HR491" i="59"/>
  <c r="HQ491" i="59"/>
  <c r="HP491" i="59"/>
  <c r="HO491" i="59"/>
  <c r="HN491" i="59"/>
  <c r="HM491" i="59"/>
  <c r="HL491" i="59"/>
  <c r="HK491" i="59"/>
  <c r="HJ491" i="59"/>
  <c r="ID491" i="59"/>
  <c r="IC491" i="59"/>
  <c r="IA491" i="59"/>
  <c r="HX491" i="59"/>
  <c r="HU491" i="59"/>
  <c r="IH491" i="59"/>
  <c r="IF491" i="59"/>
  <c r="HW491" i="59"/>
  <c r="HT491" i="59"/>
  <c r="HI491" i="59"/>
  <c r="HH491" i="59"/>
  <c r="HZ491" i="59"/>
  <c r="HD491" i="59"/>
  <c r="HC491" i="59"/>
  <c r="HB491" i="59"/>
  <c r="HG491" i="59"/>
  <c r="HA491" i="59"/>
  <c r="HF491" i="59"/>
  <c r="GZ491" i="59"/>
  <c r="GX491" i="59"/>
  <c r="GW491" i="59"/>
  <c r="GV491" i="59"/>
  <c r="GU491" i="59"/>
  <c r="GT491" i="59"/>
  <c r="GS491" i="59"/>
  <c r="GR491" i="59"/>
  <c r="GQ491" i="59"/>
  <c r="GP491" i="59"/>
  <c r="GO491" i="59"/>
  <c r="GN491" i="59"/>
  <c r="GM491" i="59"/>
  <c r="HE491" i="59"/>
  <c r="GY491" i="59"/>
  <c r="GL491" i="59"/>
  <c r="GK491" i="59"/>
  <c r="GJ491" i="59"/>
  <c r="GI491" i="59"/>
  <c r="GH491" i="59"/>
  <c r="GG491" i="59"/>
  <c r="GF491" i="59"/>
  <c r="GE491" i="59"/>
  <c r="GD491" i="59"/>
  <c r="GC491" i="59"/>
  <c r="GB491" i="59"/>
  <c r="GA491" i="59"/>
  <c r="FZ491" i="59"/>
  <c r="FY491" i="59"/>
  <c r="FX491" i="59"/>
  <c r="FW491" i="59"/>
  <c r="FV491" i="59"/>
  <c r="FU491" i="59"/>
  <c r="FT491" i="59"/>
  <c r="FS491" i="59"/>
  <c r="FR491" i="59"/>
  <c r="FQ491" i="59"/>
  <c r="FP491" i="59"/>
  <c r="FO491" i="59"/>
  <c r="FN491" i="59"/>
  <c r="FM491" i="59"/>
  <c r="FL491" i="59"/>
  <c r="FK491" i="59"/>
  <c r="FJ491" i="59"/>
  <c r="FI491" i="59"/>
  <c r="FH491" i="59"/>
  <c r="FG491" i="59"/>
  <c r="FF491" i="59"/>
  <c r="FE491" i="59"/>
  <c r="FD491" i="59"/>
  <c r="FC491" i="59"/>
  <c r="FB491" i="59"/>
  <c r="FA491" i="59"/>
  <c r="EZ491" i="59"/>
  <c r="EY491" i="59"/>
  <c r="EX491" i="59"/>
  <c r="EW491" i="59"/>
  <c r="EV491" i="59"/>
  <c r="EU491" i="59"/>
  <c r="ET491" i="59"/>
  <c r="ES491" i="59"/>
  <c r="ER491" i="59"/>
  <c r="EQ491" i="59"/>
  <c r="EP491" i="59"/>
  <c r="EO491" i="59"/>
  <c r="EN491" i="59"/>
  <c r="EM491" i="59"/>
  <c r="EL491" i="59"/>
  <c r="EK491" i="59"/>
  <c r="EJ491" i="59"/>
  <c r="EI491" i="59"/>
  <c r="EH491" i="59"/>
  <c r="EG491" i="59"/>
  <c r="EF491" i="59"/>
  <c r="EE491" i="59"/>
  <c r="ED491" i="59"/>
  <c r="EC491" i="59"/>
  <c r="EB491" i="59"/>
  <c r="EA491" i="59"/>
  <c r="DZ491" i="59"/>
  <c r="DY491" i="59"/>
  <c r="DX491" i="59"/>
  <c r="DW491" i="59"/>
  <c r="DV491" i="59"/>
  <c r="DU491" i="59"/>
  <c r="DT491" i="59"/>
  <c r="DS491" i="59"/>
  <c r="DR491" i="59"/>
  <c r="DQ491" i="59"/>
  <c r="DP491" i="59"/>
  <c r="DO491" i="59"/>
  <c r="DN491" i="59"/>
  <c r="DM491" i="59"/>
  <c r="DL491" i="59"/>
  <c r="DK491" i="59"/>
  <c r="DJ491" i="59"/>
  <c r="DI491" i="59"/>
  <c r="DH491" i="59"/>
  <c r="DG491" i="59"/>
  <c r="DF491" i="59"/>
  <c r="DE491" i="59"/>
  <c r="DD491" i="59"/>
  <c r="DC491" i="59"/>
  <c r="DB491" i="59"/>
  <c r="DA491" i="59"/>
  <c r="CZ491" i="59"/>
  <c r="CY491" i="59"/>
  <c r="CX491" i="59"/>
  <c r="CW491" i="59"/>
  <c r="CV491" i="59"/>
  <c r="CU491" i="59"/>
  <c r="CT491" i="59"/>
  <c r="CS491" i="59"/>
  <c r="CR491" i="59"/>
  <c r="CQ491" i="59"/>
  <c r="CP491" i="59"/>
  <c r="CO491" i="59"/>
  <c r="CN491" i="59"/>
  <c r="CM491" i="59"/>
  <c r="CL491" i="59"/>
  <c r="CK491" i="59"/>
  <c r="CJ491" i="59"/>
  <c r="CI491" i="59"/>
  <c r="CH491" i="59"/>
  <c r="CG491" i="59"/>
  <c r="CF491" i="59"/>
  <c r="CE491" i="59"/>
  <c r="CD491" i="59"/>
  <c r="CC491" i="59"/>
  <c r="CB491" i="59"/>
  <c r="CA491" i="59"/>
  <c r="BZ491" i="59"/>
  <c r="BY491" i="59"/>
  <c r="BX491" i="59"/>
  <c r="BW491" i="59"/>
  <c r="BV491" i="59"/>
  <c r="BU491" i="59"/>
  <c r="BT491" i="59"/>
  <c r="BS491" i="59"/>
  <c r="BR491" i="59"/>
  <c r="BQ491" i="59"/>
  <c r="BP491" i="59"/>
  <c r="BO491" i="59"/>
  <c r="BN491" i="59"/>
  <c r="BM491" i="59"/>
  <c r="BL491" i="59"/>
  <c r="BK491" i="59"/>
  <c r="BJ491" i="59"/>
  <c r="BI491" i="59"/>
  <c r="BH491" i="59"/>
  <c r="BG491" i="59"/>
  <c r="BF491" i="59"/>
  <c r="BE491" i="59"/>
  <c r="BD491" i="59"/>
  <c r="BC491" i="59"/>
  <c r="BB491" i="59"/>
  <c r="BA491" i="59"/>
  <c r="AZ491" i="59"/>
  <c r="AY491" i="59"/>
  <c r="AX491" i="59"/>
  <c r="AW491" i="59"/>
  <c r="AV491" i="59"/>
  <c r="AU491" i="59"/>
  <c r="AT491" i="59"/>
  <c r="AS491" i="59"/>
  <c r="AR491" i="59"/>
  <c r="AQ491" i="59"/>
  <c r="AP491" i="59"/>
  <c r="AO491" i="59"/>
  <c r="AN491" i="59"/>
  <c r="AM491" i="59"/>
  <c r="AL491" i="59"/>
  <c r="AK491" i="59"/>
  <c r="AJ491" i="59"/>
  <c r="AI491" i="59"/>
  <c r="AH491" i="59"/>
  <c r="AG491" i="59"/>
  <c r="AF491" i="59"/>
  <c r="AE491" i="59"/>
  <c r="AD491" i="59"/>
  <c r="AC491" i="59"/>
  <c r="AB491" i="59"/>
  <c r="AA491" i="59"/>
  <c r="Z491" i="59"/>
  <c r="Y491" i="59"/>
  <c r="X491" i="59"/>
  <c r="W491" i="59"/>
  <c r="V491" i="59"/>
  <c r="U491" i="59"/>
  <c r="T491" i="59"/>
  <c r="S491" i="59"/>
  <c r="R491" i="59"/>
  <c r="Q491" i="59"/>
  <c r="P491" i="59"/>
  <c r="O491" i="59"/>
  <c r="N491" i="59"/>
  <c r="M491" i="59"/>
  <c r="L491" i="59"/>
  <c r="K491" i="59"/>
  <c r="J491" i="59"/>
  <c r="I491" i="59"/>
  <c r="H491" i="59"/>
  <c r="G491" i="59"/>
  <c r="F491" i="59"/>
  <c r="E491" i="59"/>
  <c r="D491" i="59"/>
  <c r="C491" i="59"/>
  <c r="KQ563" i="59"/>
  <c r="KO563" i="59"/>
  <c r="KM563" i="59"/>
  <c r="KN563" i="59"/>
  <c r="KP563" i="59"/>
  <c r="KL563" i="59"/>
  <c r="KI563" i="59"/>
  <c r="KF563" i="59"/>
  <c r="KE563" i="59"/>
  <c r="KD563" i="59"/>
  <c r="KC563" i="59"/>
  <c r="KJ563" i="59"/>
  <c r="KK563" i="59"/>
  <c r="KB563" i="59"/>
  <c r="KA563" i="59"/>
  <c r="KG563" i="59"/>
  <c r="KH563" i="59"/>
  <c r="JY563" i="59"/>
  <c r="JZ563" i="59"/>
  <c r="JV563" i="59"/>
  <c r="JW563" i="59"/>
  <c r="JU563" i="59"/>
  <c r="JT563" i="59"/>
  <c r="JS563" i="59"/>
  <c r="JR563" i="59"/>
  <c r="JO563" i="59"/>
  <c r="JP563" i="59"/>
  <c r="JX563" i="59"/>
  <c r="JH563" i="59"/>
  <c r="JL563" i="59"/>
  <c r="JI563" i="59"/>
  <c r="JG563" i="59"/>
  <c r="JF563" i="59"/>
  <c r="JE563" i="59"/>
  <c r="JJ563" i="59"/>
  <c r="JN563" i="59"/>
  <c r="JK563" i="59"/>
  <c r="JQ563" i="59"/>
  <c r="JC563" i="59"/>
  <c r="JA563" i="59"/>
  <c r="IZ563" i="59"/>
  <c r="IY563" i="59"/>
  <c r="IX563" i="59"/>
  <c r="IW563" i="59"/>
  <c r="IV563" i="59"/>
  <c r="IU563" i="59"/>
  <c r="IT563" i="59"/>
  <c r="IS563" i="59"/>
  <c r="JD563" i="59"/>
  <c r="JM563" i="59"/>
  <c r="JB563" i="59"/>
  <c r="IR563" i="59"/>
  <c r="IQ563" i="59"/>
  <c r="IP563" i="59"/>
  <c r="IO563" i="59"/>
  <c r="IN563" i="59"/>
  <c r="IM563" i="59"/>
  <c r="IL563" i="59"/>
  <c r="IK563" i="59"/>
  <c r="IJ563" i="59"/>
  <c r="II563" i="59"/>
  <c r="IH563" i="59"/>
  <c r="IF563" i="59"/>
  <c r="IE563" i="59"/>
  <c r="ID563" i="59"/>
  <c r="IC563" i="59"/>
  <c r="IG563" i="59"/>
  <c r="IB563" i="59"/>
  <c r="HY563" i="59"/>
  <c r="HV563" i="59"/>
  <c r="HS563" i="59"/>
  <c r="HR563" i="59"/>
  <c r="HQ563" i="59"/>
  <c r="HP563" i="59"/>
  <c r="HO563" i="59"/>
  <c r="HN563" i="59"/>
  <c r="HM563" i="59"/>
  <c r="HL563" i="59"/>
  <c r="HK563" i="59"/>
  <c r="HJ563" i="59"/>
  <c r="IA563" i="59"/>
  <c r="HX563" i="59"/>
  <c r="HU563" i="59"/>
  <c r="HZ563" i="59"/>
  <c r="HW563" i="59"/>
  <c r="HT563" i="59"/>
  <c r="HI563" i="59"/>
  <c r="HH563" i="59"/>
  <c r="HG563" i="59"/>
  <c r="HF563" i="59"/>
  <c r="HE563" i="59"/>
  <c r="HD563" i="59"/>
  <c r="HC563" i="59"/>
  <c r="HB563" i="59"/>
  <c r="HA563" i="59"/>
  <c r="GZ563" i="59"/>
  <c r="GY563" i="59"/>
  <c r="GX563" i="59"/>
  <c r="GW563" i="59"/>
  <c r="GV563" i="59"/>
  <c r="GU563" i="59"/>
  <c r="GT563" i="59"/>
  <c r="GS563" i="59"/>
  <c r="GR563" i="59"/>
  <c r="GQ563" i="59"/>
  <c r="GP563" i="59"/>
  <c r="GO563" i="59"/>
  <c r="GN563" i="59"/>
  <c r="GM563" i="59"/>
  <c r="GL563" i="59"/>
  <c r="GK563" i="59"/>
  <c r="GJ563" i="59"/>
  <c r="GI563" i="59"/>
  <c r="GH563" i="59"/>
  <c r="GG563" i="59"/>
  <c r="GF563" i="59"/>
  <c r="GE563" i="59"/>
  <c r="GD563" i="59"/>
  <c r="GC563" i="59"/>
  <c r="GB563" i="59"/>
  <c r="GA563" i="59"/>
  <c r="FZ563" i="59"/>
  <c r="FY563" i="59"/>
  <c r="FX563" i="59"/>
  <c r="FW563" i="59"/>
  <c r="FV563" i="59"/>
  <c r="FU563" i="59"/>
  <c r="FT563" i="59"/>
  <c r="FS563" i="59"/>
  <c r="FR563" i="59"/>
  <c r="FQ563" i="59"/>
  <c r="FP563" i="59"/>
  <c r="FO563" i="59"/>
  <c r="FN563" i="59"/>
  <c r="FM563" i="59"/>
  <c r="FL563" i="59"/>
  <c r="FK563" i="59"/>
  <c r="FJ563" i="59"/>
  <c r="FI563" i="59"/>
  <c r="FH563" i="59"/>
  <c r="FG563" i="59"/>
  <c r="FF563" i="59"/>
  <c r="FE563" i="59"/>
  <c r="FD563" i="59"/>
  <c r="FC563" i="59"/>
  <c r="FB563" i="59"/>
  <c r="FA563" i="59"/>
  <c r="EZ563" i="59"/>
  <c r="EY563" i="59"/>
  <c r="EX563" i="59"/>
  <c r="EW563" i="59"/>
  <c r="EV563" i="59"/>
  <c r="EU563" i="59"/>
  <c r="ET563" i="59"/>
  <c r="ES563" i="59"/>
  <c r="ER563" i="59"/>
  <c r="EQ563" i="59"/>
  <c r="EP563" i="59"/>
  <c r="EO563" i="59"/>
  <c r="EN563" i="59"/>
  <c r="EM563" i="59"/>
  <c r="EL563" i="59"/>
  <c r="EK563" i="59"/>
  <c r="EJ563" i="59"/>
  <c r="EI563" i="59"/>
  <c r="EH563" i="59"/>
  <c r="EG563" i="59"/>
  <c r="EF563" i="59"/>
  <c r="EE563" i="59"/>
  <c r="ED563" i="59"/>
  <c r="EC563" i="59"/>
  <c r="EB563" i="59"/>
  <c r="EA563" i="59"/>
  <c r="DZ563" i="59"/>
  <c r="DY563" i="59"/>
  <c r="DX563" i="59"/>
  <c r="DW563" i="59"/>
  <c r="DV563" i="59"/>
  <c r="DU563" i="59"/>
  <c r="DT563" i="59"/>
  <c r="DS563" i="59"/>
  <c r="DR563" i="59"/>
  <c r="DQ563" i="59"/>
  <c r="DP563" i="59"/>
  <c r="DO563" i="59"/>
  <c r="DN563" i="59"/>
  <c r="DM563" i="59"/>
  <c r="DL563" i="59"/>
  <c r="DK563" i="59"/>
  <c r="DJ563" i="59"/>
  <c r="DI563" i="59"/>
  <c r="DH563" i="59"/>
  <c r="DG563" i="59"/>
  <c r="DF563" i="59"/>
  <c r="DE563" i="59"/>
  <c r="DD563" i="59"/>
  <c r="DC563" i="59"/>
  <c r="DB563" i="59"/>
  <c r="DA563" i="59"/>
  <c r="CZ563" i="59"/>
  <c r="CY563" i="59"/>
  <c r="CX563" i="59"/>
  <c r="CW563" i="59"/>
  <c r="CV563" i="59"/>
  <c r="CU563" i="59"/>
  <c r="CT563" i="59"/>
  <c r="CS563" i="59"/>
  <c r="CR563" i="59"/>
  <c r="CQ563" i="59"/>
  <c r="CP563" i="59"/>
  <c r="CO563" i="59"/>
  <c r="CN563" i="59"/>
  <c r="CM563" i="59"/>
  <c r="CL563" i="59"/>
  <c r="CK563" i="59"/>
  <c r="CJ563" i="59"/>
  <c r="CI563" i="59"/>
  <c r="CH563" i="59"/>
  <c r="CG563" i="59"/>
  <c r="CF563" i="59"/>
  <c r="CE563" i="59"/>
  <c r="CD563" i="59"/>
  <c r="CC563" i="59"/>
  <c r="CB563" i="59"/>
  <c r="CA563" i="59"/>
  <c r="BZ563" i="59"/>
  <c r="BY563" i="59"/>
  <c r="BX563" i="59"/>
  <c r="BW563" i="59"/>
  <c r="BV563" i="59"/>
  <c r="BU563" i="59"/>
  <c r="BT563" i="59"/>
  <c r="BS563" i="59"/>
  <c r="BR563" i="59"/>
  <c r="BQ563" i="59"/>
  <c r="BP563" i="59"/>
  <c r="BO563" i="59"/>
  <c r="BN563" i="59"/>
  <c r="BM563" i="59"/>
  <c r="BL563" i="59"/>
  <c r="BK563" i="59"/>
  <c r="BJ563" i="59"/>
  <c r="BI563" i="59"/>
  <c r="BH563" i="59"/>
  <c r="BG563" i="59"/>
  <c r="BF563" i="59"/>
  <c r="BE563" i="59"/>
  <c r="BD563" i="59"/>
  <c r="BC563" i="59"/>
  <c r="BB563" i="59"/>
  <c r="BA563" i="59"/>
  <c r="AZ563" i="59"/>
  <c r="AY563" i="59"/>
  <c r="AX563" i="59"/>
  <c r="AW563" i="59"/>
  <c r="AV563" i="59"/>
  <c r="AU563" i="59"/>
  <c r="AT563" i="59"/>
  <c r="AS563" i="59"/>
  <c r="AR563" i="59"/>
  <c r="AQ563" i="59"/>
  <c r="AP563" i="59"/>
  <c r="AO563" i="59"/>
  <c r="AN563" i="59"/>
  <c r="AM563" i="59"/>
  <c r="AL563" i="59"/>
  <c r="AK563" i="59"/>
  <c r="AJ563" i="59"/>
  <c r="AI563" i="59"/>
  <c r="AH563" i="59"/>
  <c r="AG563" i="59"/>
  <c r="AF563" i="59"/>
  <c r="AE563" i="59"/>
  <c r="AD563" i="59"/>
  <c r="AC563" i="59"/>
  <c r="AB563" i="59"/>
  <c r="AA563" i="59"/>
  <c r="Z563" i="59"/>
  <c r="Y563" i="59"/>
  <c r="X563" i="59"/>
  <c r="W563" i="59"/>
  <c r="V563" i="59"/>
  <c r="U563" i="59"/>
  <c r="T563" i="59"/>
  <c r="S563" i="59"/>
  <c r="R563" i="59"/>
  <c r="Q563" i="59"/>
  <c r="P563" i="59"/>
  <c r="O563" i="59"/>
  <c r="N563" i="59"/>
  <c r="M563" i="59"/>
  <c r="L563" i="59"/>
  <c r="K563" i="59"/>
  <c r="J563" i="59"/>
  <c r="I563" i="59"/>
  <c r="H563" i="59"/>
  <c r="G563" i="59"/>
  <c r="F563" i="59"/>
  <c r="E563" i="59"/>
  <c r="D563" i="59"/>
  <c r="C563" i="59"/>
  <c r="KQ567" i="59"/>
  <c r="KP567" i="59"/>
  <c r="KO567" i="59"/>
  <c r="KN567" i="59"/>
  <c r="KM567" i="59"/>
  <c r="KL567" i="59"/>
  <c r="KK567" i="59"/>
  <c r="KI567" i="59"/>
  <c r="KJ567" i="59"/>
  <c r="KG567" i="59"/>
  <c r="KD567" i="59"/>
  <c r="KF567" i="59"/>
  <c r="KH567" i="59"/>
  <c r="KE567" i="59"/>
  <c r="KB567" i="59"/>
  <c r="KA567" i="59"/>
  <c r="JZ567" i="59"/>
  <c r="JY567" i="59"/>
  <c r="KC567" i="59"/>
  <c r="JX567" i="59"/>
  <c r="JT567" i="59"/>
  <c r="JV567" i="59"/>
  <c r="JS567" i="59"/>
  <c r="JR567" i="59"/>
  <c r="JQ567" i="59"/>
  <c r="JP567" i="59"/>
  <c r="JU567" i="59"/>
  <c r="JW567" i="59"/>
  <c r="JO567" i="59"/>
  <c r="JN567" i="59"/>
  <c r="JM567" i="59"/>
  <c r="JL567" i="59"/>
  <c r="JK567" i="59"/>
  <c r="JJ567" i="59"/>
  <c r="JH567" i="59"/>
  <c r="JI567" i="59"/>
  <c r="JD567" i="59"/>
  <c r="JG567" i="59"/>
  <c r="JF567" i="59"/>
  <c r="JE567" i="59"/>
  <c r="JC567" i="59"/>
  <c r="IW567" i="59"/>
  <c r="IV567" i="59"/>
  <c r="JA567" i="59"/>
  <c r="IU567" i="59"/>
  <c r="JB567" i="59"/>
  <c r="IZ567" i="59"/>
  <c r="IT567" i="59"/>
  <c r="IR567" i="59"/>
  <c r="IQ567" i="59"/>
  <c r="IP567" i="59"/>
  <c r="IO567" i="59"/>
  <c r="IN567" i="59"/>
  <c r="IM567" i="59"/>
  <c r="IL567" i="59"/>
  <c r="IK567" i="59"/>
  <c r="IJ567" i="59"/>
  <c r="II567" i="59"/>
  <c r="IH567" i="59"/>
  <c r="IG567" i="59"/>
  <c r="IY567" i="59"/>
  <c r="IS567" i="59"/>
  <c r="IX567" i="59"/>
  <c r="IF567" i="59"/>
  <c r="IE567" i="59"/>
  <c r="ID567" i="59"/>
  <c r="IC567" i="59"/>
  <c r="IB567" i="59"/>
  <c r="IA567" i="59"/>
  <c r="HZ567" i="59"/>
  <c r="HY567" i="59"/>
  <c r="HX567" i="59"/>
  <c r="HW567" i="59"/>
  <c r="HV567" i="59"/>
  <c r="HU567" i="59"/>
  <c r="HT567" i="59"/>
  <c r="HS567" i="59"/>
  <c r="HR567" i="59"/>
  <c r="HQ567" i="59"/>
  <c r="HP567" i="59"/>
  <c r="HO567" i="59"/>
  <c r="HN567" i="59"/>
  <c r="HM567" i="59"/>
  <c r="HL567" i="59"/>
  <c r="HJ567" i="59"/>
  <c r="HI567" i="59"/>
  <c r="HH567" i="59"/>
  <c r="HG567" i="59"/>
  <c r="HF567" i="59"/>
  <c r="HE567" i="59"/>
  <c r="HD567" i="59"/>
  <c r="HC567" i="59"/>
  <c r="HB567" i="59"/>
  <c r="HA567" i="59"/>
  <c r="GZ567" i="59"/>
  <c r="GY567" i="59"/>
  <c r="HK567" i="59"/>
  <c r="GX567" i="59"/>
  <c r="GW567" i="59"/>
  <c r="GV567" i="59"/>
  <c r="GU567" i="59"/>
  <c r="GT567" i="59"/>
  <c r="GS567" i="59"/>
  <c r="GR567" i="59"/>
  <c r="GQ567" i="59"/>
  <c r="GP567" i="59"/>
  <c r="GO567" i="59"/>
  <c r="GN567" i="59"/>
  <c r="GM567" i="59"/>
  <c r="GL567" i="59"/>
  <c r="GK567" i="59"/>
  <c r="GJ567" i="59"/>
  <c r="GI567" i="59"/>
  <c r="GH567" i="59"/>
  <c r="GG567" i="59"/>
  <c r="GF567" i="59"/>
  <c r="GE567" i="59"/>
  <c r="GD567" i="59"/>
  <c r="GC567" i="59"/>
  <c r="GB567" i="59"/>
  <c r="GA567" i="59"/>
  <c r="FZ567" i="59"/>
  <c r="FY567" i="59"/>
  <c r="FX567" i="59"/>
  <c r="FW567" i="59"/>
  <c r="FV567" i="59"/>
  <c r="FU567" i="59"/>
  <c r="FT567" i="59"/>
  <c r="FS567" i="59"/>
  <c r="FR567" i="59"/>
  <c r="FQ567" i="59"/>
  <c r="FP567" i="59"/>
  <c r="FO567" i="59"/>
  <c r="FN567" i="59"/>
  <c r="FM567" i="59"/>
  <c r="FL567" i="59"/>
  <c r="FK567" i="59"/>
  <c r="FJ567" i="59"/>
  <c r="FI567" i="59"/>
  <c r="FH567" i="59"/>
  <c r="FG567" i="59"/>
  <c r="FF567" i="59"/>
  <c r="FE567" i="59"/>
  <c r="FD567" i="59"/>
  <c r="FC567" i="59"/>
  <c r="FB567" i="59"/>
  <c r="FA567" i="59"/>
  <c r="EZ567" i="59"/>
  <c r="EY567" i="59"/>
  <c r="EX567" i="59"/>
  <c r="EW567" i="59"/>
  <c r="EV567" i="59"/>
  <c r="EU567" i="59"/>
  <c r="ET567" i="59"/>
  <c r="ES567" i="59"/>
  <c r="ER567" i="59"/>
  <c r="EQ567" i="59"/>
  <c r="EP567" i="59"/>
  <c r="EO567" i="59"/>
  <c r="EN567" i="59"/>
  <c r="EM567" i="59"/>
  <c r="EL567" i="59"/>
  <c r="EK567" i="59"/>
  <c r="EJ567" i="59"/>
  <c r="EI567" i="59"/>
  <c r="EH567" i="59"/>
  <c r="EG567" i="59"/>
  <c r="EF567" i="59"/>
  <c r="EE567" i="59"/>
  <c r="ED567" i="59"/>
  <c r="EC567" i="59"/>
  <c r="EB567" i="59"/>
  <c r="EA567" i="59"/>
  <c r="DZ567" i="59"/>
  <c r="DY567" i="59"/>
  <c r="DX567" i="59"/>
  <c r="DW567" i="59"/>
  <c r="DV567" i="59"/>
  <c r="DU567" i="59"/>
  <c r="DT567" i="59"/>
  <c r="DS567" i="59"/>
  <c r="DR567" i="59"/>
  <c r="DQ567" i="59"/>
  <c r="DP567" i="59"/>
  <c r="DO567" i="59"/>
  <c r="DN567" i="59"/>
  <c r="DM567" i="59"/>
  <c r="DL567" i="59"/>
  <c r="DK567" i="59"/>
  <c r="DJ567" i="59"/>
  <c r="DI567" i="59"/>
  <c r="DH567" i="59"/>
  <c r="DG567" i="59"/>
  <c r="DF567" i="59"/>
  <c r="DE567" i="59"/>
  <c r="DD567" i="59"/>
  <c r="DC567" i="59"/>
  <c r="DB567" i="59"/>
  <c r="DA567" i="59"/>
  <c r="CZ567" i="59"/>
  <c r="CY567" i="59"/>
  <c r="CX567" i="59"/>
  <c r="CW567" i="59"/>
  <c r="CV567" i="59"/>
  <c r="CU567" i="59"/>
  <c r="CT567" i="59"/>
  <c r="CS567" i="59"/>
  <c r="CR567" i="59"/>
  <c r="CQ567" i="59"/>
  <c r="CP567" i="59"/>
  <c r="CO567" i="59"/>
  <c r="CN567" i="59"/>
  <c r="CM567" i="59"/>
  <c r="CL567" i="59"/>
  <c r="CK567" i="59"/>
  <c r="CJ567" i="59"/>
  <c r="CI567" i="59"/>
  <c r="CH567" i="59"/>
  <c r="CG567" i="59"/>
  <c r="CF567" i="59"/>
  <c r="CE567" i="59"/>
  <c r="CD567" i="59"/>
  <c r="CC567" i="59"/>
  <c r="CB567" i="59"/>
  <c r="CA567" i="59"/>
  <c r="BZ567" i="59"/>
  <c r="BY567" i="59"/>
  <c r="BX567" i="59"/>
  <c r="BW567" i="59"/>
  <c r="BV567" i="59"/>
  <c r="BU567" i="59"/>
  <c r="BT567" i="59"/>
  <c r="BS567" i="59"/>
  <c r="BR567" i="59"/>
  <c r="BQ567" i="59"/>
  <c r="BP567" i="59"/>
  <c r="BO567" i="59"/>
  <c r="BN567" i="59"/>
  <c r="BM567" i="59"/>
  <c r="BL567" i="59"/>
  <c r="BK567" i="59"/>
  <c r="BJ567" i="59"/>
  <c r="BI567" i="59"/>
  <c r="BH567" i="59"/>
  <c r="BG567" i="59"/>
  <c r="BF567" i="59"/>
  <c r="BE567" i="59"/>
  <c r="BD567" i="59"/>
  <c r="BC567" i="59"/>
  <c r="BB567" i="59"/>
  <c r="BA567" i="59"/>
  <c r="AZ567" i="59"/>
  <c r="AY567" i="59"/>
  <c r="AX567" i="59"/>
  <c r="AW567" i="59"/>
  <c r="AV567" i="59"/>
  <c r="AU567" i="59"/>
  <c r="AT567" i="59"/>
  <c r="AS567" i="59"/>
  <c r="AR567" i="59"/>
  <c r="AQ567" i="59"/>
  <c r="AP567" i="59"/>
  <c r="AO567" i="59"/>
  <c r="AN567" i="59"/>
  <c r="AM567" i="59"/>
  <c r="AL567" i="59"/>
  <c r="AK567" i="59"/>
  <c r="AJ567" i="59"/>
  <c r="AI567" i="59"/>
  <c r="AH567" i="59"/>
  <c r="AG567" i="59"/>
  <c r="AF567" i="59"/>
  <c r="AE567" i="59"/>
  <c r="AD567" i="59"/>
  <c r="AC567" i="59"/>
  <c r="AB567" i="59"/>
  <c r="AA567" i="59"/>
  <c r="Z567" i="59"/>
  <c r="Y567" i="59"/>
  <c r="X567" i="59"/>
  <c r="W567" i="59"/>
  <c r="V567" i="59"/>
  <c r="U567" i="59"/>
  <c r="T567" i="59"/>
  <c r="S567" i="59"/>
  <c r="R567" i="59"/>
  <c r="Q567" i="59"/>
  <c r="P567" i="59"/>
  <c r="O567" i="59"/>
  <c r="N567" i="59"/>
  <c r="M567" i="59"/>
  <c r="L567" i="59"/>
  <c r="K567" i="59"/>
  <c r="J567" i="59"/>
  <c r="I567" i="59"/>
  <c r="H567" i="59"/>
  <c r="G567" i="59"/>
  <c r="F567" i="59"/>
  <c r="E567" i="59"/>
  <c r="D567" i="59"/>
  <c r="C567" i="59"/>
  <c r="KQ570" i="59"/>
  <c r="KP570" i="59"/>
  <c r="KO570" i="59"/>
  <c r="KN570" i="59"/>
  <c r="KL570" i="59"/>
  <c r="KK570" i="59"/>
  <c r="KM570" i="59"/>
  <c r="KH570" i="59"/>
  <c r="KI570" i="59"/>
  <c r="KJ570" i="59"/>
  <c r="KC570" i="59"/>
  <c r="KD570" i="59"/>
  <c r="KB570" i="59"/>
  <c r="KA570" i="59"/>
  <c r="JZ570" i="59"/>
  <c r="JY570" i="59"/>
  <c r="KG570" i="59"/>
  <c r="KF570" i="59"/>
  <c r="KE570" i="59"/>
  <c r="JX570" i="59"/>
  <c r="JW570" i="59"/>
  <c r="JT570" i="59"/>
  <c r="JU570" i="59"/>
  <c r="JV570" i="59"/>
  <c r="JS570" i="59"/>
  <c r="JR570" i="59"/>
  <c r="JQ570" i="59"/>
  <c r="JP570" i="59"/>
  <c r="JO570" i="59"/>
  <c r="JN570" i="59"/>
  <c r="JM570" i="59"/>
  <c r="JL570" i="59"/>
  <c r="JK570" i="59"/>
  <c r="JJ570" i="59"/>
  <c r="JH570" i="59"/>
  <c r="JI570" i="59"/>
  <c r="JG570" i="59"/>
  <c r="JC570" i="59"/>
  <c r="JE570" i="59"/>
  <c r="JD570" i="59"/>
  <c r="JF570" i="59"/>
  <c r="JB570" i="59"/>
  <c r="IV570" i="59"/>
  <c r="JA570" i="59"/>
  <c r="IU570" i="59"/>
  <c r="IZ570" i="59"/>
  <c r="IT570" i="59"/>
  <c r="IY570" i="59"/>
  <c r="IS570" i="59"/>
  <c r="IQ570" i="59"/>
  <c r="IP570" i="59"/>
  <c r="IO570" i="59"/>
  <c r="IN570" i="59"/>
  <c r="IM570" i="59"/>
  <c r="IL570" i="59"/>
  <c r="IK570" i="59"/>
  <c r="IJ570" i="59"/>
  <c r="II570" i="59"/>
  <c r="IH570" i="59"/>
  <c r="IG570" i="59"/>
  <c r="IX570" i="59"/>
  <c r="IR570" i="59"/>
  <c r="IW570" i="59"/>
  <c r="IF570" i="59"/>
  <c r="IE570" i="59"/>
  <c r="ID570" i="59"/>
  <c r="IC570" i="59"/>
  <c r="IB570" i="59"/>
  <c r="IA570" i="59"/>
  <c r="HZ570" i="59"/>
  <c r="HY570" i="59"/>
  <c r="HX570" i="59"/>
  <c r="HW570" i="59"/>
  <c r="HV570" i="59"/>
  <c r="HU570" i="59"/>
  <c r="HT570" i="59"/>
  <c r="HS570" i="59"/>
  <c r="HR570" i="59"/>
  <c r="HQ570" i="59"/>
  <c r="HP570" i="59"/>
  <c r="HO570" i="59"/>
  <c r="HN570" i="59"/>
  <c r="HM570" i="59"/>
  <c r="HL570" i="59"/>
  <c r="HI570" i="59"/>
  <c r="HH570" i="59"/>
  <c r="HG570" i="59"/>
  <c r="HF570" i="59"/>
  <c r="HE570" i="59"/>
  <c r="HD570" i="59"/>
  <c r="HC570" i="59"/>
  <c r="HB570" i="59"/>
  <c r="HA570" i="59"/>
  <c r="GZ570" i="59"/>
  <c r="GY570" i="59"/>
  <c r="HK570" i="59"/>
  <c r="HJ570" i="59"/>
  <c r="GX570" i="59"/>
  <c r="GW570" i="59"/>
  <c r="GV570" i="59"/>
  <c r="GU570" i="59"/>
  <c r="GT570" i="59"/>
  <c r="GS570" i="59"/>
  <c r="GR570" i="59"/>
  <c r="GQ570" i="59"/>
  <c r="GP570" i="59"/>
  <c r="GO570" i="59"/>
  <c r="GN570" i="59"/>
  <c r="GM570" i="59"/>
  <c r="GL570" i="59"/>
  <c r="GK570" i="59"/>
  <c r="GJ570" i="59"/>
  <c r="GI570" i="59"/>
  <c r="GH570" i="59"/>
  <c r="GG570" i="59"/>
  <c r="GF570" i="59"/>
  <c r="GE570" i="59"/>
  <c r="GD570" i="59"/>
  <c r="GC570" i="59"/>
  <c r="GB570" i="59"/>
  <c r="GA570" i="59"/>
  <c r="FZ570" i="59"/>
  <c r="FY570" i="59"/>
  <c r="FX570" i="59"/>
  <c r="FW570" i="59"/>
  <c r="FV570" i="59"/>
  <c r="FU570" i="59"/>
  <c r="FT570" i="59"/>
  <c r="FS570" i="59"/>
  <c r="FR570" i="59"/>
  <c r="FQ570" i="59"/>
  <c r="FP570" i="59"/>
  <c r="FO570" i="59"/>
  <c r="FN570" i="59"/>
  <c r="FM570" i="59"/>
  <c r="FL570" i="59"/>
  <c r="FK570" i="59"/>
  <c r="FJ570" i="59"/>
  <c r="FI570" i="59"/>
  <c r="FH570" i="59"/>
  <c r="FG570" i="59"/>
  <c r="FF570" i="59"/>
  <c r="FE570" i="59"/>
  <c r="FD570" i="59"/>
  <c r="FC570" i="59"/>
  <c r="FB570" i="59"/>
  <c r="FA570" i="59"/>
  <c r="EZ570" i="59"/>
  <c r="EY570" i="59"/>
  <c r="EX570" i="59"/>
  <c r="EW570" i="59"/>
  <c r="EV570" i="59"/>
  <c r="EU570" i="59"/>
  <c r="ET570" i="59"/>
  <c r="ES570" i="59"/>
  <c r="ER570" i="59"/>
  <c r="EQ570" i="59"/>
  <c r="EP570" i="59"/>
  <c r="EO570" i="59"/>
  <c r="EN570" i="59"/>
  <c r="EM570" i="59"/>
  <c r="EL570" i="59"/>
  <c r="EK570" i="59"/>
  <c r="EJ570" i="59"/>
  <c r="EI570" i="59"/>
  <c r="EH570" i="59"/>
  <c r="EG570" i="59"/>
  <c r="EF570" i="59"/>
  <c r="EE570" i="59"/>
  <c r="ED570" i="59"/>
  <c r="EC570" i="59"/>
  <c r="EB570" i="59"/>
  <c r="EA570" i="59"/>
  <c r="DZ570" i="59"/>
  <c r="DY570" i="59"/>
  <c r="DX570" i="59"/>
  <c r="DW570" i="59"/>
  <c r="DV570" i="59"/>
  <c r="DU570" i="59"/>
  <c r="DT570" i="59"/>
  <c r="DS570" i="59"/>
  <c r="DR570" i="59"/>
  <c r="DQ570" i="59"/>
  <c r="DP570" i="59"/>
  <c r="DO570" i="59"/>
  <c r="DN570" i="59"/>
  <c r="DM570" i="59"/>
  <c r="DL570" i="59"/>
  <c r="DK570" i="59"/>
  <c r="DJ570" i="59"/>
  <c r="DI570" i="59"/>
  <c r="DH570" i="59"/>
  <c r="DG570" i="59"/>
  <c r="DF570" i="59"/>
  <c r="DE570" i="59"/>
  <c r="DD570" i="59"/>
  <c r="DC570" i="59"/>
  <c r="DB570" i="59"/>
  <c r="DA570" i="59"/>
  <c r="CZ570" i="59"/>
  <c r="CY570" i="59"/>
  <c r="CX570" i="59"/>
  <c r="CW570" i="59"/>
  <c r="CV570" i="59"/>
  <c r="CU570" i="59"/>
  <c r="CT570" i="59"/>
  <c r="CS570" i="59"/>
  <c r="CR570" i="59"/>
  <c r="CQ570" i="59"/>
  <c r="CP570" i="59"/>
  <c r="CO570" i="59"/>
  <c r="CN570" i="59"/>
  <c r="CM570" i="59"/>
  <c r="CL570" i="59"/>
  <c r="CK570" i="59"/>
  <c r="CJ570" i="59"/>
  <c r="CI570" i="59"/>
  <c r="CH570" i="59"/>
  <c r="CG570" i="59"/>
  <c r="CF570" i="59"/>
  <c r="CE570" i="59"/>
  <c r="CD570" i="59"/>
  <c r="CC570" i="59"/>
  <c r="CB570" i="59"/>
  <c r="CA570" i="59"/>
  <c r="BZ570" i="59"/>
  <c r="BY570" i="59"/>
  <c r="BX570" i="59"/>
  <c r="BW570" i="59"/>
  <c r="BV570" i="59"/>
  <c r="BU570" i="59"/>
  <c r="BT570" i="59"/>
  <c r="BS570" i="59"/>
  <c r="BR570" i="59"/>
  <c r="BQ570" i="59"/>
  <c r="BP570" i="59"/>
  <c r="BO570" i="59"/>
  <c r="BN570" i="59"/>
  <c r="BM570" i="59"/>
  <c r="BL570" i="59"/>
  <c r="BK570" i="59"/>
  <c r="BJ570" i="59"/>
  <c r="BI570" i="59"/>
  <c r="BH570" i="59"/>
  <c r="BG570" i="59"/>
  <c r="BF570" i="59"/>
  <c r="BE570" i="59"/>
  <c r="BD570" i="59"/>
  <c r="BC570" i="59"/>
  <c r="BB570" i="59"/>
  <c r="BA570" i="59"/>
  <c r="AZ570" i="59"/>
  <c r="AY570" i="59"/>
  <c r="AX570" i="59"/>
  <c r="AW570" i="59"/>
  <c r="AV570" i="59"/>
  <c r="AU570" i="59"/>
  <c r="AT570" i="59"/>
  <c r="AS570" i="59"/>
  <c r="AR570" i="59"/>
  <c r="AQ570" i="59"/>
  <c r="AP570" i="59"/>
  <c r="AO570" i="59"/>
  <c r="AN570" i="59"/>
  <c r="AM570" i="59"/>
  <c r="AL570" i="59"/>
  <c r="AK570" i="59"/>
  <c r="AJ570" i="59"/>
  <c r="AI570" i="59"/>
  <c r="AH570" i="59"/>
  <c r="AG570" i="59"/>
  <c r="AF570" i="59"/>
  <c r="AE570" i="59"/>
  <c r="AD570" i="59"/>
  <c r="AC570" i="59"/>
  <c r="AB570" i="59"/>
  <c r="AA570" i="59"/>
  <c r="Z570" i="59"/>
  <c r="Y570" i="59"/>
  <c r="X570" i="59"/>
  <c r="W570" i="59"/>
  <c r="V570" i="59"/>
  <c r="U570" i="59"/>
  <c r="T570" i="59"/>
  <c r="S570" i="59"/>
  <c r="R570" i="59"/>
  <c r="Q570" i="59"/>
  <c r="P570" i="59"/>
  <c r="O570" i="59"/>
  <c r="N570" i="59"/>
  <c r="M570" i="59"/>
  <c r="L570" i="59"/>
  <c r="K570" i="59"/>
  <c r="J570" i="59"/>
  <c r="I570" i="59"/>
  <c r="H570" i="59"/>
  <c r="G570" i="59"/>
  <c r="F570" i="59"/>
  <c r="E570" i="59"/>
  <c r="D570" i="59"/>
  <c r="C570" i="59"/>
  <c r="KQ573" i="59"/>
  <c r="KP573" i="59"/>
  <c r="KO573" i="59"/>
  <c r="KN573" i="59"/>
  <c r="KK573" i="59"/>
  <c r="KM573" i="59"/>
  <c r="KL573" i="59"/>
  <c r="KG573" i="59"/>
  <c r="KJ573" i="59"/>
  <c r="KH573" i="59"/>
  <c r="KE573" i="59"/>
  <c r="KF573" i="59"/>
  <c r="KI573" i="59"/>
  <c r="KC573" i="59"/>
  <c r="KB573" i="59"/>
  <c r="KA573" i="59"/>
  <c r="JZ573" i="59"/>
  <c r="JY573" i="59"/>
  <c r="KD573" i="59"/>
  <c r="JX573" i="59"/>
  <c r="JW573" i="59"/>
  <c r="JT573" i="59"/>
  <c r="JU573" i="59"/>
  <c r="JS573" i="59"/>
  <c r="JR573" i="59"/>
  <c r="JQ573" i="59"/>
  <c r="JP573" i="59"/>
  <c r="JV573" i="59"/>
  <c r="JN573" i="59"/>
  <c r="JM573" i="59"/>
  <c r="JL573" i="59"/>
  <c r="JK573" i="59"/>
  <c r="JJ573" i="59"/>
  <c r="JO573" i="59"/>
  <c r="JH573" i="59"/>
  <c r="JI573" i="59"/>
  <c r="JB573" i="59"/>
  <c r="JC573" i="59"/>
  <c r="JD573" i="59"/>
  <c r="JF573" i="59"/>
  <c r="JG573" i="59"/>
  <c r="JE573" i="59"/>
  <c r="JA573" i="59"/>
  <c r="IU573" i="59"/>
  <c r="IZ573" i="59"/>
  <c r="IT573" i="59"/>
  <c r="IY573" i="59"/>
  <c r="IS573" i="59"/>
  <c r="IX573" i="59"/>
  <c r="IR573" i="59"/>
  <c r="IQ573" i="59"/>
  <c r="IP573" i="59"/>
  <c r="IO573" i="59"/>
  <c r="IN573" i="59"/>
  <c r="IM573" i="59"/>
  <c r="IL573" i="59"/>
  <c r="IK573" i="59"/>
  <c r="IJ573" i="59"/>
  <c r="II573" i="59"/>
  <c r="IH573" i="59"/>
  <c r="IG573" i="59"/>
  <c r="IW573" i="59"/>
  <c r="IV573" i="59"/>
  <c r="IF573" i="59"/>
  <c r="IE573" i="59"/>
  <c r="ID573" i="59"/>
  <c r="IC573" i="59"/>
  <c r="IB573" i="59"/>
  <c r="IA573" i="59"/>
  <c r="HZ573" i="59"/>
  <c r="HY573" i="59"/>
  <c r="HX573" i="59"/>
  <c r="HW573" i="59"/>
  <c r="HV573" i="59"/>
  <c r="HU573" i="59"/>
  <c r="HT573" i="59"/>
  <c r="HS573" i="59"/>
  <c r="HR573" i="59"/>
  <c r="HQ573" i="59"/>
  <c r="HP573" i="59"/>
  <c r="HO573" i="59"/>
  <c r="HN573" i="59"/>
  <c r="HM573" i="59"/>
  <c r="HL573" i="59"/>
  <c r="HK573" i="59"/>
  <c r="HI573" i="59"/>
  <c r="HH573" i="59"/>
  <c r="HG573" i="59"/>
  <c r="HF573" i="59"/>
  <c r="HE573" i="59"/>
  <c r="HD573" i="59"/>
  <c r="HC573" i="59"/>
  <c r="HB573" i="59"/>
  <c r="HA573" i="59"/>
  <c r="GZ573" i="59"/>
  <c r="GY573" i="59"/>
  <c r="HJ573" i="59"/>
  <c r="GX573" i="59"/>
  <c r="GW573" i="59"/>
  <c r="GV573" i="59"/>
  <c r="GU573" i="59"/>
  <c r="GT573" i="59"/>
  <c r="GS573" i="59"/>
  <c r="GR573" i="59"/>
  <c r="GQ573" i="59"/>
  <c r="GP573" i="59"/>
  <c r="GO573" i="59"/>
  <c r="GN573" i="59"/>
  <c r="GM573" i="59"/>
  <c r="GL573" i="59"/>
  <c r="GK573" i="59"/>
  <c r="GJ573" i="59"/>
  <c r="GI573" i="59"/>
  <c r="GH573" i="59"/>
  <c r="GG573" i="59"/>
  <c r="GF573" i="59"/>
  <c r="GE573" i="59"/>
  <c r="GD573" i="59"/>
  <c r="GC573" i="59"/>
  <c r="GB573" i="59"/>
  <c r="GA573" i="59"/>
  <c r="FZ573" i="59"/>
  <c r="FY573" i="59"/>
  <c r="FX573" i="59"/>
  <c r="FW573" i="59"/>
  <c r="FV573" i="59"/>
  <c r="FU573" i="59"/>
  <c r="FT573" i="59"/>
  <c r="FS573" i="59"/>
  <c r="FR573" i="59"/>
  <c r="FQ573" i="59"/>
  <c r="FP573" i="59"/>
  <c r="FO573" i="59"/>
  <c r="FN573" i="59"/>
  <c r="FM573" i="59"/>
  <c r="FL573" i="59"/>
  <c r="FK573" i="59"/>
  <c r="FJ573" i="59"/>
  <c r="FI573" i="59"/>
  <c r="FH573" i="59"/>
  <c r="FG573" i="59"/>
  <c r="FF573" i="59"/>
  <c r="FE573" i="59"/>
  <c r="FD573" i="59"/>
  <c r="FC573" i="59"/>
  <c r="FB573" i="59"/>
  <c r="FA573" i="59"/>
  <c r="EZ573" i="59"/>
  <c r="EY573" i="59"/>
  <c r="EX573" i="59"/>
  <c r="EW573" i="59"/>
  <c r="EV573" i="59"/>
  <c r="EU573" i="59"/>
  <c r="ET573" i="59"/>
  <c r="ES573" i="59"/>
  <c r="ER573" i="59"/>
  <c r="EQ573" i="59"/>
  <c r="EP573" i="59"/>
  <c r="EO573" i="59"/>
  <c r="EN573" i="59"/>
  <c r="EM573" i="59"/>
  <c r="EL573" i="59"/>
  <c r="EK573" i="59"/>
  <c r="EJ573" i="59"/>
  <c r="EI573" i="59"/>
  <c r="EH573" i="59"/>
  <c r="EG573" i="59"/>
  <c r="EF573" i="59"/>
  <c r="EE573" i="59"/>
  <c r="ED573" i="59"/>
  <c r="EC573" i="59"/>
  <c r="EB573" i="59"/>
  <c r="EA573" i="59"/>
  <c r="DZ573" i="59"/>
  <c r="DY573" i="59"/>
  <c r="DX573" i="59"/>
  <c r="DW573" i="59"/>
  <c r="DV573" i="59"/>
  <c r="DU573" i="59"/>
  <c r="DT573" i="59"/>
  <c r="DS573" i="59"/>
  <c r="DR573" i="59"/>
  <c r="DQ573" i="59"/>
  <c r="DP573" i="59"/>
  <c r="DO573" i="59"/>
  <c r="DN573" i="59"/>
  <c r="DM573" i="59"/>
  <c r="DL573" i="59"/>
  <c r="DK573" i="59"/>
  <c r="DJ573" i="59"/>
  <c r="DI573" i="59"/>
  <c r="DH573" i="59"/>
  <c r="DG573" i="59"/>
  <c r="DF573" i="59"/>
  <c r="DE573" i="59"/>
  <c r="DD573" i="59"/>
  <c r="DC573" i="59"/>
  <c r="DB573" i="59"/>
  <c r="DA573" i="59"/>
  <c r="CZ573" i="59"/>
  <c r="CY573" i="59"/>
  <c r="CX573" i="59"/>
  <c r="CW573" i="59"/>
  <c r="CV573" i="59"/>
  <c r="CU573" i="59"/>
  <c r="CT573" i="59"/>
  <c r="CS573" i="59"/>
  <c r="CR573" i="59"/>
  <c r="CQ573" i="59"/>
  <c r="CP573" i="59"/>
  <c r="CO573" i="59"/>
  <c r="CN573" i="59"/>
  <c r="CM573" i="59"/>
  <c r="CL573" i="59"/>
  <c r="CK573" i="59"/>
  <c r="CJ573" i="59"/>
  <c r="CI573" i="59"/>
  <c r="CH573" i="59"/>
  <c r="CG573" i="59"/>
  <c r="CF573" i="59"/>
  <c r="CE573" i="59"/>
  <c r="CD573" i="59"/>
  <c r="CC573" i="59"/>
  <c r="CB573" i="59"/>
  <c r="CA573" i="59"/>
  <c r="BZ573" i="59"/>
  <c r="BY573" i="59"/>
  <c r="BX573" i="59"/>
  <c r="BW573" i="59"/>
  <c r="BV573" i="59"/>
  <c r="BU573" i="59"/>
  <c r="BT573" i="59"/>
  <c r="BS573" i="59"/>
  <c r="BR573" i="59"/>
  <c r="BQ573" i="59"/>
  <c r="BP573" i="59"/>
  <c r="BO573" i="59"/>
  <c r="BN573" i="59"/>
  <c r="BM573" i="59"/>
  <c r="BL573" i="59"/>
  <c r="BK573" i="59"/>
  <c r="BJ573" i="59"/>
  <c r="BI573" i="59"/>
  <c r="BH573" i="59"/>
  <c r="BG573" i="59"/>
  <c r="BF573" i="59"/>
  <c r="BE573" i="59"/>
  <c r="BD573" i="59"/>
  <c r="BC573" i="59"/>
  <c r="BB573" i="59"/>
  <c r="BA573" i="59"/>
  <c r="AZ573" i="59"/>
  <c r="AY573" i="59"/>
  <c r="AX573" i="59"/>
  <c r="AW573" i="59"/>
  <c r="AV573" i="59"/>
  <c r="AU573" i="59"/>
  <c r="AT573" i="59"/>
  <c r="AS573" i="59"/>
  <c r="AR573" i="59"/>
  <c r="AQ573" i="59"/>
  <c r="AP573" i="59"/>
  <c r="AO573" i="59"/>
  <c r="AN573" i="59"/>
  <c r="AM573" i="59"/>
  <c r="AL573" i="59"/>
  <c r="AK573" i="59"/>
  <c r="AJ573" i="59"/>
  <c r="AI573" i="59"/>
  <c r="AH573" i="59"/>
  <c r="AG573" i="59"/>
  <c r="AF573" i="59"/>
  <c r="AE573" i="59"/>
  <c r="AD573" i="59"/>
  <c r="AC573" i="59"/>
  <c r="AB573" i="59"/>
  <c r="AA573" i="59"/>
  <c r="Z573" i="59"/>
  <c r="Y573" i="59"/>
  <c r="X573" i="59"/>
  <c r="W573" i="59"/>
  <c r="V573" i="59"/>
  <c r="U573" i="59"/>
  <c r="T573" i="59"/>
  <c r="S573" i="59"/>
  <c r="R573" i="59"/>
  <c r="Q573" i="59"/>
  <c r="P573" i="59"/>
  <c r="O573" i="59"/>
  <c r="N573" i="59"/>
  <c r="M573" i="59"/>
  <c r="L573" i="59"/>
  <c r="K573" i="59"/>
  <c r="J573" i="59"/>
  <c r="I573" i="59"/>
  <c r="H573" i="59"/>
  <c r="G573" i="59"/>
  <c r="F573" i="59"/>
  <c r="E573" i="59"/>
  <c r="D573" i="59"/>
  <c r="C573" i="59"/>
  <c r="KQ576" i="59"/>
  <c r="KP576" i="59"/>
  <c r="KO576" i="59"/>
  <c r="KN576" i="59"/>
  <c r="KM576" i="59"/>
  <c r="KK576" i="59"/>
  <c r="KI576" i="59"/>
  <c r="KJ576" i="59"/>
  <c r="KL576" i="59"/>
  <c r="KH576" i="59"/>
  <c r="KD576" i="59"/>
  <c r="KG576" i="59"/>
  <c r="KE576" i="59"/>
  <c r="KB576" i="59"/>
  <c r="KA576" i="59"/>
  <c r="JZ576" i="59"/>
  <c r="JY576" i="59"/>
  <c r="KF576" i="59"/>
  <c r="KC576" i="59"/>
  <c r="JX576" i="59"/>
  <c r="JW576" i="59"/>
  <c r="JT576" i="59"/>
  <c r="JV576" i="59"/>
  <c r="JS576" i="59"/>
  <c r="JR576" i="59"/>
  <c r="JQ576" i="59"/>
  <c r="JP576" i="59"/>
  <c r="JU576" i="59"/>
  <c r="JO576" i="59"/>
  <c r="JN576" i="59"/>
  <c r="JM576" i="59"/>
  <c r="JL576" i="59"/>
  <c r="JK576" i="59"/>
  <c r="JJ576" i="59"/>
  <c r="JH576" i="59"/>
  <c r="JI576" i="59"/>
  <c r="JF576" i="59"/>
  <c r="JB576" i="59"/>
  <c r="JC576" i="59"/>
  <c r="JE576" i="59"/>
  <c r="JD576" i="59"/>
  <c r="JG576" i="59"/>
  <c r="IZ576" i="59"/>
  <c r="IT576" i="59"/>
  <c r="IY576" i="59"/>
  <c r="IS576" i="59"/>
  <c r="IX576" i="59"/>
  <c r="IR576" i="59"/>
  <c r="IW576" i="59"/>
  <c r="IQ576" i="59"/>
  <c r="IP576" i="59"/>
  <c r="IO576" i="59"/>
  <c r="IN576" i="59"/>
  <c r="IM576" i="59"/>
  <c r="IL576" i="59"/>
  <c r="IK576" i="59"/>
  <c r="IJ576" i="59"/>
  <c r="II576" i="59"/>
  <c r="IH576" i="59"/>
  <c r="IG576" i="59"/>
  <c r="IV576" i="59"/>
  <c r="JA576" i="59"/>
  <c r="IU576" i="59"/>
  <c r="IF576" i="59"/>
  <c r="IE576" i="59"/>
  <c r="ID576" i="59"/>
  <c r="IC576" i="59"/>
  <c r="IB576" i="59"/>
  <c r="IA576" i="59"/>
  <c r="HZ576" i="59"/>
  <c r="HY576" i="59"/>
  <c r="HX576" i="59"/>
  <c r="HW576" i="59"/>
  <c r="HV576" i="59"/>
  <c r="HU576" i="59"/>
  <c r="HT576" i="59"/>
  <c r="HS576" i="59"/>
  <c r="HR576" i="59"/>
  <c r="HQ576" i="59"/>
  <c r="HP576" i="59"/>
  <c r="HO576" i="59"/>
  <c r="HN576" i="59"/>
  <c r="HM576" i="59"/>
  <c r="HL576" i="59"/>
  <c r="HJ576" i="59"/>
  <c r="HI576" i="59"/>
  <c r="HH576" i="59"/>
  <c r="HG576" i="59"/>
  <c r="HF576" i="59"/>
  <c r="HE576" i="59"/>
  <c r="HD576" i="59"/>
  <c r="HC576" i="59"/>
  <c r="HB576" i="59"/>
  <c r="HA576" i="59"/>
  <c r="GZ576" i="59"/>
  <c r="GY576" i="59"/>
  <c r="HK576" i="59"/>
  <c r="GX576" i="59"/>
  <c r="GW576" i="59"/>
  <c r="GV576" i="59"/>
  <c r="GU576" i="59"/>
  <c r="GT576" i="59"/>
  <c r="GS576" i="59"/>
  <c r="GR576" i="59"/>
  <c r="GQ576" i="59"/>
  <c r="GP576" i="59"/>
  <c r="GO576" i="59"/>
  <c r="GN576" i="59"/>
  <c r="GM576" i="59"/>
  <c r="GL576" i="59"/>
  <c r="GK576" i="59"/>
  <c r="GJ576" i="59"/>
  <c r="GI576" i="59"/>
  <c r="GH576" i="59"/>
  <c r="GG576" i="59"/>
  <c r="GF576" i="59"/>
  <c r="GE576" i="59"/>
  <c r="GD576" i="59"/>
  <c r="GC576" i="59"/>
  <c r="GB576" i="59"/>
  <c r="GA576" i="59"/>
  <c r="FZ576" i="59"/>
  <c r="FY576" i="59"/>
  <c r="FX576" i="59"/>
  <c r="FW576" i="59"/>
  <c r="FV576" i="59"/>
  <c r="FU576" i="59"/>
  <c r="FT576" i="59"/>
  <c r="FS576" i="59"/>
  <c r="FR576" i="59"/>
  <c r="FQ576" i="59"/>
  <c r="FP576" i="59"/>
  <c r="FO576" i="59"/>
  <c r="FN576" i="59"/>
  <c r="FM576" i="59"/>
  <c r="FL576" i="59"/>
  <c r="FK576" i="59"/>
  <c r="FJ576" i="59"/>
  <c r="FI576" i="59"/>
  <c r="FH576" i="59"/>
  <c r="FG576" i="59"/>
  <c r="FF576" i="59"/>
  <c r="FE576" i="59"/>
  <c r="FD576" i="59"/>
  <c r="FC576" i="59"/>
  <c r="FB576" i="59"/>
  <c r="FA576" i="59"/>
  <c r="EZ576" i="59"/>
  <c r="EY576" i="59"/>
  <c r="EX576" i="59"/>
  <c r="EW576" i="59"/>
  <c r="EV576" i="59"/>
  <c r="EU576" i="59"/>
  <c r="ET576" i="59"/>
  <c r="ES576" i="59"/>
  <c r="ER576" i="59"/>
  <c r="EQ576" i="59"/>
  <c r="EP576" i="59"/>
  <c r="EO576" i="59"/>
  <c r="EN576" i="59"/>
  <c r="EM576" i="59"/>
  <c r="EL576" i="59"/>
  <c r="EK576" i="59"/>
  <c r="EJ576" i="59"/>
  <c r="EI576" i="59"/>
  <c r="EH576" i="59"/>
  <c r="EG576" i="59"/>
  <c r="EF576" i="59"/>
  <c r="EE576" i="59"/>
  <c r="ED576" i="59"/>
  <c r="EC576" i="59"/>
  <c r="EB576" i="59"/>
  <c r="EA576" i="59"/>
  <c r="DZ576" i="59"/>
  <c r="DY576" i="59"/>
  <c r="DX576" i="59"/>
  <c r="DW576" i="59"/>
  <c r="DV576" i="59"/>
  <c r="DU576" i="59"/>
  <c r="DT576" i="59"/>
  <c r="DS576" i="59"/>
  <c r="DR576" i="59"/>
  <c r="DQ576" i="59"/>
  <c r="DP576" i="59"/>
  <c r="DO576" i="59"/>
  <c r="DN576" i="59"/>
  <c r="DM576" i="59"/>
  <c r="DL576" i="59"/>
  <c r="DK576" i="59"/>
  <c r="DJ576" i="59"/>
  <c r="DI576" i="59"/>
  <c r="DH576" i="59"/>
  <c r="DG576" i="59"/>
  <c r="DF576" i="59"/>
  <c r="DE576" i="59"/>
  <c r="DD576" i="59"/>
  <c r="DC576" i="59"/>
  <c r="DB576" i="59"/>
  <c r="DA576" i="59"/>
  <c r="CZ576" i="59"/>
  <c r="CY576" i="59"/>
  <c r="CX576" i="59"/>
  <c r="CW576" i="59"/>
  <c r="CV576" i="59"/>
  <c r="CU576" i="59"/>
  <c r="CT576" i="59"/>
  <c r="CS576" i="59"/>
  <c r="CR576" i="59"/>
  <c r="CQ576" i="59"/>
  <c r="CP576" i="59"/>
  <c r="CO576" i="59"/>
  <c r="CN576" i="59"/>
  <c r="CM576" i="59"/>
  <c r="CL576" i="59"/>
  <c r="CK576" i="59"/>
  <c r="CJ576" i="59"/>
  <c r="CI576" i="59"/>
  <c r="CH576" i="59"/>
  <c r="CG576" i="59"/>
  <c r="CF576" i="59"/>
  <c r="CE576" i="59"/>
  <c r="CD576" i="59"/>
  <c r="CC576" i="59"/>
  <c r="CB576" i="59"/>
  <c r="CA576" i="59"/>
  <c r="BZ576" i="59"/>
  <c r="BY576" i="59"/>
  <c r="BX576" i="59"/>
  <c r="BW576" i="59"/>
  <c r="BV576" i="59"/>
  <c r="BU576" i="59"/>
  <c r="BT576" i="59"/>
  <c r="BS576" i="59"/>
  <c r="BR576" i="59"/>
  <c r="BQ576" i="59"/>
  <c r="BP576" i="59"/>
  <c r="BO576" i="59"/>
  <c r="BN576" i="59"/>
  <c r="BM576" i="59"/>
  <c r="BL576" i="59"/>
  <c r="BK576" i="59"/>
  <c r="BJ576" i="59"/>
  <c r="BI576" i="59"/>
  <c r="BH576" i="59"/>
  <c r="BG576" i="59"/>
  <c r="BF576" i="59"/>
  <c r="BE576" i="59"/>
  <c r="BD576" i="59"/>
  <c r="BC576" i="59"/>
  <c r="BB576" i="59"/>
  <c r="BA576" i="59"/>
  <c r="AZ576" i="59"/>
  <c r="AY576" i="59"/>
  <c r="AX576" i="59"/>
  <c r="AW576" i="59"/>
  <c r="AV576" i="59"/>
  <c r="AU576" i="59"/>
  <c r="AT576" i="59"/>
  <c r="AS576" i="59"/>
  <c r="AR576" i="59"/>
  <c r="AQ576" i="59"/>
  <c r="AP576" i="59"/>
  <c r="AO576" i="59"/>
  <c r="AN576" i="59"/>
  <c r="AM576" i="59"/>
  <c r="AL576" i="59"/>
  <c r="AK576" i="59"/>
  <c r="AJ576" i="59"/>
  <c r="AI576" i="59"/>
  <c r="AH576" i="59"/>
  <c r="AG576" i="59"/>
  <c r="AF576" i="59"/>
  <c r="AE576" i="59"/>
  <c r="AD576" i="59"/>
  <c r="AC576" i="59"/>
  <c r="AB576" i="59"/>
  <c r="AA576" i="59"/>
  <c r="Z576" i="59"/>
  <c r="Y576" i="59"/>
  <c r="X576" i="59"/>
  <c r="W576" i="59"/>
  <c r="V576" i="59"/>
  <c r="U576" i="59"/>
  <c r="T576" i="59"/>
  <c r="S576" i="59"/>
  <c r="R576" i="59"/>
  <c r="Q576" i="59"/>
  <c r="P576" i="59"/>
  <c r="O576" i="59"/>
  <c r="N576" i="59"/>
  <c r="M576" i="59"/>
  <c r="L576" i="59"/>
  <c r="K576" i="59"/>
  <c r="J576" i="59"/>
  <c r="I576" i="59"/>
  <c r="H576" i="59"/>
  <c r="G576" i="59"/>
  <c r="F576" i="59"/>
  <c r="E576" i="59"/>
  <c r="D576" i="59"/>
  <c r="C576" i="59"/>
  <c r="KQ481" i="59"/>
  <c r="KP481" i="59"/>
  <c r="KO481" i="59"/>
  <c r="KN481" i="59"/>
  <c r="KM481" i="59"/>
  <c r="KL481" i="59"/>
  <c r="KJ481" i="59"/>
  <c r="KI481" i="59"/>
  <c r="KH481" i="59"/>
  <c r="KG481" i="59"/>
  <c r="KK481" i="59"/>
  <c r="KF481" i="59"/>
  <c r="KD481" i="59"/>
  <c r="KE481" i="59"/>
  <c r="KC481" i="59"/>
  <c r="KB481" i="59"/>
  <c r="JY481" i="59"/>
  <c r="JZ481" i="59"/>
  <c r="JX481" i="59"/>
  <c r="JW481" i="59"/>
  <c r="JV481" i="59"/>
  <c r="JU481" i="59"/>
  <c r="KA481" i="59"/>
  <c r="JQ481" i="59"/>
  <c r="JS481" i="59"/>
  <c r="JR481" i="59"/>
  <c r="JO481" i="59"/>
  <c r="JT481" i="59"/>
  <c r="JP481" i="59"/>
  <c r="JM481" i="59"/>
  <c r="JH481" i="59"/>
  <c r="JL481" i="59"/>
  <c r="JI481" i="59"/>
  <c r="JG481" i="59"/>
  <c r="JF481" i="59"/>
  <c r="JE481" i="59"/>
  <c r="JJ481" i="59"/>
  <c r="JN481" i="59"/>
  <c r="JK481" i="59"/>
  <c r="JB481" i="59"/>
  <c r="JC481" i="59"/>
  <c r="JA481" i="59"/>
  <c r="IZ481" i="59"/>
  <c r="IY481" i="59"/>
  <c r="IX481" i="59"/>
  <c r="IW481" i="59"/>
  <c r="IV481" i="59"/>
  <c r="IU481" i="59"/>
  <c r="IT481" i="59"/>
  <c r="IS481" i="59"/>
  <c r="JD481" i="59"/>
  <c r="IR481" i="59"/>
  <c r="IQ481" i="59"/>
  <c r="IP481" i="59"/>
  <c r="IO481" i="59"/>
  <c r="IN481" i="59"/>
  <c r="IM481" i="59"/>
  <c r="IL481" i="59"/>
  <c r="IK481" i="59"/>
  <c r="IJ481" i="59"/>
  <c r="II481" i="59"/>
  <c r="IH481" i="59"/>
  <c r="IG481" i="59"/>
  <c r="IF481" i="59"/>
  <c r="IE481" i="59"/>
  <c r="ID481" i="59"/>
  <c r="IC481" i="59"/>
  <c r="IB481" i="59"/>
  <c r="IA481" i="59"/>
  <c r="HZ481" i="59"/>
  <c r="HY481" i="59"/>
  <c r="HX481" i="59"/>
  <c r="HW481" i="59"/>
  <c r="HV481" i="59"/>
  <c r="HU481" i="59"/>
  <c r="HT481" i="59"/>
  <c r="HS481" i="59"/>
  <c r="HR481" i="59"/>
  <c r="HQ481" i="59"/>
  <c r="HP481" i="59"/>
  <c r="HO481" i="59"/>
  <c r="HN481" i="59"/>
  <c r="HM481" i="59"/>
  <c r="HL481" i="59"/>
  <c r="HK481" i="59"/>
  <c r="HJ481" i="59"/>
  <c r="HI481" i="59"/>
  <c r="HH481" i="59"/>
  <c r="HG481" i="59"/>
  <c r="HF481" i="59"/>
  <c r="HE481" i="59"/>
  <c r="HD481" i="59"/>
  <c r="HC481" i="59"/>
  <c r="HB481" i="59"/>
  <c r="HA481" i="59"/>
  <c r="GZ481" i="59"/>
  <c r="GY481" i="59"/>
  <c r="GX481" i="59"/>
  <c r="GW481" i="59"/>
  <c r="GV481" i="59"/>
  <c r="GU481" i="59"/>
  <c r="GT481" i="59"/>
  <c r="GS481" i="59"/>
  <c r="GR481" i="59"/>
  <c r="GQ481" i="59"/>
  <c r="GP481" i="59"/>
  <c r="GO481" i="59"/>
  <c r="GN481" i="59"/>
  <c r="GM481" i="59"/>
  <c r="GL481" i="59"/>
  <c r="GK481" i="59"/>
  <c r="GJ481" i="59"/>
  <c r="GI481" i="59"/>
  <c r="GH481" i="59"/>
  <c r="GG481" i="59"/>
  <c r="GF481" i="59"/>
  <c r="GE481" i="59"/>
  <c r="GD481" i="59"/>
  <c r="GC481" i="59"/>
  <c r="GB481" i="59"/>
  <c r="GA481" i="59"/>
  <c r="FZ481" i="59"/>
  <c r="FY481" i="59"/>
  <c r="FX481" i="59"/>
  <c r="FW481" i="59"/>
  <c r="FV481" i="59"/>
  <c r="FU481" i="59"/>
  <c r="FT481" i="59"/>
  <c r="FS481" i="59"/>
  <c r="FR481" i="59"/>
  <c r="FQ481" i="59"/>
  <c r="FP481" i="59"/>
  <c r="FO481" i="59"/>
  <c r="FN481" i="59"/>
  <c r="FM481" i="59"/>
  <c r="FL481" i="59"/>
  <c r="FK481" i="59"/>
  <c r="FJ481" i="59"/>
  <c r="FI481" i="59"/>
  <c r="FH481" i="59"/>
  <c r="FG481" i="59"/>
  <c r="FF481" i="59"/>
  <c r="FE481" i="59"/>
  <c r="FD481" i="59"/>
  <c r="FC481" i="59"/>
  <c r="FB481" i="59"/>
  <c r="FA481" i="59"/>
  <c r="EZ481" i="59"/>
  <c r="EY481" i="59"/>
  <c r="EX481" i="59"/>
  <c r="EW481" i="59"/>
  <c r="EV481" i="59"/>
  <c r="EU481" i="59"/>
  <c r="ET481" i="59"/>
  <c r="ES481" i="59"/>
  <c r="ER481" i="59"/>
  <c r="EQ481" i="59"/>
  <c r="EP481" i="59"/>
  <c r="EO481" i="59"/>
  <c r="EN481" i="59"/>
  <c r="EM481" i="59"/>
  <c r="EL481" i="59"/>
  <c r="EK481" i="59"/>
  <c r="EJ481" i="59"/>
  <c r="EI481" i="59"/>
  <c r="EH481" i="59"/>
  <c r="EG481" i="59"/>
  <c r="EF481" i="59"/>
  <c r="EE481" i="59"/>
  <c r="ED481" i="59"/>
  <c r="EC481" i="59"/>
  <c r="EB481" i="59"/>
  <c r="EA481" i="59"/>
  <c r="DZ481" i="59"/>
  <c r="DY481" i="59"/>
  <c r="DX481" i="59"/>
  <c r="DW481" i="59"/>
  <c r="DV481" i="59"/>
  <c r="DU481" i="59"/>
  <c r="DT481" i="59"/>
  <c r="DS481" i="59"/>
  <c r="DR481" i="59"/>
  <c r="DQ481" i="59"/>
  <c r="DP481" i="59"/>
  <c r="DO481" i="59"/>
  <c r="DN481" i="59"/>
  <c r="DM481" i="59"/>
  <c r="DL481" i="59"/>
  <c r="DK481" i="59"/>
  <c r="DJ481" i="59"/>
  <c r="DI481" i="59"/>
  <c r="DH481" i="59"/>
  <c r="DG481" i="59"/>
  <c r="DF481" i="59"/>
  <c r="DE481" i="59"/>
  <c r="DD481" i="59"/>
  <c r="DC481" i="59"/>
  <c r="DB481" i="59"/>
  <c r="DA481" i="59"/>
  <c r="CZ481" i="59"/>
  <c r="CY481" i="59"/>
  <c r="CX481" i="59"/>
  <c r="CW481" i="59"/>
  <c r="CV481" i="59"/>
  <c r="CU481" i="59"/>
  <c r="CT481" i="59"/>
  <c r="CS481" i="59"/>
  <c r="CR481" i="59"/>
  <c r="CQ481" i="59"/>
  <c r="CP481" i="59"/>
  <c r="CO481" i="59"/>
  <c r="CN481" i="59"/>
  <c r="CM481" i="59"/>
  <c r="CL481" i="59"/>
  <c r="CK481" i="59"/>
  <c r="CJ481" i="59"/>
  <c r="CI481" i="59"/>
  <c r="CH481" i="59"/>
  <c r="CG481" i="59"/>
  <c r="CF481" i="59"/>
  <c r="CE481" i="59"/>
  <c r="CD481" i="59"/>
  <c r="CC481" i="59"/>
  <c r="CB481" i="59"/>
  <c r="CA481" i="59"/>
  <c r="BZ481" i="59"/>
  <c r="BY481" i="59"/>
  <c r="BX481" i="59"/>
  <c r="BW481" i="59"/>
  <c r="BV481" i="59"/>
  <c r="BU481" i="59"/>
  <c r="BT481" i="59"/>
  <c r="BS481" i="59"/>
  <c r="BR481" i="59"/>
  <c r="BQ481" i="59"/>
  <c r="BP481" i="59"/>
  <c r="BO481" i="59"/>
  <c r="BN481" i="59"/>
  <c r="BM481" i="59"/>
  <c r="BL481" i="59"/>
  <c r="BK481" i="59"/>
  <c r="BJ481" i="59"/>
  <c r="BI481" i="59"/>
  <c r="BH481" i="59"/>
  <c r="BG481" i="59"/>
  <c r="BF481" i="59"/>
  <c r="BE481" i="59"/>
  <c r="BD481" i="59"/>
  <c r="BC481" i="59"/>
  <c r="BB481" i="59"/>
  <c r="BA481" i="59"/>
  <c r="AZ481" i="59"/>
  <c r="AY481" i="59"/>
  <c r="AX481" i="59"/>
  <c r="AW481" i="59"/>
  <c r="AV481" i="59"/>
  <c r="AU481" i="59"/>
  <c r="AT481" i="59"/>
  <c r="AS481" i="59"/>
  <c r="AR481" i="59"/>
  <c r="AQ481" i="59"/>
  <c r="AP481" i="59"/>
  <c r="AO481" i="59"/>
  <c r="AN481" i="59"/>
  <c r="AM481" i="59"/>
  <c r="AL481" i="59"/>
  <c r="AK481" i="59"/>
  <c r="AJ481" i="59"/>
  <c r="AI481" i="59"/>
  <c r="AH481" i="59"/>
  <c r="AG481" i="59"/>
  <c r="AF481" i="59"/>
  <c r="AE481" i="59"/>
  <c r="AD481" i="59"/>
  <c r="AC481" i="59"/>
  <c r="AB481" i="59"/>
  <c r="AA481" i="59"/>
  <c r="Z481" i="59"/>
  <c r="Y481" i="59"/>
  <c r="X481" i="59"/>
  <c r="W481" i="59"/>
  <c r="V481" i="59"/>
  <c r="U481" i="59"/>
  <c r="T481" i="59"/>
  <c r="S481" i="59"/>
  <c r="R481" i="59"/>
  <c r="Q481" i="59"/>
  <c r="P481" i="59"/>
  <c r="O481" i="59"/>
  <c r="N481" i="59"/>
  <c r="M481" i="59"/>
  <c r="L481" i="59"/>
  <c r="K481" i="59"/>
  <c r="J481" i="59"/>
  <c r="I481" i="59"/>
  <c r="H481" i="59"/>
  <c r="G481" i="59"/>
  <c r="F481" i="59"/>
  <c r="E481" i="59"/>
  <c r="D481" i="59"/>
  <c r="C481" i="59"/>
  <c r="KQ472" i="59"/>
  <c r="KP472" i="59"/>
  <c r="KO472" i="59"/>
  <c r="KN472" i="59"/>
  <c r="KM472" i="59"/>
  <c r="KL472" i="59"/>
  <c r="KK472" i="59"/>
  <c r="KJ472" i="59"/>
  <c r="KI472" i="59"/>
  <c r="KH472" i="59"/>
  <c r="KG472" i="59"/>
  <c r="KF472" i="59"/>
  <c r="KD472" i="59"/>
  <c r="KE472" i="59"/>
  <c r="KC472" i="59"/>
  <c r="KA472" i="59"/>
  <c r="JZ472" i="59"/>
  <c r="JY472" i="59"/>
  <c r="JX472" i="59"/>
  <c r="JW472" i="59"/>
  <c r="JV472" i="59"/>
  <c r="JU472" i="59"/>
  <c r="KB472" i="59"/>
  <c r="JT472" i="59"/>
  <c r="JR472" i="59"/>
  <c r="JO472" i="59"/>
  <c r="JQ472" i="59"/>
  <c r="JS472" i="59"/>
  <c r="JM472" i="59"/>
  <c r="JJ472" i="59"/>
  <c r="JP472" i="59"/>
  <c r="JL472" i="59"/>
  <c r="JG472" i="59"/>
  <c r="JF472" i="59"/>
  <c r="JE472" i="59"/>
  <c r="JN472" i="59"/>
  <c r="JK472" i="59"/>
  <c r="JH472" i="59"/>
  <c r="JA472" i="59"/>
  <c r="IZ472" i="59"/>
  <c r="IY472" i="59"/>
  <c r="IX472" i="59"/>
  <c r="IW472" i="59"/>
  <c r="IV472" i="59"/>
  <c r="IU472" i="59"/>
  <c r="IT472" i="59"/>
  <c r="IS472" i="59"/>
  <c r="JI472" i="59"/>
  <c r="JB472" i="59"/>
  <c r="JD472" i="59"/>
  <c r="IR472" i="59"/>
  <c r="IQ472" i="59"/>
  <c r="IP472" i="59"/>
  <c r="IO472" i="59"/>
  <c r="IN472" i="59"/>
  <c r="IM472" i="59"/>
  <c r="IL472" i="59"/>
  <c r="IK472" i="59"/>
  <c r="IJ472" i="59"/>
  <c r="II472" i="59"/>
  <c r="IH472" i="59"/>
  <c r="IG472" i="59"/>
  <c r="JC472" i="59"/>
  <c r="IF472" i="59"/>
  <c r="IE472" i="59"/>
  <c r="ID472" i="59"/>
  <c r="IC472" i="59"/>
  <c r="IB472" i="59"/>
  <c r="IA472" i="59"/>
  <c r="HZ472" i="59"/>
  <c r="HY472" i="59"/>
  <c r="HX472" i="59"/>
  <c r="HW472" i="59"/>
  <c r="HV472" i="59"/>
  <c r="HU472" i="59"/>
  <c r="HT472" i="59"/>
  <c r="HS472" i="59"/>
  <c r="HR472" i="59"/>
  <c r="HQ472" i="59"/>
  <c r="HP472" i="59"/>
  <c r="HO472" i="59"/>
  <c r="HN472" i="59"/>
  <c r="HM472" i="59"/>
  <c r="HL472" i="59"/>
  <c r="HK472" i="59"/>
  <c r="HJ472" i="59"/>
  <c r="HI472" i="59"/>
  <c r="HH472" i="59"/>
  <c r="HG472" i="59"/>
  <c r="HF472" i="59"/>
  <c r="HE472" i="59"/>
  <c r="HD472" i="59"/>
  <c r="HC472" i="59"/>
  <c r="HB472" i="59"/>
  <c r="HA472" i="59"/>
  <c r="GZ472" i="59"/>
  <c r="GY472" i="59"/>
  <c r="GX472" i="59"/>
  <c r="GW472" i="59"/>
  <c r="GV472" i="59"/>
  <c r="GU472" i="59"/>
  <c r="GT472" i="59"/>
  <c r="GS472" i="59"/>
  <c r="GR472" i="59"/>
  <c r="GQ472" i="59"/>
  <c r="GP472" i="59"/>
  <c r="GO472" i="59"/>
  <c r="GN472" i="59"/>
  <c r="GM472" i="59"/>
  <c r="GL472" i="59"/>
  <c r="GK472" i="59"/>
  <c r="GJ472" i="59"/>
  <c r="GI472" i="59"/>
  <c r="GH472" i="59"/>
  <c r="GG472" i="59"/>
  <c r="GF472" i="59"/>
  <c r="GE472" i="59"/>
  <c r="GD472" i="59"/>
  <c r="GC472" i="59"/>
  <c r="GB472" i="59"/>
  <c r="GA472" i="59"/>
  <c r="FZ472" i="59"/>
  <c r="FY472" i="59"/>
  <c r="FX472" i="59"/>
  <c r="FW472" i="59"/>
  <c r="FV472" i="59"/>
  <c r="FU472" i="59"/>
  <c r="FT472" i="59"/>
  <c r="FS472" i="59"/>
  <c r="FR472" i="59"/>
  <c r="FQ472" i="59"/>
  <c r="FP472" i="59"/>
  <c r="FO472" i="59"/>
  <c r="FN472" i="59"/>
  <c r="FM472" i="59"/>
  <c r="FL472" i="59"/>
  <c r="FK472" i="59"/>
  <c r="FJ472" i="59"/>
  <c r="FI472" i="59"/>
  <c r="FH472" i="59"/>
  <c r="FG472" i="59"/>
  <c r="FF472" i="59"/>
  <c r="FE472" i="59"/>
  <c r="FD472" i="59"/>
  <c r="FC472" i="59"/>
  <c r="FB472" i="59"/>
  <c r="FA472" i="59"/>
  <c r="EZ472" i="59"/>
  <c r="EY472" i="59"/>
  <c r="EX472" i="59"/>
  <c r="EW472" i="59"/>
  <c r="EV472" i="59"/>
  <c r="EU472" i="59"/>
  <c r="ET472" i="59"/>
  <c r="ES472" i="59"/>
  <c r="ER472" i="59"/>
  <c r="EQ472" i="59"/>
  <c r="EP472" i="59"/>
  <c r="EO472" i="59"/>
  <c r="EN472" i="59"/>
  <c r="EM472" i="59"/>
  <c r="EL472" i="59"/>
  <c r="EK472" i="59"/>
  <c r="EJ472" i="59"/>
  <c r="EI472" i="59"/>
  <c r="EH472" i="59"/>
  <c r="EG472" i="59"/>
  <c r="EF472" i="59"/>
  <c r="EE472" i="59"/>
  <c r="ED472" i="59"/>
  <c r="EC472" i="59"/>
  <c r="EB472" i="59"/>
  <c r="EA472" i="59"/>
  <c r="DZ472" i="59"/>
  <c r="DY472" i="59"/>
  <c r="DX472" i="59"/>
  <c r="DW472" i="59"/>
  <c r="DV472" i="59"/>
  <c r="DU472" i="59"/>
  <c r="DT472" i="59"/>
  <c r="DS472" i="59"/>
  <c r="DR472" i="59"/>
  <c r="DQ472" i="59"/>
  <c r="DP472" i="59"/>
  <c r="DO472" i="59"/>
  <c r="DN472" i="59"/>
  <c r="DM472" i="59"/>
  <c r="DL472" i="59"/>
  <c r="DK472" i="59"/>
  <c r="DJ472" i="59"/>
  <c r="DI472" i="59"/>
  <c r="DH472" i="59"/>
  <c r="DG472" i="59"/>
  <c r="DF472" i="59"/>
  <c r="DE472" i="59"/>
  <c r="DD472" i="59"/>
  <c r="DC472" i="59"/>
  <c r="DB472" i="59"/>
  <c r="DA472" i="59"/>
  <c r="CZ472" i="59"/>
  <c r="CY472" i="59"/>
  <c r="CX472" i="59"/>
  <c r="CW472" i="59"/>
  <c r="CV472" i="59"/>
  <c r="CU472" i="59"/>
  <c r="CT472" i="59"/>
  <c r="CS472" i="59"/>
  <c r="CR472" i="59"/>
  <c r="CQ472" i="59"/>
  <c r="CP472" i="59"/>
  <c r="CO472" i="59"/>
  <c r="CN472" i="59"/>
  <c r="CM472" i="59"/>
  <c r="CL472" i="59"/>
  <c r="CK472" i="59"/>
  <c r="CJ472" i="59"/>
  <c r="CI472" i="59"/>
  <c r="CH472" i="59"/>
  <c r="CG472" i="59"/>
  <c r="CF472" i="59"/>
  <c r="CE472" i="59"/>
  <c r="CD472" i="59"/>
  <c r="CC472" i="59"/>
  <c r="CB472" i="59"/>
  <c r="CA472" i="59"/>
  <c r="BZ472" i="59"/>
  <c r="BY472" i="59"/>
  <c r="BX472" i="59"/>
  <c r="BW472" i="59"/>
  <c r="BV472" i="59"/>
  <c r="BU472" i="59"/>
  <c r="BT472" i="59"/>
  <c r="BS472" i="59"/>
  <c r="BR472" i="59"/>
  <c r="BQ472" i="59"/>
  <c r="BP472" i="59"/>
  <c r="BO472" i="59"/>
  <c r="BN472" i="59"/>
  <c r="BM472" i="59"/>
  <c r="BL472" i="59"/>
  <c r="BK472" i="59"/>
  <c r="BJ472" i="59"/>
  <c r="BI472" i="59"/>
  <c r="BH472" i="59"/>
  <c r="BG472" i="59"/>
  <c r="BF472" i="59"/>
  <c r="BE472" i="59"/>
  <c r="BD472" i="59"/>
  <c r="BC472" i="59"/>
  <c r="BB472" i="59"/>
  <c r="BA472" i="59"/>
  <c r="AZ472" i="59"/>
  <c r="AY472" i="59"/>
  <c r="AX472" i="59"/>
  <c r="AW472" i="59"/>
  <c r="AV472" i="59"/>
  <c r="AU472" i="59"/>
  <c r="AT472" i="59"/>
  <c r="AS472" i="59"/>
  <c r="AR472" i="59"/>
  <c r="AQ472" i="59"/>
  <c r="AP472" i="59"/>
  <c r="AO472" i="59"/>
  <c r="AN472" i="59"/>
  <c r="AM472" i="59"/>
  <c r="AL472" i="59"/>
  <c r="AK472" i="59"/>
  <c r="AJ472" i="59"/>
  <c r="AI472" i="59"/>
  <c r="AH472" i="59"/>
  <c r="AG472" i="59"/>
  <c r="AF472" i="59"/>
  <c r="AE472" i="59"/>
  <c r="AD472" i="59"/>
  <c r="AC472" i="59"/>
  <c r="AB472" i="59"/>
  <c r="AA472" i="59"/>
  <c r="Z472" i="59"/>
  <c r="Y472" i="59"/>
  <c r="X472" i="59"/>
  <c r="W472" i="59"/>
  <c r="V472" i="59"/>
  <c r="U472" i="59"/>
  <c r="T472" i="59"/>
  <c r="S472" i="59"/>
  <c r="R472" i="59"/>
  <c r="Q472" i="59"/>
  <c r="P472" i="59"/>
  <c r="O472" i="59"/>
  <c r="N472" i="59"/>
  <c r="M472" i="59"/>
  <c r="L472" i="59"/>
  <c r="K472" i="59"/>
  <c r="J472" i="59"/>
  <c r="I472" i="59"/>
  <c r="H472" i="59"/>
  <c r="G472" i="59"/>
  <c r="F472" i="59"/>
  <c r="E472" i="59"/>
  <c r="D472" i="59"/>
  <c r="C472" i="59"/>
  <c r="KQ492" i="59"/>
  <c r="KM492" i="59"/>
  <c r="KL492" i="59"/>
  <c r="KN492" i="59"/>
  <c r="KK492" i="59"/>
  <c r="KJ492" i="59"/>
  <c r="KP492" i="59"/>
  <c r="KO492" i="59"/>
  <c r="KH492" i="59"/>
  <c r="KI492" i="59"/>
  <c r="KG492" i="59"/>
  <c r="KE492" i="59"/>
  <c r="KF492" i="59"/>
  <c r="KC492" i="59"/>
  <c r="KD492" i="59"/>
  <c r="JY492" i="59"/>
  <c r="JX492" i="59"/>
  <c r="JW492" i="59"/>
  <c r="KA492" i="59"/>
  <c r="JZ492" i="59"/>
  <c r="KB492" i="59"/>
  <c r="JV492" i="59"/>
  <c r="JU492" i="59"/>
  <c r="JS492" i="59"/>
  <c r="JR492" i="59"/>
  <c r="JQ492" i="59"/>
  <c r="JP492" i="59"/>
  <c r="JO492" i="59"/>
  <c r="JT492" i="59"/>
  <c r="JN492" i="59"/>
  <c r="JM492" i="59"/>
  <c r="JL492" i="59"/>
  <c r="JK492" i="59"/>
  <c r="JJ492" i="59"/>
  <c r="JH492" i="59"/>
  <c r="JI492" i="59"/>
  <c r="JG492" i="59"/>
  <c r="JF492" i="59"/>
  <c r="JE492" i="59"/>
  <c r="JD492" i="59"/>
  <c r="JC492" i="59"/>
  <c r="JB492" i="59"/>
  <c r="JA492" i="59"/>
  <c r="IZ492" i="59"/>
  <c r="IY492" i="59"/>
  <c r="IX492" i="59"/>
  <c r="IW492" i="59"/>
  <c r="IV492" i="59"/>
  <c r="IU492" i="59"/>
  <c r="IT492" i="59"/>
  <c r="IS492" i="59"/>
  <c r="IR492" i="59"/>
  <c r="IQ492" i="59"/>
  <c r="IP492" i="59"/>
  <c r="IO492" i="59"/>
  <c r="IN492" i="59"/>
  <c r="IM492" i="59"/>
  <c r="IL492" i="59"/>
  <c r="IK492" i="59"/>
  <c r="IJ492" i="59"/>
  <c r="II492" i="59"/>
  <c r="IH492" i="59"/>
  <c r="IG492" i="59"/>
  <c r="IF492" i="59"/>
  <c r="IE492" i="59"/>
  <c r="ID492" i="59"/>
  <c r="IC492" i="59"/>
  <c r="IB492" i="59"/>
  <c r="IA492" i="59"/>
  <c r="HZ492" i="59"/>
  <c r="HY492" i="59"/>
  <c r="HX492" i="59"/>
  <c r="HW492" i="59"/>
  <c r="HV492" i="59"/>
  <c r="HU492" i="59"/>
  <c r="HT492" i="59"/>
  <c r="HS492" i="59"/>
  <c r="HM492" i="59"/>
  <c r="HK492" i="59"/>
  <c r="HR492" i="59"/>
  <c r="HL492" i="59"/>
  <c r="HI492" i="59"/>
  <c r="HH492" i="59"/>
  <c r="HG492" i="59"/>
  <c r="HF492" i="59"/>
  <c r="HE492" i="59"/>
  <c r="HD492" i="59"/>
  <c r="HC492" i="59"/>
  <c r="HB492" i="59"/>
  <c r="HA492" i="59"/>
  <c r="GZ492" i="59"/>
  <c r="GY492" i="59"/>
  <c r="HQ492" i="59"/>
  <c r="HJ492" i="59"/>
  <c r="HP492" i="59"/>
  <c r="HO492" i="59"/>
  <c r="HN492" i="59"/>
  <c r="GX492" i="59"/>
  <c r="GW492" i="59"/>
  <c r="GV492" i="59"/>
  <c r="GU492" i="59"/>
  <c r="GT492" i="59"/>
  <c r="GS492" i="59"/>
  <c r="GR492" i="59"/>
  <c r="GQ492" i="59"/>
  <c r="GP492" i="59"/>
  <c r="GO492" i="59"/>
  <c r="GN492" i="59"/>
  <c r="GM492" i="59"/>
  <c r="GL492" i="59"/>
  <c r="GK492" i="59"/>
  <c r="GJ492" i="59"/>
  <c r="GI492" i="59"/>
  <c r="GH492" i="59"/>
  <c r="GG492" i="59"/>
  <c r="GF492" i="59"/>
  <c r="GE492" i="59"/>
  <c r="GD492" i="59"/>
  <c r="GC492" i="59"/>
  <c r="GB492" i="59"/>
  <c r="GA492" i="59"/>
  <c r="FZ492" i="59"/>
  <c r="FY492" i="59"/>
  <c r="FX492" i="59"/>
  <c r="FW492" i="59"/>
  <c r="FV492" i="59"/>
  <c r="FU492" i="59"/>
  <c r="FT492" i="59"/>
  <c r="FS492" i="59"/>
  <c r="FR492" i="59"/>
  <c r="FQ492" i="59"/>
  <c r="FP492" i="59"/>
  <c r="FO492" i="59"/>
  <c r="FN492" i="59"/>
  <c r="FM492" i="59"/>
  <c r="FL492" i="59"/>
  <c r="FK492" i="59"/>
  <c r="FJ492" i="59"/>
  <c r="FI492" i="59"/>
  <c r="FH492" i="59"/>
  <c r="FG492" i="59"/>
  <c r="FF492" i="59"/>
  <c r="FE492" i="59"/>
  <c r="FD492" i="59"/>
  <c r="FC492" i="59"/>
  <c r="FB492" i="59"/>
  <c r="FA492" i="59"/>
  <c r="EZ492" i="59"/>
  <c r="EY492" i="59"/>
  <c r="EX492" i="59"/>
  <c r="EW492" i="59"/>
  <c r="EV492" i="59"/>
  <c r="EU492" i="59"/>
  <c r="ET492" i="59"/>
  <c r="ES492" i="59"/>
  <c r="ER492" i="59"/>
  <c r="EQ492" i="59"/>
  <c r="EP492" i="59"/>
  <c r="EO492" i="59"/>
  <c r="EN492" i="59"/>
  <c r="EM492" i="59"/>
  <c r="EL492" i="59"/>
  <c r="EK492" i="59"/>
  <c r="EJ492" i="59"/>
  <c r="EI492" i="59"/>
  <c r="EH492" i="59"/>
  <c r="EG492" i="59"/>
  <c r="EF492" i="59"/>
  <c r="EE492" i="59"/>
  <c r="ED492" i="59"/>
  <c r="EC492" i="59"/>
  <c r="EB492" i="59"/>
  <c r="EA492" i="59"/>
  <c r="DZ492" i="59"/>
  <c r="DY492" i="59"/>
  <c r="DX492" i="59"/>
  <c r="DW492" i="59"/>
  <c r="DV492" i="59"/>
  <c r="DU492" i="59"/>
  <c r="DT492" i="59"/>
  <c r="DS492" i="59"/>
  <c r="DR492" i="59"/>
  <c r="DQ492" i="59"/>
  <c r="DP492" i="59"/>
  <c r="DO492" i="59"/>
  <c r="DN492" i="59"/>
  <c r="DM492" i="59"/>
  <c r="DL492" i="59"/>
  <c r="DK492" i="59"/>
  <c r="DJ492" i="59"/>
  <c r="DI492" i="59"/>
  <c r="DH492" i="59"/>
  <c r="DG492" i="59"/>
  <c r="DF492" i="59"/>
  <c r="DE492" i="59"/>
  <c r="DD492" i="59"/>
  <c r="DC492" i="59"/>
  <c r="DB492" i="59"/>
  <c r="DA492" i="59"/>
  <c r="CZ492" i="59"/>
  <c r="CY492" i="59"/>
  <c r="CX492" i="59"/>
  <c r="CW492" i="59"/>
  <c r="CV492" i="59"/>
  <c r="CU492" i="59"/>
  <c r="CT492" i="59"/>
  <c r="CS492" i="59"/>
  <c r="CR492" i="59"/>
  <c r="CQ492" i="59"/>
  <c r="CP492" i="59"/>
  <c r="CO492" i="59"/>
  <c r="CN492" i="59"/>
  <c r="CM492" i="59"/>
  <c r="CL492" i="59"/>
  <c r="CK492" i="59"/>
  <c r="CJ492" i="59"/>
  <c r="CI492" i="59"/>
  <c r="CH492" i="59"/>
  <c r="CG492" i="59"/>
  <c r="CF492" i="59"/>
  <c r="CE492" i="59"/>
  <c r="CD492" i="59"/>
  <c r="CC492" i="59"/>
  <c r="CB492" i="59"/>
  <c r="CA492" i="59"/>
  <c r="BZ492" i="59"/>
  <c r="BY492" i="59"/>
  <c r="BX492" i="59"/>
  <c r="BW492" i="59"/>
  <c r="BV492" i="59"/>
  <c r="BU492" i="59"/>
  <c r="BT492" i="59"/>
  <c r="BS492" i="59"/>
  <c r="BR492" i="59"/>
  <c r="BQ492" i="59"/>
  <c r="BP492" i="59"/>
  <c r="BO492" i="59"/>
  <c r="BN492" i="59"/>
  <c r="BM492" i="59"/>
  <c r="BL492" i="59"/>
  <c r="BK492" i="59"/>
  <c r="BJ492" i="59"/>
  <c r="BI492" i="59"/>
  <c r="BH492" i="59"/>
  <c r="BG492" i="59"/>
  <c r="BF492" i="59"/>
  <c r="BE492" i="59"/>
  <c r="BD492" i="59"/>
  <c r="BC492" i="59"/>
  <c r="BB492" i="59"/>
  <c r="BA492" i="59"/>
  <c r="AZ492" i="59"/>
  <c r="AY492" i="59"/>
  <c r="AX492" i="59"/>
  <c r="AW492" i="59"/>
  <c r="AV492" i="59"/>
  <c r="AU492" i="59"/>
  <c r="AT492" i="59"/>
  <c r="AS492" i="59"/>
  <c r="AR492" i="59"/>
  <c r="AQ492" i="59"/>
  <c r="AP492" i="59"/>
  <c r="AO492" i="59"/>
  <c r="AN492" i="59"/>
  <c r="AM492" i="59"/>
  <c r="AL492" i="59"/>
  <c r="AK492" i="59"/>
  <c r="AJ492" i="59"/>
  <c r="AI492" i="59"/>
  <c r="AH492" i="59"/>
  <c r="AG492" i="59"/>
  <c r="AF492" i="59"/>
  <c r="AE492" i="59"/>
  <c r="AD492" i="59"/>
  <c r="AC492" i="59"/>
  <c r="AB492" i="59"/>
  <c r="AA492" i="59"/>
  <c r="Z492" i="59"/>
  <c r="Y492" i="59"/>
  <c r="X492" i="59"/>
  <c r="W492" i="59"/>
  <c r="V492" i="59"/>
  <c r="U492" i="59"/>
  <c r="T492" i="59"/>
  <c r="S492" i="59"/>
  <c r="R492" i="59"/>
  <c r="Q492" i="59"/>
  <c r="P492" i="59"/>
  <c r="O492" i="59"/>
  <c r="N492" i="59"/>
  <c r="M492" i="59"/>
  <c r="L492" i="59"/>
  <c r="K492" i="59"/>
  <c r="J492" i="59"/>
  <c r="I492" i="59"/>
  <c r="H492" i="59"/>
  <c r="G492" i="59"/>
  <c r="F492" i="59"/>
  <c r="E492" i="59"/>
  <c r="D492" i="59"/>
  <c r="C492" i="59"/>
  <c r="KQ578" i="59"/>
  <c r="KP578" i="59"/>
  <c r="KN578" i="59"/>
  <c r="KO578" i="59"/>
  <c r="KK578" i="59"/>
  <c r="KM578" i="59"/>
  <c r="KL578" i="59"/>
  <c r="KG578" i="59"/>
  <c r="KF578" i="59"/>
  <c r="KE578" i="59"/>
  <c r="KD578" i="59"/>
  <c r="KC578" i="59"/>
  <c r="KH578" i="59"/>
  <c r="KB578" i="59"/>
  <c r="KA578" i="59"/>
  <c r="KI578" i="59"/>
  <c r="KJ578" i="59"/>
  <c r="JZ578" i="59"/>
  <c r="JY578" i="59"/>
  <c r="JW578" i="59"/>
  <c r="JT578" i="59"/>
  <c r="JV578" i="59"/>
  <c r="JS578" i="59"/>
  <c r="JR578" i="59"/>
  <c r="JX578" i="59"/>
  <c r="JQ578" i="59"/>
  <c r="JU578" i="59"/>
  <c r="JI578" i="59"/>
  <c r="JM578" i="59"/>
  <c r="JJ578" i="59"/>
  <c r="JG578" i="59"/>
  <c r="JF578" i="59"/>
  <c r="JE578" i="59"/>
  <c r="JL578" i="59"/>
  <c r="JD578" i="59"/>
  <c r="JA578" i="59"/>
  <c r="IZ578" i="59"/>
  <c r="IY578" i="59"/>
  <c r="IX578" i="59"/>
  <c r="IW578" i="59"/>
  <c r="IV578" i="59"/>
  <c r="IU578" i="59"/>
  <c r="IT578" i="59"/>
  <c r="IS578" i="59"/>
  <c r="IR578" i="59"/>
  <c r="JP578" i="59"/>
  <c r="JK578" i="59"/>
  <c r="JH578" i="59"/>
  <c r="JC578" i="59"/>
  <c r="JB578" i="59"/>
  <c r="JO578" i="59"/>
  <c r="JN578" i="59"/>
  <c r="IQ578" i="59"/>
  <c r="IP578" i="59"/>
  <c r="IO578" i="59"/>
  <c r="IN578" i="59"/>
  <c r="IM578" i="59"/>
  <c r="IL578" i="59"/>
  <c r="IK578" i="59"/>
  <c r="IJ578" i="59"/>
  <c r="II578" i="59"/>
  <c r="IH578" i="59"/>
  <c r="IG578" i="59"/>
  <c r="IF578" i="59"/>
  <c r="IE578" i="59"/>
  <c r="ID578" i="59"/>
  <c r="IC578" i="59"/>
  <c r="HZ578" i="59"/>
  <c r="HW578" i="59"/>
  <c r="HT578" i="59"/>
  <c r="HS578" i="59"/>
  <c r="HR578" i="59"/>
  <c r="HQ578" i="59"/>
  <c r="HP578" i="59"/>
  <c r="HO578" i="59"/>
  <c r="HN578" i="59"/>
  <c r="HM578" i="59"/>
  <c r="HL578" i="59"/>
  <c r="HK578" i="59"/>
  <c r="HJ578" i="59"/>
  <c r="IB578" i="59"/>
  <c r="HY578" i="59"/>
  <c r="HV578" i="59"/>
  <c r="IA578" i="59"/>
  <c r="HX578" i="59"/>
  <c r="HU578" i="59"/>
  <c r="HI578" i="59"/>
  <c r="HH578" i="59"/>
  <c r="HG578" i="59"/>
  <c r="HF578" i="59"/>
  <c r="HE578" i="59"/>
  <c r="HD578" i="59"/>
  <c r="HC578" i="59"/>
  <c r="HB578" i="59"/>
  <c r="HA578" i="59"/>
  <c r="GZ578" i="59"/>
  <c r="GY578" i="59"/>
  <c r="GX578" i="59"/>
  <c r="GW578" i="59"/>
  <c r="GV578" i="59"/>
  <c r="GU578" i="59"/>
  <c r="GT578" i="59"/>
  <c r="GS578" i="59"/>
  <c r="GR578" i="59"/>
  <c r="GQ578" i="59"/>
  <c r="GP578" i="59"/>
  <c r="GO578" i="59"/>
  <c r="GN578" i="59"/>
  <c r="GM578" i="59"/>
  <c r="GL578" i="59"/>
  <c r="GK578" i="59"/>
  <c r="GJ578" i="59"/>
  <c r="GI578" i="59"/>
  <c r="GH578" i="59"/>
  <c r="GG578" i="59"/>
  <c r="GF578" i="59"/>
  <c r="GE578" i="59"/>
  <c r="GD578" i="59"/>
  <c r="GC578" i="59"/>
  <c r="GB578" i="59"/>
  <c r="GA578" i="59"/>
  <c r="FZ578" i="59"/>
  <c r="FY578" i="59"/>
  <c r="FX578" i="59"/>
  <c r="FW578" i="59"/>
  <c r="FV578" i="59"/>
  <c r="FU578" i="59"/>
  <c r="FT578" i="59"/>
  <c r="FS578" i="59"/>
  <c r="FR578" i="59"/>
  <c r="FQ578" i="59"/>
  <c r="FP578" i="59"/>
  <c r="FO578" i="59"/>
  <c r="FN578" i="59"/>
  <c r="FM578" i="59"/>
  <c r="FL578" i="59"/>
  <c r="FK578" i="59"/>
  <c r="FJ578" i="59"/>
  <c r="FI578" i="59"/>
  <c r="FH578" i="59"/>
  <c r="FG578" i="59"/>
  <c r="FF578" i="59"/>
  <c r="FE578" i="59"/>
  <c r="FD578" i="59"/>
  <c r="FC578" i="59"/>
  <c r="FB578" i="59"/>
  <c r="FA578" i="59"/>
  <c r="EZ578" i="59"/>
  <c r="EY578" i="59"/>
  <c r="EX578" i="59"/>
  <c r="EW578" i="59"/>
  <c r="EV578" i="59"/>
  <c r="EU578" i="59"/>
  <c r="ET578" i="59"/>
  <c r="ES578" i="59"/>
  <c r="ER578" i="59"/>
  <c r="EQ578" i="59"/>
  <c r="EP578" i="59"/>
  <c r="EO578" i="59"/>
  <c r="EN578" i="59"/>
  <c r="EM578" i="59"/>
  <c r="EL578" i="59"/>
  <c r="EK578" i="59"/>
  <c r="EJ578" i="59"/>
  <c r="EI578" i="59"/>
  <c r="EH578" i="59"/>
  <c r="EG578" i="59"/>
  <c r="EF578" i="59"/>
  <c r="EE578" i="59"/>
  <c r="ED578" i="59"/>
  <c r="EC578" i="59"/>
  <c r="EB578" i="59"/>
  <c r="EA578" i="59"/>
  <c r="DZ578" i="59"/>
  <c r="DY578" i="59"/>
  <c r="DX578" i="59"/>
  <c r="DW578" i="59"/>
  <c r="DV578" i="59"/>
  <c r="DU578" i="59"/>
  <c r="DT578" i="59"/>
  <c r="DS578" i="59"/>
  <c r="DR578" i="59"/>
  <c r="DQ578" i="59"/>
  <c r="DP578" i="59"/>
  <c r="DO578" i="59"/>
  <c r="DN578" i="59"/>
  <c r="DM578" i="59"/>
  <c r="DL578" i="59"/>
  <c r="DK578" i="59"/>
  <c r="DJ578" i="59"/>
  <c r="DI578" i="59"/>
  <c r="DH578" i="59"/>
  <c r="DG578" i="59"/>
  <c r="DF578" i="59"/>
  <c r="DE578" i="59"/>
  <c r="DD578" i="59"/>
  <c r="DC578" i="59"/>
  <c r="DB578" i="59"/>
  <c r="DA578" i="59"/>
  <c r="CZ578" i="59"/>
  <c r="CY578" i="59"/>
  <c r="CX578" i="59"/>
  <c r="CW578" i="59"/>
  <c r="CV578" i="59"/>
  <c r="CU578" i="59"/>
  <c r="CT578" i="59"/>
  <c r="CS578" i="59"/>
  <c r="CR578" i="59"/>
  <c r="CQ578" i="59"/>
  <c r="CP578" i="59"/>
  <c r="CO578" i="59"/>
  <c r="CN578" i="59"/>
  <c r="CM578" i="59"/>
  <c r="CL578" i="59"/>
  <c r="CK578" i="59"/>
  <c r="CJ578" i="59"/>
  <c r="CI578" i="59"/>
  <c r="CH578" i="59"/>
  <c r="CG578" i="59"/>
  <c r="CF578" i="59"/>
  <c r="CE578" i="59"/>
  <c r="CD578" i="59"/>
  <c r="CC578" i="59"/>
  <c r="CB578" i="59"/>
  <c r="CA578" i="59"/>
  <c r="BZ578" i="59"/>
  <c r="BY578" i="59"/>
  <c r="BX578" i="59"/>
  <c r="BW578" i="59"/>
  <c r="BV578" i="59"/>
  <c r="BU578" i="59"/>
  <c r="BT578" i="59"/>
  <c r="BS578" i="59"/>
  <c r="BR578" i="59"/>
  <c r="BQ578" i="59"/>
  <c r="BP578" i="59"/>
  <c r="BO578" i="59"/>
  <c r="BN578" i="59"/>
  <c r="BM578" i="59"/>
  <c r="BL578" i="59"/>
  <c r="BK578" i="59"/>
  <c r="BJ578" i="59"/>
  <c r="BI578" i="59"/>
  <c r="BH578" i="59"/>
  <c r="BG578" i="59"/>
  <c r="BF578" i="59"/>
  <c r="BE578" i="59"/>
  <c r="BD578" i="59"/>
  <c r="BC578" i="59"/>
  <c r="BB578" i="59"/>
  <c r="BA578" i="59"/>
  <c r="AZ578" i="59"/>
  <c r="AY578" i="59"/>
  <c r="AX578" i="59"/>
  <c r="AW578" i="59"/>
  <c r="AV578" i="59"/>
  <c r="AU578" i="59"/>
  <c r="AT578" i="59"/>
  <c r="AS578" i="59"/>
  <c r="AR578" i="59"/>
  <c r="AQ578" i="59"/>
  <c r="AP578" i="59"/>
  <c r="AO578" i="59"/>
  <c r="AN578" i="59"/>
  <c r="AM578" i="59"/>
  <c r="AL578" i="59"/>
  <c r="AK578" i="59"/>
  <c r="AJ578" i="59"/>
  <c r="AI578" i="59"/>
  <c r="AH578" i="59"/>
  <c r="AG578" i="59"/>
  <c r="AF578" i="59"/>
  <c r="AE578" i="59"/>
  <c r="AD578" i="59"/>
  <c r="AC578" i="59"/>
  <c r="AB578" i="59"/>
  <c r="AA578" i="59"/>
  <c r="Z578" i="59"/>
  <c r="Y578" i="59"/>
  <c r="X578" i="59"/>
  <c r="W578" i="59"/>
  <c r="V578" i="59"/>
  <c r="U578" i="59"/>
  <c r="T578" i="59"/>
  <c r="S578" i="59"/>
  <c r="R578" i="59"/>
  <c r="Q578" i="59"/>
  <c r="P578" i="59"/>
  <c r="O578" i="59"/>
  <c r="N578" i="59"/>
  <c r="M578" i="59"/>
  <c r="L578" i="59"/>
  <c r="K578" i="59"/>
  <c r="J578" i="59"/>
  <c r="I578" i="59"/>
  <c r="H578" i="59"/>
  <c r="G578" i="59"/>
  <c r="F578" i="59"/>
  <c r="E578" i="59"/>
  <c r="D578" i="59"/>
  <c r="C578" i="59"/>
  <c r="KQ564" i="59"/>
  <c r="KP564" i="59"/>
  <c r="KO564" i="59"/>
  <c r="KN564" i="59"/>
  <c r="KL564" i="59"/>
  <c r="KK564" i="59"/>
  <c r="KM564" i="59"/>
  <c r="KG564" i="59"/>
  <c r="KH564" i="59"/>
  <c r="KJ564" i="59"/>
  <c r="KE564" i="59"/>
  <c r="KC564" i="59"/>
  <c r="KB564" i="59"/>
  <c r="KA564" i="59"/>
  <c r="JZ564" i="59"/>
  <c r="JY564" i="59"/>
  <c r="KI564" i="59"/>
  <c r="KF564" i="59"/>
  <c r="KD564" i="59"/>
  <c r="JX564" i="59"/>
  <c r="JW564" i="59"/>
  <c r="JT564" i="59"/>
  <c r="JU564" i="59"/>
  <c r="JS564" i="59"/>
  <c r="JR564" i="59"/>
  <c r="JQ564" i="59"/>
  <c r="JP564" i="59"/>
  <c r="JV564" i="59"/>
  <c r="JN564" i="59"/>
  <c r="JM564" i="59"/>
  <c r="JL564" i="59"/>
  <c r="JK564" i="59"/>
  <c r="JI564" i="59"/>
  <c r="JJ564" i="59"/>
  <c r="JG564" i="59"/>
  <c r="JH564" i="59"/>
  <c r="JF564" i="59"/>
  <c r="JB564" i="59"/>
  <c r="JO564" i="59"/>
  <c r="JE564" i="59"/>
  <c r="JD564" i="59"/>
  <c r="IX564" i="59"/>
  <c r="JC564" i="59"/>
  <c r="IW564" i="59"/>
  <c r="IV564" i="59"/>
  <c r="JA564" i="59"/>
  <c r="IU564" i="59"/>
  <c r="IR564" i="59"/>
  <c r="IQ564" i="59"/>
  <c r="IP564" i="59"/>
  <c r="IO564" i="59"/>
  <c r="IN564" i="59"/>
  <c r="IM564" i="59"/>
  <c r="IL564" i="59"/>
  <c r="IK564" i="59"/>
  <c r="IJ564" i="59"/>
  <c r="II564" i="59"/>
  <c r="IH564" i="59"/>
  <c r="IG564" i="59"/>
  <c r="IZ564" i="59"/>
  <c r="IT564" i="59"/>
  <c r="IY564" i="59"/>
  <c r="IS564" i="59"/>
  <c r="IF564" i="59"/>
  <c r="IE564" i="59"/>
  <c r="ID564" i="59"/>
  <c r="IC564" i="59"/>
  <c r="IB564" i="59"/>
  <c r="IA564" i="59"/>
  <c r="HZ564" i="59"/>
  <c r="HY564" i="59"/>
  <c r="HX564" i="59"/>
  <c r="HW564" i="59"/>
  <c r="HV564" i="59"/>
  <c r="HU564" i="59"/>
  <c r="HT564" i="59"/>
  <c r="HS564" i="59"/>
  <c r="HR564" i="59"/>
  <c r="HQ564" i="59"/>
  <c r="HP564" i="59"/>
  <c r="HO564" i="59"/>
  <c r="HN564" i="59"/>
  <c r="HM564" i="59"/>
  <c r="HL564" i="59"/>
  <c r="HK564" i="59"/>
  <c r="HI564" i="59"/>
  <c r="HH564" i="59"/>
  <c r="HG564" i="59"/>
  <c r="HF564" i="59"/>
  <c r="HE564" i="59"/>
  <c r="HD564" i="59"/>
  <c r="HC564" i="59"/>
  <c r="HB564" i="59"/>
  <c r="HA564" i="59"/>
  <c r="GZ564" i="59"/>
  <c r="GY564" i="59"/>
  <c r="HJ564" i="59"/>
  <c r="GX564" i="59"/>
  <c r="GW564" i="59"/>
  <c r="GV564" i="59"/>
  <c r="GU564" i="59"/>
  <c r="GT564" i="59"/>
  <c r="GS564" i="59"/>
  <c r="GR564" i="59"/>
  <c r="GQ564" i="59"/>
  <c r="GP564" i="59"/>
  <c r="GO564" i="59"/>
  <c r="GN564" i="59"/>
  <c r="GM564" i="59"/>
  <c r="GL564" i="59"/>
  <c r="GK564" i="59"/>
  <c r="GJ564" i="59"/>
  <c r="GI564" i="59"/>
  <c r="GH564" i="59"/>
  <c r="GG564" i="59"/>
  <c r="GF564" i="59"/>
  <c r="GE564" i="59"/>
  <c r="GD564" i="59"/>
  <c r="GC564" i="59"/>
  <c r="GB564" i="59"/>
  <c r="GA564" i="59"/>
  <c r="FZ564" i="59"/>
  <c r="FY564" i="59"/>
  <c r="FX564" i="59"/>
  <c r="FW564" i="59"/>
  <c r="FV564" i="59"/>
  <c r="FU564" i="59"/>
  <c r="FT564" i="59"/>
  <c r="FS564" i="59"/>
  <c r="FR564" i="59"/>
  <c r="FQ564" i="59"/>
  <c r="FP564" i="59"/>
  <c r="FO564" i="59"/>
  <c r="FN564" i="59"/>
  <c r="FM564" i="59"/>
  <c r="FL564" i="59"/>
  <c r="FK564" i="59"/>
  <c r="FJ564" i="59"/>
  <c r="FI564" i="59"/>
  <c r="FH564" i="59"/>
  <c r="FG564" i="59"/>
  <c r="FF564" i="59"/>
  <c r="FE564" i="59"/>
  <c r="FD564" i="59"/>
  <c r="FC564" i="59"/>
  <c r="FB564" i="59"/>
  <c r="FA564" i="59"/>
  <c r="EZ564" i="59"/>
  <c r="EY564" i="59"/>
  <c r="EX564" i="59"/>
  <c r="EW564" i="59"/>
  <c r="EV564" i="59"/>
  <c r="EU564" i="59"/>
  <c r="ET564" i="59"/>
  <c r="ES564" i="59"/>
  <c r="ER564" i="59"/>
  <c r="EQ564" i="59"/>
  <c r="EP564" i="59"/>
  <c r="EO564" i="59"/>
  <c r="EN564" i="59"/>
  <c r="EM564" i="59"/>
  <c r="EL564" i="59"/>
  <c r="EK564" i="59"/>
  <c r="EJ564" i="59"/>
  <c r="EI564" i="59"/>
  <c r="EH564" i="59"/>
  <c r="EG564" i="59"/>
  <c r="EF564" i="59"/>
  <c r="EE564" i="59"/>
  <c r="ED564" i="59"/>
  <c r="EC564" i="59"/>
  <c r="EB564" i="59"/>
  <c r="EA564" i="59"/>
  <c r="DZ564" i="59"/>
  <c r="DY564" i="59"/>
  <c r="DX564" i="59"/>
  <c r="DW564" i="59"/>
  <c r="DV564" i="59"/>
  <c r="DU564" i="59"/>
  <c r="DT564" i="59"/>
  <c r="DS564" i="59"/>
  <c r="DR564" i="59"/>
  <c r="DQ564" i="59"/>
  <c r="DP564" i="59"/>
  <c r="DO564" i="59"/>
  <c r="DN564" i="59"/>
  <c r="DM564" i="59"/>
  <c r="DL564" i="59"/>
  <c r="DK564" i="59"/>
  <c r="DJ564" i="59"/>
  <c r="DI564" i="59"/>
  <c r="DH564" i="59"/>
  <c r="DG564" i="59"/>
  <c r="DF564" i="59"/>
  <c r="DE564" i="59"/>
  <c r="DD564" i="59"/>
  <c r="DC564" i="59"/>
  <c r="DB564" i="59"/>
  <c r="DA564" i="59"/>
  <c r="CZ564" i="59"/>
  <c r="CY564" i="59"/>
  <c r="CX564" i="59"/>
  <c r="CW564" i="59"/>
  <c r="CV564" i="59"/>
  <c r="CU564" i="59"/>
  <c r="CT564" i="59"/>
  <c r="CS564" i="59"/>
  <c r="CR564" i="59"/>
  <c r="CQ564" i="59"/>
  <c r="CP564" i="59"/>
  <c r="CO564" i="59"/>
  <c r="CN564" i="59"/>
  <c r="CM564" i="59"/>
  <c r="CL564" i="59"/>
  <c r="CK564" i="59"/>
  <c r="CJ564" i="59"/>
  <c r="CI564" i="59"/>
  <c r="CH564" i="59"/>
  <c r="CG564" i="59"/>
  <c r="CF564" i="59"/>
  <c r="CE564" i="59"/>
  <c r="CD564" i="59"/>
  <c r="CC564" i="59"/>
  <c r="CB564" i="59"/>
  <c r="CA564" i="59"/>
  <c r="BZ564" i="59"/>
  <c r="BY564" i="59"/>
  <c r="BX564" i="59"/>
  <c r="BW564" i="59"/>
  <c r="BV564" i="59"/>
  <c r="BU564" i="59"/>
  <c r="BT564" i="59"/>
  <c r="BS564" i="59"/>
  <c r="BR564" i="59"/>
  <c r="BQ564" i="59"/>
  <c r="BP564" i="59"/>
  <c r="BO564" i="59"/>
  <c r="BN564" i="59"/>
  <c r="BM564" i="59"/>
  <c r="BL564" i="59"/>
  <c r="BK564" i="59"/>
  <c r="BJ564" i="59"/>
  <c r="BI564" i="59"/>
  <c r="BH564" i="59"/>
  <c r="BG564" i="59"/>
  <c r="BF564" i="59"/>
  <c r="BE564" i="59"/>
  <c r="BD564" i="59"/>
  <c r="BC564" i="59"/>
  <c r="BB564" i="59"/>
  <c r="BA564" i="59"/>
  <c r="AZ564" i="59"/>
  <c r="AY564" i="59"/>
  <c r="AX564" i="59"/>
  <c r="AW564" i="59"/>
  <c r="AV564" i="59"/>
  <c r="AU564" i="59"/>
  <c r="AT564" i="59"/>
  <c r="AS564" i="59"/>
  <c r="AR564" i="59"/>
  <c r="AQ564" i="59"/>
  <c r="AP564" i="59"/>
  <c r="AO564" i="59"/>
  <c r="AN564" i="59"/>
  <c r="AM564" i="59"/>
  <c r="AL564" i="59"/>
  <c r="AK564" i="59"/>
  <c r="AJ564" i="59"/>
  <c r="AI564" i="59"/>
  <c r="AH564" i="59"/>
  <c r="AG564" i="59"/>
  <c r="AF564" i="59"/>
  <c r="AE564" i="59"/>
  <c r="AD564" i="59"/>
  <c r="AC564" i="59"/>
  <c r="AB564" i="59"/>
  <c r="AA564" i="59"/>
  <c r="Z564" i="59"/>
  <c r="Y564" i="59"/>
  <c r="X564" i="59"/>
  <c r="W564" i="59"/>
  <c r="V564" i="59"/>
  <c r="U564" i="59"/>
  <c r="T564" i="59"/>
  <c r="S564" i="59"/>
  <c r="R564" i="59"/>
  <c r="Q564" i="59"/>
  <c r="P564" i="59"/>
  <c r="O564" i="59"/>
  <c r="N564" i="59"/>
  <c r="M564" i="59"/>
  <c r="L564" i="59"/>
  <c r="K564" i="59"/>
  <c r="J564" i="59"/>
  <c r="I564" i="59"/>
  <c r="H564" i="59"/>
  <c r="G564" i="59"/>
  <c r="F564" i="59"/>
  <c r="E564" i="59"/>
  <c r="D564" i="59"/>
  <c r="C564" i="59"/>
  <c r="KQ565" i="59"/>
  <c r="KP565" i="59"/>
  <c r="KN565" i="59"/>
  <c r="KM565" i="59"/>
  <c r="KK565" i="59"/>
  <c r="KJ565" i="59"/>
  <c r="KI565" i="59"/>
  <c r="KH565" i="59"/>
  <c r="KG565" i="59"/>
  <c r="KO565" i="59"/>
  <c r="KL565" i="59"/>
  <c r="KC565" i="59"/>
  <c r="KF565" i="59"/>
  <c r="KD565" i="59"/>
  <c r="KE565" i="59"/>
  <c r="KB565" i="59"/>
  <c r="JZ565" i="59"/>
  <c r="KA565" i="59"/>
  <c r="JY565" i="59"/>
  <c r="JX565" i="59"/>
  <c r="JW565" i="59"/>
  <c r="JV565" i="59"/>
  <c r="JU565" i="59"/>
  <c r="JT565" i="59"/>
  <c r="JS565" i="59"/>
  <c r="JR565" i="59"/>
  <c r="JQ565" i="59"/>
  <c r="JP565" i="59"/>
  <c r="JO565" i="59"/>
  <c r="JN565" i="59"/>
  <c r="JM565" i="59"/>
  <c r="JL565" i="59"/>
  <c r="JK565" i="59"/>
  <c r="JH565" i="59"/>
  <c r="JG565" i="59"/>
  <c r="JF565" i="59"/>
  <c r="JE565" i="59"/>
  <c r="JI565" i="59"/>
  <c r="JB565" i="59"/>
  <c r="JA565" i="59"/>
  <c r="IZ565" i="59"/>
  <c r="IY565" i="59"/>
  <c r="IX565" i="59"/>
  <c r="IW565" i="59"/>
  <c r="IV565" i="59"/>
  <c r="IU565" i="59"/>
  <c r="IT565" i="59"/>
  <c r="IS565" i="59"/>
  <c r="JJ565" i="59"/>
  <c r="JC565" i="59"/>
  <c r="IR565" i="59"/>
  <c r="IQ565" i="59"/>
  <c r="IP565" i="59"/>
  <c r="IO565" i="59"/>
  <c r="IN565" i="59"/>
  <c r="IM565" i="59"/>
  <c r="IL565" i="59"/>
  <c r="IK565" i="59"/>
  <c r="IJ565" i="59"/>
  <c r="II565" i="59"/>
  <c r="IH565" i="59"/>
  <c r="IG565" i="59"/>
  <c r="JD565" i="59"/>
  <c r="IF565" i="59"/>
  <c r="IE565" i="59"/>
  <c r="ID565" i="59"/>
  <c r="IC565" i="59"/>
  <c r="IB565" i="59"/>
  <c r="IA565" i="59"/>
  <c r="HZ565" i="59"/>
  <c r="HY565" i="59"/>
  <c r="HX565" i="59"/>
  <c r="HW565" i="59"/>
  <c r="HV565" i="59"/>
  <c r="HU565" i="59"/>
  <c r="HT565" i="59"/>
  <c r="HS565" i="59"/>
  <c r="HR565" i="59"/>
  <c r="HQ565" i="59"/>
  <c r="HP565" i="59"/>
  <c r="HO565" i="59"/>
  <c r="HN565" i="59"/>
  <c r="HM565" i="59"/>
  <c r="HL565" i="59"/>
  <c r="HK565" i="59"/>
  <c r="HJ565" i="59"/>
  <c r="HI565" i="59"/>
  <c r="HH565" i="59"/>
  <c r="HG565" i="59"/>
  <c r="HF565" i="59"/>
  <c r="HE565" i="59"/>
  <c r="HD565" i="59"/>
  <c r="HC565" i="59"/>
  <c r="HB565" i="59"/>
  <c r="HA565" i="59"/>
  <c r="GZ565" i="59"/>
  <c r="GY565" i="59"/>
  <c r="GX565" i="59"/>
  <c r="GW565" i="59"/>
  <c r="GV565" i="59"/>
  <c r="GU565" i="59"/>
  <c r="GT565" i="59"/>
  <c r="GS565" i="59"/>
  <c r="GR565" i="59"/>
  <c r="GQ565" i="59"/>
  <c r="GP565" i="59"/>
  <c r="GO565" i="59"/>
  <c r="GN565" i="59"/>
  <c r="GM565" i="59"/>
  <c r="GL565" i="59"/>
  <c r="GK565" i="59"/>
  <c r="GJ565" i="59"/>
  <c r="GI565" i="59"/>
  <c r="GH565" i="59"/>
  <c r="GG565" i="59"/>
  <c r="GF565" i="59"/>
  <c r="GE565" i="59"/>
  <c r="GD565" i="59"/>
  <c r="GC565" i="59"/>
  <c r="GB565" i="59"/>
  <c r="GA565" i="59"/>
  <c r="FZ565" i="59"/>
  <c r="FY565" i="59"/>
  <c r="FX565" i="59"/>
  <c r="FW565" i="59"/>
  <c r="FV565" i="59"/>
  <c r="FU565" i="59"/>
  <c r="FT565" i="59"/>
  <c r="FS565" i="59"/>
  <c r="FR565" i="59"/>
  <c r="FQ565" i="59"/>
  <c r="FP565" i="59"/>
  <c r="FO565" i="59"/>
  <c r="FN565" i="59"/>
  <c r="FM565" i="59"/>
  <c r="FL565" i="59"/>
  <c r="FK565" i="59"/>
  <c r="FJ565" i="59"/>
  <c r="FI565" i="59"/>
  <c r="FH565" i="59"/>
  <c r="FG565" i="59"/>
  <c r="FF565" i="59"/>
  <c r="FE565" i="59"/>
  <c r="FD565" i="59"/>
  <c r="FC565" i="59"/>
  <c r="FB565" i="59"/>
  <c r="FA565" i="59"/>
  <c r="EZ565" i="59"/>
  <c r="EY565" i="59"/>
  <c r="EX565" i="59"/>
  <c r="EW565" i="59"/>
  <c r="EV565" i="59"/>
  <c r="EU565" i="59"/>
  <c r="ET565" i="59"/>
  <c r="ES565" i="59"/>
  <c r="ER565" i="59"/>
  <c r="EQ565" i="59"/>
  <c r="EP565" i="59"/>
  <c r="EO565" i="59"/>
  <c r="EN565" i="59"/>
  <c r="EM565" i="59"/>
  <c r="EL565" i="59"/>
  <c r="EK565" i="59"/>
  <c r="EJ565" i="59"/>
  <c r="EI565" i="59"/>
  <c r="EH565" i="59"/>
  <c r="EG565" i="59"/>
  <c r="EF565" i="59"/>
  <c r="EE565" i="59"/>
  <c r="ED565" i="59"/>
  <c r="EC565" i="59"/>
  <c r="EB565" i="59"/>
  <c r="EA565" i="59"/>
  <c r="DZ565" i="59"/>
  <c r="DY565" i="59"/>
  <c r="DX565" i="59"/>
  <c r="DW565" i="59"/>
  <c r="DV565" i="59"/>
  <c r="DU565" i="59"/>
  <c r="DT565" i="59"/>
  <c r="DS565" i="59"/>
  <c r="DR565" i="59"/>
  <c r="DQ565" i="59"/>
  <c r="DP565" i="59"/>
  <c r="DO565" i="59"/>
  <c r="DN565" i="59"/>
  <c r="DM565" i="59"/>
  <c r="DL565" i="59"/>
  <c r="DK565" i="59"/>
  <c r="DJ565" i="59"/>
  <c r="DI565" i="59"/>
  <c r="DH565" i="59"/>
  <c r="DG565" i="59"/>
  <c r="DF565" i="59"/>
  <c r="DE565" i="59"/>
  <c r="DD565" i="59"/>
  <c r="DC565" i="59"/>
  <c r="DB565" i="59"/>
  <c r="DA565" i="59"/>
  <c r="CZ565" i="59"/>
  <c r="CY565" i="59"/>
  <c r="CX565" i="59"/>
  <c r="CW565" i="59"/>
  <c r="CV565" i="59"/>
  <c r="CU565" i="59"/>
  <c r="CT565" i="59"/>
  <c r="CS565" i="59"/>
  <c r="CR565" i="59"/>
  <c r="CQ565" i="59"/>
  <c r="CP565" i="59"/>
  <c r="CO565" i="59"/>
  <c r="CN565" i="59"/>
  <c r="CM565" i="59"/>
  <c r="CL565" i="59"/>
  <c r="CK565" i="59"/>
  <c r="CJ565" i="59"/>
  <c r="CI565" i="59"/>
  <c r="CH565" i="59"/>
  <c r="CG565" i="59"/>
  <c r="CF565" i="59"/>
  <c r="CE565" i="59"/>
  <c r="CD565" i="59"/>
  <c r="CC565" i="59"/>
  <c r="CB565" i="59"/>
  <c r="CA565" i="59"/>
  <c r="BZ565" i="59"/>
  <c r="BY565" i="59"/>
  <c r="BX565" i="59"/>
  <c r="BW565" i="59"/>
  <c r="BV565" i="59"/>
  <c r="BU565" i="59"/>
  <c r="BT565" i="59"/>
  <c r="BS565" i="59"/>
  <c r="BR565" i="59"/>
  <c r="BQ565" i="59"/>
  <c r="BP565" i="59"/>
  <c r="BO565" i="59"/>
  <c r="BN565" i="59"/>
  <c r="BM565" i="59"/>
  <c r="BL565" i="59"/>
  <c r="BK565" i="59"/>
  <c r="BJ565" i="59"/>
  <c r="BI565" i="59"/>
  <c r="BH565" i="59"/>
  <c r="BG565" i="59"/>
  <c r="BF565" i="59"/>
  <c r="BE565" i="59"/>
  <c r="BD565" i="59"/>
  <c r="BC565" i="59"/>
  <c r="BB565" i="59"/>
  <c r="BA565" i="59"/>
  <c r="AZ565" i="59"/>
  <c r="AY565" i="59"/>
  <c r="AX565" i="59"/>
  <c r="AW565" i="59"/>
  <c r="AV565" i="59"/>
  <c r="AU565" i="59"/>
  <c r="AT565" i="59"/>
  <c r="AS565" i="59"/>
  <c r="AR565" i="59"/>
  <c r="AQ565" i="59"/>
  <c r="AP565" i="59"/>
  <c r="AO565" i="59"/>
  <c r="AN565" i="59"/>
  <c r="AM565" i="59"/>
  <c r="AL565" i="59"/>
  <c r="AK565" i="59"/>
  <c r="AJ565" i="59"/>
  <c r="AI565" i="59"/>
  <c r="AH565" i="59"/>
  <c r="AG565" i="59"/>
  <c r="AF565" i="59"/>
  <c r="AE565" i="59"/>
  <c r="AD565" i="59"/>
  <c r="AC565" i="59"/>
  <c r="AB565" i="59"/>
  <c r="AA565" i="59"/>
  <c r="Z565" i="59"/>
  <c r="Y565" i="59"/>
  <c r="X565" i="59"/>
  <c r="W565" i="59"/>
  <c r="V565" i="59"/>
  <c r="U565" i="59"/>
  <c r="T565" i="59"/>
  <c r="S565" i="59"/>
  <c r="R565" i="59"/>
  <c r="Q565" i="59"/>
  <c r="P565" i="59"/>
  <c r="O565" i="59"/>
  <c r="N565" i="59"/>
  <c r="M565" i="59"/>
  <c r="L565" i="59"/>
  <c r="K565" i="59"/>
  <c r="J565" i="59"/>
  <c r="I565" i="59"/>
  <c r="H565" i="59"/>
  <c r="G565" i="59"/>
  <c r="F565" i="59"/>
  <c r="E565" i="59"/>
  <c r="D565" i="59"/>
  <c r="C565" i="59"/>
  <c r="KN575" i="59"/>
  <c r="KO575" i="59"/>
  <c r="KQ575" i="59"/>
  <c r="KL575" i="59"/>
  <c r="KP575" i="59"/>
  <c r="KM575" i="59"/>
  <c r="KH575" i="59"/>
  <c r="KF575" i="59"/>
  <c r="KE575" i="59"/>
  <c r="KD575" i="59"/>
  <c r="KC575" i="59"/>
  <c r="KJ575" i="59"/>
  <c r="KI575" i="59"/>
  <c r="KK575" i="59"/>
  <c r="KB575" i="59"/>
  <c r="KA575" i="59"/>
  <c r="KG575" i="59"/>
  <c r="JY575" i="59"/>
  <c r="JZ575" i="59"/>
  <c r="JX575" i="59"/>
  <c r="JU575" i="59"/>
  <c r="JW575" i="59"/>
  <c r="JT575" i="59"/>
  <c r="JS575" i="59"/>
  <c r="JR575" i="59"/>
  <c r="JV575" i="59"/>
  <c r="JP575" i="59"/>
  <c r="JO575" i="59"/>
  <c r="JN575" i="59"/>
  <c r="JK575" i="59"/>
  <c r="JG575" i="59"/>
  <c r="JF575" i="59"/>
  <c r="JE575" i="59"/>
  <c r="JQ575" i="59"/>
  <c r="JM575" i="59"/>
  <c r="JJ575" i="59"/>
  <c r="JH575" i="59"/>
  <c r="JA575" i="59"/>
  <c r="IZ575" i="59"/>
  <c r="IY575" i="59"/>
  <c r="IX575" i="59"/>
  <c r="IW575" i="59"/>
  <c r="IV575" i="59"/>
  <c r="IU575" i="59"/>
  <c r="IT575" i="59"/>
  <c r="IS575" i="59"/>
  <c r="IR575" i="59"/>
  <c r="JL575" i="59"/>
  <c r="JI575" i="59"/>
  <c r="JB575" i="59"/>
  <c r="JD575" i="59"/>
  <c r="JC575" i="59"/>
  <c r="IQ575" i="59"/>
  <c r="IP575" i="59"/>
  <c r="IO575" i="59"/>
  <c r="IN575" i="59"/>
  <c r="IM575" i="59"/>
  <c r="IL575" i="59"/>
  <c r="IK575" i="59"/>
  <c r="IJ575" i="59"/>
  <c r="II575" i="59"/>
  <c r="IH575" i="59"/>
  <c r="IG575" i="59"/>
  <c r="IF575" i="59"/>
  <c r="IE575" i="59"/>
  <c r="ID575" i="59"/>
  <c r="IC575" i="59"/>
  <c r="IA575" i="59"/>
  <c r="HX575" i="59"/>
  <c r="HU575" i="59"/>
  <c r="HS575" i="59"/>
  <c r="HR575" i="59"/>
  <c r="HQ575" i="59"/>
  <c r="HP575" i="59"/>
  <c r="HO575" i="59"/>
  <c r="HN575" i="59"/>
  <c r="HM575" i="59"/>
  <c r="HL575" i="59"/>
  <c r="HK575" i="59"/>
  <c r="HJ575" i="59"/>
  <c r="HZ575" i="59"/>
  <c r="HW575" i="59"/>
  <c r="HT575" i="59"/>
  <c r="IB575" i="59"/>
  <c r="HY575" i="59"/>
  <c r="HV575" i="59"/>
  <c r="HI575" i="59"/>
  <c r="HH575" i="59"/>
  <c r="HG575" i="59"/>
  <c r="HF575" i="59"/>
  <c r="HE575" i="59"/>
  <c r="HD575" i="59"/>
  <c r="HC575" i="59"/>
  <c r="HB575" i="59"/>
  <c r="HA575" i="59"/>
  <c r="GZ575" i="59"/>
  <c r="GY575" i="59"/>
  <c r="GX575" i="59"/>
  <c r="GW575" i="59"/>
  <c r="GV575" i="59"/>
  <c r="GU575" i="59"/>
  <c r="GT575" i="59"/>
  <c r="GS575" i="59"/>
  <c r="GR575" i="59"/>
  <c r="GQ575" i="59"/>
  <c r="GP575" i="59"/>
  <c r="GO575" i="59"/>
  <c r="GN575" i="59"/>
  <c r="GM575" i="59"/>
  <c r="GL575" i="59"/>
  <c r="GK575" i="59"/>
  <c r="GJ575" i="59"/>
  <c r="GI575" i="59"/>
  <c r="GH575" i="59"/>
  <c r="GG575" i="59"/>
  <c r="GF575" i="59"/>
  <c r="GE575" i="59"/>
  <c r="GD575" i="59"/>
  <c r="GC575" i="59"/>
  <c r="GB575" i="59"/>
  <c r="GA575" i="59"/>
  <c r="FZ575" i="59"/>
  <c r="FY575" i="59"/>
  <c r="FX575" i="59"/>
  <c r="FW575" i="59"/>
  <c r="FV575" i="59"/>
  <c r="FU575" i="59"/>
  <c r="FT575" i="59"/>
  <c r="FS575" i="59"/>
  <c r="FR575" i="59"/>
  <c r="FQ575" i="59"/>
  <c r="FP575" i="59"/>
  <c r="FO575" i="59"/>
  <c r="FN575" i="59"/>
  <c r="FM575" i="59"/>
  <c r="FL575" i="59"/>
  <c r="FK575" i="59"/>
  <c r="FJ575" i="59"/>
  <c r="FI575" i="59"/>
  <c r="FH575" i="59"/>
  <c r="FG575" i="59"/>
  <c r="FF575" i="59"/>
  <c r="FE575" i="59"/>
  <c r="FD575" i="59"/>
  <c r="FC575" i="59"/>
  <c r="FB575" i="59"/>
  <c r="FA575" i="59"/>
  <c r="EZ575" i="59"/>
  <c r="EY575" i="59"/>
  <c r="EX575" i="59"/>
  <c r="EW575" i="59"/>
  <c r="EV575" i="59"/>
  <c r="EU575" i="59"/>
  <c r="ET575" i="59"/>
  <c r="ES575" i="59"/>
  <c r="ER575" i="59"/>
  <c r="EQ575" i="59"/>
  <c r="EP575" i="59"/>
  <c r="EO575" i="59"/>
  <c r="EN575" i="59"/>
  <c r="EM575" i="59"/>
  <c r="EL575" i="59"/>
  <c r="EK575" i="59"/>
  <c r="EJ575" i="59"/>
  <c r="EI575" i="59"/>
  <c r="EH575" i="59"/>
  <c r="EG575" i="59"/>
  <c r="EF575" i="59"/>
  <c r="EE575" i="59"/>
  <c r="ED575" i="59"/>
  <c r="EC575" i="59"/>
  <c r="EB575" i="59"/>
  <c r="EA575" i="59"/>
  <c r="DZ575" i="59"/>
  <c r="DY575" i="59"/>
  <c r="DX575" i="59"/>
  <c r="DW575" i="59"/>
  <c r="DV575" i="59"/>
  <c r="DU575" i="59"/>
  <c r="DT575" i="59"/>
  <c r="DS575" i="59"/>
  <c r="DR575" i="59"/>
  <c r="DQ575" i="59"/>
  <c r="DP575" i="59"/>
  <c r="DO575" i="59"/>
  <c r="DN575" i="59"/>
  <c r="DM575" i="59"/>
  <c r="DL575" i="59"/>
  <c r="DK575" i="59"/>
  <c r="DJ575" i="59"/>
  <c r="DI575" i="59"/>
  <c r="DH575" i="59"/>
  <c r="DG575" i="59"/>
  <c r="DF575" i="59"/>
  <c r="DE575" i="59"/>
  <c r="DD575" i="59"/>
  <c r="DC575" i="59"/>
  <c r="DB575" i="59"/>
  <c r="DA575" i="59"/>
  <c r="CZ575" i="59"/>
  <c r="CY575" i="59"/>
  <c r="CX575" i="59"/>
  <c r="CW575" i="59"/>
  <c r="CV575" i="59"/>
  <c r="CU575" i="59"/>
  <c r="CT575" i="59"/>
  <c r="CS575" i="59"/>
  <c r="CR575" i="59"/>
  <c r="CQ575" i="59"/>
  <c r="CP575" i="59"/>
  <c r="CO575" i="59"/>
  <c r="CN575" i="59"/>
  <c r="CM575" i="59"/>
  <c r="CL575" i="59"/>
  <c r="CK575" i="59"/>
  <c r="CJ575" i="59"/>
  <c r="CI575" i="59"/>
  <c r="CH575" i="59"/>
  <c r="CG575" i="59"/>
  <c r="CF575" i="59"/>
  <c r="CE575" i="59"/>
  <c r="CD575" i="59"/>
  <c r="CC575" i="59"/>
  <c r="CB575" i="59"/>
  <c r="CA575" i="59"/>
  <c r="BZ575" i="59"/>
  <c r="BY575" i="59"/>
  <c r="BX575" i="59"/>
  <c r="BW575" i="59"/>
  <c r="BV575" i="59"/>
  <c r="BU575" i="59"/>
  <c r="BT575" i="59"/>
  <c r="BS575" i="59"/>
  <c r="BR575" i="59"/>
  <c r="BQ575" i="59"/>
  <c r="BP575" i="59"/>
  <c r="BO575" i="59"/>
  <c r="BN575" i="59"/>
  <c r="BM575" i="59"/>
  <c r="BL575" i="59"/>
  <c r="BK575" i="59"/>
  <c r="BJ575" i="59"/>
  <c r="BI575" i="59"/>
  <c r="BH575" i="59"/>
  <c r="BG575" i="59"/>
  <c r="BF575" i="59"/>
  <c r="BE575" i="59"/>
  <c r="BD575" i="59"/>
  <c r="BC575" i="59"/>
  <c r="BB575" i="59"/>
  <c r="BA575" i="59"/>
  <c r="AZ575" i="59"/>
  <c r="AY575" i="59"/>
  <c r="AX575" i="59"/>
  <c r="AW575" i="59"/>
  <c r="AV575" i="59"/>
  <c r="AU575" i="59"/>
  <c r="AT575" i="59"/>
  <c r="AS575" i="59"/>
  <c r="AR575" i="59"/>
  <c r="AQ575" i="59"/>
  <c r="AP575" i="59"/>
  <c r="AO575" i="59"/>
  <c r="AN575" i="59"/>
  <c r="AM575" i="59"/>
  <c r="AL575" i="59"/>
  <c r="AK575" i="59"/>
  <c r="AJ575" i="59"/>
  <c r="AI575" i="59"/>
  <c r="AH575" i="59"/>
  <c r="AG575" i="59"/>
  <c r="AF575" i="59"/>
  <c r="AE575" i="59"/>
  <c r="AD575" i="59"/>
  <c r="AC575" i="59"/>
  <c r="AB575" i="59"/>
  <c r="AA575" i="59"/>
  <c r="Z575" i="59"/>
  <c r="Y575" i="59"/>
  <c r="X575" i="59"/>
  <c r="W575" i="59"/>
  <c r="V575" i="59"/>
  <c r="U575" i="59"/>
  <c r="T575" i="59"/>
  <c r="S575" i="59"/>
  <c r="R575" i="59"/>
  <c r="Q575" i="59"/>
  <c r="P575" i="59"/>
  <c r="O575" i="59"/>
  <c r="N575" i="59"/>
  <c r="M575" i="59"/>
  <c r="L575" i="59"/>
  <c r="K575" i="59"/>
  <c r="J575" i="59"/>
  <c r="I575" i="59"/>
  <c r="H575" i="59"/>
  <c r="G575" i="59"/>
  <c r="F575" i="59"/>
  <c r="E575" i="59"/>
  <c r="D575" i="59"/>
  <c r="C575" i="59"/>
  <c r="KO569" i="59"/>
  <c r="KN569" i="59"/>
  <c r="KK569" i="59"/>
  <c r="KQ569" i="59"/>
  <c r="KM569" i="59"/>
  <c r="KP569" i="59"/>
  <c r="KL569" i="59"/>
  <c r="KG569" i="59"/>
  <c r="KF569" i="59"/>
  <c r="KE569" i="59"/>
  <c r="KD569" i="59"/>
  <c r="KC569" i="59"/>
  <c r="KJ569" i="59"/>
  <c r="KH569" i="59"/>
  <c r="KB569" i="59"/>
  <c r="KA569" i="59"/>
  <c r="KI569" i="59"/>
  <c r="JZ569" i="59"/>
  <c r="JY569" i="59"/>
  <c r="JX569" i="59"/>
  <c r="JV569" i="59"/>
  <c r="JW569" i="59"/>
  <c r="JT569" i="59"/>
  <c r="JS569" i="59"/>
  <c r="JR569" i="59"/>
  <c r="JP569" i="59"/>
  <c r="JM569" i="59"/>
  <c r="JJ569" i="59"/>
  <c r="JG569" i="59"/>
  <c r="JF569" i="59"/>
  <c r="JE569" i="59"/>
  <c r="JH569" i="59"/>
  <c r="JU569" i="59"/>
  <c r="JQ569" i="59"/>
  <c r="JO569" i="59"/>
  <c r="JL569" i="59"/>
  <c r="JI569" i="59"/>
  <c r="JK569" i="59"/>
  <c r="JA569" i="59"/>
  <c r="IZ569" i="59"/>
  <c r="IY569" i="59"/>
  <c r="IX569" i="59"/>
  <c r="IW569" i="59"/>
  <c r="IV569" i="59"/>
  <c r="IU569" i="59"/>
  <c r="IT569" i="59"/>
  <c r="IS569" i="59"/>
  <c r="JB569" i="59"/>
  <c r="JC569" i="59"/>
  <c r="JD569" i="59"/>
  <c r="JN569" i="59"/>
  <c r="IR569" i="59"/>
  <c r="IQ569" i="59"/>
  <c r="IP569" i="59"/>
  <c r="IO569" i="59"/>
  <c r="IN569" i="59"/>
  <c r="IM569" i="59"/>
  <c r="IL569" i="59"/>
  <c r="IK569" i="59"/>
  <c r="IJ569" i="59"/>
  <c r="II569" i="59"/>
  <c r="IH569" i="59"/>
  <c r="IG569" i="59"/>
  <c r="IF569" i="59"/>
  <c r="IE569" i="59"/>
  <c r="ID569" i="59"/>
  <c r="IC569" i="59"/>
  <c r="HZ569" i="59"/>
  <c r="HW569" i="59"/>
  <c r="HT569" i="59"/>
  <c r="HS569" i="59"/>
  <c r="HR569" i="59"/>
  <c r="HQ569" i="59"/>
  <c r="HP569" i="59"/>
  <c r="HO569" i="59"/>
  <c r="HN569" i="59"/>
  <c r="HM569" i="59"/>
  <c r="HL569" i="59"/>
  <c r="HK569" i="59"/>
  <c r="HJ569" i="59"/>
  <c r="IB569" i="59"/>
  <c r="HY569" i="59"/>
  <c r="HV569" i="59"/>
  <c r="IA569" i="59"/>
  <c r="HX569" i="59"/>
  <c r="HU569" i="59"/>
  <c r="HI569" i="59"/>
  <c r="HH569" i="59"/>
  <c r="HG569" i="59"/>
  <c r="HF569" i="59"/>
  <c r="HE569" i="59"/>
  <c r="HD569" i="59"/>
  <c r="HC569" i="59"/>
  <c r="HB569" i="59"/>
  <c r="HA569" i="59"/>
  <c r="GZ569" i="59"/>
  <c r="GY569" i="59"/>
  <c r="GX569" i="59"/>
  <c r="GW569" i="59"/>
  <c r="GV569" i="59"/>
  <c r="GU569" i="59"/>
  <c r="GT569" i="59"/>
  <c r="GS569" i="59"/>
  <c r="GR569" i="59"/>
  <c r="GQ569" i="59"/>
  <c r="GP569" i="59"/>
  <c r="GO569" i="59"/>
  <c r="GN569" i="59"/>
  <c r="GM569" i="59"/>
  <c r="GL569" i="59"/>
  <c r="GK569" i="59"/>
  <c r="GJ569" i="59"/>
  <c r="GI569" i="59"/>
  <c r="GH569" i="59"/>
  <c r="GG569" i="59"/>
  <c r="GF569" i="59"/>
  <c r="GE569" i="59"/>
  <c r="GD569" i="59"/>
  <c r="GC569" i="59"/>
  <c r="GB569" i="59"/>
  <c r="GA569" i="59"/>
  <c r="FZ569" i="59"/>
  <c r="FY569" i="59"/>
  <c r="FX569" i="59"/>
  <c r="FW569" i="59"/>
  <c r="FV569" i="59"/>
  <c r="FU569" i="59"/>
  <c r="FT569" i="59"/>
  <c r="FS569" i="59"/>
  <c r="FR569" i="59"/>
  <c r="FQ569" i="59"/>
  <c r="FP569" i="59"/>
  <c r="FO569" i="59"/>
  <c r="FN569" i="59"/>
  <c r="FM569" i="59"/>
  <c r="FL569" i="59"/>
  <c r="FK569" i="59"/>
  <c r="FJ569" i="59"/>
  <c r="FI569" i="59"/>
  <c r="FH569" i="59"/>
  <c r="FG569" i="59"/>
  <c r="FF569" i="59"/>
  <c r="FE569" i="59"/>
  <c r="FD569" i="59"/>
  <c r="FC569" i="59"/>
  <c r="FB569" i="59"/>
  <c r="FA569" i="59"/>
  <c r="EZ569" i="59"/>
  <c r="EY569" i="59"/>
  <c r="EX569" i="59"/>
  <c r="EW569" i="59"/>
  <c r="EV569" i="59"/>
  <c r="EU569" i="59"/>
  <c r="ET569" i="59"/>
  <c r="ES569" i="59"/>
  <c r="ER569" i="59"/>
  <c r="EQ569" i="59"/>
  <c r="EP569" i="59"/>
  <c r="EO569" i="59"/>
  <c r="EN569" i="59"/>
  <c r="EM569" i="59"/>
  <c r="EL569" i="59"/>
  <c r="EK569" i="59"/>
  <c r="EJ569" i="59"/>
  <c r="EI569" i="59"/>
  <c r="EH569" i="59"/>
  <c r="EG569" i="59"/>
  <c r="EF569" i="59"/>
  <c r="EE569" i="59"/>
  <c r="ED569" i="59"/>
  <c r="EC569" i="59"/>
  <c r="EB569" i="59"/>
  <c r="EA569" i="59"/>
  <c r="DZ569" i="59"/>
  <c r="DY569" i="59"/>
  <c r="DX569" i="59"/>
  <c r="DW569" i="59"/>
  <c r="DV569" i="59"/>
  <c r="DU569" i="59"/>
  <c r="DT569" i="59"/>
  <c r="DS569" i="59"/>
  <c r="DR569" i="59"/>
  <c r="DQ569" i="59"/>
  <c r="DP569" i="59"/>
  <c r="DO569" i="59"/>
  <c r="DN569" i="59"/>
  <c r="DM569" i="59"/>
  <c r="DL569" i="59"/>
  <c r="DK569" i="59"/>
  <c r="DJ569" i="59"/>
  <c r="DI569" i="59"/>
  <c r="DH569" i="59"/>
  <c r="DG569" i="59"/>
  <c r="DF569" i="59"/>
  <c r="DE569" i="59"/>
  <c r="DD569" i="59"/>
  <c r="DC569" i="59"/>
  <c r="DB569" i="59"/>
  <c r="DA569" i="59"/>
  <c r="CZ569" i="59"/>
  <c r="CY569" i="59"/>
  <c r="CX569" i="59"/>
  <c r="CW569" i="59"/>
  <c r="CV569" i="59"/>
  <c r="CU569" i="59"/>
  <c r="CT569" i="59"/>
  <c r="CS569" i="59"/>
  <c r="CR569" i="59"/>
  <c r="CQ569" i="59"/>
  <c r="CP569" i="59"/>
  <c r="CO569" i="59"/>
  <c r="CN569" i="59"/>
  <c r="CM569" i="59"/>
  <c r="CL569" i="59"/>
  <c r="CK569" i="59"/>
  <c r="CJ569" i="59"/>
  <c r="CI569" i="59"/>
  <c r="CH569" i="59"/>
  <c r="CG569" i="59"/>
  <c r="CF569" i="59"/>
  <c r="CE569" i="59"/>
  <c r="CD569" i="59"/>
  <c r="CC569" i="59"/>
  <c r="CB569" i="59"/>
  <c r="CA569" i="59"/>
  <c r="BZ569" i="59"/>
  <c r="BY569" i="59"/>
  <c r="BX569" i="59"/>
  <c r="BW569" i="59"/>
  <c r="BV569" i="59"/>
  <c r="BU569" i="59"/>
  <c r="BT569" i="59"/>
  <c r="BS569" i="59"/>
  <c r="BR569" i="59"/>
  <c r="BQ569" i="59"/>
  <c r="BP569" i="59"/>
  <c r="BO569" i="59"/>
  <c r="BN569" i="59"/>
  <c r="BM569" i="59"/>
  <c r="BL569" i="59"/>
  <c r="BK569" i="59"/>
  <c r="BJ569" i="59"/>
  <c r="BI569" i="59"/>
  <c r="BH569" i="59"/>
  <c r="BG569" i="59"/>
  <c r="BF569" i="59"/>
  <c r="BE569" i="59"/>
  <c r="BD569" i="59"/>
  <c r="BC569" i="59"/>
  <c r="BB569" i="59"/>
  <c r="BA569" i="59"/>
  <c r="AZ569" i="59"/>
  <c r="AY569" i="59"/>
  <c r="AX569" i="59"/>
  <c r="AW569" i="59"/>
  <c r="AV569" i="59"/>
  <c r="AU569" i="59"/>
  <c r="AT569" i="59"/>
  <c r="AS569" i="59"/>
  <c r="AR569" i="59"/>
  <c r="AQ569" i="59"/>
  <c r="AP569" i="59"/>
  <c r="AO569" i="59"/>
  <c r="AN569" i="59"/>
  <c r="AM569" i="59"/>
  <c r="AL569" i="59"/>
  <c r="AK569" i="59"/>
  <c r="AJ569" i="59"/>
  <c r="AI569" i="59"/>
  <c r="AH569" i="59"/>
  <c r="AG569" i="59"/>
  <c r="AF569" i="59"/>
  <c r="AE569" i="59"/>
  <c r="AD569" i="59"/>
  <c r="AC569" i="59"/>
  <c r="AB569" i="59"/>
  <c r="AA569" i="59"/>
  <c r="Z569" i="59"/>
  <c r="Y569" i="59"/>
  <c r="X569" i="59"/>
  <c r="W569" i="59"/>
  <c r="V569" i="59"/>
  <c r="U569" i="59"/>
  <c r="T569" i="59"/>
  <c r="S569" i="59"/>
  <c r="R569" i="59"/>
  <c r="Q569" i="59"/>
  <c r="P569" i="59"/>
  <c r="O569" i="59"/>
  <c r="N569" i="59"/>
  <c r="M569" i="59"/>
  <c r="L569" i="59"/>
  <c r="K569" i="59"/>
  <c r="J569" i="59"/>
  <c r="I569" i="59"/>
  <c r="H569" i="59"/>
  <c r="G569" i="59"/>
  <c r="F569" i="59"/>
  <c r="E569" i="59"/>
  <c r="D569" i="59"/>
  <c r="C569" i="59"/>
  <c r="KQ478" i="59"/>
  <c r="KP478" i="59"/>
  <c r="KO478" i="59"/>
  <c r="KM478" i="59"/>
  <c r="KN478" i="59"/>
  <c r="KK478" i="59"/>
  <c r="KJ478" i="59"/>
  <c r="KI478" i="59"/>
  <c r="KH478" i="59"/>
  <c r="KG478" i="59"/>
  <c r="KF478" i="59"/>
  <c r="KE478" i="59"/>
  <c r="KL478" i="59"/>
  <c r="KC478" i="59"/>
  <c r="KD478" i="59"/>
  <c r="JY478" i="59"/>
  <c r="KA478" i="59"/>
  <c r="JZ478" i="59"/>
  <c r="JX478" i="59"/>
  <c r="JW478" i="59"/>
  <c r="JV478" i="59"/>
  <c r="JU478" i="59"/>
  <c r="KB478" i="59"/>
  <c r="JT478" i="59"/>
  <c r="JS478" i="59"/>
  <c r="JR478" i="59"/>
  <c r="JQ478" i="59"/>
  <c r="JP478" i="59"/>
  <c r="JN478" i="59"/>
  <c r="JK478" i="59"/>
  <c r="JH478" i="59"/>
  <c r="JI478" i="59"/>
  <c r="JO478" i="59"/>
  <c r="JM478" i="59"/>
  <c r="JJ478" i="59"/>
  <c r="JG478" i="59"/>
  <c r="JF478" i="59"/>
  <c r="JE478" i="59"/>
  <c r="JL478" i="59"/>
  <c r="JC478" i="59"/>
  <c r="JD478" i="59"/>
  <c r="JA478" i="59"/>
  <c r="IZ478" i="59"/>
  <c r="IY478" i="59"/>
  <c r="IX478" i="59"/>
  <c r="IW478" i="59"/>
  <c r="IV478" i="59"/>
  <c r="IU478" i="59"/>
  <c r="IT478" i="59"/>
  <c r="IS478" i="59"/>
  <c r="JB478" i="59"/>
  <c r="IR478" i="59"/>
  <c r="IQ478" i="59"/>
  <c r="IP478" i="59"/>
  <c r="IO478" i="59"/>
  <c r="IN478" i="59"/>
  <c r="IM478" i="59"/>
  <c r="IL478" i="59"/>
  <c r="IK478" i="59"/>
  <c r="IJ478" i="59"/>
  <c r="II478" i="59"/>
  <c r="IH478" i="59"/>
  <c r="IG478" i="59"/>
  <c r="IF478" i="59"/>
  <c r="IE478" i="59"/>
  <c r="ID478" i="59"/>
  <c r="IC478" i="59"/>
  <c r="IB478" i="59"/>
  <c r="IA478" i="59"/>
  <c r="HZ478" i="59"/>
  <c r="HY478" i="59"/>
  <c r="HX478" i="59"/>
  <c r="HW478" i="59"/>
  <c r="HV478" i="59"/>
  <c r="HU478" i="59"/>
  <c r="HT478" i="59"/>
  <c r="HS478" i="59"/>
  <c r="HR478" i="59"/>
  <c r="HQ478" i="59"/>
  <c r="HP478" i="59"/>
  <c r="HO478" i="59"/>
  <c r="HN478" i="59"/>
  <c r="HM478" i="59"/>
  <c r="HL478" i="59"/>
  <c r="HK478" i="59"/>
  <c r="HJ478" i="59"/>
  <c r="HI478" i="59"/>
  <c r="HH478" i="59"/>
  <c r="HG478" i="59"/>
  <c r="HF478" i="59"/>
  <c r="HE478" i="59"/>
  <c r="HD478" i="59"/>
  <c r="HC478" i="59"/>
  <c r="HB478" i="59"/>
  <c r="HA478" i="59"/>
  <c r="GZ478" i="59"/>
  <c r="GY478" i="59"/>
  <c r="GX478" i="59"/>
  <c r="GW478" i="59"/>
  <c r="GV478" i="59"/>
  <c r="GU478" i="59"/>
  <c r="GT478" i="59"/>
  <c r="GS478" i="59"/>
  <c r="GR478" i="59"/>
  <c r="GQ478" i="59"/>
  <c r="GP478" i="59"/>
  <c r="GO478" i="59"/>
  <c r="GN478" i="59"/>
  <c r="GM478" i="59"/>
  <c r="GL478" i="59"/>
  <c r="GK478" i="59"/>
  <c r="GJ478" i="59"/>
  <c r="GI478" i="59"/>
  <c r="GH478" i="59"/>
  <c r="GG478" i="59"/>
  <c r="GF478" i="59"/>
  <c r="GE478" i="59"/>
  <c r="GD478" i="59"/>
  <c r="GC478" i="59"/>
  <c r="GB478" i="59"/>
  <c r="GA478" i="59"/>
  <c r="FZ478" i="59"/>
  <c r="FY478" i="59"/>
  <c r="FX478" i="59"/>
  <c r="FW478" i="59"/>
  <c r="FV478" i="59"/>
  <c r="FU478" i="59"/>
  <c r="FT478" i="59"/>
  <c r="FS478" i="59"/>
  <c r="FR478" i="59"/>
  <c r="FQ478" i="59"/>
  <c r="FP478" i="59"/>
  <c r="FO478" i="59"/>
  <c r="FN478" i="59"/>
  <c r="FM478" i="59"/>
  <c r="FL478" i="59"/>
  <c r="FK478" i="59"/>
  <c r="FJ478" i="59"/>
  <c r="FI478" i="59"/>
  <c r="FH478" i="59"/>
  <c r="FG478" i="59"/>
  <c r="FF478" i="59"/>
  <c r="FE478" i="59"/>
  <c r="FD478" i="59"/>
  <c r="FC478" i="59"/>
  <c r="FB478" i="59"/>
  <c r="FA478" i="59"/>
  <c r="EZ478" i="59"/>
  <c r="EY478" i="59"/>
  <c r="EX478" i="59"/>
  <c r="EW478" i="59"/>
  <c r="EV478" i="59"/>
  <c r="EU478" i="59"/>
  <c r="ET478" i="59"/>
  <c r="ES478" i="59"/>
  <c r="ER478" i="59"/>
  <c r="EQ478" i="59"/>
  <c r="EP478" i="59"/>
  <c r="EO478" i="59"/>
  <c r="EN478" i="59"/>
  <c r="EM478" i="59"/>
  <c r="EL478" i="59"/>
  <c r="EK478" i="59"/>
  <c r="EJ478" i="59"/>
  <c r="EI478" i="59"/>
  <c r="EH478" i="59"/>
  <c r="EG478" i="59"/>
  <c r="EF478" i="59"/>
  <c r="EE478" i="59"/>
  <c r="ED478" i="59"/>
  <c r="EC478" i="59"/>
  <c r="EB478" i="59"/>
  <c r="EA478" i="59"/>
  <c r="DZ478" i="59"/>
  <c r="DY478" i="59"/>
  <c r="DX478" i="59"/>
  <c r="DW478" i="59"/>
  <c r="DV478" i="59"/>
  <c r="DU478" i="59"/>
  <c r="DT478" i="59"/>
  <c r="DS478" i="59"/>
  <c r="DR478" i="59"/>
  <c r="DQ478" i="59"/>
  <c r="DP478" i="59"/>
  <c r="DO478" i="59"/>
  <c r="DN478" i="59"/>
  <c r="DM478" i="59"/>
  <c r="DL478" i="59"/>
  <c r="DK478" i="59"/>
  <c r="DJ478" i="59"/>
  <c r="DI478" i="59"/>
  <c r="DH478" i="59"/>
  <c r="DG478" i="59"/>
  <c r="DF478" i="59"/>
  <c r="DE478" i="59"/>
  <c r="DD478" i="59"/>
  <c r="DC478" i="59"/>
  <c r="DB478" i="59"/>
  <c r="DA478" i="59"/>
  <c r="CZ478" i="59"/>
  <c r="CY478" i="59"/>
  <c r="CX478" i="59"/>
  <c r="CW478" i="59"/>
  <c r="CV478" i="59"/>
  <c r="CU478" i="59"/>
  <c r="CT478" i="59"/>
  <c r="CS478" i="59"/>
  <c r="CR478" i="59"/>
  <c r="CQ478" i="59"/>
  <c r="CP478" i="59"/>
  <c r="CO478" i="59"/>
  <c r="CN478" i="59"/>
  <c r="CM478" i="59"/>
  <c r="CL478" i="59"/>
  <c r="CK478" i="59"/>
  <c r="CJ478" i="59"/>
  <c r="CI478" i="59"/>
  <c r="CH478" i="59"/>
  <c r="CG478" i="59"/>
  <c r="CF478" i="59"/>
  <c r="CE478" i="59"/>
  <c r="CD478" i="59"/>
  <c r="CC478" i="59"/>
  <c r="CB478" i="59"/>
  <c r="CA478" i="59"/>
  <c r="BZ478" i="59"/>
  <c r="BY478" i="59"/>
  <c r="BX478" i="59"/>
  <c r="BW478" i="59"/>
  <c r="BV478" i="59"/>
  <c r="BU478" i="59"/>
  <c r="BT478" i="59"/>
  <c r="BS478" i="59"/>
  <c r="BR478" i="59"/>
  <c r="BQ478" i="59"/>
  <c r="BP478" i="59"/>
  <c r="BO478" i="59"/>
  <c r="BN478" i="59"/>
  <c r="BM478" i="59"/>
  <c r="BL478" i="59"/>
  <c r="BK478" i="59"/>
  <c r="BJ478" i="59"/>
  <c r="BI478" i="59"/>
  <c r="BH478" i="59"/>
  <c r="BG478" i="59"/>
  <c r="BF478" i="59"/>
  <c r="BE478" i="59"/>
  <c r="BD478" i="59"/>
  <c r="BC478" i="59"/>
  <c r="BB478" i="59"/>
  <c r="BA478" i="59"/>
  <c r="AZ478" i="59"/>
  <c r="AY478" i="59"/>
  <c r="AX478" i="59"/>
  <c r="AW478" i="59"/>
  <c r="AV478" i="59"/>
  <c r="AU478" i="59"/>
  <c r="AT478" i="59"/>
  <c r="AS478" i="59"/>
  <c r="AR478" i="59"/>
  <c r="AQ478" i="59"/>
  <c r="AP478" i="59"/>
  <c r="AO478" i="59"/>
  <c r="AN478" i="59"/>
  <c r="AM478" i="59"/>
  <c r="AL478" i="59"/>
  <c r="AK478" i="59"/>
  <c r="AJ478" i="59"/>
  <c r="AI478" i="59"/>
  <c r="AH478" i="59"/>
  <c r="AG478" i="59"/>
  <c r="AF478" i="59"/>
  <c r="AE478" i="59"/>
  <c r="AD478" i="59"/>
  <c r="AC478" i="59"/>
  <c r="AB478" i="59"/>
  <c r="AA478" i="59"/>
  <c r="Z478" i="59"/>
  <c r="Y478" i="59"/>
  <c r="X478" i="59"/>
  <c r="W478" i="59"/>
  <c r="V478" i="59"/>
  <c r="U478" i="59"/>
  <c r="T478" i="59"/>
  <c r="S478" i="59"/>
  <c r="R478" i="59"/>
  <c r="Q478" i="59"/>
  <c r="P478" i="59"/>
  <c r="O478" i="59"/>
  <c r="N478" i="59"/>
  <c r="M478" i="59"/>
  <c r="L478" i="59"/>
  <c r="K478" i="59"/>
  <c r="J478" i="59"/>
  <c r="I478" i="59"/>
  <c r="H478" i="59"/>
  <c r="G478" i="59"/>
  <c r="F478" i="59"/>
  <c r="E478" i="59"/>
  <c r="D478" i="59"/>
  <c r="C478" i="59"/>
  <c r="KP554" i="59"/>
  <c r="KN554" i="59"/>
  <c r="KM554" i="59"/>
  <c r="KQ554" i="59"/>
  <c r="KO554" i="59"/>
  <c r="KL554" i="59"/>
  <c r="KI554" i="59"/>
  <c r="KF554" i="59"/>
  <c r="KE554" i="59"/>
  <c r="KD554" i="59"/>
  <c r="KC554" i="59"/>
  <c r="KK554" i="59"/>
  <c r="KH554" i="59"/>
  <c r="KB554" i="59"/>
  <c r="KA554" i="59"/>
  <c r="KJ554" i="59"/>
  <c r="KG554" i="59"/>
  <c r="JZ554" i="59"/>
  <c r="JY554" i="59"/>
  <c r="JV554" i="59"/>
  <c r="JT554" i="59"/>
  <c r="JX554" i="59"/>
  <c r="JU554" i="59"/>
  <c r="JS554" i="59"/>
  <c r="JR554" i="59"/>
  <c r="JW554" i="59"/>
  <c r="JO554" i="59"/>
  <c r="JQ554" i="59"/>
  <c r="JP554" i="59"/>
  <c r="JL554" i="59"/>
  <c r="JG554" i="59"/>
  <c r="JF554" i="59"/>
  <c r="JE554" i="59"/>
  <c r="JN554" i="59"/>
  <c r="JK554" i="59"/>
  <c r="JH554" i="59"/>
  <c r="JI554" i="59"/>
  <c r="JJ554" i="59"/>
  <c r="JA554" i="59"/>
  <c r="IZ554" i="59"/>
  <c r="IY554" i="59"/>
  <c r="IX554" i="59"/>
  <c r="IW554" i="59"/>
  <c r="IV554" i="59"/>
  <c r="IU554" i="59"/>
  <c r="IT554" i="59"/>
  <c r="IS554" i="59"/>
  <c r="JB554" i="59"/>
  <c r="JM554" i="59"/>
  <c r="JC554" i="59"/>
  <c r="JD554" i="59"/>
  <c r="IR554" i="59"/>
  <c r="IQ554" i="59"/>
  <c r="IP554" i="59"/>
  <c r="IO554" i="59"/>
  <c r="IN554" i="59"/>
  <c r="IM554" i="59"/>
  <c r="IL554" i="59"/>
  <c r="IK554" i="59"/>
  <c r="IJ554" i="59"/>
  <c r="II554" i="59"/>
  <c r="IH554" i="59"/>
  <c r="IF554" i="59"/>
  <c r="IE554" i="59"/>
  <c r="ID554" i="59"/>
  <c r="IG554" i="59"/>
  <c r="IB554" i="59"/>
  <c r="HY554" i="59"/>
  <c r="HV554" i="59"/>
  <c r="HS554" i="59"/>
  <c r="HR554" i="59"/>
  <c r="HQ554" i="59"/>
  <c r="HP554" i="59"/>
  <c r="HO554" i="59"/>
  <c r="HN554" i="59"/>
  <c r="HM554" i="59"/>
  <c r="HL554" i="59"/>
  <c r="HK554" i="59"/>
  <c r="HJ554" i="59"/>
  <c r="IA554" i="59"/>
  <c r="HX554" i="59"/>
  <c r="HU554" i="59"/>
  <c r="IC554" i="59"/>
  <c r="HZ554" i="59"/>
  <c r="HW554" i="59"/>
  <c r="HT554" i="59"/>
  <c r="HI554" i="59"/>
  <c r="HH554" i="59"/>
  <c r="HG554" i="59"/>
  <c r="HF554" i="59"/>
  <c r="HE554" i="59"/>
  <c r="HD554" i="59"/>
  <c r="HC554" i="59"/>
  <c r="HB554" i="59"/>
  <c r="HA554" i="59"/>
  <c r="GZ554" i="59"/>
  <c r="GY554" i="59"/>
  <c r="GX554" i="59"/>
  <c r="GW554" i="59"/>
  <c r="GV554" i="59"/>
  <c r="GU554" i="59"/>
  <c r="GT554" i="59"/>
  <c r="GS554" i="59"/>
  <c r="GR554" i="59"/>
  <c r="GQ554" i="59"/>
  <c r="GP554" i="59"/>
  <c r="GO554" i="59"/>
  <c r="GN554" i="59"/>
  <c r="GM554" i="59"/>
  <c r="GL554" i="59"/>
  <c r="GK554" i="59"/>
  <c r="GJ554" i="59"/>
  <c r="GI554" i="59"/>
  <c r="GH554" i="59"/>
  <c r="GG554" i="59"/>
  <c r="GF554" i="59"/>
  <c r="GE554" i="59"/>
  <c r="GD554" i="59"/>
  <c r="GC554" i="59"/>
  <c r="GB554" i="59"/>
  <c r="GA554" i="59"/>
  <c r="FZ554" i="59"/>
  <c r="FY554" i="59"/>
  <c r="FX554" i="59"/>
  <c r="FW554" i="59"/>
  <c r="FV554" i="59"/>
  <c r="FU554" i="59"/>
  <c r="FT554" i="59"/>
  <c r="FS554" i="59"/>
  <c r="FR554" i="59"/>
  <c r="FQ554" i="59"/>
  <c r="FP554" i="59"/>
  <c r="FO554" i="59"/>
  <c r="FN554" i="59"/>
  <c r="FM554" i="59"/>
  <c r="FL554" i="59"/>
  <c r="FK554" i="59"/>
  <c r="FJ554" i="59"/>
  <c r="FI554" i="59"/>
  <c r="FH554" i="59"/>
  <c r="FG554" i="59"/>
  <c r="FF554" i="59"/>
  <c r="FE554" i="59"/>
  <c r="FD554" i="59"/>
  <c r="FC554" i="59"/>
  <c r="FB554" i="59"/>
  <c r="FA554" i="59"/>
  <c r="EZ554" i="59"/>
  <c r="EY554" i="59"/>
  <c r="EX554" i="59"/>
  <c r="EW554" i="59"/>
  <c r="EV554" i="59"/>
  <c r="EU554" i="59"/>
  <c r="ET554" i="59"/>
  <c r="ES554" i="59"/>
  <c r="ER554" i="59"/>
  <c r="EQ554" i="59"/>
  <c r="EP554" i="59"/>
  <c r="EO554" i="59"/>
  <c r="EN554" i="59"/>
  <c r="EM554" i="59"/>
  <c r="EL554" i="59"/>
  <c r="EK554" i="59"/>
  <c r="EJ554" i="59"/>
  <c r="EI554" i="59"/>
  <c r="EH554" i="59"/>
  <c r="EG554" i="59"/>
  <c r="EF554" i="59"/>
  <c r="EE554" i="59"/>
  <c r="ED554" i="59"/>
  <c r="EC554" i="59"/>
  <c r="EB554" i="59"/>
  <c r="EA554" i="59"/>
  <c r="DZ554" i="59"/>
  <c r="DY554" i="59"/>
  <c r="DX554" i="59"/>
  <c r="DW554" i="59"/>
  <c r="DV554" i="59"/>
  <c r="DU554" i="59"/>
  <c r="DT554" i="59"/>
  <c r="DS554" i="59"/>
  <c r="DR554" i="59"/>
  <c r="DQ554" i="59"/>
  <c r="DP554" i="59"/>
  <c r="DO554" i="59"/>
  <c r="DN554" i="59"/>
  <c r="DM554" i="59"/>
  <c r="DL554" i="59"/>
  <c r="DK554" i="59"/>
  <c r="DJ554" i="59"/>
  <c r="DI554" i="59"/>
  <c r="DH554" i="59"/>
  <c r="DG554" i="59"/>
  <c r="DF554" i="59"/>
  <c r="DE554" i="59"/>
  <c r="DD554" i="59"/>
  <c r="DC554" i="59"/>
  <c r="DB554" i="59"/>
  <c r="DA554" i="59"/>
  <c r="CZ554" i="59"/>
  <c r="CY554" i="59"/>
  <c r="CX554" i="59"/>
  <c r="CW554" i="59"/>
  <c r="CV554" i="59"/>
  <c r="CU554" i="59"/>
  <c r="CT554" i="59"/>
  <c r="CS554" i="59"/>
  <c r="CR554" i="59"/>
  <c r="CQ554" i="59"/>
  <c r="CP554" i="59"/>
  <c r="CO554" i="59"/>
  <c r="CN554" i="59"/>
  <c r="CM554" i="59"/>
  <c r="CL554" i="59"/>
  <c r="CK554" i="59"/>
  <c r="CJ554" i="59"/>
  <c r="CI554" i="59"/>
  <c r="CH554" i="59"/>
  <c r="CG554" i="59"/>
  <c r="CF554" i="59"/>
  <c r="CE554" i="59"/>
  <c r="CD554" i="59"/>
  <c r="CC554" i="59"/>
  <c r="CB554" i="59"/>
  <c r="CA554" i="59"/>
  <c r="BZ554" i="59"/>
  <c r="BY554" i="59"/>
  <c r="BX554" i="59"/>
  <c r="BW554" i="59"/>
  <c r="BV554" i="59"/>
  <c r="BU554" i="59"/>
  <c r="BT554" i="59"/>
  <c r="BS554" i="59"/>
  <c r="BR554" i="59"/>
  <c r="BQ554" i="59"/>
  <c r="BP554" i="59"/>
  <c r="BO554" i="59"/>
  <c r="BN554" i="59"/>
  <c r="BM554" i="59"/>
  <c r="BL554" i="59"/>
  <c r="BK554" i="59"/>
  <c r="BJ554" i="59"/>
  <c r="BI554" i="59"/>
  <c r="BH554" i="59"/>
  <c r="BG554" i="59"/>
  <c r="BF554" i="59"/>
  <c r="BE554" i="59"/>
  <c r="BD554" i="59"/>
  <c r="BC554" i="59"/>
  <c r="BB554" i="59"/>
  <c r="BA554" i="59"/>
  <c r="AZ554" i="59"/>
  <c r="AY554" i="59"/>
  <c r="AX554" i="59"/>
  <c r="AW554" i="59"/>
  <c r="AV554" i="59"/>
  <c r="AU554" i="59"/>
  <c r="AT554" i="59"/>
  <c r="AS554" i="59"/>
  <c r="AR554" i="59"/>
  <c r="AQ554" i="59"/>
  <c r="AP554" i="59"/>
  <c r="AO554" i="59"/>
  <c r="AN554" i="59"/>
  <c r="AM554" i="59"/>
  <c r="AL554" i="59"/>
  <c r="AK554" i="59"/>
  <c r="AJ554" i="59"/>
  <c r="AI554" i="59"/>
  <c r="AH554" i="59"/>
  <c r="AG554" i="59"/>
  <c r="AF554" i="59"/>
  <c r="AE554" i="59"/>
  <c r="AD554" i="59"/>
  <c r="AC554" i="59"/>
  <c r="AB554" i="59"/>
  <c r="AA554" i="59"/>
  <c r="Z554" i="59"/>
  <c r="Y554" i="59"/>
  <c r="X554" i="59"/>
  <c r="W554" i="59"/>
  <c r="V554" i="59"/>
  <c r="U554" i="59"/>
  <c r="T554" i="59"/>
  <c r="S554" i="59"/>
  <c r="R554" i="59"/>
  <c r="Q554" i="59"/>
  <c r="P554" i="59"/>
  <c r="O554" i="59"/>
  <c r="N554" i="59"/>
  <c r="M554" i="59"/>
  <c r="L554" i="59"/>
  <c r="K554" i="59"/>
  <c r="J554" i="59"/>
  <c r="I554" i="59"/>
  <c r="H554" i="59"/>
  <c r="G554" i="59"/>
  <c r="F554" i="59"/>
  <c r="E554" i="59"/>
  <c r="D554" i="59"/>
  <c r="C554" i="59"/>
  <c r="KQ555" i="59"/>
  <c r="KP555" i="59"/>
  <c r="KO555" i="59"/>
  <c r="KN555" i="59"/>
  <c r="KL555" i="59"/>
  <c r="KM555" i="59"/>
  <c r="KG555" i="59"/>
  <c r="KJ555" i="59"/>
  <c r="KH555" i="59"/>
  <c r="KK555" i="59"/>
  <c r="KI555" i="59"/>
  <c r="KE555" i="59"/>
  <c r="KF555" i="59"/>
  <c r="KC555" i="59"/>
  <c r="KB555" i="59"/>
  <c r="KA555" i="59"/>
  <c r="JZ555" i="59"/>
  <c r="KD555" i="59"/>
  <c r="JY555" i="59"/>
  <c r="JX555" i="59"/>
  <c r="JT555" i="59"/>
  <c r="JU555" i="59"/>
  <c r="JS555" i="59"/>
  <c r="JR555" i="59"/>
  <c r="JQ555" i="59"/>
  <c r="JP555" i="59"/>
  <c r="JV555" i="59"/>
  <c r="JW555" i="59"/>
  <c r="JN555" i="59"/>
  <c r="JM555" i="59"/>
  <c r="JL555" i="59"/>
  <c r="JK555" i="59"/>
  <c r="JH555" i="59"/>
  <c r="JO555" i="59"/>
  <c r="JI555" i="59"/>
  <c r="JJ555" i="59"/>
  <c r="JB555" i="59"/>
  <c r="JC555" i="59"/>
  <c r="JD555" i="59"/>
  <c r="JF555" i="59"/>
  <c r="JG555" i="59"/>
  <c r="JE555" i="59"/>
  <c r="JA555" i="59"/>
  <c r="IU555" i="59"/>
  <c r="IZ555" i="59"/>
  <c r="IT555" i="59"/>
  <c r="IY555" i="59"/>
  <c r="IS555" i="59"/>
  <c r="IX555" i="59"/>
  <c r="IR555" i="59"/>
  <c r="IQ555" i="59"/>
  <c r="IP555" i="59"/>
  <c r="IO555" i="59"/>
  <c r="IN555" i="59"/>
  <c r="IM555" i="59"/>
  <c r="IL555" i="59"/>
  <c r="IK555" i="59"/>
  <c r="IJ555" i="59"/>
  <c r="II555" i="59"/>
  <c r="IH555" i="59"/>
  <c r="IG555" i="59"/>
  <c r="IW555" i="59"/>
  <c r="IV555" i="59"/>
  <c r="IF555" i="59"/>
  <c r="IE555" i="59"/>
  <c r="ID555" i="59"/>
  <c r="IC555" i="59"/>
  <c r="IB555" i="59"/>
  <c r="IA555" i="59"/>
  <c r="HZ555" i="59"/>
  <c r="HY555" i="59"/>
  <c r="HX555" i="59"/>
  <c r="HW555" i="59"/>
  <c r="HV555" i="59"/>
  <c r="HU555" i="59"/>
  <c r="HT555" i="59"/>
  <c r="HS555" i="59"/>
  <c r="HR555" i="59"/>
  <c r="HQ555" i="59"/>
  <c r="HP555" i="59"/>
  <c r="HO555" i="59"/>
  <c r="HN555" i="59"/>
  <c r="HM555" i="59"/>
  <c r="HL555" i="59"/>
  <c r="HK555" i="59"/>
  <c r="HI555" i="59"/>
  <c r="HH555" i="59"/>
  <c r="HG555" i="59"/>
  <c r="HF555" i="59"/>
  <c r="HE555" i="59"/>
  <c r="HD555" i="59"/>
  <c r="HC555" i="59"/>
  <c r="HB555" i="59"/>
  <c r="HA555" i="59"/>
  <c r="GZ555" i="59"/>
  <c r="GY555" i="59"/>
  <c r="HJ555" i="59"/>
  <c r="GX555" i="59"/>
  <c r="GW555" i="59"/>
  <c r="GV555" i="59"/>
  <c r="GU555" i="59"/>
  <c r="GT555" i="59"/>
  <c r="GS555" i="59"/>
  <c r="GR555" i="59"/>
  <c r="GQ555" i="59"/>
  <c r="GP555" i="59"/>
  <c r="GO555" i="59"/>
  <c r="GN555" i="59"/>
  <c r="GM555" i="59"/>
  <c r="GL555" i="59"/>
  <c r="GK555" i="59"/>
  <c r="GJ555" i="59"/>
  <c r="GI555" i="59"/>
  <c r="GH555" i="59"/>
  <c r="GG555" i="59"/>
  <c r="GF555" i="59"/>
  <c r="GE555" i="59"/>
  <c r="GD555" i="59"/>
  <c r="GC555" i="59"/>
  <c r="GB555" i="59"/>
  <c r="GA555" i="59"/>
  <c r="FZ555" i="59"/>
  <c r="FY555" i="59"/>
  <c r="FX555" i="59"/>
  <c r="FW555" i="59"/>
  <c r="FV555" i="59"/>
  <c r="FU555" i="59"/>
  <c r="FT555" i="59"/>
  <c r="FS555" i="59"/>
  <c r="FR555" i="59"/>
  <c r="FQ555" i="59"/>
  <c r="FP555" i="59"/>
  <c r="FO555" i="59"/>
  <c r="FN555" i="59"/>
  <c r="FM555" i="59"/>
  <c r="FL555" i="59"/>
  <c r="FK555" i="59"/>
  <c r="FJ555" i="59"/>
  <c r="FI555" i="59"/>
  <c r="FH555" i="59"/>
  <c r="FG555" i="59"/>
  <c r="FF555" i="59"/>
  <c r="FE555" i="59"/>
  <c r="FD555" i="59"/>
  <c r="FC555" i="59"/>
  <c r="FB555" i="59"/>
  <c r="FA555" i="59"/>
  <c r="EZ555" i="59"/>
  <c r="EY555" i="59"/>
  <c r="EX555" i="59"/>
  <c r="EW555" i="59"/>
  <c r="EV555" i="59"/>
  <c r="EU555" i="59"/>
  <c r="ET555" i="59"/>
  <c r="ES555" i="59"/>
  <c r="ER555" i="59"/>
  <c r="EQ555" i="59"/>
  <c r="EP555" i="59"/>
  <c r="EO555" i="59"/>
  <c r="EN555" i="59"/>
  <c r="EM555" i="59"/>
  <c r="EL555" i="59"/>
  <c r="EK555" i="59"/>
  <c r="EJ555" i="59"/>
  <c r="EI555" i="59"/>
  <c r="EH555" i="59"/>
  <c r="EG555" i="59"/>
  <c r="EF555" i="59"/>
  <c r="EE555" i="59"/>
  <c r="ED555" i="59"/>
  <c r="EC555" i="59"/>
  <c r="EB555" i="59"/>
  <c r="EA555" i="59"/>
  <c r="DZ555" i="59"/>
  <c r="DY555" i="59"/>
  <c r="DX555" i="59"/>
  <c r="DW555" i="59"/>
  <c r="DV555" i="59"/>
  <c r="DU555" i="59"/>
  <c r="DT555" i="59"/>
  <c r="DS555" i="59"/>
  <c r="DR555" i="59"/>
  <c r="DQ555" i="59"/>
  <c r="DP555" i="59"/>
  <c r="DO555" i="59"/>
  <c r="DN555" i="59"/>
  <c r="DM555" i="59"/>
  <c r="DL555" i="59"/>
  <c r="DK555" i="59"/>
  <c r="DJ555" i="59"/>
  <c r="DI555" i="59"/>
  <c r="DH555" i="59"/>
  <c r="DG555" i="59"/>
  <c r="DF555" i="59"/>
  <c r="DE555" i="59"/>
  <c r="DD555" i="59"/>
  <c r="DC555" i="59"/>
  <c r="DB555" i="59"/>
  <c r="DA555" i="59"/>
  <c r="CZ555" i="59"/>
  <c r="CY555" i="59"/>
  <c r="CX555" i="59"/>
  <c r="CW555" i="59"/>
  <c r="CV555" i="59"/>
  <c r="CU555" i="59"/>
  <c r="CT555" i="59"/>
  <c r="CS555" i="59"/>
  <c r="CR555" i="59"/>
  <c r="CQ555" i="59"/>
  <c r="CP555" i="59"/>
  <c r="CO555" i="59"/>
  <c r="CN555" i="59"/>
  <c r="CM555" i="59"/>
  <c r="CL555" i="59"/>
  <c r="CK555" i="59"/>
  <c r="CJ555" i="59"/>
  <c r="CI555" i="59"/>
  <c r="CH555" i="59"/>
  <c r="CG555" i="59"/>
  <c r="CF555" i="59"/>
  <c r="CE555" i="59"/>
  <c r="CD555" i="59"/>
  <c r="CC555" i="59"/>
  <c r="CB555" i="59"/>
  <c r="CA555" i="59"/>
  <c r="BZ555" i="59"/>
  <c r="BY555" i="59"/>
  <c r="BX555" i="59"/>
  <c r="BW555" i="59"/>
  <c r="BV555" i="59"/>
  <c r="BU555" i="59"/>
  <c r="BT555" i="59"/>
  <c r="BS555" i="59"/>
  <c r="BR555" i="59"/>
  <c r="BQ555" i="59"/>
  <c r="BP555" i="59"/>
  <c r="BO555" i="59"/>
  <c r="BN555" i="59"/>
  <c r="BM555" i="59"/>
  <c r="BL555" i="59"/>
  <c r="BK555" i="59"/>
  <c r="BJ555" i="59"/>
  <c r="BI555" i="59"/>
  <c r="BH555" i="59"/>
  <c r="BG555" i="59"/>
  <c r="BF555" i="59"/>
  <c r="BE555" i="59"/>
  <c r="BD555" i="59"/>
  <c r="BC555" i="59"/>
  <c r="BB555" i="59"/>
  <c r="BA555" i="59"/>
  <c r="AZ555" i="59"/>
  <c r="AY555" i="59"/>
  <c r="AX555" i="59"/>
  <c r="AW555" i="59"/>
  <c r="AV555" i="59"/>
  <c r="AU555" i="59"/>
  <c r="AT555" i="59"/>
  <c r="AS555" i="59"/>
  <c r="AR555" i="59"/>
  <c r="AQ555" i="59"/>
  <c r="AP555" i="59"/>
  <c r="AO555" i="59"/>
  <c r="AN555" i="59"/>
  <c r="AM555" i="59"/>
  <c r="AL555" i="59"/>
  <c r="AK555" i="59"/>
  <c r="AJ555" i="59"/>
  <c r="AI555" i="59"/>
  <c r="AH555" i="59"/>
  <c r="AG555" i="59"/>
  <c r="AF555" i="59"/>
  <c r="AE555" i="59"/>
  <c r="AD555" i="59"/>
  <c r="AC555" i="59"/>
  <c r="AB555" i="59"/>
  <c r="AA555" i="59"/>
  <c r="Z555" i="59"/>
  <c r="Y555" i="59"/>
  <c r="X555" i="59"/>
  <c r="W555" i="59"/>
  <c r="V555" i="59"/>
  <c r="U555" i="59"/>
  <c r="T555" i="59"/>
  <c r="S555" i="59"/>
  <c r="R555" i="59"/>
  <c r="Q555" i="59"/>
  <c r="P555" i="59"/>
  <c r="O555" i="59"/>
  <c r="N555" i="59"/>
  <c r="M555" i="59"/>
  <c r="L555" i="59"/>
  <c r="K555" i="59"/>
  <c r="J555" i="59"/>
  <c r="I555" i="59"/>
  <c r="H555" i="59"/>
  <c r="G555" i="59"/>
  <c r="F555" i="59"/>
  <c r="E555" i="59"/>
  <c r="D555" i="59"/>
  <c r="C555" i="59"/>
  <c r="KQ489" i="59"/>
  <c r="KM489" i="59"/>
  <c r="KL489" i="59"/>
  <c r="KO489" i="59"/>
  <c r="KJ489" i="59"/>
  <c r="KP489" i="59"/>
  <c r="KN489" i="59"/>
  <c r="KK489" i="59"/>
  <c r="KI489" i="59"/>
  <c r="KG489" i="59"/>
  <c r="KH489" i="59"/>
  <c r="KC489" i="59"/>
  <c r="KD489" i="59"/>
  <c r="KF489" i="59"/>
  <c r="KE489" i="59"/>
  <c r="JZ489" i="59"/>
  <c r="JX489" i="59"/>
  <c r="JW489" i="59"/>
  <c r="KB489" i="59"/>
  <c r="KA489" i="59"/>
  <c r="JY489" i="59"/>
  <c r="JU489" i="59"/>
  <c r="JV489" i="59"/>
  <c r="JS489" i="59"/>
  <c r="JR489" i="59"/>
  <c r="JQ489" i="59"/>
  <c r="JP489" i="59"/>
  <c r="JO489" i="59"/>
  <c r="JT489" i="59"/>
  <c r="JN489" i="59"/>
  <c r="JM489" i="59"/>
  <c r="JL489" i="59"/>
  <c r="JK489" i="59"/>
  <c r="JJ489" i="59"/>
  <c r="JH489" i="59"/>
  <c r="JI489" i="59"/>
  <c r="JG489" i="59"/>
  <c r="JF489" i="59"/>
  <c r="JE489" i="59"/>
  <c r="JD489" i="59"/>
  <c r="JC489" i="59"/>
  <c r="JB489" i="59"/>
  <c r="JA489" i="59"/>
  <c r="IZ489" i="59"/>
  <c r="IY489" i="59"/>
  <c r="IX489" i="59"/>
  <c r="IW489" i="59"/>
  <c r="IV489" i="59"/>
  <c r="IU489" i="59"/>
  <c r="IT489" i="59"/>
  <c r="IS489" i="59"/>
  <c r="IR489" i="59"/>
  <c r="IQ489" i="59"/>
  <c r="IP489" i="59"/>
  <c r="IO489" i="59"/>
  <c r="IN489" i="59"/>
  <c r="IM489" i="59"/>
  <c r="IL489" i="59"/>
  <c r="IK489" i="59"/>
  <c r="IJ489" i="59"/>
  <c r="II489" i="59"/>
  <c r="IH489" i="59"/>
  <c r="IG489" i="59"/>
  <c r="IF489" i="59"/>
  <c r="IE489" i="59"/>
  <c r="ID489" i="59"/>
  <c r="IC489" i="59"/>
  <c r="IB489" i="59"/>
  <c r="IA489" i="59"/>
  <c r="HZ489" i="59"/>
  <c r="HY489" i="59"/>
  <c r="HX489" i="59"/>
  <c r="HW489" i="59"/>
  <c r="HV489" i="59"/>
  <c r="HU489" i="59"/>
  <c r="HT489" i="59"/>
  <c r="HN489" i="59"/>
  <c r="HS489" i="59"/>
  <c r="HM489" i="59"/>
  <c r="HI489" i="59"/>
  <c r="HH489" i="59"/>
  <c r="HG489" i="59"/>
  <c r="HF489" i="59"/>
  <c r="HE489" i="59"/>
  <c r="HD489" i="59"/>
  <c r="HC489" i="59"/>
  <c r="HB489" i="59"/>
  <c r="HA489" i="59"/>
  <c r="GZ489" i="59"/>
  <c r="GY489" i="59"/>
  <c r="HR489" i="59"/>
  <c r="HL489" i="59"/>
  <c r="HK489" i="59"/>
  <c r="HQ489" i="59"/>
  <c r="HP489" i="59"/>
  <c r="HJ489" i="59"/>
  <c r="HO489" i="59"/>
  <c r="GX489" i="59"/>
  <c r="GW489" i="59"/>
  <c r="GV489" i="59"/>
  <c r="GU489" i="59"/>
  <c r="GT489" i="59"/>
  <c r="GS489" i="59"/>
  <c r="GR489" i="59"/>
  <c r="GQ489" i="59"/>
  <c r="GP489" i="59"/>
  <c r="GO489" i="59"/>
  <c r="GN489" i="59"/>
  <c r="GM489" i="59"/>
  <c r="GL489" i="59"/>
  <c r="GK489" i="59"/>
  <c r="GJ489" i="59"/>
  <c r="GI489" i="59"/>
  <c r="GH489" i="59"/>
  <c r="GG489" i="59"/>
  <c r="GF489" i="59"/>
  <c r="GE489" i="59"/>
  <c r="GD489" i="59"/>
  <c r="GC489" i="59"/>
  <c r="GB489" i="59"/>
  <c r="GA489" i="59"/>
  <c r="FZ489" i="59"/>
  <c r="FY489" i="59"/>
  <c r="FX489" i="59"/>
  <c r="FW489" i="59"/>
  <c r="FV489" i="59"/>
  <c r="FU489" i="59"/>
  <c r="FT489" i="59"/>
  <c r="FS489" i="59"/>
  <c r="FR489" i="59"/>
  <c r="FQ489" i="59"/>
  <c r="FP489" i="59"/>
  <c r="FO489" i="59"/>
  <c r="FN489" i="59"/>
  <c r="FM489" i="59"/>
  <c r="FL489" i="59"/>
  <c r="FK489" i="59"/>
  <c r="FJ489" i="59"/>
  <c r="FI489" i="59"/>
  <c r="FH489" i="59"/>
  <c r="FG489" i="59"/>
  <c r="FF489" i="59"/>
  <c r="FE489" i="59"/>
  <c r="FD489" i="59"/>
  <c r="FC489" i="59"/>
  <c r="FB489" i="59"/>
  <c r="FA489" i="59"/>
  <c r="EZ489" i="59"/>
  <c r="EY489" i="59"/>
  <c r="EX489" i="59"/>
  <c r="EW489" i="59"/>
  <c r="EV489" i="59"/>
  <c r="EU489" i="59"/>
  <c r="ET489" i="59"/>
  <c r="ES489" i="59"/>
  <c r="ER489" i="59"/>
  <c r="EQ489" i="59"/>
  <c r="EP489" i="59"/>
  <c r="EO489" i="59"/>
  <c r="EN489" i="59"/>
  <c r="EM489" i="59"/>
  <c r="EL489" i="59"/>
  <c r="EK489" i="59"/>
  <c r="EJ489" i="59"/>
  <c r="EI489" i="59"/>
  <c r="EH489" i="59"/>
  <c r="EG489" i="59"/>
  <c r="EF489" i="59"/>
  <c r="EE489" i="59"/>
  <c r="ED489" i="59"/>
  <c r="EC489" i="59"/>
  <c r="EB489" i="59"/>
  <c r="EA489" i="59"/>
  <c r="DZ489" i="59"/>
  <c r="DY489" i="59"/>
  <c r="DX489" i="59"/>
  <c r="DW489" i="59"/>
  <c r="DV489" i="59"/>
  <c r="DU489" i="59"/>
  <c r="DT489" i="59"/>
  <c r="DS489" i="59"/>
  <c r="DR489" i="59"/>
  <c r="DQ489" i="59"/>
  <c r="DP489" i="59"/>
  <c r="DO489" i="59"/>
  <c r="DN489" i="59"/>
  <c r="DM489" i="59"/>
  <c r="DL489" i="59"/>
  <c r="DK489" i="59"/>
  <c r="DJ489" i="59"/>
  <c r="DI489" i="59"/>
  <c r="DH489" i="59"/>
  <c r="DG489" i="59"/>
  <c r="DF489" i="59"/>
  <c r="DE489" i="59"/>
  <c r="DD489" i="59"/>
  <c r="DC489" i="59"/>
  <c r="DB489" i="59"/>
  <c r="DA489" i="59"/>
  <c r="CZ489" i="59"/>
  <c r="CY489" i="59"/>
  <c r="CX489" i="59"/>
  <c r="CW489" i="59"/>
  <c r="CV489" i="59"/>
  <c r="CU489" i="59"/>
  <c r="CT489" i="59"/>
  <c r="CS489" i="59"/>
  <c r="CR489" i="59"/>
  <c r="CQ489" i="59"/>
  <c r="CP489" i="59"/>
  <c r="CO489" i="59"/>
  <c r="CN489" i="59"/>
  <c r="CM489" i="59"/>
  <c r="CL489" i="59"/>
  <c r="CK489" i="59"/>
  <c r="CJ489" i="59"/>
  <c r="CI489" i="59"/>
  <c r="CH489" i="59"/>
  <c r="CG489" i="59"/>
  <c r="CF489" i="59"/>
  <c r="CE489" i="59"/>
  <c r="CD489" i="59"/>
  <c r="CC489" i="59"/>
  <c r="CB489" i="59"/>
  <c r="CA489" i="59"/>
  <c r="BZ489" i="59"/>
  <c r="BY489" i="59"/>
  <c r="BX489" i="59"/>
  <c r="BW489" i="59"/>
  <c r="BV489" i="59"/>
  <c r="BU489" i="59"/>
  <c r="BT489" i="59"/>
  <c r="BS489" i="59"/>
  <c r="BR489" i="59"/>
  <c r="BQ489" i="59"/>
  <c r="BP489" i="59"/>
  <c r="BO489" i="59"/>
  <c r="BN489" i="59"/>
  <c r="BM489" i="59"/>
  <c r="BL489" i="59"/>
  <c r="BK489" i="59"/>
  <c r="BJ489" i="59"/>
  <c r="BI489" i="59"/>
  <c r="BH489" i="59"/>
  <c r="BG489" i="59"/>
  <c r="BF489" i="59"/>
  <c r="BE489" i="59"/>
  <c r="BD489" i="59"/>
  <c r="BC489" i="59"/>
  <c r="BB489" i="59"/>
  <c r="BA489" i="59"/>
  <c r="AZ489" i="59"/>
  <c r="AY489" i="59"/>
  <c r="AX489" i="59"/>
  <c r="AW489" i="59"/>
  <c r="AV489" i="59"/>
  <c r="AU489" i="59"/>
  <c r="AT489" i="59"/>
  <c r="AS489" i="59"/>
  <c r="AR489" i="59"/>
  <c r="AQ489" i="59"/>
  <c r="AP489" i="59"/>
  <c r="AO489" i="59"/>
  <c r="AN489" i="59"/>
  <c r="AM489" i="59"/>
  <c r="AL489" i="59"/>
  <c r="AK489" i="59"/>
  <c r="AJ489" i="59"/>
  <c r="AI489" i="59"/>
  <c r="AH489" i="59"/>
  <c r="AG489" i="59"/>
  <c r="AF489" i="59"/>
  <c r="AE489" i="59"/>
  <c r="AD489" i="59"/>
  <c r="AC489" i="59"/>
  <c r="AB489" i="59"/>
  <c r="AA489" i="59"/>
  <c r="Z489" i="59"/>
  <c r="Y489" i="59"/>
  <c r="X489" i="59"/>
  <c r="W489" i="59"/>
  <c r="V489" i="59"/>
  <c r="U489" i="59"/>
  <c r="T489" i="59"/>
  <c r="S489" i="59"/>
  <c r="R489" i="59"/>
  <c r="Q489" i="59"/>
  <c r="P489" i="59"/>
  <c r="O489" i="59"/>
  <c r="N489" i="59"/>
  <c r="M489" i="59"/>
  <c r="L489" i="59"/>
  <c r="K489" i="59"/>
  <c r="J489" i="59"/>
  <c r="I489" i="59"/>
  <c r="H489" i="59"/>
  <c r="G489" i="59"/>
  <c r="F489" i="59"/>
  <c r="E489" i="59"/>
  <c r="D489" i="59"/>
  <c r="C489" i="59"/>
  <c r="KQ476" i="59"/>
  <c r="KP476" i="59"/>
  <c r="KO476" i="59"/>
  <c r="KN476" i="59"/>
  <c r="KL476" i="59"/>
  <c r="KK476" i="59"/>
  <c r="KM476" i="59"/>
  <c r="KJ476" i="59"/>
  <c r="KI476" i="59"/>
  <c r="KH476" i="59"/>
  <c r="KF476" i="59"/>
  <c r="KE476" i="59"/>
  <c r="KD476" i="59"/>
  <c r="KC476" i="59"/>
  <c r="KG476" i="59"/>
  <c r="KB476" i="59"/>
  <c r="KA476" i="59"/>
  <c r="JZ476" i="59"/>
  <c r="JY476" i="59"/>
  <c r="JX476" i="59"/>
  <c r="JU476" i="59"/>
  <c r="JW476" i="59"/>
  <c r="JT476" i="59"/>
  <c r="JS476" i="59"/>
  <c r="JV476" i="59"/>
  <c r="JP476" i="59"/>
  <c r="JO476" i="59"/>
  <c r="JR476" i="59"/>
  <c r="JQ476" i="59"/>
  <c r="JN476" i="59"/>
  <c r="JM476" i="59"/>
  <c r="JL476" i="59"/>
  <c r="JK476" i="59"/>
  <c r="JJ476" i="59"/>
  <c r="JI476" i="59"/>
  <c r="JH476" i="59"/>
  <c r="JG476" i="59"/>
  <c r="JF476" i="59"/>
  <c r="JB476" i="59"/>
  <c r="JC476" i="59"/>
  <c r="JA476" i="59"/>
  <c r="IZ476" i="59"/>
  <c r="IY476" i="59"/>
  <c r="IX476" i="59"/>
  <c r="IW476" i="59"/>
  <c r="IV476" i="59"/>
  <c r="IU476" i="59"/>
  <c r="IT476" i="59"/>
  <c r="IS476" i="59"/>
  <c r="JD476" i="59"/>
  <c r="JE476" i="59"/>
  <c r="IR476" i="59"/>
  <c r="IQ476" i="59"/>
  <c r="IP476" i="59"/>
  <c r="IO476" i="59"/>
  <c r="IN476" i="59"/>
  <c r="IM476" i="59"/>
  <c r="IL476" i="59"/>
  <c r="IK476" i="59"/>
  <c r="IJ476" i="59"/>
  <c r="IG476" i="59"/>
  <c r="II476" i="59"/>
  <c r="IH476" i="59"/>
  <c r="ID476" i="59"/>
  <c r="IA476" i="59"/>
  <c r="HX476" i="59"/>
  <c r="HU476" i="59"/>
  <c r="HS476" i="59"/>
  <c r="HR476" i="59"/>
  <c r="HQ476" i="59"/>
  <c r="HP476" i="59"/>
  <c r="HO476" i="59"/>
  <c r="HN476" i="59"/>
  <c r="HM476" i="59"/>
  <c r="HL476" i="59"/>
  <c r="HK476" i="59"/>
  <c r="HJ476" i="59"/>
  <c r="IC476" i="59"/>
  <c r="HZ476" i="59"/>
  <c r="HW476" i="59"/>
  <c r="HT476" i="59"/>
  <c r="IE476" i="59"/>
  <c r="IB476" i="59"/>
  <c r="HY476" i="59"/>
  <c r="HI476" i="59"/>
  <c r="HH476" i="59"/>
  <c r="HV476" i="59"/>
  <c r="IF476" i="59"/>
  <c r="HC476" i="59"/>
  <c r="HB476" i="59"/>
  <c r="HG476" i="59"/>
  <c r="HA476" i="59"/>
  <c r="HF476" i="59"/>
  <c r="GZ476" i="59"/>
  <c r="HE476" i="59"/>
  <c r="GY476" i="59"/>
  <c r="GX476" i="59"/>
  <c r="GW476" i="59"/>
  <c r="GV476" i="59"/>
  <c r="GU476" i="59"/>
  <c r="GT476" i="59"/>
  <c r="GS476" i="59"/>
  <c r="GR476" i="59"/>
  <c r="GQ476" i="59"/>
  <c r="GP476" i="59"/>
  <c r="GO476" i="59"/>
  <c r="GN476" i="59"/>
  <c r="GM476" i="59"/>
  <c r="HD476" i="59"/>
  <c r="GL476" i="59"/>
  <c r="GK476" i="59"/>
  <c r="GJ476" i="59"/>
  <c r="GI476" i="59"/>
  <c r="GH476" i="59"/>
  <c r="GG476" i="59"/>
  <c r="GF476" i="59"/>
  <c r="GE476" i="59"/>
  <c r="GD476" i="59"/>
  <c r="GC476" i="59"/>
  <c r="GB476" i="59"/>
  <c r="GA476" i="59"/>
  <c r="FZ476" i="59"/>
  <c r="FY476" i="59"/>
  <c r="FX476" i="59"/>
  <c r="FW476" i="59"/>
  <c r="FV476" i="59"/>
  <c r="FU476" i="59"/>
  <c r="FT476" i="59"/>
  <c r="FS476" i="59"/>
  <c r="FR476" i="59"/>
  <c r="FQ476" i="59"/>
  <c r="FP476" i="59"/>
  <c r="FO476" i="59"/>
  <c r="FN476" i="59"/>
  <c r="FM476" i="59"/>
  <c r="FL476" i="59"/>
  <c r="FK476" i="59"/>
  <c r="FJ476" i="59"/>
  <c r="FI476" i="59"/>
  <c r="FH476" i="59"/>
  <c r="FG476" i="59"/>
  <c r="FF476" i="59"/>
  <c r="FE476" i="59"/>
  <c r="FD476" i="59"/>
  <c r="FC476" i="59"/>
  <c r="FB476" i="59"/>
  <c r="FA476" i="59"/>
  <c r="EZ476" i="59"/>
  <c r="EY476" i="59"/>
  <c r="EX476" i="59"/>
  <c r="EW476" i="59"/>
  <c r="EV476" i="59"/>
  <c r="EU476" i="59"/>
  <c r="ET476" i="59"/>
  <c r="ES476" i="59"/>
  <c r="ER476" i="59"/>
  <c r="EQ476" i="59"/>
  <c r="EP476" i="59"/>
  <c r="EO476" i="59"/>
  <c r="EN476" i="59"/>
  <c r="EM476" i="59"/>
  <c r="EL476" i="59"/>
  <c r="EK476" i="59"/>
  <c r="EJ476" i="59"/>
  <c r="EI476" i="59"/>
  <c r="EH476" i="59"/>
  <c r="EG476" i="59"/>
  <c r="EF476" i="59"/>
  <c r="EE476" i="59"/>
  <c r="ED476" i="59"/>
  <c r="EC476" i="59"/>
  <c r="EB476" i="59"/>
  <c r="EA476" i="59"/>
  <c r="DZ476" i="59"/>
  <c r="DY476" i="59"/>
  <c r="DX476" i="59"/>
  <c r="DW476" i="59"/>
  <c r="DV476" i="59"/>
  <c r="DU476" i="59"/>
  <c r="DT476" i="59"/>
  <c r="DS476" i="59"/>
  <c r="DR476" i="59"/>
  <c r="DQ476" i="59"/>
  <c r="DP476" i="59"/>
  <c r="DO476" i="59"/>
  <c r="DN476" i="59"/>
  <c r="DM476" i="59"/>
  <c r="DL476" i="59"/>
  <c r="DK476" i="59"/>
  <c r="DJ476" i="59"/>
  <c r="DI476" i="59"/>
  <c r="DH476" i="59"/>
  <c r="DG476" i="59"/>
  <c r="DF476" i="59"/>
  <c r="DE476" i="59"/>
  <c r="DD476" i="59"/>
  <c r="DC476" i="59"/>
  <c r="DB476" i="59"/>
  <c r="DA476" i="59"/>
  <c r="CZ476" i="59"/>
  <c r="CY476" i="59"/>
  <c r="CX476" i="59"/>
  <c r="CW476" i="59"/>
  <c r="CV476" i="59"/>
  <c r="CU476" i="59"/>
  <c r="CT476" i="59"/>
  <c r="CS476" i="59"/>
  <c r="CR476" i="59"/>
  <c r="CQ476" i="59"/>
  <c r="CP476" i="59"/>
  <c r="CO476" i="59"/>
  <c r="CN476" i="59"/>
  <c r="CM476" i="59"/>
  <c r="CL476" i="59"/>
  <c r="CK476" i="59"/>
  <c r="CJ476" i="59"/>
  <c r="CI476" i="59"/>
  <c r="CH476" i="59"/>
  <c r="CG476" i="59"/>
  <c r="CF476" i="59"/>
  <c r="CE476" i="59"/>
  <c r="CD476" i="59"/>
  <c r="CC476" i="59"/>
  <c r="CB476" i="59"/>
  <c r="CA476" i="59"/>
  <c r="BZ476" i="59"/>
  <c r="BY476" i="59"/>
  <c r="BX476" i="59"/>
  <c r="BW476" i="59"/>
  <c r="BV476" i="59"/>
  <c r="BU476" i="59"/>
  <c r="BT476" i="59"/>
  <c r="BS476" i="59"/>
  <c r="BR476" i="59"/>
  <c r="BQ476" i="59"/>
  <c r="BP476" i="59"/>
  <c r="BO476" i="59"/>
  <c r="BN476" i="59"/>
  <c r="BM476" i="59"/>
  <c r="BL476" i="59"/>
  <c r="BK476" i="59"/>
  <c r="BJ476" i="59"/>
  <c r="BI476" i="59"/>
  <c r="BH476" i="59"/>
  <c r="BG476" i="59"/>
  <c r="BF476" i="59"/>
  <c r="BE476" i="59"/>
  <c r="BD476" i="59"/>
  <c r="BC476" i="59"/>
  <c r="BB476" i="59"/>
  <c r="BA476" i="59"/>
  <c r="AZ476" i="59"/>
  <c r="AY476" i="59"/>
  <c r="AX476" i="59"/>
  <c r="AW476" i="59"/>
  <c r="AV476" i="59"/>
  <c r="AU476" i="59"/>
  <c r="AT476" i="59"/>
  <c r="AS476" i="59"/>
  <c r="AR476" i="59"/>
  <c r="AQ476" i="59"/>
  <c r="AP476" i="59"/>
  <c r="AO476" i="59"/>
  <c r="AN476" i="59"/>
  <c r="AM476" i="59"/>
  <c r="AL476" i="59"/>
  <c r="AK476" i="59"/>
  <c r="AJ476" i="59"/>
  <c r="AI476" i="59"/>
  <c r="AH476" i="59"/>
  <c r="AG476" i="59"/>
  <c r="AF476" i="59"/>
  <c r="AE476" i="59"/>
  <c r="AD476" i="59"/>
  <c r="AC476" i="59"/>
  <c r="AB476" i="59"/>
  <c r="AA476" i="59"/>
  <c r="Z476" i="59"/>
  <c r="Y476" i="59"/>
  <c r="X476" i="59"/>
  <c r="W476" i="59"/>
  <c r="V476" i="59"/>
  <c r="U476" i="59"/>
  <c r="T476" i="59"/>
  <c r="S476" i="59"/>
  <c r="R476" i="59"/>
  <c r="Q476" i="59"/>
  <c r="P476" i="59"/>
  <c r="O476" i="59"/>
  <c r="N476" i="59"/>
  <c r="M476" i="59"/>
  <c r="L476" i="59"/>
  <c r="K476" i="59"/>
  <c r="J476" i="59"/>
  <c r="I476" i="59"/>
  <c r="H476" i="59"/>
  <c r="G476" i="59"/>
  <c r="F476" i="59"/>
  <c r="E476" i="59"/>
  <c r="D476" i="59"/>
  <c r="C476" i="59"/>
  <c r="KQ571" i="59"/>
  <c r="KP571" i="59"/>
  <c r="KM571" i="59"/>
  <c r="KL571" i="59"/>
  <c r="KJ571" i="59"/>
  <c r="KI571" i="59"/>
  <c r="KH571" i="59"/>
  <c r="KG571" i="59"/>
  <c r="KO571" i="59"/>
  <c r="KN571" i="59"/>
  <c r="KK571" i="59"/>
  <c r="KD571" i="59"/>
  <c r="KF571" i="59"/>
  <c r="KE571" i="59"/>
  <c r="KC571" i="59"/>
  <c r="KB571" i="59"/>
  <c r="KA571" i="59"/>
  <c r="JY571" i="59"/>
  <c r="JZ571" i="59"/>
  <c r="JX571" i="59"/>
  <c r="JW571" i="59"/>
  <c r="JV571" i="59"/>
  <c r="JU571" i="59"/>
  <c r="JT571" i="59"/>
  <c r="JS571" i="59"/>
  <c r="JR571" i="59"/>
  <c r="JQ571" i="59"/>
  <c r="JP571" i="59"/>
  <c r="JO571" i="59"/>
  <c r="JN571" i="59"/>
  <c r="JM571" i="59"/>
  <c r="JL571" i="59"/>
  <c r="JK571" i="59"/>
  <c r="JJ571" i="59"/>
  <c r="JI571" i="59"/>
  <c r="JG571" i="59"/>
  <c r="JF571" i="59"/>
  <c r="JE571" i="59"/>
  <c r="JD571" i="59"/>
  <c r="JH571" i="59"/>
  <c r="JA571" i="59"/>
  <c r="IZ571" i="59"/>
  <c r="IY571" i="59"/>
  <c r="IX571" i="59"/>
  <c r="IW571" i="59"/>
  <c r="IV571" i="59"/>
  <c r="IU571" i="59"/>
  <c r="IT571" i="59"/>
  <c r="IS571" i="59"/>
  <c r="IR571" i="59"/>
  <c r="JC571" i="59"/>
  <c r="IQ571" i="59"/>
  <c r="IP571" i="59"/>
  <c r="IO571" i="59"/>
  <c r="IN571" i="59"/>
  <c r="IM571" i="59"/>
  <c r="IL571" i="59"/>
  <c r="IK571" i="59"/>
  <c r="IJ571" i="59"/>
  <c r="II571" i="59"/>
  <c r="IH571" i="59"/>
  <c r="IG571" i="59"/>
  <c r="JB571" i="59"/>
  <c r="IF571" i="59"/>
  <c r="IE571" i="59"/>
  <c r="ID571" i="59"/>
  <c r="IC571" i="59"/>
  <c r="IB571" i="59"/>
  <c r="IA571" i="59"/>
  <c r="HZ571" i="59"/>
  <c r="HY571" i="59"/>
  <c r="HX571" i="59"/>
  <c r="HW571" i="59"/>
  <c r="HV571" i="59"/>
  <c r="HU571" i="59"/>
  <c r="HT571" i="59"/>
  <c r="HS571" i="59"/>
  <c r="HR571" i="59"/>
  <c r="HQ571" i="59"/>
  <c r="HP571" i="59"/>
  <c r="HO571" i="59"/>
  <c r="HN571" i="59"/>
  <c r="HM571" i="59"/>
  <c r="HL571" i="59"/>
  <c r="HK571" i="59"/>
  <c r="HJ571" i="59"/>
  <c r="HI571" i="59"/>
  <c r="HH571" i="59"/>
  <c r="HG571" i="59"/>
  <c r="HF571" i="59"/>
  <c r="HE571" i="59"/>
  <c r="HD571" i="59"/>
  <c r="HC571" i="59"/>
  <c r="HB571" i="59"/>
  <c r="HA571" i="59"/>
  <c r="GZ571" i="59"/>
  <c r="GY571" i="59"/>
  <c r="GX571" i="59"/>
  <c r="GW571" i="59"/>
  <c r="GV571" i="59"/>
  <c r="GU571" i="59"/>
  <c r="GT571" i="59"/>
  <c r="GS571" i="59"/>
  <c r="GR571" i="59"/>
  <c r="GQ571" i="59"/>
  <c r="GP571" i="59"/>
  <c r="GO571" i="59"/>
  <c r="GN571" i="59"/>
  <c r="GM571" i="59"/>
  <c r="GL571" i="59"/>
  <c r="GK571" i="59"/>
  <c r="GJ571" i="59"/>
  <c r="GI571" i="59"/>
  <c r="GH571" i="59"/>
  <c r="GG571" i="59"/>
  <c r="GF571" i="59"/>
  <c r="GE571" i="59"/>
  <c r="GD571" i="59"/>
  <c r="GC571" i="59"/>
  <c r="GB571" i="59"/>
  <c r="GA571" i="59"/>
  <c r="FZ571" i="59"/>
  <c r="FY571" i="59"/>
  <c r="FX571" i="59"/>
  <c r="FW571" i="59"/>
  <c r="FV571" i="59"/>
  <c r="FU571" i="59"/>
  <c r="FT571" i="59"/>
  <c r="FS571" i="59"/>
  <c r="FR571" i="59"/>
  <c r="FQ571" i="59"/>
  <c r="FP571" i="59"/>
  <c r="FO571" i="59"/>
  <c r="FN571" i="59"/>
  <c r="FM571" i="59"/>
  <c r="FL571" i="59"/>
  <c r="FK571" i="59"/>
  <c r="FJ571" i="59"/>
  <c r="FI571" i="59"/>
  <c r="FH571" i="59"/>
  <c r="FG571" i="59"/>
  <c r="FF571" i="59"/>
  <c r="FE571" i="59"/>
  <c r="FD571" i="59"/>
  <c r="FC571" i="59"/>
  <c r="FB571" i="59"/>
  <c r="FA571" i="59"/>
  <c r="EZ571" i="59"/>
  <c r="EY571" i="59"/>
  <c r="EX571" i="59"/>
  <c r="EW571" i="59"/>
  <c r="EV571" i="59"/>
  <c r="EU571" i="59"/>
  <c r="ET571" i="59"/>
  <c r="ES571" i="59"/>
  <c r="ER571" i="59"/>
  <c r="EQ571" i="59"/>
  <c r="EP571" i="59"/>
  <c r="EO571" i="59"/>
  <c r="EN571" i="59"/>
  <c r="EM571" i="59"/>
  <c r="EL571" i="59"/>
  <c r="EK571" i="59"/>
  <c r="EJ571" i="59"/>
  <c r="EI571" i="59"/>
  <c r="EH571" i="59"/>
  <c r="EG571" i="59"/>
  <c r="EF571" i="59"/>
  <c r="EE571" i="59"/>
  <c r="ED571" i="59"/>
  <c r="EC571" i="59"/>
  <c r="EB571" i="59"/>
  <c r="EA571" i="59"/>
  <c r="DZ571" i="59"/>
  <c r="DY571" i="59"/>
  <c r="DX571" i="59"/>
  <c r="DW571" i="59"/>
  <c r="DV571" i="59"/>
  <c r="DU571" i="59"/>
  <c r="DT571" i="59"/>
  <c r="DS571" i="59"/>
  <c r="DR571" i="59"/>
  <c r="DQ571" i="59"/>
  <c r="DP571" i="59"/>
  <c r="DO571" i="59"/>
  <c r="DN571" i="59"/>
  <c r="DM571" i="59"/>
  <c r="DL571" i="59"/>
  <c r="DK571" i="59"/>
  <c r="DJ571" i="59"/>
  <c r="DI571" i="59"/>
  <c r="DH571" i="59"/>
  <c r="DG571" i="59"/>
  <c r="DF571" i="59"/>
  <c r="DE571" i="59"/>
  <c r="DD571" i="59"/>
  <c r="DC571" i="59"/>
  <c r="DB571" i="59"/>
  <c r="DA571" i="59"/>
  <c r="CZ571" i="59"/>
  <c r="CY571" i="59"/>
  <c r="CX571" i="59"/>
  <c r="CW571" i="59"/>
  <c r="CV571" i="59"/>
  <c r="CU571" i="59"/>
  <c r="CT571" i="59"/>
  <c r="CS571" i="59"/>
  <c r="CR571" i="59"/>
  <c r="CQ571" i="59"/>
  <c r="CP571" i="59"/>
  <c r="CO571" i="59"/>
  <c r="CN571" i="59"/>
  <c r="CM571" i="59"/>
  <c r="CL571" i="59"/>
  <c r="CK571" i="59"/>
  <c r="CJ571" i="59"/>
  <c r="CI571" i="59"/>
  <c r="CH571" i="59"/>
  <c r="CG571" i="59"/>
  <c r="CF571" i="59"/>
  <c r="CE571" i="59"/>
  <c r="CD571" i="59"/>
  <c r="CC571" i="59"/>
  <c r="CB571" i="59"/>
  <c r="CA571" i="59"/>
  <c r="BZ571" i="59"/>
  <c r="BY571" i="59"/>
  <c r="BX571" i="59"/>
  <c r="BW571" i="59"/>
  <c r="BV571" i="59"/>
  <c r="BU571" i="59"/>
  <c r="BT571" i="59"/>
  <c r="BS571" i="59"/>
  <c r="BR571" i="59"/>
  <c r="BQ571" i="59"/>
  <c r="BP571" i="59"/>
  <c r="BO571" i="59"/>
  <c r="BN571" i="59"/>
  <c r="BM571" i="59"/>
  <c r="BL571" i="59"/>
  <c r="BK571" i="59"/>
  <c r="BJ571" i="59"/>
  <c r="BI571" i="59"/>
  <c r="BH571" i="59"/>
  <c r="BG571" i="59"/>
  <c r="BF571" i="59"/>
  <c r="BE571" i="59"/>
  <c r="BD571" i="59"/>
  <c r="BC571" i="59"/>
  <c r="BB571" i="59"/>
  <c r="BA571" i="59"/>
  <c r="AZ571" i="59"/>
  <c r="AY571" i="59"/>
  <c r="AX571" i="59"/>
  <c r="AW571" i="59"/>
  <c r="AV571" i="59"/>
  <c r="AU571" i="59"/>
  <c r="AT571" i="59"/>
  <c r="AS571" i="59"/>
  <c r="AR571" i="59"/>
  <c r="AQ571" i="59"/>
  <c r="AP571" i="59"/>
  <c r="AO571" i="59"/>
  <c r="AN571" i="59"/>
  <c r="AM571" i="59"/>
  <c r="AL571" i="59"/>
  <c r="AK571" i="59"/>
  <c r="AJ571" i="59"/>
  <c r="AI571" i="59"/>
  <c r="AH571" i="59"/>
  <c r="AG571" i="59"/>
  <c r="AF571" i="59"/>
  <c r="AE571" i="59"/>
  <c r="AD571" i="59"/>
  <c r="AC571" i="59"/>
  <c r="AB571" i="59"/>
  <c r="AA571" i="59"/>
  <c r="Z571" i="59"/>
  <c r="Y571" i="59"/>
  <c r="X571" i="59"/>
  <c r="W571" i="59"/>
  <c r="V571" i="59"/>
  <c r="U571" i="59"/>
  <c r="T571" i="59"/>
  <c r="S571" i="59"/>
  <c r="R571" i="59"/>
  <c r="Q571" i="59"/>
  <c r="P571" i="59"/>
  <c r="O571" i="59"/>
  <c r="N571" i="59"/>
  <c r="M571" i="59"/>
  <c r="L571" i="59"/>
  <c r="K571" i="59"/>
  <c r="J571" i="59"/>
  <c r="I571" i="59"/>
  <c r="H571" i="59"/>
  <c r="G571" i="59"/>
  <c r="F571" i="59"/>
  <c r="E571" i="59"/>
  <c r="D571" i="59"/>
  <c r="C571" i="59"/>
  <c r="KP566" i="59"/>
  <c r="KL566" i="59"/>
  <c r="KN566" i="59"/>
  <c r="KQ566" i="59"/>
  <c r="KO566" i="59"/>
  <c r="KM566" i="59"/>
  <c r="KH566" i="59"/>
  <c r="KF566" i="59"/>
  <c r="KE566" i="59"/>
  <c r="KD566" i="59"/>
  <c r="KC566" i="59"/>
  <c r="KI566" i="59"/>
  <c r="KB566" i="59"/>
  <c r="KA566" i="59"/>
  <c r="KK566" i="59"/>
  <c r="KJ566" i="59"/>
  <c r="KG566" i="59"/>
  <c r="JY566" i="59"/>
  <c r="JZ566" i="59"/>
  <c r="JX566" i="59"/>
  <c r="JU566" i="59"/>
  <c r="JT566" i="59"/>
  <c r="JS566" i="59"/>
  <c r="JR566" i="59"/>
  <c r="JW566" i="59"/>
  <c r="JQ566" i="59"/>
  <c r="JV566" i="59"/>
  <c r="JO566" i="59"/>
  <c r="JN566" i="59"/>
  <c r="JK566" i="59"/>
  <c r="JH566" i="59"/>
  <c r="JG566" i="59"/>
  <c r="JF566" i="59"/>
  <c r="JE566" i="59"/>
  <c r="JI566" i="59"/>
  <c r="JP566" i="59"/>
  <c r="JM566" i="59"/>
  <c r="JJ566" i="59"/>
  <c r="JB566" i="59"/>
  <c r="JA566" i="59"/>
  <c r="IZ566" i="59"/>
  <c r="IY566" i="59"/>
  <c r="IX566" i="59"/>
  <c r="IW566" i="59"/>
  <c r="IV566" i="59"/>
  <c r="IU566" i="59"/>
  <c r="IT566" i="59"/>
  <c r="IS566" i="59"/>
  <c r="JC566" i="59"/>
  <c r="JD566" i="59"/>
  <c r="JL566" i="59"/>
  <c r="IR566" i="59"/>
  <c r="IQ566" i="59"/>
  <c r="IP566" i="59"/>
  <c r="IO566" i="59"/>
  <c r="IN566" i="59"/>
  <c r="IM566" i="59"/>
  <c r="IL566" i="59"/>
  <c r="IK566" i="59"/>
  <c r="IJ566" i="59"/>
  <c r="II566" i="59"/>
  <c r="IH566" i="59"/>
  <c r="IG566" i="59"/>
  <c r="IF566" i="59"/>
  <c r="IE566" i="59"/>
  <c r="ID566" i="59"/>
  <c r="IC566" i="59"/>
  <c r="IA566" i="59"/>
  <c r="HX566" i="59"/>
  <c r="HU566" i="59"/>
  <c r="HS566" i="59"/>
  <c r="HR566" i="59"/>
  <c r="HQ566" i="59"/>
  <c r="HP566" i="59"/>
  <c r="HO566" i="59"/>
  <c r="HN566" i="59"/>
  <c r="HM566" i="59"/>
  <c r="HL566" i="59"/>
  <c r="HK566" i="59"/>
  <c r="HJ566" i="59"/>
  <c r="HZ566" i="59"/>
  <c r="HW566" i="59"/>
  <c r="HT566" i="59"/>
  <c r="IB566" i="59"/>
  <c r="HY566" i="59"/>
  <c r="HV566" i="59"/>
  <c r="HI566" i="59"/>
  <c r="HH566" i="59"/>
  <c r="HG566" i="59"/>
  <c r="HF566" i="59"/>
  <c r="HE566" i="59"/>
  <c r="HD566" i="59"/>
  <c r="HC566" i="59"/>
  <c r="HB566" i="59"/>
  <c r="HA566" i="59"/>
  <c r="GZ566" i="59"/>
  <c r="GY566" i="59"/>
  <c r="GX566" i="59"/>
  <c r="GW566" i="59"/>
  <c r="GV566" i="59"/>
  <c r="GU566" i="59"/>
  <c r="GT566" i="59"/>
  <c r="GS566" i="59"/>
  <c r="GR566" i="59"/>
  <c r="GQ566" i="59"/>
  <c r="GP566" i="59"/>
  <c r="GO566" i="59"/>
  <c r="GN566" i="59"/>
  <c r="GM566" i="59"/>
  <c r="GL566" i="59"/>
  <c r="GK566" i="59"/>
  <c r="GJ566" i="59"/>
  <c r="GI566" i="59"/>
  <c r="GH566" i="59"/>
  <c r="GG566" i="59"/>
  <c r="GF566" i="59"/>
  <c r="GE566" i="59"/>
  <c r="GD566" i="59"/>
  <c r="GC566" i="59"/>
  <c r="GB566" i="59"/>
  <c r="GA566" i="59"/>
  <c r="FZ566" i="59"/>
  <c r="FY566" i="59"/>
  <c r="FX566" i="59"/>
  <c r="FW566" i="59"/>
  <c r="FV566" i="59"/>
  <c r="FU566" i="59"/>
  <c r="FT566" i="59"/>
  <c r="FS566" i="59"/>
  <c r="FR566" i="59"/>
  <c r="FQ566" i="59"/>
  <c r="FP566" i="59"/>
  <c r="FO566" i="59"/>
  <c r="FN566" i="59"/>
  <c r="FM566" i="59"/>
  <c r="FL566" i="59"/>
  <c r="FK566" i="59"/>
  <c r="FJ566" i="59"/>
  <c r="FI566" i="59"/>
  <c r="FH566" i="59"/>
  <c r="FG566" i="59"/>
  <c r="FF566" i="59"/>
  <c r="FE566" i="59"/>
  <c r="FD566" i="59"/>
  <c r="FC566" i="59"/>
  <c r="FB566" i="59"/>
  <c r="FA566" i="59"/>
  <c r="EZ566" i="59"/>
  <c r="EY566" i="59"/>
  <c r="EX566" i="59"/>
  <c r="EW566" i="59"/>
  <c r="EV566" i="59"/>
  <c r="EU566" i="59"/>
  <c r="ET566" i="59"/>
  <c r="ES566" i="59"/>
  <c r="ER566" i="59"/>
  <c r="EQ566" i="59"/>
  <c r="EP566" i="59"/>
  <c r="EO566" i="59"/>
  <c r="EN566" i="59"/>
  <c r="EM566" i="59"/>
  <c r="EL566" i="59"/>
  <c r="EK566" i="59"/>
  <c r="EJ566" i="59"/>
  <c r="EI566" i="59"/>
  <c r="EH566" i="59"/>
  <c r="EG566" i="59"/>
  <c r="EF566" i="59"/>
  <c r="EE566" i="59"/>
  <c r="ED566" i="59"/>
  <c r="EC566" i="59"/>
  <c r="EB566" i="59"/>
  <c r="EA566" i="59"/>
  <c r="DZ566" i="59"/>
  <c r="DY566" i="59"/>
  <c r="DX566" i="59"/>
  <c r="DW566" i="59"/>
  <c r="DV566" i="59"/>
  <c r="DU566" i="59"/>
  <c r="DT566" i="59"/>
  <c r="DS566" i="59"/>
  <c r="DR566" i="59"/>
  <c r="DQ566" i="59"/>
  <c r="DP566" i="59"/>
  <c r="DO566" i="59"/>
  <c r="DN566" i="59"/>
  <c r="DM566" i="59"/>
  <c r="DL566" i="59"/>
  <c r="DK566" i="59"/>
  <c r="DJ566" i="59"/>
  <c r="DI566" i="59"/>
  <c r="DH566" i="59"/>
  <c r="DG566" i="59"/>
  <c r="DF566" i="59"/>
  <c r="DE566" i="59"/>
  <c r="DD566" i="59"/>
  <c r="DC566" i="59"/>
  <c r="DB566" i="59"/>
  <c r="DA566" i="59"/>
  <c r="CZ566" i="59"/>
  <c r="CY566" i="59"/>
  <c r="CX566" i="59"/>
  <c r="CW566" i="59"/>
  <c r="CV566" i="59"/>
  <c r="CU566" i="59"/>
  <c r="CT566" i="59"/>
  <c r="CS566" i="59"/>
  <c r="CR566" i="59"/>
  <c r="CQ566" i="59"/>
  <c r="CP566" i="59"/>
  <c r="CO566" i="59"/>
  <c r="CN566" i="59"/>
  <c r="CM566" i="59"/>
  <c r="CL566" i="59"/>
  <c r="CK566" i="59"/>
  <c r="CJ566" i="59"/>
  <c r="CI566" i="59"/>
  <c r="CH566" i="59"/>
  <c r="CG566" i="59"/>
  <c r="CF566" i="59"/>
  <c r="CE566" i="59"/>
  <c r="CD566" i="59"/>
  <c r="CC566" i="59"/>
  <c r="CB566" i="59"/>
  <c r="CA566" i="59"/>
  <c r="BZ566" i="59"/>
  <c r="BY566" i="59"/>
  <c r="BX566" i="59"/>
  <c r="BW566" i="59"/>
  <c r="BV566" i="59"/>
  <c r="BU566" i="59"/>
  <c r="BT566" i="59"/>
  <c r="BS566" i="59"/>
  <c r="BR566" i="59"/>
  <c r="BQ566" i="59"/>
  <c r="BP566" i="59"/>
  <c r="BO566" i="59"/>
  <c r="BN566" i="59"/>
  <c r="BM566" i="59"/>
  <c r="BL566" i="59"/>
  <c r="BK566" i="59"/>
  <c r="BJ566" i="59"/>
  <c r="BI566" i="59"/>
  <c r="BH566" i="59"/>
  <c r="BG566" i="59"/>
  <c r="BF566" i="59"/>
  <c r="BE566" i="59"/>
  <c r="BD566" i="59"/>
  <c r="BC566" i="59"/>
  <c r="BB566" i="59"/>
  <c r="BA566" i="59"/>
  <c r="AZ566" i="59"/>
  <c r="AY566" i="59"/>
  <c r="AX566" i="59"/>
  <c r="AW566" i="59"/>
  <c r="AV566" i="59"/>
  <c r="AU566" i="59"/>
  <c r="AT566" i="59"/>
  <c r="AS566" i="59"/>
  <c r="AR566" i="59"/>
  <c r="AQ566" i="59"/>
  <c r="AP566" i="59"/>
  <c r="AO566" i="59"/>
  <c r="AN566" i="59"/>
  <c r="AM566" i="59"/>
  <c r="AL566" i="59"/>
  <c r="AK566" i="59"/>
  <c r="AJ566" i="59"/>
  <c r="AI566" i="59"/>
  <c r="AH566" i="59"/>
  <c r="AG566" i="59"/>
  <c r="AF566" i="59"/>
  <c r="AE566" i="59"/>
  <c r="AD566" i="59"/>
  <c r="AC566" i="59"/>
  <c r="AB566" i="59"/>
  <c r="AA566" i="59"/>
  <c r="Z566" i="59"/>
  <c r="Y566" i="59"/>
  <c r="X566" i="59"/>
  <c r="W566" i="59"/>
  <c r="V566" i="59"/>
  <c r="U566" i="59"/>
  <c r="T566" i="59"/>
  <c r="S566" i="59"/>
  <c r="R566" i="59"/>
  <c r="Q566" i="59"/>
  <c r="P566" i="59"/>
  <c r="O566" i="59"/>
  <c r="N566" i="59"/>
  <c r="M566" i="59"/>
  <c r="L566" i="59"/>
  <c r="K566" i="59"/>
  <c r="J566" i="59"/>
  <c r="I566" i="59"/>
  <c r="H566" i="59"/>
  <c r="G566" i="59"/>
  <c r="F566" i="59"/>
  <c r="E566" i="59"/>
  <c r="D566" i="59"/>
  <c r="C566" i="59"/>
  <c r="KQ477" i="59"/>
  <c r="KM477" i="59"/>
  <c r="KN477" i="59"/>
  <c r="KO477" i="59"/>
  <c r="KJ477" i="59"/>
  <c r="KP477" i="59"/>
  <c r="KL477" i="59"/>
  <c r="KG477" i="59"/>
  <c r="KK477" i="59"/>
  <c r="KH477" i="59"/>
  <c r="KI477" i="59"/>
  <c r="KD477" i="59"/>
  <c r="KE477" i="59"/>
  <c r="KF477" i="59"/>
  <c r="KC477" i="59"/>
  <c r="JX477" i="59"/>
  <c r="JW477" i="59"/>
  <c r="KB477" i="59"/>
  <c r="JY477" i="59"/>
  <c r="KA477" i="59"/>
  <c r="JZ477" i="59"/>
  <c r="JU477" i="59"/>
  <c r="JV477" i="59"/>
  <c r="JS477" i="59"/>
  <c r="JR477" i="59"/>
  <c r="JQ477" i="59"/>
  <c r="JP477" i="59"/>
  <c r="JO477" i="59"/>
  <c r="JT477" i="59"/>
  <c r="JN477" i="59"/>
  <c r="JM477" i="59"/>
  <c r="JL477" i="59"/>
  <c r="JK477" i="59"/>
  <c r="JH477" i="59"/>
  <c r="JI477" i="59"/>
  <c r="JJ477" i="59"/>
  <c r="JG477" i="59"/>
  <c r="JF477" i="59"/>
  <c r="JE477" i="59"/>
  <c r="JD477" i="59"/>
  <c r="JC477" i="59"/>
  <c r="JB477" i="59"/>
  <c r="JA477" i="59"/>
  <c r="IZ477" i="59"/>
  <c r="IY477" i="59"/>
  <c r="IX477" i="59"/>
  <c r="IW477" i="59"/>
  <c r="IV477" i="59"/>
  <c r="IU477" i="59"/>
  <c r="IT477" i="59"/>
  <c r="IS477" i="59"/>
  <c r="IR477" i="59"/>
  <c r="IQ477" i="59"/>
  <c r="IP477" i="59"/>
  <c r="IO477" i="59"/>
  <c r="IN477" i="59"/>
  <c r="IM477" i="59"/>
  <c r="IL477" i="59"/>
  <c r="IK477" i="59"/>
  <c r="IJ477" i="59"/>
  <c r="II477" i="59"/>
  <c r="IH477" i="59"/>
  <c r="IG477" i="59"/>
  <c r="IF477" i="59"/>
  <c r="IE477" i="59"/>
  <c r="ID477" i="59"/>
  <c r="IC477" i="59"/>
  <c r="IB477" i="59"/>
  <c r="IA477" i="59"/>
  <c r="HZ477" i="59"/>
  <c r="HY477" i="59"/>
  <c r="HX477" i="59"/>
  <c r="HW477" i="59"/>
  <c r="HV477" i="59"/>
  <c r="HU477" i="59"/>
  <c r="HT477" i="59"/>
  <c r="HR477" i="59"/>
  <c r="HL477" i="59"/>
  <c r="HJ477" i="59"/>
  <c r="HQ477" i="59"/>
  <c r="HI477" i="59"/>
  <c r="HH477" i="59"/>
  <c r="HG477" i="59"/>
  <c r="HF477" i="59"/>
  <c r="HE477" i="59"/>
  <c r="HD477" i="59"/>
  <c r="HC477" i="59"/>
  <c r="HB477" i="59"/>
  <c r="HA477" i="59"/>
  <c r="GZ477" i="59"/>
  <c r="GY477" i="59"/>
  <c r="HP477" i="59"/>
  <c r="HO477" i="59"/>
  <c r="HN477" i="59"/>
  <c r="HK477" i="59"/>
  <c r="HS477" i="59"/>
  <c r="HM477" i="59"/>
  <c r="GX477" i="59"/>
  <c r="GW477" i="59"/>
  <c r="GV477" i="59"/>
  <c r="GU477" i="59"/>
  <c r="GT477" i="59"/>
  <c r="GS477" i="59"/>
  <c r="GR477" i="59"/>
  <c r="GQ477" i="59"/>
  <c r="GP477" i="59"/>
  <c r="GO477" i="59"/>
  <c r="GN477" i="59"/>
  <c r="GM477" i="59"/>
  <c r="GL477" i="59"/>
  <c r="GK477" i="59"/>
  <c r="GJ477" i="59"/>
  <c r="GI477" i="59"/>
  <c r="GH477" i="59"/>
  <c r="GG477" i="59"/>
  <c r="GF477" i="59"/>
  <c r="GE477" i="59"/>
  <c r="GD477" i="59"/>
  <c r="GC477" i="59"/>
  <c r="GB477" i="59"/>
  <c r="GA477" i="59"/>
  <c r="FZ477" i="59"/>
  <c r="FY477" i="59"/>
  <c r="FX477" i="59"/>
  <c r="FW477" i="59"/>
  <c r="FV477" i="59"/>
  <c r="FU477" i="59"/>
  <c r="FT477" i="59"/>
  <c r="FS477" i="59"/>
  <c r="FR477" i="59"/>
  <c r="FQ477" i="59"/>
  <c r="FP477" i="59"/>
  <c r="FO477" i="59"/>
  <c r="FN477" i="59"/>
  <c r="FM477" i="59"/>
  <c r="FL477" i="59"/>
  <c r="FK477" i="59"/>
  <c r="FJ477" i="59"/>
  <c r="FI477" i="59"/>
  <c r="FH477" i="59"/>
  <c r="FG477" i="59"/>
  <c r="FF477" i="59"/>
  <c r="FE477" i="59"/>
  <c r="FD477" i="59"/>
  <c r="FC477" i="59"/>
  <c r="FB477" i="59"/>
  <c r="FA477" i="59"/>
  <c r="EZ477" i="59"/>
  <c r="EY477" i="59"/>
  <c r="EX477" i="59"/>
  <c r="EW477" i="59"/>
  <c r="EV477" i="59"/>
  <c r="EU477" i="59"/>
  <c r="ET477" i="59"/>
  <c r="ES477" i="59"/>
  <c r="ER477" i="59"/>
  <c r="EQ477" i="59"/>
  <c r="EP477" i="59"/>
  <c r="EO477" i="59"/>
  <c r="EN477" i="59"/>
  <c r="EM477" i="59"/>
  <c r="EL477" i="59"/>
  <c r="EK477" i="59"/>
  <c r="EJ477" i="59"/>
  <c r="EI477" i="59"/>
  <c r="EH477" i="59"/>
  <c r="EG477" i="59"/>
  <c r="EF477" i="59"/>
  <c r="EE477" i="59"/>
  <c r="ED477" i="59"/>
  <c r="EC477" i="59"/>
  <c r="EB477" i="59"/>
  <c r="EA477" i="59"/>
  <c r="DZ477" i="59"/>
  <c r="DY477" i="59"/>
  <c r="DX477" i="59"/>
  <c r="DW477" i="59"/>
  <c r="DV477" i="59"/>
  <c r="DU477" i="59"/>
  <c r="DT477" i="59"/>
  <c r="DS477" i="59"/>
  <c r="DR477" i="59"/>
  <c r="DQ477" i="59"/>
  <c r="DP477" i="59"/>
  <c r="DO477" i="59"/>
  <c r="DN477" i="59"/>
  <c r="DM477" i="59"/>
  <c r="DL477" i="59"/>
  <c r="DK477" i="59"/>
  <c r="DJ477" i="59"/>
  <c r="DI477" i="59"/>
  <c r="DH477" i="59"/>
  <c r="DG477" i="59"/>
  <c r="DF477" i="59"/>
  <c r="DE477" i="59"/>
  <c r="DD477" i="59"/>
  <c r="DC477" i="59"/>
  <c r="DB477" i="59"/>
  <c r="DA477" i="59"/>
  <c r="CZ477" i="59"/>
  <c r="CY477" i="59"/>
  <c r="CX477" i="59"/>
  <c r="CW477" i="59"/>
  <c r="CV477" i="59"/>
  <c r="CU477" i="59"/>
  <c r="CT477" i="59"/>
  <c r="CS477" i="59"/>
  <c r="CR477" i="59"/>
  <c r="CQ477" i="59"/>
  <c r="CP477" i="59"/>
  <c r="CO477" i="59"/>
  <c r="CN477" i="59"/>
  <c r="CM477" i="59"/>
  <c r="CL477" i="59"/>
  <c r="CK477" i="59"/>
  <c r="CJ477" i="59"/>
  <c r="CI477" i="59"/>
  <c r="CH477" i="59"/>
  <c r="CG477" i="59"/>
  <c r="CF477" i="59"/>
  <c r="CE477" i="59"/>
  <c r="CD477" i="59"/>
  <c r="CC477" i="59"/>
  <c r="CB477" i="59"/>
  <c r="CA477" i="59"/>
  <c r="BZ477" i="59"/>
  <c r="BY477" i="59"/>
  <c r="BX477" i="59"/>
  <c r="BW477" i="59"/>
  <c r="BV477" i="59"/>
  <c r="BU477" i="59"/>
  <c r="BT477" i="59"/>
  <c r="BS477" i="59"/>
  <c r="BR477" i="59"/>
  <c r="BQ477" i="59"/>
  <c r="BP477" i="59"/>
  <c r="BO477" i="59"/>
  <c r="BN477" i="59"/>
  <c r="BM477" i="59"/>
  <c r="BL477" i="59"/>
  <c r="BK477" i="59"/>
  <c r="BJ477" i="59"/>
  <c r="BI477" i="59"/>
  <c r="BH477" i="59"/>
  <c r="BG477" i="59"/>
  <c r="BF477" i="59"/>
  <c r="BE477" i="59"/>
  <c r="BD477" i="59"/>
  <c r="BC477" i="59"/>
  <c r="BB477" i="59"/>
  <c r="BA477" i="59"/>
  <c r="AZ477" i="59"/>
  <c r="AY477" i="59"/>
  <c r="AX477" i="59"/>
  <c r="AW477" i="59"/>
  <c r="AV477" i="59"/>
  <c r="AU477" i="59"/>
  <c r="AT477" i="59"/>
  <c r="AS477" i="59"/>
  <c r="AR477" i="59"/>
  <c r="AQ477" i="59"/>
  <c r="AP477" i="59"/>
  <c r="AO477" i="59"/>
  <c r="AN477" i="59"/>
  <c r="AM477" i="59"/>
  <c r="AL477" i="59"/>
  <c r="AK477" i="59"/>
  <c r="AJ477" i="59"/>
  <c r="AI477" i="59"/>
  <c r="AH477" i="59"/>
  <c r="AG477" i="59"/>
  <c r="AF477" i="59"/>
  <c r="AE477" i="59"/>
  <c r="AD477" i="59"/>
  <c r="AC477" i="59"/>
  <c r="AB477" i="59"/>
  <c r="AA477" i="59"/>
  <c r="Z477" i="59"/>
  <c r="Y477" i="59"/>
  <c r="X477" i="59"/>
  <c r="W477" i="59"/>
  <c r="V477" i="59"/>
  <c r="U477" i="59"/>
  <c r="T477" i="59"/>
  <c r="S477" i="59"/>
  <c r="R477" i="59"/>
  <c r="Q477" i="59"/>
  <c r="P477" i="59"/>
  <c r="O477" i="59"/>
  <c r="N477" i="59"/>
  <c r="M477" i="59"/>
  <c r="L477" i="59"/>
  <c r="K477" i="59"/>
  <c r="J477" i="59"/>
  <c r="I477" i="59"/>
  <c r="H477" i="59"/>
  <c r="G477" i="59"/>
  <c r="F477" i="59"/>
  <c r="E477" i="59"/>
  <c r="D477" i="59"/>
  <c r="C477" i="59"/>
  <c r="KQ562" i="59"/>
  <c r="KO562" i="59"/>
  <c r="KM562" i="59"/>
  <c r="KL562" i="59"/>
  <c r="KJ562" i="59"/>
  <c r="KI562" i="59"/>
  <c r="KH562" i="59"/>
  <c r="KG562" i="59"/>
  <c r="KP562" i="59"/>
  <c r="KN562" i="59"/>
  <c r="KK562" i="59"/>
  <c r="KF562" i="59"/>
  <c r="KD562" i="59"/>
  <c r="KE562" i="59"/>
  <c r="KC562" i="59"/>
  <c r="KA562" i="59"/>
  <c r="KB562" i="59"/>
  <c r="JY562" i="59"/>
  <c r="JZ562" i="59"/>
  <c r="JX562" i="59"/>
  <c r="JW562" i="59"/>
  <c r="JV562" i="59"/>
  <c r="JU562" i="59"/>
  <c r="JT562" i="59"/>
  <c r="JS562" i="59"/>
  <c r="JR562" i="59"/>
  <c r="JQ562" i="59"/>
  <c r="JP562" i="59"/>
  <c r="JO562" i="59"/>
  <c r="JN562" i="59"/>
  <c r="JM562" i="59"/>
  <c r="JL562" i="59"/>
  <c r="JK562" i="59"/>
  <c r="JH562" i="59"/>
  <c r="JI562" i="59"/>
  <c r="JG562" i="59"/>
  <c r="JF562" i="59"/>
  <c r="JE562" i="59"/>
  <c r="JJ562" i="59"/>
  <c r="JB562" i="59"/>
  <c r="JC562" i="59"/>
  <c r="JA562" i="59"/>
  <c r="IZ562" i="59"/>
  <c r="IY562" i="59"/>
  <c r="IX562" i="59"/>
  <c r="IW562" i="59"/>
  <c r="IV562" i="59"/>
  <c r="IU562" i="59"/>
  <c r="IT562" i="59"/>
  <c r="IS562" i="59"/>
  <c r="JD562" i="59"/>
  <c r="IR562" i="59"/>
  <c r="IQ562" i="59"/>
  <c r="IP562" i="59"/>
  <c r="IO562" i="59"/>
  <c r="IN562" i="59"/>
  <c r="IM562" i="59"/>
  <c r="IL562" i="59"/>
  <c r="IK562" i="59"/>
  <c r="IJ562" i="59"/>
  <c r="II562" i="59"/>
  <c r="IH562" i="59"/>
  <c r="IG562" i="59"/>
  <c r="IF562" i="59"/>
  <c r="IE562" i="59"/>
  <c r="ID562" i="59"/>
  <c r="IC562" i="59"/>
  <c r="IB562" i="59"/>
  <c r="IA562" i="59"/>
  <c r="HZ562" i="59"/>
  <c r="HY562" i="59"/>
  <c r="HX562" i="59"/>
  <c r="HW562" i="59"/>
  <c r="HV562" i="59"/>
  <c r="HU562" i="59"/>
  <c r="HT562" i="59"/>
  <c r="HS562" i="59"/>
  <c r="HR562" i="59"/>
  <c r="HQ562" i="59"/>
  <c r="HP562" i="59"/>
  <c r="HO562" i="59"/>
  <c r="HN562" i="59"/>
  <c r="HM562" i="59"/>
  <c r="HL562" i="59"/>
  <c r="HK562" i="59"/>
  <c r="HJ562" i="59"/>
  <c r="HI562" i="59"/>
  <c r="HH562" i="59"/>
  <c r="HG562" i="59"/>
  <c r="HF562" i="59"/>
  <c r="HE562" i="59"/>
  <c r="HD562" i="59"/>
  <c r="HC562" i="59"/>
  <c r="HB562" i="59"/>
  <c r="HA562" i="59"/>
  <c r="GZ562" i="59"/>
  <c r="GY562" i="59"/>
  <c r="GX562" i="59"/>
  <c r="GW562" i="59"/>
  <c r="GV562" i="59"/>
  <c r="GU562" i="59"/>
  <c r="GT562" i="59"/>
  <c r="GS562" i="59"/>
  <c r="GR562" i="59"/>
  <c r="GQ562" i="59"/>
  <c r="GP562" i="59"/>
  <c r="GO562" i="59"/>
  <c r="GN562" i="59"/>
  <c r="GM562" i="59"/>
  <c r="GL562" i="59"/>
  <c r="GK562" i="59"/>
  <c r="GJ562" i="59"/>
  <c r="GI562" i="59"/>
  <c r="GH562" i="59"/>
  <c r="GG562" i="59"/>
  <c r="GF562" i="59"/>
  <c r="GE562" i="59"/>
  <c r="GD562" i="59"/>
  <c r="GC562" i="59"/>
  <c r="GB562" i="59"/>
  <c r="GA562" i="59"/>
  <c r="FZ562" i="59"/>
  <c r="FY562" i="59"/>
  <c r="FX562" i="59"/>
  <c r="FW562" i="59"/>
  <c r="FV562" i="59"/>
  <c r="FU562" i="59"/>
  <c r="FT562" i="59"/>
  <c r="FS562" i="59"/>
  <c r="FR562" i="59"/>
  <c r="FQ562" i="59"/>
  <c r="FP562" i="59"/>
  <c r="FO562" i="59"/>
  <c r="FN562" i="59"/>
  <c r="FM562" i="59"/>
  <c r="FL562" i="59"/>
  <c r="FK562" i="59"/>
  <c r="FJ562" i="59"/>
  <c r="FI562" i="59"/>
  <c r="FH562" i="59"/>
  <c r="FG562" i="59"/>
  <c r="FF562" i="59"/>
  <c r="FE562" i="59"/>
  <c r="FD562" i="59"/>
  <c r="FC562" i="59"/>
  <c r="FB562" i="59"/>
  <c r="FA562" i="59"/>
  <c r="EZ562" i="59"/>
  <c r="EY562" i="59"/>
  <c r="EX562" i="59"/>
  <c r="EW562" i="59"/>
  <c r="EV562" i="59"/>
  <c r="EU562" i="59"/>
  <c r="ET562" i="59"/>
  <c r="ES562" i="59"/>
  <c r="ER562" i="59"/>
  <c r="EQ562" i="59"/>
  <c r="EP562" i="59"/>
  <c r="EO562" i="59"/>
  <c r="EN562" i="59"/>
  <c r="EM562" i="59"/>
  <c r="EL562" i="59"/>
  <c r="EK562" i="59"/>
  <c r="EJ562" i="59"/>
  <c r="EI562" i="59"/>
  <c r="EH562" i="59"/>
  <c r="EG562" i="59"/>
  <c r="EF562" i="59"/>
  <c r="EE562" i="59"/>
  <c r="ED562" i="59"/>
  <c r="EC562" i="59"/>
  <c r="EB562" i="59"/>
  <c r="EA562" i="59"/>
  <c r="DZ562" i="59"/>
  <c r="DY562" i="59"/>
  <c r="DX562" i="59"/>
  <c r="DW562" i="59"/>
  <c r="DV562" i="59"/>
  <c r="DU562" i="59"/>
  <c r="DT562" i="59"/>
  <c r="DS562" i="59"/>
  <c r="DR562" i="59"/>
  <c r="DQ562" i="59"/>
  <c r="DP562" i="59"/>
  <c r="DO562" i="59"/>
  <c r="DN562" i="59"/>
  <c r="DM562" i="59"/>
  <c r="DL562" i="59"/>
  <c r="DK562" i="59"/>
  <c r="DJ562" i="59"/>
  <c r="DI562" i="59"/>
  <c r="DH562" i="59"/>
  <c r="DG562" i="59"/>
  <c r="DF562" i="59"/>
  <c r="DE562" i="59"/>
  <c r="DD562" i="59"/>
  <c r="DC562" i="59"/>
  <c r="DB562" i="59"/>
  <c r="DA562" i="59"/>
  <c r="CZ562" i="59"/>
  <c r="CY562" i="59"/>
  <c r="CX562" i="59"/>
  <c r="CW562" i="59"/>
  <c r="CV562" i="59"/>
  <c r="CU562" i="59"/>
  <c r="CT562" i="59"/>
  <c r="CS562" i="59"/>
  <c r="CR562" i="59"/>
  <c r="CQ562" i="59"/>
  <c r="CP562" i="59"/>
  <c r="CO562" i="59"/>
  <c r="CN562" i="59"/>
  <c r="CM562" i="59"/>
  <c r="CL562" i="59"/>
  <c r="CK562" i="59"/>
  <c r="CJ562" i="59"/>
  <c r="CI562" i="59"/>
  <c r="CH562" i="59"/>
  <c r="CG562" i="59"/>
  <c r="CF562" i="59"/>
  <c r="CE562" i="59"/>
  <c r="CD562" i="59"/>
  <c r="CC562" i="59"/>
  <c r="CB562" i="59"/>
  <c r="CA562" i="59"/>
  <c r="BZ562" i="59"/>
  <c r="BY562" i="59"/>
  <c r="BX562" i="59"/>
  <c r="BW562" i="59"/>
  <c r="BV562" i="59"/>
  <c r="BU562" i="59"/>
  <c r="BT562" i="59"/>
  <c r="BS562" i="59"/>
  <c r="BR562" i="59"/>
  <c r="BQ562" i="59"/>
  <c r="BP562" i="59"/>
  <c r="BO562" i="59"/>
  <c r="BN562" i="59"/>
  <c r="BM562" i="59"/>
  <c r="BL562" i="59"/>
  <c r="BK562" i="59"/>
  <c r="BJ562" i="59"/>
  <c r="BI562" i="59"/>
  <c r="BH562" i="59"/>
  <c r="BG562" i="59"/>
  <c r="BF562" i="59"/>
  <c r="BE562" i="59"/>
  <c r="BD562" i="59"/>
  <c r="BC562" i="59"/>
  <c r="BB562" i="59"/>
  <c r="BA562" i="59"/>
  <c r="AZ562" i="59"/>
  <c r="AY562" i="59"/>
  <c r="AX562" i="59"/>
  <c r="AW562" i="59"/>
  <c r="AV562" i="59"/>
  <c r="AU562" i="59"/>
  <c r="AT562" i="59"/>
  <c r="AS562" i="59"/>
  <c r="AR562" i="59"/>
  <c r="AQ562" i="59"/>
  <c r="AP562" i="59"/>
  <c r="AO562" i="59"/>
  <c r="AN562" i="59"/>
  <c r="AM562" i="59"/>
  <c r="AL562" i="59"/>
  <c r="AK562" i="59"/>
  <c r="AJ562" i="59"/>
  <c r="AI562" i="59"/>
  <c r="AH562" i="59"/>
  <c r="AG562" i="59"/>
  <c r="AF562" i="59"/>
  <c r="AE562" i="59"/>
  <c r="AD562" i="59"/>
  <c r="AC562" i="59"/>
  <c r="AB562" i="59"/>
  <c r="AA562" i="59"/>
  <c r="Z562" i="59"/>
  <c r="Y562" i="59"/>
  <c r="X562" i="59"/>
  <c r="W562" i="59"/>
  <c r="V562" i="59"/>
  <c r="U562" i="59"/>
  <c r="T562" i="59"/>
  <c r="S562" i="59"/>
  <c r="R562" i="59"/>
  <c r="Q562" i="59"/>
  <c r="P562" i="59"/>
  <c r="O562" i="59"/>
  <c r="N562" i="59"/>
  <c r="M562" i="59"/>
  <c r="L562" i="59"/>
  <c r="K562" i="59"/>
  <c r="J562" i="59"/>
  <c r="I562" i="59"/>
  <c r="H562" i="59"/>
  <c r="G562" i="59"/>
  <c r="F562" i="59"/>
  <c r="E562" i="59"/>
  <c r="D562" i="59"/>
  <c r="C562" i="59"/>
  <c r="KQ480" i="59"/>
  <c r="KM480" i="59"/>
  <c r="KN480" i="59"/>
  <c r="KL480" i="59"/>
  <c r="KJ480" i="59"/>
  <c r="KP480" i="59"/>
  <c r="KO480" i="59"/>
  <c r="KK480" i="59"/>
  <c r="KI480" i="59"/>
  <c r="KH480" i="59"/>
  <c r="KC480" i="59"/>
  <c r="KF480" i="59"/>
  <c r="KD480" i="59"/>
  <c r="KG480" i="59"/>
  <c r="KE480" i="59"/>
  <c r="JZ480" i="59"/>
  <c r="JX480" i="59"/>
  <c r="JW480" i="59"/>
  <c r="KA480" i="59"/>
  <c r="KB480" i="59"/>
  <c r="JY480" i="59"/>
  <c r="JU480" i="59"/>
  <c r="JV480" i="59"/>
  <c r="JS480" i="59"/>
  <c r="JR480" i="59"/>
  <c r="JQ480" i="59"/>
  <c r="JP480" i="59"/>
  <c r="JO480" i="59"/>
  <c r="JT480" i="59"/>
  <c r="JN480" i="59"/>
  <c r="JM480" i="59"/>
  <c r="JL480" i="59"/>
  <c r="JK480" i="59"/>
  <c r="JH480" i="59"/>
  <c r="JI480" i="59"/>
  <c r="JG480" i="59"/>
  <c r="JF480" i="59"/>
  <c r="JE480" i="59"/>
  <c r="JD480" i="59"/>
  <c r="JC480" i="59"/>
  <c r="JB480" i="59"/>
  <c r="JA480" i="59"/>
  <c r="IZ480" i="59"/>
  <c r="IY480" i="59"/>
  <c r="IX480" i="59"/>
  <c r="IW480" i="59"/>
  <c r="IV480" i="59"/>
  <c r="IU480" i="59"/>
  <c r="IT480" i="59"/>
  <c r="IS480" i="59"/>
  <c r="JJ480" i="59"/>
  <c r="IR480" i="59"/>
  <c r="IQ480" i="59"/>
  <c r="IP480" i="59"/>
  <c r="IO480" i="59"/>
  <c r="IN480" i="59"/>
  <c r="IM480" i="59"/>
  <c r="IL480" i="59"/>
  <c r="IK480" i="59"/>
  <c r="IJ480" i="59"/>
  <c r="II480" i="59"/>
  <c r="IH480" i="59"/>
  <c r="IG480" i="59"/>
  <c r="IF480" i="59"/>
  <c r="IE480" i="59"/>
  <c r="ID480" i="59"/>
  <c r="IC480" i="59"/>
  <c r="IB480" i="59"/>
  <c r="IA480" i="59"/>
  <c r="HZ480" i="59"/>
  <c r="HY480" i="59"/>
  <c r="HX480" i="59"/>
  <c r="HW480" i="59"/>
  <c r="HV480" i="59"/>
  <c r="HU480" i="59"/>
  <c r="HT480" i="59"/>
  <c r="HQ480" i="59"/>
  <c r="HP480" i="59"/>
  <c r="HI480" i="59"/>
  <c r="HH480" i="59"/>
  <c r="HG480" i="59"/>
  <c r="HF480" i="59"/>
  <c r="HE480" i="59"/>
  <c r="HD480" i="59"/>
  <c r="HC480" i="59"/>
  <c r="HB480" i="59"/>
  <c r="HA480" i="59"/>
  <c r="GZ480" i="59"/>
  <c r="GY480" i="59"/>
  <c r="HO480" i="59"/>
  <c r="HK480" i="59"/>
  <c r="HN480" i="59"/>
  <c r="HS480" i="59"/>
  <c r="HM480" i="59"/>
  <c r="HJ480" i="59"/>
  <c r="HR480" i="59"/>
  <c r="HL480" i="59"/>
  <c r="GX480" i="59"/>
  <c r="GW480" i="59"/>
  <c r="GV480" i="59"/>
  <c r="GU480" i="59"/>
  <c r="GT480" i="59"/>
  <c r="GS480" i="59"/>
  <c r="GR480" i="59"/>
  <c r="GQ480" i="59"/>
  <c r="GP480" i="59"/>
  <c r="GO480" i="59"/>
  <c r="GN480" i="59"/>
  <c r="GM480" i="59"/>
  <c r="GL480" i="59"/>
  <c r="GK480" i="59"/>
  <c r="GJ480" i="59"/>
  <c r="GI480" i="59"/>
  <c r="GH480" i="59"/>
  <c r="GG480" i="59"/>
  <c r="GF480" i="59"/>
  <c r="GE480" i="59"/>
  <c r="GD480" i="59"/>
  <c r="GC480" i="59"/>
  <c r="GB480" i="59"/>
  <c r="GA480" i="59"/>
  <c r="FZ480" i="59"/>
  <c r="FY480" i="59"/>
  <c r="FX480" i="59"/>
  <c r="FW480" i="59"/>
  <c r="FV480" i="59"/>
  <c r="FU480" i="59"/>
  <c r="FT480" i="59"/>
  <c r="FS480" i="59"/>
  <c r="FR480" i="59"/>
  <c r="FQ480" i="59"/>
  <c r="FP480" i="59"/>
  <c r="FO480" i="59"/>
  <c r="FN480" i="59"/>
  <c r="FM480" i="59"/>
  <c r="FL480" i="59"/>
  <c r="FK480" i="59"/>
  <c r="FJ480" i="59"/>
  <c r="FI480" i="59"/>
  <c r="FH480" i="59"/>
  <c r="FG480" i="59"/>
  <c r="FF480" i="59"/>
  <c r="FE480" i="59"/>
  <c r="FD480" i="59"/>
  <c r="FC480" i="59"/>
  <c r="FB480" i="59"/>
  <c r="FA480" i="59"/>
  <c r="EZ480" i="59"/>
  <c r="EY480" i="59"/>
  <c r="EX480" i="59"/>
  <c r="EW480" i="59"/>
  <c r="EV480" i="59"/>
  <c r="EU480" i="59"/>
  <c r="ET480" i="59"/>
  <c r="ES480" i="59"/>
  <c r="ER480" i="59"/>
  <c r="EQ480" i="59"/>
  <c r="EP480" i="59"/>
  <c r="EO480" i="59"/>
  <c r="EN480" i="59"/>
  <c r="EM480" i="59"/>
  <c r="EL480" i="59"/>
  <c r="EK480" i="59"/>
  <c r="EJ480" i="59"/>
  <c r="EI480" i="59"/>
  <c r="EH480" i="59"/>
  <c r="EG480" i="59"/>
  <c r="EF480" i="59"/>
  <c r="EE480" i="59"/>
  <c r="ED480" i="59"/>
  <c r="EC480" i="59"/>
  <c r="EB480" i="59"/>
  <c r="EA480" i="59"/>
  <c r="DZ480" i="59"/>
  <c r="DY480" i="59"/>
  <c r="DX480" i="59"/>
  <c r="DW480" i="59"/>
  <c r="DV480" i="59"/>
  <c r="DU480" i="59"/>
  <c r="DT480" i="59"/>
  <c r="DS480" i="59"/>
  <c r="DR480" i="59"/>
  <c r="DQ480" i="59"/>
  <c r="DP480" i="59"/>
  <c r="DO480" i="59"/>
  <c r="DN480" i="59"/>
  <c r="DM480" i="59"/>
  <c r="DL480" i="59"/>
  <c r="DK480" i="59"/>
  <c r="DJ480" i="59"/>
  <c r="DI480" i="59"/>
  <c r="DH480" i="59"/>
  <c r="DG480" i="59"/>
  <c r="DF480" i="59"/>
  <c r="DE480" i="59"/>
  <c r="DD480" i="59"/>
  <c r="DC480" i="59"/>
  <c r="DB480" i="59"/>
  <c r="DA480" i="59"/>
  <c r="CZ480" i="59"/>
  <c r="CY480" i="59"/>
  <c r="CX480" i="59"/>
  <c r="CW480" i="59"/>
  <c r="CV480" i="59"/>
  <c r="CU480" i="59"/>
  <c r="CT480" i="59"/>
  <c r="CS480" i="59"/>
  <c r="CR480" i="59"/>
  <c r="CQ480" i="59"/>
  <c r="CP480" i="59"/>
  <c r="CO480" i="59"/>
  <c r="CN480" i="59"/>
  <c r="CM480" i="59"/>
  <c r="CL480" i="59"/>
  <c r="CK480" i="59"/>
  <c r="CJ480" i="59"/>
  <c r="CI480" i="59"/>
  <c r="CH480" i="59"/>
  <c r="CG480" i="59"/>
  <c r="CF480" i="59"/>
  <c r="CE480" i="59"/>
  <c r="CD480" i="59"/>
  <c r="CC480" i="59"/>
  <c r="CB480" i="59"/>
  <c r="CA480" i="59"/>
  <c r="BZ480" i="59"/>
  <c r="BY480" i="59"/>
  <c r="BX480" i="59"/>
  <c r="BW480" i="59"/>
  <c r="BV480" i="59"/>
  <c r="BU480" i="59"/>
  <c r="BT480" i="59"/>
  <c r="BS480" i="59"/>
  <c r="BR480" i="59"/>
  <c r="BQ480" i="59"/>
  <c r="BP480" i="59"/>
  <c r="BO480" i="59"/>
  <c r="BN480" i="59"/>
  <c r="BM480" i="59"/>
  <c r="BL480" i="59"/>
  <c r="BK480" i="59"/>
  <c r="BJ480" i="59"/>
  <c r="BI480" i="59"/>
  <c r="BH480" i="59"/>
  <c r="BG480" i="59"/>
  <c r="BF480" i="59"/>
  <c r="BE480" i="59"/>
  <c r="BD480" i="59"/>
  <c r="BC480" i="59"/>
  <c r="BB480" i="59"/>
  <c r="BA480" i="59"/>
  <c r="AZ480" i="59"/>
  <c r="AY480" i="59"/>
  <c r="AX480" i="59"/>
  <c r="AW480" i="59"/>
  <c r="AV480" i="59"/>
  <c r="AU480" i="59"/>
  <c r="AT480" i="59"/>
  <c r="AS480" i="59"/>
  <c r="AR480" i="59"/>
  <c r="AQ480" i="59"/>
  <c r="AP480" i="59"/>
  <c r="AO480" i="59"/>
  <c r="AN480" i="59"/>
  <c r="AM480" i="59"/>
  <c r="AL480" i="59"/>
  <c r="AK480" i="59"/>
  <c r="AJ480" i="59"/>
  <c r="AI480" i="59"/>
  <c r="AH480" i="59"/>
  <c r="AG480" i="59"/>
  <c r="AF480" i="59"/>
  <c r="AE480" i="59"/>
  <c r="AD480" i="59"/>
  <c r="AC480" i="59"/>
  <c r="AB480" i="59"/>
  <c r="AA480" i="59"/>
  <c r="Z480" i="59"/>
  <c r="Y480" i="59"/>
  <c r="X480" i="59"/>
  <c r="W480" i="59"/>
  <c r="V480" i="59"/>
  <c r="U480" i="59"/>
  <c r="T480" i="59"/>
  <c r="S480" i="59"/>
  <c r="R480" i="59"/>
  <c r="Q480" i="59"/>
  <c r="P480" i="59"/>
  <c r="O480" i="59"/>
  <c r="N480" i="59"/>
  <c r="M480" i="59"/>
  <c r="L480" i="59"/>
  <c r="K480" i="59"/>
  <c r="J480" i="59"/>
  <c r="I480" i="59"/>
  <c r="H480" i="59"/>
  <c r="G480" i="59"/>
  <c r="F480" i="59"/>
  <c r="E480" i="59"/>
  <c r="D480" i="59"/>
  <c r="C480" i="59"/>
  <c r="KQ559" i="59"/>
  <c r="KP559" i="59"/>
  <c r="KM559" i="59"/>
  <c r="KO559" i="59"/>
  <c r="KJ559" i="59"/>
  <c r="KI559" i="59"/>
  <c r="KH559" i="59"/>
  <c r="KG559" i="59"/>
  <c r="KN559" i="59"/>
  <c r="KL559" i="59"/>
  <c r="KK559" i="59"/>
  <c r="KE559" i="59"/>
  <c r="KF559" i="59"/>
  <c r="KC559" i="59"/>
  <c r="KD559" i="59"/>
  <c r="KB559" i="59"/>
  <c r="JY559" i="59"/>
  <c r="KA559" i="59"/>
  <c r="JZ559" i="59"/>
  <c r="JX559" i="59"/>
  <c r="JW559" i="59"/>
  <c r="JV559" i="59"/>
  <c r="JU559" i="59"/>
  <c r="JT559" i="59"/>
  <c r="JS559" i="59"/>
  <c r="JR559" i="59"/>
  <c r="JQ559" i="59"/>
  <c r="JP559" i="59"/>
  <c r="JO559" i="59"/>
  <c r="JN559" i="59"/>
  <c r="JM559" i="59"/>
  <c r="JL559" i="59"/>
  <c r="JK559" i="59"/>
  <c r="JH559" i="59"/>
  <c r="JI559" i="59"/>
  <c r="JJ559" i="59"/>
  <c r="JG559" i="59"/>
  <c r="JF559" i="59"/>
  <c r="JE559" i="59"/>
  <c r="JB559" i="59"/>
  <c r="JC559" i="59"/>
  <c r="JD559" i="59"/>
  <c r="JA559" i="59"/>
  <c r="IZ559" i="59"/>
  <c r="IY559" i="59"/>
  <c r="IX559" i="59"/>
  <c r="IW559" i="59"/>
  <c r="IV559" i="59"/>
  <c r="IU559" i="59"/>
  <c r="IT559" i="59"/>
  <c r="IS559" i="59"/>
  <c r="IR559" i="59"/>
  <c r="IQ559" i="59"/>
  <c r="IP559" i="59"/>
  <c r="IO559" i="59"/>
  <c r="IN559" i="59"/>
  <c r="IM559" i="59"/>
  <c r="IL559" i="59"/>
  <c r="IK559" i="59"/>
  <c r="IJ559" i="59"/>
  <c r="II559" i="59"/>
  <c r="IH559" i="59"/>
  <c r="IG559" i="59"/>
  <c r="IF559" i="59"/>
  <c r="IE559" i="59"/>
  <c r="ID559" i="59"/>
  <c r="IC559" i="59"/>
  <c r="IB559" i="59"/>
  <c r="IA559" i="59"/>
  <c r="HZ559" i="59"/>
  <c r="HY559" i="59"/>
  <c r="HX559" i="59"/>
  <c r="HW559" i="59"/>
  <c r="HV559" i="59"/>
  <c r="HU559" i="59"/>
  <c r="HT559" i="59"/>
  <c r="HS559" i="59"/>
  <c r="HR559" i="59"/>
  <c r="HQ559" i="59"/>
  <c r="HP559" i="59"/>
  <c r="HO559" i="59"/>
  <c r="HN559" i="59"/>
  <c r="HM559" i="59"/>
  <c r="HL559" i="59"/>
  <c r="HK559" i="59"/>
  <c r="HJ559" i="59"/>
  <c r="HI559" i="59"/>
  <c r="HH559" i="59"/>
  <c r="HG559" i="59"/>
  <c r="HF559" i="59"/>
  <c r="HE559" i="59"/>
  <c r="HD559" i="59"/>
  <c r="HC559" i="59"/>
  <c r="HB559" i="59"/>
  <c r="HA559" i="59"/>
  <c r="GZ559" i="59"/>
  <c r="GY559" i="59"/>
  <c r="GX559" i="59"/>
  <c r="GW559" i="59"/>
  <c r="GV559" i="59"/>
  <c r="GU559" i="59"/>
  <c r="GT559" i="59"/>
  <c r="GS559" i="59"/>
  <c r="GR559" i="59"/>
  <c r="GQ559" i="59"/>
  <c r="GP559" i="59"/>
  <c r="GO559" i="59"/>
  <c r="GN559" i="59"/>
  <c r="GM559" i="59"/>
  <c r="GL559" i="59"/>
  <c r="GK559" i="59"/>
  <c r="GJ559" i="59"/>
  <c r="GI559" i="59"/>
  <c r="GH559" i="59"/>
  <c r="GG559" i="59"/>
  <c r="GF559" i="59"/>
  <c r="GE559" i="59"/>
  <c r="GD559" i="59"/>
  <c r="GC559" i="59"/>
  <c r="GB559" i="59"/>
  <c r="GA559" i="59"/>
  <c r="FZ559" i="59"/>
  <c r="FY559" i="59"/>
  <c r="FX559" i="59"/>
  <c r="FW559" i="59"/>
  <c r="FV559" i="59"/>
  <c r="FU559" i="59"/>
  <c r="FT559" i="59"/>
  <c r="FS559" i="59"/>
  <c r="FR559" i="59"/>
  <c r="FQ559" i="59"/>
  <c r="FP559" i="59"/>
  <c r="FO559" i="59"/>
  <c r="FN559" i="59"/>
  <c r="FM559" i="59"/>
  <c r="FL559" i="59"/>
  <c r="FK559" i="59"/>
  <c r="FJ559" i="59"/>
  <c r="FI559" i="59"/>
  <c r="FH559" i="59"/>
  <c r="FG559" i="59"/>
  <c r="FF559" i="59"/>
  <c r="FE559" i="59"/>
  <c r="FD559" i="59"/>
  <c r="FC559" i="59"/>
  <c r="FB559" i="59"/>
  <c r="FA559" i="59"/>
  <c r="EZ559" i="59"/>
  <c r="EY559" i="59"/>
  <c r="EX559" i="59"/>
  <c r="EW559" i="59"/>
  <c r="EV559" i="59"/>
  <c r="EU559" i="59"/>
  <c r="ET559" i="59"/>
  <c r="ES559" i="59"/>
  <c r="ER559" i="59"/>
  <c r="EQ559" i="59"/>
  <c r="EP559" i="59"/>
  <c r="EO559" i="59"/>
  <c r="EN559" i="59"/>
  <c r="EM559" i="59"/>
  <c r="EL559" i="59"/>
  <c r="EK559" i="59"/>
  <c r="EJ559" i="59"/>
  <c r="EI559" i="59"/>
  <c r="EH559" i="59"/>
  <c r="EG559" i="59"/>
  <c r="EF559" i="59"/>
  <c r="EE559" i="59"/>
  <c r="ED559" i="59"/>
  <c r="EC559" i="59"/>
  <c r="EB559" i="59"/>
  <c r="EA559" i="59"/>
  <c r="DZ559" i="59"/>
  <c r="DY559" i="59"/>
  <c r="DX559" i="59"/>
  <c r="DW559" i="59"/>
  <c r="DV559" i="59"/>
  <c r="DU559" i="59"/>
  <c r="DT559" i="59"/>
  <c r="DS559" i="59"/>
  <c r="DR559" i="59"/>
  <c r="DQ559" i="59"/>
  <c r="DP559" i="59"/>
  <c r="DO559" i="59"/>
  <c r="DN559" i="59"/>
  <c r="DM559" i="59"/>
  <c r="DL559" i="59"/>
  <c r="DK559" i="59"/>
  <c r="DJ559" i="59"/>
  <c r="DI559" i="59"/>
  <c r="DH559" i="59"/>
  <c r="DG559" i="59"/>
  <c r="DF559" i="59"/>
  <c r="DE559" i="59"/>
  <c r="DD559" i="59"/>
  <c r="DC559" i="59"/>
  <c r="DB559" i="59"/>
  <c r="DA559" i="59"/>
  <c r="CZ559" i="59"/>
  <c r="CY559" i="59"/>
  <c r="CX559" i="59"/>
  <c r="CW559" i="59"/>
  <c r="CV559" i="59"/>
  <c r="CU559" i="59"/>
  <c r="CT559" i="59"/>
  <c r="CS559" i="59"/>
  <c r="CR559" i="59"/>
  <c r="CQ559" i="59"/>
  <c r="CP559" i="59"/>
  <c r="CO559" i="59"/>
  <c r="CN559" i="59"/>
  <c r="CM559" i="59"/>
  <c r="CL559" i="59"/>
  <c r="CK559" i="59"/>
  <c r="CJ559" i="59"/>
  <c r="CI559" i="59"/>
  <c r="CH559" i="59"/>
  <c r="CG559" i="59"/>
  <c r="CF559" i="59"/>
  <c r="CE559" i="59"/>
  <c r="CD559" i="59"/>
  <c r="CC559" i="59"/>
  <c r="CB559" i="59"/>
  <c r="CA559" i="59"/>
  <c r="BZ559" i="59"/>
  <c r="BY559" i="59"/>
  <c r="BX559" i="59"/>
  <c r="BW559" i="59"/>
  <c r="BV559" i="59"/>
  <c r="BU559" i="59"/>
  <c r="BT559" i="59"/>
  <c r="BS559" i="59"/>
  <c r="BR559" i="59"/>
  <c r="BQ559" i="59"/>
  <c r="BP559" i="59"/>
  <c r="BO559" i="59"/>
  <c r="BN559" i="59"/>
  <c r="BM559" i="59"/>
  <c r="BL559" i="59"/>
  <c r="BK559" i="59"/>
  <c r="BJ559" i="59"/>
  <c r="BI559" i="59"/>
  <c r="BH559" i="59"/>
  <c r="BG559" i="59"/>
  <c r="BF559" i="59"/>
  <c r="BE559" i="59"/>
  <c r="BD559" i="59"/>
  <c r="BC559" i="59"/>
  <c r="BB559" i="59"/>
  <c r="BA559" i="59"/>
  <c r="AZ559" i="59"/>
  <c r="AY559" i="59"/>
  <c r="AX559" i="59"/>
  <c r="AW559" i="59"/>
  <c r="AV559" i="59"/>
  <c r="AU559" i="59"/>
  <c r="AT559" i="59"/>
  <c r="AS559" i="59"/>
  <c r="AR559" i="59"/>
  <c r="AQ559" i="59"/>
  <c r="AP559" i="59"/>
  <c r="AO559" i="59"/>
  <c r="AN559" i="59"/>
  <c r="AM559" i="59"/>
  <c r="AL559" i="59"/>
  <c r="AK559" i="59"/>
  <c r="AJ559" i="59"/>
  <c r="AI559" i="59"/>
  <c r="AH559" i="59"/>
  <c r="AG559" i="59"/>
  <c r="AF559" i="59"/>
  <c r="AE559" i="59"/>
  <c r="AD559" i="59"/>
  <c r="AC559" i="59"/>
  <c r="AB559" i="59"/>
  <c r="AA559" i="59"/>
  <c r="Z559" i="59"/>
  <c r="Y559" i="59"/>
  <c r="X559" i="59"/>
  <c r="W559" i="59"/>
  <c r="V559" i="59"/>
  <c r="U559" i="59"/>
  <c r="T559" i="59"/>
  <c r="S559" i="59"/>
  <c r="R559" i="59"/>
  <c r="Q559" i="59"/>
  <c r="P559" i="59"/>
  <c r="O559" i="59"/>
  <c r="N559" i="59"/>
  <c r="M559" i="59"/>
  <c r="L559" i="59"/>
  <c r="K559" i="59"/>
  <c r="J559" i="59"/>
  <c r="I559" i="59"/>
  <c r="H559" i="59"/>
  <c r="G559" i="59"/>
  <c r="F559" i="59"/>
  <c r="E559" i="59"/>
  <c r="D559" i="59"/>
  <c r="C559" i="59"/>
  <c r="KQ487" i="59"/>
  <c r="KP487" i="59"/>
  <c r="KO487" i="59"/>
  <c r="KN487" i="59"/>
  <c r="KM487" i="59"/>
  <c r="KK487" i="59"/>
  <c r="KL487" i="59"/>
  <c r="KJ487" i="59"/>
  <c r="KI487" i="59"/>
  <c r="KH487" i="59"/>
  <c r="KG487" i="59"/>
  <c r="KF487" i="59"/>
  <c r="KE487" i="59"/>
  <c r="KC487" i="59"/>
  <c r="KD487" i="59"/>
  <c r="JY487" i="59"/>
  <c r="KB487" i="59"/>
  <c r="JZ487" i="59"/>
  <c r="JX487" i="59"/>
  <c r="JW487" i="59"/>
  <c r="JV487" i="59"/>
  <c r="JU487" i="59"/>
  <c r="KA487" i="59"/>
  <c r="JR487" i="59"/>
  <c r="JQ487" i="59"/>
  <c r="JT487" i="59"/>
  <c r="JP487" i="59"/>
  <c r="JN487" i="59"/>
  <c r="JK487" i="59"/>
  <c r="JS487" i="59"/>
  <c r="JM487" i="59"/>
  <c r="JJ487" i="59"/>
  <c r="JG487" i="59"/>
  <c r="JF487" i="59"/>
  <c r="JE487" i="59"/>
  <c r="JH487" i="59"/>
  <c r="JO487" i="59"/>
  <c r="JL487" i="59"/>
  <c r="JI487" i="59"/>
  <c r="JA487" i="59"/>
  <c r="IZ487" i="59"/>
  <c r="IY487" i="59"/>
  <c r="IX487" i="59"/>
  <c r="IW487" i="59"/>
  <c r="IV487" i="59"/>
  <c r="IU487" i="59"/>
  <c r="IT487" i="59"/>
  <c r="IS487" i="59"/>
  <c r="JB487" i="59"/>
  <c r="JC487" i="59"/>
  <c r="IR487" i="59"/>
  <c r="IQ487" i="59"/>
  <c r="IP487" i="59"/>
  <c r="IO487" i="59"/>
  <c r="IN487" i="59"/>
  <c r="IM487" i="59"/>
  <c r="IL487" i="59"/>
  <c r="IK487" i="59"/>
  <c r="IJ487" i="59"/>
  <c r="II487" i="59"/>
  <c r="IH487" i="59"/>
  <c r="IG487" i="59"/>
  <c r="JD487" i="59"/>
  <c r="IF487" i="59"/>
  <c r="IE487" i="59"/>
  <c r="ID487" i="59"/>
  <c r="IC487" i="59"/>
  <c r="IB487" i="59"/>
  <c r="IA487" i="59"/>
  <c r="HZ487" i="59"/>
  <c r="HY487" i="59"/>
  <c r="HX487" i="59"/>
  <c r="HW487" i="59"/>
  <c r="HV487" i="59"/>
  <c r="HU487" i="59"/>
  <c r="HT487" i="59"/>
  <c r="HS487" i="59"/>
  <c r="HR487" i="59"/>
  <c r="HQ487" i="59"/>
  <c r="HP487" i="59"/>
  <c r="HO487" i="59"/>
  <c r="HN487" i="59"/>
  <c r="HM487" i="59"/>
  <c r="HL487" i="59"/>
  <c r="HK487" i="59"/>
  <c r="HJ487" i="59"/>
  <c r="HI487" i="59"/>
  <c r="HH487" i="59"/>
  <c r="HG487" i="59"/>
  <c r="HF487" i="59"/>
  <c r="HE487" i="59"/>
  <c r="HD487" i="59"/>
  <c r="HC487" i="59"/>
  <c r="HB487" i="59"/>
  <c r="HA487" i="59"/>
  <c r="GZ487" i="59"/>
  <c r="GY487" i="59"/>
  <c r="GX487" i="59"/>
  <c r="GW487" i="59"/>
  <c r="GV487" i="59"/>
  <c r="GU487" i="59"/>
  <c r="GT487" i="59"/>
  <c r="GS487" i="59"/>
  <c r="GR487" i="59"/>
  <c r="GQ487" i="59"/>
  <c r="GP487" i="59"/>
  <c r="GO487" i="59"/>
  <c r="GN487" i="59"/>
  <c r="GM487" i="59"/>
  <c r="GL487" i="59"/>
  <c r="GK487" i="59"/>
  <c r="GJ487" i="59"/>
  <c r="GI487" i="59"/>
  <c r="GH487" i="59"/>
  <c r="GG487" i="59"/>
  <c r="GF487" i="59"/>
  <c r="GE487" i="59"/>
  <c r="GD487" i="59"/>
  <c r="GC487" i="59"/>
  <c r="GB487" i="59"/>
  <c r="GA487" i="59"/>
  <c r="FZ487" i="59"/>
  <c r="FY487" i="59"/>
  <c r="FX487" i="59"/>
  <c r="FW487" i="59"/>
  <c r="FV487" i="59"/>
  <c r="FU487" i="59"/>
  <c r="FT487" i="59"/>
  <c r="FS487" i="59"/>
  <c r="FR487" i="59"/>
  <c r="FQ487" i="59"/>
  <c r="FP487" i="59"/>
  <c r="FO487" i="59"/>
  <c r="FN487" i="59"/>
  <c r="FM487" i="59"/>
  <c r="FL487" i="59"/>
  <c r="FK487" i="59"/>
  <c r="FJ487" i="59"/>
  <c r="FI487" i="59"/>
  <c r="FH487" i="59"/>
  <c r="FG487" i="59"/>
  <c r="FF487" i="59"/>
  <c r="FE487" i="59"/>
  <c r="FD487" i="59"/>
  <c r="FC487" i="59"/>
  <c r="FB487" i="59"/>
  <c r="FA487" i="59"/>
  <c r="EZ487" i="59"/>
  <c r="EY487" i="59"/>
  <c r="EX487" i="59"/>
  <c r="EW487" i="59"/>
  <c r="EV487" i="59"/>
  <c r="EU487" i="59"/>
  <c r="ET487" i="59"/>
  <c r="ES487" i="59"/>
  <c r="ER487" i="59"/>
  <c r="EQ487" i="59"/>
  <c r="EP487" i="59"/>
  <c r="EO487" i="59"/>
  <c r="EN487" i="59"/>
  <c r="EM487" i="59"/>
  <c r="EL487" i="59"/>
  <c r="EK487" i="59"/>
  <c r="EJ487" i="59"/>
  <c r="EI487" i="59"/>
  <c r="EH487" i="59"/>
  <c r="EG487" i="59"/>
  <c r="EF487" i="59"/>
  <c r="EE487" i="59"/>
  <c r="ED487" i="59"/>
  <c r="EC487" i="59"/>
  <c r="EB487" i="59"/>
  <c r="EA487" i="59"/>
  <c r="DZ487" i="59"/>
  <c r="DY487" i="59"/>
  <c r="DX487" i="59"/>
  <c r="DW487" i="59"/>
  <c r="DV487" i="59"/>
  <c r="DU487" i="59"/>
  <c r="DT487" i="59"/>
  <c r="DS487" i="59"/>
  <c r="DR487" i="59"/>
  <c r="DQ487" i="59"/>
  <c r="DP487" i="59"/>
  <c r="DO487" i="59"/>
  <c r="DN487" i="59"/>
  <c r="DM487" i="59"/>
  <c r="DL487" i="59"/>
  <c r="DK487" i="59"/>
  <c r="DJ487" i="59"/>
  <c r="DI487" i="59"/>
  <c r="DH487" i="59"/>
  <c r="DG487" i="59"/>
  <c r="DF487" i="59"/>
  <c r="DE487" i="59"/>
  <c r="DD487" i="59"/>
  <c r="DC487" i="59"/>
  <c r="DB487" i="59"/>
  <c r="DA487" i="59"/>
  <c r="CZ487" i="59"/>
  <c r="CY487" i="59"/>
  <c r="CX487" i="59"/>
  <c r="CW487" i="59"/>
  <c r="CV487" i="59"/>
  <c r="CU487" i="59"/>
  <c r="CT487" i="59"/>
  <c r="CS487" i="59"/>
  <c r="CR487" i="59"/>
  <c r="CQ487" i="59"/>
  <c r="CP487" i="59"/>
  <c r="CO487" i="59"/>
  <c r="CN487" i="59"/>
  <c r="CM487" i="59"/>
  <c r="CL487" i="59"/>
  <c r="CK487" i="59"/>
  <c r="CJ487" i="59"/>
  <c r="CI487" i="59"/>
  <c r="CH487" i="59"/>
  <c r="CG487" i="59"/>
  <c r="CF487" i="59"/>
  <c r="CE487" i="59"/>
  <c r="CD487" i="59"/>
  <c r="CC487" i="59"/>
  <c r="CB487" i="59"/>
  <c r="CA487" i="59"/>
  <c r="BZ487" i="59"/>
  <c r="BY487" i="59"/>
  <c r="BX487" i="59"/>
  <c r="BW487" i="59"/>
  <c r="BV487" i="59"/>
  <c r="BU487" i="59"/>
  <c r="BT487" i="59"/>
  <c r="BS487" i="59"/>
  <c r="BR487" i="59"/>
  <c r="BQ487" i="59"/>
  <c r="BP487" i="59"/>
  <c r="BO487" i="59"/>
  <c r="BN487" i="59"/>
  <c r="BM487" i="59"/>
  <c r="BL487" i="59"/>
  <c r="BK487" i="59"/>
  <c r="BJ487" i="59"/>
  <c r="BI487" i="59"/>
  <c r="BH487" i="59"/>
  <c r="BG487" i="59"/>
  <c r="BF487" i="59"/>
  <c r="BE487" i="59"/>
  <c r="BD487" i="59"/>
  <c r="BC487" i="59"/>
  <c r="BB487" i="59"/>
  <c r="BA487" i="59"/>
  <c r="AZ487" i="59"/>
  <c r="AY487" i="59"/>
  <c r="AX487" i="59"/>
  <c r="AW487" i="59"/>
  <c r="AV487" i="59"/>
  <c r="AU487" i="59"/>
  <c r="AT487" i="59"/>
  <c r="AS487" i="59"/>
  <c r="AR487" i="59"/>
  <c r="AQ487" i="59"/>
  <c r="AP487" i="59"/>
  <c r="AO487" i="59"/>
  <c r="AN487" i="59"/>
  <c r="AM487" i="59"/>
  <c r="AL487" i="59"/>
  <c r="AK487" i="59"/>
  <c r="AJ487" i="59"/>
  <c r="AI487" i="59"/>
  <c r="AH487" i="59"/>
  <c r="AG487" i="59"/>
  <c r="AF487" i="59"/>
  <c r="AE487" i="59"/>
  <c r="AD487" i="59"/>
  <c r="AC487" i="59"/>
  <c r="AB487" i="59"/>
  <c r="AA487" i="59"/>
  <c r="Z487" i="59"/>
  <c r="Y487" i="59"/>
  <c r="X487" i="59"/>
  <c r="W487" i="59"/>
  <c r="V487" i="59"/>
  <c r="U487" i="59"/>
  <c r="T487" i="59"/>
  <c r="S487" i="59"/>
  <c r="R487" i="59"/>
  <c r="Q487" i="59"/>
  <c r="P487" i="59"/>
  <c r="O487" i="59"/>
  <c r="N487" i="59"/>
  <c r="M487" i="59"/>
  <c r="L487" i="59"/>
  <c r="K487" i="59"/>
  <c r="J487" i="59"/>
  <c r="I487" i="59"/>
  <c r="H487" i="59"/>
  <c r="G487" i="59"/>
  <c r="F487" i="59"/>
  <c r="E487" i="59"/>
  <c r="D487" i="59"/>
  <c r="C487" i="59"/>
  <c r="KQ556" i="59"/>
  <c r="KO556" i="59"/>
  <c r="KM556" i="59"/>
  <c r="KP556" i="59"/>
  <c r="KK556" i="59"/>
  <c r="KJ556" i="59"/>
  <c r="KI556" i="59"/>
  <c r="KH556" i="59"/>
  <c r="KG556" i="59"/>
  <c r="KN556" i="59"/>
  <c r="KL556" i="59"/>
  <c r="KF556" i="59"/>
  <c r="KC556" i="59"/>
  <c r="KD556" i="59"/>
  <c r="KE556" i="59"/>
  <c r="KA556" i="59"/>
  <c r="JZ556" i="59"/>
  <c r="KB556" i="59"/>
  <c r="JY556" i="59"/>
  <c r="JX556" i="59"/>
  <c r="JW556" i="59"/>
  <c r="JV556" i="59"/>
  <c r="JU556" i="59"/>
  <c r="JT556" i="59"/>
  <c r="JS556" i="59"/>
  <c r="JR556" i="59"/>
  <c r="JQ556" i="59"/>
  <c r="JP556" i="59"/>
  <c r="JO556" i="59"/>
  <c r="JN556" i="59"/>
  <c r="JM556" i="59"/>
  <c r="JL556" i="59"/>
  <c r="JK556" i="59"/>
  <c r="JH556" i="59"/>
  <c r="JI556" i="59"/>
  <c r="JJ556" i="59"/>
  <c r="JG556" i="59"/>
  <c r="JF556" i="59"/>
  <c r="JE556" i="59"/>
  <c r="JC556" i="59"/>
  <c r="JD556" i="59"/>
  <c r="JA556" i="59"/>
  <c r="IZ556" i="59"/>
  <c r="IY556" i="59"/>
  <c r="IX556" i="59"/>
  <c r="IW556" i="59"/>
  <c r="IV556" i="59"/>
  <c r="IU556" i="59"/>
  <c r="IT556" i="59"/>
  <c r="IS556" i="59"/>
  <c r="JB556" i="59"/>
  <c r="IR556" i="59"/>
  <c r="IQ556" i="59"/>
  <c r="IP556" i="59"/>
  <c r="IO556" i="59"/>
  <c r="IN556" i="59"/>
  <c r="IM556" i="59"/>
  <c r="IL556" i="59"/>
  <c r="IK556" i="59"/>
  <c r="IJ556" i="59"/>
  <c r="II556" i="59"/>
  <c r="IH556" i="59"/>
  <c r="IG556" i="59"/>
  <c r="IF556" i="59"/>
  <c r="IE556" i="59"/>
  <c r="ID556" i="59"/>
  <c r="IC556" i="59"/>
  <c r="IB556" i="59"/>
  <c r="IA556" i="59"/>
  <c r="HZ556" i="59"/>
  <c r="HY556" i="59"/>
  <c r="HX556" i="59"/>
  <c r="HW556" i="59"/>
  <c r="HV556" i="59"/>
  <c r="HU556" i="59"/>
  <c r="HT556" i="59"/>
  <c r="HS556" i="59"/>
  <c r="HR556" i="59"/>
  <c r="HQ556" i="59"/>
  <c r="HP556" i="59"/>
  <c r="HO556" i="59"/>
  <c r="HN556" i="59"/>
  <c r="HM556" i="59"/>
  <c r="HL556" i="59"/>
  <c r="HK556" i="59"/>
  <c r="HJ556" i="59"/>
  <c r="HI556" i="59"/>
  <c r="HH556" i="59"/>
  <c r="HG556" i="59"/>
  <c r="HF556" i="59"/>
  <c r="HE556" i="59"/>
  <c r="HD556" i="59"/>
  <c r="HC556" i="59"/>
  <c r="HB556" i="59"/>
  <c r="HA556" i="59"/>
  <c r="GZ556" i="59"/>
  <c r="GY556" i="59"/>
  <c r="GX556" i="59"/>
  <c r="GW556" i="59"/>
  <c r="GV556" i="59"/>
  <c r="GU556" i="59"/>
  <c r="GT556" i="59"/>
  <c r="GS556" i="59"/>
  <c r="GR556" i="59"/>
  <c r="GQ556" i="59"/>
  <c r="GP556" i="59"/>
  <c r="GO556" i="59"/>
  <c r="GN556" i="59"/>
  <c r="GM556" i="59"/>
  <c r="GL556" i="59"/>
  <c r="GK556" i="59"/>
  <c r="GJ556" i="59"/>
  <c r="GI556" i="59"/>
  <c r="GH556" i="59"/>
  <c r="GG556" i="59"/>
  <c r="GF556" i="59"/>
  <c r="GE556" i="59"/>
  <c r="GD556" i="59"/>
  <c r="GC556" i="59"/>
  <c r="GB556" i="59"/>
  <c r="GA556" i="59"/>
  <c r="FZ556" i="59"/>
  <c r="FY556" i="59"/>
  <c r="FX556" i="59"/>
  <c r="FW556" i="59"/>
  <c r="FV556" i="59"/>
  <c r="FU556" i="59"/>
  <c r="FT556" i="59"/>
  <c r="FS556" i="59"/>
  <c r="FR556" i="59"/>
  <c r="FQ556" i="59"/>
  <c r="FP556" i="59"/>
  <c r="FO556" i="59"/>
  <c r="FN556" i="59"/>
  <c r="FM556" i="59"/>
  <c r="FL556" i="59"/>
  <c r="FK556" i="59"/>
  <c r="FJ556" i="59"/>
  <c r="FI556" i="59"/>
  <c r="FH556" i="59"/>
  <c r="FG556" i="59"/>
  <c r="FF556" i="59"/>
  <c r="FE556" i="59"/>
  <c r="FD556" i="59"/>
  <c r="FC556" i="59"/>
  <c r="FB556" i="59"/>
  <c r="FA556" i="59"/>
  <c r="EZ556" i="59"/>
  <c r="EY556" i="59"/>
  <c r="EX556" i="59"/>
  <c r="EW556" i="59"/>
  <c r="EV556" i="59"/>
  <c r="EU556" i="59"/>
  <c r="ET556" i="59"/>
  <c r="ES556" i="59"/>
  <c r="ER556" i="59"/>
  <c r="EQ556" i="59"/>
  <c r="EP556" i="59"/>
  <c r="EO556" i="59"/>
  <c r="EN556" i="59"/>
  <c r="EM556" i="59"/>
  <c r="EL556" i="59"/>
  <c r="EK556" i="59"/>
  <c r="EJ556" i="59"/>
  <c r="EI556" i="59"/>
  <c r="EH556" i="59"/>
  <c r="EG556" i="59"/>
  <c r="EF556" i="59"/>
  <c r="EE556" i="59"/>
  <c r="ED556" i="59"/>
  <c r="EC556" i="59"/>
  <c r="EB556" i="59"/>
  <c r="EA556" i="59"/>
  <c r="DZ556" i="59"/>
  <c r="DY556" i="59"/>
  <c r="DX556" i="59"/>
  <c r="DW556" i="59"/>
  <c r="DV556" i="59"/>
  <c r="DU556" i="59"/>
  <c r="DT556" i="59"/>
  <c r="DS556" i="59"/>
  <c r="DR556" i="59"/>
  <c r="DQ556" i="59"/>
  <c r="DP556" i="59"/>
  <c r="DO556" i="59"/>
  <c r="DN556" i="59"/>
  <c r="DM556" i="59"/>
  <c r="DL556" i="59"/>
  <c r="DK556" i="59"/>
  <c r="DJ556" i="59"/>
  <c r="DI556" i="59"/>
  <c r="DH556" i="59"/>
  <c r="DG556" i="59"/>
  <c r="DF556" i="59"/>
  <c r="DE556" i="59"/>
  <c r="DD556" i="59"/>
  <c r="DC556" i="59"/>
  <c r="DB556" i="59"/>
  <c r="DA556" i="59"/>
  <c r="CZ556" i="59"/>
  <c r="CY556" i="59"/>
  <c r="CX556" i="59"/>
  <c r="CW556" i="59"/>
  <c r="CV556" i="59"/>
  <c r="CU556" i="59"/>
  <c r="CT556" i="59"/>
  <c r="CS556" i="59"/>
  <c r="CR556" i="59"/>
  <c r="CQ556" i="59"/>
  <c r="CP556" i="59"/>
  <c r="CO556" i="59"/>
  <c r="CN556" i="59"/>
  <c r="CM556" i="59"/>
  <c r="CL556" i="59"/>
  <c r="CK556" i="59"/>
  <c r="CJ556" i="59"/>
  <c r="CI556" i="59"/>
  <c r="CH556" i="59"/>
  <c r="CG556" i="59"/>
  <c r="CF556" i="59"/>
  <c r="CE556" i="59"/>
  <c r="CD556" i="59"/>
  <c r="CC556" i="59"/>
  <c r="CB556" i="59"/>
  <c r="CA556" i="59"/>
  <c r="BZ556" i="59"/>
  <c r="BY556" i="59"/>
  <c r="BX556" i="59"/>
  <c r="BW556" i="59"/>
  <c r="BV556" i="59"/>
  <c r="BU556" i="59"/>
  <c r="BT556" i="59"/>
  <c r="BS556" i="59"/>
  <c r="BR556" i="59"/>
  <c r="BQ556" i="59"/>
  <c r="BP556" i="59"/>
  <c r="BO556" i="59"/>
  <c r="BN556" i="59"/>
  <c r="BM556" i="59"/>
  <c r="BL556" i="59"/>
  <c r="BK556" i="59"/>
  <c r="BJ556" i="59"/>
  <c r="BI556" i="59"/>
  <c r="BH556" i="59"/>
  <c r="BG556" i="59"/>
  <c r="BF556" i="59"/>
  <c r="BE556" i="59"/>
  <c r="BD556" i="59"/>
  <c r="BC556" i="59"/>
  <c r="BB556" i="59"/>
  <c r="BA556" i="59"/>
  <c r="AZ556" i="59"/>
  <c r="AY556" i="59"/>
  <c r="AX556" i="59"/>
  <c r="AW556" i="59"/>
  <c r="AV556" i="59"/>
  <c r="AU556" i="59"/>
  <c r="AT556" i="59"/>
  <c r="AS556" i="59"/>
  <c r="AR556" i="59"/>
  <c r="AQ556" i="59"/>
  <c r="AP556" i="59"/>
  <c r="AO556" i="59"/>
  <c r="AN556" i="59"/>
  <c r="AM556" i="59"/>
  <c r="AL556" i="59"/>
  <c r="AK556" i="59"/>
  <c r="AJ556" i="59"/>
  <c r="AI556" i="59"/>
  <c r="AH556" i="59"/>
  <c r="AG556" i="59"/>
  <c r="AF556" i="59"/>
  <c r="AE556" i="59"/>
  <c r="AD556" i="59"/>
  <c r="AC556" i="59"/>
  <c r="AB556" i="59"/>
  <c r="AA556" i="59"/>
  <c r="Z556" i="59"/>
  <c r="Y556" i="59"/>
  <c r="X556" i="59"/>
  <c r="W556" i="59"/>
  <c r="V556" i="59"/>
  <c r="U556" i="59"/>
  <c r="T556" i="59"/>
  <c r="S556" i="59"/>
  <c r="R556" i="59"/>
  <c r="Q556" i="59"/>
  <c r="P556" i="59"/>
  <c r="O556" i="59"/>
  <c r="N556" i="59"/>
  <c r="M556" i="59"/>
  <c r="L556" i="59"/>
  <c r="K556" i="59"/>
  <c r="J556" i="59"/>
  <c r="I556" i="59"/>
  <c r="H556" i="59"/>
  <c r="G556" i="59"/>
  <c r="F556" i="59"/>
  <c r="E556" i="59"/>
  <c r="D556" i="59"/>
  <c r="C556" i="59"/>
  <c r="KQ485" i="59"/>
  <c r="KP485" i="59"/>
  <c r="KO485" i="59"/>
  <c r="KL485" i="59"/>
  <c r="KK485" i="59"/>
  <c r="KN485" i="59"/>
  <c r="KM485" i="59"/>
  <c r="KI485" i="59"/>
  <c r="KJ485" i="59"/>
  <c r="KH485" i="59"/>
  <c r="KF485" i="59"/>
  <c r="KE485" i="59"/>
  <c r="KD485" i="59"/>
  <c r="KC485" i="59"/>
  <c r="KG485" i="59"/>
  <c r="KB485" i="59"/>
  <c r="KA485" i="59"/>
  <c r="JZ485" i="59"/>
  <c r="JY485" i="59"/>
  <c r="JW485" i="59"/>
  <c r="JX485" i="59"/>
  <c r="JU485" i="59"/>
  <c r="JT485" i="59"/>
  <c r="JS485" i="59"/>
  <c r="JR485" i="59"/>
  <c r="JV485" i="59"/>
  <c r="JQ485" i="59"/>
  <c r="JO485" i="59"/>
  <c r="JP485" i="59"/>
  <c r="JN485" i="59"/>
  <c r="JM485" i="59"/>
  <c r="JL485" i="59"/>
  <c r="JK485" i="59"/>
  <c r="JJ485" i="59"/>
  <c r="JI485" i="59"/>
  <c r="JH485" i="59"/>
  <c r="JG485" i="59"/>
  <c r="JC485" i="59"/>
  <c r="JD485" i="59"/>
  <c r="JF485" i="59"/>
  <c r="JB485" i="59"/>
  <c r="JA485" i="59"/>
  <c r="IZ485" i="59"/>
  <c r="IY485" i="59"/>
  <c r="IX485" i="59"/>
  <c r="IW485" i="59"/>
  <c r="IV485" i="59"/>
  <c r="IU485" i="59"/>
  <c r="IT485" i="59"/>
  <c r="IS485" i="59"/>
  <c r="JE485" i="59"/>
  <c r="IR485" i="59"/>
  <c r="IQ485" i="59"/>
  <c r="IP485" i="59"/>
  <c r="IO485" i="59"/>
  <c r="IN485" i="59"/>
  <c r="IM485" i="59"/>
  <c r="IL485" i="59"/>
  <c r="IK485" i="59"/>
  <c r="IJ485" i="59"/>
  <c r="IH485" i="59"/>
  <c r="IG485" i="59"/>
  <c r="II485" i="59"/>
  <c r="IA485" i="59"/>
  <c r="HX485" i="59"/>
  <c r="HU485" i="59"/>
  <c r="HS485" i="59"/>
  <c r="HR485" i="59"/>
  <c r="HQ485" i="59"/>
  <c r="HP485" i="59"/>
  <c r="HO485" i="59"/>
  <c r="HN485" i="59"/>
  <c r="HM485" i="59"/>
  <c r="HL485" i="59"/>
  <c r="HK485" i="59"/>
  <c r="HJ485" i="59"/>
  <c r="IF485" i="59"/>
  <c r="IE485" i="59"/>
  <c r="HZ485" i="59"/>
  <c r="HW485" i="59"/>
  <c r="HT485" i="59"/>
  <c r="ID485" i="59"/>
  <c r="IB485" i="59"/>
  <c r="HY485" i="59"/>
  <c r="HV485" i="59"/>
  <c r="HI485" i="59"/>
  <c r="HH485" i="59"/>
  <c r="IC485" i="59"/>
  <c r="HF485" i="59"/>
  <c r="GZ485" i="59"/>
  <c r="HE485" i="59"/>
  <c r="GY485" i="59"/>
  <c r="HD485" i="59"/>
  <c r="HC485" i="59"/>
  <c r="HB485" i="59"/>
  <c r="GX485" i="59"/>
  <c r="GW485" i="59"/>
  <c r="GV485" i="59"/>
  <c r="GU485" i="59"/>
  <c r="GT485" i="59"/>
  <c r="GS485" i="59"/>
  <c r="GR485" i="59"/>
  <c r="GQ485" i="59"/>
  <c r="GP485" i="59"/>
  <c r="GO485" i="59"/>
  <c r="GN485" i="59"/>
  <c r="GM485" i="59"/>
  <c r="HG485" i="59"/>
  <c r="HA485" i="59"/>
  <c r="GL485" i="59"/>
  <c r="GK485" i="59"/>
  <c r="GJ485" i="59"/>
  <c r="GI485" i="59"/>
  <c r="GH485" i="59"/>
  <c r="GG485" i="59"/>
  <c r="GF485" i="59"/>
  <c r="GE485" i="59"/>
  <c r="GD485" i="59"/>
  <c r="GC485" i="59"/>
  <c r="GB485" i="59"/>
  <c r="GA485" i="59"/>
  <c r="FZ485" i="59"/>
  <c r="FY485" i="59"/>
  <c r="FX485" i="59"/>
  <c r="FW485" i="59"/>
  <c r="FV485" i="59"/>
  <c r="FU485" i="59"/>
  <c r="FT485" i="59"/>
  <c r="FS485" i="59"/>
  <c r="FR485" i="59"/>
  <c r="FQ485" i="59"/>
  <c r="FP485" i="59"/>
  <c r="FO485" i="59"/>
  <c r="FN485" i="59"/>
  <c r="FM485" i="59"/>
  <c r="FL485" i="59"/>
  <c r="FK485" i="59"/>
  <c r="FJ485" i="59"/>
  <c r="FI485" i="59"/>
  <c r="FH485" i="59"/>
  <c r="FG485" i="59"/>
  <c r="FF485" i="59"/>
  <c r="FE485" i="59"/>
  <c r="FD485" i="59"/>
  <c r="FC485" i="59"/>
  <c r="FB485" i="59"/>
  <c r="FA485" i="59"/>
  <c r="EZ485" i="59"/>
  <c r="EY485" i="59"/>
  <c r="EX485" i="59"/>
  <c r="EW485" i="59"/>
  <c r="EV485" i="59"/>
  <c r="EU485" i="59"/>
  <c r="ET485" i="59"/>
  <c r="ES485" i="59"/>
  <c r="ER485" i="59"/>
  <c r="EQ485" i="59"/>
  <c r="EP485" i="59"/>
  <c r="EO485" i="59"/>
  <c r="EN485" i="59"/>
  <c r="EM485" i="59"/>
  <c r="EL485" i="59"/>
  <c r="EK485" i="59"/>
  <c r="EJ485" i="59"/>
  <c r="EI485" i="59"/>
  <c r="EH485" i="59"/>
  <c r="EG485" i="59"/>
  <c r="EF485" i="59"/>
  <c r="EE485" i="59"/>
  <c r="ED485" i="59"/>
  <c r="EC485" i="59"/>
  <c r="EB485" i="59"/>
  <c r="EA485" i="59"/>
  <c r="DZ485" i="59"/>
  <c r="DY485" i="59"/>
  <c r="DX485" i="59"/>
  <c r="DW485" i="59"/>
  <c r="DV485" i="59"/>
  <c r="DU485" i="59"/>
  <c r="DT485" i="59"/>
  <c r="DS485" i="59"/>
  <c r="DR485" i="59"/>
  <c r="DQ485" i="59"/>
  <c r="DP485" i="59"/>
  <c r="DO485" i="59"/>
  <c r="DN485" i="59"/>
  <c r="DM485" i="59"/>
  <c r="DL485" i="59"/>
  <c r="DK485" i="59"/>
  <c r="DJ485" i="59"/>
  <c r="DI485" i="59"/>
  <c r="DH485" i="59"/>
  <c r="DG485" i="59"/>
  <c r="DF485" i="59"/>
  <c r="DE485" i="59"/>
  <c r="DD485" i="59"/>
  <c r="DC485" i="59"/>
  <c r="DB485" i="59"/>
  <c r="DA485" i="59"/>
  <c r="CZ485" i="59"/>
  <c r="CY485" i="59"/>
  <c r="CX485" i="59"/>
  <c r="CW485" i="59"/>
  <c r="CV485" i="59"/>
  <c r="CU485" i="59"/>
  <c r="CT485" i="59"/>
  <c r="CS485" i="59"/>
  <c r="CR485" i="59"/>
  <c r="CQ485" i="59"/>
  <c r="CP485" i="59"/>
  <c r="CO485" i="59"/>
  <c r="CN485" i="59"/>
  <c r="CM485" i="59"/>
  <c r="CL485" i="59"/>
  <c r="CK485" i="59"/>
  <c r="CJ485" i="59"/>
  <c r="CI485" i="59"/>
  <c r="CH485" i="59"/>
  <c r="CG485" i="59"/>
  <c r="CF485" i="59"/>
  <c r="CE485" i="59"/>
  <c r="CD485" i="59"/>
  <c r="CC485" i="59"/>
  <c r="CB485" i="59"/>
  <c r="CA485" i="59"/>
  <c r="BZ485" i="59"/>
  <c r="BY485" i="59"/>
  <c r="BX485" i="59"/>
  <c r="BW485" i="59"/>
  <c r="BV485" i="59"/>
  <c r="BU485" i="59"/>
  <c r="BT485" i="59"/>
  <c r="BS485" i="59"/>
  <c r="BR485" i="59"/>
  <c r="BQ485" i="59"/>
  <c r="BP485" i="59"/>
  <c r="BO485" i="59"/>
  <c r="BN485" i="59"/>
  <c r="BM485" i="59"/>
  <c r="BL485" i="59"/>
  <c r="BK485" i="59"/>
  <c r="BJ485" i="59"/>
  <c r="BI485" i="59"/>
  <c r="BH485" i="59"/>
  <c r="BG485" i="59"/>
  <c r="BF485" i="59"/>
  <c r="BE485" i="59"/>
  <c r="BD485" i="59"/>
  <c r="BC485" i="59"/>
  <c r="BB485" i="59"/>
  <c r="BA485" i="59"/>
  <c r="AZ485" i="59"/>
  <c r="AY485" i="59"/>
  <c r="AX485" i="59"/>
  <c r="AW485" i="59"/>
  <c r="AV485" i="59"/>
  <c r="AU485" i="59"/>
  <c r="AT485" i="59"/>
  <c r="AS485" i="59"/>
  <c r="AR485" i="59"/>
  <c r="AQ485" i="59"/>
  <c r="AP485" i="59"/>
  <c r="AO485" i="59"/>
  <c r="AN485" i="59"/>
  <c r="AM485" i="59"/>
  <c r="AL485" i="59"/>
  <c r="AK485" i="59"/>
  <c r="AJ485" i="59"/>
  <c r="AI485" i="59"/>
  <c r="AH485" i="59"/>
  <c r="AG485" i="59"/>
  <c r="AF485" i="59"/>
  <c r="AE485" i="59"/>
  <c r="AD485" i="59"/>
  <c r="AC485" i="59"/>
  <c r="AB485" i="59"/>
  <c r="AA485" i="59"/>
  <c r="Z485" i="59"/>
  <c r="Y485" i="59"/>
  <c r="X485" i="59"/>
  <c r="W485" i="59"/>
  <c r="V485" i="59"/>
  <c r="U485" i="59"/>
  <c r="T485" i="59"/>
  <c r="S485" i="59"/>
  <c r="R485" i="59"/>
  <c r="Q485" i="59"/>
  <c r="P485" i="59"/>
  <c r="O485" i="59"/>
  <c r="N485" i="59"/>
  <c r="M485" i="59"/>
  <c r="L485" i="59"/>
  <c r="K485" i="59"/>
  <c r="J485" i="59"/>
  <c r="I485" i="59"/>
  <c r="H485" i="59"/>
  <c r="G485" i="59"/>
  <c r="F485" i="59"/>
  <c r="E485" i="59"/>
  <c r="D485" i="59"/>
  <c r="C485" i="59"/>
  <c r="KQ488" i="59"/>
  <c r="KP488" i="59"/>
  <c r="KO488" i="59"/>
  <c r="KK488" i="59"/>
  <c r="KM488" i="59"/>
  <c r="KN488" i="59"/>
  <c r="KJ488" i="59"/>
  <c r="KH488" i="59"/>
  <c r="KI488" i="59"/>
  <c r="KL488" i="59"/>
  <c r="KG488" i="59"/>
  <c r="KF488" i="59"/>
  <c r="KE488" i="59"/>
  <c r="KD488" i="59"/>
  <c r="KC488" i="59"/>
  <c r="KB488" i="59"/>
  <c r="KA488" i="59"/>
  <c r="JZ488" i="59"/>
  <c r="JY488" i="59"/>
  <c r="JX488" i="59"/>
  <c r="JV488" i="59"/>
  <c r="JW488" i="59"/>
  <c r="JT488" i="59"/>
  <c r="JS488" i="59"/>
  <c r="JR488" i="59"/>
  <c r="JU488" i="59"/>
  <c r="JP488" i="59"/>
  <c r="JQ488" i="59"/>
  <c r="JO488" i="59"/>
  <c r="JN488" i="59"/>
  <c r="JM488" i="59"/>
  <c r="JL488" i="59"/>
  <c r="JK488" i="59"/>
  <c r="JJ488" i="59"/>
  <c r="JI488" i="59"/>
  <c r="JH488" i="59"/>
  <c r="JG488" i="59"/>
  <c r="JF488" i="59"/>
  <c r="JB488" i="59"/>
  <c r="JC488" i="59"/>
  <c r="JE488" i="59"/>
  <c r="JD488" i="59"/>
  <c r="JA488" i="59"/>
  <c r="IZ488" i="59"/>
  <c r="IY488" i="59"/>
  <c r="IX488" i="59"/>
  <c r="IW488" i="59"/>
  <c r="IV488" i="59"/>
  <c r="IU488" i="59"/>
  <c r="IT488" i="59"/>
  <c r="IS488" i="59"/>
  <c r="IR488" i="59"/>
  <c r="IQ488" i="59"/>
  <c r="IP488" i="59"/>
  <c r="IO488" i="59"/>
  <c r="IN488" i="59"/>
  <c r="IM488" i="59"/>
  <c r="IL488" i="59"/>
  <c r="IK488" i="59"/>
  <c r="IJ488" i="59"/>
  <c r="IH488" i="59"/>
  <c r="IG488" i="59"/>
  <c r="IF488" i="59"/>
  <c r="HZ488" i="59"/>
  <c r="HW488" i="59"/>
  <c r="HT488" i="59"/>
  <c r="HS488" i="59"/>
  <c r="HR488" i="59"/>
  <c r="HQ488" i="59"/>
  <c r="HP488" i="59"/>
  <c r="HO488" i="59"/>
  <c r="HN488" i="59"/>
  <c r="HM488" i="59"/>
  <c r="HL488" i="59"/>
  <c r="HK488" i="59"/>
  <c r="HJ488" i="59"/>
  <c r="II488" i="59"/>
  <c r="IE488" i="59"/>
  <c r="ID488" i="59"/>
  <c r="IB488" i="59"/>
  <c r="HY488" i="59"/>
  <c r="HV488" i="59"/>
  <c r="IC488" i="59"/>
  <c r="IA488" i="59"/>
  <c r="HI488" i="59"/>
  <c r="HH488" i="59"/>
  <c r="HX488" i="59"/>
  <c r="HU488" i="59"/>
  <c r="HE488" i="59"/>
  <c r="GY488" i="59"/>
  <c r="HD488" i="59"/>
  <c r="HC488" i="59"/>
  <c r="HB488" i="59"/>
  <c r="HG488" i="59"/>
  <c r="HA488" i="59"/>
  <c r="GX488" i="59"/>
  <c r="GW488" i="59"/>
  <c r="GV488" i="59"/>
  <c r="GU488" i="59"/>
  <c r="GT488" i="59"/>
  <c r="GS488" i="59"/>
  <c r="GR488" i="59"/>
  <c r="GQ488" i="59"/>
  <c r="GP488" i="59"/>
  <c r="GO488" i="59"/>
  <c r="GN488" i="59"/>
  <c r="GM488" i="59"/>
  <c r="HF488" i="59"/>
  <c r="GZ488" i="59"/>
  <c r="GL488" i="59"/>
  <c r="GK488" i="59"/>
  <c r="GJ488" i="59"/>
  <c r="GI488" i="59"/>
  <c r="GH488" i="59"/>
  <c r="GG488" i="59"/>
  <c r="GF488" i="59"/>
  <c r="GE488" i="59"/>
  <c r="GD488" i="59"/>
  <c r="GC488" i="59"/>
  <c r="GB488" i="59"/>
  <c r="GA488" i="59"/>
  <c r="FZ488" i="59"/>
  <c r="FY488" i="59"/>
  <c r="FX488" i="59"/>
  <c r="FW488" i="59"/>
  <c r="FV488" i="59"/>
  <c r="FU488" i="59"/>
  <c r="FT488" i="59"/>
  <c r="FS488" i="59"/>
  <c r="FR488" i="59"/>
  <c r="FQ488" i="59"/>
  <c r="FP488" i="59"/>
  <c r="FO488" i="59"/>
  <c r="FN488" i="59"/>
  <c r="FM488" i="59"/>
  <c r="FL488" i="59"/>
  <c r="FK488" i="59"/>
  <c r="FJ488" i="59"/>
  <c r="FI488" i="59"/>
  <c r="FH488" i="59"/>
  <c r="FG488" i="59"/>
  <c r="FF488" i="59"/>
  <c r="FE488" i="59"/>
  <c r="FD488" i="59"/>
  <c r="FC488" i="59"/>
  <c r="FB488" i="59"/>
  <c r="FA488" i="59"/>
  <c r="EZ488" i="59"/>
  <c r="EY488" i="59"/>
  <c r="EX488" i="59"/>
  <c r="EW488" i="59"/>
  <c r="EV488" i="59"/>
  <c r="EU488" i="59"/>
  <c r="ET488" i="59"/>
  <c r="ES488" i="59"/>
  <c r="ER488" i="59"/>
  <c r="EQ488" i="59"/>
  <c r="EP488" i="59"/>
  <c r="EO488" i="59"/>
  <c r="EN488" i="59"/>
  <c r="EM488" i="59"/>
  <c r="EL488" i="59"/>
  <c r="EK488" i="59"/>
  <c r="EJ488" i="59"/>
  <c r="EI488" i="59"/>
  <c r="EH488" i="59"/>
  <c r="EG488" i="59"/>
  <c r="EF488" i="59"/>
  <c r="EE488" i="59"/>
  <c r="ED488" i="59"/>
  <c r="EC488" i="59"/>
  <c r="EB488" i="59"/>
  <c r="EA488" i="59"/>
  <c r="DZ488" i="59"/>
  <c r="DY488" i="59"/>
  <c r="DX488" i="59"/>
  <c r="DW488" i="59"/>
  <c r="DV488" i="59"/>
  <c r="DU488" i="59"/>
  <c r="DT488" i="59"/>
  <c r="DS488" i="59"/>
  <c r="DR488" i="59"/>
  <c r="DQ488" i="59"/>
  <c r="DP488" i="59"/>
  <c r="DO488" i="59"/>
  <c r="DN488" i="59"/>
  <c r="DM488" i="59"/>
  <c r="DL488" i="59"/>
  <c r="DK488" i="59"/>
  <c r="DJ488" i="59"/>
  <c r="DI488" i="59"/>
  <c r="DH488" i="59"/>
  <c r="DG488" i="59"/>
  <c r="DF488" i="59"/>
  <c r="DE488" i="59"/>
  <c r="DD488" i="59"/>
  <c r="DC488" i="59"/>
  <c r="DB488" i="59"/>
  <c r="DA488" i="59"/>
  <c r="CZ488" i="59"/>
  <c r="CY488" i="59"/>
  <c r="CX488" i="59"/>
  <c r="CW488" i="59"/>
  <c r="CV488" i="59"/>
  <c r="CU488" i="59"/>
  <c r="CT488" i="59"/>
  <c r="CS488" i="59"/>
  <c r="CR488" i="59"/>
  <c r="CQ488" i="59"/>
  <c r="CP488" i="59"/>
  <c r="CO488" i="59"/>
  <c r="CN488" i="59"/>
  <c r="CM488" i="59"/>
  <c r="CL488" i="59"/>
  <c r="CK488" i="59"/>
  <c r="CJ488" i="59"/>
  <c r="CI488" i="59"/>
  <c r="CH488" i="59"/>
  <c r="CG488" i="59"/>
  <c r="CF488" i="59"/>
  <c r="CE488" i="59"/>
  <c r="CD488" i="59"/>
  <c r="CC488" i="59"/>
  <c r="CB488" i="59"/>
  <c r="CA488" i="59"/>
  <c r="BZ488" i="59"/>
  <c r="BY488" i="59"/>
  <c r="BX488" i="59"/>
  <c r="BW488" i="59"/>
  <c r="BV488" i="59"/>
  <c r="BU488" i="59"/>
  <c r="BT488" i="59"/>
  <c r="BS488" i="59"/>
  <c r="BR488" i="59"/>
  <c r="BQ488" i="59"/>
  <c r="BP488" i="59"/>
  <c r="BO488" i="59"/>
  <c r="BN488" i="59"/>
  <c r="BM488" i="59"/>
  <c r="BL488" i="59"/>
  <c r="BK488" i="59"/>
  <c r="BJ488" i="59"/>
  <c r="BI488" i="59"/>
  <c r="BH488" i="59"/>
  <c r="BG488" i="59"/>
  <c r="BF488" i="59"/>
  <c r="BE488" i="59"/>
  <c r="BD488" i="59"/>
  <c r="BC488" i="59"/>
  <c r="BB488" i="59"/>
  <c r="BA488" i="59"/>
  <c r="AZ488" i="59"/>
  <c r="AY488" i="59"/>
  <c r="AX488" i="59"/>
  <c r="AW488" i="59"/>
  <c r="AV488" i="59"/>
  <c r="AU488" i="59"/>
  <c r="AT488" i="59"/>
  <c r="AS488" i="59"/>
  <c r="AR488" i="59"/>
  <c r="AQ488" i="59"/>
  <c r="AP488" i="59"/>
  <c r="AO488" i="59"/>
  <c r="AN488" i="59"/>
  <c r="AM488" i="59"/>
  <c r="AL488" i="59"/>
  <c r="AK488" i="59"/>
  <c r="AJ488" i="59"/>
  <c r="AI488" i="59"/>
  <c r="AH488" i="59"/>
  <c r="AG488" i="59"/>
  <c r="AF488" i="59"/>
  <c r="AE488" i="59"/>
  <c r="AD488" i="59"/>
  <c r="AC488" i="59"/>
  <c r="AB488" i="59"/>
  <c r="AA488" i="59"/>
  <c r="Z488" i="59"/>
  <c r="Y488" i="59"/>
  <c r="X488" i="59"/>
  <c r="W488" i="59"/>
  <c r="V488" i="59"/>
  <c r="U488" i="59"/>
  <c r="T488" i="59"/>
  <c r="S488" i="59"/>
  <c r="R488" i="59"/>
  <c r="Q488" i="59"/>
  <c r="P488" i="59"/>
  <c r="O488" i="59"/>
  <c r="N488" i="59"/>
  <c r="M488" i="59"/>
  <c r="L488" i="59"/>
  <c r="K488" i="59"/>
  <c r="J488" i="59"/>
  <c r="I488" i="59"/>
  <c r="H488" i="59"/>
  <c r="G488" i="59"/>
  <c r="F488" i="59"/>
  <c r="E488" i="59"/>
  <c r="D488" i="59"/>
  <c r="C488" i="59"/>
  <c r="KQ475" i="59"/>
  <c r="KP475" i="59"/>
  <c r="KO475" i="59"/>
  <c r="KN475" i="59"/>
  <c r="KL475" i="59"/>
  <c r="KM475" i="59"/>
  <c r="KK475" i="59"/>
  <c r="KJ475" i="59"/>
  <c r="KI475" i="59"/>
  <c r="KH475" i="59"/>
  <c r="KG475" i="59"/>
  <c r="KF475" i="59"/>
  <c r="KC475" i="59"/>
  <c r="KD475" i="59"/>
  <c r="KE475" i="59"/>
  <c r="JZ475" i="59"/>
  <c r="KB475" i="59"/>
  <c r="JY475" i="59"/>
  <c r="JX475" i="59"/>
  <c r="JW475" i="59"/>
  <c r="JV475" i="59"/>
  <c r="JU475" i="59"/>
  <c r="KA475" i="59"/>
  <c r="JQ475" i="59"/>
  <c r="JS475" i="59"/>
  <c r="JP475" i="59"/>
  <c r="JT475" i="59"/>
  <c r="JO475" i="59"/>
  <c r="JR475" i="59"/>
  <c r="JL475" i="59"/>
  <c r="JI475" i="59"/>
  <c r="JJ475" i="59"/>
  <c r="JN475" i="59"/>
  <c r="JK475" i="59"/>
  <c r="JG475" i="59"/>
  <c r="JF475" i="59"/>
  <c r="JE475" i="59"/>
  <c r="JM475" i="59"/>
  <c r="JD475" i="59"/>
  <c r="JA475" i="59"/>
  <c r="IZ475" i="59"/>
  <c r="IY475" i="59"/>
  <c r="IX475" i="59"/>
  <c r="IW475" i="59"/>
  <c r="IV475" i="59"/>
  <c r="IU475" i="59"/>
  <c r="IT475" i="59"/>
  <c r="IS475" i="59"/>
  <c r="JH475" i="59"/>
  <c r="JC475" i="59"/>
  <c r="JB475" i="59"/>
  <c r="IR475" i="59"/>
  <c r="IQ475" i="59"/>
  <c r="IP475" i="59"/>
  <c r="IO475" i="59"/>
  <c r="IN475" i="59"/>
  <c r="IM475" i="59"/>
  <c r="IL475" i="59"/>
  <c r="IK475" i="59"/>
  <c r="IJ475" i="59"/>
  <c r="II475" i="59"/>
  <c r="IH475" i="59"/>
  <c r="IG475" i="59"/>
  <c r="IF475" i="59"/>
  <c r="IE475" i="59"/>
  <c r="ID475" i="59"/>
  <c r="IC475" i="59"/>
  <c r="IB475" i="59"/>
  <c r="IA475" i="59"/>
  <c r="HZ475" i="59"/>
  <c r="HY475" i="59"/>
  <c r="HX475" i="59"/>
  <c r="HW475" i="59"/>
  <c r="HV475" i="59"/>
  <c r="HU475" i="59"/>
  <c r="HT475" i="59"/>
  <c r="HS475" i="59"/>
  <c r="HR475" i="59"/>
  <c r="HQ475" i="59"/>
  <c r="HP475" i="59"/>
  <c r="HO475" i="59"/>
  <c r="HN475" i="59"/>
  <c r="HM475" i="59"/>
  <c r="HL475" i="59"/>
  <c r="HK475" i="59"/>
  <c r="HJ475" i="59"/>
  <c r="HI475" i="59"/>
  <c r="HH475" i="59"/>
  <c r="HG475" i="59"/>
  <c r="HF475" i="59"/>
  <c r="HE475" i="59"/>
  <c r="HD475" i="59"/>
  <c r="HC475" i="59"/>
  <c r="HB475" i="59"/>
  <c r="HA475" i="59"/>
  <c r="GZ475" i="59"/>
  <c r="GY475" i="59"/>
  <c r="GX475" i="59"/>
  <c r="GW475" i="59"/>
  <c r="GV475" i="59"/>
  <c r="GU475" i="59"/>
  <c r="GT475" i="59"/>
  <c r="GS475" i="59"/>
  <c r="GR475" i="59"/>
  <c r="GQ475" i="59"/>
  <c r="GP475" i="59"/>
  <c r="GO475" i="59"/>
  <c r="GN475" i="59"/>
  <c r="GM475" i="59"/>
  <c r="GL475" i="59"/>
  <c r="GK475" i="59"/>
  <c r="GJ475" i="59"/>
  <c r="GI475" i="59"/>
  <c r="GH475" i="59"/>
  <c r="GG475" i="59"/>
  <c r="GF475" i="59"/>
  <c r="GE475" i="59"/>
  <c r="GD475" i="59"/>
  <c r="GC475" i="59"/>
  <c r="GB475" i="59"/>
  <c r="GA475" i="59"/>
  <c r="FZ475" i="59"/>
  <c r="FY475" i="59"/>
  <c r="FX475" i="59"/>
  <c r="FW475" i="59"/>
  <c r="FV475" i="59"/>
  <c r="FU475" i="59"/>
  <c r="FT475" i="59"/>
  <c r="FS475" i="59"/>
  <c r="FR475" i="59"/>
  <c r="FQ475" i="59"/>
  <c r="FP475" i="59"/>
  <c r="FO475" i="59"/>
  <c r="FN475" i="59"/>
  <c r="FM475" i="59"/>
  <c r="FL475" i="59"/>
  <c r="FK475" i="59"/>
  <c r="FJ475" i="59"/>
  <c r="FI475" i="59"/>
  <c r="FH475" i="59"/>
  <c r="FG475" i="59"/>
  <c r="FF475" i="59"/>
  <c r="FE475" i="59"/>
  <c r="FD475" i="59"/>
  <c r="FC475" i="59"/>
  <c r="FB475" i="59"/>
  <c r="FA475" i="59"/>
  <c r="EZ475" i="59"/>
  <c r="EY475" i="59"/>
  <c r="EX475" i="59"/>
  <c r="EW475" i="59"/>
  <c r="EV475" i="59"/>
  <c r="EU475" i="59"/>
  <c r="ET475" i="59"/>
  <c r="ES475" i="59"/>
  <c r="ER475" i="59"/>
  <c r="EQ475" i="59"/>
  <c r="EP475" i="59"/>
  <c r="EO475" i="59"/>
  <c r="EN475" i="59"/>
  <c r="EM475" i="59"/>
  <c r="EL475" i="59"/>
  <c r="EK475" i="59"/>
  <c r="EJ475" i="59"/>
  <c r="EI475" i="59"/>
  <c r="EH475" i="59"/>
  <c r="EG475" i="59"/>
  <c r="EF475" i="59"/>
  <c r="EE475" i="59"/>
  <c r="ED475" i="59"/>
  <c r="EC475" i="59"/>
  <c r="EB475" i="59"/>
  <c r="EA475" i="59"/>
  <c r="DZ475" i="59"/>
  <c r="DY475" i="59"/>
  <c r="DX475" i="59"/>
  <c r="DW475" i="59"/>
  <c r="DV475" i="59"/>
  <c r="DU475" i="59"/>
  <c r="DT475" i="59"/>
  <c r="DS475" i="59"/>
  <c r="DR475" i="59"/>
  <c r="DQ475" i="59"/>
  <c r="DP475" i="59"/>
  <c r="DO475" i="59"/>
  <c r="DN475" i="59"/>
  <c r="DM475" i="59"/>
  <c r="DL475" i="59"/>
  <c r="DK475" i="59"/>
  <c r="DJ475" i="59"/>
  <c r="DI475" i="59"/>
  <c r="DH475" i="59"/>
  <c r="DG475" i="59"/>
  <c r="DF475" i="59"/>
  <c r="DE475" i="59"/>
  <c r="DD475" i="59"/>
  <c r="DC475" i="59"/>
  <c r="DB475" i="59"/>
  <c r="DA475" i="59"/>
  <c r="CZ475" i="59"/>
  <c r="CY475" i="59"/>
  <c r="CX475" i="59"/>
  <c r="CW475" i="59"/>
  <c r="CV475" i="59"/>
  <c r="CU475" i="59"/>
  <c r="CT475" i="59"/>
  <c r="CS475" i="59"/>
  <c r="CR475" i="59"/>
  <c r="CQ475" i="59"/>
  <c r="CP475" i="59"/>
  <c r="CO475" i="59"/>
  <c r="CN475" i="59"/>
  <c r="CM475" i="59"/>
  <c r="CL475" i="59"/>
  <c r="CK475" i="59"/>
  <c r="CJ475" i="59"/>
  <c r="CI475" i="59"/>
  <c r="CH475" i="59"/>
  <c r="CG475" i="59"/>
  <c r="CF475" i="59"/>
  <c r="CE475" i="59"/>
  <c r="CD475" i="59"/>
  <c r="CC475" i="59"/>
  <c r="CB475" i="59"/>
  <c r="CA475" i="59"/>
  <c r="BZ475" i="59"/>
  <c r="BY475" i="59"/>
  <c r="BX475" i="59"/>
  <c r="BW475" i="59"/>
  <c r="BV475" i="59"/>
  <c r="BU475" i="59"/>
  <c r="BT475" i="59"/>
  <c r="BS475" i="59"/>
  <c r="BR475" i="59"/>
  <c r="BQ475" i="59"/>
  <c r="BP475" i="59"/>
  <c r="BO475" i="59"/>
  <c r="BN475" i="59"/>
  <c r="BM475" i="59"/>
  <c r="BL475" i="59"/>
  <c r="BK475" i="59"/>
  <c r="BJ475" i="59"/>
  <c r="BI475" i="59"/>
  <c r="BH475" i="59"/>
  <c r="BG475" i="59"/>
  <c r="BF475" i="59"/>
  <c r="BE475" i="59"/>
  <c r="BD475" i="59"/>
  <c r="BC475" i="59"/>
  <c r="BB475" i="59"/>
  <c r="BA475" i="59"/>
  <c r="AZ475" i="59"/>
  <c r="AY475" i="59"/>
  <c r="AX475" i="59"/>
  <c r="AW475" i="59"/>
  <c r="AV475" i="59"/>
  <c r="AU475" i="59"/>
  <c r="AT475" i="59"/>
  <c r="AS475" i="59"/>
  <c r="AR475" i="59"/>
  <c r="AQ475" i="59"/>
  <c r="AP475" i="59"/>
  <c r="AO475" i="59"/>
  <c r="AN475" i="59"/>
  <c r="AM475" i="59"/>
  <c r="AL475" i="59"/>
  <c r="AK475" i="59"/>
  <c r="AJ475" i="59"/>
  <c r="AI475" i="59"/>
  <c r="AH475" i="59"/>
  <c r="AG475" i="59"/>
  <c r="AF475" i="59"/>
  <c r="AE475" i="59"/>
  <c r="AD475" i="59"/>
  <c r="AC475" i="59"/>
  <c r="AB475" i="59"/>
  <c r="AA475" i="59"/>
  <c r="Z475" i="59"/>
  <c r="Y475" i="59"/>
  <c r="X475" i="59"/>
  <c r="W475" i="59"/>
  <c r="V475" i="59"/>
  <c r="U475" i="59"/>
  <c r="T475" i="59"/>
  <c r="S475" i="59"/>
  <c r="R475" i="59"/>
  <c r="Q475" i="59"/>
  <c r="P475" i="59"/>
  <c r="O475" i="59"/>
  <c r="N475" i="59"/>
  <c r="M475" i="59"/>
  <c r="L475" i="59"/>
  <c r="K475" i="59"/>
  <c r="J475" i="59"/>
  <c r="I475" i="59"/>
  <c r="H475" i="59"/>
  <c r="G475" i="59"/>
  <c r="F475" i="59"/>
  <c r="E475" i="59"/>
  <c r="D475" i="59"/>
  <c r="C475" i="59"/>
  <c r="KQ479" i="59"/>
  <c r="KP479" i="59"/>
  <c r="KO479" i="59"/>
  <c r="KN479" i="59"/>
  <c r="KL479" i="59"/>
  <c r="KK479" i="59"/>
  <c r="KM479" i="59"/>
  <c r="KH479" i="59"/>
  <c r="KJ479" i="59"/>
  <c r="KI479" i="59"/>
  <c r="KG479" i="59"/>
  <c r="KF479" i="59"/>
  <c r="KE479" i="59"/>
  <c r="KD479" i="59"/>
  <c r="KC479" i="59"/>
  <c r="KB479" i="59"/>
  <c r="KA479" i="59"/>
  <c r="JZ479" i="59"/>
  <c r="JY479" i="59"/>
  <c r="JX479" i="59"/>
  <c r="JW479" i="59"/>
  <c r="JV479" i="59"/>
  <c r="JT479" i="59"/>
  <c r="JS479" i="59"/>
  <c r="JR479" i="59"/>
  <c r="JU479" i="59"/>
  <c r="JQ479" i="59"/>
  <c r="JP479" i="59"/>
  <c r="JO479" i="59"/>
  <c r="JN479" i="59"/>
  <c r="JM479" i="59"/>
  <c r="JL479" i="59"/>
  <c r="JK479" i="59"/>
  <c r="JJ479" i="59"/>
  <c r="JI479" i="59"/>
  <c r="JH479" i="59"/>
  <c r="JG479" i="59"/>
  <c r="JF479" i="59"/>
  <c r="JE479" i="59"/>
  <c r="JB479" i="59"/>
  <c r="JD479" i="59"/>
  <c r="JA479" i="59"/>
  <c r="IZ479" i="59"/>
  <c r="IY479" i="59"/>
  <c r="IX479" i="59"/>
  <c r="IW479" i="59"/>
  <c r="IV479" i="59"/>
  <c r="IU479" i="59"/>
  <c r="IT479" i="59"/>
  <c r="IS479" i="59"/>
  <c r="JC479" i="59"/>
  <c r="IR479" i="59"/>
  <c r="IQ479" i="59"/>
  <c r="IP479" i="59"/>
  <c r="IO479" i="59"/>
  <c r="IN479" i="59"/>
  <c r="IM479" i="59"/>
  <c r="IL479" i="59"/>
  <c r="IK479" i="59"/>
  <c r="IJ479" i="59"/>
  <c r="II479" i="59"/>
  <c r="IH479" i="59"/>
  <c r="IG479" i="59"/>
  <c r="IC479" i="59"/>
  <c r="HZ479" i="59"/>
  <c r="HW479" i="59"/>
  <c r="HT479" i="59"/>
  <c r="HS479" i="59"/>
  <c r="HR479" i="59"/>
  <c r="HQ479" i="59"/>
  <c r="HP479" i="59"/>
  <c r="HO479" i="59"/>
  <c r="HN479" i="59"/>
  <c r="HM479" i="59"/>
  <c r="HL479" i="59"/>
  <c r="HK479" i="59"/>
  <c r="HJ479" i="59"/>
  <c r="IB479" i="59"/>
  <c r="HY479" i="59"/>
  <c r="HV479" i="59"/>
  <c r="IF479" i="59"/>
  <c r="ID479" i="59"/>
  <c r="HU479" i="59"/>
  <c r="IE479" i="59"/>
  <c r="HI479" i="59"/>
  <c r="HH479" i="59"/>
  <c r="IA479" i="59"/>
  <c r="HX479" i="59"/>
  <c r="HB479" i="59"/>
  <c r="HG479" i="59"/>
  <c r="HA479" i="59"/>
  <c r="HF479" i="59"/>
  <c r="GZ479" i="59"/>
  <c r="HE479" i="59"/>
  <c r="GY479" i="59"/>
  <c r="HD479" i="59"/>
  <c r="GX479" i="59"/>
  <c r="GW479" i="59"/>
  <c r="GV479" i="59"/>
  <c r="GU479" i="59"/>
  <c r="GT479" i="59"/>
  <c r="GS479" i="59"/>
  <c r="GR479" i="59"/>
  <c r="GQ479" i="59"/>
  <c r="GP479" i="59"/>
  <c r="GO479" i="59"/>
  <c r="GN479" i="59"/>
  <c r="GM479" i="59"/>
  <c r="HC479" i="59"/>
  <c r="GL479" i="59"/>
  <c r="GK479" i="59"/>
  <c r="GJ479" i="59"/>
  <c r="GI479" i="59"/>
  <c r="GH479" i="59"/>
  <c r="GG479" i="59"/>
  <c r="GF479" i="59"/>
  <c r="GE479" i="59"/>
  <c r="GD479" i="59"/>
  <c r="GC479" i="59"/>
  <c r="GB479" i="59"/>
  <c r="GA479" i="59"/>
  <c r="FZ479" i="59"/>
  <c r="FY479" i="59"/>
  <c r="FX479" i="59"/>
  <c r="FW479" i="59"/>
  <c r="FV479" i="59"/>
  <c r="FU479" i="59"/>
  <c r="FT479" i="59"/>
  <c r="FS479" i="59"/>
  <c r="FR479" i="59"/>
  <c r="FQ479" i="59"/>
  <c r="FP479" i="59"/>
  <c r="FO479" i="59"/>
  <c r="FN479" i="59"/>
  <c r="FM479" i="59"/>
  <c r="FL479" i="59"/>
  <c r="FK479" i="59"/>
  <c r="FJ479" i="59"/>
  <c r="FI479" i="59"/>
  <c r="FH479" i="59"/>
  <c r="FG479" i="59"/>
  <c r="FF479" i="59"/>
  <c r="FE479" i="59"/>
  <c r="FD479" i="59"/>
  <c r="FC479" i="59"/>
  <c r="FB479" i="59"/>
  <c r="FA479" i="59"/>
  <c r="EZ479" i="59"/>
  <c r="EY479" i="59"/>
  <c r="EX479" i="59"/>
  <c r="EW479" i="59"/>
  <c r="EV479" i="59"/>
  <c r="EU479" i="59"/>
  <c r="ET479" i="59"/>
  <c r="ES479" i="59"/>
  <c r="ER479" i="59"/>
  <c r="EQ479" i="59"/>
  <c r="EP479" i="59"/>
  <c r="EO479" i="59"/>
  <c r="EN479" i="59"/>
  <c r="EM479" i="59"/>
  <c r="EL479" i="59"/>
  <c r="EK479" i="59"/>
  <c r="EJ479" i="59"/>
  <c r="EI479" i="59"/>
  <c r="EH479" i="59"/>
  <c r="EG479" i="59"/>
  <c r="EF479" i="59"/>
  <c r="EE479" i="59"/>
  <c r="ED479" i="59"/>
  <c r="EC479" i="59"/>
  <c r="EB479" i="59"/>
  <c r="EA479" i="59"/>
  <c r="DZ479" i="59"/>
  <c r="DY479" i="59"/>
  <c r="DX479" i="59"/>
  <c r="DW479" i="59"/>
  <c r="DV479" i="59"/>
  <c r="DU479" i="59"/>
  <c r="DT479" i="59"/>
  <c r="DS479" i="59"/>
  <c r="DR479" i="59"/>
  <c r="DQ479" i="59"/>
  <c r="DP479" i="59"/>
  <c r="DO479" i="59"/>
  <c r="DN479" i="59"/>
  <c r="DM479" i="59"/>
  <c r="DL479" i="59"/>
  <c r="DK479" i="59"/>
  <c r="DJ479" i="59"/>
  <c r="DI479" i="59"/>
  <c r="DH479" i="59"/>
  <c r="DG479" i="59"/>
  <c r="DF479" i="59"/>
  <c r="DE479" i="59"/>
  <c r="DD479" i="59"/>
  <c r="DC479" i="59"/>
  <c r="DB479" i="59"/>
  <c r="DA479" i="59"/>
  <c r="CZ479" i="59"/>
  <c r="CY479" i="59"/>
  <c r="CX479" i="59"/>
  <c r="CW479" i="59"/>
  <c r="CV479" i="59"/>
  <c r="CU479" i="59"/>
  <c r="CT479" i="59"/>
  <c r="CS479" i="59"/>
  <c r="CR479" i="59"/>
  <c r="CQ479" i="59"/>
  <c r="CP479" i="59"/>
  <c r="CO479" i="59"/>
  <c r="CN479" i="59"/>
  <c r="CM479" i="59"/>
  <c r="CL479" i="59"/>
  <c r="CK479" i="59"/>
  <c r="CJ479" i="59"/>
  <c r="CI479" i="59"/>
  <c r="CH479" i="59"/>
  <c r="CG479" i="59"/>
  <c r="CF479" i="59"/>
  <c r="CE479" i="59"/>
  <c r="CD479" i="59"/>
  <c r="CC479" i="59"/>
  <c r="CB479" i="59"/>
  <c r="CA479" i="59"/>
  <c r="BZ479" i="59"/>
  <c r="BY479" i="59"/>
  <c r="BX479" i="59"/>
  <c r="BW479" i="59"/>
  <c r="BV479" i="59"/>
  <c r="BU479" i="59"/>
  <c r="BT479" i="59"/>
  <c r="BS479" i="59"/>
  <c r="BR479" i="59"/>
  <c r="BQ479" i="59"/>
  <c r="BP479" i="59"/>
  <c r="BO479" i="59"/>
  <c r="BN479" i="59"/>
  <c r="BM479" i="59"/>
  <c r="BL479" i="59"/>
  <c r="BK479" i="59"/>
  <c r="BJ479" i="59"/>
  <c r="BI479" i="59"/>
  <c r="BH479" i="59"/>
  <c r="BG479" i="59"/>
  <c r="BF479" i="59"/>
  <c r="BE479" i="59"/>
  <c r="BD479" i="59"/>
  <c r="BC479" i="59"/>
  <c r="BB479" i="59"/>
  <c r="BA479" i="59"/>
  <c r="AZ479" i="59"/>
  <c r="AY479" i="59"/>
  <c r="AX479" i="59"/>
  <c r="AW479" i="59"/>
  <c r="AV479" i="59"/>
  <c r="AU479" i="59"/>
  <c r="AT479" i="59"/>
  <c r="AS479" i="59"/>
  <c r="AR479" i="59"/>
  <c r="AQ479" i="59"/>
  <c r="AP479" i="59"/>
  <c r="AO479" i="59"/>
  <c r="AN479" i="59"/>
  <c r="AM479" i="59"/>
  <c r="AL479" i="59"/>
  <c r="AK479" i="59"/>
  <c r="AJ479" i="59"/>
  <c r="AI479" i="59"/>
  <c r="AH479" i="59"/>
  <c r="AG479" i="59"/>
  <c r="AF479" i="59"/>
  <c r="AE479" i="59"/>
  <c r="AD479" i="59"/>
  <c r="AC479" i="59"/>
  <c r="AB479" i="59"/>
  <c r="AA479" i="59"/>
  <c r="Z479" i="59"/>
  <c r="Y479" i="59"/>
  <c r="X479" i="59"/>
  <c r="W479" i="59"/>
  <c r="V479" i="59"/>
  <c r="U479" i="59"/>
  <c r="T479" i="59"/>
  <c r="S479" i="59"/>
  <c r="R479" i="59"/>
  <c r="Q479" i="59"/>
  <c r="P479" i="59"/>
  <c r="O479" i="59"/>
  <c r="N479" i="59"/>
  <c r="M479" i="59"/>
  <c r="L479" i="59"/>
  <c r="K479" i="59"/>
  <c r="J479" i="59"/>
  <c r="I479" i="59"/>
  <c r="H479" i="59"/>
  <c r="G479" i="59"/>
  <c r="F479" i="59"/>
  <c r="E479" i="59"/>
  <c r="D479" i="59"/>
  <c r="C479" i="59"/>
  <c r="KQ495" i="59"/>
  <c r="KM495" i="59"/>
  <c r="KL495" i="59"/>
  <c r="KN495" i="59"/>
  <c r="KP495" i="59"/>
  <c r="KJ495" i="59"/>
  <c r="KO495" i="59"/>
  <c r="KG495" i="59"/>
  <c r="KK495" i="59"/>
  <c r="KH495" i="59"/>
  <c r="KI495" i="59"/>
  <c r="KD495" i="59"/>
  <c r="KE495" i="59"/>
  <c r="KF495" i="59"/>
  <c r="KC495" i="59"/>
  <c r="JX495" i="59"/>
  <c r="JW495" i="59"/>
  <c r="KB495" i="59"/>
  <c r="JY495" i="59"/>
  <c r="KA495" i="59"/>
  <c r="JZ495" i="59"/>
  <c r="JU495" i="59"/>
  <c r="JV495" i="59"/>
  <c r="JS495" i="59"/>
  <c r="JR495" i="59"/>
  <c r="JQ495" i="59"/>
  <c r="JP495" i="59"/>
  <c r="JO495" i="59"/>
  <c r="JT495" i="59"/>
  <c r="JN495" i="59"/>
  <c r="JM495" i="59"/>
  <c r="JL495" i="59"/>
  <c r="JK495" i="59"/>
  <c r="JJ495" i="59"/>
  <c r="JH495" i="59"/>
  <c r="JI495" i="59"/>
  <c r="JG495" i="59"/>
  <c r="JF495" i="59"/>
  <c r="JE495" i="59"/>
  <c r="JD495" i="59"/>
  <c r="JC495" i="59"/>
  <c r="JB495" i="59"/>
  <c r="JA495" i="59"/>
  <c r="IZ495" i="59"/>
  <c r="IY495" i="59"/>
  <c r="IX495" i="59"/>
  <c r="IW495" i="59"/>
  <c r="IV495" i="59"/>
  <c r="IU495" i="59"/>
  <c r="IT495" i="59"/>
  <c r="IS495" i="59"/>
  <c r="IR495" i="59"/>
  <c r="IQ495" i="59"/>
  <c r="IP495" i="59"/>
  <c r="IO495" i="59"/>
  <c r="IN495" i="59"/>
  <c r="IM495" i="59"/>
  <c r="IL495" i="59"/>
  <c r="IK495" i="59"/>
  <c r="IJ495" i="59"/>
  <c r="II495" i="59"/>
  <c r="IH495" i="59"/>
  <c r="IG495" i="59"/>
  <c r="IF495" i="59"/>
  <c r="IE495" i="59"/>
  <c r="ID495" i="59"/>
  <c r="IC495" i="59"/>
  <c r="IB495" i="59"/>
  <c r="IA495" i="59"/>
  <c r="HZ495" i="59"/>
  <c r="HY495" i="59"/>
  <c r="HX495" i="59"/>
  <c r="HW495" i="59"/>
  <c r="HV495" i="59"/>
  <c r="HU495" i="59"/>
  <c r="HT495" i="59"/>
  <c r="HR495" i="59"/>
  <c r="HL495" i="59"/>
  <c r="HJ495" i="59"/>
  <c r="HQ495" i="59"/>
  <c r="HI495" i="59"/>
  <c r="HH495" i="59"/>
  <c r="HG495" i="59"/>
  <c r="HF495" i="59"/>
  <c r="HE495" i="59"/>
  <c r="HD495" i="59"/>
  <c r="HC495" i="59"/>
  <c r="HB495" i="59"/>
  <c r="HA495" i="59"/>
  <c r="GZ495" i="59"/>
  <c r="GY495" i="59"/>
  <c r="HP495" i="59"/>
  <c r="HO495" i="59"/>
  <c r="HN495" i="59"/>
  <c r="HK495" i="59"/>
  <c r="HS495" i="59"/>
  <c r="HM495" i="59"/>
  <c r="GX495" i="59"/>
  <c r="GW495" i="59"/>
  <c r="GV495" i="59"/>
  <c r="GU495" i="59"/>
  <c r="GT495" i="59"/>
  <c r="GS495" i="59"/>
  <c r="GR495" i="59"/>
  <c r="GQ495" i="59"/>
  <c r="GP495" i="59"/>
  <c r="GO495" i="59"/>
  <c r="GN495" i="59"/>
  <c r="GM495" i="59"/>
  <c r="GL495" i="59"/>
  <c r="GK495" i="59"/>
  <c r="GJ495" i="59"/>
  <c r="GI495" i="59"/>
  <c r="GH495" i="59"/>
  <c r="GG495" i="59"/>
  <c r="GF495" i="59"/>
  <c r="GE495" i="59"/>
  <c r="GD495" i="59"/>
  <c r="GC495" i="59"/>
  <c r="GB495" i="59"/>
  <c r="GA495" i="59"/>
  <c r="FZ495" i="59"/>
  <c r="FY495" i="59"/>
  <c r="FX495" i="59"/>
  <c r="FW495" i="59"/>
  <c r="FV495" i="59"/>
  <c r="FU495" i="59"/>
  <c r="FT495" i="59"/>
  <c r="FS495" i="59"/>
  <c r="FR495" i="59"/>
  <c r="FQ495" i="59"/>
  <c r="FP495" i="59"/>
  <c r="FO495" i="59"/>
  <c r="FN495" i="59"/>
  <c r="FM495" i="59"/>
  <c r="FL495" i="59"/>
  <c r="FK495" i="59"/>
  <c r="FJ495" i="59"/>
  <c r="FI495" i="59"/>
  <c r="FH495" i="59"/>
  <c r="FG495" i="59"/>
  <c r="FF495" i="59"/>
  <c r="FE495" i="59"/>
  <c r="FD495" i="59"/>
  <c r="FC495" i="59"/>
  <c r="FB495" i="59"/>
  <c r="FA495" i="59"/>
  <c r="EZ495" i="59"/>
  <c r="EY495" i="59"/>
  <c r="EX495" i="59"/>
  <c r="EW495" i="59"/>
  <c r="EV495" i="59"/>
  <c r="EU495" i="59"/>
  <c r="ET495" i="59"/>
  <c r="ES495" i="59"/>
  <c r="ER495" i="59"/>
  <c r="EQ495" i="59"/>
  <c r="EP495" i="59"/>
  <c r="EO495" i="59"/>
  <c r="EN495" i="59"/>
  <c r="EM495" i="59"/>
  <c r="EL495" i="59"/>
  <c r="EK495" i="59"/>
  <c r="EJ495" i="59"/>
  <c r="EI495" i="59"/>
  <c r="EH495" i="59"/>
  <c r="EG495" i="59"/>
  <c r="EF495" i="59"/>
  <c r="EE495" i="59"/>
  <c r="ED495" i="59"/>
  <c r="EC495" i="59"/>
  <c r="EB495" i="59"/>
  <c r="EA495" i="59"/>
  <c r="DZ495" i="59"/>
  <c r="DY495" i="59"/>
  <c r="DX495" i="59"/>
  <c r="DW495" i="59"/>
  <c r="DV495" i="59"/>
  <c r="DU495" i="59"/>
  <c r="DT495" i="59"/>
  <c r="DS495" i="59"/>
  <c r="DR495" i="59"/>
  <c r="DQ495" i="59"/>
  <c r="DP495" i="59"/>
  <c r="DO495" i="59"/>
  <c r="DN495" i="59"/>
  <c r="DM495" i="59"/>
  <c r="DL495" i="59"/>
  <c r="DK495" i="59"/>
  <c r="DJ495" i="59"/>
  <c r="DI495" i="59"/>
  <c r="DH495" i="59"/>
  <c r="DG495" i="59"/>
  <c r="DF495" i="59"/>
  <c r="DE495" i="59"/>
  <c r="DD495" i="59"/>
  <c r="DC495" i="59"/>
  <c r="DB495" i="59"/>
  <c r="DA495" i="59"/>
  <c r="CZ495" i="59"/>
  <c r="CY495" i="59"/>
  <c r="CX495" i="59"/>
  <c r="CW495" i="59"/>
  <c r="CV495" i="59"/>
  <c r="CU495" i="59"/>
  <c r="CT495" i="59"/>
  <c r="CS495" i="59"/>
  <c r="CR495" i="59"/>
  <c r="CQ495" i="59"/>
  <c r="CP495" i="59"/>
  <c r="CO495" i="59"/>
  <c r="CN495" i="59"/>
  <c r="CM495" i="59"/>
  <c r="CL495" i="59"/>
  <c r="CK495" i="59"/>
  <c r="CJ495" i="59"/>
  <c r="CI495" i="59"/>
  <c r="CH495" i="59"/>
  <c r="CG495" i="59"/>
  <c r="CF495" i="59"/>
  <c r="CE495" i="59"/>
  <c r="CD495" i="59"/>
  <c r="CC495" i="59"/>
  <c r="CB495" i="59"/>
  <c r="CA495" i="59"/>
  <c r="BZ495" i="59"/>
  <c r="BY495" i="59"/>
  <c r="BX495" i="59"/>
  <c r="BW495" i="59"/>
  <c r="BV495" i="59"/>
  <c r="BU495" i="59"/>
  <c r="BT495" i="59"/>
  <c r="BS495" i="59"/>
  <c r="BR495" i="59"/>
  <c r="BQ495" i="59"/>
  <c r="BP495" i="59"/>
  <c r="BO495" i="59"/>
  <c r="BN495" i="59"/>
  <c r="BM495" i="59"/>
  <c r="BL495" i="59"/>
  <c r="BK495" i="59"/>
  <c r="BJ495" i="59"/>
  <c r="BI495" i="59"/>
  <c r="BH495" i="59"/>
  <c r="BG495" i="59"/>
  <c r="BF495" i="59"/>
  <c r="BE495" i="59"/>
  <c r="BD495" i="59"/>
  <c r="BC495" i="59"/>
  <c r="BB495" i="59"/>
  <c r="BA495" i="59"/>
  <c r="AZ495" i="59"/>
  <c r="AY495" i="59"/>
  <c r="AX495" i="59"/>
  <c r="AW495" i="59"/>
  <c r="AV495" i="59"/>
  <c r="AU495" i="59"/>
  <c r="AT495" i="59"/>
  <c r="AS495" i="59"/>
  <c r="AR495" i="59"/>
  <c r="AQ495" i="59"/>
  <c r="AP495" i="59"/>
  <c r="AO495" i="59"/>
  <c r="AN495" i="59"/>
  <c r="AM495" i="59"/>
  <c r="AL495" i="59"/>
  <c r="AK495" i="59"/>
  <c r="AJ495" i="59"/>
  <c r="AI495" i="59"/>
  <c r="AH495" i="59"/>
  <c r="AG495" i="59"/>
  <c r="AF495" i="59"/>
  <c r="AE495" i="59"/>
  <c r="AD495" i="59"/>
  <c r="AC495" i="59"/>
  <c r="AB495" i="59"/>
  <c r="AA495" i="59"/>
  <c r="Z495" i="59"/>
  <c r="Y495" i="59"/>
  <c r="X495" i="59"/>
  <c r="W495" i="59"/>
  <c r="V495" i="59"/>
  <c r="U495" i="59"/>
  <c r="T495" i="59"/>
  <c r="S495" i="59"/>
  <c r="R495" i="59"/>
  <c r="Q495" i="59"/>
  <c r="P495" i="59"/>
  <c r="O495" i="59"/>
  <c r="N495" i="59"/>
  <c r="M495" i="59"/>
  <c r="L495" i="59"/>
  <c r="K495" i="59"/>
  <c r="J495" i="59"/>
  <c r="I495" i="59"/>
  <c r="H495" i="59"/>
  <c r="G495" i="59"/>
  <c r="F495" i="59"/>
  <c r="E495" i="59"/>
  <c r="D495" i="59"/>
  <c r="C495" i="59"/>
  <c r="KQ568" i="59"/>
  <c r="KO568" i="59"/>
  <c r="KN568" i="59"/>
  <c r="KM568" i="59"/>
  <c r="KL568" i="59"/>
  <c r="KJ568" i="59"/>
  <c r="KI568" i="59"/>
  <c r="KH568" i="59"/>
  <c r="KG568" i="59"/>
  <c r="KP568" i="59"/>
  <c r="KK568" i="59"/>
  <c r="KF568" i="59"/>
  <c r="KE568" i="59"/>
  <c r="KC568" i="59"/>
  <c r="KD568" i="59"/>
  <c r="KA568" i="59"/>
  <c r="JY568" i="59"/>
  <c r="KB568" i="59"/>
  <c r="JZ568" i="59"/>
  <c r="JX568" i="59"/>
  <c r="JW568" i="59"/>
  <c r="JV568" i="59"/>
  <c r="JU568" i="59"/>
  <c r="JT568" i="59"/>
  <c r="JS568" i="59"/>
  <c r="JR568" i="59"/>
  <c r="JQ568" i="59"/>
  <c r="JP568" i="59"/>
  <c r="JO568" i="59"/>
  <c r="JN568" i="59"/>
  <c r="JM568" i="59"/>
  <c r="JL568" i="59"/>
  <c r="JK568" i="59"/>
  <c r="JJ568" i="59"/>
  <c r="JG568" i="59"/>
  <c r="JF568" i="59"/>
  <c r="JE568" i="59"/>
  <c r="JH568" i="59"/>
  <c r="JA568" i="59"/>
  <c r="IZ568" i="59"/>
  <c r="IY568" i="59"/>
  <c r="IX568" i="59"/>
  <c r="IW568" i="59"/>
  <c r="IV568" i="59"/>
  <c r="IU568" i="59"/>
  <c r="IT568" i="59"/>
  <c r="IS568" i="59"/>
  <c r="JB568" i="59"/>
  <c r="JI568" i="59"/>
  <c r="JD568" i="59"/>
  <c r="JC568" i="59"/>
  <c r="IR568" i="59"/>
  <c r="IQ568" i="59"/>
  <c r="IP568" i="59"/>
  <c r="IO568" i="59"/>
  <c r="IN568" i="59"/>
  <c r="IM568" i="59"/>
  <c r="IL568" i="59"/>
  <c r="IK568" i="59"/>
  <c r="IJ568" i="59"/>
  <c r="II568" i="59"/>
  <c r="IH568" i="59"/>
  <c r="IG568" i="59"/>
  <c r="IF568" i="59"/>
  <c r="IE568" i="59"/>
  <c r="ID568" i="59"/>
  <c r="IC568" i="59"/>
  <c r="IB568" i="59"/>
  <c r="IA568" i="59"/>
  <c r="HZ568" i="59"/>
  <c r="HY568" i="59"/>
  <c r="HX568" i="59"/>
  <c r="HW568" i="59"/>
  <c r="HV568" i="59"/>
  <c r="HU568" i="59"/>
  <c r="HT568" i="59"/>
  <c r="HS568" i="59"/>
  <c r="HR568" i="59"/>
  <c r="HQ568" i="59"/>
  <c r="HP568" i="59"/>
  <c r="HO568" i="59"/>
  <c r="HN568" i="59"/>
  <c r="HM568" i="59"/>
  <c r="HL568" i="59"/>
  <c r="HK568" i="59"/>
  <c r="HJ568" i="59"/>
  <c r="HI568" i="59"/>
  <c r="HH568" i="59"/>
  <c r="HG568" i="59"/>
  <c r="HF568" i="59"/>
  <c r="HE568" i="59"/>
  <c r="HD568" i="59"/>
  <c r="HC568" i="59"/>
  <c r="HB568" i="59"/>
  <c r="HA568" i="59"/>
  <c r="GZ568" i="59"/>
  <c r="GY568" i="59"/>
  <c r="GX568" i="59"/>
  <c r="GW568" i="59"/>
  <c r="GV568" i="59"/>
  <c r="GU568" i="59"/>
  <c r="GT568" i="59"/>
  <c r="GS568" i="59"/>
  <c r="GR568" i="59"/>
  <c r="GQ568" i="59"/>
  <c r="GP568" i="59"/>
  <c r="GO568" i="59"/>
  <c r="GN568" i="59"/>
  <c r="GM568" i="59"/>
  <c r="GL568" i="59"/>
  <c r="GK568" i="59"/>
  <c r="GJ568" i="59"/>
  <c r="GI568" i="59"/>
  <c r="GH568" i="59"/>
  <c r="GG568" i="59"/>
  <c r="GF568" i="59"/>
  <c r="GE568" i="59"/>
  <c r="GD568" i="59"/>
  <c r="GC568" i="59"/>
  <c r="GB568" i="59"/>
  <c r="GA568" i="59"/>
  <c r="FZ568" i="59"/>
  <c r="FY568" i="59"/>
  <c r="FX568" i="59"/>
  <c r="FW568" i="59"/>
  <c r="FV568" i="59"/>
  <c r="FU568" i="59"/>
  <c r="FT568" i="59"/>
  <c r="FS568" i="59"/>
  <c r="FR568" i="59"/>
  <c r="FQ568" i="59"/>
  <c r="FP568" i="59"/>
  <c r="FO568" i="59"/>
  <c r="FN568" i="59"/>
  <c r="FM568" i="59"/>
  <c r="FL568" i="59"/>
  <c r="FK568" i="59"/>
  <c r="FJ568" i="59"/>
  <c r="FI568" i="59"/>
  <c r="FH568" i="59"/>
  <c r="FG568" i="59"/>
  <c r="FF568" i="59"/>
  <c r="FE568" i="59"/>
  <c r="FD568" i="59"/>
  <c r="FC568" i="59"/>
  <c r="FB568" i="59"/>
  <c r="FA568" i="59"/>
  <c r="EZ568" i="59"/>
  <c r="EY568" i="59"/>
  <c r="EX568" i="59"/>
  <c r="EW568" i="59"/>
  <c r="EV568" i="59"/>
  <c r="EU568" i="59"/>
  <c r="ET568" i="59"/>
  <c r="ES568" i="59"/>
  <c r="ER568" i="59"/>
  <c r="EQ568" i="59"/>
  <c r="EP568" i="59"/>
  <c r="EO568" i="59"/>
  <c r="EN568" i="59"/>
  <c r="EM568" i="59"/>
  <c r="EL568" i="59"/>
  <c r="EK568" i="59"/>
  <c r="EJ568" i="59"/>
  <c r="EI568" i="59"/>
  <c r="EH568" i="59"/>
  <c r="EG568" i="59"/>
  <c r="EF568" i="59"/>
  <c r="EE568" i="59"/>
  <c r="ED568" i="59"/>
  <c r="EC568" i="59"/>
  <c r="EB568" i="59"/>
  <c r="EA568" i="59"/>
  <c r="DZ568" i="59"/>
  <c r="DY568" i="59"/>
  <c r="DX568" i="59"/>
  <c r="DW568" i="59"/>
  <c r="DV568" i="59"/>
  <c r="DU568" i="59"/>
  <c r="DT568" i="59"/>
  <c r="DS568" i="59"/>
  <c r="DR568" i="59"/>
  <c r="DQ568" i="59"/>
  <c r="DP568" i="59"/>
  <c r="DO568" i="59"/>
  <c r="DN568" i="59"/>
  <c r="DM568" i="59"/>
  <c r="DL568" i="59"/>
  <c r="DK568" i="59"/>
  <c r="DJ568" i="59"/>
  <c r="DI568" i="59"/>
  <c r="DH568" i="59"/>
  <c r="DG568" i="59"/>
  <c r="DF568" i="59"/>
  <c r="DE568" i="59"/>
  <c r="DD568" i="59"/>
  <c r="DC568" i="59"/>
  <c r="DB568" i="59"/>
  <c r="DA568" i="59"/>
  <c r="CZ568" i="59"/>
  <c r="CY568" i="59"/>
  <c r="CX568" i="59"/>
  <c r="CW568" i="59"/>
  <c r="CV568" i="59"/>
  <c r="CU568" i="59"/>
  <c r="CT568" i="59"/>
  <c r="CS568" i="59"/>
  <c r="CR568" i="59"/>
  <c r="CQ568" i="59"/>
  <c r="CP568" i="59"/>
  <c r="CO568" i="59"/>
  <c r="CN568" i="59"/>
  <c r="CM568" i="59"/>
  <c r="CL568" i="59"/>
  <c r="CK568" i="59"/>
  <c r="CJ568" i="59"/>
  <c r="CI568" i="59"/>
  <c r="CH568" i="59"/>
  <c r="CG568" i="59"/>
  <c r="CF568" i="59"/>
  <c r="CE568" i="59"/>
  <c r="CD568" i="59"/>
  <c r="CC568" i="59"/>
  <c r="CB568" i="59"/>
  <c r="CA568" i="59"/>
  <c r="BZ568" i="59"/>
  <c r="BY568" i="59"/>
  <c r="BX568" i="59"/>
  <c r="BW568" i="59"/>
  <c r="BV568" i="59"/>
  <c r="BU568" i="59"/>
  <c r="BT568" i="59"/>
  <c r="BS568" i="59"/>
  <c r="BR568" i="59"/>
  <c r="BQ568" i="59"/>
  <c r="BP568" i="59"/>
  <c r="BO568" i="59"/>
  <c r="BN568" i="59"/>
  <c r="BM568" i="59"/>
  <c r="BL568" i="59"/>
  <c r="BK568" i="59"/>
  <c r="BJ568" i="59"/>
  <c r="BI568" i="59"/>
  <c r="BH568" i="59"/>
  <c r="BG568" i="59"/>
  <c r="BF568" i="59"/>
  <c r="BE568" i="59"/>
  <c r="BD568" i="59"/>
  <c r="BC568" i="59"/>
  <c r="BB568" i="59"/>
  <c r="BA568" i="59"/>
  <c r="AZ568" i="59"/>
  <c r="AY568" i="59"/>
  <c r="AX568" i="59"/>
  <c r="AW568" i="59"/>
  <c r="AV568" i="59"/>
  <c r="AU568" i="59"/>
  <c r="AT568" i="59"/>
  <c r="AS568" i="59"/>
  <c r="AR568" i="59"/>
  <c r="AQ568" i="59"/>
  <c r="AP568" i="59"/>
  <c r="AO568" i="59"/>
  <c r="AN568" i="59"/>
  <c r="AM568" i="59"/>
  <c r="AL568" i="59"/>
  <c r="AK568" i="59"/>
  <c r="AJ568" i="59"/>
  <c r="AI568" i="59"/>
  <c r="AH568" i="59"/>
  <c r="AG568" i="59"/>
  <c r="AF568" i="59"/>
  <c r="AE568" i="59"/>
  <c r="AD568" i="59"/>
  <c r="AC568" i="59"/>
  <c r="AB568" i="59"/>
  <c r="AA568" i="59"/>
  <c r="Z568" i="59"/>
  <c r="Y568" i="59"/>
  <c r="X568" i="59"/>
  <c r="W568" i="59"/>
  <c r="V568" i="59"/>
  <c r="U568" i="59"/>
  <c r="T568" i="59"/>
  <c r="S568" i="59"/>
  <c r="R568" i="59"/>
  <c r="Q568" i="59"/>
  <c r="P568" i="59"/>
  <c r="O568" i="59"/>
  <c r="N568" i="59"/>
  <c r="M568" i="59"/>
  <c r="L568" i="59"/>
  <c r="K568" i="59"/>
  <c r="J568" i="59"/>
  <c r="I568" i="59"/>
  <c r="H568" i="59"/>
  <c r="G568" i="59"/>
  <c r="F568" i="59"/>
  <c r="E568" i="59"/>
  <c r="D568" i="59"/>
  <c r="C568" i="59"/>
  <c r="KQ493" i="59"/>
  <c r="KP493" i="59"/>
  <c r="KO493" i="59"/>
  <c r="KN493" i="59"/>
  <c r="KM493" i="59"/>
  <c r="KL493" i="59"/>
  <c r="KK493" i="59"/>
  <c r="KJ493" i="59"/>
  <c r="KI493" i="59"/>
  <c r="KH493" i="59"/>
  <c r="KG493" i="59"/>
  <c r="KF493" i="59"/>
  <c r="KC493" i="59"/>
  <c r="KD493" i="59"/>
  <c r="KE493" i="59"/>
  <c r="JZ493" i="59"/>
  <c r="KB493" i="59"/>
  <c r="JY493" i="59"/>
  <c r="JX493" i="59"/>
  <c r="JW493" i="59"/>
  <c r="JV493" i="59"/>
  <c r="JU493" i="59"/>
  <c r="KA493" i="59"/>
  <c r="JQ493" i="59"/>
  <c r="JT493" i="59"/>
  <c r="JS493" i="59"/>
  <c r="JP493" i="59"/>
  <c r="JR493" i="59"/>
  <c r="JO493" i="59"/>
  <c r="JL493" i="59"/>
  <c r="JI493" i="59"/>
  <c r="JN493" i="59"/>
  <c r="JK493" i="59"/>
  <c r="JG493" i="59"/>
  <c r="JF493" i="59"/>
  <c r="JE493" i="59"/>
  <c r="JM493" i="59"/>
  <c r="JJ493" i="59"/>
  <c r="JH493" i="59"/>
  <c r="JD493" i="59"/>
  <c r="JA493" i="59"/>
  <c r="IZ493" i="59"/>
  <c r="IY493" i="59"/>
  <c r="IX493" i="59"/>
  <c r="IW493" i="59"/>
  <c r="IV493" i="59"/>
  <c r="IU493" i="59"/>
  <c r="IT493" i="59"/>
  <c r="IS493" i="59"/>
  <c r="IR493" i="59"/>
  <c r="JC493" i="59"/>
  <c r="IQ493" i="59"/>
  <c r="IP493" i="59"/>
  <c r="IO493" i="59"/>
  <c r="IN493" i="59"/>
  <c r="IM493" i="59"/>
  <c r="IL493" i="59"/>
  <c r="IK493" i="59"/>
  <c r="IJ493" i="59"/>
  <c r="II493" i="59"/>
  <c r="IH493" i="59"/>
  <c r="IG493" i="59"/>
  <c r="JB493" i="59"/>
  <c r="IF493" i="59"/>
  <c r="IE493" i="59"/>
  <c r="ID493" i="59"/>
  <c r="IC493" i="59"/>
  <c r="IB493" i="59"/>
  <c r="IA493" i="59"/>
  <c r="HZ493" i="59"/>
  <c r="HY493" i="59"/>
  <c r="HX493" i="59"/>
  <c r="HW493" i="59"/>
  <c r="HV493" i="59"/>
  <c r="HU493" i="59"/>
  <c r="HT493" i="59"/>
  <c r="HS493" i="59"/>
  <c r="HR493" i="59"/>
  <c r="HQ493" i="59"/>
  <c r="HP493" i="59"/>
  <c r="HO493" i="59"/>
  <c r="HN493" i="59"/>
  <c r="HM493" i="59"/>
  <c r="HL493" i="59"/>
  <c r="HK493" i="59"/>
  <c r="HJ493" i="59"/>
  <c r="HI493" i="59"/>
  <c r="HH493" i="59"/>
  <c r="HG493" i="59"/>
  <c r="HF493" i="59"/>
  <c r="HE493" i="59"/>
  <c r="HD493" i="59"/>
  <c r="HC493" i="59"/>
  <c r="HB493" i="59"/>
  <c r="HA493" i="59"/>
  <c r="GZ493" i="59"/>
  <c r="GY493" i="59"/>
  <c r="GX493" i="59"/>
  <c r="GW493" i="59"/>
  <c r="GV493" i="59"/>
  <c r="GU493" i="59"/>
  <c r="GT493" i="59"/>
  <c r="GS493" i="59"/>
  <c r="GR493" i="59"/>
  <c r="GQ493" i="59"/>
  <c r="GP493" i="59"/>
  <c r="GO493" i="59"/>
  <c r="GN493" i="59"/>
  <c r="GM493" i="59"/>
  <c r="GL493" i="59"/>
  <c r="GK493" i="59"/>
  <c r="GJ493" i="59"/>
  <c r="GI493" i="59"/>
  <c r="GH493" i="59"/>
  <c r="GG493" i="59"/>
  <c r="GF493" i="59"/>
  <c r="GE493" i="59"/>
  <c r="GD493" i="59"/>
  <c r="GC493" i="59"/>
  <c r="GB493" i="59"/>
  <c r="GA493" i="59"/>
  <c r="FZ493" i="59"/>
  <c r="FY493" i="59"/>
  <c r="FX493" i="59"/>
  <c r="FW493" i="59"/>
  <c r="FV493" i="59"/>
  <c r="FU493" i="59"/>
  <c r="FT493" i="59"/>
  <c r="FS493" i="59"/>
  <c r="FR493" i="59"/>
  <c r="FQ493" i="59"/>
  <c r="FP493" i="59"/>
  <c r="FO493" i="59"/>
  <c r="FN493" i="59"/>
  <c r="FM493" i="59"/>
  <c r="FL493" i="59"/>
  <c r="FK493" i="59"/>
  <c r="FJ493" i="59"/>
  <c r="FI493" i="59"/>
  <c r="FH493" i="59"/>
  <c r="FG493" i="59"/>
  <c r="FF493" i="59"/>
  <c r="FE493" i="59"/>
  <c r="FD493" i="59"/>
  <c r="FC493" i="59"/>
  <c r="FB493" i="59"/>
  <c r="FA493" i="59"/>
  <c r="EZ493" i="59"/>
  <c r="EY493" i="59"/>
  <c r="EX493" i="59"/>
  <c r="EW493" i="59"/>
  <c r="EV493" i="59"/>
  <c r="EU493" i="59"/>
  <c r="ET493" i="59"/>
  <c r="ES493" i="59"/>
  <c r="ER493" i="59"/>
  <c r="EQ493" i="59"/>
  <c r="EP493" i="59"/>
  <c r="EO493" i="59"/>
  <c r="EN493" i="59"/>
  <c r="EM493" i="59"/>
  <c r="EL493" i="59"/>
  <c r="EK493" i="59"/>
  <c r="EJ493" i="59"/>
  <c r="EI493" i="59"/>
  <c r="EH493" i="59"/>
  <c r="EG493" i="59"/>
  <c r="EF493" i="59"/>
  <c r="EE493" i="59"/>
  <c r="ED493" i="59"/>
  <c r="EC493" i="59"/>
  <c r="EB493" i="59"/>
  <c r="EA493" i="59"/>
  <c r="DZ493" i="59"/>
  <c r="DY493" i="59"/>
  <c r="DX493" i="59"/>
  <c r="DW493" i="59"/>
  <c r="DV493" i="59"/>
  <c r="DU493" i="59"/>
  <c r="DT493" i="59"/>
  <c r="DS493" i="59"/>
  <c r="DR493" i="59"/>
  <c r="DQ493" i="59"/>
  <c r="DP493" i="59"/>
  <c r="DO493" i="59"/>
  <c r="DN493" i="59"/>
  <c r="DM493" i="59"/>
  <c r="DL493" i="59"/>
  <c r="DK493" i="59"/>
  <c r="DJ493" i="59"/>
  <c r="DI493" i="59"/>
  <c r="DH493" i="59"/>
  <c r="DG493" i="59"/>
  <c r="DF493" i="59"/>
  <c r="DE493" i="59"/>
  <c r="DD493" i="59"/>
  <c r="DC493" i="59"/>
  <c r="DB493" i="59"/>
  <c r="DA493" i="59"/>
  <c r="CZ493" i="59"/>
  <c r="CY493" i="59"/>
  <c r="CX493" i="59"/>
  <c r="CW493" i="59"/>
  <c r="CV493" i="59"/>
  <c r="CU493" i="59"/>
  <c r="CT493" i="59"/>
  <c r="CS493" i="59"/>
  <c r="CR493" i="59"/>
  <c r="CQ493" i="59"/>
  <c r="CP493" i="59"/>
  <c r="CO493" i="59"/>
  <c r="CN493" i="59"/>
  <c r="CM493" i="59"/>
  <c r="CL493" i="59"/>
  <c r="CK493" i="59"/>
  <c r="CJ493" i="59"/>
  <c r="CI493" i="59"/>
  <c r="CH493" i="59"/>
  <c r="CG493" i="59"/>
  <c r="CF493" i="59"/>
  <c r="CE493" i="59"/>
  <c r="CD493" i="59"/>
  <c r="CC493" i="59"/>
  <c r="CB493" i="59"/>
  <c r="CA493" i="59"/>
  <c r="BZ493" i="59"/>
  <c r="BY493" i="59"/>
  <c r="BX493" i="59"/>
  <c r="BW493" i="59"/>
  <c r="BV493" i="59"/>
  <c r="BU493" i="59"/>
  <c r="BT493" i="59"/>
  <c r="BS493" i="59"/>
  <c r="BR493" i="59"/>
  <c r="BQ493" i="59"/>
  <c r="BP493" i="59"/>
  <c r="BO493" i="59"/>
  <c r="BN493" i="59"/>
  <c r="BM493" i="59"/>
  <c r="BL493" i="59"/>
  <c r="BK493" i="59"/>
  <c r="BJ493" i="59"/>
  <c r="BI493" i="59"/>
  <c r="BH493" i="59"/>
  <c r="BG493" i="59"/>
  <c r="BF493" i="59"/>
  <c r="BE493" i="59"/>
  <c r="BD493" i="59"/>
  <c r="BC493" i="59"/>
  <c r="BB493" i="59"/>
  <c r="BA493" i="59"/>
  <c r="AZ493" i="59"/>
  <c r="AY493" i="59"/>
  <c r="AX493" i="59"/>
  <c r="AW493" i="59"/>
  <c r="AV493" i="59"/>
  <c r="AU493" i="59"/>
  <c r="AT493" i="59"/>
  <c r="AS493" i="59"/>
  <c r="AR493" i="59"/>
  <c r="AQ493" i="59"/>
  <c r="AP493" i="59"/>
  <c r="AO493" i="59"/>
  <c r="AN493" i="59"/>
  <c r="AM493" i="59"/>
  <c r="AL493" i="59"/>
  <c r="AK493" i="59"/>
  <c r="AJ493" i="59"/>
  <c r="AI493" i="59"/>
  <c r="AH493" i="59"/>
  <c r="AG493" i="59"/>
  <c r="AF493" i="59"/>
  <c r="AE493" i="59"/>
  <c r="AD493" i="59"/>
  <c r="AC493" i="59"/>
  <c r="AB493" i="59"/>
  <c r="AA493" i="59"/>
  <c r="Z493" i="59"/>
  <c r="Y493" i="59"/>
  <c r="X493" i="59"/>
  <c r="W493" i="59"/>
  <c r="V493" i="59"/>
  <c r="U493" i="59"/>
  <c r="T493" i="59"/>
  <c r="S493" i="59"/>
  <c r="R493" i="59"/>
  <c r="Q493" i="59"/>
  <c r="P493" i="59"/>
  <c r="O493" i="59"/>
  <c r="N493" i="59"/>
  <c r="M493" i="59"/>
  <c r="L493" i="59"/>
  <c r="K493" i="59"/>
  <c r="J493" i="59"/>
  <c r="I493" i="59"/>
  <c r="H493" i="59"/>
  <c r="G493" i="59"/>
  <c r="F493" i="59"/>
  <c r="E493" i="59"/>
  <c r="D493" i="59"/>
  <c r="C493" i="59"/>
  <c r="KQ494" i="59"/>
  <c r="KP494" i="59"/>
  <c r="KO494" i="59"/>
  <c r="KN494" i="59"/>
  <c r="KK494" i="59"/>
  <c r="KL494" i="59"/>
  <c r="KM494" i="59"/>
  <c r="KJ494" i="59"/>
  <c r="KI494" i="59"/>
  <c r="KG494" i="59"/>
  <c r="KH494" i="59"/>
  <c r="KF494" i="59"/>
  <c r="KE494" i="59"/>
  <c r="KD494" i="59"/>
  <c r="KC494" i="59"/>
  <c r="KB494" i="59"/>
  <c r="KA494" i="59"/>
  <c r="JZ494" i="59"/>
  <c r="JY494" i="59"/>
  <c r="JX494" i="59"/>
  <c r="JU494" i="59"/>
  <c r="JT494" i="59"/>
  <c r="JW494" i="59"/>
  <c r="JS494" i="59"/>
  <c r="JR494" i="59"/>
  <c r="JV494" i="59"/>
  <c r="JP494" i="59"/>
  <c r="JO494" i="59"/>
  <c r="JQ494" i="59"/>
  <c r="JN494" i="59"/>
  <c r="JM494" i="59"/>
  <c r="JL494" i="59"/>
  <c r="JK494" i="59"/>
  <c r="JJ494" i="59"/>
  <c r="JI494" i="59"/>
  <c r="JH494" i="59"/>
  <c r="JG494" i="59"/>
  <c r="JF494" i="59"/>
  <c r="JB494" i="59"/>
  <c r="JC494" i="59"/>
  <c r="JA494" i="59"/>
  <c r="IZ494" i="59"/>
  <c r="IY494" i="59"/>
  <c r="IX494" i="59"/>
  <c r="IW494" i="59"/>
  <c r="IV494" i="59"/>
  <c r="IU494" i="59"/>
  <c r="IT494" i="59"/>
  <c r="IS494" i="59"/>
  <c r="IR494" i="59"/>
  <c r="JD494" i="59"/>
  <c r="JE494" i="59"/>
  <c r="IQ494" i="59"/>
  <c r="IP494" i="59"/>
  <c r="IO494" i="59"/>
  <c r="IN494" i="59"/>
  <c r="IM494" i="59"/>
  <c r="IL494" i="59"/>
  <c r="IK494" i="59"/>
  <c r="IJ494" i="59"/>
  <c r="IG494" i="59"/>
  <c r="II494" i="59"/>
  <c r="IH494" i="59"/>
  <c r="ID494" i="59"/>
  <c r="IA494" i="59"/>
  <c r="HX494" i="59"/>
  <c r="HU494" i="59"/>
  <c r="HS494" i="59"/>
  <c r="HR494" i="59"/>
  <c r="HQ494" i="59"/>
  <c r="HP494" i="59"/>
  <c r="HO494" i="59"/>
  <c r="HN494" i="59"/>
  <c r="HM494" i="59"/>
  <c r="HL494" i="59"/>
  <c r="HK494" i="59"/>
  <c r="HJ494" i="59"/>
  <c r="IC494" i="59"/>
  <c r="HZ494" i="59"/>
  <c r="HW494" i="59"/>
  <c r="HT494" i="59"/>
  <c r="IE494" i="59"/>
  <c r="IB494" i="59"/>
  <c r="HY494" i="59"/>
  <c r="HV494" i="59"/>
  <c r="HI494" i="59"/>
  <c r="HH494" i="59"/>
  <c r="IF494" i="59"/>
  <c r="HC494" i="59"/>
  <c r="HB494" i="59"/>
  <c r="HG494" i="59"/>
  <c r="HA494" i="59"/>
  <c r="HF494" i="59"/>
  <c r="GZ494" i="59"/>
  <c r="HE494" i="59"/>
  <c r="GY494" i="59"/>
  <c r="GX494" i="59"/>
  <c r="GW494" i="59"/>
  <c r="GV494" i="59"/>
  <c r="GU494" i="59"/>
  <c r="GT494" i="59"/>
  <c r="GS494" i="59"/>
  <c r="GR494" i="59"/>
  <c r="GQ494" i="59"/>
  <c r="GP494" i="59"/>
  <c r="GO494" i="59"/>
  <c r="GN494" i="59"/>
  <c r="GM494" i="59"/>
  <c r="HD494" i="59"/>
  <c r="GL494" i="59"/>
  <c r="GK494" i="59"/>
  <c r="GJ494" i="59"/>
  <c r="GI494" i="59"/>
  <c r="GH494" i="59"/>
  <c r="GG494" i="59"/>
  <c r="GF494" i="59"/>
  <c r="GE494" i="59"/>
  <c r="GD494" i="59"/>
  <c r="GC494" i="59"/>
  <c r="GB494" i="59"/>
  <c r="GA494" i="59"/>
  <c r="FZ494" i="59"/>
  <c r="FY494" i="59"/>
  <c r="FX494" i="59"/>
  <c r="FW494" i="59"/>
  <c r="FV494" i="59"/>
  <c r="FU494" i="59"/>
  <c r="FT494" i="59"/>
  <c r="FS494" i="59"/>
  <c r="FR494" i="59"/>
  <c r="FQ494" i="59"/>
  <c r="FP494" i="59"/>
  <c r="FO494" i="59"/>
  <c r="FN494" i="59"/>
  <c r="FM494" i="59"/>
  <c r="FL494" i="59"/>
  <c r="FK494" i="59"/>
  <c r="FJ494" i="59"/>
  <c r="FI494" i="59"/>
  <c r="FH494" i="59"/>
  <c r="FG494" i="59"/>
  <c r="FF494" i="59"/>
  <c r="FE494" i="59"/>
  <c r="FD494" i="59"/>
  <c r="FC494" i="59"/>
  <c r="FB494" i="59"/>
  <c r="FA494" i="59"/>
  <c r="EZ494" i="59"/>
  <c r="EY494" i="59"/>
  <c r="EX494" i="59"/>
  <c r="EW494" i="59"/>
  <c r="EV494" i="59"/>
  <c r="EU494" i="59"/>
  <c r="ET494" i="59"/>
  <c r="ES494" i="59"/>
  <c r="ER494" i="59"/>
  <c r="EQ494" i="59"/>
  <c r="EP494" i="59"/>
  <c r="EO494" i="59"/>
  <c r="EN494" i="59"/>
  <c r="EM494" i="59"/>
  <c r="EL494" i="59"/>
  <c r="EK494" i="59"/>
  <c r="EJ494" i="59"/>
  <c r="EI494" i="59"/>
  <c r="EH494" i="59"/>
  <c r="EG494" i="59"/>
  <c r="EF494" i="59"/>
  <c r="EE494" i="59"/>
  <c r="ED494" i="59"/>
  <c r="EC494" i="59"/>
  <c r="EB494" i="59"/>
  <c r="EA494" i="59"/>
  <c r="DZ494" i="59"/>
  <c r="DY494" i="59"/>
  <c r="DX494" i="59"/>
  <c r="DW494" i="59"/>
  <c r="DV494" i="59"/>
  <c r="DU494" i="59"/>
  <c r="DT494" i="59"/>
  <c r="DS494" i="59"/>
  <c r="DR494" i="59"/>
  <c r="DQ494" i="59"/>
  <c r="DP494" i="59"/>
  <c r="DO494" i="59"/>
  <c r="DN494" i="59"/>
  <c r="DM494" i="59"/>
  <c r="DL494" i="59"/>
  <c r="DK494" i="59"/>
  <c r="DJ494" i="59"/>
  <c r="DI494" i="59"/>
  <c r="DH494" i="59"/>
  <c r="DG494" i="59"/>
  <c r="DF494" i="59"/>
  <c r="DE494" i="59"/>
  <c r="DD494" i="59"/>
  <c r="DC494" i="59"/>
  <c r="DB494" i="59"/>
  <c r="DA494" i="59"/>
  <c r="CZ494" i="59"/>
  <c r="CY494" i="59"/>
  <c r="CX494" i="59"/>
  <c r="CW494" i="59"/>
  <c r="CV494" i="59"/>
  <c r="CU494" i="59"/>
  <c r="CT494" i="59"/>
  <c r="CS494" i="59"/>
  <c r="CR494" i="59"/>
  <c r="CQ494" i="59"/>
  <c r="CP494" i="59"/>
  <c r="CO494" i="59"/>
  <c r="CN494" i="59"/>
  <c r="CM494" i="59"/>
  <c r="CL494" i="59"/>
  <c r="CK494" i="59"/>
  <c r="CJ494" i="59"/>
  <c r="CI494" i="59"/>
  <c r="CH494" i="59"/>
  <c r="CG494" i="59"/>
  <c r="CF494" i="59"/>
  <c r="CE494" i="59"/>
  <c r="CD494" i="59"/>
  <c r="CC494" i="59"/>
  <c r="CB494" i="59"/>
  <c r="CA494" i="59"/>
  <c r="BZ494" i="59"/>
  <c r="BY494" i="59"/>
  <c r="BX494" i="59"/>
  <c r="BW494" i="59"/>
  <c r="BV494" i="59"/>
  <c r="BU494" i="59"/>
  <c r="BT494" i="59"/>
  <c r="BS494" i="59"/>
  <c r="BR494" i="59"/>
  <c r="BQ494" i="59"/>
  <c r="BP494" i="59"/>
  <c r="BO494" i="59"/>
  <c r="BN494" i="59"/>
  <c r="BM494" i="59"/>
  <c r="BL494" i="59"/>
  <c r="BK494" i="59"/>
  <c r="BJ494" i="59"/>
  <c r="BI494" i="59"/>
  <c r="BH494" i="59"/>
  <c r="BG494" i="59"/>
  <c r="BF494" i="59"/>
  <c r="BE494" i="59"/>
  <c r="BD494" i="59"/>
  <c r="BC494" i="59"/>
  <c r="BB494" i="59"/>
  <c r="BA494" i="59"/>
  <c r="AZ494" i="59"/>
  <c r="AY494" i="59"/>
  <c r="AX494" i="59"/>
  <c r="AW494" i="59"/>
  <c r="AV494" i="59"/>
  <c r="AU494" i="59"/>
  <c r="AT494" i="59"/>
  <c r="AS494" i="59"/>
  <c r="AR494" i="59"/>
  <c r="AQ494" i="59"/>
  <c r="AP494" i="59"/>
  <c r="AO494" i="59"/>
  <c r="AN494" i="59"/>
  <c r="AM494" i="59"/>
  <c r="AL494" i="59"/>
  <c r="AK494" i="59"/>
  <c r="AJ494" i="59"/>
  <c r="AI494" i="59"/>
  <c r="AH494" i="59"/>
  <c r="AG494" i="59"/>
  <c r="AF494" i="59"/>
  <c r="AE494" i="59"/>
  <c r="AD494" i="59"/>
  <c r="AC494" i="59"/>
  <c r="AB494" i="59"/>
  <c r="AA494" i="59"/>
  <c r="Z494" i="59"/>
  <c r="Y494" i="59"/>
  <c r="X494" i="59"/>
  <c r="W494" i="59"/>
  <c r="V494" i="59"/>
  <c r="U494" i="59"/>
  <c r="T494" i="59"/>
  <c r="S494" i="59"/>
  <c r="R494" i="59"/>
  <c r="Q494" i="59"/>
  <c r="P494" i="59"/>
  <c r="O494" i="59"/>
  <c r="N494" i="59"/>
  <c r="M494" i="59"/>
  <c r="L494" i="59"/>
  <c r="K494" i="59"/>
  <c r="J494" i="59"/>
  <c r="I494" i="59"/>
  <c r="H494" i="59"/>
  <c r="G494" i="59"/>
  <c r="F494" i="59"/>
  <c r="E494" i="59"/>
  <c r="D494" i="59"/>
  <c r="C494" i="59"/>
  <c r="KQ577" i="59"/>
  <c r="KP577" i="59"/>
  <c r="KM577" i="59"/>
  <c r="KL577" i="59"/>
  <c r="KO577" i="59"/>
  <c r="KJ577" i="59"/>
  <c r="KI577" i="59"/>
  <c r="KH577" i="59"/>
  <c r="KG577" i="59"/>
  <c r="KN577" i="59"/>
  <c r="KK577" i="59"/>
  <c r="KE577" i="59"/>
  <c r="KF577" i="59"/>
  <c r="KC577" i="59"/>
  <c r="KD577" i="59"/>
  <c r="KB577" i="59"/>
  <c r="JY577" i="59"/>
  <c r="KA577" i="59"/>
  <c r="JZ577" i="59"/>
  <c r="JX577" i="59"/>
  <c r="JW577" i="59"/>
  <c r="JV577" i="59"/>
  <c r="JU577" i="59"/>
  <c r="JT577" i="59"/>
  <c r="JS577" i="59"/>
  <c r="JR577" i="59"/>
  <c r="JQ577" i="59"/>
  <c r="JP577" i="59"/>
  <c r="JO577" i="59"/>
  <c r="JN577" i="59"/>
  <c r="JM577" i="59"/>
  <c r="JL577" i="59"/>
  <c r="JK577" i="59"/>
  <c r="JJ577" i="59"/>
  <c r="JH577" i="59"/>
  <c r="JI577" i="59"/>
  <c r="JG577" i="59"/>
  <c r="JF577" i="59"/>
  <c r="JE577" i="59"/>
  <c r="JB577" i="59"/>
  <c r="JC577" i="59"/>
  <c r="JD577" i="59"/>
  <c r="JA577" i="59"/>
  <c r="IZ577" i="59"/>
  <c r="IY577" i="59"/>
  <c r="IX577" i="59"/>
  <c r="IW577" i="59"/>
  <c r="IV577" i="59"/>
  <c r="IU577" i="59"/>
  <c r="IT577" i="59"/>
  <c r="IS577" i="59"/>
  <c r="IR577" i="59"/>
  <c r="IQ577" i="59"/>
  <c r="IP577" i="59"/>
  <c r="IO577" i="59"/>
  <c r="IN577" i="59"/>
  <c r="IM577" i="59"/>
  <c r="IL577" i="59"/>
  <c r="IK577" i="59"/>
  <c r="IJ577" i="59"/>
  <c r="II577" i="59"/>
  <c r="IH577" i="59"/>
  <c r="IG577" i="59"/>
  <c r="IF577" i="59"/>
  <c r="IE577" i="59"/>
  <c r="ID577" i="59"/>
  <c r="IC577" i="59"/>
  <c r="IB577" i="59"/>
  <c r="IA577" i="59"/>
  <c r="HZ577" i="59"/>
  <c r="HY577" i="59"/>
  <c r="HX577" i="59"/>
  <c r="HW577" i="59"/>
  <c r="HV577" i="59"/>
  <c r="HU577" i="59"/>
  <c r="HT577" i="59"/>
  <c r="HS577" i="59"/>
  <c r="HR577" i="59"/>
  <c r="HQ577" i="59"/>
  <c r="HP577" i="59"/>
  <c r="HO577" i="59"/>
  <c r="HN577" i="59"/>
  <c r="HM577" i="59"/>
  <c r="HL577" i="59"/>
  <c r="HK577" i="59"/>
  <c r="HJ577" i="59"/>
  <c r="HI577" i="59"/>
  <c r="HH577" i="59"/>
  <c r="HG577" i="59"/>
  <c r="HF577" i="59"/>
  <c r="HE577" i="59"/>
  <c r="HD577" i="59"/>
  <c r="HC577" i="59"/>
  <c r="HB577" i="59"/>
  <c r="HA577" i="59"/>
  <c r="GZ577" i="59"/>
  <c r="GY577" i="59"/>
  <c r="GX577" i="59"/>
  <c r="GW577" i="59"/>
  <c r="GV577" i="59"/>
  <c r="GU577" i="59"/>
  <c r="GT577" i="59"/>
  <c r="GS577" i="59"/>
  <c r="GR577" i="59"/>
  <c r="GQ577" i="59"/>
  <c r="GP577" i="59"/>
  <c r="GO577" i="59"/>
  <c r="GN577" i="59"/>
  <c r="GM577" i="59"/>
  <c r="GL577" i="59"/>
  <c r="GK577" i="59"/>
  <c r="GJ577" i="59"/>
  <c r="GI577" i="59"/>
  <c r="GH577" i="59"/>
  <c r="GG577" i="59"/>
  <c r="GF577" i="59"/>
  <c r="GE577" i="59"/>
  <c r="GD577" i="59"/>
  <c r="GC577" i="59"/>
  <c r="GB577" i="59"/>
  <c r="GA577" i="59"/>
  <c r="FZ577" i="59"/>
  <c r="FY577" i="59"/>
  <c r="FX577" i="59"/>
  <c r="FW577" i="59"/>
  <c r="FV577" i="59"/>
  <c r="FU577" i="59"/>
  <c r="FT577" i="59"/>
  <c r="FS577" i="59"/>
  <c r="FR577" i="59"/>
  <c r="FQ577" i="59"/>
  <c r="FP577" i="59"/>
  <c r="FO577" i="59"/>
  <c r="FN577" i="59"/>
  <c r="FM577" i="59"/>
  <c r="FL577" i="59"/>
  <c r="FK577" i="59"/>
  <c r="FJ577" i="59"/>
  <c r="FI577" i="59"/>
  <c r="FH577" i="59"/>
  <c r="FG577" i="59"/>
  <c r="FF577" i="59"/>
  <c r="FE577" i="59"/>
  <c r="FD577" i="59"/>
  <c r="FC577" i="59"/>
  <c r="FB577" i="59"/>
  <c r="FA577" i="59"/>
  <c r="EZ577" i="59"/>
  <c r="EY577" i="59"/>
  <c r="EX577" i="59"/>
  <c r="EW577" i="59"/>
  <c r="EV577" i="59"/>
  <c r="EU577" i="59"/>
  <c r="ET577" i="59"/>
  <c r="ES577" i="59"/>
  <c r="ER577" i="59"/>
  <c r="EQ577" i="59"/>
  <c r="EP577" i="59"/>
  <c r="EO577" i="59"/>
  <c r="EN577" i="59"/>
  <c r="EM577" i="59"/>
  <c r="EL577" i="59"/>
  <c r="EK577" i="59"/>
  <c r="EJ577" i="59"/>
  <c r="EI577" i="59"/>
  <c r="EH577" i="59"/>
  <c r="EG577" i="59"/>
  <c r="EF577" i="59"/>
  <c r="EE577" i="59"/>
  <c r="ED577" i="59"/>
  <c r="EC577" i="59"/>
  <c r="EB577" i="59"/>
  <c r="EA577" i="59"/>
  <c r="DZ577" i="59"/>
  <c r="DY577" i="59"/>
  <c r="DX577" i="59"/>
  <c r="DW577" i="59"/>
  <c r="DV577" i="59"/>
  <c r="DU577" i="59"/>
  <c r="DT577" i="59"/>
  <c r="DS577" i="59"/>
  <c r="DR577" i="59"/>
  <c r="DQ577" i="59"/>
  <c r="DP577" i="59"/>
  <c r="DO577" i="59"/>
  <c r="DN577" i="59"/>
  <c r="DM577" i="59"/>
  <c r="DL577" i="59"/>
  <c r="DK577" i="59"/>
  <c r="DJ577" i="59"/>
  <c r="DI577" i="59"/>
  <c r="DH577" i="59"/>
  <c r="DG577" i="59"/>
  <c r="DF577" i="59"/>
  <c r="DE577" i="59"/>
  <c r="DD577" i="59"/>
  <c r="DC577" i="59"/>
  <c r="DB577" i="59"/>
  <c r="DA577" i="59"/>
  <c r="CZ577" i="59"/>
  <c r="CY577" i="59"/>
  <c r="CX577" i="59"/>
  <c r="CW577" i="59"/>
  <c r="CV577" i="59"/>
  <c r="CU577" i="59"/>
  <c r="CT577" i="59"/>
  <c r="CS577" i="59"/>
  <c r="CR577" i="59"/>
  <c r="CQ577" i="59"/>
  <c r="CP577" i="59"/>
  <c r="CO577" i="59"/>
  <c r="CN577" i="59"/>
  <c r="CM577" i="59"/>
  <c r="CL577" i="59"/>
  <c r="CK577" i="59"/>
  <c r="CJ577" i="59"/>
  <c r="CI577" i="59"/>
  <c r="CH577" i="59"/>
  <c r="CG577" i="59"/>
  <c r="CF577" i="59"/>
  <c r="CE577" i="59"/>
  <c r="CD577" i="59"/>
  <c r="CC577" i="59"/>
  <c r="CB577" i="59"/>
  <c r="CA577" i="59"/>
  <c r="BZ577" i="59"/>
  <c r="BY577" i="59"/>
  <c r="BX577" i="59"/>
  <c r="BW577" i="59"/>
  <c r="BV577" i="59"/>
  <c r="BU577" i="59"/>
  <c r="BT577" i="59"/>
  <c r="BS577" i="59"/>
  <c r="BR577" i="59"/>
  <c r="BQ577" i="59"/>
  <c r="BP577" i="59"/>
  <c r="BO577" i="59"/>
  <c r="BN577" i="59"/>
  <c r="BM577" i="59"/>
  <c r="BL577" i="59"/>
  <c r="BK577" i="59"/>
  <c r="BJ577" i="59"/>
  <c r="BI577" i="59"/>
  <c r="BH577" i="59"/>
  <c r="BG577" i="59"/>
  <c r="BF577" i="59"/>
  <c r="BE577" i="59"/>
  <c r="BD577" i="59"/>
  <c r="BC577" i="59"/>
  <c r="BB577" i="59"/>
  <c r="BA577" i="59"/>
  <c r="AZ577" i="59"/>
  <c r="AY577" i="59"/>
  <c r="AX577" i="59"/>
  <c r="AW577" i="59"/>
  <c r="AV577" i="59"/>
  <c r="AU577" i="59"/>
  <c r="AT577" i="59"/>
  <c r="AS577" i="59"/>
  <c r="AR577" i="59"/>
  <c r="AQ577" i="59"/>
  <c r="AP577" i="59"/>
  <c r="AO577" i="59"/>
  <c r="AN577" i="59"/>
  <c r="AM577" i="59"/>
  <c r="AL577" i="59"/>
  <c r="AK577" i="59"/>
  <c r="AJ577" i="59"/>
  <c r="AI577" i="59"/>
  <c r="AH577" i="59"/>
  <c r="AG577" i="59"/>
  <c r="AF577" i="59"/>
  <c r="AE577" i="59"/>
  <c r="AD577" i="59"/>
  <c r="AC577" i="59"/>
  <c r="AB577" i="59"/>
  <c r="AA577" i="59"/>
  <c r="Z577" i="59"/>
  <c r="Y577" i="59"/>
  <c r="X577" i="59"/>
  <c r="W577" i="59"/>
  <c r="V577" i="59"/>
  <c r="U577" i="59"/>
  <c r="T577" i="59"/>
  <c r="S577" i="59"/>
  <c r="R577" i="59"/>
  <c r="Q577" i="59"/>
  <c r="P577" i="59"/>
  <c r="O577" i="59"/>
  <c r="N577" i="59"/>
  <c r="M577" i="59"/>
  <c r="L577" i="59"/>
  <c r="K577" i="59"/>
  <c r="J577" i="59"/>
  <c r="I577" i="59"/>
  <c r="H577" i="59"/>
  <c r="G577" i="59"/>
  <c r="F577" i="59"/>
  <c r="E577" i="59"/>
  <c r="D577" i="59"/>
  <c r="C577" i="59"/>
  <c r="KQ482" i="59"/>
  <c r="KP482" i="59"/>
  <c r="KO482" i="59"/>
  <c r="KL482" i="59"/>
  <c r="KK482" i="59"/>
  <c r="KM482" i="59"/>
  <c r="KN482" i="59"/>
  <c r="KJ482" i="59"/>
  <c r="KG482" i="59"/>
  <c r="KH482" i="59"/>
  <c r="KI482" i="59"/>
  <c r="KF482" i="59"/>
  <c r="KE482" i="59"/>
  <c r="KD482" i="59"/>
  <c r="KC482" i="59"/>
  <c r="KB482" i="59"/>
  <c r="KA482" i="59"/>
  <c r="JZ482" i="59"/>
  <c r="JY482" i="59"/>
  <c r="JU482" i="59"/>
  <c r="JV482" i="59"/>
  <c r="JW482" i="59"/>
  <c r="JT482" i="59"/>
  <c r="JS482" i="59"/>
  <c r="JR482" i="59"/>
  <c r="JX482" i="59"/>
  <c r="JP482" i="59"/>
  <c r="JQ482" i="59"/>
  <c r="JN482" i="59"/>
  <c r="JM482" i="59"/>
  <c r="JL482" i="59"/>
  <c r="JK482" i="59"/>
  <c r="JJ482" i="59"/>
  <c r="JI482" i="59"/>
  <c r="JH482" i="59"/>
  <c r="JO482" i="59"/>
  <c r="JG482" i="59"/>
  <c r="JE482" i="59"/>
  <c r="JD482" i="59"/>
  <c r="JC482" i="59"/>
  <c r="JA482" i="59"/>
  <c r="IZ482" i="59"/>
  <c r="IY482" i="59"/>
  <c r="IX482" i="59"/>
  <c r="IW482" i="59"/>
  <c r="IV482" i="59"/>
  <c r="IU482" i="59"/>
  <c r="IT482" i="59"/>
  <c r="IS482" i="59"/>
  <c r="JF482" i="59"/>
  <c r="JB482" i="59"/>
  <c r="IR482" i="59"/>
  <c r="IQ482" i="59"/>
  <c r="IP482" i="59"/>
  <c r="IO482" i="59"/>
  <c r="IN482" i="59"/>
  <c r="IM482" i="59"/>
  <c r="IL482" i="59"/>
  <c r="IK482" i="59"/>
  <c r="IJ482" i="59"/>
  <c r="II482" i="59"/>
  <c r="IH482" i="59"/>
  <c r="IG482" i="59"/>
  <c r="IB482" i="59"/>
  <c r="HY482" i="59"/>
  <c r="HV482" i="59"/>
  <c r="HS482" i="59"/>
  <c r="HR482" i="59"/>
  <c r="HQ482" i="59"/>
  <c r="HP482" i="59"/>
  <c r="HO482" i="59"/>
  <c r="HN482" i="59"/>
  <c r="HM482" i="59"/>
  <c r="HL482" i="59"/>
  <c r="HK482" i="59"/>
  <c r="HJ482" i="59"/>
  <c r="IF482" i="59"/>
  <c r="IA482" i="59"/>
  <c r="HX482" i="59"/>
  <c r="HU482" i="59"/>
  <c r="IE482" i="59"/>
  <c r="IC482" i="59"/>
  <c r="HZ482" i="59"/>
  <c r="ID482" i="59"/>
  <c r="HW482" i="59"/>
  <c r="HT482" i="59"/>
  <c r="HI482" i="59"/>
  <c r="HH482" i="59"/>
  <c r="HG482" i="59"/>
  <c r="HA482" i="59"/>
  <c r="HF482" i="59"/>
  <c r="GZ482" i="59"/>
  <c r="HE482" i="59"/>
  <c r="GY482" i="59"/>
  <c r="HD482" i="59"/>
  <c r="HC482" i="59"/>
  <c r="GX482" i="59"/>
  <c r="GW482" i="59"/>
  <c r="GV482" i="59"/>
  <c r="GU482" i="59"/>
  <c r="GT482" i="59"/>
  <c r="GS482" i="59"/>
  <c r="GR482" i="59"/>
  <c r="GQ482" i="59"/>
  <c r="GP482" i="59"/>
  <c r="GO482" i="59"/>
  <c r="GN482" i="59"/>
  <c r="GM482" i="59"/>
  <c r="HB482" i="59"/>
  <c r="GL482" i="59"/>
  <c r="GK482" i="59"/>
  <c r="GJ482" i="59"/>
  <c r="GI482" i="59"/>
  <c r="GH482" i="59"/>
  <c r="GG482" i="59"/>
  <c r="GF482" i="59"/>
  <c r="GE482" i="59"/>
  <c r="GD482" i="59"/>
  <c r="GC482" i="59"/>
  <c r="GB482" i="59"/>
  <c r="GA482" i="59"/>
  <c r="FZ482" i="59"/>
  <c r="FY482" i="59"/>
  <c r="FX482" i="59"/>
  <c r="FW482" i="59"/>
  <c r="FV482" i="59"/>
  <c r="FU482" i="59"/>
  <c r="FT482" i="59"/>
  <c r="FS482" i="59"/>
  <c r="FR482" i="59"/>
  <c r="FQ482" i="59"/>
  <c r="FP482" i="59"/>
  <c r="FO482" i="59"/>
  <c r="FN482" i="59"/>
  <c r="FM482" i="59"/>
  <c r="FL482" i="59"/>
  <c r="FK482" i="59"/>
  <c r="FJ482" i="59"/>
  <c r="FI482" i="59"/>
  <c r="FH482" i="59"/>
  <c r="FG482" i="59"/>
  <c r="FF482" i="59"/>
  <c r="FE482" i="59"/>
  <c r="FD482" i="59"/>
  <c r="FC482" i="59"/>
  <c r="FB482" i="59"/>
  <c r="FA482" i="59"/>
  <c r="EZ482" i="59"/>
  <c r="EY482" i="59"/>
  <c r="EX482" i="59"/>
  <c r="EW482" i="59"/>
  <c r="EV482" i="59"/>
  <c r="EU482" i="59"/>
  <c r="ET482" i="59"/>
  <c r="ES482" i="59"/>
  <c r="ER482" i="59"/>
  <c r="EQ482" i="59"/>
  <c r="EP482" i="59"/>
  <c r="EO482" i="59"/>
  <c r="EN482" i="59"/>
  <c r="EM482" i="59"/>
  <c r="EL482" i="59"/>
  <c r="EK482" i="59"/>
  <c r="EJ482" i="59"/>
  <c r="EI482" i="59"/>
  <c r="EH482" i="59"/>
  <c r="EG482" i="59"/>
  <c r="EF482" i="59"/>
  <c r="EE482" i="59"/>
  <c r="ED482" i="59"/>
  <c r="EC482" i="59"/>
  <c r="EB482" i="59"/>
  <c r="EA482" i="59"/>
  <c r="DZ482" i="59"/>
  <c r="DY482" i="59"/>
  <c r="DX482" i="59"/>
  <c r="DW482" i="59"/>
  <c r="DV482" i="59"/>
  <c r="DU482" i="59"/>
  <c r="DT482" i="59"/>
  <c r="DS482" i="59"/>
  <c r="DR482" i="59"/>
  <c r="DQ482" i="59"/>
  <c r="DP482" i="59"/>
  <c r="DO482" i="59"/>
  <c r="DN482" i="59"/>
  <c r="DM482" i="59"/>
  <c r="DL482" i="59"/>
  <c r="DK482" i="59"/>
  <c r="DJ482" i="59"/>
  <c r="DI482" i="59"/>
  <c r="DH482" i="59"/>
  <c r="DG482" i="59"/>
  <c r="DF482" i="59"/>
  <c r="DE482" i="59"/>
  <c r="DD482" i="59"/>
  <c r="DC482" i="59"/>
  <c r="DB482" i="59"/>
  <c r="DA482" i="59"/>
  <c r="CZ482" i="59"/>
  <c r="CY482" i="59"/>
  <c r="CX482" i="59"/>
  <c r="CW482" i="59"/>
  <c r="CV482" i="59"/>
  <c r="CU482" i="59"/>
  <c r="CT482" i="59"/>
  <c r="CS482" i="59"/>
  <c r="CR482" i="59"/>
  <c r="CQ482" i="59"/>
  <c r="CP482" i="59"/>
  <c r="CO482" i="59"/>
  <c r="CN482" i="59"/>
  <c r="CM482" i="59"/>
  <c r="CL482" i="59"/>
  <c r="CK482" i="59"/>
  <c r="CJ482" i="59"/>
  <c r="CI482" i="59"/>
  <c r="CH482" i="59"/>
  <c r="CG482" i="59"/>
  <c r="CF482" i="59"/>
  <c r="CE482" i="59"/>
  <c r="CD482" i="59"/>
  <c r="CC482" i="59"/>
  <c r="CB482" i="59"/>
  <c r="CA482" i="59"/>
  <c r="BZ482" i="59"/>
  <c r="BY482" i="59"/>
  <c r="BX482" i="59"/>
  <c r="BW482" i="59"/>
  <c r="BV482" i="59"/>
  <c r="BU482" i="59"/>
  <c r="BT482" i="59"/>
  <c r="BS482" i="59"/>
  <c r="BR482" i="59"/>
  <c r="BQ482" i="59"/>
  <c r="BP482" i="59"/>
  <c r="BO482" i="59"/>
  <c r="BN482" i="59"/>
  <c r="BM482" i="59"/>
  <c r="BL482" i="59"/>
  <c r="BK482" i="59"/>
  <c r="BJ482" i="59"/>
  <c r="BI482" i="59"/>
  <c r="BH482" i="59"/>
  <c r="BG482" i="59"/>
  <c r="BF482" i="59"/>
  <c r="BE482" i="59"/>
  <c r="BD482" i="59"/>
  <c r="BC482" i="59"/>
  <c r="BB482" i="59"/>
  <c r="BA482" i="59"/>
  <c r="AZ482" i="59"/>
  <c r="AY482" i="59"/>
  <c r="AX482" i="59"/>
  <c r="AW482" i="59"/>
  <c r="AV482" i="59"/>
  <c r="AU482" i="59"/>
  <c r="AT482" i="59"/>
  <c r="AS482" i="59"/>
  <c r="AR482" i="59"/>
  <c r="AQ482" i="59"/>
  <c r="AP482" i="59"/>
  <c r="AO482" i="59"/>
  <c r="AN482" i="59"/>
  <c r="AM482" i="59"/>
  <c r="AL482" i="59"/>
  <c r="AK482" i="59"/>
  <c r="AJ482" i="59"/>
  <c r="AI482" i="59"/>
  <c r="AH482" i="59"/>
  <c r="AG482" i="59"/>
  <c r="AF482" i="59"/>
  <c r="AE482" i="59"/>
  <c r="AD482" i="59"/>
  <c r="AC482" i="59"/>
  <c r="AB482" i="59"/>
  <c r="AA482" i="59"/>
  <c r="Z482" i="59"/>
  <c r="Y482" i="59"/>
  <c r="X482" i="59"/>
  <c r="W482" i="59"/>
  <c r="V482" i="59"/>
  <c r="U482" i="59"/>
  <c r="T482" i="59"/>
  <c r="S482" i="59"/>
  <c r="R482" i="59"/>
  <c r="Q482" i="59"/>
  <c r="P482" i="59"/>
  <c r="O482" i="59"/>
  <c r="N482" i="59"/>
  <c r="M482" i="59"/>
  <c r="L482" i="59"/>
  <c r="K482" i="59"/>
  <c r="J482" i="59"/>
  <c r="I482" i="59"/>
  <c r="H482" i="59"/>
  <c r="G482" i="59"/>
  <c r="F482" i="59"/>
  <c r="E482" i="59"/>
  <c r="D482" i="59"/>
  <c r="C482" i="59"/>
  <c r="KQ490" i="59"/>
  <c r="KP490" i="59"/>
  <c r="KO490" i="59"/>
  <c r="KN490" i="59"/>
  <c r="KL490" i="59"/>
  <c r="KM490" i="59"/>
  <c r="KJ490" i="59"/>
  <c r="KI490" i="59"/>
  <c r="KH490" i="59"/>
  <c r="KG490" i="59"/>
  <c r="KK490" i="59"/>
  <c r="KF490" i="59"/>
  <c r="KD490" i="59"/>
  <c r="KE490" i="59"/>
  <c r="KC490" i="59"/>
  <c r="KA490" i="59"/>
  <c r="JY490" i="59"/>
  <c r="JZ490" i="59"/>
  <c r="JX490" i="59"/>
  <c r="JW490" i="59"/>
  <c r="JV490" i="59"/>
  <c r="JU490" i="59"/>
  <c r="KB490" i="59"/>
  <c r="JT490" i="59"/>
  <c r="JO490" i="59"/>
  <c r="JQ490" i="59"/>
  <c r="JS490" i="59"/>
  <c r="JM490" i="59"/>
  <c r="JJ490" i="59"/>
  <c r="JP490" i="59"/>
  <c r="JL490" i="59"/>
  <c r="JG490" i="59"/>
  <c r="JF490" i="59"/>
  <c r="JE490" i="59"/>
  <c r="JN490" i="59"/>
  <c r="JK490" i="59"/>
  <c r="JH490" i="59"/>
  <c r="JR490" i="59"/>
  <c r="JA490" i="59"/>
  <c r="IZ490" i="59"/>
  <c r="IY490" i="59"/>
  <c r="IX490" i="59"/>
  <c r="IW490" i="59"/>
  <c r="IV490" i="59"/>
  <c r="IU490" i="59"/>
  <c r="IT490" i="59"/>
  <c r="IS490" i="59"/>
  <c r="IR490" i="59"/>
  <c r="JB490" i="59"/>
  <c r="JD490" i="59"/>
  <c r="IQ490" i="59"/>
  <c r="IP490" i="59"/>
  <c r="IO490" i="59"/>
  <c r="IN490" i="59"/>
  <c r="IM490" i="59"/>
  <c r="IL490" i="59"/>
  <c r="IK490" i="59"/>
  <c r="IJ490" i="59"/>
  <c r="II490" i="59"/>
  <c r="IH490" i="59"/>
  <c r="IG490" i="59"/>
  <c r="JI490" i="59"/>
  <c r="JC490" i="59"/>
  <c r="IF490" i="59"/>
  <c r="IE490" i="59"/>
  <c r="ID490" i="59"/>
  <c r="IC490" i="59"/>
  <c r="IB490" i="59"/>
  <c r="IA490" i="59"/>
  <c r="HZ490" i="59"/>
  <c r="HY490" i="59"/>
  <c r="HX490" i="59"/>
  <c r="HW490" i="59"/>
  <c r="HV490" i="59"/>
  <c r="HU490" i="59"/>
  <c r="HT490" i="59"/>
  <c r="HS490" i="59"/>
  <c r="HR490" i="59"/>
  <c r="HQ490" i="59"/>
  <c r="HP490" i="59"/>
  <c r="HO490" i="59"/>
  <c r="HN490" i="59"/>
  <c r="HM490" i="59"/>
  <c r="HL490" i="59"/>
  <c r="HK490" i="59"/>
  <c r="HJ490" i="59"/>
  <c r="HI490" i="59"/>
  <c r="HH490" i="59"/>
  <c r="HG490" i="59"/>
  <c r="HF490" i="59"/>
  <c r="HE490" i="59"/>
  <c r="HD490" i="59"/>
  <c r="HC490" i="59"/>
  <c r="HB490" i="59"/>
  <c r="HA490" i="59"/>
  <c r="GZ490" i="59"/>
  <c r="GY490" i="59"/>
  <c r="GX490" i="59"/>
  <c r="GW490" i="59"/>
  <c r="GV490" i="59"/>
  <c r="GU490" i="59"/>
  <c r="GT490" i="59"/>
  <c r="GS490" i="59"/>
  <c r="GR490" i="59"/>
  <c r="GQ490" i="59"/>
  <c r="GP490" i="59"/>
  <c r="GO490" i="59"/>
  <c r="GN490" i="59"/>
  <c r="GM490" i="59"/>
  <c r="GL490" i="59"/>
  <c r="GK490" i="59"/>
  <c r="GJ490" i="59"/>
  <c r="GI490" i="59"/>
  <c r="GH490" i="59"/>
  <c r="GG490" i="59"/>
  <c r="GF490" i="59"/>
  <c r="GE490" i="59"/>
  <c r="GD490" i="59"/>
  <c r="GC490" i="59"/>
  <c r="GB490" i="59"/>
  <c r="GA490" i="59"/>
  <c r="FZ490" i="59"/>
  <c r="FY490" i="59"/>
  <c r="FX490" i="59"/>
  <c r="FW490" i="59"/>
  <c r="FV490" i="59"/>
  <c r="FU490" i="59"/>
  <c r="FT490" i="59"/>
  <c r="FS490" i="59"/>
  <c r="FR490" i="59"/>
  <c r="FQ490" i="59"/>
  <c r="FP490" i="59"/>
  <c r="FO490" i="59"/>
  <c r="FN490" i="59"/>
  <c r="FM490" i="59"/>
  <c r="FL490" i="59"/>
  <c r="FK490" i="59"/>
  <c r="FJ490" i="59"/>
  <c r="FI490" i="59"/>
  <c r="FH490" i="59"/>
  <c r="FG490" i="59"/>
  <c r="FF490" i="59"/>
  <c r="FE490" i="59"/>
  <c r="FD490" i="59"/>
  <c r="FC490" i="59"/>
  <c r="FB490" i="59"/>
  <c r="FA490" i="59"/>
  <c r="EZ490" i="59"/>
  <c r="EY490" i="59"/>
  <c r="EX490" i="59"/>
  <c r="EW490" i="59"/>
  <c r="EV490" i="59"/>
  <c r="EU490" i="59"/>
  <c r="ET490" i="59"/>
  <c r="ES490" i="59"/>
  <c r="ER490" i="59"/>
  <c r="EQ490" i="59"/>
  <c r="EP490" i="59"/>
  <c r="EO490" i="59"/>
  <c r="EN490" i="59"/>
  <c r="EM490" i="59"/>
  <c r="EL490" i="59"/>
  <c r="EK490" i="59"/>
  <c r="EJ490" i="59"/>
  <c r="EI490" i="59"/>
  <c r="EH490" i="59"/>
  <c r="EG490" i="59"/>
  <c r="EF490" i="59"/>
  <c r="EE490" i="59"/>
  <c r="ED490" i="59"/>
  <c r="EC490" i="59"/>
  <c r="EB490" i="59"/>
  <c r="EA490" i="59"/>
  <c r="DZ490" i="59"/>
  <c r="DY490" i="59"/>
  <c r="DX490" i="59"/>
  <c r="DW490" i="59"/>
  <c r="DV490" i="59"/>
  <c r="DU490" i="59"/>
  <c r="DT490" i="59"/>
  <c r="DS490" i="59"/>
  <c r="DR490" i="59"/>
  <c r="DQ490" i="59"/>
  <c r="DP490" i="59"/>
  <c r="DO490" i="59"/>
  <c r="DN490" i="59"/>
  <c r="DM490" i="59"/>
  <c r="DL490" i="59"/>
  <c r="DK490" i="59"/>
  <c r="DJ490" i="59"/>
  <c r="DI490" i="59"/>
  <c r="DH490" i="59"/>
  <c r="DG490" i="59"/>
  <c r="DF490" i="59"/>
  <c r="DE490" i="59"/>
  <c r="DD490" i="59"/>
  <c r="DC490" i="59"/>
  <c r="DB490" i="59"/>
  <c r="DA490" i="59"/>
  <c r="CZ490" i="59"/>
  <c r="CY490" i="59"/>
  <c r="CX490" i="59"/>
  <c r="CW490" i="59"/>
  <c r="CV490" i="59"/>
  <c r="CU490" i="59"/>
  <c r="CT490" i="59"/>
  <c r="CS490" i="59"/>
  <c r="CR490" i="59"/>
  <c r="CQ490" i="59"/>
  <c r="CP490" i="59"/>
  <c r="CO490" i="59"/>
  <c r="CN490" i="59"/>
  <c r="CM490" i="59"/>
  <c r="CL490" i="59"/>
  <c r="CK490" i="59"/>
  <c r="CJ490" i="59"/>
  <c r="CI490" i="59"/>
  <c r="CH490" i="59"/>
  <c r="CG490" i="59"/>
  <c r="CF490" i="59"/>
  <c r="CE490" i="59"/>
  <c r="CD490" i="59"/>
  <c r="CC490" i="59"/>
  <c r="CB490" i="59"/>
  <c r="CA490" i="59"/>
  <c r="BZ490" i="59"/>
  <c r="BY490" i="59"/>
  <c r="BX490" i="59"/>
  <c r="BW490" i="59"/>
  <c r="BV490" i="59"/>
  <c r="BU490" i="59"/>
  <c r="BT490" i="59"/>
  <c r="BS490" i="59"/>
  <c r="BR490" i="59"/>
  <c r="BQ490" i="59"/>
  <c r="BP490" i="59"/>
  <c r="BO490" i="59"/>
  <c r="BN490" i="59"/>
  <c r="BM490" i="59"/>
  <c r="BL490" i="59"/>
  <c r="BK490" i="59"/>
  <c r="BJ490" i="59"/>
  <c r="BI490" i="59"/>
  <c r="BH490" i="59"/>
  <c r="BG490" i="59"/>
  <c r="BF490" i="59"/>
  <c r="BE490" i="59"/>
  <c r="BD490" i="59"/>
  <c r="BC490" i="59"/>
  <c r="BB490" i="59"/>
  <c r="BA490" i="59"/>
  <c r="AZ490" i="59"/>
  <c r="AY490" i="59"/>
  <c r="AX490" i="59"/>
  <c r="AW490" i="59"/>
  <c r="AV490" i="59"/>
  <c r="AU490" i="59"/>
  <c r="AT490" i="59"/>
  <c r="AS490" i="59"/>
  <c r="AR490" i="59"/>
  <c r="AQ490" i="59"/>
  <c r="AP490" i="59"/>
  <c r="AO490" i="59"/>
  <c r="AN490" i="59"/>
  <c r="AM490" i="59"/>
  <c r="AL490" i="59"/>
  <c r="AK490" i="59"/>
  <c r="AJ490" i="59"/>
  <c r="AI490" i="59"/>
  <c r="AH490" i="59"/>
  <c r="AG490" i="59"/>
  <c r="AF490" i="59"/>
  <c r="AE490" i="59"/>
  <c r="AD490" i="59"/>
  <c r="AC490" i="59"/>
  <c r="AB490" i="59"/>
  <c r="AA490" i="59"/>
  <c r="Z490" i="59"/>
  <c r="Y490" i="59"/>
  <c r="X490" i="59"/>
  <c r="W490" i="59"/>
  <c r="V490" i="59"/>
  <c r="U490" i="59"/>
  <c r="T490" i="59"/>
  <c r="S490" i="59"/>
  <c r="R490" i="59"/>
  <c r="Q490" i="59"/>
  <c r="P490" i="59"/>
  <c r="O490" i="59"/>
  <c r="N490" i="59"/>
  <c r="M490" i="59"/>
  <c r="L490" i="59"/>
  <c r="K490" i="59"/>
  <c r="J490" i="59"/>
  <c r="I490" i="59"/>
  <c r="H490" i="59"/>
  <c r="G490" i="59"/>
  <c r="F490" i="59"/>
  <c r="E490" i="59"/>
  <c r="D490" i="59"/>
  <c r="C490" i="59"/>
  <c r="K68" i="59"/>
  <c r="K57" i="59"/>
  <c r="K61" i="59"/>
  <c r="K75" i="59"/>
  <c r="K72" i="59"/>
  <c r="K59" i="59"/>
  <c r="K78" i="59"/>
  <c r="AN71" i="177"/>
  <c r="J71" i="177"/>
  <c r="J74" i="177"/>
  <c r="AN74" i="177"/>
  <c r="J67" i="177"/>
  <c r="AN67" i="177"/>
  <c r="O65" i="177"/>
  <c r="AE65" i="177"/>
  <c r="F65" i="177"/>
  <c r="AN57" i="177"/>
  <c r="J57" i="177"/>
  <c r="AN68" i="177"/>
  <c r="J68" i="177"/>
  <c r="AE72" i="177"/>
  <c r="O72" i="177"/>
  <c r="F72" i="177"/>
  <c r="K74" i="59"/>
  <c r="J59" i="177"/>
  <c r="AN59" i="177"/>
  <c r="AN64" i="177"/>
  <c r="J64" i="177"/>
  <c r="AN76" i="177"/>
  <c r="J76" i="177"/>
  <c r="J63" i="177"/>
  <c r="AN63" i="177"/>
  <c r="AE78" i="177"/>
  <c r="F78" i="177"/>
  <c r="O78" i="177"/>
  <c r="F68" i="177"/>
  <c r="O68" i="177"/>
  <c r="AE68" i="177"/>
  <c r="AE77" i="177"/>
  <c r="F77" i="177"/>
  <c r="O77" i="177"/>
  <c r="J73" i="177"/>
  <c r="AN73" i="177"/>
  <c r="O71" i="177"/>
  <c r="AE71" i="177"/>
  <c r="F71" i="177"/>
  <c r="F58" i="177"/>
  <c r="O58" i="177"/>
  <c r="AE58" i="177"/>
  <c r="AN60" i="177"/>
  <c r="J60" i="177"/>
  <c r="J65" i="177"/>
  <c r="AN65" i="177"/>
  <c r="J70" i="177"/>
  <c r="AN70" i="177"/>
  <c r="AN75" i="177"/>
  <c r="J75" i="177"/>
  <c r="AN79" i="177"/>
  <c r="J79" i="177"/>
  <c r="AE79" i="177"/>
  <c r="O79" i="177"/>
  <c r="F79" i="177"/>
  <c r="AN72" i="177"/>
  <c r="J72" i="177"/>
  <c r="AN77" i="177"/>
  <c r="J77" i="177"/>
  <c r="AN55" i="177"/>
  <c r="J55" i="177"/>
  <c r="AE76" i="177"/>
  <c r="F76" i="177"/>
  <c r="O76" i="177"/>
  <c r="AN58" i="177"/>
  <c r="J58" i="177"/>
  <c r="F67" i="177"/>
  <c r="O67" i="177"/>
  <c r="AE67" i="177"/>
  <c r="J78" i="177"/>
  <c r="AN78" i="177"/>
  <c r="O57" i="177"/>
  <c r="F57" i="177"/>
  <c r="AE57" i="177"/>
  <c r="F61" i="177"/>
  <c r="O61" i="177"/>
  <c r="AE61" i="177"/>
  <c r="AE73" i="177"/>
  <c r="F73" i="177"/>
  <c r="O73" i="177"/>
  <c r="AN66" i="177"/>
  <c r="J66" i="177"/>
  <c r="O63" i="177"/>
  <c r="F63" i="177"/>
  <c r="AE63" i="177"/>
  <c r="AN56" i="177"/>
  <c r="J56" i="177"/>
  <c r="AN61" i="177"/>
  <c r="J61" i="177"/>
  <c r="AE64" i="177"/>
  <c r="F64" i="177"/>
  <c r="O64" i="177"/>
  <c r="AN62" i="177"/>
  <c r="J62" i="177"/>
  <c r="O66" i="177"/>
  <c r="F66" i="177"/>
  <c r="AE66" i="177"/>
  <c r="F74" i="177"/>
  <c r="O74" i="177"/>
  <c r="AE74" i="177"/>
  <c r="O56" i="177"/>
  <c r="F56" i="177"/>
  <c r="AE56" i="177"/>
  <c r="AE60" i="177"/>
  <c r="F60" i="177"/>
  <c r="O60" i="177"/>
  <c r="AE70" i="177"/>
  <c r="F70" i="177"/>
  <c r="O70" i="177"/>
  <c r="F75" i="177"/>
  <c r="AE75" i="177"/>
  <c r="O75" i="177"/>
  <c r="O59" i="177"/>
  <c r="F59" i="177"/>
  <c r="AE59" i="177"/>
  <c r="AN69" i="177"/>
  <c r="J69" i="177"/>
  <c r="AE69" i="177"/>
  <c r="O69" i="177"/>
  <c r="F69" i="177"/>
  <c r="AE62" i="177"/>
  <c r="F62" i="177"/>
  <c r="O62" i="177"/>
  <c r="F55" i="177"/>
  <c r="O55" i="177"/>
  <c r="AE55" i="177"/>
  <c r="K73" i="59"/>
  <c r="K63" i="59"/>
  <c r="K65" i="59"/>
  <c r="K60" i="59"/>
  <c r="K67" i="59"/>
  <c r="K71" i="59"/>
  <c r="K77" i="59"/>
  <c r="K56" i="59"/>
  <c r="K62" i="59"/>
  <c r="K66" i="59"/>
  <c r="K58" i="59"/>
  <c r="K64" i="59"/>
  <c r="K76" i="59"/>
  <c r="K70" i="59"/>
  <c r="L73" i="177" l="1"/>
  <c r="L75" i="177"/>
  <c r="L62" i="177"/>
  <c r="L71" i="177"/>
  <c r="L59" i="177"/>
  <c r="L74" i="177"/>
  <c r="L56" i="177"/>
  <c r="L63" i="177"/>
  <c r="L60" i="177"/>
  <c r="L67" i="177"/>
  <c r="L57" i="177"/>
  <c r="L68" i="177"/>
  <c r="L70" i="177"/>
  <c r="L64" i="177"/>
  <c r="L77" i="177"/>
  <c r="L61" i="177"/>
  <c r="L76" i="177"/>
  <c r="L72" i="177"/>
  <c r="L55" i="177"/>
  <c r="L66" i="177"/>
  <c r="L78" i="177"/>
  <c r="L65" i="177"/>
  <c r="L58" i="177"/>
  <c r="L69" i="177"/>
  <c r="L79" i="177"/>
  <c r="N2" i="147" l="1"/>
  <c r="K315" i="174" s="1"/>
  <c r="C5" i="177" s="1"/>
  <c r="M2" i="147"/>
  <c r="K320" i="174" s="1"/>
  <c r="G5" i="177" s="1"/>
  <c r="L2" i="147"/>
  <c r="F4" i="236" s="1"/>
  <c r="J2" i="147"/>
  <c r="B5" i="177" l="1"/>
  <c r="M330" i="114"/>
  <c r="M329" i="114"/>
  <c r="M328" i="114"/>
  <c r="L328" i="114"/>
  <c r="M327" i="114"/>
  <c r="M326" i="114"/>
  <c r="M325" i="114"/>
  <c r="M324" i="114"/>
  <c r="M323" i="114"/>
  <c r="M322" i="114"/>
  <c r="M321" i="114"/>
  <c r="M320" i="114"/>
  <c r="M319" i="114"/>
  <c r="O318" i="114"/>
  <c r="M318" i="114"/>
  <c r="O317" i="114"/>
  <c r="M317" i="114"/>
  <c r="O316" i="114"/>
  <c r="M316" i="114"/>
  <c r="O315" i="114"/>
  <c r="M315" i="114"/>
  <c r="AF314" i="114"/>
  <c r="AE314" i="114"/>
  <c r="AD314" i="114"/>
  <c r="AC314" i="114"/>
  <c r="AB314" i="114"/>
  <c r="AA314" i="114"/>
  <c r="Z314" i="114"/>
  <c r="Y314" i="114"/>
  <c r="X314" i="114"/>
  <c r="W314" i="114"/>
  <c r="V314" i="114"/>
  <c r="U314" i="114"/>
  <c r="T314" i="114"/>
  <c r="S314" i="114"/>
  <c r="R314" i="114"/>
  <c r="Q314" i="114"/>
  <c r="C312" i="114"/>
  <c r="L326" i="114" s="1"/>
  <c r="G69" i="256" l="1" a="1"/>
  <c r="G69" i="256" s="1"/>
  <c r="H69" i="256" s="1"/>
  <c r="G47" i="254" a="1"/>
  <c r="G47" i="254" s="1"/>
  <c r="H47" i="254" s="1"/>
  <c r="G39" i="256" a="1"/>
  <c r="G39" i="256" s="1"/>
  <c r="H39" i="256" s="1"/>
  <c r="G294" i="254" a="1"/>
  <c r="G294" i="254" s="1"/>
  <c r="H294" i="254" s="1"/>
  <c r="G5" i="254" a="1"/>
  <c r="G5" i="254" s="1"/>
  <c r="H5" i="254" s="1"/>
  <c r="G187" i="252" a="1"/>
  <c r="G187" i="252" s="1"/>
  <c r="H187" i="252" s="1"/>
  <c r="G56" i="256" a="1"/>
  <c r="G56" i="256" s="1"/>
  <c r="H56" i="256" s="1"/>
  <c r="G51" i="256" a="1"/>
  <c r="G51" i="256" s="1"/>
  <c r="H51" i="256" s="1"/>
  <c r="G209" i="254" a="1"/>
  <c r="G209" i="254" s="1"/>
  <c r="H209" i="254" s="1"/>
  <c r="G141" i="256" a="1"/>
  <c r="G141" i="256" s="1"/>
  <c r="H141" i="256" s="1"/>
  <c r="G9" i="256" a="1"/>
  <c r="G9" i="256" s="1"/>
  <c r="H9" i="256" s="1"/>
  <c r="G101" i="252" a="1"/>
  <c r="G101" i="252" s="1"/>
  <c r="H101" i="252" s="1"/>
  <c r="G184" i="254" a="1"/>
  <c r="G184" i="254" s="1"/>
  <c r="H184" i="254" s="1"/>
  <c r="G103" i="252" a="1"/>
  <c r="G103" i="252" s="1"/>
  <c r="H103" i="252" s="1"/>
  <c r="G176" i="248" a="1"/>
  <c r="G176" i="248" s="1"/>
  <c r="G281" i="246" a="1"/>
  <c r="G281" i="246" s="1"/>
  <c r="G126" i="252" a="1"/>
  <c r="G126" i="252" s="1"/>
  <c r="H126" i="252" s="1"/>
  <c r="G33" i="250" a="1"/>
  <c r="G33" i="250" s="1"/>
  <c r="H33" i="250" s="1"/>
  <c r="G189" i="248" a="1"/>
  <c r="G189" i="248" s="1"/>
  <c r="G51" i="248" a="1"/>
  <c r="G51" i="248" s="1"/>
  <c r="G287" i="246" a="1"/>
  <c r="G287" i="246" s="1"/>
  <c r="G264" i="250" a="1"/>
  <c r="G264" i="250" s="1"/>
  <c r="H264" i="250" s="1"/>
  <c r="G232" i="248" a="1"/>
  <c r="G232" i="248" s="1"/>
  <c r="G163" i="248" a="1"/>
  <c r="G163" i="248" s="1"/>
  <c r="G21" i="248" a="1"/>
  <c r="G21" i="248" s="1"/>
  <c r="G272" i="252" a="1"/>
  <c r="G272" i="252" s="1"/>
  <c r="H272" i="252" s="1"/>
  <c r="G207" i="248" a="1"/>
  <c r="G207" i="248" s="1"/>
  <c r="G178" i="246" a="1"/>
  <c r="G178" i="246" s="1"/>
  <c r="G296" i="248" a="1"/>
  <c r="G296" i="248" s="1"/>
  <c r="G135" i="248" a="1"/>
  <c r="G135" i="248" s="1"/>
  <c r="G22" i="246" a="1"/>
  <c r="G22" i="246" s="1"/>
  <c r="G274" i="240" a="1"/>
  <c r="G274" i="240" s="1"/>
  <c r="G55" i="240" a="1"/>
  <c r="G55" i="240" s="1"/>
  <c r="G73" i="238" a="1"/>
  <c r="G73" i="238" s="1"/>
  <c r="G279" i="238" a="1"/>
  <c r="G279" i="238" s="1"/>
  <c r="G153" i="246" a="1"/>
  <c r="G153" i="246" s="1"/>
  <c r="G4" i="246" a="1"/>
  <c r="G4" i="246" s="1"/>
  <c r="G180" i="242" a="1"/>
  <c r="G180" i="242" s="1"/>
  <c r="G151" i="240" a="1"/>
  <c r="G151" i="240" s="1"/>
  <c r="G212" i="238" a="1"/>
  <c r="G212" i="238" s="1"/>
  <c r="G14" i="238" a="1"/>
  <c r="G14" i="238" s="1"/>
  <c r="G218" i="248" a="1"/>
  <c r="G218" i="248" s="1"/>
  <c r="G148" i="246" a="1"/>
  <c r="G148" i="246" s="1"/>
  <c r="G9" i="246" a="1"/>
  <c r="G9" i="246" s="1"/>
  <c r="G160" i="244" a="1"/>
  <c r="G160" i="244" s="1"/>
  <c r="G20" i="242" a="1"/>
  <c r="G20" i="242" s="1"/>
  <c r="G87" i="240" a="1"/>
  <c r="G87" i="240" s="1"/>
  <c r="G47" i="246" a="1"/>
  <c r="G47" i="246" s="1"/>
  <c r="G267" i="242" a="1"/>
  <c r="G267" i="242" s="1"/>
  <c r="G218" i="240" a="1"/>
  <c r="G218" i="240" s="1"/>
  <c r="G110" i="240" a="1"/>
  <c r="G110" i="240" s="1"/>
  <c r="G267" i="238" a="1"/>
  <c r="G267" i="238" s="1"/>
  <c r="G157" i="238" a="1"/>
  <c r="G157" i="238" s="1"/>
  <c r="G248" i="238" a="1"/>
  <c r="G248" i="238" s="1"/>
  <c r="G36" i="244" a="1"/>
  <c r="G36" i="244" s="1"/>
  <c r="G164" i="240" a="1"/>
  <c r="G164" i="240" s="1"/>
  <c r="G289" i="238" a="1"/>
  <c r="G289" i="238" s="1"/>
  <c r="G121" i="238" a="1"/>
  <c r="G121" i="238" s="1"/>
  <c r="G170" i="242" a="1"/>
  <c r="G170" i="242" s="1"/>
  <c r="G243" i="238" a="1"/>
  <c r="G243" i="238" s="1"/>
  <c r="G261" i="246" a="1"/>
  <c r="G261" i="246" s="1"/>
  <c r="G184" i="246" a="1"/>
  <c r="G184" i="246" s="1"/>
  <c r="G305" i="244" a="1"/>
  <c r="G305" i="244" s="1"/>
  <c r="G109" i="238" a="1"/>
  <c r="G109" i="238" s="1"/>
  <c r="G182" i="242" a="1"/>
  <c r="G182" i="242" s="1"/>
  <c r="G32" i="242" a="1"/>
  <c r="G32" i="242" s="1"/>
  <c r="G98" i="250" a="1"/>
  <c r="G98" i="250" s="1"/>
  <c r="H98" i="250" s="1"/>
  <c r="G22" i="254" a="1"/>
  <c r="G22" i="254" s="1"/>
  <c r="H22" i="254" s="1"/>
  <c r="G218" i="250" a="1"/>
  <c r="G218" i="250" s="1"/>
  <c r="H218" i="250" s="1"/>
  <c r="G47" i="250" a="1"/>
  <c r="G47" i="250" s="1"/>
  <c r="H47" i="250" s="1"/>
  <c r="G206" i="254" a="1"/>
  <c r="G206" i="254" s="1"/>
  <c r="H206" i="254" s="1"/>
  <c r="G275" i="250" a="1"/>
  <c r="G275" i="250" s="1"/>
  <c r="H275" i="250" s="1"/>
  <c r="G62" i="250" a="1"/>
  <c r="G62" i="250" s="1"/>
  <c r="H62" i="250" s="1"/>
  <c r="G281" i="252" a="1"/>
  <c r="G281" i="252" s="1"/>
  <c r="H281" i="252" s="1"/>
  <c r="G17" i="252" a="1"/>
  <c r="G17" i="252" s="1"/>
  <c r="H17" i="252" s="1"/>
  <c r="G253" i="254" a="1"/>
  <c r="G253" i="254" s="1"/>
  <c r="H253" i="254" s="1"/>
  <c r="G68" i="256" a="1"/>
  <c r="G68" i="256" s="1"/>
  <c r="H68" i="256" s="1"/>
  <c r="G165" i="256" a="1"/>
  <c r="G165" i="256" s="1"/>
  <c r="H165" i="256" s="1"/>
  <c r="G258" i="254" a="1"/>
  <c r="G258" i="254" s="1"/>
  <c r="H258" i="254" s="1"/>
  <c r="G254" i="252" a="1"/>
  <c r="G254" i="252" s="1"/>
  <c r="H254" i="252" s="1"/>
  <c r="G171" i="256" a="1"/>
  <c r="G171" i="256" s="1"/>
  <c r="H171" i="256" s="1"/>
  <c r="G13" i="256" a="1"/>
  <c r="G13" i="256" s="1"/>
  <c r="H13" i="256" s="1"/>
  <c r="G27" i="256" a="1"/>
  <c r="G27" i="256" s="1"/>
  <c r="H27" i="256" s="1"/>
  <c r="G161" i="254" a="1"/>
  <c r="G161" i="254" s="1"/>
  <c r="H161" i="254" s="1"/>
  <c r="G123" i="256" a="1"/>
  <c r="G123" i="256" s="1"/>
  <c r="H123" i="256" s="1"/>
  <c r="G306" i="254" a="1"/>
  <c r="G306" i="254" s="1"/>
  <c r="H306" i="254" s="1"/>
  <c r="G85" i="252" a="1"/>
  <c r="G85" i="252" s="1"/>
  <c r="H85" i="252" s="1"/>
  <c r="G229" i="248" a="1"/>
  <c r="G229" i="248" s="1"/>
  <c r="G166" i="254" a="1"/>
  <c r="G166" i="254" s="1"/>
  <c r="H166" i="254" s="1"/>
  <c r="G97" i="252" a="1"/>
  <c r="G97" i="252" s="1"/>
  <c r="H97" i="252" s="1"/>
  <c r="G117" i="248" a="1"/>
  <c r="G117" i="248" s="1"/>
  <c r="G280" i="246" a="1"/>
  <c r="G280" i="246" s="1"/>
  <c r="G122" i="252" a="1"/>
  <c r="G122" i="252" s="1"/>
  <c r="H122" i="252" s="1"/>
  <c r="G15" i="250" a="1"/>
  <c r="G15" i="250" s="1"/>
  <c r="H15" i="250" s="1"/>
  <c r="G157" i="248" a="1"/>
  <c r="G157" i="248" s="1"/>
  <c r="G286" i="246" a="1"/>
  <c r="G286" i="246" s="1"/>
  <c r="G60" i="250" a="1"/>
  <c r="G60" i="250" s="1"/>
  <c r="H60" i="250" s="1"/>
  <c r="G199" i="248" a="1"/>
  <c r="G199" i="248" s="1"/>
  <c r="G100" i="248" a="1"/>
  <c r="G100" i="248" s="1"/>
  <c r="G4" i="248" a="1"/>
  <c r="G4" i="248" s="1"/>
  <c r="G189" i="246" a="1"/>
  <c r="G189" i="246" s="1"/>
  <c r="G270" i="250" a="1"/>
  <c r="G270" i="250" s="1"/>
  <c r="H270" i="250" s="1"/>
  <c r="G206" i="248" a="1"/>
  <c r="G206" i="248" s="1"/>
  <c r="G123" i="248" a="1"/>
  <c r="G123" i="248" s="1"/>
  <c r="G288" i="254" a="1"/>
  <c r="G288" i="254" s="1"/>
  <c r="H288" i="254" s="1"/>
  <c r="G24" i="254" a="1"/>
  <c r="G24" i="254" s="1"/>
  <c r="H24" i="254" s="1"/>
  <c r="G287" i="248" a="1"/>
  <c r="G287" i="248" s="1"/>
  <c r="G275" i="246" a="1"/>
  <c r="G275" i="246" s="1"/>
  <c r="G279" i="244" a="1"/>
  <c r="G279" i="244" s="1"/>
  <c r="G261" i="242" a="1"/>
  <c r="G261" i="242" s="1"/>
  <c r="G273" i="240" a="1"/>
  <c r="G273" i="240" s="1"/>
  <c r="G22" i="240" a="1"/>
  <c r="G22" i="240" s="1"/>
  <c r="G261" i="238" a="1"/>
  <c r="G261" i="238" s="1"/>
  <c r="G142" i="246" a="1"/>
  <c r="G142" i="246" s="1"/>
  <c r="G214" i="244" a="1"/>
  <c r="G214" i="244" s="1"/>
  <c r="G114" i="242" a="1"/>
  <c r="G114" i="242" s="1"/>
  <c r="G135" i="240" a="1"/>
  <c r="G135" i="240" s="1"/>
  <c r="G211" i="238" a="1"/>
  <c r="G211" i="238" s="1"/>
  <c r="G13" i="238" a="1"/>
  <c r="G13" i="238" s="1"/>
  <c r="G217" i="248" a="1"/>
  <c r="G217" i="248" s="1"/>
  <c r="G118" i="246" a="1"/>
  <c r="G118" i="246" s="1"/>
  <c r="G293" i="244" a="1"/>
  <c r="G293" i="244" s="1"/>
  <c r="G126" i="244" a="1"/>
  <c r="G126" i="244" s="1"/>
  <c r="G243" i="240" a="1"/>
  <c r="G243" i="240" s="1"/>
  <c r="G297" i="238" a="1"/>
  <c r="G297" i="238" s="1"/>
  <c r="G269" i="244" a="1"/>
  <c r="G269" i="244" s="1"/>
  <c r="G216" i="242" a="1"/>
  <c r="G216" i="242" s="1"/>
  <c r="G189" i="240" a="1"/>
  <c r="G189" i="240" s="1"/>
  <c r="G75" i="240" a="1"/>
  <c r="G75" i="240" s="1"/>
  <c r="G266" i="238" a="1"/>
  <c r="G266" i="238" s="1"/>
  <c r="G140" i="238" a="1"/>
  <c r="G140" i="238" s="1"/>
  <c r="G230" i="238" a="1"/>
  <c r="G230" i="238" s="1"/>
  <c r="G62" i="246" a="1"/>
  <c r="G62" i="246" s="1"/>
  <c r="G297" i="242" a="1"/>
  <c r="G297" i="242" s="1"/>
  <c r="G121" i="240" a="1"/>
  <c r="G121" i="240" s="1"/>
  <c r="G253" i="238" a="1"/>
  <c r="G253" i="238" s="1"/>
  <c r="G104" i="238" a="1"/>
  <c r="G104" i="238" s="1"/>
  <c r="G164" i="242" a="1"/>
  <c r="G164" i="242" s="1"/>
  <c r="G229" i="238" a="1"/>
  <c r="G229" i="238" s="1"/>
  <c r="G257" i="246" a="1"/>
  <c r="G257" i="246" s="1"/>
  <c r="G94" i="246" a="1"/>
  <c r="G94" i="246" s="1"/>
  <c r="G304" i="244" a="1"/>
  <c r="G304" i="244" s="1"/>
  <c r="G108" i="242" a="1"/>
  <c r="G108" i="242" s="1"/>
  <c r="G68" i="238" a="1"/>
  <c r="G68" i="238" s="1"/>
  <c r="G246" i="238" a="1"/>
  <c r="G246" i="238" s="1"/>
  <c r="G196" i="244" a="1"/>
  <c r="G196" i="244" s="1"/>
  <c r="G152" i="250" a="1"/>
  <c r="G152" i="250" s="1"/>
  <c r="H152" i="250" s="1"/>
  <c r="G156" i="254" a="1"/>
  <c r="G156" i="254" s="1"/>
  <c r="H156" i="254" s="1"/>
  <c r="G269" i="250" a="1"/>
  <c r="G269" i="250" s="1"/>
  <c r="H269" i="250" s="1"/>
  <c r="G134" i="250" a="1"/>
  <c r="G134" i="250" s="1"/>
  <c r="H134" i="250" s="1"/>
  <c r="G14" i="250" a="1"/>
  <c r="G14" i="250" s="1"/>
  <c r="H14" i="250" s="1"/>
  <c r="G158" i="254" a="1"/>
  <c r="G158" i="254" s="1"/>
  <c r="H158" i="254" s="1"/>
  <c r="G102" i="252" a="1"/>
  <c r="G102" i="252" s="1"/>
  <c r="H102" i="252" s="1"/>
  <c r="G86" i="254" a="1"/>
  <c r="G86" i="254" s="1"/>
  <c r="H86" i="254" s="1"/>
  <c r="G116" i="252" a="1"/>
  <c r="G116" i="252" s="1"/>
  <c r="H116" i="252" s="1"/>
  <c r="G86" i="256" a="1"/>
  <c r="G86" i="256" s="1"/>
  <c r="H86" i="256" s="1"/>
  <c r="G224" i="256" a="1"/>
  <c r="G224" i="256" s="1"/>
  <c r="H224" i="256" s="1"/>
  <c r="G15" i="256" a="1"/>
  <c r="G15" i="256" s="1"/>
  <c r="H15" i="256" s="1"/>
  <c r="G147" i="256" a="1"/>
  <c r="G147" i="256" s="1"/>
  <c r="H147" i="256" s="1"/>
  <c r="G75" i="256" a="1"/>
  <c r="G75" i="256" s="1"/>
  <c r="H75" i="256" s="1"/>
  <c r="G256" i="254" a="1"/>
  <c r="G256" i="254" s="1"/>
  <c r="H256" i="254" s="1"/>
  <c r="G229" i="252" a="1"/>
  <c r="G229" i="252" s="1"/>
  <c r="H229" i="252" s="1"/>
  <c r="G153" i="256" a="1"/>
  <c r="G153" i="256" s="1"/>
  <c r="H153" i="256" s="1"/>
  <c r="G7" i="256" a="1"/>
  <c r="G7" i="256" s="1"/>
  <c r="H7" i="256" s="1"/>
  <c r="G300" i="254" a="1"/>
  <c r="G300" i="254" s="1"/>
  <c r="H300" i="254" s="1"/>
  <c r="G71" i="254" a="1"/>
  <c r="G71" i="254" s="1"/>
  <c r="H71" i="254" s="1"/>
  <c r="G93" i="256" a="1"/>
  <c r="G93" i="256" s="1"/>
  <c r="H93" i="256" s="1"/>
  <c r="G286" i="254" a="1"/>
  <c r="G286" i="254" s="1"/>
  <c r="H286" i="254" s="1"/>
  <c r="G67" i="252" a="1"/>
  <c r="G67" i="252" s="1"/>
  <c r="H67" i="252" s="1"/>
  <c r="G183" i="248" a="1"/>
  <c r="G183" i="248" s="1"/>
  <c r="G10" i="254" a="1"/>
  <c r="G10" i="254" s="1"/>
  <c r="H10" i="254" s="1"/>
  <c r="G79" i="252" a="1"/>
  <c r="G79" i="252" s="1"/>
  <c r="H79" i="252" s="1"/>
  <c r="G103" i="248" a="1"/>
  <c r="G103" i="248" s="1"/>
  <c r="G251" i="246" a="1"/>
  <c r="G251" i="246" s="1"/>
  <c r="G299" i="248" a="1"/>
  <c r="G299" i="248" s="1"/>
  <c r="G153" i="248" a="1"/>
  <c r="G153" i="248" s="1"/>
  <c r="G31" i="248" a="1"/>
  <c r="G31" i="248" s="1"/>
  <c r="G239" i="246" a="1"/>
  <c r="G239" i="246" s="1"/>
  <c r="G6" i="250" a="1"/>
  <c r="G6" i="250" s="1"/>
  <c r="H6" i="250" s="1"/>
  <c r="G195" i="248" a="1"/>
  <c r="G195" i="248" s="1"/>
  <c r="G99" i="248" a="1"/>
  <c r="G99" i="248" s="1"/>
  <c r="G293" i="246" a="1"/>
  <c r="G293" i="246" s="1"/>
  <c r="G246" i="254" a="1"/>
  <c r="G246" i="254" s="1"/>
  <c r="H246" i="254" s="1"/>
  <c r="G252" i="250" a="1"/>
  <c r="G252" i="250" s="1"/>
  <c r="H252" i="250" s="1"/>
  <c r="G201" i="248" a="1"/>
  <c r="G201" i="248" s="1"/>
  <c r="G106" i="248" a="1"/>
  <c r="G106" i="248" s="1"/>
  <c r="G252" i="254" a="1"/>
  <c r="G252" i="254" s="1"/>
  <c r="H252" i="254" s="1"/>
  <c r="G23" i="254" a="1"/>
  <c r="G23" i="254" s="1"/>
  <c r="H23" i="254" s="1"/>
  <c r="G262" i="248" a="1"/>
  <c r="G262" i="248" s="1"/>
  <c r="G155" i="246" a="1"/>
  <c r="G155" i="246" s="1"/>
  <c r="G246" i="244" a="1"/>
  <c r="G246" i="244" s="1"/>
  <c r="G257" i="240" a="1"/>
  <c r="G257" i="240" s="1"/>
  <c r="G21" i="240" a="1"/>
  <c r="G21" i="240" s="1"/>
  <c r="G49" i="238" a="1"/>
  <c r="G49" i="238" s="1"/>
  <c r="G122" i="246" a="1"/>
  <c r="G122" i="246" s="1"/>
  <c r="G253" i="242" a="1"/>
  <c r="G253" i="242" s="1"/>
  <c r="G62" i="242" a="1"/>
  <c r="G62" i="242" s="1"/>
  <c r="G27" i="240" a="1"/>
  <c r="G27" i="240" s="1"/>
  <c r="G133" i="238" a="1"/>
  <c r="G133" i="238" s="1"/>
  <c r="G165" i="248" a="1"/>
  <c r="G165" i="248" s="1"/>
  <c r="G117" i="246" a="1"/>
  <c r="G117" i="246" s="1"/>
  <c r="G282" i="244" a="1"/>
  <c r="G282" i="244" s="1"/>
  <c r="G72" i="244" a="1"/>
  <c r="G72" i="244" s="1"/>
  <c r="G232" i="240" a="1"/>
  <c r="G232" i="240" s="1"/>
  <c r="G193" i="238" a="1"/>
  <c r="G193" i="238" s="1"/>
  <c r="G268" i="244" a="1"/>
  <c r="G268" i="244" s="1"/>
  <c r="G186" i="242" a="1"/>
  <c r="G186" i="242" s="1"/>
  <c r="G177" i="240" a="1"/>
  <c r="G177" i="240" s="1"/>
  <c r="G58" i="240" a="1"/>
  <c r="G58" i="240" s="1"/>
  <c r="G223" i="238" a="1"/>
  <c r="G223" i="238" s="1"/>
  <c r="G139" i="238" a="1"/>
  <c r="G139" i="238" s="1"/>
  <c r="G187" i="238" a="1"/>
  <c r="G187" i="238" s="1"/>
  <c r="G46" i="246" a="1"/>
  <c r="G46" i="246" s="1"/>
  <c r="G289" i="242" a="1"/>
  <c r="G289" i="242" s="1"/>
  <c r="G249" i="238" a="1"/>
  <c r="G249" i="238" s="1"/>
  <c r="G103" i="238" a="1"/>
  <c r="G103" i="238" s="1"/>
  <c r="G134" i="242" a="1"/>
  <c r="G134" i="242" s="1"/>
  <c r="G256" i="246" a="1"/>
  <c r="G256" i="246" s="1"/>
  <c r="G76" i="246" a="1"/>
  <c r="G76" i="246" s="1"/>
  <c r="G238" i="244" a="1"/>
  <c r="G238" i="244" s="1"/>
  <c r="G56" i="242" a="1"/>
  <c r="G56" i="242" s="1"/>
  <c r="G97" i="238" a="1"/>
  <c r="G97" i="238" s="1"/>
  <c r="G298" i="244" a="1"/>
  <c r="G298" i="244" s="1"/>
  <c r="G131" i="246" a="1"/>
  <c r="G131" i="246" s="1"/>
  <c r="G219" i="250" a="1"/>
  <c r="G219" i="250" s="1"/>
  <c r="H219" i="250" s="1"/>
  <c r="G251" i="254" a="1"/>
  <c r="G251" i="254" s="1"/>
  <c r="H251" i="254" s="1"/>
  <c r="G201" i="250" a="1"/>
  <c r="G201" i="250" s="1"/>
  <c r="H201" i="250" s="1"/>
  <c r="G101" i="250" a="1"/>
  <c r="G101" i="250" s="1"/>
  <c r="H101" i="250" s="1"/>
  <c r="G116" i="248" a="1"/>
  <c r="G116" i="248" s="1"/>
  <c r="G249" i="252" a="1"/>
  <c r="G249" i="252" s="1"/>
  <c r="H249" i="252" s="1"/>
  <c r="G203" i="250" a="1"/>
  <c r="G203" i="250" s="1"/>
  <c r="H203" i="250" s="1"/>
  <c r="G28" i="256" a="1"/>
  <c r="G28" i="256" s="1"/>
  <c r="H28" i="256" s="1"/>
  <c r="G145" i="256" a="1"/>
  <c r="G145" i="256" s="1"/>
  <c r="H145" i="256" s="1"/>
  <c r="G212" i="252" a="1"/>
  <c r="G212" i="252" s="1"/>
  <c r="H212" i="252" s="1"/>
  <c r="G298" i="238" a="1"/>
  <c r="G298" i="238" s="1"/>
  <c r="G292" i="254" a="1"/>
  <c r="G292" i="254" s="1"/>
  <c r="H292" i="254" s="1"/>
  <c r="G129" i="256" a="1"/>
  <c r="G129" i="256" s="1"/>
  <c r="H129" i="256" s="1"/>
  <c r="G45" i="256" a="1"/>
  <c r="G45" i="256" s="1"/>
  <c r="H45" i="256" s="1"/>
  <c r="G250" i="254" a="1"/>
  <c r="G250" i="254" s="1"/>
  <c r="H250" i="254" s="1"/>
  <c r="G211" i="252" a="1"/>
  <c r="G211" i="252" s="1"/>
  <c r="H211" i="252" s="1"/>
  <c r="G135" i="256" a="1"/>
  <c r="G135" i="256" s="1"/>
  <c r="H135" i="256" s="1"/>
  <c r="G274" i="254" a="1"/>
  <c r="G274" i="254" s="1"/>
  <c r="H274" i="254" s="1"/>
  <c r="G270" i="254" a="1"/>
  <c r="G270" i="254" s="1"/>
  <c r="H270" i="254" s="1"/>
  <c r="G92" i="256" a="1"/>
  <c r="G92" i="256" s="1"/>
  <c r="H92" i="256" s="1"/>
  <c r="G257" i="254" a="1"/>
  <c r="G257" i="254" s="1"/>
  <c r="H257" i="254" s="1"/>
  <c r="G61" i="252" a="1"/>
  <c r="G61" i="252" s="1"/>
  <c r="H61" i="252" s="1"/>
  <c r="G145" i="248" a="1"/>
  <c r="G145" i="248" s="1"/>
  <c r="G239" i="250" a="1"/>
  <c r="G239" i="250" s="1"/>
  <c r="H239" i="250" s="1" a="1"/>
  <c r="H239" i="250" s="1"/>
  <c r="G76" i="248" a="1"/>
  <c r="G76" i="248" s="1"/>
  <c r="G264" i="254" a="1"/>
  <c r="G264" i="254" s="1"/>
  <c r="H264" i="254" s="1"/>
  <c r="G87" i="250" a="1"/>
  <c r="G87" i="250" s="1"/>
  <c r="H87" i="250" s="1"/>
  <c r="G248" i="248" a="1"/>
  <c r="G248" i="248" s="1"/>
  <c r="G148" i="248" a="1"/>
  <c r="G148" i="248" s="1"/>
  <c r="G27" i="248" a="1"/>
  <c r="G27" i="248" s="1"/>
  <c r="G282" i="254" a="1"/>
  <c r="G282" i="254" s="1"/>
  <c r="H282" i="254" s="1"/>
  <c r="G281" i="248" a="1"/>
  <c r="G281" i="248" s="1"/>
  <c r="G171" i="248" a="1"/>
  <c r="G171" i="248" s="1"/>
  <c r="G98" i="248" a="1"/>
  <c r="G98" i="248" s="1"/>
  <c r="G264" i="246" a="1"/>
  <c r="G264" i="246" s="1"/>
  <c r="G240" i="254" a="1"/>
  <c r="G240" i="254" s="1"/>
  <c r="H240" i="254" s="1"/>
  <c r="G305" i="248" a="1"/>
  <c r="G305" i="248" s="1"/>
  <c r="G181" i="248" a="1"/>
  <c r="G181" i="248" s="1"/>
  <c r="G63" i="248" a="1"/>
  <c r="G63" i="248" s="1"/>
  <c r="G197" i="254" a="1"/>
  <c r="G197" i="254" s="1"/>
  <c r="H197" i="254" s="1"/>
  <c r="G209" i="252" a="1"/>
  <c r="G209" i="252" s="1"/>
  <c r="H209" i="252" s="1"/>
  <c r="G257" i="248" a="1"/>
  <c r="G257" i="248" s="1"/>
  <c r="G130" i="246" a="1"/>
  <c r="G130" i="246" s="1"/>
  <c r="G245" i="244" a="1"/>
  <c r="G245" i="244" s="1"/>
  <c r="G122" i="242" a="1"/>
  <c r="G122" i="242" s="1"/>
  <c r="G118" i="240" a="1"/>
  <c r="G118" i="240" s="1"/>
  <c r="G169" i="238" a="1"/>
  <c r="G169" i="238" s="1"/>
  <c r="G32" i="238" a="1"/>
  <c r="G32" i="238" s="1"/>
  <c r="G306" i="246" a="1"/>
  <c r="G306" i="246" s="1"/>
  <c r="G236" i="242" a="1"/>
  <c r="G236" i="242" s="1"/>
  <c r="G286" i="240" a="1"/>
  <c r="G286" i="240" s="1"/>
  <c r="G8" i="240" a="1"/>
  <c r="G8" i="240" s="1"/>
  <c r="G115" i="238" a="1"/>
  <c r="G115" i="238" s="1"/>
  <c r="G194" i="238" a="1"/>
  <c r="G194" i="238" s="1"/>
  <c r="G214" i="246" a="1"/>
  <c r="G214" i="246" s="1"/>
  <c r="G281" i="244" a="1"/>
  <c r="G281" i="244" s="1"/>
  <c r="G211" i="242" a="1"/>
  <c r="G211" i="242" s="1"/>
  <c r="G193" i="240" a="1"/>
  <c r="G193" i="240" s="1"/>
  <c r="G236" i="246" a="1"/>
  <c r="G236" i="246" s="1"/>
  <c r="G202" i="244" a="1"/>
  <c r="G202" i="244" s="1"/>
  <c r="G176" i="240" a="1"/>
  <c r="G176" i="240" s="1"/>
  <c r="G44" i="240" a="1"/>
  <c r="G44" i="240" s="1"/>
  <c r="G199" i="238" a="1"/>
  <c r="G199" i="238" s="1"/>
  <c r="G61" i="238" a="1"/>
  <c r="G61" i="238" s="1"/>
  <c r="G86" i="238" a="1"/>
  <c r="G86" i="238" s="1"/>
  <c r="G45" i="246" a="1"/>
  <c r="G45" i="246" s="1"/>
  <c r="G26" i="242" a="1"/>
  <c r="G26" i="242" s="1"/>
  <c r="G74" i="240" a="1"/>
  <c r="G74" i="240" s="1"/>
  <c r="G163" i="238" a="1"/>
  <c r="G163" i="238" s="1"/>
  <c r="G25" i="238" a="1"/>
  <c r="G25" i="238" s="1"/>
  <c r="G86" i="242" a="1"/>
  <c r="G86" i="242" s="1"/>
  <c r="G85" i="238" a="1"/>
  <c r="G85" i="238" s="1"/>
  <c r="G255" i="246" a="1"/>
  <c r="G255" i="246" s="1"/>
  <c r="G58" i="246" a="1"/>
  <c r="G58" i="246" s="1"/>
  <c r="G178" i="244" a="1"/>
  <c r="G178" i="244" s="1"/>
  <c r="G255" i="238" a="1"/>
  <c r="G255" i="238" s="1"/>
  <c r="G195" i="240" a="1"/>
  <c r="G195" i="240" s="1"/>
  <c r="G249" i="242" a="1"/>
  <c r="G249" i="242" s="1"/>
  <c r="G302" i="242" a="1"/>
  <c r="G302" i="242" s="1"/>
  <c r="G305" i="250" a="1"/>
  <c r="G305" i="250" s="1"/>
  <c r="H305" i="250" s="1"/>
  <c r="G11" i="250" a="1"/>
  <c r="G11" i="250" s="1"/>
  <c r="H11" i="250" s="1"/>
  <c r="G271" i="252" a="1"/>
  <c r="G271" i="252" s="1"/>
  <c r="H271" i="252" s="1"/>
  <c r="G8" i="252" a="1"/>
  <c r="G8" i="252" s="1"/>
  <c r="H8" i="252" s="1"/>
  <c r="G167" i="250" a="1"/>
  <c r="G167" i="250" s="1"/>
  <c r="H167" i="250" s="1"/>
  <c r="G108" i="250" a="1"/>
  <c r="G108" i="250" s="1"/>
  <c r="H108" i="250" s="1"/>
  <c r="G131" i="254" a="1"/>
  <c r="G131" i="254" s="1"/>
  <c r="H131" i="254" s="1"/>
  <c r="G257" i="250" a="1"/>
  <c r="G257" i="250" s="1"/>
  <c r="H257" i="250" s="1"/>
  <c r="G97" i="256" a="1"/>
  <c r="G97" i="256" s="1"/>
  <c r="H97" i="256" s="1"/>
  <c r="G15" i="254" a="1"/>
  <c r="G15" i="254" s="1"/>
  <c r="H15" i="254" s="1"/>
  <c r="G217" i="256" a="1"/>
  <c r="G217" i="256" s="1"/>
  <c r="H217" i="256" s="1"/>
  <c r="G300" i="252" a="1"/>
  <c r="G300" i="252" s="1"/>
  <c r="H300" i="252" s="1"/>
  <c r="G89" i="254" a="1"/>
  <c r="G89" i="254" s="1"/>
  <c r="H89" i="254" s="1"/>
  <c r="G44" i="256" a="1"/>
  <c r="G44" i="256" s="1"/>
  <c r="H44" i="256" s="1"/>
  <c r="G119" i="254" a="1"/>
  <c r="G119" i="254" s="1"/>
  <c r="H119" i="254" s="1"/>
  <c r="G117" i="256" a="1"/>
  <c r="G117" i="256" s="1"/>
  <c r="H117" i="256" s="1"/>
  <c r="G105" i="256" a="1"/>
  <c r="G105" i="256" s="1"/>
  <c r="H105" i="256" s="1"/>
  <c r="G233" i="254" a="1"/>
  <c r="G233" i="254" s="1"/>
  <c r="H233" i="254" s="1"/>
  <c r="G121" i="252" a="1"/>
  <c r="G121" i="252" s="1"/>
  <c r="H121" i="252" s="1"/>
  <c r="G63" i="256" a="1"/>
  <c r="G63" i="256" s="1"/>
  <c r="H63" i="256" s="1"/>
  <c r="G215" i="254" a="1"/>
  <c r="G215" i="254" s="1"/>
  <c r="H215" i="254" s="1"/>
  <c r="G12" i="252" a="1"/>
  <c r="G12" i="252" s="1"/>
  <c r="H12" i="252" s="1"/>
  <c r="G276" i="254" a="1"/>
  <c r="G276" i="254" s="1"/>
  <c r="H276" i="254" s="1"/>
  <c r="G157" i="252" a="1"/>
  <c r="G157" i="252" s="1"/>
  <c r="H157" i="252" s="1"/>
  <c r="G269" i="248" a="1"/>
  <c r="G269" i="248" s="1"/>
  <c r="G75" i="248" a="1"/>
  <c r="G75" i="248" s="1"/>
  <c r="G58" i="254" a="1"/>
  <c r="G58" i="254" s="1"/>
  <c r="H58" i="254" s="1"/>
  <c r="G69" i="250" a="1"/>
  <c r="G69" i="250" s="1"/>
  <c r="H69" i="250" s="1"/>
  <c r="G237" i="248" a="1"/>
  <c r="G237" i="248" s="1"/>
  <c r="G147" i="248" a="1"/>
  <c r="G147" i="248" s="1"/>
  <c r="G26" i="248" a="1"/>
  <c r="G26" i="248" s="1"/>
  <c r="G125" i="254" a="1"/>
  <c r="G125" i="254" s="1"/>
  <c r="H125" i="254" s="1"/>
  <c r="G254" i="248" a="1"/>
  <c r="G254" i="248" s="1"/>
  <c r="G170" i="248" a="1"/>
  <c r="G170" i="248" s="1"/>
  <c r="G57" i="248" a="1"/>
  <c r="G57" i="248" s="1"/>
  <c r="G239" i="254" a="1"/>
  <c r="G239" i="254" s="1"/>
  <c r="H239" i="254" s="1" a="1"/>
  <c r="H239" i="254" s="1"/>
  <c r="G272" i="248" a="1"/>
  <c r="G272" i="248" s="1"/>
  <c r="G303" i="246" a="1"/>
  <c r="G303" i="246" s="1"/>
  <c r="G179" i="254" a="1"/>
  <c r="G179" i="254" s="1"/>
  <c r="H179" i="254" s="1"/>
  <c r="G306" i="250" a="1"/>
  <c r="G306" i="250" s="1"/>
  <c r="H306" i="250" s="1"/>
  <c r="G256" i="248" a="1"/>
  <c r="G256" i="248" s="1"/>
  <c r="G82" i="246" a="1"/>
  <c r="G82" i="246" s="1"/>
  <c r="G154" i="244" a="1"/>
  <c r="G154" i="244" s="1"/>
  <c r="G78" i="242" a="1"/>
  <c r="G78" i="242" s="1"/>
  <c r="G93" i="240" a="1"/>
  <c r="G93" i="240" s="1"/>
  <c r="G151" i="238" a="1"/>
  <c r="G151" i="238" s="1"/>
  <c r="G31" i="238" a="1"/>
  <c r="G31" i="238" s="1"/>
  <c r="G305" i="246" a="1"/>
  <c r="G305" i="246" s="1"/>
  <c r="G106" i="246" a="1"/>
  <c r="G106" i="246" s="1"/>
  <c r="G206" i="242" a="1"/>
  <c r="G206" i="242" s="1"/>
  <c r="G213" i="240" a="1"/>
  <c r="G213" i="240" s="1"/>
  <c r="G292" i="238" a="1"/>
  <c r="G292" i="238" s="1"/>
  <c r="G55" i="238" a="1"/>
  <c r="G55" i="238" s="1"/>
  <c r="G170" i="246" a="1"/>
  <c r="G170" i="246" s="1"/>
  <c r="G14" i="246" a="1"/>
  <c r="G14" i="246" s="1"/>
  <c r="G252" i="244" a="1"/>
  <c r="G252" i="244" s="1"/>
  <c r="G92" i="242" a="1"/>
  <c r="G92" i="242" s="1"/>
  <c r="G105" i="240" a="1"/>
  <c r="G105" i="240" s="1"/>
  <c r="G166" i="246" a="1"/>
  <c r="G166" i="246" s="1"/>
  <c r="G166" i="244" a="1"/>
  <c r="G166" i="244" s="1"/>
  <c r="G98" i="242" a="1"/>
  <c r="G98" i="242" s="1"/>
  <c r="G153" i="240" a="1"/>
  <c r="G153" i="240" s="1"/>
  <c r="G43" i="240" a="1"/>
  <c r="G43" i="240" s="1"/>
  <c r="G181" i="238" a="1"/>
  <c r="G181" i="238" s="1"/>
  <c r="G43" i="238" a="1"/>
  <c r="G43" i="238" s="1"/>
  <c r="G67" i="238" a="1"/>
  <c r="G67" i="238" s="1"/>
  <c r="G251" i="240" a="1"/>
  <c r="G251" i="240" s="1"/>
  <c r="G39" i="240" a="1"/>
  <c r="G39" i="240" s="1"/>
  <c r="G145" i="238" a="1"/>
  <c r="G145" i="238" s="1"/>
  <c r="G212" i="244" a="1"/>
  <c r="G212" i="244" s="1"/>
  <c r="G14" i="242" a="1"/>
  <c r="G14" i="242" s="1"/>
  <c r="G176" i="238" a="1"/>
  <c r="G176" i="238" s="1"/>
  <c r="G238" i="246" a="1"/>
  <c r="G238" i="246" s="1"/>
  <c r="G53" i="246" a="1"/>
  <c r="G53" i="246" s="1"/>
  <c r="G222" i="242" a="1"/>
  <c r="G222" i="242" s="1"/>
  <c r="G235" i="238" a="1"/>
  <c r="G235" i="238" s="1"/>
  <c r="G300" i="244" a="1"/>
  <c r="G300" i="244" s="1"/>
  <c r="G215" i="244" a="1"/>
  <c r="G215" i="244" s="1"/>
  <c r="G109" i="246" a="1"/>
  <c r="G109" i="246" s="1"/>
  <c r="G73" i="252" a="1"/>
  <c r="G73" i="252" s="1"/>
  <c r="H73" i="252" s="1"/>
  <c r="G75" i="250" a="1"/>
  <c r="G75" i="250" s="1"/>
  <c r="H75" i="250" s="1"/>
  <c r="G116" i="254" a="1"/>
  <c r="G116" i="254" s="1"/>
  <c r="H116" i="254" s="1"/>
  <c r="G108" i="252" a="1"/>
  <c r="G108" i="252" s="1"/>
  <c r="H108" i="252" s="1"/>
  <c r="G276" i="250" a="1"/>
  <c r="G276" i="250" s="1"/>
  <c r="H276" i="250" s="1"/>
  <c r="G170" i="250" a="1"/>
  <c r="G170" i="250" s="1"/>
  <c r="H170" i="250" s="1"/>
  <c r="G6" i="248" a="1"/>
  <c r="G6" i="248" s="1"/>
  <c r="G11" i="252" a="1"/>
  <c r="G11" i="252" s="1"/>
  <c r="H11" i="252" s="1"/>
  <c r="G187" i="256" a="1"/>
  <c r="G187" i="256" s="1"/>
  <c r="H187" i="256" s="1"/>
  <c r="G99" i="254" a="1"/>
  <c r="G99" i="254" s="1"/>
  <c r="H99" i="254" s="1"/>
  <c r="G303" i="256" a="1"/>
  <c r="G303" i="256" s="1"/>
  <c r="H303" i="256" s="1"/>
  <c r="G53" i="254" a="1"/>
  <c r="G53" i="254" s="1"/>
  <c r="H53" i="254" s="1"/>
  <c r="G99" i="256" a="1"/>
  <c r="G99" i="256" s="1"/>
  <c r="H99" i="256" s="1"/>
  <c r="G21" i="256" a="1"/>
  <c r="G21" i="256" s="1"/>
  <c r="H21" i="256" s="1"/>
  <c r="G107" i="254" a="1"/>
  <c r="G107" i="254" s="1"/>
  <c r="H107" i="254" s="1"/>
  <c r="G193" i="252" a="1"/>
  <c r="G193" i="252" s="1"/>
  <c r="H193" i="252" s="1"/>
  <c r="G57" i="256" a="1"/>
  <c r="G57" i="256" s="1"/>
  <c r="H57" i="256" s="1"/>
  <c r="G87" i="256" a="1"/>
  <c r="G87" i="256" s="1"/>
  <c r="H87" i="256" s="1"/>
  <c r="G227" i="254" a="1"/>
  <c r="G227" i="254" s="1"/>
  <c r="H227" i="254" s="1"/>
  <c r="G33" i="256" a="1"/>
  <c r="G33" i="256" s="1"/>
  <c r="H33" i="256" s="1"/>
  <c r="G277" i="252" a="1"/>
  <c r="G277" i="252" s="1"/>
  <c r="H277" i="252" s="1"/>
  <c r="G231" i="254" a="1"/>
  <c r="G231" i="254" s="1"/>
  <c r="H231" i="254" s="1"/>
  <c r="G139" i="252" a="1"/>
  <c r="G139" i="252" s="1"/>
  <c r="H139" i="252" s="1"/>
  <c r="G177" i="248" a="1"/>
  <c r="G177" i="248" s="1"/>
  <c r="G45" i="248" a="1"/>
  <c r="G45" i="248" s="1"/>
  <c r="G169" i="252" a="1"/>
  <c r="G169" i="252" s="1"/>
  <c r="H169" i="252" s="1"/>
  <c r="G42" i="250" a="1"/>
  <c r="G42" i="250" s="1"/>
  <c r="H42" i="250" s="1"/>
  <c r="G193" i="248" a="1"/>
  <c r="G193" i="248" s="1"/>
  <c r="G93" i="248" a="1"/>
  <c r="G93" i="248" s="1"/>
  <c r="G25" i="248" a="1"/>
  <c r="G25" i="248" s="1"/>
  <c r="G244" i="248" a="1"/>
  <c r="G244" i="248" s="1"/>
  <c r="G169" i="248" a="1"/>
  <c r="G169" i="248" s="1"/>
  <c r="G56" i="248" a="1"/>
  <c r="G56" i="248" s="1"/>
  <c r="G219" i="246" a="1"/>
  <c r="G219" i="246" s="1"/>
  <c r="G290" i="252" a="1"/>
  <c r="G290" i="252" s="1"/>
  <c r="H290" i="252" s="1"/>
  <c r="G243" i="248" a="1"/>
  <c r="G243" i="248" s="1"/>
  <c r="G129" i="248" a="1"/>
  <c r="G129" i="248" s="1"/>
  <c r="G226" i="246" a="1"/>
  <c r="G226" i="246" s="1"/>
  <c r="G288" i="250" a="1"/>
  <c r="G288" i="250" s="1"/>
  <c r="H288" i="250" s="1"/>
  <c r="G90" i="244" a="1"/>
  <c r="G90" i="244" s="1"/>
  <c r="G6" i="242" a="1"/>
  <c r="G6" i="242" s="1"/>
  <c r="G91" i="238" a="1"/>
  <c r="G91" i="238" s="1"/>
  <c r="G7" i="238" a="1"/>
  <c r="G7" i="238" s="1"/>
  <c r="G154" i="246" a="1"/>
  <c r="G154" i="246" s="1"/>
  <c r="G101" i="246" a="1"/>
  <c r="G101" i="246" s="1"/>
  <c r="G171" i="240" a="1"/>
  <c r="G171" i="240" s="1"/>
  <c r="G217" i="238" a="1"/>
  <c r="G217" i="238" s="1"/>
  <c r="G37" i="238" a="1"/>
  <c r="G37" i="238" s="1"/>
  <c r="G219" i="248" a="1"/>
  <c r="G219" i="248" s="1"/>
  <c r="G161" i="246" a="1"/>
  <c r="G161" i="246" s="1"/>
  <c r="G10" i="246" a="1"/>
  <c r="G10" i="246" s="1"/>
  <c r="G232" i="244" a="1"/>
  <c r="G232" i="244" s="1"/>
  <c r="G104" i="240" a="1"/>
  <c r="G104" i="240" s="1"/>
  <c r="G70" i="246" a="1"/>
  <c r="G70" i="246" s="1"/>
  <c r="G54" i="244" a="1"/>
  <c r="G54" i="244" s="1"/>
  <c r="G42" i="242" a="1"/>
  <c r="G42" i="242" s="1"/>
  <c r="G141" i="240" a="1"/>
  <c r="G141" i="240" s="1"/>
  <c r="G284" i="238" a="1"/>
  <c r="G284" i="238" s="1"/>
  <c r="G158" i="238" a="1"/>
  <c r="G158" i="238" s="1"/>
  <c r="G226" i="240" a="1"/>
  <c r="G226" i="240" s="1"/>
  <c r="G79" i="238" a="1"/>
  <c r="G79" i="238" s="1"/>
  <c r="G108" i="244" a="1"/>
  <c r="G108" i="244" s="1"/>
  <c r="G250" i="240" a="1"/>
  <c r="G250" i="240" s="1"/>
  <c r="G122" i="238" a="1"/>
  <c r="G122" i="238" s="1"/>
  <c r="G273" i="242" a="1"/>
  <c r="G273" i="242" s="1"/>
  <c r="G225" i="240" a="1"/>
  <c r="G225" i="240" s="1"/>
  <c r="G73" i="248" a="1"/>
  <c r="G73" i="248" s="1"/>
  <c r="G208" i="246" a="1"/>
  <c r="G208" i="246" s="1"/>
  <c r="G40" i="246" a="1"/>
  <c r="G40" i="246" s="1"/>
  <c r="G169" i="242" a="1"/>
  <c r="G169" i="242" s="1"/>
  <c r="G45" i="240" a="1"/>
  <c r="G45" i="240" s="1"/>
  <c r="G9" i="240" a="1"/>
  <c r="G9" i="240" s="1"/>
  <c r="G39" i="250" a="1"/>
  <c r="G39" i="250" s="1"/>
  <c r="H39" i="250" s="1"/>
  <c r="G149" i="252" a="1"/>
  <c r="G149" i="252" s="1"/>
  <c r="H149" i="252" s="1"/>
  <c r="G156" i="250" a="1"/>
  <c r="G156" i="250" s="1"/>
  <c r="H156" i="250" s="1"/>
  <c r="G168" i="248" a="1"/>
  <c r="G168" i="248" s="1"/>
  <c r="G20" i="254" a="1"/>
  <c r="G20" i="254" s="1"/>
  <c r="H20" i="254" s="1"/>
  <c r="G53" i="252" a="1"/>
  <c r="G53" i="252" s="1"/>
  <c r="H53" i="252" s="1"/>
  <c r="G234" i="250" a="1"/>
  <c r="G234" i="250" s="1"/>
  <c r="H234" i="250" s="1"/>
  <c r="G8" i="250" a="1"/>
  <c r="G8" i="250" s="1"/>
  <c r="H8" i="250" s="1"/>
  <c r="G83" i="252" a="1"/>
  <c r="G83" i="252" s="1"/>
  <c r="H83" i="252" s="1"/>
  <c r="G252" i="256" a="1"/>
  <c r="G252" i="256" s="1"/>
  <c r="H252" i="256" s="1"/>
  <c r="G22" i="256" a="1"/>
  <c r="G22" i="256" s="1"/>
  <c r="H22" i="256" s="1"/>
  <c r="G52" i="246" a="1"/>
  <c r="G52" i="246" s="1"/>
  <c r="G293" i="240" a="1"/>
  <c r="G293" i="240" s="1"/>
  <c r="G264" i="238" a="1"/>
  <c r="G264" i="238" s="1"/>
  <c r="G44" i="250" a="1"/>
  <c r="G44" i="250" s="1"/>
  <c r="H44" i="250" s="1"/>
  <c r="G166" i="252" a="1"/>
  <c r="G166" i="252" s="1"/>
  <c r="H166" i="252" s="1"/>
  <c r="G164" i="250" a="1"/>
  <c r="G164" i="250" s="1"/>
  <c r="H164" i="250" s="1"/>
  <c r="G194" i="248" a="1"/>
  <c r="G194" i="248" s="1"/>
  <c r="G130" i="252" a="1"/>
  <c r="G130" i="252" s="1"/>
  <c r="H130" i="252" s="1"/>
  <c r="G238" i="250" a="1"/>
  <c r="G238" i="250" s="1"/>
  <c r="H238" i="250" s="1"/>
  <c r="G133" i="252" a="1"/>
  <c r="G133" i="252" s="1"/>
  <c r="H133" i="252" s="1"/>
  <c r="G254" i="256" a="1"/>
  <c r="G254" i="256" s="1"/>
  <c r="H254" i="256" s="1"/>
  <c r="G192" i="254" a="1"/>
  <c r="G192" i="254" s="1"/>
  <c r="H192" i="254" s="1"/>
  <c r="G31" i="256" a="1"/>
  <c r="G31" i="256" s="1"/>
  <c r="H31" i="256" s="1"/>
  <c r="G275" i="244" a="1"/>
  <c r="G275" i="244" s="1"/>
  <c r="G145" i="246" a="1"/>
  <c r="G145" i="246" s="1"/>
  <c r="G82" i="252" a="1"/>
  <c r="G82" i="252" s="1"/>
  <c r="H82" i="252" s="1"/>
  <c r="G110" i="250" a="1"/>
  <c r="G110" i="250" s="1"/>
  <c r="H110" i="250" s="1"/>
  <c r="G234" i="254" a="1"/>
  <c r="G234" i="254" s="1"/>
  <c r="H234" i="254" s="1"/>
  <c r="G152" i="252" a="1"/>
  <c r="G152" i="252" s="1"/>
  <c r="H152" i="252" s="1"/>
  <c r="G294" i="250" a="1"/>
  <c r="G294" i="250" s="1"/>
  <c r="H294" i="250" s="1"/>
  <c r="G191" i="250" a="1"/>
  <c r="G191" i="250" s="1"/>
  <c r="H191" i="250" s="1"/>
  <c r="G120" i="248" a="1"/>
  <c r="G120" i="248" s="1"/>
  <c r="G32" i="252" a="1"/>
  <c r="G32" i="252" s="1"/>
  <c r="H32" i="252" s="1"/>
  <c r="G194" i="256" a="1"/>
  <c r="G194" i="256" s="1"/>
  <c r="H194" i="256" s="1"/>
  <c r="G137" i="254" a="1"/>
  <c r="G137" i="254" s="1"/>
  <c r="H137" i="254" s="1"/>
  <c r="G297" i="254" a="1"/>
  <c r="G297" i="254" s="1"/>
  <c r="H297" i="254" s="1"/>
  <c r="G285" i="242" a="1"/>
  <c r="G285" i="242" s="1"/>
  <c r="G137" i="244" a="1"/>
  <c r="G137" i="244" s="1"/>
  <c r="G226" i="244" a="1"/>
  <c r="G226" i="244" s="1"/>
  <c r="G27" i="252" a="1"/>
  <c r="G27" i="252" s="1"/>
  <c r="H27" i="252" s="1"/>
  <c r="G48" i="250" a="1"/>
  <c r="G48" i="250" s="1"/>
  <c r="H48" i="250" s="1"/>
  <c r="G76" i="254" a="1"/>
  <c r="G76" i="254" s="1"/>
  <c r="H76" i="254" s="1"/>
  <c r="G30" i="252" a="1"/>
  <c r="G30" i="252" s="1"/>
  <c r="H30" i="252" s="1"/>
  <c r="G192" i="250" a="1"/>
  <c r="G192" i="250" s="1"/>
  <c r="H192" i="250" s="1"/>
  <c r="G137" i="250" a="1"/>
  <c r="G137" i="250" s="1"/>
  <c r="H137" i="250" s="1"/>
  <c r="G170" i="254" a="1"/>
  <c r="G170" i="254" s="1"/>
  <c r="H170" i="254" s="1"/>
  <c r="G289" i="250" a="1"/>
  <c r="G289" i="250" s="1"/>
  <c r="H289" i="250" s="1"/>
  <c r="G132" i="256" a="1"/>
  <c r="G132" i="256" s="1"/>
  <c r="H132" i="256" s="1"/>
  <c r="G260" i="256" a="1"/>
  <c r="G260" i="256" s="1"/>
  <c r="H260" i="256" s="1"/>
  <c r="G28" i="254" a="1"/>
  <c r="G28" i="254" s="1"/>
  <c r="H28" i="254" s="1"/>
  <c r="G110" i="242" a="1"/>
  <c r="G110" i="242" s="1"/>
  <c r="G104" i="242" a="1"/>
  <c r="G104" i="242" s="1"/>
  <c r="G287" i="250" a="1"/>
  <c r="G287" i="250" s="1"/>
  <c r="H287" i="250" s="1"/>
  <c r="G114" i="248" a="1"/>
  <c r="G114" i="248" s="1"/>
  <c r="G192" i="252" a="1"/>
  <c r="G192" i="252" s="1"/>
  <c r="H192" i="252" s="1"/>
  <c r="G268" i="250" a="1"/>
  <c r="G268" i="250" s="1"/>
  <c r="H268" i="250" s="1"/>
  <c r="G138" i="250" a="1"/>
  <c r="G138" i="250" s="1"/>
  <c r="H138" i="250" s="1"/>
  <c r="G77" i="250" a="1"/>
  <c r="G77" i="250" s="1"/>
  <c r="H77" i="250" s="1"/>
  <c r="G41" i="254" a="1"/>
  <c r="G41" i="254" s="1"/>
  <c r="H41" i="254" s="1"/>
  <c r="G233" i="250" a="1"/>
  <c r="G233" i="250" s="1"/>
  <c r="H233" i="250" s="1"/>
  <c r="G67" i="256" a="1"/>
  <c r="G67" i="256" s="1"/>
  <c r="H67" i="256" s="1"/>
  <c r="G289" i="252" a="1"/>
  <c r="G289" i="252" s="1"/>
  <c r="H289" i="252" s="1"/>
  <c r="G193" i="256" a="1"/>
  <c r="G193" i="256" s="1"/>
  <c r="H193" i="256" s="1"/>
  <c r="G253" i="252" a="1"/>
  <c r="G253" i="252" s="1"/>
  <c r="H253" i="252" s="1"/>
  <c r="G286" i="244" a="1"/>
  <c r="G286" i="244" s="1"/>
  <c r="G37" i="246" a="1"/>
  <c r="G37" i="246" s="1"/>
  <c r="G206" i="250" a="1"/>
  <c r="G206" i="250" s="1"/>
  <c r="H206" i="250" s="1"/>
  <c r="G241" i="254" a="1"/>
  <c r="G241" i="254" s="1"/>
  <c r="H241" i="254" s="1"/>
  <c r="G188" i="250" a="1"/>
  <c r="G188" i="250" s="1"/>
  <c r="H188" i="250" s="1"/>
  <c r="G95" i="250" a="1"/>
  <c r="G95" i="250" s="1"/>
  <c r="H95" i="250" s="1"/>
  <c r="G300" i="246" a="1"/>
  <c r="G300" i="246" s="1"/>
  <c r="G206" i="252" a="1"/>
  <c r="G206" i="252" s="1"/>
  <c r="H206" i="252" s="1"/>
  <c r="G182" i="250" a="1"/>
  <c r="G182" i="250" s="1"/>
  <c r="H182" i="250" s="1"/>
  <c r="G8" i="256" a="1"/>
  <c r="G8" i="256" s="1"/>
  <c r="H8" i="256" s="1"/>
  <c r="G217" i="252" a="1"/>
  <c r="G217" i="252" s="1"/>
  <c r="H217" i="252" s="1"/>
  <c r="G136" i="256" a="1"/>
  <c r="G136" i="256" s="1"/>
  <c r="H136" i="256" s="1"/>
  <c r="G210" i="252" a="1"/>
  <c r="G210" i="252" s="1"/>
  <c r="H210" i="252" s="1"/>
  <c r="G148" i="256" a="1"/>
  <c r="G148" i="256" s="1"/>
  <c r="H148" i="256" s="1"/>
  <c r="G273" i="256" a="1"/>
  <c r="G273" i="256" s="1"/>
  <c r="H273" i="256" s="1"/>
  <c r="G176" i="254" a="1"/>
  <c r="G176" i="254" s="1"/>
  <c r="H176" i="254" s="1"/>
  <c r="G134" i="238" a="1"/>
  <c r="G134" i="238" s="1"/>
  <c r="G8" i="238" a="1"/>
  <c r="G8" i="238" s="1"/>
  <c r="G72" i="240" a="1"/>
  <c r="G72" i="240" s="1"/>
  <c r="G92" i="238" a="1"/>
  <c r="G92" i="238" s="1"/>
  <c r="G8" i="242" a="1"/>
  <c r="G8" i="242" s="1"/>
  <c r="G106" i="254" a="1"/>
  <c r="G106" i="254" s="1"/>
  <c r="H106" i="254" s="1"/>
  <c r="G264" i="256" a="1"/>
  <c r="G264" i="256" s="1"/>
  <c r="H264" i="256" s="1"/>
  <c r="G113" i="252" a="1"/>
  <c r="G113" i="252" s="1"/>
  <c r="H113" i="252" s="1"/>
  <c r="G71" i="238" a="1"/>
  <c r="G71" i="238" s="1"/>
  <c r="G276" i="238" a="1"/>
  <c r="G276" i="238" s="1"/>
  <c r="G44" i="242" a="1"/>
  <c r="G44" i="242" s="1"/>
  <c r="G201" i="240" a="1"/>
  <c r="G201" i="240" s="1"/>
  <c r="G117" i="240" a="1"/>
  <c r="G117" i="240" s="1"/>
  <c r="G289" i="254" a="1"/>
  <c r="G289" i="254" s="1"/>
  <c r="H289" i="254" s="1"/>
  <c r="G138" i="256" a="1"/>
  <c r="G138" i="256" s="1"/>
  <c r="H138" i="256" s="1"/>
  <c r="G260" i="252" a="1"/>
  <c r="G260" i="252" s="1"/>
  <c r="H260" i="252" s="1"/>
  <c r="G169" i="256" a="1"/>
  <c r="G169" i="256" s="1"/>
  <c r="H169" i="256" s="1"/>
  <c r="G170" i="238" a="1"/>
  <c r="G170" i="238" s="1"/>
  <c r="G38" i="240" a="1"/>
  <c r="G38" i="240" s="1"/>
  <c r="G57" i="240" a="1"/>
  <c r="G57" i="240" s="1"/>
  <c r="G95" i="242" a="1"/>
  <c r="G95" i="242" s="1"/>
  <c r="G189" i="242" a="1"/>
  <c r="G189" i="242" s="1"/>
  <c r="G121" i="256" a="1"/>
  <c r="G121" i="256" s="1"/>
  <c r="H121" i="256" s="1"/>
  <c r="G243" i="256" a="1"/>
  <c r="G243" i="256" s="1"/>
  <c r="H243" i="256" s="1"/>
  <c r="G152" i="254" a="1"/>
  <c r="G152" i="254" s="1"/>
  <c r="H152" i="254" s="1"/>
  <c r="G215" i="238" a="1"/>
  <c r="G215" i="238" s="1"/>
  <c r="G74" i="238" a="1"/>
  <c r="G74" i="238" s="1"/>
  <c r="G247" i="240" a="1"/>
  <c r="G247" i="240" s="1"/>
  <c r="G244" i="242" a="1"/>
  <c r="G244" i="242" s="1"/>
  <c r="G249" i="254" a="1"/>
  <c r="G249" i="254" s="1"/>
  <c r="H249" i="254" s="1"/>
  <c r="G70" i="256" a="1"/>
  <c r="G70" i="256" s="1"/>
  <c r="H70" i="256" s="1"/>
  <c r="G203" i="252" a="1"/>
  <c r="G203" i="252" s="1"/>
  <c r="H203" i="252" s="1"/>
  <c r="G133" i="256" a="1"/>
  <c r="G133" i="256" s="1"/>
  <c r="H133" i="256" s="1"/>
  <c r="G146" i="240" a="1"/>
  <c r="G146" i="240" s="1"/>
  <c r="G105" i="242" a="1"/>
  <c r="G105" i="242" s="1"/>
  <c r="G290" i="240" a="1"/>
  <c r="G290" i="240" s="1"/>
  <c r="G204" i="240" a="1"/>
  <c r="G204" i="240" s="1"/>
  <c r="G25" i="256" a="1"/>
  <c r="G25" i="256" s="1"/>
  <c r="H25" i="256" s="1"/>
  <c r="G209" i="256" a="1"/>
  <c r="G209" i="256" s="1"/>
  <c r="H209" i="256" s="1"/>
  <c r="G62" i="240" a="1"/>
  <c r="G62" i="240" s="1"/>
  <c r="G36" i="240" a="1"/>
  <c r="G36" i="240" s="1"/>
  <c r="G134" i="240" a="1"/>
  <c r="G134" i="240" s="1"/>
  <c r="G298" i="240" a="1"/>
  <c r="G298" i="240" s="1"/>
  <c r="G264" i="242" a="1"/>
  <c r="G264" i="242" s="1"/>
  <c r="G283" i="242" a="1"/>
  <c r="G283" i="242" s="1"/>
  <c r="G109" i="248" a="1"/>
  <c r="G109" i="248" s="1"/>
  <c r="G196" i="246" a="1"/>
  <c r="G196" i="246" s="1"/>
  <c r="G25" i="242" a="1"/>
  <c r="G25" i="242" s="1"/>
  <c r="G219" i="242" a="1"/>
  <c r="G219" i="242" s="1"/>
  <c r="G32" i="244" a="1"/>
  <c r="G32" i="244" s="1"/>
  <c r="G203" i="246" a="1"/>
  <c r="G203" i="246" s="1"/>
  <c r="G36" i="242" a="1"/>
  <c r="G36" i="242" s="1"/>
  <c r="G161" i="244" a="1"/>
  <c r="G161" i="244" s="1"/>
  <c r="G12" i="244" a="1"/>
  <c r="G12" i="244" s="1"/>
  <c r="G243" i="244" a="1"/>
  <c r="G243" i="244" s="1"/>
  <c r="G58" i="248" a="1"/>
  <c r="G58" i="248" s="1"/>
  <c r="G117" i="242" a="1"/>
  <c r="G117" i="242" s="1"/>
  <c r="G191" i="242" a="1"/>
  <c r="G191" i="242" s="1"/>
  <c r="G272" i="246" a="1"/>
  <c r="G272" i="246" s="1"/>
  <c r="G148" i="244" a="1"/>
  <c r="G148" i="244" s="1"/>
  <c r="G125" i="244" a="1"/>
  <c r="G125" i="244" s="1"/>
  <c r="G69" i="248" a="1"/>
  <c r="G69" i="248" s="1"/>
  <c r="G76" i="244" a="1"/>
  <c r="G76" i="244" s="1"/>
  <c r="G14" i="244" a="1"/>
  <c r="G14" i="244" s="1"/>
  <c r="G185" i="244" a="1"/>
  <c r="G185" i="244" s="1"/>
  <c r="G202" i="248" a="1"/>
  <c r="G202" i="248" s="1"/>
  <c r="G20" i="246" a="1"/>
  <c r="G20" i="246" s="1"/>
  <c r="G31" i="242" a="1"/>
  <c r="G31" i="242" s="1"/>
  <c r="G183" i="242" a="1"/>
  <c r="G183" i="242" s="1"/>
  <c r="G188" i="242" a="1"/>
  <c r="G188" i="242" s="1"/>
  <c r="G288" i="246" a="1"/>
  <c r="G288" i="246" s="1"/>
  <c r="G41" i="244" a="1"/>
  <c r="G41" i="244" s="1"/>
  <c r="G28" i="246" a="1"/>
  <c r="G28" i="246" s="1"/>
  <c r="G200" i="246" a="1"/>
  <c r="G200" i="246" s="1"/>
  <c r="G99" i="246" a="1"/>
  <c r="G99" i="246" s="1"/>
  <c r="G152" i="248" a="1"/>
  <c r="G152" i="248" s="1"/>
  <c r="G207" i="244" a="1"/>
  <c r="G207" i="244" s="1"/>
  <c r="G297" i="246" a="1"/>
  <c r="G297" i="246" s="1"/>
  <c r="G105" i="248" a="1"/>
  <c r="G105" i="248" s="1"/>
  <c r="G69" i="246" a="1"/>
  <c r="G69" i="246" s="1"/>
  <c r="G251" i="248" a="1"/>
  <c r="G251" i="248" s="1"/>
  <c r="G195" i="244" a="1"/>
  <c r="G195" i="244" s="1"/>
  <c r="G126" i="248" a="1"/>
  <c r="G126" i="248" s="1"/>
  <c r="G74" i="242" a="1"/>
  <c r="G74" i="242" s="1"/>
  <c r="G99" i="250" a="1"/>
  <c r="G99" i="250" s="1"/>
  <c r="H99" i="250" s="1"/>
  <c r="G69" i="254" a="1"/>
  <c r="G69" i="254" s="1"/>
  <c r="H69" i="254" s="1"/>
  <c r="G227" i="250" a="1"/>
  <c r="G227" i="250" s="1"/>
  <c r="H227" i="250" s="1"/>
  <c r="G59" i="250" a="1"/>
  <c r="G59" i="250" s="1"/>
  <c r="H59" i="250" s="1"/>
  <c r="G228" i="254" a="1"/>
  <c r="G228" i="254" s="1"/>
  <c r="H228" i="254" s="1"/>
  <c r="G287" i="252" a="1"/>
  <c r="G287" i="252" s="1"/>
  <c r="H287" i="252" s="1"/>
  <c r="G279" i="250" a="1"/>
  <c r="G279" i="250" s="1"/>
  <c r="H279" i="250" s="1"/>
  <c r="G72" i="250" a="1"/>
  <c r="G72" i="250" s="1"/>
  <c r="H72" i="250" s="1"/>
  <c r="G302" i="252" a="1"/>
  <c r="G302" i="252" s="1"/>
  <c r="H302" i="252" s="1"/>
  <c r="G33" i="252" a="1"/>
  <c r="G33" i="252" s="1"/>
  <c r="H33" i="252" s="1"/>
  <c r="G299" i="254" a="1"/>
  <c r="G299" i="254" s="1"/>
  <c r="H299" i="254" s="1"/>
  <c r="G162" i="256" a="1"/>
  <c r="G162" i="256" s="1"/>
  <c r="H162" i="256" s="1"/>
  <c r="G102" i="240" a="1"/>
  <c r="G102" i="240" s="1"/>
  <c r="G184" i="252" a="1"/>
  <c r="G184" i="252" s="1"/>
  <c r="H184" i="252" s="1"/>
  <c r="G185" i="250" a="1"/>
  <c r="G185" i="250" s="1"/>
  <c r="H185" i="250" s="1"/>
  <c r="G260" i="248" a="1"/>
  <c r="G260" i="248" s="1"/>
  <c r="G104" i="254" a="1"/>
  <c r="G104" i="254" s="1"/>
  <c r="H104" i="254" s="1"/>
  <c r="G151" i="252" a="1"/>
  <c r="G151" i="252" s="1"/>
  <c r="H151" i="252" s="1"/>
  <c r="G240" i="250" a="1"/>
  <c r="G240" i="250" s="1"/>
  <c r="H240" i="250" s="1"/>
  <c r="G26" i="250" a="1"/>
  <c r="G26" i="250" s="1"/>
  <c r="H26" i="250" s="1"/>
  <c r="G194" i="252" a="1"/>
  <c r="G194" i="252" s="1"/>
  <c r="H194" i="252" s="1"/>
  <c r="G255" i="256" a="1"/>
  <c r="G255" i="256" s="1"/>
  <c r="H255" i="256" s="1"/>
  <c r="G214" i="254" a="1"/>
  <c r="G214" i="254" s="1"/>
  <c r="H214" i="254" s="1"/>
  <c r="G46" i="256" a="1"/>
  <c r="G46" i="256" s="1"/>
  <c r="H46" i="256" s="1"/>
  <c r="G306" i="238" a="1"/>
  <c r="G306" i="238" s="1"/>
  <c r="G73" i="246" a="1"/>
  <c r="G73" i="246" s="1"/>
  <c r="G12" i="250" a="1"/>
  <c r="G12" i="250" s="1"/>
  <c r="H12" i="250" s="1"/>
  <c r="G91" i="252" a="1"/>
  <c r="G91" i="252" s="1"/>
  <c r="H91" i="252" s="1"/>
  <c r="G131" i="250" a="1"/>
  <c r="G131" i="250" s="1"/>
  <c r="H131" i="250" s="1"/>
  <c r="G238" i="254" a="1"/>
  <c r="G238" i="254" s="1"/>
  <c r="H238" i="254" s="1"/>
  <c r="G170" i="252" a="1"/>
  <c r="G170" i="252" s="1"/>
  <c r="H170" i="252" s="1"/>
  <c r="G303" i="250" a="1"/>
  <c r="G303" i="250" s="1"/>
  <c r="H303" i="250" s="1"/>
  <c r="G212" i="250" a="1"/>
  <c r="G212" i="250" s="1"/>
  <c r="H212" i="250" s="1"/>
  <c r="G44" i="252" a="1"/>
  <c r="G44" i="252" s="1"/>
  <c r="H44" i="252" s="1"/>
  <c r="G211" i="256" a="1"/>
  <c r="G211" i="256" s="1"/>
  <c r="H211" i="256" s="1"/>
  <c r="G141" i="254" a="1"/>
  <c r="G141" i="254" s="1"/>
  <c r="H141" i="254" s="1"/>
  <c r="G298" i="254" a="1"/>
  <c r="G298" i="254" s="1"/>
  <c r="H298" i="254" s="1"/>
  <c r="G142" i="244" a="1"/>
  <c r="G142" i="244" s="1"/>
  <c r="G184" i="244" a="1"/>
  <c r="G184" i="244" s="1"/>
  <c r="G262" i="244" a="1"/>
  <c r="G262" i="244" s="1"/>
  <c r="G47" i="252" a="1"/>
  <c r="G47" i="252" s="1"/>
  <c r="H47" i="252" s="1"/>
  <c r="G56" i="250" a="1"/>
  <c r="G56" i="250" s="1"/>
  <c r="H56" i="250" s="1"/>
  <c r="G80" i="254" a="1"/>
  <c r="G80" i="254" s="1"/>
  <c r="H80" i="254" s="1"/>
  <c r="G54" i="252" a="1"/>
  <c r="G54" i="252" s="1"/>
  <c r="H54" i="252" s="1"/>
  <c r="G200" i="250" a="1"/>
  <c r="G200" i="250" s="1"/>
  <c r="H200" i="250" s="1"/>
  <c r="G158" i="250" a="1"/>
  <c r="G158" i="250" s="1"/>
  <c r="H158" i="250" s="1"/>
  <c r="G188" i="254" a="1"/>
  <c r="G188" i="254" s="1"/>
  <c r="H188" i="254" s="1"/>
  <c r="G297" i="250" a="1"/>
  <c r="G297" i="250" s="1"/>
  <c r="H297" i="250" s="1"/>
  <c r="G150" i="256" a="1"/>
  <c r="G150" i="256" s="1"/>
  <c r="H150" i="256" s="1"/>
  <c r="G70" i="254" a="1"/>
  <c r="G70" i="254" s="1"/>
  <c r="H70" i="254" s="1"/>
  <c r="G282" i="256" a="1"/>
  <c r="G282" i="256" s="1"/>
  <c r="H282" i="256" s="1"/>
  <c r="G40" i="254" a="1"/>
  <c r="G40" i="254" s="1"/>
  <c r="H40" i="254" s="1"/>
  <c r="G146" i="242" a="1"/>
  <c r="G146" i="242" s="1"/>
  <c r="G218" i="242" a="1"/>
  <c r="G218" i="242" s="1"/>
  <c r="G301" i="250" a="1"/>
  <c r="G301" i="250" s="1"/>
  <c r="H301" i="250" s="1"/>
  <c r="G245" i="248" a="1"/>
  <c r="G245" i="248" s="1"/>
  <c r="G266" i="252" a="1"/>
  <c r="G266" i="252" s="1"/>
  <c r="H266" i="252" s="1"/>
  <c r="G285" i="250" a="1"/>
  <c r="G285" i="250" s="1"/>
  <c r="H285" i="250" s="1"/>
  <c r="G146" i="250" a="1"/>
  <c r="G146" i="250" s="1"/>
  <c r="H146" i="250" s="1"/>
  <c r="G104" i="250" a="1"/>
  <c r="G104" i="250" s="1"/>
  <c r="H104" i="250" s="1"/>
  <c r="G98" i="254" a="1"/>
  <c r="G98" i="254" s="1"/>
  <c r="H98" i="254" s="1"/>
  <c r="G244" i="250" a="1"/>
  <c r="G244" i="250" s="1"/>
  <c r="H244" i="250" s="1"/>
  <c r="G88" i="256" a="1"/>
  <c r="G88" i="256" s="1"/>
  <c r="H88" i="256" s="1"/>
  <c r="G11" i="254" a="1"/>
  <c r="G11" i="254" s="1"/>
  <c r="H11" i="254" s="1"/>
  <c r="G197" i="256" a="1"/>
  <c r="G197" i="256" s="1"/>
  <c r="H197" i="256" s="1"/>
  <c r="G102" i="254" a="1"/>
  <c r="G102" i="254" s="1"/>
  <c r="H102" i="254" s="1"/>
  <c r="G230" i="256" a="1"/>
  <c r="G230" i="256" s="1"/>
  <c r="H230" i="256" s="1"/>
  <c r="G109" i="252" a="1"/>
  <c r="G109" i="252" s="1"/>
  <c r="H109" i="252" s="1"/>
  <c r="G301" i="254" a="1"/>
  <c r="G301" i="254" s="1"/>
  <c r="H301" i="254" s="1"/>
  <c r="G11" i="238" a="1"/>
  <c r="G11" i="238" s="1"/>
  <c r="G78" i="238" a="1"/>
  <c r="G78" i="238" s="1"/>
  <c r="G46" i="240" a="1"/>
  <c r="G46" i="240" s="1"/>
  <c r="G210" i="242" a="1"/>
  <c r="G210" i="242" s="1"/>
  <c r="G212" i="254" a="1"/>
  <c r="G212" i="254" s="1"/>
  <c r="H212" i="254" s="1"/>
  <c r="G14" i="256" a="1"/>
  <c r="G14" i="256" s="1"/>
  <c r="H14" i="256" s="1"/>
  <c r="G181" i="252" a="1"/>
  <c r="G181" i="252" s="1"/>
  <c r="H181" i="252" s="1"/>
  <c r="G94" i="256" a="1"/>
  <c r="G94" i="256" s="1"/>
  <c r="H94" i="256" s="1"/>
  <c r="G204" i="238" a="1"/>
  <c r="G204" i="238" s="1"/>
  <c r="G233" i="242" a="1"/>
  <c r="G233" i="242" s="1"/>
  <c r="G24" i="240" a="1"/>
  <c r="G24" i="240" s="1"/>
  <c r="G55" i="256" a="1"/>
  <c r="G55" i="256" s="1"/>
  <c r="H55" i="256" s="1"/>
  <c r="G21" i="254" a="1"/>
  <c r="G21" i="254" s="1"/>
  <c r="H21" i="254" s="1"/>
  <c r="G239" i="256" a="1"/>
  <c r="G239" i="256" s="1"/>
  <c r="H239" i="256" s="1" a="1"/>
  <c r="H239" i="256" s="1"/>
  <c r="G53" i="238" a="1"/>
  <c r="G53" i="238" s="1"/>
  <c r="G52" i="240" a="1"/>
  <c r="G52" i="240" s="1"/>
  <c r="G222" i="240" a="1"/>
  <c r="G222" i="240" s="1"/>
  <c r="G99" i="240" a="1"/>
  <c r="G99" i="240" s="1"/>
  <c r="G63" i="254" a="1"/>
  <c r="G63" i="254" s="1"/>
  <c r="H63" i="254" s="1"/>
  <c r="G179" i="256" a="1"/>
  <c r="G179" i="256" s="1"/>
  <c r="H179" i="256" s="1"/>
  <c r="G64" i="252" a="1"/>
  <c r="G64" i="252" s="1"/>
  <c r="H64" i="252" s="1"/>
  <c r="G216" i="254" a="1"/>
  <c r="G216" i="254" s="1"/>
  <c r="H216" i="254" s="1"/>
  <c r="G242" i="238" a="1"/>
  <c r="G242" i="238" s="1"/>
  <c r="G154" i="240" a="1"/>
  <c r="G154" i="240" s="1"/>
  <c r="G110" i="238" a="1"/>
  <c r="G110" i="238" s="1"/>
  <c r="G79" i="240" a="1"/>
  <c r="G79" i="240" s="1"/>
  <c r="G20" i="256" a="1"/>
  <c r="G20" i="256" s="1"/>
  <c r="H20" i="256" s="1"/>
  <c r="G269" i="252" a="1"/>
  <c r="G269" i="252" s="1"/>
  <c r="H269" i="252" s="1"/>
  <c r="G188" i="256" a="1"/>
  <c r="G188" i="256" s="1"/>
  <c r="H188" i="256" s="1"/>
  <c r="G107" i="238" a="1"/>
  <c r="G107" i="238" s="1"/>
  <c r="G286" i="242" a="1"/>
  <c r="G286" i="242" s="1"/>
  <c r="G291" i="238" a="1"/>
  <c r="G291" i="238" s="1"/>
  <c r="G200" i="242" a="1"/>
  <c r="G200" i="242" s="1"/>
  <c r="G80" i="256" a="1"/>
  <c r="G80" i="256" s="1"/>
  <c r="H80" i="256" s="1"/>
  <c r="G233" i="256" a="1"/>
  <c r="G233" i="256" s="1"/>
  <c r="H233" i="256" s="1"/>
  <c r="G88" i="254" a="1"/>
  <c r="G88" i="254" s="1"/>
  <c r="H88" i="254" s="1"/>
  <c r="G249" i="256" a="1"/>
  <c r="G249" i="256" s="1"/>
  <c r="H249" i="256" s="1"/>
  <c r="G206" i="238" a="1"/>
  <c r="G206" i="238" s="1"/>
  <c r="G70" i="244" a="1"/>
  <c r="G70" i="244" s="1"/>
  <c r="G183" i="240" a="1"/>
  <c r="G183" i="240" s="1"/>
  <c r="G187" i="240" a="1"/>
  <c r="G187" i="240" s="1"/>
  <c r="G9" i="242" a="1"/>
  <c r="G9" i="242" s="1"/>
  <c r="G277" i="242" a="1"/>
  <c r="G277" i="242" s="1"/>
  <c r="G56" i="246" a="1"/>
  <c r="G56" i="246" s="1"/>
  <c r="G83" i="244" a="1"/>
  <c r="G83" i="244" s="1"/>
  <c r="G204" i="248" a="1"/>
  <c r="G204" i="248" s="1"/>
  <c r="G235" i="248" a="1"/>
  <c r="G235" i="248" s="1"/>
  <c r="G67" i="242" a="1"/>
  <c r="G67" i="242" s="1"/>
  <c r="G303" i="242" a="1"/>
  <c r="G303" i="242" s="1"/>
  <c r="G5" i="244" a="1"/>
  <c r="G5" i="244" s="1"/>
  <c r="G140" i="244" a="1"/>
  <c r="G140" i="244" s="1"/>
  <c r="G239" i="242" a="1"/>
  <c r="G239" i="242" s="1"/>
  <c r="G201" i="244" a="1"/>
  <c r="G201" i="244" s="1"/>
  <c r="G23" i="244" a="1"/>
  <c r="G23" i="244" s="1"/>
  <c r="G123" i="246" a="1"/>
  <c r="G123" i="246" s="1"/>
  <c r="G136" i="248" a="1"/>
  <c r="G136" i="248" s="1"/>
  <c r="G82" i="240" a="1"/>
  <c r="G82" i="240" s="1"/>
  <c r="G247" i="242" a="1"/>
  <c r="G247" i="242" s="1"/>
  <c r="G142" i="248" a="1"/>
  <c r="G142" i="248" s="1"/>
  <c r="G171" i="244" a="1"/>
  <c r="G171" i="244" s="1"/>
  <c r="G177" i="246" a="1"/>
  <c r="G177" i="246" s="1"/>
  <c r="G292" i="242" a="1"/>
  <c r="G292" i="242" s="1"/>
  <c r="G272" i="242" a="1"/>
  <c r="G272" i="242" s="1"/>
  <c r="G106" i="244" a="1"/>
  <c r="G106" i="244" s="1"/>
  <c r="G225" i="246" a="1"/>
  <c r="G225" i="246" s="1"/>
  <c r="G158" i="244" a="1"/>
  <c r="G158" i="244" s="1"/>
  <c r="G87" i="246" a="1"/>
  <c r="G87" i="246" s="1"/>
  <c r="G97" i="242" a="1"/>
  <c r="G97" i="242" s="1"/>
  <c r="G241" i="242" a="1"/>
  <c r="G241" i="242" s="1"/>
  <c r="G224" i="242" a="1"/>
  <c r="G224" i="242" s="1"/>
  <c r="G22" i="244" a="1"/>
  <c r="G22" i="244" s="1"/>
  <c r="G230" i="244" a="1"/>
  <c r="G230" i="244" s="1"/>
  <c r="G92" i="248" a="1"/>
  <c r="G92" i="248" s="1"/>
  <c r="G187" i="248" a="1"/>
  <c r="G187" i="248" s="1"/>
  <c r="G151" i="246" a="1"/>
  <c r="G151" i="246" s="1"/>
  <c r="G225" i="248" a="1"/>
  <c r="G225" i="248" s="1"/>
  <c r="G233" i="246" a="1"/>
  <c r="G233" i="246" s="1"/>
  <c r="G178" i="248" a="1"/>
  <c r="G178" i="248" s="1"/>
  <c r="G274" i="248" a="1"/>
  <c r="G274" i="248" s="1"/>
  <c r="G72" i="248" a="1"/>
  <c r="G72" i="248" s="1"/>
  <c r="G231" i="248" a="1"/>
  <c r="G231" i="248" s="1"/>
  <c r="G150" i="248" a="1"/>
  <c r="G150" i="248" s="1"/>
  <c r="G253" i="248" a="1"/>
  <c r="G253" i="248" s="1"/>
  <c r="G271" i="248" a="1"/>
  <c r="G271" i="248" s="1"/>
  <c r="G119" i="244" a="1"/>
  <c r="G119" i="244" s="1"/>
  <c r="G209" i="244" a="1"/>
  <c r="G209" i="244" s="1"/>
  <c r="G165" i="250" a="1"/>
  <c r="G165" i="250" s="1"/>
  <c r="H165" i="250" s="1"/>
  <c r="G173" i="254" a="1"/>
  <c r="G173" i="254" s="1"/>
  <c r="H173" i="254" s="1"/>
  <c r="G286" i="250" a="1"/>
  <c r="G286" i="250" s="1"/>
  <c r="H286" i="250" s="1"/>
  <c r="G147" i="250" a="1"/>
  <c r="G147" i="250" s="1"/>
  <c r="H147" i="250" s="1"/>
  <c r="G32" i="250" a="1"/>
  <c r="G32" i="250" s="1"/>
  <c r="H32" i="250" s="1"/>
  <c r="G210" i="254" a="1"/>
  <c r="G210" i="254" s="1"/>
  <c r="H210" i="254" s="1"/>
  <c r="G115" i="252" a="1"/>
  <c r="G115" i="252" s="1"/>
  <c r="H115" i="252" s="1"/>
  <c r="G149" i="250" a="1"/>
  <c r="G149" i="250" s="1"/>
  <c r="H149" i="250" s="1"/>
  <c r="G213" i="254" a="1"/>
  <c r="G213" i="254" s="1"/>
  <c r="H213" i="254" s="1"/>
  <c r="G120" i="252" a="1"/>
  <c r="G120" i="252" s="1"/>
  <c r="H120" i="252" s="1"/>
  <c r="G91" i="256" a="1"/>
  <c r="G91" i="256" s="1"/>
  <c r="H91" i="256" s="1"/>
  <c r="G261" i="256" a="1"/>
  <c r="G261" i="256" s="1"/>
  <c r="H261" i="256" s="1"/>
  <c r="G140" i="242" a="1"/>
  <c r="G140" i="242" s="1"/>
  <c r="G90" i="254" a="1"/>
  <c r="G90" i="254" s="1"/>
  <c r="H90" i="254" s="1"/>
  <c r="G236" i="250" a="1"/>
  <c r="G236" i="250" s="1"/>
  <c r="H236" i="250" s="1"/>
  <c r="G74" i="250" a="1"/>
  <c r="G74" i="250" s="1"/>
  <c r="H74" i="250" s="1"/>
  <c r="G281" i="254" a="1"/>
  <c r="G281" i="254" s="1"/>
  <c r="H281" i="254" s="1"/>
  <c r="G299" i="252" a="1"/>
  <c r="G299" i="252" s="1"/>
  <c r="H299" i="252" s="1"/>
  <c r="G293" i="250" a="1"/>
  <c r="G293" i="250" s="1"/>
  <c r="H293" i="250" s="1"/>
  <c r="G80" i="250" a="1"/>
  <c r="G80" i="250" s="1"/>
  <c r="H80" i="250" s="1"/>
  <c r="G306" i="252" a="1"/>
  <c r="G306" i="252" s="1"/>
  <c r="H306" i="252" s="1"/>
  <c r="G41" i="252" a="1"/>
  <c r="G41" i="252" s="1"/>
  <c r="H41" i="252" s="1"/>
  <c r="G26" i="256" a="1"/>
  <c r="G26" i="256" s="1"/>
  <c r="H26" i="256" s="1"/>
  <c r="G176" i="256" a="1"/>
  <c r="G176" i="256" s="1"/>
  <c r="H176" i="256" s="1"/>
  <c r="G210" i="240" a="1"/>
  <c r="G210" i="240" s="1"/>
  <c r="G156" i="240" a="1"/>
  <c r="G156" i="240" s="1"/>
  <c r="G71" i="250" a="1"/>
  <c r="G71" i="250" s="1"/>
  <c r="H71" i="250" s="1"/>
  <c r="G234" i="252" a="1"/>
  <c r="G234" i="252" s="1"/>
  <c r="H234" i="252" s="1"/>
  <c r="G189" i="250" a="1"/>
  <c r="G189" i="250" s="1"/>
  <c r="H189" i="250" s="1"/>
  <c r="G5" i="250" a="1"/>
  <c r="G5" i="250" s="1"/>
  <c r="H5" i="250" s="1"/>
  <c r="G120" i="254" a="1"/>
  <c r="G120" i="254" s="1"/>
  <c r="H120" i="254" s="1"/>
  <c r="G156" i="252" a="1"/>
  <c r="G156" i="252" s="1"/>
  <c r="H156" i="252" s="1"/>
  <c r="G249" i="250" a="1"/>
  <c r="G249" i="250" s="1"/>
  <c r="H249" i="250" s="1"/>
  <c r="G27" i="250" a="1"/>
  <c r="G27" i="250" s="1"/>
  <c r="H27" i="250" s="1"/>
  <c r="G223" i="252" a="1"/>
  <c r="G223" i="252" s="1"/>
  <c r="H223" i="252" s="1"/>
  <c r="G279" i="256" a="1"/>
  <c r="G279" i="256" s="1"/>
  <c r="H279" i="256" s="1"/>
  <c r="G232" i="254" a="1"/>
  <c r="G232" i="254" s="1"/>
  <c r="H232" i="254" s="1"/>
  <c r="G61" i="256" a="1"/>
  <c r="G61" i="256" s="1"/>
  <c r="H61" i="256" s="1"/>
  <c r="G230" i="242" a="1"/>
  <c r="G230" i="242" s="1"/>
  <c r="G160" i="246" a="1"/>
  <c r="G160" i="246" s="1"/>
  <c r="G17" i="250" a="1"/>
  <c r="G17" i="250" s="1"/>
  <c r="H17" i="250" s="1"/>
  <c r="G95" i="252" a="1"/>
  <c r="G95" i="252" s="1"/>
  <c r="H95" i="252" s="1"/>
  <c r="G135" i="250" a="1"/>
  <c r="G135" i="250" s="1"/>
  <c r="H135" i="250" s="1"/>
  <c r="G244" i="254" a="1"/>
  <c r="G244" i="254" s="1"/>
  <c r="H244" i="254" s="1"/>
  <c r="G241" i="252" a="1"/>
  <c r="G241" i="252" s="1"/>
  <c r="H241" i="252" s="1"/>
  <c r="G29" i="252" a="1"/>
  <c r="G29" i="252" s="1"/>
  <c r="H29" i="252" s="1"/>
  <c r="G216" i="250" a="1"/>
  <c r="G216" i="250" s="1"/>
  <c r="H216" i="250" s="1"/>
  <c r="G56" i="252" a="1"/>
  <c r="G56" i="252" s="1"/>
  <c r="H56" i="252" s="1"/>
  <c r="G215" i="256" a="1"/>
  <c r="G215" i="256" s="1"/>
  <c r="H215" i="256" s="1"/>
  <c r="G155" i="254" a="1"/>
  <c r="G155" i="254" s="1"/>
  <c r="H155" i="254" s="1"/>
  <c r="G304" i="254" a="1"/>
  <c r="G304" i="254" s="1"/>
  <c r="H304" i="254" s="1"/>
  <c r="G197" i="244" a="1"/>
  <c r="G197" i="244" s="1"/>
  <c r="G41" i="246" a="1"/>
  <c r="G41" i="246" s="1"/>
  <c r="G58" i="252" a="1"/>
  <c r="G58" i="252" s="1"/>
  <c r="H58" i="252" s="1"/>
  <c r="G230" i="250" a="1"/>
  <c r="G230" i="250" s="1"/>
  <c r="H230" i="250" s="1"/>
  <c r="G162" i="250" a="1"/>
  <c r="G162" i="250" s="1"/>
  <c r="H162" i="250" s="1"/>
  <c r="G267" i="254" a="1"/>
  <c r="G267" i="254" s="1"/>
  <c r="H267" i="254" s="1"/>
  <c r="G6" i="252" a="1"/>
  <c r="G6" i="252" s="1"/>
  <c r="H6" i="252" s="1"/>
  <c r="G168" i="256" a="1"/>
  <c r="G168" i="256" s="1"/>
  <c r="H168" i="256" s="1"/>
  <c r="G95" i="254" a="1"/>
  <c r="G95" i="254" s="1"/>
  <c r="H95" i="254" s="1"/>
  <c r="G284" i="256" a="1"/>
  <c r="G284" i="256" s="1"/>
  <c r="H284" i="256" s="1"/>
  <c r="G207" i="254" a="1"/>
  <c r="G207" i="254" s="1"/>
  <c r="H207" i="254" s="1"/>
  <c r="G291" i="256" a="1"/>
  <c r="G291" i="256" s="1"/>
  <c r="H291" i="256" s="1"/>
  <c r="G173" i="252" a="1"/>
  <c r="G173" i="252" s="1"/>
  <c r="H173" i="252" s="1"/>
  <c r="G79" i="256" a="1"/>
  <c r="G79" i="256" s="1"/>
  <c r="H79" i="256" s="1"/>
  <c r="G258" i="238" a="1"/>
  <c r="G258" i="238" s="1"/>
  <c r="G186" i="238" a="1"/>
  <c r="G186" i="238" s="1"/>
  <c r="G126" i="240" a="1"/>
  <c r="G126" i="240" s="1"/>
  <c r="G164" i="238" a="1"/>
  <c r="G164" i="238" s="1"/>
  <c r="G51" i="240" a="1"/>
  <c r="G51" i="240" s="1"/>
  <c r="G268" i="254" a="1"/>
  <c r="G268" i="254" s="1"/>
  <c r="H268" i="254" s="1"/>
  <c r="G120" i="256" a="1"/>
  <c r="G120" i="256" s="1"/>
  <c r="H120" i="256" s="1"/>
  <c r="G248" i="252" a="1"/>
  <c r="G248" i="252" s="1"/>
  <c r="H248" i="252" s="1"/>
  <c r="G160" i="256" a="1"/>
  <c r="G160" i="256" s="1"/>
  <c r="H160" i="256" s="1"/>
  <c r="G300" i="238" a="1"/>
  <c r="G300" i="238" s="1"/>
  <c r="G273" i="238" a="1"/>
  <c r="G273" i="238" s="1"/>
  <c r="G268" i="240" a="1"/>
  <c r="G268" i="240" s="1"/>
  <c r="G270" i="242" a="1"/>
  <c r="G270" i="242" s="1"/>
  <c r="G242" i="256" a="1"/>
  <c r="G242" i="256" s="1"/>
  <c r="H242" i="256" s="1"/>
  <c r="G134" i="254" a="1"/>
  <c r="G134" i="254" s="1"/>
  <c r="H134" i="254" s="1"/>
  <c r="G297" i="256" a="1"/>
  <c r="G297" i="256" s="1"/>
  <c r="H297" i="256" s="1"/>
  <c r="G4" i="240" a="1"/>
  <c r="G4" i="240" s="1"/>
  <c r="G69" i="240" a="1"/>
  <c r="G69" i="240" s="1"/>
  <c r="G284" i="240" a="1"/>
  <c r="G284" i="240" s="1"/>
  <c r="G212" i="240" a="1"/>
  <c r="G212" i="240" s="1"/>
  <c r="G149" i="254" a="1"/>
  <c r="G149" i="254" s="1"/>
  <c r="H149" i="254" s="1"/>
  <c r="G267" i="256" a="1"/>
  <c r="G267" i="256" s="1"/>
  <c r="H267" i="256" s="1"/>
  <c r="G163" i="252" a="1"/>
  <c r="G163" i="252" s="1"/>
  <c r="H163" i="252" s="1"/>
  <c r="G60" i="238" a="1"/>
  <c r="G60" i="238" s="1"/>
  <c r="G181" i="240" a="1"/>
  <c r="G181" i="240" s="1"/>
  <c r="G146" i="238" a="1"/>
  <c r="G146" i="238" s="1"/>
  <c r="G141" i="242" a="1"/>
  <c r="G141" i="242" s="1"/>
  <c r="G219" i="240" a="1"/>
  <c r="G219" i="240" s="1"/>
  <c r="G76" i="256" a="1"/>
  <c r="G76" i="256" s="1"/>
  <c r="H76" i="256" s="1"/>
  <c r="G229" i="256" a="1"/>
  <c r="G229" i="256" s="1"/>
  <c r="H229" i="256" s="1"/>
  <c r="G84" i="254" a="1"/>
  <c r="G84" i="254" s="1"/>
  <c r="H84" i="254" s="1"/>
  <c r="G248" i="256" a="1"/>
  <c r="G248" i="256" s="1"/>
  <c r="H248" i="256" s="1"/>
  <c r="G7" i="240" a="1"/>
  <c r="G7" i="240" s="1"/>
  <c r="G15" i="240" a="1"/>
  <c r="G15" i="240" s="1"/>
  <c r="G13" i="240" a="1"/>
  <c r="G13" i="240" s="1"/>
  <c r="G30" i="242" a="1"/>
  <c r="G30" i="242" s="1"/>
  <c r="G158" i="242" a="1"/>
  <c r="G158" i="242" s="1"/>
  <c r="G139" i="256" a="1"/>
  <c r="G139" i="256" s="1"/>
  <c r="H139" i="256" s="1"/>
  <c r="G272" i="256" a="1"/>
  <c r="G272" i="256" s="1"/>
  <c r="H272" i="256" s="1"/>
  <c r="G171" i="254" a="1"/>
  <c r="G171" i="254" s="1"/>
  <c r="H171" i="254" s="1"/>
  <c r="G6" i="238" a="1"/>
  <c r="G6" i="238" s="1"/>
  <c r="G16" i="240" a="1"/>
  <c r="G16" i="240" s="1"/>
  <c r="G223" i="240" a="1"/>
  <c r="G223" i="240" s="1"/>
  <c r="G162" i="240" a="1"/>
  <c r="G162" i="240" s="1"/>
  <c r="G150" i="242" a="1"/>
  <c r="G150" i="242" s="1"/>
  <c r="G260" i="244" a="1"/>
  <c r="G260" i="244" s="1"/>
  <c r="G183" i="244" a="1"/>
  <c r="G183" i="244" s="1"/>
  <c r="G257" i="244" a="1"/>
  <c r="G257" i="244" s="1"/>
  <c r="G17" i="242" a="1"/>
  <c r="G17" i="242" s="1"/>
  <c r="G133" i="242" a="1"/>
  <c r="G133" i="242" s="1"/>
  <c r="G235" i="244" a="1"/>
  <c r="G235" i="244" s="1"/>
  <c r="G261" i="244" a="1"/>
  <c r="G261" i="244" s="1"/>
  <c r="G89" i="242" a="1"/>
  <c r="G89" i="242" s="1"/>
  <c r="G52" i="244" a="1"/>
  <c r="G52" i="244" s="1"/>
  <c r="G55" i="246" a="1"/>
  <c r="G55" i="246" s="1"/>
  <c r="G122" i="244" a="1"/>
  <c r="G122" i="244" s="1"/>
  <c r="G134" i="248" a="1"/>
  <c r="G134" i="248" s="1"/>
  <c r="G176" i="244" a="1"/>
  <c r="G176" i="244" s="1"/>
  <c r="G256" i="240" a="1"/>
  <c r="G256" i="240" s="1"/>
  <c r="G68" i="244" a="1"/>
  <c r="G68" i="244" s="1"/>
  <c r="G306" i="242" a="1"/>
  <c r="G306" i="242" s="1"/>
  <c r="G269" i="246" a="1"/>
  <c r="G269" i="246" s="1"/>
  <c r="G194" i="242" a="1"/>
  <c r="G194" i="242" s="1"/>
  <c r="G86" i="244" a="1"/>
  <c r="G86" i="244" s="1"/>
  <c r="G187" i="244" a="1"/>
  <c r="G187" i="244" s="1"/>
  <c r="G86" i="248" a="1"/>
  <c r="G86" i="248" s="1"/>
  <c r="G223" i="244" a="1"/>
  <c r="G223" i="244" s="1"/>
  <c r="G12" i="248" a="1"/>
  <c r="G12" i="248" s="1"/>
  <c r="G139" i="242" a="1"/>
  <c r="G139" i="242" s="1"/>
  <c r="G250" i="242" a="1"/>
  <c r="G250" i="242" s="1"/>
  <c r="G94" i="244" a="1"/>
  <c r="G94" i="244" s="1"/>
  <c r="G131" i="244" a="1"/>
  <c r="G131" i="244" s="1"/>
  <c r="G116" i="246" a="1"/>
  <c r="G116" i="246" s="1"/>
  <c r="G53" i="244" a="1"/>
  <c r="G53" i="244" s="1"/>
  <c r="G242" i="248" a="1"/>
  <c r="G242" i="248" s="1"/>
  <c r="G33" i="248" a="1"/>
  <c r="G33" i="248" s="1"/>
  <c r="G61" i="248" a="1"/>
  <c r="G61" i="248" s="1"/>
  <c r="G207" i="246" a="1"/>
  <c r="G207" i="246" s="1"/>
  <c r="G91" i="248" a="1"/>
  <c r="G91" i="248" s="1"/>
  <c r="G100" i="246" a="1"/>
  <c r="G100" i="246" s="1"/>
  <c r="G97" i="246" a="1"/>
  <c r="G97" i="246" s="1"/>
  <c r="G9" i="248" a="1"/>
  <c r="G9" i="248" s="1"/>
  <c r="G44" i="246" a="1"/>
  <c r="G44" i="246" s="1"/>
  <c r="G250" i="246" a="1"/>
  <c r="G250" i="246" s="1"/>
  <c r="G283" i="248" a="1"/>
  <c r="G283" i="248" s="1"/>
  <c r="G80" i="246" a="1"/>
  <c r="G80" i="246" s="1"/>
  <c r="G200" i="248" a="1"/>
  <c r="G200" i="248" s="1"/>
  <c r="G250" i="248" a="1"/>
  <c r="G250" i="248" s="1"/>
  <c r="G149" i="246" a="1"/>
  <c r="G149" i="246" s="1"/>
  <c r="G181" i="246" a="1"/>
  <c r="G181" i="246" s="1"/>
  <c r="G243" i="250" a="1"/>
  <c r="G243" i="250" s="1"/>
  <c r="H243" i="250" s="1"/>
  <c r="G164" i="246" a="1"/>
  <c r="G164" i="246" s="1"/>
  <c r="G59" i="252" a="1"/>
  <c r="G59" i="252" s="1"/>
  <c r="H59" i="252" s="1"/>
  <c r="G209" i="250" a="1"/>
  <c r="G209" i="250" s="1"/>
  <c r="H209" i="250" s="1"/>
  <c r="G113" i="250" a="1"/>
  <c r="G113" i="250" s="1"/>
  <c r="H113" i="250" s="1"/>
  <c r="G23" i="250" a="1"/>
  <c r="G23" i="250" s="1"/>
  <c r="H23" i="250" s="1"/>
  <c r="G6" i="254" a="1"/>
  <c r="G6" i="254" s="1"/>
  <c r="H6" i="254" s="1"/>
  <c r="G207" i="250" a="1"/>
  <c r="G207" i="250" s="1"/>
  <c r="H207" i="250" s="1"/>
  <c r="G32" i="256" a="1"/>
  <c r="G32" i="256" s="1"/>
  <c r="H32" i="256" s="1"/>
  <c r="G242" i="252" a="1"/>
  <c r="G242" i="252" s="1"/>
  <c r="H242" i="252" s="1"/>
  <c r="G154" i="256" a="1"/>
  <c r="G154" i="256" s="1"/>
  <c r="H154" i="256" s="1"/>
  <c r="G224" i="252" a="1"/>
  <c r="G224" i="252" s="1"/>
  <c r="H224" i="252" s="1"/>
  <c r="G303" i="240" a="1"/>
  <c r="G303" i="240" s="1"/>
  <c r="G240" i="244" a="1"/>
  <c r="G240" i="244" s="1"/>
  <c r="G173" i="250" a="1"/>
  <c r="G173" i="250" s="1"/>
  <c r="H173" i="250" s="1"/>
  <c r="G178" i="254" a="1"/>
  <c r="G178" i="254" s="1"/>
  <c r="H178" i="254" s="1"/>
  <c r="G300" i="250" a="1"/>
  <c r="G300" i="250" s="1"/>
  <c r="H300" i="250" s="1"/>
  <c r="G155" i="250" a="1"/>
  <c r="G155" i="250" s="1"/>
  <c r="H155" i="250" s="1"/>
  <c r="G41" i="250" a="1"/>
  <c r="G41" i="250" s="1"/>
  <c r="H41" i="250" s="1"/>
  <c r="G259" i="254" a="1"/>
  <c r="G259" i="254" s="1"/>
  <c r="H259" i="254" s="1"/>
  <c r="G134" i="252" a="1"/>
  <c r="G134" i="252" s="1"/>
  <c r="H134" i="252" s="1"/>
  <c r="G153" i="250" a="1"/>
  <c r="G153" i="250" s="1"/>
  <c r="H153" i="250" s="1"/>
  <c r="G271" i="254" a="1"/>
  <c r="G271" i="254" s="1"/>
  <c r="H271" i="254" s="1"/>
  <c r="G109" i="256" a="1"/>
  <c r="G109" i="256" s="1"/>
  <c r="H109" i="256" s="1"/>
  <c r="G285" i="256" a="1"/>
  <c r="G285" i="256" s="1"/>
  <c r="H285" i="256" s="1"/>
  <c r="G287" i="244" a="1"/>
  <c r="G287" i="244" s="1"/>
  <c r="G176" i="242" a="1"/>
  <c r="G176" i="242" s="1"/>
  <c r="G119" i="250" a="1"/>
  <c r="G119" i="250" s="1"/>
  <c r="H119" i="250" s="1"/>
  <c r="G101" i="254" a="1"/>
  <c r="G101" i="254" s="1"/>
  <c r="H101" i="254" s="1"/>
  <c r="G247" i="250" a="1"/>
  <c r="G247" i="250" s="1"/>
  <c r="H247" i="250" s="1"/>
  <c r="G83" i="250" a="1"/>
  <c r="G83" i="250" s="1"/>
  <c r="H83" i="250" s="1"/>
  <c r="G36" i="248" a="1"/>
  <c r="G36" i="248" s="1"/>
  <c r="G54" i="254" a="1"/>
  <c r="G54" i="254" s="1"/>
  <c r="H54" i="254" s="1"/>
  <c r="G298" i="250" a="1"/>
  <c r="G298" i="250" s="1"/>
  <c r="H298" i="250" s="1"/>
  <c r="G48" i="254" a="1"/>
  <c r="G48" i="254" s="1"/>
  <c r="H48" i="254" s="1"/>
  <c r="G80" i="252" a="1"/>
  <c r="G80" i="252" s="1"/>
  <c r="H80" i="252" s="1"/>
  <c r="G199" i="256" a="1"/>
  <c r="G199" i="256" s="1"/>
  <c r="H199" i="256" s="1"/>
  <c r="G38" i="242" a="1"/>
  <c r="G38" i="242" s="1"/>
  <c r="G207" i="240" a="1"/>
  <c r="G207" i="240" s="1"/>
  <c r="G89" i="250" a="1"/>
  <c r="G89" i="250" s="1"/>
  <c r="H89" i="250" s="1"/>
  <c r="G238" i="252" a="1"/>
  <c r="G238" i="252" s="1"/>
  <c r="H238" i="252" s="1"/>
  <c r="G197" i="250" a="1"/>
  <c r="G197" i="250" s="1"/>
  <c r="H197" i="250" s="1"/>
  <c r="G20" i="250" a="1"/>
  <c r="G20" i="250" s="1"/>
  <c r="H20" i="250" s="1"/>
  <c r="G124" i="254" a="1"/>
  <c r="G124" i="254" s="1"/>
  <c r="H124" i="254" s="1"/>
  <c r="G202" i="252" a="1"/>
  <c r="G202" i="252" s="1"/>
  <c r="H202" i="252" s="1"/>
  <c r="G258" i="250" a="1"/>
  <c r="G258" i="250" s="1"/>
  <c r="H258" i="250" s="1"/>
  <c r="G45" i="250" a="1"/>
  <c r="G45" i="250" s="1"/>
  <c r="H45" i="250" s="1"/>
  <c r="G259" i="252" a="1"/>
  <c r="G259" i="252" s="1"/>
  <c r="H259" i="252" s="1"/>
  <c r="G300" i="256" a="1"/>
  <c r="G300" i="256" s="1"/>
  <c r="H300" i="256" s="1"/>
  <c r="G237" i="254" a="1"/>
  <c r="G237" i="254" s="1"/>
  <c r="H237" i="254" s="1"/>
  <c r="G82" i="256" a="1"/>
  <c r="G82" i="256" s="1"/>
  <c r="H82" i="256" s="1"/>
  <c r="G172" i="244" a="1"/>
  <c r="G172" i="244" s="1"/>
  <c r="G180" i="248" a="1"/>
  <c r="G180" i="248" s="1"/>
  <c r="G145" i="252" a="1"/>
  <c r="G145" i="252" s="1"/>
  <c r="H145" i="252" s="1"/>
  <c r="G8" i="248" a="1"/>
  <c r="G8" i="248" s="1"/>
  <c r="G246" i="252" a="1"/>
  <c r="G246" i="252" s="1"/>
  <c r="H246" i="252" s="1"/>
  <c r="G38" i="252" a="1"/>
  <c r="G38" i="252" s="1"/>
  <c r="H38" i="252" s="1"/>
  <c r="G222" i="250" a="1"/>
  <c r="G222" i="250" s="1"/>
  <c r="H222" i="250" s="1"/>
  <c r="G224" i="248" a="1"/>
  <c r="G224" i="248" s="1"/>
  <c r="G218" i="256" a="1"/>
  <c r="G218" i="256" s="1"/>
  <c r="H218" i="256" s="1"/>
  <c r="G160" i="254" a="1"/>
  <c r="G160" i="254" s="1"/>
  <c r="H160" i="254" s="1"/>
  <c r="G12" i="256" a="1"/>
  <c r="G12" i="256" s="1"/>
  <c r="H12" i="256" s="1"/>
  <c r="G262" i="254" a="1"/>
  <c r="G262" i="254" s="1"/>
  <c r="H262" i="254" s="1"/>
  <c r="G103" i="256" a="1"/>
  <c r="G103" i="256" s="1"/>
  <c r="H103" i="256" s="1"/>
  <c r="G239" i="252" a="1"/>
  <c r="G239" i="252" s="1"/>
  <c r="H239" i="252" s="1" a="1"/>
  <c r="H239" i="252" s="1"/>
  <c r="G151" i="256" a="1"/>
  <c r="G151" i="256" s="1"/>
  <c r="H151" i="256" s="1"/>
  <c r="G62" i="238" a="1"/>
  <c r="G62" i="238" s="1"/>
  <c r="G265" i="238" a="1"/>
  <c r="G265" i="238" s="1"/>
  <c r="G153" i="242" a="1"/>
  <c r="G153" i="242" s="1"/>
  <c r="G200" i="238" a="1"/>
  <c r="G200" i="238" s="1"/>
  <c r="G106" i="240" a="1"/>
  <c r="G106" i="240" s="1"/>
  <c r="G49" i="256" a="1"/>
  <c r="G49" i="256" s="1"/>
  <c r="H49" i="256" s="1"/>
  <c r="G182" i="256" a="1"/>
  <c r="G182" i="256" s="1"/>
  <c r="H182" i="256" s="1"/>
  <c r="G303" i="252" a="1"/>
  <c r="G303" i="252" s="1"/>
  <c r="H303" i="252" s="1"/>
  <c r="G235" i="256" a="1"/>
  <c r="G235" i="256" s="1"/>
  <c r="H235" i="256" s="1"/>
  <c r="G152" i="238" a="1"/>
  <c r="G152" i="238" s="1"/>
  <c r="G32" i="240" a="1"/>
  <c r="G32" i="240" s="1"/>
  <c r="G167" i="242" a="1"/>
  <c r="G167" i="242" s="1"/>
  <c r="G59" i="254" a="1"/>
  <c r="G59" i="254" s="1"/>
  <c r="H59" i="254" s="1"/>
  <c r="G166" i="256" a="1"/>
  <c r="G166" i="256" s="1"/>
  <c r="H166" i="256" s="1"/>
  <c r="G296" i="256" a="1"/>
  <c r="G296" i="256" s="1"/>
  <c r="H296" i="256" s="1"/>
  <c r="G189" i="254" a="1"/>
  <c r="G189" i="254" s="1"/>
  <c r="H189" i="254" s="1"/>
  <c r="G26" i="238" a="1"/>
  <c r="G26" i="238" s="1"/>
  <c r="G132" i="238" a="1"/>
  <c r="G132" i="238" s="1"/>
  <c r="G265" i="240" a="1"/>
  <c r="G265" i="240" s="1"/>
  <c r="G132" i="240" a="1"/>
  <c r="G132" i="240" s="1"/>
  <c r="G244" i="240" a="1"/>
  <c r="G244" i="240" s="1"/>
  <c r="G225" i="254" a="1"/>
  <c r="G225" i="254" s="1"/>
  <c r="H225" i="254" s="1"/>
  <c r="G43" i="256" a="1"/>
  <c r="G43" i="256" s="1"/>
  <c r="H43" i="256" s="1"/>
  <c r="G199" i="252" a="1"/>
  <c r="G199" i="252" s="1"/>
  <c r="H199" i="252" s="1"/>
  <c r="G124" i="256" a="1"/>
  <c r="G124" i="256" s="1"/>
  <c r="H124" i="256" s="1"/>
  <c r="G125" i="238" a="1"/>
  <c r="G125" i="238" s="1"/>
  <c r="G69" i="242" a="1"/>
  <c r="G69" i="242" s="1"/>
  <c r="G182" i="238" a="1"/>
  <c r="G182" i="238" s="1"/>
  <c r="G80" i="242" a="1"/>
  <c r="G80" i="242" s="1"/>
  <c r="G45" i="242" a="1"/>
  <c r="G45" i="242" s="1"/>
  <c r="G130" i="256" a="1"/>
  <c r="G130" i="256" s="1"/>
  <c r="H130" i="256" s="1"/>
  <c r="G270" i="256" a="1"/>
  <c r="G270" i="256" s="1"/>
  <c r="H270" i="256" s="1"/>
  <c r="G167" i="254" a="1"/>
  <c r="G167" i="254" s="1"/>
  <c r="H167" i="254" s="1"/>
  <c r="G80" i="238" a="1"/>
  <c r="G80" i="238" s="1"/>
  <c r="G24" i="238" a="1"/>
  <c r="G24" i="238" s="1"/>
  <c r="G303" i="238" a="1"/>
  <c r="G303" i="238" s="1"/>
  <c r="G139" i="240" a="1"/>
  <c r="G139" i="240" s="1"/>
  <c r="G102" i="242" a="1"/>
  <c r="G102" i="242" s="1"/>
  <c r="G227" i="256" a="1"/>
  <c r="G227" i="256" s="1"/>
  <c r="H227" i="256" s="1"/>
  <c r="G94" i="252" a="1"/>
  <c r="G94" i="252" s="1"/>
  <c r="H94" i="252" s="1"/>
  <c r="G280" i="254" a="1"/>
  <c r="G280" i="254" s="1"/>
  <c r="H280" i="254" s="1"/>
  <c r="G114" i="238" a="1"/>
  <c r="G114" i="238" s="1"/>
  <c r="G197" i="238" a="1"/>
  <c r="G197" i="238" s="1"/>
  <c r="G147" i="240" a="1"/>
  <c r="G147" i="240" s="1"/>
  <c r="G33" i="240" a="1"/>
  <c r="G33" i="240" s="1"/>
  <c r="G266" i="240" a="1"/>
  <c r="G266" i="240" s="1"/>
  <c r="G75" i="242" a="1"/>
  <c r="G75" i="242" s="1"/>
  <c r="G208" i="240" a="1"/>
  <c r="G208" i="240" s="1"/>
  <c r="G102" i="244" a="1"/>
  <c r="G102" i="244" s="1"/>
  <c r="G48" i="244" a="1"/>
  <c r="G48" i="244" s="1"/>
  <c r="G170" i="244" a="1"/>
  <c r="G170" i="244" s="1"/>
  <c r="G161" i="242" a="1"/>
  <c r="G161" i="242" s="1"/>
  <c r="G280" i="242" a="1"/>
  <c r="G280" i="242" s="1"/>
  <c r="G77" i="244" a="1"/>
  <c r="G77" i="244" s="1"/>
  <c r="G120" i="244" a="1"/>
  <c r="G120" i="244" s="1"/>
  <c r="G276" i="244" a="1"/>
  <c r="G276" i="244" s="1"/>
  <c r="G285" i="238" a="1"/>
  <c r="G285" i="238" s="1"/>
  <c r="G29" i="244" a="1"/>
  <c r="G29" i="244" s="1"/>
  <c r="G104" i="244" a="1"/>
  <c r="G104" i="244" s="1"/>
  <c r="G16" i="246" a="1"/>
  <c r="G16" i="246" s="1"/>
  <c r="G61" i="242" a="1"/>
  <c r="G61" i="242" s="1"/>
  <c r="G88" i="244" a="1"/>
  <c r="G88" i="244" s="1"/>
  <c r="G58" i="244" a="1"/>
  <c r="G58" i="244" s="1"/>
  <c r="G139" i="248" a="1"/>
  <c r="G139" i="248" s="1"/>
  <c r="G83" i="242" a="1"/>
  <c r="G83" i="242" s="1"/>
  <c r="G173" i="244" a="1"/>
  <c r="G173" i="244" s="1"/>
  <c r="G280" i="240" a="1"/>
  <c r="G280" i="240" s="1"/>
  <c r="G242" i="244" a="1"/>
  <c r="G242" i="244" s="1"/>
  <c r="G168" i="240" a="1"/>
  <c r="G168" i="240" s="1"/>
  <c r="G163" i="242" a="1"/>
  <c r="G163" i="242" s="1"/>
  <c r="G138" i="244" a="1"/>
  <c r="G138" i="244" s="1"/>
  <c r="G223" i="248" a="1"/>
  <c r="G223" i="248" s="1"/>
  <c r="G250" i="244" a="1"/>
  <c r="G250" i="244" s="1"/>
  <c r="G42" i="248" a="1"/>
  <c r="G42" i="248" s="1"/>
  <c r="G292" i="246" a="1"/>
  <c r="G292" i="246" s="1"/>
  <c r="G130" i="248" a="1"/>
  <c r="G130" i="248" s="1"/>
  <c r="G290" i="248" a="1"/>
  <c r="G290" i="248" s="1"/>
  <c r="G213" i="248" a="1"/>
  <c r="G213" i="248" s="1"/>
  <c r="G245" i="246" a="1"/>
  <c r="G245" i="246" s="1"/>
  <c r="G299" i="246" a="1"/>
  <c r="G299" i="246" s="1"/>
  <c r="G263" i="246" a="1"/>
  <c r="G263" i="246" s="1"/>
  <c r="G199" i="246" a="1"/>
  <c r="G199" i="246" s="1"/>
  <c r="G105" i="246" a="1"/>
  <c r="G105" i="246" s="1"/>
  <c r="G284" i="246" a="1"/>
  <c r="G284" i="246" s="1"/>
  <c r="G88" i="246" a="1"/>
  <c r="G88" i="246" s="1"/>
  <c r="G232" i="246" a="1"/>
  <c r="G232" i="246" s="1"/>
  <c r="G141" i="248" a="1"/>
  <c r="G141" i="248" s="1"/>
  <c r="G163" i="244" a="1"/>
  <c r="G163" i="244" s="1"/>
  <c r="G279" i="242" a="1"/>
  <c r="G279" i="242" s="1"/>
  <c r="G179" i="244" a="1"/>
  <c r="G179" i="244" s="1"/>
  <c r="G5" i="252" a="1"/>
  <c r="G5" i="252" s="1"/>
  <c r="H5" i="252" s="1"/>
  <c r="G21" i="250" a="1"/>
  <c r="G21" i="250" s="1"/>
  <c r="H21" i="250" s="1"/>
  <c r="G284" i="252" a="1"/>
  <c r="G284" i="252" s="1"/>
  <c r="H284" i="252" s="1"/>
  <c r="G9" i="252" a="1"/>
  <c r="G9" i="252" s="1"/>
  <c r="H9" i="252" s="1"/>
  <c r="G171" i="250" a="1"/>
  <c r="G171" i="250" s="1"/>
  <c r="H171" i="250" s="1"/>
  <c r="G116" i="250" a="1"/>
  <c r="G116" i="250" s="1"/>
  <c r="H116" i="250" s="1"/>
  <c r="G135" i="254" a="1"/>
  <c r="G135" i="254" s="1"/>
  <c r="H135" i="254" s="1"/>
  <c r="G261" i="250" a="1"/>
  <c r="G261" i="250" s="1"/>
  <c r="H261" i="250" s="1"/>
  <c r="G106" i="256" a="1"/>
  <c r="G106" i="256" s="1"/>
  <c r="H106" i="256" s="1"/>
  <c r="G33" i="254" a="1"/>
  <c r="G33" i="254" s="1"/>
  <c r="H33" i="254" s="1"/>
  <c r="G4" i="254" a="1"/>
  <c r="G4" i="254" s="1"/>
  <c r="H4" i="254" s="1"/>
  <c r="G270" i="238" a="1"/>
  <c r="G270" i="238" s="1"/>
  <c r="G295" i="238" a="1"/>
  <c r="G295" i="238" s="1"/>
  <c r="G253" i="250" a="1"/>
  <c r="G253" i="250" s="1"/>
  <c r="H253" i="250" s="1"/>
  <c r="G211" i="246" a="1"/>
  <c r="G211" i="246" s="1"/>
  <c r="G136" i="252" a="1"/>
  <c r="G136" i="252" s="1"/>
  <c r="H136" i="252" s="1"/>
  <c r="G231" i="250" a="1"/>
  <c r="G231" i="250" s="1"/>
  <c r="H231" i="250" s="1"/>
  <c r="G117" i="250" a="1"/>
  <c r="G117" i="250" s="1"/>
  <c r="H117" i="250" s="1"/>
  <c r="G14" i="254" a="1"/>
  <c r="G14" i="254" s="1"/>
  <c r="H14" i="254" s="1"/>
  <c r="G215" i="250" a="1"/>
  <c r="G215" i="250" s="1"/>
  <c r="H215" i="250" s="1"/>
  <c r="G37" i="256" a="1"/>
  <c r="G37" i="256" s="1"/>
  <c r="H37" i="256" s="1"/>
  <c r="G267" i="252" a="1"/>
  <c r="G267" i="252" s="1"/>
  <c r="H267" i="252" s="1"/>
  <c r="G163" i="256" a="1"/>
  <c r="G163" i="256" s="1"/>
  <c r="H163" i="256" s="1"/>
  <c r="G228" i="252" a="1"/>
  <c r="G228" i="252" s="1"/>
  <c r="H228" i="252" s="1"/>
  <c r="G212" i="242" a="1"/>
  <c r="G212" i="242" s="1"/>
  <c r="G296" i="244" a="1"/>
  <c r="G296" i="244" s="1"/>
  <c r="G194" i="250" a="1"/>
  <c r="G194" i="250" s="1"/>
  <c r="H194" i="250" s="1"/>
  <c r="G191" i="254" a="1"/>
  <c r="G191" i="254" s="1"/>
  <c r="H191" i="254" s="1"/>
  <c r="G15" i="252" a="1"/>
  <c r="G15" i="252" s="1"/>
  <c r="H15" i="252" s="1"/>
  <c r="G176" i="250" a="1"/>
  <c r="G176" i="250" s="1"/>
  <c r="H176" i="250" s="1"/>
  <c r="G68" i="250" a="1"/>
  <c r="G68" i="250" s="1"/>
  <c r="H68" i="250" s="1"/>
  <c r="G263" i="254" a="1"/>
  <c r="G263" i="254" s="1"/>
  <c r="H263" i="254" s="1"/>
  <c r="G138" i="252" a="1"/>
  <c r="G138" i="252" s="1"/>
  <c r="H138" i="252" s="1"/>
  <c r="G161" i="250" a="1"/>
  <c r="G161" i="250" s="1"/>
  <c r="H161" i="250" s="1"/>
  <c r="G285" i="254" a="1"/>
  <c r="G285" i="254" s="1"/>
  <c r="H285" i="254" s="1"/>
  <c r="G131" i="252" a="1"/>
  <c r="G131" i="252" s="1"/>
  <c r="H131" i="252" s="1"/>
  <c r="G118" i="256" a="1"/>
  <c r="G118" i="256" s="1"/>
  <c r="H118" i="256" s="1"/>
  <c r="G306" i="256" a="1"/>
  <c r="G306" i="256" s="1"/>
  <c r="H306" i="256" s="1"/>
  <c r="G299" i="244" a="1"/>
  <c r="G299" i="244" s="1"/>
  <c r="G291" i="242" a="1"/>
  <c r="G291" i="242" s="1"/>
  <c r="G140" i="250" a="1"/>
  <c r="G140" i="250" s="1"/>
  <c r="H140" i="250" s="1"/>
  <c r="G138" i="254" a="1"/>
  <c r="G138" i="254" s="1"/>
  <c r="H138" i="254" s="1"/>
  <c r="G251" i="250" a="1"/>
  <c r="G251" i="250" s="1"/>
  <c r="H251" i="250" s="1"/>
  <c r="G122" i="250" a="1"/>
  <c r="G122" i="250" s="1"/>
  <c r="H122" i="250" s="1"/>
  <c r="G210" i="248" a="1"/>
  <c r="G210" i="248" s="1"/>
  <c r="G62" i="254" a="1"/>
  <c r="G62" i="254" s="1"/>
  <c r="H62" i="254" s="1"/>
  <c r="G62" i="252" a="1"/>
  <c r="G62" i="252" s="1"/>
  <c r="H62" i="252" s="1"/>
  <c r="G107" i="250" a="1"/>
  <c r="G107" i="250" s="1"/>
  <c r="H107" i="250" s="1"/>
  <c r="G52" i="254" a="1"/>
  <c r="G52" i="254" s="1"/>
  <c r="H52" i="254" s="1"/>
  <c r="G98" i="252" a="1"/>
  <c r="G98" i="252" s="1"/>
  <c r="H98" i="252" s="1"/>
  <c r="G52" i="256" a="1"/>
  <c r="G52" i="256" s="1"/>
  <c r="H52" i="256" s="1"/>
  <c r="G200" i="256" a="1"/>
  <c r="G200" i="256" s="1"/>
  <c r="H200" i="256" s="1"/>
  <c r="G68" i="242" a="1"/>
  <c r="G68" i="242" s="1"/>
  <c r="G93" i="250" a="1"/>
  <c r="G93" i="250" s="1"/>
  <c r="H93" i="250" s="1"/>
  <c r="G17" i="254" a="1"/>
  <c r="G17" i="254" s="1"/>
  <c r="H17" i="254" s="1"/>
  <c r="G210" i="250" a="1"/>
  <c r="G210" i="250" s="1"/>
  <c r="H210" i="250" s="1"/>
  <c r="G29" i="250" a="1"/>
  <c r="G29" i="250" s="1"/>
  <c r="H29" i="250" s="1"/>
  <c r="G194" i="254" a="1"/>
  <c r="G194" i="254" s="1"/>
  <c r="H194" i="254" s="1"/>
  <c r="G216" i="252" a="1"/>
  <c r="G216" i="252" s="1"/>
  <c r="H216" i="252" s="1"/>
  <c r="G262" i="250" a="1"/>
  <c r="G262" i="250" s="1"/>
  <c r="H262" i="250" s="1"/>
  <c r="G53" i="250" a="1"/>
  <c r="G53" i="250" s="1"/>
  <c r="H53" i="250" s="1"/>
  <c r="G263" i="252" a="1"/>
  <c r="G263" i="252" s="1"/>
  <c r="H263" i="252" s="1"/>
  <c r="G302" i="256" a="1"/>
  <c r="G302" i="256" s="1"/>
  <c r="H302" i="256" s="1"/>
  <c r="G245" i="254" a="1"/>
  <c r="G245" i="254" s="1"/>
  <c r="H245" i="254" s="1"/>
  <c r="G126" i="256" a="1"/>
  <c r="G126" i="256" s="1"/>
  <c r="H126" i="256" s="1"/>
  <c r="G40" i="256" a="1"/>
  <c r="G40" i="256" s="1"/>
  <c r="H40" i="256" s="1"/>
  <c r="G181" i="256" a="1"/>
  <c r="G181" i="256" s="1"/>
  <c r="H181" i="256" s="1"/>
  <c r="G282" i="252" a="1"/>
  <c r="G282" i="252" s="1"/>
  <c r="H282" i="252" s="1"/>
  <c r="G212" i="256" a="1"/>
  <c r="G212" i="256" s="1"/>
  <c r="H212" i="256" s="1"/>
  <c r="G161" i="238" a="1"/>
  <c r="G161" i="238" s="1"/>
  <c r="G98" i="238" a="1"/>
  <c r="G98" i="238" s="1"/>
  <c r="G20" i="238" a="1"/>
  <c r="G20" i="238" s="1"/>
  <c r="G236" i="238" a="1"/>
  <c r="G236" i="238" s="1"/>
  <c r="G160" i="240" a="1"/>
  <c r="G160" i="240" s="1"/>
  <c r="G100" i="256" a="1"/>
  <c r="G100" i="256" s="1"/>
  <c r="H100" i="256" s="1"/>
  <c r="G240" i="256" a="1"/>
  <c r="G240" i="256" s="1"/>
  <c r="H240" i="256" s="1"/>
  <c r="G117" i="254" a="1"/>
  <c r="G117" i="254" s="1"/>
  <c r="H117" i="254" s="1"/>
  <c r="G222" i="238" a="1"/>
  <c r="G222" i="238" s="1"/>
  <c r="G49" i="240" a="1"/>
  <c r="G49" i="240" s="1"/>
  <c r="G129" i="240" a="1"/>
  <c r="G129" i="240" s="1"/>
  <c r="G138" i="242" a="1"/>
  <c r="G138" i="242" s="1"/>
  <c r="G123" i="254" a="1"/>
  <c r="G123" i="254" s="1"/>
  <c r="H123" i="254" s="1"/>
  <c r="G266" i="256" a="1"/>
  <c r="G266" i="256" s="1"/>
  <c r="H266" i="256" s="1"/>
  <c r="G154" i="252" a="1"/>
  <c r="G154" i="252" s="1"/>
  <c r="H154" i="252" s="1"/>
  <c r="G188" i="238" a="1"/>
  <c r="G188" i="238" s="1"/>
  <c r="G196" i="240" a="1"/>
  <c r="G196" i="240" s="1"/>
  <c r="G98" i="240" a="1"/>
  <c r="G98" i="240" s="1"/>
  <c r="G295" i="240" a="1"/>
  <c r="G295" i="240" s="1"/>
  <c r="G39" i="242" a="1"/>
  <c r="G39" i="242" s="1"/>
  <c r="G303" i="254" a="1"/>
  <c r="G303" i="254" s="1"/>
  <c r="H303" i="254" s="1"/>
  <c r="G156" i="256" a="1"/>
  <c r="G156" i="256" s="1"/>
  <c r="H156" i="256" s="1"/>
  <c r="G264" i="252" a="1"/>
  <c r="G264" i="252" s="1"/>
  <c r="H264" i="252" s="1"/>
  <c r="G185" i="256" a="1"/>
  <c r="G185" i="256" s="1"/>
  <c r="H185" i="256" s="1"/>
  <c r="G42" i="238" a="1"/>
  <c r="G42" i="238" s="1"/>
  <c r="G197" i="242" a="1"/>
  <c r="G197" i="242" s="1"/>
  <c r="G218" i="238" a="1"/>
  <c r="G218" i="238" s="1"/>
  <c r="G53" i="242" a="1"/>
  <c r="G53" i="242" s="1"/>
  <c r="G77" i="254" a="1"/>
  <c r="G77" i="254" s="1"/>
  <c r="H77" i="254" s="1"/>
  <c r="G203" i="256" a="1"/>
  <c r="G203" i="256" s="1"/>
  <c r="H203" i="256" s="1"/>
  <c r="G76" i="252" a="1"/>
  <c r="G76" i="252" s="1"/>
  <c r="H76" i="252" s="1"/>
  <c r="G265" i="254" a="1"/>
  <c r="G265" i="254" s="1"/>
  <c r="H265" i="254" s="1"/>
  <c r="G92" i="240" a="1"/>
  <c r="G92" i="240" s="1"/>
  <c r="G44" i="238" a="1"/>
  <c r="G44" i="238" s="1"/>
  <c r="G123" i="240" a="1"/>
  <c r="G123" i="240" s="1"/>
  <c r="G186" i="240" a="1"/>
  <c r="G186" i="240" s="1"/>
  <c r="G140" i="240" a="1"/>
  <c r="G140" i="240" s="1"/>
  <c r="G203" i="254" a="1"/>
  <c r="G203" i="254" s="1"/>
  <c r="H203" i="254" s="1"/>
  <c r="G290" i="256" a="1"/>
  <c r="G290" i="256" s="1"/>
  <c r="H290" i="256" s="1"/>
  <c r="G172" i="252" a="1"/>
  <c r="G172" i="252" s="1"/>
  <c r="H172" i="252" s="1"/>
  <c r="G73" i="256" a="1"/>
  <c r="G73" i="256" s="1"/>
  <c r="H73" i="256" s="1"/>
  <c r="G17" i="238" a="1"/>
  <c r="G17" i="238" s="1"/>
  <c r="G224" i="238" a="1"/>
  <c r="G224" i="238" s="1"/>
  <c r="G304" i="240" a="1"/>
  <c r="G304" i="240" s="1"/>
  <c r="G63" i="240" a="1"/>
  <c r="G63" i="240" s="1"/>
  <c r="G59" i="242" a="1"/>
  <c r="G59" i="242" s="1"/>
  <c r="G258" i="242" a="1"/>
  <c r="G258" i="242" s="1"/>
  <c r="G234" i="240" a="1"/>
  <c r="G234" i="240" s="1"/>
  <c r="G113" i="244" a="1"/>
  <c r="G113" i="244" s="1"/>
  <c r="G59" i="244" a="1"/>
  <c r="G59" i="244" s="1"/>
  <c r="G64" i="246" a="1"/>
  <c r="G64" i="246" s="1"/>
  <c r="G203" i="242" a="1"/>
  <c r="G203" i="242" s="1"/>
  <c r="G255" i="242" a="1"/>
  <c r="G255" i="242" s="1"/>
  <c r="G146" i="244" a="1"/>
  <c r="G146" i="244" s="1"/>
  <c r="G273" i="244" a="1"/>
  <c r="G273" i="244" s="1"/>
  <c r="G224" i="246" a="1"/>
  <c r="G224" i="246" s="1"/>
  <c r="G11" i="242" a="1"/>
  <c r="G11" i="242" s="1"/>
  <c r="G84" i="244" a="1"/>
  <c r="G84" i="244" s="1"/>
  <c r="G290" i="244" a="1"/>
  <c r="G290" i="244" s="1"/>
  <c r="G16" i="244" a="1"/>
  <c r="G16" i="244" s="1"/>
  <c r="G152" i="246" a="1"/>
  <c r="G152" i="246" s="1"/>
  <c r="G103" i="242" a="1"/>
  <c r="G103" i="242" s="1"/>
  <c r="G17" i="244" a="1"/>
  <c r="G17" i="244" s="1"/>
  <c r="G147" i="246" a="1"/>
  <c r="G147" i="246" s="1"/>
  <c r="G256" i="242" a="1"/>
  <c r="G256" i="242" s="1"/>
  <c r="G15" i="246" a="1"/>
  <c r="G15" i="246" s="1"/>
  <c r="G230" i="246" a="1"/>
  <c r="G230" i="246" s="1"/>
  <c r="G157" i="244" a="1"/>
  <c r="G157" i="244" s="1"/>
  <c r="G92" i="246" a="1"/>
  <c r="G92" i="246" s="1"/>
  <c r="G237" i="240" a="1"/>
  <c r="G237" i="240" s="1"/>
  <c r="G119" i="242" a="1"/>
  <c r="G119" i="242" s="1"/>
  <c r="G39" i="246" a="1"/>
  <c r="G39" i="246" s="1"/>
  <c r="G4" i="244" a="1"/>
  <c r="G4" i="244" s="1"/>
  <c r="G51" i="246" a="1"/>
  <c r="G51" i="246" s="1"/>
  <c r="G11" i="244" a="1"/>
  <c r="G11" i="244" s="1"/>
  <c r="G291" i="246" a="1"/>
  <c r="G291" i="246" s="1"/>
  <c r="G103" i="246" a="1"/>
  <c r="G103" i="246" s="1"/>
  <c r="G40" i="248" a="1"/>
  <c r="G40" i="248" s="1"/>
  <c r="G302" i="246" a="1"/>
  <c r="G302" i="246" s="1"/>
  <c r="G38" i="244" a="1"/>
  <c r="G38" i="244" s="1"/>
  <c r="G172" i="246" a="1"/>
  <c r="G172" i="246" s="1"/>
  <c r="G48" i="248" a="1"/>
  <c r="G48" i="248" s="1"/>
  <c r="G249" i="246" a="1"/>
  <c r="G249" i="246" s="1"/>
  <c r="G22" i="248" a="1"/>
  <c r="G22" i="248" s="1"/>
  <c r="G56" i="244" a="1"/>
  <c r="G56" i="244" s="1"/>
  <c r="G234" i="248" a="1"/>
  <c r="G234" i="248" s="1"/>
  <c r="G20" i="248" a="1"/>
  <c r="G20" i="248" s="1"/>
  <c r="G124" i="246" a="1"/>
  <c r="G124" i="246" s="1"/>
  <c r="G252" i="246" a="1"/>
  <c r="G252" i="246" s="1"/>
  <c r="G265" i="248" a="1"/>
  <c r="G265" i="248" s="1"/>
  <c r="G166" i="248" a="1"/>
  <c r="G166" i="248" s="1"/>
  <c r="G251" i="244" a="1"/>
  <c r="G251" i="244" s="1"/>
  <c r="G110" i="246" a="1"/>
  <c r="G110" i="246" s="1"/>
  <c r="G77" i="252" a="1"/>
  <c r="G77" i="252" s="1"/>
  <c r="H77" i="252" s="1"/>
  <c r="G92" i="250" a="1"/>
  <c r="G92" i="250" s="1"/>
  <c r="H92" i="250" s="1"/>
  <c r="G224" i="254" a="1"/>
  <c r="G224" i="254" s="1"/>
  <c r="H224" i="254" s="1"/>
  <c r="G280" i="250" a="1"/>
  <c r="G280" i="250" s="1"/>
  <c r="H280" i="250" s="1"/>
  <c r="G183" i="250" a="1"/>
  <c r="G183" i="250" s="1"/>
  <c r="H183" i="250" s="1"/>
  <c r="G90" i="248" a="1"/>
  <c r="G90" i="248" s="1"/>
  <c r="G20" i="252" a="1"/>
  <c r="G20" i="252" s="1"/>
  <c r="H20" i="252" s="1"/>
  <c r="G191" i="256" a="1"/>
  <c r="G191" i="256" s="1"/>
  <c r="H191" i="256" s="1"/>
  <c r="G126" i="254" a="1"/>
  <c r="G126" i="254" s="1"/>
  <c r="H126" i="254" s="1"/>
  <c r="G293" i="254" a="1"/>
  <c r="G293" i="254" s="1"/>
  <c r="H293" i="254" s="1"/>
  <c r="G243" i="242" a="1"/>
  <c r="G243" i="242" s="1"/>
  <c r="G130" i="244" a="1"/>
  <c r="G130" i="244" s="1"/>
  <c r="G208" i="244" a="1"/>
  <c r="G208" i="244" s="1"/>
  <c r="G23" i="252" a="1"/>
  <c r="G23" i="252" s="1"/>
  <c r="H23" i="252" s="1"/>
  <c r="G38" i="250" a="1"/>
  <c r="G38" i="250" s="1"/>
  <c r="H38" i="250" s="1"/>
  <c r="G68" i="254" a="1"/>
  <c r="G68" i="254" s="1"/>
  <c r="H68" i="254" s="1"/>
  <c r="G14" i="252" a="1"/>
  <c r="G14" i="252" s="1"/>
  <c r="H14" i="252" s="1"/>
  <c r="G179" i="250" a="1"/>
  <c r="G179" i="250" s="1"/>
  <c r="H179" i="250" s="1"/>
  <c r="G129" i="250" a="1"/>
  <c r="G129" i="250" s="1"/>
  <c r="H129" i="250" s="1"/>
  <c r="G153" i="254" a="1"/>
  <c r="G153" i="254" s="1"/>
  <c r="H153" i="254" s="1"/>
  <c r="G283" i="250" a="1"/>
  <c r="G283" i="250" s="1"/>
  <c r="H283" i="250" s="1"/>
  <c r="G114" i="256" a="1"/>
  <c r="G114" i="256" s="1"/>
  <c r="H114" i="256" s="1"/>
  <c r="G45" i="254" a="1"/>
  <c r="G45" i="254" s="1"/>
  <c r="H45" i="254" s="1"/>
  <c r="G258" i="256" a="1"/>
  <c r="G258" i="256" s="1"/>
  <c r="H258" i="256" s="1"/>
  <c r="G231" i="240" a="1"/>
  <c r="G231" i="240" s="1"/>
  <c r="G301" i="240" a="1"/>
  <c r="G301" i="240" s="1"/>
  <c r="G282" i="250" a="1"/>
  <c r="G282" i="250" s="1"/>
  <c r="H282" i="250" s="1"/>
  <c r="G62" i="248" a="1"/>
  <c r="G62" i="248" s="1"/>
  <c r="G188" i="252" a="1"/>
  <c r="G188" i="252" s="1"/>
  <c r="H188" i="252" s="1"/>
  <c r="G246" i="250" a="1"/>
  <c r="G246" i="250" s="1"/>
  <c r="H246" i="250" s="1"/>
  <c r="G125" i="250" a="1"/>
  <c r="G125" i="250" s="1"/>
  <c r="H125" i="250" s="1"/>
  <c r="G54" i="250" a="1"/>
  <c r="G54" i="250" s="1"/>
  <c r="H54" i="250" s="1"/>
  <c r="G29" i="254" a="1"/>
  <c r="G29" i="254" s="1"/>
  <c r="H29" i="254" s="1"/>
  <c r="G62" i="256" a="1"/>
  <c r="G62" i="256" s="1"/>
  <c r="H62" i="256" s="1"/>
  <c r="G285" i="252" a="1"/>
  <c r="G285" i="252" s="1"/>
  <c r="H285" i="252" s="1"/>
  <c r="G172" i="256" a="1"/>
  <c r="G172" i="256" s="1"/>
  <c r="H172" i="256" s="1"/>
  <c r="G245" i="252" a="1"/>
  <c r="G245" i="252" s="1"/>
  <c r="H245" i="252" s="1"/>
  <c r="G300" i="242" a="1"/>
  <c r="G300" i="242" s="1"/>
  <c r="G23" i="246" a="1"/>
  <c r="G23" i="246" s="1"/>
  <c r="G198" i="250" a="1"/>
  <c r="G198" i="250" s="1"/>
  <c r="H198" i="250" s="1"/>
  <c r="G196" i="254" a="1"/>
  <c r="G196" i="254" s="1"/>
  <c r="H196" i="254" s="1"/>
  <c r="G26" i="252" a="1"/>
  <c r="G26" i="252" s="1"/>
  <c r="H26" i="252" s="1"/>
  <c r="G180" i="250" a="1"/>
  <c r="G180" i="250" s="1"/>
  <c r="H180" i="250" s="1"/>
  <c r="G86" i="250" a="1"/>
  <c r="G86" i="250" s="1"/>
  <c r="H86" i="250" s="1"/>
  <c r="G217" i="246" a="1"/>
  <c r="G217" i="246" s="1"/>
  <c r="G4" i="256" a="1"/>
  <c r="G4" i="256" s="1"/>
  <c r="H4" i="256" s="1"/>
  <c r="G148" i="252" a="1"/>
  <c r="G148" i="252" s="1"/>
  <c r="H148" i="252" s="1"/>
  <c r="G191" i="252" a="1"/>
  <c r="G191" i="252" s="1"/>
  <c r="H191" i="252" s="1"/>
  <c r="G30" i="240" a="1"/>
  <c r="G30" i="240" s="1"/>
  <c r="G124" i="244" a="1"/>
  <c r="G124" i="244" s="1"/>
  <c r="G142" i="254" a="1"/>
  <c r="G142" i="254" s="1"/>
  <c r="H142" i="254" s="1"/>
  <c r="G265" i="250" a="1"/>
  <c r="G265" i="250" s="1"/>
  <c r="H265" i="250" s="1"/>
  <c r="G126" i="250" a="1"/>
  <c r="G126" i="250" s="1"/>
  <c r="H126" i="250" s="1"/>
  <c r="G236" i="248" a="1"/>
  <c r="G236" i="248" s="1"/>
  <c r="G83" i="254" a="1"/>
  <c r="G83" i="254" s="1"/>
  <c r="H83" i="254" s="1"/>
  <c r="G84" i="252" a="1"/>
  <c r="G84" i="252" s="1"/>
  <c r="H84" i="252" s="1"/>
  <c r="G120" i="250" a="1"/>
  <c r="G120" i="250" s="1"/>
  <c r="H120" i="250" s="1"/>
  <c r="G104" i="252" a="1"/>
  <c r="G104" i="252" s="1"/>
  <c r="H104" i="252" s="1"/>
  <c r="G58" i="256" a="1"/>
  <c r="G58" i="256" s="1"/>
  <c r="H58" i="256" s="1"/>
  <c r="G223" i="256" a="1"/>
  <c r="G223" i="256" s="1"/>
  <c r="H223" i="256" s="1"/>
  <c r="G85" i="256" a="1"/>
  <c r="G85" i="256" s="1"/>
  <c r="H85" i="256" s="1"/>
  <c r="G236" i="256" a="1"/>
  <c r="G236" i="256" s="1"/>
  <c r="H236" i="256" s="1"/>
  <c r="G113" i="254" a="1"/>
  <c r="G113" i="254" s="1"/>
  <c r="H113" i="254" s="1"/>
  <c r="G276" i="256" a="1"/>
  <c r="G276" i="256" s="1"/>
  <c r="H276" i="256" s="1"/>
  <c r="G247" i="238" a="1"/>
  <c r="G247" i="238" s="1"/>
  <c r="G233" i="238" a="1"/>
  <c r="G233" i="238" s="1"/>
  <c r="G56" i="238" a="1"/>
  <c r="G56" i="238" s="1"/>
  <c r="G248" i="240" a="1"/>
  <c r="G248" i="240" s="1"/>
  <c r="G296" i="252" a="1"/>
  <c r="G296" i="252" s="1"/>
  <c r="H296" i="252" s="1"/>
  <c r="G157" i="256" a="1"/>
  <c r="G157" i="256" s="1"/>
  <c r="H157" i="256" s="1"/>
  <c r="G294" i="256" a="1"/>
  <c r="G294" i="256" s="1"/>
  <c r="H294" i="256" s="1"/>
  <c r="G185" i="254" a="1"/>
  <c r="G185" i="254" s="1"/>
  <c r="H185" i="254" s="1"/>
  <c r="G168" i="238" a="1"/>
  <c r="G168" i="238" s="1"/>
  <c r="G89" i="238" a="1"/>
  <c r="G89" i="238" s="1"/>
  <c r="G158" i="240" a="1"/>
  <c r="G158" i="240" s="1"/>
  <c r="G169" i="240" a="1"/>
  <c r="G169" i="240" s="1"/>
  <c r="G227" i="242" a="1"/>
  <c r="G227" i="242" s="1"/>
  <c r="G38" i="256" a="1"/>
  <c r="G38" i="256" s="1"/>
  <c r="H38" i="256" s="1"/>
  <c r="G185" i="252" a="1"/>
  <c r="G185" i="252" s="1"/>
  <c r="H185" i="252" s="1"/>
  <c r="G115" i="256" a="1"/>
  <c r="G115" i="256" s="1"/>
  <c r="H115" i="256" s="1"/>
  <c r="G260" i="238" a="1"/>
  <c r="G260" i="238" s="1"/>
  <c r="G255" i="240" a="1"/>
  <c r="G255" i="240" s="1"/>
  <c r="G33" i="242" a="1"/>
  <c r="G33" i="242" s="1"/>
  <c r="G23" i="242" a="1"/>
  <c r="G23" i="242" s="1"/>
  <c r="G147" i="242" a="1"/>
  <c r="G147" i="242" s="1"/>
  <c r="G74" i="256" a="1"/>
  <c r="G74" i="256" s="1"/>
  <c r="H74" i="256" s="1"/>
  <c r="G206" i="256" a="1"/>
  <c r="G206" i="256" s="1"/>
  <c r="H206" i="256" s="1"/>
  <c r="G246" i="256" a="1"/>
  <c r="G246" i="256" s="1"/>
  <c r="H246" i="256" s="1"/>
  <c r="G150" i="238" a="1"/>
  <c r="G150" i="238" s="1"/>
  <c r="G38" i="238" a="1"/>
  <c r="G38" i="238" s="1"/>
  <c r="G254" i="238" a="1"/>
  <c r="G254" i="238" s="1"/>
  <c r="G125" i="242" a="1"/>
  <c r="G125" i="242" s="1"/>
  <c r="G195" i="254" a="1"/>
  <c r="G195" i="254" s="1"/>
  <c r="H195" i="254" s="1"/>
  <c r="G288" i="256" a="1"/>
  <c r="G288" i="256" s="1"/>
  <c r="H288" i="256" s="1"/>
  <c r="G167" i="252" a="1"/>
  <c r="G167" i="252" s="1"/>
  <c r="H167" i="252" s="1"/>
  <c r="G64" i="256" a="1"/>
  <c r="G64" i="256" s="1"/>
  <c r="H64" i="256" s="1"/>
  <c r="G116" i="238" a="1"/>
  <c r="G116" i="238" s="1"/>
  <c r="G86" i="240" a="1"/>
  <c r="G86" i="240" s="1"/>
  <c r="G267" i="240" a="1"/>
  <c r="G267" i="240" s="1"/>
  <c r="G40" i="240" a="1"/>
  <c r="G40" i="240" s="1"/>
  <c r="G165" i="240" a="1"/>
  <c r="G165" i="240" s="1"/>
  <c r="G261" i="254" a="1"/>
  <c r="G261" i="254" s="1"/>
  <c r="H261" i="254" s="1"/>
  <c r="G98" i="256" a="1"/>
  <c r="G98" i="256" s="1"/>
  <c r="H98" i="256" s="1"/>
  <c r="G235" i="252" a="1"/>
  <c r="G235" i="252" s="1"/>
  <c r="H235" i="252" s="1"/>
  <c r="G142" i="256" a="1"/>
  <c r="G142" i="256" s="1"/>
  <c r="H142" i="256" s="1"/>
  <c r="G179" i="238" a="1"/>
  <c r="G179" i="238" s="1"/>
  <c r="G206" i="240" a="1"/>
  <c r="G206" i="240" s="1"/>
  <c r="G116" i="242" a="1"/>
  <c r="G116" i="242" s="1"/>
  <c r="G100" i="240" a="1"/>
  <c r="G100" i="240" s="1"/>
  <c r="G131" i="242" a="1"/>
  <c r="G131" i="242" s="1"/>
  <c r="G115" i="240" a="1"/>
  <c r="G115" i="240" s="1"/>
  <c r="G245" i="240" a="1"/>
  <c r="G245" i="240" s="1"/>
  <c r="G136" i="246" a="1"/>
  <c r="G136" i="246" s="1"/>
  <c r="G263" i="244" a="1"/>
  <c r="G263" i="244" s="1"/>
  <c r="G262" i="240" a="1"/>
  <c r="G262" i="240" s="1"/>
  <c r="G287" i="240" a="1"/>
  <c r="G287" i="240" s="1"/>
  <c r="G242" i="242" a="1"/>
  <c r="G242" i="242" s="1"/>
  <c r="G95" i="246" a="1"/>
  <c r="G95" i="246" s="1"/>
  <c r="G59" i="246" a="1"/>
  <c r="G59" i="246" s="1"/>
  <c r="G95" i="244" a="1"/>
  <c r="G95" i="244" s="1"/>
  <c r="G235" i="242" a="1"/>
  <c r="G235" i="242" s="1"/>
  <c r="G40" i="244" a="1"/>
  <c r="G40" i="244" s="1"/>
  <c r="G167" i="246" a="1"/>
  <c r="G167" i="246" s="1"/>
  <c r="G225" i="242" a="1"/>
  <c r="G225" i="242" s="1"/>
  <c r="G47" i="242" a="1"/>
  <c r="G47" i="242" s="1"/>
  <c r="G47" i="244" a="1"/>
  <c r="G47" i="244" s="1"/>
  <c r="G101" i="244" a="1"/>
  <c r="G101" i="244" s="1"/>
  <c r="G71" i="244" a="1"/>
  <c r="G71" i="244" s="1"/>
  <c r="G235" i="246" a="1"/>
  <c r="G235" i="246" s="1"/>
  <c r="G259" i="240" a="1"/>
  <c r="G259" i="240" s="1"/>
  <c r="G199" i="242" a="1"/>
  <c r="G199" i="242" s="1"/>
  <c r="G172" i="248" a="1"/>
  <c r="G172" i="248" s="1"/>
  <c r="G39" i="248" a="1"/>
  <c r="G39" i="248" s="1"/>
  <c r="G237" i="244" a="1"/>
  <c r="G237" i="244" s="1"/>
  <c r="G292" i="240" a="1"/>
  <c r="G292" i="240" s="1"/>
  <c r="G72" i="242" a="1"/>
  <c r="G72" i="242" s="1"/>
  <c r="G152" i="242" a="1"/>
  <c r="G152" i="242" s="1"/>
  <c r="G30" i="244" a="1"/>
  <c r="G30" i="244" s="1"/>
  <c r="G193" i="244" a="1"/>
  <c r="G193" i="244" s="1"/>
  <c r="G91" i="246" a="1"/>
  <c r="G91" i="246" s="1"/>
  <c r="G139" i="246" a="1"/>
  <c r="G139" i="246" s="1"/>
  <c r="G54" i="248" a="1"/>
  <c r="G54" i="248" s="1"/>
  <c r="G89" i="244" a="1"/>
  <c r="G89" i="244" s="1"/>
  <c r="G92" i="244" a="1"/>
  <c r="G92" i="244" s="1"/>
  <c r="G267" i="246" a="1"/>
  <c r="G267" i="246" s="1"/>
  <c r="G8" i="246" a="1"/>
  <c r="G8" i="246" s="1"/>
  <c r="G37" i="248" a="1"/>
  <c r="G37" i="248" s="1"/>
  <c r="G110" i="244" a="1"/>
  <c r="G110" i="244" s="1"/>
  <c r="G266" i="246" a="1"/>
  <c r="G266" i="246" s="1"/>
  <c r="G248" i="246" a="1"/>
  <c r="G248" i="246" s="1"/>
  <c r="G270" i="246" a="1"/>
  <c r="G270" i="246" s="1"/>
  <c r="G15" i="248" a="1"/>
  <c r="G15" i="248" s="1"/>
  <c r="G292" i="248" a="1"/>
  <c r="G292" i="248" s="1"/>
  <c r="G67" i="248" a="1"/>
  <c r="G67" i="248" s="1"/>
  <c r="G84" i="248" a="1"/>
  <c r="G84" i="248" s="1"/>
  <c r="G286" i="248" a="1"/>
  <c r="G286" i="248" s="1"/>
  <c r="G254" i="244" a="1"/>
  <c r="G254" i="244" s="1"/>
  <c r="G280" i="248" a="1"/>
  <c r="G280" i="248" s="1"/>
  <c r="G67" i="246" a="1"/>
  <c r="G67" i="246" s="1"/>
  <c r="G201" i="256" a="1"/>
  <c r="G201" i="256" s="1"/>
  <c r="H201" i="256" s="1"/>
  <c r="G260" i="254" a="1"/>
  <c r="G260" i="254" s="1"/>
  <c r="H260" i="254" s="1"/>
  <c r="G296" i="254" a="1"/>
  <c r="G296" i="254" s="1"/>
  <c r="H296" i="254" s="1"/>
  <c r="G196" i="256" a="1"/>
  <c r="G196" i="256" s="1"/>
  <c r="H196" i="256" s="1"/>
  <c r="G78" i="256" a="1"/>
  <c r="G78" i="256" s="1"/>
  <c r="H78" i="256" s="1"/>
  <c r="G7" i="254" a="1"/>
  <c r="G7" i="254" s="1"/>
  <c r="H7" i="254" s="1"/>
  <c r="G208" i="256" a="1"/>
  <c r="G208" i="256" s="1"/>
  <c r="H208" i="256" s="1"/>
  <c r="G77" i="256" a="1"/>
  <c r="G77" i="256" s="1"/>
  <c r="H77" i="256" s="1"/>
  <c r="G155" i="256" a="1"/>
  <c r="G155" i="256" s="1"/>
  <c r="H155" i="256" s="1"/>
  <c r="G200" i="254" a="1"/>
  <c r="G200" i="254" s="1"/>
  <c r="H200" i="254" s="1"/>
  <c r="G204" i="256" a="1"/>
  <c r="G204" i="256" s="1"/>
  <c r="H204" i="256" s="1"/>
  <c r="G305" i="256" a="1"/>
  <c r="G305" i="256" s="1"/>
  <c r="H305" i="256" s="1"/>
  <c r="G211" i="250" a="1"/>
  <c r="G211" i="250" s="1"/>
  <c r="H211" i="250" s="1"/>
  <c r="G301" i="252" a="1"/>
  <c r="G301" i="252" s="1"/>
  <c r="H301" i="252" s="1"/>
  <c r="G145" i="254" a="1"/>
  <c r="G145" i="254" s="1"/>
  <c r="H145" i="254" s="1"/>
  <c r="G222" i="256" a="1"/>
  <c r="G222" i="256" s="1"/>
  <c r="H222" i="256" s="1"/>
  <c r="G22" i="250" a="1"/>
  <c r="G22" i="250" s="1"/>
  <c r="H22" i="250" s="1"/>
  <c r="G36" i="254" a="1"/>
  <c r="G36" i="254" s="1"/>
  <c r="H36" i="254" s="1"/>
  <c r="G115" i="254" a="1"/>
  <c r="G115" i="254" s="1"/>
  <c r="H115" i="254" s="1"/>
  <c r="G228" i="250" a="1"/>
  <c r="G228" i="250" s="1"/>
  <c r="H228" i="250" s="1"/>
  <c r="G147" i="254" a="1"/>
  <c r="G147" i="254" s="1"/>
  <c r="H147" i="254" s="1"/>
  <c r="G231" i="252" a="1"/>
  <c r="G231" i="252" s="1"/>
  <c r="H231" i="252" s="1"/>
  <c r="G180" i="252" a="1"/>
  <c r="G180" i="252" s="1"/>
  <c r="H180" i="252" s="1"/>
  <c r="G287" i="256" a="1"/>
  <c r="G287" i="256" s="1"/>
  <c r="H287" i="256" s="1"/>
  <c r="G170" i="256" a="1"/>
  <c r="G170" i="256" s="1"/>
  <c r="H170" i="256" s="1"/>
  <c r="G305" i="252" a="1"/>
  <c r="G305" i="252" s="1"/>
  <c r="H305" i="252" s="1"/>
  <c r="G152" i="256" a="1"/>
  <c r="G152" i="256" s="1"/>
  <c r="H152" i="256" s="1"/>
  <c r="G195" i="252" a="1"/>
  <c r="G195" i="252" s="1"/>
  <c r="H195" i="252" s="1"/>
  <c r="G85" i="254" a="1"/>
  <c r="G85" i="254" s="1"/>
  <c r="H85" i="254" s="1"/>
  <c r="G60" i="256" a="1"/>
  <c r="G60" i="256" s="1"/>
  <c r="H60" i="256" s="1"/>
  <c r="G251" i="256" a="1"/>
  <c r="G251" i="256" s="1"/>
  <c r="H251" i="256" s="1"/>
  <c r="G280" i="256" a="1"/>
  <c r="G280" i="256" s="1"/>
  <c r="H280" i="256" s="1"/>
  <c r="G158" i="256" a="1"/>
  <c r="G158" i="256" s="1"/>
  <c r="H158" i="256" s="1"/>
  <c r="G283" i="254" a="1"/>
  <c r="G283" i="254" s="1"/>
  <c r="H283" i="254" s="1"/>
  <c r="G93" i="254" a="1"/>
  <c r="G93" i="254" s="1"/>
  <c r="H93" i="254" s="1"/>
  <c r="G55" i="252" a="1"/>
  <c r="G55" i="252" s="1"/>
  <c r="H55" i="252" s="1"/>
  <c r="G79" i="254" a="1"/>
  <c r="G79" i="254" s="1"/>
  <c r="H79" i="254" s="1"/>
  <c r="G302" i="254" a="1"/>
  <c r="G302" i="254" s="1"/>
  <c r="H302" i="254" s="1"/>
  <c r="G180" i="256" a="1"/>
  <c r="G180" i="256" s="1"/>
  <c r="H180" i="256" s="1"/>
  <c r="G304" i="250" a="1"/>
  <c r="G304" i="250" s="1"/>
  <c r="H304" i="250" s="1"/>
  <c r="G222" i="252" a="1"/>
  <c r="G222" i="252" s="1"/>
  <c r="H222" i="252" s="1"/>
  <c r="G71" i="252" a="1"/>
  <c r="G71" i="252" s="1"/>
  <c r="H71" i="252" s="1"/>
  <c r="G132" i="252" a="1"/>
  <c r="G132" i="252" s="1"/>
  <c r="H132" i="252" s="1"/>
  <c r="G63" i="250" a="1"/>
  <c r="G63" i="250" s="1"/>
  <c r="H63" i="250" s="1"/>
  <c r="G57" i="252" a="1"/>
  <c r="G57" i="252" s="1"/>
  <c r="H57" i="252" s="1"/>
  <c r="G265" i="252" a="1"/>
  <c r="G265" i="252" s="1"/>
  <c r="H265" i="252" s="1"/>
  <c r="G100" i="252" a="1"/>
  <c r="G100" i="252" s="1"/>
  <c r="H100" i="252" s="1"/>
  <c r="G214" i="250" a="1"/>
  <c r="G214" i="250" s="1"/>
  <c r="H214" i="250" s="1"/>
  <c r="G26" i="254" a="1"/>
  <c r="G26" i="254" s="1"/>
  <c r="H26" i="254" s="1"/>
  <c r="G13" i="250" a="1"/>
  <c r="G13" i="250" s="1"/>
  <c r="H13" i="250" s="1"/>
  <c r="G110" i="252" a="1"/>
  <c r="G110" i="252" s="1"/>
  <c r="H110" i="252" s="1"/>
  <c r="G43" i="254" a="1"/>
  <c r="G43" i="254" s="1"/>
  <c r="H43" i="254" s="1"/>
  <c r="G16" i="252" a="1"/>
  <c r="G16" i="252" s="1"/>
  <c r="H16" i="252" s="1"/>
  <c r="G225" i="252" a="1"/>
  <c r="G225" i="252" s="1"/>
  <c r="H225" i="252" s="1"/>
  <c r="G10" i="250" a="1"/>
  <c r="G10" i="250" s="1"/>
  <c r="H10" i="250" s="1"/>
  <c r="G148" i="250" a="1"/>
  <c r="G148" i="250" s="1"/>
  <c r="H148" i="250" s="1"/>
  <c r="G279" i="252" a="1"/>
  <c r="G279" i="252" s="1"/>
  <c r="H279" i="252" s="1"/>
  <c r="G57" i="254" a="1"/>
  <c r="G57" i="254" s="1"/>
  <c r="H57" i="254" s="1"/>
  <c r="G45" i="252" a="1"/>
  <c r="G45" i="252" s="1"/>
  <c r="H45" i="252" s="1"/>
  <c r="G276" i="252" a="1"/>
  <c r="G276" i="252" s="1"/>
  <c r="H276" i="252" s="1"/>
  <c r="G97" i="250" a="1"/>
  <c r="G97" i="250" s="1"/>
  <c r="H97" i="250" s="1"/>
  <c r="G121" i="254" a="1"/>
  <c r="G121" i="254" s="1"/>
  <c r="H121" i="254" s="1"/>
  <c r="G61" i="250" a="1"/>
  <c r="G61" i="250" s="1"/>
  <c r="H61" i="250" s="1"/>
  <c r="G171" i="252" a="1"/>
  <c r="G171" i="252" s="1"/>
  <c r="H171" i="252" s="1"/>
  <c r="G9" i="254" a="1"/>
  <c r="G9" i="254" s="1"/>
  <c r="H9" i="254" s="1"/>
  <c r="G166" i="250" a="1"/>
  <c r="G166" i="250" s="1"/>
  <c r="H166" i="250" s="1"/>
  <c r="G44" i="254" a="1"/>
  <c r="G44" i="254" s="1"/>
  <c r="H44" i="254" s="1"/>
  <c r="G284" i="248" a="1"/>
  <c r="G284" i="248" s="1"/>
  <c r="G277" i="250" a="1"/>
  <c r="G277" i="250" s="1"/>
  <c r="H277" i="250" s="1"/>
  <c r="G7" i="250" a="1"/>
  <c r="G7" i="250" s="1"/>
  <c r="H7" i="250" s="1"/>
  <c r="G270" i="252" a="1"/>
  <c r="G270" i="252" s="1"/>
  <c r="H270" i="252" s="1"/>
  <c r="G211" i="254" a="1"/>
  <c r="G211" i="254" s="1"/>
  <c r="H211" i="254" s="1"/>
  <c r="G179" i="252" a="1"/>
  <c r="G179" i="252" s="1"/>
  <c r="H179" i="252" s="1"/>
  <c r="G168" i="252" a="1"/>
  <c r="G168" i="252" s="1"/>
  <c r="H168" i="252" s="1"/>
  <c r="G168" i="250" a="1"/>
  <c r="G168" i="250" s="1"/>
  <c r="H168" i="250" s="1"/>
  <c r="G28" i="250" a="1"/>
  <c r="G28" i="250" s="1"/>
  <c r="H28" i="250" s="1"/>
  <c r="G186" i="252" a="1"/>
  <c r="G186" i="252" s="1"/>
  <c r="H186" i="252" s="1"/>
  <c r="G123" i="250" a="1"/>
  <c r="G123" i="250" s="1"/>
  <c r="H123" i="250" s="1"/>
  <c r="G60" i="252" a="1"/>
  <c r="G60" i="252" s="1"/>
  <c r="H60" i="252" s="1"/>
  <c r="G16" i="254" a="1"/>
  <c r="G16" i="254" s="1"/>
  <c r="H16" i="254" s="1"/>
  <c r="G304" i="252" a="1"/>
  <c r="G304" i="252" s="1"/>
  <c r="H304" i="252" s="1"/>
  <c r="G178" i="250" a="1"/>
  <c r="G178" i="250" s="1"/>
  <c r="H178" i="250" s="1"/>
  <c r="G114" i="250" a="1"/>
  <c r="G114" i="250" s="1"/>
  <c r="H114" i="250" s="1"/>
  <c r="G231" i="246" a="1"/>
  <c r="G231" i="246" s="1"/>
  <c r="G146" i="246" a="1"/>
  <c r="G146" i="246" s="1"/>
  <c r="G276" i="242" a="1"/>
  <c r="G276" i="242" s="1"/>
  <c r="G73" i="244" a="1"/>
  <c r="G73" i="244" s="1"/>
  <c r="G156" i="242" a="1"/>
  <c r="G156" i="242" s="1"/>
  <c r="G285" i="248" a="1"/>
  <c r="G285" i="248" s="1"/>
  <c r="G282" i="248" a="1"/>
  <c r="G282" i="248" s="1"/>
  <c r="G228" i="246" a="1"/>
  <c r="G228" i="246" s="1"/>
  <c r="G180" i="244" a="1"/>
  <c r="G180" i="244" s="1"/>
  <c r="G298" i="242" a="1"/>
  <c r="G298" i="242" s="1"/>
  <c r="G43" i="248" a="1"/>
  <c r="G43" i="248" s="1"/>
  <c r="G75" i="244" a="1"/>
  <c r="G75" i="244" s="1"/>
  <c r="G295" i="244" a="1"/>
  <c r="G295" i="244" s="1"/>
  <c r="G13" i="242" a="1"/>
  <c r="G13" i="242" s="1"/>
  <c r="G180" i="240" a="1"/>
  <c r="G180" i="240" s="1"/>
  <c r="G83" i="246" a="1"/>
  <c r="G83" i="246" s="1"/>
  <c r="G247" i="244" a="1"/>
  <c r="G247" i="244" s="1"/>
  <c r="G299" i="240" a="1"/>
  <c r="G299" i="240" s="1"/>
  <c r="G228" i="248" a="1"/>
  <c r="G228" i="248" s="1"/>
  <c r="G279" i="246" a="1"/>
  <c r="G279" i="246" s="1"/>
  <c r="G12" i="242" a="1"/>
  <c r="G12" i="242" s="1"/>
  <c r="G84" i="246" a="1"/>
  <c r="G84" i="246" s="1"/>
  <c r="G306" i="244" a="1"/>
  <c r="G306" i="244" s="1"/>
  <c r="G208" i="242" a="1"/>
  <c r="G208" i="242" s="1"/>
  <c r="G16" i="248" a="1"/>
  <c r="G16" i="248" s="1"/>
  <c r="G149" i="248" a="1"/>
  <c r="G149" i="248" s="1"/>
  <c r="G238" i="240" a="1"/>
  <c r="G238" i="240" s="1"/>
  <c r="G125" i="246" a="1"/>
  <c r="G125" i="246" s="1"/>
  <c r="G33" i="246" a="1"/>
  <c r="G33" i="246" s="1"/>
  <c r="G288" i="248" a="1"/>
  <c r="G288" i="248" s="1"/>
  <c r="G262" i="246" a="1"/>
  <c r="G262" i="246" s="1"/>
  <c r="G260" i="246" a="1"/>
  <c r="G260" i="246" s="1"/>
  <c r="G102" i="246" a="1"/>
  <c r="G102" i="246" s="1"/>
  <c r="G222" i="244" a="1"/>
  <c r="G222" i="244" s="1"/>
  <c r="G208" i="248" a="1"/>
  <c r="G208" i="248" s="1"/>
  <c r="G216" i="246" a="1"/>
  <c r="G216" i="246" s="1"/>
  <c r="G177" i="250" a="1"/>
  <c r="G177" i="250" s="1"/>
  <c r="H177" i="250" s="1"/>
  <c r="G238" i="248" a="1"/>
  <c r="G238" i="248" s="1"/>
  <c r="G26" i="244" a="1"/>
  <c r="G26" i="244" s="1"/>
  <c r="G157" i="246" a="1"/>
  <c r="G157" i="246" s="1"/>
  <c r="G180" i="246" a="1"/>
  <c r="G180" i="246" s="1"/>
  <c r="G106" i="242" a="1"/>
  <c r="G106" i="242" s="1"/>
  <c r="G79" i="246" a="1"/>
  <c r="G79" i="246" s="1"/>
  <c r="G270" i="248" a="1"/>
  <c r="G270" i="248" s="1"/>
  <c r="G47" i="248" a="1"/>
  <c r="G47" i="248" s="1"/>
  <c r="G188" i="248" a="1"/>
  <c r="G188" i="248" s="1"/>
  <c r="G51" i="242" a="1"/>
  <c r="G51" i="242" s="1"/>
  <c r="G291" i="244" a="1"/>
  <c r="G291" i="244" s="1"/>
  <c r="G150" i="244" a="1"/>
  <c r="G150" i="244" s="1"/>
  <c r="G252" i="240" a="1"/>
  <c r="G252" i="240" s="1"/>
  <c r="G302" i="240" a="1"/>
  <c r="G302" i="240" s="1"/>
  <c r="G304" i="238" a="1"/>
  <c r="G304" i="238" s="1"/>
  <c r="G171" i="238" a="1"/>
  <c r="G171" i="238" s="1"/>
  <c r="G23" i="238" a="1"/>
  <c r="G23" i="238" s="1"/>
  <c r="G141" i="244" a="1"/>
  <c r="G141" i="244" s="1"/>
  <c r="G240" i="238" a="1"/>
  <c r="G240" i="238" s="1"/>
  <c r="G27" i="242" a="1"/>
  <c r="G27" i="242" s="1"/>
  <c r="G7" i="242" a="1"/>
  <c r="G7" i="242" s="1"/>
  <c r="G77" i="246" a="1"/>
  <c r="G77" i="246" s="1"/>
  <c r="G54" i="246" a="1"/>
  <c r="G54" i="246" s="1"/>
  <c r="G253" i="246" a="1"/>
  <c r="G253" i="246" s="1"/>
  <c r="G7" i="244" a="1"/>
  <c r="G7" i="244" s="1"/>
  <c r="G289" i="244" a="1"/>
  <c r="G289" i="244" s="1"/>
  <c r="G223" i="242" a="1"/>
  <c r="G223" i="242" s="1"/>
  <c r="G282" i="240" a="1"/>
  <c r="G282" i="240" s="1"/>
  <c r="G288" i="242" a="1"/>
  <c r="G288" i="242" s="1"/>
  <c r="G271" i="238" a="1"/>
  <c r="G271" i="238" s="1"/>
  <c r="G281" i="240" a="1"/>
  <c r="G281" i="240" s="1"/>
  <c r="G133" i="248" a="1"/>
  <c r="G133" i="248" s="1"/>
  <c r="G202" i="246" a="1"/>
  <c r="G202" i="246" s="1"/>
  <c r="G165" i="244" a="1"/>
  <c r="G165" i="244" s="1"/>
  <c r="G259" i="248" a="1"/>
  <c r="G259" i="248" s="1"/>
  <c r="G277" i="248" a="1"/>
  <c r="G277" i="248" s="1"/>
  <c r="G263" i="248" a="1"/>
  <c r="G263" i="248" s="1"/>
  <c r="G173" i="256" a="1"/>
  <c r="G173" i="256" s="1"/>
  <c r="H173" i="256" s="1"/>
  <c r="G199" i="254" a="1"/>
  <c r="G199" i="254" s="1"/>
  <c r="H199" i="254" s="1"/>
  <c r="G140" i="254" a="1"/>
  <c r="G140" i="254" s="1"/>
  <c r="H140" i="254" s="1"/>
  <c r="G256" i="252" a="1"/>
  <c r="G256" i="252" s="1"/>
  <c r="H256" i="252" s="1"/>
  <c r="G125" i="256" a="1"/>
  <c r="G125" i="256" s="1"/>
  <c r="H125" i="256" s="1"/>
  <c r="G17" i="256" a="1"/>
  <c r="G17" i="256" s="1"/>
  <c r="H17" i="256" s="1"/>
  <c r="G39" i="252" a="1"/>
  <c r="G39" i="252" s="1"/>
  <c r="H39" i="252" s="1"/>
  <c r="G277" i="254" a="1"/>
  <c r="G277" i="254" s="1"/>
  <c r="H277" i="254" s="1"/>
  <c r="G250" i="256" a="1"/>
  <c r="G250" i="256" s="1"/>
  <c r="H250" i="256" s="1"/>
  <c r="G163" i="254" a="1"/>
  <c r="G163" i="254" s="1"/>
  <c r="H163" i="254" s="1"/>
  <c r="G242" i="254" a="1"/>
  <c r="G242" i="254" s="1"/>
  <c r="H242" i="254" s="1"/>
  <c r="G200" i="252" a="1"/>
  <c r="G200" i="252" s="1"/>
  <c r="H200" i="252" s="1"/>
  <c r="G277" i="256" a="1"/>
  <c r="G277" i="256" s="1"/>
  <c r="H277" i="256" s="1"/>
  <c r="G110" i="256" a="1"/>
  <c r="G110" i="256" s="1"/>
  <c r="H110" i="256" s="1"/>
  <c r="G49" i="250" a="1"/>
  <c r="G49" i="250" s="1"/>
  <c r="H49" i="250" s="1"/>
  <c r="G136" i="250" a="1"/>
  <c r="G136" i="250" s="1"/>
  <c r="H136" i="250" s="1"/>
  <c r="G210" i="256" a="1"/>
  <c r="G210" i="256" s="1"/>
  <c r="H210" i="256" s="1"/>
  <c r="G223" i="254" a="1"/>
  <c r="G223" i="254" s="1"/>
  <c r="H223" i="254" s="1"/>
  <c r="G30" i="256" a="1"/>
  <c r="G30" i="256" s="1"/>
  <c r="H30" i="256" s="1"/>
  <c r="G254" i="254" a="1"/>
  <c r="G254" i="254" s="1"/>
  <c r="H254" i="254" s="1"/>
  <c r="G243" i="254" a="1"/>
  <c r="G243" i="254" s="1"/>
  <c r="H243" i="254" s="1"/>
  <c r="G255" i="250" a="1"/>
  <c r="G255" i="250" s="1"/>
  <c r="H255" i="250" s="1"/>
  <c r="G164" i="252" a="1"/>
  <c r="G164" i="252" s="1"/>
  <c r="H164" i="252" s="1"/>
  <c r="G118" i="254" a="1"/>
  <c r="G118" i="254" s="1"/>
  <c r="H118" i="254" s="1"/>
  <c r="G241" i="256" a="1"/>
  <c r="G241" i="256" s="1"/>
  <c r="H241" i="256" s="1"/>
  <c r="G299" i="256" a="1"/>
  <c r="G299" i="256" s="1"/>
  <c r="H299" i="256" s="1"/>
  <c r="G275" i="256" a="1"/>
  <c r="G275" i="256" s="1"/>
  <c r="H275" i="256" s="1"/>
  <c r="G257" i="256" a="1"/>
  <c r="G257" i="256" s="1"/>
  <c r="H257" i="256" s="1"/>
  <c r="G284" i="254" a="1"/>
  <c r="G284" i="254" s="1"/>
  <c r="H284" i="254" s="1"/>
  <c r="G82" i="250" a="1"/>
  <c r="G82" i="250" s="1"/>
  <c r="H82" i="250" s="1"/>
  <c r="G10" i="256" a="1"/>
  <c r="G10" i="256" s="1"/>
  <c r="H10" i="256" s="1"/>
  <c r="G132" i="254" a="1"/>
  <c r="G132" i="254" s="1"/>
  <c r="H132" i="254" s="1"/>
  <c r="G295" i="252" a="1"/>
  <c r="G295" i="252" s="1"/>
  <c r="H295" i="252" s="1"/>
  <c r="G56" i="254" a="1"/>
  <c r="G56" i="254" s="1"/>
  <c r="H56" i="254" s="1"/>
  <c r="G268" i="256" a="1"/>
  <c r="G268" i="256" s="1"/>
  <c r="H268" i="256" s="1"/>
  <c r="G178" i="256" a="1"/>
  <c r="G178" i="256" s="1"/>
  <c r="H178" i="256" s="1"/>
  <c r="G295" i="254" a="1"/>
  <c r="G295" i="254" s="1"/>
  <c r="H295" i="254" s="1"/>
  <c r="G38" i="254" a="1"/>
  <c r="G38" i="254" s="1"/>
  <c r="H38" i="254" s="1"/>
  <c r="G298" i="252" a="1"/>
  <c r="G298" i="252" s="1"/>
  <c r="H298" i="252" s="1"/>
  <c r="G298" i="256" a="1"/>
  <c r="G298" i="256" s="1"/>
  <c r="H298" i="256" s="1"/>
  <c r="G37" i="254" a="1"/>
  <c r="G37" i="254" s="1"/>
  <c r="H37" i="254" s="1"/>
  <c r="G107" i="256" a="1"/>
  <c r="G107" i="256" s="1"/>
  <c r="H107" i="256" s="1"/>
  <c r="G21" i="252" a="1"/>
  <c r="G21" i="252" s="1"/>
  <c r="H21" i="252" s="1"/>
  <c r="G218" i="252" a="1"/>
  <c r="G218" i="252" s="1"/>
  <c r="H218" i="252" s="1"/>
  <c r="G202" i="250" a="1"/>
  <c r="G202" i="250" s="1"/>
  <c r="H202" i="250" s="1"/>
  <c r="G297" i="252" a="1"/>
  <c r="G297" i="252" s="1"/>
  <c r="H297" i="252" s="1"/>
  <c r="G177" i="254" a="1"/>
  <c r="G177" i="254" s="1"/>
  <c r="H177" i="254" s="1"/>
  <c r="G107" i="252" a="1"/>
  <c r="G107" i="252" s="1"/>
  <c r="H107" i="252" s="1"/>
  <c r="G106" i="250" a="1"/>
  <c r="G106" i="250" s="1"/>
  <c r="H106" i="250" s="1"/>
  <c r="G248" i="250" a="1"/>
  <c r="G248" i="250" s="1"/>
  <c r="H248" i="250" s="1"/>
  <c r="G214" i="252" a="1"/>
  <c r="G214" i="252" s="1"/>
  <c r="H214" i="252" s="1"/>
  <c r="G207" i="252" a="1"/>
  <c r="G207" i="252" s="1"/>
  <c r="H207" i="252" s="1"/>
  <c r="G162" i="252" a="1"/>
  <c r="G162" i="252" s="1"/>
  <c r="H162" i="252" s="1"/>
  <c r="G271" i="250" a="1"/>
  <c r="G271" i="250" s="1"/>
  <c r="H271" i="250" s="1"/>
  <c r="G243" i="252" a="1"/>
  <c r="G243" i="252" s="1"/>
  <c r="H243" i="252" s="1"/>
  <c r="G213" i="250" a="1"/>
  <c r="G213" i="250" s="1"/>
  <c r="H213" i="250" s="1"/>
  <c r="G274" i="252" a="1"/>
  <c r="G274" i="252" s="1"/>
  <c r="H274" i="252" s="1"/>
  <c r="G151" i="250" a="1"/>
  <c r="G151" i="250" s="1"/>
  <c r="H151" i="250" s="1"/>
  <c r="G49" i="254" a="1"/>
  <c r="G49" i="254" s="1"/>
  <c r="H49" i="254" s="1"/>
  <c r="G193" i="250" a="1"/>
  <c r="G193" i="250" s="1"/>
  <c r="H193" i="250" s="1"/>
  <c r="G75" i="252" a="1"/>
  <c r="G75" i="252" s="1"/>
  <c r="H75" i="252" s="1"/>
  <c r="G51" i="250" a="1"/>
  <c r="G51" i="250" s="1"/>
  <c r="H51" i="250" s="1"/>
  <c r="G43" i="252" a="1"/>
  <c r="G43" i="252" s="1"/>
  <c r="H43" i="252" s="1"/>
  <c r="G160" i="252" a="1"/>
  <c r="G160" i="252" s="1"/>
  <c r="H160" i="252" s="1"/>
  <c r="G37" i="252" a="1"/>
  <c r="G37" i="252" s="1"/>
  <c r="H37" i="252" s="1"/>
  <c r="G4" i="250" a="1"/>
  <c r="G4" i="250" s="1"/>
  <c r="H4" i="250" s="1"/>
  <c r="G118" i="250" a="1"/>
  <c r="G118" i="250" s="1"/>
  <c r="H118" i="250" s="1"/>
  <c r="G78" i="248" a="1"/>
  <c r="G78" i="248" s="1"/>
  <c r="G242" i="250" a="1"/>
  <c r="G242" i="250" s="1"/>
  <c r="H242" i="250" s="1"/>
  <c r="G124" i="252" a="1"/>
  <c r="G124" i="252" s="1"/>
  <c r="H124" i="252" s="1"/>
  <c r="G198" i="254" a="1"/>
  <c r="G198" i="254" s="1"/>
  <c r="H198" i="254" s="1"/>
  <c r="G68" i="252" a="1"/>
  <c r="G68" i="252" s="1"/>
  <c r="H68" i="252" s="1"/>
  <c r="G137" i="252" a="1"/>
  <c r="G137" i="252" s="1"/>
  <c r="H137" i="252" s="1"/>
  <c r="G204" i="250" a="1"/>
  <c r="G204" i="250" s="1"/>
  <c r="H204" i="250" s="1"/>
  <c r="G42" i="254" a="1"/>
  <c r="G42" i="254" s="1"/>
  <c r="H42" i="254" s="1"/>
  <c r="G36" i="250" a="1"/>
  <c r="G36" i="250" s="1"/>
  <c r="H36" i="250" s="1"/>
  <c r="G51" i="252" a="1"/>
  <c r="G51" i="252" s="1"/>
  <c r="H51" i="252" s="1"/>
  <c r="G261" i="252" a="1"/>
  <c r="G261" i="252" s="1"/>
  <c r="H261" i="252" s="1"/>
  <c r="G129" i="252" a="1"/>
  <c r="G129" i="252" s="1"/>
  <c r="H129" i="252" s="1"/>
  <c r="G133" i="250" a="1"/>
  <c r="G133" i="250" s="1"/>
  <c r="H133" i="250" s="1"/>
  <c r="G306" i="248" a="1"/>
  <c r="G306" i="248" s="1"/>
  <c r="G261" i="248" a="1"/>
  <c r="G261" i="248" s="1"/>
  <c r="G192" i="248" a="1"/>
  <c r="G192" i="248" s="1"/>
  <c r="G37" i="244" a="1"/>
  <c r="G37" i="244" s="1"/>
  <c r="G235" i="240" a="1"/>
  <c r="G235" i="240" s="1"/>
  <c r="G46" i="248" a="1"/>
  <c r="G46" i="248" s="1"/>
  <c r="G107" i="248" a="1"/>
  <c r="G107" i="248" s="1"/>
  <c r="G120" i="246" a="1"/>
  <c r="G120" i="246" s="1"/>
  <c r="G60" i="248" a="1"/>
  <c r="G60" i="248" s="1"/>
  <c r="G123" i="242" a="1"/>
  <c r="G123" i="242" s="1"/>
  <c r="G276" i="246" a="1"/>
  <c r="G276" i="246" s="1"/>
  <c r="G116" i="244" a="1"/>
  <c r="G116" i="244" s="1"/>
  <c r="G265" i="246" a="1"/>
  <c r="G265" i="246" s="1"/>
  <c r="G129" i="244" a="1"/>
  <c r="G129" i="244" s="1"/>
  <c r="G210" i="246" a="1"/>
  <c r="G210" i="246" s="1"/>
  <c r="G115" i="246" a="1"/>
  <c r="G115" i="246" s="1"/>
  <c r="G162" i="246" a="1"/>
  <c r="G162" i="246" s="1"/>
  <c r="G97" i="244" a="1"/>
  <c r="G97" i="244" s="1"/>
  <c r="G148" i="242" a="1"/>
  <c r="G148" i="242" s="1"/>
  <c r="G72" i="246" a="1"/>
  <c r="G72" i="246" s="1"/>
  <c r="G268" i="246" a="1"/>
  <c r="G268" i="246" s="1"/>
  <c r="G141" i="246" a="1"/>
  <c r="G141" i="246" s="1"/>
  <c r="G182" i="246" a="1"/>
  <c r="G182" i="246" s="1"/>
  <c r="G84" i="242" a="1"/>
  <c r="G84" i="242" s="1"/>
  <c r="G139" i="244" a="1"/>
  <c r="G139" i="244" s="1"/>
  <c r="G42" i="246" a="1"/>
  <c r="G42" i="246" s="1"/>
  <c r="G280" i="244" a="1"/>
  <c r="G280" i="244" s="1"/>
  <c r="G98" i="244" a="1"/>
  <c r="G98" i="244" s="1"/>
  <c r="G160" i="248" a="1"/>
  <c r="G160" i="248" s="1"/>
  <c r="G133" i="246" a="1"/>
  <c r="G133" i="246" s="1"/>
  <c r="G134" i="244" a="1"/>
  <c r="G134" i="244" s="1"/>
  <c r="G296" i="246" a="1"/>
  <c r="G296" i="246" s="1"/>
  <c r="G225" i="244" a="1"/>
  <c r="G225" i="244" s="1"/>
  <c r="G243" i="246" a="1"/>
  <c r="G243" i="246" s="1"/>
  <c r="G21" i="246" a="1"/>
  <c r="G21" i="246" s="1"/>
  <c r="G187" i="250" a="1"/>
  <c r="G187" i="250" s="1"/>
  <c r="H187" i="250" s="1"/>
  <c r="G86" i="246" a="1"/>
  <c r="G86" i="246" s="1"/>
  <c r="G145" i="242" a="1"/>
  <c r="G145" i="242" s="1"/>
  <c r="G224" i="244" a="1"/>
  <c r="G224" i="244" s="1"/>
  <c r="G132" i="244" a="1"/>
  <c r="G132" i="244" s="1"/>
  <c r="G233" i="244" a="1"/>
  <c r="G233" i="244" s="1"/>
  <c r="G216" i="248" a="1"/>
  <c r="G216" i="248" s="1"/>
  <c r="G108" i="248" a="1"/>
  <c r="G108" i="248" s="1"/>
  <c r="G26" i="246" a="1"/>
  <c r="G26" i="246" s="1"/>
  <c r="G46" i="244" a="1"/>
  <c r="G46" i="244" s="1"/>
  <c r="G213" i="244" a="1"/>
  <c r="G213" i="244" s="1"/>
  <c r="G259" i="242" a="1"/>
  <c r="G259" i="242" s="1"/>
  <c r="G49" i="242" a="1"/>
  <c r="G49" i="242" s="1"/>
  <c r="G294" i="238" a="1"/>
  <c r="G294" i="238" s="1"/>
  <c r="G178" i="242" a="1"/>
  <c r="G178" i="242" s="1"/>
  <c r="G63" i="238" a="1"/>
  <c r="G63" i="238" s="1"/>
  <c r="G204" i="242" a="1"/>
  <c r="G204" i="242" s="1"/>
  <c r="G32" i="246" a="1"/>
  <c r="G32" i="246" s="1"/>
  <c r="G214" i="240" a="1"/>
  <c r="G214" i="240" s="1"/>
  <c r="G267" i="248" a="1"/>
  <c r="G267" i="248" s="1"/>
  <c r="G133" i="240" a="1"/>
  <c r="G133" i="240" s="1"/>
  <c r="G212" i="246" a="1"/>
  <c r="G212" i="246" s="1"/>
  <c r="G273" i="246" a="1"/>
  <c r="G273" i="246" s="1"/>
  <c r="G283" i="246" a="1"/>
  <c r="G283" i="246" s="1"/>
  <c r="G271" i="246" a="1"/>
  <c r="G271" i="246" s="1"/>
  <c r="G60" i="244" a="1"/>
  <c r="G60" i="244" s="1"/>
  <c r="G154" i="238" a="1"/>
  <c r="G154" i="238" s="1"/>
  <c r="G191" i="240" a="1"/>
  <c r="G191" i="240" s="1"/>
  <c r="G118" i="242" a="1"/>
  <c r="G118" i="242" s="1"/>
  <c r="G216" i="238" a="1"/>
  <c r="G216" i="238" s="1"/>
  <c r="G17" i="240" a="1"/>
  <c r="G17" i="240" s="1"/>
  <c r="G241" i="248" a="1"/>
  <c r="G241" i="248" s="1"/>
  <c r="G43" i="246" a="1"/>
  <c r="G43" i="246" s="1"/>
  <c r="G297" i="244" a="1"/>
  <c r="G297" i="244" s="1"/>
  <c r="G107" i="244" a="1"/>
  <c r="G107" i="244" s="1"/>
  <c r="G304" i="248" a="1"/>
  <c r="G304" i="248" s="1"/>
  <c r="G184" i="248" a="1"/>
  <c r="G184" i="248" s="1"/>
  <c r="G231" i="256" a="1"/>
  <c r="G231" i="256" s="1"/>
  <c r="H231" i="256" s="1"/>
  <c r="G230" i="254" a="1"/>
  <c r="G230" i="254" s="1"/>
  <c r="H230" i="254" s="1"/>
  <c r="G227" i="252" a="1"/>
  <c r="G227" i="252" s="1"/>
  <c r="H227" i="252" s="1"/>
  <c r="G122" i="254" a="1"/>
  <c r="G122" i="254" s="1"/>
  <c r="H122" i="254" s="1"/>
  <c r="G217" i="254" a="1"/>
  <c r="G217" i="254" s="1"/>
  <c r="H217" i="254" s="1"/>
  <c r="G83" i="256" a="1"/>
  <c r="G83" i="256" s="1"/>
  <c r="H83" i="256" s="1"/>
  <c r="G259" i="250" a="1"/>
  <c r="G259" i="250" s="1"/>
  <c r="H259" i="250" s="1"/>
  <c r="G135" i="252" a="1"/>
  <c r="G135" i="252" s="1"/>
  <c r="H135" i="252" s="1"/>
  <c r="G289" i="256" a="1"/>
  <c r="G289" i="256" s="1"/>
  <c r="H289" i="256" s="1"/>
  <c r="G235" i="254" a="1"/>
  <c r="G235" i="254" s="1"/>
  <c r="H235" i="254" s="1"/>
  <c r="G25" i="254" a="1"/>
  <c r="G25" i="254" s="1"/>
  <c r="H25" i="254" s="1"/>
  <c r="G198" i="256" a="1"/>
  <c r="G198" i="256" s="1"/>
  <c r="H198" i="256" s="1"/>
  <c r="G101" i="256" a="1"/>
  <c r="G101" i="256" s="1"/>
  <c r="H101" i="256" s="1"/>
  <c r="G23" i="256" a="1"/>
  <c r="G23" i="256" s="1"/>
  <c r="H23" i="256" s="1"/>
  <c r="G4" i="252" a="1"/>
  <c r="G4" i="252" s="1"/>
  <c r="H4" i="252" s="1"/>
  <c r="G299" i="250" a="1"/>
  <c r="G299" i="250" s="1"/>
  <c r="H299" i="250" s="1"/>
  <c r="G146" i="256" a="1"/>
  <c r="G146" i="256" s="1"/>
  <c r="H146" i="256" s="1"/>
  <c r="G89" i="256" a="1"/>
  <c r="G89" i="256" s="1"/>
  <c r="H89" i="256" s="1"/>
  <c r="G247" i="254" a="1"/>
  <c r="G247" i="254" s="1"/>
  <c r="H247" i="254" s="1"/>
  <c r="G223" i="250" a="1"/>
  <c r="G223" i="250" s="1"/>
  <c r="H223" i="250" s="1"/>
  <c r="G272" i="254" a="1"/>
  <c r="G272" i="254" s="1"/>
  <c r="H272" i="254" s="1"/>
  <c r="G302" i="250" a="1"/>
  <c r="G302" i="250" s="1"/>
  <c r="H302" i="250" s="1"/>
  <c r="G286" i="252" a="1"/>
  <c r="G286" i="252" s="1"/>
  <c r="H286" i="252" s="1"/>
  <c r="G281" i="256" a="1"/>
  <c r="G281" i="256" s="1"/>
  <c r="H281" i="256" s="1"/>
  <c r="G167" i="256" a="1"/>
  <c r="G167" i="256" s="1"/>
  <c r="H167" i="256" s="1"/>
  <c r="G6" i="256" a="1"/>
  <c r="G6" i="256" s="1"/>
  <c r="H6" i="256" s="1"/>
  <c r="G256" i="256" a="1"/>
  <c r="G256" i="256" s="1"/>
  <c r="H256" i="256" s="1"/>
  <c r="G109" i="254" a="1"/>
  <c r="G109" i="254" s="1"/>
  <c r="H109" i="254" s="1"/>
  <c r="G295" i="256" a="1"/>
  <c r="G295" i="256" s="1"/>
  <c r="H295" i="256" s="1"/>
  <c r="G110" i="254" a="1"/>
  <c r="G110" i="254" s="1"/>
  <c r="H110" i="254" s="1"/>
  <c r="G36" i="252" a="1"/>
  <c r="G36" i="252" s="1"/>
  <c r="H36" i="252" s="1"/>
  <c r="G262" i="256" a="1"/>
  <c r="G262" i="256" s="1"/>
  <c r="H262" i="256" s="1"/>
  <c r="G286" i="256" a="1"/>
  <c r="G286" i="256" s="1"/>
  <c r="H286" i="256" s="1"/>
  <c r="G147" i="252" a="1"/>
  <c r="G147" i="252" s="1"/>
  <c r="H147" i="252" s="1"/>
  <c r="G269" i="254" a="1"/>
  <c r="G269" i="254" s="1"/>
  <c r="H269" i="254" s="1"/>
  <c r="G119" i="256" a="1"/>
  <c r="G119" i="256" s="1"/>
  <c r="H119" i="256" s="1"/>
  <c r="G219" i="256" a="1"/>
  <c r="G219" i="256" s="1"/>
  <c r="H219" i="256" s="1"/>
  <c r="G118" i="252" a="1"/>
  <c r="G118" i="252" s="1"/>
  <c r="H118" i="252" s="1"/>
  <c r="G245" i="256" a="1"/>
  <c r="G245" i="256" s="1"/>
  <c r="H245" i="256" s="1"/>
  <c r="G216" i="256" a="1"/>
  <c r="G216" i="256" s="1"/>
  <c r="H216" i="256" s="1"/>
  <c r="G60" i="254" a="1"/>
  <c r="G60" i="254" s="1"/>
  <c r="H60" i="254" s="1"/>
  <c r="G189" i="252" a="1"/>
  <c r="G189" i="252" s="1"/>
  <c r="H189" i="252" s="1"/>
  <c r="G177" i="256" a="1"/>
  <c r="G177" i="256" s="1"/>
  <c r="H177" i="256" s="1"/>
  <c r="G150" i="254" a="1"/>
  <c r="G150" i="254" s="1"/>
  <c r="H150" i="254" s="1"/>
  <c r="G71" i="256" a="1"/>
  <c r="G71" i="256" s="1"/>
  <c r="H71" i="256" s="1"/>
  <c r="G103" i="250" a="1"/>
  <c r="G103" i="250" s="1"/>
  <c r="H103" i="250" s="1"/>
  <c r="G165" i="252" a="1"/>
  <c r="G165" i="252" s="1"/>
  <c r="H165" i="252" s="1"/>
  <c r="G40" i="250" a="1"/>
  <c r="G40" i="250" s="1"/>
  <c r="H40" i="250" s="1"/>
  <c r="G78" i="252" a="1"/>
  <c r="G78" i="252" s="1"/>
  <c r="H78" i="252" s="1"/>
  <c r="G114" i="254" a="1"/>
  <c r="G114" i="254" s="1"/>
  <c r="H114" i="254" s="1"/>
  <c r="G182" i="252" a="1"/>
  <c r="G182" i="252" s="1"/>
  <c r="H182" i="252" s="1"/>
  <c r="G51" i="254" a="1"/>
  <c r="G51" i="254" s="1"/>
  <c r="H51" i="254" s="1"/>
  <c r="G115" i="250" a="1"/>
  <c r="G115" i="250" s="1"/>
  <c r="H115" i="250" s="1"/>
  <c r="G244" i="252" a="1"/>
  <c r="G244" i="252" s="1"/>
  <c r="H244" i="252" s="1"/>
  <c r="G226" i="252" a="1"/>
  <c r="G226" i="252" s="1"/>
  <c r="H226" i="252" s="1"/>
  <c r="G162" i="254" a="1"/>
  <c r="G162" i="254" s="1"/>
  <c r="H162" i="254" s="1"/>
  <c r="G208" i="250" a="1"/>
  <c r="G208" i="250" s="1"/>
  <c r="H208" i="250" s="1"/>
  <c r="G150" i="252" a="1"/>
  <c r="G150" i="252" s="1"/>
  <c r="H150" i="252" s="1"/>
  <c r="G58" i="250" a="1"/>
  <c r="G58" i="250" s="1"/>
  <c r="H58" i="250" s="1"/>
  <c r="G97" i="254" a="1"/>
  <c r="G97" i="254" s="1"/>
  <c r="H97" i="254" s="1"/>
  <c r="G232" i="250" a="1"/>
  <c r="G232" i="250" s="1"/>
  <c r="H232" i="250" s="1"/>
  <c r="G273" i="252" a="1"/>
  <c r="G273" i="252" s="1"/>
  <c r="H273" i="252" s="1"/>
  <c r="G61" i="254" a="1"/>
  <c r="G61" i="254" s="1"/>
  <c r="H61" i="254" s="1"/>
  <c r="G22" i="252" a="1"/>
  <c r="G22" i="252" s="1"/>
  <c r="H22" i="252" s="1"/>
  <c r="G230" i="252" a="1"/>
  <c r="G230" i="252" s="1"/>
  <c r="H230" i="252" s="1"/>
  <c r="G31" i="250" a="1"/>
  <c r="G31" i="250" s="1"/>
  <c r="H31" i="250" s="1"/>
  <c r="G145" i="250" a="1"/>
  <c r="G145" i="250" s="1"/>
  <c r="H145" i="250" s="1"/>
  <c r="G79" i="250" a="1"/>
  <c r="G79" i="250" s="1"/>
  <c r="H79" i="250" s="1"/>
  <c r="G70" i="252" a="1"/>
  <c r="G70" i="252" s="1"/>
  <c r="H70" i="252" s="1"/>
  <c r="G94" i="254" a="1"/>
  <c r="G94" i="254" s="1"/>
  <c r="H94" i="254" s="1"/>
  <c r="G154" i="250" a="1"/>
  <c r="G154" i="250" s="1"/>
  <c r="H154" i="250" s="1"/>
  <c r="G146" i="252" a="1"/>
  <c r="G146" i="252" s="1"/>
  <c r="H146" i="252" s="1"/>
  <c r="G105" i="252" a="1"/>
  <c r="G105" i="252" s="1"/>
  <c r="H105" i="252" s="1"/>
  <c r="G88" i="250" a="1"/>
  <c r="G88" i="250" s="1"/>
  <c r="H88" i="250" s="1"/>
  <c r="G138" i="246" a="1"/>
  <c r="G138" i="246" s="1"/>
  <c r="G119" i="252" a="1"/>
  <c r="G119" i="252" s="1"/>
  <c r="H119" i="252" s="1"/>
  <c r="G5" i="256" a="1"/>
  <c r="G5" i="256" s="1"/>
  <c r="H5" i="256" s="1"/>
  <c r="G136" i="254" a="1"/>
  <c r="G136" i="254" s="1"/>
  <c r="H136" i="254" s="1"/>
  <c r="G139" i="250" a="1"/>
  <c r="G139" i="250" s="1"/>
  <c r="H139" i="250" s="1"/>
  <c r="G273" i="250" a="1"/>
  <c r="G273" i="250" s="1"/>
  <c r="H273" i="250" s="1"/>
  <c r="G132" i="250" a="1"/>
  <c r="G132" i="250" s="1"/>
  <c r="H132" i="250" s="1"/>
  <c r="G229" i="250" a="1"/>
  <c r="G229" i="250" s="1"/>
  <c r="H229" i="250" s="1"/>
  <c r="G251" i="252" a="1"/>
  <c r="G251" i="252" s="1"/>
  <c r="H251" i="252" s="1"/>
  <c r="G42" i="256" a="1"/>
  <c r="G42" i="256" s="1"/>
  <c r="H42" i="256" s="1"/>
  <c r="G100" i="250" a="1"/>
  <c r="G100" i="250" s="1"/>
  <c r="H100" i="250" s="1"/>
  <c r="G72" i="252" a="1"/>
  <c r="G72" i="252" s="1"/>
  <c r="H72" i="252" s="1"/>
  <c r="G208" i="252" a="1"/>
  <c r="G208" i="252" s="1"/>
  <c r="H208" i="252" s="1"/>
  <c r="G102" i="250" a="1"/>
  <c r="G102" i="250" s="1"/>
  <c r="H102" i="250" s="1"/>
  <c r="G13" i="248" a="1"/>
  <c r="G13" i="248" s="1"/>
  <c r="G74" i="248" a="1"/>
  <c r="G74" i="248" s="1"/>
  <c r="G179" i="246" a="1"/>
  <c r="G179" i="246" s="1"/>
  <c r="G294" i="248" a="1"/>
  <c r="G294" i="248" s="1"/>
  <c r="G283" i="244" a="1"/>
  <c r="G283" i="244" s="1"/>
  <c r="G176" i="246" a="1"/>
  <c r="G176" i="246" s="1"/>
  <c r="G177" i="244" a="1"/>
  <c r="G177" i="244" s="1"/>
  <c r="G84" i="250" a="1"/>
  <c r="G84" i="250" s="1"/>
  <c r="H84" i="250" s="1"/>
  <c r="G12" i="246" a="1"/>
  <c r="G12" i="246" s="1"/>
  <c r="G168" i="246" a="1"/>
  <c r="G168" i="246" s="1"/>
  <c r="G276" i="240" a="1"/>
  <c r="G276" i="240" s="1"/>
  <c r="G57" i="246" a="1"/>
  <c r="G57" i="246" s="1"/>
  <c r="G24" i="244" a="1"/>
  <c r="G24" i="244" s="1"/>
  <c r="G137" i="246" a="1"/>
  <c r="G137" i="246" s="1"/>
  <c r="G288" i="244" a="1"/>
  <c r="G288" i="244" s="1"/>
  <c r="G24" i="246" a="1"/>
  <c r="G24" i="246" s="1"/>
  <c r="G30" i="246" a="1"/>
  <c r="G30" i="246" s="1"/>
  <c r="G113" i="248" a="1"/>
  <c r="G113" i="248" s="1"/>
  <c r="G61" i="244" a="1"/>
  <c r="G61" i="244" s="1"/>
  <c r="G114" i="246" a="1"/>
  <c r="G114" i="246" s="1"/>
  <c r="G59" i="248" a="1"/>
  <c r="G59" i="248" s="1"/>
  <c r="G80" i="244" a="1"/>
  <c r="G80" i="244" s="1"/>
  <c r="G275" i="248" a="1"/>
  <c r="G275" i="248" s="1"/>
  <c r="G131" i="248" a="1"/>
  <c r="G131" i="248" s="1"/>
  <c r="G119" i="246" a="1"/>
  <c r="G119" i="246" s="1"/>
  <c r="G85" i="246" a="1"/>
  <c r="G85" i="246" s="1"/>
  <c r="G199" i="240" a="1"/>
  <c r="G199" i="240" s="1"/>
  <c r="G188" i="246" a="1"/>
  <c r="G188" i="246" s="1"/>
  <c r="G214" i="242" a="1"/>
  <c r="G214" i="242" s="1"/>
  <c r="G155" i="244" a="1"/>
  <c r="G155" i="244" s="1"/>
  <c r="G182" i="248" a="1"/>
  <c r="G182" i="248" s="1"/>
  <c r="G152" i="244" a="1"/>
  <c r="G152" i="244" s="1"/>
  <c r="G124" i="248" a="1"/>
  <c r="G124" i="248" s="1"/>
  <c r="G29" i="242" a="1"/>
  <c r="G29" i="242" s="1"/>
  <c r="G173" i="246" a="1"/>
  <c r="G173" i="246" s="1"/>
  <c r="G284" i="244" a="1"/>
  <c r="G284" i="244" s="1"/>
  <c r="G181" i="242" a="1"/>
  <c r="G181" i="242" s="1"/>
  <c r="G113" i="246" a="1"/>
  <c r="G113" i="246" s="1"/>
  <c r="G77" i="248" a="1"/>
  <c r="G77" i="248" s="1"/>
  <c r="G161" i="248" a="1"/>
  <c r="G161" i="248" s="1"/>
  <c r="G271" i="244" a="1"/>
  <c r="G271" i="244" s="1"/>
  <c r="G285" i="240" a="1"/>
  <c r="G285" i="240" s="1"/>
  <c r="G121" i="244" a="1"/>
  <c r="G121" i="244" s="1"/>
  <c r="G45" i="244" a="1"/>
  <c r="G45" i="244" s="1"/>
  <c r="G289" i="240" a="1"/>
  <c r="G289" i="240" s="1"/>
  <c r="G265" i="244" a="1"/>
  <c r="G265" i="244" s="1"/>
  <c r="G134" i="246" a="1"/>
  <c r="G134" i="246" s="1"/>
  <c r="G234" i="244" a="1"/>
  <c r="G234" i="244" s="1"/>
  <c r="G206" i="246" a="1"/>
  <c r="G206" i="246" s="1"/>
  <c r="G253" i="240" a="1"/>
  <c r="G253" i="240" s="1"/>
  <c r="G52" i="248" a="1"/>
  <c r="G52" i="248" s="1"/>
  <c r="G172" i="242" a="1"/>
  <c r="G172" i="242" s="1"/>
  <c r="G265" i="242" a="1"/>
  <c r="G265" i="242" s="1"/>
  <c r="G297" i="240" a="1"/>
  <c r="G297" i="240" s="1"/>
  <c r="G186" i="244" a="1"/>
  <c r="G186" i="244" s="1"/>
  <c r="G42" i="240" a="1"/>
  <c r="G42" i="240" s="1"/>
  <c r="G261" i="240" a="1"/>
  <c r="G261" i="240" s="1"/>
  <c r="G181" i="244" a="1"/>
  <c r="G181" i="244" s="1"/>
  <c r="G91" i="240" a="1"/>
  <c r="G91" i="240" s="1"/>
  <c r="G251" i="242" a="1"/>
  <c r="G251" i="242" s="1"/>
  <c r="G64" i="242" a="1"/>
  <c r="G64" i="242" s="1"/>
  <c r="G60" i="246" a="1"/>
  <c r="G60" i="246" s="1"/>
  <c r="G79" i="248" a="1"/>
  <c r="G79" i="248" s="1"/>
  <c r="G272" i="244" a="1"/>
  <c r="G272" i="244" s="1"/>
  <c r="G191" i="246" a="1"/>
  <c r="G191" i="246" s="1"/>
  <c r="G240" i="242" a="1"/>
  <c r="G240" i="242" s="1"/>
  <c r="G46" i="238" a="1"/>
  <c r="G46" i="238" s="1"/>
  <c r="G302" i="244" a="1"/>
  <c r="G302" i="244" s="1"/>
  <c r="G10" i="242" a="1"/>
  <c r="G10" i="242" s="1"/>
  <c r="G95" i="240" a="1"/>
  <c r="G95" i="240" s="1"/>
  <c r="G298" i="248" a="1"/>
  <c r="G298" i="248" s="1"/>
  <c r="G70" i="248" a="1"/>
  <c r="G70" i="248" s="1"/>
  <c r="G74" i="244" a="1"/>
  <c r="G74" i="244" s="1"/>
  <c r="G242" i="246" a="1"/>
  <c r="G242" i="246" s="1"/>
  <c r="G301" i="248" a="1"/>
  <c r="G301" i="248" s="1"/>
  <c r="G248" i="254" a="1"/>
  <c r="G248" i="254" s="1"/>
  <c r="H248" i="254" s="1"/>
  <c r="G123" i="252" a="1"/>
  <c r="G123" i="252" s="1"/>
  <c r="H123" i="252" s="1"/>
  <c r="G280" i="252" a="1"/>
  <c r="G280" i="252" s="1"/>
  <c r="H280" i="252" s="1"/>
  <c r="G259" i="256" a="1"/>
  <c r="G259" i="256" s="1"/>
  <c r="H259" i="256" s="1"/>
  <c r="G161" i="256" a="1"/>
  <c r="G161" i="256" s="1"/>
  <c r="H161" i="256" s="1"/>
  <c r="G47" i="256" a="1"/>
  <c r="G47" i="256" s="1"/>
  <c r="H47" i="256" s="1"/>
  <c r="G76" i="250" a="1"/>
  <c r="G76" i="250" s="1"/>
  <c r="H76" i="250" s="1"/>
  <c r="G63" i="252" a="1"/>
  <c r="G63" i="252" s="1"/>
  <c r="H63" i="252" s="1"/>
  <c r="G36" i="256" a="1"/>
  <c r="G36" i="256" s="1"/>
  <c r="H36" i="256" s="1"/>
  <c r="G169" i="254" a="1"/>
  <c r="G169" i="254" s="1"/>
  <c r="H169" i="254" s="1"/>
  <c r="G196" i="252" a="1"/>
  <c r="G196" i="252" s="1"/>
  <c r="H196" i="252" s="1"/>
  <c r="G305" i="254" a="1"/>
  <c r="G305" i="254" s="1"/>
  <c r="H305" i="254" s="1"/>
  <c r="G181" i="254" a="1"/>
  <c r="G181" i="254" s="1"/>
  <c r="H181" i="254" s="1"/>
  <c r="G254" i="250" a="1"/>
  <c r="G254" i="250" s="1"/>
  <c r="H254" i="250" s="1"/>
  <c r="G204" i="254" a="1"/>
  <c r="G204" i="254" s="1"/>
  <c r="H204" i="254" s="1"/>
  <c r="G281" i="250" a="1"/>
  <c r="G281" i="250" s="1"/>
  <c r="H281" i="250" s="1"/>
  <c r="G290" i="254" a="1"/>
  <c r="G290" i="254" s="1"/>
  <c r="H290" i="254" s="1"/>
  <c r="G292" i="252" a="1"/>
  <c r="G292" i="252" s="1"/>
  <c r="H292" i="252" s="1"/>
  <c r="G157" i="254" a="1"/>
  <c r="G157" i="254" s="1"/>
  <c r="H157" i="254" s="1"/>
  <c r="G202" i="256" a="1"/>
  <c r="G202" i="256" s="1"/>
  <c r="H202" i="256" s="1"/>
  <c r="G89" i="252" a="1"/>
  <c r="G89" i="252" s="1"/>
  <c r="H89" i="252" s="1"/>
  <c r="G193" i="254" a="1"/>
  <c r="G193" i="254" s="1"/>
  <c r="H193" i="254" s="1"/>
  <c r="G109" i="250" a="1"/>
  <c r="G109" i="250" s="1"/>
  <c r="H109" i="250" s="1"/>
  <c r="G46" i="252" a="1"/>
  <c r="G46" i="252" s="1"/>
  <c r="H46" i="252" s="1"/>
  <c r="G253" i="256" a="1"/>
  <c r="G253" i="256" s="1"/>
  <c r="H253" i="256" s="1"/>
  <c r="G29" i="256" a="1"/>
  <c r="G29" i="256" s="1"/>
  <c r="H29" i="256" s="1"/>
  <c r="G24" i="256" a="1"/>
  <c r="G24" i="256" s="1"/>
  <c r="H24" i="256" s="1"/>
  <c r="G201" i="254" a="1"/>
  <c r="G201" i="254" s="1"/>
  <c r="H201" i="254" s="1"/>
  <c r="G186" i="254" a="1"/>
  <c r="G186" i="254" s="1"/>
  <c r="H186" i="254" s="1"/>
  <c r="G131" i="256" a="1"/>
  <c r="G131" i="256" s="1"/>
  <c r="H131" i="256" s="1"/>
  <c r="G105" i="254" a="1"/>
  <c r="G105" i="254" s="1"/>
  <c r="H105" i="254" s="1"/>
  <c r="G263" i="256" a="1"/>
  <c r="G263" i="256" s="1"/>
  <c r="H263" i="256" s="1"/>
  <c r="G271" i="256" a="1"/>
  <c r="G271" i="256" s="1"/>
  <c r="H271" i="256" s="1"/>
  <c r="G275" i="254" a="1"/>
  <c r="G275" i="254" s="1"/>
  <c r="H275" i="254" s="1"/>
  <c r="G30" i="254" a="1"/>
  <c r="G30" i="254" s="1"/>
  <c r="H30" i="254" s="1"/>
  <c r="G149" i="256" a="1"/>
  <c r="G149" i="256" s="1"/>
  <c r="H149" i="256" s="1"/>
  <c r="G73" i="254" a="1"/>
  <c r="G73" i="254" s="1"/>
  <c r="H73" i="254" s="1"/>
  <c r="G195" i="256" a="1"/>
  <c r="G195" i="256" s="1"/>
  <c r="H195" i="256" s="1"/>
  <c r="G288" i="252" a="1"/>
  <c r="G288" i="252" s="1"/>
  <c r="H288" i="252" s="1"/>
  <c r="G207" i="256" a="1"/>
  <c r="G207" i="256" s="1"/>
  <c r="H207" i="256" s="1"/>
  <c r="G140" i="256" a="1"/>
  <c r="G140" i="256" s="1"/>
  <c r="H140" i="256" s="1"/>
  <c r="G301" i="256" a="1"/>
  <c r="G301" i="256" s="1"/>
  <c r="H301" i="256" s="1"/>
  <c r="G183" i="256" a="1"/>
  <c r="G183" i="256" s="1"/>
  <c r="H183" i="256" s="1"/>
  <c r="G214" i="256" a="1"/>
  <c r="G214" i="256" s="1"/>
  <c r="H214" i="256" s="1"/>
  <c r="G39" i="254" a="1"/>
  <c r="G39" i="254" s="1"/>
  <c r="H39" i="254" s="1"/>
  <c r="G218" i="254" a="1"/>
  <c r="G218" i="254" s="1"/>
  <c r="H218" i="254" s="1"/>
  <c r="G124" i="250" a="1"/>
  <c r="G124" i="250" s="1"/>
  <c r="H124" i="250" s="1"/>
  <c r="G197" i="252" a="1"/>
  <c r="G197" i="252" s="1"/>
  <c r="H197" i="252" s="1"/>
  <c r="G158" i="252" a="1"/>
  <c r="G158" i="252" s="1"/>
  <c r="H158" i="252" s="1"/>
  <c r="G296" i="250" a="1"/>
  <c r="G296" i="250" s="1"/>
  <c r="H296" i="250" s="1"/>
  <c r="G46" i="254" a="1"/>
  <c r="G46" i="254" s="1"/>
  <c r="H46" i="254" s="1"/>
  <c r="G85" i="250" a="1"/>
  <c r="G85" i="250" s="1"/>
  <c r="H85" i="250" s="1"/>
  <c r="G199" i="250" a="1"/>
  <c r="G199" i="250" s="1"/>
  <c r="H199" i="250" s="1"/>
  <c r="G267" i="250" a="1"/>
  <c r="G267" i="250" s="1"/>
  <c r="H267" i="250" s="1"/>
  <c r="G86" i="252" a="1"/>
  <c r="G86" i="252" s="1"/>
  <c r="H86" i="252" s="1"/>
  <c r="G31" i="252" a="1"/>
  <c r="G31" i="252" s="1"/>
  <c r="H31" i="252" s="1"/>
  <c r="G75" i="254" a="1"/>
  <c r="G75" i="254" s="1"/>
  <c r="H75" i="254" s="1"/>
  <c r="G46" i="250" a="1"/>
  <c r="G46" i="250" s="1"/>
  <c r="H46" i="250" s="1"/>
  <c r="G165" i="254" a="1"/>
  <c r="G165" i="254" s="1"/>
  <c r="H165" i="254" s="1"/>
  <c r="G148" i="254" a="1"/>
  <c r="G148" i="254" s="1"/>
  <c r="H148" i="254" s="1"/>
  <c r="G125" i="252" a="1"/>
  <c r="G125" i="252" s="1"/>
  <c r="H125" i="252" s="1"/>
  <c r="G42" i="252" a="1"/>
  <c r="G42" i="252" s="1"/>
  <c r="H42" i="252" s="1"/>
  <c r="G153" i="252" a="1"/>
  <c r="G153" i="252" s="1"/>
  <c r="H153" i="252" s="1"/>
  <c r="G146" i="254" a="1"/>
  <c r="G146" i="254" s="1"/>
  <c r="H146" i="254" s="1"/>
  <c r="G181" i="250" a="1"/>
  <c r="G181" i="250" s="1"/>
  <c r="H181" i="250" s="1"/>
  <c r="G8" i="254" a="1"/>
  <c r="G8" i="254" s="1"/>
  <c r="H8" i="254" s="1"/>
  <c r="G141" i="252" a="1"/>
  <c r="G141" i="252" s="1"/>
  <c r="H141" i="252" s="1"/>
  <c r="G186" i="250" a="1"/>
  <c r="G186" i="250" s="1"/>
  <c r="H186" i="250" s="1"/>
  <c r="G25" i="250" a="1"/>
  <c r="G25" i="250" s="1"/>
  <c r="H25" i="250" s="1"/>
  <c r="G182" i="254" a="1"/>
  <c r="G182" i="254" s="1"/>
  <c r="H182" i="254" s="1"/>
  <c r="G274" i="250" a="1"/>
  <c r="G274" i="250" s="1"/>
  <c r="H274" i="250" s="1"/>
  <c r="G92" i="252" a="1"/>
  <c r="G92" i="252" s="1"/>
  <c r="H92" i="252" s="1"/>
  <c r="G180" i="254" a="1"/>
  <c r="G180" i="254" s="1"/>
  <c r="H180" i="254" s="1"/>
  <c r="G43" i="250" a="1"/>
  <c r="G43" i="250" s="1"/>
  <c r="H43" i="250" s="1"/>
  <c r="G291" i="252" a="1"/>
  <c r="G291" i="252" s="1"/>
  <c r="H291" i="252" s="1"/>
  <c r="G106" i="252" a="1"/>
  <c r="G106" i="252" s="1"/>
  <c r="H106" i="252" s="1"/>
  <c r="G260" i="250" a="1"/>
  <c r="G260" i="250" s="1"/>
  <c r="H260" i="250" s="1"/>
  <c r="G283" i="252" a="1"/>
  <c r="G283" i="252" s="1"/>
  <c r="H283" i="252" s="1"/>
  <c r="G69" i="252" a="1"/>
  <c r="G69" i="252" s="1"/>
  <c r="H69" i="252" s="1"/>
  <c r="G91" i="250" a="1"/>
  <c r="G91" i="250" s="1"/>
  <c r="H91" i="250" s="1"/>
  <c r="G245" i="250" a="1"/>
  <c r="G245" i="250" s="1"/>
  <c r="H245" i="250" s="1"/>
  <c r="G255" i="252" a="1"/>
  <c r="G255" i="252" s="1"/>
  <c r="H255" i="252" s="1"/>
  <c r="G40" i="252" a="1"/>
  <c r="G40" i="252" s="1"/>
  <c r="H40" i="252" s="1"/>
  <c r="G117" i="252" a="1"/>
  <c r="G117" i="252" s="1"/>
  <c r="H117" i="252" s="1"/>
  <c r="G226" i="250" a="1"/>
  <c r="G226" i="250" s="1"/>
  <c r="H226" i="250" s="1"/>
  <c r="G93" i="252" a="1"/>
  <c r="G93" i="252" s="1"/>
  <c r="H93" i="252" s="1"/>
  <c r="G64" i="250" a="1"/>
  <c r="G64" i="250" s="1"/>
  <c r="H64" i="250" s="1"/>
  <c r="G105" i="250" a="1"/>
  <c r="G105" i="250" s="1"/>
  <c r="H105" i="250" s="1"/>
  <c r="G165" i="246" a="1"/>
  <c r="G165" i="246" s="1"/>
  <c r="G156" i="248" a="1"/>
  <c r="G156" i="248" s="1"/>
  <c r="G279" i="248" a="1"/>
  <c r="G279" i="248" s="1"/>
  <c r="G171" i="246" a="1"/>
  <c r="G171" i="246" s="1"/>
  <c r="G154" i="248" a="1"/>
  <c r="G154" i="248" s="1"/>
  <c r="G94" i="242" a="1"/>
  <c r="G94" i="242" s="1"/>
  <c r="G49" i="248" a="1"/>
  <c r="G49" i="248" s="1"/>
  <c r="G237" i="250" a="1"/>
  <c r="G237" i="250" s="1"/>
  <c r="H237" i="250" s="1"/>
  <c r="G122" i="248" a="1"/>
  <c r="G122" i="248" s="1"/>
  <c r="G104" i="246" a="1"/>
  <c r="G104" i="246" s="1"/>
  <c r="G287" i="238" a="1"/>
  <c r="G287" i="238" s="1"/>
  <c r="G168" i="244" a="1"/>
  <c r="G168" i="244" s="1"/>
  <c r="G28" i="242" a="1"/>
  <c r="G28" i="242" s="1"/>
  <c r="G38" i="246" a="1"/>
  <c r="G38" i="246" s="1"/>
  <c r="G114" i="244" a="1"/>
  <c r="G114" i="244" s="1"/>
  <c r="G151" i="248" a="1"/>
  <c r="G151" i="248" s="1"/>
  <c r="G258" i="244" a="1"/>
  <c r="G258" i="244" s="1"/>
  <c r="G82" i="244" a="1"/>
  <c r="G82" i="244" s="1"/>
  <c r="G25" i="244" a="1"/>
  <c r="G25" i="244" s="1"/>
  <c r="G240" i="246" a="1"/>
  <c r="G240" i="246" s="1"/>
  <c r="G203" i="248" a="1"/>
  <c r="G203" i="248" s="1"/>
  <c r="G167" i="248" a="1"/>
  <c r="G167" i="248" s="1"/>
  <c r="G52" i="250" a="1"/>
  <c r="G52" i="250" s="1"/>
  <c r="H52" i="250" s="1"/>
  <c r="G169" i="244" a="1"/>
  <c r="G169" i="244" s="1"/>
  <c r="G301" i="244" a="1"/>
  <c r="G301" i="244" s="1"/>
  <c r="G267" i="244" a="1"/>
  <c r="G267" i="244" s="1"/>
  <c r="G129" i="246" a="1"/>
  <c r="G129" i="246" s="1"/>
  <c r="G36" i="246" a="1"/>
  <c r="G36" i="246" s="1"/>
  <c r="G223" i="246" a="1"/>
  <c r="G223" i="246" s="1"/>
  <c r="G266" i="248" a="1"/>
  <c r="G266" i="248" s="1"/>
  <c r="G279" i="240" a="1"/>
  <c r="G279" i="240" s="1"/>
  <c r="G169" i="250" a="1"/>
  <c r="G169" i="250" s="1"/>
  <c r="H169" i="250" s="1"/>
  <c r="G241" i="246" a="1"/>
  <c r="G241" i="246" s="1"/>
  <c r="G272" i="240" a="1"/>
  <c r="G272" i="240" s="1"/>
  <c r="G74" i="246" a="1"/>
  <c r="G74" i="246" s="1"/>
  <c r="G150" i="246" a="1"/>
  <c r="G150" i="246" s="1"/>
  <c r="G85" i="244" a="1"/>
  <c r="G85" i="244" s="1"/>
  <c r="G183" i="246" a="1"/>
  <c r="G183" i="246" s="1"/>
  <c r="G259" i="246" a="1"/>
  <c r="G259" i="246" s="1"/>
  <c r="G82" i="248" a="1"/>
  <c r="G82" i="248" s="1"/>
  <c r="G115" i="248" a="1"/>
  <c r="G115" i="248" s="1"/>
  <c r="G295" i="242" a="1"/>
  <c r="G295" i="242" s="1"/>
  <c r="G7" i="246" a="1"/>
  <c r="G7" i="246" s="1"/>
  <c r="G85" i="242" a="1"/>
  <c r="G85" i="242" s="1"/>
  <c r="G182" i="240" a="1"/>
  <c r="G182" i="240" s="1"/>
  <c r="G192" i="242" a="1"/>
  <c r="G192" i="242" s="1"/>
  <c r="G249" i="244" a="1"/>
  <c r="G249" i="244" s="1"/>
  <c r="G185" i="248" a="1"/>
  <c r="G185" i="248" s="1"/>
  <c r="G298" i="246" a="1"/>
  <c r="G298" i="246" s="1"/>
  <c r="G202" i="240" a="1"/>
  <c r="G202" i="240" s="1"/>
  <c r="G54" i="242" a="1"/>
  <c r="G54" i="242" s="1"/>
  <c r="G277" i="238" a="1"/>
  <c r="G277" i="238" s="1"/>
  <c r="G266" i="244" a="1"/>
  <c r="G266" i="244" s="1"/>
  <c r="G72" i="238" a="1"/>
  <c r="G72" i="238" s="1"/>
  <c r="G234" i="238" a="1"/>
  <c r="G234" i="238" s="1"/>
  <c r="G57" i="242" a="1"/>
  <c r="G57" i="242" s="1"/>
  <c r="G239" i="244" a="1"/>
  <c r="G239" i="244" s="1"/>
  <c r="G157" i="242" a="1"/>
  <c r="G157" i="242" s="1"/>
  <c r="G293" i="242" a="1"/>
  <c r="G293" i="242" s="1"/>
  <c r="G302" i="248" a="1"/>
  <c r="G302" i="248" s="1"/>
  <c r="G256" i="244" a="1"/>
  <c r="G256" i="244" s="1"/>
  <c r="G11" i="248" a="1"/>
  <c r="G11" i="248" s="1"/>
  <c r="G115" i="244" a="1"/>
  <c r="G115" i="244" s="1"/>
  <c r="G249" i="240" a="1"/>
  <c r="G249" i="240" s="1"/>
  <c r="G71" i="240" a="1"/>
  <c r="G71" i="240" s="1"/>
  <c r="G246" i="242" a="1"/>
  <c r="G246" i="242" s="1"/>
  <c r="G31" i="240" a="1"/>
  <c r="G31" i="240" s="1"/>
  <c r="G167" i="238" a="1"/>
  <c r="G167" i="238" s="1"/>
  <c r="G306" i="240" a="1"/>
  <c r="G306" i="240" s="1"/>
  <c r="G268" i="248" a="1"/>
  <c r="G268" i="248" s="1"/>
  <c r="G87" i="248" a="1"/>
  <c r="G87" i="248" s="1"/>
  <c r="G219" i="244" a="1"/>
  <c r="G219" i="244" s="1"/>
  <c r="G211" i="248" a="1"/>
  <c r="G211" i="248" s="1"/>
  <c r="G20" i="244" a="1"/>
  <c r="G20" i="244" s="1"/>
  <c r="G293" i="256" a="1"/>
  <c r="G293" i="256" s="1"/>
  <c r="H293" i="256" s="1"/>
  <c r="G72" i="256" a="1"/>
  <c r="G72" i="256" s="1"/>
  <c r="H72" i="256" s="1"/>
  <c r="G13" i="254" a="1"/>
  <c r="G13" i="254" s="1"/>
  <c r="H13" i="254" s="1"/>
  <c r="G28" i="252" a="1"/>
  <c r="G28" i="252" s="1"/>
  <c r="H28" i="252" s="1"/>
  <c r="G122" i="256" a="1"/>
  <c r="G122" i="256" s="1"/>
  <c r="H122" i="256" s="1"/>
  <c r="G134" i="256" a="1"/>
  <c r="G134" i="256" s="1"/>
  <c r="H134" i="256" s="1"/>
  <c r="G290" i="250" a="1"/>
  <c r="G290" i="250" s="1"/>
  <c r="H290" i="250" s="1"/>
  <c r="G204" i="252" a="1"/>
  <c r="G204" i="252" s="1"/>
  <c r="H204" i="252" s="1"/>
  <c r="G184" i="256" a="1"/>
  <c r="G184" i="256" s="1"/>
  <c r="H184" i="256" s="1"/>
  <c r="G291" i="254" a="1"/>
  <c r="G291" i="254" s="1"/>
  <c r="H291" i="254" s="1"/>
  <c r="G87" i="252" a="1"/>
  <c r="G87" i="252" s="1"/>
  <c r="H87" i="252" s="1"/>
  <c r="G258" i="252" a="1"/>
  <c r="G258" i="252" s="1"/>
  <c r="H258" i="252" s="1"/>
  <c r="G16" i="256" a="1"/>
  <c r="G16" i="256" s="1"/>
  <c r="H16" i="256" s="1"/>
  <c r="G142" i="252" a="1"/>
  <c r="G142" i="252" s="1"/>
  <c r="H142" i="252" s="1"/>
  <c r="G70" i="250" a="1"/>
  <c r="G70" i="250" s="1"/>
  <c r="H70" i="250" s="1"/>
  <c r="G237" i="256" a="1"/>
  <c r="G237" i="256" s="1"/>
  <c r="H237" i="256" s="1"/>
  <c r="G82" i="254" a="1"/>
  <c r="G82" i="254" s="1"/>
  <c r="H82" i="254" s="1"/>
  <c r="G283" i="256" a="1"/>
  <c r="G283" i="256" s="1"/>
  <c r="H283" i="256" s="1"/>
  <c r="G269" i="256" a="1"/>
  <c r="G269" i="256" s="1"/>
  <c r="H269" i="256" s="1"/>
  <c r="G48" i="252" a="1"/>
  <c r="G48" i="252" s="1"/>
  <c r="H48" i="252" s="1"/>
  <c r="G154" i="254" a="1"/>
  <c r="G154" i="254" s="1"/>
  <c r="H154" i="254" s="1"/>
  <c r="G263" i="250" a="1"/>
  <c r="G263" i="250" s="1"/>
  <c r="H263" i="250" s="1"/>
  <c r="G257" i="252" a="1"/>
  <c r="G257" i="252" s="1"/>
  <c r="H257" i="252" s="1"/>
  <c r="G102" i="256" a="1"/>
  <c r="G102" i="256" s="1"/>
  <c r="H102" i="256" s="1"/>
  <c r="G91" i="254" a="1"/>
  <c r="G91" i="254" s="1"/>
  <c r="H91" i="254" s="1"/>
  <c r="G183" i="254" a="1"/>
  <c r="G183" i="254" s="1"/>
  <c r="H183" i="254" s="1"/>
  <c r="G108" i="254" a="1"/>
  <c r="G108" i="254" s="1"/>
  <c r="H108" i="254" s="1"/>
  <c r="G164" i="254" a="1"/>
  <c r="G164" i="254" s="1"/>
  <c r="H164" i="254" s="1"/>
  <c r="G219" i="254" a="1"/>
  <c r="G219" i="254" s="1"/>
  <c r="H219" i="254" s="1"/>
  <c r="G262" i="252" a="1"/>
  <c r="G262" i="252" s="1"/>
  <c r="H262" i="252" s="1"/>
  <c r="G244" i="256" a="1"/>
  <c r="G244" i="256" s="1"/>
  <c r="H244" i="256" s="1"/>
  <c r="G279" i="254" a="1"/>
  <c r="G279" i="254" s="1"/>
  <c r="H279" i="254" s="1"/>
  <c r="G90" i="256" a="1"/>
  <c r="G90" i="256" s="1"/>
  <c r="H90" i="256" s="1"/>
  <c r="G247" i="256" a="1"/>
  <c r="G247" i="256" s="1"/>
  <c r="H247" i="256" s="1"/>
  <c r="G266" i="254" a="1"/>
  <c r="G266" i="254" s="1"/>
  <c r="H266" i="254" s="1"/>
  <c r="G133" i="254" a="1"/>
  <c r="G133" i="254" s="1"/>
  <c r="H133" i="254" s="1"/>
  <c r="G11" i="256" a="1"/>
  <c r="G11" i="256" s="1"/>
  <c r="H11" i="256" s="1"/>
  <c r="G155" i="252" a="1"/>
  <c r="G155" i="252" s="1"/>
  <c r="H155" i="252" s="1"/>
  <c r="G265" i="256" a="1"/>
  <c r="G265" i="256" s="1"/>
  <c r="H265" i="256" s="1"/>
  <c r="G273" i="254" a="1"/>
  <c r="G273" i="254" s="1"/>
  <c r="H273" i="254" s="1"/>
  <c r="G59" i="256" a="1"/>
  <c r="G59" i="256" s="1"/>
  <c r="H59" i="256" s="1"/>
  <c r="G84" i="256" a="1"/>
  <c r="G84" i="256" s="1"/>
  <c r="H84" i="256" s="1"/>
  <c r="G116" i="256" a="1"/>
  <c r="G116" i="256" s="1"/>
  <c r="H116" i="256" s="1"/>
  <c r="G164" i="256" a="1"/>
  <c r="G164" i="256" s="1"/>
  <c r="H164" i="256" s="1"/>
  <c r="G90" i="252" a="1"/>
  <c r="G90" i="252" s="1"/>
  <c r="H90" i="252" s="1"/>
  <c r="G74" i="252" a="1"/>
  <c r="G74" i="252" s="1"/>
  <c r="H74" i="252" s="1"/>
  <c r="G172" i="254" a="1"/>
  <c r="G172" i="254" s="1"/>
  <c r="H172" i="254" s="1"/>
  <c r="G73" i="250" a="1"/>
  <c r="G73" i="250" s="1"/>
  <c r="H73" i="250" s="1"/>
  <c r="G252" i="252" a="1"/>
  <c r="G252" i="252" s="1"/>
  <c r="H252" i="252" s="1"/>
  <c r="G213" i="252" a="1"/>
  <c r="G213" i="252" s="1"/>
  <c r="H213" i="252" s="1"/>
  <c r="G37" i="250" a="1"/>
  <c r="G37" i="250" s="1"/>
  <c r="H37" i="250" s="1"/>
  <c r="G24" i="250" a="1"/>
  <c r="G24" i="250" s="1"/>
  <c r="H24" i="250" s="1"/>
  <c r="G25" i="252" a="1"/>
  <c r="G25" i="252" s="1"/>
  <c r="H25" i="252" s="1"/>
  <c r="G13" i="252" a="1"/>
  <c r="G13" i="252" s="1"/>
  <c r="H13" i="252" s="1"/>
  <c r="G250" i="252" a="1"/>
  <c r="G250" i="252" s="1"/>
  <c r="H250" i="252" s="1"/>
  <c r="G129" i="254" a="1"/>
  <c r="G129" i="254" s="1"/>
  <c r="H129" i="254" s="1"/>
  <c r="G12" i="254" a="1"/>
  <c r="G12" i="254" s="1"/>
  <c r="H12" i="254" s="1"/>
  <c r="G177" i="252" a="1"/>
  <c r="G177" i="252" s="1"/>
  <c r="H177" i="252" s="1"/>
  <c r="G294" i="252" a="1"/>
  <c r="G294" i="252" s="1"/>
  <c r="H294" i="252" s="1"/>
  <c r="G240" i="252" a="1"/>
  <c r="G240" i="252" s="1"/>
  <c r="H240" i="252" s="1"/>
  <c r="G99" i="252" a="1"/>
  <c r="G99" i="252" s="1"/>
  <c r="H99" i="252" s="1"/>
  <c r="G186" i="256" a="1"/>
  <c r="G186" i="256" s="1"/>
  <c r="H186" i="256" s="1"/>
  <c r="G161" i="252" a="1"/>
  <c r="G161" i="252" s="1"/>
  <c r="H161" i="252" s="1"/>
  <c r="G226" i="254" a="1"/>
  <c r="G226" i="254" s="1"/>
  <c r="H226" i="254" s="1"/>
  <c r="G142" i="250" a="1"/>
  <c r="G142" i="250" s="1"/>
  <c r="H142" i="250" s="1"/>
  <c r="G31" i="254" a="1"/>
  <c r="G31" i="254" s="1"/>
  <c r="H31" i="254" s="1"/>
  <c r="G7" i="252" a="1"/>
  <c r="G7" i="252" s="1"/>
  <c r="H7" i="252" s="1"/>
  <c r="G219" i="252" a="1"/>
  <c r="G219" i="252" s="1"/>
  <c r="H219" i="252" s="1"/>
  <c r="G54" i="256" a="1"/>
  <c r="G54" i="256" s="1"/>
  <c r="H54" i="256" s="1"/>
  <c r="G198" i="252" a="1"/>
  <c r="G198" i="252" s="1"/>
  <c r="H198" i="252" s="1"/>
  <c r="G178" i="252" a="1"/>
  <c r="G178" i="252" s="1"/>
  <c r="H178" i="252" s="1"/>
  <c r="G78" i="250" a="1"/>
  <c r="G78" i="250" s="1"/>
  <c r="H78" i="250" s="1"/>
  <c r="G55" i="250" a="1"/>
  <c r="G55" i="250" s="1"/>
  <c r="H55" i="250" s="1"/>
  <c r="G275" i="252" a="1"/>
  <c r="G275" i="252" s="1"/>
  <c r="H275" i="252" s="1"/>
  <c r="G139" i="254" a="1"/>
  <c r="G139" i="254" s="1"/>
  <c r="H139" i="254" s="1"/>
  <c r="G10" i="252" a="1"/>
  <c r="G10" i="252" s="1"/>
  <c r="H10" i="252" s="1"/>
  <c r="G114" i="252" a="1"/>
  <c r="G114" i="252" s="1"/>
  <c r="H114" i="252" s="1"/>
  <c r="G284" i="250" a="1"/>
  <c r="G284" i="250" s="1"/>
  <c r="H284" i="250" s="1"/>
  <c r="G57" i="250" a="1"/>
  <c r="G57" i="250" s="1"/>
  <c r="H57" i="250" s="1"/>
  <c r="G88" i="252" a="1"/>
  <c r="G88" i="252" s="1"/>
  <c r="H88" i="252" s="1"/>
  <c r="G256" i="250" a="1"/>
  <c r="G256" i="250" s="1"/>
  <c r="H256" i="250" s="1"/>
  <c r="G236" i="254" a="1"/>
  <c r="G236" i="254" s="1"/>
  <c r="H236" i="254" s="1"/>
  <c r="G24" i="252" a="1"/>
  <c r="G24" i="252" s="1"/>
  <c r="H24" i="252" s="1"/>
  <c r="G266" i="250" a="1"/>
  <c r="G266" i="250" s="1"/>
  <c r="H266" i="250" s="1"/>
  <c r="G141" i="250" a="1"/>
  <c r="G141" i="250" s="1"/>
  <c r="H141" i="250" s="1"/>
  <c r="G61" i="246" a="1"/>
  <c r="G61" i="246" s="1"/>
  <c r="G71" i="246" a="1"/>
  <c r="G71" i="246" s="1"/>
  <c r="G11" i="246" a="1"/>
  <c r="G11" i="246" s="1"/>
  <c r="G210" i="244" a="1"/>
  <c r="G210" i="244" s="1"/>
  <c r="G255" i="244" a="1"/>
  <c r="G255" i="244" s="1"/>
  <c r="G27" i="244" a="1"/>
  <c r="G27" i="244" s="1"/>
  <c r="G172" i="240" a="1"/>
  <c r="G172" i="240" s="1"/>
  <c r="G125" i="248" a="1"/>
  <c r="G125" i="248" s="1"/>
  <c r="G9" i="250" a="1"/>
  <c r="G9" i="250" s="1"/>
  <c r="H9" i="250" s="1"/>
  <c r="G227" i="244" a="1"/>
  <c r="G227" i="244" s="1"/>
  <c r="G231" i="244" a="1"/>
  <c r="G231" i="244" s="1"/>
  <c r="G273" i="248" a="1"/>
  <c r="G273" i="248" s="1"/>
  <c r="G88" i="248" a="1"/>
  <c r="G88" i="248" s="1"/>
  <c r="G263" i="240" a="1"/>
  <c r="G263" i="240" s="1"/>
  <c r="G68" i="248" a="1"/>
  <c r="G68" i="248" s="1"/>
  <c r="G101" i="242" a="1"/>
  <c r="G101" i="242" s="1"/>
  <c r="G164" i="244" a="1"/>
  <c r="G164" i="244" s="1"/>
  <c r="G282" i="246" a="1"/>
  <c r="G282" i="246" s="1"/>
  <c r="G255" i="248" a="1"/>
  <c r="G255" i="248" s="1"/>
  <c r="G6" i="244" a="1"/>
  <c r="G6" i="244" s="1"/>
  <c r="G97" i="248" a="1"/>
  <c r="G97" i="248" s="1"/>
  <c r="G246" i="246" a="1"/>
  <c r="G246" i="246" s="1"/>
  <c r="G21" i="244" a="1"/>
  <c r="G21" i="244" s="1"/>
  <c r="G295" i="246" a="1"/>
  <c r="G295" i="246" s="1"/>
  <c r="G158" i="248" a="1"/>
  <c r="G158" i="248" s="1"/>
  <c r="G75" i="246" a="1"/>
  <c r="G75" i="246" s="1"/>
  <c r="G246" i="248" a="1"/>
  <c r="G246" i="248" s="1"/>
  <c r="G303" i="244" a="1"/>
  <c r="G303" i="244" s="1"/>
  <c r="G8" i="244" a="1"/>
  <c r="G8" i="244" s="1"/>
  <c r="G234" i="242" a="1"/>
  <c r="G234" i="242" s="1"/>
  <c r="G107" i="246" a="1"/>
  <c r="G107" i="246" s="1"/>
  <c r="G90" i="250" a="1"/>
  <c r="G90" i="250" s="1"/>
  <c r="H90" i="250" s="1"/>
  <c r="G217" i="244" a="1"/>
  <c r="G217" i="244" s="1"/>
  <c r="G227" i="248" a="1"/>
  <c r="G227" i="248" s="1"/>
  <c r="G218" i="246" a="1"/>
  <c r="G218" i="246" s="1"/>
  <c r="G104" i="248" a="1"/>
  <c r="G104" i="248" s="1"/>
  <c r="G303" i="248" a="1"/>
  <c r="G303" i="248" s="1"/>
  <c r="G49" i="244" a="1"/>
  <c r="G49" i="244" s="1"/>
  <c r="G147" i="244" a="1"/>
  <c r="G147" i="244" s="1"/>
  <c r="G156" i="246" a="1"/>
  <c r="G156" i="246" s="1"/>
  <c r="G216" i="244" a="1"/>
  <c r="G216" i="244" s="1"/>
  <c r="G153" i="244" a="1"/>
  <c r="G153" i="244" s="1"/>
  <c r="G25" i="246" a="1"/>
  <c r="G25" i="246" s="1"/>
  <c r="G195" i="246" a="1"/>
  <c r="G195" i="246" s="1"/>
  <c r="G5" i="248" a="1"/>
  <c r="G5" i="248" s="1"/>
  <c r="G155" i="248" a="1"/>
  <c r="G155" i="248" s="1"/>
  <c r="G5" i="246" a="1"/>
  <c r="G5" i="246" s="1"/>
  <c r="G37" i="242" a="1"/>
  <c r="G37" i="242" s="1"/>
  <c r="G99" i="244" a="1"/>
  <c r="G99" i="244" s="1"/>
  <c r="G289" i="246" a="1"/>
  <c r="G289" i="246" s="1"/>
  <c r="G110" i="248" a="1"/>
  <c r="G110" i="248" s="1"/>
  <c r="G107" i="240" a="1"/>
  <c r="G107" i="240" s="1"/>
  <c r="G106" i="238" a="1"/>
  <c r="G106" i="238" s="1"/>
  <c r="G11" i="240" a="1"/>
  <c r="G11" i="240" s="1"/>
  <c r="G210" i="238" a="1"/>
  <c r="G210" i="238" s="1"/>
  <c r="G295" i="248" a="1"/>
  <c r="G295" i="248" s="1"/>
  <c r="G289" i="248" a="1"/>
  <c r="G289" i="248" s="1"/>
  <c r="G229" i="244" a="1"/>
  <c r="G229" i="244" s="1"/>
  <c r="G44" i="248" a="1"/>
  <c r="G44" i="248" s="1"/>
  <c r="G182" i="244" a="1"/>
  <c r="G182" i="244" s="1"/>
  <c r="G226" i="256" a="1"/>
  <c r="G226" i="256" s="1"/>
  <c r="H226" i="256" s="1"/>
  <c r="G238" i="256" a="1"/>
  <c r="G238" i="256" s="1"/>
  <c r="H238" i="256" s="1"/>
  <c r="G95" i="256" a="1"/>
  <c r="G95" i="256" s="1"/>
  <c r="H95" i="256" s="1"/>
  <c r="G113" i="256" a="1"/>
  <c r="G113" i="256" s="1"/>
  <c r="H113" i="256" s="1"/>
  <c r="G189" i="256" a="1"/>
  <c r="G189" i="256" s="1"/>
  <c r="H189" i="256" s="1"/>
  <c r="G225" i="256" a="1"/>
  <c r="G225" i="256" s="1"/>
  <c r="H225" i="256" s="1"/>
  <c r="G293" i="252" a="1"/>
  <c r="G293" i="252" s="1"/>
  <c r="H293" i="252" s="1"/>
  <c r="G64" i="254" a="1"/>
  <c r="G64" i="254" s="1"/>
  <c r="H64" i="254" s="1"/>
  <c r="G104" i="256" a="1"/>
  <c r="G104" i="256" s="1"/>
  <c r="H104" i="256" s="1"/>
  <c r="G192" i="256" a="1"/>
  <c r="G192" i="256" s="1"/>
  <c r="H192" i="256" s="1"/>
  <c r="G287" i="254" a="1"/>
  <c r="G287" i="254" s="1"/>
  <c r="H287" i="254" s="1"/>
  <c r="G222" i="254" a="1"/>
  <c r="G222" i="254" s="1"/>
  <c r="H222" i="254" s="1"/>
  <c r="G168" i="254" a="1"/>
  <c r="G168" i="254" s="1"/>
  <c r="H168" i="254" s="1"/>
  <c r="G250" i="250" a="1"/>
  <c r="G250" i="250" s="1"/>
  <c r="H250" i="250" s="1"/>
  <c r="G53" i="256" a="1"/>
  <c r="G53" i="256" s="1"/>
  <c r="H53" i="256" s="1"/>
  <c r="G140" i="252" a="1"/>
  <c r="G140" i="252" s="1"/>
  <c r="H140" i="252" s="1"/>
  <c r="G41" i="256" a="1"/>
  <c r="G41" i="256" s="1"/>
  <c r="H41" i="256" s="1"/>
  <c r="G228" i="256" a="1"/>
  <c r="G228" i="256" s="1"/>
  <c r="H228" i="256" s="1"/>
  <c r="G184" i="250" a="1"/>
  <c r="G184" i="250" s="1"/>
  <c r="H184" i="250" s="1"/>
  <c r="G130" i="254" a="1"/>
  <c r="G130" i="254" s="1"/>
  <c r="H130" i="254" s="1"/>
  <c r="G16" i="250" a="1"/>
  <c r="G16" i="250" s="1"/>
  <c r="H16" i="250" s="1"/>
  <c r="G67" i="254" a="1"/>
  <c r="G67" i="254" s="1"/>
  <c r="H67" i="254" s="1"/>
  <c r="G27" i="254" a="1"/>
  <c r="G27" i="254" s="1"/>
  <c r="H27" i="254" s="1"/>
  <c r="G292" i="256" a="1"/>
  <c r="G292" i="256" s="1"/>
  <c r="H292" i="256" s="1"/>
  <c r="G232" i="256" a="1"/>
  <c r="G232" i="256" s="1"/>
  <c r="H232" i="256" s="1"/>
  <c r="G157" i="250" a="1"/>
  <c r="G157" i="250" s="1"/>
  <c r="H157" i="250" s="1"/>
  <c r="G87" i="254" a="1"/>
  <c r="G87" i="254" s="1"/>
  <c r="H87" i="254" s="1"/>
  <c r="G304" i="256" a="1"/>
  <c r="G304" i="256" s="1"/>
  <c r="H304" i="256" s="1"/>
  <c r="G55" i="254" a="1"/>
  <c r="G55" i="254" s="1"/>
  <c r="H55" i="254" s="1"/>
  <c r="G208" i="254" a="1"/>
  <c r="G208" i="254" s="1"/>
  <c r="H208" i="254" s="1"/>
  <c r="G213" i="256" a="1"/>
  <c r="G213" i="256" s="1"/>
  <c r="H213" i="256" s="1"/>
  <c r="G78" i="254" a="1"/>
  <c r="G78" i="254" s="1"/>
  <c r="H78" i="254" s="1"/>
  <c r="G234" i="256" a="1"/>
  <c r="G234" i="256" s="1"/>
  <c r="H234" i="256" s="1"/>
  <c r="G130" i="250" a="1"/>
  <c r="G130" i="250" s="1"/>
  <c r="H130" i="250" s="1"/>
  <c r="G108" i="256" a="1"/>
  <c r="G108" i="256" s="1"/>
  <c r="H108" i="256" s="1"/>
  <c r="G187" i="254" a="1"/>
  <c r="G187" i="254" s="1"/>
  <c r="H187" i="254" s="1"/>
  <c r="G151" i="254" a="1"/>
  <c r="G151" i="254" s="1"/>
  <c r="H151" i="254" s="1"/>
  <c r="G274" i="256" a="1"/>
  <c r="G274" i="256" s="1"/>
  <c r="H274" i="256" s="1"/>
  <c r="G137" i="256" a="1"/>
  <c r="G137" i="256" s="1"/>
  <c r="H137" i="256" s="1"/>
  <c r="G48" i="256" a="1"/>
  <c r="G48" i="256" s="1"/>
  <c r="H48" i="256" s="1"/>
  <c r="G176" i="252" a="1"/>
  <c r="G176" i="252" s="1"/>
  <c r="H176" i="252" s="1"/>
  <c r="G92" i="254" a="1"/>
  <c r="G92" i="254" s="1"/>
  <c r="H92" i="254" s="1"/>
  <c r="G201" i="252" a="1"/>
  <c r="G201" i="252" s="1"/>
  <c r="H201" i="252" s="1"/>
  <c r="G255" i="254" a="1"/>
  <c r="G255" i="254" s="1"/>
  <c r="H255" i="254" s="1"/>
  <c r="G195" i="250" a="1"/>
  <c r="G195" i="250" s="1"/>
  <c r="H195" i="250" s="1"/>
  <c r="G49" i="252" a="1"/>
  <c r="G49" i="252" s="1"/>
  <c r="H49" i="252" s="1"/>
  <c r="G247" i="252" a="1"/>
  <c r="G247" i="252" s="1"/>
  <c r="H247" i="252" s="1"/>
  <c r="G291" i="250" a="1"/>
  <c r="G291" i="250" s="1"/>
  <c r="H291" i="250" s="1"/>
  <c r="G196" i="250" a="1"/>
  <c r="G196" i="250" s="1"/>
  <c r="H196" i="250" s="1"/>
  <c r="G217" i="250" a="1"/>
  <c r="G217" i="250" s="1"/>
  <c r="H217" i="250" s="1"/>
  <c r="G268" i="252" a="1"/>
  <c r="G268" i="252" s="1"/>
  <c r="H268" i="252" s="1"/>
  <c r="G229" i="254" a="1"/>
  <c r="G229" i="254" s="1"/>
  <c r="H229" i="254" s="1"/>
  <c r="G272" i="250" a="1"/>
  <c r="G272" i="250" s="1"/>
  <c r="H272" i="250" s="1"/>
  <c r="G74" i="254" a="1"/>
  <c r="G74" i="254" s="1"/>
  <c r="H74" i="254" s="1"/>
  <c r="G172" i="250" a="1"/>
  <c r="G172" i="250" s="1"/>
  <c r="H172" i="250" s="1"/>
  <c r="G52" i="252" a="1"/>
  <c r="G52" i="252" s="1"/>
  <c r="H52" i="252" s="1"/>
  <c r="G224" i="250" a="1"/>
  <c r="G224" i="250" s="1"/>
  <c r="H224" i="250" s="1"/>
  <c r="G72" i="254" a="1"/>
  <c r="G72" i="254" s="1"/>
  <c r="H72" i="254" s="1"/>
  <c r="G292" i="250" a="1"/>
  <c r="G292" i="250" s="1"/>
  <c r="H292" i="250" s="1"/>
  <c r="G225" i="250" a="1"/>
  <c r="G225" i="250" s="1"/>
  <c r="H225" i="250" s="1"/>
  <c r="G32" i="254" a="1"/>
  <c r="G32" i="254" s="1"/>
  <c r="H32" i="254" s="1"/>
  <c r="G150" i="250" a="1"/>
  <c r="G150" i="250" s="1"/>
  <c r="H150" i="250" s="1"/>
  <c r="G163" i="250" a="1"/>
  <c r="G163" i="250" s="1"/>
  <c r="H163" i="250" s="1"/>
  <c r="G121" i="250" a="1"/>
  <c r="G121" i="250" s="1"/>
  <c r="H121" i="250" s="1"/>
  <c r="G237" i="252" a="1"/>
  <c r="G237" i="252" s="1"/>
  <c r="H237" i="252" s="1"/>
  <c r="G103" i="254" a="1"/>
  <c r="G103" i="254" s="1"/>
  <c r="H103" i="254" s="1"/>
  <c r="G295" i="250" a="1"/>
  <c r="G295" i="250" s="1"/>
  <c r="H295" i="250" s="1"/>
  <c r="G232" i="252" a="1"/>
  <c r="G232" i="252" s="1"/>
  <c r="H232" i="252" s="1"/>
  <c r="G209" i="248" a="1"/>
  <c r="G209" i="248" s="1"/>
  <c r="G241" i="250" a="1"/>
  <c r="G241" i="250" s="1"/>
  <c r="H241" i="250" s="1"/>
  <c r="G94" i="250" a="1"/>
  <c r="G94" i="250" s="1"/>
  <c r="H94" i="250" s="1"/>
  <c r="G215" i="252" a="1"/>
  <c r="G215" i="252" s="1"/>
  <c r="H215" i="252" s="1"/>
  <c r="G235" i="250" a="1"/>
  <c r="G235" i="250" s="1"/>
  <c r="H235" i="250" s="1"/>
  <c r="G183" i="252" a="1"/>
  <c r="G183" i="252" s="1"/>
  <c r="H183" i="252" s="1"/>
  <c r="G233" i="252" a="1"/>
  <c r="G233" i="252" s="1"/>
  <c r="H233" i="252" s="1"/>
  <c r="G160" i="250" a="1"/>
  <c r="G160" i="250" s="1"/>
  <c r="H160" i="250" s="1"/>
  <c r="G67" i="250" a="1"/>
  <c r="G67" i="250" s="1"/>
  <c r="H67" i="250" s="1"/>
  <c r="G236" i="252" a="1"/>
  <c r="G236" i="252" s="1"/>
  <c r="H236" i="252" s="1"/>
  <c r="G100" i="254" a="1"/>
  <c r="G100" i="254" s="1"/>
  <c r="H100" i="254" s="1"/>
  <c r="G202" i="254" a="1"/>
  <c r="G202" i="254" s="1"/>
  <c r="H202" i="254" s="1"/>
  <c r="G30" i="250" a="1"/>
  <c r="G30" i="250" s="1"/>
  <c r="H30" i="250" s="1"/>
  <c r="G187" i="246" a="1"/>
  <c r="G187" i="246" s="1"/>
  <c r="G198" i="244" a="1"/>
  <c r="G198" i="244" s="1"/>
  <c r="G186" i="248" a="1"/>
  <c r="G186" i="248" s="1"/>
  <c r="G30" i="248" a="1"/>
  <c r="G30" i="248" s="1"/>
  <c r="G109" i="244" a="1"/>
  <c r="G109" i="244" s="1"/>
  <c r="G248" i="242" a="1"/>
  <c r="G248" i="242" s="1"/>
  <c r="G188" i="240" a="1"/>
  <c r="G188" i="240" s="1"/>
  <c r="G29" i="246" a="1"/>
  <c r="G29" i="246" s="1"/>
  <c r="G300" i="248" a="1"/>
  <c r="G300" i="248" s="1"/>
  <c r="G249" i="248" a="1"/>
  <c r="G249" i="248" s="1"/>
  <c r="G63" i="244" a="1"/>
  <c r="G63" i="244" s="1"/>
  <c r="G95" i="248" a="1"/>
  <c r="G95" i="248" s="1"/>
  <c r="G209" i="246" a="1"/>
  <c r="G209" i="246" s="1"/>
  <c r="G164" i="248" a="1"/>
  <c r="G164" i="248" s="1"/>
  <c r="G201" i="246" a="1"/>
  <c r="G201" i="246" s="1"/>
  <c r="G216" i="240" a="1"/>
  <c r="G216" i="240" s="1"/>
  <c r="G42" i="244" a="1"/>
  <c r="G42" i="244" s="1"/>
  <c r="G197" i="246" a="1"/>
  <c r="G197" i="246" s="1"/>
  <c r="G49" i="246" a="1"/>
  <c r="G49" i="246" s="1"/>
  <c r="G121" i="246" a="1"/>
  <c r="G121" i="246" s="1"/>
  <c r="G217" i="242" a="1"/>
  <c r="G217" i="242" s="1"/>
  <c r="G89" i="246" a="1"/>
  <c r="G89" i="246" s="1"/>
  <c r="G240" i="248" a="1"/>
  <c r="G240" i="248" s="1"/>
  <c r="G62" i="244" a="1"/>
  <c r="G62" i="244" s="1"/>
  <c r="G192" i="246" a="1"/>
  <c r="G192" i="246" s="1"/>
  <c r="G158" i="246" a="1"/>
  <c r="G158" i="246" s="1"/>
  <c r="G200" i="244" a="1"/>
  <c r="G200" i="244" s="1"/>
  <c r="G119" i="248" a="1"/>
  <c r="G119" i="248" s="1"/>
  <c r="G301" i="246" a="1"/>
  <c r="G301" i="246" s="1"/>
  <c r="G120" i="242" a="1"/>
  <c r="G120" i="242" s="1"/>
  <c r="G297" i="248" a="1"/>
  <c r="G297" i="248" s="1"/>
  <c r="G93" i="244" a="1"/>
  <c r="G93" i="244" s="1"/>
  <c r="G191" i="248" a="1"/>
  <c r="G191" i="248" s="1"/>
  <c r="G53" i="248" a="1"/>
  <c r="G53" i="248" s="1"/>
  <c r="G57" i="244" a="1"/>
  <c r="G57" i="244" s="1"/>
  <c r="G197" i="248" a="1"/>
  <c r="G197" i="248" s="1"/>
  <c r="G185" i="246" a="1"/>
  <c r="G185" i="246" s="1"/>
  <c r="G244" i="246" a="1"/>
  <c r="G244" i="246" s="1"/>
  <c r="G247" i="248" a="1"/>
  <c r="G247" i="248" s="1"/>
  <c r="G13" i="244" a="1"/>
  <c r="G13" i="244" s="1"/>
  <c r="G275" i="242" a="1"/>
  <c r="G275" i="242" s="1"/>
  <c r="G48" i="246" a="1"/>
  <c r="G48" i="246" s="1"/>
  <c r="G259" i="244" a="1"/>
  <c r="G259" i="244" s="1"/>
  <c r="G196" i="248" a="1"/>
  <c r="G196" i="248" s="1"/>
  <c r="G80" i="248" a="1"/>
  <c r="G80" i="248" s="1"/>
  <c r="G203" i="244" a="1"/>
  <c r="G203" i="244" s="1"/>
  <c r="G38" i="248" a="1"/>
  <c r="G38" i="248" s="1"/>
  <c r="G137" i="248" a="1"/>
  <c r="G137" i="248" s="1"/>
  <c r="G28" i="248" a="1"/>
  <c r="G28" i="248" s="1"/>
  <c r="G241" i="240" a="1"/>
  <c r="G241" i="240" s="1"/>
  <c r="G284" i="242" a="1"/>
  <c r="G284" i="242" s="1"/>
  <c r="G169" i="246" a="1"/>
  <c r="G169" i="246" s="1"/>
  <c r="G237" i="246" a="1"/>
  <c r="G237" i="246" s="1"/>
  <c r="G87" i="244" a="1"/>
  <c r="G87" i="244" s="1"/>
  <c r="G101" i="238" a="1"/>
  <c r="G101" i="238" s="1"/>
  <c r="G137" i="242" a="1"/>
  <c r="G137" i="242" s="1"/>
  <c r="G108" i="246" a="1"/>
  <c r="G108" i="246" s="1"/>
  <c r="G131" i="240" a="1"/>
  <c r="G131" i="240" s="1"/>
  <c r="G90" i="238" a="1"/>
  <c r="G90" i="238" s="1"/>
  <c r="G258" i="240" a="1"/>
  <c r="G258" i="240" s="1"/>
  <c r="G148" i="240" a="1"/>
  <c r="G148" i="240" s="1"/>
  <c r="G254" i="240" a="1"/>
  <c r="G254" i="240" s="1"/>
  <c r="G214" i="248" a="1"/>
  <c r="G214" i="248" s="1"/>
  <c r="G15" i="242" a="1"/>
  <c r="G15" i="242" s="1"/>
  <c r="G304" i="246" a="1"/>
  <c r="G304" i="246" s="1"/>
  <c r="G239" i="248" a="1"/>
  <c r="G239" i="248" s="1"/>
  <c r="G17" i="248" a="1"/>
  <c r="G17" i="248" s="1"/>
  <c r="G151" i="244" a="1"/>
  <c r="G151" i="244" s="1"/>
  <c r="G51" i="238" a="1"/>
  <c r="G51" i="238" s="1"/>
  <c r="G142" i="240" a="1"/>
  <c r="G142" i="240" s="1"/>
  <c r="G102" i="238" a="1"/>
  <c r="G102" i="238" s="1"/>
  <c r="G236" i="240" a="1"/>
  <c r="G236" i="240" s="1"/>
  <c r="G22" i="238" a="1"/>
  <c r="G22" i="238" s="1"/>
  <c r="G99" i="242" a="1"/>
  <c r="G99" i="242" s="1"/>
  <c r="G16" i="238" a="1"/>
  <c r="G16" i="238" s="1"/>
  <c r="G79" i="242" a="1"/>
  <c r="G79" i="242" s="1"/>
  <c r="G215" i="240" a="1"/>
  <c r="G215" i="240" s="1"/>
  <c r="G118" i="244" a="1"/>
  <c r="G118" i="244" s="1"/>
  <c r="G103" i="244" a="1"/>
  <c r="G103" i="244" s="1"/>
  <c r="G215" i="246" a="1"/>
  <c r="G215" i="246" s="1"/>
  <c r="G109" i="242" a="1"/>
  <c r="G109" i="242" s="1"/>
  <c r="G124" i="242" a="1"/>
  <c r="G124" i="242" s="1"/>
  <c r="G250" i="238" a="1"/>
  <c r="G250" i="238" s="1"/>
  <c r="G254" i="242" a="1"/>
  <c r="G254" i="242" s="1"/>
  <c r="G130" i="238" a="1"/>
  <c r="G130" i="238" s="1"/>
  <c r="G113" i="240" a="1"/>
  <c r="G113" i="240" s="1"/>
  <c r="G281" i="238" a="1"/>
  <c r="G281" i="238" s="1"/>
  <c r="G219" i="238" a="1"/>
  <c r="G219" i="238" s="1"/>
  <c r="G146" i="248" a="1"/>
  <c r="G146" i="248" s="1"/>
  <c r="G102" i="248" a="1"/>
  <c r="G102" i="248" s="1"/>
  <c r="G231" i="242" a="1"/>
  <c r="G231" i="242" s="1"/>
  <c r="G73" i="242" a="1"/>
  <c r="G73" i="242" s="1"/>
  <c r="G244" i="244" a="1"/>
  <c r="G244" i="244" s="1"/>
  <c r="G277" i="240" a="1"/>
  <c r="G277" i="240" s="1"/>
  <c r="G100" i="244" a="1"/>
  <c r="G100" i="244" s="1"/>
  <c r="G28" i="240" a="1"/>
  <c r="G28" i="240" s="1"/>
  <c r="G238" i="238" a="1"/>
  <c r="G238" i="238" s="1"/>
  <c r="G47" i="240" a="1"/>
  <c r="G47" i="240" s="1"/>
  <c r="G202" i="242" a="1"/>
  <c r="G202" i="242" s="1"/>
  <c r="G30" i="238" a="1"/>
  <c r="G30" i="238" s="1"/>
  <c r="G148" i="238" a="1"/>
  <c r="G148" i="238" s="1"/>
  <c r="G103" i="240" a="1"/>
  <c r="G103" i="240" s="1"/>
  <c r="G236" i="244" a="1"/>
  <c r="G236" i="244" s="1"/>
  <c r="G185" i="240" a="1"/>
  <c r="G185" i="240" s="1"/>
  <c r="G290" i="246" a="1"/>
  <c r="G290" i="246" s="1"/>
  <c r="G142" i="242" a="1"/>
  <c r="G142" i="242" s="1"/>
  <c r="G167" i="244" a="1"/>
  <c r="G167" i="244" s="1"/>
  <c r="G194" i="246" a="1"/>
  <c r="G194" i="246" s="1"/>
  <c r="G179" i="248" a="1"/>
  <c r="G179" i="248" s="1"/>
  <c r="G163" i="246" a="1"/>
  <c r="G163" i="246" s="1"/>
  <c r="G82" i="238" a="1"/>
  <c r="G82" i="238" s="1"/>
  <c r="G149" i="244" a="1"/>
  <c r="G149" i="244" s="1"/>
  <c r="G136" i="240" a="1"/>
  <c r="G136" i="240" s="1"/>
  <c r="G15" i="238" a="1"/>
  <c r="G15" i="238" s="1"/>
  <c r="G257" i="242" a="1"/>
  <c r="G257" i="242" s="1"/>
  <c r="G165" i="238" a="1"/>
  <c r="G165" i="238" s="1"/>
  <c r="G294" i="242" a="1"/>
  <c r="G294" i="242" s="1"/>
  <c r="G241" i="238" a="1"/>
  <c r="G241" i="238" s="1"/>
  <c r="G28" i="244" a="1"/>
  <c r="G28" i="244" s="1"/>
  <c r="G156" i="238" a="1"/>
  <c r="G156" i="238" s="1"/>
  <c r="G33" i="238" a="1"/>
  <c r="G33" i="238" s="1"/>
  <c r="G168" i="242" a="1"/>
  <c r="G168" i="242" s="1"/>
  <c r="G113" i="238" a="1"/>
  <c r="G113" i="238" s="1"/>
  <c r="G36" i="238" a="1"/>
  <c r="G36" i="238" s="1"/>
  <c r="G9" i="238" a="1"/>
  <c r="G9" i="238" s="1"/>
  <c r="G52" i="242" a="1"/>
  <c r="G52" i="242" s="1"/>
  <c r="G85" i="240" a="1"/>
  <c r="G85" i="240" s="1"/>
  <c r="G207" i="242" a="1"/>
  <c r="G207" i="242" s="1"/>
  <c r="G233" i="240" a="1"/>
  <c r="G233" i="240" s="1"/>
  <c r="G192" i="240" a="1"/>
  <c r="G192" i="240" s="1"/>
  <c r="G202" i="238" a="1"/>
  <c r="G202" i="238" s="1"/>
  <c r="G270" i="240" a="1"/>
  <c r="G270" i="240" s="1"/>
  <c r="G124" i="238" a="1"/>
  <c r="G124" i="238" s="1"/>
  <c r="G269" i="238" a="1"/>
  <c r="G269" i="238" s="1"/>
  <c r="G56" i="240" a="1"/>
  <c r="G56" i="240" s="1"/>
  <c r="G29" i="238" a="1"/>
  <c r="G29" i="238" s="1"/>
  <c r="G178" i="240" a="1"/>
  <c r="G178" i="240" s="1"/>
  <c r="G184" i="240" a="1"/>
  <c r="G184" i="240" s="1"/>
  <c r="G166" i="242" a="1"/>
  <c r="G166" i="242" s="1"/>
  <c r="G226" i="248" a="1"/>
  <c r="G226" i="248" s="1"/>
  <c r="G22" i="242" a="1"/>
  <c r="G22" i="242" s="1"/>
  <c r="G93" i="238" a="1"/>
  <c r="G93" i="238" s="1"/>
  <c r="G263" i="242" a="1"/>
  <c r="G263" i="242" s="1"/>
  <c r="G136" i="238" a="1"/>
  <c r="G136" i="238" s="1"/>
  <c r="G59" i="240" a="1"/>
  <c r="G59" i="240" s="1"/>
  <c r="G149" i="242" a="1"/>
  <c r="G149" i="242" s="1"/>
  <c r="G29" i="248" a="1"/>
  <c r="G29" i="248" s="1"/>
  <c r="G294" i="244" a="1"/>
  <c r="G294" i="244" s="1"/>
  <c r="G293" i="248" a="1"/>
  <c r="G293" i="248" s="1"/>
  <c r="G179" i="240" a="1"/>
  <c r="G179" i="240" s="1"/>
  <c r="G140" i="248" a="1"/>
  <c r="G140" i="248" s="1"/>
  <c r="G290" i="238" a="1"/>
  <c r="G290" i="238" s="1"/>
  <c r="G4" i="242" a="1"/>
  <c r="G4" i="242" s="1"/>
  <c r="G24" i="242" a="1"/>
  <c r="G24" i="242" s="1"/>
  <c r="G59" i="238" a="1"/>
  <c r="G59" i="238" s="1"/>
  <c r="G217" i="240" a="1"/>
  <c r="G217" i="240" s="1"/>
  <c r="G281" i="242" a="1"/>
  <c r="G281" i="242" s="1"/>
  <c r="G242" i="240" a="1"/>
  <c r="G242" i="240" s="1"/>
  <c r="G73" i="240" a="1"/>
  <c r="G73" i="240" s="1"/>
  <c r="G120" i="240" a="1"/>
  <c r="G120" i="240" s="1"/>
  <c r="G258" i="248" a="1"/>
  <c r="G258" i="248" s="1"/>
  <c r="G94" i="248" a="1"/>
  <c r="G94" i="248" s="1"/>
  <c r="G89" i="240" a="1"/>
  <c r="G89" i="240" s="1"/>
  <c r="G67" i="244" a="1"/>
  <c r="G67" i="244" s="1"/>
  <c r="G198" i="248" a="1"/>
  <c r="G198" i="248" s="1"/>
  <c r="G48" i="242" a="1"/>
  <c r="G48" i="242" s="1"/>
  <c r="G239" i="240" a="1"/>
  <c r="G239" i="240" s="1"/>
  <c r="G288" i="238" a="1"/>
  <c r="G288" i="238" s="1"/>
  <c r="G108" i="240" a="1"/>
  <c r="G108" i="240" s="1"/>
  <c r="G173" i="240" a="1"/>
  <c r="G173" i="240" s="1"/>
  <c r="G177" i="238" a="1"/>
  <c r="G177" i="238" s="1"/>
  <c r="G137" i="240" a="1"/>
  <c r="G137" i="240" s="1"/>
  <c r="G57" i="238" a="1"/>
  <c r="G57" i="238" s="1"/>
  <c r="G132" i="248" a="1"/>
  <c r="G132" i="248" s="1"/>
  <c r="G41" i="248" a="1"/>
  <c r="G41" i="248" s="1"/>
  <c r="G100" i="242" a="1"/>
  <c r="G100" i="242" s="1"/>
  <c r="G240" i="240" a="1"/>
  <c r="G240" i="240" s="1"/>
  <c r="G162" i="248" a="1"/>
  <c r="G162" i="248" s="1"/>
  <c r="G294" i="246" a="1"/>
  <c r="G294" i="246" s="1"/>
  <c r="G252" i="238" a="1"/>
  <c r="G252" i="238" s="1"/>
  <c r="G123" i="238" a="1"/>
  <c r="G123" i="238" s="1"/>
  <c r="G198" i="240" a="1"/>
  <c r="G198" i="240" s="1"/>
  <c r="G87" i="238" a="1"/>
  <c r="G87" i="238" s="1"/>
  <c r="G101" i="240" a="1"/>
  <c r="G101" i="240" s="1"/>
  <c r="G90" i="246" a="1"/>
  <c r="G90" i="246" s="1"/>
  <c r="G170" i="240" a="1"/>
  <c r="G170" i="240" s="1"/>
  <c r="G107" i="242" a="1"/>
  <c r="G107" i="242" s="1"/>
  <c r="G140" i="246" a="1"/>
  <c r="G140" i="246" s="1"/>
  <c r="G285" i="246" a="1"/>
  <c r="G285" i="246" s="1"/>
  <c r="G173" i="242" a="1"/>
  <c r="G173" i="242" s="1"/>
  <c r="G133" i="244" a="1"/>
  <c r="G133" i="244" s="1"/>
  <c r="G192" i="244" a="1"/>
  <c r="G192" i="244" s="1"/>
  <c r="G232" i="242" a="1"/>
  <c r="G232" i="242" s="1"/>
  <c r="G88" i="240" a="1"/>
  <c r="G88" i="240" s="1"/>
  <c r="G126" i="242" a="1"/>
  <c r="G126" i="242" s="1"/>
  <c r="G76" i="240" a="1"/>
  <c r="G76" i="240" s="1"/>
  <c r="G131" i="238" a="1"/>
  <c r="G131" i="238" s="1"/>
  <c r="G304" i="242" a="1"/>
  <c r="G304" i="242" s="1"/>
  <c r="G55" i="242" a="1"/>
  <c r="G55" i="242" s="1"/>
  <c r="G268" i="238" a="1"/>
  <c r="G268" i="238" s="1"/>
  <c r="G198" i="242" a="1"/>
  <c r="G198" i="242" s="1"/>
  <c r="G155" i="242" a="1"/>
  <c r="G155" i="242" s="1"/>
  <c r="G88" i="242" a="1"/>
  <c r="G88" i="242" s="1"/>
  <c r="G10" i="238" a="1"/>
  <c r="G10" i="238" s="1"/>
  <c r="G283" i="240" a="1"/>
  <c r="G283" i="240" s="1"/>
  <c r="G43" i="242" a="1"/>
  <c r="G43" i="242" s="1"/>
  <c r="G14" i="240" a="1"/>
  <c r="G14" i="240" s="1"/>
  <c r="G5" i="242" a="1"/>
  <c r="G5" i="242" s="1"/>
  <c r="G166" i="238" a="1"/>
  <c r="G166" i="238" s="1"/>
  <c r="G296" i="238" a="1"/>
  <c r="G296" i="238" s="1"/>
  <c r="G291" i="240" a="1"/>
  <c r="G291" i="240" s="1"/>
  <c r="G185" i="238" a="1"/>
  <c r="G185" i="238" s="1"/>
  <c r="G227" i="238" a="1"/>
  <c r="G227" i="238" s="1"/>
  <c r="G113" i="242" a="1"/>
  <c r="G113" i="242" s="1"/>
  <c r="G296" i="242" a="1"/>
  <c r="G296" i="242" s="1"/>
  <c r="G84" i="240" a="1"/>
  <c r="G84" i="240" s="1"/>
  <c r="G209" i="240" a="1"/>
  <c r="G209" i="240" s="1"/>
  <c r="G211" i="240" a="1"/>
  <c r="G211" i="240" s="1"/>
  <c r="G275" i="240" a="1"/>
  <c r="G275" i="240" s="1"/>
  <c r="G301" i="238" a="1"/>
  <c r="G301" i="238" s="1"/>
  <c r="G20" i="240" a="1"/>
  <c r="G20" i="240" s="1"/>
  <c r="G115" i="242" a="1"/>
  <c r="G115" i="242" s="1"/>
  <c r="G78" i="244" a="1"/>
  <c r="G78" i="244" s="1"/>
  <c r="G275" i="238" a="1"/>
  <c r="G275" i="238" s="1"/>
  <c r="G129" i="242" a="1"/>
  <c r="G129" i="242" s="1"/>
  <c r="G28" i="238" a="1"/>
  <c r="G28" i="238" s="1"/>
  <c r="G141" i="238" a="1"/>
  <c r="G141" i="238" s="1"/>
  <c r="G41" i="242" a="1"/>
  <c r="G41" i="242" s="1"/>
  <c r="G270" i="244" a="1"/>
  <c r="G270" i="244" s="1"/>
  <c r="G118" i="248" a="1"/>
  <c r="G118" i="248" s="1"/>
  <c r="G211" i="244" a="1"/>
  <c r="G211" i="244" s="1"/>
  <c r="G276" i="248" a="1"/>
  <c r="G276" i="248" s="1"/>
  <c r="G186" i="246" a="1"/>
  <c r="G186" i="246" s="1"/>
  <c r="G280" i="238" a="1"/>
  <c r="G280" i="238" s="1"/>
  <c r="G156" i="244" a="1"/>
  <c r="G156" i="244" s="1"/>
  <c r="G135" i="238" a="1"/>
  <c r="G135" i="238" s="1"/>
  <c r="G274" i="238" a="1"/>
  <c r="G274" i="238" s="1"/>
  <c r="G286" i="238" a="1"/>
  <c r="G286" i="238" s="1"/>
  <c r="G70" i="242" a="1"/>
  <c r="G70" i="242" s="1"/>
  <c r="G145" i="240" a="1"/>
  <c r="G145" i="240" s="1"/>
  <c r="G195" i="242" a="1"/>
  <c r="G195" i="242" s="1"/>
  <c r="G277" i="246" a="1"/>
  <c r="G277" i="246" s="1"/>
  <c r="G191" i="244" a="1"/>
  <c r="G191" i="244" s="1"/>
  <c r="G222" i="248" a="1"/>
  <c r="G222" i="248" s="1"/>
  <c r="G31" i="244" a="1"/>
  <c r="G31" i="244" s="1"/>
  <c r="G204" i="246" a="1"/>
  <c r="G204" i="246" s="1"/>
  <c r="G224" i="240" a="1"/>
  <c r="G224" i="240" s="1"/>
  <c r="G166" i="240" a="1"/>
  <c r="G166" i="240" s="1"/>
  <c r="G173" i="238" a="1"/>
  <c r="G173" i="238" s="1"/>
  <c r="G215" i="242" a="1"/>
  <c r="G215" i="242" s="1"/>
  <c r="G203" i="238" a="1"/>
  <c r="G203" i="238" s="1"/>
  <c r="G162" i="244" a="1"/>
  <c r="G162" i="244" s="1"/>
  <c r="G154" i="242" a="1"/>
  <c r="G154" i="242" s="1"/>
  <c r="G195" i="238" a="1"/>
  <c r="G195" i="238" s="1"/>
  <c r="G10" i="248" a="1"/>
  <c r="G10" i="248" s="1"/>
  <c r="G13" i="246" a="1"/>
  <c r="G13" i="246" s="1"/>
  <c r="G149" i="240" a="1"/>
  <c r="G149" i="240" s="1"/>
  <c r="G228" i="244" a="1"/>
  <c r="G228" i="244" s="1"/>
  <c r="G254" i="246" a="1"/>
  <c r="G254" i="246" s="1"/>
  <c r="G15" i="244" a="1"/>
  <c r="G15" i="244" s="1"/>
  <c r="G90" i="242" a="1"/>
  <c r="G90" i="242" s="1"/>
  <c r="G88" i="238" a="1"/>
  <c r="G88" i="238" s="1"/>
  <c r="G198" i="246" a="1"/>
  <c r="G198" i="246" s="1"/>
  <c r="G251" i="238" a="1"/>
  <c r="G251" i="238" s="1"/>
  <c r="G162" i="238" a="1"/>
  <c r="G162" i="238" s="1"/>
  <c r="G160" i="238" a="1"/>
  <c r="G160" i="238" s="1"/>
  <c r="G10" i="244" a="1"/>
  <c r="G10" i="244" s="1"/>
  <c r="G232" i="238" a="1"/>
  <c r="G232" i="238" s="1"/>
  <c r="G63" i="242" a="1"/>
  <c r="G63" i="242" s="1"/>
  <c r="G212" i="248" a="1"/>
  <c r="G212" i="248" s="1"/>
  <c r="G31" i="246" a="1"/>
  <c r="G31" i="246" s="1"/>
  <c r="G24" i="248" a="1"/>
  <c r="G24" i="248" s="1"/>
  <c r="G41" i="240" a="1"/>
  <c r="G41" i="240" s="1"/>
  <c r="G91" i="244" a="1"/>
  <c r="G91" i="244" s="1"/>
  <c r="G5" i="240" a="1"/>
  <c r="G5" i="240" s="1"/>
  <c r="G80" i="240" a="1"/>
  <c r="G80" i="240" s="1"/>
  <c r="G147" i="238" a="1"/>
  <c r="G147" i="238" s="1"/>
  <c r="G70" i="238" a="1"/>
  <c r="G70" i="238" s="1"/>
  <c r="G136" i="244" a="1"/>
  <c r="G136" i="244" s="1"/>
  <c r="G293" i="238" a="1"/>
  <c r="G293" i="238" s="1"/>
  <c r="G180" i="238" a="1"/>
  <c r="G180" i="238" s="1"/>
  <c r="G77" i="242" a="1"/>
  <c r="G77" i="242" s="1"/>
  <c r="G153" i="238" a="1"/>
  <c r="G153" i="238" s="1"/>
  <c r="G119" i="240" a="1"/>
  <c r="G119" i="240" s="1"/>
  <c r="G77" i="240" a="1"/>
  <c r="G77" i="240" s="1"/>
  <c r="G160" i="242" a="1"/>
  <c r="G160" i="242" s="1"/>
  <c r="G231" i="238" a="1"/>
  <c r="G231" i="238" s="1"/>
  <c r="G4" i="238" a="1"/>
  <c r="G4" i="238" s="1"/>
  <c r="G228" i="238" a="1"/>
  <c r="G228" i="238" s="1"/>
  <c r="G40" i="238" a="1"/>
  <c r="G40" i="238" s="1"/>
  <c r="G84" i="238" a="1"/>
  <c r="G84" i="238" s="1"/>
  <c r="G41" i="238" a="1"/>
  <c r="G41" i="238" s="1"/>
  <c r="G167" i="240" a="1"/>
  <c r="G167" i="240" s="1"/>
  <c r="G16" i="242" a="1"/>
  <c r="G16" i="242" s="1"/>
  <c r="G283" i="238" a="1"/>
  <c r="G283" i="238" s="1"/>
  <c r="G69" i="244" a="1"/>
  <c r="G69" i="244" s="1"/>
  <c r="G120" i="238" a="1"/>
  <c r="G120" i="238" s="1"/>
  <c r="G108" i="238" a="1"/>
  <c r="G108" i="238" s="1"/>
  <c r="G119" i="238" a="1"/>
  <c r="G119" i="238" s="1"/>
  <c r="G256" i="238" a="1"/>
  <c r="G256" i="238" s="1"/>
  <c r="G130" i="240" a="1"/>
  <c r="G130" i="240" s="1"/>
  <c r="G299" i="242" a="1"/>
  <c r="G299" i="242" s="1"/>
  <c r="G89" i="248" a="1"/>
  <c r="G89" i="248" s="1"/>
  <c r="G79" i="244" a="1"/>
  <c r="G79" i="244" s="1"/>
  <c r="G114" i="240" a="1"/>
  <c r="G114" i="240" s="1"/>
  <c r="G229" i="240" a="1"/>
  <c r="G229" i="240" s="1"/>
  <c r="G187" i="242" a="1"/>
  <c r="G187" i="242" s="1"/>
  <c r="G162" i="242" a="1"/>
  <c r="G162" i="242" s="1"/>
  <c r="G78" i="246" a="1"/>
  <c r="G78" i="246" s="1"/>
  <c r="G274" i="246" a="1"/>
  <c r="G274" i="246" s="1"/>
  <c r="G262" i="242" a="1"/>
  <c r="G262" i="242" s="1"/>
  <c r="G215" i="248" a="1"/>
  <c r="G215" i="248" s="1"/>
  <c r="G83" i="248" a="1"/>
  <c r="G83" i="248" s="1"/>
  <c r="G124" i="240" a="1"/>
  <c r="G124" i="240" s="1"/>
  <c r="G196" i="238" a="1"/>
  <c r="G196" i="238" s="1"/>
  <c r="G274" i="242" a="1"/>
  <c r="G274" i="242" s="1"/>
  <c r="G27" i="238" a="1"/>
  <c r="G27" i="238" s="1"/>
  <c r="G152" i="240" a="1"/>
  <c r="G152" i="240" s="1"/>
  <c r="G277" i="244" a="1"/>
  <c r="G277" i="244" s="1"/>
  <c r="G105" i="244" a="1"/>
  <c r="G105" i="244" s="1"/>
  <c r="G60" i="242" a="1"/>
  <c r="G60" i="242" s="1"/>
  <c r="G241" i="244" a="1"/>
  <c r="G241" i="244" s="1"/>
  <c r="G98" i="246" a="1"/>
  <c r="G98" i="246" s="1"/>
  <c r="G264" i="248" a="1"/>
  <c r="G264" i="248" s="1"/>
  <c r="G173" i="248" a="1"/>
  <c r="G173" i="248" s="1"/>
  <c r="G285" i="244" a="1"/>
  <c r="G285" i="244" s="1"/>
  <c r="G71" i="242" a="1"/>
  <c r="G71" i="242" s="1"/>
  <c r="G226" i="238" a="1"/>
  <c r="G226" i="238" s="1"/>
  <c r="G209" i="238" a="1"/>
  <c r="G209" i="238" s="1"/>
  <c r="G82" i="242" a="1"/>
  <c r="G82" i="242" s="1"/>
  <c r="G138" i="238" a="1"/>
  <c r="G138" i="238" s="1"/>
  <c r="G227" i="246" a="1"/>
  <c r="G227" i="246" s="1"/>
  <c r="G126" i="238" a="1"/>
  <c r="G126" i="238" s="1"/>
  <c r="G64" i="244" a="1"/>
  <c r="G64" i="244" s="1"/>
  <c r="G193" i="246" a="1"/>
  <c r="G193" i="246" s="1"/>
  <c r="G258" i="246" a="1"/>
  <c r="G258" i="246" s="1"/>
  <c r="G23" i="248" a="1"/>
  <c r="G23" i="248" s="1"/>
  <c r="G39" i="244" a="1"/>
  <c r="G39" i="244" s="1"/>
  <c r="G121" i="242" a="1"/>
  <c r="G121" i="242" s="1"/>
  <c r="G203" i="240" a="1"/>
  <c r="G203" i="240" s="1"/>
  <c r="G23" i="240" a="1"/>
  <c r="G23" i="240" s="1"/>
  <c r="G227" i="240" a="1"/>
  <c r="G227" i="240" s="1"/>
  <c r="G68" i="240" a="1"/>
  <c r="G68" i="240" s="1"/>
  <c r="G213" i="238" a="1"/>
  <c r="G213" i="238" s="1"/>
  <c r="G245" i="238" a="1"/>
  <c r="G245" i="238" s="1"/>
  <c r="G271" i="242" a="1"/>
  <c r="G271" i="242" s="1"/>
  <c r="G194" i="240" a="1"/>
  <c r="G194" i="240" s="1"/>
  <c r="G78" i="240" a="1"/>
  <c r="G78" i="240" s="1"/>
  <c r="G17" i="246" a="1"/>
  <c r="G17" i="246" s="1"/>
  <c r="G145" i="244" a="1"/>
  <c r="G145" i="244" s="1"/>
  <c r="G27" i="246" a="1"/>
  <c r="G27" i="246" s="1"/>
  <c r="G233" i="248" a="1"/>
  <c r="G233" i="248" s="1"/>
  <c r="G55" i="244" a="1"/>
  <c r="G55" i="244" s="1"/>
  <c r="G87" i="242" a="1"/>
  <c r="G87" i="242" s="1"/>
  <c r="G12" i="240" a="1"/>
  <c r="G12" i="240" s="1"/>
  <c r="G58" i="238" a="1"/>
  <c r="G58" i="238" s="1"/>
  <c r="G197" i="240" a="1"/>
  <c r="G197" i="240" s="1"/>
  <c r="G269" i="242" a="1"/>
  <c r="G269" i="242" s="1"/>
  <c r="G94" i="240" a="1"/>
  <c r="G94" i="240" s="1"/>
  <c r="G260" i="242" a="1"/>
  <c r="G260" i="242" s="1"/>
  <c r="G172" i="238" a="1"/>
  <c r="G172" i="238" s="1"/>
  <c r="G137" i="238" a="1"/>
  <c r="G137" i="238" s="1"/>
  <c r="G54" i="240" a="1"/>
  <c r="G54" i="240" s="1"/>
  <c r="G45" i="238" a="1"/>
  <c r="G45" i="238" s="1"/>
  <c r="G252" i="242" a="1"/>
  <c r="G252" i="242" s="1"/>
  <c r="G201" i="242" a="1"/>
  <c r="G201" i="242" s="1"/>
  <c r="G142" i="238" a="1"/>
  <c r="G142" i="238" s="1"/>
  <c r="G25" i="240" a="1"/>
  <c r="G25" i="240" s="1"/>
  <c r="G191" i="238" a="1"/>
  <c r="G191" i="238" s="1"/>
  <c r="G259" i="238" a="1"/>
  <c r="G259" i="238" s="1"/>
  <c r="G149" i="238" a="1"/>
  <c r="G149" i="238" s="1"/>
  <c r="G287" i="242" a="1"/>
  <c r="G287" i="242" s="1"/>
  <c r="G150" i="240" a="1"/>
  <c r="G150" i="240" s="1"/>
  <c r="G183" i="238" a="1"/>
  <c r="G183" i="238" s="1"/>
  <c r="G189" i="238" a="1"/>
  <c r="G189" i="238" s="1"/>
  <c r="G58" i="242" a="1"/>
  <c r="G58" i="242" s="1"/>
  <c r="G21" i="238" a="1"/>
  <c r="G21" i="238" s="1"/>
  <c r="G268" i="242" a="1"/>
  <c r="G268" i="242" s="1"/>
  <c r="G77" i="238" a="1"/>
  <c r="G77" i="238" s="1"/>
  <c r="G129" i="238" a="1"/>
  <c r="G129" i="238" s="1"/>
  <c r="G228" i="240" a="1"/>
  <c r="G228" i="240" s="1"/>
  <c r="G135" i="242" a="1"/>
  <c r="G135" i="242" s="1"/>
  <c r="G229" i="246" a="1"/>
  <c r="G229" i="246" s="1"/>
  <c r="G43" i="244" a="1"/>
  <c r="G43" i="244" s="1"/>
  <c r="G47" i="238" a="1"/>
  <c r="G47" i="238" s="1"/>
  <c r="G52" i="238" a="1"/>
  <c r="G52" i="238" s="1"/>
  <c r="G161" i="240" a="1"/>
  <c r="G161" i="240" s="1"/>
  <c r="G91" i="242" a="1"/>
  <c r="G91" i="242" s="1"/>
  <c r="G237" i="242" a="1"/>
  <c r="G237" i="242" s="1"/>
  <c r="G6" i="240" a="1"/>
  <c r="G6" i="240" s="1"/>
  <c r="G199" i="244" a="1"/>
  <c r="G199" i="244" s="1"/>
  <c r="G292" i="244" a="1"/>
  <c r="G292" i="244" s="1"/>
  <c r="G136" i="242" a="1"/>
  <c r="G136" i="242" s="1"/>
  <c r="G132" i="246" a="1"/>
  <c r="G132" i="246" s="1"/>
  <c r="G51" i="244" a="1"/>
  <c r="G51" i="244" s="1"/>
  <c r="G193" i="242" a="1"/>
  <c r="G193" i="242" s="1"/>
  <c r="G230" i="240" a="1"/>
  <c r="G230" i="240" s="1"/>
  <c r="G271" i="240" a="1"/>
  <c r="G271" i="240" s="1"/>
  <c r="G53" i="240" a="1"/>
  <c r="G53" i="240" s="1"/>
  <c r="G189" i="244" a="1"/>
  <c r="G189" i="244" s="1"/>
  <c r="G10" i="240" a="1"/>
  <c r="G10" i="240" s="1"/>
  <c r="G194" i="244" a="1"/>
  <c r="G194" i="244" s="1"/>
  <c r="G90" i="240" a="1"/>
  <c r="G90" i="240" s="1"/>
  <c r="G130" i="242" a="1"/>
  <c r="G130" i="242" s="1"/>
  <c r="G230" i="248" a="1"/>
  <c r="G230" i="248" s="1"/>
  <c r="G247" i="246" a="1"/>
  <c r="G247" i="246" s="1"/>
  <c r="G234" i="246" a="1"/>
  <c r="G234" i="246" s="1"/>
  <c r="G213" i="246" a="1"/>
  <c r="G213" i="246" s="1"/>
  <c r="G291" i="248" a="1"/>
  <c r="G291" i="248" s="1"/>
  <c r="G44" i="244" a="1"/>
  <c r="G44" i="244" s="1"/>
  <c r="G118" i="238" a="1"/>
  <c r="G118" i="238" s="1"/>
  <c r="G123" i="244" a="1"/>
  <c r="G123" i="244" s="1"/>
  <c r="G201" i="238" a="1"/>
  <c r="G201" i="238" s="1"/>
  <c r="G163" i="240" a="1"/>
  <c r="G163" i="240" s="1"/>
  <c r="G93" i="242" a="1"/>
  <c r="G93" i="242" s="1"/>
  <c r="G208" i="238" a="1"/>
  <c r="G208" i="238" s="1"/>
  <c r="G184" i="238" a="1"/>
  <c r="G184" i="238" s="1"/>
  <c r="G260" i="240" a="1"/>
  <c r="G260" i="240" s="1"/>
  <c r="G68" i="246" a="1"/>
  <c r="G68" i="246" s="1"/>
  <c r="G117" i="244" a="1"/>
  <c r="G117" i="244" s="1"/>
  <c r="G222" i="246" a="1"/>
  <c r="G222" i="246" s="1"/>
  <c r="G7" i="248" a="1"/>
  <c r="G7" i="248" s="1"/>
  <c r="G116" i="240" a="1"/>
  <c r="G116" i="240" s="1"/>
  <c r="G214" i="238" a="1"/>
  <c r="G214" i="238" s="1"/>
  <c r="G206" i="244" a="1"/>
  <c r="G206" i="244" s="1"/>
  <c r="G207" i="238" a="1"/>
  <c r="G207" i="238" s="1"/>
  <c r="G239" i="238" a="1"/>
  <c r="G239" i="238" s="1"/>
  <c r="G12" i="238" a="1"/>
  <c r="G12" i="238" s="1"/>
  <c r="G269" i="240" a="1"/>
  <c r="G269" i="240" s="1"/>
  <c r="G97" i="240" a="1"/>
  <c r="G97" i="240" s="1"/>
  <c r="G305" i="240" a="1"/>
  <c r="G305" i="240" s="1"/>
  <c r="G138" i="248" a="1"/>
  <c r="G138" i="248" s="1"/>
  <c r="G296" i="240" a="1"/>
  <c r="G296" i="240" s="1"/>
  <c r="G71" i="248" a="1"/>
  <c r="G71" i="248" s="1"/>
  <c r="G252" i="248" a="1"/>
  <c r="G252" i="248" s="1"/>
  <c r="G165" i="242" a="1"/>
  <c r="G165" i="242" s="1"/>
  <c r="G302" i="238" a="1"/>
  <c r="G302" i="238" s="1"/>
  <c r="G94" i="238" a="1"/>
  <c r="G94" i="238" s="1"/>
  <c r="G179" i="242" a="1"/>
  <c r="G179" i="242" s="1"/>
  <c r="G83" i="238" a="1"/>
  <c r="G83" i="238" s="1"/>
  <c r="G132" i="242" a="1"/>
  <c r="G132" i="242" s="1"/>
  <c r="G226" i="242" a="1"/>
  <c r="G226" i="242" s="1"/>
  <c r="G64" i="238" a="1"/>
  <c r="G64" i="238" s="1"/>
  <c r="G245" i="242" a="1"/>
  <c r="G245" i="242" s="1"/>
  <c r="G272" i="238" a="1"/>
  <c r="G272" i="238" s="1"/>
  <c r="G155" i="238" a="1"/>
  <c r="G155" i="238" s="1"/>
  <c r="G266" i="242" a="1"/>
  <c r="G266" i="242" s="1"/>
  <c r="G33" i="244" a="1"/>
  <c r="G33" i="244" s="1"/>
  <c r="G244" i="238" a="1"/>
  <c r="G244" i="238" s="1"/>
  <c r="G282" i="242" a="1"/>
  <c r="G282" i="242" s="1"/>
  <c r="G225" i="238" a="1"/>
  <c r="G225" i="238" s="1"/>
  <c r="G40" i="242" a="1"/>
  <c r="G40" i="242" s="1"/>
  <c r="G48" i="238" a="1"/>
  <c r="G48" i="238" s="1"/>
  <c r="G151" i="242" a="1"/>
  <c r="G151" i="242" s="1"/>
  <c r="G305" i="238" a="1"/>
  <c r="G305" i="238" s="1"/>
  <c r="G61" i="240" a="1"/>
  <c r="G61" i="240" s="1"/>
  <c r="G300" i="240" a="1"/>
  <c r="G300" i="240" s="1"/>
  <c r="G294" i="240" a="1"/>
  <c r="G294" i="240" s="1"/>
  <c r="G257" i="238" a="1"/>
  <c r="G257" i="238" s="1"/>
  <c r="G109" i="240" a="1"/>
  <c r="G109" i="240" s="1"/>
  <c r="G76" i="238" a="1"/>
  <c r="G76" i="238" s="1"/>
  <c r="G263" i="238" a="1"/>
  <c r="G263" i="238" s="1"/>
  <c r="G105" i="238" a="1"/>
  <c r="G105" i="238" s="1"/>
  <c r="G282" i="238" a="1"/>
  <c r="G282" i="238" s="1"/>
  <c r="G135" i="244" a="1"/>
  <c r="G135" i="244" s="1"/>
  <c r="G93" i="246" a="1"/>
  <c r="G93" i="246" s="1"/>
  <c r="G122" i="240" a="1"/>
  <c r="G122" i="240" s="1"/>
  <c r="G198" i="238" a="1"/>
  <c r="G198" i="238" s="1"/>
  <c r="G157" i="240" a="1"/>
  <c r="G157" i="240" s="1"/>
  <c r="G177" i="242" a="1"/>
  <c r="G177" i="242" s="1"/>
  <c r="G185" i="242" a="1"/>
  <c r="G185" i="242" s="1"/>
  <c r="G67" i="240" a="1"/>
  <c r="G67" i="240" s="1"/>
  <c r="G9" i="244" a="1"/>
  <c r="G9" i="244" s="1"/>
  <c r="G121" i="248" a="1"/>
  <c r="G121" i="248" s="1"/>
  <c r="G288" i="240" a="1"/>
  <c r="G288" i="240" s="1"/>
  <c r="G66" i="246" a="1"/>
  <c r="G66" i="246" s="1"/>
  <c r="G64" i="248" a="1"/>
  <c r="G64" i="248" s="1"/>
  <c r="G155" i="240" a="1"/>
  <c r="G155" i="240" s="1"/>
  <c r="G262" i="238" a="1"/>
  <c r="G262" i="238" s="1"/>
  <c r="G290" i="242" a="1"/>
  <c r="G290" i="242" s="1"/>
  <c r="G138" i="240" a="1"/>
  <c r="G138" i="240" s="1"/>
  <c r="G246" i="240" a="1"/>
  <c r="G246" i="240" s="1"/>
  <c r="G37" i="240" a="1"/>
  <c r="G37" i="240" s="1"/>
  <c r="G238" i="242" a="1"/>
  <c r="G238" i="242" s="1"/>
  <c r="G63" i="246" a="1"/>
  <c r="G63" i="246" s="1"/>
  <c r="G274" i="244" a="1"/>
  <c r="G274" i="244" s="1"/>
  <c r="G264" i="244" a="1"/>
  <c r="G264" i="244" s="1"/>
  <c r="G188" i="244" a="1"/>
  <c r="G188" i="244" s="1"/>
  <c r="G85" i="248" a="1"/>
  <c r="G85" i="248" s="1"/>
  <c r="G209" i="242" a="1"/>
  <c r="G209" i="242" s="1"/>
  <c r="G253" i="244" a="1"/>
  <c r="G253" i="244" s="1"/>
  <c r="G64" i="240" a="1"/>
  <c r="G64" i="240" s="1"/>
  <c r="G184" i="242" a="1"/>
  <c r="G184" i="242" s="1"/>
  <c r="G39" i="238" a="1"/>
  <c r="G39" i="238" s="1"/>
  <c r="G178" i="238" a="1"/>
  <c r="G178" i="238" s="1"/>
  <c r="G21" i="242" a="1"/>
  <c r="G21" i="242" s="1"/>
  <c r="G100" i="238" a="1"/>
  <c r="G100" i="238" s="1"/>
  <c r="G54" i="238" a="1"/>
  <c r="G54" i="238" s="1"/>
  <c r="G204" i="244" a="1"/>
  <c r="G204" i="244" s="1"/>
  <c r="G228" i="242" a="1"/>
  <c r="G228" i="242" s="1"/>
  <c r="G55" i="248" a="1"/>
  <c r="G55" i="248" s="1"/>
  <c r="G6" i="246" a="1"/>
  <c r="G6" i="246" s="1"/>
  <c r="G218" i="244" a="1"/>
  <c r="G218" i="244" s="1"/>
  <c r="G213" i="242" a="1"/>
  <c r="G213" i="242" s="1"/>
  <c r="G125" i="240" a="1"/>
  <c r="G125" i="240" s="1"/>
  <c r="G196" i="242" a="1"/>
  <c r="G196" i="242" s="1"/>
  <c r="G99" i="238" a="1"/>
  <c r="G99" i="238" s="1"/>
  <c r="G95" i="238" a="1"/>
  <c r="G95" i="238" s="1"/>
  <c r="G200" i="240" a="1"/>
  <c r="G200" i="240" s="1"/>
  <c r="G29" i="240" a="1"/>
  <c r="G29" i="240" s="1"/>
  <c r="G26" i="240" a="1"/>
  <c r="G26" i="240" s="1"/>
  <c r="G135" i="246" a="1"/>
  <c r="G135" i="246" s="1"/>
  <c r="G126" i="246" a="1"/>
  <c r="G126" i="246" s="1"/>
  <c r="G101" i="248" a="1"/>
  <c r="G101" i="248" s="1"/>
  <c r="G32" i="248" a="1"/>
  <c r="G32" i="248" s="1"/>
  <c r="G248" i="244" a="1"/>
  <c r="G248" i="244" s="1"/>
  <c r="G301" i="242" a="1"/>
  <c r="G301" i="242" s="1"/>
  <c r="G46" i="242" a="1"/>
  <c r="G46" i="242" s="1"/>
  <c r="G299" i="238" a="1"/>
  <c r="G299" i="238" s="1"/>
  <c r="G229" i="242" a="1"/>
  <c r="G229" i="242" s="1"/>
  <c r="G60" i="240" a="1"/>
  <c r="G60" i="240" s="1"/>
  <c r="G76" i="242" a="1"/>
  <c r="G76" i="242" s="1"/>
  <c r="G48" i="240" a="1"/>
  <c r="G48" i="240" s="1"/>
  <c r="G69" i="238" a="1"/>
  <c r="G69" i="238" s="1"/>
  <c r="G171" i="242" a="1"/>
  <c r="G171" i="242" s="1"/>
  <c r="G5" i="238" a="1"/>
  <c r="G5" i="238" s="1"/>
  <c r="G14" i="248" a="1"/>
  <c r="G14" i="248" s="1"/>
  <c r="G192" i="238" a="1"/>
  <c r="G192" i="238" s="1"/>
  <c r="G75" i="238" a="1"/>
  <c r="G75" i="238" s="1"/>
  <c r="G117" i="238" a="1"/>
  <c r="G117" i="238" s="1"/>
  <c r="G305" i="242" a="1"/>
  <c r="G305" i="242" s="1"/>
  <c r="G237" i="238" a="1"/>
  <c r="G237" i="238" s="1"/>
  <c r="G264" i="240" a="1"/>
  <c r="G264" i="240" s="1"/>
  <c r="G70" i="240" a="1"/>
  <c r="G70" i="240" s="1"/>
  <c r="G83" i="240" a="1"/>
  <c r="G83" i="240" s="1"/>
  <c r="AE390" i="114"/>
  <c r="AE384" i="114"/>
  <c r="AE378" i="114"/>
  <c r="AE372" i="114"/>
  <c r="AE366" i="114"/>
  <c r="AE360" i="114"/>
  <c r="AE354" i="114"/>
  <c r="AE348" i="114"/>
  <c r="AE342" i="114"/>
  <c r="AE336" i="114"/>
  <c r="AE330" i="114"/>
  <c r="AE324" i="114"/>
  <c r="G221" i="254" s="1" a="1"/>
  <c r="G221" i="254" s="1"/>
  <c r="H221" i="254" s="1"/>
  <c r="AE318" i="114"/>
  <c r="G175" i="242" s="1" a="1"/>
  <c r="G175" i="242" s="1"/>
  <c r="AE385" i="114"/>
  <c r="AE379" i="114"/>
  <c r="AE373" i="114"/>
  <c r="AE367" i="114"/>
  <c r="AE361" i="114"/>
  <c r="AE355" i="114"/>
  <c r="AE349" i="114"/>
  <c r="AE343" i="114"/>
  <c r="AE337" i="114"/>
  <c r="AE331" i="114"/>
  <c r="AE325" i="114"/>
  <c r="G144" i="256" s="1" a="1"/>
  <c r="G144" i="256" s="1"/>
  <c r="H144" i="256" s="1"/>
  <c r="AE319" i="114"/>
  <c r="G35" i="244" s="1" a="1"/>
  <c r="G35" i="244" s="1"/>
  <c r="AE386" i="114"/>
  <c r="AE380" i="114"/>
  <c r="AE374" i="114"/>
  <c r="AE368" i="114"/>
  <c r="AE362" i="114"/>
  <c r="AE356" i="114"/>
  <c r="AE350" i="114"/>
  <c r="AE344" i="114"/>
  <c r="AE338" i="114"/>
  <c r="AE332" i="114"/>
  <c r="AE326" i="114"/>
  <c r="AE320" i="114"/>
  <c r="G175" i="246" s="1" a="1"/>
  <c r="G175" i="246" s="1"/>
  <c r="AE387" i="114"/>
  <c r="AE381" i="114"/>
  <c r="AE375" i="114"/>
  <c r="AE369" i="114"/>
  <c r="AE363" i="114"/>
  <c r="AE357" i="114"/>
  <c r="AE351" i="114"/>
  <c r="AE345" i="114"/>
  <c r="AE339" i="114"/>
  <c r="AE333" i="114"/>
  <c r="AE327" i="114"/>
  <c r="AE321" i="114"/>
  <c r="G278" i="248" s="1" a="1"/>
  <c r="G278" i="248" s="1"/>
  <c r="AE315" i="114"/>
  <c r="AE388" i="114"/>
  <c r="AE382" i="114"/>
  <c r="AE376" i="114"/>
  <c r="AE370" i="114"/>
  <c r="AE364" i="114"/>
  <c r="AE358" i="114"/>
  <c r="AE352" i="114"/>
  <c r="AE346" i="114"/>
  <c r="AE340" i="114"/>
  <c r="AE334" i="114"/>
  <c r="AE328" i="114"/>
  <c r="AE322" i="114"/>
  <c r="G19" i="250" s="1" a="1"/>
  <c r="G19" i="250" s="1"/>
  <c r="H19" i="250" s="1"/>
  <c r="AE316" i="114"/>
  <c r="G66" i="238" s="1" a="1"/>
  <c r="G66" i="238" s="1"/>
  <c r="AE377" i="114"/>
  <c r="AE359" i="114"/>
  <c r="AE341" i="114"/>
  <c r="AE323" i="114"/>
  <c r="G221" i="252" s="1" a="1"/>
  <c r="G221" i="252" s="1"/>
  <c r="H221" i="252" s="1"/>
  <c r="AE335" i="114"/>
  <c r="AE389" i="114"/>
  <c r="AE371" i="114"/>
  <c r="AE383" i="114"/>
  <c r="AE365" i="114"/>
  <c r="AE347" i="114"/>
  <c r="AE329" i="114"/>
  <c r="AE353" i="114"/>
  <c r="AE317" i="114"/>
  <c r="G19" i="240" s="1" a="1"/>
  <c r="G19" i="240" s="1"/>
  <c r="AF385" i="114"/>
  <c r="AF379" i="114"/>
  <c r="AF373" i="114"/>
  <c r="AF367" i="114"/>
  <c r="AF361" i="114"/>
  <c r="AF355" i="114"/>
  <c r="AF349" i="114"/>
  <c r="AF343" i="114"/>
  <c r="AF337" i="114"/>
  <c r="AF331" i="114"/>
  <c r="AF325" i="114"/>
  <c r="G111" i="256" s="1" a="1"/>
  <c r="G111" i="256" s="1"/>
  <c r="H111" i="256" s="1"/>
  <c r="AF319" i="114"/>
  <c r="G34" i="244" s="1" a="1"/>
  <c r="G34" i="244" s="1"/>
  <c r="AF386" i="114"/>
  <c r="AF380" i="114"/>
  <c r="AF374" i="114"/>
  <c r="AF368" i="114"/>
  <c r="AF362" i="114"/>
  <c r="AF356" i="114"/>
  <c r="AF350" i="114"/>
  <c r="AF344" i="114"/>
  <c r="AF338" i="114"/>
  <c r="AF332" i="114"/>
  <c r="AF326" i="114"/>
  <c r="AF320" i="114"/>
  <c r="G220" i="246" s="1" a="1"/>
  <c r="G220" i="246" s="1"/>
  <c r="AF387" i="114"/>
  <c r="AF381" i="114"/>
  <c r="AF375" i="114"/>
  <c r="AF369" i="114"/>
  <c r="AF363" i="114"/>
  <c r="AF357" i="114"/>
  <c r="AF351" i="114"/>
  <c r="AF345" i="114"/>
  <c r="AF339" i="114"/>
  <c r="AF333" i="114"/>
  <c r="AF327" i="114"/>
  <c r="AF321" i="114"/>
  <c r="G174" i="248" s="1" a="1"/>
  <c r="G174" i="248" s="1"/>
  <c r="AF315" i="114"/>
  <c r="AF388" i="114"/>
  <c r="AF382" i="114"/>
  <c r="AF376" i="114"/>
  <c r="AF370" i="114"/>
  <c r="AF364" i="114"/>
  <c r="AF358" i="114"/>
  <c r="AF352" i="114"/>
  <c r="AF346" i="114"/>
  <c r="AF340" i="114"/>
  <c r="AF334" i="114"/>
  <c r="AF328" i="114"/>
  <c r="AF322" i="114"/>
  <c r="G81" i="250" s="1" a="1"/>
  <c r="G81" i="250" s="1"/>
  <c r="H81" i="250" s="1"/>
  <c r="AF316" i="114"/>
  <c r="G65" i="238" s="1" a="1"/>
  <c r="G65" i="238" s="1"/>
  <c r="AF389" i="114"/>
  <c r="AF383" i="114"/>
  <c r="AF377" i="114"/>
  <c r="AF371" i="114"/>
  <c r="AF365" i="114"/>
  <c r="AF359" i="114"/>
  <c r="AF353" i="114"/>
  <c r="AF347" i="114"/>
  <c r="AF341" i="114"/>
  <c r="AF335" i="114"/>
  <c r="AF329" i="114"/>
  <c r="AF323" i="114"/>
  <c r="G220" i="252" s="1" a="1"/>
  <c r="G220" i="252" s="1"/>
  <c r="H220" i="252" s="1"/>
  <c r="AF317" i="114"/>
  <c r="G174" i="240" s="1" a="1"/>
  <c r="G174" i="240" s="1"/>
  <c r="AF384" i="114"/>
  <c r="AF366" i="114"/>
  <c r="AF348" i="114"/>
  <c r="AF330" i="114"/>
  <c r="AF342" i="114"/>
  <c r="AF378" i="114"/>
  <c r="AF360" i="114"/>
  <c r="AF390" i="114"/>
  <c r="AF372" i="114"/>
  <c r="AF354" i="114"/>
  <c r="AF336" i="114"/>
  <c r="AF318" i="114"/>
  <c r="G50" i="242" s="1" a="1"/>
  <c r="G50" i="242" s="1"/>
  <c r="AF324" i="114"/>
  <c r="G34" i="254" s="1" a="1"/>
  <c r="G34" i="254" s="1"/>
  <c r="H34" i="254" s="1"/>
  <c r="K321" i="240" a="1"/>
  <c r="K321" i="240" s="1"/>
  <c r="K316" i="240" a="1"/>
  <c r="K316" i="240" s="1"/>
  <c r="AE6" i="177"/>
  <c r="AN39" i="177"/>
  <c r="AE39" i="177"/>
  <c r="AN7" i="177"/>
  <c r="AE49" i="177"/>
  <c r="AE46" i="177"/>
  <c r="AE37" i="177"/>
  <c r="L329" i="114"/>
  <c r="B428" i="59"/>
  <c r="B510" i="59"/>
  <c r="B423" i="59"/>
  <c r="B505" i="59"/>
  <c r="B441" i="59"/>
  <c r="B523" i="59"/>
  <c r="B459" i="59"/>
  <c r="B541" i="59"/>
  <c r="B47" i="177"/>
  <c r="AE47" i="177"/>
  <c r="B11" i="177"/>
  <c r="B28" i="177"/>
  <c r="AE28" i="177"/>
  <c r="B19" i="177"/>
  <c r="AN19" i="177"/>
  <c r="B24" i="177"/>
  <c r="AN24" i="177"/>
  <c r="B39" i="177"/>
  <c r="B50" i="177"/>
  <c r="AN50" i="177"/>
  <c r="B14" i="177"/>
  <c r="AN14" i="177"/>
  <c r="B524" i="59"/>
  <c r="B442" i="59"/>
  <c r="B507" i="59"/>
  <c r="B425" i="59"/>
  <c r="B537" i="59"/>
  <c r="B455" i="59"/>
  <c r="B538" i="59"/>
  <c r="B456" i="59"/>
  <c r="B536" i="59"/>
  <c r="B454" i="59"/>
  <c r="B525" i="59"/>
  <c r="B443" i="59"/>
  <c r="B526" i="59"/>
  <c r="B444" i="59"/>
  <c r="B515" i="59"/>
  <c r="B433" i="59"/>
  <c r="B533" i="59"/>
  <c r="B451" i="59"/>
  <c r="B551" i="59"/>
  <c r="G52" i="59"/>
  <c r="D52" i="59"/>
  <c r="B469" i="59"/>
  <c r="B440" i="59"/>
  <c r="B522" i="59"/>
  <c r="B458" i="59"/>
  <c r="B540" i="59"/>
  <c r="B532" i="59"/>
  <c r="B450" i="59"/>
  <c r="B41" i="177"/>
  <c r="AN41" i="177"/>
  <c r="B22" i="177"/>
  <c r="AN22" i="177"/>
  <c r="B7" i="177"/>
  <c r="B18" i="177"/>
  <c r="B33" i="177"/>
  <c r="B44" i="177"/>
  <c r="B8" i="177"/>
  <c r="B470" i="59"/>
  <c r="G53" i="59"/>
  <c r="B552" i="59"/>
  <c r="D53" i="59"/>
  <c r="B511" i="59"/>
  <c r="B429" i="59"/>
  <c r="B529" i="59"/>
  <c r="B447" i="59"/>
  <c r="B465" i="59"/>
  <c r="B547" i="59"/>
  <c r="B35" i="177"/>
  <c r="B52" i="177"/>
  <c r="AE52" i="177"/>
  <c r="B16" i="177"/>
  <c r="AN16" i="177"/>
  <c r="B48" i="177"/>
  <c r="B12" i="177"/>
  <c r="B27" i="177"/>
  <c r="AN27" i="177"/>
  <c r="B38" i="177"/>
  <c r="B49" i="177"/>
  <c r="B448" i="59"/>
  <c r="B530" i="59"/>
  <c r="B519" i="59"/>
  <c r="B437" i="59"/>
  <c r="B549" i="59"/>
  <c r="B467" i="59"/>
  <c r="B424" i="59"/>
  <c r="B506" i="59"/>
  <c r="B466" i="59"/>
  <c r="B548" i="59"/>
  <c r="B543" i="59"/>
  <c r="B461" i="59"/>
  <c r="D51" i="59"/>
  <c r="G51" i="59"/>
  <c r="B468" i="59"/>
  <c r="B550" i="59"/>
  <c r="B521" i="59"/>
  <c r="B439" i="59"/>
  <c r="B539" i="59"/>
  <c r="B457" i="59"/>
  <c r="B446" i="59"/>
  <c r="B528" i="59"/>
  <c r="B464" i="59"/>
  <c r="B546" i="59"/>
  <c r="B54" i="177"/>
  <c r="B29" i="177"/>
  <c r="AE29" i="177"/>
  <c r="AN29" i="177"/>
  <c r="B46" i="177"/>
  <c r="AN46" i="177"/>
  <c r="B10" i="177"/>
  <c r="B42" i="177"/>
  <c r="B6" i="177"/>
  <c r="B21" i="177"/>
  <c r="B32" i="177"/>
  <c r="B37" i="177"/>
  <c r="B544" i="59"/>
  <c r="B462" i="59"/>
  <c r="B435" i="59"/>
  <c r="B517" i="59"/>
  <c r="B453" i="59"/>
  <c r="B535" i="59"/>
  <c r="B553" i="59"/>
  <c r="D54" i="59"/>
  <c r="G54" i="59"/>
  <c r="B471" i="59"/>
  <c r="B23" i="177"/>
  <c r="B40" i="177"/>
  <c r="B43" i="177"/>
  <c r="AE43" i="177"/>
  <c r="B36" i="177"/>
  <c r="AN36" i="177"/>
  <c r="B51" i="177"/>
  <c r="B15" i="177"/>
  <c r="B26" i="177"/>
  <c r="B25" i="177"/>
  <c r="B512" i="59"/>
  <c r="B430" i="59"/>
  <c r="B460" i="59"/>
  <c r="B542" i="59"/>
  <c r="B531" i="59"/>
  <c r="B449" i="59"/>
  <c r="B438" i="59"/>
  <c r="B520" i="59"/>
  <c r="B436" i="59"/>
  <c r="B518" i="59"/>
  <c r="B513" i="59"/>
  <c r="B431" i="59"/>
  <c r="B432" i="59"/>
  <c r="B514" i="59"/>
  <c r="B509" i="59"/>
  <c r="B427" i="59"/>
  <c r="B445" i="59"/>
  <c r="B527" i="59"/>
  <c r="B463" i="59"/>
  <c r="B545" i="59"/>
  <c r="B434" i="59"/>
  <c r="B516" i="59"/>
  <c r="B452" i="59"/>
  <c r="B534" i="59"/>
  <c r="B508" i="59"/>
  <c r="B426" i="59"/>
  <c r="B53" i="177"/>
  <c r="B17" i="177"/>
  <c r="B34" i="177"/>
  <c r="B31" i="177"/>
  <c r="B30" i="177"/>
  <c r="B45" i="177"/>
  <c r="AN45" i="177"/>
  <c r="B9" i="177"/>
  <c r="B20" i="177"/>
  <c r="B13" i="177"/>
  <c r="AE51" i="177"/>
  <c r="AE41" i="177"/>
  <c r="AE21" i="177"/>
  <c r="AE33" i="177"/>
  <c r="AN32" i="177"/>
  <c r="AE12" i="177"/>
  <c r="AE35" i="177"/>
  <c r="AN23" i="177"/>
  <c r="AE18" i="177"/>
  <c r="AE19" i="177"/>
  <c r="AE11" i="177"/>
  <c r="AE8" i="177"/>
  <c r="AN49" i="177"/>
  <c r="AN44" i="177"/>
  <c r="AN26" i="177"/>
  <c r="L325" i="114"/>
  <c r="L323" i="114"/>
  <c r="L327" i="114"/>
  <c r="L330" i="114"/>
  <c r="L324" i="114"/>
  <c r="L321" i="114"/>
  <c r="L322" i="114"/>
  <c r="L320" i="114"/>
  <c r="G144" i="246" l="1" a="1"/>
  <c r="G144" i="246" s="1"/>
  <c r="AA145" i="247" s="1"/>
  <c r="K321" i="254" a="1"/>
  <c r="K321" i="254" s="1"/>
  <c r="AA175" i="241"/>
  <c r="H174" i="240"/>
  <c r="H65" i="238"/>
  <c r="AA66" i="239"/>
  <c r="AA221" i="247"/>
  <c r="H220" i="246"/>
  <c r="H34" i="244"/>
  <c r="AA35" i="245"/>
  <c r="AA20" i="241"/>
  <c r="H19" i="240"/>
  <c r="AA175" i="249"/>
  <c r="H174" i="248"/>
  <c r="AA67" i="239"/>
  <c r="H66" i="238"/>
  <c r="AA51" i="243"/>
  <c r="H50" i="242"/>
  <c r="H278" i="248"/>
  <c r="AA279" i="249"/>
  <c r="H175" i="246"/>
  <c r="AA176" i="247"/>
  <c r="H35" i="244"/>
  <c r="AA36" i="245"/>
  <c r="H175" i="242"/>
  <c r="AA176" i="243"/>
  <c r="AA291" i="243"/>
  <c r="H290" i="242"/>
  <c r="AA152" i="243"/>
  <c r="H151" i="242"/>
  <c r="AA139" i="249"/>
  <c r="H138" i="248"/>
  <c r="AA45" i="245"/>
  <c r="H44" i="244"/>
  <c r="AA131" i="243"/>
  <c r="H130" i="242"/>
  <c r="AA272" i="241"/>
  <c r="H271" i="240"/>
  <c r="AA293" i="245"/>
  <c r="H292" i="244"/>
  <c r="AA53" i="239"/>
  <c r="H52" i="238"/>
  <c r="AA229" i="241"/>
  <c r="H228" i="240"/>
  <c r="AA190" i="239"/>
  <c r="H189" i="238"/>
  <c r="AA260" i="239"/>
  <c r="H259" i="238"/>
  <c r="AA46" i="239"/>
  <c r="H45" i="238"/>
  <c r="AA270" i="243"/>
  <c r="H269" i="242"/>
  <c r="AA234" i="249"/>
  <c r="H233" i="248"/>
  <c r="AA272" i="243"/>
  <c r="H271" i="242"/>
  <c r="AA204" i="241"/>
  <c r="H203" i="240"/>
  <c r="H64" i="244"/>
  <c r="AA65" i="245"/>
  <c r="H209" i="238"/>
  <c r="AA210" i="239"/>
  <c r="H98" i="246"/>
  <c r="AA99" i="247"/>
  <c r="H152" i="240"/>
  <c r="AA153" i="241"/>
  <c r="H83" i="248"/>
  <c r="AA84" i="249"/>
  <c r="H187" i="242"/>
  <c r="AA188" i="243"/>
  <c r="AA90" i="249"/>
  <c r="H89" i="248"/>
  <c r="AA121" i="239"/>
  <c r="H120" i="238"/>
  <c r="AA85" i="239"/>
  <c r="H84" i="238"/>
  <c r="G96" i="242" a="1"/>
  <c r="G96" i="242" s="1"/>
  <c r="AA181" i="239"/>
  <c r="H180" i="238"/>
  <c r="AA81" i="241"/>
  <c r="H80" i="240"/>
  <c r="AA32" i="247"/>
  <c r="H31" i="246"/>
  <c r="AA163" i="239"/>
  <c r="H162" i="238"/>
  <c r="AA255" i="247"/>
  <c r="H254" i="246"/>
  <c r="AA155" i="243"/>
  <c r="H154" i="242"/>
  <c r="AA225" i="241"/>
  <c r="H224" i="240"/>
  <c r="AA196" i="243"/>
  <c r="H195" i="242"/>
  <c r="AA136" i="239"/>
  <c r="H135" i="238"/>
  <c r="AA212" i="245"/>
  <c r="H211" i="244"/>
  <c r="AA130" i="243"/>
  <c r="H129" i="242"/>
  <c r="AA302" i="239"/>
  <c r="H301" i="238"/>
  <c r="AA297" i="243"/>
  <c r="H296" i="242"/>
  <c r="AA167" i="239"/>
  <c r="H166" i="238"/>
  <c r="AA89" i="243"/>
  <c r="H88" i="242"/>
  <c r="AA132" i="239"/>
  <c r="H131" i="238"/>
  <c r="AA134" i="245"/>
  <c r="H133" i="244"/>
  <c r="AA171" i="241"/>
  <c r="H170" i="240"/>
  <c r="AA253" i="239"/>
  <c r="H252" i="238"/>
  <c r="AA42" i="249"/>
  <c r="H41" i="248"/>
  <c r="AA109" i="241"/>
  <c r="H108" i="240"/>
  <c r="AA90" i="241"/>
  <c r="H89" i="240"/>
  <c r="AA282" i="243"/>
  <c r="H281" i="242"/>
  <c r="AA141" i="249"/>
  <c r="H140" i="248"/>
  <c r="AA150" i="243"/>
  <c r="H149" i="242"/>
  <c r="AA227" i="249"/>
  <c r="H226" i="248"/>
  <c r="AA270" i="239"/>
  <c r="H269" i="238"/>
  <c r="AA208" i="243"/>
  <c r="H207" i="242"/>
  <c r="H168" i="242"/>
  <c r="AA169" i="243"/>
  <c r="AA166" i="239"/>
  <c r="H165" i="238"/>
  <c r="AA83" i="239"/>
  <c r="H82" i="238"/>
  <c r="AA291" i="247"/>
  <c r="H290" i="246"/>
  <c r="AA203" i="243"/>
  <c r="H202" i="242"/>
  <c r="H244" i="244"/>
  <c r="AA245" i="245"/>
  <c r="AA282" i="239"/>
  <c r="H281" i="238"/>
  <c r="AA110" i="243"/>
  <c r="H109" i="242"/>
  <c r="AA80" i="243"/>
  <c r="H79" i="242"/>
  <c r="AA143" i="241"/>
  <c r="H142" i="240"/>
  <c r="AA305" i="247"/>
  <c r="H304" i="246"/>
  <c r="AA91" i="239"/>
  <c r="H90" i="238"/>
  <c r="AA88" i="245"/>
  <c r="H87" i="244"/>
  <c r="AA138" i="249"/>
  <c r="H137" i="248"/>
  <c r="AA49" i="247"/>
  <c r="H48" i="246"/>
  <c r="AA198" i="249"/>
  <c r="H197" i="248"/>
  <c r="AA121" i="243"/>
  <c r="H120" i="242"/>
  <c r="AA63" i="245"/>
  <c r="H62" i="244"/>
  <c r="AA198" i="247"/>
  <c r="H197" i="246"/>
  <c r="AA96" i="249"/>
  <c r="H95" i="248"/>
  <c r="AA249" i="243"/>
  <c r="H248" i="242"/>
  <c r="G19" i="252" a="1"/>
  <c r="G19" i="252" s="1"/>
  <c r="H19" i="252" s="1"/>
  <c r="G220" i="256" a="1"/>
  <c r="G220" i="256" s="1"/>
  <c r="H220" i="256" s="1"/>
  <c r="G96" i="252" a="1"/>
  <c r="G96" i="252" s="1"/>
  <c r="H96" i="252" s="1"/>
  <c r="AA211" i="239"/>
  <c r="H210" i="238"/>
  <c r="AA290" i="247"/>
  <c r="H289" i="246"/>
  <c r="AA196" i="247"/>
  <c r="H195" i="246"/>
  <c r="AA50" i="245"/>
  <c r="H49" i="244"/>
  <c r="AA247" i="249"/>
  <c r="H246" i="248"/>
  <c r="AA98" i="249"/>
  <c r="H97" i="248"/>
  <c r="AA102" i="243"/>
  <c r="H101" i="242"/>
  <c r="AA228" i="245"/>
  <c r="H227" i="244"/>
  <c r="AA211" i="245"/>
  <c r="H210" i="244"/>
  <c r="AA212" i="249"/>
  <c r="H211" i="248"/>
  <c r="AA168" i="239"/>
  <c r="H167" i="238"/>
  <c r="AA116" i="245"/>
  <c r="H115" i="244"/>
  <c r="AA240" i="245"/>
  <c r="H239" i="244" a="1"/>
  <c r="H239" i="244" s="1"/>
  <c r="AA55" i="243"/>
  <c r="H54" i="242"/>
  <c r="AA183" i="241"/>
  <c r="H182" i="240"/>
  <c r="AA83" i="249"/>
  <c r="H82" i="248"/>
  <c r="AA75" i="247"/>
  <c r="H74" i="246"/>
  <c r="H223" i="246"/>
  <c r="AA224" i="247"/>
  <c r="AA83" i="245"/>
  <c r="H82" i="244"/>
  <c r="AA169" i="245"/>
  <c r="H168" i="244"/>
  <c r="AA95" i="243"/>
  <c r="H94" i="242"/>
  <c r="AA166" i="247"/>
  <c r="H165" i="246"/>
  <c r="AA299" i="249"/>
  <c r="H298" i="248"/>
  <c r="AA241" i="243"/>
  <c r="H240" i="242"/>
  <c r="AA252" i="243"/>
  <c r="H251" i="242"/>
  <c r="AA187" i="245"/>
  <c r="H186" i="244"/>
  <c r="AA207" i="247"/>
  <c r="H206" i="246"/>
  <c r="AA122" i="245"/>
  <c r="H121" i="244"/>
  <c r="AA182" i="243"/>
  <c r="H181" i="242"/>
  <c r="AA183" i="249"/>
  <c r="H182" i="248"/>
  <c r="AA86" i="247"/>
  <c r="H85" i="246"/>
  <c r="AA115" i="247"/>
  <c r="H114" i="246"/>
  <c r="AA138" i="247"/>
  <c r="H137" i="246"/>
  <c r="G65" i="248" a="1"/>
  <c r="G65" i="248" s="1"/>
  <c r="AA298" i="245"/>
  <c r="H297" i="244"/>
  <c r="H191" i="240"/>
  <c r="AA192" i="241"/>
  <c r="H212" i="246"/>
  <c r="AA213" i="247"/>
  <c r="G34" i="240" a="1"/>
  <c r="G34" i="240" s="1"/>
  <c r="H213" i="244"/>
  <c r="AA214" i="245"/>
  <c r="H233" i="244"/>
  <c r="AA234" i="245"/>
  <c r="AA22" i="247"/>
  <c r="H21" i="246"/>
  <c r="AA134" i="247"/>
  <c r="H133" i="246"/>
  <c r="AA140" i="245"/>
  <c r="H139" i="244"/>
  <c r="AA73" i="247"/>
  <c r="H72" i="246"/>
  <c r="AA211" i="247"/>
  <c r="H210" i="246"/>
  <c r="AA61" i="249"/>
  <c r="H60" i="248"/>
  <c r="G159" i="242" a="1"/>
  <c r="G159" i="242" s="1"/>
  <c r="G34" i="250" a="1"/>
  <c r="G34" i="250" s="1"/>
  <c r="H34" i="250" s="1"/>
  <c r="G96" i="254" a="1"/>
  <c r="G96" i="254" s="1"/>
  <c r="H96" i="254" s="1"/>
  <c r="G66" i="256" a="1"/>
  <c r="G66" i="256" s="1"/>
  <c r="H66" i="256" s="1"/>
  <c r="H277" i="248"/>
  <c r="AA278" i="249"/>
  <c r="AA272" i="239"/>
  <c r="H271" i="238"/>
  <c r="AA254" i="247"/>
  <c r="H253" i="246"/>
  <c r="AA241" i="239"/>
  <c r="H240" i="238"/>
  <c r="AA253" i="241"/>
  <c r="H252" i="240"/>
  <c r="AA271" i="249"/>
  <c r="H270" i="248"/>
  <c r="AA239" i="249"/>
  <c r="H238" i="248"/>
  <c r="G66" i="248" a="1"/>
  <c r="G66" i="248" s="1"/>
  <c r="AA239" i="241"/>
  <c r="H238" i="240"/>
  <c r="AA13" i="243"/>
  <c r="H12" i="242"/>
  <c r="AA84" i="247"/>
  <c r="H83" i="246"/>
  <c r="AA44" i="249"/>
  <c r="H43" i="248"/>
  <c r="AA157" i="243"/>
  <c r="H156" i="242"/>
  <c r="G159" i="250" a="1"/>
  <c r="G159" i="250" s="1"/>
  <c r="H159" i="250" s="1"/>
  <c r="G35" i="256" a="1"/>
  <c r="G35" i="256" s="1"/>
  <c r="H35" i="256" s="1"/>
  <c r="G34" i="252" a="1"/>
  <c r="G34" i="252" s="1"/>
  <c r="H34" i="252" s="1"/>
  <c r="H67" i="248"/>
  <c r="AA68" i="249"/>
  <c r="AA267" i="247"/>
  <c r="H266" i="246"/>
  <c r="AA93" i="245"/>
  <c r="H92" i="244"/>
  <c r="AA31" i="245"/>
  <c r="H30" i="244"/>
  <c r="AA40" i="249"/>
  <c r="H39" i="248"/>
  <c r="AA102" i="245"/>
  <c r="H101" i="244"/>
  <c r="AA236" i="243"/>
  <c r="H235" i="242"/>
  <c r="AA288" i="241"/>
  <c r="H287" i="240"/>
  <c r="AA116" i="241"/>
  <c r="H115" i="240"/>
  <c r="AA268" i="241"/>
  <c r="H267" i="240"/>
  <c r="G66" i="254" a="1"/>
  <c r="G66" i="254" s="1"/>
  <c r="H66" i="254" s="1"/>
  <c r="AA256" i="241"/>
  <c r="H255" i="240"/>
  <c r="AA228" i="243"/>
  <c r="H227" i="242"/>
  <c r="AA248" i="239"/>
  <c r="H247" i="238"/>
  <c r="AA237" i="249"/>
  <c r="H236" i="248"/>
  <c r="AA31" i="241"/>
  <c r="H30" i="240"/>
  <c r="G174" i="252" a="1"/>
  <c r="G174" i="252" s="1"/>
  <c r="H174" i="252" s="1"/>
  <c r="AA131" i="245"/>
  <c r="H130" i="244"/>
  <c r="AA91" i="249"/>
  <c r="H90" i="248"/>
  <c r="AA125" i="247"/>
  <c r="H124" i="246"/>
  <c r="AA49" i="249"/>
  <c r="H48" i="248"/>
  <c r="AA292" i="247"/>
  <c r="H291" i="246"/>
  <c r="AA238" i="241"/>
  <c r="H237" i="240"/>
  <c r="AA148" i="247"/>
  <c r="H147" i="246"/>
  <c r="AA153" i="247"/>
  <c r="H152" i="246"/>
  <c r="AA274" i="245"/>
  <c r="H273" i="244"/>
  <c r="AA114" i="245"/>
  <c r="H113" i="244"/>
  <c r="AA225" i="239"/>
  <c r="H224" i="238"/>
  <c r="H140" i="240"/>
  <c r="AA141" i="241"/>
  <c r="P41" i="241" s="1"/>
  <c r="AA43" i="239"/>
  <c r="H42" i="238"/>
  <c r="AA296" i="241"/>
  <c r="H295" i="240"/>
  <c r="G278" i="256" a="1"/>
  <c r="G278" i="256" s="1"/>
  <c r="H278" i="256" s="1"/>
  <c r="AA21" i="239"/>
  <c r="H20" i="238"/>
  <c r="AA213" i="243"/>
  <c r="H212" i="242"/>
  <c r="AA142" i="249"/>
  <c r="H141" i="248"/>
  <c r="AA264" i="247"/>
  <c r="H263" i="246"/>
  <c r="AA293" i="247"/>
  <c r="H292" i="246"/>
  <c r="AA139" i="245"/>
  <c r="H138" i="244"/>
  <c r="G127" i="246" a="1"/>
  <c r="G127" i="246" s="1"/>
  <c r="AA62" i="243"/>
  <c r="H61" i="242"/>
  <c r="AA286" i="239"/>
  <c r="H285" i="238"/>
  <c r="AA171" i="245"/>
  <c r="H170" i="244"/>
  <c r="AA34" i="241"/>
  <c r="H33" i="240"/>
  <c r="AA81" i="239"/>
  <c r="H80" i="238"/>
  <c r="AA183" i="239"/>
  <c r="H182" i="238"/>
  <c r="AA33" i="241"/>
  <c r="H32" i="240"/>
  <c r="AA107" i="241"/>
  <c r="H106" i="240"/>
  <c r="G66" i="252" a="1"/>
  <c r="G66" i="252" s="1"/>
  <c r="H66" i="252" s="1"/>
  <c r="G143" i="250" a="1"/>
  <c r="G143" i="250" s="1"/>
  <c r="H143" i="250" s="1"/>
  <c r="AA39" i="243"/>
  <c r="H38" i="242"/>
  <c r="AA150" i="247"/>
  <c r="H149" i="246"/>
  <c r="AA45" i="247"/>
  <c r="H44" i="246"/>
  <c r="AA62" i="249"/>
  <c r="H61" i="248"/>
  <c r="AA132" i="245"/>
  <c r="H131" i="244"/>
  <c r="AA87" i="249"/>
  <c r="H86" i="248"/>
  <c r="AA307" i="243"/>
  <c r="H306" i="242"/>
  <c r="AA56" i="247"/>
  <c r="H55" i="246"/>
  <c r="AA134" i="243"/>
  <c r="H133" i="242"/>
  <c r="AA163" i="241"/>
  <c r="H162" i="240"/>
  <c r="AA16" i="241"/>
  <c r="H15" i="240"/>
  <c r="H219" i="240"/>
  <c r="AA220" i="241"/>
  <c r="AA5" i="241"/>
  <c r="H4" i="240"/>
  <c r="G174" i="242" a="1"/>
  <c r="G174" i="242" s="1"/>
  <c r="H258" i="238"/>
  <c r="AA259" i="239"/>
  <c r="G221" i="244" a="1"/>
  <c r="G221" i="244" s="1"/>
  <c r="G220" i="244" a="1"/>
  <c r="G220" i="244" s="1"/>
  <c r="G19" i="246" a="1"/>
  <c r="G19" i="246" s="1"/>
  <c r="AA275" i="249"/>
  <c r="H274" i="248"/>
  <c r="AA188" i="249"/>
  <c r="H187" i="248"/>
  <c r="AA98" i="243"/>
  <c r="H97" i="242"/>
  <c r="AA293" i="243"/>
  <c r="H292" i="242"/>
  <c r="AA137" i="249"/>
  <c r="H136" i="248"/>
  <c r="AA141" i="245"/>
  <c r="H140" i="244"/>
  <c r="AA84" i="245"/>
  <c r="H83" i="244"/>
  <c r="AA71" i="245"/>
  <c r="H70" i="244"/>
  <c r="G111" i="242" a="1"/>
  <c r="G111" i="242" s="1"/>
  <c r="AA155" i="241"/>
  <c r="H154" i="240"/>
  <c r="AA100" i="241"/>
  <c r="H99" i="240"/>
  <c r="G205" i="256" a="1"/>
  <c r="G205" i="256" s="1"/>
  <c r="H205" i="256" s="1"/>
  <c r="H204" i="238"/>
  <c r="AA205" i="239"/>
  <c r="G128" i="238" a="1"/>
  <c r="G128" i="238" s="1"/>
  <c r="AA74" i="247"/>
  <c r="H73" i="246"/>
  <c r="G175" i="244" a="1"/>
  <c r="G175" i="244" s="1"/>
  <c r="H105" i="248"/>
  <c r="AA106" i="249"/>
  <c r="H200" i="246"/>
  <c r="AA201" i="247"/>
  <c r="AA32" i="243"/>
  <c r="H31" i="242"/>
  <c r="AA70" i="249"/>
  <c r="H69" i="248"/>
  <c r="AA59" i="249"/>
  <c r="H58" i="248"/>
  <c r="AA33" i="245"/>
  <c r="H32" i="244"/>
  <c r="AA284" i="243"/>
  <c r="H283" i="242"/>
  <c r="AA63" i="241"/>
  <c r="H62" i="240"/>
  <c r="AA205" i="241"/>
  <c r="H204" i="240"/>
  <c r="G143" i="238" a="1"/>
  <c r="G143" i="238" s="1"/>
  <c r="AA96" i="243"/>
  <c r="H95" i="242"/>
  <c r="H71" i="238"/>
  <c r="AA72" i="239"/>
  <c r="AA93" i="239"/>
  <c r="H92" i="238"/>
  <c r="AA138" i="245"/>
  <c r="H137" i="244"/>
  <c r="AA121" i="249"/>
  <c r="H120" i="248"/>
  <c r="AA195" i="249"/>
  <c r="H194" i="248"/>
  <c r="AA53" i="247"/>
  <c r="H52" i="246"/>
  <c r="AA209" i="247"/>
  <c r="H208" i="246"/>
  <c r="AA251" i="241"/>
  <c r="H250" i="240"/>
  <c r="AA142" i="241"/>
  <c r="H141" i="240"/>
  <c r="AA233" i="245"/>
  <c r="H232" i="244"/>
  <c r="AA172" i="241"/>
  <c r="H171" i="240"/>
  <c r="G81" i="240" a="1"/>
  <c r="G81" i="240" s="1"/>
  <c r="G144" i="254" a="1"/>
  <c r="G144" i="254" s="1"/>
  <c r="H144" i="254" s="1"/>
  <c r="AA57" i="249"/>
  <c r="H56" i="248"/>
  <c r="AA194" i="249"/>
  <c r="H193" i="248"/>
  <c r="AA110" i="247"/>
  <c r="H109" i="246"/>
  <c r="AA239" i="247"/>
  <c r="H238" i="246"/>
  <c r="AA252" i="241"/>
  <c r="H251" i="240"/>
  <c r="AA154" i="241"/>
  <c r="H153" i="240"/>
  <c r="AA253" i="245"/>
  <c r="H252" i="244"/>
  <c r="AA214" i="241"/>
  <c r="H213" i="240"/>
  <c r="AA94" i="241"/>
  <c r="H93" i="240"/>
  <c r="AA58" i="249"/>
  <c r="H57" i="248"/>
  <c r="AA238" i="249"/>
  <c r="H237" i="248"/>
  <c r="AA59" i="247"/>
  <c r="H58" i="246"/>
  <c r="AA75" i="241"/>
  <c r="H74" i="240"/>
  <c r="AA45" i="241"/>
  <c r="H44" i="240"/>
  <c r="AA212" i="243"/>
  <c r="H211" i="242"/>
  <c r="AA9" i="241"/>
  <c r="H8" i="240"/>
  <c r="AA170" i="239"/>
  <c r="H169" i="238"/>
  <c r="AA265" i="247"/>
  <c r="H264" i="246"/>
  <c r="AA149" i="249"/>
  <c r="H148" i="248"/>
  <c r="G175" i="252" a="1"/>
  <c r="G175" i="252" s="1"/>
  <c r="H175" i="252" s="1"/>
  <c r="G50" i="252" a="1"/>
  <c r="G50" i="252" s="1"/>
  <c r="H50" i="252" s="1"/>
  <c r="AA57" i="243"/>
  <c r="H56" i="242"/>
  <c r="AA104" i="239"/>
  <c r="H103" i="238"/>
  <c r="AA140" i="239"/>
  <c r="H139" i="238"/>
  <c r="AA194" i="239"/>
  <c r="H193" i="238"/>
  <c r="G278" i="238" a="1"/>
  <c r="G278" i="238" s="1"/>
  <c r="G175" i="238" a="1"/>
  <c r="G175" i="238" s="1"/>
  <c r="AA156" i="247"/>
  <c r="H155" i="246"/>
  <c r="H239" i="246" a="1"/>
  <c r="H239" i="246" s="1"/>
  <c r="AA240" i="247"/>
  <c r="AA104" i="249"/>
  <c r="H103" i="248"/>
  <c r="AA69" i="239"/>
  <c r="H68" i="238"/>
  <c r="AA165" i="243"/>
  <c r="H164" i="242"/>
  <c r="AA231" i="239"/>
  <c r="H230" i="238"/>
  <c r="AA270" i="245"/>
  <c r="H269" i="244"/>
  <c r="AA218" i="249"/>
  <c r="H217" i="248"/>
  <c r="AA143" i="247"/>
  <c r="H142" i="246"/>
  <c r="AA280" i="245"/>
  <c r="H279" i="244"/>
  <c r="AA207" i="249"/>
  <c r="H206" i="248"/>
  <c r="AA281" i="247"/>
  <c r="H280" i="246"/>
  <c r="H182" i="242"/>
  <c r="AA183" i="243"/>
  <c r="H243" i="238"/>
  <c r="AA244" i="239"/>
  <c r="G34" i="248" a="1"/>
  <c r="G34" i="248" s="1"/>
  <c r="H267" i="242"/>
  <c r="AA268" i="243"/>
  <c r="H148" i="246"/>
  <c r="AA149" i="247"/>
  <c r="AA5" i="247"/>
  <c r="H4" i="246"/>
  <c r="G18" i="244" a="1"/>
  <c r="G18" i="244" s="1"/>
  <c r="G128" i="248" a="1"/>
  <c r="G128" i="248" s="1"/>
  <c r="H232" i="248"/>
  <c r="AA233" i="249"/>
  <c r="AA76" i="239"/>
  <c r="H75" i="238"/>
  <c r="AA55" i="239"/>
  <c r="H54" i="238"/>
  <c r="AA67" i="247"/>
  <c r="H66" i="246"/>
  <c r="AA34" i="245"/>
  <c r="H33" i="244"/>
  <c r="AA208" i="239"/>
  <c r="H207" i="238"/>
  <c r="AA71" i="241"/>
  <c r="H70" i="240"/>
  <c r="AA302" i="243"/>
  <c r="H301" i="242"/>
  <c r="AA96" i="239"/>
  <c r="H95" i="238"/>
  <c r="AA101" i="239"/>
  <c r="H100" i="238"/>
  <c r="AA254" i="245"/>
  <c r="H253" i="244"/>
  <c r="AA64" i="247"/>
  <c r="H63" i="246"/>
  <c r="AA263" i="239"/>
  <c r="H262" i="238"/>
  <c r="AA289" i="241"/>
  <c r="H288" i="240"/>
  <c r="AA158" i="241"/>
  <c r="H157" i="240"/>
  <c r="AA106" i="239"/>
  <c r="H105" i="238"/>
  <c r="G18" i="238" a="1"/>
  <c r="G18" i="238" s="1"/>
  <c r="AA49" i="239"/>
  <c r="H48" i="238"/>
  <c r="G127" i="240" a="1"/>
  <c r="G127" i="240" s="1"/>
  <c r="AA227" i="243"/>
  <c r="H226" i="242"/>
  <c r="AA166" i="243"/>
  <c r="H165" i="242"/>
  <c r="AA306" i="241"/>
  <c r="H305" i="240"/>
  <c r="AA207" i="245"/>
  <c r="H206" i="244"/>
  <c r="AA118" i="245"/>
  <c r="H117" i="244"/>
  <c r="AA164" i="241"/>
  <c r="H163" i="240"/>
  <c r="AA292" i="249"/>
  <c r="H291" i="248"/>
  <c r="AA91" i="241"/>
  <c r="H90" i="240"/>
  <c r="AA231" i="241"/>
  <c r="H230" i="240"/>
  <c r="AA200" i="245"/>
  <c r="H199" i="244"/>
  <c r="AA48" i="239"/>
  <c r="H47" i="238"/>
  <c r="AA130" i="239"/>
  <c r="H129" i="238"/>
  <c r="AA184" i="239"/>
  <c r="H183" i="238"/>
  <c r="AA192" i="239"/>
  <c r="H191" i="238"/>
  <c r="AA55" i="241"/>
  <c r="H54" i="240"/>
  <c r="AA198" i="241"/>
  <c r="H197" i="240"/>
  <c r="AA28" i="247"/>
  <c r="H27" i="246"/>
  <c r="AA246" i="239"/>
  <c r="H245" i="238"/>
  <c r="AA122" i="243"/>
  <c r="H121" i="242"/>
  <c r="AA127" i="239"/>
  <c r="H126" i="238"/>
  <c r="AA227" i="239"/>
  <c r="H226" i="238"/>
  <c r="AA242" i="245"/>
  <c r="H241" i="244"/>
  <c r="G112" i="242" a="1"/>
  <c r="G112" i="242" s="1"/>
  <c r="AA216" i="249"/>
  <c r="H215" i="248"/>
  <c r="G111" i="238" a="1"/>
  <c r="G111" i="238" s="1"/>
  <c r="AA300" i="243"/>
  <c r="H299" i="242"/>
  <c r="H69" i="244"/>
  <c r="AA70" i="245"/>
  <c r="H40" i="238"/>
  <c r="AA41" i="239"/>
  <c r="H77" i="240"/>
  <c r="AA78" i="241"/>
  <c r="H293" i="238"/>
  <c r="AA294" i="239"/>
  <c r="H5" i="240"/>
  <c r="AA6" i="241"/>
  <c r="H212" i="248"/>
  <c r="AA213" i="249"/>
  <c r="H251" i="238"/>
  <c r="AA252" i="239"/>
  <c r="H228" i="244"/>
  <c r="AA229" i="245"/>
  <c r="H162" i="244"/>
  <c r="AA163" i="245"/>
  <c r="H204" i="246"/>
  <c r="AA205" i="247"/>
  <c r="G34" i="238" a="1"/>
  <c r="G34" i="238" s="1"/>
  <c r="H156" i="244"/>
  <c r="AA157" i="245"/>
  <c r="H118" i="248"/>
  <c r="AA119" i="249"/>
  <c r="AA276" i="239"/>
  <c r="H275" i="238"/>
  <c r="AA276" i="241"/>
  <c r="H275" i="240"/>
  <c r="H113" i="242"/>
  <c r="AA114" i="243"/>
  <c r="H5" i="242"/>
  <c r="AA6" i="243"/>
  <c r="H155" i="242"/>
  <c r="AA156" i="243"/>
  <c r="H76" i="240"/>
  <c r="AA77" i="241"/>
  <c r="H173" i="242"/>
  <c r="AA174" i="243"/>
  <c r="H90" i="246"/>
  <c r="AA91" i="247"/>
  <c r="H294" i="246"/>
  <c r="AA295" i="247"/>
  <c r="H132" i="248"/>
  <c r="AA133" i="249"/>
  <c r="H288" i="238"/>
  <c r="AA289" i="239"/>
  <c r="H94" i="248"/>
  <c r="AA95" i="249"/>
  <c r="H217" i="240"/>
  <c r="AA218" i="241"/>
  <c r="P28" i="241" s="1"/>
  <c r="H179" i="240"/>
  <c r="AA180" i="241"/>
  <c r="H59" i="240"/>
  <c r="AA60" i="241"/>
  <c r="AA167" i="243"/>
  <c r="H166" i="242"/>
  <c r="AA125" i="239"/>
  <c r="H124" i="238"/>
  <c r="AA86" i="241"/>
  <c r="H85" i="240"/>
  <c r="AA34" i="239"/>
  <c r="H33" i="238"/>
  <c r="AA258" i="243"/>
  <c r="H257" i="242"/>
  <c r="AA164" i="247"/>
  <c r="H163" i="246"/>
  <c r="AA186" i="241"/>
  <c r="H185" i="240"/>
  <c r="AA48" i="241"/>
  <c r="H47" i="240"/>
  <c r="AA74" i="243"/>
  <c r="H73" i="242"/>
  <c r="AA114" i="241"/>
  <c r="H113" i="240"/>
  <c r="AA216" i="247"/>
  <c r="H215" i="246"/>
  <c r="AA17" i="239"/>
  <c r="H16" i="238"/>
  <c r="AA52" i="239"/>
  <c r="H51" i="238"/>
  <c r="AA16" i="243"/>
  <c r="H15" i="242"/>
  <c r="AA132" i="241"/>
  <c r="H131" i="240"/>
  <c r="AA238" i="247"/>
  <c r="H237" i="246"/>
  <c r="AA39" i="249"/>
  <c r="H38" i="248"/>
  <c r="AA276" i="243"/>
  <c r="H275" i="242"/>
  <c r="AA58" i="245"/>
  <c r="P44" i="245" s="1"/>
  <c r="H57" i="244"/>
  <c r="AA302" i="247"/>
  <c r="H301" i="246"/>
  <c r="AA241" i="249"/>
  <c r="H240" i="248"/>
  <c r="AA43" i="245"/>
  <c r="H42" i="244"/>
  <c r="AA64" i="245"/>
  <c r="H63" i="244"/>
  <c r="AA110" i="245"/>
  <c r="H109" i="244"/>
  <c r="G205" i="250" a="1"/>
  <c r="G205" i="250" s="1"/>
  <c r="H205" i="250" s="1"/>
  <c r="G143" i="252" a="1"/>
  <c r="G143" i="252" s="1"/>
  <c r="H143" i="252" s="1"/>
  <c r="AA183" i="245"/>
  <c r="H182" i="244"/>
  <c r="AA12" i="241"/>
  <c r="P50" i="241" s="1"/>
  <c r="H11" i="240"/>
  <c r="AA100" i="245"/>
  <c r="H99" i="244"/>
  <c r="AA26" i="247"/>
  <c r="H25" i="246"/>
  <c r="AA304" i="249"/>
  <c r="H303" i="248"/>
  <c r="G35" i="242" a="1"/>
  <c r="G35" i="242" s="1"/>
  <c r="AA76" i="247"/>
  <c r="H75" i="246"/>
  <c r="AA7" i="245"/>
  <c r="H6" i="244"/>
  <c r="AA69" i="249"/>
  <c r="H68" i="248"/>
  <c r="AA12" i="247"/>
  <c r="H11" i="246"/>
  <c r="G205" i="254" a="1"/>
  <c r="G205" i="254" s="1"/>
  <c r="H205" i="254" s="1"/>
  <c r="AA220" i="245"/>
  <c r="H219" i="244"/>
  <c r="AA32" i="241"/>
  <c r="H31" i="240"/>
  <c r="AA12" i="249"/>
  <c r="H11" i="248"/>
  <c r="AA58" i="243"/>
  <c r="H57" i="242"/>
  <c r="AA203" i="241"/>
  <c r="H202" i="240"/>
  <c r="AA86" i="243"/>
  <c r="H85" i="242"/>
  <c r="AA260" i="247"/>
  <c r="H259" i="246"/>
  <c r="AA273" i="241"/>
  <c r="H272" i="240"/>
  <c r="AA37" i="247"/>
  <c r="H36" i="246"/>
  <c r="H167" i="248"/>
  <c r="AA168" i="249"/>
  <c r="H258" i="244"/>
  <c r="AA259" i="245"/>
  <c r="H287" i="238"/>
  <c r="AA288" i="239"/>
  <c r="AA155" i="249"/>
  <c r="H154" i="248"/>
  <c r="G190" i="254" a="1"/>
  <c r="G190" i="254" s="1"/>
  <c r="H190" i="254" s="1"/>
  <c r="AA302" i="249"/>
  <c r="H301" i="248"/>
  <c r="H95" i="240"/>
  <c r="AA96" i="241"/>
  <c r="H191" i="246"/>
  <c r="AA192" i="247"/>
  <c r="H91" i="240"/>
  <c r="AA92" i="241"/>
  <c r="H297" i="240"/>
  <c r="AA298" i="241"/>
  <c r="H234" i="244"/>
  <c r="AA235" i="245"/>
  <c r="H285" i="240"/>
  <c r="AA286" i="241"/>
  <c r="H284" i="244"/>
  <c r="AA285" i="245"/>
  <c r="H155" i="244"/>
  <c r="AA156" i="245"/>
  <c r="H119" i="246"/>
  <c r="AA120" i="247"/>
  <c r="H61" i="244"/>
  <c r="AA62" i="245"/>
  <c r="H24" i="244"/>
  <c r="AA25" i="245"/>
  <c r="AA178" i="245"/>
  <c r="H177" i="244"/>
  <c r="AA75" i="249"/>
  <c r="H74" i="248"/>
  <c r="H43" i="246"/>
  <c r="AA44" i="247"/>
  <c r="AA155" i="239"/>
  <c r="H154" i="238"/>
  <c r="AA134" i="241"/>
  <c r="H133" i="240"/>
  <c r="AA64" i="239"/>
  <c r="H63" i="238"/>
  <c r="AA47" i="245"/>
  <c r="H46" i="244"/>
  <c r="AA133" i="245"/>
  <c r="H132" i="244"/>
  <c r="H243" i="246"/>
  <c r="AA244" i="247"/>
  <c r="H160" i="248"/>
  <c r="AA161" i="249"/>
  <c r="H84" i="242"/>
  <c r="AA85" i="243"/>
  <c r="H148" i="242"/>
  <c r="AA149" i="243"/>
  <c r="H129" i="244"/>
  <c r="AA130" i="245"/>
  <c r="H120" i="246"/>
  <c r="AA121" i="247"/>
  <c r="H192" i="248"/>
  <c r="AA193" i="249"/>
  <c r="H78" i="248"/>
  <c r="AA79" i="249"/>
  <c r="G19" i="254" a="1"/>
  <c r="G19" i="254" s="1"/>
  <c r="H19" i="254" s="1"/>
  <c r="G128" i="252" a="1"/>
  <c r="G128" i="252" s="1"/>
  <c r="H128" i="252" s="1"/>
  <c r="G81" i="252" a="1"/>
  <c r="G81" i="252" s="1"/>
  <c r="H81" i="252" s="1"/>
  <c r="AA260" i="249"/>
  <c r="H259" i="248"/>
  <c r="AA289" i="243"/>
  <c r="H288" i="242"/>
  <c r="AA55" i="247"/>
  <c r="H54" i="246"/>
  <c r="AA142" i="245"/>
  <c r="H141" i="244"/>
  <c r="AA151" i="245"/>
  <c r="H150" i="244"/>
  <c r="AA80" i="247"/>
  <c r="H79" i="246"/>
  <c r="AA261" i="247"/>
  <c r="H260" i="246"/>
  <c r="AA150" i="249"/>
  <c r="H149" i="248"/>
  <c r="AA280" i="247"/>
  <c r="H279" i="246"/>
  <c r="AA181" i="241"/>
  <c r="H180" i="240"/>
  <c r="AA299" i="243"/>
  <c r="H298" i="242"/>
  <c r="AA74" i="245"/>
  <c r="H73" i="244"/>
  <c r="G127" i="254" a="1"/>
  <c r="G127" i="254" s="1"/>
  <c r="H127" i="254" s="1"/>
  <c r="AA68" i="247"/>
  <c r="H67" i="246"/>
  <c r="AA293" i="249"/>
  <c r="H292" i="248"/>
  <c r="AA111" i="245"/>
  <c r="H110" i="244"/>
  <c r="AA90" i="245"/>
  <c r="H89" i="244"/>
  <c r="G65" i="244" a="1"/>
  <c r="G65" i="244" s="1"/>
  <c r="AA173" i="249"/>
  <c r="H172" i="248"/>
  <c r="AA48" i="245"/>
  <c r="H47" i="244"/>
  <c r="AA96" i="245"/>
  <c r="H95" i="244"/>
  <c r="AA263" i="241"/>
  <c r="H262" i="240"/>
  <c r="AA132" i="243"/>
  <c r="H131" i="242"/>
  <c r="AA87" i="241"/>
  <c r="H86" i="240"/>
  <c r="AA126" i="243"/>
  <c r="H125" i="242"/>
  <c r="AA261" i="239"/>
  <c r="H260" i="238"/>
  <c r="AA170" i="241"/>
  <c r="H169" i="240"/>
  <c r="AA218" i="247"/>
  <c r="H217" i="246"/>
  <c r="AA24" i="247"/>
  <c r="H23" i="246"/>
  <c r="G220" i="250" a="1"/>
  <c r="G220" i="250" s="1"/>
  <c r="H220" i="250" s="1"/>
  <c r="AA63" i="249"/>
  <c r="H62" i="248"/>
  <c r="AA244" i="243"/>
  <c r="H243" i="242"/>
  <c r="AA111" i="247"/>
  <c r="H110" i="246"/>
  <c r="AA21" i="249"/>
  <c r="H20" i="248"/>
  <c r="AA173" i="247"/>
  <c r="H172" i="246"/>
  <c r="AA12" i="245"/>
  <c r="H11" i="244"/>
  <c r="AA93" i="247"/>
  <c r="H92" i="246"/>
  <c r="AA18" i="245"/>
  <c r="H17" i="244"/>
  <c r="AA17" i="245"/>
  <c r="H16" i="244"/>
  <c r="AA147" i="245"/>
  <c r="H146" i="244"/>
  <c r="AA235" i="241"/>
  <c r="H234" i="240"/>
  <c r="AA18" i="239"/>
  <c r="H17" i="238"/>
  <c r="AA187" i="241"/>
  <c r="H186" i="240"/>
  <c r="AA99" i="241"/>
  <c r="H98" i="240"/>
  <c r="AA99" i="239"/>
  <c r="H98" i="238"/>
  <c r="G278" i="240" a="1"/>
  <c r="G278" i="240" s="1"/>
  <c r="G50" i="250" a="1"/>
  <c r="G50" i="250" s="1"/>
  <c r="H50" i="250" s="1"/>
  <c r="AA296" i="239"/>
  <c r="H295" i="238"/>
  <c r="AA233" i="247"/>
  <c r="H232" i="246"/>
  <c r="AA300" i="247"/>
  <c r="H299" i="246"/>
  <c r="G128" i="244" a="1"/>
  <c r="G128" i="244" s="1"/>
  <c r="AA164" i="243"/>
  <c r="H163" i="242"/>
  <c r="AA84" i="243"/>
  <c r="H83" i="242"/>
  <c r="AA17" i="247"/>
  <c r="H16" i="246"/>
  <c r="AA277" i="245"/>
  <c r="H276" i="244"/>
  <c r="AA49" i="245"/>
  <c r="H48" i="244"/>
  <c r="AA148" i="241"/>
  <c r="H147" i="240"/>
  <c r="G81" i="254" a="1"/>
  <c r="G81" i="254" s="1"/>
  <c r="H81" i="254" s="1"/>
  <c r="AA70" i="243"/>
  <c r="H69" i="242"/>
  <c r="AA245" i="241"/>
  <c r="H244" i="240"/>
  <c r="AA153" i="239"/>
  <c r="H152" i="238"/>
  <c r="AA201" i="239"/>
  <c r="H200" i="238"/>
  <c r="AA225" i="249"/>
  <c r="H224" i="248"/>
  <c r="AA177" i="243"/>
  <c r="H176" i="242"/>
  <c r="AA251" i="249"/>
  <c r="H250" i="248"/>
  <c r="AA10" i="249"/>
  <c r="H9" i="248"/>
  <c r="G18" i="248" a="1"/>
  <c r="G18" i="248" s="1"/>
  <c r="AA95" i="245"/>
  <c r="H94" i="244"/>
  <c r="AA188" i="245"/>
  <c r="H187" i="244"/>
  <c r="AA69" i="245"/>
  <c r="H68" i="244"/>
  <c r="AA53" i="245"/>
  <c r="H52" i="244"/>
  <c r="AA18" i="243"/>
  <c r="H17" i="242"/>
  <c r="AA224" i="241"/>
  <c r="H223" i="240"/>
  <c r="AA8" i="241"/>
  <c r="H7" i="240"/>
  <c r="AA142" i="243"/>
  <c r="H141" i="242"/>
  <c r="AA269" i="241"/>
  <c r="H268" i="240"/>
  <c r="G112" i="254" a="1"/>
  <c r="G112" i="254" s="1"/>
  <c r="H112" i="254" s="1"/>
  <c r="AA161" i="247"/>
  <c r="H160" i="246"/>
  <c r="AA210" i="245"/>
  <c r="H209" i="244"/>
  <c r="AA232" i="249"/>
  <c r="H231" i="248"/>
  <c r="AA179" i="249"/>
  <c r="H178" i="248"/>
  <c r="AA93" i="249"/>
  <c r="H92" i="248"/>
  <c r="AA88" i="247"/>
  <c r="H87" i="246"/>
  <c r="AA178" i="247"/>
  <c r="H177" i="246"/>
  <c r="AA124" i="247"/>
  <c r="H123" i="246"/>
  <c r="AA6" i="245"/>
  <c r="H5" i="244"/>
  <c r="AA57" i="247"/>
  <c r="H56" i="246"/>
  <c r="AA207" i="239"/>
  <c r="H206" i="238"/>
  <c r="AA201" i="243"/>
  <c r="H200" i="242"/>
  <c r="G174" i="256" a="1"/>
  <c r="G174" i="256" s="1"/>
  <c r="H174" i="256" s="1"/>
  <c r="H242" i="238"/>
  <c r="AA243" i="239"/>
  <c r="AA223" i="241"/>
  <c r="H222" i="240"/>
  <c r="H46" i="240"/>
  <c r="AA47" i="241"/>
  <c r="AA219" i="243"/>
  <c r="H218" i="242"/>
  <c r="AA307" i="239"/>
  <c r="H306" i="238"/>
  <c r="G66" i="250" a="1"/>
  <c r="G66" i="250" s="1"/>
  <c r="H66" i="250" s="1"/>
  <c r="G111" i="248" a="1"/>
  <c r="G111" i="248" s="1"/>
  <c r="AA298" i="247"/>
  <c r="H297" i="246"/>
  <c r="AA29" i="247"/>
  <c r="H28" i="246"/>
  <c r="AA21" i="247"/>
  <c r="H20" i="246"/>
  <c r="AA126" i="245"/>
  <c r="H125" i="244"/>
  <c r="AA244" i="245"/>
  <c r="H243" i="244"/>
  <c r="G278" i="242" a="1"/>
  <c r="G278" i="242" s="1"/>
  <c r="AA265" i="243"/>
  <c r="H264" i="242"/>
  <c r="G96" i="238" a="1"/>
  <c r="G96" i="238" s="1"/>
  <c r="H290" i="240"/>
  <c r="AA291" i="241"/>
  <c r="AA216" i="239"/>
  <c r="H215" i="238"/>
  <c r="H57" i="240"/>
  <c r="AA58" i="241"/>
  <c r="G18" i="256" a="1"/>
  <c r="G18" i="256" s="1"/>
  <c r="H18" i="256" s="1"/>
  <c r="AA73" i="241"/>
  <c r="H72" i="240"/>
  <c r="AA301" i="247"/>
  <c r="H300" i="246"/>
  <c r="AA38" i="247"/>
  <c r="H37" i="246"/>
  <c r="AA115" i="249"/>
  <c r="H114" i="248"/>
  <c r="G50" i="254" a="1"/>
  <c r="G50" i="254" s="1"/>
  <c r="H50" i="254" s="1"/>
  <c r="AA286" i="243"/>
  <c r="H285" i="242"/>
  <c r="AA146" i="247"/>
  <c r="H145" i="246"/>
  <c r="AA10" i="241"/>
  <c r="H9" i="240"/>
  <c r="AA74" i="249"/>
  <c r="H73" i="248"/>
  <c r="AA109" i="245"/>
  <c r="P5" i="245" s="1"/>
  <c r="H108" i="244"/>
  <c r="AA43" i="243"/>
  <c r="H42" i="242"/>
  <c r="AA11" i="247"/>
  <c r="H10" i="246"/>
  <c r="G205" i="242" a="1"/>
  <c r="G205" i="242" s="1"/>
  <c r="AA7" i="243"/>
  <c r="H6" i="242"/>
  <c r="AA227" i="247"/>
  <c r="H226" i="246"/>
  <c r="AA170" i="249"/>
  <c r="H169" i="248"/>
  <c r="G221" i="250" a="1"/>
  <c r="G221" i="250" s="1"/>
  <c r="H221" i="250" s="1"/>
  <c r="AA216" i="245"/>
  <c r="H215" i="244"/>
  <c r="AA177" i="239"/>
  <c r="H176" i="238"/>
  <c r="G190" i="244" a="1"/>
  <c r="G190" i="244" s="1"/>
  <c r="AA99" i="243"/>
  <c r="H98" i="242"/>
  <c r="AA15" i="247"/>
  <c r="H14" i="246"/>
  <c r="AA207" i="243"/>
  <c r="H206" i="242"/>
  <c r="AA79" i="243"/>
  <c r="H78" i="242"/>
  <c r="AA304" i="247"/>
  <c r="H303" i="246"/>
  <c r="AA171" i="249"/>
  <c r="H170" i="248"/>
  <c r="AA303" i="243"/>
  <c r="H302" i="242"/>
  <c r="AA256" i="247"/>
  <c r="H255" i="246"/>
  <c r="AA27" i="243"/>
  <c r="H26" i="242"/>
  <c r="AA177" i="241"/>
  <c r="H176" i="240"/>
  <c r="AA282" i="245"/>
  <c r="H281" i="244"/>
  <c r="AA287" i="241"/>
  <c r="H286" i="240"/>
  <c r="AA119" i="241"/>
  <c r="H118" i="240"/>
  <c r="AA99" i="249"/>
  <c r="H98" i="248"/>
  <c r="AA249" i="249"/>
  <c r="H248" i="248"/>
  <c r="AA146" i="249"/>
  <c r="H145" i="248"/>
  <c r="H238" i="244"/>
  <c r="AA239" i="245"/>
  <c r="H249" i="238"/>
  <c r="AA250" i="239"/>
  <c r="H223" i="238"/>
  <c r="AA224" i="239"/>
  <c r="H232" i="240"/>
  <c r="AA233" i="241"/>
  <c r="H133" i="238"/>
  <c r="AA134" i="239"/>
  <c r="H49" i="238"/>
  <c r="AA50" i="239"/>
  <c r="H262" i="248"/>
  <c r="AA263" i="249"/>
  <c r="AA32" i="249"/>
  <c r="H31" i="248"/>
  <c r="AA109" i="243"/>
  <c r="H108" i="242"/>
  <c r="AA105" i="239"/>
  <c r="H104" i="238"/>
  <c r="AA141" i="239"/>
  <c r="H140" i="238"/>
  <c r="AA298" i="239"/>
  <c r="H297" i="238"/>
  <c r="AA14" i="239"/>
  <c r="H13" i="238"/>
  <c r="AA262" i="239"/>
  <c r="H261" i="238"/>
  <c r="AA276" i="247"/>
  <c r="H275" i="246"/>
  <c r="AA287" i="247"/>
  <c r="H286" i="246"/>
  <c r="AA118" i="249"/>
  <c r="H117" i="248"/>
  <c r="AA110" i="239"/>
  <c r="H109" i="238"/>
  <c r="H170" i="242"/>
  <c r="AA171" i="243"/>
  <c r="H248" i="238"/>
  <c r="AA249" i="239"/>
  <c r="AA48" i="247"/>
  <c r="H47" i="246"/>
  <c r="H218" i="248"/>
  <c r="AA219" i="249"/>
  <c r="H153" i="246"/>
  <c r="AA154" i="247"/>
  <c r="H22" i="246"/>
  <c r="AA23" i="247"/>
  <c r="AA208" i="249"/>
  <c r="H207" i="248"/>
  <c r="H281" i="246"/>
  <c r="AA282" i="247"/>
  <c r="AA49" i="241"/>
  <c r="H48" i="240"/>
  <c r="AA65" i="241"/>
  <c r="H64" i="240"/>
  <c r="AA283" i="239"/>
  <c r="H282" i="238"/>
  <c r="AA303" i="239"/>
  <c r="H302" i="238"/>
  <c r="AA94" i="243"/>
  <c r="H93" i="242"/>
  <c r="AA77" i="243"/>
  <c r="H76" i="242"/>
  <c r="AA127" i="247"/>
  <c r="H126" i="246"/>
  <c r="AA7" i="247"/>
  <c r="H6" i="246"/>
  <c r="AA265" i="241"/>
  <c r="H264" i="240"/>
  <c r="AA15" i="249"/>
  <c r="H14" i="248"/>
  <c r="AA61" i="241"/>
  <c r="H60" i="240"/>
  <c r="G190" i="238" a="1"/>
  <c r="G190" i="238" s="1"/>
  <c r="AA136" i="247"/>
  <c r="H135" i="246"/>
  <c r="AA100" i="239"/>
  <c r="H99" i="238"/>
  <c r="AA56" i="249"/>
  <c r="H55" i="248"/>
  <c r="AA22" i="243"/>
  <c r="H21" i="242"/>
  <c r="AA210" i="243"/>
  <c r="H209" i="242"/>
  <c r="AA239" i="243"/>
  <c r="H238" i="242"/>
  <c r="G127" i="242" a="1"/>
  <c r="G127" i="242" s="1"/>
  <c r="AA122" i="249"/>
  <c r="H121" i="248"/>
  <c r="AA199" i="239"/>
  <c r="H198" i="238"/>
  <c r="AA264" i="239"/>
  <c r="H263" i="238"/>
  <c r="AA301" i="241"/>
  <c r="H300" i="240"/>
  <c r="AA41" i="243"/>
  <c r="H40" i="242"/>
  <c r="AA267" i="243"/>
  <c r="H266" i="242"/>
  <c r="AA133" i="243"/>
  <c r="H132" i="242"/>
  <c r="G19" i="244" a="1"/>
  <c r="G19" i="244" s="1"/>
  <c r="AA98" i="241"/>
  <c r="H97" i="240"/>
  <c r="AA215" i="239"/>
  <c r="H214" i="238"/>
  <c r="AA69" i="247"/>
  <c r="H68" i="246"/>
  <c r="AA202" i="239"/>
  <c r="H201" i="238"/>
  <c r="AA214" i="247"/>
  <c r="H213" i="246"/>
  <c r="AA195" i="245"/>
  <c r="H194" i="244"/>
  <c r="AA194" i="243"/>
  <c r="H193" i="242"/>
  <c r="AA7" i="241"/>
  <c r="H6" i="240"/>
  <c r="AA44" i="245"/>
  <c r="H43" i="244"/>
  <c r="AA78" i="239"/>
  <c r="H77" i="238"/>
  <c r="AA151" i="241"/>
  <c r="H150" i="240"/>
  <c r="AA26" i="241"/>
  <c r="H25" i="240"/>
  <c r="AA138" i="239"/>
  <c r="H137" i="238"/>
  <c r="AA59" i="239"/>
  <c r="H58" i="238"/>
  <c r="AA146" i="245"/>
  <c r="H145" i="244"/>
  <c r="AA214" i="239"/>
  <c r="H213" i="238"/>
  <c r="AA40" i="245"/>
  <c r="H39" i="244"/>
  <c r="G65" i="240" a="1"/>
  <c r="G65" i="240" s="1"/>
  <c r="AA72" i="243"/>
  <c r="H71" i="242"/>
  <c r="AA61" i="243"/>
  <c r="H60" i="242"/>
  <c r="AA28" i="239"/>
  <c r="H27" i="238"/>
  <c r="AA263" i="243"/>
  <c r="H262" i="242"/>
  <c r="AA230" i="241"/>
  <c r="H229" i="240"/>
  <c r="AA131" i="241"/>
  <c r="H130" i="240"/>
  <c r="AA284" i="239"/>
  <c r="H283" i="238"/>
  <c r="AA229" i="239"/>
  <c r="H228" i="238"/>
  <c r="AA120" i="241"/>
  <c r="H119" i="240"/>
  <c r="AA137" i="245"/>
  <c r="H136" i="244"/>
  <c r="G81" i="244" a="1"/>
  <c r="G81" i="244" s="1"/>
  <c r="AA64" i="243"/>
  <c r="H63" i="242"/>
  <c r="AA199" i="247"/>
  <c r="H198" i="246"/>
  <c r="AA150" i="241"/>
  <c r="H149" i="240"/>
  <c r="AA204" i="239"/>
  <c r="H203" i="238"/>
  <c r="AA32" i="245"/>
  <c r="H31" i="244"/>
  <c r="AA146" i="241"/>
  <c r="H145" i="240"/>
  <c r="AA281" i="239"/>
  <c r="H280" i="238"/>
  <c r="AA271" i="245"/>
  <c r="H270" i="244"/>
  <c r="G143" i="242" a="1"/>
  <c r="G143" i="242" s="1"/>
  <c r="AA212" i="241"/>
  <c r="H211" i="240"/>
  <c r="AA228" i="239"/>
  <c r="H227" i="238"/>
  <c r="AA15" i="241"/>
  <c r="H14" i="240"/>
  <c r="AA199" i="243"/>
  <c r="H198" i="242"/>
  <c r="AA127" i="243"/>
  <c r="H126" i="242"/>
  <c r="AA286" i="247"/>
  <c r="H285" i="246"/>
  <c r="AA102" i="241"/>
  <c r="H101" i="240"/>
  <c r="G143" i="240" a="1"/>
  <c r="G143" i="240" s="1"/>
  <c r="AA58" i="239"/>
  <c r="H57" i="238"/>
  <c r="AA240" i="241"/>
  <c r="H239" i="240" a="1"/>
  <c r="H239" i="240" s="1"/>
  <c r="AA259" i="249"/>
  <c r="H258" i="248"/>
  <c r="AA60" i="239"/>
  <c r="H59" i="238"/>
  <c r="AA294" i="249"/>
  <c r="H293" i="248"/>
  <c r="AA137" i="239"/>
  <c r="H136" i="238"/>
  <c r="AA185" i="241"/>
  <c r="H184" i="240"/>
  <c r="AA271" i="241"/>
  <c r="H270" i="240"/>
  <c r="AA53" i="243"/>
  <c r="H52" i="242"/>
  <c r="AA157" i="239"/>
  <c r="H156" i="238"/>
  <c r="AA16" i="239"/>
  <c r="H15" i="238"/>
  <c r="AA180" i="249"/>
  <c r="H179" i="248"/>
  <c r="AA237" i="245"/>
  <c r="H236" i="244"/>
  <c r="AA239" i="239"/>
  <c r="H238" i="238"/>
  <c r="AA232" i="243"/>
  <c r="H231" i="242"/>
  <c r="AA131" i="239"/>
  <c r="H130" i="238"/>
  <c r="AA104" i="245"/>
  <c r="P20" i="245" s="1"/>
  <c r="H103" i="244"/>
  <c r="AA100" i="243"/>
  <c r="H99" i="242"/>
  <c r="G35" i="240" a="1"/>
  <c r="G35" i="240" s="1"/>
  <c r="H214" i="248"/>
  <c r="AA215" i="249"/>
  <c r="AA109" i="247"/>
  <c r="H108" i="246"/>
  <c r="AA170" i="247"/>
  <c r="H169" i="246"/>
  <c r="H203" i="244"/>
  <c r="AA204" i="245"/>
  <c r="AA14" i="245"/>
  <c r="H13" i="244"/>
  <c r="AA54" i="249"/>
  <c r="H53" i="248"/>
  <c r="H119" i="248"/>
  <c r="AA120" i="249"/>
  <c r="AA90" i="247"/>
  <c r="H89" i="246"/>
  <c r="AA217" i="241"/>
  <c r="H216" i="240"/>
  <c r="H249" i="248"/>
  <c r="AA250" i="249"/>
  <c r="AA31" i="249"/>
  <c r="H30" i="248"/>
  <c r="G112" i="250" a="1"/>
  <c r="G112" i="250" s="1"/>
  <c r="H112" i="250" s="1"/>
  <c r="G220" i="254" a="1"/>
  <c r="G220" i="254" s="1"/>
  <c r="H220" i="254" s="1"/>
  <c r="AA45" i="249"/>
  <c r="H44" i="248"/>
  <c r="AA107" i="239"/>
  <c r="H106" i="238"/>
  <c r="AA38" i="243"/>
  <c r="H37" i="242"/>
  <c r="AA154" i="245"/>
  <c r="H153" i="244"/>
  <c r="AA105" i="249"/>
  <c r="H104" i="248"/>
  <c r="AA108" i="247"/>
  <c r="H107" i="246"/>
  <c r="AA159" i="249"/>
  <c r="H158" i="248"/>
  <c r="G205" i="248" a="1"/>
  <c r="G205" i="248" s="1"/>
  <c r="AA264" i="241"/>
  <c r="H263" i="240"/>
  <c r="AA126" i="249"/>
  <c r="H125" i="248"/>
  <c r="AA72" i="247"/>
  <c r="H71" i="246"/>
  <c r="G190" i="252" a="1"/>
  <c r="G190" i="252" s="1"/>
  <c r="H190" i="252" s="1"/>
  <c r="AA88" i="249"/>
  <c r="H87" i="248"/>
  <c r="H246" i="242"/>
  <c r="AA247" i="243"/>
  <c r="H256" i="244"/>
  <c r="AA257" i="245"/>
  <c r="P17" i="245" s="1"/>
  <c r="H234" i="238"/>
  <c r="AA235" i="239"/>
  <c r="H298" i="246"/>
  <c r="AA299" i="247"/>
  <c r="H7" i="246"/>
  <c r="AA8" i="247"/>
  <c r="H183" i="246"/>
  <c r="AA184" i="247"/>
  <c r="H241" i="246"/>
  <c r="AA242" i="247"/>
  <c r="AA130" i="247"/>
  <c r="H129" i="246"/>
  <c r="G221" i="248" a="1"/>
  <c r="G221" i="248" s="1"/>
  <c r="AA152" i="249"/>
  <c r="H151" i="248"/>
  <c r="AA105" i="247"/>
  <c r="H104" i="246"/>
  <c r="H171" i="246"/>
  <c r="AA172" i="247"/>
  <c r="H242" i="246"/>
  <c r="AA243" i="247"/>
  <c r="G144" i="238" a="1"/>
  <c r="G144" i="238" s="1"/>
  <c r="AA273" i="245"/>
  <c r="H272" i="244"/>
  <c r="AA182" i="245"/>
  <c r="H181" i="244"/>
  <c r="AA266" i="243"/>
  <c r="H265" i="242"/>
  <c r="AA135" i="247"/>
  <c r="H134" i="246"/>
  <c r="AA272" i="245"/>
  <c r="H271" i="244"/>
  <c r="AA174" i="247"/>
  <c r="H173" i="246"/>
  <c r="AA215" i="243"/>
  <c r="H214" i="242"/>
  <c r="AA132" i="249"/>
  <c r="H131" i="248"/>
  <c r="AA114" i="249"/>
  <c r="H113" i="248"/>
  <c r="AA58" i="247"/>
  <c r="H57" i="246"/>
  <c r="H176" i="246"/>
  <c r="AA177" i="247"/>
  <c r="H13" i="248"/>
  <c r="AA14" i="249"/>
  <c r="G127" i="250" a="1"/>
  <c r="G127" i="250" s="1"/>
  <c r="H127" i="250" s="1"/>
  <c r="H241" i="248"/>
  <c r="AA242" i="249"/>
  <c r="AA61" i="245"/>
  <c r="H60" i="244"/>
  <c r="AA268" i="249"/>
  <c r="H267" i="248"/>
  <c r="AA179" i="243"/>
  <c r="H178" i="242"/>
  <c r="AA27" i="247"/>
  <c r="H26" i="246"/>
  <c r="AA225" i="245"/>
  <c r="H224" i="244"/>
  <c r="AA226" i="245"/>
  <c r="H225" i="244"/>
  <c r="AA99" i="245"/>
  <c r="H98" i="244"/>
  <c r="G144" i="244" a="1"/>
  <c r="G144" i="244" s="1"/>
  <c r="G174" i="246" a="1"/>
  <c r="G174" i="246" s="1"/>
  <c r="AA266" i="247"/>
  <c r="H265" i="246"/>
  <c r="AA108" i="249"/>
  <c r="H107" i="248"/>
  <c r="G174" i="244" a="1"/>
  <c r="G174" i="244" s="1"/>
  <c r="AA166" i="245"/>
  <c r="H165" i="244"/>
  <c r="AA283" i="241"/>
  <c r="H282" i="240"/>
  <c r="AA78" i="247"/>
  <c r="H77" i="246"/>
  <c r="AA24" i="239"/>
  <c r="H23" i="238"/>
  <c r="AA292" i="245"/>
  <c r="H291" i="244"/>
  <c r="AA107" i="243"/>
  <c r="H106" i="242"/>
  <c r="AA217" i="247"/>
  <c r="H216" i="246"/>
  <c r="AA263" i="247"/>
  <c r="H262" i="246"/>
  <c r="AA17" i="249"/>
  <c r="H16" i="248"/>
  <c r="AA229" i="249"/>
  <c r="H228" i="248"/>
  <c r="AA14" i="243"/>
  <c r="H13" i="242"/>
  <c r="AA181" i="245"/>
  <c r="H180" i="244"/>
  <c r="AA277" i="243"/>
  <c r="H276" i="242"/>
  <c r="G190" i="256" a="1"/>
  <c r="G190" i="256" s="1"/>
  <c r="H190" i="256" s="1"/>
  <c r="AA281" i="249"/>
  <c r="H280" i="248"/>
  <c r="AA16" i="249"/>
  <c r="H15" i="248"/>
  <c r="AA38" i="249"/>
  <c r="H37" i="248"/>
  <c r="AA55" i="249"/>
  <c r="H54" i="248"/>
  <c r="AA153" i="243"/>
  <c r="H152" i="242"/>
  <c r="AA200" i="243"/>
  <c r="H199" i="242"/>
  <c r="AA48" i="243"/>
  <c r="H47" i="242"/>
  <c r="G220" i="240" a="1"/>
  <c r="G220" i="240" s="1"/>
  <c r="G111" i="246" a="1"/>
  <c r="G111" i="246" s="1"/>
  <c r="AA101" i="241"/>
  <c r="H100" i="240"/>
  <c r="AA117" i="239"/>
  <c r="H116" i="238"/>
  <c r="AA255" i="239"/>
  <c r="H254" i="238"/>
  <c r="AA159" i="241"/>
  <c r="H158" i="240"/>
  <c r="G65" i="254" a="1"/>
  <c r="G65" i="254" s="1"/>
  <c r="H65" i="254" s="1"/>
  <c r="G127" i="256" a="1"/>
  <c r="G127" i="256" s="1"/>
  <c r="H127" i="256" s="1"/>
  <c r="AA301" i="243"/>
  <c r="H300" i="242"/>
  <c r="AA252" i="245"/>
  <c r="H251" i="244"/>
  <c r="AA235" i="249"/>
  <c r="H234" i="248"/>
  <c r="H38" i="244"/>
  <c r="AA39" i="245"/>
  <c r="AA52" i="247"/>
  <c r="H51" i="246"/>
  <c r="AA158" i="245"/>
  <c r="H157" i="244"/>
  <c r="G112" i="244" a="1"/>
  <c r="G112" i="244" s="1"/>
  <c r="H290" i="244"/>
  <c r="AA291" i="245"/>
  <c r="H255" i="242"/>
  <c r="AA256" i="243"/>
  <c r="H258" i="242"/>
  <c r="AA259" i="243"/>
  <c r="AA124" i="241"/>
  <c r="H123" i="240"/>
  <c r="H196" i="240"/>
  <c r="AA197" i="241"/>
  <c r="AA139" i="243"/>
  <c r="H138" i="242"/>
  <c r="AA162" i="239"/>
  <c r="H161" i="238"/>
  <c r="H68" i="242"/>
  <c r="AA69" i="243"/>
  <c r="AA271" i="239"/>
  <c r="H270" i="238"/>
  <c r="AA89" i="247"/>
  <c r="H88" i="246"/>
  <c r="AA246" i="247"/>
  <c r="H245" i="246"/>
  <c r="G143" i="244" a="1"/>
  <c r="G143" i="244" s="1"/>
  <c r="AA169" i="241"/>
  <c r="H168" i="240"/>
  <c r="AA140" i="249"/>
  <c r="H139" i="248"/>
  <c r="G50" i="244" a="1"/>
  <c r="G50" i="244" s="1"/>
  <c r="AA121" i="245"/>
  <c r="H120" i="244"/>
  <c r="AA103" i="245"/>
  <c r="H102" i="244"/>
  <c r="AA198" i="239"/>
  <c r="H197" i="238"/>
  <c r="AA103" i="243"/>
  <c r="H102" i="242"/>
  <c r="AA126" i="239"/>
  <c r="H125" i="238"/>
  <c r="AA133" i="241"/>
  <c r="H132" i="240"/>
  <c r="AA154" i="243"/>
  <c r="H153" i="242"/>
  <c r="G35" i="250" a="1"/>
  <c r="G35" i="250" s="1"/>
  <c r="H35" i="250" s="1"/>
  <c r="G50" i="256" a="1"/>
  <c r="G50" i="256" s="1"/>
  <c r="H50" i="256" s="1"/>
  <c r="AA37" i="249"/>
  <c r="H36" i="248"/>
  <c r="AA288" i="245"/>
  <c r="H287" i="244"/>
  <c r="H200" i="248"/>
  <c r="AA201" i="249"/>
  <c r="H97" i="246"/>
  <c r="AA98" i="247"/>
  <c r="H33" i="248"/>
  <c r="AA34" i="249"/>
  <c r="H250" i="242"/>
  <c r="AA251" i="243"/>
  <c r="H86" i="244"/>
  <c r="AA87" i="245"/>
  <c r="H256" i="240"/>
  <c r="AA257" i="241"/>
  <c r="H89" i="242"/>
  <c r="AA90" i="243"/>
  <c r="H257" i="244"/>
  <c r="AA258" i="245"/>
  <c r="H16" i="240"/>
  <c r="AA17" i="241"/>
  <c r="AA147" i="239"/>
  <c r="H146" i="238"/>
  <c r="H273" i="238"/>
  <c r="AA274" i="239"/>
  <c r="AA52" i="241"/>
  <c r="H51" i="240"/>
  <c r="G65" i="250" a="1"/>
  <c r="G65" i="250" s="1"/>
  <c r="H65" i="250" s="1"/>
  <c r="H230" i="242"/>
  <c r="AA231" i="243"/>
  <c r="AA120" i="245"/>
  <c r="H119" i="244"/>
  <c r="G175" i="248" a="1"/>
  <c r="G175" i="248" s="1"/>
  <c r="H233" i="246"/>
  <c r="AA234" i="247"/>
  <c r="H230" i="244"/>
  <c r="AA231" i="245"/>
  <c r="H158" i="244"/>
  <c r="AA159" i="245"/>
  <c r="H171" i="244"/>
  <c r="AA172" i="245"/>
  <c r="H23" i="244"/>
  <c r="AA24" i="245"/>
  <c r="H303" i="242"/>
  <c r="AA304" i="243"/>
  <c r="H277" i="242"/>
  <c r="AA278" i="243"/>
  <c r="AA292" i="239"/>
  <c r="H291" i="238"/>
  <c r="H52" i="240"/>
  <c r="AA53" i="241"/>
  <c r="G81" i="242" a="1"/>
  <c r="G81" i="242" s="1"/>
  <c r="AA79" i="239"/>
  <c r="H78" i="238"/>
  <c r="AA147" i="243"/>
  <c r="H146" i="242"/>
  <c r="AA103" i="241"/>
  <c r="H102" i="240"/>
  <c r="H126" i="248"/>
  <c r="AA127" i="249"/>
  <c r="H207" i="244"/>
  <c r="AA208" i="245"/>
  <c r="H41" i="244"/>
  <c r="AA42" i="245"/>
  <c r="H202" i="248"/>
  <c r="AA203" i="249"/>
  <c r="H148" i="244"/>
  <c r="AA149" i="245"/>
  <c r="AA13" i="245"/>
  <c r="H12" i="244"/>
  <c r="AA220" i="243"/>
  <c r="H219" i="242"/>
  <c r="H298" i="240"/>
  <c r="AA299" i="241"/>
  <c r="AA106" i="243"/>
  <c r="H105" i="242"/>
  <c r="AA39" i="241"/>
  <c r="H38" i="240"/>
  <c r="AA118" i="241"/>
  <c r="H117" i="240"/>
  <c r="AA9" i="239"/>
  <c r="H8" i="238"/>
  <c r="AA287" i="245"/>
  <c r="H286" i="244"/>
  <c r="AA276" i="245"/>
  <c r="H275" i="244"/>
  <c r="G18" i="250" a="1"/>
  <c r="G18" i="250" s="1"/>
  <c r="H18" i="250" s="1"/>
  <c r="G174" i="254" a="1"/>
  <c r="G174" i="254" s="1"/>
  <c r="H174" i="254" s="1"/>
  <c r="AA46" i="241"/>
  <c r="H45" i="240"/>
  <c r="AA226" i="241"/>
  <c r="H225" i="240"/>
  <c r="AA80" i="239"/>
  <c r="H79" i="238"/>
  <c r="AA55" i="245"/>
  <c r="H54" i="244"/>
  <c r="AA162" i="247"/>
  <c r="H161" i="246"/>
  <c r="AA102" i="247"/>
  <c r="H101" i="246"/>
  <c r="AA91" i="245"/>
  <c r="H90" i="244"/>
  <c r="AA130" i="249"/>
  <c r="H129" i="248"/>
  <c r="AA245" i="249"/>
  <c r="H244" i="248"/>
  <c r="AA301" i="245"/>
  <c r="H300" i="244"/>
  <c r="AA15" i="243"/>
  <c r="H14" i="242"/>
  <c r="AA68" i="239"/>
  <c r="H67" i="238"/>
  <c r="AA167" i="245"/>
  <c r="H166" i="244"/>
  <c r="AA171" i="247"/>
  <c r="H170" i="246"/>
  <c r="AA107" i="247"/>
  <c r="H106" i="246"/>
  <c r="AA155" i="245"/>
  <c r="H154" i="244"/>
  <c r="G159" i="248" a="1"/>
  <c r="G159" i="248" s="1"/>
  <c r="AA255" i="249"/>
  <c r="H254" i="248"/>
  <c r="G205" i="252" a="1"/>
  <c r="G205" i="252" s="1"/>
  <c r="H205" i="252" s="1"/>
  <c r="AA250" i="243"/>
  <c r="H249" i="242"/>
  <c r="AA86" i="239"/>
  <c r="H85" i="238"/>
  <c r="AA46" i="247"/>
  <c r="H45" i="246"/>
  <c r="G128" i="242" a="1"/>
  <c r="G128" i="242" s="1"/>
  <c r="G34" i="246" a="1"/>
  <c r="G34" i="246" s="1"/>
  <c r="AA237" i="243"/>
  <c r="H236" i="242"/>
  <c r="AA123" i="243"/>
  <c r="H122" i="242"/>
  <c r="AA64" i="249"/>
  <c r="H63" i="248"/>
  <c r="AA172" i="249"/>
  <c r="H171" i="248"/>
  <c r="H298" i="238"/>
  <c r="AA299" i="239"/>
  <c r="AA77" i="247"/>
  <c r="H76" i="246"/>
  <c r="G112" i="240" a="1"/>
  <c r="G112" i="240" s="1"/>
  <c r="AA59" i="241"/>
  <c r="H58" i="240"/>
  <c r="AA73" i="245"/>
  <c r="H72" i="244"/>
  <c r="AA28" i="241"/>
  <c r="H27" i="240"/>
  <c r="AA22" i="241"/>
  <c r="H21" i="240"/>
  <c r="H293" i="246"/>
  <c r="AA294" i="247"/>
  <c r="AA154" i="249"/>
  <c r="H153" i="248"/>
  <c r="G128" i="250" a="1"/>
  <c r="G128" i="250" s="1"/>
  <c r="H128" i="250" s="1"/>
  <c r="H304" i="244"/>
  <c r="AA305" i="245"/>
  <c r="H253" i="238"/>
  <c r="AA254" i="239"/>
  <c r="H266" i="238"/>
  <c r="AA267" i="239"/>
  <c r="H243" i="240"/>
  <c r="AA244" i="241"/>
  <c r="H211" i="238"/>
  <c r="AA212" i="239"/>
  <c r="G50" i="238" a="1"/>
  <c r="G50" i="238" s="1"/>
  <c r="H287" i="248"/>
  <c r="AA288" i="249"/>
  <c r="H189" i="246"/>
  <c r="AA190" i="247"/>
  <c r="G50" i="248" a="1"/>
  <c r="G50" i="248" s="1"/>
  <c r="G81" i="256" a="1"/>
  <c r="G81" i="256" s="1"/>
  <c r="H81" i="256" s="1"/>
  <c r="G144" i="242" a="1"/>
  <c r="G144" i="242" s="1"/>
  <c r="AA122" i="239"/>
  <c r="H121" i="238"/>
  <c r="AA158" i="239"/>
  <c r="H157" i="238"/>
  <c r="AA88" i="241"/>
  <c r="H87" i="240"/>
  <c r="AA15" i="239"/>
  <c r="H14" i="238"/>
  <c r="AA280" i="239"/>
  <c r="H279" i="238"/>
  <c r="H135" i="248"/>
  <c r="AA136" i="249"/>
  <c r="H287" i="246"/>
  <c r="AA288" i="247"/>
  <c r="AA177" i="249"/>
  <c r="H176" i="248"/>
  <c r="AA84" i="241"/>
  <c r="H83" i="240"/>
  <c r="AA219" i="245"/>
  <c r="H218" i="244"/>
  <c r="AA178" i="243"/>
  <c r="H177" i="242"/>
  <c r="AA65" i="239"/>
  <c r="H64" i="238"/>
  <c r="AA223" i="247"/>
  <c r="H222" i="246"/>
  <c r="AA6" i="239"/>
  <c r="H5" i="238"/>
  <c r="AA230" i="243"/>
  <c r="H229" i="242"/>
  <c r="AA249" i="245"/>
  <c r="H248" i="244"/>
  <c r="AA27" i="241"/>
  <c r="H26" i="240"/>
  <c r="AA197" i="243"/>
  <c r="H196" i="242"/>
  <c r="AA229" i="243"/>
  <c r="H228" i="242"/>
  <c r="AA179" i="239"/>
  <c r="H178" i="238"/>
  <c r="AA86" i="249"/>
  <c r="H85" i="248"/>
  <c r="AA38" i="241"/>
  <c r="H37" i="240"/>
  <c r="G19" i="242" a="1"/>
  <c r="G19" i="242" s="1"/>
  <c r="AA10" i="245"/>
  <c r="H9" i="244"/>
  <c r="AA123" i="241"/>
  <c r="H122" i="240"/>
  <c r="AA77" i="239"/>
  <c r="H76" i="238"/>
  <c r="G81" i="238" a="1"/>
  <c r="G81" i="238" s="1"/>
  <c r="AA226" i="239"/>
  <c r="H225" i="238"/>
  <c r="AA156" i="239"/>
  <c r="H155" i="238"/>
  <c r="AA84" i="239"/>
  <c r="H83" i="238"/>
  <c r="AA253" i="249"/>
  <c r="H252" i="248"/>
  <c r="AA270" i="241"/>
  <c r="H269" i="240"/>
  <c r="AA117" i="241"/>
  <c r="H116" i="240"/>
  <c r="AA261" i="241"/>
  <c r="H260" i="240"/>
  <c r="AA124" i="245"/>
  <c r="H123" i="244"/>
  <c r="AA235" i="247"/>
  <c r="H234" i="246"/>
  <c r="AA11" i="241"/>
  <c r="P92" i="241" s="1"/>
  <c r="H10" i="240"/>
  <c r="AA52" i="245"/>
  <c r="H51" i="244"/>
  <c r="AA238" i="243"/>
  <c r="H237" i="242"/>
  <c r="AA230" i="247"/>
  <c r="H229" i="246"/>
  <c r="AA269" i="243"/>
  <c r="H268" i="242"/>
  <c r="AA288" i="243"/>
  <c r="H287" i="242"/>
  <c r="AA143" i="239"/>
  <c r="H142" i="238"/>
  <c r="AA173" i="239"/>
  <c r="H172" i="238"/>
  <c r="AA13" i="241"/>
  <c r="H12" i="240"/>
  <c r="AA18" i="247"/>
  <c r="H17" i="246"/>
  <c r="AA69" i="241"/>
  <c r="H68" i="240"/>
  <c r="AA24" i="249"/>
  <c r="H23" i="248"/>
  <c r="H227" i="246"/>
  <c r="AA228" i="247"/>
  <c r="H285" i="244"/>
  <c r="AA286" i="245"/>
  <c r="H105" i="244"/>
  <c r="AA106" i="245"/>
  <c r="H274" i="242"/>
  <c r="AA275" i="243"/>
  <c r="H274" i="246"/>
  <c r="AA275" i="247"/>
  <c r="AA115" i="241"/>
  <c r="H114" i="240"/>
  <c r="AA257" i="239"/>
  <c r="H256" i="238"/>
  <c r="AA17" i="243"/>
  <c r="H16" i="242"/>
  <c r="AA5" i="239"/>
  <c r="H4" i="238"/>
  <c r="G205" i="240" a="1"/>
  <c r="G205" i="240" s="1"/>
  <c r="AA71" i="239"/>
  <c r="H70" i="238"/>
  <c r="AA92" i="245"/>
  <c r="H91" i="244"/>
  <c r="AA233" i="239"/>
  <c r="H232" i="238"/>
  <c r="AA89" i="239"/>
  <c r="H88" i="238"/>
  <c r="AA14" i="247"/>
  <c r="H13" i="246"/>
  <c r="AA216" i="243"/>
  <c r="H215" i="242"/>
  <c r="AA223" i="249"/>
  <c r="H222" i="248"/>
  <c r="AA71" i="243"/>
  <c r="H70" i="242"/>
  <c r="G18" i="242" a="1"/>
  <c r="G18" i="242" s="1"/>
  <c r="AA42" i="243"/>
  <c r="H41" i="242"/>
  <c r="AA79" i="245"/>
  <c r="H78" i="244"/>
  <c r="G221" i="238" a="1"/>
  <c r="G221" i="238" s="1"/>
  <c r="AA186" i="239"/>
  <c r="H185" i="238"/>
  <c r="AA44" i="243"/>
  <c r="H43" i="242"/>
  <c r="AA269" i="239"/>
  <c r="H268" i="238"/>
  <c r="AA89" i="241"/>
  <c r="H88" i="240"/>
  <c r="AA141" i="247"/>
  <c r="H140" i="246"/>
  <c r="AA88" i="239"/>
  <c r="H87" i="238"/>
  <c r="AA163" i="249"/>
  <c r="H162" i="248"/>
  <c r="AA138" i="241"/>
  <c r="H137" i="240"/>
  <c r="AA49" i="243"/>
  <c r="H48" i="242"/>
  <c r="AA121" i="241"/>
  <c r="H120" i="240"/>
  <c r="AA25" i="243"/>
  <c r="H24" i="242"/>
  <c r="G35" i="246" a="1"/>
  <c r="G35" i="246" s="1"/>
  <c r="AA264" i="243"/>
  <c r="H263" i="242"/>
  <c r="H178" i="240"/>
  <c r="AA179" i="241"/>
  <c r="AA203" i="239"/>
  <c r="H202" i="238"/>
  <c r="AA10" i="239"/>
  <c r="H9" i="238"/>
  <c r="AA29" i="245"/>
  <c r="H28" i="244"/>
  <c r="G174" i="238" a="1"/>
  <c r="G174" i="238" s="1"/>
  <c r="H194" i="246"/>
  <c r="AA195" i="247"/>
  <c r="AA104" i="241"/>
  <c r="H103" i="240"/>
  <c r="AA29" i="241"/>
  <c r="H28" i="240"/>
  <c r="AA103" i="249"/>
  <c r="H102" i="248"/>
  <c r="AA255" i="243"/>
  <c r="H254" i="242"/>
  <c r="H118" i="244"/>
  <c r="AA119" i="245"/>
  <c r="AA23" i="239"/>
  <c r="H22" i="238"/>
  <c r="AA152" i="245"/>
  <c r="H151" i="244"/>
  <c r="AA255" i="241"/>
  <c r="H254" i="240"/>
  <c r="AA138" i="243"/>
  <c r="H137" i="242"/>
  <c r="AA285" i="243"/>
  <c r="H284" i="242"/>
  <c r="AA81" i="249"/>
  <c r="H80" i="248"/>
  <c r="AA248" i="249"/>
  <c r="H247" i="248"/>
  <c r="AA192" i="249"/>
  <c r="H191" i="248"/>
  <c r="AA201" i="245"/>
  <c r="H200" i="244"/>
  <c r="AA218" i="243"/>
  <c r="H217" i="242"/>
  <c r="AA202" i="247"/>
  <c r="H201" i="246"/>
  <c r="AA301" i="249"/>
  <c r="H300" i="248"/>
  <c r="AA187" i="249"/>
  <c r="H186" i="248"/>
  <c r="AA210" i="249"/>
  <c r="H209" i="248"/>
  <c r="G111" i="252" a="1"/>
  <c r="G111" i="252" s="1"/>
  <c r="H111" i="252" s="1"/>
  <c r="AA230" i="245"/>
  <c r="H229" i="244"/>
  <c r="G221" i="242" a="1"/>
  <c r="G221" i="242" s="1"/>
  <c r="AA6" i="247"/>
  <c r="H5" i="246"/>
  <c r="AA217" i="245"/>
  <c r="H216" i="244"/>
  <c r="AA219" i="247"/>
  <c r="H218" i="246"/>
  <c r="AA235" i="243"/>
  <c r="H234" i="242"/>
  <c r="AA296" i="247"/>
  <c r="H295" i="246"/>
  <c r="AA256" i="249"/>
  <c r="H255" i="248"/>
  <c r="AA89" i="249"/>
  <c r="H88" i="248"/>
  <c r="AA173" i="241"/>
  <c r="H172" i="240"/>
  <c r="AA62" i="247"/>
  <c r="H61" i="246"/>
  <c r="G278" i="250" a="1"/>
  <c r="G278" i="250" s="1"/>
  <c r="H278" i="250" s="1"/>
  <c r="AA269" i="249"/>
  <c r="H268" i="248"/>
  <c r="AA72" i="241"/>
  <c r="H71" i="240"/>
  <c r="AA303" i="249"/>
  <c r="H302" i="248"/>
  <c r="AA73" i="239"/>
  <c r="H72" i="238"/>
  <c r="AA186" i="249"/>
  <c r="H185" i="248"/>
  <c r="AA296" i="243"/>
  <c r="H295" i="242"/>
  <c r="AA86" i="245"/>
  <c r="H85" i="244"/>
  <c r="H267" i="244"/>
  <c r="AA268" i="245"/>
  <c r="AA204" i="249"/>
  <c r="H203" i="248"/>
  <c r="AA115" i="245"/>
  <c r="H114" i="244"/>
  <c r="AA123" i="249"/>
  <c r="H122" i="248"/>
  <c r="AA280" i="249"/>
  <c r="H279" i="248"/>
  <c r="G18" i="252" a="1"/>
  <c r="G18" i="252" s="1"/>
  <c r="H18" i="252" s="1"/>
  <c r="G19" i="248" a="1"/>
  <c r="G19" i="248" s="1"/>
  <c r="AA11" i="243"/>
  <c r="H10" i="242"/>
  <c r="AA80" i="249"/>
  <c r="H79" i="248"/>
  <c r="AA262" i="241"/>
  <c r="H261" i="240"/>
  <c r="AA173" i="243"/>
  <c r="H172" i="242"/>
  <c r="AA266" i="245"/>
  <c r="H265" i="244"/>
  <c r="AA162" i="249"/>
  <c r="H161" i="248"/>
  <c r="AA30" i="243"/>
  <c r="H29" i="242"/>
  <c r="AA189" i="247"/>
  <c r="H188" i="246"/>
  <c r="AA276" i="249"/>
  <c r="H275" i="248"/>
  <c r="AA31" i="247"/>
  <c r="H30" i="246"/>
  <c r="AA277" i="241"/>
  <c r="H276" i="240"/>
  <c r="AA284" i="245"/>
  <c r="H283" i="244"/>
  <c r="G128" i="256" a="1"/>
  <c r="G128" i="256" s="1"/>
  <c r="H128" i="256" s="1"/>
  <c r="AA185" i="249"/>
  <c r="H184" i="248"/>
  <c r="H17" i="240"/>
  <c r="AA18" i="241"/>
  <c r="H271" i="246"/>
  <c r="AA272" i="247"/>
  <c r="H214" i="240"/>
  <c r="AA215" i="241"/>
  <c r="H294" i="238"/>
  <c r="AA295" i="239"/>
  <c r="G111" i="244" a="1"/>
  <c r="G111" i="244" s="1"/>
  <c r="H145" i="242"/>
  <c r="AA146" i="243"/>
  <c r="G50" i="246" a="1"/>
  <c r="G50" i="246" s="1"/>
  <c r="AA281" i="245"/>
  <c r="H280" i="244"/>
  <c r="AA183" i="247"/>
  <c r="H182" i="246"/>
  <c r="AA98" i="245"/>
  <c r="H97" i="244"/>
  <c r="AA117" i="245"/>
  <c r="H116" i="244"/>
  <c r="AA47" i="249"/>
  <c r="H46" i="248"/>
  <c r="AA262" i="249"/>
  <c r="H261" i="248"/>
  <c r="H202" i="246"/>
  <c r="AA203" i="247"/>
  <c r="AA224" i="243"/>
  <c r="H223" i="242"/>
  <c r="AA8" i="243"/>
  <c r="H7" i="242"/>
  <c r="AA172" i="239"/>
  <c r="H171" i="238"/>
  <c r="AA52" i="243"/>
  <c r="H51" i="242"/>
  <c r="AA181" i="247"/>
  <c r="H180" i="246"/>
  <c r="AA209" i="249"/>
  <c r="H208" i="248"/>
  <c r="AA289" i="249"/>
  <c r="H288" i="248"/>
  <c r="AA209" i="243"/>
  <c r="H208" i="242"/>
  <c r="AA300" i="241"/>
  <c r="H299" i="240"/>
  <c r="AA296" i="245"/>
  <c r="H295" i="244"/>
  <c r="AA229" i="247"/>
  <c r="H228" i="246"/>
  <c r="AA147" i="247"/>
  <c r="H146" i="246"/>
  <c r="AA285" i="249"/>
  <c r="H284" i="248"/>
  <c r="G111" i="254" a="1"/>
  <c r="G111" i="254" s="1"/>
  <c r="H111" i="254" s="1"/>
  <c r="AA255" i="245"/>
  <c r="H254" i="244"/>
  <c r="AA271" i="247"/>
  <c r="H270" i="246"/>
  <c r="AA9" i="247"/>
  <c r="H8" i="246"/>
  <c r="AA140" i="247"/>
  <c r="H139" i="246"/>
  <c r="AA73" i="243"/>
  <c r="H72" i="242"/>
  <c r="AA260" i="241"/>
  <c r="H259" i="240"/>
  <c r="AA226" i="243"/>
  <c r="H225" i="242"/>
  <c r="AA60" i="247"/>
  <c r="H59" i="246"/>
  <c r="AA264" i="245"/>
  <c r="H263" i="244"/>
  <c r="AA117" i="243"/>
  <c r="H116" i="242"/>
  <c r="AA39" i="239"/>
  <c r="H38" i="238"/>
  <c r="AA148" i="243"/>
  <c r="H147" i="242"/>
  <c r="AA90" i="239"/>
  <c r="H89" i="238"/>
  <c r="AA249" i="241"/>
  <c r="H248" i="240"/>
  <c r="AA302" i="241"/>
  <c r="H301" i="240"/>
  <c r="G112" i="252" a="1"/>
  <c r="G112" i="252" s="1"/>
  <c r="H112" i="252" s="1"/>
  <c r="AA167" i="249"/>
  <c r="H166" i="248"/>
  <c r="AA57" i="245"/>
  <c r="H56" i="244"/>
  <c r="AA303" i="247"/>
  <c r="H302" i="246"/>
  <c r="AA5" i="245"/>
  <c r="H4" i="244"/>
  <c r="AA231" i="247"/>
  <c r="H230" i="246"/>
  <c r="G128" i="246" a="1"/>
  <c r="G128" i="246" s="1"/>
  <c r="AA85" i="245"/>
  <c r="H84" i="244"/>
  <c r="AA204" i="243"/>
  <c r="H203" i="242"/>
  <c r="AA60" i="243"/>
  <c r="H59" i="242"/>
  <c r="AA45" i="239"/>
  <c r="H44" i="238"/>
  <c r="AA54" i="243"/>
  <c r="H53" i="242"/>
  <c r="AA189" i="239"/>
  <c r="H188" i="238"/>
  <c r="AA130" i="241"/>
  <c r="H129" i="240"/>
  <c r="AA292" i="243"/>
  <c r="H291" i="242"/>
  <c r="AA180" i="245"/>
  <c r="H179" i="244"/>
  <c r="AA285" i="247"/>
  <c r="H284" i="246"/>
  <c r="AA214" i="249"/>
  <c r="H213" i="248"/>
  <c r="AA43" i="249"/>
  <c r="H42" i="248"/>
  <c r="AA243" i="245"/>
  <c r="H242" i="244"/>
  <c r="AA59" i="245"/>
  <c r="H58" i="244"/>
  <c r="G205" i="246" a="1"/>
  <c r="G205" i="246" s="1"/>
  <c r="AA78" i="245"/>
  <c r="H77" i="244"/>
  <c r="AA209" i="241"/>
  <c r="H208" i="240"/>
  <c r="AA115" i="239"/>
  <c r="H114" i="238"/>
  <c r="AA140" i="241"/>
  <c r="H139" i="240"/>
  <c r="AA266" i="241"/>
  <c r="H265" i="240"/>
  <c r="AA266" i="239"/>
  <c r="H265" i="238"/>
  <c r="AA181" i="249"/>
  <c r="H180" i="248"/>
  <c r="AA241" i="245"/>
  <c r="H240" i="244"/>
  <c r="AA165" i="247"/>
  <c r="H164" i="246"/>
  <c r="AA81" i="247"/>
  <c r="H80" i="246"/>
  <c r="AA101" i="247"/>
  <c r="H100" i="246"/>
  <c r="AA243" i="249"/>
  <c r="H242" i="248"/>
  <c r="AA140" i="243"/>
  <c r="H139" i="242"/>
  <c r="AA195" i="243"/>
  <c r="H194" i="242"/>
  <c r="AA177" i="245"/>
  <c r="H176" i="244"/>
  <c r="AA262" i="245"/>
  <c r="H261" i="244"/>
  <c r="AA184" i="245"/>
  <c r="H183" i="244"/>
  <c r="G18" i="240" a="1"/>
  <c r="G18" i="240" s="1"/>
  <c r="AA159" i="243"/>
  <c r="H158" i="242"/>
  <c r="H181" i="240"/>
  <c r="AA182" i="241"/>
  <c r="AA213" i="241"/>
  <c r="H212" i="240"/>
  <c r="AA301" i="239"/>
  <c r="H300" i="238"/>
  <c r="H164" i="238"/>
  <c r="AA165" i="239"/>
  <c r="G65" i="252" a="1"/>
  <c r="G65" i="252" s="1"/>
  <c r="H65" i="252" s="1"/>
  <c r="AA157" i="241"/>
  <c r="H156" i="240"/>
  <c r="AA272" i="249"/>
  <c r="H271" i="248"/>
  <c r="G278" i="244" a="1"/>
  <c r="G278" i="244" s="1"/>
  <c r="G159" i="246" a="1"/>
  <c r="G159" i="246" s="1"/>
  <c r="AA23" i="245"/>
  <c r="H22" i="244"/>
  <c r="AA226" i="247"/>
  <c r="H225" i="246"/>
  <c r="AA143" i="249"/>
  <c r="H142" i="248"/>
  <c r="AA202" i="245"/>
  <c r="H201" i="244"/>
  <c r="AA68" i="243"/>
  <c r="H67" i="242"/>
  <c r="AA10" i="243"/>
  <c r="H9" i="242"/>
  <c r="H286" i="242"/>
  <c r="AA287" i="243"/>
  <c r="G190" i="240" a="1"/>
  <c r="G190" i="240" s="1"/>
  <c r="AA54" i="239"/>
  <c r="H53" i="238"/>
  <c r="H24" i="240"/>
  <c r="AA25" i="241"/>
  <c r="AA12" i="239"/>
  <c r="H11" i="238"/>
  <c r="H262" i="244"/>
  <c r="AA263" i="245"/>
  <c r="G159" i="240" a="1"/>
  <c r="G159" i="240" s="1"/>
  <c r="H195" i="244"/>
  <c r="AA196" i="245"/>
  <c r="AA153" i="249"/>
  <c r="H152" i="248"/>
  <c r="H288" i="246"/>
  <c r="AA289" i="247"/>
  <c r="AA186" i="245"/>
  <c r="H185" i="244"/>
  <c r="H272" i="246"/>
  <c r="AA273" i="247"/>
  <c r="H161" i="244"/>
  <c r="AA162" i="245"/>
  <c r="AA26" i="243"/>
  <c r="H25" i="242"/>
  <c r="G111" i="240" a="1"/>
  <c r="G111" i="240" s="1"/>
  <c r="G278" i="252" a="1"/>
  <c r="G278" i="252" s="1"/>
  <c r="H278" i="252" s="1"/>
  <c r="AA147" i="241"/>
  <c r="H146" i="240"/>
  <c r="AA245" i="243"/>
  <c r="H244" i="242"/>
  <c r="AA171" i="239"/>
  <c r="H170" i="238"/>
  <c r="AA202" i="241"/>
  <c r="H201" i="240"/>
  <c r="H134" i="238"/>
  <c r="AA135" i="239"/>
  <c r="AA105" i="243"/>
  <c r="H104" i="242"/>
  <c r="G278" i="246" a="1"/>
  <c r="G278" i="246" s="1"/>
  <c r="AA169" i="249"/>
  <c r="H168" i="248"/>
  <c r="G205" i="238" a="1"/>
  <c r="G205" i="238" s="1"/>
  <c r="AA274" i="243"/>
  <c r="H273" i="242"/>
  <c r="AA227" i="241"/>
  <c r="H226" i="240"/>
  <c r="AA71" i="247"/>
  <c r="H70" i="246"/>
  <c r="AA220" i="249"/>
  <c r="H219" i="248"/>
  <c r="AA155" i="247"/>
  <c r="H154" i="246"/>
  <c r="G81" i="246" a="1"/>
  <c r="G81" i="246" s="1"/>
  <c r="AA244" i="249"/>
  <c r="H243" i="248"/>
  <c r="G35" i="254" a="1"/>
  <c r="G35" i="254" s="1"/>
  <c r="H35" i="254" s="1"/>
  <c r="AA46" i="249"/>
  <c r="H45" i="248"/>
  <c r="AA236" i="239"/>
  <c r="H235" i="238"/>
  <c r="AA213" i="245"/>
  <c r="H212" i="244"/>
  <c r="AA44" i="239"/>
  <c r="H43" i="238"/>
  <c r="AA167" i="247"/>
  <c r="H166" i="246"/>
  <c r="G19" i="238" a="1"/>
  <c r="G19" i="238" s="1"/>
  <c r="AA306" i="247"/>
  <c r="H305" i="246"/>
  <c r="AA83" i="247"/>
  <c r="H82" i="246"/>
  <c r="AA273" i="249"/>
  <c r="H272" i="248"/>
  <c r="AA76" i="249"/>
  <c r="H75" i="248"/>
  <c r="AA196" i="241"/>
  <c r="H195" i="240"/>
  <c r="AA87" i="243"/>
  <c r="H86" i="242"/>
  <c r="AA87" i="239"/>
  <c r="H86" i="238"/>
  <c r="AA203" i="245"/>
  <c r="H202" i="244"/>
  <c r="AA215" i="247"/>
  <c r="H214" i="246"/>
  <c r="G112" i="246" a="1"/>
  <c r="G112" i="246" s="1"/>
  <c r="AA246" i="245"/>
  <c r="H245" i="244"/>
  <c r="AA182" i="249"/>
  <c r="H181" i="248"/>
  <c r="AA282" i="249"/>
  <c r="H281" i="248"/>
  <c r="AA117" i="249"/>
  <c r="H116" i="248"/>
  <c r="AA132" i="247"/>
  <c r="H131" i="246"/>
  <c r="AA257" i="247"/>
  <c r="H256" i="246"/>
  <c r="AA290" i="243"/>
  <c r="H289" i="242"/>
  <c r="AA178" i="241"/>
  <c r="H177" i="240"/>
  <c r="AA283" i="245"/>
  <c r="H282" i="244"/>
  <c r="AA63" i="243"/>
  <c r="H62" i="242"/>
  <c r="AA258" i="241"/>
  <c r="H257" i="240"/>
  <c r="AA100" i="249"/>
  <c r="H99" i="248"/>
  <c r="H299" i="248"/>
  <c r="AA300" i="249"/>
  <c r="H183" i="248"/>
  <c r="AA184" i="249"/>
  <c r="AA95" i="247"/>
  <c r="H94" i="246"/>
  <c r="AA122" i="241"/>
  <c r="H121" i="240"/>
  <c r="AA76" i="241"/>
  <c r="H75" i="240"/>
  <c r="AA127" i="245"/>
  <c r="H126" i="244"/>
  <c r="AA136" i="241"/>
  <c r="H135" i="240"/>
  <c r="AA23" i="241"/>
  <c r="H22" i="240"/>
  <c r="AA5" i="249"/>
  <c r="H4" i="248"/>
  <c r="H157" i="248"/>
  <c r="AA158" i="249"/>
  <c r="AA306" i="245"/>
  <c r="H305" i="244"/>
  <c r="AA290" i="239"/>
  <c r="H289" i="238"/>
  <c r="AA268" i="239"/>
  <c r="H267" i="238"/>
  <c r="AA21" i="243"/>
  <c r="H20" i="242"/>
  <c r="AA213" i="239"/>
  <c r="H212" i="238"/>
  <c r="AA74" i="239"/>
  <c r="H73" i="238"/>
  <c r="AA297" i="249"/>
  <c r="H296" i="248"/>
  <c r="G190" i="246" a="1"/>
  <c r="G190" i="246" s="1"/>
  <c r="AA52" i="249"/>
  <c r="H51" i="248"/>
  <c r="AA47" i="243"/>
  <c r="H46" i="242"/>
  <c r="AA275" i="245"/>
  <c r="H274" i="244"/>
  <c r="AA295" i="241"/>
  <c r="H294" i="240"/>
  <c r="AA193" i="239"/>
  <c r="H192" i="238"/>
  <c r="AA238" i="239"/>
  <c r="H237" i="238"/>
  <c r="AA306" i="243"/>
  <c r="H305" i="242"/>
  <c r="AA172" i="243"/>
  <c r="H171" i="242"/>
  <c r="G112" i="238" a="1"/>
  <c r="G112" i="238" s="1"/>
  <c r="AA33" i="249"/>
  <c r="H32" i="248"/>
  <c r="AA30" i="241"/>
  <c r="H29" i="240"/>
  <c r="AA126" i="241"/>
  <c r="H125" i="240"/>
  <c r="G96" i="244" a="1"/>
  <c r="G96" i="244" s="1"/>
  <c r="AA40" i="239"/>
  <c r="H39" i="238"/>
  <c r="AA189" i="245"/>
  <c r="H188" i="244"/>
  <c r="AA247" i="241"/>
  <c r="H246" i="240"/>
  <c r="AA156" i="241"/>
  <c r="H155" i="240"/>
  <c r="AA68" i="241"/>
  <c r="H67" i="240"/>
  <c r="AA94" i="247"/>
  <c r="H93" i="246"/>
  <c r="AA110" i="241"/>
  <c r="H109" i="240"/>
  <c r="AA62" i="241"/>
  <c r="H61" i="240"/>
  <c r="AA283" i="243"/>
  <c r="H282" i="242"/>
  <c r="AA273" i="239"/>
  <c r="H272" i="238"/>
  <c r="AA180" i="243"/>
  <c r="H179" i="242"/>
  <c r="AA72" i="249"/>
  <c r="H71" i="248"/>
  <c r="AA13" i="239"/>
  <c r="H12" i="238"/>
  <c r="G18" i="246" a="1"/>
  <c r="G18" i="246" s="1"/>
  <c r="AA185" i="239"/>
  <c r="H184" i="238"/>
  <c r="AA119" i="239"/>
  <c r="H118" i="238"/>
  <c r="AA248" i="247"/>
  <c r="H247" i="246"/>
  <c r="AA190" i="245"/>
  <c r="H189" i="244"/>
  <c r="AA133" i="247"/>
  <c r="H132" i="246"/>
  <c r="AA92" i="243"/>
  <c r="H91" i="242"/>
  <c r="AA136" i="243"/>
  <c r="H135" i="242"/>
  <c r="AA22" i="239"/>
  <c r="H21" i="238"/>
  <c r="AA150" i="239"/>
  <c r="H149" i="238"/>
  <c r="H201" i="242"/>
  <c r="AA202" i="243"/>
  <c r="AA261" i="243"/>
  <c r="H260" i="242"/>
  <c r="AA88" i="243"/>
  <c r="H87" i="242"/>
  <c r="H78" i="240"/>
  <c r="AA79" i="241"/>
  <c r="AA228" i="241"/>
  <c r="H227" i="240"/>
  <c r="AA259" i="247"/>
  <c r="H258" i="246"/>
  <c r="AA139" i="239"/>
  <c r="H138" i="238"/>
  <c r="AA174" i="249"/>
  <c r="H173" i="248"/>
  <c r="G190" i="242" a="1"/>
  <c r="G190" i="242" s="1"/>
  <c r="AA197" i="239"/>
  <c r="H196" i="238"/>
  <c r="AA79" i="247"/>
  <c r="H78" i="246"/>
  <c r="G220" i="238" a="1"/>
  <c r="G220" i="238" s="1"/>
  <c r="AA120" i="239"/>
  <c r="H119" i="238"/>
  <c r="H167" i="240"/>
  <c r="AA168" i="241"/>
  <c r="H231" i="238"/>
  <c r="AA232" i="239"/>
  <c r="H153" i="238"/>
  <c r="AA154" i="239"/>
  <c r="H147" i="238"/>
  <c r="AA148" i="239"/>
  <c r="H41" i="240"/>
  <c r="AA42" i="241"/>
  <c r="H10" i="244"/>
  <c r="AA11" i="245"/>
  <c r="H90" i="242"/>
  <c r="AA91" i="243"/>
  <c r="H10" i="248"/>
  <c r="AA11" i="249"/>
  <c r="H173" i="238"/>
  <c r="AA174" i="239"/>
  <c r="H191" i="244"/>
  <c r="AA192" i="245"/>
  <c r="H286" i="238"/>
  <c r="AA287" i="239"/>
  <c r="H186" i="246"/>
  <c r="AA187" i="247"/>
  <c r="H141" i="238"/>
  <c r="AA142" i="239"/>
  <c r="AA116" i="243"/>
  <c r="H115" i="242"/>
  <c r="H209" i="240"/>
  <c r="AA210" i="241"/>
  <c r="H291" i="240"/>
  <c r="AA292" i="241"/>
  <c r="H283" i="240"/>
  <c r="AA284" i="241"/>
  <c r="H55" i="242"/>
  <c r="AA56" i="243"/>
  <c r="H232" i="242"/>
  <c r="AA233" i="243"/>
  <c r="H107" i="242"/>
  <c r="AA108" i="243"/>
  <c r="H198" i="240"/>
  <c r="AA199" i="241"/>
  <c r="H240" i="240"/>
  <c r="AA241" i="241"/>
  <c r="H177" i="238"/>
  <c r="AA178" i="239"/>
  <c r="H198" i="248"/>
  <c r="AA199" i="249"/>
  <c r="H73" i="240"/>
  <c r="AA74" i="241"/>
  <c r="H4" i="242"/>
  <c r="AA5" i="243"/>
  <c r="H294" i="244"/>
  <c r="AA295" i="245"/>
  <c r="AA94" i="239"/>
  <c r="H93" i="238"/>
  <c r="AA30" i="239"/>
  <c r="H29" i="238"/>
  <c r="AA193" i="241"/>
  <c r="H192" i="240"/>
  <c r="AA37" i="239"/>
  <c r="H36" i="238"/>
  <c r="AA242" i="239"/>
  <c r="H241" i="238"/>
  <c r="AA137" i="241"/>
  <c r="H136" i="240"/>
  <c r="AA168" i="245"/>
  <c r="H167" i="244"/>
  <c r="AA149" i="239"/>
  <c r="H148" i="238"/>
  <c r="AA101" i="245"/>
  <c r="H100" i="244"/>
  <c r="AA147" i="249"/>
  <c r="H146" i="248"/>
  <c r="AA251" i="239"/>
  <c r="H250" i="238"/>
  <c r="AA216" i="241"/>
  <c r="H215" i="240"/>
  <c r="AA237" i="241"/>
  <c r="H236" i="240"/>
  <c r="AA18" i="249"/>
  <c r="H17" i="248"/>
  <c r="AA149" i="241"/>
  <c r="H148" i="240"/>
  <c r="G144" i="240" a="1"/>
  <c r="G144" i="240" s="1"/>
  <c r="AA242" i="241"/>
  <c r="H241" i="240"/>
  <c r="AA197" i="249"/>
  <c r="H196" i="248"/>
  <c r="AA245" i="247"/>
  <c r="H244" i="246"/>
  <c r="AA94" i="245"/>
  <c r="H93" i="244"/>
  <c r="AA159" i="247"/>
  <c r="H158" i="246"/>
  <c r="AA122" i="247"/>
  <c r="H121" i="246"/>
  <c r="AA165" i="249"/>
  <c r="H164" i="248"/>
  <c r="AA30" i="247"/>
  <c r="H29" i="246"/>
  <c r="AA199" i="245"/>
  <c r="H198" i="244"/>
  <c r="G175" i="250" a="1"/>
  <c r="G175" i="250" s="1"/>
  <c r="H175" i="250" s="1"/>
  <c r="AA290" i="249"/>
  <c r="H289" i="248"/>
  <c r="AA108" i="241"/>
  <c r="H107" i="240"/>
  <c r="AA156" i="249"/>
  <c r="H155" i="248"/>
  <c r="AA157" i="247"/>
  <c r="H156" i="246"/>
  <c r="AA228" i="249"/>
  <c r="H227" i="248"/>
  <c r="AA9" i="245"/>
  <c r="H8" i="244"/>
  <c r="AA22" i="245"/>
  <c r="H21" i="244"/>
  <c r="AA283" i="247"/>
  <c r="H282" i="246"/>
  <c r="AA274" i="249"/>
  <c r="H273" i="248"/>
  <c r="AA28" i="245"/>
  <c r="H27" i="244"/>
  <c r="G143" i="256" a="1"/>
  <c r="G143" i="256" s="1"/>
  <c r="H143" i="256" s="1"/>
  <c r="AA307" i="241"/>
  <c r="H306" i="240"/>
  <c r="AA250" i="241"/>
  <c r="H249" i="240"/>
  <c r="AA294" i="243"/>
  <c r="H293" i="242"/>
  <c r="AA267" i="245"/>
  <c r="H266" i="244"/>
  <c r="AA250" i="245"/>
  <c r="H249" i="244"/>
  <c r="AA116" i="249"/>
  <c r="H115" i="248"/>
  <c r="G65" i="242" a="1"/>
  <c r="G65" i="242" s="1"/>
  <c r="AA280" i="241"/>
  <c r="H279" i="240"/>
  <c r="AA302" i="245"/>
  <c r="H301" i="244"/>
  <c r="H240" i="246"/>
  <c r="AA241" i="247"/>
  <c r="H38" i="246"/>
  <c r="AA39" i="247"/>
  <c r="AA157" i="249"/>
  <c r="H156" i="248"/>
  <c r="AA75" i="245"/>
  <c r="H74" i="244"/>
  <c r="H302" i="244"/>
  <c r="AA303" i="245"/>
  <c r="H60" i="246"/>
  <c r="AA61" i="247"/>
  <c r="H42" i="240"/>
  <c r="AA43" i="241"/>
  <c r="H52" i="248"/>
  <c r="AA53" i="249"/>
  <c r="H289" i="240"/>
  <c r="AA290" i="241"/>
  <c r="H77" i="248"/>
  <c r="AA78" i="249"/>
  <c r="H124" i="248"/>
  <c r="AA125" i="249"/>
  <c r="G35" i="248" a="1"/>
  <c r="G35" i="248" s="1"/>
  <c r="H80" i="244"/>
  <c r="AA81" i="245"/>
  <c r="H24" i="246"/>
  <c r="AA25" i="247"/>
  <c r="H168" i="246"/>
  <c r="AA169" i="247"/>
  <c r="AA295" i="249"/>
  <c r="H294" i="248"/>
  <c r="H304" i="248"/>
  <c r="AA305" i="249"/>
  <c r="H216" i="238"/>
  <c r="AA217" i="239"/>
  <c r="H283" i="246"/>
  <c r="AA284" i="247"/>
  <c r="H32" i="246"/>
  <c r="AA33" i="247"/>
  <c r="H49" i="242"/>
  <c r="AA50" i="243"/>
  <c r="H108" i="248"/>
  <c r="AA109" i="249"/>
  <c r="H86" i="246"/>
  <c r="AA87" i="247"/>
  <c r="H296" i="246"/>
  <c r="AA297" i="247"/>
  <c r="H42" i="246"/>
  <c r="AA43" i="247"/>
  <c r="H141" i="246"/>
  <c r="AA142" i="247"/>
  <c r="H162" i="246"/>
  <c r="AA163" i="247"/>
  <c r="H276" i="246"/>
  <c r="AA277" i="247"/>
  <c r="H235" i="240"/>
  <c r="AA236" i="241"/>
  <c r="H306" i="248"/>
  <c r="AA307" i="249"/>
  <c r="G175" i="254" a="1"/>
  <c r="G175" i="254" s="1"/>
  <c r="H175" i="254" s="1"/>
  <c r="AA134" i="249"/>
  <c r="H133" i="248"/>
  <c r="AA290" i="245"/>
  <c r="H289" i="244"/>
  <c r="G50" i="240" a="1"/>
  <c r="G50" i="240" s="1"/>
  <c r="AA305" i="239"/>
  <c r="H304" i="238"/>
  <c r="AA189" i="249"/>
  <c r="H188" i="248"/>
  <c r="AA158" i="247"/>
  <c r="H157" i="246"/>
  <c r="AA223" i="245"/>
  <c r="H222" i="244"/>
  <c r="AA34" i="247"/>
  <c r="H33" i="246"/>
  <c r="AA307" i="245"/>
  <c r="H306" i="244"/>
  <c r="AA248" i="245"/>
  <c r="H247" i="244"/>
  <c r="G65" i="246" a="1"/>
  <c r="G65" i="246" s="1"/>
  <c r="AA283" i="249"/>
  <c r="H282" i="248"/>
  <c r="AA232" i="247"/>
  <c r="H231" i="246"/>
  <c r="G190" i="250" a="1"/>
  <c r="G190" i="250" s="1"/>
  <c r="H190" i="250" s="1"/>
  <c r="AA287" i="249"/>
  <c r="H286" i="248"/>
  <c r="G112" i="248" a="1"/>
  <c r="G112" i="248" s="1"/>
  <c r="G81" i="248" a="1"/>
  <c r="G81" i="248" s="1"/>
  <c r="AA92" i="247"/>
  <c r="H91" i="246"/>
  <c r="AA293" i="241"/>
  <c r="H292" i="240"/>
  <c r="AA236" i="247"/>
  <c r="H235" i="246"/>
  <c r="AA168" i="247"/>
  <c r="H167" i="246"/>
  <c r="AA96" i="247"/>
  <c r="H95" i="246"/>
  <c r="AA137" i="247"/>
  <c r="H136" i="246"/>
  <c r="AA207" i="241"/>
  <c r="H206" i="240"/>
  <c r="AA166" i="241"/>
  <c r="H165" i="240"/>
  <c r="AA151" i="239"/>
  <c r="H150" i="238"/>
  <c r="AA24" i="243"/>
  <c r="H23" i="242"/>
  <c r="AA169" i="239"/>
  <c r="H168" i="238"/>
  <c r="AA57" i="239"/>
  <c r="H56" i="238"/>
  <c r="G144" i="250" a="1"/>
  <c r="G144" i="250" s="1"/>
  <c r="H144" i="250" s="1"/>
  <c r="AA232" i="241"/>
  <c r="H231" i="240"/>
  <c r="AA266" i="249"/>
  <c r="H265" i="248"/>
  <c r="AA23" i="249"/>
  <c r="H22" i="248"/>
  <c r="AA41" i="249"/>
  <c r="H40" i="248"/>
  <c r="AA40" i="247"/>
  <c r="H39" i="246"/>
  <c r="AA16" i="247"/>
  <c r="H15" i="246"/>
  <c r="AA104" i="243"/>
  <c r="H103" i="242"/>
  <c r="AA12" i="243"/>
  <c r="H11" i="242"/>
  <c r="AA65" i="247"/>
  <c r="H64" i="246"/>
  <c r="AA64" i="241"/>
  <c r="H63" i="240"/>
  <c r="AA93" i="241"/>
  <c r="H92" i="240"/>
  <c r="H218" i="238"/>
  <c r="AA219" i="239"/>
  <c r="G19" i="256" a="1"/>
  <c r="G19" i="256" s="1"/>
  <c r="H19" i="256" s="1"/>
  <c r="AA50" i="241"/>
  <c r="H49" i="240"/>
  <c r="H160" i="240"/>
  <c r="AA161" i="241"/>
  <c r="AA211" i="249"/>
  <c r="H210" i="248"/>
  <c r="AA300" i="245"/>
  <c r="H299" i="244"/>
  <c r="G221" i="256" a="1"/>
  <c r="G221" i="256" s="1"/>
  <c r="H221" i="256" s="1"/>
  <c r="AA280" i="243"/>
  <c r="H279" i="242"/>
  <c r="AA106" i="247"/>
  <c r="H105" i="246"/>
  <c r="AA291" i="249"/>
  <c r="H290" i="248"/>
  <c r="AA251" i="245"/>
  <c r="H250" i="244"/>
  <c r="AA281" i="241"/>
  <c r="H280" i="240"/>
  <c r="AA89" i="245"/>
  <c r="P87" i="245" s="1"/>
  <c r="H88" i="244"/>
  <c r="AA105" i="245"/>
  <c r="H104" i="244"/>
  <c r="AA281" i="243"/>
  <c r="H280" i="242"/>
  <c r="AA76" i="243"/>
  <c r="H75" i="242"/>
  <c r="AA304" i="239"/>
  <c r="H303" i="238"/>
  <c r="AA46" i="243"/>
  <c r="H45" i="242"/>
  <c r="AA133" i="239"/>
  <c r="H132" i="238"/>
  <c r="G66" i="242" a="1"/>
  <c r="G66" i="242" s="1"/>
  <c r="AA63" i="239"/>
  <c r="H62" i="238"/>
  <c r="AA173" i="245"/>
  <c r="H172" i="244"/>
  <c r="AA304" i="241"/>
  <c r="H303" i="240"/>
  <c r="AA284" i="249"/>
  <c r="H283" i="248"/>
  <c r="AA92" i="249"/>
  <c r="H91" i="248"/>
  <c r="AA54" i="245"/>
  <c r="H53" i="244"/>
  <c r="AA13" i="249"/>
  <c r="H12" i="248"/>
  <c r="AA270" i="247"/>
  <c r="H269" i="246"/>
  <c r="AA135" i="249"/>
  <c r="H134" i="248"/>
  <c r="AA236" i="245"/>
  <c r="H235" i="244"/>
  <c r="AA261" i="245"/>
  <c r="H260" i="244"/>
  <c r="G35" i="238" a="1"/>
  <c r="G35" i="238" s="1"/>
  <c r="AA31" i="243"/>
  <c r="H30" i="242"/>
  <c r="AA61" i="239"/>
  <c r="H60" i="238"/>
  <c r="H284" i="240"/>
  <c r="AA285" i="241"/>
  <c r="G112" i="256" a="1"/>
  <c r="G112" i="256" s="1"/>
  <c r="H112" i="256" s="1"/>
  <c r="AA127" i="241"/>
  <c r="H126" i="240"/>
  <c r="AA42" i="247"/>
  <c r="H41" i="246"/>
  <c r="AA211" i="241"/>
  <c r="H210" i="240"/>
  <c r="G111" i="250" a="1"/>
  <c r="G111" i="250" s="1"/>
  <c r="H111" i="250" s="1"/>
  <c r="AA254" i="249"/>
  <c r="H253" i="248"/>
  <c r="AA73" i="249"/>
  <c r="H72" i="248"/>
  <c r="AA226" i="249"/>
  <c r="H225" i="248"/>
  <c r="AA225" i="243"/>
  <c r="H224" i="242"/>
  <c r="AA107" i="245"/>
  <c r="H106" i="244"/>
  <c r="AA248" i="243"/>
  <c r="H247" i="242"/>
  <c r="AA240" i="243"/>
  <c r="H239" i="242" a="1"/>
  <c r="H239" i="242" s="1"/>
  <c r="AA236" i="249"/>
  <c r="H235" i="248"/>
  <c r="AA188" i="241"/>
  <c r="H187" i="240"/>
  <c r="AA108" i="239"/>
  <c r="H107" i="238"/>
  <c r="H79" i="240"/>
  <c r="AA80" i="241"/>
  <c r="G96" i="240" a="1"/>
  <c r="G96" i="240" s="1"/>
  <c r="AA185" i="245"/>
  <c r="H184" i="244"/>
  <c r="G144" i="248" a="1"/>
  <c r="G144" i="248" s="1"/>
  <c r="H260" i="248"/>
  <c r="AA261" i="249"/>
  <c r="H74" i="242"/>
  <c r="AA75" i="243"/>
  <c r="AA252" i="249"/>
  <c r="H251" i="248"/>
  <c r="G127" i="248" a="1"/>
  <c r="G127" i="248" s="1"/>
  <c r="AA189" i="243"/>
  <c r="H188" i="242"/>
  <c r="AA15" i="245"/>
  <c r="H14" i="244"/>
  <c r="AA192" i="243"/>
  <c r="H191" i="242"/>
  <c r="AA37" i="243"/>
  <c r="H36" i="242"/>
  <c r="AA197" i="247"/>
  <c r="H196" i="246"/>
  <c r="AA135" i="241"/>
  <c r="H134" i="240"/>
  <c r="G175" i="256" a="1"/>
  <c r="G175" i="256" s="1"/>
  <c r="H175" i="256" s="1"/>
  <c r="G175" i="240" a="1"/>
  <c r="G175" i="240" s="1"/>
  <c r="H247" i="240"/>
  <c r="AA248" i="241"/>
  <c r="AA45" i="243"/>
  <c r="H44" i="242"/>
  <c r="G35" i="252" a="1"/>
  <c r="G35" i="252" s="1"/>
  <c r="H35" i="252" s="1"/>
  <c r="H110" i="242"/>
  <c r="AA111" i="243"/>
  <c r="AA265" i="239"/>
  <c r="H264" i="238"/>
  <c r="AA170" i="243"/>
  <c r="H169" i="242"/>
  <c r="AA123" i="239"/>
  <c r="H122" i="238"/>
  <c r="AA159" i="239"/>
  <c r="H158" i="238"/>
  <c r="AA105" i="241"/>
  <c r="H104" i="240"/>
  <c r="AA38" i="239"/>
  <c r="H37" i="238"/>
  <c r="AA8" i="239"/>
  <c r="H7" i="238"/>
  <c r="G220" i="248" a="1"/>
  <c r="G220" i="248" s="1"/>
  <c r="AA26" i="249"/>
  <c r="H25" i="248"/>
  <c r="AA178" i="249"/>
  <c r="H177" i="248"/>
  <c r="G159" i="256" a="1"/>
  <c r="G159" i="256" s="1"/>
  <c r="H159" i="256" s="1"/>
  <c r="AA223" i="243"/>
  <c r="H222" i="242"/>
  <c r="AA146" i="239"/>
  <c r="H145" i="238"/>
  <c r="AA182" i="239"/>
  <c r="H181" i="238"/>
  <c r="AA106" i="241"/>
  <c r="H105" i="240"/>
  <c r="AA56" i="239"/>
  <c r="H55" i="238"/>
  <c r="AA32" i="239"/>
  <c r="H31" i="238"/>
  <c r="AA257" i="249"/>
  <c r="H256" i="248"/>
  <c r="AA27" i="249"/>
  <c r="H26" i="248"/>
  <c r="AA270" i="249"/>
  <c r="H269" i="248"/>
  <c r="AA256" i="239"/>
  <c r="H255" i="238"/>
  <c r="AA26" i="239"/>
  <c r="H25" i="238"/>
  <c r="AA62" i="239"/>
  <c r="H61" i="238"/>
  <c r="AA237" i="247"/>
  <c r="H236" i="246"/>
  <c r="AA195" i="239"/>
  <c r="H194" i="238"/>
  <c r="AA307" i="247"/>
  <c r="H306" i="246"/>
  <c r="AA131" i="247"/>
  <c r="H130" i="246"/>
  <c r="AA306" i="249"/>
  <c r="H305" i="248"/>
  <c r="AA77" i="249"/>
  <c r="H76" i="248"/>
  <c r="H298" i="244"/>
  <c r="AA299" i="245"/>
  <c r="G127" i="238" a="1"/>
  <c r="G127" i="238" s="1"/>
  <c r="H46" i="246"/>
  <c r="AA47" i="247"/>
  <c r="H186" i="242"/>
  <c r="AA187" i="243"/>
  <c r="H117" i="246"/>
  <c r="AA118" i="247"/>
  <c r="H253" i="242"/>
  <c r="AA254" i="243"/>
  <c r="AA107" i="249"/>
  <c r="H106" i="248"/>
  <c r="AA196" i="249"/>
  <c r="H195" i="248"/>
  <c r="G96" i="250" a="1"/>
  <c r="G96" i="250" s="1"/>
  <c r="H96" i="250" s="1"/>
  <c r="AA197" i="245"/>
  <c r="H196" i="244"/>
  <c r="AA258" i="247"/>
  <c r="H257" i="246"/>
  <c r="AA298" i="243"/>
  <c r="H297" i="242"/>
  <c r="AA190" i="241"/>
  <c r="H189" i="240"/>
  <c r="AA294" i="245"/>
  <c r="H293" i="244"/>
  <c r="AA115" i="243"/>
  <c r="H114" i="242"/>
  <c r="AA274" i="241"/>
  <c r="H273" i="240"/>
  <c r="AA101" i="249"/>
  <c r="H100" i="248"/>
  <c r="H229" i="248"/>
  <c r="AA230" i="249"/>
  <c r="AA185" i="247"/>
  <c r="H184" i="246"/>
  <c r="AA165" i="241"/>
  <c r="H164" i="240"/>
  <c r="AA111" i="241"/>
  <c r="H110" i="240"/>
  <c r="AA161" i="245"/>
  <c r="H160" i="244"/>
  <c r="AA152" i="241"/>
  <c r="H151" i="240"/>
  <c r="H55" i="240"/>
  <c r="AA56" i="241"/>
  <c r="G143" i="254" a="1"/>
  <c r="G143" i="254" s="1"/>
  <c r="H143" i="254" s="1"/>
  <c r="H21" i="248"/>
  <c r="AA22" i="249"/>
  <c r="H189" i="248"/>
  <c r="AA190" i="249"/>
  <c r="G159" i="238" a="1"/>
  <c r="G159" i="238" s="1"/>
  <c r="AA118" i="239"/>
  <c r="H117" i="238"/>
  <c r="AA70" i="239"/>
  <c r="H69" i="238"/>
  <c r="AA300" i="239"/>
  <c r="H299" i="238"/>
  <c r="AA102" i="249"/>
  <c r="H101" i="248"/>
  <c r="AA201" i="241"/>
  <c r="H200" i="240"/>
  <c r="AA214" i="243"/>
  <c r="H213" i="242"/>
  <c r="AA205" i="245"/>
  <c r="H204" i="244"/>
  <c r="AA185" i="243"/>
  <c r="H184" i="242"/>
  <c r="AA265" i="245"/>
  <c r="H264" i="244"/>
  <c r="AA139" i="241"/>
  <c r="H138" i="240"/>
  <c r="AA65" i="249"/>
  <c r="H64" i="248"/>
  <c r="AA186" i="243"/>
  <c r="H185" i="242"/>
  <c r="AA136" i="245"/>
  <c r="H135" i="244"/>
  <c r="AA258" i="239"/>
  <c r="H257" i="238"/>
  <c r="AA306" i="239"/>
  <c r="H305" i="238"/>
  <c r="AA245" i="239"/>
  <c r="H244" i="238"/>
  <c r="AA246" i="243"/>
  <c r="H245" i="242"/>
  <c r="AA95" i="239"/>
  <c r="H94" i="238"/>
  <c r="AA297" i="241"/>
  <c r="H296" i="240"/>
  <c r="AA240" i="239"/>
  <c r="H239" i="238" a="1"/>
  <c r="H239" i="238" s="1"/>
  <c r="AA8" i="249"/>
  <c r="H7" i="248"/>
  <c r="AA209" i="239"/>
  <c r="H208" i="238"/>
  <c r="G220" i="242" a="1"/>
  <c r="G220" i="242" s="1"/>
  <c r="AA231" i="249"/>
  <c r="H230" i="248"/>
  <c r="AA54" i="241"/>
  <c r="H53" i="240"/>
  <c r="AA137" i="243"/>
  <c r="H136" i="242"/>
  <c r="AA162" i="241"/>
  <c r="H161" i="240"/>
  <c r="AA59" i="243"/>
  <c r="H58" i="242"/>
  <c r="G34" i="242" a="1"/>
  <c r="G34" i="242" s="1"/>
  <c r="AA253" i="243"/>
  <c r="H252" i="242"/>
  <c r="H94" i="240"/>
  <c r="AA95" i="241"/>
  <c r="AA56" i="245"/>
  <c r="H55" i="244"/>
  <c r="AA195" i="241"/>
  <c r="H194" i="240"/>
  <c r="H23" i="240"/>
  <c r="AA24" i="241"/>
  <c r="AA194" i="247"/>
  <c r="H193" i="246"/>
  <c r="AA83" i="243"/>
  <c r="H82" i="242"/>
  <c r="AA265" i="249"/>
  <c r="H264" i="248"/>
  <c r="AA278" i="245"/>
  <c r="H277" i="244"/>
  <c r="AA125" i="241"/>
  <c r="H124" i="240"/>
  <c r="AA163" i="243"/>
  <c r="H162" i="242"/>
  <c r="AA80" i="245"/>
  <c r="H79" i="244"/>
  <c r="AA109" i="239"/>
  <c r="H108" i="238"/>
  <c r="AA42" i="239"/>
  <c r="H41" i="238"/>
  <c r="AA161" i="243"/>
  <c r="H160" i="242"/>
  <c r="AA78" i="243"/>
  <c r="H77" i="242"/>
  <c r="AA25" i="249"/>
  <c r="H24" i="248"/>
  <c r="AA161" i="239"/>
  <c r="H160" i="238"/>
  <c r="AA16" i="245"/>
  <c r="H15" i="244"/>
  <c r="AA196" i="239"/>
  <c r="H195" i="238"/>
  <c r="AA167" i="241"/>
  <c r="H166" i="240"/>
  <c r="AA278" i="247"/>
  <c r="H277" i="246"/>
  <c r="AA275" i="239"/>
  <c r="H274" i="238"/>
  <c r="AA277" i="249"/>
  <c r="H276" i="248"/>
  <c r="AA29" i="239"/>
  <c r="H28" i="238"/>
  <c r="AA21" i="241"/>
  <c r="H20" i="240"/>
  <c r="AA85" i="241"/>
  <c r="H84" i="240"/>
  <c r="AA297" i="239"/>
  <c r="H296" i="238"/>
  <c r="AA11" i="239"/>
  <c r="H10" i="238"/>
  <c r="AA305" i="243"/>
  <c r="H304" i="242"/>
  <c r="AA193" i="245"/>
  <c r="H192" i="244"/>
  <c r="G221" i="240" a="1"/>
  <c r="G221" i="240" s="1"/>
  <c r="AA124" i="239"/>
  <c r="H123" i="238"/>
  <c r="AA101" i="243"/>
  <c r="H100" i="242"/>
  <c r="AA174" i="241"/>
  <c r="H173" i="240"/>
  <c r="AA68" i="245"/>
  <c r="H67" i="244"/>
  <c r="H242" i="240"/>
  <c r="AA243" i="241"/>
  <c r="H290" i="238"/>
  <c r="AA291" i="239"/>
  <c r="H29" i="248"/>
  <c r="AA30" i="249"/>
  <c r="AA23" i="243"/>
  <c r="H22" i="242"/>
  <c r="AA57" i="241"/>
  <c r="H56" i="240"/>
  <c r="AA234" i="241"/>
  <c r="H233" i="240"/>
  <c r="AA114" i="239"/>
  <c r="H113" i="238"/>
  <c r="AA295" i="243"/>
  <c r="H294" i="242"/>
  <c r="AA150" i="245"/>
  <c r="H149" i="244"/>
  <c r="AA143" i="243"/>
  <c r="H142" i="242"/>
  <c r="AA31" i="239"/>
  <c r="H30" i="238"/>
  <c r="AA278" i="241"/>
  <c r="H277" i="240"/>
  <c r="AA220" i="239"/>
  <c r="H219" i="238"/>
  <c r="AA125" i="243"/>
  <c r="H124" i="242"/>
  <c r="G127" i="244" a="1"/>
  <c r="G127" i="244" s="1"/>
  <c r="AA103" i="239"/>
  <c r="H102" i="238"/>
  <c r="AA240" i="249"/>
  <c r="H239" i="248" a="1"/>
  <c r="H239" i="248" s="1"/>
  <c r="AA259" i="241"/>
  <c r="H258" i="240"/>
  <c r="AA102" i="239"/>
  <c r="H101" i="238"/>
  <c r="AA29" i="249"/>
  <c r="H28" i="248"/>
  <c r="AA260" i="245"/>
  <c r="H259" i="244"/>
  <c r="H185" i="246"/>
  <c r="AA186" i="247"/>
  <c r="AA298" i="249"/>
  <c r="H297" i="248"/>
  <c r="AA193" i="247"/>
  <c r="H192" i="246"/>
  <c r="H49" i="246"/>
  <c r="AA50" i="247"/>
  <c r="AA210" i="247"/>
  <c r="H209" i="246"/>
  <c r="AA189" i="241"/>
  <c r="H188" i="240"/>
  <c r="H187" i="246"/>
  <c r="AA188" i="247"/>
  <c r="G96" i="256" a="1"/>
  <c r="G96" i="256" s="1"/>
  <c r="H96" i="256" s="1"/>
  <c r="AA296" i="249"/>
  <c r="H295" i="248"/>
  <c r="AA111" i="249"/>
  <c r="H110" i="248"/>
  <c r="AA6" i="249"/>
  <c r="H5" i="248"/>
  <c r="AA148" i="245"/>
  <c r="H147" i="244"/>
  <c r="AA218" i="245"/>
  <c r="H217" i="244"/>
  <c r="AA304" i="245"/>
  <c r="H303" i="244"/>
  <c r="AA247" i="247"/>
  <c r="H246" i="246"/>
  <c r="AA165" i="245"/>
  <c r="H164" i="244"/>
  <c r="AA232" i="245"/>
  <c r="H231" i="244"/>
  <c r="AA256" i="245"/>
  <c r="H255" i="244"/>
  <c r="G128" i="254" a="1"/>
  <c r="G128" i="254" s="1"/>
  <c r="H128" i="254" s="1"/>
  <c r="AA21" i="245"/>
  <c r="H20" i="244"/>
  <c r="G96" i="248" a="1"/>
  <c r="G96" i="248" s="1"/>
  <c r="H157" i="242"/>
  <c r="AA158" i="243"/>
  <c r="H277" i="238"/>
  <c r="AA278" i="239"/>
  <c r="H192" i="242"/>
  <c r="AA193" i="243"/>
  <c r="G143" i="246" a="1"/>
  <c r="G143" i="246" s="1"/>
  <c r="H150" i="246"/>
  <c r="AA151" i="247"/>
  <c r="AA267" i="249"/>
  <c r="H266" i="248"/>
  <c r="AA170" i="245"/>
  <c r="H169" i="244"/>
  <c r="AA26" i="245"/>
  <c r="H25" i="244"/>
  <c r="AA29" i="243"/>
  <c r="H28" i="242"/>
  <c r="H49" i="248"/>
  <c r="AA50" i="249"/>
  <c r="G190" i="248" a="1"/>
  <c r="G190" i="248" s="1"/>
  <c r="H70" i="248"/>
  <c r="AA71" i="249"/>
  <c r="AA47" i="239"/>
  <c r="H46" i="238"/>
  <c r="AA65" i="243"/>
  <c r="H64" i="242"/>
  <c r="G128" i="240" a="1"/>
  <c r="G128" i="240" s="1"/>
  <c r="AA254" i="241"/>
  <c r="H253" i="240"/>
  <c r="AA46" i="245"/>
  <c r="H45" i="244"/>
  <c r="AA114" i="247"/>
  <c r="H113" i="246"/>
  <c r="AA153" i="245"/>
  <c r="H152" i="244"/>
  <c r="AA200" i="241"/>
  <c r="H199" i="240"/>
  <c r="AA60" i="249"/>
  <c r="H59" i="248"/>
  <c r="AA289" i="245"/>
  <c r="H288" i="244"/>
  <c r="AA13" i="247"/>
  <c r="H12" i="246"/>
  <c r="H179" i="246"/>
  <c r="AA180" i="247"/>
  <c r="AA139" i="247"/>
  <c r="H138" i="246"/>
  <c r="AA108" i="245"/>
  <c r="H107" i="244"/>
  <c r="AA119" i="243"/>
  <c r="H118" i="242"/>
  <c r="AA274" i="247"/>
  <c r="H273" i="246"/>
  <c r="AA205" i="243"/>
  <c r="H204" i="242"/>
  <c r="AA260" i="243"/>
  <c r="H259" i="242"/>
  <c r="AA217" i="249"/>
  <c r="H216" i="248"/>
  <c r="H134" i="244"/>
  <c r="AA135" i="245"/>
  <c r="G143" i="248" a="1"/>
  <c r="G143" i="248" s="1"/>
  <c r="H268" i="246"/>
  <c r="AA269" i="247"/>
  <c r="H115" i="246"/>
  <c r="AA116" i="247"/>
  <c r="H123" i="242"/>
  <c r="AA124" i="243"/>
  <c r="H37" i="244"/>
  <c r="AA38" i="245"/>
  <c r="G159" i="254" a="1"/>
  <c r="G159" i="254" s="1"/>
  <c r="H159" i="254" s="1"/>
  <c r="G159" i="252" a="1"/>
  <c r="G159" i="252" s="1"/>
  <c r="H159" i="252" s="1"/>
  <c r="G65" i="256" a="1"/>
  <c r="G65" i="256" s="1"/>
  <c r="H65" i="256" s="1"/>
  <c r="AA264" i="249"/>
  <c r="H263" i="248"/>
  <c r="AA282" i="241"/>
  <c r="H281" i="240"/>
  <c r="AA8" i="245"/>
  <c r="H7" i="244"/>
  <c r="AA28" i="243"/>
  <c r="H27" i="242"/>
  <c r="AA303" i="241"/>
  <c r="H302" i="240"/>
  <c r="AA48" i="249"/>
  <c r="H47" i="248"/>
  <c r="AA27" i="245"/>
  <c r="H26" i="244"/>
  <c r="AA103" i="247"/>
  <c r="H102" i="246"/>
  <c r="AA126" i="247"/>
  <c r="H125" i="246"/>
  <c r="AA85" i="247"/>
  <c r="H84" i="246"/>
  <c r="G205" i="244" a="1"/>
  <c r="G205" i="244" s="1"/>
  <c r="AA76" i="245"/>
  <c r="H75" i="244"/>
  <c r="AA286" i="249"/>
  <c r="H285" i="248"/>
  <c r="G96" i="246" a="1"/>
  <c r="G96" i="246" s="1"/>
  <c r="G278" i="254" a="1"/>
  <c r="G278" i="254" s="1"/>
  <c r="H278" i="254" s="1"/>
  <c r="AA85" i="249"/>
  <c r="H84" i="248"/>
  <c r="AA249" i="247"/>
  <c r="H248" i="246"/>
  <c r="AA268" i="247"/>
  <c r="H267" i="246"/>
  <c r="AA194" i="245"/>
  <c r="H193" i="244"/>
  <c r="AA238" i="245"/>
  <c r="H237" i="244"/>
  <c r="AA72" i="245"/>
  <c r="H71" i="244"/>
  <c r="AA41" i="245"/>
  <c r="H40" i="244"/>
  <c r="AA243" i="243"/>
  <c r="H242" i="242"/>
  <c r="AA246" i="241"/>
  <c r="H245" i="240"/>
  <c r="AA180" i="239"/>
  <c r="H179" i="238"/>
  <c r="AA41" i="241"/>
  <c r="H40" i="240"/>
  <c r="AA34" i="243"/>
  <c r="H33" i="242"/>
  <c r="AA234" i="239"/>
  <c r="H233" i="238"/>
  <c r="AA125" i="245"/>
  <c r="H124" i="244"/>
  <c r="G174" i="250" a="1"/>
  <c r="G174" i="250" s="1"/>
  <c r="H174" i="250" s="1"/>
  <c r="G18" i="254" a="1"/>
  <c r="G18" i="254" s="1"/>
  <c r="H18" i="254" s="1"/>
  <c r="AA209" i="245"/>
  <c r="H208" i="244"/>
  <c r="H252" i="246"/>
  <c r="AA253" i="247"/>
  <c r="AA250" i="247"/>
  <c r="H249" i="246"/>
  <c r="AA104" i="247"/>
  <c r="H103" i="246"/>
  <c r="H119" i="242"/>
  <c r="AA120" i="243"/>
  <c r="AA257" i="243"/>
  <c r="H256" i="242"/>
  <c r="G221" i="246" a="1"/>
  <c r="G221" i="246" s="1"/>
  <c r="AA225" i="247"/>
  <c r="H224" i="246"/>
  <c r="AA60" i="245"/>
  <c r="H59" i="244"/>
  <c r="AA305" i="241"/>
  <c r="H304" i="240"/>
  <c r="AA198" i="243"/>
  <c r="H197" i="242"/>
  <c r="AA40" i="243"/>
  <c r="H39" i="242"/>
  <c r="AA223" i="239"/>
  <c r="H222" i="238"/>
  <c r="AA237" i="239"/>
  <c r="H236" i="238"/>
  <c r="AA297" i="245"/>
  <c r="H296" i="244"/>
  <c r="AA212" i="247"/>
  <c r="H211" i="246"/>
  <c r="AA164" i="245"/>
  <c r="H163" i="244"/>
  <c r="AA200" i="247"/>
  <c r="H199" i="246"/>
  <c r="AA131" i="249"/>
  <c r="H130" i="248"/>
  <c r="AA224" i="249"/>
  <c r="H223" i="248"/>
  <c r="AA174" i="245"/>
  <c r="H173" i="244"/>
  <c r="G159" i="244" a="1"/>
  <c r="G159" i="244" s="1"/>
  <c r="AA30" i="245"/>
  <c r="H29" i="244"/>
  <c r="AA162" i="243"/>
  <c r="H161" i="242"/>
  <c r="AA267" i="241"/>
  <c r="H266" i="240"/>
  <c r="AA25" i="239"/>
  <c r="H24" i="238"/>
  <c r="AA81" i="243"/>
  <c r="H80" i="242"/>
  <c r="AA27" i="239"/>
  <c r="H26" i="238"/>
  <c r="AA168" i="243"/>
  <c r="H167" i="242"/>
  <c r="AA9" i="249"/>
  <c r="H8" i="248"/>
  <c r="AA208" i="241"/>
  <c r="H207" i="240"/>
  <c r="G127" i="252" a="1"/>
  <c r="G127" i="252" s="1"/>
  <c r="H127" i="252" s="1"/>
  <c r="AA182" i="247"/>
  <c r="H181" i="246"/>
  <c r="H250" i="246"/>
  <c r="AA251" i="247"/>
  <c r="H207" i="246"/>
  <c r="AA208" i="247"/>
  <c r="H116" i="246"/>
  <c r="AA117" i="247"/>
  <c r="H223" i="244"/>
  <c r="AA224" i="245"/>
  <c r="H122" i="244"/>
  <c r="AA123" i="245"/>
  <c r="G66" i="244" a="1"/>
  <c r="G66" i="244" s="1"/>
  <c r="H150" i="242"/>
  <c r="AA151" i="243"/>
  <c r="H6" i="238"/>
  <c r="AA7" i="239"/>
  <c r="H13" i="240"/>
  <c r="AA14" i="241"/>
  <c r="G34" i="256" a="1"/>
  <c r="G34" i="256" s="1"/>
  <c r="H34" i="256" s="1"/>
  <c r="AA70" i="241"/>
  <c r="H69" i="240"/>
  <c r="H270" i="242"/>
  <c r="AA271" i="243"/>
  <c r="AA187" i="239"/>
  <c r="H186" i="238"/>
  <c r="AA198" i="245"/>
  <c r="H197" i="244"/>
  <c r="H140" i="242"/>
  <c r="AA141" i="243"/>
  <c r="H150" i="248"/>
  <c r="AA151" i="249"/>
  <c r="H151" i="246"/>
  <c r="AA152" i="247"/>
  <c r="H241" i="242"/>
  <c r="AA242" i="243"/>
  <c r="H272" i="242"/>
  <c r="AA273" i="243"/>
  <c r="H82" i="240"/>
  <c r="AA83" i="241"/>
  <c r="H204" i="248"/>
  <c r="AA205" i="249"/>
  <c r="H183" i="240"/>
  <c r="AA184" i="241"/>
  <c r="AA111" i="239"/>
  <c r="H110" i="238"/>
  <c r="AA234" i="243"/>
  <c r="H233" i="242"/>
  <c r="AA211" i="243"/>
  <c r="H210" i="242"/>
  <c r="H245" i="248"/>
  <c r="AA246" i="249"/>
  <c r="AA143" i="245"/>
  <c r="H142" i="244"/>
  <c r="G66" i="240" a="1"/>
  <c r="G66" i="240" s="1"/>
  <c r="H69" i="246"/>
  <c r="AA70" i="247"/>
  <c r="H99" i="246"/>
  <c r="AA100" i="247"/>
  <c r="AA184" i="243"/>
  <c r="H183" i="242"/>
  <c r="AA77" i="245"/>
  <c r="H76" i="244"/>
  <c r="AA118" i="243"/>
  <c r="H117" i="242"/>
  <c r="AA204" i="247"/>
  <c r="H203" i="246"/>
  <c r="AA110" i="249"/>
  <c r="H109" i="248"/>
  <c r="AA37" i="241"/>
  <c r="H36" i="240"/>
  <c r="AA75" i="239"/>
  <c r="H74" i="238"/>
  <c r="AA190" i="243"/>
  <c r="H189" i="242"/>
  <c r="AA277" i="239"/>
  <c r="H276" i="238"/>
  <c r="AA9" i="243"/>
  <c r="H8" i="242"/>
  <c r="AA227" i="245"/>
  <c r="H226" i="244"/>
  <c r="AA294" i="241"/>
  <c r="H293" i="240"/>
  <c r="AA41" i="247"/>
  <c r="H40" i="246"/>
  <c r="AA285" i="239"/>
  <c r="H284" i="238"/>
  <c r="AA218" i="239"/>
  <c r="H217" i="238"/>
  <c r="AA92" i="239"/>
  <c r="H91" i="238"/>
  <c r="AA220" i="247"/>
  <c r="H219" i="246"/>
  <c r="AA94" i="249"/>
  <c r="H93" i="248"/>
  <c r="AA7" i="249"/>
  <c r="H6" i="248"/>
  <c r="AA54" i="247"/>
  <c r="H53" i="246"/>
  <c r="AA40" i="241"/>
  <c r="H39" i="240"/>
  <c r="AA44" i="241"/>
  <c r="H43" i="240"/>
  <c r="AA93" i="243"/>
  <c r="H92" i="242"/>
  <c r="AA293" i="239"/>
  <c r="H292" i="238"/>
  <c r="AA152" i="239"/>
  <c r="H151" i="238"/>
  <c r="AA148" i="249"/>
  <c r="H147" i="248"/>
  <c r="AA179" i="245"/>
  <c r="H178" i="244"/>
  <c r="AA164" i="239"/>
  <c r="H163" i="238"/>
  <c r="AA200" i="239"/>
  <c r="H199" i="238"/>
  <c r="AA194" i="241"/>
  <c r="H193" i="240"/>
  <c r="AA116" i="239"/>
  <c r="H115" i="238"/>
  <c r="AA33" i="239"/>
  <c r="H32" i="238"/>
  <c r="AA258" i="249"/>
  <c r="H257" i="248"/>
  <c r="AA28" i="249"/>
  <c r="H27" i="248"/>
  <c r="G144" i="252" a="1"/>
  <c r="G144" i="252" s="1"/>
  <c r="H144" i="252" s="1"/>
  <c r="AA98" i="239"/>
  <c r="H97" i="238"/>
  <c r="AA135" i="243"/>
  <c r="H134" i="242"/>
  <c r="AA188" i="239"/>
  <c r="H187" i="238"/>
  <c r="AA269" i="245"/>
  <c r="H268" i="244"/>
  <c r="AA166" i="249"/>
  <c r="H165" i="248"/>
  <c r="AA123" i="247"/>
  <c r="H122" i="246"/>
  <c r="AA247" i="245"/>
  <c r="H246" i="244"/>
  <c r="AA202" i="249"/>
  <c r="H201" i="248"/>
  <c r="AA252" i="247"/>
  <c r="H251" i="246"/>
  <c r="H246" i="238"/>
  <c r="AA247" i="239"/>
  <c r="H229" i="238"/>
  <c r="AA230" i="239"/>
  <c r="H62" i="246"/>
  <c r="AA63" i="247"/>
  <c r="H216" i="242"/>
  <c r="AA217" i="243"/>
  <c r="H118" i="246"/>
  <c r="AA119" i="247"/>
  <c r="H214" i="244"/>
  <c r="AA215" i="245"/>
  <c r="H261" i="242"/>
  <c r="AA262" i="243"/>
  <c r="AA124" i="249"/>
  <c r="H123" i="248"/>
  <c r="H199" i="248"/>
  <c r="AA200" i="249"/>
  <c r="AA33" i="243"/>
  <c r="H32" i="242"/>
  <c r="AA262" i="247"/>
  <c r="H261" i="246"/>
  <c r="AA37" i="245"/>
  <c r="H36" i="244"/>
  <c r="AA219" i="241"/>
  <c r="H218" i="240"/>
  <c r="AA10" i="247"/>
  <c r="H9" i="246"/>
  <c r="AA181" i="243"/>
  <c r="H180" i="242"/>
  <c r="H274" i="240"/>
  <c r="AA275" i="241"/>
  <c r="H178" i="246"/>
  <c r="AA179" i="247"/>
  <c r="AA164" i="249"/>
  <c r="H163" i="248"/>
  <c r="K323" i="254"/>
  <c r="I14" i="177" a="1"/>
  <c r="I14" i="177" s="1"/>
  <c r="K316" i="244" a="1"/>
  <c r="K316" i="244" s="1"/>
  <c r="K316" i="254" a="1"/>
  <c r="K316" i="254" s="1"/>
  <c r="K316" i="250" a="1"/>
  <c r="K316" i="250" s="1"/>
  <c r="K316" i="242" a="1"/>
  <c r="K316" i="242" s="1"/>
  <c r="K316" i="246" a="1"/>
  <c r="K316" i="246" s="1"/>
  <c r="K321" i="250" a="1"/>
  <c r="K321" i="250" s="1"/>
  <c r="K321" i="244" a="1"/>
  <c r="K321" i="244" s="1"/>
  <c r="K316" i="248" a="1"/>
  <c r="K316" i="248" s="1"/>
  <c r="K316" i="256" a="1"/>
  <c r="K316" i="256" s="1"/>
  <c r="K316" i="238" a="1"/>
  <c r="K316" i="238" s="1"/>
  <c r="K316" i="252" a="1"/>
  <c r="K316" i="252" s="1"/>
  <c r="K321" i="256" a="1"/>
  <c r="K321" i="256" s="1"/>
  <c r="K318" i="240"/>
  <c r="E7" i="177" a="1"/>
  <c r="E7" i="177" s="1"/>
  <c r="K321" i="242" a="1"/>
  <c r="K321" i="242" s="1"/>
  <c r="K321" i="246" a="1"/>
  <c r="K321" i="246" s="1"/>
  <c r="K321" i="252" a="1"/>
  <c r="K321" i="252" s="1"/>
  <c r="K323" i="240"/>
  <c r="I7" i="177" a="1"/>
  <c r="I7" i="177" s="1"/>
  <c r="K321" i="238" a="1"/>
  <c r="K321" i="238" s="1"/>
  <c r="K321" i="248" a="1"/>
  <c r="K321" i="248" s="1"/>
  <c r="AE14" i="177"/>
  <c r="AE23" i="177"/>
  <c r="AE50" i="177"/>
  <c r="AN28" i="177"/>
  <c r="AN13" i="177"/>
  <c r="F51" i="177"/>
  <c r="AE27" i="177"/>
  <c r="AN53" i="177"/>
  <c r="AN42" i="177"/>
  <c r="AN48" i="177"/>
  <c r="AE5" i="177"/>
  <c r="AN30" i="177"/>
  <c r="AN37" i="177"/>
  <c r="AE44" i="177"/>
  <c r="AE24" i="177"/>
  <c r="AN11" i="177"/>
  <c r="J53" i="177"/>
  <c r="F52" i="177"/>
  <c r="AN21" i="177"/>
  <c r="AN38" i="177"/>
  <c r="AE42" i="177"/>
  <c r="AE15" i="177"/>
  <c r="AE38" i="177"/>
  <c r="AN12" i="177"/>
  <c r="AE48" i="177"/>
  <c r="AN8" i="177"/>
  <c r="AE7" i="177"/>
  <c r="AN47" i="177"/>
  <c r="J52" i="177"/>
  <c r="KQ452" i="59"/>
  <c r="KP452" i="59"/>
  <c r="KO452" i="59"/>
  <c r="KL452" i="59"/>
  <c r="KN452" i="59"/>
  <c r="KM452" i="59"/>
  <c r="KH452" i="59"/>
  <c r="KK452" i="59"/>
  <c r="KI452" i="59"/>
  <c r="KJ452" i="59"/>
  <c r="KG452" i="59"/>
  <c r="KF452" i="59"/>
  <c r="KE452" i="59"/>
  <c r="KD452" i="59"/>
  <c r="KC452" i="59"/>
  <c r="KB452" i="59"/>
  <c r="KA452" i="59"/>
  <c r="JZ452" i="59"/>
  <c r="JX452" i="59"/>
  <c r="JV452" i="59"/>
  <c r="JW452" i="59"/>
  <c r="JT452" i="59"/>
  <c r="JY452" i="59"/>
  <c r="JS452" i="59"/>
  <c r="JU452" i="59"/>
  <c r="JR452" i="59"/>
  <c r="JQ452" i="59"/>
  <c r="JO452" i="59"/>
  <c r="JN452" i="59"/>
  <c r="JM452" i="59"/>
  <c r="JL452" i="59"/>
  <c r="JK452" i="59"/>
  <c r="JJ452" i="59"/>
  <c r="JI452" i="59"/>
  <c r="JH452" i="59"/>
  <c r="JG452" i="59"/>
  <c r="JP452" i="59"/>
  <c r="JF452" i="59"/>
  <c r="JB452" i="59"/>
  <c r="JC452" i="59"/>
  <c r="JD452" i="59"/>
  <c r="JE452" i="59"/>
  <c r="JA452" i="59"/>
  <c r="IZ452" i="59"/>
  <c r="IY452" i="59"/>
  <c r="IX452" i="59"/>
  <c r="IW452" i="59"/>
  <c r="IV452" i="59"/>
  <c r="IU452" i="59"/>
  <c r="IT452" i="59"/>
  <c r="IS452" i="59"/>
  <c r="IR452" i="59"/>
  <c r="IQ452" i="59"/>
  <c r="IP452" i="59"/>
  <c r="IO452" i="59"/>
  <c r="IN452" i="59"/>
  <c r="IM452" i="59"/>
  <c r="IL452" i="59"/>
  <c r="IK452" i="59"/>
  <c r="IJ452" i="59"/>
  <c r="IH452" i="59"/>
  <c r="IF452" i="59"/>
  <c r="IC452" i="59"/>
  <c r="HZ452" i="59"/>
  <c r="HW452" i="59"/>
  <c r="HT452" i="59"/>
  <c r="HS452" i="59"/>
  <c r="HR452" i="59"/>
  <c r="HQ452" i="59"/>
  <c r="HP452" i="59"/>
  <c r="HO452" i="59"/>
  <c r="HN452" i="59"/>
  <c r="HM452" i="59"/>
  <c r="HL452" i="59"/>
  <c r="HK452" i="59"/>
  <c r="IE452" i="59"/>
  <c r="ID452" i="59"/>
  <c r="IB452" i="59"/>
  <c r="HY452" i="59"/>
  <c r="HV452" i="59"/>
  <c r="II452" i="59"/>
  <c r="IG452" i="59"/>
  <c r="IA452" i="59"/>
  <c r="HX452" i="59"/>
  <c r="HU452" i="59"/>
  <c r="HJ452" i="59"/>
  <c r="HI452" i="59"/>
  <c r="HE452" i="59"/>
  <c r="HD452" i="59"/>
  <c r="HC452" i="59"/>
  <c r="HH452" i="59"/>
  <c r="HB452" i="59"/>
  <c r="HG452" i="59"/>
  <c r="HA452" i="59"/>
  <c r="GY452" i="59"/>
  <c r="GX452" i="59"/>
  <c r="GW452" i="59"/>
  <c r="GV452" i="59"/>
  <c r="GU452" i="59"/>
  <c r="GT452" i="59"/>
  <c r="GS452" i="59"/>
  <c r="GR452" i="59"/>
  <c r="GQ452" i="59"/>
  <c r="GP452" i="59"/>
  <c r="GO452" i="59"/>
  <c r="GN452" i="59"/>
  <c r="GM452" i="59"/>
  <c r="HF452" i="59"/>
  <c r="GZ452" i="59"/>
  <c r="GL452" i="59"/>
  <c r="GK452" i="59"/>
  <c r="GJ452" i="59"/>
  <c r="GI452" i="59"/>
  <c r="GH452" i="59"/>
  <c r="GG452" i="59"/>
  <c r="GF452" i="59"/>
  <c r="GE452" i="59"/>
  <c r="GD452" i="59"/>
  <c r="GC452" i="59"/>
  <c r="GB452" i="59"/>
  <c r="GA452" i="59"/>
  <c r="FZ452" i="59"/>
  <c r="FY452" i="59"/>
  <c r="FX452" i="59"/>
  <c r="FW452" i="59"/>
  <c r="FV452" i="59"/>
  <c r="FU452" i="59"/>
  <c r="FT452" i="59"/>
  <c r="FS452" i="59"/>
  <c r="FR452" i="59"/>
  <c r="FQ452" i="59"/>
  <c r="FP452" i="59"/>
  <c r="FO452" i="59"/>
  <c r="FN452" i="59"/>
  <c r="FM452" i="59"/>
  <c r="FL452" i="59"/>
  <c r="FK452" i="59"/>
  <c r="FJ452" i="59"/>
  <c r="FI452" i="59"/>
  <c r="FH452" i="59"/>
  <c r="FG452" i="59"/>
  <c r="FF452" i="59"/>
  <c r="FE452" i="59"/>
  <c r="FD452" i="59"/>
  <c r="FC452" i="59"/>
  <c r="FB452" i="59"/>
  <c r="FA452" i="59"/>
  <c r="EZ452" i="59"/>
  <c r="EY452" i="59"/>
  <c r="EX452" i="59"/>
  <c r="EW452" i="59"/>
  <c r="EV452" i="59"/>
  <c r="EU452" i="59"/>
  <c r="ET452" i="59"/>
  <c r="ES452" i="59"/>
  <c r="ER452" i="59"/>
  <c r="EQ452" i="59"/>
  <c r="EP452" i="59"/>
  <c r="EO452" i="59"/>
  <c r="EN452" i="59"/>
  <c r="EM452" i="59"/>
  <c r="EL452" i="59"/>
  <c r="EK452" i="59"/>
  <c r="EJ452" i="59"/>
  <c r="EI452" i="59"/>
  <c r="EH452" i="59"/>
  <c r="EG452" i="59"/>
  <c r="EF452" i="59"/>
  <c r="EE452" i="59"/>
  <c r="ED452" i="59"/>
  <c r="EC452" i="59"/>
  <c r="EB452" i="59"/>
  <c r="EA452" i="59"/>
  <c r="DZ452" i="59"/>
  <c r="DY452" i="59"/>
  <c r="DX452" i="59"/>
  <c r="DW452" i="59"/>
  <c r="DV452" i="59"/>
  <c r="DU452" i="59"/>
  <c r="DT452" i="59"/>
  <c r="DS452" i="59"/>
  <c r="DR452" i="59"/>
  <c r="DQ452" i="59"/>
  <c r="DP452" i="59"/>
  <c r="DO452" i="59"/>
  <c r="DN452" i="59"/>
  <c r="DM452" i="59"/>
  <c r="DL452" i="59"/>
  <c r="DK452" i="59"/>
  <c r="DJ452" i="59"/>
  <c r="DI452" i="59"/>
  <c r="DH452" i="59"/>
  <c r="DG452" i="59"/>
  <c r="DF452" i="59"/>
  <c r="DE452" i="59"/>
  <c r="DD452" i="59"/>
  <c r="DC452" i="59"/>
  <c r="DB452" i="59"/>
  <c r="DA452" i="59"/>
  <c r="CZ452" i="59"/>
  <c r="CY452" i="59"/>
  <c r="CX452" i="59"/>
  <c r="CW452" i="59"/>
  <c r="CV452" i="59"/>
  <c r="CU452" i="59"/>
  <c r="CT452" i="59"/>
  <c r="CS452" i="59"/>
  <c r="CR452" i="59"/>
  <c r="CQ452" i="59"/>
  <c r="CP452" i="59"/>
  <c r="CO452" i="59"/>
  <c r="CN452" i="59"/>
  <c r="CM452" i="59"/>
  <c r="CL452" i="59"/>
  <c r="CK452" i="59"/>
  <c r="CJ452" i="59"/>
  <c r="CI452" i="59"/>
  <c r="CH452" i="59"/>
  <c r="CG452" i="59"/>
  <c r="CF452" i="59"/>
  <c r="CE452" i="59"/>
  <c r="CD452" i="59"/>
  <c r="CC452" i="59"/>
  <c r="CB452" i="59"/>
  <c r="CA452" i="59"/>
  <c r="BZ452" i="59"/>
  <c r="BY452" i="59"/>
  <c r="BX452" i="59"/>
  <c r="BW452" i="59"/>
  <c r="BV452" i="59"/>
  <c r="BU452" i="59"/>
  <c r="BT452" i="59"/>
  <c r="BS452" i="59"/>
  <c r="BR452" i="59"/>
  <c r="BQ452" i="59"/>
  <c r="BP452" i="59"/>
  <c r="BO452" i="59"/>
  <c r="BN452" i="59"/>
  <c r="BM452" i="59"/>
  <c r="BL452" i="59"/>
  <c r="BK452" i="59"/>
  <c r="BJ452" i="59"/>
  <c r="BI452" i="59"/>
  <c r="BH452" i="59"/>
  <c r="BG452" i="59"/>
  <c r="BF452" i="59"/>
  <c r="BE452" i="59"/>
  <c r="BD452" i="59"/>
  <c r="BC452" i="59"/>
  <c r="BB452" i="59"/>
  <c r="BA452" i="59"/>
  <c r="AZ452" i="59"/>
  <c r="AY452" i="59"/>
  <c r="AX452" i="59"/>
  <c r="AW452" i="59"/>
  <c r="AV452" i="59"/>
  <c r="AU452" i="59"/>
  <c r="AT452" i="59"/>
  <c r="AS452" i="59"/>
  <c r="AR452" i="59"/>
  <c r="AQ452" i="59"/>
  <c r="AP452" i="59"/>
  <c r="AO452" i="59"/>
  <c r="AN452" i="59"/>
  <c r="AM452" i="59"/>
  <c r="AL452" i="59"/>
  <c r="AK452" i="59"/>
  <c r="AJ452" i="59"/>
  <c r="AI452" i="59"/>
  <c r="AH452" i="59"/>
  <c r="AG452" i="59"/>
  <c r="AF452" i="59"/>
  <c r="AE452" i="59"/>
  <c r="AD452" i="59"/>
  <c r="AC452" i="59"/>
  <c r="AB452" i="59"/>
  <c r="AA452" i="59"/>
  <c r="Z452" i="59"/>
  <c r="Y452" i="59"/>
  <c r="X452" i="59"/>
  <c r="W452" i="59"/>
  <c r="V452" i="59"/>
  <c r="U452" i="59"/>
  <c r="T452" i="59"/>
  <c r="S452" i="59"/>
  <c r="R452" i="59"/>
  <c r="Q452" i="59"/>
  <c r="P452" i="59"/>
  <c r="O452" i="59"/>
  <c r="N452" i="59"/>
  <c r="M452" i="59"/>
  <c r="L452" i="59"/>
  <c r="K452" i="59"/>
  <c r="J452" i="59"/>
  <c r="I452" i="59"/>
  <c r="H452" i="59"/>
  <c r="G452" i="59"/>
  <c r="F452" i="59"/>
  <c r="E452" i="59"/>
  <c r="D452" i="59"/>
  <c r="C452" i="59"/>
  <c r="KQ445" i="59"/>
  <c r="KP445" i="59"/>
  <c r="KO445" i="59"/>
  <c r="KN445" i="59"/>
  <c r="KM445" i="59"/>
  <c r="KL445" i="59"/>
  <c r="KK445" i="59"/>
  <c r="KJ445" i="59"/>
  <c r="KI445" i="59"/>
  <c r="KH445" i="59"/>
  <c r="KG445" i="59"/>
  <c r="KF445" i="59"/>
  <c r="KD445" i="59"/>
  <c r="KE445" i="59"/>
  <c r="KA445" i="59"/>
  <c r="KB445" i="59"/>
  <c r="JZ445" i="59"/>
  <c r="JY445" i="59"/>
  <c r="JX445" i="59"/>
  <c r="JW445" i="59"/>
  <c r="JV445" i="59"/>
  <c r="JU445" i="59"/>
  <c r="KC445" i="59"/>
  <c r="JQ445" i="59"/>
  <c r="JS445" i="59"/>
  <c r="JO445" i="59"/>
  <c r="JT445" i="59"/>
  <c r="JR445" i="59"/>
  <c r="JP445" i="59"/>
  <c r="JM445" i="59"/>
  <c r="JL445" i="59"/>
  <c r="JI445" i="59"/>
  <c r="JH445" i="59"/>
  <c r="JG445" i="59"/>
  <c r="JF445" i="59"/>
  <c r="JJ445" i="59"/>
  <c r="JN445" i="59"/>
  <c r="JK445" i="59"/>
  <c r="JC445" i="59"/>
  <c r="JB445" i="59"/>
  <c r="JA445" i="59"/>
  <c r="IZ445" i="59"/>
  <c r="IY445" i="59"/>
  <c r="IX445" i="59"/>
  <c r="IW445" i="59"/>
  <c r="IV445" i="59"/>
  <c r="IU445" i="59"/>
  <c r="IT445" i="59"/>
  <c r="IS445" i="59"/>
  <c r="JD445" i="59"/>
  <c r="JE445" i="59"/>
  <c r="IR445" i="59"/>
  <c r="IQ445" i="59"/>
  <c r="IP445" i="59"/>
  <c r="IO445" i="59"/>
  <c r="IN445" i="59"/>
  <c r="IM445" i="59"/>
  <c r="IL445" i="59"/>
  <c r="IK445" i="59"/>
  <c r="IJ445" i="59"/>
  <c r="II445" i="59"/>
  <c r="IH445" i="59"/>
  <c r="IG445" i="59"/>
  <c r="IF445" i="59"/>
  <c r="IE445" i="59"/>
  <c r="ID445" i="59"/>
  <c r="IC445" i="59"/>
  <c r="IB445" i="59"/>
  <c r="IA445" i="59"/>
  <c r="HZ445" i="59"/>
  <c r="HY445" i="59"/>
  <c r="HX445" i="59"/>
  <c r="HW445" i="59"/>
  <c r="HV445" i="59"/>
  <c r="HU445" i="59"/>
  <c r="HT445" i="59"/>
  <c r="HS445" i="59"/>
  <c r="HR445" i="59"/>
  <c r="HQ445" i="59"/>
  <c r="HP445" i="59"/>
  <c r="HO445" i="59"/>
  <c r="HN445" i="59"/>
  <c r="HM445" i="59"/>
  <c r="HL445" i="59"/>
  <c r="HK445" i="59"/>
  <c r="HJ445" i="59"/>
  <c r="HI445" i="59"/>
  <c r="HH445" i="59"/>
  <c r="HG445" i="59"/>
  <c r="HF445" i="59"/>
  <c r="HE445" i="59"/>
  <c r="HD445" i="59"/>
  <c r="HC445" i="59"/>
  <c r="HB445" i="59"/>
  <c r="HA445" i="59"/>
  <c r="GZ445" i="59"/>
  <c r="GY445" i="59"/>
  <c r="GX445" i="59"/>
  <c r="GW445" i="59"/>
  <c r="GV445" i="59"/>
  <c r="GU445" i="59"/>
  <c r="GT445" i="59"/>
  <c r="GS445" i="59"/>
  <c r="GR445" i="59"/>
  <c r="GQ445" i="59"/>
  <c r="GP445" i="59"/>
  <c r="GO445" i="59"/>
  <c r="GN445" i="59"/>
  <c r="GM445" i="59"/>
  <c r="GL445" i="59"/>
  <c r="GK445" i="59"/>
  <c r="GJ445" i="59"/>
  <c r="GI445" i="59"/>
  <c r="GH445" i="59"/>
  <c r="GG445" i="59"/>
  <c r="GF445" i="59"/>
  <c r="GE445" i="59"/>
  <c r="GD445" i="59"/>
  <c r="GC445" i="59"/>
  <c r="GB445" i="59"/>
  <c r="GA445" i="59"/>
  <c r="FZ445" i="59"/>
  <c r="FY445" i="59"/>
  <c r="FX445" i="59"/>
  <c r="FW445" i="59"/>
  <c r="FV445" i="59"/>
  <c r="FU445" i="59"/>
  <c r="FT445" i="59"/>
  <c r="FS445" i="59"/>
  <c r="FR445" i="59"/>
  <c r="FQ445" i="59"/>
  <c r="FP445" i="59"/>
  <c r="FO445" i="59"/>
  <c r="FN445" i="59"/>
  <c r="FM445" i="59"/>
  <c r="FL445" i="59"/>
  <c r="FK445" i="59"/>
  <c r="FJ445" i="59"/>
  <c r="FI445" i="59"/>
  <c r="FH445" i="59"/>
  <c r="FG445" i="59"/>
  <c r="FF445" i="59"/>
  <c r="FE445" i="59"/>
  <c r="FD445" i="59"/>
  <c r="FC445" i="59"/>
  <c r="FB445" i="59"/>
  <c r="FA445" i="59"/>
  <c r="EZ445" i="59"/>
  <c r="EY445" i="59"/>
  <c r="EX445" i="59"/>
  <c r="EW445" i="59"/>
  <c r="EV445" i="59"/>
  <c r="EU445" i="59"/>
  <c r="ET445" i="59"/>
  <c r="ES445" i="59"/>
  <c r="ER445" i="59"/>
  <c r="EQ445" i="59"/>
  <c r="EP445" i="59"/>
  <c r="EO445" i="59"/>
  <c r="EN445" i="59"/>
  <c r="EM445" i="59"/>
  <c r="EL445" i="59"/>
  <c r="EK445" i="59"/>
  <c r="EJ445" i="59"/>
  <c r="EI445" i="59"/>
  <c r="EH445" i="59"/>
  <c r="EG445" i="59"/>
  <c r="EF445" i="59"/>
  <c r="EE445" i="59"/>
  <c r="ED445" i="59"/>
  <c r="EC445" i="59"/>
  <c r="EB445" i="59"/>
  <c r="EA445" i="59"/>
  <c r="DZ445" i="59"/>
  <c r="DY445" i="59"/>
  <c r="DX445" i="59"/>
  <c r="DW445" i="59"/>
  <c r="DV445" i="59"/>
  <c r="DU445" i="59"/>
  <c r="DT445" i="59"/>
  <c r="DS445" i="59"/>
  <c r="DR445" i="59"/>
  <c r="DQ445" i="59"/>
  <c r="DP445" i="59"/>
  <c r="DO445" i="59"/>
  <c r="DN445" i="59"/>
  <c r="DM445" i="59"/>
  <c r="DL445" i="59"/>
  <c r="DK445" i="59"/>
  <c r="DJ445" i="59"/>
  <c r="DI445" i="59"/>
  <c r="DH445" i="59"/>
  <c r="DG445" i="59"/>
  <c r="DF445" i="59"/>
  <c r="DE445" i="59"/>
  <c r="DD445" i="59"/>
  <c r="DC445" i="59"/>
  <c r="DB445" i="59"/>
  <c r="DA445" i="59"/>
  <c r="CZ445" i="59"/>
  <c r="CY445" i="59"/>
  <c r="CX445" i="59"/>
  <c r="CW445" i="59"/>
  <c r="CV445" i="59"/>
  <c r="CU445" i="59"/>
  <c r="CT445" i="59"/>
  <c r="CS445" i="59"/>
  <c r="CR445" i="59"/>
  <c r="CQ445" i="59"/>
  <c r="CP445" i="59"/>
  <c r="CO445" i="59"/>
  <c r="CN445" i="59"/>
  <c r="CM445" i="59"/>
  <c r="CL445" i="59"/>
  <c r="CK445" i="59"/>
  <c r="CJ445" i="59"/>
  <c r="CI445" i="59"/>
  <c r="CH445" i="59"/>
  <c r="CG445" i="59"/>
  <c r="CF445" i="59"/>
  <c r="CE445" i="59"/>
  <c r="CD445" i="59"/>
  <c r="CC445" i="59"/>
  <c r="CB445" i="59"/>
  <c r="CA445" i="59"/>
  <c r="BZ445" i="59"/>
  <c r="BY445" i="59"/>
  <c r="BX445" i="59"/>
  <c r="BW445" i="59"/>
  <c r="BV445" i="59"/>
  <c r="BU445" i="59"/>
  <c r="BT445" i="59"/>
  <c r="BS445" i="59"/>
  <c r="BR445" i="59"/>
  <c r="BQ445" i="59"/>
  <c r="BP445" i="59"/>
  <c r="BO445" i="59"/>
  <c r="BN445" i="59"/>
  <c r="BM445" i="59"/>
  <c r="BL445" i="59"/>
  <c r="BK445" i="59"/>
  <c r="BJ445" i="59"/>
  <c r="BI445" i="59"/>
  <c r="BH445" i="59"/>
  <c r="BG445" i="59"/>
  <c r="BF445" i="59"/>
  <c r="BE445" i="59"/>
  <c r="BD445" i="59"/>
  <c r="BC445" i="59"/>
  <c r="BB445" i="59"/>
  <c r="BA445" i="59"/>
  <c r="AZ445" i="59"/>
  <c r="AY445" i="59"/>
  <c r="AX445" i="59"/>
  <c r="AW445" i="59"/>
  <c r="AV445" i="59"/>
  <c r="AU445" i="59"/>
  <c r="AT445" i="59"/>
  <c r="AS445" i="59"/>
  <c r="AR445" i="59"/>
  <c r="AQ445" i="59"/>
  <c r="AP445" i="59"/>
  <c r="AO445" i="59"/>
  <c r="AN445" i="59"/>
  <c r="AM445" i="59"/>
  <c r="AL445" i="59"/>
  <c r="AK445" i="59"/>
  <c r="AJ445" i="59"/>
  <c r="AI445" i="59"/>
  <c r="AH445" i="59"/>
  <c r="AG445" i="59"/>
  <c r="AF445" i="59"/>
  <c r="AE445" i="59"/>
  <c r="AD445" i="59"/>
  <c r="AC445" i="59"/>
  <c r="AB445" i="59"/>
  <c r="AA445" i="59"/>
  <c r="Z445" i="59"/>
  <c r="Y445" i="59"/>
  <c r="X445" i="59"/>
  <c r="W445" i="59"/>
  <c r="V445" i="59"/>
  <c r="U445" i="59"/>
  <c r="T445" i="59"/>
  <c r="S445" i="59"/>
  <c r="R445" i="59"/>
  <c r="Q445" i="59"/>
  <c r="P445" i="59"/>
  <c r="O445" i="59"/>
  <c r="N445" i="59"/>
  <c r="M445" i="59"/>
  <c r="L445" i="59"/>
  <c r="K445" i="59"/>
  <c r="J445" i="59"/>
  <c r="I445" i="59"/>
  <c r="H445" i="59"/>
  <c r="G445" i="59"/>
  <c r="F445" i="59"/>
  <c r="E445" i="59"/>
  <c r="D445" i="59"/>
  <c r="C445" i="59"/>
  <c r="KQ531" i="59"/>
  <c r="KP531" i="59"/>
  <c r="KO531" i="59"/>
  <c r="KM531" i="59"/>
  <c r="KL531" i="59"/>
  <c r="KN531" i="59"/>
  <c r="KI531" i="59"/>
  <c r="KJ531" i="59"/>
  <c r="KK531" i="59"/>
  <c r="KG531" i="59"/>
  <c r="KD531" i="59"/>
  <c r="KF531" i="59"/>
  <c r="KE531" i="59"/>
  <c r="KC531" i="59"/>
  <c r="KB531" i="59"/>
  <c r="KA531" i="59"/>
  <c r="JZ531" i="59"/>
  <c r="KH531" i="59"/>
  <c r="JY531" i="59"/>
  <c r="JX531" i="59"/>
  <c r="JT531" i="59"/>
  <c r="JV531" i="59"/>
  <c r="JW531" i="59"/>
  <c r="JS531" i="59"/>
  <c r="JR531" i="59"/>
  <c r="JQ531" i="59"/>
  <c r="JU531" i="59"/>
  <c r="JO531" i="59"/>
  <c r="JP531" i="59"/>
  <c r="JN531" i="59"/>
  <c r="JM531" i="59"/>
  <c r="JL531" i="59"/>
  <c r="JK531" i="59"/>
  <c r="JH531" i="59"/>
  <c r="JI531" i="59"/>
  <c r="JJ531" i="59"/>
  <c r="JD531" i="59"/>
  <c r="JG531" i="59"/>
  <c r="JF531" i="59"/>
  <c r="JE531" i="59"/>
  <c r="JC531" i="59"/>
  <c r="IW531" i="59"/>
  <c r="JB531" i="59"/>
  <c r="IV531" i="59"/>
  <c r="JA531" i="59"/>
  <c r="IU531" i="59"/>
  <c r="IZ531" i="59"/>
  <c r="IT531" i="59"/>
  <c r="IR531" i="59"/>
  <c r="IQ531" i="59"/>
  <c r="IP531" i="59"/>
  <c r="IO531" i="59"/>
  <c r="IN531" i="59"/>
  <c r="IM531" i="59"/>
  <c r="IL531" i="59"/>
  <c r="IK531" i="59"/>
  <c r="IJ531" i="59"/>
  <c r="II531" i="59"/>
  <c r="IH531" i="59"/>
  <c r="IY531" i="59"/>
  <c r="IS531" i="59"/>
  <c r="IX531" i="59"/>
  <c r="IG531" i="59"/>
  <c r="IF531" i="59"/>
  <c r="IE531" i="59"/>
  <c r="ID531" i="59"/>
  <c r="IC531" i="59"/>
  <c r="IB531" i="59"/>
  <c r="IA531" i="59"/>
  <c r="HZ531" i="59"/>
  <c r="HY531" i="59"/>
  <c r="HX531" i="59"/>
  <c r="HW531" i="59"/>
  <c r="HV531" i="59"/>
  <c r="HU531" i="59"/>
  <c r="HT531" i="59"/>
  <c r="HS531" i="59"/>
  <c r="HR531" i="59"/>
  <c r="HQ531" i="59"/>
  <c r="HP531" i="59"/>
  <c r="HO531" i="59"/>
  <c r="HN531" i="59"/>
  <c r="HM531" i="59"/>
  <c r="HL531" i="59"/>
  <c r="HJ531" i="59"/>
  <c r="HI531" i="59"/>
  <c r="HH531" i="59"/>
  <c r="HG531" i="59"/>
  <c r="HF531" i="59"/>
  <c r="HE531" i="59"/>
  <c r="HD531" i="59"/>
  <c r="HC531" i="59"/>
  <c r="HB531" i="59"/>
  <c r="HA531" i="59"/>
  <c r="GZ531" i="59"/>
  <c r="HK531" i="59"/>
  <c r="GY531" i="59"/>
  <c r="GX531" i="59"/>
  <c r="GW531" i="59"/>
  <c r="GV531" i="59"/>
  <c r="GU531" i="59"/>
  <c r="GT531" i="59"/>
  <c r="GS531" i="59"/>
  <c r="GR531" i="59"/>
  <c r="GQ531" i="59"/>
  <c r="GP531" i="59"/>
  <c r="GO531" i="59"/>
  <c r="GN531" i="59"/>
  <c r="GM531" i="59"/>
  <c r="GL531" i="59"/>
  <c r="GK531" i="59"/>
  <c r="GJ531" i="59"/>
  <c r="GI531" i="59"/>
  <c r="GH531" i="59"/>
  <c r="GG531" i="59"/>
  <c r="GF531" i="59"/>
  <c r="GE531" i="59"/>
  <c r="GD531" i="59"/>
  <c r="GC531" i="59"/>
  <c r="GB531" i="59"/>
  <c r="GA531" i="59"/>
  <c r="FZ531" i="59"/>
  <c r="FY531" i="59"/>
  <c r="FX531" i="59"/>
  <c r="FW531" i="59"/>
  <c r="FV531" i="59"/>
  <c r="FU531" i="59"/>
  <c r="FT531" i="59"/>
  <c r="FS531" i="59"/>
  <c r="FR531" i="59"/>
  <c r="FQ531" i="59"/>
  <c r="FP531" i="59"/>
  <c r="FO531" i="59"/>
  <c r="FN531" i="59"/>
  <c r="FM531" i="59"/>
  <c r="FL531" i="59"/>
  <c r="FK531" i="59"/>
  <c r="FJ531" i="59"/>
  <c r="FI531" i="59"/>
  <c r="FH531" i="59"/>
  <c r="FG531" i="59"/>
  <c r="FF531" i="59"/>
  <c r="FE531" i="59"/>
  <c r="FD531" i="59"/>
  <c r="FC531" i="59"/>
  <c r="FB531" i="59"/>
  <c r="FA531" i="59"/>
  <c r="EZ531" i="59"/>
  <c r="EY531" i="59"/>
  <c r="EX531" i="59"/>
  <c r="EW531" i="59"/>
  <c r="EV531" i="59"/>
  <c r="EU531" i="59"/>
  <c r="ET531" i="59"/>
  <c r="ES531" i="59"/>
  <c r="ER531" i="59"/>
  <c r="EQ531" i="59"/>
  <c r="EP531" i="59"/>
  <c r="EO531" i="59"/>
  <c r="EN531" i="59"/>
  <c r="EM531" i="59"/>
  <c r="EL531" i="59"/>
  <c r="EK531" i="59"/>
  <c r="EJ531" i="59"/>
  <c r="EI531" i="59"/>
  <c r="EH531" i="59"/>
  <c r="EG531" i="59"/>
  <c r="EF531" i="59"/>
  <c r="EE531" i="59"/>
  <c r="ED531" i="59"/>
  <c r="EC531" i="59"/>
  <c r="EB531" i="59"/>
  <c r="EA531" i="59"/>
  <c r="DZ531" i="59"/>
  <c r="DY531" i="59"/>
  <c r="DX531" i="59"/>
  <c r="DW531" i="59"/>
  <c r="DV531" i="59"/>
  <c r="DU531" i="59"/>
  <c r="DT531" i="59"/>
  <c r="DS531" i="59"/>
  <c r="DR531" i="59"/>
  <c r="DQ531" i="59"/>
  <c r="DP531" i="59"/>
  <c r="DO531" i="59"/>
  <c r="DN531" i="59"/>
  <c r="DM531" i="59"/>
  <c r="DL531" i="59"/>
  <c r="DK531" i="59"/>
  <c r="DJ531" i="59"/>
  <c r="DI531" i="59"/>
  <c r="DH531" i="59"/>
  <c r="DG531" i="59"/>
  <c r="DF531" i="59"/>
  <c r="DE531" i="59"/>
  <c r="DD531" i="59"/>
  <c r="DC531" i="59"/>
  <c r="DB531" i="59"/>
  <c r="DA531" i="59"/>
  <c r="CZ531" i="59"/>
  <c r="CY531" i="59"/>
  <c r="CX531" i="59"/>
  <c r="CW531" i="59"/>
  <c r="CV531" i="59"/>
  <c r="CU531" i="59"/>
  <c r="CT531" i="59"/>
  <c r="CS531" i="59"/>
  <c r="CR531" i="59"/>
  <c r="CQ531" i="59"/>
  <c r="CP531" i="59"/>
  <c r="CO531" i="59"/>
  <c r="CN531" i="59"/>
  <c r="CM531" i="59"/>
  <c r="CL531" i="59"/>
  <c r="CK531" i="59"/>
  <c r="CJ531" i="59"/>
  <c r="CI531" i="59"/>
  <c r="CH531" i="59"/>
  <c r="CG531" i="59"/>
  <c r="CF531" i="59"/>
  <c r="CE531" i="59"/>
  <c r="CD531" i="59"/>
  <c r="CC531" i="59"/>
  <c r="CB531" i="59"/>
  <c r="CA531" i="59"/>
  <c r="BZ531" i="59"/>
  <c r="BY531" i="59"/>
  <c r="BX531" i="59"/>
  <c r="BW531" i="59"/>
  <c r="BV531" i="59"/>
  <c r="BU531" i="59"/>
  <c r="BT531" i="59"/>
  <c r="BS531" i="59"/>
  <c r="BR531" i="59"/>
  <c r="BQ531" i="59"/>
  <c r="BP531" i="59"/>
  <c r="BO531" i="59"/>
  <c r="BN531" i="59"/>
  <c r="BM531" i="59"/>
  <c r="BL531" i="59"/>
  <c r="BK531" i="59"/>
  <c r="BJ531" i="59"/>
  <c r="BI531" i="59"/>
  <c r="BH531" i="59"/>
  <c r="BG531" i="59"/>
  <c r="BF531" i="59"/>
  <c r="BE531" i="59"/>
  <c r="BD531" i="59"/>
  <c r="BC531" i="59"/>
  <c r="BB531" i="59"/>
  <c r="BA531" i="59"/>
  <c r="AZ531" i="59"/>
  <c r="AY531" i="59"/>
  <c r="AX531" i="59"/>
  <c r="AW531" i="59"/>
  <c r="AV531" i="59"/>
  <c r="AU531" i="59"/>
  <c r="AT531" i="59"/>
  <c r="AS531" i="59"/>
  <c r="AR531" i="59"/>
  <c r="AQ531" i="59"/>
  <c r="AP531" i="59"/>
  <c r="AO531" i="59"/>
  <c r="AN531" i="59"/>
  <c r="AM531" i="59"/>
  <c r="AL531" i="59"/>
  <c r="AK531" i="59"/>
  <c r="AJ531" i="59"/>
  <c r="AI531" i="59"/>
  <c r="AH531" i="59"/>
  <c r="AG531" i="59"/>
  <c r="AF531" i="59"/>
  <c r="AE531" i="59"/>
  <c r="AD531" i="59"/>
  <c r="AC531" i="59"/>
  <c r="AB531" i="59"/>
  <c r="AA531" i="59"/>
  <c r="Z531" i="59"/>
  <c r="Y531" i="59"/>
  <c r="X531" i="59"/>
  <c r="W531" i="59"/>
  <c r="V531" i="59"/>
  <c r="U531" i="59"/>
  <c r="T531" i="59"/>
  <c r="S531" i="59"/>
  <c r="R531" i="59"/>
  <c r="Q531" i="59"/>
  <c r="P531" i="59"/>
  <c r="O531" i="59"/>
  <c r="N531" i="59"/>
  <c r="M531" i="59"/>
  <c r="L531" i="59"/>
  <c r="K531" i="59"/>
  <c r="J531" i="59"/>
  <c r="I531" i="59"/>
  <c r="H531" i="59"/>
  <c r="G531" i="59"/>
  <c r="F531" i="59"/>
  <c r="E531" i="59"/>
  <c r="D531" i="59"/>
  <c r="C531" i="59"/>
  <c r="KQ516" i="59"/>
  <c r="KP516" i="59"/>
  <c r="KO516" i="59"/>
  <c r="KL516" i="59"/>
  <c r="KN516" i="59"/>
  <c r="KM516" i="59"/>
  <c r="KH516" i="59"/>
  <c r="KK516" i="59"/>
  <c r="KI516" i="59"/>
  <c r="KG516" i="59"/>
  <c r="KD516" i="59"/>
  <c r="KC516" i="59"/>
  <c r="KB516" i="59"/>
  <c r="KA516" i="59"/>
  <c r="JZ516" i="59"/>
  <c r="KJ516" i="59"/>
  <c r="KF516" i="59"/>
  <c r="KE516" i="59"/>
  <c r="JY516" i="59"/>
  <c r="JX516" i="59"/>
  <c r="JT516" i="59"/>
  <c r="JU516" i="59"/>
  <c r="JV516" i="59"/>
  <c r="JS516" i="59"/>
  <c r="JR516" i="59"/>
  <c r="JQ516" i="59"/>
  <c r="JW516" i="59"/>
  <c r="JO516" i="59"/>
  <c r="JN516" i="59"/>
  <c r="JM516" i="59"/>
  <c r="JL516" i="59"/>
  <c r="JK516" i="59"/>
  <c r="JI516" i="59"/>
  <c r="JJ516" i="59"/>
  <c r="JC516" i="59"/>
  <c r="JD516" i="59"/>
  <c r="JE516" i="59"/>
  <c r="JP516" i="59"/>
  <c r="JG516" i="59"/>
  <c r="JH516" i="59"/>
  <c r="JF516" i="59"/>
  <c r="JB516" i="59"/>
  <c r="IV516" i="59"/>
  <c r="JA516" i="59"/>
  <c r="IU516" i="59"/>
  <c r="IZ516" i="59"/>
  <c r="IT516" i="59"/>
  <c r="IY516" i="59"/>
  <c r="IS516" i="59"/>
  <c r="IR516" i="59"/>
  <c r="IQ516" i="59"/>
  <c r="IP516" i="59"/>
  <c r="IO516" i="59"/>
  <c r="IN516" i="59"/>
  <c r="IM516" i="59"/>
  <c r="IL516" i="59"/>
  <c r="IK516" i="59"/>
  <c r="IJ516" i="59"/>
  <c r="II516" i="59"/>
  <c r="IH516" i="59"/>
  <c r="IX516" i="59"/>
  <c r="IW516" i="59"/>
  <c r="IG516" i="59"/>
  <c r="IF516" i="59"/>
  <c r="IE516" i="59"/>
  <c r="ID516" i="59"/>
  <c r="IC516" i="59"/>
  <c r="IB516" i="59"/>
  <c r="IA516" i="59"/>
  <c r="HZ516" i="59"/>
  <c r="HY516" i="59"/>
  <c r="HX516" i="59"/>
  <c r="HW516" i="59"/>
  <c r="HV516" i="59"/>
  <c r="HU516" i="59"/>
  <c r="HT516" i="59"/>
  <c r="HS516" i="59"/>
  <c r="HR516" i="59"/>
  <c r="HQ516" i="59"/>
  <c r="HP516" i="59"/>
  <c r="HO516" i="59"/>
  <c r="HN516" i="59"/>
  <c r="HM516" i="59"/>
  <c r="HL516" i="59"/>
  <c r="HJ516" i="59"/>
  <c r="HI516" i="59"/>
  <c r="HH516" i="59"/>
  <c r="HG516" i="59"/>
  <c r="HF516" i="59"/>
  <c r="HE516" i="59"/>
  <c r="HD516" i="59"/>
  <c r="HC516" i="59"/>
  <c r="HB516" i="59"/>
  <c r="HA516" i="59"/>
  <c r="GZ516" i="59"/>
  <c r="HK516" i="59"/>
  <c r="GY516" i="59"/>
  <c r="GX516" i="59"/>
  <c r="GW516" i="59"/>
  <c r="GV516" i="59"/>
  <c r="GU516" i="59"/>
  <c r="GT516" i="59"/>
  <c r="GS516" i="59"/>
  <c r="GR516" i="59"/>
  <c r="GQ516" i="59"/>
  <c r="GP516" i="59"/>
  <c r="GO516" i="59"/>
  <c r="GN516" i="59"/>
  <c r="GM516" i="59"/>
  <c r="GL516" i="59"/>
  <c r="GK516" i="59"/>
  <c r="GJ516" i="59"/>
  <c r="GI516" i="59"/>
  <c r="GH516" i="59"/>
  <c r="GG516" i="59"/>
  <c r="GF516" i="59"/>
  <c r="GE516" i="59"/>
  <c r="GD516" i="59"/>
  <c r="GC516" i="59"/>
  <c r="GB516" i="59"/>
  <c r="GA516" i="59"/>
  <c r="FZ516" i="59"/>
  <c r="FY516" i="59"/>
  <c r="FX516" i="59"/>
  <c r="FW516" i="59"/>
  <c r="FV516" i="59"/>
  <c r="FU516" i="59"/>
  <c r="FT516" i="59"/>
  <c r="FS516" i="59"/>
  <c r="FR516" i="59"/>
  <c r="FQ516" i="59"/>
  <c r="FP516" i="59"/>
  <c r="FO516" i="59"/>
  <c r="FN516" i="59"/>
  <c r="FM516" i="59"/>
  <c r="FL516" i="59"/>
  <c r="FK516" i="59"/>
  <c r="FJ516" i="59"/>
  <c r="FI516" i="59"/>
  <c r="FH516" i="59"/>
  <c r="FG516" i="59"/>
  <c r="FF516" i="59"/>
  <c r="FE516" i="59"/>
  <c r="FD516" i="59"/>
  <c r="FC516" i="59"/>
  <c r="FB516" i="59"/>
  <c r="FA516" i="59"/>
  <c r="EZ516" i="59"/>
  <c r="EY516" i="59"/>
  <c r="EX516" i="59"/>
  <c r="EW516" i="59"/>
  <c r="EV516" i="59"/>
  <c r="EU516" i="59"/>
  <c r="ET516" i="59"/>
  <c r="ES516" i="59"/>
  <c r="ER516" i="59"/>
  <c r="EQ516" i="59"/>
  <c r="EP516" i="59"/>
  <c r="EO516" i="59"/>
  <c r="EN516" i="59"/>
  <c r="EM516" i="59"/>
  <c r="EL516" i="59"/>
  <c r="EK516" i="59"/>
  <c r="EJ516" i="59"/>
  <c r="EI516" i="59"/>
  <c r="EH516" i="59"/>
  <c r="EG516" i="59"/>
  <c r="EF516" i="59"/>
  <c r="EE516" i="59"/>
  <c r="ED516" i="59"/>
  <c r="EC516" i="59"/>
  <c r="EB516" i="59"/>
  <c r="EA516" i="59"/>
  <c r="DZ516" i="59"/>
  <c r="DY516" i="59"/>
  <c r="DX516" i="59"/>
  <c r="DW516" i="59"/>
  <c r="DV516" i="59"/>
  <c r="DU516" i="59"/>
  <c r="DT516" i="59"/>
  <c r="DS516" i="59"/>
  <c r="DR516" i="59"/>
  <c r="DQ516" i="59"/>
  <c r="DP516" i="59"/>
  <c r="DO516" i="59"/>
  <c r="DN516" i="59"/>
  <c r="DM516" i="59"/>
  <c r="DL516" i="59"/>
  <c r="DK516" i="59"/>
  <c r="DJ516" i="59"/>
  <c r="DI516" i="59"/>
  <c r="DH516" i="59"/>
  <c r="DG516" i="59"/>
  <c r="DF516" i="59"/>
  <c r="DE516" i="59"/>
  <c r="DD516" i="59"/>
  <c r="DC516" i="59"/>
  <c r="DB516" i="59"/>
  <c r="DA516" i="59"/>
  <c r="CZ516" i="59"/>
  <c r="CY516" i="59"/>
  <c r="CX516" i="59"/>
  <c r="CW516" i="59"/>
  <c r="CV516" i="59"/>
  <c r="CU516" i="59"/>
  <c r="CT516" i="59"/>
  <c r="CS516" i="59"/>
  <c r="CR516" i="59"/>
  <c r="CQ516" i="59"/>
  <c r="CP516" i="59"/>
  <c r="CO516" i="59"/>
  <c r="CN516" i="59"/>
  <c r="CM516" i="59"/>
  <c r="CL516" i="59"/>
  <c r="CK516" i="59"/>
  <c r="CJ516" i="59"/>
  <c r="CI516" i="59"/>
  <c r="CH516" i="59"/>
  <c r="CG516" i="59"/>
  <c r="CF516" i="59"/>
  <c r="CE516" i="59"/>
  <c r="CD516" i="59"/>
  <c r="CC516" i="59"/>
  <c r="CB516" i="59"/>
  <c r="CA516" i="59"/>
  <c r="BZ516" i="59"/>
  <c r="BY516" i="59"/>
  <c r="BX516" i="59"/>
  <c r="BW516" i="59"/>
  <c r="BV516" i="59"/>
  <c r="BU516" i="59"/>
  <c r="BT516" i="59"/>
  <c r="BS516" i="59"/>
  <c r="BR516" i="59"/>
  <c r="BQ516" i="59"/>
  <c r="BP516" i="59"/>
  <c r="BO516" i="59"/>
  <c r="BN516" i="59"/>
  <c r="BM516" i="59"/>
  <c r="BL516" i="59"/>
  <c r="BK516" i="59"/>
  <c r="BJ516" i="59"/>
  <c r="BI516" i="59"/>
  <c r="BH516" i="59"/>
  <c r="BG516" i="59"/>
  <c r="BF516" i="59"/>
  <c r="BE516" i="59"/>
  <c r="BD516" i="59"/>
  <c r="BC516" i="59"/>
  <c r="BB516" i="59"/>
  <c r="BA516" i="59"/>
  <c r="AZ516" i="59"/>
  <c r="AY516" i="59"/>
  <c r="AX516" i="59"/>
  <c r="AW516" i="59"/>
  <c r="AV516" i="59"/>
  <c r="AU516" i="59"/>
  <c r="AT516" i="59"/>
  <c r="AS516" i="59"/>
  <c r="AR516" i="59"/>
  <c r="AQ516" i="59"/>
  <c r="AP516" i="59"/>
  <c r="AO516" i="59"/>
  <c r="AN516" i="59"/>
  <c r="AM516" i="59"/>
  <c r="AL516" i="59"/>
  <c r="AK516" i="59"/>
  <c r="AJ516" i="59"/>
  <c r="AI516" i="59"/>
  <c r="AH516" i="59"/>
  <c r="AG516" i="59"/>
  <c r="AF516" i="59"/>
  <c r="AE516" i="59"/>
  <c r="AD516" i="59"/>
  <c r="AC516" i="59"/>
  <c r="AB516" i="59"/>
  <c r="AA516" i="59"/>
  <c r="Z516" i="59"/>
  <c r="Y516" i="59"/>
  <c r="X516" i="59"/>
  <c r="W516" i="59"/>
  <c r="V516" i="59"/>
  <c r="U516" i="59"/>
  <c r="T516" i="59"/>
  <c r="S516" i="59"/>
  <c r="R516" i="59"/>
  <c r="Q516" i="59"/>
  <c r="P516" i="59"/>
  <c r="O516" i="59"/>
  <c r="N516" i="59"/>
  <c r="M516" i="59"/>
  <c r="L516" i="59"/>
  <c r="K516" i="59"/>
  <c r="J516" i="59"/>
  <c r="I516" i="59"/>
  <c r="H516" i="59"/>
  <c r="G516" i="59"/>
  <c r="F516" i="59"/>
  <c r="E516" i="59"/>
  <c r="D516" i="59"/>
  <c r="C516" i="59"/>
  <c r="KP518" i="59"/>
  <c r="KM518" i="59"/>
  <c r="KQ518" i="59"/>
  <c r="KO518" i="59"/>
  <c r="KL518" i="59"/>
  <c r="KN518" i="59"/>
  <c r="KI518" i="59"/>
  <c r="KG518" i="59"/>
  <c r="KF518" i="59"/>
  <c r="KE518" i="59"/>
  <c r="KD518" i="59"/>
  <c r="KK518" i="59"/>
  <c r="KJ518" i="59"/>
  <c r="KC518" i="59"/>
  <c r="KB518" i="59"/>
  <c r="KH518" i="59"/>
  <c r="JZ518" i="59"/>
  <c r="KA518" i="59"/>
  <c r="JY518" i="59"/>
  <c r="JV518" i="59"/>
  <c r="JT518" i="59"/>
  <c r="JX518" i="59"/>
  <c r="JU518" i="59"/>
  <c r="JS518" i="59"/>
  <c r="JW518" i="59"/>
  <c r="JO518" i="59"/>
  <c r="JQ518" i="59"/>
  <c r="JP518" i="59"/>
  <c r="JL518" i="59"/>
  <c r="JH518" i="59"/>
  <c r="JG518" i="59"/>
  <c r="JF518" i="59"/>
  <c r="JN518" i="59"/>
  <c r="JK518" i="59"/>
  <c r="JI518" i="59"/>
  <c r="JB518" i="59"/>
  <c r="JA518" i="59"/>
  <c r="IZ518" i="59"/>
  <c r="IY518" i="59"/>
  <c r="IX518" i="59"/>
  <c r="IW518" i="59"/>
  <c r="IV518" i="59"/>
  <c r="IU518" i="59"/>
  <c r="IT518" i="59"/>
  <c r="IS518" i="59"/>
  <c r="JM518" i="59"/>
  <c r="JR518" i="59"/>
  <c r="JC518" i="59"/>
  <c r="JE518" i="59"/>
  <c r="JJ518" i="59"/>
  <c r="JD518" i="59"/>
  <c r="IR518" i="59"/>
  <c r="IQ518" i="59"/>
  <c r="IP518" i="59"/>
  <c r="IO518" i="59"/>
  <c r="IN518" i="59"/>
  <c r="IM518" i="59"/>
  <c r="IL518" i="59"/>
  <c r="IK518" i="59"/>
  <c r="IJ518" i="59"/>
  <c r="II518" i="59"/>
  <c r="IH518" i="59"/>
  <c r="IG518" i="59"/>
  <c r="IF518" i="59"/>
  <c r="IE518" i="59"/>
  <c r="ID518" i="59"/>
  <c r="IB518" i="59"/>
  <c r="HY518" i="59"/>
  <c r="HV518" i="59"/>
  <c r="HT518" i="59"/>
  <c r="HS518" i="59"/>
  <c r="HR518" i="59"/>
  <c r="HQ518" i="59"/>
  <c r="HP518" i="59"/>
  <c r="HO518" i="59"/>
  <c r="HN518" i="59"/>
  <c r="HM518" i="59"/>
  <c r="HL518" i="59"/>
  <c r="HK518" i="59"/>
  <c r="IA518" i="59"/>
  <c r="HX518" i="59"/>
  <c r="HU518" i="59"/>
  <c r="IC518" i="59"/>
  <c r="HZ518" i="59"/>
  <c r="HW518" i="59"/>
  <c r="HJ518" i="59"/>
  <c r="HI518" i="59"/>
  <c r="HH518" i="59"/>
  <c r="HG518" i="59"/>
  <c r="HF518" i="59"/>
  <c r="HE518" i="59"/>
  <c r="HD518" i="59"/>
  <c r="HC518" i="59"/>
  <c r="HB518" i="59"/>
  <c r="HA518" i="59"/>
  <c r="GZ518" i="59"/>
  <c r="GY518" i="59"/>
  <c r="GX518" i="59"/>
  <c r="GW518" i="59"/>
  <c r="GV518" i="59"/>
  <c r="GU518" i="59"/>
  <c r="GT518" i="59"/>
  <c r="GS518" i="59"/>
  <c r="GR518" i="59"/>
  <c r="GQ518" i="59"/>
  <c r="GP518" i="59"/>
  <c r="GO518" i="59"/>
  <c r="GN518" i="59"/>
  <c r="GM518" i="59"/>
  <c r="GL518" i="59"/>
  <c r="GK518" i="59"/>
  <c r="GJ518" i="59"/>
  <c r="GI518" i="59"/>
  <c r="GH518" i="59"/>
  <c r="GG518" i="59"/>
  <c r="GF518" i="59"/>
  <c r="GE518" i="59"/>
  <c r="GD518" i="59"/>
  <c r="GC518" i="59"/>
  <c r="GB518" i="59"/>
  <c r="GA518" i="59"/>
  <c r="FZ518" i="59"/>
  <c r="FY518" i="59"/>
  <c r="FX518" i="59"/>
  <c r="FW518" i="59"/>
  <c r="FV518" i="59"/>
  <c r="FU518" i="59"/>
  <c r="FT518" i="59"/>
  <c r="FS518" i="59"/>
  <c r="FR518" i="59"/>
  <c r="FQ518" i="59"/>
  <c r="FP518" i="59"/>
  <c r="FO518" i="59"/>
  <c r="FN518" i="59"/>
  <c r="FM518" i="59"/>
  <c r="FL518" i="59"/>
  <c r="FK518" i="59"/>
  <c r="FJ518" i="59"/>
  <c r="FI518" i="59"/>
  <c r="FH518" i="59"/>
  <c r="FG518" i="59"/>
  <c r="FF518" i="59"/>
  <c r="FE518" i="59"/>
  <c r="FD518" i="59"/>
  <c r="FC518" i="59"/>
  <c r="FB518" i="59"/>
  <c r="FA518" i="59"/>
  <c r="EZ518" i="59"/>
  <c r="EY518" i="59"/>
  <c r="EX518" i="59"/>
  <c r="EW518" i="59"/>
  <c r="EV518" i="59"/>
  <c r="EU518" i="59"/>
  <c r="ET518" i="59"/>
  <c r="ES518" i="59"/>
  <c r="ER518" i="59"/>
  <c r="EQ518" i="59"/>
  <c r="EP518" i="59"/>
  <c r="EO518" i="59"/>
  <c r="EN518" i="59"/>
  <c r="EM518" i="59"/>
  <c r="EL518" i="59"/>
  <c r="EK518" i="59"/>
  <c r="EJ518" i="59"/>
  <c r="EI518" i="59"/>
  <c r="EH518" i="59"/>
  <c r="EG518" i="59"/>
  <c r="EF518" i="59"/>
  <c r="EE518" i="59"/>
  <c r="ED518" i="59"/>
  <c r="EC518" i="59"/>
  <c r="EB518" i="59"/>
  <c r="EA518" i="59"/>
  <c r="DZ518" i="59"/>
  <c r="DY518" i="59"/>
  <c r="DX518" i="59"/>
  <c r="DW518" i="59"/>
  <c r="DV518" i="59"/>
  <c r="DU518" i="59"/>
  <c r="DT518" i="59"/>
  <c r="DS518" i="59"/>
  <c r="DR518" i="59"/>
  <c r="DQ518" i="59"/>
  <c r="DP518" i="59"/>
  <c r="DO518" i="59"/>
  <c r="DN518" i="59"/>
  <c r="DM518" i="59"/>
  <c r="DL518" i="59"/>
  <c r="DK518" i="59"/>
  <c r="DJ518" i="59"/>
  <c r="DI518" i="59"/>
  <c r="DH518" i="59"/>
  <c r="DG518" i="59"/>
  <c r="DF518" i="59"/>
  <c r="DE518" i="59"/>
  <c r="DD518" i="59"/>
  <c r="DC518" i="59"/>
  <c r="DB518" i="59"/>
  <c r="DA518" i="59"/>
  <c r="CZ518" i="59"/>
  <c r="CY518" i="59"/>
  <c r="CX518" i="59"/>
  <c r="CW518" i="59"/>
  <c r="CV518" i="59"/>
  <c r="CU518" i="59"/>
  <c r="CT518" i="59"/>
  <c r="CS518" i="59"/>
  <c r="CR518" i="59"/>
  <c r="CQ518" i="59"/>
  <c r="CP518" i="59"/>
  <c r="CO518" i="59"/>
  <c r="CN518" i="59"/>
  <c r="CM518" i="59"/>
  <c r="CL518" i="59"/>
  <c r="CK518" i="59"/>
  <c r="CJ518" i="59"/>
  <c r="CI518" i="59"/>
  <c r="CH518" i="59"/>
  <c r="CG518" i="59"/>
  <c r="CF518" i="59"/>
  <c r="CE518" i="59"/>
  <c r="CD518" i="59"/>
  <c r="CC518" i="59"/>
  <c r="CB518" i="59"/>
  <c r="CA518" i="59"/>
  <c r="BZ518" i="59"/>
  <c r="BY518" i="59"/>
  <c r="BX518" i="59"/>
  <c r="BW518" i="59"/>
  <c r="BV518" i="59"/>
  <c r="BU518" i="59"/>
  <c r="BT518" i="59"/>
  <c r="BS518" i="59"/>
  <c r="BR518" i="59"/>
  <c r="BQ518" i="59"/>
  <c r="BP518" i="59"/>
  <c r="BO518" i="59"/>
  <c r="BN518" i="59"/>
  <c r="BM518" i="59"/>
  <c r="BL518" i="59"/>
  <c r="BK518" i="59"/>
  <c r="BJ518" i="59"/>
  <c r="BI518" i="59"/>
  <c r="BH518" i="59"/>
  <c r="BG518" i="59"/>
  <c r="BF518" i="59"/>
  <c r="BE518" i="59"/>
  <c r="BD518" i="59"/>
  <c r="BC518" i="59"/>
  <c r="BB518" i="59"/>
  <c r="BA518" i="59"/>
  <c r="AZ518" i="59"/>
  <c r="AY518" i="59"/>
  <c r="AX518" i="59"/>
  <c r="AW518" i="59"/>
  <c r="AV518" i="59"/>
  <c r="AU518" i="59"/>
  <c r="AT518" i="59"/>
  <c r="AS518" i="59"/>
  <c r="AR518" i="59"/>
  <c r="AQ518" i="59"/>
  <c r="AP518" i="59"/>
  <c r="AO518" i="59"/>
  <c r="AN518" i="59"/>
  <c r="AM518" i="59"/>
  <c r="AL518" i="59"/>
  <c r="AK518" i="59"/>
  <c r="AJ518" i="59"/>
  <c r="AI518" i="59"/>
  <c r="AH518" i="59"/>
  <c r="AG518" i="59"/>
  <c r="AF518" i="59"/>
  <c r="AE518" i="59"/>
  <c r="AD518" i="59"/>
  <c r="AC518" i="59"/>
  <c r="AB518" i="59"/>
  <c r="AA518" i="59"/>
  <c r="Z518" i="59"/>
  <c r="Y518" i="59"/>
  <c r="X518" i="59"/>
  <c r="W518" i="59"/>
  <c r="V518" i="59"/>
  <c r="U518" i="59"/>
  <c r="T518" i="59"/>
  <c r="S518" i="59"/>
  <c r="R518" i="59"/>
  <c r="Q518" i="59"/>
  <c r="P518" i="59"/>
  <c r="O518" i="59"/>
  <c r="N518" i="59"/>
  <c r="M518" i="59"/>
  <c r="L518" i="59"/>
  <c r="K518" i="59"/>
  <c r="J518" i="59"/>
  <c r="I518" i="59"/>
  <c r="H518" i="59"/>
  <c r="G518" i="59"/>
  <c r="F518" i="59"/>
  <c r="E518" i="59"/>
  <c r="D518" i="59"/>
  <c r="C518" i="59"/>
  <c r="KQ542" i="59"/>
  <c r="KP542" i="59"/>
  <c r="KN542" i="59"/>
  <c r="KO542" i="59"/>
  <c r="KM542" i="59"/>
  <c r="KJ542" i="59"/>
  <c r="KG542" i="59"/>
  <c r="KF542" i="59"/>
  <c r="KE542" i="59"/>
  <c r="KD542" i="59"/>
  <c r="KK542" i="59"/>
  <c r="KH542" i="59"/>
  <c r="KL542" i="59"/>
  <c r="KC542" i="59"/>
  <c r="KB542" i="59"/>
  <c r="KA542" i="59"/>
  <c r="KI542" i="59"/>
  <c r="JZ542" i="59"/>
  <c r="JW542" i="59"/>
  <c r="JT542" i="59"/>
  <c r="JV542" i="59"/>
  <c r="JS542" i="59"/>
  <c r="JR542" i="59"/>
  <c r="JX542" i="59"/>
  <c r="JY542" i="59"/>
  <c r="JP542" i="59"/>
  <c r="JU542" i="59"/>
  <c r="JQ542" i="59"/>
  <c r="JI542" i="59"/>
  <c r="JM542" i="59"/>
  <c r="JJ542" i="59"/>
  <c r="JG542" i="59"/>
  <c r="JF542" i="59"/>
  <c r="JO542" i="59"/>
  <c r="JL542" i="59"/>
  <c r="JD542" i="59"/>
  <c r="JA542" i="59"/>
  <c r="IZ542" i="59"/>
  <c r="IY542" i="59"/>
  <c r="IX542" i="59"/>
  <c r="IW542" i="59"/>
  <c r="IV542" i="59"/>
  <c r="IU542" i="59"/>
  <c r="IT542" i="59"/>
  <c r="IS542" i="59"/>
  <c r="JE542" i="59"/>
  <c r="JN542" i="59"/>
  <c r="JK542" i="59"/>
  <c r="JH542" i="59"/>
  <c r="JC542" i="59"/>
  <c r="JB542" i="59"/>
  <c r="IR542" i="59"/>
  <c r="IQ542" i="59"/>
  <c r="IP542" i="59"/>
  <c r="IO542" i="59"/>
  <c r="IN542" i="59"/>
  <c r="IM542" i="59"/>
  <c r="IL542" i="59"/>
  <c r="IK542" i="59"/>
  <c r="IJ542" i="59"/>
  <c r="II542" i="59"/>
  <c r="IH542" i="59"/>
  <c r="IG542" i="59"/>
  <c r="IF542" i="59"/>
  <c r="IE542" i="59"/>
  <c r="ID542" i="59"/>
  <c r="IC542" i="59"/>
  <c r="HZ542" i="59"/>
  <c r="HW542" i="59"/>
  <c r="HT542" i="59"/>
  <c r="HS542" i="59"/>
  <c r="HR542" i="59"/>
  <c r="HQ542" i="59"/>
  <c r="HP542" i="59"/>
  <c r="HO542" i="59"/>
  <c r="HN542" i="59"/>
  <c r="HM542" i="59"/>
  <c r="HL542" i="59"/>
  <c r="HK542" i="59"/>
  <c r="IB542" i="59"/>
  <c r="HY542" i="59"/>
  <c r="HV542" i="59"/>
  <c r="IA542" i="59"/>
  <c r="HX542" i="59"/>
  <c r="HU542" i="59"/>
  <c r="HJ542" i="59"/>
  <c r="HI542" i="59"/>
  <c r="HH542" i="59"/>
  <c r="HG542" i="59"/>
  <c r="HF542" i="59"/>
  <c r="HE542" i="59"/>
  <c r="HD542" i="59"/>
  <c r="HC542" i="59"/>
  <c r="HB542" i="59"/>
  <c r="HA542" i="59"/>
  <c r="GZ542" i="59"/>
  <c r="GY542" i="59"/>
  <c r="GX542" i="59"/>
  <c r="GW542" i="59"/>
  <c r="GV542" i="59"/>
  <c r="GU542" i="59"/>
  <c r="GT542" i="59"/>
  <c r="GS542" i="59"/>
  <c r="GR542" i="59"/>
  <c r="GQ542" i="59"/>
  <c r="GP542" i="59"/>
  <c r="GO542" i="59"/>
  <c r="GN542" i="59"/>
  <c r="GM542" i="59"/>
  <c r="GL542" i="59"/>
  <c r="GK542" i="59"/>
  <c r="GJ542" i="59"/>
  <c r="GI542" i="59"/>
  <c r="GH542" i="59"/>
  <c r="GG542" i="59"/>
  <c r="GF542" i="59"/>
  <c r="GE542" i="59"/>
  <c r="GD542" i="59"/>
  <c r="GC542" i="59"/>
  <c r="GB542" i="59"/>
  <c r="GA542" i="59"/>
  <c r="FZ542" i="59"/>
  <c r="FY542" i="59"/>
  <c r="FX542" i="59"/>
  <c r="FW542" i="59"/>
  <c r="FV542" i="59"/>
  <c r="FU542" i="59"/>
  <c r="FT542" i="59"/>
  <c r="FS542" i="59"/>
  <c r="FR542" i="59"/>
  <c r="FQ542" i="59"/>
  <c r="FP542" i="59"/>
  <c r="FO542" i="59"/>
  <c r="FN542" i="59"/>
  <c r="FM542" i="59"/>
  <c r="FL542" i="59"/>
  <c r="FK542" i="59"/>
  <c r="FJ542" i="59"/>
  <c r="FI542" i="59"/>
  <c r="FH542" i="59"/>
  <c r="FG542" i="59"/>
  <c r="FF542" i="59"/>
  <c r="FE542" i="59"/>
  <c r="FD542" i="59"/>
  <c r="FC542" i="59"/>
  <c r="FB542" i="59"/>
  <c r="FA542" i="59"/>
  <c r="EZ542" i="59"/>
  <c r="EY542" i="59"/>
  <c r="EX542" i="59"/>
  <c r="EW542" i="59"/>
  <c r="EV542" i="59"/>
  <c r="EU542" i="59"/>
  <c r="ET542" i="59"/>
  <c r="ES542" i="59"/>
  <c r="ER542" i="59"/>
  <c r="EQ542" i="59"/>
  <c r="EP542" i="59"/>
  <c r="EO542" i="59"/>
  <c r="EN542" i="59"/>
  <c r="EM542" i="59"/>
  <c r="EL542" i="59"/>
  <c r="EK542" i="59"/>
  <c r="EJ542" i="59"/>
  <c r="EI542" i="59"/>
  <c r="EH542" i="59"/>
  <c r="EG542" i="59"/>
  <c r="EF542" i="59"/>
  <c r="EE542" i="59"/>
  <c r="ED542" i="59"/>
  <c r="EC542" i="59"/>
  <c r="EB542" i="59"/>
  <c r="EA542" i="59"/>
  <c r="DZ542" i="59"/>
  <c r="DY542" i="59"/>
  <c r="DX542" i="59"/>
  <c r="DW542" i="59"/>
  <c r="DV542" i="59"/>
  <c r="DU542" i="59"/>
  <c r="DT542" i="59"/>
  <c r="DS542" i="59"/>
  <c r="DR542" i="59"/>
  <c r="DQ542" i="59"/>
  <c r="DP542" i="59"/>
  <c r="DO542" i="59"/>
  <c r="DN542" i="59"/>
  <c r="DM542" i="59"/>
  <c r="DL542" i="59"/>
  <c r="DK542" i="59"/>
  <c r="DJ542" i="59"/>
  <c r="DI542" i="59"/>
  <c r="DH542" i="59"/>
  <c r="DG542" i="59"/>
  <c r="DF542" i="59"/>
  <c r="DE542" i="59"/>
  <c r="DD542" i="59"/>
  <c r="DC542" i="59"/>
  <c r="DB542" i="59"/>
  <c r="DA542" i="59"/>
  <c r="CZ542" i="59"/>
  <c r="CY542" i="59"/>
  <c r="CX542" i="59"/>
  <c r="CW542" i="59"/>
  <c r="CV542" i="59"/>
  <c r="CU542" i="59"/>
  <c r="CT542" i="59"/>
  <c r="CS542" i="59"/>
  <c r="CR542" i="59"/>
  <c r="CQ542" i="59"/>
  <c r="CP542" i="59"/>
  <c r="CO542" i="59"/>
  <c r="CN542" i="59"/>
  <c r="CM542" i="59"/>
  <c r="CL542" i="59"/>
  <c r="CK542" i="59"/>
  <c r="CJ542" i="59"/>
  <c r="CI542" i="59"/>
  <c r="CH542" i="59"/>
  <c r="CG542" i="59"/>
  <c r="CF542" i="59"/>
  <c r="CE542" i="59"/>
  <c r="CD542" i="59"/>
  <c r="CC542" i="59"/>
  <c r="CB542" i="59"/>
  <c r="CA542" i="59"/>
  <c r="BZ542" i="59"/>
  <c r="BY542" i="59"/>
  <c r="BX542" i="59"/>
  <c r="BW542" i="59"/>
  <c r="BV542" i="59"/>
  <c r="BU542" i="59"/>
  <c r="BT542" i="59"/>
  <c r="BS542" i="59"/>
  <c r="BR542" i="59"/>
  <c r="BQ542" i="59"/>
  <c r="BP542" i="59"/>
  <c r="BO542" i="59"/>
  <c r="BN542" i="59"/>
  <c r="BM542" i="59"/>
  <c r="BL542" i="59"/>
  <c r="BK542" i="59"/>
  <c r="BJ542" i="59"/>
  <c r="BI542" i="59"/>
  <c r="BH542" i="59"/>
  <c r="BG542" i="59"/>
  <c r="BF542" i="59"/>
  <c r="BE542" i="59"/>
  <c r="BD542" i="59"/>
  <c r="BC542" i="59"/>
  <c r="BB542" i="59"/>
  <c r="BA542" i="59"/>
  <c r="AZ542" i="59"/>
  <c r="AY542" i="59"/>
  <c r="AX542" i="59"/>
  <c r="AW542" i="59"/>
  <c r="AV542" i="59"/>
  <c r="AU542" i="59"/>
  <c r="AT542" i="59"/>
  <c r="AS542" i="59"/>
  <c r="AR542" i="59"/>
  <c r="AQ542" i="59"/>
  <c r="AP542" i="59"/>
  <c r="AO542" i="59"/>
  <c r="AN542" i="59"/>
  <c r="AM542" i="59"/>
  <c r="AL542" i="59"/>
  <c r="AK542" i="59"/>
  <c r="AJ542" i="59"/>
  <c r="AI542" i="59"/>
  <c r="AH542" i="59"/>
  <c r="AG542" i="59"/>
  <c r="AF542" i="59"/>
  <c r="AE542" i="59"/>
  <c r="AD542" i="59"/>
  <c r="AC542" i="59"/>
  <c r="AB542" i="59"/>
  <c r="AA542" i="59"/>
  <c r="Z542" i="59"/>
  <c r="Y542" i="59"/>
  <c r="X542" i="59"/>
  <c r="W542" i="59"/>
  <c r="V542" i="59"/>
  <c r="U542" i="59"/>
  <c r="T542" i="59"/>
  <c r="S542" i="59"/>
  <c r="R542" i="59"/>
  <c r="Q542" i="59"/>
  <c r="P542" i="59"/>
  <c r="O542" i="59"/>
  <c r="N542" i="59"/>
  <c r="M542" i="59"/>
  <c r="L542" i="59"/>
  <c r="K542" i="59"/>
  <c r="J542" i="59"/>
  <c r="I542" i="59"/>
  <c r="H542" i="59"/>
  <c r="G542" i="59"/>
  <c r="F542" i="59"/>
  <c r="E542" i="59"/>
  <c r="D542" i="59"/>
  <c r="C542" i="59"/>
  <c r="KQ471" i="59"/>
  <c r="KM471" i="59"/>
  <c r="KO471" i="59"/>
  <c r="KN471" i="59"/>
  <c r="KL471" i="59"/>
  <c r="KK471" i="59"/>
  <c r="KJ471" i="59"/>
  <c r="KP471" i="59"/>
  <c r="KI471" i="59"/>
  <c r="KH471" i="59"/>
  <c r="KC471" i="59"/>
  <c r="KD471" i="59"/>
  <c r="KG471" i="59"/>
  <c r="KF471" i="59"/>
  <c r="KE471" i="59"/>
  <c r="JZ471" i="59"/>
  <c r="JY471" i="59"/>
  <c r="JX471" i="59"/>
  <c r="JW471" i="59"/>
  <c r="KB471" i="59"/>
  <c r="KA471" i="59"/>
  <c r="JU471" i="59"/>
  <c r="JV471" i="59"/>
  <c r="JS471" i="59"/>
  <c r="JR471" i="59"/>
  <c r="JQ471" i="59"/>
  <c r="JP471" i="59"/>
  <c r="JO471" i="59"/>
  <c r="JT471" i="59"/>
  <c r="JN471" i="59"/>
  <c r="JM471" i="59"/>
  <c r="JL471" i="59"/>
  <c r="JK471" i="59"/>
  <c r="JH471" i="59"/>
  <c r="JI471" i="59"/>
  <c r="JJ471" i="59"/>
  <c r="JG471" i="59"/>
  <c r="JF471" i="59"/>
  <c r="JE471" i="59"/>
  <c r="JD471" i="59"/>
  <c r="JC471" i="59"/>
  <c r="JB471" i="59"/>
  <c r="JA471" i="59"/>
  <c r="IZ471" i="59"/>
  <c r="IY471" i="59"/>
  <c r="IX471" i="59"/>
  <c r="IW471" i="59"/>
  <c r="IV471" i="59"/>
  <c r="IU471" i="59"/>
  <c r="IT471" i="59"/>
  <c r="IS471" i="59"/>
  <c r="IR471" i="59"/>
  <c r="IQ471" i="59"/>
  <c r="IP471" i="59"/>
  <c r="IO471" i="59"/>
  <c r="IN471" i="59"/>
  <c r="IM471" i="59"/>
  <c r="IL471" i="59"/>
  <c r="IK471" i="59"/>
  <c r="IJ471" i="59"/>
  <c r="II471" i="59"/>
  <c r="IH471" i="59"/>
  <c r="IG471" i="59"/>
  <c r="IF471" i="59"/>
  <c r="IE471" i="59"/>
  <c r="ID471" i="59"/>
  <c r="IC471" i="59"/>
  <c r="IB471" i="59"/>
  <c r="IA471" i="59"/>
  <c r="HZ471" i="59"/>
  <c r="HY471" i="59"/>
  <c r="HX471" i="59"/>
  <c r="HW471" i="59"/>
  <c r="HV471" i="59"/>
  <c r="HU471" i="59"/>
  <c r="HT471" i="59"/>
  <c r="HN471" i="59"/>
  <c r="HS471" i="59"/>
  <c r="HM471" i="59"/>
  <c r="HI471" i="59"/>
  <c r="HH471" i="59"/>
  <c r="HG471" i="59"/>
  <c r="HF471" i="59"/>
  <c r="HE471" i="59"/>
  <c r="HD471" i="59"/>
  <c r="HC471" i="59"/>
  <c r="HB471" i="59"/>
  <c r="HA471" i="59"/>
  <c r="GZ471" i="59"/>
  <c r="GY471" i="59"/>
  <c r="HR471" i="59"/>
  <c r="HL471" i="59"/>
  <c r="HK471" i="59"/>
  <c r="HQ471" i="59"/>
  <c r="HP471" i="59"/>
  <c r="HJ471" i="59"/>
  <c r="HO471" i="59"/>
  <c r="GX471" i="59"/>
  <c r="GW471" i="59"/>
  <c r="GV471" i="59"/>
  <c r="GU471" i="59"/>
  <c r="GT471" i="59"/>
  <c r="GS471" i="59"/>
  <c r="GR471" i="59"/>
  <c r="GQ471" i="59"/>
  <c r="GP471" i="59"/>
  <c r="GO471" i="59"/>
  <c r="GN471" i="59"/>
  <c r="GM471" i="59"/>
  <c r="GL471" i="59"/>
  <c r="GK471" i="59"/>
  <c r="GJ471" i="59"/>
  <c r="GI471" i="59"/>
  <c r="GH471" i="59"/>
  <c r="GG471" i="59"/>
  <c r="GF471" i="59"/>
  <c r="GE471" i="59"/>
  <c r="GD471" i="59"/>
  <c r="GC471" i="59"/>
  <c r="GB471" i="59"/>
  <c r="GA471" i="59"/>
  <c r="FZ471" i="59"/>
  <c r="FY471" i="59"/>
  <c r="FX471" i="59"/>
  <c r="FW471" i="59"/>
  <c r="FV471" i="59"/>
  <c r="FU471" i="59"/>
  <c r="FT471" i="59"/>
  <c r="FS471" i="59"/>
  <c r="FR471" i="59"/>
  <c r="FQ471" i="59"/>
  <c r="FP471" i="59"/>
  <c r="FO471" i="59"/>
  <c r="FN471" i="59"/>
  <c r="FM471" i="59"/>
  <c r="FL471" i="59"/>
  <c r="FK471" i="59"/>
  <c r="FJ471" i="59"/>
  <c r="FI471" i="59"/>
  <c r="FH471" i="59"/>
  <c r="FG471" i="59"/>
  <c r="FF471" i="59"/>
  <c r="FE471" i="59"/>
  <c r="FD471" i="59"/>
  <c r="FC471" i="59"/>
  <c r="FB471" i="59"/>
  <c r="FA471" i="59"/>
  <c r="EZ471" i="59"/>
  <c r="EY471" i="59"/>
  <c r="EX471" i="59"/>
  <c r="EW471" i="59"/>
  <c r="EV471" i="59"/>
  <c r="EU471" i="59"/>
  <c r="ET471" i="59"/>
  <c r="ES471" i="59"/>
  <c r="ER471" i="59"/>
  <c r="EQ471" i="59"/>
  <c r="EP471" i="59"/>
  <c r="EO471" i="59"/>
  <c r="EN471" i="59"/>
  <c r="EM471" i="59"/>
  <c r="EL471" i="59"/>
  <c r="EK471" i="59"/>
  <c r="EJ471" i="59"/>
  <c r="EI471" i="59"/>
  <c r="EH471" i="59"/>
  <c r="EG471" i="59"/>
  <c r="EF471" i="59"/>
  <c r="EE471" i="59"/>
  <c r="ED471" i="59"/>
  <c r="EC471" i="59"/>
  <c r="EB471" i="59"/>
  <c r="EA471" i="59"/>
  <c r="DZ471" i="59"/>
  <c r="DY471" i="59"/>
  <c r="DX471" i="59"/>
  <c r="DW471" i="59"/>
  <c r="DV471" i="59"/>
  <c r="DU471" i="59"/>
  <c r="DT471" i="59"/>
  <c r="DS471" i="59"/>
  <c r="DR471" i="59"/>
  <c r="DQ471" i="59"/>
  <c r="DP471" i="59"/>
  <c r="DO471" i="59"/>
  <c r="DN471" i="59"/>
  <c r="DM471" i="59"/>
  <c r="DL471" i="59"/>
  <c r="DK471" i="59"/>
  <c r="DJ471" i="59"/>
  <c r="DI471" i="59"/>
  <c r="DH471" i="59"/>
  <c r="DG471" i="59"/>
  <c r="DF471" i="59"/>
  <c r="DE471" i="59"/>
  <c r="DD471" i="59"/>
  <c r="DC471" i="59"/>
  <c r="DB471" i="59"/>
  <c r="DA471" i="59"/>
  <c r="CZ471" i="59"/>
  <c r="CY471" i="59"/>
  <c r="CX471" i="59"/>
  <c r="CW471" i="59"/>
  <c r="CV471" i="59"/>
  <c r="CU471" i="59"/>
  <c r="CT471" i="59"/>
  <c r="CS471" i="59"/>
  <c r="CR471" i="59"/>
  <c r="CQ471" i="59"/>
  <c r="CP471" i="59"/>
  <c r="CO471" i="59"/>
  <c r="CN471" i="59"/>
  <c r="CM471" i="59"/>
  <c r="CL471" i="59"/>
  <c r="CK471" i="59"/>
  <c r="CJ471" i="59"/>
  <c r="CI471" i="59"/>
  <c r="CH471" i="59"/>
  <c r="CG471" i="59"/>
  <c r="CF471" i="59"/>
  <c r="CE471" i="59"/>
  <c r="CD471" i="59"/>
  <c r="CC471" i="59"/>
  <c r="CB471" i="59"/>
  <c r="CA471" i="59"/>
  <c r="BZ471" i="59"/>
  <c r="BY471" i="59"/>
  <c r="BX471" i="59"/>
  <c r="BW471" i="59"/>
  <c r="BV471" i="59"/>
  <c r="BU471" i="59"/>
  <c r="BT471" i="59"/>
  <c r="BS471" i="59"/>
  <c r="BR471" i="59"/>
  <c r="BQ471" i="59"/>
  <c r="BP471" i="59"/>
  <c r="BO471" i="59"/>
  <c r="BN471" i="59"/>
  <c r="BM471" i="59"/>
  <c r="BL471" i="59"/>
  <c r="BK471" i="59"/>
  <c r="BJ471" i="59"/>
  <c r="BI471" i="59"/>
  <c r="BH471" i="59"/>
  <c r="BG471" i="59"/>
  <c r="BF471" i="59"/>
  <c r="BE471" i="59"/>
  <c r="BD471" i="59"/>
  <c r="BC471" i="59"/>
  <c r="BB471" i="59"/>
  <c r="BA471" i="59"/>
  <c r="AZ471" i="59"/>
  <c r="AY471" i="59"/>
  <c r="AX471" i="59"/>
  <c r="AW471" i="59"/>
  <c r="AV471" i="59"/>
  <c r="AU471" i="59"/>
  <c r="AT471" i="59"/>
  <c r="AS471" i="59"/>
  <c r="AR471" i="59"/>
  <c r="AQ471" i="59"/>
  <c r="AP471" i="59"/>
  <c r="AO471" i="59"/>
  <c r="AN471" i="59"/>
  <c r="AM471" i="59"/>
  <c r="AL471" i="59"/>
  <c r="AK471" i="59"/>
  <c r="AJ471" i="59"/>
  <c r="AI471" i="59"/>
  <c r="AH471" i="59"/>
  <c r="AG471" i="59"/>
  <c r="AF471" i="59"/>
  <c r="AE471" i="59"/>
  <c r="AD471" i="59"/>
  <c r="AC471" i="59"/>
  <c r="AB471" i="59"/>
  <c r="AA471" i="59"/>
  <c r="Z471" i="59"/>
  <c r="Y471" i="59"/>
  <c r="X471" i="59"/>
  <c r="W471" i="59"/>
  <c r="V471" i="59"/>
  <c r="U471" i="59"/>
  <c r="T471" i="59"/>
  <c r="S471" i="59"/>
  <c r="R471" i="59"/>
  <c r="Q471" i="59"/>
  <c r="P471" i="59"/>
  <c r="O471" i="59"/>
  <c r="N471" i="59"/>
  <c r="M471" i="59"/>
  <c r="L471" i="59"/>
  <c r="K471" i="59"/>
  <c r="J471" i="59"/>
  <c r="I471" i="59"/>
  <c r="H471" i="59"/>
  <c r="G471" i="59"/>
  <c r="F471" i="59"/>
  <c r="E471" i="59"/>
  <c r="D471" i="59"/>
  <c r="C471" i="59"/>
  <c r="KQ553" i="59"/>
  <c r="KP553" i="59"/>
  <c r="KM553" i="59"/>
  <c r="KL553" i="59"/>
  <c r="KK553" i="59"/>
  <c r="KJ553" i="59"/>
  <c r="KI553" i="59"/>
  <c r="KH553" i="59"/>
  <c r="KG553" i="59"/>
  <c r="KO553" i="59"/>
  <c r="KN553" i="59"/>
  <c r="KD553" i="59"/>
  <c r="KF553" i="59"/>
  <c r="KE553" i="59"/>
  <c r="KC553" i="59"/>
  <c r="KB553" i="59"/>
  <c r="KA553" i="59"/>
  <c r="JZ553" i="59"/>
  <c r="JY553" i="59"/>
  <c r="JX553" i="59"/>
  <c r="JW553" i="59"/>
  <c r="JV553" i="59"/>
  <c r="JU553" i="59"/>
  <c r="JT553" i="59"/>
  <c r="JS553" i="59"/>
  <c r="JR553" i="59"/>
  <c r="JQ553" i="59"/>
  <c r="JP553" i="59"/>
  <c r="JO553" i="59"/>
  <c r="JN553" i="59"/>
  <c r="JM553" i="59"/>
  <c r="JL553" i="59"/>
  <c r="JK553" i="59"/>
  <c r="JI553" i="59"/>
  <c r="JJ553" i="59"/>
  <c r="JG553" i="59"/>
  <c r="JF553" i="59"/>
  <c r="JH553" i="59"/>
  <c r="JD553" i="59"/>
  <c r="JE553" i="59"/>
  <c r="JA553" i="59"/>
  <c r="IZ553" i="59"/>
  <c r="IY553" i="59"/>
  <c r="IX553" i="59"/>
  <c r="IW553" i="59"/>
  <c r="IV553" i="59"/>
  <c r="IU553" i="59"/>
  <c r="IT553" i="59"/>
  <c r="IS553" i="59"/>
  <c r="JC553" i="59"/>
  <c r="JB553" i="59"/>
  <c r="IR553" i="59"/>
  <c r="IQ553" i="59"/>
  <c r="IP553" i="59"/>
  <c r="IO553" i="59"/>
  <c r="IN553" i="59"/>
  <c r="IM553" i="59"/>
  <c r="IL553" i="59"/>
  <c r="IK553" i="59"/>
  <c r="IJ553" i="59"/>
  <c r="II553" i="59"/>
  <c r="IH553" i="59"/>
  <c r="IG553" i="59"/>
  <c r="IF553" i="59"/>
  <c r="IE553" i="59"/>
  <c r="ID553" i="59"/>
  <c r="IC553" i="59"/>
  <c r="IB553" i="59"/>
  <c r="IA553" i="59"/>
  <c r="HZ553" i="59"/>
  <c r="HY553" i="59"/>
  <c r="HX553" i="59"/>
  <c r="HW553" i="59"/>
  <c r="HV553" i="59"/>
  <c r="HU553" i="59"/>
  <c r="HT553" i="59"/>
  <c r="HS553" i="59"/>
  <c r="HR553" i="59"/>
  <c r="HQ553" i="59"/>
  <c r="HP553" i="59"/>
  <c r="HO553" i="59"/>
  <c r="HN553" i="59"/>
  <c r="HM553" i="59"/>
  <c r="HL553" i="59"/>
  <c r="HK553" i="59"/>
  <c r="HJ553" i="59"/>
  <c r="HI553" i="59"/>
  <c r="HH553" i="59"/>
  <c r="HG553" i="59"/>
  <c r="HF553" i="59"/>
  <c r="HE553" i="59"/>
  <c r="HD553" i="59"/>
  <c r="HC553" i="59"/>
  <c r="HB553" i="59"/>
  <c r="HA553" i="59"/>
  <c r="GZ553" i="59"/>
  <c r="GY553" i="59"/>
  <c r="GX553" i="59"/>
  <c r="GW553" i="59"/>
  <c r="GV553" i="59"/>
  <c r="GU553" i="59"/>
  <c r="GT553" i="59"/>
  <c r="GS553" i="59"/>
  <c r="GR553" i="59"/>
  <c r="GQ553" i="59"/>
  <c r="GP553" i="59"/>
  <c r="GO553" i="59"/>
  <c r="GN553" i="59"/>
  <c r="GM553" i="59"/>
  <c r="GL553" i="59"/>
  <c r="GK553" i="59"/>
  <c r="GJ553" i="59"/>
  <c r="GI553" i="59"/>
  <c r="GH553" i="59"/>
  <c r="GG553" i="59"/>
  <c r="GF553" i="59"/>
  <c r="GE553" i="59"/>
  <c r="GD553" i="59"/>
  <c r="GC553" i="59"/>
  <c r="GB553" i="59"/>
  <c r="GA553" i="59"/>
  <c r="FZ553" i="59"/>
  <c r="FY553" i="59"/>
  <c r="FX553" i="59"/>
  <c r="FW553" i="59"/>
  <c r="FV553" i="59"/>
  <c r="FU553" i="59"/>
  <c r="FT553" i="59"/>
  <c r="FS553" i="59"/>
  <c r="FR553" i="59"/>
  <c r="FQ553" i="59"/>
  <c r="FP553" i="59"/>
  <c r="FO553" i="59"/>
  <c r="FN553" i="59"/>
  <c r="FM553" i="59"/>
  <c r="FL553" i="59"/>
  <c r="FK553" i="59"/>
  <c r="FJ553" i="59"/>
  <c r="FI553" i="59"/>
  <c r="FH553" i="59"/>
  <c r="FG553" i="59"/>
  <c r="FF553" i="59"/>
  <c r="FE553" i="59"/>
  <c r="FD553" i="59"/>
  <c r="FC553" i="59"/>
  <c r="FB553" i="59"/>
  <c r="FA553" i="59"/>
  <c r="EZ553" i="59"/>
  <c r="EY553" i="59"/>
  <c r="EX553" i="59"/>
  <c r="EW553" i="59"/>
  <c r="EV553" i="59"/>
  <c r="EU553" i="59"/>
  <c r="ET553" i="59"/>
  <c r="ES553" i="59"/>
  <c r="ER553" i="59"/>
  <c r="EQ553" i="59"/>
  <c r="EP553" i="59"/>
  <c r="EO553" i="59"/>
  <c r="EN553" i="59"/>
  <c r="EM553" i="59"/>
  <c r="EL553" i="59"/>
  <c r="EK553" i="59"/>
  <c r="EJ553" i="59"/>
  <c r="EI553" i="59"/>
  <c r="EH553" i="59"/>
  <c r="EG553" i="59"/>
  <c r="EF553" i="59"/>
  <c r="EE553" i="59"/>
  <c r="ED553" i="59"/>
  <c r="EC553" i="59"/>
  <c r="EB553" i="59"/>
  <c r="EA553" i="59"/>
  <c r="DZ553" i="59"/>
  <c r="DY553" i="59"/>
  <c r="DX553" i="59"/>
  <c r="DW553" i="59"/>
  <c r="DV553" i="59"/>
  <c r="DU553" i="59"/>
  <c r="DT553" i="59"/>
  <c r="DS553" i="59"/>
  <c r="DR553" i="59"/>
  <c r="DQ553" i="59"/>
  <c r="DP553" i="59"/>
  <c r="DO553" i="59"/>
  <c r="DN553" i="59"/>
  <c r="DM553" i="59"/>
  <c r="DL553" i="59"/>
  <c r="DK553" i="59"/>
  <c r="DJ553" i="59"/>
  <c r="DI553" i="59"/>
  <c r="DH553" i="59"/>
  <c r="DG553" i="59"/>
  <c r="DF553" i="59"/>
  <c r="DE553" i="59"/>
  <c r="DD553" i="59"/>
  <c r="DC553" i="59"/>
  <c r="DB553" i="59"/>
  <c r="DA553" i="59"/>
  <c r="CZ553" i="59"/>
  <c r="CY553" i="59"/>
  <c r="CX553" i="59"/>
  <c r="CW553" i="59"/>
  <c r="CV553" i="59"/>
  <c r="CU553" i="59"/>
  <c r="CT553" i="59"/>
  <c r="CS553" i="59"/>
  <c r="CR553" i="59"/>
  <c r="CQ553" i="59"/>
  <c r="CP553" i="59"/>
  <c r="CO553" i="59"/>
  <c r="CN553" i="59"/>
  <c r="CM553" i="59"/>
  <c r="CL553" i="59"/>
  <c r="CK553" i="59"/>
  <c r="CJ553" i="59"/>
  <c r="CI553" i="59"/>
  <c r="CH553" i="59"/>
  <c r="CG553" i="59"/>
  <c r="CF553" i="59"/>
  <c r="CE553" i="59"/>
  <c r="CD553" i="59"/>
  <c r="CC553" i="59"/>
  <c r="CB553" i="59"/>
  <c r="CA553" i="59"/>
  <c r="BZ553" i="59"/>
  <c r="BY553" i="59"/>
  <c r="BX553" i="59"/>
  <c r="BW553" i="59"/>
  <c r="BV553" i="59"/>
  <c r="BU553" i="59"/>
  <c r="BT553" i="59"/>
  <c r="BS553" i="59"/>
  <c r="BR553" i="59"/>
  <c r="BQ553" i="59"/>
  <c r="BP553" i="59"/>
  <c r="BO553" i="59"/>
  <c r="BN553" i="59"/>
  <c r="BM553" i="59"/>
  <c r="BL553" i="59"/>
  <c r="BK553" i="59"/>
  <c r="BJ553" i="59"/>
  <c r="BI553" i="59"/>
  <c r="BH553" i="59"/>
  <c r="BG553" i="59"/>
  <c r="BF553" i="59"/>
  <c r="BE553" i="59"/>
  <c r="BD553" i="59"/>
  <c r="BC553" i="59"/>
  <c r="BB553" i="59"/>
  <c r="BA553" i="59"/>
  <c r="AZ553" i="59"/>
  <c r="AY553" i="59"/>
  <c r="AX553" i="59"/>
  <c r="AW553" i="59"/>
  <c r="AV553" i="59"/>
  <c r="AU553" i="59"/>
  <c r="AT553" i="59"/>
  <c r="AS553" i="59"/>
  <c r="AR553" i="59"/>
  <c r="AQ553" i="59"/>
  <c r="AP553" i="59"/>
  <c r="AO553" i="59"/>
  <c r="AN553" i="59"/>
  <c r="AM553" i="59"/>
  <c r="AL553" i="59"/>
  <c r="AK553" i="59"/>
  <c r="AJ553" i="59"/>
  <c r="AI553" i="59"/>
  <c r="AH553" i="59"/>
  <c r="AG553" i="59"/>
  <c r="AF553" i="59"/>
  <c r="AE553" i="59"/>
  <c r="AD553" i="59"/>
  <c r="AC553" i="59"/>
  <c r="AB553" i="59"/>
  <c r="AA553" i="59"/>
  <c r="Z553" i="59"/>
  <c r="Y553" i="59"/>
  <c r="X553" i="59"/>
  <c r="W553" i="59"/>
  <c r="V553" i="59"/>
  <c r="U553" i="59"/>
  <c r="T553" i="59"/>
  <c r="S553" i="59"/>
  <c r="R553" i="59"/>
  <c r="Q553" i="59"/>
  <c r="P553" i="59"/>
  <c r="O553" i="59"/>
  <c r="N553" i="59"/>
  <c r="M553" i="59"/>
  <c r="L553" i="59"/>
  <c r="K553" i="59"/>
  <c r="J553" i="59"/>
  <c r="I553" i="59"/>
  <c r="H553" i="59"/>
  <c r="G553" i="59"/>
  <c r="F553" i="59"/>
  <c r="E553" i="59"/>
  <c r="D553" i="59"/>
  <c r="C553" i="59"/>
  <c r="KQ462" i="59"/>
  <c r="KN462" i="59"/>
  <c r="KM462" i="59"/>
  <c r="KO462" i="59"/>
  <c r="KL462" i="59"/>
  <c r="KK462" i="59"/>
  <c r="KP462" i="59"/>
  <c r="KI462" i="59"/>
  <c r="KJ462" i="59"/>
  <c r="KH462" i="59"/>
  <c r="KF462" i="59"/>
  <c r="KD462" i="59"/>
  <c r="KC462" i="59"/>
  <c r="KG462" i="59"/>
  <c r="KE462" i="59"/>
  <c r="JZ462" i="59"/>
  <c r="JY462" i="59"/>
  <c r="JX462" i="59"/>
  <c r="KA462" i="59"/>
  <c r="KB462" i="59"/>
  <c r="JW462" i="59"/>
  <c r="JU462" i="59"/>
  <c r="JV462" i="59"/>
  <c r="JS462" i="59"/>
  <c r="JR462" i="59"/>
  <c r="JQ462" i="59"/>
  <c r="JP462" i="59"/>
  <c r="JO462" i="59"/>
  <c r="JT462" i="59"/>
  <c r="JN462" i="59"/>
  <c r="JM462" i="59"/>
  <c r="JL462" i="59"/>
  <c r="JK462" i="59"/>
  <c r="JH462" i="59"/>
  <c r="JI462" i="59"/>
  <c r="JG462" i="59"/>
  <c r="JF462" i="59"/>
  <c r="JE462" i="59"/>
  <c r="JD462" i="59"/>
  <c r="JC462" i="59"/>
  <c r="JB462" i="59"/>
  <c r="JJ462" i="59"/>
  <c r="JA462" i="59"/>
  <c r="IZ462" i="59"/>
  <c r="IY462" i="59"/>
  <c r="IX462" i="59"/>
  <c r="IW462" i="59"/>
  <c r="IV462" i="59"/>
  <c r="IU462" i="59"/>
  <c r="IT462" i="59"/>
  <c r="IS462" i="59"/>
  <c r="IR462" i="59"/>
  <c r="IQ462" i="59"/>
  <c r="IP462" i="59"/>
  <c r="IO462" i="59"/>
  <c r="IN462" i="59"/>
  <c r="IM462" i="59"/>
  <c r="IL462" i="59"/>
  <c r="IK462" i="59"/>
  <c r="IJ462" i="59"/>
  <c r="II462" i="59"/>
  <c r="IH462" i="59"/>
  <c r="IG462" i="59"/>
  <c r="IF462" i="59"/>
  <c r="IE462" i="59"/>
  <c r="ID462" i="59"/>
  <c r="IC462" i="59"/>
  <c r="IB462" i="59"/>
  <c r="IA462" i="59"/>
  <c r="HZ462" i="59"/>
  <c r="HY462" i="59"/>
  <c r="HX462" i="59"/>
  <c r="HW462" i="59"/>
  <c r="HV462" i="59"/>
  <c r="HU462" i="59"/>
  <c r="HT462" i="59"/>
  <c r="HQ462" i="59"/>
  <c r="HP462" i="59"/>
  <c r="HJ462" i="59"/>
  <c r="HI462" i="59"/>
  <c r="HH462" i="59"/>
  <c r="HG462" i="59"/>
  <c r="HF462" i="59"/>
  <c r="HE462" i="59"/>
  <c r="HD462" i="59"/>
  <c r="HC462" i="59"/>
  <c r="HB462" i="59"/>
  <c r="HA462" i="59"/>
  <c r="GZ462" i="59"/>
  <c r="GY462" i="59"/>
  <c r="HO462" i="59"/>
  <c r="HK462" i="59"/>
  <c r="HN462" i="59"/>
  <c r="HS462" i="59"/>
  <c r="HM462" i="59"/>
  <c r="HR462" i="59"/>
  <c r="HL462" i="59"/>
  <c r="GX462" i="59"/>
  <c r="GW462" i="59"/>
  <c r="GV462" i="59"/>
  <c r="GU462" i="59"/>
  <c r="GT462" i="59"/>
  <c r="GS462" i="59"/>
  <c r="GR462" i="59"/>
  <c r="GQ462" i="59"/>
  <c r="GP462" i="59"/>
  <c r="GO462" i="59"/>
  <c r="GN462" i="59"/>
  <c r="GM462" i="59"/>
  <c r="GL462" i="59"/>
  <c r="GK462" i="59"/>
  <c r="GJ462" i="59"/>
  <c r="GI462" i="59"/>
  <c r="GH462" i="59"/>
  <c r="GG462" i="59"/>
  <c r="GF462" i="59"/>
  <c r="GE462" i="59"/>
  <c r="GD462" i="59"/>
  <c r="GC462" i="59"/>
  <c r="GB462" i="59"/>
  <c r="GA462" i="59"/>
  <c r="FZ462" i="59"/>
  <c r="FY462" i="59"/>
  <c r="FX462" i="59"/>
  <c r="FW462" i="59"/>
  <c r="FV462" i="59"/>
  <c r="FU462" i="59"/>
  <c r="FT462" i="59"/>
  <c r="FS462" i="59"/>
  <c r="FR462" i="59"/>
  <c r="FQ462" i="59"/>
  <c r="FP462" i="59"/>
  <c r="FO462" i="59"/>
  <c r="FN462" i="59"/>
  <c r="FM462" i="59"/>
  <c r="FL462" i="59"/>
  <c r="FK462" i="59"/>
  <c r="FJ462" i="59"/>
  <c r="FI462" i="59"/>
  <c r="FH462" i="59"/>
  <c r="FG462" i="59"/>
  <c r="FF462" i="59"/>
  <c r="FE462" i="59"/>
  <c r="FD462" i="59"/>
  <c r="FC462" i="59"/>
  <c r="FB462" i="59"/>
  <c r="FA462" i="59"/>
  <c r="EZ462" i="59"/>
  <c r="EY462" i="59"/>
  <c r="EX462" i="59"/>
  <c r="EW462" i="59"/>
  <c r="EV462" i="59"/>
  <c r="EU462" i="59"/>
  <c r="ET462" i="59"/>
  <c r="ES462" i="59"/>
  <c r="ER462" i="59"/>
  <c r="EQ462" i="59"/>
  <c r="EP462" i="59"/>
  <c r="EO462" i="59"/>
  <c r="EN462" i="59"/>
  <c r="EM462" i="59"/>
  <c r="EL462" i="59"/>
  <c r="EK462" i="59"/>
  <c r="EJ462" i="59"/>
  <c r="EI462" i="59"/>
  <c r="EH462" i="59"/>
  <c r="EG462" i="59"/>
  <c r="EF462" i="59"/>
  <c r="EE462" i="59"/>
  <c r="ED462" i="59"/>
  <c r="EC462" i="59"/>
  <c r="EB462" i="59"/>
  <c r="EA462" i="59"/>
  <c r="DZ462" i="59"/>
  <c r="DY462" i="59"/>
  <c r="DX462" i="59"/>
  <c r="DW462" i="59"/>
  <c r="DV462" i="59"/>
  <c r="DU462" i="59"/>
  <c r="DT462" i="59"/>
  <c r="DS462" i="59"/>
  <c r="DR462" i="59"/>
  <c r="DQ462" i="59"/>
  <c r="DP462" i="59"/>
  <c r="DO462" i="59"/>
  <c r="DN462" i="59"/>
  <c r="DM462" i="59"/>
  <c r="DL462" i="59"/>
  <c r="DK462" i="59"/>
  <c r="DJ462" i="59"/>
  <c r="DI462" i="59"/>
  <c r="DH462" i="59"/>
  <c r="DG462" i="59"/>
  <c r="DF462" i="59"/>
  <c r="DE462" i="59"/>
  <c r="DD462" i="59"/>
  <c r="DC462" i="59"/>
  <c r="DB462" i="59"/>
  <c r="DA462" i="59"/>
  <c r="CZ462" i="59"/>
  <c r="CY462" i="59"/>
  <c r="CX462" i="59"/>
  <c r="CW462" i="59"/>
  <c r="CV462" i="59"/>
  <c r="CU462" i="59"/>
  <c r="CT462" i="59"/>
  <c r="CS462" i="59"/>
  <c r="CR462" i="59"/>
  <c r="CQ462" i="59"/>
  <c r="CP462" i="59"/>
  <c r="CO462" i="59"/>
  <c r="CN462" i="59"/>
  <c r="CM462" i="59"/>
  <c r="CL462" i="59"/>
  <c r="CK462" i="59"/>
  <c r="CJ462" i="59"/>
  <c r="CI462" i="59"/>
  <c r="CH462" i="59"/>
  <c r="CG462" i="59"/>
  <c r="CF462" i="59"/>
  <c r="CE462" i="59"/>
  <c r="CD462" i="59"/>
  <c r="CC462" i="59"/>
  <c r="CB462" i="59"/>
  <c r="CA462" i="59"/>
  <c r="BZ462" i="59"/>
  <c r="BY462" i="59"/>
  <c r="BX462" i="59"/>
  <c r="BW462" i="59"/>
  <c r="BV462" i="59"/>
  <c r="BU462" i="59"/>
  <c r="BT462" i="59"/>
  <c r="BS462" i="59"/>
  <c r="BR462" i="59"/>
  <c r="BQ462" i="59"/>
  <c r="BP462" i="59"/>
  <c r="BO462" i="59"/>
  <c r="BN462" i="59"/>
  <c r="BM462" i="59"/>
  <c r="BL462" i="59"/>
  <c r="BK462" i="59"/>
  <c r="BJ462" i="59"/>
  <c r="BI462" i="59"/>
  <c r="BH462" i="59"/>
  <c r="BG462" i="59"/>
  <c r="BF462" i="59"/>
  <c r="BE462" i="59"/>
  <c r="BD462" i="59"/>
  <c r="BC462" i="59"/>
  <c r="BB462" i="59"/>
  <c r="BA462" i="59"/>
  <c r="AZ462" i="59"/>
  <c r="AY462" i="59"/>
  <c r="AX462" i="59"/>
  <c r="AW462" i="59"/>
  <c r="AV462" i="59"/>
  <c r="AU462" i="59"/>
  <c r="AT462" i="59"/>
  <c r="AS462" i="59"/>
  <c r="AR462" i="59"/>
  <c r="AQ462" i="59"/>
  <c r="AP462" i="59"/>
  <c r="AO462" i="59"/>
  <c r="AN462" i="59"/>
  <c r="AM462" i="59"/>
  <c r="AL462" i="59"/>
  <c r="AK462" i="59"/>
  <c r="AJ462" i="59"/>
  <c r="AI462" i="59"/>
  <c r="AH462" i="59"/>
  <c r="AG462" i="59"/>
  <c r="AF462" i="59"/>
  <c r="AE462" i="59"/>
  <c r="AD462" i="59"/>
  <c r="AC462" i="59"/>
  <c r="AB462" i="59"/>
  <c r="AA462" i="59"/>
  <c r="Z462" i="59"/>
  <c r="Y462" i="59"/>
  <c r="X462" i="59"/>
  <c r="W462" i="59"/>
  <c r="V462" i="59"/>
  <c r="U462" i="59"/>
  <c r="T462" i="59"/>
  <c r="S462" i="59"/>
  <c r="R462" i="59"/>
  <c r="Q462" i="59"/>
  <c r="P462" i="59"/>
  <c r="O462" i="59"/>
  <c r="N462" i="59"/>
  <c r="M462" i="59"/>
  <c r="L462" i="59"/>
  <c r="K462" i="59"/>
  <c r="J462" i="59"/>
  <c r="I462" i="59"/>
  <c r="H462" i="59"/>
  <c r="G462" i="59"/>
  <c r="F462" i="59"/>
  <c r="E462" i="59"/>
  <c r="D462" i="59"/>
  <c r="C462" i="59"/>
  <c r="KQ528" i="59"/>
  <c r="KP528" i="59"/>
  <c r="KO528" i="59"/>
  <c r="KN528" i="59"/>
  <c r="KL528" i="59"/>
  <c r="KM528" i="59"/>
  <c r="KJ528" i="59"/>
  <c r="KG528" i="59"/>
  <c r="KK528" i="59"/>
  <c r="KH528" i="59"/>
  <c r="KI528" i="59"/>
  <c r="KE528" i="59"/>
  <c r="KC528" i="59"/>
  <c r="KB528" i="59"/>
  <c r="KA528" i="59"/>
  <c r="JZ528" i="59"/>
  <c r="KF528" i="59"/>
  <c r="KD528" i="59"/>
  <c r="JY528" i="59"/>
  <c r="JX528" i="59"/>
  <c r="JT528" i="59"/>
  <c r="JW528" i="59"/>
  <c r="JU528" i="59"/>
  <c r="JS528" i="59"/>
  <c r="JR528" i="59"/>
  <c r="JQ528" i="59"/>
  <c r="JV528" i="59"/>
  <c r="JP528" i="59"/>
  <c r="JN528" i="59"/>
  <c r="JM528" i="59"/>
  <c r="JL528" i="59"/>
  <c r="JK528" i="59"/>
  <c r="JI528" i="59"/>
  <c r="JJ528" i="59"/>
  <c r="JO528" i="59"/>
  <c r="JE528" i="59"/>
  <c r="JH528" i="59"/>
  <c r="JG528" i="59"/>
  <c r="JF528" i="59"/>
  <c r="JD528" i="59"/>
  <c r="IX528" i="59"/>
  <c r="IW528" i="59"/>
  <c r="JB528" i="59"/>
  <c r="IV528" i="59"/>
  <c r="JA528" i="59"/>
  <c r="IU528" i="59"/>
  <c r="IR528" i="59"/>
  <c r="IQ528" i="59"/>
  <c r="IP528" i="59"/>
  <c r="IO528" i="59"/>
  <c r="IN528" i="59"/>
  <c r="IM528" i="59"/>
  <c r="IL528" i="59"/>
  <c r="IK528" i="59"/>
  <c r="IJ528" i="59"/>
  <c r="II528" i="59"/>
  <c r="IH528" i="59"/>
  <c r="IZ528" i="59"/>
  <c r="IT528" i="59"/>
  <c r="JC528" i="59"/>
  <c r="IY528" i="59"/>
  <c r="IS528" i="59"/>
  <c r="IG528" i="59"/>
  <c r="IF528" i="59"/>
  <c r="IE528" i="59"/>
  <c r="ID528" i="59"/>
  <c r="IC528" i="59"/>
  <c r="IB528" i="59"/>
  <c r="IA528" i="59"/>
  <c r="HZ528" i="59"/>
  <c r="HY528" i="59"/>
  <c r="HX528" i="59"/>
  <c r="HW528" i="59"/>
  <c r="HV528" i="59"/>
  <c r="HU528" i="59"/>
  <c r="HT528" i="59"/>
  <c r="HS528" i="59"/>
  <c r="HR528" i="59"/>
  <c r="HQ528" i="59"/>
  <c r="HP528" i="59"/>
  <c r="HO528" i="59"/>
  <c r="HN528" i="59"/>
  <c r="HM528" i="59"/>
  <c r="HL528" i="59"/>
  <c r="HK528" i="59"/>
  <c r="HJ528" i="59"/>
  <c r="HI528" i="59"/>
  <c r="HH528" i="59"/>
  <c r="HG528" i="59"/>
  <c r="HF528" i="59"/>
  <c r="HE528" i="59"/>
  <c r="HD528" i="59"/>
  <c r="HC528" i="59"/>
  <c r="HB528" i="59"/>
  <c r="HA528" i="59"/>
  <c r="GZ528" i="59"/>
  <c r="GY528" i="59"/>
  <c r="GX528" i="59"/>
  <c r="GW528" i="59"/>
  <c r="GV528" i="59"/>
  <c r="GU528" i="59"/>
  <c r="GT528" i="59"/>
  <c r="GS528" i="59"/>
  <c r="GR528" i="59"/>
  <c r="GQ528" i="59"/>
  <c r="GP528" i="59"/>
  <c r="GO528" i="59"/>
  <c r="GN528" i="59"/>
  <c r="GM528" i="59"/>
  <c r="GL528" i="59"/>
  <c r="GK528" i="59"/>
  <c r="GJ528" i="59"/>
  <c r="GI528" i="59"/>
  <c r="GH528" i="59"/>
  <c r="GG528" i="59"/>
  <c r="GF528" i="59"/>
  <c r="GE528" i="59"/>
  <c r="GD528" i="59"/>
  <c r="GC528" i="59"/>
  <c r="GB528" i="59"/>
  <c r="GA528" i="59"/>
  <c r="FZ528" i="59"/>
  <c r="FY528" i="59"/>
  <c r="FX528" i="59"/>
  <c r="FW528" i="59"/>
  <c r="FV528" i="59"/>
  <c r="FU528" i="59"/>
  <c r="FT528" i="59"/>
  <c r="FS528" i="59"/>
  <c r="FR528" i="59"/>
  <c r="FQ528" i="59"/>
  <c r="FP528" i="59"/>
  <c r="FO528" i="59"/>
  <c r="FN528" i="59"/>
  <c r="FM528" i="59"/>
  <c r="FL528" i="59"/>
  <c r="FK528" i="59"/>
  <c r="FJ528" i="59"/>
  <c r="FI528" i="59"/>
  <c r="FH528" i="59"/>
  <c r="FG528" i="59"/>
  <c r="FF528" i="59"/>
  <c r="FE528" i="59"/>
  <c r="FD528" i="59"/>
  <c r="FC528" i="59"/>
  <c r="FB528" i="59"/>
  <c r="FA528" i="59"/>
  <c r="EZ528" i="59"/>
  <c r="EY528" i="59"/>
  <c r="EX528" i="59"/>
  <c r="EW528" i="59"/>
  <c r="EV528" i="59"/>
  <c r="EU528" i="59"/>
  <c r="ET528" i="59"/>
  <c r="ES528" i="59"/>
  <c r="ER528" i="59"/>
  <c r="EQ528" i="59"/>
  <c r="EP528" i="59"/>
  <c r="EO528" i="59"/>
  <c r="EN528" i="59"/>
  <c r="EM528" i="59"/>
  <c r="EL528" i="59"/>
  <c r="EK528" i="59"/>
  <c r="EJ528" i="59"/>
  <c r="EI528" i="59"/>
  <c r="EH528" i="59"/>
  <c r="EG528" i="59"/>
  <c r="EF528" i="59"/>
  <c r="EE528" i="59"/>
  <c r="ED528" i="59"/>
  <c r="EC528" i="59"/>
  <c r="EB528" i="59"/>
  <c r="EA528" i="59"/>
  <c r="DZ528" i="59"/>
  <c r="DY528" i="59"/>
  <c r="DX528" i="59"/>
  <c r="DW528" i="59"/>
  <c r="DV528" i="59"/>
  <c r="DU528" i="59"/>
  <c r="DT528" i="59"/>
  <c r="DS528" i="59"/>
  <c r="DR528" i="59"/>
  <c r="DQ528" i="59"/>
  <c r="DP528" i="59"/>
  <c r="DO528" i="59"/>
  <c r="DN528" i="59"/>
  <c r="DM528" i="59"/>
  <c r="DL528" i="59"/>
  <c r="DK528" i="59"/>
  <c r="DJ528" i="59"/>
  <c r="DI528" i="59"/>
  <c r="DH528" i="59"/>
  <c r="DG528" i="59"/>
  <c r="DF528" i="59"/>
  <c r="DE528" i="59"/>
  <c r="DD528" i="59"/>
  <c r="DC528" i="59"/>
  <c r="DB528" i="59"/>
  <c r="DA528" i="59"/>
  <c r="CZ528" i="59"/>
  <c r="CY528" i="59"/>
  <c r="CX528" i="59"/>
  <c r="CW528" i="59"/>
  <c r="CV528" i="59"/>
  <c r="CU528" i="59"/>
  <c r="CT528" i="59"/>
  <c r="CS528" i="59"/>
  <c r="CR528" i="59"/>
  <c r="CQ528" i="59"/>
  <c r="CP528" i="59"/>
  <c r="CO528" i="59"/>
  <c r="CN528" i="59"/>
  <c r="CM528" i="59"/>
  <c r="CL528" i="59"/>
  <c r="CK528" i="59"/>
  <c r="CJ528" i="59"/>
  <c r="CI528" i="59"/>
  <c r="CH528" i="59"/>
  <c r="CG528" i="59"/>
  <c r="CF528" i="59"/>
  <c r="CE528" i="59"/>
  <c r="CD528" i="59"/>
  <c r="CC528" i="59"/>
  <c r="CB528" i="59"/>
  <c r="CA528" i="59"/>
  <c r="BZ528" i="59"/>
  <c r="BY528" i="59"/>
  <c r="BX528" i="59"/>
  <c r="BW528" i="59"/>
  <c r="BV528" i="59"/>
  <c r="BU528" i="59"/>
  <c r="BT528" i="59"/>
  <c r="BS528" i="59"/>
  <c r="BR528" i="59"/>
  <c r="BQ528" i="59"/>
  <c r="BP528" i="59"/>
  <c r="BO528" i="59"/>
  <c r="BN528" i="59"/>
  <c r="BM528" i="59"/>
  <c r="BL528" i="59"/>
  <c r="BK528" i="59"/>
  <c r="BJ528" i="59"/>
  <c r="BI528" i="59"/>
  <c r="BH528" i="59"/>
  <c r="BG528" i="59"/>
  <c r="BF528" i="59"/>
  <c r="BE528" i="59"/>
  <c r="BD528" i="59"/>
  <c r="BC528" i="59"/>
  <c r="BB528" i="59"/>
  <c r="BA528" i="59"/>
  <c r="AZ528" i="59"/>
  <c r="AY528" i="59"/>
  <c r="AX528" i="59"/>
  <c r="AW528" i="59"/>
  <c r="AV528" i="59"/>
  <c r="AU528" i="59"/>
  <c r="AT528" i="59"/>
  <c r="AS528" i="59"/>
  <c r="AR528" i="59"/>
  <c r="AQ528" i="59"/>
  <c r="AP528" i="59"/>
  <c r="AO528" i="59"/>
  <c r="AN528" i="59"/>
  <c r="AM528" i="59"/>
  <c r="AL528" i="59"/>
  <c r="AK528" i="59"/>
  <c r="AJ528" i="59"/>
  <c r="AI528" i="59"/>
  <c r="AH528" i="59"/>
  <c r="AG528" i="59"/>
  <c r="AF528" i="59"/>
  <c r="AE528" i="59"/>
  <c r="AD528" i="59"/>
  <c r="AC528" i="59"/>
  <c r="AB528" i="59"/>
  <c r="AA528" i="59"/>
  <c r="Z528" i="59"/>
  <c r="Y528" i="59"/>
  <c r="X528" i="59"/>
  <c r="W528" i="59"/>
  <c r="V528" i="59"/>
  <c r="U528" i="59"/>
  <c r="T528" i="59"/>
  <c r="S528" i="59"/>
  <c r="R528" i="59"/>
  <c r="Q528" i="59"/>
  <c r="P528" i="59"/>
  <c r="O528" i="59"/>
  <c r="N528" i="59"/>
  <c r="M528" i="59"/>
  <c r="L528" i="59"/>
  <c r="K528" i="59"/>
  <c r="J528" i="59"/>
  <c r="I528" i="59"/>
  <c r="H528" i="59"/>
  <c r="G528" i="59"/>
  <c r="F528" i="59"/>
  <c r="E528" i="59"/>
  <c r="D528" i="59"/>
  <c r="C528" i="59"/>
  <c r="KQ550" i="59"/>
  <c r="KO550" i="59"/>
  <c r="KN550" i="59"/>
  <c r="KM550" i="59"/>
  <c r="KK550" i="59"/>
  <c r="KJ550" i="59"/>
  <c r="KI550" i="59"/>
  <c r="KH550" i="59"/>
  <c r="KG550" i="59"/>
  <c r="KP550" i="59"/>
  <c r="KL550" i="59"/>
  <c r="KF550" i="59"/>
  <c r="KE550" i="59"/>
  <c r="KC550" i="59"/>
  <c r="KD550" i="59"/>
  <c r="KA550" i="59"/>
  <c r="KB550" i="59"/>
  <c r="JZ550" i="59"/>
  <c r="JY550" i="59"/>
  <c r="JX550" i="59"/>
  <c r="JW550" i="59"/>
  <c r="JV550" i="59"/>
  <c r="JU550" i="59"/>
  <c r="JT550" i="59"/>
  <c r="JS550" i="59"/>
  <c r="JR550" i="59"/>
  <c r="JQ550" i="59"/>
  <c r="JP550" i="59"/>
  <c r="JO550" i="59"/>
  <c r="JN550" i="59"/>
  <c r="JM550" i="59"/>
  <c r="JL550" i="59"/>
  <c r="JK550" i="59"/>
  <c r="JJ550" i="59"/>
  <c r="JG550" i="59"/>
  <c r="JF550" i="59"/>
  <c r="JH550" i="59"/>
  <c r="JE550" i="59"/>
  <c r="JA550" i="59"/>
  <c r="IZ550" i="59"/>
  <c r="IY550" i="59"/>
  <c r="IX550" i="59"/>
  <c r="IW550" i="59"/>
  <c r="IV550" i="59"/>
  <c r="IU550" i="59"/>
  <c r="IT550" i="59"/>
  <c r="IS550" i="59"/>
  <c r="JB550" i="59"/>
  <c r="JD550" i="59"/>
  <c r="JI550" i="59"/>
  <c r="IR550" i="59"/>
  <c r="IQ550" i="59"/>
  <c r="IP550" i="59"/>
  <c r="IO550" i="59"/>
  <c r="IN550" i="59"/>
  <c r="IM550" i="59"/>
  <c r="IL550" i="59"/>
  <c r="IK550" i="59"/>
  <c r="IJ550" i="59"/>
  <c r="II550" i="59"/>
  <c r="IH550" i="59"/>
  <c r="IG550" i="59"/>
  <c r="JC550" i="59"/>
  <c r="IF550" i="59"/>
  <c r="IE550" i="59"/>
  <c r="ID550" i="59"/>
  <c r="IC550" i="59"/>
  <c r="IB550" i="59"/>
  <c r="IA550" i="59"/>
  <c r="HZ550" i="59"/>
  <c r="HY550" i="59"/>
  <c r="HX550" i="59"/>
  <c r="HW550" i="59"/>
  <c r="HV550" i="59"/>
  <c r="HU550" i="59"/>
  <c r="HT550" i="59"/>
  <c r="HS550" i="59"/>
  <c r="HR550" i="59"/>
  <c r="HQ550" i="59"/>
  <c r="HP550" i="59"/>
  <c r="HO550" i="59"/>
  <c r="HN550" i="59"/>
  <c r="HM550" i="59"/>
  <c r="HL550" i="59"/>
  <c r="HK550" i="59"/>
  <c r="HJ550" i="59"/>
  <c r="HI550" i="59"/>
  <c r="HH550" i="59"/>
  <c r="HG550" i="59"/>
  <c r="HF550" i="59"/>
  <c r="HE550" i="59"/>
  <c r="HD550" i="59"/>
  <c r="HC550" i="59"/>
  <c r="HB550" i="59"/>
  <c r="HA550" i="59"/>
  <c r="GZ550" i="59"/>
  <c r="GY550" i="59"/>
  <c r="GX550" i="59"/>
  <c r="GW550" i="59"/>
  <c r="GV550" i="59"/>
  <c r="GU550" i="59"/>
  <c r="GT550" i="59"/>
  <c r="GS550" i="59"/>
  <c r="GR550" i="59"/>
  <c r="GQ550" i="59"/>
  <c r="GP550" i="59"/>
  <c r="GO550" i="59"/>
  <c r="GN550" i="59"/>
  <c r="GM550" i="59"/>
  <c r="GL550" i="59"/>
  <c r="GK550" i="59"/>
  <c r="GJ550" i="59"/>
  <c r="GI550" i="59"/>
  <c r="GH550" i="59"/>
  <c r="GG550" i="59"/>
  <c r="GF550" i="59"/>
  <c r="GE550" i="59"/>
  <c r="GD550" i="59"/>
  <c r="GC550" i="59"/>
  <c r="GB550" i="59"/>
  <c r="GA550" i="59"/>
  <c r="FZ550" i="59"/>
  <c r="FY550" i="59"/>
  <c r="FX550" i="59"/>
  <c r="FW550" i="59"/>
  <c r="FV550" i="59"/>
  <c r="FU550" i="59"/>
  <c r="FT550" i="59"/>
  <c r="FS550" i="59"/>
  <c r="FR550" i="59"/>
  <c r="FQ550" i="59"/>
  <c r="FP550" i="59"/>
  <c r="FO550" i="59"/>
  <c r="FN550" i="59"/>
  <c r="FM550" i="59"/>
  <c r="FL550" i="59"/>
  <c r="FK550" i="59"/>
  <c r="FJ550" i="59"/>
  <c r="FI550" i="59"/>
  <c r="FH550" i="59"/>
  <c r="FG550" i="59"/>
  <c r="FF550" i="59"/>
  <c r="FE550" i="59"/>
  <c r="FD550" i="59"/>
  <c r="FC550" i="59"/>
  <c r="FB550" i="59"/>
  <c r="FA550" i="59"/>
  <c r="EZ550" i="59"/>
  <c r="EY550" i="59"/>
  <c r="EX550" i="59"/>
  <c r="EW550" i="59"/>
  <c r="EV550" i="59"/>
  <c r="EU550" i="59"/>
  <c r="ET550" i="59"/>
  <c r="ES550" i="59"/>
  <c r="ER550" i="59"/>
  <c r="EQ550" i="59"/>
  <c r="EP550" i="59"/>
  <c r="EO550" i="59"/>
  <c r="EN550" i="59"/>
  <c r="EM550" i="59"/>
  <c r="EL550" i="59"/>
  <c r="EK550" i="59"/>
  <c r="EJ550" i="59"/>
  <c r="EI550" i="59"/>
  <c r="EH550" i="59"/>
  <c r="EG550" i="59"/>
  <c r="EF550" i="59"/>
  <c r="EE550" i="59"/>
  <c r="ED550" i="59"/>
  <c r="EC550" i="59"/>
  <c r="EB550" i="59"/>
  <c r="EA550" i="59"/>
  <c r="DZ550" i="59"/>
  <c r="DY550" i="59"/>
  <c r="DX550" i="59"/>
  <c r="DW550" i="59"/>
  <c r="DV550" i="59"/>
  <c r="DU550" i="59"/>
  <c r="DT550" i="59"/>
  <c r="DS550" i="59"/>
  <c r="DR550" i="59"/>
  <c r="DQ550" i="59"/>
  <c r="DP550" i="59"/>
  <c r="DO550" i="59"/>
  <c r="DN550" i="59"/>
  <c r="DM550" i="59"/>
  <c r="DL550" i="59"/>
  <c r="DK550" i="59"/>
  <c r="DJ550" i="59"/>
  <c r="DI550" i="59"/>
  <c r="DH550" i="59"/>
  <c r="DG550" i="59"/>
  <c r="DF550" i="59"/>
  <c r="DE550" i="59"/>
  <c r="DD550" i="59"/>
  <c r="DC550" i="59"/>
  <c r="DB550" i="59"/>
  <c r="DA550" i="59"/>
  <c r="CZ550" i="59"/>
  <c r="CY550" i="59"/>
  <c r="CX550" i="59"/>
  <c r="CW550" i="59"/>
  <c r="CV550" i="59"/>
  <c r="CU550" i="59"/>
  <c r="CT550" i="59"/>
  <c r="CS550" i="59"/>
  <c r="CR550" i="59"/>
  <c r="CQ550" i="59"/>
  <c r="CP550" i="59"/>
  <c r="CO550" i="59"/>
  <c r="CN550" i="59"/>
  <c r="CM550" i="59"/>
  <c r="CL550" i="59"/>
  <c r="CK550" i="59"/>
  <c r="CJ550" i="59"/>
  <c r="CI550" i="59"/>
  <c r="CH550" i="59"/>
  <c r="CG550" i="59"/>
  <c r="CF550" i="59"/>
  <c r="CE550" i="59"/>
  <c r="CD550" i="59"/>
  <c r="CC550" i="59"/>
  <c r="CB550" i="59"/>
  <c r="CA550" i="59"/>
  <c r="BZ550" i="59"/>
  <c r="BY550" i="59"/>
  <c r="BX550" i="59"/>
  <c r="BW550" i="59"/>
  <c r="BV550" i="59"/>
  <c r="BU550" i="59"/>
  <c r="BT550" i="59"/>
  <c r="BS550" i="59"/>
  <c r="BR550" i="59"/>
  <c r="BQ550" i="59"/>
  <c r="BP550" i="59"/>
  <c r="BO550" i="59"/>
  <c r="BN550" i="59"/>
  <c r="BM550" i="59"/>
  <c r="BL550" i="59"/>
  <c r="BK550" i="59"/>
  <c r="BJ550" i="59"/>
  <c r="BI550" i="59"/>
  <c r="BH550" i="59"/>
  <c r="BG550" i="59"/>
  <c r="BF550" i="59"/>
  <c r="BE550" i="59"/>
  <c r="BD550" i="59"/>
  <c r="BC550" i="59"/>
  <c r="BB550" i="59"/>
  <c r="BA550" i="59"/>
  <c r="AZ550" i="59"/>
  <c r="AY550" i="59"/>
  <c r="AX550" i="59"/>
  <c r="AW550" i="59"/>
  <c r="AV550" i="59"/>
  <c r="AU550" i="59"/>
  <c r="AT550" i="59"/>
  <c r="AS550" i="59"/>
  <c r="AR550" i="59"/>
  <c r="AQ550" i="59"/>
  <c r="AP550" i="59"/>
  <c r="AO550" i="59"/>
  <c r="AN550" i="59"/>
  <c r="AM550" i="59"/>
  <c r="AL550" i="59"/>
  <c r="AK550" i="59"/>
  <c r="AJ550" i="59"/>
  <c r="AI550" i="59"/>
  <c r="AH550" i="59"/>
  <c r="AG550" i="59"/>
  <c r="AF550" i="59"/>
  <c r="AE550" i="59"/>
  <c r="AD550" i="59"/>
  <c r="AC550" i="59"/>
  <c r="AB550" i="59"/>
  <c r="AA550" i="59"/>
  <c r="Z550" i="59"/>
  <c r="Y550" i="59"/>
  <c r="X550" i="59"/>
  <c r="W550" i="59"/>
  <c r="V550" i="59"/>
  <c r="U550" i="59"/>
  <c r="T550" i="59"/>
  <c r="S550" i="59"/>
  <c r="R550" i="59"/>
  <c r="Q550" i="59"/>
  <c r="P550" i="59"/>
  <c r="O550" i="59"/>
  <c r="N550" i="59"/>
  <c r="M550" i="59"/>
  <c r="L550" i="59"/>
  <c r="K550" i="59"/>
  <c r="J550" i="59"/>
  <c r="I550" i="59"/>
  <c r="H550" i="59"/>
  <c r="G550" i="59"/>
  <c r="F550" i="59"/>
  <c r="E550" i="59"/>
  <c r="D550" i="59"/>
  <c r="C550" i="59"/>
  <c r="KQ448" i="59"/>
  <c r="KP448" i="59"/>
  <c r="KO448" i="59"/>
  <c r="KN448" i="59"/>
  <c r="KL448" i="59"/>
  <c r="KM448" i="59"/>
  <c r="KK448" i="59"/>
  <c r="KJ448" i="59"/>
  <c r="KI448" i="59"/>
  <c r="KH448" i="59"/>
  <c r="KG448" i="59"/>
  <c r="KF448" i="59"/>
  <c r="KD448" i="59"/>
  <c r="KE448" i="59"/>
  <c r="JZ448" i="59"/>
  <c r="KA448" i="59"/>
  <c r="KC448" i="59"/>
  <c r="JY448" i="59"/>
  <c r="JX448" i="59"/>
  <c r="JW448" i="59"/>
  <c r="JV448" i="59"/>
  <c r="JU448" i="59"/>
  <c r="KB448" i="59"/>
  <c r="JT448" i="59"/>
  <c r="JS448" i="59"/>
  <c r="JR448" i="59"/>
  <c r="JQ448" i="59"/>
  <c r="JO448" i="59"/>
  <c r="JP448" i="59"/>
  <c r="JL448" i="59"/>
  <c r="JN448" i="59"/>
  <c r="JK448" i="59"/>
  <c r="JH448" i="59"/>
  <c r="JG448" i="59"/>
  <c r="JF448" i="59"/>
  <c r="JI448" i="59"/>
  <c r="JM448" i="59"/>
  <c r="JJ448" i="59"/>
  <c r="JB448" i="59"/>
  <c r="JA448" i="59"/>
  <c r="IZ448" i="59"/>
  <c r="IY448" i="59"/>
  <c r="IX448" i="59"/>
  <c r="IW448" i="59"/>
  <c r="IV448" i="59"/>
  <c r="IU448" i="59"/>
  <c r="IT448" i="59"/>
  <c r="IS448" i="59"/>
  <c r="JC448" i="59"/>
  <c r="JD448" i="59"/>
  <c r="IR448" i="59"/>
  <c r="IQ448" i="59"/>
  <c r="IP448" i="59"/>
  <c r="IO448" i="59"/>
  <c r="IN448" i="59"/>
  <c r="IM448" i="59"/>
  <c r="IL448" i="59"/>
  <c r="IK448" i="59"/>
  <c r="IJ448" i="59"/>
  <c r="II448" i="59"/>
  <c r="IH448" i="59"/>
  <c r="JE448" i="59"/>
  <c r="IG448" i="59"/>
  <c r="IF448" i="59"/>
  <c r="IE448" i="59"/>
  <c r="ID448" i="59"/>
  <c r="IC448" i="59"/>
  <c r="IB448" i="59"/>
  <c r="IA448" i="59"/>
  <c r="HZ448" i="59"/>
  <c r="HY448" i="59"/>
  <c r="HX448" i="59"/>
  <c r="HW448" i="59"/>
  <c r="HV448" i="59"/>
  <c r="HU448" i="59"/>
  <c r="HT448" i="59"/>
  <c r="HS448" i="59"/>
  <c r="HR448" i="59"/>
  <c r="HQ448" i="59"/>
  <c r="HP448" i="59"/>
  <c r="HO448" i="59"/>
  <c r="HN448" i="59"/>
  <c r="HM448" i="59"/>
  <c r="HL448" i="59"/>
  <c r="HK448" i="59"/>
  <c r="HJ448" i="59"/>
  <c r="HI448" i="59"/>
  <c r="HH448" i="59"/>
  <c r="HG448" i="59"/>
  <c r="HF448" i="59"/>
  <c r="HE448" i="59"/>
  <c r="HD448" i="59"/>
  <c r="HC448" i="59"/>
  <c r="HB448" i="59"/>
  <c r="HA448" i="59"/>
  <c r="GZ448" i="59"/>
  <c r="GY448" i="59"/>
  <c r="GX448" i="59"/>
  <c r="GW448" i="59"/>
  <c r="GV448" i="59"/>
  <c r="GU448" i="59"/>
  <c r="GT448" i="59"/>
  <c r="GS448" i="59"/>
  <c r="GR448" i="59"/>
  <c r="GQ448" i="59"/>
  <c r="GP448" i="59"/>
  <c r="GO448" i="59"/>
  <c r="GN448" i="59"/>
  <c r="GM448" i="59"/>
  <c r="GL448" i="59"/>
  <c r="GK448" i="59"/>
  <c r="GJ448" i="59"/>
  <c r="GI448" i="59"/>
  <c r="GH448" i="59"/>
  <c r="GG448" i="59"/>
  <c r="GF448" i="59"/>
  <c r="GE448" i="59"/>
  <c r="GD448" i="59"/>
  <c r="GC448" i="59"/>
  <c r="GB448" i="59"/>
  <c r="GA448" i="59"/>
  <c r="FZ448" i="59"/>
  <c r="FY448" i="59"/>
  <c r="FX448" i="59"/>
  <c r="FW448" i="59"/>
  <c r="FV448" i="59"/>
  <c r="FU448" i="59"/>
  <c r="FT448" i="59"/>
  <c r="FS448" i="59"/>
  <c r="FR448" i="59"/>
  <c r="FQ448" i="59"/>
  <c r="FP448" i="59"/>
  <c r="FO448" i="59"/>
  <c r="FN448" i="59"/>
  <c r="FM448" i="59"/>
  <c r="FL448" i="59"/>
  <c r="FK448" i="59"/>
  <c r="FJ448" i="59"/>
  <c r="FI448" i="59"/>
  <c r="FH448" i="59"/>
  <c r="FG448" i="59"/>
  <c r="FF448" i="59"/>
  <c r="FE448" i="59"/>
  <c r="FD448" i="59"/>
  <c r="FC448" i="59"/>
  <c r="FB448" i="59"/>
  <c r="FA448" i="59"/>
  <c r="EZ448" i="59"/>
  <c r="EY448" i="59"/>
  <c r="EX448" i="59"/>
  <c r="EW448" i="59"/>
  <c r="EV448" i="59"/>
  <c r="EU448" i="59"/>
  <c r="ET448" i="59"/>
  <c r="ES448" i="59"/>
  <c r="ER448" i="59"/>
  <c r="EQ448" i="59"/>
  <c r="EP448" i="59"/>
  <c r="EO448" i="59"/>
  <c r="EN448" i="59"/>
  <c r="EM448" i="59"/>
  <c r="EL448" i="59"/>
  <c r="EK448" i="59"/>
  <c r="EJ448" i="59"/>
  <c r="EI448" i="59"/>
  <c r="EH448" i="59"/>
  <c r="EG448" i="59"/>
  <c r="EF448" i="59"/>
  <c r="EE448" i="59"/>
  <c r="ED448" i="59"/>
  <c r="EC448" i="59"/>
  <c r="EB448" i="59"/>
  <c r="EA448" i="59"/>
  <c r="DZ448" i="59"/>
  <c r="DY448" i="59"/>
  <c r="DX448" i="59"/>
  <c r="DW448" i="59"/>
  <c r="DV448" i="59"/>
  <c r="DU448" i="59"/>
  <c r="DT448" i="59"/>
  <c r="DS448" i="59"/>
  <c r="DR448" i="59"/>
  <c r="DQ448" i="59"/>
  <c r="DP448" i="59"/>
  <c r="DO448" i="59"/>
  <c r="DN448" i="59"/>
  <c r="DM448" i="59"/>
  <c r="DL448" i="59"/>
  <c r="DK448" i="59"/>
  <c r="DJ448" i="59"/>
  <c r="DI448" i="59"/>
  <c r="DH448" i="59"/>
  <c r="DG448" i="59"/>
  <c r="DF448" i="59"/>
  <c r="DE448" i="59"/>
  <c r="DD448" i="59"/>
  <c r="DC448" i="59"/>
  <c r="DB448" i="59"/>
  <c r="DA448" i="59"/>
  <c r="CZ448" i="59"/>
  <c r="CY448" i="59"/>
  <c r="CX448" i="59"/>
  <c r="CW448" i="59"/>
  <c r="CV448" i="59"/>
  <c r="CU448" i="59"/>
  <c r="CT448" i="59"/>
  <c r="CS448" i="59"/>
  <c r="CR448" i="59"/>
  <c r="CQ448" i="59"/>
  <c r="CP448" i="59"/>
  <c r="CO448" i="59"/>
  <c r="CN448" i="59"/>
  <c r="CM448" i="59"/>
  <c r="CL448" i="59"/>
  <c r="CK448" i="59"/>
  <c r="CJ448" i="59"/>
  <c r="CI448" i="59"/>
  <c r="CH448" i="59"/>
  <c r="CG448" i="59"/>
  <c r="CF448" i="59"/>
  <c r="CE448" i="59"/>
  <c r="CD448" i="59"/>
  <c r="CC448" i="59"/>
  <c r="CB448" i="59"/>
  <c r="CA448" i="59"/>
  <c r="BZ448" i="59"/>
  <c r="BY448" i="59"/>
  <c r="BX448" i="59"/>
  <c r="BW448" i="59"/>
  <c r="BV448" i="59"/>
  <c r="BU448" i="59"/>
  <c r="BT448" i="59"/>
  <c r="BS448" i="59"/>
  <c r="BR448" i="59"/>
  <c r="BQ448" i="59"/>
  <c r="BP448" i="59"/>
  <c r="BO448" i="59"/>
  <c r="BN448" i="59"/>
  <c r="BM448" i="59"/>
  <c r="BL448" i="59"/>
  <c r="BK448" i="59"/>
  <c r="BJ448" i="59"/>
  <c r="BI448" i="59"/>
  <c r="BH448" i="59"/>
  <c r="BG448" i="59"/>
  <c r="BF448" i="59"/>
  <c r="BE448" i="59"/>
  <c r="BD448" i="59"/>
  <c r="BC448" i="59"/>
  <c r="BB448" i="59"/>
  <c r="BA448" i="59"/>
  <c r="AZ448" i="59"/>
  <c r="AY448" i="59"/>
  <c r="AX448" i="59"/>
  <c r="AW448" i="59"/>
  <c r="AV448" i="59"/>
  <c r="AU448" i="59"/>
  <c r="AT448" i="59"/>
  <c r="AS448" i="59"/>
  <c r="AR448" i="59"/>
  <c r="AQ448" i="59"/>
  <c r="AP448" i="59"/>
  <c r="AO448" i="59"/>
  <c r="AN448" i="59"/>
  <c r="AM448" i="59"/>
  <c r="AL448" i="59"/>
  <c r="AK448" i="59"/>
  <c r="AJ448" i="59"/>
  <c r="AI448" i="59"/>
  <c r="AH448" i="59"/>
  <c r="AG448" i="59"/>
  <c r="AF448" i="59"/>
  <c r="AE448" i="59"/>
  <c r="AD448" i="59"/>
  <c r="AC448" i="59"/>
  <c r="AB448" i="59"/>
  <c r="AA448" i="59"/>
  <c r="Z448" i="59"/>
  <c r="Y448" i="59"/>
  <c r="X448" i="59"/>
  <c r="W448" i="59"/>
  <c r="V448" i="59"/>
  <c r="U448" i="59"/>
  <c r="T448" i="59"/>
  <c r="S448" i="59"/>
  <c r="R448" i="59"/>
  <c r="Q448" i="59"/>
  <c r="P448" i="59"/>
  <c r="O448" i="59"/>
  <c r="N448" i="59"/>
  <c r="M448" i="59"/>
  <c r="L448" i="59"/>
  <c r="K448" i="59"/>
  <c r="J448" i="59"/>
  <c r="I448" i="59"/>
  <c r="H448" i="59"/>
  <c r="G448" i="59"/>
  <c r="F448" i="59"/>
  <c r="E448" i="59"/>
  <c r="D448" i="59"/>
  <c r="C448" i="59"/>
  <c r="KQ529" i="59"/>
  <c r="KP529" i="59"/>
  <c r="KN529" i="59"/>
  <c r="KM529" i="59"/>
  <c r="KK529" i="59"/>
  <c r="KJ529" i="59"/>
  <c r="KI529" i="59"/>
  <c r="KH529" i="59"/>
  <c r="KG529" i="59"/>
  <c r="KO529" i="59"/>
  <c r="KL529" i="59"/>
  <c r="KF529" i="59"/>
  <c r="KD529" i="59"/>
  <c r="KE529" i="59"/>
  <c r="KB529" i="59"/>
  <c r="JZ529" i="59"/>
  <c r="KA529" i="59"/>
  <c r="KC529" i="59"/>
  <c r="JY529" i="59"/>
  <c r="JX529" i="59"/>
  <c r="JW529" i="59"/>
  <c r="JV529" i="59"/>
  <c r="JU529" i="59"/>
  <c r="JT529" i="59"/>
  <c r="JS529" i="59"/>
  <c r="JR529" i="59"/>
  <c r="JQ529" i="59"/>
  <c r="JP529" i="59"/>
  <c r="JO529" i="59"/>
  <c r="JN529" i="59"/>
  <c r="JM529" i="59"/>
  <c r="JL529" i="59"/>
  <c r="JK529" i="59"/>
  <c r="JH529" i="59"/>
  <c r="JG529" i="59"/>
  <c r="JF529" i="59"/>
  <c r="JI529" i="59"/>
  <c r="JJ529" i="59"/>
  <c r="JB529" i="59"/>
  <c r="JA529" i="59"/>
  <c r="IZ529" i="59"/>
  <c r="IY529" i="59"/>
  <c r="IX529" i="59"/>
  <c r="IW529" i="59"/>
  <c r="IV529" i="59"/>
  <c r="IU529" i="59"/>
  <c r="IT529" i="59"/>
  <c r="IS529" i="59"/>
  <c r="JC529" i="59"/>
  <c r="JE529" i="59"/>
  <c r="IR529" i="59"/>
  <c r="IQ529" i="59"/>
  <c r="IP529" i="59"/>
  <c r="IO529" i="59"/>
  <c r="IN529" i="59"/>
  <c r="IM529" i="59"/>
  <c r="IL529" i="59"/>
  <c r="IK529" i="59"/>
  <c r="IJ529" i="59"/>
  <c r="II529" i="59"/>
  <c r="IH529" i="59"/>
  <c r="JD529" i="59"/>
  <c r="IG529" i="59"/>
  <c r="IF529" i="59"/>
  <c r="IE529" i="59"/>
  <c r="ID529" i="59"/>
  <c r="IC529" i="59"/>
  <c r="IB529" i="59"/>
  <c r="IA529" i="59"/>
  <c r="HZ529" i="59"/>
  <c r="HY529" i="59"/>
  <c r="HX529" i="59"/>
  <c r="HW529" i="59"/>
  <c r="HV529" i="59"/>
  <c r="HU529" i="59"/>
  <c r="HT529" i="59"/>
  <c r="HS529" i="59"/>
  <c r="HR529" i="59"/>
  <c r="HQ529" i="59"/>
  <c r="HP529" i="59"/>
  <c r="HO529" i="59"/>
  <c r="HN529" i="59"/>
  <c r="HM529" i="59"/>
  <c r="HL529" i="59"/>
  <c r="HK529" i="59"/>
  <c r="HJ529" i="59"/>
  <c r="HI529" i="59"/>
  <c r="HH529" i="59"/>
  <c r="HG529" i="59"/>
  <c r="HF529" i="59"/>
  <c r="HE529" i="59"/>
  <c r="HD529" i="59"/>
  <c r="HC529" i="59"/>
  <c r="HB529" i="59"/>
  <c r="HA529" i="59"/>
  <c r="GZ529" i="59"/>
  <c r="GY529" i="59"/>
  <c r="GX529" i="59"/>
  <c r="GW529" i="59"/>
  <c r="GV529" i="59"/>
  <c r="GU529" i="59"/>
  <c r="GT529" i="59"/>
  <c r="GS529" i="59"/>
  <c r="GR529" i="59"/>
  <c r="GQ529" i="59"/>
  <c r="GP529" i="59"/>
  <c r="GO529" i="59"/>
  <c r="GN529" i="59"/>
  <c r="GM529" i="59"/>
  <c r="GL529" i="59"/>
  <c r="GK529" i="59"/>
  <c r="GJ529" i="59"/>
  <c r="GI529" i="59"/>
  <c r="GH529" i="59"/>
  <c r="GG529" i="59"/>
  <c r="GF529" i="59"/>
  <c r="GE529" i="59"/>
  <c r="GD529" i="59"/>
  <c r="GC529" i="59"/>
  <c r="GB529" i="59"/>
  <c r="GA529" i="59"/>
  <c r="FZ529" i="59"/>
  <c r="FY529" i="59"/>
  <c r="FX529" i="59"/>
  <c r="FW529" i="59"/>
  <c r="FV529" i="59"/>
  <c r="FU529" i="59"/>
  <c r="FT529" i="59"/>
  <c r="FS529" i="59"/>
  <c r="FR529" i="59"/>
  <c r="FQ529" i="59"/>
  <c r="FP529" i="59"/>
  <c r="FO529" i="59"/>
  <c r="FN529" i="59"/>
  <c r="FM529" i="59"/>
  <c r="FL529" i="59"/>
  <c r="FK529" i="59"/>
  <c r="FJ529" i="59"/>
  <c r="FI529" i="59"/>
  <c r="FH529" i="59"/>
  <c r="FG529" i="59"/>
  <c r="FF529" i="59"/>
  <c r="FE529" i="59"/>
  <c r="FD529" i="59"/>
  <c r="FC529" i="59"/>
  <c r="FB529" i="59"/>
  <c r="FA529" i="59"/>
  <c r="EZ529" i="59"/>
  <c r="EY529" i="59"/>
  <c r="EX529" i="59"/>
  <c r="EW529" i="59"/>
  <c r="EV529" i="59"/>
  <c r="EU529" i="59"/>
  <c r="ET529" i="59"/>
  <c r="ES529" i="59"/>
  <c r="ER529" i="59"/>
  <c r="EQ529" i="59"/>
  <c r="EP529" i="59"/>
  <c r="EO529" i="59"/>
  <c r="EN529" i="59"/>
  <c r="EM529" i="59"/>
  <c r="EL529" i="59"/>
  <c r="EK529" i="59"/>
  <c r="EJ529" i="59"/>
  <c r="EI529" i="59"/>
  <c r="EH529" i="59"/>
  <c r="EG529" i="59"/>
  <c r="EF529" i="59"/>
  <c r="EE529" i="59"/>
  <c r="ED529" i="59"/>
  <c r="EC529" i="59"/>
  <c r="EB529" i="59"/>
  <c r="EA529" i="59"/>
  <c r="DZ529" i="59"/>
  <c r="DY529" i="59"/>
  <c r="DX529" i="59"/>
  <c r="DW529" i="59"/>
  <c r="DV529" i="59"/>
  <c r="DU529" i="59"/>
  <c r="DT529" i="59"/>
  <c r="DS529" i="59"/>
  <c r="DR529" i="59"/>
  <c r="DQ529" i="59"/>
  <c r="DP529" i="59"/>
  <c r="DO529" i="59"/>
  <c r="DN529" i="59"/>
  <c r="DM529" i="59"/>
  <c r="DL529" i="59"/>
  <c r="DK529" i="59"/>
  <c r="DJ529" i="59"/>
  <c r="DI529" i="59"/>
  <c r="DH529" i="59"/>
  <c r="DG529" i="59"/>
  <c r="DF529" i="59"/>
  <c r="DE529" i="59"/>
  <c r="DD529" i="59"/>
  <c r="DC529" i="59"/>
  <c r="DB529" i="59"/>
  <c r="DA529" i="59"/>
  <c r="CZ529" i="59"/>
  <c r="CY529" i="59"/>
  <c r="CX529" i="59"/>
  <c r="CW529" i="59"/>
  <c r="CV529" i="59"/>
  <c r="CU529" i="59"/>
  <c r="CT529" i="59"/>
  <c r="CS529" i="59"/>
  <c r="CR529" i="59"/>
  <c r="CQ529" i="59"/>
  <c r="CP529" i="59"/>
  <c r="CO529" i="59"/>
  <c r="CN529" i="59"/>
  <c r="CM529" i="59"/>
  <c r="CL529" i="59"/>
  <c r="CK529" i="59"/>
  <c r="CJ529" i="59"/>
  <c r="CI529" i="59"/>
  <c r="CH529" i="59"/>
  <c r="CG529" i="59"/>
  <c r="CF529" i="59"/>
  <c r="CE529" i="59"/>
  <c r="CD529" i="59"/>
  <c r="CC529" i="59"/>
  <c r="CB529" i="59"/>
  <c r="CA529" i="59"/>
  <c r="BZ529" i="59"/>
  <c r="BY529" i="59"/>
  <c r="BX529" i="59"/>
  <c r="BW529" i="59"/>
  <c r="BV529" i="59"/>
  <c r="BU529" i="59"/>
  <c r="BT529" i="59"/>
  <c r="BS529" i="59"/>
  <c r="BR529" i="59"/>
  <c r="BQ529" i="59"/>
  <c r="BP529" i="59"/>
  <c r="BO529" i="59"/>
  <c r="BN529" i="59"/>
  <c r="BM529" i="59"/>
  <c r="BL529" i="59"/>
  <c r="BK529" i="59"/>
  <c r="BJ529" i="59"/>
  <c r="BI529" i="59"/>
  <c r="BH529" i="59"/>
  <c r="BG529" i="59"/>
  <c r="BF529" i="59"/>
  <c r="BE529" i="59"/>
  <c r="BD529" i="59"/>
  <c r="BC529" i="59"/>
  <c r="BB529" i="59"/>
  <c r="BA529" i="59"/>
  <c r="AZ529" i="59"/>
  <c r="AY529" i="59"/>
  <c r="AX529" i="59"/>
  <c r="AW529" i="59"/>
  <c r="AV529" i="59"/>
  <c r="AU529" i="59"/>
  <c r="AT529" i="59"/>
  <c r="AS529" i="59"/>
  <c r="AR529" i="59"/>
  <c r="AQ529" i="59"/>
  <c r="AP529" i="59"/>
  <c r="AO529" i="59"/>
  <c r="AN529" i="59"/>
  <c r="AM529" i="59"/>
  <c r="AL529" i="59"/>
  <c r="AK529" i="59"/>
  <c r="AJ529" i="59"/>
  <c r="AI529" i="59"/>
  <c r="AH529" i="59"/>
  <c r="AG529" i="59"/>
  <c r="AF529" i="59"/>
  <c r="AE529" i="59"/>
  <c r="AD529" i="59"/>
  <c r="AC529" i="59"/>
  <c r="AB529" i="59"/>
  <c r="AA529" i="59"/>
  <c r="Z529" i="59"/>
  <c r="Y529" i="59"/>
  <c r="X529" i="59"/>
  <c r="W529" i="59"/>
  <c r="V529" i="59"/>
  <c r="U529" i="59"/>
  <c r="T529" i="59"/>
  <c r="S529" i="59"/>
  <c r="R529" i="59"/>
  <c r="Q529" i="59"/>
  <c r="P529" i="59"/>
  <c r="O529" i="59"/>
  <c r="N529" i="59"/>
  <c r="M529" i="59"/>
  <c r="L529" i="59"/>
  <c r="K529" i="59"/>
  <c r="J529" i="59"/>
  <c r="I529" i="59"/>
  <c r="H529" i="59"/>
  <c r="G529" i="59"/>
  <c r="F529" i="59"/>
  <c r="E529" i="59"/>
  <c r="D529" i="59"/>
  <c r="C529" i="59"/>
  <c r="KQ540" i="59"/>
  <c r="KP540" i="59"/>
  <c r="KO540" i="59"/>
  <c r="KM540" i="59"/>
  <c r="KL540" i="59"/>
  <c r="KN540" i="59"/>
  <c r="KI540" i="59"/>
  <c r="KK540" i="59"/>
  <c r="KJ540" i="59"/>
  <c r="KG540" i="59"/>
  <c r="KD540" i="59"/>
  <c r="KH540" i="59"/>
  <c r="KE540" i="59"/>
  <c r="KC540" i="59"/>
  <c r="KB540" i="59"/>
  <c r="KA540" i="59"/>
  <c r="JZ540" i="59"/>
  <c r="KF540" i="59"/>
  <c r="JY540" i="59"/>
  <c r="JX540" i="59"/>
  <c r="JT540" i="59"/>
  <c r="JV540" i="59"/>
  <c r="JW540" i="59"/>
  <c r="JS540" i="59"/>
  <c r="JR540" i="59"/>
  <c r="JQ540" i="59"/>
  <c r="JU540" i="59"/>
  <c r="JO540" i="59"/>
  <c r="JP540" i="59"/>
  <c r="JN540" i="59"/>
  <c r="JM540" i="59"/>
  <c r="JL540" i="59"/>
  <c r="JK540" i="59"/>
  <c r="JH540" i="59"/>
  <c r="JI540" i="59"/>
  <c r="JF540" i="59"/>
  <c r="JB540" i="59"/>
  <c r="JC540" i="59"/>
  <c r="JD540" i="59"/>
  <c r="IZ540" i="59"/>
  <c r="IT540" i="59"/>
  <c r="IY540" i="59"/>
  <c r="IS540" i="59"/>
  <c r="JG540" i="59"/>
  <c r="JE540" i="59"/>
  <c r="IX540" i="59"/>
  <c r="JJ540" i="59"/>
  <c r="IW540" i="59"/>
  <c r="IR540" i="59"/>
  <c r="IQ540" i="59"/>
  <c r="IP540" i="59"/>
  <c r="IO540" i="59"/>
  <c r="IN540" i="59"/>
  <c r="IM540" i="59"/>
  <c r="IL540" i="59"/>
  <c r="IK540" i="59"/>
  <c r="IJ540" i="59"/>
  <c r="II540" i="59"/>
  <c r="IH540" i="59"/>
  <c r="IV540" i="59"/>
  <c r="JA540" i="59"/>
  <c r="IU540" i="59"/>
  <c r="IG540" i="59"/>
  <c r="IF540" i="59"/>
  <c r="IE540" i="59"/>
  <c r="ID540" i="59"/>
  <c r="IC540" i="59"/>
  <c r="IB540" i="59"/>
  <c r="IA540" i="59"/>
  <c r="HZ540" i="59"/>
  <c r="HY540" i="59"/>
  <c r="HX540" i="59"/>
  <c r="HW540" i="59"/>
  <c r="HV540" i="59"/>
  <c r="HU540" i="59"/>
  <c r="HT540" i="59"/>
  <c r="HS540" i="59"/>
  <c r="HR540" i="59"/>
  <c r="HQ540" i="59"/>
  <c r="HP540" i="59"/>
  <c r="HO540" i="59"/>
  <c r="HN540" i="59"/>
  <c r="HM540" i="59"/>
  <c r="HL540" i="59"/>
  <c r="HJ540" i="59"/>
  <c r="HI540" i="59"/>
  <c r="HH540" i="59"/>
  <c r="HG540" i="59"/>
  <c r="HF540" i="59"/>
  <c r="HE540" i="59"/>
  <c r="HD540" i="59"/>
  <c r="HC540" i="59"/>
  <c r="HB540" i="59"/>
  <c r="HA540" i="59"/>
  <c r="GZ540" i="59"/>
  <c r="GY540" i="59"/>
  <c r="HK540" i="59"/>
  <c r="GX540" i="59"/>
  <c r="GW540" i="59"/>
  <c r="GV540" i="59"/>
  <c r="GU540" i="59"/>
  <c r="GT540" i="59"/>
  <c r="GS540" i="59"/>
  <c r="GR540" i="59"/>
  <c r="GQ540" i="59"/>
  <c r="GP540" i="59"/>
  <c r="GO540" i="59"/>
  <c r="GN540" i="59"/>
  <c r="GM540" i="59"/>
  <c r="GL540" i="59"/>
  <c r="GK540" i="59"/>
  <c r="GJ540" i="59"/>
  <c r="GI540" i="59"/>
  <c r="GH540" i="59"/>
  <c r="GG540" i="59"/>
  <c r="GF540" i="59"/>
  <c r="GE540" i="59"/>
  <c r="GD540" i="59"/>
  <c r="GC540" i="59"/>
  <c r="GB540" i="59"/>
  <c r="GA540" i="59"/>
  <c r="FZ540" i="59"/>
  <c r="FY540" i="59"/>
  <c r="FX540" i="59"/>
  <c r="FW540" i="59"/>
  <c r="FV540" i="59"/>
  <c r="FU540" i="59"/>
  <c r="FT540" i="59"/>
  <c r="FS540" i="59"/>
  <c r="FR540" i="59"/>
  <c r="FQ540" i="59"/>
  <c r="FP540" i="59"/>
  <c r="FO540" i="59"/>
  <c r="FN540" i="59"/>
  <c r="FM540" i="59"/>
  <c r="FL540" i="59"/>
  <c r="FK540" i="59"/>
  <c r="FJ540" i="59"/>
  <c r="FI540" i="59"/>
  <c r="FH540" i="59"/>
  <c r="FG540" i="59"/>
  <c r="FF540" i="59"/>
  <c r="FE540" i="59"/>
  <c r="FD540" i="59"/>
  <c r="FC540" i="59"/>
  <c r="FB540" i="59"/>
  <c r="FA540" i="59"/>
  <c r="EZ540" i="59"/>
  <c r="EY540" i="59"/>
  <c r="EX540" i="59"/>
  <c r="EW540" i="59"/>
  <c r="EV540" i="59"/>
  <c r="EU540" i="59"/>
  <c r="ET540" i="59"/>
  <c r="ES540" i="59"/>
  <c r="ER540" i="59"/>
  <c r="EQ540" i="59"/>
  <c r="EP540" i="59"/>
  <c r="EO540" i="59"/>
  <c r="EN540" i="59"/>
  <c r="EM540" i="59"/>
  <c r="EL540" i="59"/>
  <c r="EK540" i="59"/>
  <c r="EJ540" i="59"/>
  <c r="EI540" i="59"/>
  <c r="EH540" i="59"/>
  <c r="EG540" i="59"/>
  <c r="EF540" i="59"/>
  <c r="EE540" i="59"/>
  <c r="ED540" i="59"/>
  <c r="EC540" i="59"/>
  <c r="EB540" i="59"/>
  <c r="EA540" i="59"/>
  <c r="DZ540" i="59"/>
  <c r="DY540" i="59"/>
  <c r="DX540" i="59"/>
  <c r="DW540" i="59"/>
  <c r="DV540" i="59"/>
  <c r="DU540" i="59"/>
  <c r="DT540" i="59"/>
  <c r="DS540" i="59"/>
  <c r="DR540" i="59"/>
  <c r="DQ540" i="59"/>
  <c r="DP540" i="59"/>
  <c r="DO540" i="59"/>
  <c r="DN540" i="59"/>
  <c r="DM540" i="59"/>
  <c r="DL540" i="59"/>
  <c r="DK540" i="59"/>
  <c r="DJ540" i="59"/>
  <c r="DI540" i="59"/>
  <c r="DH540" i="59"/>
  <c r="DG540" i="59"/>
  <c r="DF540" i="59"/>
  <c r="DE540" i="59"/>
  <c r="DD540" i="59"/>
  <c r="DC540" i="59"/>
  <c r="DB540" i="59"/>
  <c r="DA540" i="59"/>
  <c r="CZ540" i="59"/>
  <c r="CY540" i="59"/>
  <c r="CX540" i="59"/>
  <c r="CW540" i="59"/>
  <c r="CV540" i="59"/>
  <c r="CU540" i="59"/>
  <c r="CT540" i="59"/>
  <c r="CS540" i="59"/>
  <c r="CR540" i="59"/>
  <c r="CQ540" i="59"/>
  <c r="CP540" i="59"/>
  <c r="CO540" i="59"/>
  <c r="CN540" i="59"/>
  <c r="CM540" i="59"/>
  <c r="CL540" i="59"/>
  <c r="CK540" i="59"/>
  <c r="CJ540" i="59"/>
  <c r="CI540" i="59"/>
  <c r="CH540" i="59"/>
  <c r="CG540" i="59"/>
  <c r="CF540" i="59"/>
  <c r="CE540" i="59"/>
  <c r="CD540" i="59"/>
  <c r="CC540" i="59"/>
  <c r="CB540" i="59"/>
  <c r="CA540" i="59"/>
  <c r="BZ540" i="59"/>
  <c r="BY540" i="59"/>
  <c r="BX540" i="59"/>
  <c r="BW540" i="59"/>
  <c r="BV540" i="59"/>
  <c r="BU540" i="59"/>
  <c r="BT540" i="59"/>
  <c r="BS540" i="59"/>
  <c r="BR540" i="59"/>
  <c r="BQ540" i="59"/>
  <c r="BP540" i="59"/>
  <c r="BO540" i="59"/>
  <c r="BN540" i="59"/>
  <c r="BM540" i="59"/>
  <c r="BL540" i="59"/>
  <c r="BK540" i="59"/>
  <c r="BJ540" i="59"/>
  <c r="BI540" i="59"/>
  <c r="BH540" i="59"/>
  <c r="BG540" i="59"/>
  <c r="BF540" i="59"/>
  <c r="BE540" i="59"/>
  <c r="BD540" i="59"/>
  <c r="BC540" i="59"/>
  <c r="BB540" i="59"/>
  <c r="BA540" i="59"/>
  <c r="AZ540" i="59"/>
  <c r="AY540" i="59"/>
  <c r="AX540" i="59"/>
  <c r="AW540" i="59"/>
  <c r="AV540" i="59"/>
  <c r="AU540" i="59"/>
  <c r="AT540" i="59"/>
  <c r="AS540" i="59"/>
  <c r="AR540" i="59"/>
  <c r="AQ540" i="59"/>
  <c r="AP540" i="59"/>
  <c r="AO540" i="59"/>
  <c r="AN540" i="59"/>
  <c r="AM540" i="59"/>
  <c r="AL540" i="59"/>
  <c r="AK540" i="59"/>
  <c r="AJ540" i="59"/>
  <c r="AI540" i="59"/>
  <c r="AH540" i="59"/>
  <c r="AG540" i="59"/>
  <c r="AF540" i="59"/>
  <c r="AE540" i="59"/>
  <c r="AD540" i="59"/>
  <c r="AC540" i="59"/>
  <c r="AB540" i="59"/>
  <c r="AA540" i="59"/>
  <c r="Z540" i="59"/>
  <c r="Y540" i="59"/>
  <c r="X540" i="59"/>
  <c r="W540" i="59"/>
  <c r="V540" i="59"/>
  <c r="U540" i="59"/>
  <c r="T540" i="59"/>
  <c r="S540" i="59"/>
  <c r="R540" i="59"/>
  <c r="Q540" i="59"/>
  <c r="P540" i="59"/>
  <c r="O540" i="59"/>
  <c r="N540" i="59"/>
  <c r="M540" i="59"/>
  <c r="L540" i="59"/>
  <c r="K540" i="59"/>
  <c r="J540" i="59"/>
  <c r="I540" i="59"/>
  <c r="H540" i="59"/>
  <c r="G540" i="59"/>
  <c r="F540" i="59"/>
  <c r="E540" i="59"/>
  <c r="D540" i="59"/>
  <c r="C540" i="59"/>
  <c r="KO533" i="59"/>
  <c r="KN533" i="59"/>
  <c r="KQ533" i="59"/>
  <c r="KP533" i="59"/>
  <c r="KM533" i="59"/>
  <c r="KJ533" i="59"/>
  <c r="KG533" i="59"/>
  <c r="KF533" i="59"/>
  <c r="KE533" i="59"/>
  <c r="KD533" i="59"/>
  <c r="KH533" i="59"/>
  <c r="KL533" i="59"/>
  <c r="KK533" i="59"/>
  <c r="KI533" i="59"/>
  <c r="KC533" i="59"/>
  <c r="KB533" i="59"/>
  <c r="KA533" i="59"/>
  <c r="JZ533" i="59"/>
  <c r="JW533" i="59"/>
  <c r="JY533" i="59"/>
  <c r="JX533" i="59"/>
  <c r="JV533" i="59"/>
  <c r="JT533" i="59"/>
  <c r="JS533" i="59"/>
  <c r="JR533" i="59"/>
  <c r="JP533" i="59"/>
  <c r="JU533" i="59"/>
  <c r="JO533" i="59"/>
  <c r="JM533" i="59"/>
  <c r="JG533" i="59"/>
  <c r="JF533" i="59"/>
  <c r="JH533" i="59"/>
  <c r="JQ533" i="59"/>
  <c r="JL533" i="59"/>
  <c r="JI533" i="59"/>
  <c r="JJ533" i="59"/>
  <c r="JA533" i="59"/>
  <c r="IZ533" i="59"/>
  <c r="IY533" i="59"/>
  <c r="IX533" i="59"/>
  <c r="IW533" i="59"/>
  <c r="IV533" i="59"/>
  <c r="IU533" i="59"/>
  <c r="IT533" i="59"/>
  <c r="IS533" i="59"/>
  <c r="JB533" i="59"/>
  <c r="JC533" i="59"/>
  <c r="JN533" i="59"/>
  <c r="JD533" i="59"/>
  <c r="JK533" i="59"/>
  <c r="JE533" i="59"/>
  <c r="IR533" i="59"/>
  <c r="IQ533" i="59"/>
  <c r="IP533" i="59"/>
  <c r="IO533" i="59"/>
  <c r="IN533" i="59"/>
  <c r="IM533" i="59"/>
  <c r="IL533" i="59"/>
  <c r="IK533" i="59"/>
  <c r="IJ533" i="59"/>
  <c r="II533" i="59"/>
  <c r="IH533" i="59"/>
  <c r="IG533" i="59"/>
  <c r="IF533" i="59"/>
  <c r="IE533" i="59"/>
  <c r="ID533" i="59"/>
  <c r="IC533" i="59"/>
  <c r="HZ533" i="59"/>
  <c r="HW533" i="59"/>
  <c r="HT533" i="59"/>
  <c r="HS533" i="59"/>
  <c r="HR533" i="59"/>
  <c r="HQ533" i="59"/>
  <c r="HP533" i="59"/>
  <c r="HO533" i="59"/>
  <c r="HN533" i="59"/>
  <c r="HM533" i="59"/>
  <c r="HL533" i="59"/>
  <c r="HK533" i="59"/>
  <c r="IB533" i="59"/>
  <c r="HY533" i="59"/>
  <c r="HV533" i="59"/>
  <c r="IA533" i="59"/>
  <c r="HX533" i="59"/>
  <c r="HU533" i="59"/>
  <c r="HJ533" i="59"/>
  <c r="HI533" i="59"/>
  <c r="HH533" i="59"/>
  <c r="HG533" i="59"/>
  <c r="HF533" i="59"/>
  <c r="HE533" i="59"/>
  <c r="HD533" i="59"/>
  <c r="HC533" i="59"/>
  <c r="HB533" i="59"/>
  <c r="HA533" i="59"/>
  <c r="GZ533" i="59"/>
  <c r="GY533" i="59"/>
  <c r="GX533" i="59"/>
  <c r="GW533" i="59"/>
  <c r="GV533" i="59"/>
  <c r="GU533" i="59"/>
  <c r="GT533" i="59"/>
  <c r="GS533" i="59"/>
  <c r="GR533" i="59"/>
  <c r="GQ533" i="59"/>
  <c r="GP533" i="59"/>
  <c r="GO533" i="59"/>
  <c r="GN533" i="59"/>
  <c r="GM533" i="59"/>
  <c r="GL533" i="59"/>
  <c r="GK533" i="59"/>
  <c r="GJ533" i="59"/>
  <c r="GI533" i="59"/>
  <c r="GH533" i="59"/>
  <c r="GG533" i="59"/>
  <c r="GF533" i="59"/>
  <c r="GE533" i="59"/>
  <c r="GD533" i="59"/>
  <c r="GC533" i="59"/>
  <c r="GB533" i="59"/>
  <c r="GA533" i="59"/>
  <c r="FZ533" i="59"/>
  <c r="FY533" i="59"/>
  <c r="FX533" i="59"/>
  <c r="FW533" i="59"/>
  <c r="FV533" i="59"/>
  <c r="FU533" i="59"/>
  <c r="FT533" i="59"/>
  <c r="FS533" i="59"/>
  <c r="FR533" i="59"/>
  <c r="FQ533" i="59"/>
  <c r="FP533" i="59"/>
  <c r="FO533" i="59"/>
  <c r="FN533" i="59"/>
  <c r="FM533" i="59"/>
  <c r="FL533" i="59"/>
  <c r="FK533" i="59"/>
  <c r="FJ533" i="59"/>
  <c r="FI533" i="59"/>
  <c r="FH533" i="59"/>
  <c r="FG533" i="59"/>
  <c r="FF533" i="59"/>
  <c r="FE533" i="59"/>
  <c r="FD533" i="59"/>
  <c r="FC533" i="59"/>
  <c r="FB533" i="59"/>
  <c r="FA533" i="59"/>
  <c r="EZ533" i="59"/>
  <c r="EY533" i="59"/>
  <c r="EX533" i="59"/>
  <c r="EW533" i="59"/>
  <c r="EV533" i="59"/>
  <c r="EU533" i="59"/>
  <c r="ET533" i="59"/>
  <c r="ES533" i="59"/>
  <c r="ER533" i="59"/>
  <c r="EQ533" i="59"/>
  <c r="EP533" i="59"/>
  <c r="EO533" i="59"/>
  <c r="EN533" i="59"/>
  <c r="EM533" i="59"/>
  <c r="EL533" i="59"/>
  <c r="EK533" i="59"/>
  <c r="EJ533" i="59"/>
  <c r="EI533" i="59"/>
  <c r="EH533" i="59"/>
  <c r="EG533" i="59"/>
  <c r="EF533" i="59"/>
  <c r="EE533" i="59"/>
  <c r="ED533" i="59"/>
  <c r="EC533" i="59"/>
  <c r="EB533" i="59"/>
  <c r="EA533" i="59"/>
  <c r="DZ533" i="59"/>
  <c r="DY533" i="59"/>
  <c r="DX533" i="59"/>
  <c r="DW533" i="59"/>
  <c r="DV533" i="59"/>
  <c r="DU533" i="59"/>
  <c r="DT533" i="59"/>
  <c r="DS533" i="59"/>
  <c r="DR533" i="59"/>
  <c r="DQ533" i="59"/>
  <c r="DP533" i="59"/>
  <c r="DO533" i="59"/>
  <c r="DN533" i="59"/>
  <c r="DM533" i="59"/>
  <c r="DL533" i="59"/>
  <c r="DK533" i="59"/>
  <c r="DJ533" i="59"/>
  <c r="DI533" i="59"/>
  <c r="DH533" i="59"/>
  <c r="DG533" i="59"/>
  <c r="DF533" i="59"/>
  <c r="DE533" i="59"/>
  <c r="DD533" i="59"/>
  <c r="DC533" i="59"/>
  <c r="DB533" i="59"/>
  <c r="DA533" i="59"/>
  <c r="CZ533" i="59"/>
  <c r="CY533" i="59"/>
  <c r="CX533" i="59"/>
  <c r="CW533" i="59"/>
  <c r="CV533" i="59"/>
  <c r="CU533" i="59"/>
  <c r="CT533" i="59"/>
  <c r="CS533" i="59"/>
  <c r="CR533" i="59"/>
  <c r="CQ533" i="59"/>
  <c r="CP533" i="59"/>
  <c r="CO533" i="59"/>
  <c r="CN533" i="59"/>
  <c r="CM533" i="59"/>
  <c r="CL533" i="59"/>
  <c r="CK533" i="59"/>
  <c r="CJ533" i="59"/>
  <c r="CI533" i="59"/>
  <c r="CH533" i="59"/>
  <c r="CG533" i="59"/>
  <c r="CF533" i="59"/>
  <c r="CE533" i="59"/>
  <c r="CD533" i="59"/>
  <c r="CC533" i="59"/>
  <c r="CB533" i="59"/>
  <c r="CA533" i="59"/>
  <c r="BZ533" i="59"/>
  <c r="BY533" i="59"/>
  <c r="BX533" i="59"/>
  <c r="BW533" i="59"/>
  <c r="BV533" i="59"/>
  <c r="BU533" i="59"/>
  <c r="BT533" i="59"/>
  <c r="BS533" i="59"/>
  <c r="BR533" i="59"/>
  <c r="BQ533" i="59"/>
  <c r="BP533" i="59"/>
  <c r="BO533" i="59"/>
  <c r="BN533" i="59"/>
  <c r="BM533" i="59"/>
  <c r="BL533" i="59"/>
  <c r="BK533" i="59"/>
  <c r="BJ533" i="59"/>
  <c r="BI533" i="59"/>
  <c r="BH533" i="59"/>
  <c r="BG533" i="59"/>
  <c r="BF533" i="59"/>
  <c r="BE533" i="59"/>
  <c r="BD533" i="59"/>
  <c r="BC533" i="59"/>
  <c r="BB533" i="59"/>
  <c r="BA533" i="59"/>
  <c r="AZ533" i="59"/>
  <c r="AY533" i="59"/>
  <c r="AX533" i="59"/>
  <c r="AW533" i="59"/>
  <c r="AV533" i="59"/>
  <c r="AU533" i="59"/>
  <c r="AT533" i="59"/>
  <c r="AS533" i="59"/>
  <c r="AR533" i="59"/>
  <c r="AQ533" i="59"/>
  <c r="AP533" i="59"/>
  <c r="AO533" i="59"/>
  <c r="AN533" i="59"/>
  <c r="AM533" i="59"/>
  <c r="AL533" i="59"/>
  <c r="AK533" i="59"/>
  <c r="AJ533" i="59"/>
  <c r="AI533" i="59"/>
  <c r="AH533" i="59"/>
  <c r="AG533" i="59"/>
  <c r="AF533" i="59"/>
  <c r="AE533" i="59"/>
  <c r="AD533" i="59"/>
  <c r="AC533" i="59"/>
  <c r="AB533" i="59"/>
  <c r="AA533" i="59"/>
  <c r="Z533" i="59"/>
  <c r="Y533" i="59"/>
  <c r="X533" i="59"/>
  <c r="W533" i="59"/>
  <c r="V533" i="59"/>
  <c r="U533" i="59"/>
  <c r="T533" i="59"/>
  <c r="S533" i="59"/>
  <c r="R533" i="59"/>
  <c r="Q533" i="59"/>
  <c r="P533" i="59"/>
  <c r="O533" i="59"/>
  <c r="N533" i="59"/>
  <c r="M533" i="59"/>
  <c r="L533" i="59"/>
  <c r="K533" i="59"/>
  <c r="J533" i="59"/>
  <c r="I533" i="59"/>
  <c r="H533" i="59"/>
  <c r="G533" i="59"/>
  <c r="F533" i="59"/>
  <c r="E533" i="59"/>
  <c r="D533" i="59"/>
  <c r="C533" i="59"/>
  <c r="KQ525" i="59"/>
  <c r="KP525" i="59"/>
  <c r="KO525" i="59"/>
  <c r="KL525" i="59"/>
  <c r="KN525" i="59"/>
  <c r="KM525" i="59"/>
  <c r="KH525" i="59"/>
  <c r="KI525" i="59"/>
  <c r="KK525" i="59"/>
  <c r="KF525" i="59"/>
  <c r="KJ525" i="59"/>
  <c r="KD525" i="59"/>
  <c r="KC525" i="59"/>
  <c r="KB525" i="59"/>
  <c r="KA525" i="59"/>
  <c r="JZ525" i="59"/>
  <c r="KG525" i="59"/>
  <c r="KE525" i="59"/>
  <c r="JY525" i="59"/>
  <c r="JX525" i="59"/>
  <c r="JT525" i="59"/>
  <c r="JU525" i="59"/>
  <c r="JV525" i="59"/>
  <c r="JS525" i="59"/>
  <c r="JR525" i="59"/>
  <c r="JQ525" i="59"/>
  <c r="JW525" i="59"/>
  <c r="JO525" i="59"/>
  <c r="JN525" i="59"/>
  <c r="JM525" i="59"/>
  <c r="JL525" i="59"/>
  <c r="JK525" i="59"/>
  <c r="JJ525" i="59"/>
  <c r="JP525" i="59"/>
  <c r="JH525" i="59"/>
  <c r="JG525" i="59"/>
  <c r="JC525" i="59"/>
  <c r="JI525" i="59"/>
  <c r="JF525" i="59"/>
  <c r="JE525" i="59"/>
  <c r="IY525" i="59"/>
  <c r="IS525" i="59"/>
  <c r="IX525" i="59"/>
  <c r="IW525" i="59"/>
  <c r="JD525" i="59"/>
  <c r="JB525" i="59"/>
  <c r="IV525" i="59"/>
  <c r="IR525" i="59"/>
  <c r="IQ525" i="59"/>
  <c r="IP525" i="59"/>
  <c r="IO525" i="59"/>
  <c r="IN525" i="59"/>
  <c r="IM525" i="59"/>
  <c r="IL525" i="59"/>
  <c r="IK525" i="59"/>
  <c r="IJ525" i="59"/>
  <c r="II525" i="59"/>
  <c r="IH525" i="59"/>
  <c r="JA525" i="59"/>
  <c r="IU525" i="59"/>
  <c r="IZ525" i="59"/>
  <c r="IT525" i="59"/>
  <c r="IG525" i="59"/>
  <c r="IF525" i="59"/>
  <c r="IE525" i="59"/>
  <c r="ID525" i="59"/>
  <c r="IC525" i="59"/>
  <c r="IB525" i="59"/>
  <c r="IA525" i="59"/>
  <c r="HZ525" i="59"/>
  <c r="HY525" i="59"/>
  <c r="HX525" i="59"/>
  <c r="HW525" i="59"/>
  <c r="HV525" i="59"/>
  <c r="HU525" i="59"/>
  <c r="HT525" i="59"/>
  <c r="HS525" i="59"/>
  <c r="HR525" i="59"/>
  <c r="HQ525" i="59"/>
  <c r="HP525" i="59"/>
  <c r="HO525" i="59"/>
  <c r="HN525" i="59"/>
  <c r="HM525" i="59"/>
  <c r="HL525" i="59"/>
  <c r="HJ525" i="59"/>
  <c r="HI525" i="59"/>
  <c r="HH525" i="59"/>
  <c r="HG525" i="59"/>
  <c r="HF525" i="59"/>
  <c r="HE525" i="59"/>
  <c r="HD525" i="59"/>
  <c r="HC525" i="59"/>
  <c r="HB525" i="59"/>
  <c r="HA525" i="59"/>
  <c r="GZ525" i="59"/>
  <c r="HK525" i="59"/>
  <c r="GY525" i="59"/>
  <c r="GX525" i="59"/>
  <c r="GW525" i="59"/>
  <c r="GV525" i="59"/>
  <c r="GU525" i="59"/>
  <c r="GT525" i="59"/>
  <c r="GS525" i="59"/>
  <c r="GR525" i="59"/>
  <c r="GQ525" i="59"/>
  <c r="GP525" i="59"/>
  <c r="GO525" i="59"/>
  <c r="GN525" i="59"/>
  <c r="GM525" i="59"/>
  <c r="GL525" i="59"/>
  <c r="GK525" i="59"/>
  <c r="GJ525" i="59"/>
  <c r="GI525" i="59"/>
  <c r="GH525" i="59"/>
  <c r="GG525" i="59"/>
  <c r="GF525" i="59"/>
  <c r="GE525" i="59"/>
  <c r="GD525" i="59"/>
  <c r="GC525" i="59"/>
  <c r="GB525" i="59"/>
  <c r="GA525" i="59"/>
  <c r="FZ525" i="59"/>
  <c r="FY525" i="59"/>
  <c r="FX525" i="59"/>
  <c r="FW525" i="59"/>
  <c r="FV525" i="59"/>
  <c r="FU525" i="59"/>
  <c r="FT525" i="59"/>
  <c r="FS525" i="59"/>
  <c r="FR525" i="59"/>
  <c r="FQ525" i="59"/>
  <c r="FP525" i="59"/>
  <c r="FO525" i="59"/>
  <c r="FN525" i="59"/>
  <c r="FM525" i="59"/>
  <c r="FL525" i="59"/>
  <c r="FK525" i="59"/>
  <c r="FJ525" i="59"/>
  <c r="FI525" i="59"/>
  <c r="FH525" i="59"/>
  <c r="FG525" i="59"/>
  <c r="FF525" i="59"/>
  <c r="FE525" i="59"/>
  <c r="FD525" i="59"/>
  <c r="FC525" i="59"/>
  <c r="FB525" i="59"/>
  <c r="FA525" i="59"/>
  <c r="EZ525" i="59"/>
  <c r="EY525" i="59"/>
  <c r="EX525" i="59"/>
  <c r="EW525" i="59"/>
  <c r="EV525" i="59"/>
  <c r="EU525" i="59"/>
  <c r="ET525" i="59"/>
  <c r="ES525" i="59"/>
  <c r="ER525" i="59"/>
  <c r="EQ525" i="59"/>
  <c r="EP525" i="59"/>
  <c r="EO525" i="59"/>
  <c r="EN525" i="59"/>
  <c r="EM525" i="59"/>
  <c r="EL525" i="59"/>
  <c r="EK525" i="59"/>
  <c r="EJ525" i="59"/>
  <c r="EI525" i="59"/>
  <c r="EH525" i="59"/>
  <c r="EG525" i="59"/>
  <c r="EF525" i="59"/>
  <c r="EE525" i="59"/>
  <c r="ED525" i="59"/>
  <c r="EC525" i="59"/>
  <c r="EB525" i="59"/>
  <c r="EA525" i="59"/>
  <c r="DZ525" i="59"/>
  <c r="DY525" i="59"/>
  <c r="DX525" i="59"/>
  <c r="DW525" i="59"/>
  <c r="DV525" i="59"/>
  <c r="DU525" i="59"/>
  <c r="DT525" i="59"/>
  <c r="DS525" i="59"/>
  <c r="DR525" i="59"/>
  <c r="DQ525" i="59"/>
  <c r="DP525" i="59"/>
  <c r="DO525" i="59"/>
  <c r="DN525" i="59"/>
  <c r="DM525" i="59"/>
  <c r="DL525" i="59"/>
  <c r="DK525" i="59"/>
  <c r="DJ525" i="59"/>
  <c r="DI525" i="59"/>
  <c r="DH525" i="59"/>
  <c r="DG525" i="59"/>
  <c r="DF525" i="59"/>
  <c r="DE525" i="59"/>
  <c r="DD525" i="59"/>
  <c r="DC525" i="59"/>
  <c r="DB525" i="59"/>
  <c r="DA525" i="59"/>
  <c r="CZ525" i="59"/>
  <c r="CY525" i="59"/>
  <c r="CX525" i="59"/>
  <c r="CW525" i="59"/>
  <c r="CV525" i="59"/>
  <c r="CU525" i="59"/>
  <c r="CT525" i="59"/>
  <c r="CS525" i="59"/>
  <c r="CR525" i="59"/>
  <c r="CQ525" i="59"/>
  <c r="CP525" i="59"/>
  <c r="CO525" i="59"/>
  <c r="CN525" i="59"/>
  <c r="CM525" i="59"/>
  <c r="CL525" i="59"/>
  <c r="CK525" i="59"/>
  <c r="CJ525" i="59"/>
  <c r="CI525" i="59"/>
  <c r="CH525" i="59"/>
  <c r="CG525" i="59"/>
  <c r="CF525" i="59"/>
  <c r="CE525" i="59"/>
  <c r="CD525" i="59"/>
  <c r="CC525" i="59"/>
  <c r="CB525" i="59"/>
  <c r="CA525" i="59"/>
  <c r="BZ525" i="59"/>
  <c r="BY525" i="59"/>
  <c r="BX525" i="59"/>
  <c r="BW525" i="59"/>
  <c r="BV525" i="59"/>
  <c r="BU525" i="59"/>
  <c r="BT525" i="59"/>
  <c r="BS525" i="59"/>
  <c r="BR525" i="59"/>
  <c r="BQ525" i="59"/>
  <c r="BP525" i="59"/>
  <c r="BO525" i="59"/>
  <c r="BN525" i="59"/>
  <c r="BM525" i="59"/>
  <c r="BL525" i="59"/>
  <c r="BK525" i="59"/>
  <c r="BJ525" i="59"/>
  <c r="BI525" i="59"/>
  <c r="BH525" i="59"/>
  <c r="BG525" i="59"/>
  <c r="BF525" i="59"/>
  <c r="BE525" i="59"/>
  <c r="BD525" i="59"/>
  <c r="BC525" i="59"/>
  <c r="BB525" i="59"/>
  <c r="BA525" i="59"/>
  <c r="AZ525" i="59"/>
  <c r="AY525" i="59"/>
  <c r="AX525" i="59"/>
  <c r="AW525" i="59"/>
  <c r="AV525" i="59"/>
  <c r="AU525" i="59"/>
  <c r="AT525" i="59"/>
  <c r="AS525" i="59"/>
  <c r="AR525" i="59"/>
  <c r="AQ525" i="59"/>
  <c r="AP525" i="59"/>
  <c r="AO525" i="59"/>
  <c r="AN525" i="59"/>
  <c r="AM525" i="59"/>
  <c r="AL525" i="59"/>
  <c r="AK525" i="59"/>
  <c r="AJ525" i="59"/>
  <c r="AI525" i="59"/>
  <c r="AH525" i="59"/>
  <c r="AG525" i="59"/>
  <c r="AF525" i="59"/>
  <c r="AE525" i="59"/>
  <c r="AD525" i="59"/>
  <c r="AC525" i="59"/>
  <c r="AB525" i="59"/>
  <c r="AA525" i="59"/>
  <c r="Z525" i="59"/>
  <c r="Y525" i="59"/>
  <c r="X525" i="59"/>
  <c r="W525" i="59"/>
  <c r="V525" i="59"/>
  <c r="U525" i="59"/>
  <c r="T525" i="59"/>
  <c r="S525" i="59"/>
  <c r="R525" i="59"/>
  <c r="Q525" i="59"/>
  <c r="P525" i="59"/>
  <c r="O525" i="59"/>
  <c r="N525" i="59"/>
  <c r="M525" i="59"/>
  <c r="L525" i="59"/>
  <c r="K525" i="59"/>
  <c r="J525" i="59"/>
  <c r="I525" i="59"/>
  <c r="H525" i="59"/>
  <c r="G525" i="59"/>
  <c r="F525" i="59"/>
  <c r="E525" i="59"/>
  <c r="D525" i="59"/>
  <c r="C525" i="59"/>
  <c r="KQ537" i="59"/>
  <c r="KP537" i="59"/>
  <c r="KO537" i="59"/>
  <c r="KN537" i="59"/>
  <c r="KL537" i="59"/>
  <c r="KM537" i="59"/>
  <c r="KJ537" i="59"/>
  <c r="KG537" i="59"/>
  <c r="KH537" i="59"/>
  <c r="KK537" i="59"/>
  <c r="KE537" i="59"/>
  <c r="KF537" i="59"/>
  <c r="KC537" i="59"/>
  <c r="KB537" i="59"/>
  <c r="KA537" i="59"/>
  <c r="JZ537" i="59"/>
  <c r="KI537" i="59"/>
  <c r="KD537" i="59"/>
  <c r="JY537" i="59"/>
  <c r="JX537" i="59"/>
  <c r="JT537" i="59"/>
  <c r="JW537" i="59"/>
  <c r="JU537" i="59"/>
  <c r="JS537" i="59"/>
  <c r="JR537" i="59"/>
  <c r="JQ537" i="59"/>
  <c r="JV537" i="59"/>
  <c r="JP537" i="59"/>
  <c r="JN537" i="59"/>
  <c r="JM537" i="59"/>
  <c r="JL537" i="59"/>
  <c r="JK537" i="59"/>
  <c r="JH537" i="59"/>
  <c r="JI537" i="59"/>
  <c r="JJ537" i="59"/>
  <c r="JB537" i="59"/>
  <c r="JO537" i="59"/>
  <c r="JC537" i="59"/>
  <c r="JD537" i="59"/>
  <c r="JF537" i="59"/>
  <c r="JE537" i="59"/>
  <c r="JG537" i="59"/>
  <c r="JA537" i="59"/>
  <c r="IU537" i="59"/>
  <c r="IZ537" i="59"/>
  <c r="IT537" i="59"/>
  <c r="IY537" i="59"/>
  <c r="IS537" i="59"/>
  <c r="IX537" i="59"/>
  <c r="IR537" i="59"/>
  <c r="IQ537" i="59"/>
  <c r="IP537" i="59"/>
  <c r="IO537" i="59"/>
  <c r="IN537" i="59"/>
  <c r="IM537" i="59"/>
  <c r="IL537" i="59"/>
  <c r="IK537" i="59"/>
  <c r="IJ537" i="59"/>
  <c r="II537" i="59"/>
  <c r="IH537" i="59"/>
  <c r="IW537" i="59"/>
  <c r="IV537" i="59"/>
  <c r="IG537" i="59"/>
  <c r="IF537" i="59"/>
  <c r="IE537" i="59"/>
  <c r="ID537" i="59"/>
  <c r="IC537" i="59"/>
  <c r="IB537" i="59"/>
  <c r="IA537" i="59"/>
  <c r="HZ537" i="59"/>
  <c r="HY537" i="59"/>
  <c r="HX537" i="59"/>
  <c r="HW537" i="59"/>
  <c r="HV537" i="59"/>
  <c r="HU537" i="59"/>
  <c r="HT537" i="59"/>
  <c r="HS537" i="59"/>
  <c r="HR537" i="59"/>
  <c r="HQ537" i="59"/>
  <c r="HP537" i="59"/>
  <c r="HO537" i="59"/>
  <c r="HN537" i="59"/>
  <c r="HM537" i="59"/>
  <c r="HL537" i="59"/>
  <c r="HK537" i="59"/>
  <c r="HJ537" i="59"/>
  <c r="HI537" i="59"/>
  <c r="HH537" i="59"/>
  <c r="HG537" i="59"/>
  <c r="HF537" i="59"/>
  <c r="HE537" i="59"/>
  <c r="HD537" i="59"/>
  <c r="HC537" i="59"/>
  <c r="HB537" i="59"/>
  <c r="HA537" i="59"/>
  <c r="GZ537" i="59"/>
  <c r="GY537" i="59"/>
  <c r="GX537" i="59"/>
  <c r="GW537" i="59"/>
  <c r="GV537" i="59"/>
  <c r="GU537" i="59"/>
  <c r="GT537" i="59"/>
  <c r="GS537" i="59"/>
  <c r="GR537" i="59"/>
  <c r="GQ537" i="59"/>
  <c r="GP537" i="59"/>
  <c r="GO537" i="59"/>
  <c r="GN537" i="59"/>
  <c r="GM537" i="59"/>
  <c r="GL537" i="59"/>
  <c r="GK537" i="59"/>
  <c r="GJ537" i="59"/>
  <c r="GI537" i="59"/>
  <c r="GH537" i="59"/>
  <c r="GG537" i="59"/>
  <c r="GF537" i="59"/>
  <c r="GE537" i="59"/>
  <c r="GD537" i="59"/>
  <c r="GC537" i="59"/>
  <c r="GB537" i="59"/>
  <c r="GA537" i="59"/>
  <c r="FZ537" i="59"/>
  <c r="FY537" i="59"/>
  <c r="FX537" i="59"/>
  <c r="FW537" i="59"/>
  <c r="FV537" i="59"/>
  <c r="FU537" i="59"/>
  <c r="FT537" i="59"/>
  <c r="FS537" i="59"/>
  <c r="FR537" i="59"/>
  <c r="FQ537" i="59"/>
  <c r="FP537" i="59"/>
  <c r="FO537" i="59"/>
  <c r="FN537" i="59"/>
  <c r="FM537" i="59"/>
  <c r="FL537" i="59"/>
  <c r="FK537" i="59"/>
  <c r="FJ537" i="59"/>
  <c r="FI537" i="59"/>
  <c r="FH537" i="59"/>
  <c r="FG537" i="59"/>
  <c r="FF537" i="59"/>
  <c r="FE537" i="59"/>
  <c r="FD537" i="59"/>
  <c r="FC537" i="59"/>
  <c r="FB537" i="59"/>
  <c r="FA537" i="59"/>
  <c r="EZ537" i="59"/>
  <c r="EY537" i="59"/>
  <c r="EX537" i="59"/>
  <c r="EW537" i="59"/>
  <c r="EV537" i="59"/>
  <c r="EU537" i="59"/>
  <c r="ET537" i="59"/>
  <c r="ES537" i="59"/>
  <c r="ER537" i="59"/>
  <c r="EQ537" i="59"/>
  <c r="EP537" i="59"/>
  <c r="EO537" i="59"/>
  <c r="EN537" i="59"/>
  <c r="EM537" i="59"/>
  <c r="EL537" i="59"/>
  <c r="EK537" i="59"/>
  <c r="EJ537" i="59"/>
  <c r="EI537" i="59"/>
  <c r="EH537" i="59"/>
  <c r="EG537" i="59"/>
  <c r="EF537" i="59"/>
  <c r="EE537" i="59"/>
  <c r="ED537" i="59"/>
  <c r="EC537" i="59"/>
  <c r="EB537" i="59"/>
  <c r="EA537" i="59"/>
  <c r="DZ537" i="59"/>
  <c r="DY537" i="59"/>
  <c r="DX537" i="59"/>
  <c r="DW537" i="59"/>
  <c r="DV537" i="59"/>
  <c r="DU537" i="59"/>
  <c r="DT537" i="59"/>
  <c r="DS537" i="59"/>
  <c r="DR537" i="59"/>
  <c r="DQ537" i="59"/>
  <c r="DP537" i="59"/>
  <c r="DO537" i="59"/>
  <c r="DN537" i="59"/>
  <c r="DM537" i="59"/>
  <c r="DL537" i="59"/>
  <c r="DK537" i="59"/>
  <c r="DJ537" i="59"/>
  <c r="DI537" i="59"/>
  <c r="DH537" i="59"/>
  <c r="DG537" i="59"/>
  <c r="DF537" i="59"/>
  <c r="DE537" i="59"/>
  <c r="DD537" i="59"/>
  <c r="DC537" i="59"/>
  <c r="DB537" i="59"/>
  <c r="DA537" i="59"/>
  <c r="CZ537" i="59"/>
  <c r="CY537" i="59"/>
  <c r="CX537" i="59"/>
  <c r="CW537" i="59"/>
  <c r="CV537" i="59"/>
  <c r="CU537" i="59"/>
  <c r="CT537" i="59"/>
  <c r="CS537" i="59"/>
  <c r="CR537" i="59"/>
  <c r="CQ537" i="59"/>
  <c r="CP537" i="59"/>
  <c r="CO537" i="59"/>
  <c r="CN537" i="59"/>
  <c r="CM537" i="59"/>
  <c r="CL537" i="59"/>
  <c r="CK537" i="59"/>
  <c r="CJ537" i="59"/>
  <c r="CI537" i="59"/>
  <c r="CH537" i="59"/>
  <c r="CG537" i="59"/>
  <c r="CF537" i="59"/>
  <c r="CE537" i="59"/>
  <c r="CD537" i="59"/>
  <c r="CC537" i="59"/>
  <c r="CB537" i="59"/>
  <c r="CA537" i="59"/>
  <c r="BZ537" i="59"/>
  <c r="BY537" i="59"/>
  <c r="BX537" i="59"/>
  <c r="BW537" i="59"/>
  <c r="BV537" i="59"/>
  <c r="BU537" i="59"/>
  <c r="BT537" i="59"/>
  <c r="BS537" i="59"/>
  <c r="BR537" i="59"/>
  <c r="BQ537" i="59"/>
  <c r="BP537" i="59"/>
  <c r="BO537" i="59"/>
  <c r="BN537" i="59"/>
  <c r="BM537" i="59"/>
  <c r="BL537" i="59"/>
  <c r="BK537" i="59"/>
  <c r="BJ537" i="59"/>
  <c r="BI537" i="59"/>
  <c r="BH537" i="59"/>
  <c r="BG537" i="59"/>
  <c r="BF537" i="59"/>
  <c r="BE537" i="59"/>
  <c r="BD537" i="59"/>
  <c r="BC537" i="59"/>
  <c r="BB537" i="59"/>
  <c r="BA537" i="59"/>
  <c r="AZ537" i="59"/>
  <c r="AY537" i="59"/>
  <c r="AX537" i="59"/>
  <c r="AW537" i="59"/>
  <c r="AV537" i="59"/>
  <c r="AU537" i="59"/>
  <c r="AT537" i="59"/>
  <c r="AS537" i="59"/>
  <c r="AR537" i="59"/>
  <c r="AQ537" i="59"/>
  <c r="AP537" i="59"/>
  <c r="AO537" i="59"/>
  <c r="AN537" i="59"/>
  <c r="AM537" i="59"/>
  <c r="AL537" i="59"/>
  <c r="AK537" i="59"/>
  <c r="AJ537" i="59"/>
  <c r="AI537" i="59"/>
  <c r="AH537" i="59"/>
  <c r="AG537" i="59"/>
  <c r="AF537" i="59"/>
  <c r="AE537" i="59"/>
  <c r="AD537" i="59"/>
  <c r="AC537" i="59"/>
  <c r="AB537" i="59"/>
  <c r="AA537" i="59"/>
  <c r="Z537" i="59"/>
  <c r="Y537" i="59"/>
  <c r="X537" i="59"/>
  <c r="W537" i="59"/>
  <c r="V537" i="59"/>
  <c r="U537" i="59"/>
  <c r="T537" i="59"/>
  <c r="S537" i="59"/>
  <c r="R537" i="59"/>
  <c r="Q537" i="59"/>
  <c r="P537" i="59"/>
  <c r="O537" i="59"/>
  <c r="N537" i="59"/>
  <c r="M537" i="59"/>
  <c r="L537" i="59"/>
  <c r="K537" i="59"/>
  <c r="J537" i="59"/>
  <c r="I537" i="59"/>
  <c r="H537" i="59"/>
  <c r="G537" i="59"/>
  <c r="F537" i="59"/>
  <c r="E537" i="59"/>
  <c r="D537" i="59"/>
  <c r="C537" i="59"/>
  <c r="KQ459" i="59"/>
  <c r="KN459" i="59"/>
  <c r="KM459" i="59"/>
  <c r="KK459" i="59"/>
  <c r="KO459" i="59"/>
  <c r="KP459" i="59"/>
  <c r="KL459" i="59"/>
  <c r="KJ459" i="59"/>
  <c r="KG459" i="59"/>
  <c r="KH459" i="59"/>
  <c r="KI459" i="59"/>
  <c r="KD459" i="59"/>
  <c r="KE459" i="59"/>
  <c r="KC459" i="59"/>
  <c r="KF459" i="59"/>
  <c r="JY459" i="59"/>
  <c r="JX459" i="59"/>
  <c r="KB459" i="59"/>
  <c r="KA459" i="59"/>
  <c r="JZ459" i="59"/>
  <c r="JU459" i="59"/>
  <c r="JV459" i="59"/>
  <c r="JW459" i="59"/>
  <c r="JS459" i="59"/>
  <c r="JR459" i="59"/>
  <c r="JQ459" i="59"/>
  <c r="JP459" i="59"/>
  <c r="JO459" i="59"/>
  <c r="JT459" i="59"/>
  <c r="JN459" i="59"/>
  <c r="JM459" i="59"/>
  <c r="JL459" i="59"/>
  <c r="JK459" i="59"/>
  <c r="JH459" i="59"/>
  <c r="JI459" i="59"/>
  <c r="JJ459" i="59"/>
  <c r="JG459" i="59"/>
  <c r="JF459" i="59"/>
  <c r="JE459" i="59"/>
  <c r="JD459" i="59"/>
  <c r="JC459" i="59"/>
  <c r="JB459" i="59"/>
  <c r="JA459" i="59"/>
  <c r="IZ459" i="59"/>
  <c r="IY459" i="59"/>
  <c r="IX459" i="59"/>
  <c r="IW459" i="59"/>
  <c r="IV459" i="59"/>
  <c r="IU459" i="59"/>
  <c r="IT459" i="59"/>
  <c r="IS459" i="59"/>
  <c r="IR459" i="59"/>
  <c r="IQ459" i="59"/>
  <c r="IP459" i="59"/>
  <c r="IO459" i="59"/>
  <c r="IN459" i="59"/>
  <c r="IM459" i="59"/>
  <c r="IL459" i="59"/>
  <c r="IK459" i="59"/>
  <c r="IJ459" i="59"/>
  <c r="II459" i="59"/>
  <c r="IH459" i="59"/>
  <c r="IG459" i="59"/>
  <c r="IF459" i="59"/>
  <c r="IE459" i="59"/>
  <c r="ID459" i="59"/>
  <c r="IC459" i="59"/>
  <c r="IB459" i="59"/>
  <c r="IA459" i="59"/>
  <c r="HZ459" i="59"/>
  <c r="HY459" i="59"/>
  <c r="HX459" i="59"/>
  <c r="HW459" i="59"/>
  <c r="HV459" i="59"/>
  <c r="HU459" i="59"/>
  <c r="HT459" i="59"/>
  <c r="HR459" i="59"/>
  <c r="HL459" i="59"/>
  <c r="HQ459" i="59"/>
  <c r="HJ459" i="59"/>
  <c r="HI459" i="59"/>
  <c r="HH459" i="59"/>
  <c r="HG459" i="59"/>
  <c r="HF459" i="59"/>
  <c r="HE459" i="59"/>
  <c r="HD459" i="59"/>
  <c r="HC459" i="59"/>
  <c r="HB459" i="59"/>
  <c r="HA459" i="59"/>
  <c r="GZ459" i="59"/>
  <c r="GY459" i="59"/>
  <c r="HP459" i="59"/>
  <c r="HO459" i="59"/>
  <c r="HN459" i="59"/>
  <c r="HK459" i="59"/>
  <c r="HS459" i="59"/>
  <c r="HM459" i="59"/>
  <c r="GX459" i="59"/>
  <c r="GW459" i="59"/>
  <c r="GV459" i="59"/>
  <c r="GU459" i="59"/>
  <c r="GT459" i="59"/>
  <c r="GS459" i="59"/>
  <c r="GR459" i="59"/>
  <c r="GQ459" i="59"/>
  <c r="GP459" i="59"/>
  <c r="GO459" i="59"/>
  <c r="GN459" i="59"/>
  <c r="GM459" i="59"/>
  <c r="GL459" i="59"/>
  <c r="GK459" i="59"/>
  <c r="GJ459" i="59"/>
  <c r="GI459" i="59"/>
  <c r="GH459" i="59"/>
  <c r="GG459" i="59"/>
  <c r="GF459" i="59"/>
  <c r="GE459" i="59"/>
  <c r="GD459" i="59"/>
  <c r="GC459" i="59"/>
  <c r="GB459" i="59"/>
  <c r="GA459" i="59"/>
  <c r="FZ459" i="59"/>
  <c r="FY459" i="59"/>
  <c r="FX459" i="59"/>
  <c r="FW459" i="59"/>
  <c r="FV459" i="59"/>
  <c r="FU459" i="59"/>
  <c r="FT459" i="59"/>
  <c r="FS459" i="59"/>
  <c r="FR459" i="59"/>
  <c r="FQ459" i="59"/>
  <c r="FP459" i="59"/>
  <c r="FO459" i="59"/>
  <c r="FN459" i="59"/>
  <c r="FM459" i="59"/>
  <c r="FL459" i="59"/>
  <c r="FK459" i="59"/>
  <c r="FJ459" i="59"/>
  <c r="FI459" i="59"/>
  <c r="FH459" i="59"/>
  <c r="FG459" i="59"/>
  <c r="FF459" i="59"/>
  <c r="FE459" i="59"/>
  <c r="FD459" i="59"/>
  <c r="FC459" i="59"/>
  <c r="FB459" i="59"/>
  <c r="FA459" i="59"/>
  <c r="EZ459" i="59"/>
  <c r="EY459" i="59"/>
  <c r="EX459" i="59"/>
  <c r="EW459" i="59"/>
  <c r="EV459" i="59"/>
  <c r="EU459" i="59"/>
  <c r="ET459" i="59"/>
  <c r="ES459" i="59"/>
  <c r="ER459" i="59"/>
  <c r="EQ459" i="59"/>
  <c r="EP459" i="59"/>
  <c r="EO459" i="59"/>
  <c r="EN459" i="59"/>
  <c r="EM459" i="59"/>
  <c r="EL459" i="59"/>
  <c r="EK459" i="59"/>
  <c r="EJ459" i="59"/>
  <c r="EI459" i="59"/>
  <c r="EH459" i="59"/>
  <c r="EG459" i="59"/>
  <c r="EF459" i="59"/>
  <c r="EE459" i="59"/>
  <c r="ED459" i="59"/>
  <c r="EC459" i="59"/>
  <c r="EB459" i="59"/>
  <c r="EA459" i="59"/>
  <c r="DZ459" i="59"/>
  <c r="DY459" i="59"/>
  <c r="DX459" i="59"/>
  <c r="DW459" i="59"/>
  <c r="DV459" i="59"/>
  <c r="DU459" i="59"/>
  <c r="DT459" i="59"/>
  <c r="DS459" i="59"/>
  <c r="DR459" i="59"/>
  <c r="DQ459" i="59"/>
  <c r="DP459" i="59"/>
  <c r="DO459" i="59"/>
  <c r="DN459" i="59"/>
  <c r="DM459" i="59"/>
  <c r="DL459" i="59"/>
  <c r="DK459" i="59"/>
  <c r="DJ459" i="59"/>
  <c r="DI459" i="59"/>
  <c r="DH459" i="59"/>
  <c r="DG459" i="59"/>
  <c r="DF459" i="59"/>
  <c r="DE459" i="59"/>
  <c r="DD459" i="59"/>
  <c r="DC459" i="59"/>
  <c r="DB459" i="59"/>
  <c r="DA459" i="59"/>
  <c r="CZ459" i="59"/>
  <c r="CY459" i="59"/>
  <c r="CX459" i="59"/>
  <c r="CW459" i="59"/>
  <c r="CV459" i="59"/>
  <c r="CU459" i="59"/>
  <c r="CT459" i="59"/>
  <c r="CS459" i="59"/>
  <c r="CR459" i="59"/>
  <c r="CQ459" i="59"/>
  <c r="CP459" i="59"/>
  <c r="CO459" i="59"/>
  <c r="CN459" i="59"/>
  <c r="CM459" i="59"/>
  <c r="CL459" i="59"/>
  <c r="CK459" i="59"/>
  <c r="CJ459" i="59"/>
  <c r="CI459" i="59"/>
  <c r="CH459" i="59"/>
  <c r="CG459" i="59"/>
  <c r="CF459" i="59"/>
  <c r="CE459" i="59"/>
  <c r="CD459" i="59"/>
  <c r="CC459" i="59"/>
  <c r="CB459" i="59"/>
  <c r="CA459" i="59"/>
  <c r="BZ459" i="59"/>
  <c r="BY459" i="59"/>
  <c r="BX459" i="59"/>
  <c r="BW459" i="59"/>
  <c r="BV459" i="59"/>
  <c r="BU459" i="59"/>
  <c r="BT459" i="59"/>
  <c r="BS459" i="59"/>
  <c r="BR459" i="59"/>
  <c r="BQ459" i="59"/>
  <c r="BP459" i="59"/>
  <c r="BO459" i="59"/>
  <c r="BN459" i="59"/>
  <c r="BM459" i="59"/>
  <c r="BL459" i="59"/>
  <c r="BK459" i="59"/>
  <c r="BJ459" i="59"/>
  <c r="BI459" i="59"/>
  <c r="BH459" i="59"/>
  <c r="BG459" i="59"/>
  <c r="BF459" i="59"/>
  <c r="BE459" i="59"/>
  <c r="BD459" i="59"/>
  <c r="BC459" i="59"/>
  <c r="BB459" i="59"/>
  <c r="BA459" i="59"/>
  <c r="AZ459" i="59"/>
  <c r="AY459" i="59"/>
  <c r="AX459" i="59"/>
  <c r="AW459" i="59"/>
  <c r="AV459" i="59"/>
  <c r="AU459" i="59"/>
  <c r="AT459" i="59"/>
  <c r="AS459" i="59"/>
  <c r="AR459" i="59"/>
  <c r="AQ459" i="59"/>
  <c r="AP459" i="59"/>
  <c r="AO459" i="59"/>
  <c r="AN459" i="59"/>
  <c r="AM459" i="59"/>
  <c r="AL459" i="59"/>
  <c r="AK459" i="59"/>
  <c r="AJ459" i="59"/>
  <c r="AI459" i="59"/>
  <c r="AH459" i="59"/>
  <c r="AG459" i="59"/>
  <c r="AF459" i="59"/>
  <c r="AE459" i="59"/>
  <c r="AD459" i="59"/>
  <c r="AC459" i="59"/>
  <c r="AB459" i="59"/>
  <c r="AA459" i="59"/>
  <c r="Z459" i="59"/>
  <c r="Y459" i="59"/>
  <c r="X459" i="59"/>
  <c r="W459" i="59"/>
  <c r="V459" i="59"/>
  <c r="U459" i="59"/>
  <c r="T459" i="59"/>
  <c r="S459" i="59"/>
  <c r="R459" i="59"/>
  <c r="Q459" i="59"/>
  <c r="P459" i="59"/>
  <c r="O459" i="59"/>
  <c r="N459" i="59"/>
  <c r="M459" i="59"/>
  <c r="L459" i="59"/>
  <c r="K459" i="59"/>
  <c r="J459" i="59"/>
  <c r="I459" i="59"/>
  <c r="H459" i="59"/>
  <c r="G459" i="59"/>
  <c r="F459" i="59"/>
  <c r="E459" i="59"/>
  <c r="D459" i="59"/>
  <c r="C459" i="59"/>
  <c r="KQ544" i="59"/>
  <c r="KO544" i="59"/>
  <c r="KN544" i="59"/>
  <c r="KM544" i="59"/>
  <c r="KL544" i="59"/>
  <c r="KK544" i="59"/>
  <c r="KJ544" i="59"/>
  <c r="KI544" i="59"/>
  <c r="KH544" i="59"/>
  <c r="KG544" i="59"/>
  <c r="KP544" i="59"/>
  <c r="KF544" i="59"/>
  <c r="KD544" i="59"/>
  <c r="KE544" i="59"/>
  <c r="KA544" i="59"/>
  <c r="KC544" i="59"/>
  <c r="KB544" i="59"/>
  <c r="JZ544" i="59"/>
  <c r="JY544" i="59"/>
  <c r="JX544" i="59"/>
  <c r="JW544" i="59"/>
  <c r="JV544" i="59"/>
  <c r="JU544" i="59"/>
  <c r="JT544" i="59"/>
  <c r="JS544" i="59"/>
  <c r="JR544" i="59"/>
  <c r="JQ544" i="59"/>
  <c r="JP544" i="59"/>
  <c r="JO544" i="59"/>
  <c r="JN544" i="59"/>
  <c r="JM544" i="59"/>
  <c r="JL544" i="59"/>
  <c r="JK544" i="59"/>
  <c r="JH544" i="59"/>
  <c r="JI544" i="59"/>
  <c r="JG544" i="59"/>
  <c r="JF544" i="59"/>
  <c r="JJ544" i="59"/>
  <c r="JB544" i="59"/>
  <c r="JC544" i="59"/>
  <c r="JA544" i="59"/>
  <c r="IZ544" i="59"/>
  <c r="IY544" i="59"/>
  <c r="IX544" i="59"/>
  <c r="IW544" i="59"/>
  <c r="IV544" i="59"/>
  <c r="IU544" i="59"/>
  <c r="IT544" i="59"/>
  <c r="IS544" i="59"/>
  <c r="JD544" i="59"/>
  <c r="JE544" i="59"/>
  <c r="IR544" i="59"/>
  <c r="IQ544" i="59"/>
  <c r="IP544" i="59"/>
  <c r="IO544" i="59"/>
  <c r="IN544" i="59"/>
  <c r="IM544" i="59"/>
  <c r="IL544" i="59"/>
  <c r="IK544" i="59"/>
  <c r="IJ544" i="59"/>
  <c r="II544" i="59"/>
  <c r="IH544" i="59"/>
  <c r="IG544" i="59"/>
  <c r="IF544" i="59"/>
  <c r="IE544" i="59"/>
  <c r="ID544" i="59"/>
  <c r="IC544" i="59"/>
  <c r="IB544" i="59"/>
  <c r="IA544" i="59"/>
  <c r="HZ544" i="59"/>
  <c r="HY544" i="59"/>
  <c r="HX544" i="59"/>
  <c r="HW544" i="59"/>
  <c r="HV544" i="59"/>
  <c r="HU544" i="59"/>
  <c r="HT544" i="59"/>
  <c r="HS544" i="59"/>
  <c r="HR544" i="59"/>
  <c r="HQ544" i="59"/>
  <c r="HP544" i="59"/>
  <c r="HO544" i="59"/>
  <c r="HN544" i="59"/>
  <c r="HM544" i="59"/>
  <c r="HL544" i="59"/>
  <c r="HK544" i="59"/>
  <c r="HJ544" i="59"/>
  <c r="HI544" i="59"/>
  <c r="HH544" i="59"/>
  <c r="HG544" i="59"/>
  <c r="HF544" i="59"/>
  <c r="HE544" i="59"/>
  <c r="HD544" i="59"/>
  <c r="HC544" i="59"/>
  <c r="HB544" i="59"/>
  <c r="HA544" i="59"/>
  <c r="GZ544" i="59"/>
  <c r="GY544" i="59"/>
  <c r="GX544" i="59"/>
  <c r="GW544" i="59"/>
  <c r="GV544" i="59"/>
  <c r="GU544" i="59"/>
  <c r="GT544" i="59"/>
  <c r="GS544" i="59"/>
  <c r="GR544" i="59"/>
  <c r="GQ544" i="59"/>
  <c r="GP544" i="59"/>
  <c r="GO544" i="59"/>
  <c r="GN544" i="59"/>
  <c r="GM544" i="59"/>
  <c r="GL544" i="59"/>
  <c r="GK544" i="59"/>
  <c r="GJ544" i="59"/>
  <c r="GI544" i="59"/>
  <c r="GH544" i="59"/>
  <c r="GG544" i="59"/>
  <c r="GF544" i="59"/>
  <c r="GE544" i="59"/>
  <c r="GD544" i="59"/>
  <c r="GC544" i="59"/>
  <c r="GB544" i="59"/>
  <c r="GA544" i="59"/>
  <c r="FZ544" i="59"/>
  <c r="FY544" i="59"/>
  <c r="FX544" i="59"/>
  <c r="FW544" i="59"/>
  <c r="FV544" i="59"/>
  <c r="FU544" i="59"/>
  <c r="FT544" i="59"/>
  <c r="FS544" i="59"/>
  <c r="FR544" i="59"/>
  <c r="FQ544" i="59"/>
  <c r="FP544" i="59"/>
  <c r="FO544" i="59"/>
  <c r="FN544" i="59"/>
  <c r="FM544" i="59"/>
  <c r="FL544" i="59"/>
  <c r="FK544" i="59"/>
  <c r="FJ544" i="59"/>
  <c r="FI544" i="59"/>
  <c r="FH544" i="59"/>
  <c r="FG544" i="59"/>
  <c r="FF544" i="59"/>
  <c r="FE544" i="59"/>
  <c r="FD544" i="59"/>
  <c r="FC544" i="59"/>
  <c r="FB544" i="59"/>
  <c r="FA544" i="59"/>
  <c r="EZ544" i="59"/>
  <c r="EY544" i="59"/>
  <c r="EX544" i="59"/>
  <c r="EW544" i="59"/>
  <c r="EV544" i="59"/>
  <c r="EU544" i="59"/>
  <c r="ET544" i="59"/>
  <c r="ES544" i="59"/>
  <c r="ER544" i="59"/>
  <c r="EQ544" i="59"/>
  <c r="EP544" i="59"/>
  <c r="EO544" i="59"/>
  <c r="EN544" i="59"/>
  <c r="EM544" i="59"/>
  <c r="EL544" i="59"/>
  <c r="EK544" i="59"/>
  <c r="EJ544" i="59"/>
  <c r="EI544" i="59"/>
  <c r="EH544" i="59"/>
  <c r="EG544" i="59"/>
  <c r="EF544" i="59"/>
  <c r="EE544" i="59"/>
  <c r="ED544" i="59"/>
  <c r="EC544" i="59"/>
  <c r="EB544" i="59"/>
  <c r="EA544" i="59"/>
  <c r="DZ544" i="59"/>
  <c r="DY544" i="59"/>
  <c r="DX544" i="59"/>
  <c r="DW544" i="59"/>
  <c r="DV544" i="59"/>
  <c r="DU544" i="59"/>
  <c r="DT544" i="59"/>
  <c r="DS544" i="59"/>
  <c r="DR544" i="59"/>
  <c r="DQ544" i="59"/>
  <c r="DP544" i="59"/>
  <c r="DO544" i="59"/>
  <c r="DN544" i="59"/>
  <c r="DM544" i="59"/>
  <c r="DL544" i="59"/>
  <c r="DK544" i="59"/>
  <c r="DJ544" i="59"/>
  <c r="DI544" i="59"/>
  <c r="DH544" i="59"/>
  <c r="DG544" i="59"/>
  <c r="DF544" i="59"/>
  <c r="DE544" i="59"/>
  <c r="DD544" i="59"/>
  <c r="DC544" i="59"/>
  <c r="DB544" i="59"/>
  <c r="DA544" i="59"/>
  <c r="CZ544" i="59"/>
  <c r="CY544" i="59"/>
  <c r="CX544" i="59"/>
  <c r="CW544" i="59"/>
  <c r="CV544" i="59"/>
  <c r="CU544" i="59"/>
  <c r="CT544" i="59"/>
  <c r="CS544" i="59"/>
  <c r="CR544" i="59"/>
  <c r="CQ544" i="59"/>
  <c r="CP544" i="59"/>
  <c r="CO544" i="59"/>
  <c r="CN544" i="59"/>
  <c r="CM544" i="59"/>
  <c r="CL544" i="59"/>
  <c r="CK544" i="59"/>
  <c r="CJ544" i="59"/>
  <c r="CI544" i="59"/>
  <c r="CH544" i="59"/>
  <c r="CG544" i="59"/>
  <c r="CF544" i="59"/>
  <c r="CE544" i="59"/>
  <c r="CD544" i="59"/>
  <c r="CC544" i="59"/>
  <c r="CB544" i="59"/>
  <c r="CA544" i="59"/>
  <c r="BZ544" i="59"/>
  <c r="BY544" i="59"/>
  <c r="BX544" i="59"/>
  <c r="BW544" i="59"/>
  <c r="BV544" i="59"/>
  <c r="BU544" i="59"/>
  <c r="BT544" i="59"/>
  <c r="BS544" i="59"/>
  <c r="BR544" i="59"/>
  <c r="BQ544" i="59"/>
  <c r="BP544" i="59"/>
  <c r="BO544" i="59"/>
  <c r="BN544" i="59"/>
  <c r="BM544" i="59"/>
  <c r="BL544" i="59"/>
  <c r="BK544" i="59"/>
  <c r="BJ544" i="59"/>
  <c r="BI544" i="59"/>
  <c r="BH544" i="59"/>
  <c r="BG544" i="59"/>
  <c r="BF544" i="59"/>
  <c r="BE544" i="59"/>
  <c r="BD544" i="59"/>
  <c r="BC544" i="59"/>
  <c r="BB544" i="59"/>
  <c r="BA544" i="59"/>
  <c r="AZ544" i="59"/>
  <c r="AY544" i="59"/>
  <c r="AX544" i="59"/>
  <c r="AW544" i="59"/>
  <c r="AV544" i="59"/>
  <c r="AU544" i="59"/>
  <c r="AT544" i="59"/>
  <c r="AS544" i="59"/>
  <c r="AR544" i="59"/>
  <c r="AQ544" i="59"/>
  <c r="AP544" i="59"/>
  <c r="AO544" i="59"/>
  <c r="AN544" i="59"/>
  <c r="AM544" i="59"/>
  <c r="AL544" i="59"/>
  <c r="AK544" i="59"/>
  <c r="AJ544" i="59"/>
  <c r="AI544" i="59"/>
  <c r="AH544" i="59"/>
  <c r="AG544" i="59"/>
  <c r="AF544" i="59"/>
  <c r="AE544" i="59"/>
  <c r="AD544" i="59"/>
  <c r="AC544" i="59"/>
  <c r="AB544" i="59"/>
  <c r="AA544" i="59"/>
  <c r="Z544" i="59"/>
  <c r="Y544" i="59"/>
  <c r="X544" i="59"/>
  <c r="W544" i="59"/>
  <c r="V544" i="59"/>
  <c r="U544" i="59"/>
  <c r="T544" i="59"/>
  <c r="S544" i="59"/>
  <c r="R544" i="59"/>
  <c r="Q544" i="59"/>
  <c r="P544" i="59"/>
  <c r="O544" i="59"/>
  <c r="N544" i="59"/>
  <c r="M544" i="59"/>
  <c r="L544" i="59"/>
  <c r="K544" i="59"/>
  <c r="J544" i="59"/>
  <c r="I544" i="59"/>
  <c r="H544" i="59"/>
  <c r="G544" i="59"/>
  <c r="F544" i="59"/>
  <c r="E544" i="59"/>
  <c r="D544" i="59"/>
  <c r="C544" i="59"/>
  <c r="KQ446" i="59"/>
  <c r="KP446" i="59"/>
  <c r="KO446" i="59"/>
  <c r="KL446" i="59"/>
  <c r="KM446" i="59"/>
  <c r="KN446" i="59"/>
  <c r="KJ446" i="59"/>
  <c r="KG446" i="59"/>
  <c r="KK446" i="59"/>
  <c r="KH446" i="59"/>
  <c r="KI446" i="59"/>
  <c r="KF446" i="59"/>
  <c r="KE446" i="59"/>
  <c r="KD446" i="59"/>
  <c r="KC446" i="59"/>
  <c r="KB446" i="59"/>
  <c r="KA446" i="59"/>
  <c r="JZ446" i="59"/>
  <c r="JU446" i="59"/>
  <c r="JY446" i="59"/>
  <c r="JV446" i="59"/>
  <c r="JT446" i="59"/>
  <c r="JS446" i="59"/>
  <c r="JX446" i="59"/>
  <c r="JW446" i="59"/>
  <c r="JR446" i="59"/>
  <c r="JP446" i="59"/>
  <c r="JQ446" i="59"/>
  <c r="JN446" i="59"/>
  <c r="JM446" i="59"/>
  <c r="JL446" i="59"/>
  <c r="JK446" i="59"/>
  <c r="JJ446" i="59"/>
  <c r="JI446" i="59"/>
  <c r="JH446" i="59"/>
  <c r="JG446" i="59"/>
  <c r="JO446" i="59"/>
  <c r="JD446" i="59"/>
  <c r="JE446" i="59"/>
  <c r="JC446" i="59"/>
  <c r="JB446" i="59"/>
  <c r="JA446" i="59"/>
  <c r="IZ446" i="59"/>
  <c r="IY446" i="59"/>
  <c r="IX446" i="59"/>
  <c r="IW446" i="59"/>
  <c r="IV446" i="59"/>
  <c r="IU446" i="59"/>
  <c r="IT446" i="59"/>
  <c r="IS446" i="59"/>
  <c r="IR446" i="59"/>
  <c r="IQ446" i="59"/>
  <c r="IP446" i="59"/>
  <c r="IO446" i="59"/>
  <c r="IN446" i="59"/>
  <c r="IM446" i="59"/>
  <c r="IL446" i="59"/>
  <c r="IK446" i="59"/>
  <c r="IJ446" i="59"/>
  <c r="JF446" i="59"/>
  <c r="II446" i="59"/>
  <c r="IH446" i="59"/>
  <c r="IB446" i="59"/>
  <c r="HY446" i="59"/>
  <c r="HV446" i="59"/>
  <c r="HT446" i="59"/>
  <c r="HS446" i="59"/>
  <c r="HR446" i="59"/>
  <c r="HQ446" i="59"/>
  <c r="HP446" i="59"/>
  <c r="HO446" i="59"/>
  <c r="HN446" i="59"/>
  <c r="HM446" i="59"/>
  <c r="HL446" i="59"/>
  <c r="HK446" i="59"/>
  <c r="IG446" i="59"/>
  <c r="IF446" i="59"/>
  <c r="IA446" i="59"/>
  <c r="HX446" i="59"/>
  <c r="HU446" i="59"/>
  <c r="IE446" i="59"/>
  <c r="ID446" i="59"/>
  <c r="IC446" i="59"/>
  <c r="HJ446" i="59"/>
  <c r="HI446" i="59"/>
  <c r="HZ446" i="59"/>
  <c r="HW446" i="59"/>
  <c r="HG446" i="59"/>
  <c r="HA446" i="59"/>
  <c r="HF446" i="59"/>
  <c r="GZ446" i="59"/>
  <c r="HE446" i="59"/>
  <c r="HD446" i="59"/>
  <c r="HC446" i="59"/>
  <c r="GY446" i="59"/>
  <c r="GX446" i="59"/>
  <c r="GW446" i="59"/>
  <c r="GV446" i="59"/>
  <c r="GU446" i="59"/>
  <c r="GT446" i="59"/>
  <c r="GS446" i="59"/>
  <c r="GR446" i="59"/>
  <c r="GQ446" i="59"/>
  <c r="GP446" i="59"/>
  <c r="GO446" i="59"/>
  <c r="GN446" i="59"/>
  <c r="HH446" i="59"/>
  <c r="HB446" i="59"/>
  <c r="GM446" i="59"/>
  <c r="GL446" i="59"/>
  <c r="GK446" i="59"/>
  <c r="GJ446" i="59"/>
  <c r="GI446" i="59"/>
  <c r="GH446" i="59"/>
  <c r="GG446" i="59"/>
  <c r="GF446" i="59"/>
  <c r="GE446" i="59"/>
  <c r="GD446" i="59"/>
  <c r="GC446" i="59"/>
  <c r="GB446" i="59"/>
  <c r="GA446" i="59"/>
  <c r="FZ446" i="59"/>
  <c r="FY446" i="59"/>
  <c r="FX446" i="59"/>
  <c r="FW446" i="59"/>
  <c r="FV446" i="59"/>
  <c r="FU446" i="59"/>
  <c r="FT446" i="59"/>
  <c r="FS446" i="59"/>
  <c r="FR446" i="59"/>
  <c r="FQ446" i="59"/>
  <c r="FP446" i="59"/>
  <c r="FO446" i="59"/>
  <c r="FN446" i="59"/>
  <c r="FM446" i="59"/>
  <c r="FL446" i="59"/>
  <c r="FK446" i="59"/>
  <c r="FJ446" i="59"/>
  <c r="FI446" i="59"/>
  <c r="FH446" i="59"/>
  <c r="FG446" i="59"/>
  <c r="FF446" i="59"/>
  <c r="FE446" i="59"/>
  <c r="FD446" i="59"/>
  <c r="FC446" i="59"/>
  <c r="FB446" i="59"/>
  <c r="FA446" i="59"/>
  <c r="EZ446" i="59"/>
  <c r="EY446" i="59"/>
  <c r="EX446" i="59"/>
  <c r="EW446" i="59"/>
  <c r="EV446" i="59"/>
  <c r="EU446" i="59"/>
  <c r="ET446" i="59"/>
  <c r="ES446" i="59"/>
  <c r="ER446" i="59"/>
  <c r="EQ446" i="59"/>
  <c r="EP446" i="59"/>
  <c r="EO446" i="59"/>
  <c r="EN446" i="59"/>
  <c r="EM446" i="59"/>
  <c r="EL446" i="59"/>
  <c r="EK446" i="59"/>
  <c r="EJ446" i="59"/>
  <c r="EI446" i="59"/>
  <c r="EH446" i="59"/>
  <c r="EG446" i="59"/>
  <c r="EF446" i="59"/>
  <c r="EE446" i="59"/>
  <c r="ED446" i="59"/>
  <c r="EC446" i="59"/>
  <c r="EB446" i="59"/>
  <c r="EA446" i="59"/>
  <c r="DZ446" i="59"/>
  <c r="DY446" i="59"/>
  <c r="DX446" i="59"/>
  <c r="DW446" i="59"/>
  <c r="DV446" i="59"/>
  <c r="DU446" i="59"/>
  <c r="DT446" i="59"/>
  <c r="DS446" i="59"/>
  <c r="DR446" i="59"/>
  <c r="DQ446" i="59"/>
  <c r="DP446" i="59"/>
  <c r="DO446" i="59"/>
  <c r="DN446" i="59"/>
  <c r="DM446" i="59"/>
  <c r="DL446" i="59"/>
  <c r="DK446" i="59"/>
  <c r="DJ446" i="59"/>
  <c r="DI446" i="59"/>
  <c r="DH446" i="59"/>
  <c r="DG446" i="59"/>
  <c r="DF446" i="59"/>
  <c r="DE446" i="59"/>
  <c r="DD446" i="59"/>
  <c r="DC446" i="59"/>
  <c r="DB446" i="59"/>
  <c r="DA446" i="59"/>
  <c r="CZ446" i="59"/>
  <c r="CY446" i="59"/>
  <c r="CX446" i="59"/>
  <c r="CW446" i="59"/>
  <c r="CV446" i="59"/>
  <c r="CU446" i="59"/>
  <c r="CT446" i="59"/>
  <c r="CS446" i="59"/>
  <c r="CR446" i="59"/>
  <c r="CQ446" i="59"/>
  <c r="CP446" i="59"/>
  <c r="CO446" i="59"/>
  <c r="CN446" i="59"/>
  <c r="CM446" i="59"/>
  <c r="CL446" i="59"/>
  <c r="CK446" i="59"/>
  <c r="CJ446" i="59"/>
  <c r="CI446" i="59"/>
  <c r="CH446" i="59"/>
  <c r="CG446" i="59"/>
  <c r="CF446" i="59"/>
  <c r="CE446" i="59"/>
  <c r="CD446" i="59"/>
  <c r="CC446" i="59"/>
  <c r="CB446" i="59"/>
  <c r="CA446" i="59"/>
  <c r="BZ446" i="59"/>
  <c r="BY446" i="59"/>
  <c r="BX446" i="59"/>
  <c r="BW446" i="59"/>
  <c r="BV446" i="59"/>
  <c r="BU446" i="59"/>
  <c r="BT446" i="59"/>
  <c r="BS446" i="59"/>
  <c r="BR446" i="59"/>
  <c r="BQ446" i="59"/>
  <c r="BP446" i="59"/>
  <c r="BO446" i="59"/>
  <c r="BN446" i="59"/>
  <c r="BM446" i="59"/>
  <c r="BL446" i="59"/>
  <c r="BK446" i="59"/>
  <c r="BJ446" i="59"/>
  <c r="BI446" i="59"/>
  <c r="BH446" i="59"/>
  <c r="BG446" i="59"/>
  <c r="BF446" i="59"/>
  <c r="BE446" i="59"/>
  <c r="BD446" i="59"/>
  <c r="BC446" i="59"/>
  <c r="BB446" i="59"/>
  <c r="BA446" i="59"/>
  <c r="AZ446" i="59"/>
  <c r="AY446" i="59"/>
  <c r="AX446" i="59"/>
  <c r="AW446" i="59"/>
  <c r="AV446" i="59"/>
  <c r="AU446" i="59"/>
  <c r="AT446" i="59"/>
  <c r="AS446" i="59"/>
  <c r="AR446" i="59"/>
  <c r="AQ446" i="59"/>
  <c r="AP446" i="59"/>
  <c r="AO446" i="59"/>
  <c r="AN446" i="59"/>
  <c r="AM446" i="59"/>
  <c r="AL446" i="59"/>
  <c r="AK446" i="59"/>
  <c r="AJ446" i="59"/>
  <c r="AI446" i="59"/>
  <c r="AH446" i="59"/>
  <c r="AG446" i="59"/>
  <c r="AF446" i="59"/>
  <c r="AE446" i="59"/>
  <c r="AD446" i="59"/>
  <c r="AC446" i="59"/>
  <c r="AB446" i="59"/>
  <c r="AA446" i="59"/>
  <c r="Z446" i="59"/>
  <c r="Y446" i="59"/>
  <c r="X446" i="59"/>
  <c r="W446" i="59"/>
  <c r="V446" i="59"/>
  <c r="U446" i="59"/>
  <c r="T446" i="59"/>
  <c r="S446" i="59"/>
  <c r="R446" i="59"/>
  <c r="Q446" i="59"/>
  <c r="P446" i="59"/>
  <c r="O446" i="59"/>
  <c r="N446" i="59"/>
  <c r="M446" i="59"/>
  <c r="L446" i="59"/>
  <c r="K446" i="59"/>
  <c r="J446" i="59"/>
  <c r="I446" i="59"/>
  <c r="H446" i="59"/>
  <c r="G446" i="59"/>
  <c r="F446" i="59"/>
  <c r="E446" i="59"/>
  <c r="D446" i="59"/>
  <c r="C446" i="59"/>
  <c r="KQ461" i="59"/>
  <c r="KP461" i="59"/>
  <c r="KO461" i="59"/>
  <c r="KL461" i="59"/>
  <c r="KN461" i="59"/>
  <c r="KM461" i="59"/>
  <c r="KK461" i="59"/>
  <c r="KH461" i="59"/>
  <c r="KI461" i="59"/>
  <c r="KJ461" i="59"/>
  <c r="KG461" i="59"/>
  <c r="KF461" i="59"/>
  <c r="KE461" i="59"/>
  <c r="KD461" i="59"/>
  <c r="KC461" i="59"/>
  <c r="KB461" i="59"/>
  <c r="KA461" i="59"/>
  <c r="JZ461" i="59"/>
  <c r="JX461" i="59"/>
  <c r="JV461" i="59"/>
  <c r="JW461" i="59"/>
  <c r="JT461" i="59"/>
  <c r="JS461" i="59"/>
  <c r="JY461" i="59"/>
  <c r="JU461" i="59"/>
  <c r="JQ461" i="59"/>
  <c r="JR461" i="59"/>
  <c r="JO461" i="59"/>
  <c r="JN461" i="59"/>
  <c r="JM461" i="59"/>
  <c r="JL461" i="59"/>
  <c r="JK461" i="59"/>
  <c r="JJ461" i="59"/>
  <c r="JI461" i="59"/>
  <c r="JH461" i="59"/>
  <c r="JP461" i="59"/>
  <c r="JG461" i="59"/>
  <c r="JF461" i="59"/>
  <c r="JE461" i="59"/>
  <c r="JB461" i="59"/>
  <c r="JD461" i="59"/>
  <c r="JA461" i="59"/>
  <c r="IZ461" i="59"/>
  <c r="IY461" i="59"/>
  <c r="IX461" i="59"/>
  <c r="IW461" i="59"/>
  <c r="IV461" i="59"/>
  <c r="IU461" i="59"/>
  <c r="IT461" i="59"/>
  <c r="IS461" i="59"/>
  <c r="JC461" i="59"/>
  <c r="IR461" i="59"/>
  <c r="IQ461" i="59"/>
  <c r="IP461" i="59"/>
  <c r="IO461" i="59"/>
  <c r="IN461" i="59"/>
  <c r="IM461" i="59"/>
  <c r="IL461" i="59"/>
  <c r="IK461" i="59"/>
  <c r="IJ461" i="59"/>
  <c r="II461" i="59"/>
  <c r="IH461" i="59"/>
  <c r="IG461" i="59"/>
  <c r="IC461" i="59"/>
  <c r="HZ461" i="59"/>
  <c r="HW461" i="59"/>
  <c r="HT461" i="59"/>
  <c r="HS461" i="59"/>
  <c r="HR461" i="59"/>
  <c r="HQ461" i="59"/>
  <c r="HP461" i="59"/>
  <c r="HO461" i="59"/>
  <c r="HN461" i="59"/>
  <c r="HM461" i="59"/>
  <c r="HL461" i="59"/>
  <c r="HK461" i="59"/>
  <c r="IB461" i="59"/>
  <c r="HY461" i="59"/>
  <c r="HV461" i="59"/>
  <c r="IF461" i="59"/>
  <c r="ID461" i="59"/>
  <c r="IA461" i="59"/>
  <c r="HX461" i="59"/>
  <c r="HU461" i="59"/>
  <c r="HJ461" i="59"/>
  <c r="HI461" i="59"/>
  <c r="IE461" i="59"/>
  <c r="HH461" i="59"/>
  <c r="HB461" i="59"/>
  <c r="HG461" i="59"/>
  <c r="HA461" i="59"/>
  <c r="HF461" i="59"/>
  <c r="GZ461" i="59"/>
  <c r="HE461" i="59"/>
  <c r="GY461" i="59"/>
  <c r="HD461" i="59"/>
  <c r="GX461" i="59"/>
  <c r="GW461" i="59"/>
  <c r="GV461" i="59"/>
  <c r="GU461" i="59"/>
  <c r="GT461" i="59"/>
  <c r="GS461" i="59"/>
  <c r="GR461" i="59"/>
  <c r="GQ461" i="59"/>
  <c r="GP461" i="59"/>
  <c r="GO461" i="59"/>
  <c r="GN461" i="59"/>
  <c r="GM461" i="59"/>
  <c r="HC461" i="59"/>
  <c r="GL461" i="59"/>
  <c r="GK461" i="59"/>
  <c r="GJ461" i="59"/>
  <c r="GI461" i="59"/>
  <c r="GH461" i="59"/>
  <c r="GG461" i="59"/>
  <c r="GF461" i="59"/>
  <c r="GE461" i="59"/>
  <c r="GD461" i="59"/>
  <c r="GC461" i="59"/>
  <c r="GB461" i="59"/>
  <c r="GA461" i="59"/>
  <c r="FZ461" i="59"/>
  <c r="FY461" i="59"/>
  <c r="FX461" i="59"/>
  <c r="FW461" i="59"/>
  <c r="FV461" i="59"/>
  <c r="FU461" i="59"/>
  <c r="FT461" i="59"/>
  <c r="FS461" i="59"/>
  <c r="FR461" i="59"/>
  <c r="FQ461" i="59"/>
  <c r="FP461" i="59"/>
  <c r="FO461" i="59"/>
  <c r="FN461" i="59"/>
  <c r="FM461" i="59"/>
  <c r="FL461" i="59"/>
  <c r="FK461" i="59"/>
  <c r="FJ461" i="59"/>
  <c r="FI461" i="59"/>
  <c r="FH461" i="59"/>
  <c r="FG461" i="59"/>
  <c r="FF461" i="59"/>
  <c r="FE461" i="59"/>
  <c r="FD461" i="59"/>
  <c r="FC461" i="59"/>
  <c r="FB461" i="59"/>
  <c r="FA461" i="59"/>
  <c r="EZ461" i="59"/>
  <c r="EY461" i="59"/>
  <c r="EX461" i="59"/>
  <c r="EW461" i="59"/>
  <c r="EV461" i="59"/>
  <c r="EU461" i="59"/>
  <c r="ET461" i="59"/>
  <c r="ES461" i="59"/>
  <c r="ER461" i="59"/>
  <c r="EQ461" i="59"/>
  <c r="EP461" i="59"/>
  <c r="EO461" i="59"/>
  <c r="EN461" i="59"/>
  <c r="EM461" i="59"/>
  <c r="EL461" i="59"/>
  <c r="EK461" i="59"/>
  <c r="EJ461" i="59"/>
  <c r="EI461" i="59"/>
  <c r="EH461" i="59"/>
  <c r="EG461" i="59"/>
  <c r="EF461" i="59"/>
  <c r="EE461" i="59"/>
  <c r="ED461" i="59"/>
  <c r="EC461" i="59"/>
  <c r="EB461" i="59"/>
  <c r="EA461" i="59"/>
  <c r="DZ461" i="59"/>
  <c r="DY461" i="59"/>
  <c r="DX461" i="59"/>
  <c r="DW461" i="59"/>
  <c r="DV461" i="59"/>
  <c r="DU461" i="59"/>
  <c r="DT461" i="59"/>
  <c r="DS461" i="59"/>
  <c r="DR461" i="59"/>
  <c r="DQ461" i="59"/>
  <c r="DP461" i="59"/>
  <c r="DO461" i="59"/>
  <c r="DN461" i="59"/>
  <c r="DM461" i="59"/>
  <c r="DL461" i="59"/>
  <c r="DK461" i="59"/>
  <c r="DJ461" i="59"/>
  <c r="DI461" i="59"/>
  <c r="DH461" i="59"/>
  <c r="DG461" i="59"/>
  <c r="DF461" i="59"/>
  <c r="DE461" i="59"/>
  <c r="DD461" i="59"/>
  <c r="DC461" i="59"/>
  <c r="DB461" i="59"/>
  <c r="DA461" i="59"/>
  <c r="CZ461" i="59"/>
  <c r="CY461" i="59"/>
  <c r="CX461" i="59"/>
  <c r="CW461" i="59"/>
  <c r="CV461" i="59"/>
  <c r="CU461" i="59"/>
  <c r="CT461" i="59"/>
  <c r="CS461" i="59"/>
  <c r="CR461" i="59"/>
  <c r="CQ461" i="59"/>
  <c r="CP461" i="59"/>
  <c r="CO461" i="59"/>
  <c r="CN461" i="59"/>
  <c r="CM461" i="59"/>
  <c r="CL461" i="59"/>
  <c r="CK461" i="59"/>
  <c r="CJ461" i="59"/>
  <c r="CI461" i="59"/>
  <c r="CH461" i="59"/>
  <c r="CG461" i="59"/>
  <c r="CF461" i="59"/>
  <c r="CE461" i="59"/>
  <c r="CD461" i="59"/>
  <c r="CC461" i="59"/>
  <c r="CB461" i="59"/>
  <c r="CA461" i="59"/>
  <c r="BZ461" i="59"/>
  <c r="BY461" i="59"/>
  <c r="BX461" i="59"/>
  <c r="BW461" i="59"/>
  <c r="BV461" i="59"/>
  <c r="BU461" i="59"/>
  <c r="BT461" i="59"/>
  <c r="BS461" i="59"/>
  <c r="BR461" i="59"/>
  <c r="BQ461" i="59"/>
  <c r="BP461" i="59"/>
  <c r="BO461" i="59"/>
  <c r="BN461" i="59"/>
  <c r="BM461" i="59"/>
  <c r="BL461" i="59"/>
  <c r="BK461" i="59"/>
  <c r="BJ461" i="59"/>
  <c r="BI461" i="59"/>
  <c r="BH461" i="59"/>
  <c r="BG461" i="59"/>
  <c r="BF461" i="59"/>
  <c r="BE461" i="59"/>
  <c r="BD461" i="59"/>
  <c r="BC461" i="59"/>
  <c r="BB461" i="59"/>
  <c r="BA461" i="59"/>
  <c r="AZ461" i="59"/>
  <c r="AY461" i="59"/>
  <c r="AX461" i="59"/>
  <c r="AW461" i="59"/>
  <c r="AV461" i="59"/>
  <c r="AU461" i="59"/>
  <c r="AT461" i="59"/>
  <c r="AS461" i="59"/>
  <c r="AR461" i="59"/>
  <c r="AQ461" i="59"/>
  <c r="AP461" i="59"/>
  <c r="AO461" i="59"/>
  <c r="AN461" i="59"/>
  <c r="AM461" i="59"/>
  <c r="AL461" i="59"/>
  <c r="AK461" i="59"/>
  <c r="AJ461" i="59"/>
  <c r="AI461" i="59"/>
  <c r="AH461" i="59"/>
  <c r="AG461" i="59"/>
  <c r="AF461" i="59"/>
  <c r="AE461" i="59"/>
  <c r="AD461" i="59"/>
  <c r="AC461" i="59"/>
  <c r="AB461" i="59"/>
  <c r="AA461" i="59"/>
  <c r="Z461" i="59"/>
  <c r="Y461" i="59"/>
  <c r="X461" i="59"/>
  <c r="W461" i="59"/>
  <c r="V461" i="59"/>
  <c r="U461" i="59"/>
  <c r="T461" i="59"/>
  <c r="S461" i="59"/>
  <c r="R461" i="59"/>
  <c r="Q461" i="59"/>
  <c r="P461" i="59"/>
  <c r="O461" i="59"/>
  <c r="N461" i="59"/>
  <c r="M461" i="59"/>
  <c r="L461" i="59"/>
  <c r="K461" i="59"/>
  <c r="J461" i="59"/>
  <c r="I461" i="59"/>
  <c r="H461" i="59"/>
  <c r="G461" i="59"/>
  <c r="F461" i="59"/>
  <c r="E461" i="59"/>
  <c r="D461" i="59"/>
  <c r="C461" i="59"/>
  <c r="KQ467" i="59"/>
  <c r="KP467" i="59"/>
  <c r="KO467" i="59"/>
  <c r="KL467" i="59"/>
  <c r="KN467" i="59"/>
  <c r="KM467" i="59"/>
  <c r="KK467" i="59"/>
  <c r="KI467" i="59"/>
  <c r="KJ467" i="59"/>
  <c r="KH467" i="59"/>
  <c r="KF467" i="59"/>
  <c r="KE467" i="59"/>
  <c r="KD467" i="59"/>
  <c r="KC467" i="59"/>
  <c r="KG467" i="59"/>
  <c r="KB467" i="59"/>
  <c r="KA467" i="59"/>
  <c r="JZ467" i="59"/>
  <c r="JY467" i="59"/>
  <c r="JW467" i="59"/>
  <c r="JX467" i="59"/>
  <c r="JU467" i="59"/>
  <c r="JT467" i="59"/>
  <c r="JS467" i="59"/>
  <c r="JV467" i="59"/>
  <c r="JQ467" i="59"/>
  <c r="JO467" i="59"/>
  <c r="JR467" i="59"/>
  <c r="JP467" i="59"/>
  <c r="JN467" i="59"/>
  <c r="JM467" i="59"/>
  <c r="JL467" i="59"/>
  <c r="JK467" i="59"/>
  <c r="JJ467" i="59"/>
  <c r="JI467" i="59"/>
  <c r="JH467" i="59"/>
  <c r="JG467" i="59"/>
  <c r="JC467" i="59"/>
  <c r="JD467" i="59"/>
  <c r="JF467" i="59"/>
  <c r="JE467" i="59"/>
  <c r="JB467" i="59"/>
  <c r="JA467" i="59"/>
  <c r="IZ467" i="59"/>
  <c r="IY467" i="59"/>
  <c r="IX467" i="59"/>
  <c r="IW467" i="59"/>
  <c r="IV467" i="59"/>
  <c r="IU467" i="59"/>
  <c r="IT467" i="59"/>
  <c r="IS467" i="59"/>
  <c r="IR467" i="59"/>
  <c r="IQ467" i="59"/>
  <c r="IP467" i="59"/>
  <c r="IO467" i="59"/>
  <c r="IN467" i="59"/>
  <c r="IM467" i="59"/>
  <c r="IL467" i="59"/>
  <c r="IK467" i="59"/>
  <c r="IJ467" i="59"/>
  <c r="IH467" i="59"/>
  <c r="IG467" i="59"/>
  <c r="II467" i="59"/>
  <c r="IA467" i="59"/>
  <c r="HX467" i="59"/>
  <c r="HU467" i="59"/>
  <c r="HS467" i="59"/>
  <c r="HR467" i="59"/>
  <c r="HQ467" i="59"/>
  <c r="HP467" i="59"/>
  <c r="HO467" i="59"/>
  <c r="HN467" i="59"/>
  <c r="HM467" i="59"/>
  <c r="HL467" i="59"/>
  <c r="HK467" i="59"/>
  <c r="IF467" i="59"/>
  <c r="IE467" i="59"/>
  <c r="IC467" i="59"/>
  <c r="HZ467" i="59"/>
  <c r="HW467" i="59"/>
  <c r="HT467" i="59"/>
  <c r="ID467" i="59"/>
  <c r="IB467" i="59"/>
  <c r="HJ467" i="59"/>
  <c r="HI467" i="59"/>
  <c r="HH467" i="59"/>
  <c r="HY467" i="59"/>
  <c r="HV467" i="59"/>
  <c r="HF467" i="59"/>
  <c r="GZ467" i="59"/>
  <c r="HE467" i="59"/>
  <c r="GY467" i="59"/>
  <c r="HD467" i="59"/>
  <c r="HC467" i="59"/>
  <c r="HB467" i="59"/>
  <c r="GX467" i="59"/>
  <c r="GW467" i="59"/>
  <c r="GV467" i="59"/>
  <c r="GU467" i="59"/>
  <c r="GT467" i="59"/>
  <c r="GS467" i="59"/>
  <c r="GR467" i="59"/>
  <c r="GQ467" i="59"/>
  <c r="GP467" i="59"/>
  <c r="GO467" i="59"/>
  <c r="GN467" i="59"/>
  <c r="GM467" i="59"/>
  <c r="HG467" i="59"/>
  <c r="HA467" i="59"/>
  <c r="GL467" i="59"/>
  <c r="GK467" i="59"/>
  <c r="GJ467" i="59"/>
  <c r="GI467" i="59"/>
  <c r="GH467" i="59"/>
  <c r="GG467" i="59"/>
  <c r="GF467" i="59"/>
  <c r="GE467" i="59"/>
  <c r="GD467" i="59"/>
  <c r="GC467" i="59"/>
  <c r="GB467" i="59"/>
  <c r="GA467" i="59"/>
  <c r="FZ467" i="59"/>
  <c r="FY467" i="59"/>
  <c r="FX467" i="59"/>
  <c r="FW467" i="59"/>
  <c r="FV467" i="59"/>
  <c r="FU467" i="59"/>
  <c r="FT467" i="59"/>
  <c r="FS467" i="59"/>
  <c r="FR467" i="59"/>
  <c r="FQ467" i="59"/>
  <c r="FP467" i="59"/>
  <c r="FO467" i="59"/>
  <c r="FN467" i="59"/>
  <c r="FM467" i="59"/>
  <c r="FL467" i="59"/>
  <c r="FK467" i="59"/>
  <c r="FJ467" i="59"/>
  <c r="FI467" i="59"/>
  <c r="FH467" i="59"/>
  <c r="FG467" i="59"/>
  <c r="FF467" i="59"/>
  <c r="FE467" i="59"/>
  <c r="FD467" i="59"/>
  <c r="FC467" i="59"/>
  <c r="FB467" i="59"/>
  <c r="FA467" i="59"/>
  <c r="EZ467" i="59"/>
  <c r="EY467" i="59"/>
  <c r="EX467" i="59"/>
  <c r="EW467" i="59"/>
  <c r="EV467" i="59"/>
  <c r="EU467" i="59"/>
  <c r="ET467" i="59"/>
  <c r="ES467" i="59"/>
  <c r="ER467" i="59"/>
  <c r="EQ467" i="59"/>
  <c r="EP467" i="59"/>
  <c r="EO467" i="59"/>
  <c r="EN467" i="59"/>
  <c r="EM467" i="59"/>
  <c r="EL467" i="59"/>
  <c r="EK467" i="59"/>
  <c r="EJ467" i="59"/>
  <c r="EI467" i="59"/>
  <c r="EH467" i="59"/>
  <c r="EG467" i="59"/>
  <c r="EF467" i="59"/>
  <c r="EE467" i="59"/>
  <c r="ED467" i="59"/>
  <c r="EC467" i="59"/>
  <c r="EB467" i="59"/>
  <c r="EA467" i="59"/>
  <c r="DZ467" i="59"/>
  <c r="DY467" i="59"/>
  <c r="DX467" i="59"/>
  <c r="DW467" i="59"/>
  <c r="DV467" i="59"/>
  <c r="DU467" i="59"/>
  <c r="DT467" i="59"/>
  <c r="DS467" i="59"/>
  <c r="DR467" i="59"/>
  <c r="DQ467" i="59"/>
  <c r="DP467" i="59"/>
  <c r="DO467" i="59"/>
  <c r="DN467" i="59"/>
  <c r="DM467" i="59"/>
  <c r="DL467" i="59"/>
  <c r="DK467" i="59"/>
  <c r="DJ467" i="59"/>
  <c r="DI467" i="59"/>
  <c r="DH467" i="59"/>
  <c r="DG467" i="59"/>
  <c r="DF467" i="59"/>
  <c r="DE467" i="59"/>
  <c r="DD467" i="59"/>
  <c r="DC467" i="59"/>
  <c r="DB467" i="59"/>
  <c r="DA467" i="59"/>
  <c r="CZ467" i="59"/>
  <c r="CY467" i="59"/>
  <c r="CX467" i="59"/>
  <c r="CW467" i="59"/>
  <c r="CV467" i="59"/>
  <c r="CU467" i="59"/>
  <c r="CT467" i="59"/>
  <c r="CS467" i="59"/>
  <c r="CR467" i="59"/>
  <c r="CQ467" i="59"/>
  <c r="CP467" i="59"/>
  <c r="CO467" i="59"/>
  <c r="CN467" i="59"/>
  <c r="CM467" i="59"/>
  <c r="CL467" i="59"/>
  <c r="CK467" i="59"/>
  <c r="CJ467" i="59"/>
  <c r="CI467" i="59"/>
  <c r="CH467" i="59"/>
  <c r="CG467" i="59"/>
  <c r="CF467" i="59"/>
  <c r="CE467" i="59"/>
  <c r="CD467" i="59"/>
  <c r="CC467" i="59"/>
  <c r="CB467" i="59"/>
  <c r="CA467" i="59"/>
  <c r="BZ467" i="59"/>
  <c r="BY467" i="59"/>
  <c r="BX467" i="59"/>
  <c r="BW467" i="59"/>
  <c r="BV467" i="59"/>
  <c r="BU467" i="59"/>
  <c r="BT467" i="59"/>
  <c r="BS467" i="59"/>
  <c r="BR467" i="59"/>
  <c r="BQ467" i="59"/>
  <c r="BP467" i="59"/>
  <c r="BO467" i="59"/>
  <c r="BN467" i="59"/>
  <c r="BM467" i="59"/>
  <c r="BL467" i="59"/>
  <c r="BK467" i="59"/>
  <c r="BJ467" i="59"/>
  <c r="BI467" i="59"/>
  <c r="BH467" i="59"/>
  <c r="BG467" i="59"/>
  <c r="BF467" i="59"/>
  <c r="BE467" i="59"/>
  <c r="BD467" i="59"/>
  <c r="BC467" i="59"/>
  <c r="BB467" i="59"/>
  <c r="BA467" i="59"/>
  <c r="AZ467" i="59"/>
  <c r="AY467" i="59"/>
  <c r="AX467" i="59"/>
  <c r="AW467" i="59"/>
  <c r="AV467" i="59"/>
  <c r="AU467" i="59"/>
  <c r="AT467" i="59"/>
  <c r="AS467" i="59"/>
  <c r="AR467" i="59"/>
  <c r="AQ467" i="59"/>
  <c r="AP467" i="59"/>
  <c r="AO467" i="59"/>
  <c r="AN467" i="59"/>
  <c r="AM467" i="59"/>
  <c r="AL467" i="59"/>
  <c r="AK467" i="59"/>
  <c r="AJ467" i="59"/>
  <c r="AI467" i="59"/>
  <c r="AH467" i="59"/>
  <c r="AG467" i="59"/>
  <c r="AF467" i="59"/>
  <c r="AE467" i="59"/>
  <c r="AD467" i="59"/>
  <c r="AC467" i="59"/>
  <c r="AB467" i="59"/>
  <c r="AA467" i="59"/>
  <c r="Z467" i="59"/>
  <c r="Y467" i="59"/>
  <c r="X467" i="59"/>
  <c r="W467" i="59"/>
  <c r="V467" i="59"/>
  <c r="U467" i="59"/>
  <c r="T467" i="59"/>
  <c r="S467" i="59"/>
  <c r="R467" i="59"/>
  <c r="Q467" i="59"/>
  <c r="P467" i="59"/>
  <c r="O467" i="59"/>
  <c r="N467" i="59"/>
  <c r="M467" i="59"/>
  <c r="L467" i="59"/>
  <c r="K467" i="59"/>
  <c r="J467" i="59"/>
  <c r="I467" i="59"/>
  <c r="H467" i="59"/>
  <c r="G467" i="59"/>
  <c r="F467" i="59"/>
  <c r="E467" i="59"/>
  <c r="D467" i="59"/>
  <c r="C467" i="59"/>
  <c r="KQ458" i="59"/>
  <c r="KP458" i="59"/>
  <c r="KO458" i="59"/>
  <c r="KL458" i="59"/>
  <c r="KN458" i="59"/>
  <c r="KM458" i="59"/>
  <c r="KI458" i="59"/>
  <c r="KK458" i="59"/>
  <c r="KJ458" i="59"/>
  <c r="KH458" i="59"/>
  <c r="KF458" i="59"/>
  <c r="KE458" i="59"/>
  <c r="KD458" i="59"/>
  <c r="KG458" i="59"/>
  <c r="KC458" i="59"/>
  <c r="KB458" i="59"/>
  <c r="KA458" i="59"/>
  <c r="JZ458" i="59"/>
  <c r="JY458" i="59"/>
  <c r="JW458" i="59"/>
  <c r="JX458" i="59"/>
  <c r="JU458" i="59"/>
  <c r="JT458" i="59"/>
  <c r="JS458" i="59"/>
  <c r="JV458" i="59"/>
  <c r="JO458" i="59"/>
  <c r="JR458" i="59"/>
  <c r="JQ458" i="59"/>
  <c r="JP458" i="59"/>
  <c r="JN458" i="59"/>
  <c r="JM458" i="59"/>
  <c r="JL458" i="59"/>
  <c r="JK458" i="59"/>
  <c r="JJ458" i="59"/>
  <c r="JI458" i="59"/>
  <c r="JH458" i="59"/>
  <c r="JG458" i="59"/>
  <c r="JF458" i="59"/>
  <c r="JB458" i="59"/>
  <c r="JC458" i="59"/>
  <c r="JE458" i="59"/>
  <c r="JA458" i="59"/>
  <c r="IZ458" i="59"/>
  <c r="IY458" i="59"/>
  <c r="IX458" i="59"/>
  <c r="IW458" i="59"/>
  <c r="IV458" i="59"/>
  <c r="IU458" i="59"/>
  <c r="IT458" i="59"/>
  <c r="IS458" i="59"/>
  <c r="IR458" i="59"/>
  <c r="IQ458" i="59"/>
  <c r="IP458" i="59"/>
  <c r="IO458" i="59"/>
  <c r="IN458" i="59"/>
  <c r="IM458" i="59"/>
  <c r="IL458" i="59"/>
  <c r="IK458" i="59"/>
  <c r="IJ458" i="59"/>
  <c r="JD458" i="59"/>
  <c r="II458" i="59"/>
  <c r="IH458" i="59"/>
  <c r="ID458" i="59"/>
  <c r="IA458" i="59"/>
  <c r="HX458" i="59"/>
  <c r="HU458" i="59"/>
  <c r="HS458" i="59"/>
  <c r="HR458" i="59"/>
  <c r="HQ458" i="59"/>
  <c r="HP458" i="59"/>
  <c r="HO458" i="59"/>
  <c r="HN458" i="59"/>
  <c r="HM458" i="59"/>
  <c r="HL458" i="59"/>
  <c r="HK458" i="59"/>
  <c r="IC458" i="59"/>
  <c r="HZ458" i="59"/>
  <c r="HW458" i="59"/>
  <c r="HT458" i="59"/>
  <c r="IG458" i="59"/>
  <c r="IE458" i="59"/>
  <c r="IF458" i="59"/>
  <c r="HV458" i="59"/>
  <c r="HJ458" i="59"/>
  <c r="HI458" i="59"/>
  <c r="IB458" i="59"/>
  <c r="HY458" i="59"/>
  <c r="HC458" i="59"/>
  <c r="HH458" i="59"/>
  <c r="HB458" i="59"/>
  <c r="HG458" i="59"/>
  <c r="HA458" i="59"/>
  <c r="HF458" i="59"/>
  <c r="GZ458" i="59"/>
  <c r="HE458" i="59"/>
  <c r="GY458" i="59"/>
  <c r="GX458" i="59"/>
  <c r="GW458" i="59"/>
  <c r="GV458" i="59"/>
  <c r="GU458" i="59"/>
  <c r="GT458" i="59"/>
  <c r="GS458" i="59"/>
  <c r="GR458" i="59"/>
  <c r="GQ458" i="59"/>
  <c r="GP458" i="59"/>
  <c r="GO458" i="59"/>
  <c r="GN458" i="59"/>
  <c r="GM458" i="59"/>
  <c r="HD458" i="59"/>
  <c r="GL458" i="59"/>
  <c r="GK458" i="59"/>
  <c r="GJ458" i="59"/>
  <c r="GI458" i="59"/>
  <c r="GH458" i="59"/>
  <c r="GG458" i="59"/>
  <c r="GF458" i="59"/>
  <c r="GE458" i="59"/>
  <c r="GD458" i="59"/>
  <c r="GC458" i="59"/>
  <c r="GB458" i="59"/>
  <c r="GA458" i="59"/>
  <c r="FZ458" i="59"/>
  <c r="FY458" i="59"/>
  <c r="FX458" i="59"/>
  <c r="FW458" i="59"/>
  <c r="FV458" i="59"/>
  <c r="FU458" i="59"/>
  <c r="FT458" i="59"/>
  <c r="FS458" i="59"/>
  <c r="FR458" i="59"/>
  <c r="FQ458" i="59"/>
  <c r="FP458" i="59"/>
  <c r="FO458" i="59"/>
  <c r="FN458" i="59"/>
  <c r="FM458" i="59"/>
  <c r="FL458" i="59"/>
  <c r="FK458" i="59"/>
  <c r="FJ458" i="59"/>
  <c r="FI458" i="59"/>
  <c r="FH458" i="59"/>
  <c r="FG458" i="59"/>
  <c r="FF458" i="59"/>
  <c r="FE458" i="59"/>
  <c r="FD458" i="59"/>
  <c r="FC458" i="59"/>
  <c r="FB458" i="59"/>
  <c r="FA458" i="59"/>
  <c r="EZ458" i="59"/>
  <c r="EY458" i="59"/>
  <c r="EX458" i="59"/>
  <c r="EW458" i="59"/>
  <c r="EV458" i="59"/>
  <c r="EU458" i="59"/>
  <c r="ET458" i="59"/>
  <c r="ES458" i="59"/>
  <c r="ER458" i="59"/>
  <c r="EQ458" i="59"/>
  <c r="EP458" i="59"/>
  <c r="EO458" i="59"/>
  <c r="EN458" i="59"/>
  <c r="EM458" i="59"/>
  <c r="EL458" i="59"/>
  <c r="EK458" i="59"/>
  <c r="EJ458" i="59"/>
  <c r="EI458" i="59"/>
  <c r="EH458" i="59"/>
  <c r="EG458" i="59"/>
  <c r="EF458" i="59"/>
  <c r="EE458" i="59"/>
  <c r="ED458" i="59"/>
  <c r="EC458" i="59"/>
  <c r="EB458" i="59"/>
  <c r="EA458" i="59"/>
  <c r="DZ458" i="59"/>
  <c r="DY458" i="59"/>
  <c r="DX458" i="59"/>
  <c r="DW458" i="59"/>
  <c r="DV458" i="59"/>
  <c r="DU458" i="59"/>
  <c r="DT458" i="59"/>
  <c r="DS458" i="59"/>
  <c r="DR458" i="59"/>
  <c r="DQ458" i="59"/>
  <c r="DP458" i="59"/>
  <c r="DO458" i="59"/>
  <c r="DN458" i="59"/>
  <c r="DM458" i="59"/>
  <c r="DL458" i="59"/>
  <c r="DK458" i="59"/>
  <c r="DJ458" i="59"/>
  <c r="DI458" i="59"/>
  <c r="DH458" i="59"/>
  <c r="DG458" i="59"/>
  <c r="DF458" i="59"/>
  <c r="DE458" i="59"/>
  <c r="DD458" i="59"/>
  <c r="DC458" i="59"/>
  <c r="DB458" i="59"/>
  <c r="DA458" i="59"/>
  <c r="CZ458" i="59"/>
  <c r="CY458" i="59"/>
  <c r="CX458" i="59"/>
  <c r="CW458" i="59"/>
  <c r="CV458" i="59"/>
  <c r="CU458" i="59"/>
  <c r="CT458" i="59"/>
  <c r="CS458" i="59"/>
  <c r="CR458" i="59"/>
  <c r="CQ458" i="59"/>
  <c r="CP458" i="59"/>
  <c r="CO458" i="59"/>
  <c r="CN458" i="59"/>
  <c r="CM458" i="59"/>
  <c r="CL458" i="59"/>
  <c r="CK458" i="59"/>
  <c r="CJ458" i="59"/>
  <c r="CI458" i="59"/>
  <c r="CH458" i="59"/>
  <c r="CG458" i="59"/>
  <c r="CF458" i="59"/>
  <c r="CE458" i="59"/>
  <c r="CD458" i="59"/>
  <c r="CC458" i="59"/>
  <c r="CB458" i="59"/>
  <c r="CA458" i="59"/>
  <c r="BZ458" i="59"/>
  <c r="BY458" i="59"/>
  <c r="BX458" i="59"/>
  <c r="BW458" i="59"/>
  <c r="BV458" i="59"/>
  <c r="BU458" i="59"/>
  <c r="BT458" i="59"/>
  <c r="BS458" i="59"/>
  <c r="BR458" i="59"/>
  <c r="BQ458" i="59"/>
  <c r="BP458" i="59"/>
  <c r="BO458" i="59"/>
  <c r="BN458" i="59"/>
  <c r="BM458" i="59"/>
  <c r="BL458" i="59"/>
  <c r="BK458" i="59"/>
  <c r="BJ458" i="59"/>
  <c r="BI458" i="59"/>
  <c r="BH458" i="59"/>
  <c r="BG458" i="59"/>
  <c r="BF458" i="59"/>
  <c r="BE458" i="59"/>
  <c r="BD458" i="59"/>
  <c r="BC458" i="59"/>
  <c r="BB458" i="59"/>
  <c r="BA458" i="59"/>
  <c r="AZ458" i="59"/>
  <c r="AY458" i="59"/>
  <c r="AX458" i="59"/>
  <c r="AW458" i="59"/>
  <c r="AV458" i="59"/>
  <c r="AU458" i="59"/>
  <c r="AT458" i="59"/>
  <c r="AS458" i="59"/>
  <c r="AR458" i="59"/>
  <c r="AQ458" i="59"/>
  <c r="AP458" i="59"/>
  <c r="AO458" i="59"/>
  <c r="AN458" i="59"/>
  <c r="AM458" i="59"/>
  <c r="AL458" i="59"/>
  <c r="AK458" i="59"/>
  <c r="AJ458" i="59"/>
  <c r="AI458" i="59"/>
  <c r="AH458" i="59"/>
  <c r="AG458" i="59"/>
  <c r="AF458" i="59"/>
  <c r="AE458" i="59"/>
  <c r="AD458" i="59"/>
  <c r="AC458" i="59"/>
  <c r="AB458" i="59"/>
  <c r="AA458" i="59"/>
  <c r="Z458" i="59"/>
  <c r="Y458" i="59"/>
  <c r="X458" i="59"/>
  <c r="W458" i="59"/>
  <c r="V458" i="59"/>
  <c r="U458" i="59"/>
  <c r="T458" i="59"/>
  <c r="S458" i="59"/>
  <c r="R458" i="59"/>
  <c r="Q458" i="59"/>
  <c r="P458" i="59"/>
  <c r="O458" i="59"/>
  <c r="N458" i="59"/>
  <c r="M458" i="59"/>
  <c r="L458" i="59"/>
  <c r="K458" i="59"/>
  <c r="J458" i="59"/>
  <c r="I458" i="59"/>
  <c r="H458" i="59"/>
  <c r="G458" i="59"/>
  <c r="F458" i="59"/>
  <c r="E458" i="59"/>
  <c r="D458" i="59"/>
  <c r="C458" i="59"/>
  <c r="KQ433" i="59"/>
  <c r="KP433" i="59"/>
  <c r="KO433" i="59"/>
  <c r="KM433" i="59"/>
  <c r="KN433" i="59"/>
  <c r="KK433" i="59"/>
  <c r="KJ433" i="59"/>
  <c r="KI433" i="59"/>
  <c r="KH433" i="59"/>
  <c r="KL433" i="59"/>
  <c r="KG433" i="59"/>
  <c r="KF433" i="59"/>
  <c r="KE433" i="59"/>
  <c r="KD433" i="59"/>
  <c r="KB433" i="59"/>
  <c r="JZ433" i="59"/>
  <c r="KA433" i="59"/>
  <c r="JY433" i="59"/>
  <c r="JX433" i="59"/>
  <c r="JW433" i="59"/>
  <c r="JV433" i="59"/>
  <c r="JU433" i="59"/>
  <c r="KC433" i="59"/>
  <c r="JP433" i="59"/>
  <c r="JR433" i="59"/>
  <c r="JT433" i="59"/>
  <c r="JN433" i="59"/>
  <c r="JK433" i="59"/>
  <c r="JQ433" i="59"/>
  <c r="JM433" i="59"/>
  <c r="JH433" i="59"/>
  <c r="JG433" i="59"/>
  <c r="JF433" i="59"/>
  <c r="JS433" i="59"/>
  <c r="JO433" i="59"/>
  <c r="JL433" i="59"/>
  <c r="JI433" i="59"/>
  <c r="JB433" i="59"/>
  <c r="JA433" i="59"/>
  <c r="IZ433" i="59"/>
  <c r="IY433" i="59"/>
  <c r="IX433" i="59"/>
  <c r="IW433" i="59"/>
  <c r="IV433" i="59"/>
  <c r="IU433" i="59"/>
  <c r="IT433" i="59"/>
  <c r="IS433" i="59"/>
  <c r="JC433" i="59"/>
  <c r="JJ433" i="59"/>
  <c r="JE433" i="59"/>
  <c r="JD433" i="59"/>
  <c r="IR433" i="59"/>
  <c r="IQ433" i="59"/>
  <c r="IP433" i="59"/>
  <c r="IO433" i="59"/>
  <c r="IN433" i="59"/>
  <c r="IM433" i="59"/>
  <c r="IL433" i="59"/>
  <c r="IK433" i="59"/>
  <c r="IJ433" i="59"/>
  <c r="II433" i="59"/>
  <c r="IH433" i="59"/>
  <c r="IG433" i="59"/>
  <c r="IF433" i="59"/>
  <c r="IE433" i="59"/>
  <c r="ID433" i="59"/>
  <c r="IC433" i="59"/>
  <c r="IB433" i="59"/>
  <c r="IA433" i="59"/>
  <c r="HZ433" i="59"/>
  <c r="HY433" i="59"/>
  <c r="HX433" i="59"/>
  <c r="HW433" i="59"/>
  <c r="HV433" i="59"/>
  <c r="HU433" i="59"/>
  <c r="HT433" i="59"/>
  <c r="HS433" i="59"/>
  <c r="HR433" i="59"/>
  <c r="HQ433" i="59"/>
  <c r="HP433" i="59"/>
  <c r="HO433" i="59"/>
  <c r="HN433" i="59"/>
  <c r="HM433" i="59"/>
  <c r="HL433" i="59"/>
  <c r="HK433" i="59"/>
  <c r="HJ433" i="59"/>
  <c r="HI433" i="59"/>
  <c r="HH433" i="59"/>
  <c r="HG433" i="59"/>
  <c r="HF433" i="59"/>
  <c r="HE433" i="59"/>
  <c r="HD433" i="59"/>
  <c r="HC433" i="59"/>
  <c r="HB433" i="59"/>
  <c r="HA433" i="59"/>
  <c r="GZ433" i="59"/>
  <c r="GY433" i="59"/>
  <c r="GX433" i="59"/>
  <c r="GW433" i="59"/>
  <c r="GV433" i="59"/>
  <c r="GU433" i="59"/>
  <c r="GT433" i="59"/>
  <c r="GS433" i="59"/>
  <c r="GR433" i="59"/>
  <c r="GQ433" i="59"/>
  <c r="GP433" i="59"/>
  <c r="GO433" i="59"/>
  <c r="GN433" i="59"/>
  <c r="GM433" i="59"/>
  <c r="GL433" i="59"/>
  <c r="GK433" i="59"/>
  <c r="GJ433" i="59"/>
  <c r="GI433" i="59"/>
  <c r="GH433" i="59"/>
  <c r="GG433" i="59"/>
  <c r="GF433" i="59"/>
  <c r="GE433" i="59"/>
  <c r="GD433" i="59"/>
  <c r="GC433" i="59"/>
  <c r="GB433" i="59"/>
  <c r="GA433" i="59"/>
  <c r="FZ433" i="59"/>
  <c r="FY433" i="59"/>
  <c r="FX433" i="59"/>
  <c r="FW433" i="59"/>
  <c r="FV433" i="59"/>
  <c r="FU433" i="59"/>
  <c r="FT433" i="59"/>
  <c r="FS433" i="59"/>
  <c r="FR433" i="59"/>
  <c r="FQ433" i="59"/>
  <c r="FP433" i="59"/>
  <c r="FO433" i="59"/>
  <c r="FN433" i="59"/>
  <c r="FM433" i="59"/>
  <c r="FL433" i="59"/>
  <c r="FK433" i="59"/>
  <c r="FJ433" i="59"/>
  <c r="FI433" i="59"/>
  <c r="FH433" i="59"/>
  <c r="FG433" i="59"/>
  <c r="FF433" i="59"/>
  <c r="FE433" i="59"/>
  <c r="FD433" i="59"/>
  <c r="FC433" i="59"/>
  <c r="FB433" i="59"/>
  <c r="FA433" i="59"/>
  <c r="EZ433" i="59"/>
  <c r="EY433" i="59"/>
  <c r="EX433" i="59"/>
  <c r="EW433" i="59"/>
  <c r="EV433" i="59"/>
  <c r="EU433" i="59"/>
  <c r="ET433" i="59"/>
  <c r="ES433" i="59"/>
  <c r="ER433" i="59"/>
  <c r="EQ433" i="59"/>
  <c r="EP433" i="59"/>
  <c r="EO433" i="59"/>
  <c r="EN433" i="59"/>
  <c r="EM433" i="59"/>
  <c r="EL433" i="59"/>
  <c r="EK433" i="59"/>
  <c r="EJ433" i="59"/>
  <c r="EI433" i="59"/>
  <c r="EH433" i="59"/>
  <c r="EG433" i="59"/>
  <c r="EF433" i="59"/>
  <c r="EE433" i="59"/>
  <c r="ED433" i="59"/>
  <c r="EC433" i="59"/>
  <c r="EB433" i="59"/>
  <c r="EA433" i="59"/>
  <c r="DZ433" i="59"/>
  <c r="DY433" i="59"/>
  <c r="DX433" i="59"/>
  <c r="DW433" i="59"/>
  <c r="DV433" i="59"/>
  <c r="DU433" i="59"/>
  <c r="DT433" i="59"/>
  <c r="DS433" i="59"/>
  <c r="DR433" i="59"/>
  <c r="DQ433" i="59"/>
  <c r="DP433" i="59"/>
  <c r="DO433" i="59"/>
  <c r="DN433" i="59"/>
  <c r="DM433" i="59"/>
  <c r="DL433" i="59"/>
  <c r="DK433" i="59"/>
  <c r="DJ433" i="59"/>
  <c r="DI433" i="59"/>
  <c r="DH433" i="59"/>
  <c r="DG433" i="59"/>
  <c r="DF433" i="59"/>
  <c r="DE433" i="59"/>
  <c r="DD433" i="59"/>
  <c r="DC433" i="59"/>
  <c r="DB433" i="59"/>
  <c r="DA433" i="59"/>
  <c r="CZ433" i="59"/>
  <c r="CY433" i="59"/>
  <c r="CX433" i="59"/>
  <c r="CW433" i="59"/>
  <c r="CV433" i="59"/>
  <c r="CU433" i="59"/>
  <c r="CT433" i="59"/>
  <c r="CS433" i="59"/>
  <c r="CR433" i="59"/>
  <c r="CQ433" i="59"/>
  <c r="CP433" i="59"/>
  <c r="CO433" i="59"/>
  <c r="CN433" i="59"/>
  <c r="CM433" i="59"/>
  <c r="CL433" i="59"/>
  <c r="CK433" i="59"/>
  <c r="CJ433" i="59"/>
  <c r="CI433" i="59"/>
  <c r="CH433" i="59"/>
  <c r="CG433" i="59"/>
  <c r="CF433" i="59"/>
  <c r="CE433" i="59"/>
  <c r="CD433" i="59"/>
  <c r="CC433" i="59"/>
  <c r="CB433" i="59"/>
  <c r="CA433" i="59"/>
  <c r="BZ433" i="59"/>
  <c r="BY433" i="59"/>
  <c r="BX433" i="59"/>
  <c r="BW433" i="59"/>
  <c r="BV433" i="59"/>
  <c r="BU433" i="59"/>
  <c r="BT433" i="59"/>
  <c r="BS433" i="59"/>
  <c r="BR433" i="59"/>
  <c r="BQ433" i="59"/>
  <c r="BP433" i="59"/>
  <c r="BO433" i="59"/>
  <c r="BN433" i="59"/>
  <c r="BM433" i="59"/>
  <c r="BL433" i="59"/>
  <c r="BK433" i="59"/>
  <c r="BJ433" i="59"/>
  <c r="BI433" i="59"/>
  <c r="BH433" i="59"/>
  <c r="BG433" i="59"/>
  <c r="BF433" i="59"/>
  <c r="BE433" i="59"/>
  <c r="BD433" i="59"/>
  <c r="BC433" i="59"/>
  <c r="BB433" i="59"/>
  <c r="BA433" i="59"/>
  <c r="AZ433" i="59"/>
  <c r="AY433" i="59"/>
  <c r="AX433" i="59"/>
  <c r="AW433" i="59"/>
  <c r="AV433" i="59"/>
  <c r="AU433" i="59"/>
  <c r="AT433" i="59"/>
  <c r="AS433" i="59"/>
  <c r="AR433" i="59"/>
  <c r="AQ433" i="59"/>
  <c r="AP433" i="59"/>
  <c r="AO433" i="59"/>
  <c r="AN433" i="59"/>
  <c r="AM433" i="59"/>
  <c r="AL433" i="59"/>
  <c r="AK433" i="59"/>
  <c r="AJ433" i="59"/>
  <c r="AI433" i="59"/>
  <c r="AH433" i="59"/>
  <c r="AG433" i="59"/>
  <c r="AF433" i="59"/>
  <c r="AE433" i="59"/>
  <c r="AD433" i="59"/>
  <c r="AC433" i="59"/>
  <c r="AB433" i="59"/>
  <c r="AA433" i="59"/>
  <c r="Z433" i="59"/>
  <c r="Y433" i="59"/>
  <c r="X433" i="59"/>
  <c r="W433" i="59"/>
  <c r="V433" i="59"/>
  <c r="U433" i="59"/>
  <c r="T433" i="59"/>
  <c r="S433" i="59"/>
  <c r="R433" i="59"/>
  <c r="Q433" i="59"/>
  <c r="P433" i="59"/>
  <c r="O433" i="59"/>
  <c r="N433" i="59"/>
  <c r="M433" i="59"/>
  <c r="L433" i="59"/>
  <c r="K433" i="59"/>
  <c r="J433" i="59"/>
  <c r="I433" i="59"/>
  <c r="H433" i="59"/>
  <c r="G433" i="59"/>
  <c r="F433" i="59"/>
  <c r="E433" i="59"/>
  <c r="D433" i="59"/>
  <c r="C433" i="59"/>
  <c r="KQ454" i="59"/>
  <c r="KP454" i="59"/>
  <c r="KO454" i="59"/>
  <c r="KN454" i="59"/>
  <c r="KM454" i="59"/>
  <c r="KL454" i="59"/>
  <c r="KK454" i="59"/>
  <c r="KJ454" i="59"/>
  <c r="KI454" i="59"/>
  <c r="KH454" i="59"/>
  <c r="KG454" i="59"/>
  <c r="KF454" i="59"/>
  <c r="KD454" i="59"/>
  <c r="KE454" i="59"/>
  <c r="KA454" i="59"/>
  <c r="JZ454" i="59"/>
  <c r="JY454" i="59"/>
  <c r="JX454" i="59"/>
  <c r="JW454" i="59"/>
  <c r="JV454" i="59"/>
  <c r="JU454" i="59"/>
  <c r="KC454" i="59"/>
  <c r="KB454" i="59"/>
  <c r="JT454" i="59"/>
  <c r="JR454" i="59"/>
  <c r="JO454" i="59"/>
  <c r="JQ454" i="59"/>
  <c r="JS454" i="59"/>
  <c r="JP454" i="59"/>
  <c r="JM454" i="59"/>
  <c r="JJ454" i="59"/>
  <c r="JL454" i="59"/>
  <c r="JG454" i="59"/>
  <c r="JF454" i="59"/>
  <c r="JN454" i="59"/>
  <c r="JK454" i="59"/>
  <c r="JH454" i="59"/>
  <c r="JE454" i="59"/>
  <c r="JA454" i="59"/>
  <c r="IZ454" i="59"/>
  <c r="IY454" i="59"/>
  <c r="IX454" i="59"/>
  <c r="IW454" i="59"/>
  <c r="IV454" i="59"/>
  <c r="IU454" i="59"/>
  <c r="IT454" i="59"/>
  <c r="IS454" i="59"/>
  <c r="JI454" i="59"/>
  <c r="JB454" i="59"/>
  <c r="JD454" i="59"/>
  <c r="IR454" i="59"/>
  <c r="IQ454" i="59"/>
  <c r="IP454" i="59"/>
  <c r="IO454" i="59"/>
  <c r="IN454" i="59"/>
  <c r="IM454" i="59"/>
  <c r="IL454" i="59"/>
  <c r="IK454" i="59"/>
  <c r="IJ454" i="59"/>
  <c r="II454" i="59"/>
  <c r="IH454" i="59"/>
  <c r="JC454" i="59"/>
  <c r="IG454" i="59"/>
  <c r="IF454" i="59"/>
  <c r="IE454" i="59"/>
  <c r="ID454" i="59"/>
  <c r="IC454" i="59"/>
  <c r="IB454" i="59"/>
  <c r="IA454" i="59"/>
  <c r="HZ454" i="59"/>
  <c r="HY454" i="59"/>
  <c r="HX454" i="59"/>
  <c r="HW454" i="59"/>
  <c r="HV454" i="59"/>
  <c r="HU454" i="59"/>
  <c r="HT454" i="59"/>
  <c r="HS454" i="59"/>
  <c r="HR454" i="59"/>
  <c r="HQ454" i="59"/>
  <c r="HP454" i="59"/>
  <c r="HO454" i="59"/>
  <c r="HN454" i="59"/>
  <c r="HM454" i="59"/>
  <c r="HL454" i="59"/>
  <c r="HK454" i="59"/>
  <c r="HJ454" i="59"/>
  <c r="HI454" i="59"/>
  <c r="HH454" i="59"/>
  <c r="HG454" i="59"/>
  <c r="HF454" i="59"/>
  <c r="HE454" i="59"/>
  <c r="HD454" i="59"/>
  <c r="HC454" i="59"/>
  <c r="HB454" i="59"/>
  <c r="HA454" i="59"/>
  <c r="GZ454" i="59"/>
  <c r="GY454" i="59"/>
  <c r="GX454" i="59"/>
  <c r="GW454" i="59"/>
  <c r="GV454" i="59"/>
  <c r="GU454" i="59"/>
  <c r="GT454" i="59"/>
  <c r="GS454" i="59"/>
  <c r="GR454" i="59"/>
  <c r="GQ454" i="59"/>
  <c r="GP454" i="59"/>
  <c r="GO454" i="59"/>
  <c r="GN454" i="59"/>
  <c r="GM454" i="59"/>
  <c r="GL454" i="59"/>
  <c r="GK454" i="59"/>
  <c r="GJ454" i="59"/>
  <c r="GI454" i="59"/>
  <c r="GH454" i="59"/>
  <c r="GG454" i="59"/>
  <c r="GF454" i="59"/>
  <c r="GE454" i="59"/>
  <c r="GD454" i="59"/>
  <c r="GC454" i="59"/>
  <c r="GB454" i="59"/>
  <c r="GA454" i="59"/>
  <c r="FZ454" i="59"/>
  <c r="FY454" i="59"/>
  <c r="FX454" i="59"/>
  <c r="FW454" i="59"/>
  <c r="FV454" i="59"/>
  <c r="FU454" i="59"/>
  <c r="FT454" i="59"/>
  <c r="FS454" i="59"/>
  <c r="FR454" i="59"/>
  <c r="FQ454" i="59"/>
  <c r="FP454" i="59"/>
  <c r="FO454" i="59"/>
  <c r="FN454" i="59"/>
  <c r="FM454" i="59"/>
  <c r="FL454" i="59"/>
  <c r="FK454" i="59"/>
  <c r="FJ454" i="59"/>
  <c r="FI454" i="59"/>
  <c r="FH454" i="59"/>
  <c r="FG454" i="59"/>
  <c r="FF454" i="59"/>
  <c r="FE454" i="59"/>
  <c r="FD454" i="59"/>
  <c r="FC454" i="59"/>
  <c r="FB454" i="59"/>
  <c r="FA454" i="59"/>
  <c r="EZ454" i="59"/>
  <c r="EY454" i="59"/>
  <c r="EX454" i="59"/>
  <c r="EW454" i="59"/>
  <c r="EV454" i="59"/>
  <c r="EU454" i="59"/>
  <c r="ET454" i="59"/>
  <c r="ES454" i="59"/>
  <c r="ER454" i="59"/>
  <c r="EQ454" i="59"/>
  <c r="EP454" i="59"/>
  <c r="EO454" i="59"/>
  <c r="EN454" i="59"/>
  <c r="EM454" i="59"/>
  <c r="EL454" i="59"/>
  <c r="EK454" i="59"/>
  <c r="EJ454" i="59"/>
  <c r="EI454" i="59"/>
  <c r="EH454" i="59"/>
  <c r="EG454" i="59"/>
  <c r="EF454" i="59"/>
  <c r="EE454" i="59"/>
  <c r="ED454" i="59"/>
  <c r="EC454" i="59"/>
  <c r="EB454" i="59"/>
  <c r="EA454" i="59"/>
  <c r="DZ454" i="59"/>
  <c r="DY454" i="59"/>
  <c r="DX454" i="59"/>
  <c r="DW454" i="59"/>
  <c r="DV454" i="59"/>
  <c r="DU454" i="59"/>
  <c r="DT454" i="59"/>
  <c r="DS454" i="59"/>
  <c r="DR454" i="59"/>
  <c r="DQ454" i="59"/>
  <c r="DP454" i="59"/>
  <c r="DO454" i="59"/>
  <c r="DN454" i="59"/>
  <c r="DM454" i="59"/>
  <c r="DL454" i="59"/>
  <c r="DK454" i="59"/>
  <c r="DJ454" i="59"/>
  <c r="DI454" i="59"/>
  <c r="DH454" i="59"/>
  <c r="DG454" i="59"/>
  <c r="DF454" i="59"/>
  <c r="DE454" i="59"/>
  <c r="DD454" i="59"/>
  <c r="DC454" i="59"/>
  <c r="DB454" i="59"/>
  <c r="DA454" i="59"/>
  <c r="CZ454" i="59"/>
  <c r="CY454" i="59"/>
  <c r="CX454" i="59"/>
  <c r="CW454" i="59"/>
  <c r="CV454" i="59"/>
  <c r="CU454" i="59"/>
  <c r="CT454" i="59"/>
  <c r="CS454" i="59"/>
  <c r="CR454" i="59"/>
  <c r="CQ454" i="59"/>
  <c r="CP454" i="59"/>
  <c r="CO454" i="59"/>
  <c r="CN454" i="59"/>
  <c r="CM454" i="59"/>
  <c r="CL454" i="59"/>
  <c r="CK454" i="59"/>
  <c r="CJ454" i="59"/>
  <c r="CI454" i="59"/>
  <c r="CH454" i="59"/>
  <c r="CG454" i="59"/>
  <c r="CF454" i="59"/>
  <c r="CE454" i="59"/>
  <c r="CD454" i="59"/>
  <c r="CC454" i="59"/>
  <c r="CB454" i="59"/>
  <c r="CA454" i="59"/>
  <c r="BZ454" i="59"/>
  <c r="BY454" i="59"/>
  <c r="BX454" i="59"/>
  <c r="BW454" i="59"/>
  <c r="BV454" i="59"/>
  <c r="BU454" i="59"/>
  <c r="BT454" i="59"/>
  <c r="BS454" i="59"/>
  <c r="BR454" i="59"/>
  <c r="BQ454" i="59"/>
  <c r="BP454" i="59"/>
  <c r="BO454" i="59"/>
  <c r="BN454" i="59"/>
  <c r="BM454" i="59"/>
  <c r="BL454" i="59"/>
  <c r="BK454" i="59"/>
  <c r="BJ454" i="59"/>
  <c r="BI454" i="59"/>
  <c r="BH454" i="59"/>
  <c r="BG454" i="59"/>
  <c r="BF454" i="59"/>
  <c r="BE454" i="59"/>
  <c r="BD454" i="59"/>
  <c r="BC454" i="59"/>
  <c r="BB454" i="59"/>
  <c r="BA454" i="59"/>
  <c r="AZ454" i="59"/>
  <c r="AY454" i="59"/>
  <c r="AX454" i="59"/>
  <c r="AW454" i="59"/>
  <c r="AV454" i="59"/>
  <c r="AU454" i="59"/>
  <c r="AT454" i="59"/>
  <c r="AS454" i="59"/>
  <c r="AR454" i="59"/>
  <c r="AQ454" i="59"/>
  <c r="AP454" i="59"/>
  <c r="AO454" i="59"/>
  <c r="AN454" i="59"/>
  <c r="AM454" i="59"/>
  <c r="AL454" i="59"/>
  <c r="AK454" i="59"/>
  <c r="AJ454" i="59"/>
  <c r="AI454" i="59"/>
  <c r="AH454" i="59"/>
  <c r="AG454" i="59"/>
  <c r="AF454" i="59"/>
  <c r="AE454" i="59"/>
  <c r="AD454" i="59"/>
  <c r="AC454" i="59"/>
  <c r="AB454" i="59"/>
  <c r="AA454" i="59"/>
  <c r="Z454" i="59"/>
  <c r="Y454" i="59"/>
  <c r="X454" i="59"/>
  <c r="W454" i="59"/>
  <c r="V454" i="59"/>
  <c r="U454" i="59"/>
  <c r="T454" i="59"/>
  <c r="S454" i="59"/>
  <c r="R454" i="59"/>
  <c r="Q454" i="59"/>
  <c r="P454" i="59"/>
  <c r="O454" i="59"/>
  <c r="N454" i="59"/>
  <c r="M454" i="59"/>
  <c r="L454" i="59"/>
  <c r="K454" i="59"/>
  <c r="J454" i="59"/>
  <c r="I454" i="59"/>
  <c r="H454" i="59"/>
  <c r="G454" i="59"/>
  <c r="F454" i="59"/>
  <c r="E454" i="59"/>
  <c r="D454" i="59"/>
  <c r="C454" i="59"/>
  <c r="KP523" i="59"/>
  <c r="KN523" i="59"/>
  <c r="KM523" i="59"/>
  <c r="KO523" i="59"/>
  <c r="KK523" i="59"/>
  <c r="KJ523" i="59"/>
  <c r="KI523" i="59"/>
  <c r="KH523" i="59"/>
  <c r="KQ523" i="59"/>
  <c r="KL523" i="59"/>
  <c r="KG523" i="59"/>
  <c r="KE523" i="59"/>
  <c r="KF523" i="59"/>
  <c r="KD523" i="59"/>
  <c r="KB523" i="59"/>
  <c r="KC523" i="59"/>
  <c r="JZ523" i="59"/>
  <c r="KA523" i="59"/>
  <c r="JY523" i="59"/>
  <c r="JX523" i="59"/>
  <c r="JW523" i="59"/>
  <c r="JV523" i="59"/>
  <c r="JU523" i="59"/>
  <c r="JT523" i="59"/>
  <c r="JS523" i="59"/>
  <c r="JR523" i="59"/>
  <c r="JQ523" i="59"/>
  <c r="JP523" i="59"/>
  <c r="JO523" i="59"/>
  <c r="JN523" i="59"/>
  <c r="JM523" i="59"/>
  <c r="JL523" i="59"/>
  <c r="JK523" i="59"/>
  <c r="JI523" i="59"/>
  <c r="JJ523" i="59"/>
  <c r="JH523" i="59"/>
  <c r="JG523" i="59"/>
  <c r="JF523" i="59"/>
  <c r="JC523" i="59"/>
  <c r="JD523" i="59"/>
  <c r="JB523" i="59"/>
  <c r="JA523" i="59"/>
  <c r="IZ523" i="59"/>
  <c r="IY523" i="59"/>
  <c r="IX523" i="59"/>
  <c r="IW523" i="59"/>
  <c r="IV523" i="59"/>
  <c r="IU523" i="59"/>
  <c r="IT523" i="59"/>
  <c r="IS523" i="59"/>
  <c r="JE523" i="59"/>
  <c r="IR523" i="59"/>
  <c r="IQ523" i="59"/>
  <c r="IP523" i="59"/>
  <c r="IO523" i="59"/>
  <c r="IN523" i="59"/>
  <c r="IM523" i="59"/>
  <c r="IL523" i="59"/>
  <c r="IK523" i="59"/>
  <c r="IJ523" i="59"/>
  <c r="II523" i="59"/>
  <c r="IH523" i="59"/>
  <c r="IG523" i="59"/>
  <c r="IF523" i="59"/>
  <c r="IE523" i="59"/>
  <c r="ID523" i="59"/>
  <c r="IC523" i="59"/>
  <c r="IB523" i="59"/>
  <c r="IA523" i="59"/>
  <c r="HZ523" i="59"/>
  <c r="HY523" i="59"/>
  <c r="HX523" i="59"/>
  <c r="HW523" i="59"/>
  <c r="HV523" i="59"/>
  <c r="HU523" i="59"/>
  <c r="HT523" i="59"/>
  <c r="HS523" i="59"/>
  <c r="HR523" i="59"/>
  <c r="HQ523" i="59"/>
  <c r="HP523" i="59"/>
  <c r="HO523" i="59"/>
  <c r="HN523" i="59"/>
  <c r="HM523" i="59"/>
  <c r="HL523" i="59"/>
  <c r="HK523" i="59"/>
  <c r="HJ523" i="59"/>
  <c r="HI523" i="59"/>
  <c r="HH523" i="59"/>
  <c r="HG523" i="59"/>
  <c r="HF523" i="59"/>
  <c r="HE523" i="59"/>
  <c r="HD523" i="59"/>
  <c r="HC523" i="59"/>
  <c r="HB523" i="59"/>
  <c r="HA523" i="59"/>
  <c r="GZ523" i="59"/>
  <c r="GY523" i="59"/>
  <c r="GX523" i="59"/>
  <c r="GW523" i="59"/>
  <c r="GV523" i="59"/>
  <c r="GU523" i="59"/>
  <c r="GT523" i="59"/>
  <c r="GS523" i="59"/>
  <c r="GR523" i="59"/>
  <c r="GQ523" i="59"/>
  <c r="GP523" i="59"/>
  <c r="GO523" i="59"/>
  <c r="GN523" i="59"/>
  <c r="GM523" i="59"/>
  <c r="GL523" i="59"/>
  <c r="GK523" i="59"/>
  <c r="GJ523" i="59"/>
  <c r="GI523" i="59"/>
  <c r="GH523" i="59"/>
  <c r="GG523" i="59"/>
  <c r="GF523" i="59"/>
  <c r="GE523" i="59"/>
  <c r="GD523" i="59"/>
  <c r="GC523" i="59"/>
  <c r="GB523" i="59"/>
  <c r="GA523" i="59"/>
  <c r="FZ523" i="59"/>
  <c r="FY523" i="59"/>
  <c r="FX523" i="59"/>
  <c r="FW523" i="59"/>
  <c r="FV523" i="59"/>
  <c r="FU523" i="59"/>
  <c r="FT523" i="59"/>
  <c r="FS523" i="59"/>
  <c r="FR523" i="59"/>
  <c r="FQ523" i="59"/>
  <c r="FP523" i="59"/>
  <c r="FO523" i="59"/>
  <c r="FN523" i="59"/>
  <c r="FM523" i="59"/>
  <c r="FL523" i="59"/>
  <c r="FK523" i="59"/>
  <c r="FJ523" i="59"/>
  <c r="FI523" i="59"/>
  <c r="FH523" i="59"/>
  <c r="FG523" i="59"/>
  <c r="FF523" i="59"/>
  <c r="FE523" i="59"/>
  <c r="FD523" i="59"/>
  <c r="FC523" i="59"/>
  <c r="FB523" i="59"/>
  <c r="FA523" i="59"/>
  <c r="EZ523" i="59"/>
  <c r="EY523" i="59"/>
  <c r="EX523" i="59"/>
  <c r="EW523" i="59"/>
  <c r="EV523" i="59"/>
  <c r="EU523" i="59"/>
  <c r="ET523" i="59"/>
  <c r="ES523" i="59"/>
  <c r="ER523" i="59"/>
  <c r="EQ523" i="59"/>
  <c r="EP523" i="59"/>
  <c r="EO523" i="59"/>
  <c r="EN523" i="59"/>
  <c r="EM523" i="59"/>
  <c r="EL523" i="59"/>
  <c r="EK523" i="59"/>
  <c r="EJ523" i="59"/>
  <c r="EI523" i="59"/>
  <c r="EH523" i="59"/>
  <c r="EG523" i="59"/>
  <c r="EF523" i="59"/>
  <c r="EE523" i="59"/>
  <c r="ED523" i="59"/>
  <c r="EC523" i="59"/>
  <c r="EB523" i="59"/>
  <c r="EA523" i="59"/>
  <c r="DZ523" i="59"/>
  <c r="DY523" i="59"/>
  <c r="DX523" i="59"/>
  <c r="DW523" i="59"/>
  <c r="DV523" i="59"/>
  <c r="DU523" i="59"/>
  <c r="DT523" i="59"/>
  <c r="DS523" i="59"/>
  <c r="DR523" i="59"/>
  <c r="DQ523" i="59"/>
  <c r="DP523" i="59"/>
  <c r="DO523" i="59"/>
  <c r="DN523" i="59"/>
  <c r="DM523" i="59"/>
  <c r="DL523" i="59"/>
  <c r="DK523" i="59"/>
  <c r="DJ523" i="59"/>
  <c r="DI523" i="59"/>
  <c r="DH523" i="59"/>
  <c r="DG523" i="59"/>
  <c r="DF523" i="59"/>
  <c r="DE523" i="59"/>
  <c r="DD523" i="59"/>
  <c r="DC523" i="59"/>
  <c r="DB523" i="59"/>
  <c r="DA523" i="59"/>
  <c r="CZ523" i="59"/>
  <c r="CY523" i="59"/>
  <c r="CX523" i="59"/>
  <c r="CW523" i="59"/>
  <c r="CV523" i="59"/>
  <c r="CU523" i="59"/>
  <c r="CT523" i="59"/>
  <c r="CS523" i="59"/>
  <c r="CR523" i="59"/>
  <c r="CQ523" i="59"/>
  <c r="CP523" i="59"/>
  <c r="CO523" i="59"/>
  <c r="CN523" i="59"/>
  <c r="CM523" i="59"/>
  <c r="CL523" i="59"/>
  <c r="CK523" i="59"/>
  <c r="CJ523" i="59"/>
  <c r="CI523" i="59"/>
  <c r="CH523" i="59"/>
  <c r="CG523" i="59"/>
  <c r="CF523" i="59"/>
  <c r="CE523" i="59"/>
  <c r="CD523" i="59"/>
  <c r="CC523" i="59"/>
  <c r="CB523" i="59"/>
  <c r="CA523" i="59"/>
  <c r="BZ523" i="59"/>
  <c r="BY523" i="59"/>
  <c r="BX523" i="59"/>
  <c r="BW523" i="59"/>
  <c r="BV523" i="59"/>
  <c r="BU523" i="59"/>
  <c r="BT523" i="59"/>
  <c r="BS523" i="59"/>
  <c r="BR523" i="59"/>
  <c r="BQ523" i="59"/>
  <c r="BP523" i="59"/>
  <c r="BO523" i="59"/>
  <c r="BN523" i="59"/>
  <c r="BM523" i="59"/>
  <c r="BL523" i="59"/>
  <c r="BK523" i="59"/>
  <c r="BJ523" i="59"/>
  <c r="BI523" i="59"/>
  <c r="BH523" i="59"/>
  <c r="BG523" i="59"/>
  <c r="BF523" i="59"/>
  <c r="BE523" i="59"/>
  <c r="BD523" i="59"/>
  <c r="BC523" i="59"/>
  <c r="BB523" i="59"/>
  <c r="BA523" i="59"/>
  <c r="AZ523" i="59"/>
  <c r="AY523" i="59"/>
  <c r="AX523" i="59"/>
  <c r="AW523" i="59"/>
  <c r="AV523" i="59"/>
  <c r="AU523" i="59"/>
  <c r="AT523" i="59"/>
  <c r="AS523" i="59"/>
  <c r="AR523" i="59"/>
  <c r="AQ523" i="59"/>
  <c r="AP523" i="59"/>
  <c r="AO523" i="59"/>
  <c r="AN523" i="59"/>
  <c r="AM523" i="59"/>
  <c r="AL523" i="59"/>
  <c r="AK523" i="59"/>
  <c r="AJ523" i="59"/>
  <c r="AI523" i="59"/>
  <c r="AH523" i="59"/>
  <c r="AG523" i="59"/>
  <c r="AF523" i="59"/>
  <c r="AE523" i="59"/>
  <c r="AD523" i="59"/>
  <c r="AC523" i="59"/>
  <c r="AB523" i="59"/>
  <c r="AA523" i="59"/>
  <c r="Z523" i="59"/>
  <c r="Y523" i="59"/>
  <c r="X523" i="59"/>
  <c r="W523" i="59"/>
  <c r="V523" i="59"/>
  <c r="U523" i="59"/>
  <c r="T523" i="59"/>
  <c r="S523" i="59"/>
  <c r="R523" i="59"/>
  <c r="Q523" i="59"/>
  <c r="P523" i="59"/>
  <c r="O523" i="59"/>
  <c r="N523" i="59"/>
  <c r="M523" i="59"/>
  <c r="L523" i="59"/>
  <c r="K523" i="59"/>
  <c r="J523" i="59"/>
  <c r="I523" i="59"/>
  <c r="H523" i="59"/>
  <c r="G523" i="59"/>
  <c r="F523" i="59"/>
  <c r="E523" i="59"/>
  <c r="D523" i="59"/>
  <c r="C523" i="59"/>
  <c r="KQ545" i="59"/>
  <c r="KO545" i="59"/>
  <c r="KM545" i="59"/>
  <c r="KP545" i="59"/>
  <c r="KL545" i="59"/>
  <c r="KN545" i="59"/>
  <c r="KI545" i="59"/>
  <c r="KF545" i="59"/>
  <c r="KE545" i="59"/>
  <c r="KD545" i="59"/>
  <c r="KJ545" i="59"/>
  <c r="KC545" i="59"/>
  <c r="KB545" i="59"/>
  <c r="KA545" i="59"/>
  <c r="KH545" i="59"/>
  <c r="KG545" i="59"/>
  <c r="KK545" i="59"/>
  <c r="JZ545" i="59"/>
  <c r="JY545" i="59"/>
  <c r="JV545" i="59"/>
  <c r="JU545" i="59"/>
  <c r="JT545" i="59"/>
  <c r="JS545" i="59"/>
  <c r="JR545" i="59"/>
  <c r="JO545" i="59"/>
  <c r="JW545" i="59"/>
  <c r="JP545" i="59"/>
  <c r="JX545" i="59"/>
  <c r="JH545" i="59"/>
  <c r="JQ545" i="59"/>
  <c r="JL545" i="59"/>
  <c r="JI545" i="59"/>
  <c r="JG545" i="59"/>
  <c r="JF545" i="59"/>
  <c r="JJ545" i="59"/>
  <c r="JN545" i="59"/>
  <c r="JK545" i="59"/>
  <c r="JC545" i="59"/>
  <c r="JA545" i="59"/>
  <c r="IZ545" i="59"/>
  <c r="IY545" i="59"/>
  <c r="IX545" i="59"/>
  <c r="IW545" i="59"/>
  <c r="IV545" i="59"/>
  <c r="IU545" i="59"/>
  <c r="IT545" i="59"/>
  <c r="IS545" i="59"/>
  <c r="JD545" i="59"/>
  <c r="JE545" i="59"/>
  <c r="JB545" i="59"/>
  <c r="JM545" i="59"/>
  <c r="IR545" i="59"/>
  <c r="IQ545" i="59"/>
  <c r="IP545" i="59"/>
  <c r="IO545" i="59"/>
  <c r="IN545" i="59"/>
  <c r="IM545" i="59"/>
  <c r="IL545" i="59"/>
  <c r="IK545" i="59"/>
  <c r="IJ545" i="59"/>
  <c r="II545" i="59"/>
  <c r="IH545" i="59"/>
  <c r="IF545" i="59"/>
  <c r="IE545" i="59"/>
  <c r="ID545" i="59"/>
  <c r="IB545" i="59"/>
  <c r="HY545" i="59"/>
  <c r="HV545" i="59"/>
  <c r="HS545" i="59"/>
  <c r="HR545" i="59"/>
  <c r="HQ545" i="59"/>
  <c r="HP545" i="59"/>
  <c r="HO545" i="59"/>
  <c r="HN545" i="59"/>
  <c r="HM545" i="59"/>
  <c r="HL545" i="59"/>
  <c r="HK545" i="59"/>
  <c r="IG545" i="59"/>
  <c r="IA545" i="59"/>
  <c r="HX545" i="59"/>
  <c r="HU545" i="59"/>
  <c r="IC545" i="59"/>
  <c r="HZ545" i="59"/>
  <c r="HW545" i="59"/>
  <c r="HT545" i="59"/>
  <c r="HJ545" i="59"/>
  <c r="HI545" i="59"/>
  <c r="HH545" i="59"/>
  <c r="HG545" i="59"/>
  <c r="HF545" i="59"/>
  <c r="HE545" i="59"/>
  <c r="HD545" i="59"/>
  <c r="HC545" i="59"/>
  <c r="HB545" i="59"/>
  <c r="HA545" i="59"/>
  <c r="GZ545" i="59"/>
  <c r="GY545" i="59"/>
  <c r="GX545" i="59"/>
  <c r="GW545" i="59"/>
  <c r="GV545" i="59"/>
  <c r="GU545" i="59"/>
  <c r="GT545" i="59"/>
  <c r="GS545" i="59"/>
  <c r="GR545" i="59"/>
  <c r="GQ545" i="59"/>
  <c r="GP545" i="59"/>
  <c r="GO545" i="59"/>
  <c r="GN545" i="59"/>
  <c r="GM545" i="59"/>
  <c r="GL545" i="59"/>
  <c r="GK545" i="59"/>
  <c r="GJ545" i="59"/>
  <c r="GI545" i="59"/>
  <c r="GH545" i="59"/>
  <c r="GG545" i="59"/>
  <c r="GF545" i="59"/>
  <c r="GE545" i="59"/>
  <c r="GD545" i="59"/>
  <c r="GC545" i="59"/>
  <c r="GB545" i="59"/>
  <c r="GA545" i="59"/>
  <c r="FZ545" i="59"/>
  <c r="FY545" i="59"/>
  <c r="FX545" i="59"/>
  <c r="FW545" i="59"/>
  <c r="FV545" i="59"/>
  <c r="FU545" i="59"/>
  <c r="FT545" i="59"/>
  <c r="FS545" i="59"/>
  <c r="FR545" i="59"/>
  <c r="FQ545" i="59"/>
  <c r="FP545" i="59"/>
  <c r="FO545" i="59"/>
  <c r="FN545" i="59"/>
  <c r="FM545" i="59"/>
  <c r="FL545" i="59"/>
  <c r="FK545" i="59"/>
  <c r="FJ545" i="59"/>
  <c r="FI545" i="59"/>
  <c r="FH545" i="59"/>
  <c r="FG545" i="59"/>
  <c r="FF545" i="59"/>
  <c r="FE545" i="59"/>
  <c r="FD545" i="59"/>
  <c r="FC545" i="59"/>
  <c r="FB545" i="59"/>
  <c r="FA545" i="59"/>
  <c r="EZ545" i="59"/>
  <c r="EY545" i="59"/>
  <c r="EX545" i="59"/>
  <c r="EW545" i="59"/>
  <c r="EV545" i="59"/>
  <c r="EU545" i="59"/>
  <c r="ET545" i="59"/>
  <c r="ES545" i="59"/>
  <c r="ER545" i="59"/>
  <c r="EQ545" i="59"/>
  <c r="EP545" i="59"/>
  <c r="EO545" i="59"/>
  <c r="EN545" i="59"/>
  <c r="EM545" i="59"/>
  <c r="EL545" i="59"/>
  <c r="EK545" i="59"/>
  <c r="EJ545" i="59"/>
  <c r="EI545" i="59"/>
  <c r="EH545" i="59"/>
  <c r="EG545" i="59"/>
  <c r="EF545" i="59"/>
  <c r="EE545" i="59"/>
  <c r="ED545" i="59"/>
  <c r="EC545" i="59"/>
  <c r="EB545" i="59"/>
  <c r="EA545" i="59"/>
  <c r="DZ545" i="59"/>
  <c r="DY545" i="59"/>
  <c r="DX545" i="59"/>
  <c r="DW545" i="59"/>
  <c r="DV545" i="59"/>
  <c r="DU545" i="59"/>
  <c r="DT545" i="59"/>
  <c r="DS545" i="59"/>
  <c r="DR545" i="59"/>
  <c r="DQ545" i="59"/>
  <c r="DP545" i="59"/>
  <c r="DO545" i="59"/>
  <c r="DN545" i="59"/>
  <c r="DM545" i="59"/>
  <c r="DL545" i="59"/>
  <c r="DK545" i="59"/>
  <c r="DJ545" i="59"/>
  <c r="DI545" i="59"/>
  <c r="DH545" i="59"/>
  <c r="DG545" i="59"/>
  <c r="DF545" i="59"/>
  <c r="DE545" i="59"/>
  <c r="DD545" i="59"/>
  <c r="DC545" i="59"/>
  <c r="DB545" i="59"/>
  <c r="DA545" i="59"/>
  <c r="CZ545" i="59"/>
  <c r="CY545" i="59"/>
  <c r="CX545" i="59"/>
  <c r="CW545" i="59"/>
  <c r="CV545" i="59"/>
  <c r="CU545" i="59"/>
  <c r="CT545" i="59"/>
  <c r="CS545" i="59"/>
  <c r="CR545" i="59"/>
  <c r="CQ545" i="59"/>
  <c r="CP545" i="59"/>
  <c r="CO545" i="59"/>
  <c r="CN545" i="59"/>
  <c r="CM545" i="59"/>
  <c r="CL545" i="59"/>
  <c r="CK545" i="59"/>
  <c r="CJ545" i="59"/>
  <c r="CI545" i="59"/>
  <c r="CH545" i="59"/>
  <c r="CG545" i="59"/>
  <c r="CF545" i="59"/>
  <c r="CE545" i="59"/>
  <c r="CD545" i="59"/>
  <c r="CC545" i="59"/>
  <c r="CB545" i="59"/>
  <c r="CA545" i="59"/>
  <c r="BZ545" i="59"/>
  <c r="BY545" i="59"/>
  <c r="BX545" i="59"/>
  <c r="BW545" i="59"/>
  <c r="BV545" i="59"/>
  <c r="BU545" i="59"/>
  <c r="BT545" i="59"/>
  <c r="BS545" i="59"/>
  <c r="BR545" i="59"/>
  <c r="BQ545" i="59"/>
  <c r="BP545" i="59"/>
  <c r="BO545" i="59"/>
  <c r="BN545" i="59"/>
  <c r="BM545" i="59"/>
  <c r="BL545" i="59"/>
  <c r="BK545" i="59"/>
  <c r="BJ545" i="59"/>
  <c r="BI545" i="59"/>
  <c r="BH545" i="59"/>
  <c r="BG545" i="59"/>
  <c r="BF545" i="59"/>
  <c r="BE545" i="59"/>
  <c r="BD545" i="59"/>
  <c r="BC545" i="59"/>
  <c r="BB545" i="59"/>
  <c r="BA545" i="59"/>
  <c r="AZ545" i="59"/>
  <c r="AY545" i="59"/>
  <c r="AX545" i="59"/>
  <c r="AW545" i="59"/>
  <c r="AV545" i="59"/>
  <c r="AU545" i="59"/>
  <c r="AT545" i="59"/>
  <c r="AS545" i="59"/>
  <c r="AR545" i="59"/>
  <c r="AQ545" i="59"/>
  <c r="AP545" i="59"/>
  <c r="AO545" i="59"/>
  <c r="AN545" i="59"/>
  <c r="AM545" i="59"/>
  <c r="AL545" i="59"/>
  <c r="AK545" i="59"/>
  <c r="AJ545" i="59"/>
  <c r="AI545" i="59"/>
  <c r="AH545" i="59"/>
  <c r="AG545" i="59"/>
  <c r="AF545" i="59"/>
  <c r="AE545" i="59"/>
  <c r="AD545" i="59"/>
  <c r="AC545" i="59"/>
  <c r="AB545" i="59"/>
  <c r="AA545" i="59"/>
  <c r="Z545" i="59"/>
  <c r="Y545" i="59"/>
  <c r="X545" i="59"/>
  <c r="W545" i="59"/>
  <c r="V545" i="59"/>
  <c r="U545" i="59"/>
  <c r="T545" i="59"/>
  <c r="S545" i="59"/>
  <c r="R545" i="59"/>
  <c r="Q545" i="59"/>
  <c r="P545" i="59"/>
  <c r="O545" i="59"/>
  <c r="N545" i="59"/>
  <c r="M545" i="59"/>
  <c r="L545" i="59"/>
  <c r="K545" i="59"/>
  <c r="J545" i="59"/>
  <c r="I545" i="59"/>
  <c r="H545" i="59"/>
  <c r="G545" i="59"/>
  <c r="F545" i="59"/>
  <c r="E545" i="59"/>
  <c r="D545" i="59"/>
  <c r="C545" i="59"/>
  <c r="KQ520" i="59"/>
  <c r="KO520" i="59"/>
  <c r="KN520" i="59"/>
  <c r="KM520" i="59"/>
  <c r="KP520" i="59"/>
  <c r="KK520" i="59"/>
  <c r="KJ520" i="59"/>
  <c r="KI520" i="59"/>
  <c r="KH520" i="59"/>
  <c r="KL520" i="59"/>
  <c r="KF520" i="59"/>
  <c r="KG520" i="59"/>
  <c r="KD520" i="59"/>
  <c r="KE520" i="59"/>
  <c r="KC520" i="59"/>
  <c r="JZ520" i="59"/>
  <c r="KB520" i="59"/>
  <c r="KA520" i="59"/>
  <c r="JY520" i="59"/>
  <c r="JX520" i="59"/>
  <c r="JW520" i="59"/>
  <c r="JV520" i="59"/>
  <c r="JU520" i="59"/>
  <c r="JT520" i="59"/>
  <c r="JS520" i="59"/>
  <c r="JR520" i="59"/>
  <c r="JQ520" i="59"/>
  <c r="JP520" i="59"/>
  <c r="JO520" i="59"/>
  <c r="JN520" i="59"/>
  <c r="JM520" i="59"/>
  <c r="JL520" i="59"/>
  <c r="JK520" i="59"/>
  <c r="JI520" i="59"/>
  <c r="JJ520" i="59"/>
  <c r="JH520" i="59"/>
  <c r="JG520" i="59"/>
  <c r="JF520" i="59"/>
  <c r="JC520" i="59"/>
  <c r="JD520" i="59"/>
  <c r="JE520" i="59"/>
  <c r="JB520" i="59"/>
  <c r="JA520" i="59"/>
  <c r="IZ520" i="59"/>
  <c r="IY520" i="59"/>
  <c r="IX520" i="59"/>
  <c r="IW520" i="59"/>
  <c r="IV520" i="59"/>
  <c r="IU520" i="59"/>
  <c r="IT520" i="59"/>
  <c r="IS520" i="59"/>
  <c r="IR520" i="59"/>
  <c r="IQ520" i="59"/>
  <c r="IP520" i="59"/>
  <c r="IO520" i="59"/>
  <c r="IN520" i="59"/>
  <c r="IM520" i="59"/>
  <c r="IL520" i="59"/>
  <c r="IK520" i="59"/>
  <c r="IJ520" i="59"/>
  <c r="II520" i="59"/>
  <c r="IH520" i="59"/>
  <c r="IG520" i="59"/>
  <c r="IF520" i="59"/>
  <c r="IE520" i="59"/>
  <c r="ID520" i="59"/>
  <c r="IC520" i="59"/>
  <c r="IB520" i="59"/>
  <c r="IA520" i="59"/>
  <c r="HZ520" i="59"/>
  <c r="HY520" i="59"/>
  <c r="HX520" i="59"/>
  <c r="HW520" i="59"/>
  <c r="HV520" i="59"/>
  <c r="HU520" i="59"/>
  <c r="HT520" i="59"/>
  <c r="HS520" i="59"/>
  <c r="HR520" i="59"/>
  <c r="HQ520" i="59"/>
  <c r="HP520" i="59"/>
  <c r="HO520" i="59"/>
  <c r="HN520" i="59"/>
  <c r="HM520" i="59"/>
  <c r="HL520" i="59"/>
  <c r="HK520" i="59"/>
  <c r="HJ520" i="59"/>
  <c r="HI520" i="59"/>
  <c r="HH520" i="59"/>
  <c r="HG520" i="59"/>
  <c r="HF520" i="59"/>
  <c r="HE520" i="59"/>
  <c r="HD520" i="59"/>
  <c r="HC520" i="59"/>
  <c r="HB520" i="59"/>
  <c r="HA520" i="59"/>
  <c r="GZ520" i="59"/>
  <c r="GY520" i="59"/>
  <c r="GX520" i="59"/>
  <c r="GW520" i="59"/>
  <c r="GV520" i="59"/>
  <c r="GU520" i="59"/>
  <c r="GT520" i="59"/>
  <c r="GS520" i="59"/>
  <c r="GR520" i="59"/>
  <c r="GQ520" i="59"/>
  <c r="GP520" i="59"/>
  <c r="GO520" i="59"/>
  <c r="GN520" i="59"/>
  <c r="GM520" i="59"/>
  <c r="GL520" i="59"/>
  <c r="GK520" i="59"/>
  <c r="GJ520" i="59"/>
  <c r="GI520" i="59"/>
  <c r="GH520" i="59"/>
  <c r="GG520" i="59"/>
  <c r="GF520" i="59"/>
  <c r="GE520" i="59"/>
  <c r="GD520" i="59"/>
  <c r="GC520" i="59"/>
  <c r="GB520" i="59"/>
  <c r="GA520" i="59"/>
  <c r="FZ520" i="59"/>
  <c r="FY520" i="59"/>
  <c r="FX520" i="59"/>
  <c r="FW520" i="59"/>
  <c r="FV520" i="59"/>
  <c r="FU520" i="59"/>
  <c r="FT520" i="59"/>
  <c r="FS520" i="59"/>
  <c r="FR520" i="59"/>
  <c r="FQ520" i="59"/>
  <c r="FP520" i="59"/>
  <c r="FO520" i="59"/>
  <c r="FN520" i="59"/>
  <c r="FM520" i="59"/>
  <c r="FL520" i="59"/>
  <c r="FK520" i="59"/>
  <c r="FJ520" i="59"/>
  <c r="FI520" i="59"/>
  <c r="FH520" i="59"/>
  <c r="FG520" i="59"/>
  <c r="FF520" i="59"/>
  <c r="FE520" i="59"/>
  <c r="FD520" i="59"/>
  <c r="FC520" i="59"/>
  <c r="FB520" i="59"/>
  <c r="FA520" i="59"/>
  <c r="EZ520" i="59"/>
  <c r="EY520" i="59"/>
  <c r="EX520" i="59"/>
  <c r="EW520" i="59"/>
  <c r="EV520" i="59"/>
  <c r="EU520" i="59"/>
  <c r="ET520" i="59"/>
  <c r="ES520" i="59"/>
  <c r="ER520" i="59"/>
  <c r="EQ520" i="59"/>
  <c r="EP520" i="59"/>
  <c r="EO520" i="59"/>
  <c r="EN520" i="59"/>
  <c r="EM520" i="59"/>
  <c r="EL520" i="59"/>
  <c r="EK520" i="59"/>
  <c r="EJ520" i="59"/>
  <c r="EI520" i="59"/>
  <c r="EH520" i="59"/>
  <c r="EG520" i="59"/>
  <c r="EF520" i="59"/>
  <c r="EE520" i="59"/>
  <c r="ED520" i="59"/>
  <c r="EC520" i="59"/>
  <c r="EB520" i="59"/>
  <c r="EA520" i="59"/>
  <c r="DZ520" i="59"/>
  <c r="DY520" i="59"/>
  <c r="DX520" i="59"/>
  <c r="DW520" i="59"/>
  <c r="DV520" i="59"/>
  <c r="DU520" i="59"/>
  <c r="DT520" i="59"/>
  <c r="DS520" i="59"/>
  <c r="DR520" i="59"/>
  <c r="DQ520" i="59"/>
  <c r="DP520" i="59"/>
  <c r="DO520" i="59"/>
  <c r="DN520" i="59"/>
  <c r="DM520" i="59"/>
  <c r="DL520" i="59"/>
  <c r="DK520" i="59"/>
  <c r="DJ520" i="59"/>
  <c r="DI520" i="59"/>
  <c r="DH520" i="59"/>
  <c r="DG520" i="59"/>
  <c r="DF520" i="59"/>
  <c r="DE520" i="59"/>
  <c r="DD520" i="59"/>
  <c r="DC520" i="59"/>
  <c r="DB520" i="59"/>
  <c r="DA520" i="59"/>
  <c r="CZ520" i="59"/>
  <c r="CY520" i="59"/>
  <c r="CX520" i="59"/>
  <c r="CW520" i="59"/>
  <c r="CV520" i="59"/>
  <c r="CU520" i="59"/>
  <c r="CT520" i="59"/>
  <c r="CS520" i="59"/>
  <c r="CR520" i="59"/>
  <c r="CQ520" i="59"/>
  <c r="CP520" i="59"/>
  <c r="CO520" i="59"/>
  <c r="CN520" i="59"/>
  <c r="CM520" i="59"/>
  <c r="CL520" i="59"/>
  <c r="CK520" i="59"/>
  <c r="CJ520" i="59"/>
  <c r="CI520" i="59"/>
  <c r="CH520" i="59"/>
  <c r="CG520" i="59"/>
  <c r="CF520" i="59"/>
  <c r="CE520" i="59"/>
  <c r="CD520" i="59"/>
  <c r="CC520" i="59"/>
  <c r="CB520" i="59"/>
  <c r="CA520" i="59"/>
  <c r="BZ520" i="59"/>
  <c r="BY520" i="59"/>
  <c r="BX520" i="59"/>
  <c r="BW520" i="59"/>
  <c r="BV520" i="59"/>
  <c r="BU520" i="59"/>
  <c r="BT520" i="59"/>
  <c r="BS520" i="59"/>
  <c r="BR520" i="59"/>
  <c r="BQ520" i="59"/>
  <c r="BP520" i="59"/>
  <c r="BO520" i="59"/>
  <c r="BN520" i="59"/>
  <c r="BM520" i="59"/>
  <c r="BL520" i="59"/>
  <c r="BK520" i="59"/>
  <c r="BJ520" i="59"/>
  <c r="BI520" i="59"/>
  <c r="BH520" i="59"/>
  <c r="BG520" i="59"/>
  <c r="BF520" i="59"/>
  <c r="BE520" i="59"/>
  <c r="BD520" i="59"/>
  <c r="BC520" i="59"/>
  <c r="BB520" i="59"/>
  <c r="BA520" i="59"/>
  <c r="AZ520" i="59"/>
  <c r="AY520" i="59"/>
  <c r="AX520" i="59"/>
  <c r="AW520" i="59"/>
  <c r="AV520" i="59"/>
  <c r="AU520" i="59"/>
  <c r="AT520" i="59"/>
  <c r="AS520" i="59"/>
  <c r="AR520" i="59"/>
  <c r="AQ520" i="59"/>
  <c r="AP520" i="59"/>
  <c r="AO520" i="59"/>
  <c r="AN520" i="59"/>
  <c r="AM520" i="59"/>
  <c r="AL520" i="59"/>
  <c r="AK520" i="59"/>
  <c r="AJ520" i="59"/>
  <c r="AI520" i="59"/>
  <c r="AH520" i="59"/>
  <c r="AG520" i="59"/>
  <c r="AF520" i="59"/>
  <c r="AE520" i="59"/>
  <c r="AD520" i="59"/>
  <c r="AC520" i="59"/>
  <c r="AB520" i="59"/>
  <c r="AA520" i="59"/>
  <c r="Z520" i="59"/>
  <c r="Y520" i="59"/>
  <c r="X520" i="59"/>
  <c r="W520" i="59"/>
  <c r="V520" i="59"/>
  <c r="U520" i="59"/>
  <c r="T520" i="59"/>
  <c r="S520" i="59"/>
  <c r="R520" i="59"/>
  <c r="Q520" i="59"/>
  <c r="P520" i="59"/>
  <c r="O520" i="59"/>
  <c r="N520" i="59"/>
  <c r="M520" i="59"/>
  <c r="L520" i="59"/>
  <c r="K520" i="59"/>
  <c r="J520" i="59"/>
  <c r="I520" i="59"/>
  <c r="H520" i="59"/>
  <c r="G520" i="59"/>
  <c r="F520" i="59"/>
  <c r="E520" i="59"/>
  <c r="D520" i="59"/>
  <c r="C520" i="59"/>
  <c r="KQ535" i="59"/>
  <c r="KP535" i="59"/>
  <c r="KN535" i="59"/>
  <c r="KM535" i="59"/>
  <c r="KL535" i="59"/>
  <c r="KK535" i="59"/>
  <c r="KJ535" i="59"/>
  <c r="KI535" i="59"/>
  <c r="KH535" i="59"/>
  <c r="KG535" i="59"/>
  <c r="KO535" i="59"/>
  <c r="KD535" i="59"/>
  <c r="KF535" i="59"/>
  <c r="KE535" i="59"/>
  <c r="KC535" i="59"/>
  <c r="KB535" i="59"/>
  <c r="KA535" i="59"/>
  <c r="JZ535" i="59"/>
  <c r="JY535" i="59"/>
  <c r="JX535" i="59"/>
  <c r="JW535" i="59"/>
  <c r="JV535" i="59"/>
  <c r="JU535" i="59"/>
  <c r="JT535" i="59"/>
  <c r="JS535" i="59"/>
  <c r="JR535" i="59"/>
  <c r="JQ535" i="59"/>
  <c r="JP535" i="59"/>
  <c r="JO535" i="59"/>
  <c r="JN535" i="59"/>
  <c r="JM535" i="59"/>
  <c r="JL535" i="59"/>
  <c r="JK535" i="59"/>
  <c r="JI535" i="59"/>
  <c r="JJ535" i="59"/>
  <c r="JG535" i="59"/>
  <c r="JF535" i="59"/>
  <c r="JD535" i="59"/>
  <c r="JE535" i="59"/>
  <c r="JA535" i="59"/>
  <c r="IZ535" i="59"/>
  <c r="IY535" i="59"/>
  <c r="IX535" i="59"/>
  <c r="IW535" i="59"/>
  <c r="IV535" i="59"/>
  <c r="IU535" i="59"/>
  <c r="IT535" i="59"/>
  <c r="IS535" i="59"/>
  <c r="JH535" i="59"/>
  <c r="JC535" i="59"/>
  <c r="JB535" i="59"/>
  <c r="IR535" i="59"/>
  <c r="IQ535" i="59"/>
  <c r="IP535" i="59"/>
  <c r="IO535" i="59"/>
  <c r="IN535" i="59"/>
  <c r="IM535" i="59"/>
  <c r="IL535" i="59"/>
  <c r="IK535" i="59"/>
  <c r="IJ535" i="59"/>
  <c r="II535" i="59"/>
  <c r="IH535" i="59"/>
  <c r="IG535" i="59"/>
  <c r="IF535" i="59"/>
  <c r="IE535" i="59"/>
  <c r="ID535" i="59"/>
  <c r="IC535" i="59"/>
  <c r="IB535" i="59"/>
  <c r="IA535" i="59"/>
  <c r="HZ535" i="59"/>
  <c r="HY535" i="59"/>
  <c r="HX535" i="59"/>
  <c r="HW535" i="59"/>
  <c r="HV535" i="59"/>
  <c r="HU535" i="59"/>
  <c r="HT535" i="59"/>
  <c r="HS535" i="59"/>
  <c r="HR535" i="59"/>
  <c r="HQ535" i="59"/>
  <c r="HP535" i="59"/>
  <c r="HO535" i="59"/>
  <c r="HN535" i="59"/>
  <c r="HM535" i="59"/>
  <c r="HL535" i="59"/>
  <c r="HK535" i="59"/>
  <c r="HJ535" i="59"/>
  <c r="HI535" i="59"/>
  <c r="HH535" i="59"/>
  <c r="HG535" i="59"/>
  <c r="HF535" i="59"/>
  <c r="HE535" i="59"/>
  <c r="HD535" i="59"/>
  <c r="HC535" i="59"/>
  <c r="HB535" i="59"/>
  <c r="HA535" i="59"/>
  <c r="GZ535" i="59"/>
  <c r="GY535" i="59"/>
  <c r="GX535" i="59"/>
  <c r="GW535" i="59"/>
  <c r="GV535" i="59"/>
  <c r="GU535" i="59"/>
  <c r="GT535" i="59"/>
  <c r="GS535" i="59"/>
  <c r="GR535" i="59"/>
  <c r="GQ535" i="59"/>
  <c r="GP535" i="59"/>
  <c r="GO535" i="59"/>
  <c r="GN535" i="59"/>
  <c r="GM535" i="59"/>
  <c r="GL535" i="59"/>
  <c r="GK535" i="59"/>
  <c r="GJ535" i="59"/>
  <c r="GI535" i="59"/>
  <c r="GH535" i="59"/>
  <c r="GG535" i="59"/>
  <c r="GF535" i="59"/>
  <c r="GE535" i="59"/>
  <c r="GD535" i="59"/>
  <c r="GC535" i="59"/>
  <c r="GB535" i="59"/>
  <c r="GA535" i="59"/>
  <c r="FZ535" i="59"/>
  <c r="FY535" i="59"/>
  <c r="FX535" i="59"/>
  <c r="FW535" i="59"/>
  <c r="FV535" i="59"/>
  <c r="FU535" i="59"/>
  <c r="FT535" i="59"/>
  <c r="FS535" i="59"/>
  <c r="FR535" i="59"/>
  <c r="FQ535" i="59"/>
  <c r="FP535" i="59"/>
  <c r="FO535" i="59"/>
  <c r="FN535" i="59"/>
  <c r="FM535" i="59"/>
  <c r="FL535" i="59"/>
  <c r="FK535" i="59"/>
  <c r="FJ535" i="59"/>
  <c r="FI535" i="59"/>
  <c r="FH535" i="59"/>
  <c r="FG535" i="59"/>
  <c r="FF535" i="59"/>
  <c r="FE535" i="59"/>
  <c r="FD535" i="59"/>
  <c r="FC535" i="59"/>
  <c r="FB535" i="59"/>
  <c r="FA535" i="59"/>
  <c r="EZ535" i="59"/>
  <c r="EY535" i="59"/>
  <c r="EX535" i="59"/>
  <c r="EW535" i="59"/>
  <c r="EV535" i="59"/>
  <c r="EU535" i="59"/>
  <c r="ET535" i="59"/>
  <c r="ES535" i="59"/>
  <c r="ER535" i="59"/>
  <c r="EQ535" i="59"/>
  <c r="EP535" i="59"/>
  <c r="EO535" i="59"/>
  <c r="EN535" i="59"/>
  <c r="EM535" i="59"/>
  <c r="EL535" i="59"/>
  <c r="EK535" i="59"/>
  <c r="EJ535" i="59"/>
  <c r="EI535" i="59"/>
  <c r="EH535" i="59"/>
  <c r="EG535" i="59"/>
  <c r="EF535" i="59"/>
  <c r="EE535" i="59"/>
  <c r="ED535" i="59"/>
  <c r="EC535" i="59"/>
  <c r="EB535" i="59"/>
  <c r="EA535" i="59"/>
  <c r="DZ535" i="59"/>
  <c r="DY535" i="59"/>
  <c r="DX535" i="59"/>
  <c r="DW535" i="59"/>
  <c r="DV535" i="59"/>
  <c r="DU535" i="59"/>
  <c r="DT535" i="59"/>
  <c r="DS535" i="59"/>
  <c r="DR535" i="59"/>
  <c r="DQ535" i="59"/>
  <c r="DP535" i="59"/>
  <c r="DO535" i="59"/>
  <c r="DN535" i="59"/>
  <c r="DM535" i="59"/>
  <c r="DL535" i="59"/>
  <c r="DK535" i="59"/>
  <c r="DJ535" i="59"/>
  <c r="DI535" i="59"/>
  <c r="DH535" i="59"/>
  <c r="DG535" i="59"/>
  <c r="DF535" i="59"/>
  <c r="DE535" i="59"/>
  <c r="DD535" i="59"/>
  <c r="DC535" i="59"/>
  <c r="DB535" i="59"/>
  <c r="DA535" i="59"/>
  <c r="CZ535" i="59"/>
  <c r="CY535" i="59"/>
  <c r="CX535" i="59"/>
  <c r="CW535" i="59"/>
  <c r="CV535" i="59"/>
  <c r="CU535" i="59"/>
  <c r="CT535" i="59"/>
  <c r="CS535" i="59"/>
  <c r="CR535" i="59"/>
  <c r="CQ535" i="59"/>
  <c r="CP535" i="59"/>
  <c r="CO535" i="59"/>
  <c r="CN535" i="59"/>
  <c r="CM535" i="59"/>
  <c r="CL535" i="59"/>
  <c r="CK535" i="59"/>
  <c r="CJ535" i="59"/>
  <c r="CI535" i="59"/>
  <c r="CH535" i="59"/>
  <c r="CG535" i="59"/>
  <c r="CF535" i="59"/>
  <c r="CE535" i="59"/>
  <c r="CD535" i="59"/>
  <c r="CC535" i="59"/>
  <c r="CB535" i="59"/>
  <c r="CA535" i="59"/>
  <c r="BZ535" i="59"/>
  <c r="BY535" i="59"/>
  <c r="BX535" i="59"/>
  <c r="BW535" i="59"/>
  <c r="BV535" i="59"/>
  <c r="BU535" i="59"/>
  <c r="BT535" i="59"/>
  <c r="BS535" i="59"/>
  <c r="BR535" i="59"/>
  <c r="BQ535" i="59"/>
  <c r="BP535" i="59"/>
  <c r="BO535" i="59"/>
  <c r="BN535" i="59"/>
  <c r="BM535" i="59"/>
  <c r="BL535" i="59"/>
  <c r="BK535" i="59"/>
  <c r="BJ535" i="59"/>
  <c r="BI535" i="59"/>
  <c r="BH535" i="59"/>
  <c r="BG535" i="59"/>
  <c r="BF535" i="59"/>
  <c r="BE535" i="59"/>
  <c r="BD535" i="59"/>
  <c r="BC535" i="59"/>
  <c r="BB535" i="59"/>
  <c r="BA535" i="59"/>
  <c r="AZ535" i="59"/>
  <c r="AY535" i="59"/>
  <c r="AX535" i="59"/>
  <c r="AW535" i="59"/>
  <c r="AV535" i="59"/>
  <c r="AU535" i="59"/>
  <c r="AT535" i="59"/>
  <c r="AS535" i="59"/>
  <c r="AR535" i="59"/>
  <c r="AQ535" i="59"/>
  <c r="AP535" i="59"/>
  <c r="AO535" i="59"/>
  <c r="AN535" i="59"/>
  <c r="AM535" i="59"/>
  <c r="AL535" i="59"/>
  <c r="AK535" i="59"/>
  <c r="AJ535" i="59"/>
  <c r="AI535" i="59"/>
  <c r="AH535" i="59"/>
  <c r="AG535" i="59"/>
  <c r="AF535" i="59"/>
  <c r="AE535" i="59"/>
  <c r="AD535" i="59"/>
  <c r="AC535" i="59"/>
  <c r="AB535" i="59"/>
  <c r="AA535" i="59"/>
  <c r="Z535" i="59"/>
  <c r="Y535" i="59"/>
  <c r="X535" i="59"/>
  <c r="W535" i="59"/>
  <c r="V535" i="59"/>
  <c r="U535" i="59"/>
  <c r="T535" i="59"/>
  <c r="S535" i="59"/>
  <c r="R535" i="59"/>
  <c r="Q535" i="59"/>
  <c r="P535" i="59"/>
  <c r="O535" i="59"/>
  <c r="N535" i="59"/>
  <c r="M535" i="59"/>
  <c r="L535" i="59"/>
  <c r="K535" i="59"/>
  <c r="J535" i="59"/>
  <c r="I535" i="59"/>
  <c r="H535" i="59"/>
  <c r="G535" i="59"/>
  <c r="F535" i="59"/>
  <c r="E535" i="59"/>
  <c r="D535" i="59"/>
  <c r="C535" i="59"/>
  <c r="KQ457" i="59"/>
  <c r="KP457" i="59"/>
  <c r="KO457" i="59"/>
  <c r="KN457" i="59"/>
  <c r="KM457" i="59"/>
  <c r="KL457" i="59"/>
  <c r="KK457" i="59"/>
  <c r="KJ457" i="59"/>
  <c r="KI457" i="59"/>
  <c r="KH457" i="59"/>
  <c r="KG457" i="59"/>
  <c r="KF457" i="59"/>
  <c r="KD457" i="59"/>
  <c r="KE457" i="59"/>
  <c r="JZ457" i="59"/>
  <c r="KB457" i="59"/>
  <c r="KC457" i="59"/>
  <c r="JY457" i="59"/>
  <c r="JX457" i="59"/>
  <c r="JW457" i="59"/>
  <c r="JV457" i="59"/>
  <c r="JU457" i="59"/>
  <c r="KA457" i="59"/>
  <c r="JQ457" i="59"/>
  <c r="JT457" i="59"/>
  <c r="JS457" i="59"/>
  <c r="JO457" i="59"/>
  <c r="JL457" i="59"/>
  <c r="JI457" i="59"/>
  <c r="JJ457" i="59"/>
  <c r="JR457" i="59"/>
  <c r="JP457" i="59"/>
  <c r="JN457" i="59"/>
  <c r="JK457" i="59"/>
  <c r="JG457" i="59"/>
  <c r="JF457" i="59"/>
  <c r="JM457" i="59"/>
  <c r="JD457" i="59"/>
  <c r="JE457" i="59"/>
  <c r="JA457" i="59"/>
  <c r="IZ457" i="59"/>
  <c r="IY457" i="59"/>
  <c r="IX457" i="59"/>
  <c r="IW457" i="59"/>
  <c r="IV457" i="59"/>
  <c r="IU457" i="59"/>
  <c r="IT457" i="59"/>
  <c r="IS457" i="59"/>
  <c r="JC457" i="59"/>
  <c r="IR457" i="59"/>
  <c r="IQ457" i="59"/>
  <c r="IP457" i="59"/>
  <c r="IO457" i="59"/>
  <c r="IN457" i="59"/>
  <c r="IM457" i="59"/>
  <c r="IL457" i="59"/>
  <c r="IK457" i="59"/>
  <c r="IJ457" i="59"/>
  <c r="II457" i="59"/>
  <c r="IH457" i="59"/>
  <c r="JH457" i="59"/>
  <c r="JB457" i="59"/>
  <c r="IG457" i="59"/>
  <c r="IF457" i="59"/>
  <c r="IE457" i="59"/>
  <c r="ID457" i="59"/>
  <c r="IC457" i="59"/>
  <c r="IB457" i="59"/>
  <c r="IA457" i="59"/>
  <c r="HZ457" i="59"/>
  <c r="HY457" i="59"/>
  <c r="HX457" i="59"/>
  <c r="HW457" i="59"/>
  <c r="HV457" i="59"/>
  <c r="HU457" i="59"/>
  <c r="HT457" i="59"/>
  <c r="HS457" i="59"/>
  <c r="HR457" i="59"/>
  <c r="HQ457" i="59"/>
  <c r="HP457" i="59"/>
  <c r="HO457" i="59"/>
  <c r="HN457" i="59"/>
  <c r="HM457" i="59"/>
  <c r="HL457" i="59"/>
  <c r="HK457" i="59"/>
  <c r="HJ457" i="59"/>
  <c r="HI457" i="59"/>
  <c r="HH457" i="59"/>
  <c r="HG457" i="59"/>
  <c r="HF457" i="59"/>
  <c r="HE457" i="59"/>
  <c r="HD457" i="59"/>
  <c r="HC457" i="59"/>
  <c r="HB457" i="59"/>
  <c r="HA457" i="59"/>
  <c r="GZ457" i="59"/>
  <c r="GY457" i="59"/>
  <c r="GX457" i="59"/>
  <c r="GW457" i="59"/>
  <c r="GV457" i="59"/>
  <c r="GU457" i="59"/>
  <c r="GT457" i="59"/>
  <c r="GS457" i="59"/>
  <c r="GR457" i="59"/>
  <c r="GQ457" i="59"/>
  <c r="GP457" i="59"/>
  <c r="GO457" i="59"/>
  <c r="GN457" i="59"/>
  <c r="GM457" i="59"/>
  <c r="GL457" i="59"/>
  <c r="GK457" i="59"/>
  <c r="GJ457" i="59"/>
  <c r="GI457" i="59"/>
  <c r="GH457" i="59"/>
  <c r="GG457" i="59"/>
  <c r="GF457" i="59"/>
  <c r="GE457" i="59"/>
  <c r="GD457" i="59"/>
  <c r="GC457" i="59"/>
  <c r="GB457" i="59"/>
  <c r="GA457" i="59"/>
  <c r="FZ457" i="59"/>
  <c r="FY457" i="59"/>
  <c r="FX457" i="59"/>
  <c r="FW457" i="59"/>
  <c r="FV457" i="59"/>
  <c r="FU457" i="59"/>
  <c r="FT457" i="59"/>
  <c r="FS457" i="59"/>
  <c r="FR457" i="59"/>
  <c r="FQ457" i="59"/>
  <c r="FP457" i="59"/>
  <c r="FO457" i="59"/>
  <c r="FN457" i="59"/>
  <c r="FM457" i="59"/>
  <c r="FL457" i="59"/>
  <c r="FK457" i="59"/>
  <c r="FJ457" i="59"/>
  <c r="FI457" i="59"/>
  <c r="FH457" i="59"/>
  <c r="FG457" i="59"/>
  <c r="FF457" i="59"/>
  <c r="FE457" i="59"/>
  <c r="FD457" i="59"/>
  <c r="FC457" i="59"/>
  <c r="FB457" i="59"/>
  <c r="FA457" i="59"/>
  <c r="EZ457" i="59"/>
  <c r="EY457" i="59"/>
  <c r="EX457" i="59"/>
  <c r="EW457" i="59"/>
  <c r="EV457" i="59"/>
  <c r="EU457" i="59"/>
  <c r="ET457" i="59"/>
  <c r="ES457" i="59"/>
  <c r="ER457" i="59"/>
  <c r="EQ457" i="59"/>
  <c r="EP457" i="59"/>
  <c r="EO457" i="59"/>
  <c r="EN457" i="59"/>
  <c r="EM457" i="59"/>
  <c r="EL457" i="59"/>
  <c r="EK457" i="59"/>
  <c r="EJ457" i="59"/>
  <c r="EI457" i="59"/>
  <c r="EH457" i="59"/>
  <c r="EG457" i="59"/>
  <c r="EF457" i="59"/>
  <c r="EE457" i="59"/>
  <c r="ED457" i="59"/>
  <c r="EC457" i="59"/>
  <c r="EB457" i="59"/>
  <c r="EA457" i="59"/>
  <c r="DZ457" i="59"/>
  <c r="DY457" i="59"/>
  <c r="DX457" i="59"/>
  <c r="DW457" i="59"/>
  <c r="DV457" i="59"/>
  <c r="DU457" i="59"/>
  <c r="DT457" i="59"/>
  <c r="DS457" i="59"/>
  <c r="DR457" i="59"/>
  <c r="DQ457" i="59"/>
  <c r="DP457" i="59"/>
  <c r="DO457" i="59"/>
  <c r="DN457" i="59"/>
  <c r="DM457" i="59"/>
  <c r="DL457" i="59"/>
  <c r="DK457" i="59"/>
  <c r="DJ457" i="59"/>
  <c r="DI457" i="59"/>
  <c r="DH457" i="59"/>
  <c r="DG457" i="59"/>
  <c r="DF457" i="59"/>
  <c r="DE457" i="59"/>
  <c r="DD457" i="59"/>
  <c r="DC457" i="59"/>
  <c r="DB457" i="59"/>
  <c r="DA457" i="59"/>
  <c r="CZ457" i="59"/>
  <c r="CY457" i="59"/>
  <c r="CX457" i="59"/>
  <c r="CW457" i="59"/>
  <c r="CV457" i="59"/>
  <c r="CU457" i="59"/>
  <c r="CT457" i="59"/>
  <c r="CS457" i="59"/>
  <c r="CR457" i="59"/>
  <c r="CQ457" i="59"/>
  <c r="CP457" i="59"/>
  <c r="CO457" i="59"/>
  <c r="CN457" i="59"/>
  <c r="CM457" i="59"/>
  <c r="CL457" i="59"/>
  <c r="CK457" i="59"/>
  <c r="CJ457" i="59"/>
  <c r="CI457" i="59"/>
  <c r="CH457" i="59"/>
  <c r="CG457" i="59"/>
  <c r="CF457" i="59"/>
  <c r="CE457" i="59"/>
  <c r="CD457" i="59"/>
  <c r="CC457" i="59"/>
  <c r="CB457" i="59"/>
  <c r="CA457" i="59"/>
  <c r="BZ457" i="59"/>
  <c r="BY457" i="59"/>
  <c r="BX457" i="59"/>
  <c r="BW457" i="59"/>
  <c r="BV457" i="59"/>
  <c r="BU457" i="59"/>
  <c r="BT457" i="59"/>
  <c r="BS457" i="59"/>
  <c r="BR457" i="59"/>
  <c r="BQ457" i="59"/>
  <c r="BP457" i="59"/>
  <c r="BO457" i="59"/>
  <c r="BN457" i="59"/>
  <c r="BM457" i="59"/>
  <c r="BL457" i="59"/>
  <c r="BK457" i="59"/>
  <c r="BJ457" i="59"/>
  <c r="BI457" i="59"/>
  <c r="BH457" i="59"/>
  <c r="BG457" i="59"/>
  <c r="BF457" i="59"/>
  <c r="BE457" i="59"/>
  <c r="BD457" i="59"/>
  <c r="BC457" i="59"/>
  <c r="BB457" i="59"/>
  <c r="BA457" i="59"/>
  <c r="AZ457" i="59"/>
  <c r="AY457" i="59"/>
  <c r="AX457" i="59"/>
  <c r="AW457" i="59"/>
  <c r="AV457" i="59"/>
  <c r="AU457" i="59"/>
  <c r="AT457" i="59"/>
  <c r="AS457" i="59"/>
  <c r="AR457" i="59"/>
  <c r="AQ457" i="59"/>
  <c r="AP457" i="59"/>
  <c r="AO457" i="59"/>
  <c r="AN457" i="59"/>
  <c r="AM457" i="59"/>
  <c r="AL457" i="59"/>
  <c r="AK457" i="59"/>
  <c r="AJ457" i="59"/>
  <c r="AI457" i="59"/>
  <c r="AH457" i="59"/>
  <c r="AG457" i="59"/>
  <c r="AF457" i="59"/>
  <c r="AE457" i="59"/>
  <c r="AD457" i="59"/>
  <c r="AC457" i="59"/>
  <c r="AB457" i="59"/>
  <c r="AA457" i="59"/>
  <c r="Z457" i="59"/>
  <c r="Y457" i="59"/>
  <c r="X457" i="59"/>
  <c r="W457" i="59"/>
  <c r="V457" i="59"/>
  <c r="U457" i="59"/>
  <c r="T457" i="59"/>
  <c r="S457" i="59"/>
  <c r="R457" i="59"/>
  <c r="Q457" i="59"/>
  <c r="P457" i="59"/>
  <c r="O457" i="59"/>
  <c r="N457" i="59"/>
  <c r="M457" i="59"/>
  <c r="L457" i="59"/>
  <c r="K457" i="59"/>
  <c r="J457" i="59"/>
  <c r="I457" i="59"/>
  <c r="H457" i="59"/>
  <c r="G457" i="59"/>
  <c r="F457" i="59"/>
  <c r="E457" i="59"/>
  <c r="D457" i="59"/>
  <c r="C457" i="59"/>
  <c r="KQ468" i="59"/>
  <c r="KM468" i="59"/>
  <c r="KO468" i="59"/>
  <c r="KP468" i="59"/>
  <c r="KN468" i="59"/>
  <c r="KK468" i="59"/>
  <c r="KJ468" i="59"/>
  <c r="KL468" i="59"/>
  <c r="KG468" i="59"/>
  <c r="KH468" i="59"/>
  <c r="KI468" i="59"/>
  <c r="KD468" i="59"/>
  <c r="KF468" i="59"/>
  <c r="KE468" i="59"/>
  <c r="KC468" i="59"/>
  <c r="JY468" i="59"/>
  <c r="JX468" i="59"/>
  <c r="JW468" i="59"/>
  <c r="KA468" i="59"/>
  <c r="KB468" i="59"/>
  <c r="JZ468" i="59"/>
  <c r="JU468" i="59"/>
  <c r="JV468" i="59"/>
  <c r="JS468" i="59"/>
  <c r="JR468" i="59"/>
  <c r="JQ468" i="59"/>
  <c r="JP468" i="59"/>
  <c r="JO468" i="59"/>
  <c r="JT468" i="59"/>
  <c r="JN468" i="59"/>
  <c r="JM468" i="59"/>
  <c r="JL468" i="59"/>
  <c r="JK468" i="59"/>
  <c r="JI468" i="59"/>
  <c r="JJ468" i="59"/>
  <c r="JG468" i="59"/>
  <c r="JF468" i="59"/>
  <c r="JE468" i="59"/>
  <c r="JD468" i="59"/>
  <c r="JC468" i="59"/>
  <c r="JB468" i="59"/>
  <c r="JH468" i="59"/>
  <c r="JA468" i="59"/>
  <c r="IZ468" i="59"/>
  <c r="IY468" i="59"/>
  <c r="IX468" i="59"/>
  <c r="IW468" i="59"/>
  <c r="IV468" i="59"/>
  <c r="IU468" i="59"/>
  <c r="IT468" i="59"/>
  <c r="IS468" i="59"/>
  <c r="IR468" i="59"/>
  <c r="IQ468" i="59"/>
  <c r="IP468" i="59"/>
  <c r="IO468" i="59"/>
  <c r="IN468" i="59"/>
  <c r="IM468" i="59"/>
  <c r="IL468" i="59"/>
  <c r="IK468" i="59"/>
  <c r="IJ468" i="59"/>
  <c r="II468" i="59"/>
  <c r="IH468" i="59"/>
  <c r="IG468" i="59"/>
  <c r="IF468" i="59"/>
  <c r="IE468" i="59"/>
  <c r="ID468" i="59"/>
  <c r="IC468" i="59"/>
  <c r="IB468" i="59"/>
  <c r="IA468" i="59"/>
  <c r="HZ468" i="59"/>
  <c r="HY468" i="59"/>
  <c r="HX468" i="59"/>
  <c r="HW468" i="59"/>
  <c r="HV468" i="59"/>
  <c r="HU468" i="59"/>
  <c r="HT468" i="59"/>
  <c r="HO468" i="59"/>
  <c r="HN468" i="59"/>
  <c r="HJ468" i="59"/>
  <c r="HI468" i="59"/>
  <c r="HH468" i="59"/>
  <c r="HG468" i="59"/>
  <c r="HF468" i="59"/>
  <c r="HE468" i="59"/>
  <c r="HD468" i="59"/>
  <c r="HC468" i="59"/>
  <c r="HB468" i="59"/>
  <c r="HA468" i="59"/>
  <c r="GZ468" i="59"/>
  <c r="GY468" i="59"/>
  <c r="HS468" i="59"/>
  <c r="HM468" i="59"/>
  <c r="HR468" i="59"/>
  <c r="HL468" i="59"/>
  <c r="HQ468" i="59"/>
  <c r="HK468" i="59"/>
  <c r="HP468" i="59"/>
  <c r="GX468" i="59"/>
  <c r="GW468" i="59"/>
  <c r="GV468" i="59"/>
  <c r="GU468" i="59"/>
  <c r="GT468" i="59"/>
  <c r="GS468" i="59"/>
  <c r="GR468" i="59"/>
  <c r="GQ468" i="59"/>
  <c r="GP468" i="59"/>
  <c r="GO468" i="59"/>
  <c r="GN468" i="59"/>
  <c r="GM468" i="59"/>
  <c r="GL468" i="59"/>
  <c r="GK468" i="59"/>
  <c r="GJ468" i="59"/>
  <c r="GI468" i="59"/>
  <c r="GH468" i="59"/>
  <c r="GG468" i="59"/>
  <c r="GF468" i="59"/>
  <c r="GE468" i="59"/>
  <c r="GD468" i="59"/>
  <c r="GC468" i="59"/>
  <c r="GB468" i="59"/>
  <c r="GA468" i="59"/>
  <c r="FZ468" i="59"/>
  <c r="FY468" i="59"/>
  <c r="FX468" i="59"/>
  <c r="FW468" i="59"/>
  <c r="FV468" i="59"/>
  <c r="FU468" i="59"/>
  <c r="FT468" i="59"/>
  <c r="FS468" i="59"/>
  <c r="FR468" i="59"/>
  <c r="FQ468" i="59"/>
  <c r="FP468" i="59"/>
  <c r="FO468" i="59"/>
  <c r="FN468" i="59"/>
  <c r="FM468" i="59"/>
  <c r="FL468" i="59"/>
  <c r="FK468" i="59"/>
  <c r="FJ468" i="59"/>
  <c r="FI468" i="59"/>
  <c r="FH468" i="59"/>
  <c r="FG468" i="59"/>
  <c r="FF468" i="59"/>
  <c r="FE468" i="59"/>
  <c r="FD468" i="59"/>
  <c r="FC468" i="59"/>
  <c r="FB468" i="59"/>
  <c r="FA468" i="59"/>
  <c r="EZ468" i="59"/>
  <c r="EY468" i="59"/>
  <c r="EX468" i="59"/>
  <c r="EW468" i="59"/>
  <c r="EV468" i="59"/>
  <c r="EU468" i="59"/>
  <c r="ET468" i="59"/>
  <c r="ES468" i="59"/>
  <c r="ER468" i="59"/>
  <c r="EQ468" i="59"/>
  <c r="EP468" i="59"/>
  <c r="EO468" i="59"/>
  <c r="EN468" i="59"/>
  <c r="EM468" i="59"/>
  <c r="EL468" i="59"/>
  <c r="EK468" i="59"/>
  <c r="EJ468" i="59"/>
  <c r="EI468" i="59"/>
  <c r="EH468" i="59"/>
  <c r="EG468" i="59"/>
  <c r="EF468" i="59"/>
  <c r="EE468" i="59"/>
  <c r="ED468" i="59"/>
  <c r="EC468" i="59"/>
  <c r="EB468" i="59"/>
  <c r="EA468" i="59"/>
  <c r="DZ468" i="59"/>
  <c r="DY468" i="59"/>
  <c r="DX468" i="59"/>
  <c r="DW468" i="59"/>
  <c r="DV468" i="59"/>
  <c r="DU468" i="59"/>
  <c r="DT468" i="59"/>
  <c r="DS468" i="59"/>
  <c r="DR468" i="59"/>
  <c r="DQ468" i="59"/>
  <c r="DP468" i="59"/>
  <c r="DO468" i="59"/>
  <c r="DN468" i="59"/>
  <c r="DM468" i="59"/>
  <c r="DL468" i="59"/>
  <c r="DK468" i="59"/>
  <c r="DJ468" i="59"/>
  <c r="DI468" i="59"/>
  <c r="DH468" i="59"/>
  <c r="DG468" i="59"/>
  <c r="DF468" i="59"/>
  <c r="DE468" i="59"/>
  <c r="DD468" i="59"/>
  <c r="DC468" i="59"/>
  <c r="DB468" i="59"/>
  <c r="DA468" i="59"/>
  <c r="CZ468" i="59"/>
  <c r="CY468" i="59"/>
  <c r="CX468" i="59"/>
  <c r="CW468" i="59"/>
  <c r="CV468" i="59"/>
  <c r="CU468" i="59"/>
  <c r="CT468" i="59"/>
  <c r="CS468" i="59"/>
  <c r="CR468" i="59"/>
  <c r="CQ468" i="59"/>
  <c r="CP468" i="59"/>
  <c r="CO468" i="59"/>
  <c r="CN468" i="59"/>
  <c r="CM468" i="59"/>
  <c r="CL468" i="59"/>
  <c r="CK468" i="59"/>
  <c r="CJ468" i="59"/>
  <c r="CI468" i="59"/>
  <c r="CH468" i="59"/>
  <c r="CG468" i="59"/>
  <c r="CF468" i="59"/>
  <c r="CE468" i="59"/>
  <c r="CD468" i="59"/>
  <c r="CC468" i="59"/>
  <c r="CB468" i="59"/>
  <c r="CA468" i="59"/>
  <c r="BZ468" i="59"/>
  <c r="BY468" i="59"/>
  <c r="BX468" i="59"/>
  <c r="BW468" i="59"/>
  <c r="BV468" i="59"/>
  <c r="BU468" i="59"/>
  <c r="BT468" i="59"/>
  <c r="BS468" i="59"/>
  <c r="BR468" i="59"/>
  <c r="BQ468" i="59"/>
  <c r="BP468" i="59"/>
  <c r="BO468" i="59"/>
  <c r="BN468" i="59"/>
  <c r="BM468" i="59"/>
  <c r="BL468" i="59"/>
  <c r="BK468" i="59"/>
  <c r="BJ468" i="59"/>
  <c r="BI468" i="59"/>
  <c r="BH468" i="59"/>
  <c r="BG468" i="59"/>
  <c r="BF468" i="59"/>
  <c r="BE468" i="59"/>
  <c r="BD468" i="59"/>
  <c r="BC468" i="59"/>
  <c r="BB468" i="59"/>
  <c r="BA468" i="59"/>
  <c r="AZ468" i="59"/>
  <c r="AY468" i="59"/>
  <c r="AX468" i="59"/>
  <c r="AW468" i="59"/>
  <c r="AV468" i="59"/>
  <c r="AU468" i="59"/>
  <c r="AT468" i="59"/>
  <c r="AS468" i="59"/>
  <c r="AR468" i="59"/>
  <c r="AQ468" i="59"/>
  <c r="AP468" i="59"/>
  <c r="AO468" i="59"/>
  <c r="AN468" i="59"/>
  <c r="AM468" i="59"/>
  <c r="AL468" i="59"/>
  <c r="AK468" i="59"/>
  <c r="AJ468" i="59"/>
  <c r="AI468" i="59"/>
  <c r="AH468" i="59"/>
  <c r="AG468" i="59"/>
  <c r="AF468" i="59"/>
  <c r="AE468" i="59"/>
  <c r="AD468" i="59"/>
  <c r="AC468" i="59"/>
  <c r="AB468" i="59"/>
  <c r="AA468" i="59"/>
  <c r="Z468" i="59"/>
  <c r="Y468" i="59"/>
  <c r="X468" i="59"/>
  <c r="W468" i="59"/>
  <c r="V468" i="59"/>
  <c r="U468" i="59"/>
  <c r="T468" i="59"/>
  <c r="S468" i="59"/>
  <c r="R468" i="59"/>
  <c r="Q468" i="59"/>
  <c r="P468" i="59"/>
  <c r="O468" i="59"/>
  <c r="N468" i="59"/>
  <c r="M468" i="59"/>
  <c r="L468" i="59"/>
  <c r="K468" i="59"/>
  <c r="J468" i="59"/>
  <c r="I468" i="59"/>
  <c r="H468" i="59"/>
  <c r="G468" i="59"/>
  <c r="F468" i="59"/>
  <c r="E468" i="59"/>
  <c r="D468" i="59"/>
  <c r="C468" i="59"/>
  <c r="KQ543" i="59"/>
  <c r="KP543" i="59"/>
  <c r="KO543" i="59"/>
  <c r="KL543" i="59"/>
  <c r="KN543" i="59"/>
  <c r="KM543" i="59"/>
  <c r="KH543" i="59"/>
  <c r="KI543" i="59"/>
  <c r="KK543" i="59"/>
  <c r="KF543" i="59"/>
  <c r="KD543" i="59"/>
  <c r="KC543" i="59"/>
  <c r="KB543" i="59"/>
  <c r="KA543" i="59"/>
  <c r="JZ543" i="59"/>
  <c r="KJ543" i="59"/>
  <c r="KG543" i="59"/>
  <c r="KE543" i="59"/>
  <c r="JY543" i="59"/>
  <c r="JX543" i="59"/>
  <c r="JT543" i="59"/>
  <c r="JU543" i="59"/>
  <c r="JV543" i="59"/>
  <c r="JS543" i="59"/>
  <c r="JR543" i="59"/>
  <c r="JQ543" i="59"/>
  <c r="JW543" i="59"/>
  <c r="JO543" i="59"/>
  <c r="JN543" i="59"/>
  <c r="JM543" i="59"/>
  <c r="JL543" i="59"/>
  <c r="JK543" i="59"/>
  <c r="JJ543" i="59"/>
  <c r="JH543" i="59"/>
  <c r="JI543" i="59"/>
  <c r="JP543" i="59"/>
  <c r="JB543" i="59"/>
  <c r="JG543" i="59"/>
  <c r="JC543" i="59"/>
  <c r="JF543" i="59"/>
  <c r="JE543" i="59"/>
  <c r="IY543" i="59"/>
  <c r="IS543" i="59"/>
  <c r="IX543" i="59"/>
  <c r="IW543" i="59"/>
  <c r="IV543" i="59"/>
  <c r="IR543" i="59"/>
  <c r="IQ543" i="59"/>
  <c r="IP543" i="59"/>
  <c r="IO543" i="59"/>
  <c r="IN543" i="59"/>
  <c r="IM543" i="59"/>
  <c r="IL543" i="59"/>
  <c r="IK543" i="59"/>
  <c r="IJ543" i="59"/>
  <c r="II543" i="59"/>
  <c r="IH543" i="59"/>
  <c r="IG543" i="59"/>
  <c r="JD543" i="59"/>
  <c r="JA543" i="59"/>
  <c r="IU543" i="59"/>
  <c r="IZ543" i="59"/>
  <c r="IT543" i="59"/>
  <c r="IF543" i="59"/>
  <c r="IE543" i="59"/>
  <c r="ID543" i="59"/>
  <c r="IC543" i="59"/>
  <c r="IB543" i="59"/>
  <c r="IA543" i="59"/>
  <c r="HZ543" i="59"/>
  <c r="HY543" i="59"/>
  <c r="HX543" i="59"/>
  <c r="HW543" i="59"/>
  <c r="HV543" i="59"/>
  <c r="HU543" i="59"/>
  <c r="HT543" i="59"/>
  <c r="HS543" i="59"/>
  <c r="HR543" i="59"/>
  <c r="HQ543" i="59"/>
  <c r="HP543" i="59"/>
  <c r="HO543" i="59"/>
  <c r="HN543" i="59"/>
  <c r="HM543" i="59"/>
  <c r="HL543" i="59"/>
  <c r="HJ543" i="59"/>
  <c r="HI543" i="59"/>
  <c r="HH543" i="59"/>
  <c r="HG543" i="59"/>
  <c r="HF543" i="59"/>
  <c r="HE543" i="59"/>
  <c r="HD543" i="59"/>
  <c r="HC543" i="59"/>
  <c r="HB543" i="59"/>
  <c r="HA543" i="59"/>
  <c r="GZ543" i="59"/>
  <c r="GY543" i="59"/>
  <c r="HK543" i="59"/>
  <c r="GX543" i="59"/>
  <c r="GW543" i="59"/>
  <c r="GV543" i="59"/>
  <c r="GU543" i="59"/>
  <c r="GT543" i="59"/>
  <c r="GS543" i="59"/>
  <c r="GR543" i="59"/>
  <c r="GQ543" i="59"/>
  <c r="GP543" i="59"/>
  <c r="GO543" i="59"/>
  <c r="GN543" i="59"/>
  <c r="GM543" i="59"/>
  <c r="GL543" i="59"/>
  <c r="GK543" i="59"/>
  <c r="GJ543" i="59"/>
  <c r="GI543" i="59"/>
  <c r="GH543" i="59"/>
  <c r="GG543" i="59"/>
  <c r="GF543" i="59"/>
  <c r="GE543" i="59"/>
  <c r="GD543" i="59"/>
  <c r="GC543" i="59"/>
  <c r="GB543" i="59"/>
  <c r="GA543" i="59"/>
  <c r="FZ543" i="59"/>
  <c r="FY543" i="59"/>
  <c r="FX543" i="59"/>
  <c r="FW543" i="59"/>
  <c r="FV543" i="59"/>
  <c r="FU543" i="59"/>
  <c r="FT543" i="59"/>
  <c r="FS543" i="59"/>
  <c r="FR543" i="59"/>
  <c r="FQ543" i="59"/>
  <c r="FP543" i="59"/>
  <c r="FO543" i="59"/>
  <c r="FN543" i="59"/>
  <c r="FM543" i="59"/>
  <c r="FL543" i="59"/>
  <c r="FK543" i="59"/>
  <c r="FJ543" i="59"/>
  <c r="FI543" i="59"/>
  <c r="FH543" i="59"/>
  <c r="FG543" i="59"/>
  <c r="FF543" i="59"/>
  <c r="FE543" i="59"/>
  <c r="FD543" i="59"/>
  <c r="FC543" i="59"/>
  <c r="FB543" i="59"/>
  <c r="FA543" i="59"/>
  <c r="EZ543" i="59"/>
  <c r="EY543" i="59"/>
  <c r="EX543" i="59"/>
  <c r="EW543" i="59"/>
  <c r="EV543" i="59"/>
  <c r="EU543" i="59"/>
  <c r="ET543" i="59"/>
  <c r="ES543" i="59"/>
  <c r="ER543" i="59"/>
  <c r="EQ543" i="59"/>
  <c r="EP543" i="59"/>
  <c r="EO543" i="59"/>
  <c r="EN543" i="59"/>
  <c r="EM543" i="59"/>
  <c r="EL543" i="59"/>
  <c r="EK543" i="59"/>
  <c r="EJ543" i="59"/>
  <c r="EI543" i="59"/>
  <c r="EH543" i="59"/>
  <c r="EG543" i="59"/>
  <c r="EF543" i="59"/>
  <c r="EE543" i="59"/>
  <c r="ED543" i="59"/>
  <c r="EC543" i="59"/>
  <c r="EB543" i="59"/>
  <c r="EA543" i="59"/>
  <c r="DZ543" i="59"/>
  <c r="DY543" i="59"/>
  <c r="DX543" i="59"/>
  <c r="DW543" i="59"/>
  <c r="DV543" i="59"/>
  <c r="DU543" i="59"/>
  <c r="DT543" i="59"/>
  <c r="DS543" i="59"/>
  <c r="DR543" i="59"/>
  <c r="DQ543" i="59"/>
  <c r="DP543" i="59"/>
  <c r="DO543" i="59"/>
  <c r="DN543" i="59"/>
  <c r="DM543" i="59"/>
  <c r="DL543" i="59"/>
  <c r="DK543" i="59"/>
  <c r="DJ543" i="59"/>
  <c r="DI543" i="59"/>
  <c r="DH543" i="59"/>
  <c r="DG543" i="59"/>
  <c r="DF543" i="59"/>
  <c r="DE543" i="59"/>
  <c r="DD543" i="59"/>
  <c r="DC543" i="59"/>
  <c r="DB543" i="59"/>
  <c r="DA543" i="59"/>
  <c r="CZ543" i="59"/>
  <c r="CY543" i="59"/>
  <c r="CX543" i="59"/>
  <c r="CW543" i="59"/>
  <c r="CV543" i="59"/>
  <c r="CU543" i="59"/>
  <c r="CT543" i="59"/>
  <c r="CS543" i="59"/>
  <c r="CR543" i="59"/>
  <c r="CQ543" i="59"/>
  <c r="CP543" i="59"/>
  <c r="CO543" i="59"/>
  <c r="CN543" i="59"/>
  <c r="CM543" i="59"/>
  <c r="CL543" i="59"/>
  <c r="CK543" i="59"/>
  <c r="CJ543" i="59"/>
  <c r="CI543" i="59"/>
  <c r="CH543" i="59"/>
  <c r="CG543" i="59"/>
  <c r="CF543" i="59"/>
  <c r="CE543" i="59"/>
  <c r="CD543" i="59"/>
  <c r="CC543" i="59"/>
  <c r="CB543" i="59"/>
  <c r="CA543" i="59"/>
  <c r="BZ543" i="59"/>
  <c r="BY543" i="59"/>
  <c r="BX543" i="59"/>
  <c r="BW543" i="59"/>
  <c r="BV543" i="59"/>
  <c r="BU543" i="59"/>
  <c r="BT543" i="59"/>
  <c r="BS543" i="59"/>
  <c r="BR543" i="59"/>
  <c r="BQ543" i="59"/>
  <c r="BP543" i="59"/>
  <c r="BO543" i="59"/>
  <c r="BN543" i="59"/>
  <c r="BM543" i="59"/>
  <c r="BL543" i="59"/>
  <c r="BK543" i="59"/>
  <c r="BJ543" i="59"/>
  <c r="BI543" i="59"/>
  <c r="BH543" i="59"/>
  <c r="BG543" i="59"/>
  <c r="BF543" i="59"/>
  <c r="BE543" i="59"/>
  <c r="BD543" i="59"/>
  <c r="BC543" i="59"/>
  <c r="BB543" i="59"/>
  <c r="BA543" i="59"/>
  <c r="AZ543" i="59"/>
  <c r="AY543" i="59"/>
  <c r="AX543" i="59"/>
  <c r="AW543" i="59"/>
  <c r="AV543" i="59"/>
  <c r="AU543" i="59"/>
  <c r="AT543" i="59"/>
  <c r="AS543" i="59"/>
  <c r="AR543" i="59"/>
  <c r="AQ543" i="59"/>
  <c r="AP543" i="59"/>
  <c r="AO543" i="59"/>
  <c r="AN543" i="59"/>
  <c r="AM543" i="59"/>
  <c r="AL543" i="59"/>
  <c r="AK543" i="59"/>
  <c r="AJ543" i="59"/>
  <c r="AI543" i="59"/>
  <c r="AH543" i="59"/>
  <c r="AG543" i="59"/>
  <c r="AF543" i="59"/>
  <c r="AE543" i="59"/>
  <c r="AD543" i="59"/>
  <c r="AC543" i="59"/>
  <c r="AB543" i="59"/>
  <c r="AA543" i="59"/>
  <c r="Z543" i="59"/>
  <c r="Y543" i="59"/>
  <c r="X543" i="59"/>
  <c r="W543" i="59"/>
  <c r="V543" i="59"/>
  <c r="U543" i="59"/>
  <c r="T543" i="59"/>
  <c r="S543" i="59"/>
  <c r="R543" i="59"/>
  <c r="Q543" i="59"/>
  <c r="P543" i="59"/>
  <c r="O543" i="59"/>
  <c r="N543" i="59"/>
  <c r="M543" i="59"/>
  <c r="L543" i="59"/>
  <c r="K543" i="59"/>
  <c r="J543" i="59"/>
  <c r="I543" i="59"/>
  <c r="H543" i="59"/>
  <c r="G543" i="59"/>
  <c r="F543" i="59"/>
  <c r="E543" i="59"/>
  <c r="D543" i="59"/>
  <c r="C543" i="59"/>
  <c r="KQ549" i="59"/>
  <c r="KP549" i="59"/>
  <c r="KO549" i="59"/>
  <c r="KN549" i="59"/>
  <c r="KM549" i="59"/>
  <c r="KL549" i="59"/>
  <c r="KI549" i="59"/>
  <c r="KJ549" i="59"/>
  <c r="KK549" i="59"/>
  <c r="KG549" i="59"/>
  <c r="KH549" i="59"/>
  <c r="KD549" i="59"/>
  <c r="KF549" i="59"/>
  <c r="KE549" i="59"/>
  <c r="KB549" i="59"/>
  <c r="KA549" i="59"/>
  <c r="JZ549" i="59"/>
  <c r="KC549" i="59"/>
  <c r="JY549" i="59"/>
  <c r="JX549" i="59"/>
  <c r="JT549" i="59"/>
  <c r="JV549" i="59"/>
  <c r="JW549" i="59"/>
  <c r="JS549" i="59"/>
  <c r="JR549" i="59"/>
  <c r="JQ549" i="59"/>
  <c r="JP549" i="59"/>
  <c r="JU549" i="59"/>
  <c r="JO549" i="59"/>
  <c r="JN549" i="59"/>
  <c r="JM549" i="59"/>
  <c r="JL549" i="59"/>
  <c r="JK549" i="59"/>
  <c r="JH549" i="59"/>
  <c r="JI549" i="59"/>
  <c r="JJ549" i="59"/>
  <c r="JD549" i="59"/>
  <c r="JG549" i="59"/>
  <c r="JF549" i="59"/>
  <c r="JE549" i="59"/>
  <c r="JC549" i="59"/>
  <c r="IW549" i="59"/>
  <c r="IV549" i="59"/>
  <c r="JB549" i="59"/>
  <c r="JA549" i="59"/>
  <c r="IU549" i="59"/>
  <c r="IZ549" i="59"/>
  <c r="IT549" i="59"/>
  <c r="IR549" i="59"/>
  <c r="IQ549" i="59"/>
  <c r="IP549" i="59"/>
  <c r="IO549" i="59"/>
  <c r="IN549" i="59"/>
  <c r="IM549" i="59"/>
  <c r="IL549" i="59"/>
  <c r="IK549" i="59"/>
  <c r="IJ549" i="59"/>
  <c r="II549" i="59"/>
  <c r="IH549" i="59"/>
  <c r="IG549" i="59"/>
  <c r="IY549" i="59"/>
  <c r="IS549" i="59"/>
  <c r="IX549" i="59"/>
  <c r="IF549" i="59"/>
  <c r="IE549" i="59"/>
  <c r="ID549" i="59"/>
  <c r="IC549" i="59"/>
  <c r="IB549" i="59"/>
  <c r="IA549" i="59"/>
  <c r="HZ549" i="59"/>
  <c r="HY549" i="59"/>
  <c r="HX549" i="59"/>
  <c r="HW549" i="59"/>
  <c r="HV549" i="59"/>
  <c r="HU549" i="59"/>
  <c r="HT549" i="59"/>
  <c r="HS549" i="59"/>
  <c r="HR549" i="59"/>
  <c r="HQ549" i="59"/>
  <c r="HP549" i="59"/>
  <c r="HO549" i="59"/>
  <c r="HN549" i="59"/>
  <c r="HM549" i="59"/>
  <c r="HL549" i="59"/>
  <c r="HJ549" i="59"/>
  <c r="HI549" i="59"/>
  <c r="HH549" i="59"/>
  <c r="HG549" i="59"/>
  <c r="HF549" i="59"/>
  <c r="HE549" i="59"/>
  <c r="HD549" i="59"/>
  <c r="HC549" i="59"/>
  <c r="HB549" i="59"/>
  <c r="HA549" i="59"/>
  <c r="GZ549" i="59"/>
  <c r="GY549" i="59"/>
  <c r="HK549" i="59"/>
  <c r="GX549" i="59"/>
  <c r="GW549" i="59"/>
  <c r="GV549" i="59"/>
  <c r="GU549" i="59"/>
  <c r="GT549" i="59"/>
  <c r="GS549" i="59"/>
  <c r="GR549" i="59"/>
  <c r="GQ549" i="59"/>
  <c r="GP549" i="59"/>
  <c r="GO549" i="59"/>
  <c r="GN549" i="59"/>
  <c r="GM549" i="59"/>
  <c r="GL549" i="59"/>
  <c r="GK549" i="59"/>
  <c r="GJ549" i="59"/>
  <c r="GI549" i="59"/>
  <c r="GH549" i="59"/>
  <c r="GG549" i="59"/>
  <c r="GF549" i="59"/>
  <c r="GE549" i="59"/>
  <c r="GD549" i="59"/>
  <c r="GC549" i="59"/>
  <c r="GB549" i="59"/>
  <c r="GA549" i="59"/>
  <c r="FZ549" i="59"/>
  <c r="FY549" i="59"/>
  <c r="FX549" i="59"/>
  <c r="FW549" i="59"/>
  <c r="FV549" i="59"/>
  <c r="FU549" i="59"/>
  <c r="FT549" i="59"/>
  <c r="FS549" i="59"/>
  <c r="FR549" i="59"/>
  <c r="FQ549" i="59"/>
  <c r="FP549" i="59"/>
  <c r="FO549" i="59"/>
  <c r="FN549" i="59"/>
  <c r="FM549" i="59"/>
  <c r="FL549" i="59"/>
  <c r="FK549" i="59"/>
  <c r="FJ549" i="59"/>
  <c r="FI549" i="59"/>
  <c r="FH549" i="59"/>
  <c r="FG549" i="59"/>
  <c r="FF549" i="59"/>
  <c r="FE549" i="59"/>
  <c r="FD549" i="59"/>
  <c r="FC549" i="59"/>
  <c r="FB549" i="59"/>
  <c r="FA549" i="59"/>
  <c r="EZ549" i="59"/>
  <c r="EY549" i="59"/>
  <c r="EX549" i="59"/>
  <c r="EW549" i="59"/>
  <c r="EV549" i="59"/>
  <c r="EU549" i="59"/>
  <c r="ET549" i="59"/>
  <c r="ES549" i="59"/>
  <c r="ER549" i="59"/>
  <c r="EQ549" i="59"/>
  <c r="EP549" i="59"/>
  <c r="EO549" i="59"/>
  <c r="EN549" i="59"/>
  <c r="EM549" i="59"/>
  <c r="EL549" i="59"/>
  <c r="EK549" i="59"/>
  <c r="EJ549" i="59"/>
  <c r="EI549" i="59"/>
  <c r="EH549" i="59"/>
  <c r="EG549" i="59"/>
  <c r="EF549" i="59"/>
  <c r="EE549" i="59"/>
  <c r="ED549" i="59"/>
  <c r="EC549" i="59"/>
  <c r="EB549" i="59"/>
  <c r="EA549" i="59"/>
  <c r="DZ549" i="59"/>
  <c r="DY549" i="59"/>
  <c r="DX549" i="59"/>
  <c r="DW549" i="59"/>
  <c r="DV549" i="59"/>
  <c r="DU549" i="59"/>
  <c r="DT549" i="59"/>
  <c r="DS549" i="59"/>
  <c r="DR549" i="59"/>
  <c r="DQ549" i="59"/>
  <c r="DP549" i="59"/>
  <c r="DO549" i="59"/>
  <c r="DN549" i="59"/>
  <c r="DM549" i="59"/>
  <c r="DL549" i="59"/>
  <c r="DK549" i="59"/>
  <c r="DJ549" i="59"/>
  <c r="DI549" i="59"/>
  <c r="DH549" i="59"/>
  <c r="DG549" i="59"/>
  <c r="DF549" i="59"/>
  <c r="DE549" i="59"/>
  <c r="DD549" i="59"/>
  <c r="DC549" i="59"/>
  <c r="DB549" i="59"/>
  <c r="DA549" i="59"/>
  <c r="CZ549" i="59"/>
  <c r="CY549" i="59"/>
  <c r="CX549" i="59"/>
  <c r="CW549" i="59"/>
  <c r="CV549" i="59"/>
  <c r="CU549" i="59"/>
  <c r="CT549" i="59"/>
  <c r="CS549" i="59"/>
  <c r="CR549" i="59"/>
  <c r="CQ549" i="59"/>
  <c r="CP549" i="59"/>
  <c r="CO549" i="59"/>
  <c r="CN549" i="59"/>
  <c r="CM549" i="59"/>
  <c r="CL549" i="59"/>
  <c r="CK549" i="59"/>
  <c r="CJ549" i="59"/>
  <c r="CI549" i="59"/>
  <c r="CH549" i="59"/>
  <c r="CG549" i="59"/>
  <c r="CF549" i="59"/>
  <c r="CE549" i="59"/>
  <c r="CD549" i="59"/>
  <c r="CC549" i="59"/>
  <c r="CB549" i="59"/>
  <c r="CA549" i="59"/>
  <c r="BZ549" i="59"/>
  <c r="BY549" i="59"/>
  <c r="BX549" i="59"/>
  <c r="BW549" i="59"/>
  <c r="BV549" i="59"/>
  <c r="BU549" i="59"/>
  <c r="BT549" i="59"/>
  <c r="BS549" i="59"/>
  <c r="BR549" i="59"/>
  <c r="BQ549" i="59"/>
  <c r="BP549" i="59"/>
  <c r="BO549" i="59"/>
  <c r="BN549" i="59"/>
  <c r="BM549" i="59"/>
  <c r="BL549" i="59"/>
  <c r="BK549" i="59"/>
  <c r="BJ549" i="59"/>
  <c r="BI549" i="59"/>
  <c r="BH549" i="59"/>
  <c r="BG549" i="59"/>
  <c r="BF549" i="59"/>
  <c r="BE549" i="59"/>
  <c r="BD549" i="59"/>
  <c r="BC549" i="59"/>
  <c r="BB549" i="59"/>
  <c r="BA549" i="59"/>
  <c r="AZ549" i="59"/>
  <c r="AY549" i="59"/>
  <c r="AX549" i="59"/>
  <c r="AW549" i="59"/>
  <c r="AV549" i="59"/>
  <c r="AU549" i="59"/>
  <c r="AT549" i="59"/>
  <c r="AS549" i="59"/>
  <c r="AR549" i="59"/>
  <c r="AQ549" i="59"/>
  <c r="AP549" i="59"/>
  <c r="AO549" i="59"/>
  <c r="AN549" i="59"/>
  <c r="AM549" i="59"/>
  <c r="AL549" i="59"/>
  <c r="AK549" i="59"/>
  <c r="AJ549" i="59"/>
  <c r="AI549" i="59"/>
  <c r="AH549" i="59"/>
  <c r="AG549" i="59"/>
  <c r="AF549" i="59"/>
  <c r="AE549" i="59"/>
  <c r="AD549" i="59"/>
  <c r="AC549" i="59"/>
  <c r="AB549" i="59"/>
  <c r="AA549" i="59"/>
  <c r="Z549" i="59"/>
  <c r="Y549" i="59"/>
  <c r="X549" i="59"/>
  <c r="W549" i="59"/>
  <c r="V549" i="59"/>
  <c r="U549" i="59"/>
  <c r="T549" i="59"/>
  <c r="S549" i="59"/>
  <c r="R549" i="59"/>
  <c r="Q549" i="59"/>
  <c r="P549" i="59"/>
  <c r="O549" i="59"/>
  <c r="N549" i="59"/>
  <c r="M549" i="59"/>
  <c r="L549" i="59"/>
  <c r="K549" i="59"/>
  <c r="J549" i="59"/>
  <c r="I549" i="59"/>
  <c r="H549" i="59"/>
  <c r="G549" i="59"/>
  <c r="F549" i="59"/>
  <c r="E549" i="59"/>
  <c r="D549" i="59"/>
  <c r="C549" i="59"/>
  <c r="KQ470" i="59"/>
  <c r="KP470" i="59"/>
  <c r="KO470" i="59"/>
  <c r="KN470" i="59"/>
  <c r="KL470" i="59"/>
  <c r="KM470" i="59"/>
  <c r="KJ470" i="59"/>
  <c r="KH470" i="59"/>
  <c r="KK470" i="59"/>
  <c r="KI470" i="59"/>
  <c r="KG470" i="59"/>
  <c r="KF470" i="59"/>
  <c r="KE470" i="59"/>
  <c r="KD470" i="59"/>
  <c r="KC470" i="59"/>
  <c r="KB470" i="59"/>
  <c r="KA470" i="59"/>
  <c r="JZ470" i="59"/>
  <c r="JX470" i="59"/>
  <c r="JV470" i="59"/>
  <c r="JW470" i="59"/>
  <c r="JT470" i="59"/>
  <c r="JY470" i="59"/>
  <c r="JS470" i="59"/>
  <c r="JU470" i="59"/>
  <c r="JP470" i="59"/>
  <c r="JR470" i="59"/>
  <c r="JQ470" i="59"/>
  <c r="JO470" i="59"/>
  <c r="JN470" i="59"/>
  <c r="JM470" i="59"/>
  <c r="JL470" i="59"/>
  <c r="JK470" i="59"/>
  <c r="JJ470" i="59"/>
  <c r="JI470" i="59"/>
  <c r="JH470" i="59"/>
  <c r="JG470" i="59"/>
  <c r="JF470" i="59"/>
  <c r="JB470" i="59"/>
  <c r="JC470" i="59"/>
  <c r="JD470" i="59"/>
  <c r="JE470" i="59"/>
  <c r="JA470" i="59"/>
  <c r="IZ470" i="59"/>
  <c r="IY470" i="59"/>
  <c r="IX470" i="59"/>
  <c r="IW470" i="59"/>
  <c r="IV470" i="59"/>
  <c r="IU470" i="59"/>
  <c r="IT470" i="59"/>
  <c r="IS470" i="59"/>
  <c r="IR470" i="59"/>
  <c r="IQ470" i="59"/>
  <c r="IP470" i="59"/>
  <c r="IO470" i="59"/>
  <c r="IN470" i="59"/>
  <c r="IM470" i="59"/>
  <c r="IL470" i="59"/>
  <c r="IK470" i="59"/>
  <c r="IJ470" i="59"/>
  <c r="IH470" i="59"/>
  <c r="IG470" i="59"/>
  <c r="IF470" i="59"/>
  <c r="IC470" i="59"/>
  <c r="HZ470" i="59"/>
  <c r="HW470" i="59"/>
  <c r="HT470" i="59"/>
  <c r="HS470" i="59"/>
  <c r="HR470" i="59"/>
  <c r="HQ470" i="59"/>
  <c r="HP470" i="59"/>
  <c r="HO470" i="59"/>
  <c r="HN470" i="59"/>
  <c r="HM470" i="59"/>
  <c r="HL470" i="59"/>
  <c r="HK470" i="59"/>
  <c r="HJ470" i="59"/>
  <c r="IE470" i="59"/>
  <c r="II470" i="59"/>
  <c r="ID470" i="59"/>
  <c r="IB470" i="59"/>
  <c r="HY470" i="59"/>
  <c r="HV470" i="59"/>
  <c r="HX470" i="59"/>
  <c r="HU470" i="59"/>
  <c r="HI470" i="59"/>
  <c r="HH470" i="59"/>
  <c r="IA470" i="59"/>
  <c r="HE470" i="59"/>
  <c r="GY470" i="59"/>
  <c r="HD470" i="59"/>
  <c r="HC470" i="59"/>
  <c r="HB470" i="59"/>
  <c r="HG470" i="59"/>
  <c r="HA470" i="59"/>
  <c r="GX470" i="59"/>
  <c r="GW470" i="59"/>
  <c r="GV470" i="59"/>
  <c r="GU470" i="59"/>
  <c r="GT470" i="59"/>
  <c r="GS470" i="59"/>
  <c r="GR470" i="59"/>
  <c r="GQ470" i="59"/>
  <c r="GP470" i="59"/>
  <c r="GO470" i="59"/>
  <c r="GN470" i="59"/>
  <c r="GM470" i="59"/>
  <c r="HF470" i="59"/>
  <c r="GZ470" i="59"/>
  <c r="GL470" i="59"/>
  <c r="GK470" i="59"/>
  <c r="GJ470" i="59"/>
  <c r="GI470" i="59"/>
  <c r="GH470" i="59"/>
  <c r="GG470" i="59"/>
  <c r="GF470" i="59"/>
  <c r="GE470" i="59"/>
  <c r="GD470" i="59"/>
  <c r="GC470" i="59"/>
  <c r="GB470" i="59"/>
  <c r="GA470" i="59"/>
  <c r="FZ470" i="59"/>
  <c r="FY470" i="59"/>
  <c r="FX470" i="59"/>
  <c r="FW470" i="59"/>
  <c r="FV470" i="59"/>
  <c r="FU470" i="59"/>
  <c r="FT470" i="59"/>
  <c r="FS470" i="59"/>
  <c r="FR470" i="59"/>
  <c r="FQ470" i="59"/>
  <c r="FP470" i="59"/>
  <c r="FO470" i="59"/>
  <c r="FN470" i="59"/>
  <c r="FM470" i="59"/>
  <c r="FL470" i="59"/>
  <c r="FK470" i="59"/>
  <c r="FJ470" i="59"/>
  <c r="FI470" i="59"/>
  <c r="FH470" i="59"/>
  <c r="FG470" i="59"/>
  <c r="FF470" i="59"/>
  <c r="FE470" i="59"/>
  <c r="FD470" i="59"/>
  <c r="FC470" i="59"/>
  <c r="FB470" i="59"/>
  <c r="FA470" i="59"/>
  <c r="EZ470" i="59"/>
  <c r="EY470" i="59"/>
  <c r="EX470" i="59"/>
  <c r="EW470" i="59"/>
  <c r="EV470" i="59"/>
  <c r="EU470" i="59"/>
  <c r="ET470" i="59"/>
  <c r="ES470" i="59"/>
  <c r="ER470" i="59"/>
  <c r="EQ470" i="59"/>
  <c r="EP470" i="59"/>
  <c r="EO470" i="59"/>
  <c r="EN470" i="59"/>
  <c r="EM470" i="59"/>
  <c r="EL470" i="59"/>
  <c r="EK470" i="59"/>
  <c r="EJ470" i="59"/>
  <c r="EI470" i="59"/>
  <c r="EH470" i="59"/>
  <c r="EG470" i="59"/>
  <c r="EF470" i="59"/>
  <c r="EE470" i="59"/>
  <c r="ED470" i="59"/>
  <c r="EC470" i="59"/>
  <c r="EB470" i="59"/>
  <c r="EA470" i="59"/>
  <c r="DZ470" i="59"/>
  <c r="DY470" i="59"/>
  <c r="DX470" i="59"/>
  <c r="DW470" i="59"/>
  <c r="DV470" i="59"/>
  <c r="DU470" i="59"/>
  <c r="DT470" i="59"/>
  <c r="DS470" i="59"/>
  <c r="DR470" i="59"/>
  <c r="DQ470" i="59"/>
  <c r="DP470" i="59"/>
  <c r="DO470" i="59"/>
  <c r="DN470" i="59"/>
  <c r="DM470" i="59"/>
  <c r="DL470" i="59"/>
  <c r="DK470" i="59"/>
  <c r="DJ470" i="59"/>
  <c r="DI470" i="59"/>
  <c r="DH470" i="59"/>
  <c r="DG470" i="59"/>
  <c r="DF470" i="59"/>
  <c r="DE470" i="59"/>
  <c r="DD470" i="59"/>
  <c r="DC470" i="59"/>
  <c r="DB470" i="59"/>
  <c r="DA470" i="59"/>
  <c r="CZ470" i="59"/>
  <c r="CY470" i="59"/>
  <c r="CX470" i="59"/>
  <c r="CW470" i="59"/>
  <c r="CV470" i="59"/>
  <c r="CU470" i="59"/>
  <c r="CT470" i="59"/>
  <c r="CS470" i="59"/>
  <c r="CR470" i="59"/>
  <c r="CQ470" i="59"/>
  <c r="CP470" i="59"/>
  <c r="CO470" i="59"/>
  <c r="CN470" i="59"/>
  <c r="CM470" i="59"/>
  <c r="CL470" i="59"/>
  <c r="CK470" i="59"/>
  <c r="CJ470" i="59"/>
  <c r="CI470" i="59"/>
  <c r="CH470" i="59"/>
  <c r="CG470" i="59"/>
  <c r="CF470" i="59"/>
  <c r="CE470" i="59"/>
  <c r="CD470" i="59"/>
  <c r="CC470" i="59"/>
  <c r="CB470" i="59"/>
  <c r="CA470" i="59"/>
  <c r="BZ470" i="59"/>
  <c r="BY470" i="59"/>
  <c r="BX470" i="59"/>
  <c r="BW470" i="59"/>
  <c r="BV470" i="59"/>
  <c r="BU470" i="59"/>
  <c r="BT470" i="59"/>
  <c r="BS470" i="59"/>
  <c r="BR470" i="59"/>
  <c r="BQ470" i="59"/>
  <c r="BP470" i="59"/>
  <c r="BO470" i="59"/>
  <c r="BN470" i="59"/>
  <c r="BM470" i="59"/>
  <c r="BL470" i="59"/>
  <c r="BK470" i="59"/>
  <c r="BJ470" i="59"/>
  <c r="BI470" i="59"/>
  <c r="BH470" i="59"/>
  <c r="BG470" i="59"/>
  <c r="BF470" i="59"/>
  <c r="BE470" i="59"/>
  <c r="BD470" i="59"/>
  <c r="BC470" i="59"/>
  <c r="BB470" i="59"/>
  <c r="BA470" i="59"/>
  <c r="AZ470" i="59"/>
  <c r="AY470" i="59"/>
  <c r="AX470" i="59"/>
  <c r="AW470" i="59"/>
  <c r="AV470" i="59"/>
  <c r="AU470" i="59"/>
  <c r="AT470" i="59"/>
  <c r="AS470" i="59"/>
  <c r="AR470" i="59"/>
  <c r="AQ470" i="59"/>
  <c r="AP470" i="59"/>
  <c r="AO470" i="59"/>
  <c r="AN470" i="59"/>
  <c r="AM470" i="59"/>
  <c r="AL470" i="59"/>
  <c r="AK470" i="59"/>
  <c r="AJ470" i="59"/>
  <c r="AI470" i="59"/>
  <c r="AH470" i="59"/>
  <c r="AG470" i="59"/>
  <c r="AF470" i="59"/>
  <c r="AE470" i="59"/>
  <c r="AD470" i="59"/>
  <c r="AC470" i="59"/>
  <c r="AB470" i="59"/>
  <c r="AA470" i="59"/>
  <c r="Z470" i="59"/>
  <c r="Y470" i="59"/>
  <c r="X470" i="59"/>
  <c r="W470" i="59"/>
  <c r="V470" i="59"/>
  <c r="U470" i="59"/>
  <c r="T470" i="59"/>
  <c r="S470" i="59"/>
  <c r="R470" i="59"/>
  <c r="Q470" i="59"/>
  <c r="P470" i="59"/>
  <c r="O470" i="59"/>
  <c r="N470" i="59"/>
  <c r="M470" i="59"/>
  <c r="L470" i="59"/>
  <c r="K470" i="59"/>
  <c r="J470" i="59"/>
  <c r="I470" i="59"/>
  <c r="H470" i="59"/>
  <c r="G470" i="59"/>
  <c r="F470" i="59"/>
  <c r="E470" i="59"/>
  <c r="D470" i="59"/>
  <c r="C470" i="59"/>
  <c r="KQ522" i="59"/>
  <c r="KP522" i="59"/>
  <c r="KO522" i="59"/>
  <c r="KM522" i="59"/>
  <c r="KL522" i="59"/>
  <c r="KN522" i="59"/>
  <c r="KI522" i="59"/>
  <c r="KK522" i="59"/>
  <c r="KJ522" i="59"/>
  <c r="KH522" i="59"/>
  <c r="KD522" i="59"/>
  <c r="KG522" i="59"/>
  <c r="KE522" i="59"/>
  <c r="KC522" i="59"/>
  <c r="KB522" i="59"/>
  <c r="KA522" i="59"/>
  <c r="JZ522" i="59"/>
  <c r="KF522" i="59"/>
  <c r="JY522" i="59"/>
  <c r="JX522" i="59"/>
  <c r="JT522" i="59"/>
  <c r="JV522" i="59"/>
  <c r="JW522" i="59"/>
  <c r="JS522" i="59"/>
  <c r="JR522" i="59"/>
  <c r="JQ522" i="59"/>
  <c r="JU522" i="59"/>
  <c r="JO522" i="59"/>
  <c r="JP522" i="59"/>
  <c r="JN522" i="59"/>
  <c r="JM522" i="59"/>
  <c r="JL522" i="59"/>
  <c r="JK522" i="59"/>
  <c r="JI522" i="59"/>
  <c r="JF522" i="59"/>
  <c r="JC522" i="59"/>
  <c r="JJ522" i="59"/>
  <c r="JH522" i="59"/>
  <c r="JD522" i="59"/>
  <c r="JG522" i="59"/>
  <c r="IZ522" i="59"/>
  <c r="IT522" i="59"/>
  <c r="JE522" i="59"/>
  <c r="IY522" i="59"/>
  <c r="IS522" i="59"/>
  <c r="IX522" i="59"/>
  <c r="IW522" i="59"/>
  <c r="IR522" i="59"/>
  <c r="IQ522" i="59"/>
  <c r="IP522" i="59"/>
  <c r="IO522" i="59"/>
  <c r="IN522" i="59"/>
  <c r="IM522" i="59"/>
  <c r="IL522" i="59"/>
  <c r="IK522" i="59"/>
  <c r="IJ522" i="59"/>
  <c r="II522" i="59"/>
  <c r="IH522" i="59"/>
  <c r="JB522" i="59"/>
  <c r="IV522" i="59"/>
  <c r="JA522" i="59"/>
  <c r="IU522" i="59"/>
  <c r="IG522" i="59"/>
  <c r="IF522" i="59"/>
  <c r="IE522" i="59"/>
  <c r="ID522" i="59"/>
  <c r="IC522" i="59"/>
  <c r="IB522" i="59"/>
  <c r="IA522" i="59"/>
  <c r="HZ522" i="59"/>
  <c r="HY522" i="59"/>
  <c r="HX522" i="59"/>
  <c r="HW522" i="59"/>
  <c r="HV522" i="59"/>
  <c r="HU522" i="59"/>
  <c r="HT522" i="59"/>
  <c r="HS522" i="59"/>
  <c r="HR522" i="59"/>
  <c r="HQ522" i="59"/>
  <c r="HP522" i="59"/>
  <c r="HO522" i="59"/>
  <c r="HN522" i="59"/>
  <c r="HM522" i="59"/>
  <c r="HL522" i="59"/>
  <c r="HJ522" i="59"/>
  <c r="HI522" i="59"/>
  <c r="HH522" i="59"/>
  <c r="HG522" i="59"/>
  <c r="HF522" i="59"/>
  <c r="HE522" i="59"/>
  <c r="HD522" i="59"/>
  <c r="HC522" i="59"/>
  <c r="HB522" i="59"/>
  <c r="HA522" i="59"/>
  <c r="GZ522" i="59"/>
  <c r="HK522" i="59"/>
  <c r="GY522" i="59"/>
  <c r="GX522" i="59"/>
  <c r="GW522" i="59"/>
  <c r="GV522" i="59"/>
  <c r="GU522" i="59"/>
  <c r="GT522" i="59"/>
  <c r="GS522" i="59"/>
  <c r="GR522" i="59"/>
  <c r="GQ522" i="59"/>
  <c r="GP522" i="59"/>
  <c r="GO522" i="59"/>
  <c r="GN522" i="59"/>
  <c r="GM522" i="59"/>
  <c r="GL522" i="59"/>
  <c r="GK522" i="59"/>
  <c r="GJ522" i="59"/>
  <c r="GI522" i="59"/>
  <c r="GH522" i="59"/>
  <c r="GG522" i="59"/>
  <c r="GF522" i="59"/>
  <c r="GE522" i="59"/>
  <c r="GD522" i="59"/>
  <c r="GC522" i="59"/>
  <c r="GB522" i="59"/>
  <c r="GA522" i="59"/>
  <c r="FZ522" i="59"/>
  <c r="FY522" i="59"/>
  <c r="FX522" i="59"/>
  <c r="FW522" i="59"/>
  <c r="FV522" i="59"/>
  <c r="FU522" i="59"/>
  <c r="FT522" i="59"/>
  <c r="FS522" i="59"/>
  <c r="FR522" i="59"/>
  <c r="FQ522" i="59"/>
  <c r="FP522" i="59"/>
  <c r="FO522" i="59"/>
  <c r="FN522" i="59"/>
  <c r="FM522" i="59"/>
  <c r="FL522" i="59"/>
  <c r="FK522" i="59"/>
  <c r="FJ522" i="59"/>
  <c r="FI522" i="59"/>
  <c r="FH522" i="59"/>
  <c r="FG522" i="59"/>
  <c r="FF522" i="59"/>
  <c r="FE522" i="59"/>
  <c r="FD522" i="59"/>
  <c r="FC522" i="59"/>
  <c r="FB522" i="59"/>
  <c r="FA522" i="59"/>
  <c r="EZ522" i="59"/>
  <c r="EY522" i="59"/>
  <c r="EX522" i="59"/>
  <c r="EW522" i="59"/>
  <c r="EV522" i="59"/>
  <c r="EU522" i="59"/>
  <c r="ET522" i="59"/>
  <c r="ES522" i="59"/>
  <c r="ER522" i="59"/>
  <c r="EQ522" i="59"/>
  <c r="EP522" i="59"/>
  <c r="EO522" i="59"/>
  <c r="EN522" i="59"/>
  <c r="EM522" i="59"/>
  <c r="EL522" i="59"/>
  <c r="EK522" i="59"/>
  <c r="EJ522" i="59"/>
  <c r="EI522" i="59"/>
  <c r="EH522" i="59"/>
  <c r="EG522" i="59"/>
  <c r="EF522" i="59"/>
  <c r="EE522" i="59"/>
  <c r="ED522" i="59"/>
  <c r="EC522" i="59"/>
  <c r="EB522" i="59"/>
  <c r="EA522" i="59"/>
  <c r="DZ522" i="59"/>
  <c r="DY522" i="59"/>
  <c r="DX522" i="59"/>
  <c r="DW522" i="59"/>
  <c r="DV522" i="59"/>
  <c r="DU522" i="59"/>
  <c r="DT522" i="59"/>
  <c r="DS522" i="59"/>
  <c r="DR522" i="59"/>
  <c r="DQ522" i="59"/>
  <c r="DP522" i="59"/>
  <c r="DO522" i="59"/>
  <c r="DN522" i="59"/>
  <c r="DM522" i="59"/>
  <c r="DL522" i="59"/>
  <c r="DK522" i="59"/>
  <c r="DJ522" i="59"/>
  <c r="DI522" i="59"/>
  <c r="DH522" i="59"/>
  <c r="DG522" i="59"/>
  <c r="DF522" i="59"/>
  <c r="DE522" i="59"/>
  <c r="DD522" i="59"/>
  <c r="DC522" i="59"/>
  <c r="DB522" i="59"/>
  <c r="DA522" i="59"/>
  <c r="CZ522" i="59"/>
  <c r="CY522" i="59"/>
  <c r="CX522" i="59"/>
  <c r="CW522" i="59"/>
  <c r="CV522" i="59"/>
  <c r="CU522" i="59"/>
  <c r="CT522" i="59"/>
  <c r="CS522" i="59"/>
  <c r="CR522" i="59"/>
  <c r="CQ522" i="59"/>
  <c r="CP522" i="59"/>
  <c r="CO522" i="59"/>
  <c r="CN522" i="59"/>
  <c r="CM522" i="59"/>
  <c r="CL522" i="59"/>
  <c r="CK522" i="59"/>
  <c r="CJ522" i="59"/>
  <c r="CI522" i="59"/>
  <c r="CH522" i="59"/>
  <c r="CG522" i="59"/>
  <c r="CF522" i="59"/>
  <c r="CE522" i="59"/>
  <c r="CD522" i="59"/>
  <c r="CC522" i="59"/>
  <c r="CB522" i="59"/>
  <c r="CA522" i="59"/>
  <c r="BZ522" i="59"/>
  <c r="BY522" i="59"/>
  <c r="BX522" i="59"/>
  <c r="BW522" i="59"/>
  <c r="BV522" i="59"/>
  <c r="BU522" i="59"/>
  <c r="BT522" i="59"/>
  <c r="BS522" i="59"/>
  <c r="BR522" i="59"/>
  <c r="BQ522" i="59"/>
  <c r="BP522" i="59"/>
  <c r="BO522" i="59"/>
  <c r="BN522" i="59"/>
  <c r="BM522" i="59"/>
  <c r="BL522" i="59"/>
  <c r="BK522" i="59"/>
  <c r="BJ522" i="59"/>
  <c r="BI522" i="59"/>
  <c r="BH522" i="59"/>
  <c r="BG522" i="59"/>
  <c r="BF522" i="59"/>
  <c r="BE522" i="59"/>
  <c r="BD522" i="59"/>
  <c r="BC522" i="59"/>
  <c r="BB522" i="59"/>
  <c r="BA522" i="59"/>
  <c r="AZ522" i="59"/>
  <c r="AY522" i="59"/>
  <c r="AX522" i="59"/>
  <c r="AW522" i="59"/>
  <c r="AV522" i="59"/>
  <c r="AU522" i="59"/>
  <c r="AT522" i="59"/>
  <c r="AS522" i="59"/>
  <c r="AR522" i="59"/>
  <c r="AQ522" i="59"/>
  <c r="AP522" i="59"/>
  <c r="AO522" i="59"/>
  <c r="AN522" i="59"/>
  <c r="AM522" i="59"/>
  <c r="AL522" i="59"/>
  <c r="AK522" i="59"/>
  <c r="AJ522" i="59"/>
  <c r="AI522" i="59"/>
  <c r="AH522" i="59"/>
  <c r="AG522" i="59"/>
  <c r="AF522" i="59"/>
  <c r="AE522" i="59"/>
  <c r="AD522" i="59"/>
  <c r="AC522" i="59"/>
  <c r="AB522" i="59"/>
  <c r="AA522" i="59"/>
  <c r="Z522" i="59"/>
  <c r="Y522" i="59"/>
  <c r="X522" i="59"/>
  <c r="W522" i="59"/>
  <c r="V522" i="59"/>
  <c r="U522" i="59"/>
  <c r="T522" i="59"/>
  <c r="S522" i="59"/>
  <c r="R522" i="59"/>
  <c r="Q522" i="59"/>
  <c r="P522" i="59"/>
  <c r="O522" i="59"/>
  <c r="N522" i="59"/>
  <c r="M522" i="59"/>
  <c r="L522" i="59"/>
  <c r="K522" i="59"/>
  <c r="J522" i="59"/>
  <c r="I522" i="59"/>
  <c r="H522" i="59"/>
  <c r="G522" i="59"/>
  <c r="F522" i="59"/>
  <c r="E522" i="59"/>
  <c r="C522" i="59"/>
  <c r="D522" i="59"/>
  <c r="KQ515" i="59"/>
  <c r="KO515" i="59"/>
  <c r="KN515" i="59"/>
  <c r="KP515" i="59"/>
  <c r="KM515" i="59"/>
  <c r="KJ515" i="59"/>
  <c r="KG515" i="59"/>
  <c r="KF515" i="59"/>
  <c r="KE515" i="59"/>
  <c r="KD515" i="59"/>
  <c r="KH515" i="59"/>
  <c r="KL515" i="59"/>
  <c r="KC515" i="59"/>
  <c r="KB515" i="59"/>
  <c r="KK515" i="59"/>
  <c r="KI515" i="59"/>
  <c r="JZ515" i="59"/>
  <c r="KA515" i="59"/>
  <c r="JW515" i="59"/>
  <c r="JY515" i="59"/>
  <c r="JX515" i="59"/>
  <c r="JV515" i="59"/>
  <c r="JT515" i="59"/>
  <c r="JS515" i="59"/>
  <c r="JP515" i="59"/>
  <c r="JR515" i="59"/>
  <c r="JQ515" i="59"/>
  <c r="JM515" i="59"/>
  <c r="JH515" i="59"/>
  <c r="JG515" i="59"/>
  <c r="JF515" i="59"/>
  <c r="JO515" i="59"/>
  <c r="JL515" i="59"/>
  <c r="JI515" i="59"/>
  <c r="JU515" i="59"/>
  <c r="JJ515" i="59"/>
  <c r="JK515" i="59"/>
  <c r="JB515" i="59"/>
  <c r="JA515" i="59"/>
  <c r="IZ515" i="59"/>
  <c r="IY515" i="59"/>
  <c r="IX515" i="59"/>
  <c r="IW515" i="59"/>
  <c r="IV515" i="59"/>
  <c r="IU515" i="59"/>
  <c r="IT515" i="59"/>
  <c r="IS515" i="59"/>
  <c r="JC515" i="59"/>
  <c r="JD515" i="59"/>
  <c r="JN515" i="59"/>
  <c r="JE515" i="59"/>
  <c r="IR515" i="59"/>
  <c r="IQ515" i="59"/>
  <c r="IP515" i="59"/>
  <c r="IO515" i="59"/>
  <c r="IN515" i="59"/>
  <c r="IM515" i="59"/>
  <c r="IL515" i="59"/>
  <c r="IK515" i="59"/>
  <c r="IJ515" i="59"/>
  <c r="II515" i="59"/>
  <c r="IG515" i="59"/>
  <c r="IF515" i="59"/>
  <c r="IE515" i="59"/>
  <c r="ID515" i="59"/>
  <c r="IC515" i="59"/>
  <c r="HZ515" i="59"/>
  <c r="HW515" i="59"/>
  <c r="HT515" i="59"/>
  <c r="HS515" i="59"/>
  <c r="HR515" i="59"/>
  <c r="HQ515" i="59"/>
  <c r="HP515" i="59"/>
  <c r="HO515" i="59"/>
  <c r="HN515" i="59"/>
  <c r="HM515" i="59"/>
  <c r="HL515" i="59"/>
  <c r="HK515" i="59"/>
  <c r="IH515" i="59"/>
  <c r="IB515" i="59"/>
  <c r="HY515" i="59"/>
  <c r="HV515" i="59"/>
  <c r="IA515" i="59"/>
  <c r="HX515" i="59"/>
  <c r="HU515" i="59"/>
  <c r="HJ515" i="59"/>
  <c r="HI515" i="59"/>
  <c r="HH515" i="59"/>
  <c r="HG515" i="59"/>
  <c r="HF515" i="59"/>
  <c r="HE515" i="59"/>
  <c r="HD515" i="59"/>
  <c r="HC515" i="59"/>
  <c r="HB515" i="59"/>
  <c r="HA515" i="59"/>
  <c r="GZ515" i="59"/>
  <c r="GY515" i="59"/>
  <c r="GX515" i="59"/>
  <c r="GW515" i="59"/>
  <c r="GV515" i="59"/>
  <c r="GU515" i="59"/>
  <c r="GT515" i="59"/>
  <c r="GS515" i="59"/>
  <c r="GR515" i="59"/>
  <c r="GQ515" i="59"/>
  <c r="GP515" i="59"/>
  <c r="GO515" i="59"/>
  <c r="GN515" i="59"/>
  <c r="GM515" i="59"/>
  <c r="GL515" i="59"/>
  <c r="GK515" i="59"/>
  <c r="GJ515" i="59"/>
  <c r="GI515" i="59"/>
  <c r="GH515" i="59"/>
  <c r="GG515" i="59"/>
  <c r="GF515" i="59"/>
  <c r="GE515" i="59"/>
  <c r="GD515" i="59"/>
  <c r="GC515" i="59"/>
  <c r="GB515" i="59"/>
  <c r="GA515" i="59"/>
  <c r="FZ515" i="59"/>
  <c r="FY515" i="59"/>
  <c r="FX515" i="59"/>
  <c r="FW515" i="59"/>
  <c r="FV515" i="59"/>
  <c r="FU515" i="59"/>
  <c r="FT515" i="59"/>
  <c r="FS515" i="59"/>
  <c r="FR515" i="59"/>
  <c r="FQ515" i="59"/>
  <c r="FP515" i="59"/>
  <c r="FO515" i="59"/>
  <c r="FN515" i="59"/>
  <c r="FM515" i="59"/>
  <c r="FL515" i="59"/>
  <c r="FK515" i="59"/>
  <c r="FJ515" i="59"/>
  <c r="FI515" i="59"/>
  <c r="FH515" i="59"/>
  <c r="FG515" i="59"/>
  <c r="FF515" i="59"/>
  <c r="FE515" i="59"/>
  <c r="FD515" i="59"/>
  <c r="FC515" i="59"/>
  <c r="FB515" i="59"/>
  <c r="FA515" i="59"/>
  <c r="EZ515" i="59"/>
  <c r="EY515" i="59"/>
  <c r="EX515" i="59"/>
  <c r="EW515" i="59"/>
  <c r="EV515" i="59"/>
  <c r="EU515" i="59"/>
  <c r="ET515" i="59"/>
  <c r="ES515" i="59"/>
  <c r="ER515" i="59"/>
  <c r="EQ515" i="59"/>
  <c r="EP515" i="59"/>
  <c r="EO515" i="59"/>
  <c r="EN515" i="59"/>
  <c r="EM515" i="59"/>
  <c r="EL515" i="59"/>
  <c r="EK515" i="59"/>
  <c r="EJ515" i="59"/>
  <c r="EI515" i="59"/>
  <c r="EH515" i="59"/>
  <c r="EG515" i="59"/>
  <c r="EF515" i="59"/>
  <c r="EE515" i="59"/>
  <c r="ED515" i="59"/>
  <c r="EC515" i="59"/>
  <c r="EB515" i="59"/>
  <c r="EA515" i="59"/>
  <c r="DZ515" i="59"/>
  <c r="DY515" i="59"/>
  <c r="DX515" i="59"/>
  <c r="DW515" i="59"/>
  <c r="DV515" i="59"/>
  <c r="DU515" i="59"/>
  <c r="DT515" i="59"/>
  <c r="DS515" i="59"/>
  <c r="DR515" i="59"/>
  <c r="DQ515" i="59"/>
  <c r="DP515" i="59"/>
  <c r="DO515" i="59"/>
  <c r="DN515" i="59"/>
  <c r="DM515" i="59"/>
  <c r="DL515" i="59"/>
  <c r="DK515" i="59"/>
  <c r="DJ515" i="59"/>
  <c r="DI515" i="59"/>
  <c r="DH515" i="59"/>
  <c r="DG515" i="59"/>
  <c r="DF515" i="59"/>
  <c r="DE515" i="59"/>
  <c r="DD515" i="59"/>
  <c r="DC515" i="59"/>
  <c r="DB515" i="59"/>
  <c r="DA515" i="59"/>
  <c r="CZ515" i="59"/>
  <c r="CY515" i="59"/>
  <c r="CX515" i="59"/>
  <c r="CW515" i="59"/>
  <c r="CV515" i="59"/>
  <c r="CU515" i="59"/>
  <c r="CT515" i="59"/>
  <c r="CS515" i="59"/>
  <c r="CR515" i="59"/>
  <c r="CQ515" i="59"/>
  <c r="CP515" i="59"/>
  <c r="CO515" i="59"/>
  <c r="CN515" i="59"/>
  <c r="CM515" i="59"/>
  <c r="CL515" i="59"/>
  <c r="CK515" i="59"/>
  <c r="CJ515" i="59"/>
  <c r="CI515" i="59"/>
  <c r="CH515" i="59"/>
  <c r="CG515" i="59"/>
  <c r="CF515" i="59"/>
  <c r="CE515" i="59"/>
  <c r="CD515" i="59"/>
  <c r="CC515" i="59"/>
  <c r="CB515" i="59"/>
  <c r="CA515" i="59"/>
  <c r="BZ515" i="59"/>
  <c r="BY515" i="59"/>
  <c r="BX515" i="59"/>
  <c r="BW515" i="59"/>
  <c r="BV515" i="59"/>
  <c r="BU515" i="59"/>
  <c r="BT515" i="59"/>
  <c r="BS515" i="59"/>
  <c r="BR515" i="59"/>
  <c r="BQ515" i="59"/>
  <c r="BP515" i="59"/>
  <c r="BO515" i="59"/>
  <c r="BN515" i="59"/>
  <c r="BM515" i="59"/>
  <c r="BL515" i="59"/>
  <c r="BK515" i="59"/>
  <c r="BJ515" i="59"/>
  <c r="BI515" i="59"/>
  <c r="BH515" i="59"/>
  <c r="BG515" i="59"/>
  <c r="BF515" i="59"/>
  <c r="BE515" i="59"/>
  <c r="BD515" i="59"/>
  <c r="BC515" i="59"/>
  <c r="BB515" i="59"/>
  <c r="BA515" i="59"/>
  <c r="AZ515" i="59"/>
  <c r="AY515" i="59"/>
  <c r="AX515" i="59"/>
  <c r="AW515" i="59"/>
  <c r="AV515" i="59"/>
  <c r="AU515" i="59"/>
  <c r="AT515" i="59"/>
  <c r="AS515" i="59"/>
  <c r="AR515" i="59"/>
  <c r="AQ515" i="59"/>
  <c r="AP515" i="59"/>
  <c r="AO515" i="59"/>
  <c r="AN515" i="59"/>
  <c r="AM515" i="59"/>
  <c r="AL515" i="59"/>
  <c r="AK515" i="59"/>
  <c r="AJ515" i="59"/>
  <c r="AI515" i="59"/>
  <c r="AH515" i="59"/>
  <c r="AG515" i="59"/>
  <c r="AF515" i="59"/>
  <c r="AE515" i="59"/>
  <c r="AD515" i="59"/>
  <c r="AC515" i="59"/>
  <c r="AB515" i="59"/>
  <c r="AA515" i="59"/>
  <c r="Z515" i="59"/>
  <c r="Y515" i="59"/>
  <c r="X515" i="59"/>
  <c r="W515" i="59"/>
  <c r="V515" i="59"/>
  <c r="U515" i="59"/>
  <c r="T515" i="59"/>
  <c r="S515" i="59"/>
  <c r="R515" i="59"/>
  <c r="Q515" i="59"/>
  <c r="P515" i="59"/>
  <c r="O515" i="59"/>
  <c r="N515" i="59"/>
  <c r="M515" i="59"/>
  <c r="L515" i="59"/>
  <c r="K515" i="59"/>
  <c r="J515" i="59"/>
  <c r="I515" i="59"/>
  <c r="H515" i="59"/>
  <c r="G515" i="59"/>
  <c r="F515" i="59"/>
  <c r="E515" i="59"/>
  <c r="D515" i="59"/>
  <c r="C515" i="59"/>
  <c r="KP536" i="59"/>
  <c r="KM536" i="59"/>
  <c r="KQ536" i="59"/>
  <c r="KN536" i="59"/>
  <c r="KO536" i="59"/>
  <c r="KL536" i="59"/>
  <c r="KI536" i="59"/>
  <c r="KF536" i="59"/>
  <c r="KE536" i="59"/>
  <c r="KD536" i="59"/>
  <c r="KK536" i="59"/>
  <c r="KJ536" i="59"/>
  <c r="KC536" i="59"/>
  <c r="KB536" i="59"/>
  <c r="KA536" i="59"/>
  <c r="KG536" i="59"/>
  <c r="KH536" i="59"/>
  <c r="JZ536" i="59"/>
  <c r="JY536" i="59"/>
  <c r="JV536" i="59"/>
  <c r="JT536" i="59"/>
  <c r="JX536" i="59"/>
  <c r="JU536" i="59"/>
  <c r="JS536" i="59"/>
  <c r="JR536" i="59"/>
  <c r="JO536" i="59"/>
  <c r="JQ536" i="59"/>
  <c r="JP536" i="59"/>
  <c r="JW536" i="59"/>
  <c r="JL536" i="59"/>
  <c r="JG536" i="59"/>
  <c r="JF536" i="59"/>
  <c r="JN536" i="59"/>
  <c r="JK536" i="59"/>
  <c r="JH536" i="59"/>
  <c r="JI536" i="59"/>
  <c r="JA536" i="59"/>
  <c r="IZ536" i="59"/>
  <c r="IY536" i="59"/>
  <c r="IX536" i="59"/>
  <c r="IW536" i="59"/>
  <c r="IV536" i="59"/>
  <c r="IU536" i="59"/>
  <c r="IT536" i="59"/>
  <c r="IS536" i="59"/>
  <c r="JB536" i="59"/>
  <c r="JC536" i="59"/>
  <c r="JM536" i="59"/>
  <c r="JJ536" i="59"/>
  <c r="JE536" i="59"/>
  <c r="JD536" i="59"/>
  <c r="IR536" i="59"/>
  <c r="IQ536" i="59"/>
  <c r="IP536" i="59"/>
  <c r="IO536" i="59"/>
  <c r="IN536" i="59"/>
  <c r="IM536" i="59"/>
  <c r="IL536" i="59"/>
  <c r="IK536" i="59"/>
  <c r="IJ536" i="59"/>
  <c r="II536" i="59"/>
  <c r="IH536" i="59"/>
  <c r="IG536" i="59"/>
  <c r="IF536" i="59"/>
  <c r="IE536" i="59"/>
  <c r="ID536" i="59"/>
  <c r="IB536" i="59"/>
  <c r="HY536" i="59"/>
  <c r="HV536" i="59"/>
  <c r="HT536" i="59"/>
  <c r="HS536" i="59"/>
  <c r="HR536" i="59"/>
  <c r="HQ536" i="59"/>
  <c r="HP536" i="59"/>
  <c r="HO536" i="59"/>
  <c r="HN536" i="59"/>
  <c r="HM536" i="59"/>
  <c r="HL536" i="59"/>
  <c r="HK536" i="59"/>
  <c r="IA536" i="59"/>
  <c r="HX536" i="59"/>
  <c r="HU536" i="59"/>
  <c r="IC536" i="59"/>
  <c r="HZ536" i="59"/>
  <c r="HW536" i="59"/>
  <c r="HJ536" i="59"/>
  <c r="HI536" i="59"/>
  <c r="HH536" i="59"/>
  <c r="HG536" i="59"/>
  <c r="HF536" i="59"/>
  <c r="HE536" i="59"/>
  <c r="HD536" i="59"/>
  <c r="HC536" i="59"/>
  <c r="HB536" i="59"/>
  <c r="HA536" i="59"/>
  <c r="GZ536" i="59"/>
  <c r="GY536" i="59"/>
  <c r="GX536" i="59"/>
  <c r="GW536" i="59"/>
  <c r="GV536" i="59"/>
  <c r="GU536" i="59"/>
  <c r="GT536" i="59"/>
  <c r="GS536" i="59"/>
  <c r="GR536" i="59"/>
  <c r="GQ536" i="59"/>
  <c r="GP536" i="59"/>
  <c r="GO536" i="59"/>
  <c r="GN536" i="59"/>
  <c r="GM536" i="59"/>
  <c r="GL536" i="59"/>
  <c r="GK536" i="59"/>
  <c r="GJ536" i="59"/>
  <c r="GI536" i="59"/>
  <c r="GH536" i="59"/>
  <c r="GG536" i="59"/>
  <c r="GF536" i="59"/>
  <c r="GE536" i="59"/>
  <c r="GD536" i="59"/>
  <c r="GC536" i="59"/>
  <c r="GB536" i="59"/>
  <c r="GA536" i="59"/>
  <c r="FZ536" i="59"/>
  <c r="FY536" i="59"/>
  <c r="FX536" i="59"/>
  <c r="FW536" i="59"/>
  <c r="FV536" i="59"/>
  <c r="FU536" i="59"/>
  <c r="FT536" i="59"/>
  <c r="FS536" i="59"/>
  <c r="FR536" i="59"/>
  <c r="FQ536" i="59"/>
  <c r="FP536" i="59"/>
  <c r="FO536" i="59"/>
  <c r="FN536" i="59"/>
  <c r="FM536" i="59"/>
  <c r="FL536" i="59"/>
  <c r="FK536" i="59"/>
  <c r="FJ536" i="59"/>
  <c r="FI536" i="59"/>
  <c r="FH536" i="59"/>
  <c r="FG536" i="59"/>
  <c r="FF536" i="59"/>
  <c r="FE536" i="59"/>
  <c r="FD536" i="59"/>
  <c r="FC536" i="59"/>
  <c r="FB536" i="59"/>
  <c r="FA536" i="59"/>
  <c r="EZ536" i="59"/>
  <c r="EY536" i="59"/>
  <c r="EX536" i="59"/>
  <c r="EW536" i="59"/>
  <c r="EV536" i="59"/>
  <c r="EU536" i="59"/>
  <c r="ET536" i="59"/>
  <c r="ES536" i="59"/>
  <c r="ER536" i="59"/>
  <c r="EQ536" i="59"/>
  <c r="EP536" i="59"/>
  <c r="EO536" i="59"/>
  <c r="EN536" i="59"/>
  <c r="EM536" i="59"/>
  <c r="EL536" i="59"/>
  <c r="EK536" i="59"/>
  <c r="EJ536" i="59"/>
  <c r="EI536" i="59"/>
  <c r="EH536" i="59"/>
  <c r="EG536" i="59"/>
  <c r="EF536" i="59"/>
  <c r="EE536" i="59"/>
  <c r="ED536" i="59"/>
  <c r="EC536" i="59"/>
  <c r="EB536" i="59"/>
  <c r="EA536" i="59"/>
  <c r="DZ536" i="59"/>
  <c r="DY536" i="59"/>
  <c r="DX536" i="59"/>
  <c r="DW536" i="59"/>
  <c r="DV536" i="59"/>
  <c r="DU536" i="59"/>
  <c r="DT536" i="59"/>
  <c r="DS536" i="59"/>
  <c r="DR536" i="59"/>
  <c r="DQ536" i="59"/>
  <c r="DP536" i="59"/>
  <c r="DO536" i="59"/>
  <c r="DN536" i="59"/>
  <c r="DM536" i="59"/>
  <c r="DL536" i="59"/>
  <c r="DK536" i="59"/>
  <c r="DJ536" i="59"/>
  <c r="DI536" i="59"/>
  <c r="DH536" i="59"/>
  <c r="DG536" i="59"/>
  <c r="DF536" i="59"/>
  <c r="DE536" i="59"/>
  <c r="DD536" i="59"/>
  <c r="DC536" i="59"/>
  <c r="DB536" i="59"/>
  <c r="DA536" i="59"/>
  <c r="CZ536" i="59"/>
  <c r="CY536" i="59"/>
  <c r="CX536" i="59"/>
  <c r="CW536" i="59"/>
  <c r="CV536" i="59"/>
  <c r="CU536" i="59"/>
  <c r="CT536" i="59"/>
  <c r="CS536" i="59"/>
  <c r="CR536" i="59"/>
  <c r="CQ536" i="59"/>
  <c r="CP536" i="59"/>
  <c r="CO536" i="59"/>
  <c r="CN536" i="59"/>
  <c r="CM536" i="59"/>
  <c r="CL536" i="59"/>
  <c r="CK536" i="59"/>
  <c r="CJ536" i="59"/>
  <c r="CI536" i="59"/>
  <c r="CH536" i="59"/>
  <c r="CG536" i="59"/>
  <c r="CF536" i="59"/>
  <c r="CE536" i="59"/>
  <c r="CD536" i="59"/>
  <c r="CC536" i="59"/>
  <c r="CB536" i="59"/>
  <c r="CA536" i="59"/>
  <c r="BZ536" i="59"/>
  <c r="BY536" i="59"/>
  <c r="BX536" i="59"/>
  <c r="BW536" i="59"/>
  <c r="BV536" i="59"/>
  <c r="BU536" i="59"/>
  <c r="BT536" i="59"/>
  <c r="BS536" i="59"/>
  <c r="BR536" i="59"/>
  <c r="BQ536" i="59"/>
  <c r="BP536" i="59"/>
  <c r="BO536" i="59"/>
  <c r="BN536" i="59"/>
  <c r="BM536" i="59"/>
  <c r="BL536" i="59"/>
  <c r="BK536" i="59"/>
  <c r="BJ536" i="59"/>
  <c r="BI536" i="59"/>
  <c r="BH536" i="59"/>
  <c r="BG536" i="59"/>
  <c r="BF536" i="59"/>
  <c r="BE536" i="59"/>
  <c r="BD536" i="59"/>
  <c r="BC536" i="59"/>
  <c r="BB536" i="59"/>
  <c r="BA536" i="59"/>
  <c r="AZ536" i="59"/>
  <c r="AY536" i="59"/>
  <c r="AX536" i="59"/>
  <c r="AW536" i="59"/>
  <c r="AV536" i="59"/>
  <c r="AU536" i="59"/>
  <c r="AT536" i="59"/>
  <c r="AS536" i="59"/>
  <c r="AR536" i="59"/>
  <c r="AQ536" i="59"/>
  <c r="AP536" i="59"/>
  <c r="AO536" i="59"/>
  <c r="AN536" i="59"/>
  <c r="AM536" i="59"/>
  <c r="AL536" i="59"/>
  <c r="AK536" i="59"/>
  <c r="AJ536" i="59"/>
  <c r="AI536" i="59"/>
  <c r="AH536" i="59"/>
  <c r="AG536" i="59"/>
  <c r="AF536" i="59"/>
  <c r="AE536" i="59"/>
  <c r="AD536" i="59"/>
  <c r="AC536" i="59"/>
  <c r="AB536" i="59"/>
  <c r="AA536" i="59"/>
  <c r="Z536" i="59"/>
  <c r="Y536" i="59"/>
  <c r="X536" i="59"/>
  <c r="W536" i="59"/>
  <c r="V536" i="59"/>
  <c r="U536" i="59"/>
  <c r="T536" i="59"/>
  <c r="S536" i="59"/>
  <c r="R536" i="59"/>
  <c r="Q536" i="59"/>
  <c r="P536" i="59"/>
  <c r="O536" i="59"/>
  <c r="N536" i="59"/>
  <c r="M536" i="59"/>
  <c r="L536" i="59"/>
  <c r="K536" i="59"/>
  <c r="J536" i="59"/>
  <c r="I536" i="59"/>
  <c r="H536" i="59"/>
  <c r="G536" i="59"/>
  <c r="F536" i="59"/>
  <c r="E536" i="59"/>
  <c r="D536" i="59"/>
  <c r="C536" i="59"/>
  <c r="KN441" i="59"/>
  <c r="KM441" i="59"/>
  <c r="KP441" i="59"/>
  <c r="KK441" i="59"/>
  <c r="KQ441" i="59"/>
  <c r="KO441" i="59"/>
  <c r="KL441" i="59"/>
  <c r="KJ441" i="59"/>
  <c r="KH441" i="59"/>
  <c r="KI441" i="59"/>
  <c r="KD441" i="59"/>
  <c r="KG441" i="59"/>
  <c r="KE441" i="59"/>
  <c r="KF441" i="59"/>
  <c r="KA441" i="59"/>
  <c r="JY441" i="59"/>
  <c r="JX441" i="59"/>
  <c r="KB441" i="59"/>
  <c r="KC441" i="59"/>
  <c r="JZ441" i="59"/>
  <c r="JU441" i="59"/>
  <c r="JV441" i="59"/>
  <c r="JW441" i="59"/>
  <c r="JS441" i="59"/>
  <c r="JR441" i="59"/>
  <c r="JQ441" i="59"/>
  <c r="JP441" i="59"/>
  <c r="JO441" i="59"/>
  <c r="JT441" i="59"/>
  <c r="JN441" i="59"/>
  <c r="JM441" i="59"/>
  <c r="JL441" i="59"/>
  <c r="JK441" i="59"/>
  <c r="JI441" i="59"/>
  <c r="JJ441" i="59"/>
  <c r="JH441" i="59"/>
  <c r="JG441" i="59"/>
  <c r="JF441" i="59"/>
  <c r="JE441" i="59"/>
  <c r="JD441" i="59"/>
  <c r="JC441" i="59"/>
  <c r="JB441" i="59"/>
  <c r="JA441" i="59"/>
  <c r="IZ441" i="59"/>
  <c r="IY441" i="59"/>
  <c r="IX441" i="59"/>
  <c r="IW441" i="59"/>
  <c r="IV441" i="59"/>
  <c r="IU441" i="59"/>
  <c r="IT441" i="59"/>
  <c r="IS441" i="59"/>
  <c r="IR441" i="59"/>
  <c r="IQ441" i="59"/>
  <c r="IP441" i="59"/>
  <c r="IO441" i="59"/>
  <c r="IN441" i="59"/>
  <c r="IM441" i="59"/>
  <c r="IL441" i="59"/>
  <c r="IK441" i="59"/>
  <c r="IJ441" i="59"/>
  <c r="II441" i="59"/>
  <c r="IH441" i="59"/>
  <c r="IG441" i="59"/>
  <c r="IF441" i="59"/>
  <c r="IE441" i="59"/>
  <c r="ID441" i="59"/>
  <c r="IC441" i="59"/>
  <c r="IB441" i="59"/>
  <c r="IA441" i="59"/>
  <c r="HZ441" i="59"/>
  <c r="HY441" i="59"/>
  <c r="HX441" i="59"/>
  <c r="HW441" i="59"/>
  <c r="HV441" i="59"/>
  <c r="HU441" i="59"/>
  <c r="HR441" i="59"/>
  <c r="HL441" i="59"/>
  <c r="HQ441" i="59"/>
  <c r="HJ441" i="59"/>
  <c r="HI441" i="59"/>
  <c r="HH441" i="59"/>
  <c r="HG441" i="59"/>
  <c r="HF441" i="59"/>
  <c r="HE441" i="59"/>
  <c r="HD441" i="59"/>
  <c r="HC441" i="59"/>
  <c r="HB441" i="59"/>
  <c r="HA441" i="59"/>
  <c r="GZ441" i="59"/>
  <c r="HP441" i="59"/>
  <c r="HO441" i="59"/>
  <c r="HT441" i="59"/>
  <c r="HN441" i="59"/>
  <c r="HK441" i="59"/>
  <c r="HS441" i="59"/>
  <c r="HM441" i="59"/>
  <c r="GY441" i="59"/>
  <c r="GX441" i="59"/>
  <c r="GW441" i="59"/>
  <c r="GV441" i="59"/>
  <c r="GU441" i="59"/>
  <c r="GT441" i="59"/>
  <c r="GS441" i="59"/>
  <c r="GR441" i="59"/>
  <c r="GQ441" i="59"/>
  <c r="GP441" i="59"/>
  <c r="GO441" i="59"/>
  <c r="GN441" i="59"/>
  <c r="GM441" i="59"/>
  <c r="GL441" i="59"/>
  <c r="GK441" i="59"/>
  <c r="GJ441" i="59"/>
  <c r="GI441" i="59"/>
  <c r="GH441" i="59"/>
  <c r="GG441" i="59"/>
  <c r="GF441" i="59"/>
  <c r="GE441" i="59"/>
  <c r="GD441" i="59"/>
  <c r="GC441" i="59"/>
  <c r="GB441" i="59"/>
  <c r="GA441" i="59"/>
  <c r="FZ441" i="59"/>
  <c r="FY441" i="59"/>
  <c r="FX441" i="59"/>
  <c r="FW441" i="59"/>
  <c r="FV441" i="59"/>
  <c r="FU441" i="59"/>
  <c r="FT441" i="59"/>
  <c r="FS441" i="59"/>
  <c r="FR441" i="59"/>
  <c r="FQ441" i="59"/>
  <c r="FP441" i="59"/>
  <c r="FO441" i="59"/>
  <c r="FN441" i="59"/>
  <c r="FM441" i="59"/>
  <c r="FL441" i="59"/>
  <c r="FK441" i="59"/>
  <c r="FJ441" i="59"/>
  <c r="FI441" i="59"/>
  <c r="FH441" i="59"/>
  <c r="FG441" i="59"/>
  <c r="FF441" i="59"/>
  <c r="FE441" i="59"/>
  <c r="FD441" i="59"/>
  <c r="FC441" i="59"/>
  <c r="FB441" i="59"/>
  <c r="FA441" i="59"/>
  <c r="EZ441" i="59"/>
  <c r="EY441" i="59"/>
  <c r="EX441" i="59"/>
  <c r="EW441" i="59"/>
  <c r="EV441" i="59"/>
  <c r="EU441" i="59"/>
  <c r="ET441" i="59"/>
  <c r="ES441" i="59"/>
  <c r="ER441" i="59"/>
  <c r="EQ441" i="59"/>
  <c r="EP441" i="59"/>
  <c r="EO441" i="59"/>
  <c r="EN441" i="59"/>
  <c r="EM441" i="59"/>
  <c r="EL441" i="59"/>
  <c r="EK441" i="59"/>
  <c r="EJ441" i="59"/>
  <c r="EI441" i="59"/>
  <c r="EH441" i="59"/>
  <c r="EG441" i="59"/>
  <c r="EF441" i="59"/>
  <c r="EE441" i="59"/>
  <c r="ED441" i="59"/>
  <c r="EC441" i="59"/>
  <c r="EB441" i="59"/>
  <c r="EA441" i="59"/>
  <c r="DZ441" i="59"/>
  <c r="DY441" i="59"/>
  <c r="DX441" i="59"/>
  <c r="DW441" i="59"/>
  <c r="DV441" i="59"/>
  <c r="DU441" i="59"/>
  <c r="DT441" i="59"/>
  <c r="DS441" i="59"/>
  <c r="DR441" i="59"/>
  <c r="DQ441" i="59"/>
  <c r="DP441" i="59"/>
  <c r="DO441" i="59"/>
  <c r="DN441" i="59"/>
  <c r="DM441" i="59"/>
  <c r="DL441" i="59"/>
  <c r="DK441" i="59"/>
  <c r="DJ441" i="59"/>
  <c r="DI441" i="59"/>
  <c r="DH441" i="59"/>
  <c r="DG441" i="59"/>
  <c r="DF441" i="59"/>
  <c r="DE441" i="59"/>
  <c r="DD441" i="59"/>
  <c r="DC441" i="59"/>
  <c r="DB441" i="59"/>
  <c r="DA441" i="59"/>
  <c r="CZ441" i="59"/>
  <c r="CY441" i="59"/>
  <c r="CX441" i="59"/>
  <c r="CW441" i="59"/>
  <c r="CV441" i="59"/>
  <c r="CU441" i="59"/>
  <c r="CT441" i="59"/>
  <c r="CS441" i="59"/>
  <c r="CR441" i="59"/>
  <c r="CQ441" i="59"/>
  <c r="CP441" i="59"/>
  <c r="CO441" i="59"/>
  <c r="CN441" i="59"/>
  <c r="CM441" i="59"/>
  <c r="CL441" i="59"/>
  <c r="CK441" i="59"/>
  <c r="CJ441" i="59"/>
  <c r="CI441" i="59"/>
  <c r="CH441" i="59"/>
  <c r="CG441" i="59"/>
  <c r="CF441" i="59"/>
  <c r="CE441" i="59"/>
  <c r="CD441" i="59"/>
  <c r="CC441" i="59"/>
  <c r="CB441" i="59"/>
  <c r="CA441" i="59"/>
  <c r="BZ441" i="59"/>
  <c r="BY441" i="59"/>
  <c r="BX441" i="59"/>
  <c r="BW441" i="59"/>
  <c r="BV441" i="59"/>
  <c r="BU441" i="59"/>
  <c r="BT441" i="59"/>
  <c r="BS441" i="59"/>
  <c r="BR441" i="59"/>
  <c r="BQ441" i="59"/>
  <c r="BP441" i="59"/>
  <c r="BO441" i="59"/>
  <c r="BN441" i="59"/>
  <c r="BM441" i="59"/>
  <c r="BL441" i="59"/>
  <c r="BK441" i="59"/>
  <c r="BJ441" i="59"/>
  <c r="BI441" i="59"/>
  <c r="BH441" i="59"/>
  <c r="BG441" i="59"/>
  <c r="BF441" i="59"/>
  <c r="BE441" i="59"/>
  <c r="BD441" i="59"/>
  <c r="BC441" i="59"/>
  <c r="BB441" i="59"/>
  <c r="BA441" i="59"/>
  <c r="AZ441" i="59"/>
  <c r="AY441" i="59"/>
  <c r="AX441" i="59"/>
  <c r="AW441" i="59"/>
  <c r="AV441" i="59"/>
  <c r="AU441" i="59"/>
  <c r="AT441" i="59"/>
  <c r="AS441" i="59"/>
  <c r="AR441" i="59"/>
  <c r="AQ441" i="59"/>
  <c r="AP441" i="59"/>
  <c r="AO441" i="59"/>
  <c r="AN441" i="59"/>
  <c r="AM441" i="59"/>
  <c r="AL441" i="59"/>
  <c r="AK441" i="59"/>
  <c r="AJ441" i="59"/>
  <c r="AI441" i="59"/>
  <c r="AH441" i="59"/>
  <c r="AG441" i="59"/>
  <c r="AF441" i="59"/>
  <c r="AE441" i="59"/>
  <c r="AD441" i="59"/>
  <c r="AC441" i="59"/>
  <c r="AB441" i="59"/>
  <c r="AA441" i="59"/>
  <c r="Z441" i="59"/>
  <c r="Y441" i="59"/>
  <c r="X441" i="59"/>
  <c r="W441" i="59"/>
  <c r="V441" i="59"/>
  <c r="U441" i="59"/>
  <c r="T441" i="59"/>
  <c r="S441" i="59"/>
  <c r="R441" i="59"/>
  <c r="Q441" i="59"/>
  <c r="P441" i="59"/>
  <c r="O441" i="59"/>
  <c r="N441" i="59"/>
  <c r="M441" i="59"/>
  <c r="L441" i="59"/>
  <c r="K441" i="59"/>
  <c r="J441" i="59"/>
  <c r="I441" i="59"/>
  <c r="H441" i="59"/>
  <c r="G441" i="59"/>
  <c r="F441" i="59"/>
  <c r="E441" i="59"/>
  <c r="D441" i="59"/>
  <c r="C441" i="59"/>
  <c r="KQ434" i="59"/>
  <c r="KP434" i="59"/>
  <c r="KO434" i="59"/>
  <c r="KL434" i="59"/>
  <c r="KN434" i="59"/>
  <c r="KM434" i="59"/>
  <c r="KH434" i="59"/>
  <c r="KK434" i="59"/>
  <c r="KI434" i="59"/>
  <c r="KJ434" i="59"/>
  <c r="KG434" i="59"/>
  <c r="KF434" i="59"/>
  <c r="KE434" i="59"/>
  <c r="KD434" i="59"/>
  <c r="KC434" i="59"/>
  <c r="KB434" i="59"/>
  <c r="KA434" i="59"/>
  <c r="JZ434" i="59"/>
  <c r="JX434" i="59"/>
  <c r="JV434" i="59"/>
  <c r="JW434" i="59"/>
  <c r="JT434" i="59"/>
  <c r="JY434" i="59"/>
  <c r="JS434" i="59"/>
  <c r="JU434" i="59"/>
  <c r="JR434" i="59"/>
  <c r="JQ434" i="59"/>
  <c r="JO434" i="59"/>
  <c r="JN434" i="59"/>
  <c r="JM434" i="59"/>
  <c r="JL434" i="59"/>
  <c r="JK434" i="59"/>
  <c r="JJ434" i="59"/>
  <c r="JI434" i="59"/>
  <c r="JP434" i="59"/>
  <c r="JH434" i="59"/>
  <c r="JF434" i="59"/>
  <c r="JC434" i="59"/>
  <c r="JD434" i="59"/>
  <c r="JE434" i="59"/>
  <c r="JB434" i="59"/>
  <c r="JA434" i="59"/>
  <c r="IZ434" i="59"/>
  <c r="IY434" i="59"/>
  <c r="IX434" i="59"/>
  <c r="IW434" i="59"/>
  <c r="IV434" i="59"/>
  <c r="IU434" i="59"/>
  <c r="IT434" i="59"/>
  <c r="IS434" i="59"/>
  <c r="JG434" i="59"/>
  <c r="IR434" i="59"/>
  <c r="IQ434" i="59"/>
  <c r="IP434" i="59"/>
  <c r="IO434" i="59"/>
  <c r="IN434" i="59"/>
  <c r="IM434" i="59"/>
  <c r="IL434" i="59"/>
  <c r="IK434" i="59"/>
  <c r="IJ434" i="59"/>
  <c r="IH434" i="59"/>
  <c r="IF434" i="59"/>
  <c r="IC434" i="59"/>
  <c r="HZ434" i="59"/>
  <c r="HW434" i="59"/>
  <c r="HT434" i="59"/>
  <c r="HS434" i="59"/>
  <c r="HR434" i="59"/>
  <c r="HQ434" i="59"/>
  <c r="HP434" i="59"/>
  <c r="HO434" i="59"/>
  <c r="HN434" i="59"/>
  <c r="HM434" i="59"/>
  <c r="HL434" i="59"/>
  <c r="HK434" i="59"/>
  <c r="IE434" i="59"/>
  <c r="ID434" i="59"/>
  <c r="IB434" i="59"/>
  <c r="HY434" i="59"/>
  <c r="HV434" i="59"/>
  <c r="IG434" i="59"/>
  <c r="II434" i="59"/>
  <c r="IA434" i="59"/>
  <c r="HJ434" i="59"/>
  <c r="HI434" i="59"/>
  <c r="HX434" i="59"/>
  <c r="HU434" i="59"/>
  <c r="HE434" i="59"/>
  <c r="HD434" i="59"/>
  <c r="HC434" i="59"/>
  <c r="HH434" i="59"/>
  <c r="HB434" i="59"/>
  <c r="HG434" i="59"/>
  <c r="HA434" i="59"/>
  <c r="GY434" i="59"/>
  <c r="GX434" i="59"/>
  <c r="GW434" i="59"/>
  <c r="GV434" i="59"/>
  <c r="GU434" i="59"/>
  <c r="GT434" i="59"/>
  <c r="GS434" i="59"/>
  <c r="GR434" i="59"/>
  <c r="GQ434" i="59"/>
  <c r="GP434" i="59"/>
  <c r="GO434" i="59"/>
  <c r="GN434" i="59"/>
  <c r="HF434" i="59"/>
  <c r="GZ434" i="59"/>
  <c r="GM434" i="59"/>
  <c r="GL434" i="59"/>
  <c r="GK434" i="59"/>
  <c r="GJ434" i="59"/>
  <c r="GI434" i="59"/>
  <c r="GH434" i="59"/>
  <c r="GG434" i="59"/>
  <c r="GF434" i="59"/>
  <c r="GE434" i="59"/>
  <c r="GD434" i="59"/>
  <c r="GC434" i="59"/>
  <c r="GB434" i="59"/>
  <c r="GA434" i="59"/>
  <c r="FZ434" i="59"/>
  <c r="FY434" i="59"/>
  <c r="FX434" i="59"/>
  <c r="FW434" i="59"/>
  <c r="FV434" i="59"/>
  <c r="FU434" i="59"/>
  <c r="FT434" i="59"/>
  <c r="FS434" i="59"/>
  <c r="FR434" i="59"/>
  <c r="FQ434" i="59"/>
  <c r="FP434" i="59"/>
  <c r="FO434" i="59"/>
  <c r="FN434" i="59"/>
  <c r="FM434" i="59"/>
  <c r="FL434" i="59"/>
  <c r="FK434" i="59"/>
  <c r="FJ434" i="59"/>
  <c r="FI434" i="59"/>
  <c r="FH434" i="59"/>
  <c r="FG434" i="59"/>
  <c r="FF434" i="59"/>
  <c r="FE434" i="59"/>
  <c r="FD434" i="59"/>
  <c r="FC434" i="59"/>
  <c r="FB434" i="59"/>
  <c r="FA434" i="59"/>
  <c r="EZ434" i="59"/>
  <c r="EY434" i="59"/>
  <c r="EX434" i="59"/>
  <c r="EW434" i="59"/>
  <c r="EV434" i="59"/>
  <c r="EU434" i="59"/>
  <c r="ET434" i="59"/>
  <c r="ES434" i="59"/>
  <c r="ER434" i="59"/>
  <c r="EQ434" i="59"/>
  <c r="EP434" i="59"/>
  <c r="EO434" i="59"/>
  <c r="EN434" i="59"/>
  <c r="EM434" i="59"/>
  <c r="EL434" i="59"/>
  <c r="EK434" i="59"/>
  <c r="EJ434" i="59"/>
  <c r="EI434" i="59"/>
  <c r="EH434" i="59"/>
  <c r="EG434" i="59"/>
  <c r="EF434" i="59"/>
  <c r="EE434" i="59"/>
  <c r="ED434" i="59"/>
  <c r="EC434" i="59"/>
  <c r="EB434" i="59"/>
  <c r="EA434" i="59"/>
  <c r="DZ434" i="59"/>
  <c r="DY434" i="59"/>
  <c r="DX434" i="59"/>
  <c r="DW434" i="59"/>
  <c r="DV434" i="59"/>
  <c r="DU434" i="59"/>
  <c r="DT434" i="59"/>
  <c r="DS434" i="59"/>
  <c r="DR434" i="59"/>
  <c r="DQ434" i="59"/>
  <c r="DP434" i="59"/>
  <c r="DO434" i="59"/>
  <c r="DN434" i="59"/>
  <c r="DM434" i="59"/>
  <c r="DL434" i="59"/>
  <c r="DK434" i="59"/>
  <c r="DJ434" i="59"/>
  <c r="DI434" i="59"/>
  <c r="DH434" i="59"/>
  <c r="DG434" i="59"/>
  <c r="DF434" i="59"/>
  <c r="DE434" i="59"/>
  <c r="DD434" i="59"/>
  <c r="DC434" i="59"/>
  <c r="DB434" i="59"/>
  <c r="DA434" i="59"/>
  <c r="CZ434" i="59"/>
  <c r="CY434" i="59"/>
  <c r="CX434" i="59"/>
  <c r="CW434" i="59"/>
  <c r="CV434" i="59"/>
  <c r="CU434" i="59"/>
  <c r="CT434" i="59"/>
  <c r="CS434" i="59"/>
  <c r="CR434" i="59"/>
  <c r="CQ434" i="59"/>
  <c r="CP434" i="59"/>
  <c r="CO434" i="59"/>
  <c r="CN434" i="59"/>
  <c r="CM434" i="59"/>
  <c r="CL434" i="59"/>
  <c r="CK434" i="59"/>
  <c r="CJ434" i="59"/>
  <c r="CI434" i="59"/>
  <c r="CH434" i="59"/>
  <c r="CG434" i="59"/>
  <c r="CF434" i="59"/>
  <c r="CE434" i="59"/>
  <c r="CD434" i="59"/>
  <c r="CC434" i="59"/>
  <c r="CB434" i="59"/>
  <c r="CA434" i="59"/>
  <c r="BZ434" i="59"/>
  <c r="BY434" i="59"/>
  <c r="BX434" i="59"/>
  <c r="BW434" i="59"/>
  <c r="BV434" i="59"/>
  <c r="BU434" i="59"/>
  <c r="BT434" i="59"/>
  <c r="BS434" i="59"/>
  <c r="BR434" i="59"/>
  <c r="BQ434" i="59"/>
  <c r="BP434" i="59"/>
  <c r="BO434" i="59"/>
  <c r="BN434" i="59"/>
  <c r="BM434" i="59"/>
  <c r="BL434" i="59"/>
  <c r="BK434" i="59"/>
  <c r="BJ434" i="59"/>
  <c r="BI434" i="59"/>
  <c r="BH434" i="59"/>
  <c r="BG434" i="59"/>
  <c r="BF434" i="59"/>
  <c r="BE434" i="59"/>
  <c r="BD434" i="59"/>
  <c r="BC434" i="59"/>
  <c r="BB434" i="59"/>
  <c r="BA434" i="59"/>
  <c r="AZ434" i="59"/>
  <c r="AY434" i="59"/>
  <c r="AX434" i="59"/>
  <c r="AW434" i="59"/>
  <c r="AV434" i="59"/>
  <c r="AU434" i="59"/>
  <c r="AT434" i="59"/>
  <c r="AS434" i="59"/>
  <c r="AR434" i="59"/>
  <c r="AQ434" i="59"/>
  <c r="AP434" i="59"/>
  <c r="AO434" i="59"/>
  <c r="AN434" i="59"/>
  <c r="AM434" i="59"/>
  <c r="AL434" i="59"/>
  <c r="AK434" i="59"/>
  <c r="AJ434" i="59"/>
  <c r="AI434" i="59"/>
  <c r="AH434" i="59"/>
  <c r="AG434" i="59"/>
  <c r="AF434" i="59"/>
  <c r="AE434" i="59"/>
  <c r="AD434" i="59"/>
  <c r="AC434" i="59"/>
  <c r="AB434" i="59"/>
  <c r="AA434" i="59"/>
  <c r="Z434" i="59"/>
  <c r="Y434" i="59"/>
  <c r="X434" i="59"/>
  <c r="W434" i="59"/>
  <c r="V434" i="59"/>
  <c r="U434" i="59"/>
  <c r="T434" i="59"/>
  <c r="S434" i="59"/>
  <c r="R434" i="59"/>
  <c r="Q434" i="59"/>
  <c r="P434" i="59"/>
  <c r="O434" i="59"/>
  <c r="N434" i="59"/>
  <c r="M434" i="59"/>
  <c r="L434" i="59"/>
  <c r="K434" i="59"/>
  <c r="J434" i="59"/>
  <c r="I434" i="59"/>
  <c r="H434" i="59"/>
  <c r="G434" i="59"/>
  <c r="F434" i="59"/>
  <c r="E434" i="59"/>
  <c r="D434" i="59"/>
  <c r="C434" i="59"/>
  <c r="KQ460" i="59"/>
  <c r="KP460" i="59"/>
  <c r="KO460" i="59"/>
  <c r="KM460" i="59"/>
  <c r="KN460" i="59"/>
  <c r="KK460" i="59"/>
  <c r="KJ460" i="59"/>
  <c r="KI460" i="59"/>
  <c r="KH460" i="59"/>
  <c r="KG460" i="59"/>
  <c r="KL460" i="59"/>
  <c r="KF460" i="59"/>
  <c r="KE460" i="59"/>
  <c r="KC460" i="59"/>
  <c r="KD460" i="59"/>
  <c r="KA460" i="59"/>
  <c r="JZ460" i="59"/>
  <c r="JY460" i="59"/>
  <c r="JX460" i="59"/>
  <c r="JW460" i="59"/>
  <c r="JV460" i="59"/>
  <c r="JU460" i="59"/>
  <c r="KB460" i="59"/>
  <c r="JT460" i="59"/>
  <c r="JS460" i="59"/>
  <c r="JP460" i="59"/>
  <c r="JR460" i="59"/>
  <c r="JQ460" i="59"/>
  <c r="JN460" i="59"/>
  <c r="JK460" i="59"/>
  <c r="JH460" i="59"/>
  <c r="JI460" i="59"/>
  <c r="JM460" i="59"/>
  <c r="JJ460" i="59"/>
  <c r="JG460" i="59"/>
  <c r="JF460" i="59"/>
  <c r="JO460" i="59"/>
  <c r="JL460" i="59"/>
  <c r="JC460" i="59"/>
  <c r="JD460" i="59"/>
  <c r="JA460" i="59"/>
  <c r="IZ460" i="59"/>
  <c r="IY460" i="59"/>
  <c r="IX460" i="59"/>
  <c r="IW460" i="59"/>
  <c r="IV460" i="59"/>
  <c r="IU460" i="59"/>
  <c r="IT460" i="59"/>
  <c r="IS460" i="59"/>
  <c r="JE460" i="59"/>
  <c r="JB460" i="59"/>
  <c r="IR460" i="59"/>
  <c r="IQ460" i="59"/>
  <c r="IP460" i="59"/>
  <c r="IO460" i="59"/>
  <c r="IN460" i="59"/>
  <c r="IM460" i="59"/>
  <c r="IL460" i="59"/>
  <c r="IK460" i="59"/>
  <c r="IJ460" i="59"/>
  <c r="II460" i="59"/>
  <c r="IH460" i="59"/>
  <c r="IG460" i="59"/>
  <c r="IF460" i="59"/>
  <c r="IE460" i="59"/>
  <c r="ID460" i="59"/>
  <c r="IC460" i="59"/>
  <c r="IB460" i="59"/>
  <c r="IA460" i="59"/>
  <c r="HZ460" i="59"/>
  <c r="HY460" i="59"/>
  <c r="HX460" i="59"/>
  <c r="HW460" i="59"/>
  <c r="HV460" i="59"/>
  <c r="HU460" i="59"/>
  <c r="HT460" i="59"/>
  <c r="HS460" i="59"/>
  <c r="HR460" i="59"/>
  <c r="HQ460" i="59"/>
  <c r="HP460" i="59"/>
  <c r="HO460" i="59"/>
  <c r="HN460" i="59"/>
  <c r="HM460" i="59"/>
  <c r="HL460" i="59"/>
  <c r="HK460" i="59"/>
  <c r="HJ460" i="59"/>
  <c r="HI460" i="59"/>
  <c r="HH460" i="59"/>
  <c r="HG460" i="59"/>
  <c r="HF460" i="59"/>
  <c r="HE460" i="59"/>
  <c r="HD460" i="59"/>
  <c r="HC460" i="59"/>
  <c r="HB460" i="59"/>
  <c r="HA460" i="59"/>
  <c r="GZ460" i="59"/>
  <c r="GY460" i="59"/>
  <c r="GX460" i="59"/>
  <c r="GW460" i="59"/>
  <c r="GV460" i="59"/>
  <c r="GU460" i="59"/>
  <c r="GT460" i="59"/>
  <c r="GS460" i="59"/>
  <c r="GR460" i="59"/>
  <c r="GQ460" i="59"/>
  <c r="GP460" i="59"/>
  <c r="GO460" i="59"/>
  <c r="GN460" i="59"/>
  <c r="GM460" i="59"/>
  <c r="GL460" i="59"/>
  <c r="GK460" i="59"/>
  <c r="GJ460" i="59"/>
  <c r="GI460" i="59"/>
  <c r="GH460" i="59"/>
  <c r="GG460" i="59"/>
  <c r="GF460" i="59"/>
  <c r="GE460" i="59"/>
  <c r="GD460" i="59"/>
  <c r="GC460" i="59"/>
  <c r="GB460" i="59"/>
  <c r="GA460" i="59"/>
  <c r="FZ460" i="59"/>
  <c r="FY460" i="59"/>
  <c r="FX460" i="59"/>
  <c r="FW460" i="59"/>
  <c r="FV460" i="59"/>
  <c r="FU460" i="59"/>
  <c r="FT460" i="59"/>
  <c r="FS460" i="59"/>
  <c r="FR460" i="59"/>
  <c r="FQ460" i="59"/>
  <c r="FP460" i="59"/>
  <c r="FO460" i="59"/>
  <c r="FN460" i="59"/>
  <c r="FM460" i="59"/>
  <c r="FL460" i="59"/>
  <c r="FK460" i="59"/>
  <c r="FJ460" i="59"/>
  <c r="FI460" i="59"/>
  <c r="FH460" i="59"/>
  <c r="FG460" i="59"/>
  <c r="FF460" i="59"/>
  <c r="FE460" i="59"/>
  <c r="FD460" i="59"/>
  <c r="FC460" i="59"/>
  <c r="FB460" i="59"/>
  <c r="FA460" i="59"/>
  <c r="EZ460" i="59"/>
  <c r="EY460" i="59"/>
  <c r="EX460" i="59"/>
  <c r="EW460" i="59"/>
  <c r="EV460" i="59"/>
  <c r="EU460" i="59"/>
  <c r="ET460" i="59"/>
  <c r="ES460" i="59"/>
  <c r="ER460" i="59"/>
  <c r="EQ460" i="59"/>
  <c r="EP460" i="59"/>
  <c r="EO460" i="59"/>
  <c r="EN460" i="59"/>
  <c r="EM460" i="59"/>
  <c r="EL460" i="59"/>
  <c r="EK460" i="59"/>
  <c r="EJ460" i="59"/>
  <c r="EI460" i="59"/>
  <c r="EH460" i="59"/>
  <c r="EG460" i="59"/>
  <c r="EF460" i="59"/>
  <c r="EE460" i="59"/>
  <c r="ED460" i="59"/>
  <c r="EC460" i="59"/>
  <c r="EB460" i="59"/>
  <c r="EA460" i="59"/>
  <c r="DZ460" i="59"/>
  <c r="DY460" i="59"/>
  <c r="DX460" i="59"/>
  <c r="DW460" i="59"/>
  <c r="DV460" i="59"/>
  <c r="DU460" i="59"/>
  <c r="DT460" i="59"/>
  <c r="DS460" i="59"/>
  <c r="DR460" i="59"/>
  <c r="DQ460" i="59"/>
  <c r="DP460" i="59"/>
  <c r="DO460" i="59"/>
  <c r="DN460" i="59"/>
  <c r="DM460" i="59"/>
  <c r="DL460" i="59"/>
  <c r="DK460" i="59"/>
  <c r="DJ460" i="59"/>
  <c r="DI460" i="59"/>
  <c r="DH460" i="59"/>
  <c r="DG460" i="59"/>
  <c r="DF460" i="59"/>
  <c r="DE460" i="59"/>
  <c r="DD460" i="59"/>
  <c r="DC460" i="59"/>
  <c r="DB460" i="59"/>
  <c r="DA460" i="59"/>
  <c r="CZ460" i="59"/>
  <c r="CY460" i="59"/>
  <c r="CX460" i="59"/>
  <c r="CW460" i="59"/>
  <c r="CV460" i="59"/>
  <c r="CU460" i="59"/>
  <c r="CT460" i="59"/>
  <c r="CS460" i="59"/>
  <c r="CR460" i="59"/>
  <c r="CQ460" i="59"/>
  <c r="CP460" i="59"/>
  <c r="CO460" i="59"/>
  <c r="CN460" i="59"/>
  <c r="CM460" i="59"/>
  <c r="CL460" i="59"/>
  <c r="CK460" i="59"/>
  <c r="CJ460" i="59"/>
  <c r="CI460" i="59"/>
  <c r="CH460" i="59"/>
  <c r="CG460" i="59"/>
  <c r="CF460" i="59"/>
  <c r="CE460" i="59"/>
  <c r="CD460" i="59"/>
  <c r="CC460" i="59"/>
  <c r="CB460" i="59"/>
  <c r="CA460" i="59"/>
  <c r="BZ460" i="59"/>
  <c r="BY460" i="59"/>
  <c r="BX460" i="59"/>
  <c r="BW460" i="59"/>
  <c r="BV460" i="59"/>
  <c r="BU460" i="59"/>
  <c r="BT460" i="59"/>
  <c r="BS460" i="59"/>
  <c r="BR460" i="59"/>
  <c r="BQ460" i="59"/>
  <c r="BP460" i="59"/>
  <c r="BO460" i="59"/>
  <c r="BN460" i="59"/>
  <c r="BM460" i="59"/>
  <c r="BL460" i="59"/>
  <c r="BK460" i="59"/>
  <c r="BJ460" i="59"/>
  <c r="BI460" i="59"/>
  <c r="BH460" i="59"/>
  <c r="BG460" i="59"/>
  <c r="BF460" i="59"/>
  <c r="BE460" i="59"/>
  <c r="BD460" i="59"/>
  <c r="BC460" i="59"/>
  <c r="BB460" i="59"/>
  <c r="BA460" i="59"/>
  <c r="AZ460" i="59"/>
  <c r="AY460" i="59"/>
  <c r="AX460" i="59"/>
  <c r="AW460" i="59"/>
  <c r="AV460" i="59"/>
  <c r="AU460" i="59"/>
  <c r="AT460" i="59"/>
  <c r="AS460" i="59"/>
  <c r="AR460" i="59"/>
  <c r="AQ460" i="59"/>
  <c r="AP460" i="59"/>
  <c r="AO460" i="59"/>
  <c r="AN460" i="59"/>
  <c r="AM460" i="59"/>
  <c r="AL460" i="59"/>
  <c r="AK460" i="59"/>
  <c r="AJ460" i="59"/>
  <c r="AI460" i="59"/>
  <c r="AH460" i="59"/>
  <c r="AG460" i="59"/>
  <c r="AF460" i="59"/>
  <c r="AE460" i="59"/>
  <c r="AD460" i="59"/>
  <c r="AC460" i="59"/>
  <c r="AB460" i="59"/>
  <c r="AA460" i="59"/>
  <c r="Z460" i="59"/>
  <c r="Y460" i="59"/>
  <c r="X460" i="59"/>
  <c r="W460" i="59"/>
  <c r="V460" i="59"/>
  <c r="U460" i="59"/>
  <c r="T460" i="59"/>
  <c r="S460" i="59"/>
  <c r="R460" i="59"/>
  <c r="Q460" i="59"/>
  <c r="P460" i="59"/>
  <c r="O460" i="59"/>
  <c r="N460" i="59"/>
  <c r="M460" i="59"/>
  <c r="L460" i="59"/>
  <c r="K460" i="59"/>
  <c r="J460" i="59"/>
  <c r="I460" i="59"/>
  <c r="H460" i="59"/>
  <c r="G460" i="59"/>
  <c r="F460" i="59"/>
  <c r="E460" i="59"/>
  <c r="D460" i="59"/>
  <c r="C460" i="59"/>
  <c r="KQ463" i="59"/>
  <c r="KP463" i="59"/>
  <c r="KO463" i="59"/>
  <c r="KN463" i="59"/>
  <c r="KM463" i="59"/>
  <c r="KL463" i="59"/>
  <c r="KK463" i="59"/>
  <c r="KJ463" i="59"/>
  <c r="KI463" i="59"/>
  <c r="KH463" i="59"/>
  <c r="KG463" i="59"/>
  <c r="KF463" i="59"/>
  <c r="KD463" i="59"/>
  <c r="KC463" i="59"/>
  <c r="KE463" i="59"/>
  <c r="KB463" i="59"/>
  <c r="JZ463" i="59"/>
  <c r="JY463" i="59"/>
  <c r="JX463" i="59"/>
  <c r="JW463" i="59"/>
  <c r="JV463" i="59"/>
  <c r="JU463" i="59"/>
  <c r="KA463" i="59"/>
  <c r="JT463" i="59"/>
  <c r="JQ463" i="59"/>
  <c r="JS463" i="59"/>
  <c r="JR463" i="59"/>
  <c r="JO463" i="59"/>
  <c r="JP463" i="59"/>
  <c r="JM463" i="59"/>
  <c r="JH463" i="59"/>
  <c r="JL463" i="59"/>
  <c r="JI463" i="59"/>
  <c r="JG463" i="59"/>
  <c r="JF463" i="59"/>
  <c r="JJ463" i="59"/>
  <c r="JN463" i="59"/>
  <c r="JK463" i="59"/>
  <c r="JB463" i="59"/>
  <c r="JC463" i="59"/>
  <c r="JA463" i="59"/>
  <c r="IZ463" i="59"/>
  <c r="IY463" i="59"/>
  <c r="IX463" i="59"/>
  <c r="IW463" i="59"/>
  <c r="IV463" i="59"/>
  <c r="IU463" i="59"/>
  <c r="IT463" i="59"/>
  <c r="IS463" i="59"/>
  <c r="JD463" i="59"/>
  <c r="JE463" i="59"/>
  <c r="IR463" i="59"/>
  <c r="IQ463" i="59"/>
  <c r="IP463" i="59"/>
  <c r="IO463" i="59"/>
  <c r="IN463" i="59"/>
  <c r="IM463" i="59"/>
  <c r="IL463" i="59"/>
  <c r="IK463" i="59"/>
  <c r="IJ463" i="59"/>
  <c r="II463" i="59"/>
  <c r="IH463" i="59"/>
  <c r="IG463" i="59"/>
  <c r="IF463" i="59"/>
  <c r="IE463" i="59"/>
  <c r="ID463" i="59"/>
  <c r="IC463" i="59"/>
  <c r="IB463" i="59"/>
  <c r="IA463" i="59"/>
  <c r="HZ463" i="59"/>
  <c r="HY463" i="59"/>
  <c r="HX463" i="59"/>
  <c r="HW463" i="59"/>
  <c r="HV463" i="59"/>
  <c r="HU463" i="59"/>
  <c r="HT463" i="59"/>
  <c r="HS463" i="59"/>
  <c r="HR463" i="59"/>
  <c r="HQ463" i="59"/>
  <c r="HP463" i="59"/>
  <c r="HO463" i="59"/>
  <c r="HN463" i="59"/>
  <c r="HM463" i="59"/>
  <c r="HL463" i="59"/>
  <c r="HK463" i="59"/>
  <c r="HJ463" i="59"/>
  <c r="HI463" i="59"/>
  <c r="HH463" i="59"/>
  <c r="HG463" i="59"/>
  <c r="HF463" i="59"/>
  <c r="HE463" i="59"/>
  <c r="HD463" i="59"/>
  <c r="HC463" i="59"/>
  <c r="HB463" i="59"/>
  <c r="HA463" i="59"/>
  <c r="GZ463" i="59"/>
  <c r="GY463" i="59"/>
  <c r="GX463" i="59"/>
  <c r="GW463" i="59"/>
  <c r="GV463" i="59"/>
  <c r="GU463" i="59"/>
  <c r="GT463" i="59"/>
  <c r="GS463" i="59"/>
  <c r="GR463" i="59"/>
  <c r="GQ463" i="59"/>
  <c r="GP463" i="59"/>
  <c r="GO463" i="59"/>
  <c r="GN463" i="59"/>
  <c r="GM463" i="59"/>
  <c r="GL463" i="59"/>
  <c r="GK463" i="59"/>
  <c r="GJ463" i="59"/>
  <c r="GI463" i="59"/>
  <c r="GH463" i="59"/>
  <c r="GG463" i="59"/>
  <c r="GF463" i="59"/>
  <c r="GE463" i="59"/>
  <c r="GD463" i="59"/>
  <c r="GC463" i="59"/>
  <c r="GB463" i="59"/>
  <c r="GA463" i="59"/>
  <c r="FZ463" i="59"/>
  <c r="FY463" i="59"/>
  <c r="FX463" i="59"/>
  <c r="FW463" i="59"/>
  <c r="FV463" i="59"/>
  <c r="FU463" i="59"/>
  <c r="FT463" i="59"/>
  <c r="FS463" i="59"/>
  <c r="FR463" i="59"/>
  <c r="FQ463" i="59"/>
  <c r="FP463" i="59"/>
  <c r="FO463" i="59"/>
  <c r="FN463" i="59"/>
  <c r="FM463" i="59"/>
  <c r="FL463" i="59"/>
  <c r="FK463" i="59"/>
  <c r="FJ463" i="59"/>
  <c r="FI463" i="59"/>
  <c r="FH463" i="59"/>
  <c r="FG463" i="59"/>
  <c r="FF463" i="59"/>
  <c r="FE463" i="59"/>
  <c r="FD463" i="59"/>
  <c r="FC463" i="59"/>
  <c r="FB463" i="59"/>
  <c r="FA463" i="59"/>
  <c r="EZ463" i="59"/>
  <c r="EY463" i="59"/>
  <c r="EX463" i="59"/>
  <c r="EW463" i="59"/>
  <c r="EV463" i="59"/>
  <c r="EU463" i="59"/>
  <c r="ET463" i="59"/>
  <c r="ES463" i="59"/>
  <c r="ER463" i="59"/>
  <c r="EQ463" i="59"/>
  <c r="EP463" i="59"/>
  <c r="EO463" i="59"/>
  <c r="EN463" i="59"/>
  <c r="EM463" i="59"/>
  <c r="EL463" i="59"/>
  <c r="EK463" i="59"/>
  <c r="EJ463" i="59"/>
  <c r="EI463" i="59"/>
  <c r="EH463" i="59"/>
  <c r="EG463" i="59"/>
  <c r="EF463" i="59"/>
  <c r="EE463" i="59"/>
  <c r="ED463" i="59"/>
  <c r="EC463" i="59"/>
  <c r="EB463" i="59"/>
  <c r="EA463" i="59"/>
  <c r="DZ463" i="59"/>
  <c r="DY463" i="59"/>
  <c r="DX463" i="59"/>
  <c r="DW463" i="59"/>
  <c r="DV463" i="59"/>
  <c r="DU463" i="59"/>
  <c r="DT463" i="59"/>
  <c r="DS463" i="59"/>
  <c r="DR463" i="59"/>
  <c r="DQ463" i="59"/>
  <c r="DP463" i="59"/>
  <c r="DO463" i="59"/>
  <c r="DN463" i="59"/>
  <c r="DM463" i="59"/>
  <c r="DL463" i="59"/>
  <c r="DK463" i="59"/>
  <c r="DJ463" i="59"/>
  <c r="DI463" i="59"/>
  <c r="DH463" i="59"/>
  <c r="DG463" i="59"/>
  <c r="DF463" i="59"/>
  <c r="DE463" i="59"/>
  <c r="DD463" i="59"/>
  <c r="DC463" i="59"/>
  <c r="DB463" i="59"/>
  <c r="DA463" i="59"/>
  <c r="CZ463" i="59"/>
  <c r="CY463" i="59"/>
  <c r="CX463" i="59"/>
  <c r="CW463" i="59"/>
  <c r="CV463" i="59"/>
  <c r="CU463" i="59"/>
  <c r="CT463" i="59"/>
  <c r="CS463" i="59"/>
  <c r="CR463" i="59"/>
  <c r="CQ463" i="59"/>
  <c r="CP463" i="59"/>
  <c r="CO463" i="59"/>
  <c r="CN463" i="59"/>
  <c r="CM463" i="59"/>
  <c r="CL463" i="59"/>
  <c r="CK463" i="59"/>
  <c r="CJ463" i="59"/>
  <c r="CI463" i="59"/>
  <c r="CH463" i="59"/>
  <c r="CG463" i="59"/>
  <c r="CF463" i="59"/>
  <c r="CE463" i="59"/>
  <c r="CD463" i="59"/>
  <c r="CC463" i="59"/>
  <c r="CB463" i="59"/>
  <c r="CA463" i="59"/>
  <c r="BZ463" i="59"/>
  <c r="BY463" i="59"/>
  <c r="BX463" i="59"/>
  <c r="BW463" i="59"/>
  <c r="BV463" i="59"/>
  <c r="BU463" i="59"/>
  <c r="BT463" i="59"/>
  <c r="BS463" i="59"/>
  <c r="BR463" i="59"/>
  <c r="BQ463" i="59"/>
  <c r="BP463" i="59"/>
  <c r="BO463" i="59"/>
  <c r="BN463" i="59"/>
  <c r="BM463" i="59"/>
  <c r="BL463" i="59"/>
  <c r="BK463" i="59"/>
  <c r="BJ463" i="59"/>
  <c r="BI463" i="59"/>
  <c r="BH463" i="59"/>
  <c r="BG463" i="59"/>
  <c r="BF463" i="59"/>
  <c r="BE463" i="59"/>
  <c r="BD463" i="59"/>
  <c r="BC463" i="59"/>
  <c r="BB463" i="59"/>
  <c r="BA463" i="59"/>
  <c r="AZ463" i="59"/>
  <c r="AY463" i="59"/>
  <c r="AX463" i="59"/>
  <c r="AW463" i="59"/>
  <c r="AV463" i="59"/>
  <c r="AU463" i="59"/>
  <c r="AT463" i="59"/>
  <c r="AS463" i="59"/>
  <c r="AR463" i="59"/>
  <c r="AQ463" i="59"/>
  <c r="AP463" i="59"/>
  <c r="AO463" i="59"/>
  <c r="AN463" i="59"/>
  <c r="AM463" i="59"/>
  <c r="AL463" i="59"/>
  <c r="AK463" i="59"/>
  <c r="AJ463" i="59"/>
  <c r="AI463" i="59"/>
  <c r="AH463" i="59"/>
  <c r="AG463" i="59"/>
  <c r="AF463" i="59"/>
  <c r="AE463" i="59"/>
  <c r="AD463" i="59"/>
  <c r="AC463" i="59"/>
  <c r="AB463" i="59"/>
  <c r="AA463" i="59"/>
  <c r="Z463" i="59"/>
  <c r="Y463" i="59"/>
  <c r="X463" i="59"/>
  <c r="W463" i="59"/>
  <c r="V463" i="59"/>
  <c r="U463" i="59"/>
  <c r="T463" i="59"/>
  <c r="S463" i="59"/>
  <c r="R463" i="59"/>
  <c r="Q463" i="59"/>
  <c r="P463" i="59"/>
  <c r="O463" i="59"/>
  <c r="N463" i="59"/>
  <c r="M463" i="59"/>
  <c r="L463" i="59"/>
  <c r="K463" i="59"/>
  <c r="J463" i="59"/>
  <c r="I463" i="59"/>
  <c r="H463" i="59"/>
  <c r="G463" i="59"/>
  <c r="F463" i="59"/>
  <c r="E463" i="59"/>
  <c r="D463" i="59"/>
  <c r="C463" i="59"/>
  <c r="KN438" i="59"/>
  <c r="KM438" i="59"/>
  <c r="KK438" i="59"/>
  <c r="KP438" i="59"/>
  <c r="KQ438" i="59"/>
  <c r="KO438" i="59"/>
  <c r="KH438" i="59"/>
  <c r="KI438" i="59"/>
  <c r="KJ438" i="59"/>
  <c r="KE438" i="59"/>
  <c r="KF438" i="59"/>
  <c r="KL438" i="59"/>
  <c r="KG438" i="59"/>
  <c r="KD438" i="59"/>
  <c r="JY438" i="59"/>
  <c r="JX438" i="59"/>
  <c r="KC438" i="59"/>
  <c r="JZ438" i="59"/>
  <c r="KB438" i="59"/>
  <c r="KA438" i="59"/>
  <c r="JV438" i="59"/>
  <c r="JW438" i="59"/>
  <c r="JU438" i="59"/>
  <c r="JS438" i="59"/>
  <c r="JR438" i="59"/>
  <c r="JQ438" i="59"/>
  <c r="JP438" i="59"/>
  <c r="JO438" i="59"/>
  <c r="JT438" i="59"/>
  <c r="JN438" i="59"/>
  <c r="JM438" i="59"/>
  <c r="JL438" i="59"/>
  <c r="JK438" i="59"/>
  <c r="JI438" i="59"/>
  <c r="JJ438" i="59"/>
  <c r="JH438" i="59"/>
  <c r="JG438" i="59"/>
  <c r="JF438" i="59"/>
  <c r="JE438" i="59"/>
  <c r="JD438" i="59"/>
  <c r="JC438" i="59"/>
  <c r="JB438" i="59"/>
  <c r="JA438" i="59"/>
  <c r="IZ438" i="59"/>
  <c r="IY438" i="59"/>
  <c r="IX438" i="59"/>
  <c r="IW438" i="59"/>
  <c r="IV438" i="59"/>
  <c r="IU438" i="59"/>
  <c r="IT438" i="59"/>
  <c r="IS438" i="59"/>
  <c r="IR438" i="59"/>
  <c r="IQ438" i="59"/>
  <c r="IP438" i="59"/>
  <c r="IO438" i="59"/>
  <c r="IN438" i="59"/>
  <c r="IM438" i="59"/>
  <c r="IL438" i="59"/>
  <c r="IK438" i="59"/>
  <c r="IJ438" i="59"/>
  <c r="II438" i="59"/>
  <c r="IH438" i="59"/>
  <c r="IG438" i="59"/>
  <c r="IF438" i="59"/>
  <c r="IE438" i="59"/>
  <c r="ID438" i="59"/>
  <c r="IC438" i="59"/>
  <c r="IB438" i="59"/>
  <c r="IA438" i="59"/>
  <c r="HZ438" i="59"/>
  <c r="HY438" i="59"/>
  <c r="HX438" i="59"/>
  <c r="HW438" i="59"/>
  <c r="HV438" i="59"/>
  <c r="HU438" i="59"/>
  <c r="HS438" i="59"/>
  <c r="HM438" i="59"/>
  <c r="HK438" i="59"/>
  <c r="HR438" i="59"/>
  <c r="HL438" i="59"/>
  <c r="HJ438" i="59"/>
  <c r="HI438" i="59"/>
  <c r="HH438" i="59"/>
  <c r="HG438" i="59"/>
  <c r="HF438" i="59"/>
  <c r="HE438" i="59"/>
  <c r="HD438" i="59"/>
  <c r="HC438" i="59"/>
  <c r="HB438" i="59"/>
  <c r="HA438" i="59"/>
  <c r="GZ438" i="59"/>
  <c r="HQ438" i="59"/>
  <c r="HP438" i="59"/>
  <c r="HO438" i="59"/>
  <c r="HT438" i="59"/>
  <c r="HN438" i="59"/>
  <c r="GY438" i="59"/>
  <c r="GX438" i="59"/>
  <c r="GW438" i="59"/>
  <c r="GV438" i="59"/>
  <c r="GU438" i="59"/>
  <c r="GT438" i="59"/>
  <c r="GS438" i="59"/>
  <c r="GR438" i="59"/>
  <c r="GQ438" i="59"/>
  <c r="GP438" i="59"/>
  <c r="GO438" i="59"/>
  <c r="GN438" i="59"/>
  <c r="GM438" i="59"/>
  <c r="GL438" i="59"/>
  <c r="GK438" i="59"/>
  <c r="GJ438" i="59"/>
  <c r="GI438" i="59"/>
  <c r="GH438" i="59"/>
  <c r="GG438" i="59"/>
  <c r="GF438" i="59"/>
  <c r="GE438" i="59"/>
  <c r="GD438" i="59"/>
  <c r="GC438" i="59"/>
  <c r="GB438" i="59"/>
  <c r="GA438" i="59"/>
  <c r="FZ438" i="59"/>
  <c r="FY438" i="59"/>
  <c r="FX438" i="59"/>
  <c r="FW438" i="59"/>
  <c r="FV438" i="59"/>
  <c r="FU438" i="59"/>
  <c r="FT438" i="59"/>
  <c r="FS438" i="59"/>
  <c r="FR438" i="59"/>
  <c r="FQ438" i="59"/>
  <c r="FP438" i="59"/>
  <c r="FO438" i="59"/>
  <c r="FN438" i="59"/>
  <c r="FM438" i="59"/>
  <c r="FL438" i="59"/>
  <c r="FK438" i="59"/>
  <c r="FJ438" i="59"/>
  <c r="FI438" i="59"/>
  <c r="FH438" i="59"/>
  <c r="FG438" i="59"/>
  <c r="FF438" i="59"/>
  <c r="FE438" i="59"/>
  <c r="FD438" i="59"/>
  <c r="FC438" i="59"/>
  <c r="FB438" i="59"/>
  <c r="FA438" i="59"/>
  <c r="EZ438" i="59"/>
  <c r="EY438" i="59"/>
  <c r="EX438" i="59"/>
  <c r="EW438" i="59"/>
  <c r="EV438" i="59"/>
  <c r="EU438" i="59"/>
  <c r="ET438" i="59"/>
  <c r="ES438" i="59"/>
  <c r="ER438" i="59"/>
  <c r="EQ438" i="59"/>
  <c r="EP438" i="59"/>
  <c r="EO438" i="59"/>
  <c r="EN438" i="59"/>
  <c r="EM438" i="59"/>
  <c r="EL438" i="59"/>
  <c r="EK438" i="59"/>
  <c r="EJ438" i="59"/>
  <c r="EI438" i="59"/>
  <c r="EH438" i="59"/>
  <c r="EG438" i="59"/>
  <c r="EF438" i="59"/>
  <c r="EE438" i="59"/>
  <c r="ED438" i="59"/>
  <c r="EC438" i="59"/>
  <c r="EB438" i="59"/>
  <c r="EA438" i="59"/>
  <c r="DZ438" i="59"/>
  <c r="DY438" i="59"/>
  <c r="DX438" i="59"/>
  <c r="DW438" i="59"/>
  <c r="DV438" i="59"/>
  <c r="DU438" i="59"/>
  <c r="DT438" i="59"/>
  <c r="DS438" i="59"/>
  <c r="DR438" i="59"/>
  <c r="DQ438" i="59"/>
  <c r="DP438" i="59"/>
  <c r="DO438" i="59"/>
  <c r="DN438" i="59"/>
  <c r="DM438" i="59"/>
  <c r="DL438" i="59"/>
  <c r="DK438" i="59"/>
  <c r="DJ438" i="59"/>
  <c r="DI438" i="59"/>
  <c r="DH438" i="59"/>
  <c r="DG438" i="59"/>
  <c r="DF438" i="59"/>
  <c r="DE438" i="59"/>
  <c r="DD438" i="59"/>
  <c r="DC438" i="59"/>
  <c r="DB438" i="59"/>
  <c r="DA438" i="59"/>
  <c r="CZ438" i="59"/>
  <c r="CY438" i="59"/>
  <c r="CX438" i="59"/>
  <c r="CW438" i="59"/>
  <c r="CV438" i="59"/>
  <c r="CU438" i="59"/>
  <c r="CT438" i="59"/>
  <c r="CS438" i="59"/>
  <c r="CR438" i="59"/>
  <c r="CQ438" i="59"/>
  <c r="CP438" i="59"/>
  <c r="CO438" i="59"/>
  <c r="CN438" i="59"/>
  <c r="CM438" i="59"/>
  <c r="CL438" i="59"/>
  <c r="CK438" i="59"/>
  <c r="CJ438" i="59"/>
  <c r="CI438" i="59"/>
  <c r="CH438" i="59"/>
  <c r="CG438" i="59"/>
  <c r="CF438" i="59"/>
  <c r="CE438" i="59"/>
  <c r="CD438" i="59"/>
  <c r="CC438" i="59"/>
  <c r="CB438" i="59"/>
  <c r="CA438" i="59"/>
  <c r="BZ438" i="59"/>
  <c r="BY438" i="59"/>
  <c r="BX438" i="59"/>
  <c r="BW438" i="59"/>
  <c r="BV438" i="59"/>
  <c r="BU438" i="59"/>
  <c r="BT438" i="59"/>
  <c r="BS438" i="59"/>
  <c r="BR438" i="59"/>
  <c r="BQ438" i="59"/>
  <c r="BP438" i="59"/>
  <c r="BO438" i="59"/>
  <c r="BN438" i="59"/>
  <c r="BM438" i="59"/>
  <c r="BL438" i="59"/>
  <c r="BK438" i="59"/>
  <c r="BJ438" i="59"/>
  <c r="BI438" i="59"/>
  <c r="BH438" i="59"/>
  <c r="BG438" i="59"/>
  <c r="BF438" i="59"/>
  <c r="BE438" i="59"/>
  <c r="BD438" i="59"/>
  <c r="BC438" i="59"/>
  <c r="BB438" i="59"/>
  <c r="BA438" i="59"/>
  <c r="AZ438" i="59"/>
  <c r="AY438" i="59"/>
  <c r="AX438" i="59"/>
  <c r="AW438" i="59"/>
  <c r="AV438" i="59"/>
  <c r="AU438" i="59"/>
  <c r="AT438" i="59"/>
  <c r="AS438" i="59"/>
  <c r="AR438" i="59"/>
  <c r="AQ438" i="59"/>
  <c r="AP438" i="59"/>
  <c r="AO438" i="59"/>
  <c r="AN438" i="59"/>
  <c r="AM438" i="59"/>
  <c r="AL438" i="59"/>
  <c r="AK438" i="59"/>
  <c r="AJ438" i="59"/>
  <c r="AI438" i="59"/>
  <c r="AH438" i="59"/>
  <c r="AG438" i="59"/>
  <c r="AF438" i="59"/>
  <c r="AE438" i="59"/>
  <c r="AD438" i="59"/>
  <c r="AC438" i="59"/>
  <c r="AB438" i="59"/>
  <c r="AA438" i="59"/>
  <c r="Z438" i="59"/>
  <c r="Y438" i="59"/>
  <c r="X438" i="59"/>
  <c r="W438" i="59"/>
  <c r="V438" i="59"/>
  <c r="U438" i="59"/>
  <c r="T438" i="59"/>
  <c r="S438" i="59"/>
  <c r="R438" i="59"/>
  <c r="Q438" i="59"/>
  <c r="P438" i="59"/>
  <c r="O438" i="59"/>
  <c r="N438" i="59"/>
  <c r="M438" i="59"/>
  <c r="L438" i="59"/>
  <c r="K438" i="59"/>
  <c r="J438" i="59"/>
  <c r="I438" i="59"/>
  <c r="H438" i="59"/>
  <c r="G438" i="59"/>
  <c r="F438" i="59"/>
  <c r="E438" i="59"/>
  <c r="D438" i="59"/>
  <c r="C438" i="59"/>
  <c r="KQ453" i="59"/>
  <c r="KN453" i="59"/>
  <c r="KM453" i="59"/>
  <c r="KO453" i="59"/>
  <c r="KP453" i="59"/>
  <c r="KL453" i="59"/>
  <c r="KK453" i="59"/>
  <c r="KI453" i="59"/>
  <c r="KJ453" i="59"/>
  <c r="KH453" i="59"/>
  <c r="KD453" i="59"/>
  <c r="KC453" i="59"/>
  <c r="KG453" i="59"/>
  <c r="KF453" i="59"/>
  <c r="KE453" i="59"/>
  <c r="JZ453" i="59"/>
  <c r="JY453" i="59"/>
  <c r="JX453" i="59"/>
  <c r="KB453" i="59"/>
  <c r="KA453" i="59"/>
  <c r="JW453" i="59"/>
  <c r="JU453" i="59"/>
  <c r="JV453" i="59"/>
  <c r="JS453" i="59"/>
  <c r="JR453" i="59"/>
  <c r="JQ453" i="59"/>
  <c r="JP453" i="59"/>
  <c r="JO453" i="59"/>
  <c r="JT453" i="59"/>
  <c r="JN453" i="59"/>
  <c r="JM453" i="59"/>
  <c r="JL453" i="59"/>
  <c r="JK453" i="59"/>
  <c r="JH453" i="59"/>
  <c r="JI453" i="59"/>
  <c r="JJ453" i="59"/>
  <c r="JG453" i="59"/>
  <c r="JF453" i="59"/>
  <c r="JE453" i="59"/>
  <c r="JD453" i="59"/>
  <c r="JC453" i="59"/>
  <c r="JB453" i="59"/>
  <c r="JA453" i="59"/>
  <c r="IZ453" i="59"/>
  <c r="IY453" i="59"/>
  <c r="IX453" i="59"/>
  <c r="IW453" i="59"/>
  <c r="IV453" i="59"/>
  <c r="IU453" i="59"/>
  <c r="IT453" i="59"/>
  <c r="IS453" i="59"/>
  <c r="IR453" i="59"/>
  <c r="IQ453" i="59"/>
  <c r="IP453" i="59"/>
  <c r="IO453" i="59"/>
  <c r="IN453" i="59"/>
  <c r="IM453" i="59"/>
  <c r="IL453" i="59"/>
  <c r="IK453" i="59"/>
  <c r="IJ453" i="59"/>
  <c r="II453" i="59"/>
  <c r="IH453" i="59"/>
  <c r="IG453" i="59"/>
  <c r="IF453" i="59"/>
  <c r="IE453" i="59"/>
  <c r="ID453" i="59"/>
  <c r="IC453" i="59"/>
  <c r="IB453" i="59"/>
  <c r="IA453" i="59"/>
  <c r="HZ453" i="59"/>
  <c r="HY453" i="59"/>
  <c r="HX453" i="59"/>
  <c r="HW453" i="59"/>
  <c r="HV453" i="59"/>
  <c r="HU453" i="59"/>
  <c r="HT453" i="59"/>
  <c r="HN453" i="59"/>
  <c r="HS453" i="59"/>
  <c r="HM453" i="59"/>
  <c r="HJ453" i="59"/>
  <c r="HI453" i="59"/>
  <c r="HH453" i="59"/>
  <c r="HG453" i="59"/>
  <c r="HF453" i="59"/>
  <c r="HE453" i="59"/>
  <c r="HD453" i="59"/>
  <c r="HC453" i="59"/>
  <c r="HB453" i="59"/>
  <c r="HA453" i="59"/>
  <c r="GZ453" i="59"/>
  <c r="HR453" i="59"/>
  <c r="HL453" i="59"/>
  <c r="HK453" i="59"/>
  <c r="HQ453" i="59"/>
  <c r="HP453" i="59"/>
  <c r="HO453" i="59"/>
  <c r="GY453" i="59"/>
  <c r="GX453" i="59"/>
  <c r="GW453" i="59"/>
  <c r="GV453" i="59"/>
  <c r="GU453" i="59"/>
  <c r="GT453" i="59"/>
  <c r="GS453" i="59"/>
  <c r="GR453" i="59"/>
  <c r="GQ453" i="59"/>
  <c r="GP453" i="59"/>
  <c r="GO453" i="59"/>
  <c r="GN453" i="59"/>
  <c r="GM453" i="59"/>
  <c r="GL453" i="59"/>
  <c r="GK453" i="59"/>
  <c r="GJ453" i="59"/>
  <c r="GI453" i="59"/>
  <c r="GH453" i="59"/>
  <c r="GG453" i="59"/>
  <c r="GF453" i="59"/>
  <c r="GE453" i="59"/>
  <c r="GD453" i="59"/>
  <c r="GC453" i="59"/>
  <c r="GB453" i="59"/>
  <c r="GA453" i="59"/>
  <c r="FZ453" i="59"/>
  <c r="FY453" i="59"/>
  <c r="FX453" i="59"/>
  <c r="FW453" i="59"/>
  <c r="FV453" i="59"/>
  <c r="FU453" i="59"/>
  <c r="FT453" i="59"/>
  <c r="FS453" i="59"/>
  <c r="FR453" i="59"/>
  <c r="FQ453" i="59"/>
  <c r="FP453" i="59"/>
  <c r="FO453" i="59"/>
  <c r="FN453" i="59"/>
  <c r="FM453" i="59"/>
  <c r="FL453" i="59"/>
  <c r="FK453" i="59"/>
  <c r="FJ453" i="59"/>
  <c r="FI453" i="59"/>
  <c r="FH453" i="59"/>
  <c r="FG453" i="59"/>
  <c r="FF453" i="59"/>
  <c r="FE453" i="59"/>
  <c r="FD453" i="59"/>
  <c r="FC453" i="59"/>
  <c r="FB453" i="59"/>
  <c r="FA453" i="59"/>
  <c r="EZ453" i="59"/>
  <c r="EY453" i="59"/>
  <c r="EX453" i="59"/>
  <c r="EW453" i="59"/>
  <c r="EV453" i="59"/>
  <c r="EU453" i="59"/>
  <c r="ET453" i="59"/>
  <c r="ES453" i="59"/>
  <c r="ER453" i="59"/>
  <c r="EQ453" i="59"/>
  <c r="EP453" i="59"/>
  <c r="EO453" i="59"/>
  <c r="EN453" i="59"/>
  <c r="EM453" i="59"/>
  <c r="EL453" i="59"/>
  <c r="EK453" i="59"/>
  <c r="EJ453" i="59"/>
  <c r="EI453" i="59"/>
  <c r="EH453" i="59"/>
  <c r="EG453" i="59"/>
  <c r="EF453" i="59"/>
  <c r="EE453" i="59"/>
  <c r="ED453" i="59"/>
  <c r="EC453" i="59"/>
  <c r="EB453" i="59"/>
  <c r="EA453" i="59"/>
  <c r="DZ453" i="59"/>
  <c r="DY453" i="59"/>
  <c r="DX453" i="59"/>
  <c r="DW453" i="59"/>
  <c r="DV453" i="59"/>
  <c r="DU453" i="59"/>
  <c r="DT453" i="59"/>
  <c r="DS453" i="59"/>
  <c r="DR453" i="59"/>
  <c r="DQ453" i="59"/>
  <c r="DP453" i="59"/>
  <c r="DO453" i="59"/>
  <c r="DN453" i="59"/>
  <c r="DM453" i="59"/>
  <c r="DL453" i="59"/>
  <c r="DK453" i="59"/>
  <c r="DJ453" i="59"/>
  <c r="DI453" i="59"/>
  <c r="DH453" i="59"/>
  <c r="DG453" i="59"/>
  <c r="DF453" i="59"/>
  <c r="DE453" i="59"/>
  <c r="DD453" i="59"/>
  <c r="DC453" i="59"/>
  <c r="DB453" i="59"/>
  <c r="DA453" i="59"/>
  <c r="CZ453" i="59"/>
  <c r="CY453" i="59"/>
  <c r="CX453" i="59"/>
  <c r="CW453" i="59"/>
  <c r="CV453" i="59"/>
  <c r="CU453" i="59"/>
  <c r="CT453" i="59"/>
  <c r="CS453" i="59"/>
  <c r="CR453" i="59"/>
  <c r="CQ453" i="59"/>
  <c r="CP453" i="59"/>
  <c r="CO453" i="59"/>
  <c r="CN453" i="59"/>
  <c r="CM453" i="59"/>
  <c r="CL453" i="59"/>
  <c r="CK453" i="59"/>
  <c r="CJ453" i="59"/>
  <c r="CI453" i="59"/>
  <c r="CH453" i="59"/>
  <c r="CG453" i="59"/>
  <c r="CF453" i="59"/>
  <c r="CE453" i="59"/>
  <c r="CD453" i="59"/>
  <c r="CC453" i="59"/>
  <c r="CB453" i="59"/>
  <c r="CA453" i="59"/>
  <c r="BZ453" i="59"/>
  <c r="BY453" i="59"/>
  <c r="BX453" i="59"/>
  <c r="BW453" i="59"/>
  <c r="BV453" i="59"/>
  <c r="BU453" i="59"/>
  <c r="BT453" i="59"/>
  <c r="BS453" i="59"/>
  <c r="BR453" i="59"/>
  <c r="BQ453" i="59"/>
  <c r="BP453" i="59"/>
  <c r="BO453" i="59"/>
  <c r="BN453" i="59"/>
  <c r="BM453" i="59"/>
  <c r="BL453" i="59"/>
  <c r="BK453" i="59"/>
  <c r="BJ453" i="59"/>
  <c r="BI453" i="59"/>
  <c r="BH453" i="59"/>
  <c r="BG453" i="59"/>
  <c r="BF453" i="59"/>
  <c r="BE453" i="59"/>
  <c r="BD453" i="59"/>
  <c r="BC453" i="59"/>
  <c r="BB453" i="59"/>
  <c r="BA453" i="59"/>
  <c r="AZ453" i="59"/>
  <c r="AY453" i="59"/>
  <c r="AX453" i="59"/>
  <c r="AW453" i="59"/>
  <c r="AV453" i="59"/>
  <c r="AU453" i="59"/>
  <c r="AT453" i="59"/>
  <c r="AS453" i="59"/>
  <c r="AR453" i="59"/>
  <c r="AQ453" i="59"/>
  <c r="AP453" i="59"/>
  <c r="AO453" i="59"/>
  <c r="AN453" i="59"/>
  <c r="AM453" i="59"/>
  <c r="AL453" i="59"/>
  <c r="AK453" i="59"/>
  <c r="AJ453" i="59"/>
  <c r="AI453" i="59"/>
  <c r="AH453" i="59"/>
  <c r="AG453" i="59"/>
  <c r="AF453" i="59"/>
  <c r="AE453" i="59"/>
  <c r="AD453" i="59"/>
  <c r="AC453" i="59"/>
  <c r="AB453" i="59"/>
  <c r="AA453" i="59"/>
  <c r="Z453" i="59"/>
  <c r="Y453" i="59"/>
  <c r="X453" i="59"/>
  <c r="W453" i="59"/>
  <c r="V453" i="59"/>
  <c r="U453" i="59"/>
  <c r="T453" i="59"/>
  <c r="S453" i="59"/>
  <c r="R453" i="59"/>
  <c r="Q453" i="59"/>
  <c r="P453" i="59"/>
  <c r="O453" i="59"/>
  <c r="N453" i="59"/>
  <c r="M453" i="59"/>
  <c r="L453" i="59"/>
  <c r="K453" i="59"/>
  <c r="J453" i="59"/>
  <c r="I453" i="59"/>
  <c r="H453" i="59"/>
  <c r="G453" i="59"/>
  <c r="F453" i="59"/>
  <c r="E453" i="59"/>
  <c r="D453" i="59"/>
  <c r="C453" i="59"/>
  <c r="KO539" i="59"/>
  <c r="KP539" i="59"/>
  <c r="KL539" i="59"/>
  <c r="KQ539" i="59"/>
  <c r="KN539" i="59"/>
  <c r="KM539" i="59"/>
  <c r="KH539" i="59"/>
  <c r="KF539" i="59"/>
  <c r="KE539" i="59"/>
  <c r="KD539" i="59"/>
  <c r="KI539" i="59"/>
  <c r="KJ539" i="59"/>
  <c r="KC539" i="59"/>
  <c r="KB539" i="59"/>
  <c r="KA539" i="59"/>
  <c r="KG539" i="59"/>
  <c r="KK539" i="59"/>
  <c r="JZ539" i="59"/>
  <c r="JX539" i="59"/>
  <c r="JU539" i="59"/>
  <c r="JW539" i="59"/>
  <c r="JT539" i="59"/>
  <c r="JS539" i="59"/>
  <c r="JR539" i="59"/>
  <c r="JY539" i="59"/>
  <c r="JV539" i="59"/>
  <c r="JO539" i="59"/>
  <c r="JJ539" i="59"/>
  <c r="JP539" i="59"/>
  <c r="JN539" i="59"/>
  <c r="JK539" i="59"/>
  <c r="JG539" i="59"/>
  <c r="JF539" i="59"/>
  <c r="JQ539" i="59"/>
  <c r="JM539" i="59"/>
  <c r="JH539" i="59"/>
  <c r="JE539" i="59"/>
  <c r="JA539" i="59"/>
  <c r="IZ539" i="59"/>
  <c r="IY539" i="59"/>
  <c r="IX539" i="59"/>
  <c r="IW539" i="59"/>
  <c r="IV539" i="59"/>
  <c r="IU539" i="59"/>
  <c r="IT539" i="59"/>
  <c r="IS539" i="59"/>
  <c r="JL539" i="59"/>
  <c r="JI539" i="59"/>
  <c r="JB539" i="59"/>
  <c r="JD539" i="59"/>
  <c r="JC539" i="59"/>
  <c r="IR539" i="59"/>
  <c r="IQ539" i="59"/>
  <c r="IP539" i="59"/>
  <c r="IO539" i="59"/>
  <c r="IN539" i="59"/>
  <c r="IM539" i="59"/>
  <c r="IL539" i="59"/>
  <c r="IK539" i="59"/>
  <c r="IJ539" i="59"/>
  <c r="II539" i="59"/>
  <c r="IH539" i="59"/>
  <c r="IG539" i="59"/>
  <c r="IF539" i="59"/>
  <c r="IE539" i="59"/>
  <c r="ID539" i="59"/>
  <c r="IA539" i="59"/>
  <c r="HX539" i="59"/>
  <c r="HU539" i="59"/>
  <c r="HS539" i="59"/>
  <c r="HR539" i="59"/>
  <c r="HQ539" i="59"/>
  <c r="HP539" i="59"/>
  <c r="HO539" i="59"/>
  <c r="HN539" i="59"/>
  <c r="HM539" i="59"/>
  <c r="HL539" i="59"/>
  <c r="HK539" i="59"/>
  <c r="IC539" i="59"/>
  <c r="HZ539" i="59"/>
  <c r="HW539" i="59"/>
  <c r="HT539" i="59"/>
  <c r="IB539" i="59"/>
  <c r="HY539" i="59"/>
  <c r="HV539" i="59"/>
  <c r="HJ539" i="59"/>
  <c r="HI539" i="59"/>
  <c r="HH539" i="59"/>
  <c r="HG539" i="59"/>
  <c r="HF539" i="59"/>
  <c r="HE539" i="59"/>
  <c r="HD539" i="59"/>
  <c r="HC539" i="59"/>
  <c r="HB539" i="59"/>
  <c r="HA539" i="59"/>
  <c r="GZ539" i="59"/>
  <c r="GY539" i="59"/>
  <c r="GX539" i="59"/>
  <c r="GW539" i="59"/>
  <c r="GV539" i="59"/>
  <c r="GU539" i="59"/>
  <c r="GT539" i="59"/>
  <c r="GS539" i="59"/>
  <c r="GR539" i="59"/>
  <c r="GQ539" i="59"/>
  <c r="GP539" i="59"/>
  <c r="GO539" i="59"/>
  <c r="GN539" i="59"/>
  <c r="GM539" i="59"/>
  <c r="GL539" i="59"/>
  <c r="GK539" i="59"/>
  <c r="GJ539" i="59"/>
  <c r="GI539" i="59"/>
  <c r="GH539" i="59"/>
  <c r="GG539" i="59"/>
  <c r="GF539" i="59"/>
  <c r="GE539" i="59"/>
  <c r="GD539" i="59"/>
  <c r="GC539" i="59"/>
  <c r="GB539" i="59"/>
  <c r="GA539" i="59"/>
  <c r="FZ539" i="59"/>
  <c r="FY539" i="59"/>
  <c r="FX539" i="59"/>
  <c r="FW539" i="59"/>
  <c r="FV539" i="59"/>
  <c r="FU539" i="59"/>
  <c r="FT539" i="59"/>
  <c r="FS539" i="59"/>
  <c r="FR539" i="59"/>
  <c r="FQ539" i="59"/>
  <c r="FP539" i="59"/>
  <c r="FO539" i="59"/>
  <c r="FN539" i="59"/>
  <c r="FM539" i="59"/>
  <c r="FL539" i="59"/>
  <c r="FK539" i="59"/>
  <c r="FJ539" i="59"/>
  <c r="FI539" i="59"/>
  <c r="FH539" i="59"/>
  <c r="FG539" i="59"/>
  <c r="FF539" i="59"/>
  <c r="FE539" i="59"/>
  <c r="FD539" i="59"/>
  <c r="FC539" i="59"/>
  <c r="FB539" i="59"/>
  <c r="FA539" i="59"/>
  <c r="EZ539" i="59"/>
  <c r="EY539" i="59"/>
  <c r="EX539" i="59"/>
  <c r="EW539" i="59"/>
  <c r="EV539" i="59"/>
  <c r="EU539" i="59"/>
  <c r="ET539" i="59"/>
  <c r="ES539" i="59"/>
  <c r="ER539" i="59"/>
  <c r="EQ539" i="59"/>
  <c r="EP539" i="59"/>
  <c r="EO539" i="59"/>
  <c r="EN539" i="59"/>
  <c r="EM539" i="59"/>
  <c r="EL539" i="59"/>
  <c r="EK539" i="59"/>
  <c r="EJ539" i="59"/>
  <c r="EI539" i="59"/>
  <c r="EH539" i="59"/>
  <c r="EG539" i="59"/>
  <c r="EF539" i="59"/>
  <c r="EE539" i="59"/>
  <c r="ED539" i="59"/>
  <c r="EC539" i="59"/>
  <c r="EB539" i="59"/>
  <c r="EA539" i="59"/>
  <c r="DZ539" i="59"/>
  <c r="DY539" i="59"/>
  <c r="DX539" i="59"/>
  <c r="DW539" i="59"/>
  <c r="DV539" i="59"/>
  <c r="DU539" i="59"/>
  <c r="DT539" i="59"/>
  <c r="DS539" i="59"/>
  <c r="DR539" i="59"/>
  <c r="DQ539" i="59"/>
  <c r="DP539" i="59"/>
  <c r="DO539" i="59"/>
  <c r="DN539" i="59"/>
  <c r="DM539" i="59"/>
  <c r="DL539" i="59"/>
  <c r="DK539" i="59"/>
  <c r="DJ539" i="59"/>
  <c r="DI539" i="59"/>
  <c r="DH539" i="59"/>
  <c r="DG539" i="59"/>
  <c r="DF539" i="59"/>
  <c r="DE539" i="59"/>
  <c r="DD539" i="59"/>
  <c r="DC539" i="59"/>
  <c r="DB539" i="59"/>
  <c r="DA539" i="59"/>
  <c r="CZ539" i="59"/>
  <c r="CY539" i="59"/>
  <c r="CX539" i="59"/>
  <c r="CW539" i="59"/>
  <c r="CV539" i="59"/>
  <c r="CU539" i="59"/>
  <c r="CT539" i="59"/>
  <c r="CS539" i="59"/>
  <c r="CR539" i="59"/>
  <c r="CQ539" i="59"/>
  <c r="CP539" i="59"/>
  <c r="CO539" i="59"/>
  <c r="CN539" i="59"/>
  <c r="CM539" i="59"/>
  <c r="CL539" i="59"/>
  <c r="CK539" i="59"/>
  <c r="CJ539" i="59"/>
  <c r="CI539" i="59"/>
  <c r="CH539" i="59"/>
  <c r="CG539" i="59"/>
  <c r="CF539" i="59"/>
  <c r="CE539" i="59"/>
  <c r="CD539" i="59"/>
  <c r="CC539" i="59"/>
  <c r="CB539" i="59"/>
  <c r="CA539" i="59"/>
  <c r="BZ539" i="59"/>
  <c r="BY539" i="59"/>
  <c r="BX539" i="59"/>
  <c r="BW539" i="59"/>
  <c r="BV539" i="59"/>
  <c r="BU539" i="59"/>
  <c r="BT539" i="59"/>
  <c r="BS539" i="59"/>
  <c r="BR539" i="59"/>
  <c r="BQ539" i="59"/>
  <c r="BP539" i="59"/>
  <c r="BO539" i="59"/>
  <c r="BN539" i="59"/>
  <c r="BM539" i="59"/>
  <c r="BL539" i="59"/>
  <c r="BK539" i="59"/>
  <c r="BJ539" i="59"/>
  <c r="BI539" i="59"/>
  <c r="BH539" i="59"/>
  <c r="BG539" i="59"/>
  <c r="BF539" i="59"/>
  <c r="BE539" i="59"/>
  <c r="BD539" i="59"/>
  <c r="BC539" i="59"/>
  <c r="BB539" i="59"/>
  <c r="BA539" i="59"/>
  <c r="AZ539" i="59"/>
  <c r="AY539" i="59"/>
  <c r="AX539" i="59"/>
  <c r="AW539" i="59"/>
  <c r="AV539" i="59"/>
  <c r="AU539" i="59"/>
  <c r="AT539" i="59"/>
  <c r="AS539" i="59"/>
  <c r="AR539" i="59"/>
  <c r="AQ539" i="59"/>
  <c r="AP539" i="59"/>
  <c r="AO539" i="59"/>
  <c r="AN539" i="59"/>
  <c r="AM539" i="59"/>
  <c r="AL539" i="59"/>
  <c r="AK539" i="59"/>
  <c r="AJ539" i="59"/>
  <c r="AI539" i="59"/>
  <c r="AH539" i="59"/>
  <c r="AG539" i="59"/>
  <c r="AF539" i="59"/>
  <c r="AE539" i="59"/>
  <c r="AD539" i="59"/>
  <c r="AC539" i="59"/>
  <c r="AB539" i="59"/>
  <c r="AA539" i="59"/>
  <c r="Z539" i="59"/>
  <c r="Y539" i="59"/>
  <c r="X539" i="59"/>
  <c r="W539" i="59"/>
  <c r="V539" i="59"/>
  <c r="U539" i="59"/>
  <c r="T539" i="59"/>
  <c r="S539" i="59"/>
  <c r="R539" i="59"/>
  <c r="Q539" i="59"/>
  <c r="P539" i="59"/>
  <c r="O539" i="59"/>
  <c r="N539" i="59"/>
  <c r="M539" i="59"/>
  <c r="L539" i="59"/>
  <c r="K539" i="59"/>
  <c r="J539" i="59"/>
  <c r="I539" i="59"/>
  <c r="H539" i="59"/>
  <c r="G539" i="59"/>
  <c r="F539" i="59"/>
  <c r="E539" i="59"/>
  <c r="D539" i="59"/>
  <c r="C539" i="59"/>
  <c r="KP548" i="59"/>
  <c r="KL548" i="59"/>
  <c r="KN548" i="59"/>
  <c r="KM548" i="59"/>
  <c r="KQ548" i="59"/>
  <c r="KO548" i="59"/>
  <c r="KH548" i="59"/>
  <c r="KF548" i="59"/>
  <c r="KE548" i="59"/>
  <c r="KD548" i="59"/>
  <c r="KK548" i="59"/>
  <c r="KI548" i="59"/>
  <c r="KC548" i="59"/>
  <c r="KB548" i="59"/>
  <c r="KA548" i="59"/>
  <c r="KG548" i="59"/>
  <c r="KJ548" i="59"/>
  <c r="JZ548" i="59"/>
  <c r="JX548" i="59"/>
  <c r="JU548" i="59"/>
  <c r="JT548" i="59"/>
  <c r="JY548" i="59"/>
  <c r="JW548" i="59"/>
  <c r="JS548" i="59"/>
  <c r="JR548" i="59"/>
  <c r="JQ548" i="59"/>
  <c r="JO548" i="59"/>
  <c r="JN548" i="59"/>
  <c r="JK548" i="59"/>
  <c r="JH548" i="59"/>
  <c r="JG548" i="59"/>
  <c r="JF548" i="59"/>
  <c r="JV548" i="59"/>
  <c r="JI548" i="59"/>
  <c r="JP548" i="59"/>
  <c r="JM548" i="59"/>
  <c r="JJ548" i="59"/>
  <c r="JL548" i="59"/>
  <c r="JB548" i="59"/>
  <c r="JA548" i="59"/>
  <c r="IZ548" i="59"/>
  <c r="IY548" i="59"/>
  <c r="IX548" i="59"/>
  <c r="IW548" i="59"/>
  <c r="IV548" i="59"/>
  <c r="IU548" i="59"/>
  <c r="IT548" i="59"/>
  <c r="IS548" i="59"/>
  <c r="JC548" i="59"/>
  <c r="JD548" i="59"/>
  <c r="JE548" i="59"/>
  <c r="IR548" i="59"/>
  <c r="IQ548" i="59"/>
  <c r="IP548" i="59"/>
  <c r="IO548" i="59"/>
  <c r="IN548" i="59"/>
  <c r="IM548" i="59"/>
  <c r="IL548" i="59"/>
  <c r="IK548" i="59"/>
  <c r="IJ548" i="59"/>
  <c r="II548" i="59"/>
  <c r="IH548" i="59"/>
  <c r="IG548" i="59"/>
  <c r="IF548" i="59"/>
  <c r="IE548" i="59"/>
  <c r="ID548" i="59"/>
  <c r="IA548" i="59"/>
  <c r="HX548" i="59"/>
  <c r="HU548" i="59"/>
  <c r="HS548" i="59"/>
  <c r="HR548" i="59"/>
  <c r="HQ548" i="59"/>
  <c r="HP548" i="59"/>
  <c r="HO548" i="59"/>
  <c r="HN548" i="59"/>
  <c r="HM548" i="59"/>
  <c r="HL548" i="59"/>
  <c r="HK548" i="59"/>
  <c r="IC548" i="59"/>
  <c r="HZ548" i="59"/>
  <c r="HW548" i="59"/>
  <c r="HT548" i="59"/>
  <c r="IB548" i="59"/>
  <c r="HY548" i="59"/>
  <c r="HV548" i="59"/>
  <c r="HJ548" i="59"/>
  <c r="HI548" i="59"/>
  <c r="HH548" i="59"/>
  <c r="HG548" i="59"/>
  <c r="HF548" i="59"/>
  <c r="HE548" i="59"/>
  <c r="HD548" i="59"/>
  <c r="HC548" i="59"/>
  <c r="HB548" i="59"/>
  <c r="HA548" i="59"/>
  <c r="GZ548" i="59"/>
  <c r="GY548" i="59"/>
  <c r="GX548" i="59"/>
  <c r="GW548" i="59"/>
  <c r="GV548" i="59"/>
  <c r="GU548" i="59"/>
  <c r="GT548" i="59"/>
  <c r="GS548" i="59"/>
  <c r="GR548" i="59"/>
  <c r="GQ548" i="59"/>
  <c r="GP548" i="59"/>
  <c r="GO548" i="59"/>
  <c r="GN548" i="59"/>
  <c r="GM548" i="59"/>
  <c r="GL548" i="59"/>
  <c r="GK548" i="59"/>
  <c r="GJ548" i="59"/>
  <c r="GI548" i="59"/>
  <c r="GH548" i="59"/>
  <c r="GG548" i="59"/>
  <c r="GF548" i="59"/>
  <c r="GE548" i="59"/>
  <c r="GD548" i="59"/>
  <c r="GC548" i="59"/>
  <c r="GB548" i="59"/>
  <c r="GA548" i="59"/>
  <c r="FZ548" i="59"/>
  <c r="FY548" i="59"/>
  <c r="FX548" i="59"/>
  <c r="FW548" i="59"/>
  <c r="FV548" i="59"/>
  <c r="FU548" i="59"/>
  <c r="FT548" i="59"/>
  <c r="FS548" i="59"/>
  <c r="FR548" i="59"/>
  <c r="FQ548" i="59"/>
  <c r="FP548" i="59"/>
  <c r="FO548" i="59"/>
  <c r="FN548" i="59"/>
  <c r="FM548" i="59"/>
  <c r="FL548" i="59"/>
  <c r="FK548" i="59"/>
  <c r="FJ548" i="59"/>
  <c r="FI548" i="59"/>
  <c r="FH548" i="59"/>
  <c r="FG548" i="59"/>
  <c r="FF548" i="59"/>
  <c r="FE548" i="59"/>
  <c r="FD548" i="59"/>
  <c r="FC548" i="59"/>
  <c r="FB548" i="59"/>
  <c r="FA548" i="59"/>
  <c r="EZ548" i="59"/>
  <c r="EY548" i="59"/>
  <c r="EX548" i="59"/>
  <c r="EW548" i="59"/>
  <c r="EV548" i="59"/>
  <c r="EU548" i="59"/>
  <c r="ET548" i="59"/>
  <c r="ES548" i="59"/>
  <c r="ER548" i="59"/>
  <c r="EQ548" i="59"/>
  <c r="EP548" i="59"/>
  <c r="EO548" i="59"/>
  <c r="EN548" i="59"/>
  <c r="EM548" i="59"/>
  <c r="EL548" i="59"/>
  <c r="EK548" i="59"/>
  <c r="EJ548" i="59"/>
  <c r="EI548" i="59"/>
  <c r="EH548" i="59"/>
  <c r="EG548" i="59"/>
  <c r="EF548" i="59"/>
  <c r="EE548" i="59"/>
  <c r="ED548" i="59"/>
  <c r="EC548" i="59"/>
  <c r="EB548" i="59"/>
  <c r="EA548" i="59"/>
  <c r="DZ548" i="59"/>
  <c r="DY548" i="59"/>
  <c r="DX548" i="59"/>
  <c r="DW548" i="59"/>
  <c r="DV548" i="59"/>
  <c r="DU548" i="59"/>
  <c r="DT548" i="59"/>
  <c r="DS548" i="59"/>
  <c r="DR548" i="59"/>
  <c r="DQ548" i="59"/>
  <c r="DP548" i="59"/>
  <c r="DO548" i="59"/>
  <c r="DN548" i="59"/>
  <c r="DM548" i="59"/>
  <c r="DL548" i="59"/>
  <c r="DK548" i="59"/>
  <c r="DJ548" i="59"/>
  <c r="DI548" i="59"/>
  <c r="DH548" i="59"/>
  <c r="DG548" i="59"/>
  <c r="DF548" i="59"/>
  <c r="DE548" i="59"/>
  <c r="DD548" i="59"/>
  <c r="DC548" i="59"/>
  <c r="DB548" i="59"/>
  <c r="DA548" i="59"/>
  <c r="CZ548" i="59"/>
  <c r="CY548" i="59"/>
  <c r="CX548" i="59"/>
  <c r="CW548" i="59"/>
  <c r="CV548" i="59"/>
  <c r="CU548" i="59"/>
  <c r="CT548" i="59"/>
  <c r="CS548" i="59"/>
  <c r="CR548" i="59"/>
  <c r="CQ548" i="59"/>
  <c r="CP548" i="59"/>
  <c r="CO548" i="59"/>
  <c r="CN548" i="59"/>
  <c r="CM548" i="59"/>
  <c r="CL548" i="59"/>
  <c r="CK548" i="59"/>
  <c r="CJ548" i="59"/>
  <c r="CI548" i="59"/>
  <c r="CH548" i="59"/>
  <c r="CG548" i="59"/>
  <c r="CF548" i="59"/>
  <c r="CE548" i="59"/>
  <c r="CD548" i="59"/>
  <c r="CC548" i="59"/>
  <c r="CB548" i="59"/>
  <c r="CA548" i="59"/>
  <c r="BZ548" i="59"/>
  <c r="BY548" i="59"/>
  <c r="BX548" i="59"/>
  <c r="BW548" i="59"/>
  <c r="BV548" i="59"/>
  <c r="BU548" i="59"/>
  <c r="BT548" i="59"/>
  <c r="BS548" i="59"/>
  <c r="BR548" i="59"/>
  <c r="BQ548" i="59"/>
  <c r="BP548" i="59"/>
  <c r="BO548" i="59"/>
  <c r="BN548" i="59"/>
  <c r="BM548" i="59"/>
  <c r="BL548" i="59"/>
  <c r="BK548" i="59"/>
  <c r="BJ548" i="59"/>
  <c r="BI548" i="59"/>
  <c r="BH548" i="59"/>
  <c r="BG548" i="59"/>
  <c r="BF548" i="59"/>
  <c r="BE548" i="59"/>
  <c r="BD548" i="59"/>
  <c r="BC548" i="59"/>
  <c r="BB548" i="59"/>
  <c r="BA548" i="59"/>
  <c r="AZ548" i="59"/>
  <c r="AY548" i="59"/>
  <c r="AX548" i="59"/>
  <c r="AW548" i="59"/>
  <c r="AV548" i="59"/>
  <c r="AU548" i="59"/>
  <c r="AT548" i="59"/>
  <c r="AS548" i="59"/>
  <c r="AR548" i="59"/>
  <c r="AQ548" i="59"/>
  <c r="AP548" i="59"/>
  <c r="AO548" i="59"/>
  <c r="AN548" i="59"/>
  <c r="AM548" i="59"/>
  <c r="AL548" i="59"/>
  <c r="AK548" i="59"/>
  <c r="AJ548" i="59"/>
  <c r="AI548" i="59"/>
  <c r="AH548" i="59"/>
  <c r="AG548" i="59"/>
  <c r="AF548" i="59"/>
  <c r="AE548" i="59"/>
  <c r="AD548" i="59"/>
  <c r="AC548" i="59"/>
  <c r="AB548" i="59"/>
  <c r="AA548" i="59"/>
  <c r="Z548" i="59"/>
  <c r="Y548" i="59"/>
  <c r="X548" i="59"/>
  <c r="W548" i="59"/>
  <c r="V548" i="59"/>
  <c r="U548" i="59"/>
  <c r="T548" i="59"/>
  <c r="S548" i="59"/>
  <c r="R548" i="59"/>
  <c r="Q548" i="59"/>
  <c r="P548" i="59"/>
  <c r="O548" i="59"/>
  <c r="N548" i="59"/>
  <c r="M548" i="59"/>
  <c r="L548" i="59"/>
  <c r="K548" i="59"/>
  <c r="J548" i="59"/>
  <c r="I548" i="59"/>
  <c r="H548" i="59"/>
  <c r="G548" i="59"/>
  <c r="F548" i="59"/>
  <c r="E548" i="59"/>
  <c r="D548" i="59"/>
  <c r="C548" i="59"/>
  <c r="KQ437" i="59"/>
  <c r="KP437" i="59"/>
  <c r="KO437" i="59"/>
  <c r="KL437" i="59"/>
  <c r="KM437" i="59"/>
  <c r="KN437" i="59"/>
  <c r="KK437" i="59"/>
  <c r="KJ437" i="59"/>
  <c r="KH437" i="59"/>
  <c r="KI437" i="59"/>
  <c r="KG437" i="59"/>
  <c r="KF437" i="59"/>
  <c r="KE437" i="59"/>
  <c r="KD437" i="59"/>
  <c r="KC437" i="59"/>
  <c r="KB437" i="59"/>
  <c r="KA437" i="59"/>
  <c r="JZ437" i="59"/>
  <c r="JU437" i="59"/>
  <c r="JY437" i="59"/>
  <c r="JV437" i="59"/>
  <c r="JT437" i="59"/>
  <c r="JX437" i="59"/>
  <c r="JS437" i="59"/>
  <c r="JW437" i="59"/>
  <c r="JQ437" i="59"/>
  <c r="JP437" i="59"/>
  <c r="JR437" i="59"/>
  <c r="JN437" i="59"/>
  <c r="JM437" i="59"/>
  <c r="JL437" i="59"/>
  <c r="JK437" i="59"/>
  <c r="JJ437" i="59"/>
  <c r="JI437" i="59"/>
  <c r="JH437" i="59"/>
  <c r="JO437" i="59"/>
  <c r="JG437" i="59"/>
  <c r="JC437" i="59"/>
  <c r="JD437" i="59"/>
  <c r="JB437" i="59"/>
  <c r="JA437" i="59"/>
  <c r="IZ437" i="59"/>
  <c r="IY437" i="59"/>
  <c r="IX437" i="59"/>
  <c r="IW437" i="59"/>
  <c r="IV437" i="59"/>
  <c r="IU437" i="59"/>
  <c r="IT437" i="59"/>
  <c r="IS437" i="59"/>
  <c r="JF437" i="59"/>
  <c r="JE437" i="59"/>
  <c r="IR437" i="59"/>
  <c r="IQ437" i="59"/>
  <c r="IP437" i="59"/>
  <c r="IO437" i="59"/>
  <c r="IN437" i="59"/>
  <c r="IM437" i="59"/>
  <c r="IL437" i="59"/>
  <c r="IK437" i="59"/>
  <c r="IH437" i="59"/>
  <c r="IJ437" i="59"/>
  <c r="II437" i="59"/>
  <c r="IE437" i="59"/>
  <c r="IB437" i="59"/>
  <c r="HY437" i="59"/>
  <c r="HV437" i="59"/>
  <c r="HT437" i="59"/>
  <c r="HS437" i="59"/>
  <c r="HR437" i="59"/>
  <c r="HQ437" i="59"/>
  <c r="HP437" i="59"/>
  <c r="HO437" i="59"/>
  <c r="HN437" i="59"/>
  <c r="HM437" i="59"/>
  <c r="HL437" i="59"/>
  <c r="HK437" i="59"/>
  <c r="ID437" i="59"/>
  <c r="IA437" i="59"/>
  <c r="HX437" i="59"/>
  <c r="HU437" i="59"/>
  <c r="IF437" i="59"/>
  <c r="HW437" i="59"/>
  <c r="IG437" i="59"/>
  <c r="HJ437" i="59"/>
  <c r="HI437" i="59"/>
  <c r="IC437" i="59"/>
  <c r="HZ437" i="59"/>
  <c r="HD437" i="59"/>
  <c r="HC437" i="59"/>
  <c r="HH437" i="59"/>
  <c r="HB437" i="59"/>
  <c r="HG437" i="59"/>
  <c r="HA437" i="59"/>
  <c r="HF437" i="59"/>
  <c r="GZ437" i="59"/>
  <c r="GY437" i="59"/>
  <c r="GX437" i="59"/>
  <c r="GW437" i="59"/>
  <c r="GV437" i="59"/>
  <c r="GU437" i="59"/>
  <c r="GT437" i="59"/>
  <c r="GS437" i="59"/>
  <c r="GR437" i="59"/>
  <c r="GQ437" i="59"/>
  <c r="GP437" i="59"/>
  <c r="GO437" i="59"/>
  <c r="GN437" i="59"/>
  <c r="HE437" i="59"/>
  <c r="GM437" i="59"/>
  <c r="GL437" i="59"/>
  <c r="GK437" i="59"/>
  <c r="GJ437" i="59"/>
  <c r="GI437" i="59"/>
  <c r="GH437" i="59"/>
  <c r="GG437" i="59"/>
  <c r="GF437" i="59"/>
  <c r="GE437" i="59"/>
  <c r="GD437" i="59"/>
  <c r="GC437" i="59"/>
  <c r="GB437" i="59"/>
  <c r="GA437" i="59"/>
  <c r="FZ437" i="59"/>
  <c r="FY437" i="59"/>
  <c r="FX437" i="59"/>
  <c r="FW437" i="59"/>
  <c r="FV437" i="59"/>
  <c r="FU437" i="59"/>
  <c r="FT437" i="59"/>
  <c r="FS437" i="59"/>
  <c r="FR437" i="59"/>
  <c r="FQ437" i="59"/>
  <c r="FP437" i="59"/>
  <c r="FO437" i="59"/>
  <c r="FN437" i="59"/>
  <c r="FM437" i="59"/>
  <c r="FL437" i="59"/>
  <c r="FK437" i="59"/>
  <c r="FJ437" i="59"/>
  <c r="FI437" i="59"/>
  <c r="FH437" i="59"/>
  <c r="FG437" i="59"/>
  <c r="FF437" i="59"/>
  <c r="FE437" i="59"/>
  <c r="FD437" i="59"/>
  <c r="FC437" i="59"/>
  <c r="FB437" i="59"/>
  <c r="FA437" i="59"/>
  <c r="EZ437" i="59"/>
  <c r="EY437" i="59"/>
  <c r="EX437" i="59"/>
  <c r="EW437" i="59"/>
  <c r="EV437" i="59"/>
  <c r="EU437" i="59"/>
  <c r="ET437" i="59"/>
  <c r="ES437" i="59"/>
  <c r="ER437" i="59"/>
  <c r="EQ437" i="59"/>
  <c r="EP437" i="59"/>
  <c r="EO437" i="59"/>
  <c r="EN437" i="59"/>
  <c r="EM437" i="59"/>
  <c r="EL437" i="59"/>
  <c r="EK437" i="59"/>
  <c r="EJ437" i="59"/>
  <c r="EI437" i="59"/>
  <c r="EH437" i="59"/>
  <c r="EG437" i="59"/>
  <c r="EF437" i="59"/>
  <c r="EE437" i="59"/>
  <c r="ED437" i="59"/>
  <c r="EC437" i="59"/>
  <c r="EB437" i="59"/>
  <c r="EA437" i="59"/>
  <c r="DZ437" i="59"/>
  <c r="DY437" i="59"/>
  <c r="DX437" i="59"/>
  <c r="DW437" i="59"/>
  <c r="DV437" i="59"/>
  <c r="DU437" i="59"/>
  <c r="DT437" i="59"/>
  <c r="DS437" i="59"/>
  <c r="DR437" i="59"/>
  <c r="DQ437" i="59"/>
  <c r="DP437" i="59"/>
  <c r="DO437" i="59"/>
  <c r="DN437" i="59"/>
  <c r="DM437" i="59"/>
  <c r="DL437" i="59"/>
  <c r="DK437" i="59"/>
  <c r="DJ437" i="59"/>
  <c r="DI437" i="59"/>
  <c r="DH437" i="59"/>
  <c r="DG437" i="59"/>
  <c r="DF437" i="59"/>
  <c r="DE437" i="59"/>
  <c r="DD437" i="59"/>
  <c r="DC437" i="59"/>
  <c r="DB437" i="59"/>
  <c r="DA437" i="59"/>
  <c r="CZ437" i="59"/>
  <c r="CY437" i="59"/>
  <c r="CX437" i="59"/>
  <c r="CW437" i="59"/>
  <c r="CV437" i="59"/>
  <c r="CU437" i="59"/>
  <c r="CT437" i="59"/>
  <c r="CS437" i="59"/>
  <c r="CR437" i="59"/>
  <c r="CQ437" i="59"/>
  <c r="CP437" i="59"/>
  <c r="CO437" i="59"/>
  <c r="CN437" i="59"/>
  <c r="CM437" i="59"/>
  <c r="CL437" i="59"/>
  <c r="CK437" i="59"/>
  <c r="CJ437" i="59"/>
  <c r="CI437" i="59"/>
  <c r="CH437" i="59"/>
  <c r="CG437" i="59"/>
  <c r="CF437" i="59"/>
  <c r="CE437" i="59"/>
  <c r="CD437" i="59"/>
  <c r="CC437" i="59"/>
  <c r="CB437" i="59"/>
  <c r="CA437" i="59"/>
  <c r="BZ437" i="59"/>
  <c r="BY437" i="59"/>
  <c r="BX437" i="59"/>
  <c r="BW437" i="59"/>
  <c r="BV437" i="59"/>
  <c r="BU437" i="59"/>
  <c r="BT437" i="59"/>
  <c r="BS437" i="59"/>
  <c r="BR437" i="59"/>
  <c r="BQ437" i="59"/>
  <c r="BP437" i="59"/>
  <c r="BO437" i="59"/>
  <c r="BN437" i="59"/>
  <c r="BM437" i="59"/>
  <c r="BL437" i="59"/>
  <c r="BK437" i="59"/>
  <c r="BJ437" i="59"/>
  <c r="BI437" i="59"/>
  <c r="BH437" i="59"/>
  <c r="BG437" i="59"/>
  <c r="BF437" i="59"/>
  <c r="BE437" i="59"/>
  <c r="BD437" i="59"/>
  <c r="BC437" i="59"/>
  <c r="BB437" i="59"/>
  <c r="BA437" i="59"/>
  <c r="AZ437" i="59"/>
  <c r="AY437" i="59"/>
  <c r="AX437" i="59"/>
  <c r="AW437" i="59"/>
  <c r="AV437" i="59"/>
  <c r="AU437" i="59"/>
  <c r="AT437" i="59"/>
  <c r="AS437" i="59"/>
  <c r="AR437" i="59"/>
  <c r="AQ437" i="59"/>
  <c r="AP437" i="59"/>
  <c r="AO437" i="59"/>
  <c r="AN437" i="59"/>
  <c r="AM437" i="59"/>
  <c r="AL437" i="59"/>
  <c r="AK437" i="59"/>
  <c r="AJ437" i="59"/>
  <c r="AI437" i="59"/>
  <c r="AH437" i="59"/>
  <c r="AG437" i="59"/>
  <c r="AF437" i="59"/>
  <c r="AE437" i="59"/>
  <c r="AD437" i="59"/>
  <c r="AC437" i="59"/>
  <c r="AB437" i="59"/>
  <c r="AA437" i="59"/>
  <c r="Z437" i="59"/>
  <c r="Y437" i="59"/>
  <c r="X437" i="59"/>
  <c r="W437" i="59"/>
  <c r="V437" i="59"/>
  <c r="U437" i="59"/>
  <c r="T437" i="59"/>
  <c r="S437" i="59"/>
  <c r="R437" i="59"/>
  <c r="Q437" i="59"/>
  <c r="P437" i="59"/>
  <c r="O437" i="59"/>
  <c r="N437" i="59"/>
  <c r="M437" i="59"/>
  <c r="L437" i="59"/>
  <c r="K437" i="59"/>
  <c r="J437" i="59"/>
  <c r="I437" i="59"/>
  <c r="H437" i="59"/>
  <c r="G437" i="59"/>
  <c r="F437" i="59"/>
  <c r="E437" i="59"/>
  <c r="D437" i="59"/>
  <c r="C437" i="59"/>
  <c r="KQ547" i="59"/>
  <c r="KP547" i="59"/>
  <c r="KN547" i="59"/>
  <c r="KM547" i="59"/>
  <c r="KK547" i="59"/>
  <c r="KJ547" i="59"/>
  <c r="KI547" i="59"/>
  <c r="KH547" i="59"/>
  <c r="KG547" i="59"/>
  <c r="KO547" i="59"/>
  <c r="KL547" i="59"/>
  <c r="KF547" i="59"/>
  <c r="KD547" i="59"/>
  <c r="KE547" i="59"/>
  <c r="KC547" i="59"/>
  <c r="KB547" i="59"/>
  <c r="JZ547" i="59"/>
  <c r="KA547" i="59"/>
  <c r="JY547" i="59"/>
  <c r="JX547" i="59"/>
  <c r="JW547" i="59"/>
  <c r="JV547" i="59"/>
  <c r="JU547" i="59"/>
  <c r="JT547" i="59"/>
  <c r="JS547" i="59"/>
  <c r="JR547" i="59"/>
  <c r="JQ547" i="59"/>
  <c r="JP547" i="59"/>
  <c r="JO547" i="59"/>
  <c r="JN547" i="59"/>
  <c r="JM547" i="59"/>
  <c r="JL547" i="59"/>
  <c r="JK547" i="59"/>
  <c r="JH547" i="59"/>
  <c r="JG547" i="59"/>
  <c r="JF547" i="59"/>
  <c r="JI547" i="59"/>
  <c r="JJ547" i="59"/>
  <c r="JB547" i="59"/>
  <c r="JA547" i="59"/>
  <c r="IZ547" i="59"/>
  <c r="IY547" i="59"/>
  <c r="IX547" i="59"/>
  <c r="IW547" i="59"/>
  <c r="IV547" i="59"/>
  <c r="IU547" i="59"/>
  <c r="IT547" i="59"/>
  <c r="IS547" i="59"/>
  <c r="JC547" i="59"/>
  <c r="JE547" i="59"/>
  <c r="IR547" i="59"/>
  <c r="IQ547" i="59"/>
  <c r="IP547" i="59"/>
  <c r="IO547" i="59"/>
  <c r="IN547" i="59"/>
  <c r="IM547" i="59"/>
  <c r="IL547" i="59"/>
  <c r="IK547" i="59"/>
  <c r="IJ547" i="59"/>
  <c r="II547" i="59"/>
  <c r="IH547" i="59"/>
  <c r="IG547" i="59"/>
  <c r="JD547" i="59"/>
  <c r="IF547" i="59"/>
  <c r="IE547" i="59"/>
  <c r="ID547" i="59"/>
  <c r="IC547" i="59"/>
  <c r="IB547" i="59"/>
  <c r="IA547" i="59"/>
  <c r="HZ547" i="59"/>
  <c r="HY547" i="59"/>
  <c r="HX547" i="59"/>
  <c r="HW547" i="59"/>
  <c r="HV547" i="59"/>
  <c r="HU547" i="59"/>
  <c r="HT547" i="59"/>
  <c r="HS547" i="59"/>
  <c r="HR547" i="59"/>
  <c r="HQ547" i="59"/>
  <c r="HP547" i="59"/>
  <c r="HO547" i="59"/>
  <c r="HN547" i="59"/>
  <c r="HM547" i="59"/>
  <c r="HL547" i="59"/>
  <c r="HK547" i="59"/>
  <c r="HJ547" i="59"/>
  <c r="HI547" i="59"/>
  <c r="HH547" i="59"/>
  <c r="HG547" i="59"/>
  <c r="HF547" i="59"/>
  <c r="HE547" i="59"/>
  <c r="HD547" i="59"/>
  <c r="HC547" i="59"/>
  <c r="HB547" i="59"/>
  <c r="HA547" i="59"/>
  <c r="GZ547" i="59"/>
  <c r="GY547" i="59"/>
  <c r="GX547" i="59"/>
  <c r="GW547" i="59"/>
  <c r="GV547" i="59"/>
  <c r="GU547" i="59"/>
  <c r="GT547" i="59"/>
  <c r="GS547" i="59"/>
  <c r="GR547" i="59"/>
  <c r="GQ547" i="59"/>
  <c r="GP547" i="59"/>
  <c r="GO547" i="59"/>
  <c r="GN547" i="59"/>
  <c r="GM547" i="59"/>
  <c r="GL547" i="59"/>
  <c r="GK547" i="59"/>
  <c r="GJ547" i="59"/>
  <c r="GI547" i="59"/>
  <c r="GH547" i="59"/>
  <c r="GG547" i="59"/>
  <c r="GF547" i="59"/>
  <c r="GE547" i="59"/>
  <c r="GD547" i="59"/>
  <c r="GC547" i="59"/>
  <c r="GB547" i="59"/>
  <c r="GA547" i="59"/>
  <c r="FZ547" i="59"/>
  <c r="FY547" i="59"/>
  <c r="FX547" i="59"/>
  <c r="FW547" i="59"/>
  <c r="FV547" i="59"/>
  <c r="FU547" i="59"/>
  <c r="FT547" i="59"/>
  <c r="FS547" i="59"/>
  <c r="FR547" i="59"/>
  <c r="FQ547" i="59"/>
  <c r="FP547" i="59"/>
  <c r="FO547" i="59"/>
  <c r="FN547" i="59"/>
  <c r="FM547" i="59"/>
  <c r="FL547" i="59"/>
  <c r="FK547" i="59"/>
  <c r="FJ547" i="59"/>
  <c r="FI547" i="59"/>
  <c r="FH547" i="59"/>
  <c r="FG547" i="59"/>
  <c r="FF547" i="59"/>
  <c r="FE547" i="59"/>
  <c r="FD547" i="59"/>
  <c r="FC547" i="59"/>
  <c r="FB547" i="59"/>
  <c r="FA547" i="59"/>
  <c r="EZ547" i="59"/>
  <c r="EY547" i="59"/>
  <c r="EX547" i="59"/>
  <c r="EW547" i="59"/>
  <c r="EV547" i="59"/>
  <c r="EU547" i="59"/>
  <c r="ET547" i="59"/>
  <c r="ES547" i="59"/>
  <c r="ER547" i="59"/>
  <c r="EQ547" i="59"/>
  <c r="EP547" i="59"/>
  <c r="EO547" i="59"/>
  <c r="EN547" i="59"/>
  <c r="EM547" i="59"/>
  <c r="EL547" i="59"/>
  <c r="EK547" i="59"/>
  <c r="EJ547" i="59"/>
  <c r="EI547" i="59"/>
  <c r="EH547" i="59"/>
  <c r="EG547" i="59"/>
  <c r="EF547" i="59"/>
  <c r="EE547" i="59"/>
  <c r="ED547" i="59"/>
  <c r="EC547" i="59"/>
  <c r="EB547" i="59"/>
  <c r="EA547" i="59"/>
  <c r="DZ547" i="59"/>
  <c r="DY547" i="59"/>
  <c r="DX547" i="59"/>
  <c r="DW547" i="59"/>
  <c r="DV547" i="59"/>
  <c r="DU547" i="59"/>
  <c r="DT547" i="59"/>
  <c r="DS547" i="59"/>
  <c r="DR547" i="59"/>
  <c r="DQ547" i="59"/>
  <c r="DP547" i="59"/>
  <c r="DO547" i="59"/>
  <c r="DN547" i="59"/>
  <c r="DM547" i="59"/>
  <c r="DL547" i="59"/>
  <c r="DK547" i="59"/>
  <c r="DJ547" i="59"/>
  <c r="DI547" i="59"/>
  <c r="DH547" i="59"/>
  <c r="DG547" i="59"/>
  <c r="DF547" i="59"/>
  <c r="DE547" i="59"/>
  <c r="DD547" i="59"/>
  <c r="DC547" i="59"/>
  <c r="DB547" i="59"/>
  <c r="DA547" i="59"/>
  <c r="CZ547" i="59"/>
  <c r="CY547" i="59"/>
  <c r="CX547" i="59"/>
  <c r="CW547" i="59"/>
  <c r="CV547" i="59"/>
  <c r="CU547" i="59"/>
  <c r="CT547" i="59"/>
  <c r="CS547" i="59"/>
  <c r="CR547" i="59"/>
  <c r="CQ547" i="59"/>
  <c r="CP547" i="59"/>
  <c r="CO547" i="59"/>
  <c r="CN547" i="59"/>
  <c r="CM547" i="59"/>
  <c r="CL547" i="59"/>
  <c r="CK547" i="59"/>
  <c r="CJ547" i="59"/>
  <c r="CI547" i="59"/>
  <c r="CH547" i="59"/>
  <c r="CG547" i="59"/>
  <c r="CF547" i="59"/>
  <c r="CE547" i="59"/>
  <c r="CD547" i="59"/>
  <c r="CC547" i="59"/>
  <c r="CB547" i="59"/>
  <c r="CA547" i="59"/>
  <c r="BZ547" i="59"/>
  <c r="BY547" i="59"/>
  <c r="BX547" i="59"/>
  <c r="BW547" i="59"/>
  <c r="BV547" i="59"/>
  <c r="BU547" i="59"/>
  <c r="BT547" i="59"/>
  <c r="BS547" i="59"/>
  <c r="BR547" i="59"/>
  <c r="BQ547" i="59"/>
  <c r="BP547" i="59"/>
  <c r="BO547" i="59"/>
  <c r="BN547" i="59"/>
  <c r="BM547" i="59"/>
  <c r="BL547" i="59"/>
  <c r="BK547" i="59"/>
  <c r="BJ547" i="59"/>
  <c r="BI547" i="59"/>
  <c r="BH547" i="59"/>
  <c r="BG547" i="59"/>
  <c r="BF547" i="59"/>
  <c r="BE547" i="59"/>
  <c r="BD547" i="59"/>
  <c r="BC547" i="59"/>
  <c r="BB547" i="59"/>
  <c r="BA547" i="59"/>
  <c r="AZ547" i="59"/>
  <c r="AY547" i="59"/>
  <c r="AX547" i="59"/>
  <c r="AW547" i="59"/>
  <c r="AV547" i="59"/>
  <c r="AU547" i="59"/>
  <c r="AT547" i="59"/>
  <c r="AS547" i="59"/>
  <c r="AR547" i="59"/>
  <c r="AQ547" i="59"/>
  <c r="AP547" i="59"/>
  <c r="AO547" i="59"/>
  <c r="AN547" i="59"/>
  <c r="AM547" i="59"/>
  <c r="AL547" i="59"/>
  <c r="AK547" i="59"/>
  <c r="AJ547" i="59"/>
  <c r="AI547" i="59"/>
  <c r="AH547" i="59"/>
  <c r="AG547" i="59"/>
  <c r="AF547" i="59"/>
  <c r="AE547" i="59"/>
  <c r="AD547" i="59"/>
  <c r="AC547" i="59"/>
  <c r="AB547" i="59"/>
  <c r="AA547" i="59"/>
  <c r="Z547" i="59"/>
  <c r="Y547" i="59"/>
  <c r="X547" i="59"/>
  <c r="W547" i="59"/>
  <c r="V547" i="59"/>
  <c r="U547" i="59"/>
  <c r="T547" i="59"/>
  <c r="S547" i="59"/>
  <c r="R547" i="59"/>
  <c r="Q547" i="59"/>
  <c r="P547" i="59"/>
  <c r="O547" i="59"/>
  <c r="N547" i="59"/>
  <c r="M547" i="59"/>
  <c r="L547" i="59"/>
  <c r="K547" i="59"/>
  <c r="J547" i="59"/>
  <c r="I547" i="59"/>
  <c r="H547" i="59"/>
  <c r="G547" i="59"/>
  <c r="F547" i="59"/>
  <c r="E547" i="59"/>
  <c r="D547" i="59"/>
  <c r="C547" i="59"/>
  <c r="KQ440" i="59"/>
  <c r="KP440" i="59"/>
  <c r="KO440" i="59"/>
  <c r="KL440" i="59"/>
  <c r="KN440" i="59"/>
  <c r="KM440" i="59"/>
  <c r="KI440" i="59"/>
  <c r="KK440" i="59"/>
  <c r="KJ440" i="59"/>
  <c r="KH440" i="59"/>
  <c r="KG440" i="59"/>
  <c r="KF440" i="59"/>
  <c r="KE440" i="59"/>
  <c r="KD440" i="59"/>
  <c r="KC440" i="59"/>
  <c r="KB440" i="59"/>
  <c r="KA440" i="59"/>
  <c r="JZ440" i="59"/>
  <c r="JY440" i="59"/>
  <c r="JW440" i="59"/>
  <c r="JX440" i="59"/>
  <c r="JU440" i="59"/>
  <c r="JT440" i="59"/>
  <c r="JS440" i="59"/>
  <c r="JV440" i="59"/>
  <c r="JR440" i="59"/>
  <c r="JO440" i="59"/>
  <c r="JQ440" i="59"/>
  <c r="JP440" i="59"/>
  <c r="JN440" i="59"/>
  <c r="JM440" i="59"/>
  <c r="JL440" i="59"/>
  <c r="JK440" i="59"/>
  <c r="JJ440" i="59"/>
  <c r="JI440" i="59"/>
  <c r="JH440" i="59"/>
  <c r="JG440" i="59"/>
  <c r="JF440" i="59"/>
  <c r="JC440" i="59"/>
  <c r="JE440" i="59"/>
  <c r="JB440" i="59"/>
  <c r="JA440" i="59"/>
  <c r="IZ440" i="59"/>
  <c r="IY440" i="59"/>
  <c r="IX440" i="59"/>
  <c r="IW440" i="59"/>
  <c r="IV440" i="59"/>
  <c r="IU440" i="59"/>
  <c r="IT440" i="59"/>
  <c r="IS440" i="59"/>
  <c r="JD440" i="59"/>
  <c r="IR440" i="59"/>
  <c r="IQ440" i="59"/>
  <c r="IP440" i="59"/>
  <c r="IO440" i="59"/>
  <c r="IN440" i="59"/>
  <c r="IM440" i="59"/>
  <c r="IL440" i="59"/>
  <c r="IK440" i="59"/>
  <c r="IJ440" i="59"/>
  <c r="II440" i="59"/>
  <c r="IH440" i="59"/>
  <c r="ID440" i="59"/>
  <c r="IA440" i="59"/>
  <c r="HX440" i="59"/>
  <c r="HU440" i="59"/>
  <c r="HT440" i="59"/>
  <c r="HS440" i="59"/>
  <c r="HR440" i="59"/>
  <c r="HQ440" i="59"/>
  <c r="HP440" i="59"/>
  <c r="HO440" i="59"/>
  <c r="HN440" i="59"/>
  <c r="HM440" i="59"/>
  <c r="HL440" i="59"/>
  <c r="HK440" i="59"/>
  <c r="IC440" i="59"/>
  <c r="HZ440" i="59"/>
  <c r="HW440" i="59"/>
  <c r="IG440" i="59"/>
  <c r="IE440" i="59"/>
  <c r="IB440" i="59"/>
  <c r="IF440" i="59"/>
  <c r="HY440" i="59"/>
  <c r="HV440" i="59"/>
  <c r="HJ440" i="59"/>
  <c r="HI440" i="59"/>
  <c r="HC440" i="59"/>
  <c r="HH440" i="59"/>
  <c r="HB440" i="59"/>
  <c r="HG440" i="59"/>
  <c r="HA440" i="59"/>
  <c r="HF440" i="59"/>
  <c r="GZ440" i="59"/>
  <c r="HE440" i="59"/>
  <c r="GY440" i="59"/>
  <c r="GX440" i="59"/>
  <c r="GW440" i="59"/>
  <c r="GV440" i="59"/>
  <c r="GU440" i="59"/>
  <c r="GT440" i="59"/>
  <c r="GS440" i="59"/>
  <c r="GR440" i="59"/>
  <c r="GQ440" i="59"/>
  <c r="GP440" i="59"/>
  <c r="GO440" i="59"/>
  <c r="GN440" i="59"/>
  <c r="HD440" i="59"/>
  <c r="GM440" i="59"/>
  <c r="GL440" i="59"/>
  <c r="GK440" i="59"/>
  <c r="GJ440" i="59"/>
  <c r="GI440" i="59"/>
  <c r="GH440" i="59"/>
  <c r="GG440" i="59"/>
  <c r="GF440" i="59"/>
  <c r="GE440" i="59"/>
  <c r="GD440" i="59"/>
  <c r="GC440" i="59"/>
  <c r="GB440" i="59"/>
  <c r="GA440" i="59"/>
  <c r="FZ440" i="59"/>
  <c r="FY440" i="59"/>
  <c r="FX440" i="59"/>
  <c r="FW440" i="59"/>
  <c r="FV440" i="59"/>
  <c r="FU440" i="59"/>
  <c r="FT440" i="59"/>
  <c r="FS440" i="59"/>
  <c r="FR440" i="59"/>
  <c r="FQ440" i="59"/>
  <c r="FP440" i="59"/>
  <c r="FO440" i="59"/>
  <c r="FN440" i="59"/>
  <c r="FM440" i="59"/>
  <c r="FL440" i="59"/>
  <c r="FK440" i="59"/>
  <c r="FJ440" i="59"/>
  <c r="FI440" i="59"/>
  <c r="FH440" i="59"/>
  <c r="FG440" i="59"/>
  <c r="FF440" i="59"/>
  <c r="FE440" i="59"/>
  <c r="FD440" i="59"/>
  <c r="FC440" i="59"/>
  <c r="FB440" i="59"/>
  <c r="FA440" i="59"/>
  <c r="EZ440" i="59"/>
  <c r="EY440" i="59"/>
  <c r="EX440" i="59"/>
  <c r="EW440" i="59"/>
  <c r="EV440" i="59"/>
  <c r="EU440" i="59"/>
  <c r="ET440" i="59"/>
  <c r="ES440" i="59"/>
  <c r="ER440" i="59"/>
  <c r="EQ440" i="59"/>
  <c r="EP440" i="59"/>
  <c r="EO440" i="59"/>
  <c r="EN440" i="59"/>
  <c r="EM440" i="59"/>
  <c r="EL440" i="59"/>
  <c r="EK440" i="59"/>
  <c r="EJ440" i="59"/>
  <c r="EI440" i="59"/>
  <c r="EH440" i="59"/>
  <c r="EG440" i="59"/>
  <c r="EF440" i="59"/>
  <c r="EE440" i="59"/>
  <c r="ED440" i="59"/>
  <c r="EC440" i="59"/>
  <c r="EB440" i="59"/>
  <c r="EA440" i="59"/>
  <c r="DZ440" i="59"/>
  <c r="DY440" i="59"/>
  <c r="DX440" i="59"/>
  <c r="DW440" i="59"/>
  <c r="DV440" i="59"/>
  <c r="DU440" i="59"/>
  <c r="DT440" i="59"/>
  <c r="DS440" i="59"/>
  <c r="DR440" i="59"/>
  <c r="DQ440" i="59"/>
  <c r="DP440" i="59"/>
  <c r="DO440" i="59"/>
  <c r="DN440" i="59"/>
  <c r="DM440" i="59"/>
  <c r="DL440" i="59"/>
  <c r="DK440" i="59"/>
  <c r="DJ440" i="59"/>
  <c r="DI440" i="59"/>
  <c r="DH440" i="59"/>
  <c r="DG440" i="59"/>
  <c r="DF440" i="59"/>
  <c r="DE440" i="59"/>
  <c r="DD440" i="59"/>
  <c r="DC440" i="59"/>
  <c r="DB440" i="59"/>
  <c r="DA440" i="59"/>
  <c r="CZ440" i="59"/>
  <c r="CY440" i="59"/>
  <c r="CX440" i="59"/>
  <c r="CW440" i="59"/>
  <c r="CV440" i="59"/>
  <c r="CU440" i="59"/>
  <c r="CT440" i="59"/>
  <c r="CS440" i="59"/>
  <c r="CR440" i="59"/>
  <c r="CQ440" i="59"/>
  <c r="CP440" i="59"/>
  <c r="CO440" i="59"/>
  <c r="CN440" i="59"/>
  <c r="CM440" i="59"/>
  <c r="CL440" i="59"/>
  <c r="CK440" i="59"/>
  <c r="CJ440" i="59"/>
  <c r="CI440" i="59"/>
  <c r="CH440" i="59"/>
  <c r="CG440" i="59"/>
  <c r="CF440" i="59"/>
  <c r="CE440" i="59"/>
  <c r="CD440" i="59"/>
  <c r="CC440" i="59"/>
  <c r="CB440" i="59"/>
  <c r="CA440" i="59"/>
  <c r="BZ440" i="59"/>
  <c r="BY440" i="59"/>
  <c r="BX440" i="59"/>
  <c r="BW440" i="59"/>
  <c r="BV440" i="59"/>
  <c r="BU440" i="59"/>
  <c r="BT440" i="59"/>
  <c r="BS440" i="59"/>
  <c r="BR440" i="59"/>
  <c r="BQ440" i="59"/>
  <c r="BP440" i="59"/>
  <c r="BO440" i="59"/>
  <c r="BN440" i="59"/>
  <c r="BM440" i="59"/>
  <c r="BL440" i="59"/>
  <c r="BK440" i="59"/>
  <c r="BJ440" i="59"/>
  <c r="BI440" i="59"/>
  <c r="BH440" i="59"/>
  <c r="BG440" i="59"/>
  <c r="BF440" i="59"/>
  <c r="BE440" i="59"/>
  <c r="BD440" i="59"/>
  <c r="BC440" i="59"/>
  <c r="BB440" i="59"/>
  <c r="BA440" i="59"/>
  <c r="AZ440" i="59"/>
  <c r="AY440" i="59"/>
  <c r="AX440" i="59"/>
  <c r="AW440" i="59"/>
  <c r="AV440" i="59"/>
  <c r="AU440" i="59"/>
  <c r="AT440" i="59"/>
  <c r="AS440" i="59"/>
  <c r="AR440" i="59"/>
  <c r="AQ440" i="59"/>
  <c r="AP440" i="59"/>
  <c r="AO440" i="59"/>
  <c r="AN440" i="59"/>
  <c r="AM440" i="59"/>
  <c r="AL440" i="59"/>
  <c r="AK440" i="59"/>
  <c r="AJ440" i="59"/>
  <c r="AI440" i="59"/>
  <c r="AH440" i="59"/>
  <c r="AG440" i="59"/>
  <c r="AF440" i="59"/>
  <c r="AE440" i="59"/>
  <c r="AD440" i="59"/>
  <c r="AC440" i="59"/>
  <c r="AB440" i="59"/>
  <c r="AA440" i="59"/>
  <c r="Z440" i="59"/>
  <c r="Y440" i="59"/>
  <c r="X440" i="59"/>
  <c r="W440" i="59"/>
  <c r="V440" i="59"/>
  <c r="U440" i="59"/>
  <c r="T440" i="59"/>
  <c r="S440" i="59"/>
  <c r="R440" i="59"/>
  <c r="Q440" i="59"/>
  <c r="P440" i="59"/>
  <c r="O440" i="59"/>
  <c r="N440" i="59"/>
  <c r="M440" i="59"/>
  <c r="L440" i="59"/>
  <c r="K440" i="59"/>
  <c r="J440" i="59"/>
  <c r="I440" i="59"/>
  <c r="H440" i="59"/>
  <c r="G440" i="59"/>
  <c r="F440" i="59"/>
  <c r="E440" i="59"/>
  <c r="D440" i="59"/>
  <c r="C440" i="59"/>
  <c r="KN444" i="59"/>
  <c r="KM444" i="59"/>
  <c r="KQ444" i="59"/>
  <c r="KP444" i="59"/>
  <c r="KL444" i="59"/>
  <c r="KK444" i="59"/>
  <c r="KO444" i="59"/>
  <c r="KI444" i="59"/>
  <c r="KJ444" i="59"/>
  <c r="KH444" i="59"/>
  <c r="KF444" i="59"/>
  <c r="KD444" i="59"/>
  <c r="KG444" i="59"/>
  <c r="KE444" i="59"/>
  <c r="JZ444" i="59"/>
  <c r="JY444" i="59"/>
  <c r="JX444" i="59"/>
  <c r="KC444" i="59"/>
  <c r="KA444" i="59"/>
  <c r="KB444" i="59"/>
  <c r="JW444" i="59"/>
  <c r="JU444" i="59"/>
  <c r="JV444" i="59"/>
  <c r="JS444" i="59"/>
  <c r="JR444" i="59"/>
  <c r="JQ444" i="59"/>
  <c r="JP444" i="59"/>
  <c r="JO444" i="59"/>
  <c r="JT444" i="59"/>
  <c r="JN444" i="59"/>
  <c r="JM444" i="59"/>
  <c r="JL444" i="59"/>
  <c r="JK444" i="59"/>
  <c r="JI444" i="59"/>
  <c r="JH444" i="59"/>
  <c r="JG444" i="59"/>
  <c r="JF444" i="59"/>
  <c r="JE444" i="59"/>
  <c r="JD444" i="59"/>
  <c r="JC444" i="59"/>
  <c r="JJ444" i="59"/>
  <c r="JB444" i="59"/>
  <c r="JA444" i="59"/>
  <c r="IZ444" i="59"/>
  <c r="IY444" i="59"/>
  <c r="IX444" i="59"/>
  <c r="IW444" i="59"/>
  <c r="IV444" i="59"/>
  <c r="IU444" i="59"/>
  <c r="IT444" i="59"/>
  <c r="IS444" i="59"/>
  <c r="IR444" i="59"/>
  <c r="IQ444" i="59"/>
  <c r="IP444" i="59"/>
  <c r="IO444" i="59"/>
  <c r="IN444" i="59"/>
  <c r="IM444" i="59"/>
  <c r="IL444" i="59"/>
  <c r="IK444" i="59"/>
  <c r="IJ444" i="59"/>
  <c r="II444" i="59"/>
  <c r="IH444" i="59"/>
  <c r="IG444" i="59"/>
  <c r="IF444" i="59"/>
  <c r="IE444" i="59"/>
  <c r="ID444" i="59"/>
  <c r="IC444" i="59"/>
  <c r="IB444" i="59"/>
  <c r="IA444" i="59"/>
  <c r="HZ444" i="59"/>
  <c r="HY444" i="59"/>
  <c r="HX444" i="59"/>
  <c r="HW444" i="59"/>
  <c r="HV444" i="59"/>
  <c r="HU444" i="59"/>
  <c r="HQ444" i="59"/>
  <c r="HP444" i="59"/>
  <c r="HJ444" i="59"/>
  <c r="HI444" i="59"/>
  <c r="HH444" i="59"/>
  <c r="HG444" i="59"/>
  <c r="HF444" i="59"/>
  <c r="HE444" i="59"/>
  <c r="HD444" i="59"/>
  <c r="HC444" i="59"/>
  <c r="HB444" i="59"/>
  <c r="HA444" i="59"/>
  <c r="GZ444" i="59"/>
  <c r="HO444" i="59"/>
  <c r="HK444" i="59"/>
  <c r="HT444" i="59"/>
  <c r="HN444" i="59"/>
  <c r="HS444" i="59"/>
  <c r="HM444" i="59"/>
  <c r="HR444" i="59"/>
  <c r="HL444" i="59"/>
  <c r="GY444" i="59"/>
  <c r="GX444" i="59"/>
  <c r="GW444" i="59"/>
  <c r="GV444" i="59"/>
  <c r="GU444" i="59"/>
  <c r="GT444" i="59"/>
  <c r="GS444" i="59"/>
  <c r="GR444" i="59"/>
  <c r="GQ444" i="59"/>
  <c r="GP444" i="59"/>
  <c r="GO444" i="59"/>
  <c r="GN444" i="59"/>
  <c r="GM444" i="59"/>
  <c r="GL444" i="59"/>
  <c r="GK444" i="59"/>
  <c r="GJ444" i="59"/>
  <c r="GI444" i="59"/>
  <c r="GH444" i="59"/>
  <c r="GG444" i="59"/>
  <c r="GF444" i="59"/>
  <c r="GE444" i="59"/>
  <c r="GD444" i="59"/>
  <c r="GC444" i="59"/>
  <c r="GB444" i="59"/>
  <c r="GA444" i="59"/>
  <c r="FZ444" i="59"/>
  <c r="FY444" i="59"/>
  <c r="FX444" i="59"/>
  <c r="FW444" i="59"/>
  <c r="FV444" i="59"/>
  <c r="FU444" i="59"/>
  <c r="FT444" i="59"/>
  <c r="FS444" i="59"/>
  <c r="FR444" i="59"/>
  <c r="FQ444" i="59"/>
  <c r="FP444" i="59"/>
  <c r="FO444" i="59"/>
  <c r="FN444" i="59"/>
  <c r="FM444" i="59"/>
  <c r="FL444" i="59"/>
  <c r="FK444" i="59"/>
  <c r="FJ444" i="59"/>
  <c r="FI444" i="59"/>
  <c r="FH444" i="59"/>
  <c r="FG444" i="59"/>
  <c r="FF444" i="59"/>
  <c r="FE444" i="59"/>
  <c r="FD444" i="59"/>
  <c r="FC444" i="59"/>
  <c r="FB444" i="59"/>
  <c r="FA444" i="59"/>
  <c r="EZ444" i="59"/>
  <c r="EY444" i="59"/>
  <c r="EX444" i="59"/>
  <c r="EW444" i="59"/>
  <c r="EV444" i="59"/>
  <c r="EU444" i="59"/>
  <c r="ET444" i="59"/>
  <c r="ES444" i="59"/>
  <c r="ER444" i="59"/>
  <c r="EQ444" i="59"/>
  <c r="EP444" i="59"/>
  <c r="EO444" i="59"/>
  <c r="EN444" i="59"/>
  <c r="EM444" i="59"/>
  <c r="EL444" i="59"/>
  <c r="EK444" i="59"/>
  <c r="EJ444" i="59"/>
  <c r="EI444" i="59"/>
  <c r="EH444" i="59"/>
  <c r="EG444" i="59"/>
  <c r="EF444" i="59"/>
  <c r="EE444" i="59"/>
  <c r="ED444" i="59"/>
  <c r="EC444" i="59"/>
  <c r="EB444" i="59"/>
  <c r="EA444" i="59"/>
  <c r="DZ444" i="59"/>
  <c r="DY444" i="59"/>
  <c r="DX444" i="59"/>
  <c r="DW444" i="59"/>
  <c r="DV444" i="59"/>
  <c r="DU444" i="59"/>
  <c r="DT444" i="59"/>
  <c r="DS444" i="59"/>
  <c r="DR444" i="59"/>
  <c r="DQ444" i="59"/>
  <c r="DP444" i="59"/>
  <c r="DO444" i="59"/>
  <c r="DN444" i="59"/>
  <c r="DM444" i="59"/>
  <c r="DL444" i="59"/>
  <c r="DK444" i="59"/>
  <c r="DJ444" i="59"/>
  <c r="DI444" i="59"/>
  <c r="DH444" i="59"/>
  <c r="DG444" i="59"/>
  <c r="DF444" i="59"/>
  <c r="DE444" i="59"/>
  <c r="DD444" i="59"/>
  <c r="DC444" i="59"/>
  <c r="DB444" i="59"/>
  <c r="DA444" i="59"/>
  <c r="CZ444" i="59"/>
  <c r="CY444" i="59"/>
  <c r="CX444" i="59"/>
  <c r="CW444" i="59"/>
  <c r="CV444" i="59"/>
  <c r="CU444" i="59"/>
  <c r="CT444" i="59"/>
  <c r="CS444" i="59"/>
  <c r="CR444" i="59"/>
  <c r="CQ444" i="59"/>
  <c r="CP444" i="59"/>
  <c r="CO444" i="59"/>
  <c r="CN444" i="59"/>
  <c r="CM444" i="59"/>
  <c r="CL444" i="59"/>
  <c r="CK444" i="59"/>
  <c r="CJ444" i="59"/>
  <c r="CI444" i="59"/>
  <c r="CH444" i="59"/>
  <c r="CG444" i="59"/>
  <c r="CF444" i="59"/>
  <c r="CE444" i="59"/>
  <c r="CD444" i="59"/>
  <c r="CC444" i="59"/>
  <c r="CB444" i="59"/>
  <c r="CA444" i="59"/>
  <c r="BZ444" i="59"/>
  <c r="BY444" i="59"/>
  <c r="BX444" i="59"/>
  <c r="BW444" i="59"/>
  <c r="BV444" i="59"/>
  <c r="BU444" i="59"/>
  <c r="BT444" i="59"/>
  <c r="BS444" i="59"/>
  <c r="BR444" i="59"/>
  <c r="BQ444" i="59"/>
  <c r="BP444" i="59"/>
  <c r="BO444" i="59"/>
  <c r="BN444" i="59"/>
  <c r="BM444" i="59"/>
  <c r="BL444" i="59"/>
  <c r="BK444" i="59"/>
  <c r="BJ444" i="59"/>
  <c r="BI444" i="59"/>
  <c r="BH444" i="59"/>
  <c r="BG444" i="59"/>
  <c r="BF444" i="59"/>
  <c r="BE444" i="59"/>
  <c r="BD444" i="59"/>
  <c r="BC444" i="59"/>
  <c r="BB444" i="59"/>
  <c r="BA444" i="59"/>
  <c r="AZ444" i="59"/>
  <c r="AY444" i="59"/>
  <c r="AX444" i="59"/>
  <c r="AW444" i="59"/>
  <c r="AV444" i="59"/>
  <c r="AU444" i="59"/>
  <c r="AT444" i="59"/>
  <c r="AS444" i="59"/>
  <c r="AR444" i="59"/>
  <c r="AQ444" i="59"/>
  <c r="AP444" i="59"/>
  <c r="AO444" i="59"/>
  <c r="AN444" i="59"/>
  <c r="AM444" i="59"/>
  <c r="AL444" i="59"/>
  <c r="AK444" i="59"/>
  <c r="AJ444" i="59"/>
  <c r="AI444" i="59"/>
  <c r="AH444" i="59"/>
  <c r="AG444" i="59"/>
  <c r="AF444" i="59"/>
  <c r="AE444" i="59"/>
  <c r="AD444" i="59"/>
  <c r="AC444" i="59"/>
  <c r="AB444" i="59"/>
  <c r="AA444" i="59"/>
  <c r="Z444" i="59"/>
  <c r="Y444" i="59"/>
  <c r="X444" i="59"/>
  <c r="W444" i="59"/>
  <c r="V444" i="59"/>
  <c r="U444" i="59"/>
  <c r="T444" i="59"/>
  <c r="S444" i="59"/>
  <c r="R444" i="59"/>
  <c r="Q444" i="59"/>
  <c r="P444" i="59"/>
  <c r="O444" i="59"/>
  <c r="N444" i="59"/>
  <c r="M444" i="59"/>
  <c r="L444" i="59"/>
  <c r="K444" i="59"/>
  <c r="J444" i="59"/>
  <c r="I444" i="59"/>
  <c r="H444" i="59"/>
  <c r="G444" i="59"/>
  <c r="F444" i="59"/>
  <c r="E444" i="59"/>
  <c r="D444" i="59"/>
  <c r="C444" i="59"/>
  <c r="KQ456" i="59"/>
  <c r="KN456" i="59"/>
  <c r="KM456" i="59"/>
  <c r="KP456" i="59"/>
  <c r="KK456" i="59"/>
  <c r="KO456" i="59"/>
  <c r="KH456" i="59"/>
  <c r="KL456" i="59"/>
  <c r="KI456" i="59"/>
  <c r="KJ456" i="59"/>
  <c r="KG456" i="59"/>
  <c r="KE456" i="59"/>
  <c r="KF456" i="59"/>
  <c r="KC456" i="59"/>
  <c r="KD456" i="59"/>
  <c r="JY456" i="59"/>
  <c r="JX456" i="59"/>
  <c r="KA456" i="59"/>
  <c r="JZ456" i="59"/>
  <c r="KB456" i="59"/>
  <c r="JV456" i="59"/>
  <c r="JW456" i="59"/>
  <c r="JU456" i="59"/>
  <c r="JS456" i="59"/>
  <c r="JR456" i="59"/>
  <c r="JQ456" i="59"/>
  <c r="JP456" i="59"/>
  <c r="JO456" i="59"/>
  <c r="JT456" i="59"/>
  <c r="JN456" i="59"/>
  <c r="JM456" i="59"/>
  <c r="JL456" i="59"/>
  <c r="JK456" i="59"/>
  <c r="JH456" i="59"/>
  <c r="JI456" i="59"/>
  <c r="JJ456" i="59"/>
  <c r="JG456" i="59"/>
  <c r="JF456" i="59"/>
  <c r="JE456" i="59"/>
  <c r="JD456" i="59"/>
  <c r="JC456" i="59"/>
  <c r="JB456" i="59"/>
  <c r="JA456" i="59"/>
  <c r="IZ456" i="59"/>
  <c r="IY456" i="59"/>
  <c r="IX456" i="59"/>
  <c r="IW456" i="59"/>
  <c r="IV456" i="59"/>
  <c r="IU456" i="59"/>
  <c r="IT456" i="59"/>
  <c r="IS456" i="59"/>
  <c r="IR456" i="59"/>
  <c r="IQ456" i="59"/>
  <c r="IP456" i="59"/>
  <c r="IO456" i="59"/>
  <c r="IN456" i="59"/>
  <c r="IM456" i="59"/>
  <c r="IL456" i="59"/>
  <c r="IK456" i="59"/>
  <c r="IJ456" i="59"/>
  <c r="II456" i="59"/>
  <c r="IH456" i="59"/>
  <c r="IG456" i="59"/>
  <c r="IF456" i="59"/>
  <c r="IE456" i="59"/>
  <c r="ID456" i="59"/>
  <c r="IC456" i="59"/>
  <c r="IB456" i="59"/>
  <c r="IA456" i="59"/>
  <c r="HZ456" i="59"/>
  <c r="HY456" i="59"/>
  <c r="HX456" i="59"/>
  <c r="HW456" i="59"/>
  <c r="HV456" i="59"/>
  <c r="HU456" i="59"/>
  <c r="HS456" i="59"/>
  <c r="HM456" i="59"/>
  <c r="HK456" i="59"/>
  <c r="HR456" i="59"/>
  <c r="HL456" i="59"/>
  <c r="HJ456" i="59"/>
  <c r="HI456" i="59"/>
  <c r="HH456" i="59"/>
  <c r="HG456" i="59"/>
  <c r="HF456" i="59"/>
  <c r="HE456" i="59"/>
  <c r="HD456" i="59"/>
  <c r="HC456" i="59"/>
  <c r="HB456" i="59"/>
  <c r="HA456" i="59"/>
  <c r="GZ456" i="59"/>
  <c r="HQ456" i="59"/>
  <c r="HP456" i="59"/>
  <c r="HO456" i="59"/>
  <c r="HT456" i="59"/>
  <c r="HN456" i="59"/>
  <c r="GY456" i="59"/>
  <c r="GX456" i="59"/>
  <c r="GW456" i="59"/>
  <c r="GV456" i="59"/>
  <c r="GU456" i="59"/>
  <c r="GT456" i="59"/>
  <c r="GS456" i="59"/>
  <c r="GR456" i="59"/>
  <c r="GQ456" i="59"/>
  <c r="GP456" i="59"/>
  <c r="GO456" i="59"/>
  <c r="GN456" i="59"/>
  <c r="GM456" i="59"/>
  <c r="GL456" i="59"/>
  <c r="GK456" i="59"/>
  <c r="GJ456" i="59"/>
  <c r="GI456" i="59"/>
  <c r="GH456" i="59"/>
  <c r="GG456" i="59"/>
  <c r="GF456" i="59"/>
  <c r="GE456" i="59"/>
  <c r="GD456" i="59"/>
  <c r="GC456" i="59"/>
  <c r="GB456" i="59"/>
  <c r="GA456" i="59"/>
  <c r="FZ456" i="59"/>
  <c r="FY456" i="59"/>
  <c r="FX456" i="59"/>
  <c r="FW456" i="59"/>
  <c r="FV456" i="59"/>
  <c r="FU456" i="59"/>
  <c r="FT456" i="59"/>
  <c r="FS456" i="59"/>
  <c r="FR456" i="59"/>
  <c r="FQ456" i="59"/>
  <c r="FP456" i="59"/>
  <c r="FO456" i="59"/>
  <c r="FN456" i="59"/>
  <c r="FM456" i="59"/>
  <c r="FL456" i="59"/>
  <c r="FK456" i="59"/>
  <c r="FJ456" i="59"/>
  <c r="FI456" i="59"/>
  <c r="FH456" i="59"/>
  <c r="FG456" i="59"/>
  <c r="FF456" i="59"/>
  <c r="FE456" i="59"/>
  <c r="FD456" i="59"/>
  <c r="FC456" i="59"/>
  <c r="FB456" i="59"/>
  <c r="FA456" i="59"/>
  <c r="EZ456" i="59"/>
  <c r="EY456" i="59"/>
  <c r="EX456" i="59"/>
  <c r="EW456" i="59"/>
  <c r="EV456" i="59"/>
  <c r="EU456" i="59"/>
  <c r="ET456" i="59"/>
  <c r="ES456" i="59"/>
  <c r="ER456" i="59"/>
  <c r="EQ456" i="59"/>
  <c r="EP456" i="59"/>
  <c r="EO456" i="59"/>
  <c r="EN456" i="59"/>
  <c r="EM456" i="59"/>
  <c r="EL456" i="59"/>
  <c r="EK456" i="59"/>
  <c r="EJ456" i="59"/>
  <c r="EI456" i="59"/>
  <c r="EH456" i="59"/>
  <c r="EG456" i="59"/>
  <c r="EF456" i="59"/>
  <c r="EE456" i="59"/>
  <c r="ED456" i="59"/>
  <c r="EC456" i="59"/>
  <c r="EB456" i="59"/>
  <c r="EA456" i="59"/>
  <c r="DZ456" i="59"/>
  <c r="DY456" i="59"/>
  <c r="DX456" i="59"/>
  <c r="DW456" i="59"/>
  <c r="DV456" i="59"/>
  <c r="DU456" i="59"/>
  <c r="DT456" i="59"/>
  <c r="DS456" i="59"/>
  <c r="DR456" i="59"/>
  <c r="DQ456" i="59"/>
  <c r="DP456" i="59"/>
  <c r="DO456" i="59"/>
  <c r="DN456" i="59"/>
  <c r="DM456" i="59"/>
  <c r="DL456" i="59"/>
  <c r="DK456" i="59"/>
  <c r="DJ456" i="59"/>
  <c r="DI456" i="59"/>
  <c r="DH456" i="59"/>
  <c r="DG456" i="59"/>
  <c r="DF456" i="59"/>
  <c r="DE456" i="59"/>
  <c r="DD456" i="59"/>
  <c r="DC456" i="59"/>
  <c r="DB456" i="59"/>
  <c r="DA456" i="59"/>
  <c r="CZ456" i="59"/>
  <c r="CY456" i="59"/>
  <c r="CX456" i="59"/>
  <c r="CW456" i="59"/>
  <c r="CV456" i="59"/>
  <c r="CU456" i="59"/>
  <c r="CT456" i="59"/>
  <c r="CS456" i="59"/>
  <c r="CR456" i="59"/>
  <c r="CQ456" i="59"/>
  <c r="CP456" i="59"/>
  <c r="CO456" i="59"/>
  <c r="CN456" i="59"/>
  <c r="CM456" i="59"/>
  <c r="CL456" i="59"/>
  <c r="CK456" i="59"/>
  <c r="CJ456" i="59"/>
  <c r="CI456" i="59"/>
  <c r="CH456" i="59"/>
  <c r="CG456" i="59"/>
  <c r="CF456" i="59"/>
  <c r="CE456" i="59"/>
  <c r="CD456" i="59"/>
  <c r="CC456" i="59"/>
  <c r="CB456" i="59"/>
  <c r="CA456" i="59"/>
  <c r="BZ456" i="59"/>
  <c r="BY456" i="59"/>
  <c r="BX456" i="59"/>
  <c r="BW456" i="59"/>
  <c r="BV456" i="59"/>
  <c r="BU456" i="59"/>
  <c r="BT456" i="59"/>
  <c r="BS456" i="59"/>
  <c r="BR456" i="59"/>
  <c r="BQ456" i="59"/>
  <c r="BP456" i="59"/>
  <c r="BO456" i="59"/>
  <c r="BN456" i="59"/>
  <c r="BM456" i="59"/>
  <c r="BL456" i="59"/>
  <c r="BK456" i="59"/>
  <c r="BJ456" i="59"/>
  <c r="BI456" i="59"/>
  <c r="BH456" i="59"/>
  <c r="BG456" i="59"/>
  <c r="BF456" i="59"/>
  <c r="BE456" i="59"/>
  <c r="BD456" i="59"/>
  <c r="BC456" i="59"/>
  <c r="BB456" i="59"/>
  <c r="BA456" i="59"/>
  <c r="AZ456" i="59"/>
  <c r="AY456" i="59"/>
  <c r="AX456" i="59"/>
  <c r="AW456" i="59"/>
  <c r="AV456" i="59"/>
  <c r="AU456" i="59"/>
  <c r="AT456" i="59"/>
  <c r="AS456" i="59"/>
  <c r="AR456" i="59"/>
  <c r="AQ456" i="59"/>
  <c r="AP456" i="59"/>
  <c r="AO456" i="59"/>
  <c r="AN456" i="59"/>
  <c r="AM456" i="59"/>
  <c r="AL456" i="59"/>
  <c r="AK456" i="59"/>
  <c r="AJ456" i="59"/>
  <c r="AI456" i="59"/>
  <c r="AH456" i="59"/>
  <c r="AG456" i="59"/>
  <c r="AF456" i="59"/>
  <c r="AE456" i="59"/>
  <c r="AD456" i="59"/>
  <c r="AC456" i="59"/>
  <c r="AB456" i="59"/>
  <c r="AA456" i="59"/>
  <c r="Z456" i="59"/>
  <c r="Y456" i="59"/>
  <c r="X456" i="59"/>
  <c r="W456" i="59"/>
  <c r="V456" i="59"/>
  <c r="U456" i="59"/>
  <c r="T456" i="59"/>
  <c r="S456" i="59"/>
  <c r="R456" i="59"/>
  <c r="Q456" i="59"/>
  <c r="P456" i="59"/>
  <c r="O456" i="59"/>
  <c r="N456" i="59"/>
  <c r="M456" i="59"/>
  <c r="L456" i="59"/>
  <c r="K456" i="59"/>
  <c r="J456" i="59"/>
  <c r="I456" i="59"/>
  <c r="H456" i="59"/>
  <c r="G456" i="59"/>
  <c r="F456" i="59"/>
  <c r="E456" i="59"/>
  <c r="D456" i="59"/>
  <c r="C456" i="59"/>
  <c r="KQ442" i="59"/>
  <c r="KP442" i="59"/>
  <c r="KO442" i="59"/>
  <c r="KM442" i="59"/>
  <c r="KN442" i="59"/>
  <c r="KK442" i="59"/>
  <c r="KJ442" i="59"/>
  <c r="KI442" i="59"/>
  <c r="KH442" i="59"/>
  <c r="KG442" i="59"/>
  <c r="KF442" i="59"/>
  <c r="KL442" i="59"/>
  <c r="KE442" i="59"/>
  <c r="KD442" i="59"/>
  <c r="KC442" i="59"/>
  <c r="JZ442" i="59"/>
  <c r="KA442" i="59"/>
  <c r="JY442" i="59"/>
  <c r="JX442" i="59"/>
  <c r="JW442" i="59"/>
  <c r="JV442" i="59"/>
  <c r="JU442" i="59"/>
  <c r="KB442" i="59"/>
  <c r="JT442" i="59"/>
  <c r="JR442" i="59"/>
  <c r="JS442" i="59"/>
  <c r="JP442" i="59"/>
  <c r="JQ442" i="59"/>
  <c r="JO442" i="59"/>
  <c r="JN442" i="59"/>
  <c r="JK442" i="59"/>
  <c r="JI442" i="59"/>
  <c r="JM442" i="59"/>
  <c r="JJ442" i="59"/>
  <c r="JH442" i="59"/>
  <c r="JG442" i="59"/>
  <c r="JF442" i="59"/>
  <c r="JL442" i="59"/>
  <c r="JC442" i="59"/>
  <c r="JD442" i="59"/>
  <c r="JB442" i="59"/>
  <c r="JA442" i="59"/>
  <c r="IZ442" i="59"/>
  <c r="IY442" i="59"/>
  <c r="IX442" i="59"/>
  <c r="IW442" i="59"/>
  <c r="IV442" i="59"/>
  <c r="IU442" i="59"/>
  <c r="IT442" i="59"/>
  <c r="IS442" i="59"/>
  <c r="JE442" i="59"/>
  <c r="IR442" i="59"/>
  <c r="IQ442" i="59"/>
  <c r="IP442" i="59"/>
  <c r="IO442" i="59"/>
  <c r="IN442" i="59"/>
  <c r="IM442" i="59"/>
  <c r="IL442" i="59"/>
  <c r="IK442" i="59"/>
  <c r="IJ442" i="59"/>
  <c r="II442" i="59"/>
  <c r="IH442" i="59"/>
  <c r="IG442" i="59"/>
  <c r="IF442" i="59"/>
  <c r="IE442" i="59"/>
  <c r="ID442" i="59"/>
  <c r="IC442" i="59"/>
  <c r="IB442" i="59"/>
  <c r="IA442" i="59"/>
  <c r="HZ442" i="59"/>
  <c r="HY442" i="59"/>
  <c r="HX442" i="59"/>
  <c r="HW442" i="59"/>
  <c r="HV442" i="59"/>
  <c r="HU442" i="59"/>
  <c r="HT442" i="59"/>
  <c r="HS442" i="59"/>
  <c r="HR442" i="59"/>
  <c r="HQ442" i="59"/>
  <c r="HP442" i="59"/>
  <c r="HO442" i="59"/>
  <c r="HN442" i="59"/>
  <c r="HM442" i="59"/>
  <c r="HL442" i="59"/>
  <c r="HK442" i="59"/>
  <c r="HJ442" i="59"/>
  <c r="HI442" i="59"/>
  <c r="HH442" i="59"/>
  <c r="HG442" i="59"/>
  <c r="HF442" i="59"/>
  <c r="HE442" i="59"/>
  <c r="HD442" i="59"/>
  <c r="HC442" i="59"/>
  <c r="HB442" i="59"/>
  <c r="HA442" i="59"/>
  <c r="GZ442" i="59"/>
  <c r="GY442" i="59"/>
  <c r="GX442" i="59"/>
  <c r="GW442" i="59"/>
  <c r="GV442" i="59"/>
  <c r="GU442" i="59"/>
  <c r="GT442" i="59"/>
  <c r="GS442" i="59"/>
  <c r="GR442" i="59"/>
  <c r="GQ442" i="59"/>
  <c r="GP442" i="59"/>
  <c r="GO442" i="59"/>
  <c r="GN442" i="59"/>
  <c r="GM442" i="59"/>
  <c r="GL442" i="59"/>
  <c r="GK442" i="59"/>
  <c r="GJ442" i="59"/>
  <c r="GI442" i="59"/>
  <c r="GH442" i="59"/>
  <c r="GG442" i="59"/>
  <c r="GF442" i="59"/>
  <c r="GE442" i="59"/>
  <c r="GD442" i="59"/>
  <c r="GC442" i="59"/>
  <c r="GB442" i="59"/>
  <c r="GA442" i="59"/>
  <c r="FZ442" i="59"/>
  <c r="FY442" i="59"/>
  <c r="FX442" i="59"/>
  <c r="FW442" i="59"/>
  <c r="FV442" i="59"/>
  <c r="FU442" i="59"/>
  <c r="FT442" i="59"/>
  <c r="FS442" i="59"/>
  <c r="FR442" i="59"/>
  <c r="FQ442" i="59"/>
  <c r="FP442" i="59"/>
  <c r="FO442" i="59"/>
  <c r="FN442" i="59"/>
  <c r="FM442" i="59"/>
  <c r="FL442" i="59"/>
  <c r="FK442" i="59"/>
  <c r="FJ442" i="59"/>
  <c r="FI442" i="59"/>
  <c r="FH442" i="59"/>
  <c r="FG442" i="59"/>
  <c r="FF442" i="59"/>
  <c r="FE442" i="59"/>
  <c r="FD442" i="59"/>
  <c r="FC442" i="59"/>
  <c r="FB442" i="59"/>
  <c r="FA442" i="59"/>
  <c r="EZ442" i="59"/>
  <c r="EY442" i="59"/>
  <c r="EX442" i="59"/>
  <c r="EW442" i="59"/>
  <c r="EV442" i="59"/>
  <c r="EU442" i="59"/>
  <c r="ET442" i="59"/>
  <c r="ES442" i="59"/>
  <c r="ER442" i="59"/>
  <c r="EQ442" i="59"/>
  <c r="EP442" i="59"/>
  <c r="EO442" i="59"/>
  <c r="EN442" i="59"/>
  <c r="EM442" i="59"/>
  <c r="EL442" i="59"/>
  <c r="EK442" i="59"/>
  <c r="EJ442" i="59"/>
  <c r="EI442" i="59"/>
  <c r="EH442" i="59"/>
  <c r="EG442" i="59"/>
  <c r="EF442" i="59"/>
  <c r="EE442" i="59"/>
  <c r="ED442" i="59"/>
  <c r="EC442" i="59"/>
  <c r="EB442" i="59"/>
  <c r="EA442" i="59"/>
  <c r="DZ442" i="59"/>
  <c r="DY442" i="59"/>
  <c r="DX442" i="59"/>
  <c r="DW442" i="59"/>
  <c r="DV442" i="59"/>
  <c r="DU442" i="59"/>
  <c r="DT442" i="59"/>
  <c r="DS442" i="59"/>
  <c r="DR442" i="59"/>
  <c r="DQ442" i="59"/>
  <c r="DP442" i="59"/>
  <c r="DO442" i="59"/>
  <c r="DN442" i="59"/>
  <c r="DM442" i="59"/>
  <c r="DL442" i="59"/>
  <c r="DK442" i="59"/>
  <c r="DJ442" i="59"/>
  <c r="DI442" i="59"/>
  <c r="DH442" i="59"/>
  <c r="DG442" i="59"/>
  <c r="DF442" i="59"/>
  <c r="DE442" i="59"/>
  <c r="DD442" i="59"/>
  <c r="DC442" i="59"/>
  <c r="DB442" i="59"/>
  <c r="DA442" i="59"/>
  <c r="CZ442" i="59"/>
  <c r="CY442" i="59"/>
  <c r="CX442" i="59"/>
  <c r="CW442" i="59"/>
  <c r="CV442" i="59"/>
  <c r="CU442" i="59"/>
  <c r="CT442" i="59"/>
  <c r="CS442" i="59"/>
  <c r="CR442" i="59"/>
  <c r="CQ442" i="59"/>
  <c r="CP442" i="59"/>
  <c r="CO442" i="59"/>
  <c r="CN442" i="59"/>
  <c r="CM442" i="59"/>
  <c r="CL442" i="59"/>
  <c r="CK442" i="59"/>
  <c r="CJ442" i="59"/>
  <c r="CI442" i="59"/>
  <c r="CH442" i="59"/>
  <c r="CG442" i="59"/>
  <c r="CF442" i="59"/>
  <c r="CE442" i="59"/>
  <c r="CD442" i="59"/>
  <c r="CC442" i="59"/>
  <c r="CB442" i="59"/>
  <c r="CA442" i="59"/>
  <c r="BZ442" i="59"/>
  <c r="BY442" i="59"/>
  <c r="BX442" i="59"/>
  <c r="BW442" i="59"/>
  <c r="BV442" i="59"/>
  <c r="BU442" i="59"/>
  <c r="BT442" i="59"/>
  <c r="BS442" i="59"/>
  <c r="BR442" i="59"/>
  <c r="BQ442" i="59"/>
  <c r="BP442" i="59"/>
  <c r="BO442" i="59"/>
  <c r="BN442" i="59"/>
  <c r="BM442" i="59"/>
  <c r="BL442" i="59"/>
  <c r="BK442" i="59"/>
  <c r="BJ442" i="59"/>
  <c r="BI442" i="59"/>
  <c r="BH442" i="59"/>
  <c r="BG442" i="59"/>
  <c r="BF442" i="59"/>
  <c r="BE442" i="59"/>
  <c r="BD442" i="59"/>
  <c r="BC442" i="59"/>
  <c r="BB442" i="59"/>
  <c r="BA442" i="59"/>
  <c r="AZ442" i="59"/>
  <c r="AY442" i="59"/>
  <c r="AX442" i="59"/>
  <c r="AW442" i="59"/>
  <c r="AV442" i="59"/>
  <c r="AU442" i="59"/>
  <c r="AT442" i="59"/>
  <c r="AS442" i="59"/>
  <c r="AR442" i="59"/>
  <c r="AQ442" i="59"/>
  <c r="AP442" i="59"/>
  <c r="AO442" i="59"/>
  <c r="AN442" i="59"/>
  <c r="AM442" i="59"/>
  <c r="AL442" i="59"/>
  <c r="AK442" i="59"/>
  <c r="AJ442" i="59"/>
  <c r="AI442" i="59"/>
  <c r="AH442" i="59"/>
  <c r="AG442" i="59"/>
  <c r="AF442" i="59"/>
  <c r="AE442" i="59"/>
  <c r="AD442" i="59"/>
  <c r="AC442" i="59"/>
  <c r="AB442" i="59"/>
  <c r="AA442" i="59"/>
  <c r="Z442" i="59"/>
  <c r="Y442" i="59"/>
  <c r="X442" i="59"/>
  <c r="W442" i="59"/>
  <c r="V442" i="59"/>
  <c r="U442" i="59"/>
  <c r="T442" i="59"/>
  <c r="S442" i="59"/>
  <c r="R442" i="59"/>
  <c r="Q442" i="59"/>
  <c r="P442" i="59"/>
  <c r="O442" i="59"/>
  <c r="N442" i="59"/>
  <c r="M442" i="59"/>
  <c r="L442" i="59"/>
  <c r="K442" i="59"/>
  <c r="J442" i="59"/>
  <c r="I442" i="59"/>
  <c r="H442" i="59"/>
  <c r="G442" i="59"/>
  <c r="F442" i="59"/>
  <c r="E442" i="59"/>
  <c r="D442" i="59"/>
  <c r="C442" i="59"/>
  <c r="KQ436" i="59"/>
  <c r="KP436" i="59"/>
  <c r="KO436" i="59"/>
  <c r="KN436" i="59"/>
  <c r="KM436" i="59"/>
  <c r="KL436" i="59"/>
  <c r="KK436" i="59"/>
  <c r="KJ436" i="59"/>
  <c r="KI436" i="59"/>
  <c r="KH436" i="59"/>
  <c r="KG436" i="59"/>
  <c r="KF436" i="59"/>
  <c r="KD436" i="59"/>
  <c r="KE436" i="59"/>
  <c r="KA436" i="59"/>
  <c r="KC436" i="59"/>
  <c r="JZ436" i="59"/>
  <c r="JY436" i="59"/>
  <c r="JX436" i="59"/>
  <c r="JW436" i="59"/>
  <c r="JV436" i="59"/>
  <c r="JU436" i="59"/>
  <c r="KB436" i="59"/>
  <c r="JT436" i="59"/>
  <c r="JR436" i="59"/>
  <c r="JO436" i="59"/>
  <c r="JQ436" i="59"/>
  <c r="JS436" i="59"/>
  <c r="JP436" i="59"/>
  <c r="JM436" i="59"/>
  <c r="JJ436" i="59"/>
  <c r="JL436" i="59"/>
  <c r="JH436" i="59"/>
  <c r="JG436" i="59"/>
  <c r="JF436" i="59"/>
  <c r="JN436" i="59"/>
  <c r="JK436" i="59"/>
  <c r="JE436" i="59"/>
  <c r="JI436" i="59"/>
  <c r="JB436" i="59"/>
  <c r="JA436" i="59"/>
  <c r="IZ436" i="59"/>
  <c r="IY436" i="59"/>
  <c r="IX436" i="59"/>
  <c r="IW436" i="59"/>
  <c r="IV436" i="59"/>
  <c r="IU436" i="59"/>
  <c r="IT436" i="59"/>
  <c r="IS436" i="59"/>
  <c r="JD436" i="59"/>
  <c r="IR436" i="59"/>
  <c r="IQ436" i="59"/>
  <c r="IP436" i="59"/>
  <c r="IO436" i="59"/>
  <c r="IN436" i="59"/>
  <c r="IM436" i="59"/>
  <c r="IL436" i="59"/>
  <c r="IK436" i="59"/>
  <c r="IJ436" i="59"/>
  <c r="II436" i="59"/>
  <c r="IH436" i="59"/>
  <c r="JC436" i="59"/>
  <c r="IG436" i="59"/>
  <c r="IF436" i="59"/>
  <c r="IE436" i="59"/>
  <c r="ID436" i="59"/>
  <c r="IC436" i="59"/>
  <c r="IB436" i="59"/>
  <c r="IA436" i="59"/>
  <c r="HZ436" i="59"/>
  <c r="HY436" i="59"/>
  <c r="HX436" i="59"/>
  <c r="HW436" i="59"/>
  <c r="HV436" i="59"/>
  <c r="HU436" i="59"/>
  <c r="HT436" i="59"/>
  <c r="HS436" i="59"/>
  <c r="HR436" i="59"/>
  <c r="HQ436" i="59"/>
  <c r="HP436" i="59"/>
  <c r="HO436" i="59"/>
  <c r="HN436" i="59"/>
  <c r="HM436" i="59"/>
  <c r="HL436" i="59"/>
  <c r="HK436" i="59"/>
  <c r="HJ436" i="59"/>
  <c r="HI436" i="59"/>
  <c r="HH436" i="59"/>
  <c r="HG436" i="59"/>
  <c r="HF436" i="59"/>
  <c r="HE436" i="59"/>
  <c r="HD436" i="59"/>
  <c r="HC436" i="59"/>
  <c r="HB436" i="59"/>
  <c r="HA436" i="59"/>
  <c r="GZ436" i="59"/>
  <c r="GY436" i="59"/>
  <c r="GX436" i="59"/>
  <c r="GW436" i="59"/>
  <c r="GV436" i="59"/>
  <c r="GU436" i="59"/>
  <c r="GT436" i="59"/>
  <c r="GS436" i="59"/>
  <c r="GR436" i="59"/>
  <c r="GQ436" i="59"/>
  <c r="GP436" i="59"/>
  <c r="GO436" i="59"/>
  <c r="GN436" i="59"/>
  <c r="GM436" i="59"/>
  <c r="GL436" i="59"/>
  <c r="GK436" i="59"/>
  <c r="GJ436" i="59"/>
  <c r="GI436" i="59"/>
  <c r="GH436" i="59"/>
  <c r="GG436" i="59"/>
  <c r="GF436" i="59"/>
  <c r="GE436" i="59"/>
  <c r="GD436" i="59"/>
  <c r="GC436" i="59"/>
  <c r="GB436" i="59"/>
  <c r="GA436" i="59"/>
  <c r="FZ436" i="59"/>
  <c r="FY436" i="59"/>
  <c r="FX436" i="59"/>
  <c r="FW436" i="59"/>
  <c r="FV436" i="59"/>
  <c r="FU436" i="59"/>
  <c r="FT436" i="59"/>
  <c r="FS436" i="59"/>
  <c r="FR436" i="59"/>
  <c r="FQ436" i="59"/>
  <c r="FP436" i="59"/>
  <c r="FO436" i="59"/>
  <c r="FN436" i="59"/>
  <c r="FM436" i="59"/>
  <c r="FL436" i="59"/>
  <c r="FK436" i="59"/>
  <c r="FJ436" i="59"/>
  <c r="FI436" i="59"/>
  <c r="FH436" i="59"/>
  <c r="FG436" i="59"/>
  <c r="FF436" i="59"/>
  <c r="FE436" i="59"/>
  <c r="FD436" i="59"/>
  <c r="FC436" i="59"/>
  <c r="FB436" i="59"/>
  <c r="FA436" i="59"/>
  <c r="EZ436" i="59"/>
  <c r="EY436" i="59"/>
  <c r="EX436" i="59"/>
  <c r="EW436" i="59"/>
  <c r="EV436" i="59"/>
  <c r="EU436" i="59"/>
  <c r="ET436" i="59"/>
  <c r="ES436" i="59"/>
  <c r="ER436" i="59"/>
  <c r="EQ436" i="59"/>
  <c r="EP436" i="59"/>
  <c r="EO436" i="59"/>
  <c r="EN436" i="59"/>
  <c r="EM436" i="59"/>
  <c r="EL436" i="59"/>
  <c r="EK436" i="59"/>
  <c r="EJ436" i="59"/>
  <c r="EI436" i="59"/>
  <c r="EH436" i="59"/>
  <c r="EG436" i="59"/>
  <c r="EF436" i="59"/>
  <c r="EE436" i="59"/>
  <c r="ED436" i="59"/>
  <c r="EC436" i="59"/>
  <c r="EB436" i="59"/>
  <c r="EA436" i="59"/>
  <c r="DZ436" i="59"/>
  <c r="DY436" i="59"/>
  <c r="DX436" i="59"/>
  <c r="DW436" i="59"/>
  <c r="DV436" i="59"/>
  <c r="DU436" i="59"/>
  <c r="DT436" i="59"/>
  <c r="DS436" i="59"/>
  <c r="DR436" i="59"/>
  <c r="DQ436" i="59"/>
  <c r="DP436" i="59"/>
  <c r="DO436" i="59"/>
  <c r="DN436" i="59"/>
  <c r="DM436" i="59"/>
  <c r="DL436" i="59"/>
  <c r="DK436" i="59"/>
  <c r="DJ436" i="59"/>
  <c r="DI436" i="59"/>
  <c r="DH436" i="59"/>
  <c r="DG436" i="59"/>
  <c r="DF436" i="59"/>
  <c r="DE436" i="59"/>
  <c r="DD436" i="59"/>
  <c r="DC436" i="59"/>
  <c r="DB436" i="59"/>
  <c r="DA436" i="59"/>
  <c r="CZ436" i="59"/>
  <c r="CY436" i="59"/>
  <c r="CX436" i="59"/>
  <c r="CW436" i="59"/>
  <c r="CV436" i="59"/>
  <c r="CU436" i="59"/>
  <c r="CT436" i="59"/>
  <c r="CS436" i="59"/>
  <c r="CR436" i="59"/>
  <c r="CQ436" i="59"/>
  <c r="CP436" i="59"/>
  <c r="CO436" i="59"/>
  <c r="CN436" i="59"/>
  <c r="CM436" i="59"/>
  <c r="CL436" i="59"/>
  <c r="CK436" i="59"/>
  <c r="CJ436" i="59"/>
  <c r="CI436" i="59"/>
  <c r="CH436" i="59"/>
  <c r="CG436" i="59"/>
  <c r="CF436" i="59"/>
  <c r="CE436" i="59"/>
  <c r="CD436" i="59"/>
  <c r="CC436" i="59"/>
  <c r="CB436" i="59"/>
  <c r="CA436" i="59"/>
  <c r="BZ436" i="59"/>
  <c r="BY436" i="59"/>
  <c r="BX436" i="59"/>
  <c r="BW436" i="59"/>
  <c r="BV436" i="59"/>
  <c r="BU436" i="59"/>
  <c r="BT436" i="59"/>
  <c r="BS436" i="59"/>
  <c r="BR436" i="59"/>
  <c r="BQ436" i="59"/>
  <c r="BP436" i="59"/>
  <c r="BO436" i="59"/>
  <c r="BN436" i="59"/>
  <c r="BM436" i="59"/>
  <c r="BL436" i="59"/>
  <c r="BK436" i="59"/>
  <c r="BJ436" i="59"/>
  <c r="BI436" i="59"/>
  <c r="BH436" i="59"/>
  <c r="BG436" i="59"/>
  <c r="BF436" i="59"/>
  <c r="BE436" i="59"/>
  <c r="BD436" i="59"/>
  <c r="BC436" i="59"/>
  <c r="BB436" i="59"/>
  <c r="BA436" i="59"/>
  <c r="AZ436" i="59"/>
  <c r="AY436" i="59"/>
  <c r="AX436" i="59"/>
  <c r="AW436" i="59"/>
  <c r="AV436" i="59"/>
  <c r="AU436" i="59"/>
  <c r="AT436" i="59"/>
  <c r="AS436" i="59"/>
  <c r="AR436" i="59"/>
  <c r="AQ436" i="59"/>
  <c r="AP436" i="59"/>
  <c r="AO436" i="59"/>
  <c r="AN436" i="59"/>
  <c r="AM436" i="59"/>
  <c r="AL436" i="59"/>
  <c r="AK436" i="59"/>
  <c r="AJ436" i="59"/>
  <c r="AI436" i="59"/>
  <c r="AH436" i="59"/>
  <c r="AG436" i="59"/>
  <c r="AF436" i="59"/>
  <c r="AE436" i="59"/>
  <c r="AD436" i="59"/>
  <c r="AC436" i="59"/>
  <c r="AB436" i="59"/>
  <c r="AA436" i="59"/>
  <c r="Z436" i="59"/>
  <c r="Y436" i="59"/>
  <c r="X436" i="59"/>
  <c r="W436" i="59"/>
  <c r="V436" i="59"/>
  <c r="U436" i="59"/>
  <c r="T436" i="59"/>
  <c r="S436" i="59"/>
  <c r="R436" i="59"/>
  <c r="Q436" i="59"/>
  <c r="P436" i="59"/>
  <c r="O436" i="59"/>
  <c r="N436" i="59"/>
  <c r="M436" i="59"/>
  <c r="L436" i="59"/>
  <c r="K436" i="59"/>
  <c r="J436" i="59"/>
  <c r="I436" i="59"/>
  <c r="H436" i="59"/>
  <c r="G436" i="59"/>
  <c r="F436" i="59"/>
  <c r="E436" i="59"/>
  <c r="D436" i="59"/>
  <c r="C436" i="59"/>
  <c r="KQ534" i="59"/>
  <c r="KP534" i="59"/>
  <c r="KO534" i="59"/>
  <c r="KL534" i="59"/>
  <c r="KN534" i="59"/>
  <c r="KM534" i="59"/>
  <c r="KH534" i="59"/>
  <c r="KK534" i="59"/>
  <c r="KI534" i="59"/>
  <c r="KJ534" i="59"/>
  <c r="KD534" i="59"/>
  <c r="KC534" i="59"/>
  <c r="KB534" i="59"/>
  <c r="KA534" i="59"/>
  <c r="JZ534" i="59"/>
  <c r="KG534" i="59"/>
  <c r="KF534" i="59"/>
  <c r="KE534" i="59"/>
  <c r="JY534" i="59"/>
  <c r="JX534" i="59"/>
  <c r="JT534" i="59"/>
  <c r="JU534" i="59"/>
  <c r="JV534" i="59"/>
  <c r="JS534" i="59"/>
  <c r="JR534" i="59"/>
  <c r="JQ534" i="59"/>
  <c r="JW534" i="59"/>
  <c r="JO534" i="59"/>
  <c r="JN534" i="59"/>
  <c r="JM534" i="59"/>
  <c r="JL534" i="59"/>
  <c r="JK534" i="59"/>
  <c r="JH534" i="59"/>
  <c r="JI534" i="59"/>
  <c r="JP534" i="59"/>
  <c r="JJ534" i="59"/>
  <c r="JG534" i="59"/>
  <c r="JC534" i="59"/>
  <c r="JD534" i="59"/>
  <c r="JE534" i="59"/>
  <c r="JF534" i="59"/>
  <c r="JB534" i="59"/>
  <c r="IV534" i="59"/>
  <c r="JA534" i="59"/>
  <c r="IU534" i="59"/>
  <c r="IZ534" i="59"/>
  <c r="IT534" i="59"/>
  <c r="IY534" i="59"/>
  <c r="IS534" i="59"/>
  <c r="IR534" i="59"/>
  <c r="IQ534" i="59"/>
  <c r="IP534" i="59"/>
  <c r="IO534" i="59"/>
  <c r="IN534" i="59"/>
  <c r="IM534" i="59"/>
  <c r="IL534" i="59"/>
  <c r="IK534" i="59"/>
  <c r="IJ534" i="59"/>
  <c r="II534" i="59"/>
  <c r="IH534" i="59"/>
  <c r="IX534" i="59"/>
  <c r="IW534" i="59"/>
  <c r="IG534" i="59"/>
  <c r="IF534" i="59"/>
  <c r="IE534" i="59"/>
  <c r="ID534" i="59"/>
  <c r="IC534" i="59"/>
  <c r="IB534" i="59"/>
  <c r="IA534" i="59"/>
  <c r="HZ534" i="59"/>
  <c r="HY534" i="59"/>
  <c r="HX534" i="59"/>
  <c r="HW534" i="59"/>
  <c r="HV534" i="59"/>
  <c r="HU534" i="59"/>
  <c r="HT534" i="59"/>
  <c r="HS534" i="59"/>
  <c r="HR534" i="59"/>
  <c r="HQ534" i="59"/>
  <c r="HP534" i="59"/>
  <c r="HO534" i="59"/>
  <c r="HN534" i="59"/>
  <c r="HM534" i="59"/>
  <c r="HL534" i="59"/>
  <c r="HJ534" i="59"/>
  <c r="HI534" i="59"/>
  <c r="HH534" i="59"/>
  <c r="HG534" i="59"/>
  <c r="HF534" i="59"/>
  <c r="HE534" i="59"/>
  <c r="HD534" i="59"/>
  <c r="HC534" i="59"/>
  <c r="HB534" i="59"/>
  <c r="HA534" i="59"/>
  <c r="GZ534" i="59"/>
  <c r="HK534" i="59"/>
  <c r="GY534" i="59"/>
  <c r="GX534" i="59"/>
  <c r="GW534" i="59"/>
  <c r="GV534" i="59"/>
  <c r="GU534" i="59"/>
  <c r="GT534" i="59"/>
  <c r="GS534" i="59"/>
  <c r="GR534" i="59"/>
  <c r="GQ534" i="59"/>
  <c r="GP534" i="59"/>
  <c r="GO534" i="59"/>
  <c r="GN534" i="59"/>
  <c r="GM534" i="59"/>
  <c r="GL534" i="59"/>
  <c r="GK534" i="59"/>
  <c r="GJ534" i="59"/>
  <c r="GI534" i="59"/>
  <c r="GH534" i="59"/>
  <c r="GG534" i="59"/>
  <c r="GF534" i="59"/>
  <c r="GE534" i="59"/>
  <c r="GD534" i="59"/>
  <c r="GC534" i="59"/>
  <c r="GB534" i="59"/>
  <c r="GA534" i="59"/>
  <c r="FZ534" i="59"/>
  <c r="FY534" i="59"/>
  <c r="FX534" i="59"/>
  <c r="FW534" i="59"/>
  <c r="FV534" i="59"/>
  <c r="FU534" i="59"/>
  <c r="FT534" i="59"/>
  <c r="FS534" i="59"/>
  <c r="FR534" i="59"/>
  <c r="FQ534" i="59"/>
  <c r="FP534" i="59"/>
  <c r="FO534" i="59"/>
  <c r="FN534" i="59"/>
  <c r="FM534" i="59"/>
  <c r="FL534" i="59"/>
  <c r="FK534" i="59"/>
  <c r="FJ534" i="59"/>
  <c r="FI534" i="59"/>
  <c r="FH534" i="59"/>
  <c r="FG534" i="59"/>
  <c r="FF534" i="59"/>
  <c r="FE534" i="59"/>
  <c r="FD534" i="59"/>
  <c r="FC534" i="59"/>
  <c r="FB534" i="59"/>
  <c r="FA534" i="59"/>
  <c r="EZ534" i="59"/>
  <c r="EY534" i="59"/>
  <c r="EX534" i="59"/>
  <c r="EW534" i="59"/>
  <c r="EV534" i="59"/>
  <c r="EU534" i="59"/>
  <c r="ET534" i="59"/>
  <c r="ES534" i="59"/>
  <c r="ER534" i="59"/>
  <c r="EQ534" i="59"/>
  <c r="EP534" i="59"/>
  <c r="EO534" i="59"/>
  <c r="EN534" i="59"/>
  <c r="EM534" i="59"/>
  <c r="EL534" i="59"/>
  <c r="EK534" i="59"/>
  <c r="EJ534" i="59"/>
  <c r="EI534" i="59"/>
  <c r="EH534" i="59"/>
  <c r="EG534" i="59"/>
  <c r="EF534" i="59"/>
  <c r="EE534" i="59"/>
  <c r="ED534" i="59"/>
  <c r="EC534" i="59"/>
  <c r="EB534" i="59"/>
  <c r="EA534" i="59"/>
  <c r="DZ534" i="59"/>
  <c r="DY534" i="59"/>
  <c r="DX534" i="59"/>
  <c r="DW534" i="59"/>
  <c r="DV534" i="59"/>
  <c r="DU534" i="59"/>
  <c r="DT534" i="59"/>
  <c r="DS534" i="59"/>
  <c r="DR534" i="59"/>
  <c r="DQ534" i="59"/>
  <c r="DP534" i="59"/>
  <c r="DO534" i="59"/>
  <c r="DN534" i="59"/>
  <c r="DM534" i="59"/>
  <c r="DL534" i="59"/>
  <c r="DK534" i="59"/>
  <c r="DJ534" i="59"/>
  <c r="DI534" i="59"/>
  <c r="DH534" i="59"/>
  <c r="DG534" i="59"/>
  <c r="DF534" i="59"/>
  <c r="DE534" i="59"/>
  <c r="DD534" i="59"/>
  <c r="DC534" i="59"/>
  <c r="DB534" i="59"/>
  <c r="DA534" i="59"/>
  <c r="CZ534" i="59"/>
  <c r="CY534" i="59"/>
  <c r="CX534" i="59"/>
  <c r="CW534" i="59"/>
  <c r="CV534" i="59"/>
  <c r="CU534" i="59"/>
  <c r="CT534" i="59"/>
  <c r="CS534" i="59"/>
  <c r="CR534" i="59"/>
  <c r="CQ534" i="59"/>
  <c r="CP534" i="59"/>
  <c r="CO534" i="59"/>
  <c r="CN534" i="59"/>
  <c r="CM534" i="59"/>
  <c r="CL534" i="59"/>
  <c r="CK534" i="59"/>
  <c r="CJ534" i="59"/>
  <c r="CI534" i="59"/>
  <c r="CH534" i="59"/>
  <c r="CG534" i="59"/>
  <c r="CF534" i="59"/>
  <c r="CE534" i="59"/>
  <c r="CD534" i="59"/>
  <c r="CC534" i="59"/>
  <c r="CB534" i="59"/>
  <c r="CA534" i="59"/>
  <c r="BZ534" i="59"/>
  <c r="BY534" i="59"/>
  <c r="BX534" i="59"/>
  <c r="BW534" i="59"/>
  <c r="BV534" i="59"/>
  <c r="BU534" i="59"/>
  <c r="BT534" i="59"/>
  <c r="BS534" i="59"/>
  <c r="BR534" i="59"/>
  <c r="BQ534" i="59"/>
  <c r="BP534" i="59"/>
  <c r="BO534" i="59"/>
  <c r="BN534" i="59"/>
  <c r="BM534" i="59"/>
  <c r="BL534" i="59"/>
  <c r="BK534" i="59"/>
  <c r="BJ534" i="59"/>
  <c r="BI534" i="59"/>
  <c r="BH534" i="59"/>
  <c r="BG534" i="59"/>
  <c r="BF534" i="59"/>
  <c r="BE534" i="59"/>
  <c r="BD534" i="59"/>
  <c r="BC534" i="59"/>
  <c r="BB534" i="59"/>
  <c r="BA534" i="59"/>
  <c r="AZ534" i="59"/>
  <c r="AY534" i="59"/>
  <c r="AX534" i="59"/>
  <c r="AW534" i="59"/>
  <c r="AV534" i="59"/>
  <c r="AU534" i="59"/>
  <c r="AT534" i="59"/>
  <c r="AS534" i="59"/>
  <c r="AR534" i="59"/>
  <c r="AQ534" i="59"/>
  <c r="AP534" i="59"/>
  <c r="AO534" i="59"/>
  <c r="AN534" i="59"/>
  <c r="AM534" i="59"/>
  <c r="AL534" i="59"/>
  <c r="AK534" i="59"/>
  <c r="AJ534" i="59"/>
  <c r="AI534" i="59"/>
  <c r="AH534" i="59"/>
  <c r="AG534" i="59"/>
  <c r="AF534" i="59"/>
  <c r="AE534" i="59"/>
  <c r="AD534" i="59"/>
  <c r="AC534" i="59"/>
  <c r="AB534" i="59"/>
  <c r="AA534" i="59"/>
  <c r="Z534" i="59"/>
  <c r="Y534" i="59"/>
  <c r="X534" i="59"/>
  <c r="W534" i="59"/>
  <c r="V534" i="59"/>
  <c r="U534" i="59"/>
  <c r="T534" i="59"/>
  <c r="S534" i="59"/>
  <c r="R534" i="59"/>
  <c r="Q534" i="59"/>
  <c r="P534" i="59"/>
  <c r="O534" i="59"/>
  <c r="N534" i="59"/>
  <c r="M534" i="59"/>
  <c r="L534" i="59"/>
  <c r="K534" i="59"/>
  <c r="J534" i="59"/>
  <c r="I534" i="59"/>
  <c r="H534" i="59"/>
  <c r="G534" i="59"/>
  <c r="F534" i="59"/>
  <c r="E534" i="59"/>
  <c r="D534" i="59"/>
  <c r="C534" i="59"/>
  <c r="KQ449" i="59"/>
  <c r="KP449" i="59"/>
  <c r="KO449" i="59"/>
  <c r="KL449" i="59"/>
  <c r="KN449" i="59"/>
  <c r="KM449" i="59"/>
  <c r="KK449" i="59"/>
  <c r="KI449" i="59"/>
  <c r="KJ449" i="59"/>
  <c r="KH449" i="59"/>
  <c r="KF449" i="59"/>
  <c r="KE449" i="59"/>
  <c r="KD449" i="59"/>
  <c r="KG449" i="59"/>
  <c r="KC449" i="59"/>
  <c r="KB449" i="59"/>
  <c r="KA449" i="59"/>
  <c r="JZ449" i="59"/>
  <c r="JY449" i="59"/>
  <c r="JW449" i="59"/>
  <c r="JX449" i="59"/>
  <c r="JU449" i="59"/>
  <c r="JT449" i="59"/>
  <c r="JS449" i="59"/>
  <c r="JV449" i="59"/>
  <c r="JQ449" i="59"/>
  <c r="JO449" i="59"/>
  <c r="JR449" i="59"/>
  <c r="JP449" i="59"/>
  <c r="JN449" i="59"/>
  <c r="JM449" i="59"/>
  <c r="JL449" i="59"/>
  <c r="JK449" i="59"/>
  <c r="JJ449" i="59"/>
  <c r="JI449" i="59"/>
  <c r="JH449" i="59"/>
  <c r="JG449" i="59"/>
  <c r="JC449" i="59"/>
  <c r="JD449" i="59"/>
  <c r="JF449" i="59"/>
  <c r="JE449" i="59"/>
  <c r="JB449" i="59"/>
  <c r="JA449" i="59"/>
  <c r="IZ449" i="59"/>
  <c r="IY449" i="59"/>
  <c r="IX449" i="59"/>
  <c r="IW449" i="59"/>
  <c r="IV449" i="59"/>
  <c r="IU449" i="59"/>
  <c r="IT449" i="59"/>
  <c r="IS449" i="59"/>
  <c r="IR449" i="59"/>
  <c r="IQ449" i="59"/>
  <c r="IP449" i="59"/>
  <c r="IO449" i="59"/>
  <c r="IN449" i="59"/>
  <c r="IM449" i="59"/>
  <c r="IL449" i="59"/>
  <c r="IK449" i="59"/>
  <c r="IJ449" i="59"/>
  <c r="IH449" i="59"/>
  <c r="II449" i="59"/>
  <c r="IG449" i="59"/>
  <c r="IA449" i="59"/>
  <c r="HX449" i="59"/>
  <c r="HU449" i="59"/>
  <c r="HT449" i="59"/>
  <c r="HS449" i="59"/>
  <c r="HR449" i="59"/>
  <c r="HQ449" i="59"/>
  <c r="HP449" i="59"/>
  <c r="HO449" i="59"/>
  <c r="HN449" i="59"/>
  <c r="HM449" i="59"/>
  <c r="HL449" i="59"/>
  <c r="HK449" i="59"/>
  <c r="IF449" i="59"/>
  <c r="IE449" i="59"/>
  <c r="IC449" i="59"/>
  <c r="HZ449" i="59"/>
  <c r="HW449" i="59"/>
  <c r="ID449" i="59"/>
  <c r="HY449" i="59"/>
  <c r="HV449" i="59"/>
  <c r="HJ449" i="59"/>
  <c r="HI449" i="59"/>
  <c r="IB449" i="59"/>
  <c r="HF449" i="59"/>
  <c r="GZ449" i="59"/>
  <c r="HE449" i="59"/>
  <c r="HD449" i="59"/>
  <c r="HC449" i="59"/>
  <c r="HH449" i="59"/>
  <c r="HB449" i="59"/>
  <c r="GY449" i="59"/>
  <c r="GX449" i="59"/>
  <c r="GW449" i="59"/>
  <c r="GV449" i="59"/>
  <c r="GU449" i="59"/>
  <c r="GT449" i="59"/>
  <c r="GS449" i="59"/>
  <c r="GR449" i="59"/>
  <c r="GQ449" i="59"/>
  <c r="GP449" i="59"/>
  <c r="GO449" i="59"/>
  <c r="GN449" i="59"/>
  <c r="GM449" i="59"/>
  <c r="HG449" i="59"/>
  <c r="HA449" i="59"/>
  <c r="GL449" i="59"/>
  <c r="GK449" i="59"/>
  <c r="GJ449" i="59"/>
  <c r="GI449" i="59"/>
  <c r="GH449" i="59"/>
  <c r="GG449" i="59"/>
  <c r="GF449" i="59"/>
  <c r="GE449" i="59"/>
  <c r="GD449" i="59"/>
  <c r="GC449" i="59"/>
  <c r="GB449" i="59"/>
  <c r="GA449" i="59"/>
  <c r="FZ449" i="59"/>
  <c r="FY449" i="59"/>
  <c r="FX449" i="59"/>
  <c r="FW449" i="59"/>
  <c r="FV449" i="59"/>
  <c r="FU449" i="59"/>
  <c r="FT449" i="59"/>
  <c r="FS449" i="59"/>
  <c r="FR449" i="59"/>
  <c r="FQ449" i="59"/>
  <c r="FP449" i="59"/>
  <c r="FO449" i="59"/>
  <c r="FN449" i="59"/>
  <c r="FM449" i="59"/>
  <c r="FL449" i="59"/>
  <c r="FK449" i="59"/>
  <c r="FJ449" i="59"/>
  <c r="FI449" i="59"/>
  <c r="FH449" i="59"/>
  <c r="FG449" i="59"/>
  <c r="FF449" i="59"/>
  <c r="FE449" i="59"/>
  <c r="FD449" i="59"/>
  <c r="FC449" i="59"/>
  <c r="FB449" i="59"/>
  <c r="FA449" i="59"/>
  <c r="EZ449" i="59"/>
  <c r="EY449" i="59"/>
  <c r="EX449" i="59"/>
  <c r="EW449" i="59"/>
  <c r="EV449" i="59"/>
  <c r="EU449" i="59"/>
  <c r="ET449" i="59"/>
  <c r="ES449" i="59"/>
  <c r="ER449" i="59"/>
  <c r="EQ449" i="59"/>
  <c r="EP449" i="59"/>
  <c r="EO449" i="59"/>
  <c r="EN449" i="59"/>
  <c r="EM449" i="59"/>
  <c r="EL449" i="59"/>
  <c r="EK449" i="59"/>
  <c r="EJ449" i="59"/>
  <c r="EI449" i="59"/>
  <c r="EH449" i="59"/>
  <c r="EG449" i="59"/>
  <c r="EF449" i="59"/>
  <c r="EE449" i="59"/>
  <c r="ED449" i="59"/>
  <c r="EC449" i="59"/>
  <c r="EB449" i="59"/>
  <c r="EA449" i="59"/>
  <c r="DZ449" i="59"/>
  <c r="DY449" i="59"/>
  <c r="DX449" i="59"/>
  <c r="DW449" i="59"/>
  <c r="DV449" i="59"/>
  <c r="DU449" i="59"/>
  <c r="DT449" i="59"/>
  <c r="DS449" i="59"/>
  <c r="DR449" i="59"/>
  <c r="DQ449" i="59"/>
  <c r="DP449" i="59"/>
  <c r="DO449" i="59"/>
  <c r="DN449" i="59"/>
  <c r="DM449" i="59"/>
  <c r="DL449" i="59"/>
  <c r="DK449" i="59"/>
  <c r="DJ449" i="59"/>
  <c r="DI449" i="59"/>
  <c r="DH449" i="59"/>
  <c r="DG449" i="59"/>
  <c r="DF449" i="59"/>
  <c r="DE449" i="59"/>
  <c r="DD449" i="59"/>
  <c r="DC449" i="59"/>
  <c r="DB449" i="59"/>
  <c r="DA449" i="59"/>
  <c r="CZ449" i="59"/>
  <c r="CY449" i="59"/>
  <c r="CX449" i="59"/>
  <c r="CW449" i="59"/>
  <c r="CV449" i="59"/>
  <c r="CU449" i="59"/>
  <c r="CT449" i="59"/>
  <c r="CS449" i="59"/>
  <c r="CR449" i="59"/>
  <c r="CQ449" i="59"/>
  <c r="CP449" i="59"/>
  <c r="CO449" i="59"/>
  <c r="CN449" i="59"/>
  <c r="CM449" i="59"/>
  <c r="CL449" i="59"/>
  <c r="CK449" i="59"/>
  <c r="CJ449" i="59"/>
  <c r="CI449" i="59"/>
  <c r="CH449" i="59"/>
  <c r="CG449" i="59"/>
  <c r="CF449" i="59"/>
  <c r="CE449" i="59"/>
  <c r="CD449" i="59"/>
  <c r="CC449" i="59"/>
  <c r="CB449" i="59"/>
  <c r="CA449" i="59"/>
  <c r="BZ449" i="59"/>
  <c r="BY449" i="59"/>
  <c r="BX449" i="59"/>
  <c r="BW449" i="59"/>
  <c r="BV449" i="59"/>
  <c r="BU449" i="59"/>
  <c r="BT449" i="59"/>
  <c r="BS449" i="59"/>
  <c r="BR449" i="59"/>
  <c r="BQ449" i="59"/>
  <c r="BP449" i="59"/>
  <c r="BO449" i="59"/>
  <c r="BN449" i="59"/>
  <c r="BM449" i="59"/>
  <c r="BL449" i="59"/>
  <c r="BK449" i="59"/>
  <c r="BJ449" i="59"/>
  <c r="BI449" i="59"/>
  <c r="BH449" i="59"/>
  <c r="BG449" i="59"/>
  <c r="BF449" i="59"/>
  <c r="BE449" i="59"/>
  <c r="BD449" i="59"/>
  <c r="BC449" i="59"/>
  <c r="BB449" i="59"/>
  <c r="BA449" i="59"/>
  <c r="AZ449" i="59"/>
  <c r="AY449" i="59"/>
  <c r="AX449" i="59"/>
  <c r="AW449" i="59"/>
  <c r="AV449" i="59"/>
  <c r="AU449" i="59"/>
  <c r="AT449" i="59"/>
  <c r="AS449" i="59"/>
  <c r="AR449" i="59"/>
  <c r="AQ449" i="59"/>
  <c r="AP449" i="59"/>
  <c r="AO449" i="59"/>
  <c r="AN449" i="59"/>
  <c r="AM449" i="59"/>
  <c r="AL449" i="59"/>
  <c r="AK449" i="59"/>
  <c r="AJ449" i="59"/>
  <c r="AI449" i="59"/>
  <c r="AH449" i="59"/>
  <c r="AG449" i="59"/>
  <c r="AF449" i="59"/>
  <c r="AE449" i="59"/>
  <c r="AD449" i="59"/>
  <c r="AC449" i="59"/>
  <c r="AB449" i="59"/>
  <c r="AA449" i="59"/>
  <c r="Z449" i="59"/>
  <c r="Y449" i="59"/>
  <c r="X449" i="59"/>
  <c r="W449" i="59"/>
  <c r="V449" i="59"/>
  <c r="U449" i="59"/>
  <c r="T449" i="59"/>
  <c r="S449" i="59"/>
  <c r="R449" i="59"/>
  <c r="Q449" i="59"/>
  <c r="P449" i="59"/>
  <c r="O449" i="59"/>
  <c r="N449" i="59"/>
  <c r="M449" i="59"/>
  <c r="L449" i="59"/>
  <c r="K449" i="59"/>
  <c r="J449" i="59"/>
  <c r="I449" i="59"/>
  <c r="H449" i="59"/>
  <c r="G449" i="59"/>
  <c r="F449" i="59"/>
  <c r="E449" i="59"/>
  <c r="D449" i="59"/>
  <c r="C449" i="59"/>
  <c r="KP517" i="59"/>
  <c r="KN517" i="59"/>
  <c r="KM517" i="59"/>
  <c r="KQ517" i="59"/>
  <c r="KL517" i="59"/>
  <c r="KK517" i="59"/>
  <c r="KJ517" i="59"/>
  <c r="KI517" i="59"/>
  <c r="KH517" i="59"/>
  <c r="KO517" i="59"/>
  <c r="KG517" i="59"/>
  <c r="KD517" i="59"/>
  <c r="KF517" i="59"/>
  <c r="KE517" i="59"/>
  <c r="KB517" i="59"/>
  <c r="KA517" i="59"/>
  <c r="KC517" i="59"/>
  <c r="JZ517" i="59"/>
  <c r="JY517" i="59"/>
  <c r="JX517" i="59"/>
  <c r="JW517" i="59"/>
  <c r="JV517" i="59"/>
  <c r="JU517" i="59"/>
  <c r="JT517" i="59"/>
  <c r="JS517" i="59"/>
  <c r="JR517" i="59"/>
  <c r="JQ517" i="59"/>
  <c r="JP517" i="59"/>
  <c r="JO517" i="59"/>
  <c r="JN517" i="59"/>
  <c r="JM517" i="59"/>
  <c r="JL517" i="59"/>
  <c r="JK517" i="59"/>
  <c r="JI517" i="59"/>
  <c r="JJ517" i="59"/>
  <c r="JH517" i="59"/>
  <c r="JG517" i="59"/>
  <c r="JF517" i="59"/>
  <c r="JD517" i="59"/>
  <c r="JE517" i="59"/>
  <c r="JB517" i="59"/>
  <c r="JA517" i="59"/>
  <c r="IZ517" i="59"/>
  <c r="IY517" i="59"/>
  <c r="IX517" i="59"/>
  <c r="IW517" i="59"/>
  <c r="IV517" i="59"/>
  <c r="IU517" i="59"/>
  <c r="IT517" i="59"/>
  <c r="IS517" i="59"/>
  <c r="JC517" i="59"/>
  <c r="IR517" i="59"/>
  <c r="IQ517" i="59"/>
  <c r="IP517" i="59"/>
  <c r="IO517" i="59"/>
  <c r="IN517" i="59"/>
  <c r="IM517" i="59"/>
  <c r="IL517" i="59"/>
  <c r="IK517" i="59"/>
  <c r="IJ517" i="59"/>
  <c r="II517" i="59"/>
  <c r="IH517" i="59"/>
  <c r="IG517" i="59"/>
  <c r="IF517" i="59"/>
  <c r="IE517" i="59"/>
  <c r="ID517" i="59"/>
  <c r="IC517" i="59"/>
  <c r="IB517" i="59"/>
  <c r="IA517" i="59"/>
  <c r="HZ517" i="59"/>
  <c r="HY517" i="59"/>
  <c r="HX517" i="59"/>
  <c r="HW517" i="59"/>
  <c r="HV517" i="59"/>
  <c r="HU517" i="59"/>
  <c r="HT517" i="59"/>
  <c r="HS517" i="59"/>
  <c r="HR517" i="59"/>
  <c r="HQ517" i="59"/>
  <c r="HP517" i="59"/>
  <c r="HO517" i="59"/>
  <c r="HN517" i="59"/>
  <c r="HM517" i="59"/>
  <c r="HL517" i="59"/>
  <c r="HK517" i="59"/>
  <c r="HJ517" i="59"/>
  <c r="HI517" i="59"/>
  <c r="HH517" i="59"/>
  <c r="HG517" i="59"/>
  <c r="HF517" i="59"/>
  <c r="HE517" i="59"/>
  <c r="HD517" i="59"/>
  <c r="HC517" i="59"/>
  <c r="HB517" i="59"/>
  <c r="HA517" i="59"/>
  <c r="GZ517" i="59"/>
  <c r="GY517" i="59"/>
  <c r="GX517" i="59"/>
  <c r="GW517" i="59"/>
  <c r="GV517" i="59"/>
  <c r="GU517" i="59"/>
  <c r="GT517" i="59"/>
  <c r="GS517" i="59"/>
  <c r="GR517" i="59"/>
  <c r="GQ517" i="59"/>
  <c r="GP517" i="59"/>
  <c r="GO517" i="59"/>
  <c r="GN517" i="59"/>
  <c r="GM517" i="59"/>
  <c r="GL517" i="59"/>
  <c r="GK517" i="59"/>
  <c r="GJ517" i="59"/>
  <c r="GI517" i="59"/>
  <c r="GH517" i="59"/>
  <c r="GG517" i="59"/>
  <c r="GF517" i="59"/>
  <c r="GE517" i="59"/>
  <c r="GD517" i="59"/>
  <c r="GC517" i="59"/>
  <c r="GB517" i="59"/>
  <c r="GA517" i="59"/>
  <c r="FZ517" i="59"/>
  <c r="FY517" i="59"/>
  <c r="FX517" i="59"/>
  <c r="FW517" i="59"/>
  <c r="FV517" i="59"/>
  <c r="FU517" i="59"/>
  <c r="FT517" i="59"/>
  <c r="FS517" i="59"/>
  <c r="FR517" i="59"/>
  <c r="FQ517" i="59"/>
  <c r="FP517" i="59"/>
  <c r="FO517" i="59"/>
  <c r="FN517" i="59"/>
  <c r="FM517" i="59"/>
  <c r="FL517" i="59"/>
  <c r="FK517" i="59"/>
  <c r="FJ517" i="59"/>
  <c r="FI517" i="59"/>
  <c r="FH517" i="59"/>
  <c r="FG517" i="59"/>
  <c r="FF517" i="59"/>
  <c r="FE517" i="59"/>
  <c r="FD517" i="59"/>
  <c r="FC517" i="59"/>
  <c r="FB517" i="59"/>
  <c r="FA517" i="59"/>
  <c r="EZ517" i="59"/>
  <c r="EY517" i="59"/>
  <c r="EX517" i="59"/>
  <c r="EW517" i="59"/>
  <c r="EV517" i="59"/>
  <c r="EU517" i="59"/>
  <c r="ET517" i="59"/>
  <c r="ES517" i="59"/>
  <c r="ER517" i="59"/>
  <c r="EQ517" i="59"/>
  <c r="EP517" i="59"/>
  <c r="EO517" i="59"/>
  <c r="EN517" i="59"/>
  <c r="EM517" i="59"/>
  <c r="EL517" i="59"/>
  <c r="EK517" i="59"/>
  <c r="EJ517" i="59"/>
  <c r="EI517" i="59"/>
  <c r="EH517" i="59"/>
  <c r="EG517" i="59"/>
  <c r="EF517" i="59"/>
  <c r="EE517" i="59"/>
  <c r="ED517" i="59"/>
  <c r="EC517" i="59"/>
  <c r="EB517" i="59"/>
  <c r="EA517" i="59"/>
  <c r="DZ517" i="59"/>
  <c r="DY517" i="59"/>
  <c r="DX517" i="59"/>
  <c r="DW517" i="59"/>
  <c r="DV517" i="59"/>
  <c r="DU517" i="59"/>
  <c r="DT517" i="59"/>
  <c r="DS517" i="59"/>
  <c r="DR517" i="59"/>
  <c r="DQ517" i="59"/>
  <c r="DP517" i="59"/>
  <c r="DO517" i="59"/>
  <c r="DN517" i="59"/>
  <c r="DM517" i="59"/>
  <c r="DL517" i="59"/>
  <c r="DK517" i="59"/>
  <c r="DJ517" i="59"/>
  <c r="DI517" i="59"/>
  <c r="DH517" i="59"/>
  <c r="DG517" i="59"/>
  <c r="DF517" i="59"/>
  <c r="DE517" i="59"/>
  <c r="DD517" i="59"/>
  <c r="DC517" i="59"/>
  <c r="DB517" i="59"/>
  <c r="DA517" i="59"/>
  <c r="CZ517" i="59"/>
  <c r="CY517" i="59"/>
  <c r="CX517" i="59"/>
  <c r="CW517" i="59"/>
  <c r="CV517" i="59"/>
  <c r="CU517" i="59"/>
  <c r="CT517" i="59"/>
  <c r="CS517" i="59"/>
  <c r="CR517" i="59"/>
  <c r="CQ517" i="59"/>
  <c r="CP517" i="59"/>
  <c r="CO517" i="59"/>
  <c r="CN517" i="59"/>
  <c r="CM517" i="59"/>
  <c r="CL517" i="59"/>
  <c r="CK517" i="59"/>
  <c r="CJ517" i="59"/>
  <c r="CI517" i="59"/>
  <c r="CH517" i="59"/>
  <c r="CG517" i="59"/>
  <c r="CF517" i="59"/>
  <c r="CE517" i="59"/>
  <c r="CD517" i="59"/>
  <c r="CC517" i="59"/>
  <c r="CB517" i="59"/>
  <c r="CA517" i="59"/>
  <c r="BZ517" i="59"/>
  <c r="BY517" i="59"/>
  <c r="BX517" i="59"/>
  <c r="BW517" i="59"/>
  <c r="BV517" i="59"/>
  <c r="BU517" i="59"/>
  <c r="BT517" i="59"/>
  <c r="BS517" i="59"/>
  <c r="BR517" i="59"/>
  <c r="BQ517" i="59"/>
  <c r="BP517" i="59"/>
  <c r="BO517" i="59"/>
  <c r="BN517" i="59"/>
  <c r="BM517" i="59"/>
  <c r="BL517" i="59"/>
  <c r="BK517" i="59"/>
  <c r="BJ517" i="59"/>
  <c r="BI517" i="59"/>
  <c r="BH517" i="59"/>
  <c r="BG517" i="59"/>
  <c r="BF517" i="59"/>
  <c r="BE517" i="59"/>
  <c r="BD517" i="59"/>
  <c r="BC517" i="59"/>
  <c r="BB517" i="59"/>
  <c r="BA517" i="59"/>
  <c r="AZ517" i="59"/>
  <c r="AY517" i="59"/>
  <c r="AX517" i="59"/>
  <c r="AW517" i="59"/>
  <c r="AV517" i="59"/>
  <c r="AU517" i="59"/>
  <c r="AT517" i="59"/>
  <c r="AS517" i="59"/>
  <c r="AR517" i="59"/>
  <c r="AQ517" i="59"/>
  <c r="AP517" i="59"/>
  <c r="AO517" i="59"/>
  <c r="AN517" i="59"/>
  <c r="AM517" i="59"/>
  <c r="AL517" i="59"/>
  <c r="AK517" i="59"/>
  <c r="AJ517" i="59"/>
  <c r="AI517" i="59"/>
  <c r="AH517" i="59"/>
  <c r="AG517" i="59"/>
  <c r="AF517" i="59"/>
  <c r="AE517" i="59"/>
  <c r="AD517" i="59"/>
  <c r="AC517" i="59"/>
  <c r="AB517" i="59"/>
  <c r="AA517" i="59"/>
  <c r="Z517" i="59"/>
  <c r="Y517" i="59"/>
  <c r="X517" i="59"/>
  <c r="W517" i="59"/>
  <c r="V517" i="59"/>
  <c r="U517" i="59"/>
  <c r="T517" i="59"/>
  <c r="S517" i="59"/>
  <c r="R517" i="59"/>
  <c r="Q517" i="59"/>
  <c r="P517" i="59"/>
  <c r="O517" i="59"/>
  <c r="N517" i="59"/>
  <c r="M517" i="59"/>
  <c r="L517" i="59"/>
  <c r="K517" i="59"/>
  <c r="J517" i="59"/>
  <c r="I517" i="59"/>
  <c r="H517" i="59"/>
  <c r="G517" i="59"/>
  <c r="F517" i="59"/>
  <c r="E517" i="59"/>
  <c r="D517" i="59"/>
  <c r="C517" i="59"/>
  <c r="KQ546" i="59"/>
  <c r="KP546" i="59"/>
  <c r="KO546" i="59"/>
  <c r="KN546" i="59"/>
  <c r="KL546" i="59"/>
  <c r="KM546" i="59"/>
  <c r="KJ546" i="59"/>
  <c r="KG546" i="59"/>
  <c r="KK546" i="59"/>
  <c r="KH546" i="59"/>
  <c r="KE546" i="59"/>
  <c r="KI546" i="59"/>
  <c r="KC546" i="59"/>
  <c r="KB546" i="59"/>
  <c r="KA546" i="59"/>
  <c r="JZ546" i="59"/>
  <c r="KF546" i="59"/>
  <c r="KD546" i="59"/>
  <c r="JY546" i="59"/>
  <c r="JX546" i="59"/>
  <c r="JT546" i="59"/>
  <c r="JW546" i="59"/>
  <c r="JU546" i="59"/>
  <c r="JS546" i="59"/>
  <c r="JR546" i="59"/>
  <c r="JQ546" i="59"/>
  <c r="JV546" i="59"/>
  <c r="JP546" i="59"/>
  <c r="JN546" i="59"/>
  <c r="JM546" i="59"/>
  <c r="JL546" i="59"/>
  <c r="JK546" i="59"/>
  <c r="JI546" i="59"/>
  <c r="JO546" i="59"/>
  <c r="JJ546" i="59"/>
  <c r="JE546" i="59"/>
  <c r="JH546" i="59"/>
  <c r="JG546" i="59"/>
  <c r="JF546" i="59"/>
  <c r="JB546" i="59"/>
  <c r="JD546" i="59"/>
  <c r="JC546" i="59"/>
  <c r="IX546" i="59"/>
  <c r="IW546" i="59"/>
  <c r="IV546" i="59"/>
  <c r="JA546" i="59"/>
  <c r="IU546" i="59"/>
  <c r="IR546" i="59"/>
  <c r="IQ546" i="59"/>
  <c r="IP546" i="59"/>
  <c r="IO546" i="59"/>
  <c r="IN546" i="59"/>
  <c r="IM546" i="59"/>
  <c r="IL546" i="59"/>
  <c r="IK546" i="59"/>
  <c r="IJ546" i="59"/>
  <c r="II546" i="59"/>
  <c r="IH546" i="59"/>
  <c r="IG546" i="59"/>
  <c r="IZ546" i="59"/>
  <c r="IT546" i="59"/>
  <c r="IY546" i="59"/>
  <c r="IS546" i="59"/>
  <c r="IF546" i="59"/>
  <c r="IE546" i="59"/>
  <c r="ID546" i="59"/>
  <c r="IC546" i="59"/>
  <c r="IB546" i="59"/>
  <c r="IA546" i="59"/>
  <c r="HZ546" i="59"/>
  <c r="HY546" i="59"/>
  <c r="HX546" i="59"/>
  <c r="HW546" i="59"/>
  <c r="HV546" i="59"/>
  <c r="HU546" i="59"/>
  <c r="HT546" i="59"/>
  <c r="HS546" i="59"/>
  <c r="HR546" i="59"/>
  <c r="HQ546" i="59"/>
  <c r="HP546" i="59"/>
  <c r="HO546" i="59"/>
  <c r="HN546" i="59"/>
  <c r="HM546" i="59"/>
  <c r="HL546" i="59"/>
  <c r="HK546" i="59"/>
  <c r="HJ546" i="59"/>
  <c r="HI546" i="59"/>
  <c r="HH546" i="59"/>
  <c r="HG546" i="59"/>
  <c r="HF546" i="59"/>
  <c r="HE546" i="59"/>
  <c r="HD546" i="59"/>
  <c r="HC546" i="59"/>
  <c r="HB546" i="59"/>
  <c r="HA546" i="59"/>
  <c r="GZ546" i="59"/>
  <c r="GY546" i="59"/>
  <c r="GX546" i="59"/>
  <c r="GW546" i="59"/>
  <c r="GV546" i="59"/>
  <c r="GU546" i="59"/>
  <c r="GT546" i="59"/>
  <c r="GS546" i="59"/>
  <c r="GR546" i="59"/>
  <c r="GQ546" i="59"/>
  <c r="GP546" i="59"/>
  <c r="GO546" i="59"/>
  <c r="GN546" i="59"/>
  <c r="GM546" i="59"/>
  <c r="GL546" i="59"/>
  <c r="GK546" i="59"/>
  <c r="GJ546" i="59"/>
  <c r="GI546" i="59"/>
  <c r="GH546" i="59"/>
  <c r="GG546" i="59"/>
  <c r="GF546" i="59"/>
  <c r="GE546" i="59"/>
  <c r="GD546" i="59"/>
  <c r="GC546" i="59"/>
  <c r="GB546" i="59"/>
  <c r="GA546" i="59"/>
  <c r="FZ546" i="59"/>
  <c r="FY546" i="59"/>
  <c r="FX546" i="59"/>
  <c r="FW546" i="59"/>
  <c r="FV546" i="59"/>
  <c r="FU546" i="59"/>
  <c r="FT546" i="59"/>
  <c r="FS546" i="59"/>
  <c r="FR546" i="59"/>
  <c r="FQ546" i="59"/>
  <c r="FP546" i="59"/>
  <c r="FO546" i="59"/>
  <c r="FN546" i="59"/>
  <c r="FM546" i="59"/>
  <c r="FL546" i="59"/>
  <c r="FK546" i="59"/>
  <c r="FJ546" i="59"/>
  <c r="FI546" i="59"/>
  <c r="FH546" i="59"/>
  <c r="FG546" i="59"/>
  <c r="FF546" i="59"/>
  <c r="FE546" i="59"/>
  <c r="FD546" i="59"/>
  <c r="FC546" i="59"/>
  <c r="FB546" i="59"/>
  <c r="FA546" i="59"/>
  <c r="EZ546" i="59"/>
  <c r="EY546" i="59"/>
  <c r="EX546" i="59"/>
  <c r="EW546" i="59"/>
  <c r="EV546" i="59"/>
  <c r="EU546" i="59"/>
  <c r="ET546" i="59"/>
  <c r="ES546" i="59"/>
  <c r="ER546" i="59"/>
  <c r="EQ546" i="59"/>
  <c r="EP546" i="59"/>
  <c r="EO546" i="59"/>
  <c r="EN546" i="59"/>
  <c r="EM546" i="59"/>
  <c r="EL546" i="59"/>
  <c r="EK546" i="59"/>
  <c r="EJ546" i="59"/>
  <c r="EI546" i="59"/>
  <c r="EH546" i="59"/>
  <c r="EG546" i="59"/>
  <c r="EF546" i="59"/>
  <c r="EE546" i="59"/>
  <c r="ED546" i="59"/>
  <c r="EC546" i="59"/>
  <c r="EB546" i="59"/>
  <c r="EA546" i="59"/>
  <c r="DZ546" i="59"/>
  <c r="DY546" i="59"/>
  <c r="DX546" i="59"/>
  <c r="DW546" i="59"/>
  <c r="DV546" i="59"/>
  <c r="DU546" i="59"/>
  <c r="DT546" i="59"/>
  <c r="DS546" i="59"/>
  <c r="DR546" i="59"/>
  <c r="DQ546" i="59"/>
  <c r="DP546" i="59"/>
  <c r="DO546" i="59"/>
  <c r="DN546" i="59"/>
  <c r="DM546" i="59"/>
  <c r="DL546" i="59"/>
  <c r="DK546" i="59"/>
  <c r="DJ546" i="59"/>
  <c r="DI546" i="59"/>
  <c r="DH546" i="59"/>
  <c r="DG546" i="59"/>
  <c r="DF546" i="59"/>
  <c r="DE546" i="59"/>
  <c r="DD546" i="59"/>
  <c r="DC546" i="59"/>
  <c r="DB546" i="59"/>
  <c r="DA546" i="59"/>
  <c r="CZ546" i="59"/>
  <c r="CY546" i="59"/>
  <c r="CX546" i="59"/>
  <c r="CW546" i="59"/>
  <c r="CV546" i="59"/>
  <c r="CU546" i="59"/>
  <c r="CT546" i="59"/>
  <c r="CS546" i="59"/>
  <c r="CR546" i="59"/>
  <c r="CQ546" i="59"/>
  <c r="CP546" i="59"/>
  <c r="CO546" i="59"/>
  <c r="CN546" i="59"/>
  <c r="CM546" i="59"/>
  <c r="CL546" i="59"/>
  <c r="CK546" i="59"/>
  <c r="CJ546" i="59"/>
  <c r="CI546" i="59"/>
  <c r="CH546" i="59"/>
  <c r="CG546" i="59"/>
  <c r="CF546" i="59"/>
  <c r="CE546" i="59"/>
  <c r="CD546" i="59"/>
  <c r="CC546" i="59"/>
  <c r="CB546" i="59"/>
  <c r="CA546" i="59"/>
  <c r="BZ546" i="59"/>
  <c r="BY546" i="59"/>
  <c r="BX546" i="59"/>
  <c r="BW546" i="59"/>
  <c r="BV546" i="59"/>
  <c r="BU546" i="59"/>
  <c r="BT546" i="59"/>
  <c r="BS546" i="59"/>
  <c r="BR546" i="59"/>
  <c r="BQ546" i="59"/>
  <c r="BP546" i="59"/>
  <c r="BO546" i="59"/>
  <c r="BN546" i="59"/>
  <c r="BM546" i="59"/>
  <c r="BL546" i="59"/>
  <c r="BK546" i="59"/>
  <c r="BJ546" i="59"/>
  <c r="BI546" i="59"/>
  <c r="BH546" i="59"/>
  <c r="BG546" i="59"/>
  <c r="BF546" i="59"/>
  <c r="BE546" i="59"/>
  <c r="BD546" i="59"/>
  <c r="BC546" i="59"/>
  <c r="BB546" i="59"/>
  <c r="BA546" i="59"/>
  <c r="AZ546" i="59"/>
  <c r="AY546" i="59"/>
  <c r="AX546" i="59"/>
  <c r="AW546" i="59"/>
  <c r="AV546" i="59"/>
  <c r="AU546" i="59"/>
  <c r="AT546" i="59"/>
  <c r="AS546" i="59"/>
  <c r="AR546" i="59"/>
  <c r="AQ546" i="59"/>
  <c r="AP546" i="59"/>
  <c r="AO546" i="59"/>
  <c r="AN546" i="59"/>
  <c r="AM546" i="59"/>
  <c r="AL546" i="59"/>
  <c r="AK546" i="59"/>
  <c r="AJ546" i="59"/>
  <c r="AI546" i="59"/>
  <c r="AH546" i="59"/>
  <c r="AG546" i="59"/>
  <c r="AF546" i="59"/>
  <c r="AE546" i="59"/>
  <c r="AD546" i="59"/>
  <c r="AC546" i="59"/>
  <c r="AB546" i="59"/>
  <c r="AA546" i="59"/>
  <c r="Z546" i="59"/>
  <c r="Y546" i="59"/>
  <c r="X546" i="59"/>
  <c r="W546" i="59"/>
  <c r="V546" i="59"/>
  <c r="U546" i="59"/>
  <c r="T546" i="59"/>
  <c r="S546" i="59"/>
  <c r="R546" i="59"/>
  <c r="Q546" i="59"/>
  <c r="P546" i="59"/>
  <c r="O546" i="59"/>
  <c r="N546" i="59"/>
  <c r="M546" i="59"/>
  <c r="L546" i="59"/>
  <c r="K546" i="59"/>
  <c r="J546" i="59"/>
  <c r="I546" i="59"/>
  <c r="H546" i="59"/>
  <c r="G546" i="59"/>
  <c r="F546" i="59"/>
  <c r="E546" i="59"/>
  <c r="D546" i="59"/>
  <c r="C546" i="59"/>
  <c r="KQ439" i="59"/>
  <c r="KP439" i="59"/>
  <c r="KO439" i="59"/>
  <c r="KN439" i="59"/>
  <c r="KL439" i="59"/>
  <c r="KM439" i="59"/>
  <c r="KK439" i="59"/>
  <c r="KJ439" i="59"/>
  <c r="KI439" i="59"/>
  <c r="KH439" i="59"/>
  <c r="KG439" i="59"/>
  <c r="KF439" i="59"/>
  <c r="KD439" i="59"/>
  <c r="KE439" i="59"/>
  <c r="JZ439" i="59"/>
  <c r="KB439" i="59"/>
  <c r="KA439" i="59"/>
  <c r="JY439" i="59"/>
  <c r="JX439" i="59"/>
  <c r="JW439" i="59"/>
  <c r="JV439" i="59"/>
  <c r="JU439" i="59"/>
  <c r="KC439" i="59"/>
  <c r="JS439" i="59"/>
  <c r="JR439" i="59"/>
  <c r="JT439" i="59"/>
  <c r="JO439" i="59"/>
  <c r="JQ439" i="59"/>
  <c r="JL439" i="59"/>
  <c r="JI439" i="59"/>
  <c r="JJ439" i="59"/>
  <c r="JN439" i="59"/>
  <c r="JK439" i="59"/>
  <c r="JH439" i="59"/>
  <c r="JG439" i="59"/>
  <c r="JF439" i="59"/>
  <c r="JP439" i="59"/>
  <c r="JM439" i="59"/>
  <c r="JD439" i="59"/>
  <c r="JE439" i="59"/>
  <c r="JB439" i="59"/>
  <c r="JA439" i="59"/>
  <c r="IZ439" i="59"/>
  <c r="IY439" i="59"/>
  <c r="IX439" i="59"/>
  <c r="IW439" i="59"/>
  <c r="IV439" i="59"/>
  <c r="IU439" i="59"/>
  <c r="IT439" i="59"/>
  <c r="IS439" i="59"/>
  <c r="JC439" i="59"/>
  <c r="IR439" i="59"/>
  <c r="IQ439" i="59"/>
  <c r="IP439" i="59"/>
  <c r="IO439" i="59"/>
  <c r="IN439" i="59"/>
  <c r="IM439" i="59"/>
  <c r="IL439" i="59"/>
  <c r="IK439" i="59"/>
  <c r="IJ439" i="59"/>
  <c r="II439" i="59"/>
  <c r="IH439" i="59"/>
  <c r="IG439" i="59"/>
  <c r="IF439" i="59"/>
  <c r="IE439" i="59"/>
  <c r="ID439" i="59"/>
  <c r="IC439" i="59"/>
  <c r="IB439" i="59"/>
  <c r="IA439" i="59"/>
  <c r="HZ439" i="59"/>
  <c r="HY439" i="59"/>
  <c r="HX439" i="59"/>
  <c r="HW439" i="59"/>
  <c r="HV439" i="59"/>
  <c r="HU439" i="59"/>
  <c r="HT439" i="59"/>
  <c r="HS439" i="59"/>
  <c r="HR439" i="59"/>
  <c r="HQ439" i="59"/>
  <c r="HP439" i="59"/>
  <c r="HO439" i="59"/>
  <c r="HN439" i="59"/>
  <c r="HM439" i="59"/>
  <c r="HL439" i="59"/>
  <c r="HK439" i="59"/>
  <c r="HJ439" i="59"/>
  <c r="HI439" i="59"/>
  <c r="HH439" i="59"/>
  <c r="HG439" i="59"/>
  <c r="HF439" i="59"/>
  <c r="HE439" i="59"/>
  <c r="HD439" i="59"/>
  <c r="HC439" i="59"/>
  <c r="HB439" i="59"/>
  <c r="HA439" i="59"/>
  <c r="GZ439" i="59"/>
  <c r="GY439" i="59"/>
  <c r="GX439" i="59"/>
  <c r="GW439" i="59"/>
  <c r="GV439" i="59"/>
  <c r="GU439" i="59"/>
  <c r="GT439" i="59"/>
  <c r="GS439" i="59"/>
  <c r="GR439" i="59"/>
  <c r="GQ439" i="59"/>
  <c r="GP439" i="59"/>
  <c r="GO439" i="59"/>
  <c r="GN439" i="59"/>
  <c r="GM439" i="59"/>
  <c r="GL439" i="59"/>
  <c r="GK439" i="59"/>
  <c r="GJ439" i="59"/>
  <c r="GI439" i="59"/>
  <c r="GH439" i="59"/>
  <c r="GG439" i="59"/>
  <c r="GF439" i="59"/>
  <c r="GE439" i="59"/>
  <c r="GD439" i="59"/>
  <c r="GC439" i="59"/>
  <c r="GB439" i="59"/>
  <c r="GA439" i="59"/>
  <c r="FZ439" i="59"/>
  <c r="FY439" i="59"/>
  <c r="FX439" i="59"/>
  <c r="FW439" i="59"/>
  <c r="FV439" i="59"/>
  <c r="FU439" i="59"/>
  <c r="FT439" i="59"/>
  <c r="FS439" i="59"/>
  <c r="FR439" i="59"/>
  <c r="FQ439" i="59"/>
  <c r="FP439" i="59"/>
  <c r="FO439" i="59"/>
  <c r="FN439" i="59"/>
  <c r="FM439" i="59"/>
  <c r="FL439" i="59"/>
  <c r="FK439" i="59"/>
  <c r="FJ439" i="59"/>
  <c r="FI439" i="59"/>
  <c r="FH439" i="59"/>
  <c r="FG439" i="59"/>
  <c r="FF439" i="59"/>
  <c r="FE439" i="59"/>
  <c r="FD439" i="59"/>
  <c r="FC439" i="59"/>
  <c r="FB439" i="59"/>
  <c r="FA439" i="59"/>
  <c r="EZ439" i="59"/>
  <c r="EY439" i="59"/>
  <c r="EX439" i="59"/>
  <c r="EW439" i="59"/>
  <c r="EV439" i="59"/>
  <c r="EU439" i="59"/>
  <c r="ET439" i="59"/>
  <c r="ES439" i="59"/>
  <c r="ER439" i="59"/>
  <c r="EQ439" i="59"/>
  <c r="EP439" i="59"/>
  <c r="EO439" i="59"/>
  <c r="EN439" i="59"/>
  <c r="EM439" i="59"/>
  <c r="EL439" i="59"/>
  <c r="EK439" i="59"/>
  <c r="EJ439" i="59"/>
  <c r="EI439" i="59"/>
  <c r="EH439" i="59"/>
  <c r="EG439" i="59"/>
  <c r="EF439" i="59"/>
  <c r="EE439" i="59"/>
  <c r="ED439" i="59"/>
  <c r="EC439" i="59"/>
  <c r="EB439" i="59"/>
  <c r="EA439" i="59"/>
  <c r="DZ439" i="59"/>
  <c r="DY439" i="59"/>
  <c r="DX439" i="59"/>
  <c r="DW439" i="59"/>
  <c r="DV439" i="59"/>
  <c r="DU439" i="59"/>
  <c r="DT439" i="59"/>
  <c r="DS439" i="59"/>
  <c r="DR439" i="59"/>
  <c r="DQ439" i="59"/>
  <c r="DP439" i="59"/>
  <c r="DO439" i="59"/>
  <c r="DN439" i="59"/>
  <c r="DM439" i="59"/>
  <c r="DL439" i="59"/>
  <c r="DK439" i="59"/>
  <c r="DJ439" i="59"/>
  <c r="DI439" i="59"/>
  <c r="DH439" i="59"/>
  <c r="DG439" i="59"/>
  <c r="DF439" i="59"/>
  <c r="DE439" i="59"/>
  <c r="DD439" i="59"/>
  <c r="DC439" i="59"/>
  <c r="DB439" i="59"/>
  <c r="DA439" i="59"/>
  <c r="CZ439" i="59"/>
  <c r="CY439" i="59"/>
  <c r="CX439" i="59"/>
  <c r="CW439" i="59"/>
  <c r="CV439" i="59"/>
  <c r="CU439" i="59"/>
  <c r="CT439" i="59"/>
  <c r="CS439" i="59"/>
  <c r="CR439" i="59"/>
  <c r="CQ439" i="59"/>
  <c r="CP439" i="59"/>
  <c r="CO439" i="59"/>
  <c r="CN439" i="59"/>
  <c r="CM439" i="59"/>
  <c r="CL439" i="59"/>
  <c r="CK439" i="59"/>
  <c r="CJ439" i="59"/>
  <c r="CI439" i="59"/>
  <c r="CH439" i="59"/>
  <c r="CG439" i="59"/>
  <c r="CF439" i="59"/>
  <c r="CE439" i="59"/>
  <c r="CD439" i="59"/>
  <c r="CC439" i="59"/>
  <c r="CB439" i="59"/>
  <c r="CA439" i="59"/>
  <c r="BZ439" i="59"/>
  <c r="BY439" i="59"/>
  <c r="BX439" i="59"/>
  <c r="BW439" i="59"/>
  <c r="BV439" i="59"/>
  <c r="BU439" i="59"/>
  <c r="BT439" i="59"/>
  <c r="BS439" i="59"/>
  <c r="BR439" i="59"/>
  <c r="BQ439" i="59"/>
  <c r="BP439" i="59"/>
  <c r="BO439" i="59"/>
  <c r="BN439" i="59"/>
  <c r="BM439" i="59"/>
  <c r="BL439" i="59"/>
  <c r="BK439" i="59"/>
  <c r="BJ439" i="59"/>
  <c r="BI439" i="59"/>
  <c r="BH439" i="59"/>
  <c r="BG439" i="59"/>
  <c r="BF439" i="59"/>
  <c r="BE439" i="59"/>
  <c r="BD439" i="59"/>
  <c r="BC439" i="59"/>
  <c r="BB439" i="59"/>
  <c r="BA439" i="59"/>
  <c r="AZ439" i="59"/>
  <c r="AY439" i="59"/>
  <c r="AX439" i="59"/>
  <c r="AW439" i="59"/>
  <c r="AV439" i="59"/>
  <c r="AU439" i="59"/>
  <c r="AT439" i="59"/>
  <c r="AS439" i="59"/>
  <c r="AR439" i="59"/>
  <c r="AQ439" i="59"/>
  <c r="AP439" i="59"/>
  <c r="AO439" i="59"/>
  <c r="AN439" i="59"/>
  <c r="AM439" i="59"/>
  <c r="AL439" i="59"/>
  <c r="AK439" i="59"/>
  <c r="AJ439" i="59"/>
  <c r="AI439" i="59"/>
  <c r="AH439" i="59"/>
  <c r="AG439" i="59"/>
  <c r="AF439" i="59"/>
  <c r="AE439" i="59"/>
  <c r="AD439" i="59"/>
  <c r="AC439" i="59"/>
  <c r="AB439" i="59"/>
  <c r="AA439" i="59"/>
  <c r="Z439" i="59"/>
  <c r="Y439" i="59"/>
  <c r="X439" i="59"/>
  <c r="W439" i="59"/>
  <c r="V439" i="59"/>
  <c r="U439" i="59"/>
  <c r="T439" i="59"/>
  <c r="S439" i="59"/>
  <c r="R439" i="59"/>
  <c r="Q439" i="59"/>
  <c r="P439" i="59"/>
  <c r="O439" i="59"/>
  <c r="N439" i="59"/>
  <c r="M439" i="59"/>
  <c r="L439" i="59"/>
  <c r="K439" i="59"/>
  <c r="J439" i="59"/>
  <c r="I439" i="59"/>
  <c r="H439" i="59"/>
  <c r="G439" i="59"/>
  <c r="F439" i="59"/>
  <c r="E439" i="59"/>
  <c r="D439" i="59"/>
  <c r="C439" i="59"/>
  <c r="KQ466" i="59"/>
  <c r="KP466" i="59"/>
  <c r="KO466" i="59"/>
  <c r="KN466" i="59"/>
  <c r="KL466" i="59"/>
  <c r="KM466" i="59"/>
  <c r="KK466" i="59"/>
  <c r="KJ466" i="59"/>
  <c r="KI466" i="59"/>
  <c r="KH466" i="59"/>
  <c r="KG466" i="59"/>
  <c r="KF466" i="59"/>
  <c r="KC466" i="59"/>
  <c r="KD466" i="59"/>
  <c r="KE466" i="59"/>
  <c r="JZ466" i="59"/>
  <c r="KA466" i="59"/>
  <c r="JY466" i="59"/>
  <c r="JX466" i="59"/>
  <c r="JW466" i="59"/>
  <c r="JV466" i="59"/>
  <c r="JU466" i="59"/>
  <c r="KB466" i="59"/>
  <c r="JT466" i="59"/>
  <c r="JS466" i="59"/>
  <c r="JQ466" i="59"/>
  <c r="JO466" i="59"/>
  <c r="JL466" i="59"/>
  <c r="JR466" i="59"/>
  <c r="JN466" i="59"/>
  <c r="JK466" i="59"/>
  <c r="JH466" i="59"/>
  <c r="JG466" i="59"/>
  <c r="JF466" i="59"/>
  <c r="JI466" i="59"/>
  <c r="JP466" i="59"/>
  <c r="JM466" i="59"/>
  <c r="JJ466" i="59"/>
  <c r="JB466" i="59"/>
  <c r="JA466" i="59"/>
  <c r="IZ466" i="59"/>
  <c r="IY466" i="59"/>
  <c r="IX466" i="59"/>
  <c r="IW466" i="59"/>
  <c r="IV466" i="59"/>
  <c r="IU466" i="59"/>
  <c r="IT466" i="59"/>
  <c r="IS466" i="59"/>
  <c r="JC466" i="59"/>
  <c r="JD466" i="59"/>
  <c r="JE466" i="59"/>
  <c r="IR466" i="59"/>
  <c r="IQ466" i="59"/>
  <c r="IP466" i="59"/>
  <c r="IO466" i="59"/>
  <c r="IN466" i="59"/>
  <c r="IM466" i="59"/>
  <c r="IL466" i="59"/>
  <c r="IK466" i="59"/>
  <c r="IJ466" i="59"/>
  <c r="II466" i="59"/>
  <c r="IH466" i="59"/>
  <c r="IG466" i="59"/>
  <c r="IF466" i="59"/>
  <c r="IE466" i="59"/>
  <c r="ID466" i="59"/>
  <c r="IC466" i="59"/>
  <c r="IB466" i="59"/>
  <c r="IA466" i="59"/>
  <c r="HZ466" i="59"/>
  <c r="HY466" i="59"/>
  <c r="HX466" i="59"/>
  <c r="HW466" i="59"/>
  <c r="HV466" i="59"/>
  <c r="HU466" i="59"/>
  <c r="HT466" i="59"/>
  <c r="HS466" i="59"/>
  <c r="HR466" i="59"/>
  <c r="HQ466" i="59"/>
  <c r="HP466" i="59"/>
  <c r="HO466" i="59"/>
  <c r="HN466" i="59"/>
  <c r="HM466" i="59"/>
  <c r="HL466" i="59"/>
  <c r="HK466" i="59"/>
  <c r="HJ466" i="59"/>
  <c r="HI466" i="59"/>
  <c r="HH466" i="59"/>
  <c r="HG466" i="59"/>
  <c r="HF466" i="59"/>
  <c r="HE466" i="59"/>
  <c r="HD466" i="59"/>
  <c r="HC466" i="59"/>
  <c r="HB466" i="59"/>
  <c r="HA466" i="59"/>
  <c r="GZ466" i="59"/>
  <c r="GY466" i="59"/>
  <c r="GX466" i="59"/>
  <c r="GW466" i="59"/>
  <c r="GV466" i="59"/>
  <c r="GU466" i="59"/>
  <c r="GT466" i="59"/>
  <c r="GS466" i="59"/>
  <c r="GR466" i="59"/>
  <c r="GQ466" i="59"/>
  <c r="GP466" i="59"/>
  <c r="GO466" i="59"/>
  <c r="GN466" i="59"/>
  <c r="GM466" i="59"/>
  <c r="GL466" i="59"/>
  <c r="GK466" i="59"/>
  <c r="GJ466" i="59"/>
  <c r="GI466" i="59"/>
  <c r="GH466" i="59"/>
  <c r="GG466" i="59"/>
  <c r="GF466" i="59"/>
  <c r="GE466" i="59"/>
  <c r="GD466" i="59"/>
  <c r="GC466" i="59"/>
  <c r="GB466" i="59"/>
  <c r="GA466" i="59"/>
  <c r="FZ466" i="59"/>
  <c r="FY466" i="59"/>
  <c r="FX466" i="59"/>
  <c r="FW466" i="59"/>
  <c r="FV466" i="59"/>
  <c r="FU466" i="59"/>
  <c r="FT466" i="59"/>
  <c r="FS466" i="59"/>
  <c r="FR466" i="59"/>
  <c r="FQ466" i="59"/>
  <c r="FP466" i="59"/>
  <c r="FO466" i="59"/>
  <c r="FN466" i="59"/>
  <c r="FM466" i="59"/>
  <c r="FL466" i="59"/>
  <c r="FK466" i="59"/>
  <c r="FJ466" i="59"/>
  <c r="FI466" i="59"/>
  <c r="FH466" i="59"/>
  <c r="FG466" i="59"/>
  <c r="FF466" i="59"/>
  <c r="FE466" i="59"/>
  <c r="FD466" i="59"/>
  <c r="FC466" i="59"/>
  <c r="FB466" i="59"/>
  <c r="FA466" i="59"/>
  <c r="EZ466" i="59"/>
  <c r="EY466" i="59"/>
  <c r="EX466" i="59"/>
  <c r="EW466" i="59"/>
  <c r="EV466" i="59"/>
  <c r="EU466" i="59"/>
  <c r="ET466" i="59"/>
  <c r="ES466" i="59"/>
  <c r="ER466" i="59"/>
  <c r="EQ466" i="59"/>
  <c r="EP466" i="59"/>
  <c r="EO466" i="59"/>
  <c r="EN466" i="59"/>
  <c r="EM466" i="59"/>
  <c r="EL466" i="59"/>
  <c r="EK466" i="59"/>
  <c r="EJ466" i="59"/>
  <c r="EI466" i="59"/>
  <c r="EH466" i="59"/>
  <c r="EG466" i="59"/>
  <c r="EF466" i="59"/>
  <c r="EE466" i="59"/>
  <c r="ED466" i="59"/>
  <c r="EC466" i="59"/>
  <c r="EB466" i="59"/>
  <c r="EA466" i="59"/>
  <c r="DZ466" i="59"/>
  <c r="DY466" i="59"/>
  <c r="DX466" i="59"/>
  <c r="DW466" i="59"/>
  <c r="DV466" i="59"/>
  <c r="DU466" i="59"/>
  <c r="DT466" i="59"/>
  <c r="DS466" i="59"/>
  <c r="DR466" i="59"/>
  <c r="DQ466" i="59"/>
  <c r="DP466" i="59"/>
  <c r="DO466" i="59"/>
  <c r="DN466" i="59"/>
  <c r="DM466" i="59"/>
  <c r="DL466" i="59"/>
  <c r="DK466" i="59"/>
  <c r="DJ466" i="59"/>
  <c r="DI466" i="59"/>
  <c r="DH466" i="59"/>
  <c r="DG466" i="59"/>
  <c r="DF466" i="59"/>
  <c r="DE466" i="59"/>
  <c r="DD466" i="59"/>
  <c r="DC466" i="59"/>
  <c r="DB466" i="59"/>
  <c r="DA466" i="59"/>
  <c r="CZ466" i="59"/>
  <c r="CY466" i="59"/>
  <c r="CX466" i="59"/>
  <c r="CW466" i="59"/>
  <c r="CV466" i="59"/>
  <c r="CU466" i="59"/>
  <c r="CT466" i="59"/>
  <c r="CS466" i="59"/>
  <c r="CR466" i="59"/>
  <c r="CQ466" i="59"/>
  <c r="CP466" i="59"/>
  <c r="CO466" i="59"/>
  <c r="CN466" i="59"/>
  <c r="CM466" i="59"/>
  <c r="CL466" i="59"/>
  <c r="CK466" i="59"/>
  <c r="CJ466" i="59"/>
  <c r="CI466" i="59"/>
  <c r="CH466" i="59"/>
  <c r="CG466" i="59"/>
  <c r="CF466" i="59"/>
  <c r="CE466" i="59"/>
  <c r="CD466" i="59"/>
  <c r="CC466" i="59"/>
  <c r="CB466" i="59"/>
  <c r="CA466" i="59"/>
  <c r="BZ466" i="59"/>
  <c r="BY466" i="59"/>
  <c r="BX466" i="59"/>
  <c r="BW466" i="59"/>
  <c r="BV466" i="59"/>
  <c r="BU466" i="59"/>
  <c r="BT466" i="59"/>
  <c r="BS466" i="59"/>
  <c r="BR466" i="59"/>
  <c r="BQ466" i="59"/>
  <c r="BP466" i="59"/>
  <c r="BO466" i="59"/>
  <c r="BN466" i="59"/>
  <c r="BM466" i="59"/>
  <c r="BL466" i="59"/>
  <c r="BK466" i="59"/>
  <c r="BJ466" i="59"/>
  <c r="BI466" i="59"/>
  <c r="BH466" i="59"/>
  <c r="BG466" i="59"/>
  <c r="BF466" i="59"/>
  <c r="BE466" i="59"/>
  <c r="BD466" i="59"/>
  <c r="BC466" i="59"/>
  <c r="BB466" i="59"/>
  <c r="BA466" i="59"/>
  <c r="AZ466" i="59"/>
  <c r="AY466" i="59"/>
  <c r="AX466" i="59"/>
  <c r="AW466" i="59"/>
  <c r="AV466" i="59"/>
  <c r="AU466" i="59"/>
  <c r="AT466" i="59"/>
  <c r="AS466" i="59"/>
  <c r="AR466" i="59"/>
  <c r="AQ466" i="59"/>
  <c r="AP466" i="59"/>
  <c r="AO466" i="59"/>
  <c r="AN466" i="59"/>
  <c r="AM466" i="59"/>
  <c r="AL466" i="59"/>
  <c r="AK466" i="59"/>
  <c r="AJ466" i="59"/>
  <c r="AI466" i="59"/>
  <c r="AH466" i="59"/>
  <c r="AG466" i="59"/>
  <c r="AF466" i="59"/>
  <c r="AE466" i="59"/>
  <c r="AD466" i="59"/>
  <c r="AC466" i="59"/>
  <c r="AB466" i="59"/>
  <c r="AA466" i="59"/>
  <c r="Z466" i="59"/>
  <c r="Y466" i="59"/>
  <c r="X466" i="59"/>
  <c r="W466" i="59"/>
  <c r="V466" i="59"/>
  <c r="U466" i="59"/>
  <c r="T466" i="59"/>
  <c r="S466" i="59"/>
  <c r="R466" i="59"/>
  <c r="Q466" i="59"/>
  <c r="P466" i="59"/>
  <c r="O466" i="59"/>
  <c r="N466" i="59"/>
  <c r="M466" i="59"/>
  <c r="L466" i="59"/>
  <c r="K466" i="59"/>
  <c r="J466" i="59"/>
  <c r="I466" i="59"/>
  <c r="H466" i="59"/>
  <c r="G466" i="59"/>
  <c r="F466" i="59"/>
  <c r="E466" i="59"/>
  <c r="D466" i="59"/>
  <c r="C466" i="59"/>
  <c r="KQ519" i="59"/>
  <c r="KP519" i="59"/>
  <c r="KO519" i="59"/>
  <c r="KN519" i="59"/>
  <c r="KL519" i="59"/>
  <c r="KM519" i="59"/>
  <c r="KJ519" i="59"/>
  <c r="KH519" i="59"/>
  <c r="KK519" i="59"/>
  <c r="KE519" i="59"/>
  <c r="KF519" i="59"/>
  <c r="KI519" i="59"/>
  <c r="KC519" i="59"/>
  <c r="KB519" i="59"/>
  <c r="KA519" i="59"/>
  <c r="JZ519" i="59"/>
  <c r="KG519" i="59"/>
  <c r="KD519" i="59"/>
  <c r="JY519" i="59"/>
  <c r="JX519" i="59"/>
  <c r="JT519" i="59"/>
  <c r="JW519" i="59"/>
  <c r="JU519" i="59"/>
  <c r="JS519" i="59"/>
  <c r="JR519" i="59"/>
  <c r="JQ519" i="59"/>
  <c r="JV519" i="59"/>
  <c r="JP519" i="59"/>
  <c r="JN519" i="59"/>
  <c r="JM519" i="59"/>
  <c r="JL519" i="59"/>
  <c r="JK519" i="59"/>
  <c r="JO519" i="59"/>
  <c r="JI519" i="59"/>
  <c r="JJ519" i="59"/>
  <c r="JG519" i="59"/>
  <c r="JC519" i="59"/>
  <c r="JD519" i="59"/>
  <c r="JF519" i="59"/>
  <c r="JE519" i="59"/>
  <c r="JA519" i="59"/>
  <c r="IU519" i="59"/>
  <c r="IZ519" i="59"/>
  <c r="IT519" i="59"/>
  <c r="IY519" i="59"/>
  <c r="IS519" i="59"/>
  <c r="IX519" i="59"/>
  <c r="IR519" i="59"/>
  <c r="IQ519" i="59"/>
  <c r="IP519" i="59"/>
  <c r="IO519" i="59"/>
  <c r="IN519" i="59"/>
  <c r="IM519" i="59"/>
  <c r="IL519" i="59"/>
  <c r="IK519" i="59"/>
  <c r="IJ519" i="59"/>
  <c r="II519" i="59"/>
  <c r="IH519" i="59"/>
  <c r="IW519" i="59"/>
  <c r="JH519" i="59"/>
  <c r="JB519" i="59"/>
  <c r="IV519" i="59"/>
  <c r="IG519" i="59"/>
  <c r="IF519" i="59"/>
  <c r="IE519" i="59"/>
  <c r="ID519" i="59"/>
  <c r="IC519" i="59"/>
  <c r="IB519" i="59"/>
  <c r="IA519" i="59"/>
  <c r="HZ519" i="59"/>
  <c r="HY519" i="59"/>
  <c r="HX519" i="59"/>
  <c r="HW519" i="59"/>
  <c r="HV519" i="59"/>
  <c r="HU519" i="59"/>
  <c r="HT519" i="59"/>
  <c r="HS519" i="59"/>
  <c r="HR519" i="59"/>
  <c r="HQ519" i="59"/>
  <c r="HP519" i="59"/>
  <c r="HO519" i="59"/>
  <c r="HN519" i="59"/>
  <c r="HM519" i="59"/>
  <c r="HL519" i="59"/>
  <c r="HK519" i="59"/>
  <c r="HJ519" i="59"/>
  <c r="HI519" i="59"/>
  <c r="HH519" i="59"/>
  <c r="HG519" i="59"/>
  <c r="HF519" i="59"/>
  <c r="HE519" i="59"/>
  <c r="HD519" i="59"/>
  <c r="HC519" i="59"/>
  <c r="HB519" i="59"/>
  <c r="HA519" i="59"/>
  <c r="GZ519" i="59"/>
  <c r="GY519" i="59"/>
  <c r="GX519" i="59"/>
  <c r="GW519" i="59"/>
  <c r="GV519" i="59"/>
  <c r="GU519" i="59"/>
  <c r="GT519" i="59"/>
  <c r="GS519" i="59"/>
  <c r="GR519" i="59"/>
  <c r="GQ519" i="59"/>
  <c r="GP519" i="59"/>
  <c r="GO519" i="59"/>
  <c r="GN519" i="59"/>
  <c r="GM519" i="59"/>
  <c r="GL519" i="59"/>
  <c r="GK519" i="59"/>
  <c r="GJ519" i="59"/>
  <c r="GI519" i="59"/>
  <c r="GH519" i="59"/>
  <c r="GG519" i="59"/>
  <c r="GF519" i="59"/>
  <c r="GE519" i="59"/>
  <c r="GD519" i="59"/>
  <c r="GC519" i="59"/>
  <c r="GB519" i="59"/>
  <c r="GA519" i="59"/>
  <c r="FZ519" i="59"/>
  <c r="FY519" i="59"/>
  <c r="FX519" i="59"/>
  <c r="FW519" i="59"/>
  <c r="FV519" i="59"/>
  <c r="FU519" i="59"/>
  <c r="FT519" i="59"/>
  <c r="FS519" i="59"/>
  <c r="FR519" i="59"/>
  <c r="FQ519" i="59"/>
  <c r="FP519" i="59"/>
  <c r="FO519" i="59"/>
  <c r="FN519" i="59"/>
  <c r="FM519" i="59"/>
  <c r="FL519" i="59"/>
  <c r="FK519" i="59"/>
  <c r="FJ519" i="59"/>
  <c r="FI519" i="59"/>
  <c r="FH519" i="59"/>
  <c r="FG519" i="59"/>
  <c r="FF519" i="59"/>
  <c r="FE519" i="59"/>
  <c r="FD519" i="59"/>
  <c r="FC519" i="59"/>
  <c r="FB519" i="59"/>
  <c r="FA519" i="59"/>
  <c r="EZ519" i="59"/>
  <c r="EY519" i="59"/>
  <c r="EX519" i="59"/>
  <c r="EW519" i="59"/>
  <c r="EV519" i="59"/>
  <c r="EU519" i="59"/>
  <c r="ET519" i="59"/>
  <c r="ES519" i="59"/>
  <c r="ER519" i="59"/>
  <c r="EQ519" i="59"/>
  <c r="EP519" i="59"/>
  <c r="EO519" i="59"/>
  <c r="EN519" i="59"/>
  <c r="EM519" i="59"/>
  <c r="EL519" i="59"/>
  <c r="EK519" i="59"/>
  <c r="EJ519" i="59"/>
  <c r="EI519" i="59"/>
  <c r="EH519" i="59"/>
  <c r="EG519" i="59"/>
  <c r="EF519" i="59"/>
  <c r="EE519" i="59"/>
  <c r="ED519" i="59"/>
  <c r="EC519" i="59"/>
  <c r="EB519" i="59"/>
  <c r="EA519" i="59"/>
  <c r="DZ519" i="59"/>
  <c r="DY519" i="59"/>
  <c r="DX519" i="59"/>
  <c r="DW519" i="59"/>
  <c r="DV519" i="59"/>
  <c r="DU519" i="59"/>
  <c r="DT519" i="59"/>
  <c r="DS519" i="59"/>
  <c r="DR519" i="59"/>
  <c r="DQ519" i="59"/>
  <c r="DP519" i="59"/>
  <c r="DO519" i="59"/>
  <c r="DN519" i="59"/>
  <c r="DM519" i="59"/>
  <c r="DL519" i="59"/>
  <c r="DK519" i="59"/>
  <c r="DJ519" i="59"/>
  <c r="DI519" i="59"/>
  <c r="DH519" i="59"/>
  <c r="DG519" i="59"/>
  <c r="DF519" i="59"/>
  <c r="DE519" i="59"/>
  <c r="DD519" i="59"/>
  <c r="DC519" i="59"/>
  <c r="DB519" i="59"/>
  <c r="DA519" i="59"/>
  <c r="CZ519" i="59"/>
  <c r="CY519" i="59"/>
  <c r="CX519" i="59"/>
  <c r="CW519" i="59"/>
  <c r="CV519" i="59"/>
  <c r="CU519" i="59"/>
  <c r="CT519" i="59"/>
  <c r="CS519" i="59"/>
  <c r="CR519" i="59"/>
  <c r="CQ519" i="59"/>
  <c r="CP519" i="59"/>
  <c r="CO519" i="59"/>
  <c r="CN519" i="59"/>
  <c r="CM519" i="59"/>
  <c r="CL519" i="59"/>
  <c r="CK519" i="59"/>
  <c r="CJ519" i="59"/>
  <c r="CI519" i="59"/>
  <c r="CH519" i="59"/>
  <c r="CG519" i="59"/>
  <c r="CF519" i="59"/>
  <c r="CE519" i="59"/>
  <c r="CD519" i="59"/>
  <c r="CC519" i="59"/>
  <c r="CB519" i="59"/>
  <c r="CA519" i="59"/>
  <c r="BZ519" i="59"/>
  <c r="BY519" i="59"/>
  <c r="BX519" i="59"/>
  <c r="BW519" i="59"/>
  <c r="BV519" i="59"/>
  <c r="BU519" i="59"/>
  <c r="BT519" i="59"/>
  <c r="BS519" i="59"/>
  <c r="BR519" i="59"/>
  <c r="BQ519" i="59"/>
  <c r="BP519" i="59"/>
  <c r="BO519" i="59"/>
  <c r="BN519" i="59"/>
  <c r="BM519" i="59"/>
  <c r="BL519" i="59"/>
  <c r="BK519" i="59"/>
  <c r="BJ519" i="59"/>
  <c r="BI519" i="59"/>
  <c r="BH519" i="59"/>
  <c r="BG519" i="59"/>
  <c r="BF519" i="59"/>
  <c r="BE519" i="59"/>
  <c r="BD519" i="59"/>
  <c r="BC519" i="59"/>
  <c r="BB519" i="59"/>
  <c r="BA519" i="59"/>
  <c r="AZ519" i="59"/>
  <c r="AY519" i="59"/>
  <c r="AX519" i="59"/>
  <c r="AW519" i="59"/>
  <c r="AV519" i="59"/>
  <c r="AU519" i="59"/>
  <c r="AT519" i="59"/>
  <c r="AS519" i="59"/>
  <c r="AR519" i="59"/>
  <c r="AQ519" i="59"/>
  <c r="AP519" i="59"/>
  <c r="AO519" i="59"/>
  <c r="AN519" i="59"/>
  <c r="AM519" i="59"/>
  <c r="AL519" i="59"/>
  <c r="AK519" i="59"/>
  <c r="AJ519" i="59"/>
  <c r="AI519" i="59"/>
  <c r="AH519" i="59"/>
  <c r="AG519" i="59"/>
  <c r="AF519" i="59"/>
  <c r="AE519" i="59"/>
  <c r="AD519" i="59"/>
  <c r="AC519" i="59"/>
  <c r="AB519" i="59"/>
  <c r="AA519" i="59"/>
  <c r="Z519" i="59"/>
  <c r="Y519" i="59"/>
  <c r="X519" i="59"/>
  <c r="W519" i="59"/>
  <c r="V519" i="59"/>
  <c r="U519" i="59"/>
  <c r="T519" i="59"/>
  <c r="S519" i="59"/>
  <c r="R519" i="59"/>
  <c r="Q519" i="59"/>
  <c r="P519" i="59"/>
  <c r="O519" i="59"/>
  <c r="N519" i="59"/>
  <c r="M519" i="59"/>
  <c r="L519" i="59"/>
  <c r="K519" i="59"/>
  <c r="J519" i="59"/>
  <c r="I519" i="59"/>
  <c r="H519" i="59"/>
  <c r="G519" i="59"/>
  <c r="F519" i="59"/>
  <c r="E519" i="59"/>
  <c r="D519" i="59"/>
  <c r="C519" i="59"/>
  <c r="KQ465" i="59"/>
  <c r="KN465" i="59"/>
  <c r="KM465" i="59"/>
  <c r="KP465" i="59"/>
  <c r="KO465" i="59"/>
  <c r="KK465" i="59"/>
  <c r="KH465" i="59"/>
  <c r="KI465" i="59"/>
  <c r="KJ465" i="59"/>
  <c r="KG465" i="59"/>
  <c r="KE465" i="59"/>
  <c r="KL465" i="59"/>
  <c r="KC465" i="59"/>
  <c r="KF465" i="59"/>
  <c r="KD465" i="59"/>
  <c r="JY465" i="59"/>
  <c r="JX465" i="59"/>
  <c r="KB465" i="59"/>
  <c r="JZ465" i="59"/>
  <c r="KA465" i="59"/>
  <c r="JV465" i="59"/>
  <c r="JW465" i="59"/>
  <c r="JU465" i="59"/>
  <c r="JS465" i="59"/>
  <c r="JR465" i="59"/>
  <c r="JQ465" i="59"/>
  <c r="JP465" i="59"/>
  <c r="JO465" i="59"/>
  <c r="JT465" i="59"/>
  <c r="JN465" i="59"/>
  <c r="JM465" i="59"/>
  <c r="JL465" i="59"/>
  <c r="JK465" i="59"/>
  <c r="JJ465" i="59"/>
  <c r="JH465" i="59"/>
  <c r="JG465" i="59"/>
  <c r="JF465" i="59"/>
  <c r="JE465" i="59"/>
  <c r="JD465" i="59"/>
  <c r="JC465" i="59"/>
  <c r="JB465" i="59"/>
  <c r="JA465" i="59"/>
  <c r="IZ465" i="59"/>
  <c r="IY465" i="59"/>
  <c r="IX465" i="59"/>
  <c r="IW465" i="59"/>
  <c r="IV465" i="59"/>
  <c r="IU465" i="59"/>
  <c r="IT465" i="59"/>
  <c r="IS465" i="59"/>
  <c r="JI465" i="59"/>
  <c r="IR465" i="59"/>
  <c r="IQ465" i="59"/>
  <c r="IP465" i="59"/>
  <c r="IO465" i="59"/>
  <c r="IN465" i="59"/>
  <c r="IM465" i="59"/>
  <c r="IL465" i="59"/>
  <c r="IK465" i="59"/>
  <c r="IJ465" i="59"/>
  <c r="II465" i="59"/>
  <c r="IH465" i="59"/>
  <c r="IG465" i="59"/>
  <c r="IF465" i="59"/>
  <c r="IE465" i="59"/>
  <c r="ID465" i="59"/>
  <c r="IC465" i="59"/>
  <c r="IB465" i="59"/>
  <c r="IA465" i="59"/>
  <c r="HZ465" i="59"/>
  <c r="HY465" i="59"/>
  <c r="HX465" i="59"/>
  <c r="HW465" i="59"/>
  <c r="HV465" i="59"/>
  <c r="HU465" i="59"/>
  <c r="HT465" i="59"/>
  <c r="HP465" i="59"/>
  <c r="HK465" i="59"/>
  <c r="HO465" i="59"/>
  <c r="HJ465" i="59"/>
  <c r="HI465" i="59"/>
  <c r="HH465" i="59"/>
  <c r="HG465" i="59"/>
  <c r="HF465" i="59"/>
  <c r="HE465" i="59"/>
  <c r="HD465" i="59"/>
  <c r="HC465" i="59"/>
  <c r="HB465" i="59"/>
  <c r="HA465" i="59"/>
  <c r="GZ465" i="59"/>
  <c r="GY465" i="59"/>
  <c r="HN465" i="59"/>
  <c r="HS465" i="59"/>
  <c r="HM465" i="59"/>
  <c r="HR465" i="59"/>
  <c r="HL465" i="59"/>
  <c r="HQ465" i="59"/>
  <c r="GX465" i="59"/>
  <c r="GW465" i="59"/>
  <c r="GV465" i="59"/>
  <c r="GU465" i="59"/>
  <c r="GT465" i="59"/>
  <c r="GS465" i="59"/>
  <c r="GR465" i="59"/>
  <c r="GQ465" i="59"/>
  <c r="GP465" i="59"/>
  <c r="GO465" i="59"/>
  <c r="GN465" i="59"/>
  <c r="GM465" i="59"/>
  <c r="GL465" i="59"/>
  <c r="GK465" i="59"/>
  <c r="GJ465" i="59"/>
  <c r="GI465" i="59"/>
  <c r="GH465" i="59"/>
  <c r="GG465" i="59"/>
  <c r="GF465" i="59"/>
  <c r="GE465" i="59"/>
  <c r="GD465" i="59"/>
  <c r="GC465" i="59"/>
  <c r="GB465" i="59"/>
  <c r="GA465" i="59"/>
  <c r="FZ465" i="59"/>
  <c r="FY465" i="59"/>
  <c r="FX465" i="59"/>
  <c r="FW465" i="59"/>
  <c r="FV465" i="59"/>
  <c r="FU465" i="59"/>
  <c r="FT465" i="59"/>
  <c r="FS465" i="59"/>
  <c r="FR465" i="59"/>
  <c r="FQ465" i="59"/>
  <c r="FP465" i="59"/>
  <c r="FO465" i="59"/>
  <c r="FN465" i="59"/>
  <c r="FM465" i="59"/>
  <c r="FL465" i="59"/>
  <c r="FK465" i="59"/>
  <c r="FJ465" i="59"/>
  <c r="FI465" i="59"/>
  <c r="FH465" i="59"/>
  <c r="FG465" i="59"/>
  <c r="FF465" i="59"/>
  <c r="FE465" i="59"/>
  <c r="FD465" i="59"/>
  <c r="FC465" i="59"/>
  <c r="FB465" i="59"/>
  <c r="FA465" i="59"/>
  <c r="EZ465" i="59"/>
  <c r="EY465" i="59"/>
  <c r="EX465" i="59"/>
  <c r="EW465" i="59"/>
  <c r="EV465" i="59"/>
  <c r="EU465" i="59"/>
  <c r="ET465" i="59"/>
  <c r="ES465" i="59"/>
  <c r="ER465" i="59"/>
  <c r="EQ465" i="59"/>
  <c r="EP465" i="59"/>
  <c r="EO465" i="59"/>
  <c r="EN465" i="59"/>
  <c r="EM465" i="59"/>
  <c r="EL465" i="59"/>
  <c r="EK465" i="59"/>
  <c r="EJ465" i="59"/>
  <c r="EI465" i="59"/>
  <c r="EH465" i="59"/>
  <c r="EG465" i="59"/>
  <c r="EF465" i="59"/>
  <c r="EE465" i="59"/>
  <c r="ED465" i="59"/>
  <c r="EC465" i="59"/>
  <c r="EB465" i="59"/>
  <c r="EA465" i="59"/>
  <c r="DZ465" i="59"/>
  <c r="DY465" i="59"/>
  <c r="DX465" i="59"/>
  <c r="DW465" i="59"/>
  <c r="DV465" i="59"/>
  <c r="DU465" i="59"/>
  <c r="DT465" i="59"/>
  <c r="DS465" i="59"/>
  <c r="DR465" i="59"/>
  <c r="DQ465" i="59"/>
  <c r="DP465" i="59"/>
  <c r="DO465" i="59"/>
  <c r="DN465" i="59"/>
  <c r="DM465" i="59"/>
  <c r="DL465" i="59"/>
  <c r="DK465" i="59"/>
  <c r="DJ465" i="59"/>
  <c r="DI465" i="59"/>
  <c r="DH465" i="59"/>
  <c r="DG465" i="59"/>
  <c r="DF465" i="59"/>
  <c r="DE465" i="59"/>
  <c r="DD465" i="59"/>
  <c r="DC465" i="59"/>
  <c r="DB465" i="59"/>
  <c r="DA465" i="59"/>
  <c r="CZ465" i="59"/>
  <c r="CY465" i="59"/>
  <c r="CX465" i="59"/>
  <c r="CW465" i="59"/>
  <c r="CV465" i="59"/>
  <c r="CU465" i="59"/>
  <c r="CT465" i="59"/>
  <c r="CS465" i="59"/>
  <c r="CR465" i="59"/>
  <c r="CQ465" i="59"/>
  <c r="CP465" i="59"/>
  <c r="CO465" i="59"/>
  <c r="CN465" i="59"/>
  <c r="CM465" i="59"/>
  <c r="CL465" i="59"/>
  <c r="CK465" i="59"/>
  <c r="CJ465" i="59"/>
  <c r="CI465" i="59"/>
  <c r="CH465" i="59"/>
  <c r="CG465" i="59"/>
  <c r="CF465" i="59"/>
  <c r="CE465" i="59"/>
  <c r="CD465" i="59"/>
  <c r="CC465" i="59"/>
  <c r="CB465" i="59"/>
  <c r="CA465" i="59"/>
  <c r="BZ465" i="59"/>
  <c r="BY465" i="59"/>
  <c r="BX465" i="59"/>
  <c r="BW465" i="59"/>
  <c r="BV465" i="59"/>
  <c r="BU465" i="59"/>
  <c r="BT465" i="59"/>
  <c r="BS465" i="59"/>
  <c r="BR465" i="59"/>
  <c r="BQ465" i="59"/>
  <c r="BP465" i="59"/>
  <c r="BO465" i="59"/>
  <c r="BN465" i="59"/>
  <c r="BM465" i="59"/>
  <c r="BL465" i="59"/>
  <c r="BK465" i="59"/>
  <c r="BJ465" i="59"/>
  <c r="BI465" i="59"/>
  <c r="BH465" i="59"/>
  <c r="BG465" i="59"/>
  <c r="BF465" i="59"/>
  <c r="BE465" i="59"/>
  <c r="BD465" i="59"/>
  <c r="BC465" i="59"/>
  <c r="BB465" i="59"/>
  <c r="BA465" i="59"/>
  <c r="AZ465" i="59"/>
  <c r="AY465" i="59"/>
  <c r="AX465" i="59"/>
  <c r="AW465" i="59"/>
  <c r="AV465" i="59"/>
  <c r="AU465" i="59"/>
  <c r="AT465" i="59"/>
  <c r="AS465" i="59"/>
  <c r="AR465" i="59"/>
  <c r="AQ465" i="59"/>
  <c r="AP465" i="59"/>
  <c r="AO465" i="59"/>
  <c r="AN465" i="59"/>
  <c r="AM465" i="59"/>
  <c r="AL465" i="59"/>
  <c r="AK465" i="59"/>
  <c r="AJ465" i="59"/>
  <c r="AI465" i="59"/>
  <c r="AH465" i="59"/>
  <c r="AG465" i="59"/>
  <c r="AF465" i="59"/>
  <c r="AE465" i="59"/>
  <c r="AD465" i="59"/>
  <c r="AC465" i="59"/>
  <c r="AB465" i="59"/>
  <c r="AA465" i="59"/>
  <c r="Z465" i="59"/>
  <c r="Y465" i="59"/>
  <c r="X465" i="59"/>
  <c r="W465" i="59"/>
  <c r="V465" i="59"/>
  <c r="U465" i="59"/>
  <c r="T465" i="59"/>
  <c r="S465" i="59"/>
  <c r="R465" i="59"/>
  <c r="Q465" i="59"/>
  <c r="P465" i="59"/>
  <c r="O465" i="59"/>
  <c r="N465" i="59"/>
  <c r="M465" i="59"/>
  <c r="L465" i="59"/>
  <c r="K465" i="59"/>
  <c r="J465" i="59"/>
  <c r="I465" i="59"/>
  <c r="H465" i="59"/>
  <c r="G465" i="59"/>
  <c r="F465" i="59"/>
  <c r="E465" i="59"/>
  <c r="D465" i="59"/>
  <c r="C465" i="59"/>
  <c r="KQ552" i="59"/>
  <c r="KP552" i="59"/>
  <c r="KO552" i="59"/>
  <c r="KN552" i="59"/>
  <c r="KL552" i="59"/>
  <c r="KM552" i="59"/>
  <c r="KH552" i="59"/>
  <c r="KK552" i="59"/>
  <c r="KI552" i="59"/>
  <c r="KJ552" i="59"/>
  <c r="KC552" i="59"/>
  <c r="KD552" i="59"/>
  <c r="KB552" i="59"/>
  <c r="KA552" i="59"/>
  <c r="JZ552" i="59"/>
  <c r="KG552" i="59"/>
  <c r="KF552" i="59"/>
  <c r="KE552" i="59"/>
  <c r="JY552" i="59"/>
  <c r="JX552" i="59"/>
  <c r="JW552" i="59"/>
  <c r="JT552" i="59"/>
  <c r="JU552" i="59"/>
  <c r="JV552" i="59"/>
  <c r="JS552" i="59"/>
  <c r="JR552" i="59"/>
  <c r="JQ552" i="59"/>
  <c r="JP552" i="59"/>
  <c r="JO552" i="59"/>
  <c r="JN552" i="59"/>
  <c r="JM552" i="59"/>
  <c r="JL552" i="59"/>
  <c r="JK552" i="59"/>
  <c r="JH552" i="59"/>
  <c r="JI552" i="59"/>
  <c r="JJ552" i="59"/>
  <c r="JG552" i="59"/>
  <c r="JC552" i="59"/>
  <c r="JD552" i="59"/>
  <c r="JE552" i="59"/>
  <c r="JF552" i="59"/>
  <c r="JB552" i="59"/>
  <c r="IV552" i="59"/>
  <c r="JA552" i="59"/>
  <c r="IU552" i="59"/>
  <c r="IZ552" i="59"/>
  <c r="IT552" i="59"/>
  <c r="IY552" i="59"/>
  <c r="IS552" i="59"/>
  <c r="IR552" i="59"/>
  <c r="IQ552" i="59"/>
  <c r="IP552" i="59"/>
  <c r="IO552" i="59"/>
  <c r="IN552" i="59"/>
  <c r="IM552" i="59"/>
  <c r="IL552" i="59"/>
  <c r="IK552" i="59"/>
  <c r="IJ552" i="59"/>
  <c r="II552" i="59"/>
  <c r="IH552" i="59"/>
  <c r="IG552" i="59"/>
  <c r="IX552" i="59"/>
  <c r="IW552" i="59"/>
  <c r="IF552" i="59"/>
  <c r="IE552" i="59"/>
  <c r="ID552" i="59"/>
  <c r="IC552" i="59"/>
  <c r="IB552" i="59"/>
  <c r="IA552" i="59"/>
  <c r="HZ552" i="59"/>
  <c r="HY552" i="59"/>
  <c r="HX552" i="59"/>
  <c r="HW552" i="59"/>
  <c r="HV552" i="59"/>
  <c r="HU552" i="59"/>
  <c r="HT552" i="59"/>
  <c r="HS552" i="59"/>
  <c r="HR552" i="59"/>
  <c r="HQ552" i="59"/>
  <c r="HP552" i="59"/>
  <c r="HO552" i="59"/>
  <c r="HN552" i="59"/>
  <c r="HM552" i="59"/>
  <c r="HL552" i="59"/>
  <c r="HI552" i="59"/>
  <c r="HH552" i="59"/>
  <c r="HG552" i="59"/>
  <c r="HF552" i="59"/>
  <c r="HE552" i="59"/>
  <c r="HD552" i="59"/>
  <c r="HC552" i="59"/>
  <c r="HB552" i="59"/>
  <c r="HA552" i="59"/>
  <c r="GZ552" i="59"/>
  <c r="GY552" i="59"/>
  <c r="HK552" i="59"/>
  <c r="HJ552" i="59"/>
  <c r="GX552" i="59"/>
  <c r="GW552" i="59"/>
  <c r="GV552" i="59"/>
  <c r="GU552" i="59"/>
  <c r="GT552" i="59"/>
  <c r="GS552" i="59"/>
  <c r="GR552" i="59"/>
  <c r="GQ552" i="59"/>
  <c r="GP552" i="59"/>
  <c r="GO552" i="59"/>
  <c r="GN552" i="59"/>
  <c r="GM552" i="59"/>
  <c r="GL552" i="59"/>
  <c r="GK552" i="59"/>
  <c r="GJ552" i="59"/>
  <c r="GI552" i="59"/>
  <c r="GH552" i="59"/>
  <c r="GG552" i="59"/>
  <c r="GF552" i="59"/>
  <c r="GE552" i="59"/>
  <c r="GD552" i="59"/>
  <c r="GC552" i="59"/>
  <c r="GB552" i="59"/>
  <c r="GA552" i="59"/>
  <c r="FZ552" i="59"/>
  <c r="FY552" i="59"/>
  <c r="FX552" i="59"/>
  <c r="FW552" i="59"/>
  <c r="FV552" i="59"/>
  <c r="FU552" i="59"/>
  <c r="FT552" i="59"/>
  <c r="FS552" i="59"/>
  <c r="FR552" i="59"/>
  <c r="FQ552" i="59"/>
  <c r="FP552" i="59"/>
  <c r="FO552" i="59"/>
  <c r="FN552" i="59"/>
  <c r="FM552" i="59"/>
  <c r="FL552" i="59"/>
  <c r="FK552" i="59"/>
  <c r="FJ552" i="59"/>
  <c r="FI552" i="59"/>
  <c r="FH552" i="59"/>
  <c r="FG552" i="59"/>
  <c r="FF552" i="59"/>
  <c r="FE552" i="59"/>
  <c r="FD552" i="59"/>
  <c r="FC552" i="59"/>
  <c r="FB552" i="59"/>
  <c r="FA552" i="59"/>
  <c r="EZ552" i="59"/>
  <c r="EY552" i="59"/>
  <c r="EX552" i="59"/>
  <c r="EW552" i="59"/>
  <c r="EV552" i="59"/>
  <c r="EU552" i="59"/>
  <c r="ET552" i="59"/>
  <c r="ES552" i="59"/>
  <c r="ER552" i="59"/>
  <c r="EQ552" i="59"/>
  <c r="EP552" i="59"/>
  <c r="EO552" i="59"/>
  <c r="EN552" i="59"/>
  <c r="EM552" i="59"/>
  <c r="EL552" i="59"/>
  <c r="EK552" i="59"/>
  <c r="EJ552" i="59"/>
  <c r="EI552" i="59"/>
  <c r="EH552" i="59"/>
  <c r="EG552" i="59"/>
  <c r="EF552" i="59"/>
  <c r="EE552" i="59"/>
  <c r="ED552" i="59"/>
  <c r="EC552" i="59"/>
  <c r="EB552" i="59"/>
  <c r="EA552" i="59"/>
  <c r="DZ552" i="59"/>
  <c r="DY552" i="59"/>
  <c r="DX552" i="59"/>
  <c r="DW552" i="59"/>
  <c r="DV552" i="59"/>
  <c r="DU552" i="59"/>
  <c r="DT552" i="59"/>
  <c r="DS552" i="59"/>
  <c r="DR552" i="59"/>
  <c r="DQ552" i="59"/>
  <c r="DP552" i="59"/>
  <c r="DO552" i="59"/>
  <c r="DN552" i="59"/>
  <c r="DM552" i="59"/>
  <c r="DL552" i="59"/>
  <c r="DK552" i="59"/>
  <c r="DJ552" i="59"/>
  <c r="DI552" i="59"/>
  <c r="DH552" i="59"/>
  <c r="DG552" i="59"/>
  <c r="DF552" i="59"/>
  <c r="DE552" i="59"/>
  <c r="DD552" i="59"/>
  <c r="DC552" i="59"/>
  <c r="DB552" i="59"/>
  <c r="DA552" i="59"/>
  <c r="CZ552" i="59"/>
  <c r="CY552" i="59"/>
  <c r="CX552" i="59"/>
  <c r="CW552" i="59"/>
  <c r="CV552" i="59"/>
  <c r="CU552" i="59"/>
  <c r="CT552" i="59"/>
  <c r="CS552" i="59"/>
  <c r="CR552" i="59"/>
  <c r="CQ552" i="59"/>
  <c r="CP552" i="59"/>
  <c r="CO552" i="59"/>
  <c r="CN552" i="59"/>
  <c r="CM552" i="59"/>
  <c r="CL552" i="59"/>
  <c r="CK552" i="59"/>
  <c r="CJ552" i="59"/>
  <c r="CI552" i="59"/>
  <c r="CH552" i="59"/>
  <c r="CG552" i="59"/>
  <c r="CF552" i="59"/>
  <c r="CE552" i="59"/>
  <c r="CD552" i="59"/>
  <c r="CC552" i="59"/>
  <c r="CB552" i="59"/>
  <c r="CA552" i="59"/>
  <c r="BZ552" i="59"/>
  <c r="BY552" i="59"/>
  <c r="BX552" i="59"/>
  <c r="BW552" i="59"/>
  <c r="BV552" i="59"/>
  <c r="BU552" i="59"/>
  <c r="BT552" i="59"/>
  <c r="BS552" i="59"/>
  <c r="BR552" i="59"/>
  <c r="BQ552" i="59"/>
  <c r="BP552" i="59"/>
  <c r="BO552" i="59"/>
  <c r="BN552" i="59"/>
  <c r="BM552" i="59"/>
  <c r="BL552" i="59"/>
  <c r="BK552" i="59"/>
  <c r="BJ552" i="59"/>
  <c r="BI552" i="59"/>
  <c r="BH552" i="59"/>
  <c r="BG552" i="59"/>
  <c r="BF552" i="59"/>
  <c r="BE552" i="59"/>
  <c r="BD552" i="59"/>
  <c r="BC552" i="59"/>
  <c r="BB552" i="59"/>
  <c r="BA552" i="59"/>
  <c r="AZ552" i="59"/>
  <c r="AY552" i="59"/>
  <c r="AX552" i="59"/>
  <c r="AW552" i="59"/>
  <c r="AV552" i="59"/>
  <c r="AU552" i="59"/>
  <c r="AT552" i="59"/>
  <c r="AS552" i="59"/>
  <c r="AR552" i="59"/>
  <c r="AQ552" i="59"/>
  <c r="AP552" i="59"/>
  <c r="AO552" i="59"/>
  <c r="AN552" i="59"/>
  <c r="AM552" i="59"/>
  <c r="AL552" i="59"/>
  <c r="AK552" i="59"/>
  <c r="AJ552" i="59"/>
  <c r="AI552" i="59"/>
  <c r="AH552" i="59"/>
  <c r="AG552" i="59"/>
  <c r="AF552" i="59"/>
  <c r="AE552" i="59"/>
  <c r="AD552" i="59"/>
  <c r="AC552" i="59"/>
  <c r="AB552" i="59"/>
  <c r="AA552" i="59"/>
  <c r="Z552" i="59"/>
  <c r="Y552" i="59"/>
  <c r="X552" i="59"/>
  <c r="W552" i="59"/>
  <c r="V552" i="59"/>
  <c r="U552" i="59"/>
  <c r="T552" i="59"/>
  <c r="S552" i="59"/>
  <c r="R552" i="59"/>
  <c r="Q552" i="59"/>
  <c r="P552" i="59"/>
  <c r="O552" i="59"/>
  <c r="N552" i="59"/>
  <c r="M552" i="59"/>
  <c r="L552" i="59"/>
  <c r="K552" i="59"/>
  <c r="J552" i="59"/>
  <c r="I552" i="59"/>
  <c r="H552" i="59"/>
  <c r="G552" i="59"/>
  <c r="F552" i="59"/>
  <c r="E552" i="59"/>
  <c r="D552" i="59"/>
  <c r="C552" i="59"/>
  <c r="KQ450" i="59"/>
  <c r="KN450" i="59"/>
  <c r="KM450" i="59"/>
  <c r="KO450" i="59"/>
  <c r="KP450" i="59"/>
  <c r="KK450" i="59"/>
  <c r="KL450" i="59"/>
  <c r="KJ450" i="59"/>
  <c r="KG450" i="59"/>
  <c r="KH450" i="59"/>
  <c r="KI450" i="59"/>
  <c r="KD450" i="59"/>
  <c r="KF450" i="59"/>
  <c r="KE450" i="59"/>
  <c r="KC450" i="59"/>
  <c r="JY450" i="59"/>
  <c r="JX450" i="59"/>
  <c r="KA450" i="59"/>
  <c r="KB450" i="59"/>
  <c r="JZ450" i="59"/>
  <c r="JU450" i="59"/>
  <c r="JV450" i="59"/>
  <c r="JW450" i="59"/>
  <c r="JS450" i="59"/>
  <c r="JR450" i="59"/>
  <c r="JQ450" i="59"/>
  <c r="JP450" i="59"/>
  <c r="JO450" i="59"/>
  <c r="JT450" i="59"/>
  <c r="JN450" i="59"/>
  <c r="JM450" i="59"/>
  <c r="JL450" i="59"/>
  <c r="JK450" i="59"/>
  <c r="JI450" i="59"/>
  <c r="JJ450" i="59"/>
  <c r="JG450" i="59"/>
  <c r="JF450" i="59"/>
  <c r="JE450" i="59"/>
  <c r="JD450" i="59"/>
  <c r="JC450" i="59"/>
  <c r="JB450" i="59"/>
  <c r="JH450" i="59"/>
  <c r="JA450" i="59"/>
  <c r="IZ450" i="59"/>
  <c r="IY450" i="59"/>
  <c r="IX450" i="59"/>
  <c r="IW450" i="59"/>
  <c r="IV450" i="59"/>
  <c r="IU450" i="59"/>
  <c r="IT450" i="59"/>
  <c r="IS450" i="59"/>
  <c r="IR450" i="59"/>
  <c r="IQ450" i="59"/>
  <c r="IP450" i="59"/>
  <c r="IO450" i="59"/>
  <c r="IN450" i="59"/>
  <c r="IM450" i="59"/>
  <c r="IL450" i="59"/>
  <c r="IK450" i="59"/>
  <c r="IJ450" i="59"/>
  <c r="II450" i="59"/>
  <c r="IH450" i="59"/>
  <c r="IG450" i="59"/>
  <c r="IF450" i="59"/>
  <c r="IE450" i="59"/>
  <c r="ID450" i="59"/>
  <c r="IC450" i="59"/>
  <c r="IB450" i="59"/>
  <c r="IA450" i="59"/>
  <c r="HZ450" i="59"/>
  <c r="HY450" i="59"/>
  <c r="HX450" i="59"/>
  <c r="HW450" i="59"/>
  <c r="HV450" i="59"/>
  <c r="HU450" i="59"/>
  <c r="HO450" i="59"/>
  <c r="HT450" i="59"/>
  <c r="HN450" i="59"/>
  <c r="HJ450" i="59"/>
  <c r="HI450" i="59"/>
  <c r="HH450" i="59"/>
  <c r="HG450" i="59"/>
  <c r="HF450" i="59"/>
  <c r="HE450" i="59"/>
  <c r="HD450" i="59"/>
  <c r="HC450" i="59"/>
  <c r="HB450" i="59"/>
  <c r="HA450" i="59"/>
  <c r="GZ450" i="59"/>
  <c r="HS450" i="59"/>
  <c r="HM450" i="59"/>
  <c r="HR450" i="59"/>
  <c r="HL450" i="59"/>
  <c r="HQ450" i="59"/>
  <c r="HK450" i="59"/>
  <c r="HP450" i="59"/>
  <c r="GY450" i="59"/>
  <c r="GX450" i="59"/>
  <c r="GW450" i="59"/>
  <c r="GV450" i="59"/>
  <c r="GU450" i="59"/>
  <c r="GT450" i="59"/>
  <c r="GS450" i="59"/>
  <c r="GR450" i="59"/>
  <c r="GQ450" i="59"/>
  <c r="GP450" i="59"/>
  <c r="GO450" i="59"/>
  <c r="GN450" i="59"/>
  <c r="GM450" i="59"/>
  <c r="GL450" i="59"/>
  <c r="GK450" i="59"/>
  <c r="GJ450" i="59"/>
  <c r="GI450" i="59"/>
  <c r="GH450" i="59"/>
  <c r="GG450" i="59"/>
  <c r="GF450" i="59"/>
  <c r="GE450" i="59"/>
  <c r="GD450" i="59"/>
  <c r="GC450" i="59"/>
  <c r="GB450" i="59"/>
  <c r="GA450" i="59"/>
  <c r="FZ450" i="59"/>
  <c r="FY450" i="59"/>
  <c r="FX450" i="59"/>
  <c r="FW450" i="59"/>
  <c r="FV450" i="59"/>
  <c r="FU450" i="59"/>
  <c r="FT450" i="59"/>
  <c r="FS450" i="59"/>
  <c r="FR450" i="59"/>
  <c r="FQ450" i="59"/>
  <c r="FP450" i="59"/>
  <c r="FO450" i="59"/>
  <c r="FN450" i="59"/>
  <c r="FM450" i="59"/>
  <c r="FL450" i="59"/>
  <c r="FK450" i="59"/>
  <c r="FJ450" i="59"/>
  <c r="FI450" i="59"/>
  <c r="FH450" i="59"/>
  <c r="FG450" i="59"/>
  <c r="FF450" i="59"/>
  <c r="FE450" i="59"/>
  <c r="FD450" i="59"/>
  <c r="FC450" i="59"/>
  <c r="FB450" i="59"/>
  <c r="FA450" i="59"/>
  <c r="EZ450" i="59"/>
  <c r="EY450" i="59"/>
  <c r="EX450" i="59"/>
  <c r="EW450" i="59"/>
  <c r="EV450" i="59"/>
  <c r="EU450" i="59"/>
  <c r="ET450" i="59"/>
  <c r="ES450" i="59"/>
  <c r="ER450" i="59"/>
  <c r="EQ450" i="59"/>
  <c r="EP450" i="59"/>
  <c r="EO450" i="59"/>
  <c r="EN450" i="59"/>
  <c r="EM450" i="59"/>
  <c r="EL450" i="59"/>
  <c r="EK450" i="59"/>
  <c r="EJ450" i="59"/>
  <c r="EI450" i="59"/>
  <c r="EH450" i="59"/>
  <c r="EG450" i="59"/>
  <c r="EF450" i="59"/>
  <c r="EE450" i="59"/>
  <c r="ED450" i="59"/>
  <c r="EC450" i="59"/>
  <c r="EB450" i="59"/>
  <c r="EA450" i="59"/>
  <c r="DZ450" i="59"/>
  <c r="DY450" i="59"/>
  <c r="DX450" i="59"/>
  <c r="DW450" i="59"/>
  <c r="DV450" i="59"/>
  <c r="DU450" i="59"/>
  <c r="DT450" i="59"/>
  <c r="DS450" i="59"/>
  <c r="DR450" i="59"/>
  <c r="DQ450" i="59"/>
  <c r="DP450" i="59"/>
  <c r="DO450" i="59"/>
  <c r="DN450" i="59"/>
  <c r="DM450" i="59"/>
  <c r="DL450" i="59"/>
  <c r="DK450" i="59"/>
  <c r="DJ450" i="59"/>
  <c r="DI450" i="59"/>
  <c r="DH450" i="59"/>
  <c r="DG450" i="59"/>
  <c r="DF450" i="59"/>
  <c r="DE450" i="59"/>
  <c r="DD450" i="59"/>
  <c r="DC450" i="59"/>
  <c r="DB450" i="59"/>
  <c r="DA450" i="59"/>
  <c r="CZ450" i="59"/>
  <c r="CY450" i="59"/>
  <c r="CX450" i="59"/>
  <c r="CW450" i="59"/>
  <c r="CV450" i="59"/>
  <c r="CU450" i="59"/>
  <c r="CT450" i="59"/>
  <c r="CS450" i="59"/>
  <c r="CR450" i="59"/>
  <c r="CQ450" i="59"/>
  <c r="CP450" i="59"/>
  <c r="CO450" i="59"/>
  <c r="CN450" i="59"/>
  <c r="CM450" i="59"/>
  <c r="CL450" i="59"/>
  <c r="CK450" i="59"/>
  <c r="CJ450" i="59"/>
  <c r="CI450" i="59"/>
  <c r="CH450" i="59"/>
  <c r="CG450" i="59"/>
  <c r="CF450" i="59"/>
  <c r="CE450" i="59"/>
  <c r="CD450" i="59"/>
  <c r="CC450" i="59"/>
  <c r="CB450" i="59"/>
  <c r="CA450" i="59"/>
  <c r="BZ450" i="59"/>
  <c r="BY450" i="59"/>
  <c r="BX450" i="59"/>
  <c r="BW450" i="59"/>
  <c r="BV450" i="59"/>
  <c r="BU450" i="59"/>
  <c r="BT450" i="59"/>
  <c r="BS450" i="59"/>
  <c r="BR450" i="59"/>
  <c r="BQ450" i="59"/>
  <c r="BP450" i="59"/>
  <c r="BO450" i="59"/>
  <c r="BN450" i="59"/>
  <c r="BM450" i="59"/>
  <c r="BL450" i="59"/>
  <c r="BK450" i="59"/>
  <c r="BJ450" i="59"/>
  <c r="BI450" i="59"/>
  <c r="BH450" i="59"/>
  <c r="BG450" i="59"/>
  <c r="BF450" i="59"/>
  <c r="BE450" i="59"/>
  <c r="BD450" i="59"/>
  <c r="BC450" i="59"/>
  <c r="BB450" i="59"/>
  <c r="BA450" i="59"/>
  <c r="AZ450" i="59"/>
  <c r="AY450" i="59"/>
  <c r="AX450" i="59"/>
  <c r="AW450" i="59"/>
  <c r="AV450" i="59"/>
  <c r="AU450" i="59"/>
  <c r="AT450" i="59"/>
  <c r="AS450" i="59"/>
  <c r="AR450" i="59"/>
  <c r="AQ450" i="59"/>
  <c r="AP450" i="59"/>
  <c r="AO450" i="59"/>
  <c r="AN450" i="59"/>
  <c r="AM450" i="59"/>
  <c r="AL450" i="59"/>
  <c r="AK450" i="59"/>
  <c r="AJ450" i="59"/>
  <c r="AI450" i="59"/>
  <c r="AH450" i="59"/>
  <c r="AG450" i="59"/>
  <c r="AF450" i="59"/>
  <c r="AE450" i="59"/>
  <c r="AD450" i="59"/>
  <c r="AC450" i="59"/>
  <c r="AB450" i="59"/>
  <c r="AA450" i="59"/>
  <c r="Z450" i="59"/>
  <c r="Y450" i="59"/>
  <c r="X450" i="59"/>
  <c r="W450" i="59"/>
  <c r="V450" i="59"/>
  <c r="U450" i="59"/>
  <c r="T450" i="59"/>
  <c r="S450" i="59"/>
  <c r="R450" i="59"/>
  <c r="Q450" i="59"/>
  <c r="P450" i="59"/>
  <c r="O450" i="59"/>
  <c r="N450" i="59"/>
  <c r="M450" i="59"/>
  <c r="L450" i="59"/>
  <c r="K450" i="59"/>
  <c r="J450" i="59"/>
  <c r="I450" i="59"/>
  <c r="H450" i="59"/>
  <c r="G450" i="59"/>
  <c r="F450" i="59"/>
  <c r="E450" i="59"/>
  <c r="D450" i="59"/>
  <c r="C450" i="59"/>
  <c r="KO551" i="59"/>
  <c r="KQ551" i="59"/>
  <c r="KP551" i="59"/>
  <c r="KN551" i="59"/>
  <c r="KM551" i="59"/>
  <c r="KG551" i="59"/>
  <c r="KF551" i="59"/>
  <c r="KE551" i="59"/>
  <c r="KD551" i="59"/>
  <c r="KC551" i="59"/>
  <c r="KL551" i="59"/>
  <c r="KJ551" i="59"/>
  <c r="KH551" i="59"/>
  <c r="KB551" i="59"/>
  <c r="KA551" i="59"/>
  <c r="KI551" i="59"/>
  <c r="KK551" i="59"/>
  <c r="JZ551" i="59"/>
  <c r="JY551" i="59"/>
  <c r="JW551" i="59"/>
  <c r="JX551" i="59"/>
  <c r="JV551" i="59"/>
  <c r="JT551" i="59"/>
  <c r="JS551" i="59"/>
  <c r="JR551" i="59"/>
  <c r="JU551" i="59"/>
  <c r="JP551" i="59"/>
  <c r="JQ551" i="59"/>
  <c r="JM551" i="59"/>
  <c r="JG551" i="59"/>
  <c r="JF551" i="59"/>
  <c r="JH551" i="59"/>
  <c r="JL551" i="59"/>
  <c r="JI551" i="59"/>
  <c r="JJ551" i="59"/>
  <c r="JO551" i="59"/>
  <c r="JA551" i="59"/>
  <c r="IZ551" i="59"/>
  <c r="IY551" i="59"/>
  <c r="IX551" i="59"/>
  <c r="IW551" i="59"/>
  <c r="IV551" i="59"/>
  <c r="IU551" i="59"/>
  <c r="IT551" i="59"/>
  <c r="IS551" i="59"/>
  <c r="JN551" i="59"/>
  <c r="JB551" i="59"/>
  <c r="JK551" i="59"/>
  <c r="JC551" i="59"/>
  <c r="JD551" i="59"/>
  <c r="JE551" i="59"/>
  <c r="IR551" i="59"/>
  <c r="IQ551" i="59"/>
  <c r="IP551" i="59"/>
  <c r="IO551" i="59"/>
  <c r="IN551" i="59"/>
  <c r="IM551" i="59"/>
  <c r="IL551" i="59"/>
  <c r="IK551" i="59"/>
  <c r="IJ551" i="59"/>
  <c r="II551" i="59"/>
  <c r="IH551" i="59"/>
  <c r="IG551" i="59"/>
  <c r="IF551" i="59"/>
  <c r="IE551" i="59"/>
  <c r="ID551" i="59"/>
  <c r="IC551" i="59"/>
  <c r="HZ551" i="59"/>
  <c r="HW551" i="59"/>
  <c r="HT551" i="59"/>
  <c r="HS551" i="59"/>
  <c r="HR551" i="59"/>
  <c r="HQ551" i="59"/>
  <c r="HP551" i="59"/>
  <c r="HO551" i="59"/>
  <c r="HN551" i="59"/>
  <c r="HM551" i="59"/>
  <c r="HL551" i="59"/>
  <c r="HK551" i="59"/>
  <c r="HJ551" i="59"/>
  <c r="IB551" i="59"/>
  <c r="HY551" i="59"/>
  <c r="HV551" i="59"/>
  <c r="IA551" i="59"/>
  <c r="HX551" i="59"/>
  <c r="HU551" i="59"/>
  <c r="HI551" i="59"/>
  <c r="HH551" i="59"/>
  <c r="HG551" i="59"/>
  <c r="HF551" i="59"/>
  <c r="HE551" i="59"/>
  <c r="HD551" i="59"/>
  <c r="HC551" i="59"/>
  <c r="HB551" i="59"/>
  <c r="HA551" i="59"/>
  <c r="GZ551" i="59"/>
  <c r="GY551" i="59"/>
  <c r="GX551" i="59"/>
  <c r="GW551" i="59"/>
  <c r="GV551" i="59"/>
  <c r="GU551" i="59"/>
  <c r="GT551" i="59"/>
  <c r="GS551" i="59"/>
  <c r="GR551" i="59"/>
  <c r="GQ551" i="59"/>
  <c r="GP551" i="59"/>
  <c r="GO551" i="59"/>
  <c r="GN551" i="59"/>
  <c r="GM551" i="59"/>
  <c r="GL551" i="59"/>
  <c r="GK551" i="59"/>
  <c r="GJ551" i="59"/>
  <c r="GI551" i="59"/>
  <c r="GH551" i="59"/>
  <c r="GG551" i="59"/>
  <c r="GF551" i="59"/>
  <c r="GE551" i="59"/>
  <c r="GD551" i="59"/>
  <c r="GC551" i="59"/>
  <c r="GB551" i="59"/>
  <c r="GA551" i="59"/>
  <c r="FZ551" i="59"/>
  <c r="FY551" i="59"/>
  <c r="FX551" i="59"/>
  <c r="FW551" i="59"/>
  <c r="FV551" i="59"/>
  <c r="FU551" i="59"/>
  <c r="FT551" i="59"/>
  <c r="FS551" i="59"/>
  <c r="FR551" i="59"/>
  <c r="FQ551" i="59"/>
  <c r="FP551" i="59"/>
  <c r="FO551" i="59"/>
  <c r="FN551" i="59"/>
  <c r="FM551" i="59"/>
  <c r="FL551" i="59"/>
  <c r="FK551" i="59"/>
  <c r="FJ551" i="59"/>
  <c r="FI551" i="59"/>
  <c r="FH551" i="59"/>
  <c r="FG551" i="59"/>
  <c r="FF551" i="59"/>
  <c r="FE551" i="59"/>
  <c r="FD551" i="59"/>
  <c r="FC551" i="59"/>
  <c r="FB551" i="59"/>
  <c r="FA551" i="59"/>
  <c r="EZ551" i="59"/>
  <c r="EY551" i="59"/>
  <c r="EX551" i="59"/>
  <c r="EW551" i="59"/>
  <c r="EV551" i="59"/>
  <c r="EU551" i="59"/>
  <c r="ET551" i="59"/>
  <c r="ES551" i="59"/>
  <c r="ER551" i="59"/>
  <c r="EQ551" i="59"/>
  <c r="EP551" i="59"/>
  <c r="EO551" i="59"/>
  <c r="EN551" i="59"/>
  <c r="EM551" i="59"/>
  <c r="EL551" i="59"/>
  <c r="EK551" i="59"/>
  <c r="EJ551" i="59"/>
  <c r="EI551" i="59"/>
  <c r="EH551" i="59"/>
  <c r="EG551" i="59"/>
  <c r="EF551" i="59"/>
  <c r="EE551" i="59"/>
  <c r="ED551" i="59"/>
  <c r="EC551" i="59"/>
  <c r="EB551" i="59"/>
  <c r="EA551" i="59"/>
  <c r="DZ551" i="59"/>
  <c r="DY551" i="59"/>
  <c r="DX551" i="59"/>
  <c r="DW551" i="59"/>
  <c r="DV551" i="59"/>
  <c r="DU551" i="59"/>
  <c r="DT551" i="59"/>
  <c r="DS551" i="59"/>
  <c r="DR551" i="59"/>
  <c r="DQ551" i="59"/>
  <c r="DP551" i="59"/>
  <c r="DO551" i="59"/>
  <c r="DN551" i="59"/>
  <c r="DM551" i="59"/>
  <c r="DL551" i="59"/>
  <c r="DK551" i="59"/>
  <c r="DJ551" i="59"/>
  <c r="DI551" i="59"/>
  <c r="DH551" i="59"/>
  <c r="DG551" i="59"/>
  <c r="DF551" i="59"/>
  <c r="DE551" i="59"/>
  <c r="DD551" i="59"/>
  <c r="DC551" i="59"/>
  <c r="DB551" i="59"/>
  <c r="DA551" i="59"/>
  <c r="CZ551" i="59"/>
  <c r="CY551" i="59"/>
  <c r="CX551" i="59"/>
  <c r="CW551" i="59"/>
  <c r="CV551" i="59"/>
  <c r="CU551" i="59"/>
  <c r="CT551" i="59"/>
  <c r="CS551" i="59"/>
  <c r="CR551" i="59"/>
  <c r="CQ551" i="59"/>
  <c r="CP551" i="59"/>
  <c r="CO551" i="59"/>
  <c r="CN551" i="59"/>
  <c r="CM551" i="59"/>
  <c r="CL551" i="59"/>
  <c r="CK551" i="59"/>
  <c r="CJ551" i="59"/>
  <c r="CI551" i="59"/>
  <c r="CH551" i="59"/>
  <c r="CG551" i="59"/>
  <c r="CF551" i="59"/>
  <c r="CE551" i="59"/>
  <c r="CD551" i="59"/>
  <c r="CC551" i="59"/>
  <c r="CB551" i="59"/>
  <c r="CA551" i="59"/>
  <c r="BZ551" i="59"/>
  <c r="BY551" i="59"/>
  <c r="BX551" i="59"/>
  <c r="BW551" i="59"/>
  <c r="BV551" i="59"/>
  <c r="BU551" i="59"/>
  <c r="BT551" i="59"/>
  <c r="BS551" i="59"/>
  <c r="BR551" i="59"/>
  <c r="BQ551" i="59"/>
  <c r="BP551" i="59"/>
  <c r="BO551" i="59"/>
  <c r="BN551" i="59"/>
  <c r="BM551" i="59"/>
  <c r="BL551" i="59"/>
  <c r="BK551" i="59"/>
  <c r="BJ551" i="59"/>
  <c r="BI551" i="59"/>
  <c r="BH551" i="59"/>
  <c r="BG551" i="59"/>
  <c r="BF551" i="59"/>
  <c r="BE551" i="59"/>
  <c r="BD551" i="59"/>
  <c r="BC551" i="59"/>
  <c r="BB551" i="59"/>
  <c r="BA551" i="59"/>
  <c r="AZ551" i="59"/>
  <c r="AY551" i="59"/>
  <c r="AX551" i="59"/>
  <c r="AW551" i="59"/>
  <c r="AV551" i="59"/>
  <c r="AU551" i="59"/>
  <c r="AT551" i="59"/>
  <c r="AS551" i="59"/>
  <c r="AR551" i="59"/>
  <c r="AQ551" i="59"/>
  <c r="AP551" i="59"/>
  <c r="AO551" i="59"/>
  <c r="AN551" i="59"/>
  <c r="AM551" i="59"/>
  <c r="AL551" i="59"/>
  <c r="AK551" i="59"/>
  <c r="AJ551" i="59"/>
  <c r="AI551" i="59"/>
  <c r="AH551" i="59"/>
  <c r="AG551" i="59"/>
  <c r="AF551" i="59"/>
  <c r="AE551" i="59"/>
  <c r="AD551" i="59"/>
  <c r="AC551" i="59"/>
  <c r="AB551" i="59"/>
  <c r="AA551" i="59"/>
  <c r="Z551" i="59"/>
  <c r="Y551" i="59"/>
  <c r="X551" i="59"/>
  <c r="W551" i="59"/>
  <c r="V551" i="59"/>
  <c r="U551" i="59"/>
  <c r="T551" i="59"/>
  <c r="S551" i="59"/>
  <c r="R551" i="59"/>
  <c r="Q551" i="59"/>
  <c r="P551" i="59"/>
  <c r="O551" i="59"/>
  <c r="N551" i="59"/>
  <c r="M551" i="59"/>
  <c r="L551" i="59"/>
  <c r="K551" i="59"/>
  <c r="J551" i="59"/>
  <c r="I551" i="59"/>
  <c r="H551" i="59"/>
  <c r="G551" i="59"/>
  <c r="F551" i="59"/>
  <c r="E551" i="59"/>
  <c r="D551" i="59"/>
  <c r="C551" i="59"/>
  <c r="KQ526" i="59"/>
  <c r="KO526" i="59"/>
  <c r="KN526" i="59"/>
  <c r="KM526" i="59"/>
  <c r="KL526" i="59"/>
  <c r="KK526" i="59"/>
  <c r="KJ526" i="59"/>
  <c r="KI526" i="59"/>
  <c r="KH526" i="59"/>
  <c r="KG526" i="59"/>
  <c r="KP526" i="59"/>
  <c r="KF526" i="59"/>
  <c r="KD526" i="59"/>
  <c r="KE526" i="59"/>
  <c r="KC526" i="59"/>
  <c r="KA526" i="59"/>
  <c r="KB526" i="59"/>
  <c r="JZ526" i="59"/>
  <c r="JY526" i="59"/>
  <c r="JX526" i="59"/>
  <c r="JW526" i="59"/>
  <c r="JV526" i="59"/>
  <c r="JU526" i="59"/>
  <c r="JT526" i="59"/>
  <c r="JS526" i="59"/>
  <c r="JR526" i="59"/>
  <c r="JQ526" i="59"/>
  <c r="JP526" i="59"/>
  <c r="JO526" i="59"/>
  <c r="JN526" i="59"/>
  <c r="JM526" i="59"/>
  <c r="JL526" i="59"/>
  <c r="JK526" i="59"/>
  <c r="JI526" i="59"/>
  <c r="JH526" i="59"/>
  <c r="JG526" i="59"/>
  <c r="JF526" i="59"/>
  <c r="JJ526" i="59"/>
  <c r="JC526" i="59"/>
  <c r="JB526" i="59"/>
  <c r="JA526" i="59"/>
  <c r="IZ526" i="59"/>
  <c r="IY526" i="59"/>
  <c r="IX526" i="59"/>
  <c r="IW526" i="59"/>
  <c r="IV526" i="59"/>
  <c r="IU526" i="59"/>
  <c r="IT526" i="59"/>
  <c r="IS526" i="59"/>
  <c r="JD526" i="59"/>
  <c r="JE526" i="59"/>
  <c r="IR526" i="59"/>
  <c r="IQ526" i="59"/>
  <c r="IP526" i="59"/>
  <c r="IO526" i="59"/>
  <c r="IN526" i="59"/>
  <c r="IM526" i="59"/>
  <c r="IL526" i="59"/>
  <c r="IK526" i="59"/>
  <c r="IJ526" i="59"/>
  <c r="II526" i="59"/>
  <c r="IH526" i="59"/>
  <c r="IG526" i="59"/>
  <c r="IF526" i="59"/>
  <c r="IE526" i="59"/>
  <c r="ID526" i="59"/>
  <c r="IC526" i="59"/>
  <c r="IB526" i="59"/>
  <c r="IA526" i="59"/>
  <c r="HZ526" i="59"/>
  <c r="HY526" i="59"/>
  <c r="HX526" i="59"/>
  <c r="HW526" i="59"/>
  <c r="HV526" i="59"/>
  <c r="HU526" i="59"/>
  <c r="HT526" i="59"/>
  <c r="HS526" i="59"/>
  <c r="HR526" i="59"/>
  <c r="HQ526" i="59"/>
  <c r="HP526" i="59"/>
  <c r="HO526" i="59"/>
  <c r="HN526" i="59"/>
  <c r="HM526" i="59"/>
  <c r="HL526" i="59"/>
  <c r="HK526" i="59"/>
  <c r="HJ526" i="59"/>
  <c r="HI526" i="59"/>
  <c r="HH526" i="59"/>
  <c r="HG526" i="59"/>
  <c r="HF526" i="59"/>
  <c r="HE526" i="59"/>
  <c r="HD526" i="59"/>
  <c r="HC526" i="59"/>
  <c r="HB526" i="59"/>
  <c r="HA526" i="59"/>
  <c r="GZ526" i="59"/>
  <c r="GY526" i="59"/>
  <c r="GX526" i="59"/>
  <c r="GW526" i="59"/>
  <c r="GV526" i="59"/>
  <c r="GU526" i="59"/>
  <c r="GT526" i="59"/>
  <c r="GS526" i="59"/>
  <c r="GR526" i="59"/>
  <c r="GQ526" i="59"/>
  <c r="GP526" i="59"/>
  <c r="GO526" i="59"/>
  <c r="GN526" i="59"/>
  <c r="GM526" i="59"/>
  <c r="GL526" i="59"/>
  <c r="GK526" i="59"/>
  <c r="GJ526" i="59"/>
  <c r="GI526" i="59"/>
  <c r="GH526" i="59"/>
  <c r="GG526" i="59"/>
  <c r="GF526" i="59"/>
  <c r="GE526" i="59"/>
  <c r="GD526" i="59"/>
  <c r="GC526" i="59"/>
  <c r="GB526" i="59"/>
  <c r="GA526" i="59"/>
  <c r="FZ526" i="59"/>
  <c r="FY526" i="59"/>
  <c r="FX526" i="59"/>
  <c r="FW526" i="59"/>
  <c r="FV526" i="59"/>
  <c r="FU526" i="59"/>
  <c r="FT526" i="59"/>
  <c r="FS526" i="59"/>
  <c r="FR526" i="59"/>
  <c r="FQ526" i="59"/>
  <c r="FP526" i="59"/>
  <c r="FO526" i="59"/>
  <c r="FN526" i="59"/>
  <c r="FM526" i="59"/>
  <c r="FL526" i="59"/>
  <c r="FK526" i="59"/>
  <c r="FJ526" i="59"/>
  <c r="FI526" i="59"/>
  <c r="FH526" i="59"/>
  <c r="FG526" i="59"/>
  <c r="FF526" i="59"/>
  <c r="FE526" i="59"/>
  <c r="FD526" i="59"/>
  <c r="FC526" i="59"/>
  <c r="FB526" i="59"/>
  <c r="FA526" i="59"/>
  <c r="EZ526" i="59"/>
  <c r="EY526" i="59"/>
  <c r="EX526" i="59"/>
  <c r="EW526" i="59"/>
  <c r="EV526" i="59"/>
  <c r="EU526" i="59"/>
  <c r="ET526" i="59"/>
  <c r="ES526" i="59"/>
  <c r="ER526" i="59"/>
  <c r="EQ526" i="59"/>
  <c r="EP526" i="59"/>
  <c r="EO526" i="59"/>
  <c r="EN526" i="59"/>
  <c r="EM526" i="59"/>
  <c r="EL526" i="59"/>
  <c r="EK526" i="59"/>
  <c r="EJ526" i="59"/>
  <c r="EI526" i="59"/>
  <c r="EH526" i="59"/>
  <c r="EG526" i="59"/>
  <c r="EF526" i="59"/>
  <c r="EE526" i="59"/>
  <c r="ED526" i="59"/>
  <c r="EC526" i="59"/>
  <c r="EB526" i="59"/>
  <c r="EA526" i="59"/>
  <c r="DZ526" i="59"/>
  <c r="DY526" i="59"/>
  <c r="DX526" i="59"/>
  <c r="DW526" i="59"/>
  <c r="DV526" i="59"/>
  <c r="DU526" i="59"/>
  <c r="DT526" i="59"/>
  <c r="DS526" i="59"/>
  <c r="DR526" i="59"/>
  <c r="DQ526" i="59"/>
  <c r="DP526" i="59"/>
  <c r="DO526" i="59"/>
  <c r="DN526" i="59"/>
  <c r="DM526" i="59"/>
  <c r="DL526" i="59"/>
  <c r="DK526" i="59"/>
  <c r="DJ526" i="59"/>
  <c r="DI526" i="59"/>
  <c r="DH526" i="59"/>
  <c r="DG526" i="59"/>
  <c r="DF526" i="59"/>
  <c r="DE526" i="59"/>
  <c r="DD526" i="59"/>
  <c r="DC526" i="59"/>
  <c r="DB526" i="59"/>
  <c r="DA526" i="59"/>
  <c r="CZ526" i="59"/>
  <c r="CY526" i="59"/>
  <c r="CX526" i="59"/>
  <c r="CW526" i="59"/>
  <c r="CV526" i="59"/>
  <c r="CU526" i="59"/>
  <c r="CT526" i="59"/>
  <c r="CS526" i="59"/>
  <c r="CR526" i="59"/>
  <c r="CQ526" i="59"/>
  <c r="CP526" i="59"/>
  <c r="CO526" i="59"/>
  <c r="CN526" i="59"/>
  <c r="CM526" i="59"/>
  <c r="CL526" i="59"/>
  <c r="CK526" i="59"/>
  <c r="CJ526" i="59"/>
  <c r="CI526" i="59"/>
  <c r="CH526" i="59"/>
  <c r="CG526" i="59"/>
  <c r="CF526" i="59"/>
  <c r="CE526" i="59"/>
  <c r="CD526" i="59"/>
  <c r="CC526" i="59"/>
  <c r="CB526" i="59"/>
  <c r="CA526" i="59"/>
  <c r="BZ526" i="59"/>
  <c r="BY526" i="59"/>
  <c r="BX526" i="59"/>
  <c r="BW526" i="59"/>
  <c r="BV526" i="59"/>
  <c r="BU526" i="59"/>
  <c r="BT526" i="59"/>
  <c r="BS526" i="59"/>
  <c r="BR526" i="59"/>
  <c r="BQ526" i="59"/>
  <c r="BP526" i="59"/>
  <c r="BO526" i="59"/>
  <c r="BN526" i="59"/>
  <c r="BM526" i="59"/>
  <c r="BL526" i="59"/>
  <c r="BK526" i="59"/>
  <c r="BJ526" i="59"/>
  <c r="BI526" i="59"/>
  <c r="BH526" i="59"/>
  <c r="BG526" i="59"/>
  <c r="BF526" i="59"/>
  <c r="BE526" i="59"/>
  <c r="BD526" i="59"/>
  <c r="BC526" i="59"/>
  <c r="BB526" i="59"/>
  <c r="BA526" i="59"/>
  <c r="AZ526" i="59"/>
  <c r="AY526" i="59"/>
  <c r="AX526" i="59"/>
  <c r="AW526" i="59"/>
  <c r="AV526" i="59"/>
  <c r="AU526" i="59"/>
  <c r="AT526" i="59"/>
  <c r="AS526" i="59"/>
  <c r="AR526" i="59"/>
  <c r="AQ526" i="59"/>
  <c r="AP526" i="59"/>
  <c r="AO526" i="59"/>
  <c r="AN526" i="59"/>
  <c r="AM526" i="59"/>
  <c r="AL526" i="59"/>
  <c r="AK526" i="59"/>
  <c r="AJ526" i="59"/>
  <c r="AI526" i="59"/>
  <c r="AH526" i="59"/>
  <c r="AG526" i="59"/>
  <c r="AF526" i="59"/>
  <c r="AE526" i="59"/>
  <c r="AD526" i="59"/>
  <c r="AC526" i="59"/>
  <c r="AB526" i="59"/>
  <c r="AA526" i="59"/>
  <c r="Z526" i="59"/>
  <c r="Y526" i="59"/>
  <c r="X526" i="59"/>
  <c r="W526" i="59"/>
  <c r="V526" i="59"/>
  <c r="U526" i="59"/>
  <c r="T526" i="59"/>
  <c r="S526" i="59"/>
  <c r="R526" i="59"/>
  <c r="Q526" i="59"/>
  <c r="P526" i="59"/>
  <c r="O526" i="59"/>
  <c r="N526" i="59"/>
  <c r="M526" i="59"/>
  <c r="L526" i="59"/>
  <c r="K526" i="59"/>
  <c r="J526" i="59"/>
  <c r="I526" i="59"/>
  <c r="H526" i="59"/>
  <c r="G526" i="59"/>
  <c r="F526" i="59"/>
  <c r="E526" i="59"/>
  <c r="D526" i="59"/>
  <c r="C526" i="59"/>
  <c r="KQ538" i="59"/>
  <c r="KO538" i="59"/>
  <c r="KN538" i="59"/>
  <c r="KM538" i="59"/>
  <c r="KP538" i="59"/>
  <c r="KK538" i="59"/>
  <c r="KJ538" i="59"/>
  <c r="KI538" i="59"/>
  <c r="KH538" i="59"/>
  <c r="KG538" i="59"/>
  <c r="KL538" i="59"/>
  <c r="KF538" i="59"/>
  <c r="KD538" i="59"/>
  <c r="KE538" i="59"/>
  <c r="KA538" i="59"/>
  <c r="JZ538" i="59"/>
  <c r="KB538" i="59"/>
  <c r="KC538" i="59"/>
  <c r="JY538" i="59"/>
  <c r="JX538" i="59"/>
  <c r="JW538" i="59"/>
  <c r="JV538" i="59"/>
  <c r="JU538" i="59"/>
  <c r="JT538" i="59"/>
  <c r="JS538" i="59"/>
  <c r="JR538" i="59"/>
  <c r="JQ538" i="59"/>
  <c r="JP538" i="59"/>
  <c r="JO538" i="59"/>
  <c r="JN538" i="59"/>
  <c r="JM538" i="59"/>
  <c r="JL538" i="59"/>
  <c r="JK538" i="59"/>
  <c r="JH538" i="59"/>
  <c r="JI538" i="59"/>
  <c r="JJ538" i="59"/>
  <c r="JG538" i="59"/>
  <c r="JF538" i="59"/>
  <c r="JC538" i="59"/>
  <c r="JD538" i="59"/>
  <c r="JE538" i="59"/>
  <c r="JA538" i="59"/>
  <c r="IZ538" i="59"/>
  <c r="IY538" i="59"/>
  <c r="IX538" i="59"/>
  <c r="IW538" i="59"/>
  <c r="IV538" i="59"/>
  <c r="IU538" i="59"/>
  <c r="IT538" i="59"/>
  <c r="IS538" i="59"/>
  <c r="JB538" i="59"/>
  <c r="IR538" i="59"/>
  <c r="IQ538" i="59"/>
  <c r="IP538" i="59"/>
  <c r="IO538" i="59"/>
  <c r="IN538" i="59"/>
  <c r="IM538" i="59"/>
  <c r="IL538" i="59"/>
  <c r="IK538" i="59"/>
  <c r="IJ538" i="59"/>
  <c r="II538" i="59"/>
  <c r="IH538" i="59"/>
  <c r="IG538" i="59"/>
  <c r="IF538" i="59"/>
  <c r="IE538" i="59"/>
  <c r="ID538" i="59"/>
  <c r="IC538" i="59"/>
  <c r="IB538" i="59"/>
  <c r="IA538" i="59"/>
  <c r="HZ538" i="59"/>
  <c r="HY538" i="59"/>
  <c r="HX538" i="59"/>
  <c r="HW538" i="59"/>
  <c r="HV538" i="59"/>
  <c r="HU538" i="59"/>
  <c r="HT538" i="59"/>
  <c r="HS538" i="59"/>
  <c r="HR538" i="59"/>
  <c r="HQ538" i="59"/>
  <c r="HP538" i="59"/>
  <c r="HO538" i="59"/>
  <c r="HN538" i="59"/>
  <c r="HM538" i="59"/>
  <c r="HL538" i="59"/>
  <c r="HK538" i="59"/>
  <c r="HJ538" i="59"/>
  <c r="HI538" i="59"/>
  <c r="HH538" i="59"/>
  <c r="HG538" i="59"/>
  <c r="HF538" i="59"/>
  <c r="HE538" i="59"/>
  <c r="HD538" i="59"/>
  <c r="HC538" i="59"/>
  <c r="HB538" i="59"/>
  <c r="HA538" i="59"/>
  <c r="GZ538" i="59"/>
  <c r="GY538" i="59"/>
  <c r="GX538" i="59"/>
  <c r="GW538" i="59"/>
  <c r="GV538" i="59"/>
  <c r="GU538" i="59"/>
  <c r="GT538" i="59"/>
  <c r="GS538" i="59"/>
  <c r="GR538" i="59"/>
  <c r="GQ538" i="59"/>
  <c r="GP538" i="59"/>
  <c r="GO538" i="59"/>
  <c r="GN538" i="59"/>
  <c r="GM538" i="59"/>
  <c r="GL538" i="59"/>
  <c r="GK538" i="59"/>
  <c r="GJ538" i="59"/>
  <c r="GI538" i="59"/>
  <c r="GH538" i="59"/>
  <c r="GG538" i="59"/>
  <c r="GF538" i="59"/>
  <c r="GE538" i="59"/>
  <c r="GD538" i="59"/>
  <c r="GC538" i="59"/>
  <c r="GB538" i="59"/>
  <c r="GA538" i="59"/>
  <c r="FZ538" i="59"/>
  <c r="FY538" i="59"/>
  <c r="FX538" i="59"/>
  <c r="FW538" i="59"/>
  <c r="FV538" i="59"/>
  <c r="FU538" i="59"/>
  <c r="FT538" i="59"/>
  <c r="FS538" i="59"/>
  <c r="FR538" i="59"/>
  <c r="FQ538" i="59"/>
  <c r="FP538" i="59"/>
  <c r="FO538" i="59"/>
  <c r="FN538" i="59"/>
  <c r="FM538" i="59"/>
  <c r="FL538" i="59"/>
  <c r="FK538" i="59"/>
  <c r="FJ538" i="59"/>
  <c r="FI538" i="59"/>
  <c r="FH538" i="59"/>
  <c r="FG538" i="59"/>
  <c r="FF538" i="59"/>
  <c r="FE538" i="59"/>
  <c r="FD538" i="59"/>
  <c r="FC538" i="59"/>
  <c r="FB538" i="59"/>
  <c r="FA538" i="59"/>
  <c r="EZ538" i="59"/>
  <c r="EY538" i="59"/>
  <c r="EX538" i="59"/>
  <c r="EW538" i="59"/>
  <c r="EV538" i="59"/>
  <c r="EU538" i="59"/>
  <c r="ET538" i="59"/>
  <c r="ES538" i="59"/>
  <c r="ER538" i="59"/>
  <c r="EQ538" i="59"/>
  <c r="EP538" i="59"/>
  <c r="EO538" i="59"/>
  <c r="EN538" i="59"/>
  <c r="EM538" i="59"/>
  <c r="EL538" i="59"/>
  <c r="EK538" i="59"/>
  <c r="EJ538" i="59"/>
  <c r="EI538" i="59"/>
  <c r="EH538" i="59"/>
  <c r="EG538" i="59"/>
  <c r="EF538" i="59"/>
  <c r="EE538" i="59"/>
  <c r="ED538" i="59"/>
  <c r="EC538" i="59"/>
  <c r="EB538" i="59"/>
  <c r="EA538" i="59"/>
  <c r="DZ538" i="59"/>
  <c r="DY538" i="59"/>
  <c r="DX538" i="59"/>
  <c r="DW538" i="59"/>
  <c r="DV538" i="59"/>
  <c r="DU538" i="59"/>
  <c r="DT538" i="59"/>
  <c r="DS538" i="59"/>
  <c r="DR538" i="59"/>
  <c r="DQ538" i="59"/>
  <c r="DP538" i="59"/>
  <c r="DO538" i="59"/>
  <c r="DN538" i="59"/>
  <c r="DM538" i="59"/>
  <c r="DL538" i="59"/>
  <c r="DK538" i="59"/>
  <c r="DJ538" i="59"/>
  <c r="DI538" i="59"/>
  <c r="DH538" i="59"/>
  <c r="DG538" i="59"/>
  <c r="DF538" i="59"/>
  <c r="DE538" i="59"/>
  <c r="DD538" i="59"/>
  <c r="DC538" i="59"/>
  <c r="DB538" i="59"/>
  <c r="DA538" i="59"/>
  <c r="CZ538" i="59"/>
  <c r="CY538" i="59"/>
  <c r="CX538" i="59"/>
  <c r="CW538" i="59"/>
  <c r="CV538" i="59"/>
  <c r="CU538" i="59"/>
  <c r="CT538" i="59"/>
  <c r="CS538" i="59"/>
  <c r="CR538" i="59"/>
  <c r="CQ538" i="59"/>
  <c r="CP538" i="59"/>
  <c r="CO538" i="59"/>
  <c r="CN538" i="59"/>
  <c r="CM538" i="59"/>
  <c r="CL538" i="59"/>
  <c r="CK538" i="59"/>
  <c r="CJ538" i="59"/>
  <c r="CI538" i="59"/>
  <c r="CH538" i="59"/>
  <c r="CG538" i="59"/>
  <c r="CF538" i="59"/>
  <c r="CE538" i="59"/>
  <c r="CD538" i="59"/>
  <c r="CC538" i="59"/>
  <c r="CB538" i="59"/>
  <c r="CA538" i="59"/>
  <c r="BZ538" i="59"/>
  <c r="BY538" i="59"/>
  <c r="BX538" i="59"/>
  <c r="BW538" i="59"/>
  <c r="BV538" i="59"/>
  <c r="BU538" i="59"/>
  <c r="BT538" i="59"/>
  <c r="BS538" i="59"/>
  <c r="BR538" i="59"/>
  <c r="BQ538" i="59"/>
  <c r="BP538" i="59"/>
  <c r="BO538" i="59"/>
  <c r="BN538" i="59"/>
  <c r="BM538" i="59"/>
  <c r="BL538" i="59"/>
  <c r="BK538" i="59"/>
  <c r="BJ538" i="59"/>
  <c r="BI538" i="59"/>
  <c r="BH538" i="59"/>
  <c r="BG538" i="59"/>
  <c r="BF538" i="59"/>
  <c r="BE538" i="59"/>
  <c r="BD538" i="59"/>
  <c r="BC538" i="59"/>
  <c r="BB538" i="59"/>
  <c r="BA538" i="59"/>
  <c r="AZ538" i="59"/>
  <c r="AY538" i="59"/>
  <c r="AX538" i="59"/>
  <c r="AW538" i="59"/>
  <c r="AV538" i="59"/>
  <c r="AU538" i="59"/>
  <c r="AT538" i="59"/>
  <c r="AS538" i="59"/>
  <c r="AR538" i="59"/>
  <c r="AQ538" i="59"/>
  <c r="AP538" i="59"/>
  <c r="AO538" i="59"/>
  <c r="AN538" i="59"/>
  <c r="AM538" i="59"/>
  <c r="AL538" i="59"/>
  <c r="AK538" i="59"/>
  <c r="AJ538" i="59"/>
  <c r="AI538" i="59"/>
  <c r="AH538" i="59"/>
  <c r="AG538" i="59"/>
  <c r="AF538" i="59"/>
  <c r="AE538" i="59"/>
  <c r="AD538" i="59"/>
  <c r="AC538" i="59"/>
  <c r="AB538" i="59"/>
  <c r="AA538" i="59"/>
  <c r="Z538" i="59"/>
  <c r="Y538" i="59"/>
  <c r="X538" i="59"/>
  <c r="W538" i="59"/>
  <c r="V538" i="59"/>
  <c r="U538" i="59"/>
  <c r="T538" i="59"/>
  <c r="S538" i="59"/>
  <c r="R538" i="59"/>
  <c r="Q538" i="59"/>
  <c r="P538" i="59"/>
  <c r="O538" i="59"/>
  <c r="N538" i="59"/>
  <c r="M538" i="59"/>
  <c r="L538" i="59"/>
  <c r="K538" i="59"/>
  <c r="J538" i="59"/>
  <c r="I538" i="59"/>
  <c r="H538" i="59"/>
  <c r="G538" i="59"/>
  <c r="F538" i="59"/>
  <c r="E538" i="59"/>
  <c r="D538" i="59"/>
  <c r="C538" i="59"/>
  <c r="KP524" i="59"/>
  <c r="KN524" i="59"/>
  <c r="KO524" i="59"/>
  <c r="KM524" i="59"/>
  <c r="KQ524" i="59"/>
  <c r="KJ524" i="59"/>
  <c r="KG524" i="59"/>
  <c r="KF524" i="59"/>
  <c r="KE524" i="59"/>
  <c r="KD524" i="59"/>
  <c r="KL524" i="59"/>
  <c r="KK524" i="59"/>
  <c r="KH524" i="59"/>
  <c r="KC524" i="59"/>
  <c r="KB524" i="59"/>
  <c r="KI524" i="59"/>
  <c r="JZ524" i="59"/>
  <c r="KA524" i="59"/>
  <c r="JW524" i="59"/>
  <c r="JT524" i="59"/>
  <c r="JV524" i="59"/>
  <c r="JS524" i="59"/>
  <c r="JX524" i="59"/>
  <c r="JY524" i="59"/>
  <c r="JP524" i="59"/>
  <c r="JQ524" i="59"/>
  <c r="JU524" i="59"/>
  <c r="JI524" i="59"/>
  <c r="JM524" i="59"/>
  <c r="JJ524" i="59"/>
  <c r="JH524" i="59"/>
  <c r="JG524" i="59"/>
  <c r="JF524" i="59"/>
  <c r="JL524" i="59"/>
  <c r="JR524" i="59"/>
  <c r="JD524" i="59"/>
  <c r="JB524" i="59"/>
  <c r="JA524" i="59"/>
  <c r="IZ524" i="59"/>
  <c r="IY524" i="59"/>
  <c r="IX524" i="59"/>
  <c r="IW524" i="59"/>
  <c r="IV524" i="59"/>
  <c r="IU524" i="59"/>
  <c r="IT524" i="59"/>
  <c r="IS524" i="59"/>
  <c r="JE524" i="59"/>
  <c r="JO524" i="59"/>
  <c r="JK524" i="59"/>
  <c r="JC524" i="59"/>
  <c r="JN524" i="59"/>
  <c r="IR524" i="59"/>
  <c r="IQ524" i="59"/>
  <c r="IP524" i="59"/>
  <c r="IO524" i="59"/>
  <c r="IN524" i="59"/>
  <c r="IM524" i="59"/>
  <c r="IL524" i="59"/>
  <c r="IK524" i="59"/>
  <c r="IJ524" i="59"/>
  <c r="II524" i="59"/>
  <c r="IG524" i="59"/>
  <c r="IF524" i="59"/>
  <c r="IE524" i="59"/>
  <c r="ID524" i="59"/>
  <c r="IC524" i="59"/>
  <c r="HZ524" i="59"/>
  <c r="HW524" i="59"/>
  <c r="HT524" i="59"/>
  <c r="HS524" i="59"/>
  <c r="HR524" i="59"/>
  <c r="HQ524" i="59"/>
  <c r="HP524" i="59"/>
  <c r="HO524" i="59"/>
  <c r="HN524" i="59"/>
  <c r="HM524" i="59"/>
  <c r="HL524" i="59"/>
  <c r="HK524" i="59"/>
  <c r="IH524" i="59"/>
  <c r="IB524" i="59"/>
  <c r="HY524" i="59"/>
  <c r="HV524" i="59"/>
  <c r="IA524" i="59"/>
  <c r="HX524" i="59"/>
  <c r="HU524" i="59"/>
  <c r="HJ524" i="59"/>
  <c r="HI524" i="59"/>
  <c r="HH524" i="59"/>
  <c r="HG524" i="59"/>
  <c r="HF524" i="59"/>
  <c r="HE524" i="59"/>
  <c r="HD524" i="59"/>
  <c r="HC524" i="59"/>
  <c r="HB524" i="59"/>
  <c r="HA524" i="59"/>
  <c r="GZ524" i="59"/>
  <c r="GY524" i="59"/>
  <c r="GX524" i="59"/>
  <c r="GW524" i="59"/>
  <c r="GV524" i="59"/>
  <c r="GU524" i="59"/>
  <c r="GT524" i="59"/>
  <c r="GS524" i="59"/>
  <c r="GR524" i="59"/>
  <c r="GQ524" i="59"/>
  <c r="GP524" i="59"/>
  <c r="GO524" i="59"/>
  <c r="GN524" i="59"/>
  <c r="GM524" i="59"/>
  <c r="GL524" i="59"/>
  <c r="GK524" i="59"/>
  <c r="GJ524" i="59"/>
  <c r="GI524" i="59"/>
  <c r="GH524" i="59"/>
  <c r="GG524" i="59"/>
  <c r="GF524" i="59"/>
  <c r="GE524" i="59"/>
  <c r="GD524" i="59"/>
  <c r="GC524" i="59"/>
  <c r="GB524" i="59"/>
  <c r="GA524" i="59"/>
  <c r="FZ524" i="59"/>
  <c r="FY524" i="59"/>
  <c r="FX524" i="59"/>
  <c r="FW524" i="59"/>
  <c r="FV524" i="59"/>
  <c r="FU524" i="59"/>
  <c r="FT524" i="59"/>
  <c r="FS524" i="59"/>
  <c r="FR524" i="59"/>
  <c r="FQ524" i="59"/>
  <c r="FP524" i="59"/>
  <c r="FO524" i="59"/>
  <c r="FN524" i="59"/>
  <c r="FM524" i="59"/>
  <c r="FL524" i="59"/>
  <c r="FK524" i="59"/>
  <c r="FJ524" i="59"/>
  <c r="FI524" i="59"/>
  <c r="FH524" i="59"/>
  <c r="FG524" i="59"/>
  <c r="FF524" i="59"/>
  <c r="FE524" i="59"/>
  <c r="FD524" i="59"/>
  <c r="FC524" i="59"/>
  <c r="FB524" i="59"/>
  <c r="FA524" i="59"/>
  <c r="EZ524" i="59"/>
  <c r="EY524" i="59"/>
  <c r="EX524" i="59"/>
  <c r="EW524" i="59"/>
  <c r="EV524" i="59"/>
  <c r="EU524" i="59"/>
  <c r="ET524" i="59"/>
  <c r="ES524" i="59"/>
  <c r="ER524" i="59"/>
  <c r="EQ524" i="59"/>
  <c r="EP524" i="59"/>
  <c r="EO524" i="59"/>
  <c r="EN524" i="59"/>
  <c r="EM524" i="59"/>
  <c r="EL524" i="59"/>
  <c r="EK524" i="59"/>
  <c r="EJ524" i="59"/>
  <c r="EI524" i="59"/>
  <c r="EH524" i="59"/>
  <c r="EG524" i="59"/>
  <c r="EF524" i="59"/>
  <c r="EE524" i="59"/>
  <c r="ED524" i="59"/>
  <c r="EC524" i="59"/>
  <c r="EB524" i="59"/>
  <c r="EA524" i="59"/>
  <c r="DZ524" i="59"/>
  <c r="DY524" i="59"/>
  <c r="DX524" i="59"/>
  <c r="DW524" i="59"/>
  <c r="DV524" i="59"/>
  <c r="DU524" i="59"/>
  <c r="DT524" i="59"/>
  <c r="DS524" i="59"/>
  <c r="DR524" i="59"/>
  <c r="DQ524" i="59"/>
  <c r="DP524" i="59"/>
  <c r="DO524" i="59"/>
  <c r="DN524" i="59"/>
  <c r="DM524" i="59"/>
  <c r="DL524" i="59"/>
  <c r="DK524" i="59"/>
  <c r="DJ524" i="59"/>
  <c r="DI524" i="59"/>
  <c r="DH524" i="59"/>
  <c r="DG524" i="59"/>
  <c r="DF524" i="59"/>
  <c r="DE524" i="59"/>
  <c r="DD524" i="59"/>
  <c r="DC524" i="59"/>
  <c r="DB524" i="59"/>
  <c r="DA524" i="59"/>
  <c r="CZ524" i="59"/>
  <c r="CY524" i="59"/>
  <c r="CX524" i="59"/>
  <c r="CW524" i="59"/>
  <c r="CV524" i="59"/>
  <c r="CU524" i="59"/>
  <c r="CT524" i="59"/>
  <c r="CS524" i="59"/>
  <c r="CR524" i="59"/>
  <c r="CQ524" i="59"/>
  <c r="CP524" i="59"/>
  <c r="CO524" i="59"/>
  <c r="CN524" i="59"/>
  <c r="CM524" i="59"/>
  <c r="CL524" i="59"/>
  <c r="CK524" i="59"/>
  <c r="CJ524" i="59"/>
  <c r="CI524" i="59"/>
  <c r="CH524" i="59"/>
  <c r="CG524" i="59"/>
  <c r="CF524" i="59"/>
  <c r="CE524" i="59"/>
  <c r="CD524" i="59"/>
  <c r="CC524" i="59"/>
  <c r="CB524" i="59"/>
  <c r="CA524" i="59"/>
  <c r="BZ524" i="59"/>
  <c r="BY524" i="59"/>
  <c r="BX524" i="59"/>
  <c r="BW524" i="59"/>
  <c r="BV524" i="59"/>
  <c r="BU524" i="59"/>
  <c r="BT524" i="59"/>
  <c r="BS524" i="59"/>
  <c r="BR524" i="59"/>
  <c r="BQ524" i="59"/>
  <c r="BP524" i="59"/>
  <c r="BO524" i="59"/>
  <c r="BN524" i="59"/>
  <c r="BM524" i="59"/>
  <c r="BL524" i="59"/>
  <c r="BK524" i="59"/>
  <c r="BJ524" i="59"/>
  <c r="BI524" i="59"/>
  <c r="BH524" i="59"/>
  <c r="BG524" i="59"/>
  <c r="BF524" i="59"/>
  <c r="BE524" i="59"/>
  <c r="BD524" i="59"/>
  <c r="BC524" i="59"/>
  <c r="BB524" i="59"/>
  <c r="BA524" i="59"/>
  <c r="AZ524" i="59"/>
  <c r="AY524" i="59"/>
  <c r="AX524" i="59"/>
  <c r="AW524" i="59"/>
  <c r="AV524" i="59"/>
  <c r="AU524" i="59"/>
  <c r="AT524" i="59"/>
  <c r="AS524" i="59"/>
  <c r="AR524" i="59"/>
  <c r="AQ524" i="59"/>
  <c r="AP524" i="59"/>
  <c r="AO524" i="59"/>
  <c r="AN524" i="59"/>
  <c r="AM524" i="59"/>
  <c r="AL524" i="59"/>
  <c r="AK524" i="59"/>
  <c r="AJ524" i="59"/>
  <c r="AI524" i="59"/>
  <c r="AH524" i="59"/>
  <c r="AG524" i="59"/>
  <c r="AF524" i="59"/>
  <c r="AE524" i="59"/>
  <c r="AD524" i="59"/>
  <c r="AC524" i="59"/>
  <c r="AB524" i="59"/>
  <c r="AA524" i="59"/>
  <c r="Z524" i="59"/>
  <c r="Y524" i="59"/>
  <c r="X524" i="59"/>
  <c r="W524" i="59"/>
  <c r="V524" i="59"/>
  <c r="U524" i="59"/>
  <c r="T524" i="59"/>
  <c r="S524" i="59"/>
  <c r="R524" i="59"/>
  <c r="Q524" i="59"/>
  <c r="P524" i="59"/>
  <c r="O524" i="59"/>
  <c r="N524" i="59"/>
  <c r="M524" i="59"/>
  <c r="L524" i="59"/>
  <c r="K524" i="59"/>
  <c r="J524" i="59"/>
  <c r="I524" i="59"/>
  <c r="H524" i="59"/>
  <c r="G524" i="59"/>
  <c r="F524" i="59"/>
  <c r="E524" i="59"/>
  <c r="D524" i="59"/>
  <c r="C524" i="59"/>
  <c r="KQ527" i="59"/>
  <c r="KO527" i="59"/>
  <c r="KM527" i="59"/>
  <c r="KN527" i="59"/>
  <c r="KP527" i="59"/>
  <c r="KL527" i="59"/>
  <c r="KI527" i="59"/>
  <c r="KF527" i="59"/>
  <c r="KE527" i="59"/>
  <c r="KD527" i="59"/>
  <c r="KJ527" i="59"/>
  <c r="KH527" i="59"/>
  <c r="KC527" i="59"/>
  <c r="KB527" i="59"/>
  <c r="KK527" i="59"/>
  <c r="KG527" i="59"/>
  <c r="JZ527" i="59"/>
  <c r="KA527" i="59"/>
  <c r="JY527" i="59"/>
  <c r="JV527" i="59"/>
  <c r="JU527" i="59"/>
  <c r="JT527" i="59"/>
  <c r="JS527" i="59"/>
  <c r="JO527" i="59"/>
  <c r="JR527" i="59"/>
  <c r="JP527" i="59"/>
  <c r="JX527" i="59"/>
  <c r="JW527" i="59"/>
  <c r="JL527" i="59"/>
  <c r="JI527" i="59"/>
  <c r="JH527" i="59"/>
  <c r="JG527" i="59"/>
  <c r="JF527" i="59"/>
  <c r="JJ527" i="59"/>
  <c r="JN527" i="59"/>
  <c r="JK527" i="59"/>
  <c r="JQ527" i="59"/>
  <c r="JM527" i="59"/>
  <c r="JC527" i="59"/>
  <c r="JB527" i="59"/>
  <c r="JA527" i="59"/>
  <c r="IZ527" i="59"/>
  <c r="IY527" i="59"/>
  <c r="IX527" i="59"/>
  <c r="IW527" i="59"/>
  <c r="IV527" i="59"/>
  <c r="IU527" i="59"/>
  <c r="IT527" i="59"/>
  <c r="IS527" i="59"/>
  <c r="JD527" i="59"/>
  <c r="JE527" i="59"/>
  <c r="IR527" i="59"/>
  <c r="IQ527" i="59"/>
  <c r="IP527" i="59"/>
  <c r="IO527" i="59"/>
  <c r="IN527" i="59"/>
  <c r="IM527" i="59"/>
  <c r="IL527" i="59"/>
  <c r="IK527" i="59"/>
  <c r="IJ527" i="59"/>
  <c r="II527" i="59"/>
  <c r="IH527" i="59"/>
  <c r="IG527" i="59"/>
  <c r="IF527" i="59"/>
  <c r="IE527" i="59"/>
  <c r="ID527" i="59"/>
  <c r="IB527" i="59"/>
  <c r="HY527" i="59"/>
  <c r="HV527" i="59"/>
  <c r="HT527" i="59"/>
  <c r="HS527" i="59"/>
  <c r="HR527" i="59"/>
  <c r="HQ527" i="59"/>
  <c r="HP527" i="59"/>
  <c r="HO527" i="59"/>
  <c r="HN527" i="59"/>
  <c r="HM527" i="59"/>
  <c r="HL527" i="59"/>
  <c r="HK527" i="59"/>
  <c r="IA527" i="59"/>
  <c r="HX527" i="59"/>
  <c r="HU527" i="59"/>
  <c r="IC527" i="59"/>
  <c r="HZ527" i="59"/>
  <c r="HW527" i="59"/>
  <c r="HJ527" i="59"/>
  <c r="HI527" i="59"/>
  <c r="HH527" i="59"/>
  <c r="HG527" i="59"/>
  <c r="HF527" i="59"/>
  <c r="HE527" i="59"/>
  <c r="HD527" i="59"/>
  <c r="HC527" i="59"/>
  <c r="HB527" i="59"/>
  <c r="HA527" i="59"/>
  <c r="GZ527" i="59"/>
  <c r="GY527" i="59"/>
  <c r="GX527" i="59"/>
  <c r="GW527" i="59"/>
  <c r="GV527" i="59"/>
  <c r="GU527" i="59"/>
  <c r="GT527" i="59"/>
  <c r="GS527" i="59"/>
  <c r="GR527" i="59"/>
  <c r="GQ527" i="59"/>
  <c r="GP527" i="59"/>
  <c r="GO527" i="59"/>
  <c r="GN527" i="59"/>
  <c r="GM527" i="59"/>
  <c r="GL527" i="59"/>
  <c r="GK527" i="59"/>
  <c r="GJ527" i="59"/>
  <c r="GI527" i="59"/>
  <c r="GH527" i="59"/>
  <c r="GG527" i="59"/>
  <c r="GF527" i="59"/>
  <c r="GE527" i="59"/>
  <c r="GD527" i="59"/>
  <c r="GC527" i="59"/>
  <c r="GB527" i="59"/>
  <c r="GA527" i="59"/>
  <c r="FZ527" i="59"/>
  <c r="FY527" i="59"/>
  <c r="FX527" i="59"/>
  <c r="FW527" i="59"/>
  <c r="FV527" i="59"/>
  <c r="FU527" i="59"/>
  <c r="FT527" i="59"/>
  <c r="FS527" i="59"/>
  <c r="FR527" i="59"/>
  <c r="FQ527" i="59"/>
  <c r="FP527" i="59"/>
  <c r="FO527" i="59"/>
  <c r="FN527" i="59"/>
  <c r="FM527" i="59"/>
  <c r="FL527" i="59"/>
  <c r="FK527" i="59"/>
  <c r="FJ527" i="59"/>
  <c r="FI527" i="59"/>
  <c r="FH527" i="59"/>
  <c r="FG527" i="59"/>
  <c r="FF527" i="59"/>
  <c r="FE527" i="59"/>
  <c r="FD527" i="59"/>
  <c r="FC527" i="59"/>
  <c r="FB527" i="59"/>
  <c r="FA527" i="59"/>
  <c r="EZ527" i="59"/>
  <c r="EY527" i="59"/>
  <c r="EX527" i="59"/>
  <c r="EW527" i="59"/>
  <c r="EV527" i="59"/>
  <c r="EU527" i="59"/>
  <c r="ET527" i="59"/>
  <c r="ES527" i="59"/>
  <c r="ER527" i="59"/>
  <c r="EQ527" i="59"/>
  <c r="EP527" i="59"/>
  <c r="EO527" i="59"/>
  <c r="EN527" i="59"/>
  <c r="EM527" i="59"/>
  <c r="EL527" i="59"/>
  <c r="EK527" i="59"/>
  <c r="EJ527" i="59"/>
  <c r="EI527" i="59"/>
  <c r="EH527" i="59"/>
  <c r="EG527" i="59"/>
  <c r="EF527" i="59"/>
  <c r="EE527" i="59"/>
  <c r="ED527" i="59"/>
  <c r="EC527" i="59"/>
  <c r="EB527" i="59"/>
  <c r="EA527" i="59"/>
  <c r="DZ527" i="59"/>
  <c r="DY527" i="59"/>
  <c r="DX527" i="59"/>
  <c r="DW527" i="59"/>
  <c r="DV527" i="59"/>
  <c r="DU527" i="59"/>
  <c r="DT527" i="59"/>
  <c r="DS527" i="59"/>
  <c r="DR527" i="59"/>
  <c r="DQ527" i="59"/>
  <c r="DP527" i="59"/>
  <c r="DO527" i="59"/>
  <c r="DN527" i="59"/>
  <c r="DM527" i="59"/>
  <c r="DL527" i="59"/>
  <c r="DK527" i="59"/>
  <c r="DJ527" i="59"/>
  <c r="DI527" i="59"/>
  <c r="DH527" i="59"/>
  <c r="DG527" i="59"/>
  <c r="DF527" i="59"/>
  <c r="DE527" i="59"/>
  <c r="DD527" i="59"/>
  <c r="DC527" i="59"/>
  <c r="DB527" i="59"/>
  <c r="DA527" i="59"/>
  <c r="CZ527" i="59"/>
  <c r="CY527" i="59"/>
  <c r="CX527" i="59"/>
  <c r="CW527" i="59"/>
  <c r="CV527" i="59"/>
  <c r="CU527" i="59"/>
  <c r="CT527" i="59"/>
  <c r="CS527" i="59"/>
  <c r="CR527" i="59"/>
  <c r="CQ527" i="59"/>
  <c r="CP527" i="59"/>
  <c r="CO527" i="59"/>
  <c r="CN527" i="59"/>
  <c r="CM527" i="59"/>
  <c r="CL527" i="59"/>
  <c r="CK527" i="59"/>
  <c r="CJ527" i="59"/>
  <c r="CI527" i="59"/>
  <c r="CH527" i="59"/>
  <c r="CG527" i="59"/>
  <c r="CF527" i="59"/>
  <c r="CE527" i="59"/>
  <c r="CD527" i="59"/>
  <c r="CC527" i="59"/>
  <c r="CB527" i="59"/>
  <c r="CA527" i="59"/>
  <c r="BZ527" i="59"/>
  <c r="BY527" i="59"/>
  <c r="BX527" i="59"/>
  <c r="BW527" i="59"/>
  <c r="BV527" i="59"/>
  <c r="BU527" i="59"/>
  <c r="BT527" i="59"/>
  <c r="BS527" i="59"/>
  <c r="BR527" i="59"/>
  <c r="BQ527" i="59"/>
  <c r="BP527" i="59"/>
  <c r="BO527" i="59"/>
  <c r="BN527" i="59"/>
  <c r="BM527" i="59"/>
  <c r="BL527" i="59"/>
  <c r="BK527" i="59"/>
  <c r="BJ527" i="59"/>
  <c r="BI527" i="59"/>
  <c r="BH527" i="59"/>
  <c r="BG527" i="59"/>
  <c r="BF527" i="59"/>
  <c r="BE527" i="59"/>
  <c r="BD527" i="59"/>
  <c r="BC527" i="59"/>
  <c r="BB527" i="59"/>
  <c r="BA527" i="59"/>
  <c r="AZ527" i="59"/>
  <c r="AY527" i="59"/>
  <c r="AX527" i="59"/>
  <c r="AW527" i="59"/>
  <c r="AV527" i="59"/>
  <c r="AU527" i="59"/>
  <c r="AT527" i="59"/>
  <c r="AS527" i="59"/>
  <c r="AR527" i="59"/>
  <c r="AQ527" i="59"/>
  <c r="AP527" i="59"/>
  <c r="AO527" i="59"/>
  <c r="AN527" i="59"/>
  <c r="AM527" i="59"/>
  <c r="AL527" i="59"/>
  <c r="AK527" i="59"/>
  <c r="AJ527" i="59"/>
  <c r="AI527" i="59"/>
  <c r="AH527" i="59"/>
  <c r="AG527" i="59"/>
  <c r="AF527" i="59"/>
  <c r="AE527" i="59"/>
  <c r="AD527" i="59"/>
  <c r="AC527" i="59"/>
  <c r="AB527" i="59"/>
  <c r="AA527" i="59"/>
  <c r="Z527" i="59"/>
  <c r="Y527" i="59"/>
  <c r="X527" i="59"/>
  <c r="W527" i="59"/>
  <c r="V527" i="59"/>
  <c r="U527" i="59"/>
  <c r="T527" i="59"/>
  <c r="S527" i="59"/>
  <c r="R527" i="59"/>
  <c r="Q527" i="59"/>
  <c r="P527" i="59"/>
  <c r="O527" i="59"/>
  <c r="N527" i="59"/>
  <c r="M527" i="59"/>
  <c r="L527" i="59"/>
  <c r="K527" i="59"/>
  <c r="J527" i="59"/>
  <c r="I527" i="59"/>
  <c r="H527" i="59"/>
  <c r="G527" i="59"/>
  <c r="F527" i="59"/>
  <c r="E527" i="59"/>
  <c r="D527" i="59"/>
  <c r="C527" i="59"/>
  <c r="KN435" i="59"/>
  <c r="KM435" i="59"/>
  <c r="KO435" i="59"/>
  <c r="KQ435" i="59"/>
  <c r="KL435" i="59"/>
  <c r="KK435" i="59"/>
  <c r="KP435" i="59"/>
  <c r="KI435" i="59"/>
  <c r="KJ435" i="59"/>
  <c r="KH435" i="59"/>
  <c r="KG435" i="59"/>
  <c r="KD435" i="59"/>
  <c r="KF435" i="59"/>
  <c r="KE435" i="59"/>
  <c r="JZ435" i="59"/>
  <c r="JY435" i="59"/>
  <c r="JX435" i="59"/>
  <c r="KB435" i="59"/>
  <c r="KA435" i="59"/>
  <c r="KC435" i="59"/>
  <c r="JW435" i="59"/>
  <c r="JU435" i="59"/>
  <c r="JV435" i="59"/>
  <c r="JS435" i="59"/>
  <c r="JR435" i="59"/>
  <c r="JQ435" i="59"/>
  <c r="JP435" i="59"/>
  <c r="JO435" i="59"/>
  <c r="JT435" i="59"/>
  <c r="JN435" i="59"/>
  <c r="JM435" i="59"/>
  <c r="JL435" i="59"/>
  <c r="JK435" i="59"/>
  <c r="JI435" i="59"/>
  <c r="JJ435" i="59"/>
  <c r="JH435" i="59"/>
  <c r="JG435" i="59"/>
  <c r="JF435" i="59"/>
  <c r="JE435" i="59"/>
  <c r="JD435" i="59"/>
  <c r="JC435" i="59"/>
  <c r="JB435" i="59"/>
  <c r="JA435" i="59"/>
  <c r="IZ435" i="59"/>
  <c r="IY435" i="59"/>
  <c r="IX435" i="59"/>
  <c r="IW435" i="59"/>
  <c r="IV435" i="59"/>
  <c r="IU435" i="59"/>
  <c r="IT435" i="59"/>
  <c r="IS435" i="59"/>
  <c r="IR435" i="59"/>
  <c r="IQ435" i="59"/>
  <c r="IP435" i="59"/>
  <c r="IO435" i="59"/>
  <c r="IN435" i="59"/>
  <c r="IM435" i="59"/>
  <c r="IL435" i="59"/>
  <c r="IK435" i="59"/>
  <c r="IJ435" i="59"/>
  <c r="II435" i="59"/>
  <c r="IH435" i="59"/>
  <c r="IG435" i="59"/>
  <c r="IF435" i="59"/>
  <c r="IE435" i="59"/>
  <c r="ID435" i="59"/>
  <c r="IC435" i="59"/>
  <c r="IB435" i="59"/>
  <c r="IA435" i="59"/>
  <c r="HZ435" i="59"/>
  <c r="HY435" i="59"/>
  <c r="HX435" i="59"/>
  <c r="HW435" i="59"/>
  <c r="HV435" i="59"/>
  <c r="HU435" i="59"/>
  <c r="HT435" i="59"/>
  <c r="HN435" i="59"/>
  <c r="HS435" i="59"/>
  <c r="HM435" i="59"/>
  <c r="HJ435" i="59"/>
  <c r="HI435" i="59"/>
  <c r="HH435" i="59"/>
  <c r="HG435" i="59"/>
  <c r="HF435" i="59"/>
  <c r="HE435" i="59"/>
  <c r="HD435" i="59"/>
  <c r="HC435" i="59"/>
  <c r="HB435" i="59"/>
  <c r="HA435" i="59"/>
  <c r="GZ435" i="59"/>
  <c r="HR435" i="59"/>
  <c r="HL435" i="59"/>
  <c r="HK435" i="59"/>
  <c r="HQ435" i="59"/>
  <c r="HP435" i="59"/>
  <c r="HO435" i="59"/>
  <c r="GY435" i="59"/>
  <c r="GX435" i="59"/>
  <c r="GW435" i="59"/>
  <c r="GV435" i="59"/>
  <c r="GU435" i="59"/>
  <c r="GT435" i="59"/>
  <c r="GS435" i="59"/>
  <c r="GR435" i="59"/>
  <c r="GQ435" i="59"/>
  <c r="GP435" i="59"/>
  <c r="GO435" i="59"/>
  <c r="GN435" i="59"/>
  <c r="GM435" i="59"/>
  <c r="GL435" i="59"/>
  <c r="GK435" i="59"/>
  <c r="GJ435" i="59"/>
  <c r="GI435" i="59"/>
  <c r="GH435" i="59"/>
  <c r="GG435" i="59"/>
  <c r="GF435" i="59"/>
  <c r="GE435" i="59"/>
  <c r="GD435" i="59"/>
  <c r="GC435" i="59"/>
  <c r="GB435" i="59"/>
  <c r="GA435" i="59"/>
  <c r="FZ435" i="59"/>
  <c r="FY435" i="59"/>
  <c r="FX435" i="59"/>
  <c r="FW435" i="59"/>
  <c r="FV435" i="59"/>
  <c r="FU435" i="59"/>
  <c r="FT435" i="59"/>
  <c r="FS435" i="59"/>
  <c r="FR435" i="59"/>
  <c r="FQ435" i="59"/>
  <c r="FP435" i="59"/>
  <c r="FO435" i="59"/>
  <c r="FN435" i="59"/>
  <c r="FM435" i="59"/>
  <c r="FL435" i="59"/>
  <c r="FK435" i="59"/>
  <c r="FJ435" i="59"/>
  <c r="FI435" i="59"/>
  <c r="FH435" i="59"/>
  <c r="FG435" i="59"/>
  <c r="FF435" i="59"/>
  <c r="FE435" i="59"/>
  <c r="FD435" i="59"/>
  <c r="FC435" i="59"/>
  <c r="FB435" i="59"/>
  <c r="FA435" i="59"/>
  <c r="EZ435" i="59"/>
  <c r="EY435" i="59"/>
  <c r="EX435" i="59"/>
  <c r="EW435" i="59"/>
  <c r="EV435" i="59"/>
  <c r="EU435" i="59"/>
  <c r="ET435" i="59"/>
  <c r="ES435" i="59"/>
  <c r="ER435" i="59"/>
  <c r="EQ435" i="59"/>
  <c r="EP435" i="59"/>
  <c r="EO435" i="59"/>
  <c r="EN435" i="59"/>
  <c r="EM435" i="59"/>
  <c r="EL435" i="59"/>
  <c r="EK435" i="59"/>
  <c r="EJ435" i="59"/>
  <c r="EI435" i="59"/>
  <c r="EH435" i="59"/>
  <c r="EG435" i="59"/>
  <c r="EF435" i="59"/>
  <c r="EE435" i="59"/>
  <c r="ED435" i="59"/>
  <c r="EC435" i="59"/>
  <c r="EB435" i="59"/>
  <c r="EA435" i="59"/>
  <c r="DZ435" i="59"/>
  <c r="DY435" i="59"/>
  <c r="DX435" i="59"/>
  <c r="DW435" i="59"/>
  <c r="DV435" i="59"/>
  <c r="DU435" i="59"/>
  <c r="DT435" i="59"/>
  <c r="DS435" i="59"/>
  <c r="DR435" i="59"/>
  <c r="DQ435" i="59"/>
  <c r="DP435" i="59"/>
  <c r="DO435" i="59"/>
  <c r="DN435" i="59"/>
  <c r="DM435" i="59"/>
  <c r="DL435" i="59"/>
  <c r="DK435" i="59"/>
  <c r="DJ435" i="59"/>
  <c r="DI435" i="59"/>
  <c r="DH435" i="59"/>
  <c r="DG435" i="59"/>
  <c r="DF435" i="59"/>
  <c r="DE435" i="59"/>
  <c r="DD435" i="59"/>
  <c r="DC435" i="59"/>
  <c r="DB435" i="59"/>
  <c r="DA435" i="59"/>
  <c r="CZ435" i="59"/>
  <c r="CY435" i="59"/>
  <c r="CX435" i="59"/>
  <c r="CW435" i="59"/>
  <c r="CV435" i="59"/>
  <c r="CU435" i="59"/>
  <c r="CT435" i="59"/>
  <c r="CS435" i="59"/>
  <c r="CR435" i="59"/>
  <c r="CQ435" i="59"/>
  <c r="CP435" i="59"/>
  <c r="CO435" i="59"/>
  <c r="CN435" i="59"/>
  <c r="CM435" i="59"/>
  <c r="CL435" i="59"/>
  <c r="CK435" i="59"/>
  <c r="CJ435" i="59"/>
  <c r="CI435" i="59"/>
  <c r="CH435" i="59"/>
  <c r="CG435" i="59"/>
  <c r="CF435" i="59"/>
  <c r="CE435" i="59"/>
  <c r="CD435" i="59"/>
  <c r="CC435" i="59"/>
  <c r="CB435" i="59"/>
  <c r="CA435" i="59"/>
  <c r="BZ435" i="59"/>
  <c r="BY435" i="59"/>
  <c r="BX435" i="59"/>
  <c r="BW435" i="59"/>
  <c r="BV435" i="59"/>
  <c r="BU435" i="59"/>
  <c r="BT435" i="59"/>
  <c r="BS435" i="59"/>
  <c r="BR435" i="59"/>
  <c r="BQ435" i="59"/>
  <c r="BP435" i="59"/>
  <c r="BO435" i="59"/>
  <c r="BN435" i="59"/>
  <c r="BM435" i="59"/>
  <c r="BL435" i="59"/>
  <c r="BK435" i="59"/>
  <c r="BJ435" i="59"/>
  <c r="BI435" i="59"/>
  <c r="BH435" i="59"/>
  <c r="BG435" i="59"/>
  <c r="BF435" i="59"/>
  <c r="BE435" i="59"/>
  <c r="BD435" i="59"/>
  <c r="BC435" i="59"/>
  <c r="BB435" i="59"/>
  <c r="BA435" i="59"/>
  <c r="AZ435" i="59"/>
  <c r="AY435" i="59"/>
  <c r="AX435" i="59"/>
  <c r="AW435" i="59"/>
  <c r="AV435" i="59"/>
  <c r="AU435" i="59"/>
  <c r="AT435" i="59"/>
  <c r="AS435" i="59"/>
  <c r="AR435" i="59"/>
  <c r="AQ435" i="59"/>
  <c r="AP435" i="59"/>
  <c r="AO435" i="59"/>
  <c r="AN435" i="59"/>
  <c r="AM435" i="59"/>
  <c r="AL435" i="59"/>
  <c r="AK435" i="59"/>
  <c r="AJ435" i="59"/>
  <c r="AI435" i="59"/>
  <c r="AH435" i="59"/>
  <c r="AG435" i="59"/>
  <c r="AF435" i="59"/>
  <c r="AE435" i="59"/>
  <c r="AD435" i="59"/>
  <c r="AC435" i="59"/>
  <c r="AB435" i="59"/>
  <c r="AA435" i="59"/>
  <c r="Z435" i="59"/>
  <c r="Y435" i="59"/>
  <c r="X435" i="59"/>
  <c r="W435" i="59"/>
  <c r="V435" i="59"/>
  <c r="U435" i="59"/>
  <c r="T435" i="59"/>
  <c r="S435" i="59"/>
  <c r="R435" i="59"/>
  <c r="Q435" i="59"/>
  <c r="P435" i="59"/>
  <c r="O435" i="59"/>
  <c r="N435" i="59"/>
  <c r="M435" i="59"/>
  <c r="L435" i="59"/>
  <c r="K435" i="59"/>
  <c r="J435" i="59"/>
  <c r="I435" i="59"/>
  <c r="H435" i="59"/>
  <c r="G435" i="59"/>
  <c r="F435" i="59"/>
  <c r="E435" i="59"/>
  <c r="D435" i="59"/>
  <c r="C435" i="59"/>
  <c r="KQ464" i="59"/>
  <c r="KP464" i="59"/>
  <c r="KO464" i="59"/>
  <c r="KL464" i="59"/>
  <c r="KM464" i="59"/>
  <c r="KN464" i="59"/>
  <c r="KJ464" i="59"/>
  <c r="KG464" i="59"/>
  <c r="KK464" i="59"/>
  <c r="KH464" i="59"/>
  <c r="KI464" i="59"/>
  <c r="KF464" i="59"/>
  <c r="KE464" i="59"/>
  <c r="KD464" i="59"/>
  <c r="KC464" i="59"/>
  <c r="KB464" i="59"/>
  <c r="KA464" i="59"/>
  <c r="JZ464" i="59"/>
  <c r="JU464" i="59"/>
  <c r="JY464" i="59"/>
  <c r="JV464" i="59"/>
  <c r="JT464" i="59"/>
  <c r="JS464" i="59"/>
  <c r="JX464" i="59"/>
  <c r="JW464" i="59"/>
  <c r="JR464" i="59"/>
  <c r="JP464" i="59"/>
  <c r="JQ464" i="59"/>
  <c r="JN464" i="59"/>
  <c r="JM464" i="59"/>
  <c r="JL464" i="59"/>
  <c r="JK464" i="59"/>
  <c r="JJ464" i="59"/>
  <c r="JI464" i="59"/>
  <c r="JH464" i="59"/>
  <c r="JG464" i="59"/>
  <c r="JO464" i="59"/>
  <c r="JD464" i="59"/>
  <c r="JE464" i="59"/>
  <c r="JC464" i="59"/>
  <c r="JA464" i="59"/>
  <c r="IZ464" i="59"/>
  <c r="IY464" i="59"/>
  <c r="IX464" i="59"/>
  <c r="IW464" i="59"/>
  <c r="IV464" i="59"/>
  <c r="IU464" i="59"/>
  <c r="IT464" i="59"/>
  <c r="IS464" i="59"/>
  <c r="JF464" i="59"/>
  <c r="JB464" i="59"/>
  <c r="IR464" i="59"/>
  <c r="IQ464" i="59"/>
  <c r="IP464" i="59"/>
  <c r="IO464" i="59"/>
  <c r="IN464" i="59"/>
  <c r="IM464" i="59"/>
  <c r="IL464" i="59"/>
  <c r="IK464" i="59"/>
  <c r="IJ464" i="59"/>
  <c r="II464" i="59"/>
  <c r="IH464" i="59"/>
  <c r="IG464" i="59"/>
  <c r="IB464" i="59"/>
  <c r="HY464" i="59"/>
  <c r="HV464" i="59"/>
  <c r="HS464" i="59"/>
  <c r="HR464" i="59"/>
  <c r="HQ464" i="59"/>
  <c r="HP464" i="59"/>
  <c r="HO464" i="59"/>
  <c r="HN464" i="59"/>
  <c r="HM464" i="59"/>
  <c r="HL464" i="59"/>
  <c r="HK464" i="59"/>
  <c r="IF464" i="59"/>
  <c r="IA464" i="59"/>
  <c r="HX464" i="59"/>
  <c r="HU464" i="59"/>
  <c r="IE464" i="59"/>
  <c r="IC464" i="59"/>
  <c r="ID464" i="59"/>
  <c r="HZ464" i="59"/>
  <c r="HW464" i="59"/>
  <c r="HJ464" i="59"/>
  <c r="HI464" i="59"/>
  <c r="HH464" i="59"/>
  <c r="HT464" i="59"/>
  <c r="HG464" i="59"/>
  <c r="HA464" i="59"/>
  <c r="HF464" i="59"/>
  <c r="GZ464" i="59"/>
  <c r="HE464" i="59"/>
  <c r="GY464" i="59"/>
  <c r="HD464" i="59"/>
  <c r="HC464" i="59"/>
  <c r="GX464" i="59"/>
  <c r="GW464" i="59"/>
  <c r="GV464" i="59"/>
  <c r="GU464" i="59"/>
  <c r="GT464" i="59"/>
  <c r="GS464" i="59"/>
  <c r="GR464" i="59"/>
  <c r="GQ464" i="59"/>
  <c r="GP464" i="59"/>
  <c r="GO464" i="59"/>
  <c r="GN464" i="59"/>
  <c r="GM464" i="59"/>
  <c r="HB464" i="59"/>
  <c r="GL464" i="59"/>
  <c r="GK464" i="59"/>
  <c r="GJ464" i="59"/>
  <c r="GI464" i="59"/>
  <c r="GH464" i="59"/>
  <c r="GG464" i="59"/>
  <c r="GF464" i="59"/>
  <c r="GE464" i="59"/>
  <c r="GD464" i="59"/>
  <c r="GC464" i="59"/>
  <c r="GB464" i="59"/>
  <c r="GA464" i="59"/>
  <c r="FZ464" i="59"/>
  <c r="FY464" i="59"/>
  <c r="FX464" i="59"/>
  <c r="FW464" i="59"/>
  <c r="FV464" i="59"/>
  <c r="FU464" i="59"/>
  <c r="FT464" i="59"/>
  <c r="FS464" i="59"/>
  <c r="FR464" i="59"/>
  <c r="FQ464" i="59"/>
  <c r="FP464" i="59"/>
  <c r="FO464" i="59"/>
  <c r="FN464" i="59"/>
  <c r="FM464" i="59"/>
  <c r="FL464" i="59"/>
  <c r="FK464" i="59"/>
  <c r="FJ464" i="59"/>
  <c r="FI464" i="59"/>
  <c r="FH464" i="59"/>
  <c r="FG464" i="59"/>
  <c r="FF464" i="59"/>
  <c r="FE464" i="59"/>
  <c r="FD464" i="59"/>
  <c r="FC464" i="59"/>
  <c r="FB464" i="59"/>
  <c r="FA464" i="59"/>
  <c r="EZ464" i="59"/>
  <c r="EY464" i="59"/>
  <c r="EX464" i="59"/>
  <c r="EW464" i="59"/>
  <c r="EV464" i="59"/>
  <c r="EU464" i="59"/>
  <c r="ET464" i="59"/>
  <c r="ES464" i="59"/>
  <c r="ER464" i="59"/>
  <c r="EQ464" i="59"/>
  <c r="EP464" i="59"/>
  <c r="EO464" i="59"/>
  <c r="EN464" i="59"/>
  <c r="EM464" i="59"/>
  <c r="EL464" i="59"/>
  <c r="EK464" i="59"/>
  <c r="EJ464" i="59"/>
  <c r="EI464" i="59"/>
  <c r="EH464" i="59"/>
  <c r="EG464" i="59"/>
  <c r="EF464" i="59"/>
  <c r="EE464" i="59"/>
  <c r="ED464" i="59"/>
  <c r="EC464" i="59"/>
  <c r="EB464" i="59"/>
  <c r="EA464" i="59"/>
  <c r="DZ464" i="59"/>
  <c r="DY464" i="59"/>
  <c r="DX464" i="59"/>
  <c r="DW464" i="59"/>
  <c r="DV464" i="59"/>
  <c r="DU464" i="59"/>
  <c r="DT464" i="59"/>
  <c r="DS464" i="59"/>
  <c r="DR464" i="59"/>
  <c r="DQ464" i="59"/>
  <c r="DP464" i="59"/>
  <c r="DO464" i="59"/>
  <c r="DN464" i="59"/>
  <c r="DM464" i="59"/>
  <c r="DL464" i="59"/>
  <c r="DK464" i="59"/>
  <c r="DJ464" i="59"/>
  <c r="DI464" i="59"/>
  <c r="DH464" i="59"/>
  <c r="DG464" i="59"/>
  <c r="DF464" i="59"/>
  <c r="DE464" i="59"/>
  <c r="DD464" i="59"/>
  <c r="DC464" i="59"/>
  <c r="DB464" i="59"/>
  <c r="DA464" i="59"/>
  <c r="CZ464" i="59"/>
  <c r="CY464" i="59"/>
  <c r="CX464" i="59"/>
  <c r="CW464" i="59"/>
  <c r="CV464" i="59"/>
  <c r="CU464" i="59"/>
  <c r="CT464" i="59"/>
  <c r="CS464" i="59"/>
  <c r="CR464" i="59"/>
  <c r="CQ464" i="59"/>
  <c r="CP464" i="59"/>
  <c r="CO464" i="59"/>
  <c r="CN464" i="59"/>
  <c r="CM464" i="59"/>
  <c r="CL464" i="59"/>
  <c r="CK464" i="59"/>
  <c r="CJ464" i="59"/>
  <c r="CI464" i="59"/>
  <c r="CH464" i="59"/>
  <c r="CG464" i="59"/>
  <c r="CF464" i="59"/>
  <c r="CE464" i="59"/>
  <c r="CD464" i="59"/>
  <c r="CC464" i="59"/>
  <c r="CB464" i="59"/>
  <c r="CA464" i="59"/>
  <c r="BZ464" i="59"/>
  <c r="BY464" i="59"/>
  <c r="BX464" i="59"/>
  <c r="BW464" i="59"/>
  <c r="BV464" i="59"/>
  <c r="BU464" i="59"/>
  <c r="BT464" i="59"/>
  <c r="BS464" i="59"/>
  <c r="BR464" i="59"/>
  <c r="BQ464" i="59"/>
  <c r="BP464" i="59"/>
  <c r="BO464" i="59"/>
  <c r="BN464" i="59"/>
  <c r="BM464" i="59"/>
  <c r="BL464" i="59"/>
  <c r="BK464" i="59"/>
  <c r="BJ464" i="59"/>
  <c r="BI464" i="59"/>
  <c r="BH464" i="59"/>
  <c r="BG464" i="59"/>
  <c r="BF464" i="59"/>
  <c r="BE464" i="59"/>
  <c r="BD464" i="59"/>
  <c r="BC464" i="59"/>
  <c r="BB464" i="59"/>
  <c r="BA464" i="59"/>
  <c r="AZ464" i="59"/>
  <c r="AY464" i="59"/>
  <c r="AX464" i="59"/>
  <c r="AW464" i="59"/>
  <c r="AV464" i="59"/>
  <c r="AU464" i="59"/>
  <c r="AT464" i="59"/>
  <c r="AS464" i="59"/>
  <c r="AR464" i="59"/>
  <c r="AQ464" i="59"/>
  <c r="AP464" i="59"/>
  <c r="AO464" i="59"/>
  <c r="AN464" i="59"/>
  <c r="AM464" i="59"/>
  <c r="AL464" i="59"/>
  <c r="AK464" i="59"/>
  <c r="AJ464" i="59"/>
  <c r="AI464" i="59"/>
  <c r="AH464" i="59"/>
  <c r="AG464" i="59"/>
  <c r="AF464" i="59"/>
  <c r="AE464" i="59"/>
  <c r="AD464" i="59"/>
  <c r="AC464" i="59"/>
  <c r="AB464" i="59"/>
  <c r="AA464" i="59"/>
  <c r="Z464" i="59"/>
  <c r="Y464" i="59"/>
  <c r="X464" i="59"/>
  <c r="W464" i="59"/>
  <c r="V464" i="59"/>
  <c r="U464" i="59"/>
  <c r="T464" i="59"/>
  <c r="S464" i="59"/>
  <c r="R464" i="59"/>
  <c r="Q464" i="59"/>
  <c r="P464" i="59"/>
  <c r="O464" i="59"/>
  <c r="N464" i="59"/>
  <c r="M464" i="59"/>
  <c r="L464" i="59"/>
  <c r="K464" i="59"/>
  <c r="J464" i="59"/>
  <c r="I464" i="59"/>
  <c r="H464" i="59"/>
  <c r="G464" i="59"/>
  <c r="F464" i="59"/>
  <c r="E464" i="59"/>
  <c r="D464" i="59"/>
  <c r="C464" i="59"/>
  <c r="KQ521" i="59"/>
  <c r="KO521" i="59"/>
  <c r="KP521" i="59"/>
  <c r="KL521" i="59"/>
  <c r="KN521" i="59"/>
  <c r="KM521" i="59"/>
  <c r="KH521" i="59"/>
  <c r="KG521" i="59"/>
  <c r="KF521" i="59"/>
  <c r="KE521" i="59"/>
  <c r="KD521" i="59"/>
  <c r="KI521" i="59"/>
  <c r="KC521" i="59"/>
  <c r="KB521" i="59"/>
  <c r="KK521" i="59"/>
  <c r="KJ521" i="59"/>
  <c r="KA521" i="59"/>
  <c r="JZ521" i="59"/>
  <c r="JX521" i="59"/>
  <c r="JU521" i="59"/>
  <c r="JW521" i="59"/>
  <c r="JT521" i="59"/>
  <c r="JS521" i="59"/>
  <c r="JY521" i="59"/>
  <c r="JV521" i="59"/>
  <c r="JR521" i="59"/>
  <c r="JO521" i="59"/>
  <c r="JJ521" i="59"/>
  <c r="JN521" i="59"/>
  <c r="JK521" i="59"/>
  <c r="JH521" i="59"/>
  <c r="JG521" i="59"/>
  <c r="JF521" i="59"/>
  <c r="JP521" i="59"/>
  <c r="JM521" i="59"/>
  <c r="JI521" i="59"/>
  <c r="JE521" i="59"/>
  <c r="JB521" i="59"/>
  <c r="JA521" i="59"/>
  <c r="IZ521" i="59"/>
  <c r="IY521" i="59"/>
  <c r="IX521" i="59"/>
  <c r="IW521" i="59"/>
  <c r="IV521" i="59"/>
  <c r="IU521" i="59"/>
  <c r="IT521" i="59"/>
  <c r="IS521" i="59"/>
  <c r="JL521" i="59"/>
  <c r="JD521" i="59"/>
  <c r="JQ521" i="59"/>
  <c r="JC521" i="59"/>
  <c r="IR521" i="59"/>
  <c r="IQ521" i="59"/>
  <c r="IP521" i="59"/>
  <c r="IO521" i="59"/>
  <c r="IN521" i="59"/>
  <c r="IM521" i="59"/>
  <c r="IL521" i="59"/>
  <c r="IK521" i="59"/>
  <c r="IJ521" i="59"/>
  <c r="II521" i="59"/>
  <c r="IH521" i="59"/>
  <c r="IG521" i="59"/>
  <c r="IF521" i="59"/>
  <c r="IE521" i="59"/>
  <c r="ID521" i="59"/>
  <c r="IA521" i="59"/>
  <c r="HX521" i="59"/>
  <c r="HU521" i="59"/>
  <c r="HT521" i="59"/>
  <c r="HS521" i="59"/>
  <c r="HR521" i="59"/>
  <c r="HQ521" i="59"/>
  <c r="HP521" i="59"/>
  <c r="HO521" i="59"/>
  <c r="HN521" i="59"/>
  <c r="HM521" i="59"/>
  <c r="HL521" i="59"/>
  <c r="HK521" i="59"/>
  <c r="IC521" i="59"/>
  <c r="HZ521" i="59"/>
  <c r="HW521" i="59"/>
  <c r="IB521" i="59"/>
  <c r="HY521" i="59"/>
  <c r="HV521" i="59"/>
  <c r="HJ521" i="59"/>
  <c r="HI521" i="59"/>
  <c r="HH521" i="59"/>
  <c r="HG521" i="59"/>
  <c r="HF521" i="59"/>
  <c r="HE521" i="59"/>
  <c r="HD521" i="59"/>
  <c r="HC521" i="59"/>
  <c r="HB521" i="59"/>
  <c r="HA521" i="59"/>
  <c r="GZ521" i="59"/>
  <c r="GY521" i="59"/>
  <c r="GX521" i="59"/>
  <c r="GW521" i="59"/>
  <c r="GV521" i="59"/>
  <c r="GU521" i="59"/>
  <c r="GT521" i="59"/>
  <c r="GS521" i="59"/>
  <c r="GR521" i="59"/>
  <c r="GQ521" i="59"/>
  <c r="GP521" i="59"/>
  <c r="GO521" i="59"/>
  <c r="GN521" i="59"/>
  <c r="GM521" i="59"/>
  <c r="GL521" i="59"/>
  <c r="GK521" i="59"/>
  <c r="GJ521" i="59"/>
  <c r="GI521" i="59"/>
  <c r="GH521" i="59"/>
  <c r="GG521" i="59"/>
  <c r="GF521" i="59"/>
  <c r="GE521" i="59"/>
  <c r="GD521" i="59"/>
  <c r="GC521" i="59"/>
  <c r="GB521" i="59"/>
  <c r="GA521" i="59"/>
  <c r="FZ521" i="59"/>
  <c r="FY521" i="59"/>
  <c r="FX521" i="59"/>
  <c r="FW521" i="59"/>
  <c r="FV521" i="59"/>
  <c r="FU521" i="59"/>
  <c r="FT521" i="59"/>
  <c r="FS521" i="59"/>
  <c r="FR521" i="59"/>
  <c r="FQ521" i="59"/>
  <c r="FP521" i="59"/>
  <c r="FO521" i="59"/>
  <c r="FN521" i="59"/>
  <c r="FM521" i="59"/>
  <c r="FL521" i="59"/>
  <c r="FK521" i="59"/>
  <c r="FJ521" i="59"/>
  <c r="FI521" i="59"/>
  <c r="FH521" i="59"/>
  <c r="FG521" i="59"/>
  <c r="FF521" i="59"/>
  <c r="FE521" i="59"/>
  <c r="FD521" i="59"/>
  <c r="FC521" i="59"/>
  <c r="FB521" i="59"/>
  <c r="FA521" i="59"/>
  <c r="EZ521" i="59"/>
  <c r="EY521" i="59"/>
  <c r="EX521" i="59"/>
  <c r="EW521" i="59"/>
  <c r="EV521" i="59"/>
  <c r="EU521" i="59"/>
  <c r="ET521" i="59"/>
  <c r="ES521" i="59"/>
  <c r="ER521" i="59"/>
  <c r="EQ521" i="59"/>
  <c r="EP521" i="59"/>
  <c r="EO521" i="59"/>
  <c r="EN521" i="59"/>
  <c r="EM521" i="59"/>
  <c r="EL521" i="59"/>
  <c r="EK521" i="59"/>
  <c r="EJ521" i="59"/>
  <c r="EI521" i="59"/>
  <c r="EH521" i="59"/>
  <c r="EG521" i="59"/>
  <c r="EF521" i="59"/>
  <c r="EE521" i="59"/>
  <c r="ED521" i="59"/>
  <c r="EC521" i="59"/>
  <c r="EB521" i="59"/>
  <c r="EA521" i="59"/>
  <c r="DZ521" i="59"/>
  <c r="DY521" i="59"/>
  <c r="DX521" i="59"/>
  <c r="DW521" i="59"/>
  <c r="DV521" i="59"/>
  <c r="DU521" i="59"/>
  <c r="DT521" i="59"/>
  <c r="DS521" i="59"/>
  <c r="DR521" i="59"/>
  <c r="DQ521" i="59"/>
  <c r="DP521" i="59"/>
  <c r="DO521" i="59"/>
  <c r="DN521" i="59"/>
  <c r="DM521" i="59"/>
  <c r="DL521" i="59"/>
  <c r="DK521" i="59"/>
  <c r="DJ521" i="59"/>
  <c r="DI521" i="59"/>
  <c r="DH521" i="59"/>
  <c r="DG521" i="59"/>
  <c r="DF521" i="59"/>
  <c r="DE521" i="59"/>
  <c r="DD521" i="59"/>
  <c r="DC521" i="59"/>
  <c r="DB521" i="59"/>
  <c r="DA521" i="59"/>
  <c r="CZ521" i="59"/>
  <c r="CY521" i="59"/>
  <c r="CX521" i="59"/>
  <c r="CW521" i="59"/>
  <c r="CV521" i="59"/>
  <c r="CU521" i="59"/>
  <c r="CT521" i="59"/>
  <c r="CS521" i="59"/>
  <c r="CR521" i="59"/>
  <c r="CQ521" i="59"/>
  <c r="CP521" i="59"/>
  <c r="CO521" i="59"/>
  <c r="CN521" i="59"/>
  <c r="CM521" i="59"/>
  <c r="CL521" i="59"/>
  <c r="CK521" i="59"/>
  <c r="CJ521" i="59"/>
  <c r="CI521" i="59"/>
  <c r="CH521" i="59"/>
  <c r="CG521" i="59"/>
  <c r="CF521" i="59"/>
  <c r="CE521" i="59"/>
  <c r="CD521" i="59"/>
  <c r="CC521" i="59"/>
  <c r="CB521" i="59"/>
  <c r="CA521" i="59"/>
  <c r="BZ521" i="59"/>
  <c r="BY521" i="59"/>
  <c r="BX521" i="59"/>
  <c r="BW521" i="59"/>
  <c r="BV521" i="59"/>
  <c r="BU521" i="59"/>
  <c r="BT521" i="59"/>
  <c r="BS521" i="59"/>
  <c r="BR521" i="59"/>
  <c r="BQ521" i="59"/>
  <c r="BP521" i="59"/>
  <c r="BO521" i="59"/>
  <c r="BN521" i="59"/>
  <c r="BM521" i="59"/>
  <c r="BL521" i="59"/>
  <c r="BK521" i="59"/>
  <c r="BJ521" i="59"/>
  <c r="BI521" i="59"/>
  <c r="BH521" i="59"/>
  <c r="BG521" i="59"/>
  <c r="BF521" i="59"/>
  <c r="BE521" i="59"/>
  <c r="BD521" i="59"/>
  <c r="BC521" i="59"/>
  <c r="BB521" i="59"/>
  <c r="BA521" i="59"/>
  <c r="AZ521" i="59"/>
  <c r="AY521" i="59"/>
  <c r="AX521" i="59"/>
  <c r="AW521" i="59"/>
  <c r="AV521" i="59"/>
  <c r="AU521" i="59"/>
  <c r="AT521" i="59"/>
  <c r="AS521" i="59"/>
  <c r="AR521" i="59"/>
  <c r="AQ521" i="59"/>
  <c r="AP521" i="59"/>
  <c r="AO521" i="59"/>
  <c r="AN521" i="59"/>
  <c r="AM521" i="59"/>
  <c r="AL521" i="59"/>
  <c r="AK521" i="59"/>
  <c r="AJ521" i="59"/>
  <c r="AI521" i="59"/>
  <c r="AH521" i="59"/>
  <c r="AG521" i="59"/>
  <c r="AF521" i="59"/>
  <c r="AE521" i="59"/>
  <c r="AD521" i="59"/>
  <c r="AC521" i="59"/>
  <c r="AB521" i="59"/>
  <c r="AA521" i="59"/>
  <c r="Z521" i="59"/>
  <c r="Y521" i="59"/>
  <c r="X521" i="59"/>
  <c r="W521" i="59"/>
  <c r="V521" i="59"/>
  <c r="U521" i="59"/>
  <c r="T521" i="59"/>
  <c r="S521" i="59"/>
  <c r="R521" i="59"/>
  <c r="Q521" i="59"/>
  <c r="P521" i="59"/>
  <c r="O521" i="59"/>
  <c r="N521" i="59"/>
  <c r="M521" i="59"/>
  <c r="L521" i="59"/>
  <c r="K521" i="59"/>
  <c r="J521" i="59"/>
  <c r="I521" i="59"/>
  <c r="H521" i="59"/>
  <c r="G521" i="59"/>
  <c r="F521" i="59"/>
  <c r="E521" i="59"/>
  <c r="D521" i="59"/>
  <c r="C521" i="59"/>
  <c r="KP530" i="59"/>
  <c r="KQ530" i="59"/>
  <c r="KO530" i="59"/>
  <c r="KL530" i="59"/>
  <c r="KN530" i="59"/>
  <c r="KM530" i="59"/>
  <c r="KH530" i="59"/>
  <c r="KF530" i="59"/>
  <c r="KE530" i="59"/>
  <c r="KD530" i="59"/>
  <c r="KK530" i="59"/>
  <c r="KI530" i="59"/>
  <c r="KC530" i="59"/>
  <c r="KB530" i="59"/>
  <c r="KA530" i="59"/>
  <c r="KJ530" i="59"/>
  <c r="KG530" i="59"/>
  <c r="JZ530" i="59"/>
  <c r="JX530" i="59"/>
  <c r="JU530" i="59"/>
  <c r="JT530" i="59"/>
  <c r="JY530" i="59"/>
  <c r="JW530" i="59"/>
  <c r="JS530" i="59"/>
  <c r="JV530" i="59"/>
  <c r="JQ530" i="59"/>
  <c r="JO530" i="59"/>
  <c r="JN530" i="59"/>
  <c r="JK530" i="59"/>
  <c r="JH530" i="59"/>
  <c r="JG530" i="59"/>
  <c r="JF530" i="59"/>
  <c r="JI530" i="59"/>
  <c r="JR530" i="59"/>
  <c r="JM530" i="59"/>
  <c r="JJ530" i="59"/>
  <c r="JB530" i="59"/>
  <c r="JA530" i="59"/>
  <c r="IZ530" i="59"/>
  <c r="IY530" i="59"/>
  <c r="IX530" i="59"/>
  <c r="IW530" i="59"/>
  <c r="IV530" i="59"/>
  <c r="IU530" i="59"/>
  <c r="IT530" i="59"/>
  <c r="IS530" i="59"/>
  <c r="JC530" i="59"/>
  <c r="JP530" i="59"/>
  <c r="JL530" i="59"/>
  <c r="JD530" i="59"/>
  <c r="JE530" i="59"/>
  <c r="IR530" i="59"/>
  <c r="IQ530" i="59"/>
  <c r="IP530" i="59"/>
  <c r="IO530" i="59"/>
  <c r="IN530" i="59"/>
  <c r="IM530" i="59"/>
  <c r="IL530" i="59"/>
  <c r="IK530" i="59"/>
  <c r="IJ530" i="59"/>
  <c r="II530" i="59"/>
  <c r="IH530" i="59"/>
  <c r="IG530" i="59"/>
  <c r="IF530" i="59"/>
  <c r="IE530" i="59"/>
  <c r="ID530" i="59"/>
  <c r="IA530" i="59"/>
  <c r="HX530" i="59"/>
  <c r="HU530" i="59"/>
  <c r="HT530" i="59"/>
  <c r="HS530" i="59"/>
  <c r="HR530" i="59"/>
  <c r="HQ530" i="59"/>
  <c r="HP530" i="59"/>
  <c r="HO530" i="59"/>
  <c r="HN530" i="59"/>
  <c r="HM530" i="59"/>
  <c r="HL530" i="59"/>
  <c r="HK530" i="59"/>
  <c r="IC530" i="59"/>
  <c r="HZ530" i="59"/>
  <c r="HW530" i="59"/>
  <c r="IB530" i="59"/>
  <c r="HY530" i="59"/>
  <c r="HV530" i="59"/>
  <c r="HJ530" i="59"/>
  <c r="HI530" i="59"/>
  <c r="HH530" i="59"/>
  <c r="HG530" i="59"/>
  <c r="HF530" i="59"/>
  <c r="HE530" i="59"/>
  <c r="HD530" i="59"/>
  <c r="HC530" i="59"/>
  <c r="HB530" i="59"/>
  <c r="HA530" i="59"/>
  <c r="GZ530" i="59"/>
  <c r="GY530" i="59"/>
  <c r="GX530" i="59"/>
  <c r="GW530" i="59"/>
  <c r="GV530" i="59"/>
  <c r="GU530" i="59"/>
  <c r="GT530" i="59"/>
  <c r="GS530" i="59"/>
  <c r="GR530" i="59"/>
  <c r="GQ530" i="59"/>
  <c r="GP530" i="59"/>
  <c r="GO530" i="59"/>
  <c r="GN530" i="59"/>
  <c r="GM530" i="59"/>
  <c r="GL530" i="59"/>
  <c r="GK530" i="59"/>
  <c r="GJ530" i="59"/>
  <c r="GI530" i="59"/>
  <c r="GH530" i="59"/>
  <c r="GG530" i="59"/>
  <c r="GF530" i="59"/>
  <c r="GE530" i="59"/>
  <c r="GD530" i="59"/>
  <c r="GC530" i="59"/>
  <c r="GB530" i="59"/>
  <c r="GA530" i="59"/>
  <c r="FZ530" i="59"/>
  <c r="FY530" i="59"/>
  <c r="FX530" i="59"/>
  <c r="FW530" i="59"/>
  <c r="FV530" i="59"/>
  <c r="FU530" i="59"/>
  <c r="FT530" i="59"/>
  <c r="FS530" i="59"/>
  <c r="FR530" i="59"/>
  <c r="FQ530" i="59"/>
  <c r="FP530" i="59"/>
  <c r="FO530" i="59"/>
  <c r="FN530" i="59"/>
  <c r="FM530" i="59"/>
  <c r="FL530" i="59"/>
  <c r="FK530" i="59"/>
  <c r="FJ530" i="59"/>
  <c r="FI530" i="59"/>
  <c r="FH530" i="59"/>
  <c r="FG530" i="59"/>
  <c r="FF530" i="59"/>
  <c r="FE530" i="59"/>
  <c r="FD530" i="59"/>
  <c r="FC530" i="59"/>
  <c r="FB530" i="59"/>
  <c r="FA530" i="59"/>
  <c r="EZ530" i="59"/>
  <c r="EY530" i="59"/>
  <c r="EX530" i="59"/>
  <c r="EW530" i="59"/>
  <c r="EV530" i="59"/>
  <c r="EU530" i="59"/>
  <c r="ET530" i="59"/>
  <c r="ES530" i="59"/>
  <c r="ER530" i="59"/>
  <c r="EQ530" i="59"/>
  <c r="EP530" i="59"/>
  <c r="EO530" i="59"/>
  <c r="EN530" i="59"/>
  <c r="EM530" i="59"/>
  <c r="EL530" i="59"/>
  <c r="EK530" i="59"/>
  <c r="EJ530" i="59"/>
  <c r="EI530" i="59"/>
  <c r="EH530" i="59"/>
  <c r="EG530" i="59"/>
  <c r="EF530" i="59"/>
  <c r="EE530" i="59"/>
  <c r="ED530" i="59"/>
  <c r="EC530" i="59"/>
  <c r="EB530" i="59"/>
  <c r="EA530" i="59"/>
  <c r="DZ530" i="59"/>
  <c r="DY530" i="59"/>
  <c r="DX530" i="59"/>
  <c r="DW530" i="59"/>
  <c r="DV530" i="59"/>
  <c r="DU530" i="59"/>
  <c r="DT530" i="59"/>
  <c r="DS530" i="59"/>
  <c r="DR530" i="59"/>
  <c r="DQ530" i="59"/>
  <c r="DP530" i="59"/>
  <c r="DO530" i="59"/>
  <c r="DN530" i="59"/>
  <c r="DM530" i="59"/>
  <c r="DL530" i="59"/>
  <c r="DK530" i="59"/>
  <c r="DJ530" i="59"/>
  <c r="DI530" i="59"/>
  <c r="DH530" i="59"/>
  <c r="DG530" i="59"/>
  <c r="DF530" i="59"/>
  <c r="DE530" i="59"/>
  <c r="DD530" i="59"/>
  <c r="DC530" i="59"/>
  <c r="DB530" i="59"/>
  <c r="DA530" i="59"/>
  <c r="CZ530" i="59"/>
  <c r="CY530" i="59"/>
  <c r="CX530" i="59"/>
  <c r="CW530" i="59"/>
  <c r="CV530" i="59"/>
  <c r="CU530" i="59"/>
  <c r="CT530" i="59"/>
  <c r="CS530" i="59"/>
  <c r="CR530" i="59"/>
  <c r="CQ530" i="59"/>
  <c r="CP530" i="59"/>
  <c r="CO530" i="59"/>
  <c r="CN530" i="59"/>
  <c r="CM530" i="59"/>
  <c r="CL530" i="59"/>
  <c r="CK530" i="59"/>
  <c r="CJ530" i="59"/>
  <c r="CI530" i="59"/>
  <c r="CH530" i="59"/>
  <c r="CG530" i="59"/>
  <c r="CF530" i="59"/>
  <c r="CE530" i="59"/>
  <c r="CD530" i="59"/>
  <c r="CC530" i="59"/>
  <c r="CB530" i="59"/>
  <c r="CA530" i="59"/>
  <c r="BZ530" i="59"/>
  <c r="BY530" i="59"/>
  <c r="BX530" i="59"/>
  <c r="BW530" i="59"/>
  <c r="BV530" i="59"/>
  <c r="BU530" i="59"/>
  <c r="BT530" i="59"/>
  <c r="BS530" i="59"/>
  <c r="BR530" i="59"/>
  <c r="BQ530" i="59"/>
  <c r="BP530" i="59"/>
  <c r="BO530" i="59"/>
  <c r="BN530" i="59"/>
  <c r="BM530" i="59"/>
  <c r="BL530" i="59"/>
  <c r="BK530" i="59"/>
  <c r="BJ530" i="59"/>
  <c r="BI530" i="59"/>
  <c r="BH530" i="59"/>
  <c r="BG530" i="59"/>
  <c r="BF530" i="59"/>
  <c r="BE530" i="59"/>
  <c r="BD530" i="59"/>
  <c r="BC530" i="59"/>
  <c r="BB530" i="59"/>
  <c r="BA530" i="59"/>
  <c r="AZ530" i="59"/>
  <c r="AY530" i="59"/>
  <c r="AX530" i="59"/>
  <c r="AW530" i="59"/>
  <c r="AV530" i="59"/>
  <c r="AU530" i="59"/>
  <c r="AT530" i="59"/>
  <c r="AS530" i="59"/>
  <c r="AR530" i="59"/>
  <c r="AQ530" i="59"/>
  <c r="AP530" i="59"/>
  <c r="AO530" i="59"/>
  <c r="AN530" i="59"/>
  <c r="AM530" i="59"/>
  <c r="AL530" i="59"/>
  <c r="AK530" i="59"/>
  <c r="AJ530" i="59"/>
  <c r="AI530" i="59"/>
  <c r="AH530" i="59"/>
  <c r="AG530" i="59"/>
  <c r="AF530" i="59"/>
  <c r="AE530" i="59"/>
  <c r="AD530" i="59"/>
  <c r="AC530" i="59"/>
  <c r="AB530" i="59"/>
  <c r="AA530" i="59"/>
  <c r="Z530" i="59"/>
  <c r="Y530" i="59"/>
  <c r="X530" i="59"/>
  <c r="W530" i="59"/>
  <c r="V530" i="59"/>
  <c r="U530" i="59"/>
  <c r="T530" i="59"/>
  <c r="S530" i="59"/>
  <c r="R530" i="59"/>
  <c r="Q530" i="59"/>
  <c r="P530" i="59"/>
  <c r="O530" i="59"/>
  <c r="N530" i="59"/>
  <c r="M530" i="59"/>
  <c r="L530" i="59"/>
  <c r="K530" i="59"/>
  <c r="J530" i="59"/>
  <c r="I530" i="59"/>
  <c r="H530" i="59"/>
  <c r="G530" i="59"/>
  <c r="F530" i="59"/>
  <c r="E530" i="59"/>
  <c r="D530" i="59"/>
  <c r="C530" i="59"/>
  <c r="KQ447" i="59"/>
  <c r="KN447" i="59"/>
  <c r="KM447" i="59"/>
  <c r="KP447" i="59"/>
  <c r="KK447" i="59"/>
  <c r="KO447" i="59"/>
  <c r="KL447" i="59"/>
  <c r="KH447" i="59"/>
  <c r="KI447" i="59"/>
  <c r="KJ447" i="59"/>
  <c r="KG447" i="59"/>
  <c r="KE447" i="59"/>
  <c r="KC447" i="59"/>
  <c r="KF447" i="59"/>
  <c r="KD447" i="59"/>
  <c r="JY447" i="59"/>
  <c r="JX447" i="59"/>
  <c r="KB447" i="59"/>
  <c r="JZ447" i="59"/>
  <c r="KA447" i="59"/>
  <c r="JV447" i="59"/>
  <c r="JW447" i="59"/>
  <c r="JU447" i="59"/>
  <c r="JS447" i="59"/>
  <c r="JR447" i="59"/>
  <c r="JQ447" i="59"/>
  <c r="JP447" i="59"/>
  <c r="JO447" i="59"/>
  <c r="JT447" i="59"/>
  <c r="JN447" i="59"/>
  <c r="JM447" i="59"/>
  <c r="JL447" i="59"/>
  <c r="JK447" i="59"/>
  <c r="JJ447" i="59"/>
  <c r="JH447" i="59"/>
  <c r="JG447" i="59"/>
  <c r="JF447" i="59"/>
  <c r="JE447" i="59"/>
  <c r="JD447" i="59"/>
  <c r="JC447" i="59"/>
  <c r="JB447" i="59"/>
  <c r="JA447" i="59"/>
  <c r="IZ447" i="59"/>
  <c r="IY447" i="59"/>
  <c r="IX447" i="59"/>
  <c r="IW447" i="59"/>
  <c r="IV447" i="59"/>
  <c r="IU447" i="59"/>
  <c r="IT447" i="59"/>
  <c r="IS447" i="59"/>
  <c r="JI447" i="59"/>
  <c r="IR447" i="59"/>
  <c r="IQ447" i="59"/>
  <c r="IP447" i="59"/>
  <c r="IO447" i="59"/>
  <c r="IN447" i="59"/>
  <c r="IM447" i="59"/>
  <c r="IL447" i="59"/>
  <c r="IK447" i="59"/>
  <c r="IJ447" i="59"/>
  <c r="II447" i="59"/>
  <c r="IH447" i="59"/>
  <c r="IG447" i="59"/>
  <c r="IF447" i="59"/>
  <c r="IE447" i="59"/>
  <c r="ID447" i="59"/>
  <c r="IC447" i="59"/>
  <c r="IB447" i="59"/>
  <c r="IA447" i="59"/>
  <c r="HZ447" i="59"/>
  <c r="HY447" i="59"/>
  <c r="HX447" i="59"/>
  <c r="HW447" i="59"/>
  <c r="HV447" i="59"/>
  <c r="HU447" i="59"/>
  <c r="HP447" i="59"/>
  <c r="HK447" i="59"/>
  <c r="HO447" i="59"/>
  <c r="HJ447" i="59"/>
  <c r="HI447" i="59"/>
  <c r="HH447" i="59"/>
  <c r="HG447" i="59"/>
  <c r="HF447" i="59"/>
  <c r="HE447" i="59"/>
  <c r="HD447" i="59"/>
  <c r="HC447" i="59"/>
  <c r="HB447" i="59"/>
  <c r="HA447" i="59"/>
  <c r="GZ447" i="59"/>
  <c r="HT447" i="59"/>
  <c r="HN447" i="59"/>
  <c r="HS447" i="59"/>
  <c r="HM447" i="59"/>
  <c r="HR447" i="59"/>
  <c r="HL447" i="59"/>
  <c r="HQ447" i="59"/>
  <c r="GY447" i="59"/>
  <c r="GX447" i="59"/>
  <c r="GW447" i="59"/>
  <c r="GV447" i="59"/>
  <c r="GU447" i="59"/>
  <c r="GT447" i="59"/>
  <c r="GS447" i="59"/>
  <c r="GR447" i="59"/>
  <c r="GQ447" i="59"/>
  <c r="GP447" i="59"/>
  <c r="GO447" i="59"/>
  <c r="GN447" i="59"/>
  <c r="GM447" i="59"/>
  <c r="GL447" i="59"/>
  <c r="GK447" i="59"/>
  <c r="GJ447" i="59"/>
  <c r="GI447" i="59"/>
  <c r="GH447" i="59"/>
  <c r="GG447" i="59"/>
  <c r="GF447" i="59"/>
  <c r="GE447" i="59"/>
  <c r="GD447" i="59"/>
  <c r="GC447" i="59"/>
  <c r="GB447" i="59"/>
  <c r="GA447" i="59"/>
  <c r="FZ447" i="59"/>
  <c r="FY447" i="59"/>
  <c r="FX447" i="59"/>
  <c r="FW447" i="59"/>
  <c r="FV447" i="59"/>
  <c r="FU447" i="59"/>
  <c r="FT447" i="59"/>
  <c r="FS447" i="59"/>
  <c r="FR447" i="59"/>
  <c r="FQ447" i="59"/>
  <c r="FP447" i="59"/>
  <c r="FO447" i="59"/>
  <c r="FN447" i="59"/>
  <c r="FM447" i="59"/>
  <c r="FL447" i="59"/>
  <c r="FK447" i="59"/>
  <c r="FJ447" i="59"/>
  <c r="FI447" i="59"/>
  <c r="FH447" i="59"/>
  <c r="FG447" i="59"/>
  <c r="FF447" i="59"/>
  <c r="FE447" i="59"/>
  <c r="FD447" i="59"/>
  <c r="FC447" i="59"/>
  <c r="FB447" i="59"/>
  <c r="FA447" i="59"/>
  <c r="EZ447" i="59"/>
  <c r="EY447" i="59"/>
  <c r="EX447" i="59"/>
  <c r="EW447" i="59"/>
  <c r="EV447" i="59"/>
  <c r="EU447" i="59"/>
  <c r="ET447" i="59"/>
  <c r="ES447" i="59"/>
  <c r="ER447" i="59"/>
  <c r="EQ447" i="59"/>
  <c r="EP447" i="59"/>
  <c r="EO447" i="59"/>
  <c r="EN447" i="59"/>
  <c r="EM447" i="59"/>
  <c r="EL447" i="59"/>
  <c r="EK447" i="59"/>
  <c r="EJ447" i="59"/>
  <c r="EI447" i="59"/>
  <c r="EH447" i="59"/>
  <c r="EG447" i="59"/>
  <c r="EF447" i="59"/>
  <c r="EE447" i="59"/>
  <c r="ED447" i="59"/>
  <c r="EC447" i="59"/>
  <c r="EB447" i="59"/>
  <c r="EA447" i="59"/>
  <c r="DZ447" i="59"/>
  <c r="DY447" i="59"/>
  <c r="DX447" i="59"/>
  <c r="DW447" i="59"/>
  <c r="DV447" i="59"/>
  <c r="DU447" i="59"/>
  <c r="DT447" i="59"/>
  <c r="DS447" i="59"/>
  <c r="DR447" i="59"/>
  <c r="DQ447" i="59"/>
  <c r="DP447" i="59"/>
  <c r="DO447" i="59"/>
  <c r="DN447" i="59"/>
  <c r="DM447" i="59"/>
  <c r="DL447" i="59"/>
  <c r="DK447" i="59"/>
  <c r="DJ447" i="59"/>
  <c r="DI447" i="59"/>
  <c r="DH447" i="59"/>
  <c r="DG447" i="59"/>
  <c r="DF447" i="59"/>
  <c r="DE447" i="59"/>
  <c r="DD447" i="59"/>
  <c r="DC447" i="59"/>
  <c r="DB447" i="59"/>
  <c r="DA447" i="59"/>
  <c r="CZ447" i="59"/>
  <c r="CY447" i="59"/>
  <c r="CX447" i="59"/>
  <c r="CW447" i="59"/>
  <c r="CV447" i="59"/>
  <c r="CU447" i="59"/>
  <c r="CT447" i="59"/>
  <c r="CS447" i="59"/>
  <c r="CR447" i="59"/>
  <c r="CQ447" i="59"/>
  <c r="CP447" i="59"/>
  <c r="CO447" i="59"/>
  <c r="CN447" i="59"/>
  <c r="CM447" i="59"/>
  <c r="CL447" i="59"/>
  <c r="CK447" i="59"/>
  <c r="CJ447" i="59"/>
  <c r="CI447" i="59"/>
  <c r="CH447" i="59"/>
  <c r="CG447" i="59"/>
  <c r="CF447" i="59"/>
  <c r="CE447" i="59"/>
  <c r="CD447" i="59"/>
  <c r="CC447" i="59"/>
  <c r="CB447" i="59"/>
  <c r="CA447" i="59"/>
  <c r="BZ447" i="59"/>
  <c r="BY447" i="59"/>
  <c r="BX447" i="59"/>
  <c r="BW447" i="59"/>
  <c r="BV447" i="59"/>
  <c r="BU447" i="59"/>
  <c r="BT447" i="59"/>
  <c r="BS447" i="59"/>
  <c r="BR447" i="59"/>
  <c r="BQ447" i="59"/>
  <c r="BP447" i="59"/>
  <c r="BO447" i="59"/>
  <c r="BN447" i="59"/>
  <c r="BM447" i="59"/>
  <c r="BL447" i="59"/>
  <c r="BK447" i="59"/>
  <c r="BJ447" i="59"/>
  <c r="BI447" i="59"/>
  <c r="BH447" i="59"/>
  <c r="BG447" i="59"/>
  <c r="BF447" i="59"/>
  <c r="BE447" i="59"/>
  <c r="BD447" i="59"/>
  <c r="BC447" i="59"/>
  <c r="BB447" i="59"/>
  <c r="BA447" i="59"/>
  <c r="AZ447" i="59"/>
  <c r="AY447" i="59"/>
  <c r="AX447" i="59"/>
  <c r="AW447" i="59"/>
  <c r="AV447" i="59"/>
  <c r="AU447" i="59"/>
  <c r="AT447" i="59"/>
  <c r="AS447" i="59"/>
  <c r="AR447" i="59"/>
  <c r="AQ447" i="59"/>
  <c r="AP447" i="59"/>
  <c r="AO447" i="59"/>
  <c r="AN447" i="59"/>
  <c r="AM447" i="59"/>
  <c r="AL447" i="59"/>
  <c r="AK447" i="59"/>
  <c r="AJ447" i="59"/>
  <c r="AI447" i="59"/>
  <c r="AH447" i="59"/>
  <c r="AG447" i="59"/>
  <c r="AF447" i="59"/>
  <c r="AE447" i="59"/>
  <c r="AD447" i="59"/>
  <c r="AC447" i="59"/>
  <c r="AB447" i="59"/>
  <c r="AA447" i="59"/>
  <c r="Z447" i="59"/>
  <c r="Y447" i="59"/>
  <c r="X447" i="59"/>
  <c r="W447" i="59"/>
  <c r="V447" i="59"/>
  <c r="U447" i="59"/>
  <c r="T447" i="59"/>
  <c r="S447" i="59"/>
  <c r="R447" i="59"/>
  <c r="Q447" i="59"/>
  <c r="P447" i="59"/>
  <c r="O447" i="59"/>
  <c r="N447" i="59"/>
  <c r="M447" i="59"/>
  <c r="L447" i="59"/>
  <c r="K447" i="59"/>
  <c r="J447" i="59"/>
  <c r="I447" i="59"/>
  <c r="H447" i="59"/>
  <c r="G447" i="59"/>
  <c r="F447" i="59"/>
  <c r="E447" i="59"/>
  <c r="D447" i="59"/>
  <c r="C447" i="59"/>
  <c r="KQ532" i="59"/>
  <c r="KO532" i="59"/>
  <c r="KN532" i="59"/>
  <c r="KM532" i="59"/>
  <c r="KK532" i="59"/>
  <c r="KJ532" i="59"/>
  <c r="KI532" i="59"/>
  <c r="KH532" i="59"/>
  <c r="KG532" i="59"/>
  <c r="KP532" i="59"/>
  <c r="KL532" i="59"/>
  <c r="KF532" i="59"/>
  <c r="KE532" i="59"/>
  <c r="KD532" i="59"/>
  <c r="KA532" i="59"/>
  <c r="KC532" i="59"/>
  <c r="KB532" i="59"/>
  <c r="JZ532" i="59"/>
  <c r="JY532" i="59"/>
  <c r="JX532" i="59"/>
  <c r="JW532" i="59"/>
  <c r="JV532" i="59"/>
  <c r="JU532" i="59"/>
  <c r="JT532" i="59"/>
  <c r="JS532" i="59"/>
  <c r="JR532" i="59"/>
  <c r="JQ532" i="59"/>
  <c r="JP532" i="59"/>
  <c r="JO532" i="59"/>
  <c r="JN532" i="59"/>
  <c r="JM532" i="59"/>
  <c r="JL532" i="59"/>
  <c r="JK532" i="59"/>
  <c r="JJ532" i="59"/>
  <c r="JG532" i="59"/>
  <c r="JF532" i="59"/>
  <c r="JH532" i="59"/>
  <c r="JE532" i="59"/>
  <c r="JA532" i="59"/>
  <c r="IZ532" i="59"/>
  <c r="IY532" i="59"/>
  <c r="IX532" i="59"/>
  <c r="IW532" i="59"/>
  <c r="IV532" i="59"/>
  <c r="IU532" i="59"/>
  <c r="IT532" i="59"/>
  <c r="IS532" i="59"/>
  <c r="JI532" i="59"/>
  <c r="JB532" i="59"/>
  <c r="JD532" i="59"/>
  <c r="IR532" i="59"/>
  <c r="IQ532" i="59"/>
  <c r="IP532" i="59"/>
  <c r="IO532" i="59"/>
  <c r="IN532" i="59"/>
  <c r="IM532" i="59"/>
  <c r="IL532" i="59"/>
  <c r="IK532" i="59"/>
  <c r="IJ532" i="59"/>
  <c r="II532" i="59"/>
  <c r="IH532" i="59"/>
  <c r="JC532" i="59"/>
  <c r="IG532" i="59"/>
  <c r="IF532" i="59"/>
  <c r="IE532" i="59"/>
  <c r="ID532" i="59"/>
  <c r="IC532" i="59"/>
  <c r="IB532" i="59"/>
  <c r="IA532" i="59"/>
  <c r="HZ532" i="59"/>
  <c r="HY532" i="59"/>
  <c r="HX532" i="59"/>
  <c r="HW532" i="59"/>
  <c r="HV532" i="59"/>
  <c r="HU532" i="59"/>
  <c r="HT532" i="59"/>
  <c r="HS532" i="59"/>
  <c r="HR532" i="59"/>
  <c r="HQ532" i="59"/>
  <c r="HP532" i="59"/>
  <c r="HO532" i="59"/>
  <c r="HN532" i="59"/>
  <c r="HM532" i="59"/>
  <c r="HL532" i="59"/>
  <c r="HK532" i="59"/>
  <c r="HJ532" i="59"/>
  <c r="HI532" i="59"/>
  <c r="HH532" i="59"/>
  <c r="HG532" i="59"/>
  <c r="HF532" i="59"/>
  <c r="HE532" i="59"/>
  <c r="HD532" i="59"/>
  <c r="HC532" i="59"/>
  <c r="HB532" i="59"/>
  <c r="HA532" i="59"/>
  <c r="GZ532" i="59"/>
  <c r="GY532" i="59"/>
  <c r="GX532" i="59"/>
  <c r="GW532" i="59"/>
  <c r="GV532" i="59"/>
  <c r="GU532" i="59"/>
  <c r="GT532" i="59"/>
  <c r="GS532" i="59"/>
  <c r="GR532" i="59"/>
  <c r="GQ532" i="59"/>
  <c r="GP532" i="59"/>
  <c r="GO532" i="59"/>
  <c r="GN532" i="59"/>
  <c r="GM532" i="59"/>
  <c r="GL532" i="59"/>
  <c r="GK532" i="59"/>
  <c r="GJ532" i="59"/>
  <c r="GI532" i="59"/>
  <c r="GH532" i="59"/>
  <c r="GG532" i="59"/>
  <c r="GF532" i="59"/>
  <c r="GE532" i="59"/>
  <c r="GD532" i="59"/>
  <c r="GC532" i="59"/>
  <c r="GB532" i="59"/>
  <c r="GA532" i="59"/>
  <c r="FZ532" i="59"/>
  <c r="FY532" i="59"/>
  <c r="FX532" i="59"/>
  <c r="FW532" i="59"/>
  <c r="FV532" i="59"/>
  <c r="FU532" i="59"/>
  <c r="FT532" i="59"/>
  <c r="FS532" i="59"/>
  <c r="FR532" i="59"/>
  <c r="FQ532" i="59"/>
  <c r="FP532" i="59"/>
  <c r="FO532" i="59"/>
  <c r="FN532" i="59"/>
  <c r="FM532" i="59"/>
  <c r="FL532" i="59"/>
  <c r="FK532" i="59"/>
  <c r="FJ532" i="59"/>
  <c r="FI532" i="59"/>
  <c r="FH532" i="59"/>
  <c r="FG532" i="59"/>
  <c r="FF532" i="59"/>
  <c r="FE532" i="59"/>
  <c r="FD532" i="59"/>
  <c r="FC532" i="59"/>
  <c r="FB532" i="59"/>
  <c r="FA532" i="59"/>
  <c r="EZ532" i="59"/>
  <c r="EY532" i="59"/>
  <c r="EX532" i="59"/>
  <c r="EW532" i="59"/>
  <c r="EV532" i="59"/>
  <c r="EU532" i="59"/>
  <c r="ET532" i="59"/>
  <c r="ES532" i="59"/>
  <c r="ER532" i="59"/>
  <c r="EQ532" i="59"/>
  <c r="EP532" i="59"/>
  <c r="EO532" i="59"/>
  <c r="EN532" i="59"/>
  <c r="EM532" i="59"/>
  <c r="EL532" i="59"/>
  <c r="EK532" i="59"/>
  <c r="EJ532" i="59"/>
  <c r="EI532" i="59"/>
  <c r="EH532" i="59"/>
  <c r="EG532" i="59"/>
  <c r="EF532" i="59"/>
  <c r="EE532" i="59"/>
  <c r="ED532" i="59"/>
  <c r="EC532" i="59"/>
  <c r="EB532" i="59"/>
  <c r="EA532" i="59"/>
  <c r="DZ532" i="59"/>
  <c r="DY532" i="59"/>
  <c r="DX532" i="59"/>
  <c r="DW532" i="59"/>
  <c r="DV532" i="59"/>
  <c r="DU532" i="59"/>
  <c r="DT532" i="59"/>
  <c r="DS532" i="59"/>
  <c r="DR532" i="59"/>
  <c r="DQ532" i="59"/>
  <c r="DP532" i="59"/>
  <c r="DO532" i="59"/>
  <c r="DN532" i="59"/>
  <c r="DM532" i="59"/>
  <c r="DL532" i="59"/>
  <c r="DK532" i="59"/>
  <c r="DJ532" i="59"/>
  <c r="DI532" i="59"/>
  <c r="DH532" i="59"/>
  <c r="DG532" i="59"/>
  <c r="DF532" i="59"/>
  <c r="DE532" i="59"/>
  <c r="DD532" i="59"/>
  <c r="DC532" i="59"/>
  <c r="DB532" i="59"/>
  <c r="DA532" i="59"/>
  <c r="CZ532" i="59"/>
  <c r="CY532" i="59"/>
  <c r="CX532" i="59"/>
  <c r="CW532" i="59"/>
  <c r="CV532" i="59"/>
  <c r="CU532" i="59"/>
  <c r="CT532" i="59"/>
  <c r="CS532" i="59"/>
  <c r="CR532" i="59"/>
  <c r="CQ532" i="59"/>
  <c r="CP532" i="59"/>
  <c r="CO532" i="59"/>
  <c r="CN532" i="59"/>
  <c r="CM532" i="59"/>
  <c r="CL532" i="59"/>
  <c r="CK532" i="59"/>
  <c r="CJ532" i="59"/>
  <c r="CI532" i="59"/>
  <c r="CH532" i="59"/>
  <c r="CG532" i="59"/>
  <c r="CF532" i="59"/>
  <c r="CE532" i="59"/>
  <c r="CD532" i="59"/>
  <c r="CC532" i="59"/>
  <c r="CB532" i="59"/>
  <c r="CA532" i="59"/>
  <c r="BZ532" i="59"/>
  <c r="BY532" i="59"/>
  <c r="BX532" i="59"/>
  <c r="BW532" i="59"/>
  <c r="BV532" i="59"/>
  <c r="BU532" i="59"/>
  <c r="BT532" i="59"/>
  <c r="BS532" i="59"/>
  <c r="BR532" i="59"/>
  <c r="BQ532" i="59"/>
  <c r="BP532" i="59"/>
  <c r="BO532" i="59"/>
  <c r="BN532" i="59"/>
  <c r="BM532" i="59"/>
  <c r="BL532" i="59"/>
  <c r="BK532" i="59"/>
  <c r="BJ532" i="59"/>
  <c r="BI532" i="59"/>
  <c r="BH532" i="59"/>
  <c r="BG532" i="59"/>
  <c r="BF532" i="59"/>
  <c r="BE532" i="59"/>
  <c r="BD532" i="59"/>
  <c r="BC532" i="59"/>
  <c r="BB532" i="59"/>
  <c r="BA532" i="59"/>
  <c r="AZ532" i="59"/>
  <c r="AY532" i="59"/>
  <c r="AX532" i="59"/>
  <c r="AW532" i="59"/>
  <c r="AV532" i="59"/>
  <c r="AU532" i="59"/>
  <c r="AT532" i="59"/>
  <c r="AS532" i="59"/>
  <c r="AR532" i="59"/>
  <c r="AQ532" i="59"/>
  <c r="AP532" i="59"/>
  <c r="AO532" i="59"/>
  <c r="AN532" i="59"/>
  <c r="AM532" i="59"/>
  <c r="AL532" i="59"/>
  <c r="AK532" i="59"/>
  <c r="AJ532" i="59"/>
  <c r="AI532" i="59"/>
  <c r="AH532" i="59"/>
  <c r="AG532" i="59"/>
  <c r="AF532" i="59"/>
  <c r="AE532" i="59"/>
  <c r="AD532" i="59"/>
  <c r="AC532" i="59"/>
  <c r="AB532" i="59"/>
  <c r="AA532" i="59"/>
  <c r="Z532" i="59"/>
  <c r="Y532" i="59"/>
  <c r="X532" i="59"/>
  <c r="W532" i="59"/>
  <c r="V532" i="59"/>
  <c r="U532" i="59"/>
  <c r="T532" i="59"/>
  <c r="S532" i="59"/>
  <c r="R532" i="59"/>
  <c r="Q532" i="59"/>
  <c r="P532" i="59"/>
  <c r="O532" i="59"/>
  <c r="N532" i="59"/>
  <c r="M532" i="59"/>
  <c r="L532" i="59"/>
  <c r="K532" i="59"/>
  <c r="J532" i="59"/>
  <c r="I532" i="59"/>
  <c r="H532" i="59"/>
  <c r="G532" i="59"/>
  <c r="F532" i="59"/>
  <c r="E532" i="59"/>
  <c r="D532" i="59"/>
  <c r="C532" i="59"/>
  <c r="KQ469" i="59"/>
  <c r="KP469" i="59"/>
  <c r="KO469" i="59"/>
  <c r="KN469" i="59"/>
  <c r="KM469" i="59"/>
  <c r="KK469" i="59"/>
  <c r="KJ469" i="59"/>
  <c r="KI469" i="59"/>
  <c r="KH469" i="59"/>
  <c r="KG469" i="59"/>
  <c r="KF469" i="59"/>
  <c r="KL469" i="59"/>
  <c r="KE469" i="59"/>
  <c r="KC469" i="59"/>
  <c r="KD469" i="59"/>
  <c r="KB469" i="59"/>
  <c r="JZ469" i="59"/>
  <c r="JY469" i="59"/>
  <c r="JX469" i="59"/>
  <c r="JW469" i="59"/>
  <c r="JV469" i="59"/>
  <c r="JU469" i="59"/>
  <c r="KA469" i="59"/>
  <c r="JQ469" i="59"/>
  <c r="JR469" i="59"/>
  <c r="JP469" i="59"/>
  <c r="JO469" i="59"/>
  <c r="JN469" i="59"/>
  <c r="JK469" i="59"/>
  <c r="JS469" i="59"/>
  <c r="JM469" i="59"/>
  <c r="JG469" i="59"/>
  <c r="JF469" i="59"/>
  <c r="JH469" i="59"/>
  <c r="JL469" i="59"/>
  <c r="JI469" i="59"/>
  <c r="JT469" i="59"/>
  <c r="JJ469" i="59"/>
  <c r="JA469" i="59"/>
  <c r="IZ469" i="59"/>
  <c r="IY469" i="59"/>
  <c r="IX469" i="59"/>
  <c r="IW469" i="59"/>
  <c r="IV469" i="59"/>
  <c r="IU469" i="59"/>
  <c r="IT469" i="59"/>
  <c r="IS469" i="59"/>
  <c r="JB469" i="59"/>
  <c r="JC469" i="59"/>
  <c r="JE469" i="59"/>
  <c r="IR469" i="59"/>
  <c r="IQ469" i="59"/>
  <c r="IP469" i="59"/>
  <c r="IO469" i="59"/>
  <c r="IN469" i="59"/>
  <c r="IM469" i="59"/>
  <c r="IL469" i="59"/>
  <c r="IK469" i="59"/>
  <c r="IJ469" i="59"/>
  <c r="II469" i="59"/>
  <c r="IH469" i="59"/>
  <c r="IG469" i="59"/>
  <c r="JD469" i="59"/>
  <c r="IF469" i="59"/>
  <c r="IE469" i="59"/>
  <c r="ID469" i="59"/>
  <c r="IC469" i="59"/>
  <c r="IB469" i="59"/>
  <c r="IA469" i="59"/>
  <c r="HZ469" i="59"/>
  <c r="HY469" i="59"/>
  <c r="HX469" i="59"/>
  <c r="HW469" i="59"/>
  <c r="HV469" i="59"/>
  <c r="HU469" i="59"/>
  <c r="HT469" i="59"/>
  <c r="HS469" i="59"/>
  <c r="HR469" i="59"/>
  <c r="HQ469" i="59"/>
  <c r="HP469" i="59"/>
  <c r="HO469" i="59"/>
  <c r="HN469" i="59"/>
  <c r="HM469" i="59"/>
  <c r="HL469" i="59"/>
  <c r="HK469" i="59"/>
  <c r="HJ469" i="59"/>
  <c r="HI469" i="59"/>
  <c r="HH469" i="59"/>
  <c r="HG469" i="59"/>
  <c r="HF469" i="59"/>
  <c r="HE469" i="59"/>
  <c r="HD469" i="59"/>
  <c r="HC469" i="59"/>
  <c r="HB469" i="59"/>
  <c r="HA469" i="59"/>
  <c r="GZ469" i="59"/>
  <c r="GY469" i="59"/>
  <c r="GX469" i="59"/>
  <c r="GW469" i="59"/>
  <c r="GV469" i="59"/>
  <c r="GU469" i="59"/>
  <c r="GT469" i="59"/>
  <c r="GS469" i="59"/>
  <c r="GR469" i="59"/>
  <c r="GQ469" i="59"/>
  <c r="GP469" i="59"/>
  <c r="GO469" i="59"/>
  <c r="GN469" i="59"/>
  <c r="GM469" i="59"/>
  <c r="GL469" i="59"/>
  <c r="GK469" i="59"/>
  <c r="GJ469" i="59"/>
  <c r="GI469" i="59"/>
  <c r="GH469" i="59"/>
  <c r="GG469" i="59"/>
  <c r="GF469" i="59"/>
  <c r="GE469" i="59"/>
  <c r="GD469" i="59"/>
  <c r="GC469" i="59"/>
  <c r="GB469" i="59"/>
  <c r="GA469" i="59"/>
  <c r="FZ469" i="59"/>
  <c r="FY469" i="59"/>
  <c r="FX469" i="59"/>
  <c r="FW469" i="59"/>
  <c r="FV469" i="59"/>
  <c r="FU469" i="59"/>
  <c r="FT469" i="59"/>
  <c r="FS469" i="59"/>
  <c r="FR469" i="59"/>
  <c r="FQ469" i="59"/>
  <c r="FP469" i="59"/>
  <c r="FO469" i="59"/>
  <c r="FN469" i="59"/>
  <c r="FM469" i="59"/>
  <c r="FL469" i="59"/>
  <c r="FK469" i="59"/>
  <c r="FJ469" i="59"/>
  <c r="FI469" i="59"/>
  <c r="FH469" i="59"/>
  <c r="FG469" i="59"/>
  <c r="FF469" i="59"/>
  <c r="FE469" i="59"/>
  <c r="FD469" i="59"/>
  <c r="FC469" i="59"/>
  <c r="FB469" i="59"/>
  <c r="FA469" i="59"/>
  <c r="EZ469" i="59"/>
  <c r="EY469" i="59"/>
  <c r="EX469" i="59"/>
  <c r="EW469" i="59"/>
  <c r="EV469" i="59"/>
  <c r="EU469" i="59"/>
  <c r="ET469" i="59"/>
  <c r="ES469" i="59"/>
  <c r="ER469" i="59"/>
  <c r="EQ469" i="59"/>
  <c r="EP469" i="59"/>
  <c r="EO469" i="59"/>
  <c r="EN469" i="59"/>
  <c r="EM469" i="59"/>
  <c r="EL469" i="59"/>
  <c r="EK469" i="59"/>
  <c r="EJ469" i="59"/>
  <c r="EI469" i="59"/>
  <c r="EH469" i="59"/>
  <c r="EG469" i="59"/>
  <c r="EF469" i="59"/>
  <c r="EE469" i="59"/>
  <c r="ED469" i="59"/>
  <c r="EC469" i="59"/>
  <c r="EB469" i="59"/>
  <c r="EA469" i="59"/>
  <c r="DZ469" i="59"/>
  <c r="DY469" i="59"/>
  <c r="DX469" i="59"/>
  <c r="DW469" i="59"/>
  <c r="DV469" i="59"/>
  <c r="DU469" i="59"/>
  <c r="DT469" i="59"/>
  <c r="DS469" i="59"/>
  <c r="DR469" i="59"/>
  <c r="DQ469" i="59"/>
  <c r="DP469" i="59"/>
  <c r="DO469" i="59"/>
  <c r="DN469" i="59"/>
  <c r="DM469" i="59"/>
  <c r="DL469" i="59"/>
  <c r="DK469" i="59"/>
  <c r="DJ469" i="59"/>
  <c r="DI469" i="59"/>
  <c r="DH469" i="59"/>
  <c r="DG469" i="59"/>
  <c r="DF469" i="59"/>
  <c r="DE469" i="59"/>
  <c r="DD469" i="59"/>
  <c r="DC469" i="59"/>
  <c r="DB469" i="59"/>
  <c r="DA469" i="59"/>
  <c r="CZ469" i="59"/>
  <c r="CY469" i="59"/>
  <c r="CX469" i="59"/>
  <c r="CW469" i="59"/>
  <c r="CV469" i="59"/>
  <c r="CU469" i="59"/>
  <c r="CT469" i="59"/>
  <c r="CS469" i="59"/>
  <c r="CR469" i="59"/>
  <c r="CQ469" i="59"/>
  <c r="CP469" i="59"/>
  <c r="CO469" i="59"/>
  <c r="CN469" i="59"/>
  <c r="CM469" i="59"/>
  <c r="CL469" i="59"/>
  <c r="CK469" i="59"/>
  <c r="CJ469" i="59"/>
  <c r="CI469" i="59"/>
  <c r="CH469" i="59"/>
  <c r="CG469" i="59"/>
  <c r="CF469" i="59"/>
  <c r="CE469" i="59"/>
  <c r="CD469" i="59"/>
  <c r="CC469" i="59"/>
  <c r="CB469" i="59"/>
  <c r="CA469" i="59"/>
  <c r="BZ469" i="59"/>
  <c r="BY469" i="59"/>
  <c r="BX469" i="59"/>
  <c r="BW469" i="59"/>
  <c r="BV469" i="59"/>
  <c r="BU469" i="59"/>
  <c r="BT469" i="59"/>
  <c r="BS469" i="59"/>
  <c r="BR469" i="59"/>
  <c r="BQ469" i="59"/>
  <c r="BP469" i="59"/>
  <c r="BO469" i="59"/>
  <c r="BN469" i="59"/>
  <c r="BM469" i="59"/>
  <c r="BL469" i="59"/>
  <c r="BK469" i="59"/>
  <c r="BJ469" i="59"/>
  <c r="BI469" i="59"/>
  <c r="BH469" i="59"/>
  <c r="BG469" i="59"/>
  <c r="BF469" i="59"/>
  <c r="BE469" i="59"/>
  <c r="BD469" i="59"/>
  <c r="BC469" i="59"/>
  <c r="BB469" i="59"/>
  <c r="BA469" i="59"/>
  <c r="AZ469" i="59"/>
  <c r="AY469" i="59"/>
  <c r="AX469" i="59"/>
  <c r="AW469" i="59"/>
  <c r="AV469" i="59"/>
  <c r="AU469" i="59"/>
  <c r="AT469" i="59"/>
  <c r="AS469" i="59"/>
  <c r="AR469" i="59"/>
  <c r="AQ469" i="59"/>
  <c r="AP469" i="59"/>
  <c r="AO469" i="59"/>
  <c r="AN469" i="59"/>
  <c r="AM469" i="59"/>
  <c r="AL469" i="59"/>
  <c r="AK469" i="59"/>
  <c r="AJ469" i="59"/>
  <c r="AI469" i="59"/>
  <c r="AH469" i="59"/>
  <c r="AG469" i="59"/>
  <c r="AF469" i="59"/>
  <c r="AE469" i="59"/>
  <c r="AD469" i="59"/>
  <c r="AC469" i="59"/>
  <c r="AB469" i="59"/>
  <c r="AA469" i="59"/>
  <c r="Z469" i="59"/>
  <c r="Y469" i="59"/>
  <c r="X469" i="59"/>
  <c r="W469" i="59"/>
  <c r="V469" i="59"/>
  <c r="U469" i="59"/>
  <c r="T469" i="59"/>
  <c r="S469" i="59"/>
  <c r="R469" i="59"/>
  <c r="Q469" i="59"/>
  <c r="P469" i="59"/>
  <c r="O469" i="59"/>
  <c r="N469" i="59"/>
  <c r="M469" i="59"/>
  <c r="L469" i="59"/>
  <c r="K469" i="59"/>
  <c r="J469" i="59"/>
  <c r="I469" i="59"/>
  <c r="H469" i="59"/>
  <c r="G469" i="59"/>
  <c r="F469" i="59"/>
  <c r="E469" i="59"/>
  <c r="D469" i="59"/>
  <c r="C469" i="59"/>
  <c r="KQ451" i="59"/>
  <c r="KP451" i="59"/>
  <c r="KO451" i="59"/>
  <c r="KM451" i="59"/>
  <c r="KN451" i="59"/>
  <c r="KK451" i="59"/>
  <c r="KJ451" i="59"/>
  <c r="KI451" i="59"/>
  <c r="KH451" i="59"/>
  <c r="KG451" i="59"/>
  <c r="KF451" i="59"/>
  <c r="KE451" i="59"/>
  <c r="KL451" i="59"/>
  <c r="KD451" i="59"/>
  <c r="KC451" i="59"/>
  <c r="KB451" i="59"/>
  <c r="JZ451" i="59"/>
  <c r="JY451" i="59"/>
  <c r="JX451" i="59"/>
  <c r="JW451" i="59"/>
  <c r="JV451" i="59"/>
  <c r="JU451" i="59"/>
  <c r="KA451" i="59"/>
  <c r="JQ451" i="59"/>
  <c r="JT451" i="59"/>
  <c r="JP451" i="59"/>
  <c r="JR451" i="59"/>
  <c r="JN451" i="59"/>
  <c r="JK451" i="59"/>
  <c r="JO451" i="59"/>
  <c r="JM451" i="59"/>
  <c r="JG451" i="59"/>
  <c r="JF451" i="59"/>
  <c r="JS451" i="59"/>
  <c r="JH451" i="59"/>
  <c r="JL451" i="59"/>
  <c r="JI451" i="59"/>
  <c r="JJ451" i="59"/>
  <c r="JA451" i="59"/>
  <c r="IZ451" i="59"/>
  <c r="IY451" i="59"/>
  <c r="IX451" i="59"/>
  <c r="IW451" i="59"/>
  <c r="IV451" i="59"/>
  <c r="IU451" i="59"/>
  <c r="IT451" i="59"/>
  <c r="IS451" i="59"/>
  <c r="JB451" i="59"/>
  <c r="JC451" i="59"/>
  <c r="JE451" i="59"/>
  <c r="IR451" i="59"/>
  <c r="IQ451" i="59"/>
  <c r="IP451" i="59"/>
  <c r="IO451" i="59"/>
  <c r="IN451" i="59"/>
  <c r="IM451" i="59"/>
  <c r="IL451" i="59"/>
  <c r="IK451" i="59"/>
  <c r="IJ451" i="59"/>
  <c r="II451" i="59"/>
  <c r="IH451" i="59"/>
  <c r="JD451" i="59"/>
  <c r="IG451" i="59"/>
  <c r="IF451" i="59"/>
  <c r="IE451" i="59"/>
  <c r="ID451" i="59"/>
  <c r="IC451" i="59"/>
  <c r="IB451" i="59"/>
  <c r="IA451" i="59"/>
  <c r="HZ451" i="59"/>
  <c r="HY451" i="59"/>
  <c r="HX451" i="59"/>
  <c r="HW451" i="59"/>
  <c r="HV451" i="59"/>
  <c r="HU451" i="59"/>
  <c r="HT451" i="59"/>
  <c r="HS451" i="59"/>
  <c r="HR451" i="59"/>
  <c r="HQ451" i="59"/>
  <c r="HP451" i="59"/>
  <c r="HO451" i="59"/>
  <c r="HN451" i="59"/>
  <c r="HM451" i="59"/>
  <c r="HL451" i="59"/>
  <c r="HK451" i="59"/>
  <c r="HJ451" i="59"/>
  <c r="HI451" i="59"/>
  <c r="HH451" i="59"/>
  <c r="HG451" i="59"/>
  <c r="HF451" i="59"/>
  <c r="HE451" i="59"/>
  <c r="HD451" i="59"/>
  <c r="HC451" i="59"/>
  <c r="HB451" i="59"/>
  <c r="HA451" i="59"/>
  <c r="GZ451" i="59"/>
  <c r="GY451" i="59"/>
  <c r="GX451" i="59"/>
  <c r="GW451" i="59"/>
  <c r="GV451" i="59"/>
  <c r="GU451" i="59"/>
  <c r="GT451" i="59"/>
  <c r="GS451" i="59"/>
  <c r="GR451" i="59"/>
  <c r="GQ451" i="59"/>
  <c r="GP451" i="59"/>
  <c r="GO451" i="59"/>
  <c r="GN451" i="59"/>
  <c r="GM451" i="59"/>
  <c r="GL451" i="59"/>
  <c r="GK451" i="59"/>
  <c r="GJ451" i="59"/>
  <c r="GI451" i="59"/>
  <c r="GH451" i="59"/>
  <c r="GG451" i="59"/>
  <c r="GF451" i="59"/>
  <c r="GE451" i="59"/>
  <c r="GD451" i="59"/>
  <c r="GC451" i="59"/>
  <c r="GB451" i="59"/>
  <c r="GA451" i="59"/>
  <c r="FZ451" i="59"/>
  <c r="FY451" i="59"/>
  <c r="FX451" i="59"/>
  <c r="FW451" i="59"/>
  <c r="FV451" i="59"/>
  <c r="FU451" i="59"/>
  <c r="FT451" i="59"/>
  <c r="FS451" i="59"/>
  <c r="FR451" i="59"/>
  <c r="FQ451" i="59"/>
  <c r="FP451" i="59"/>
  <c r="FO451" i="59"/>
  <c r="FN451" i="59"/>
  <c r="FM451" i="59"/>
  <c r="FL451" i="59"/>
  <c r="FK451" i="59"/>
  <c r="FJ451" i="59"/>
  <c r="FI451" i="59"/>
  <c r="FH451" i="59"/>
  <c r="FG451" i="59"/>
  <c r="FF451" i="59"/>
  <c r="FE451" i="59"/>
  <c r="FD451" i="59"/>
  <c r="FC451" i="59"/>
  <c r="FB451" i="59"/>
  <c r="FA451" i="59"/>
  <c r="EZ451" i="59"/>
  <c r="EY451" i="59"/>
  <c r="EX451" i="59"/>
  <c r="EW451" i="59"/>
  <c r="EV451" i="59"/>
  <c r="EU451" i="59"/>
  <c r="ET451" i="59"/>
  <c r="ES451" i="59"/>
  <c r="ER451" i="59"/>
  <c r="EQ451" i="59"/>
  <c r="EP451" i="59"/>
  <c r="EO451" i="59"/>
  <c r="EN451" i="59"/>
  <c r="EM451" i="59"/>
  <c r="EL451" i="59"/>
  <c r="EK451" i="59"/>
  <c r="EJ451" i="59"/>
  <c r="EI451" i="59"/>
  <c r="EH451" i="59"/>
  <c r="EG451" i="59"/>
  <c r="EF451" i="59"/>
  <c r="EE451" i="59"/>
  <c r="ED451" i="59"/>
  <c r="EC451" i="59"/>
  <c r="EB451" i="59"/>
  <c r="EA451" i="59"/>
  <c r="DZ451" i="59"/>
  <c r="DY451" i="59"/>
  <c r="DX451" i="59"/>
  <c r="DW451" i="59"/>
  <c r="DV451" i="59"/>
  <c r="DU451" i="59"/>
  <c r="DT451" i="59"/>
  <c r="DS451" i="59"/>
  <c r="DR451" i="59"/>
  <c r="DQ451" i="59"/>
  <c r="DP451" i="59"/>
  <c r="DO451" i="59"/>
  <c r="DN451" i="59"/>
  <c r="DM451" i="59"/>
  <c r="DL451" i="59"/>
  <c r="DK451" i="59"/>
  <c r="DJ451" i="59"/>
  <c r="DI451" i="59"/>
  <c r="DH451" i="59"/>
  <c r="DG451" i="59"/>
  <c r="DF451" i="59"/>
  <c r="DE451" i="59"/>
  <c r="DD451" i="59"/>
  <c r="DC451" i="59"/>
  <c r="DB451" i="59"/>
  <c r="DA451" i="59"/>
  <c r="CZ451" i="59"/>
  <c r="CY451" i="59"/>
  <c r="CX451" i="59"/>
  <c r="CW451" i="59"/>
  <c r="CV451" i="59"/>
  <c r="CU451" i="59"/>
  <c r="CT451" i="59"/>
  <c r="CS451" i="59"/>
  <c r="CR451" i="59"/>
  <c r="CQ451" i="59"/>
  <c r="CP451" i="59"/>
  <c r="CO451" i="59"/>
  <c r="CN451" i="59"/>
  <c r="CM451" i="59"/>
  <c r="CL451" i="59"/>
  <c r="CK451" i="59"/>
  <c r="CJ451" i="59"/>
  <c r="CI451" i="59"/>
  <c r="CH451" i="59"/>
  <c r="CG451" i="59"/>
  <c r="CF451" i="59"/>
  <c r="CE451" i="59"/>
  <c r="CD451" i="59"/>
  <c r="CC451" i="59"/>
  <c r="CB451" i="59"/>
  <c r="CA451" i="59"/>
  <c r="BZ451" i="59"/>
  <c r="BY451" i="59"/>
  <c r="BX451" i="59"/>
  <c r="BW451" i="59"/>
  <c r="BV451" i="59"/>
  <c r="BU451" i="59"/>
  <c r="BT451" i="59"/>
  <c r="BS451" i="59"/>
  <c r="BR451" i="59"/>
  <c r="BQ451" i="59"/>
  <c r="BP451" i="59"/>
  <c r="BO451" i="59"/>
  <c r="BN451" i="59"/>
  <c r="BM451" i="59"/>
  <c r="BL451" i="59"/>
  <c r="BK451" i="59"/>
  <c r="BJ451" i="59"/>
  <c r="BI451" i="59"/>
  <c r="BH451" i="59"/>
  <c r="BG451" i="59"/>
  <c r="BF451" i="59"/>
  <c r="BE451" i="59"/>
  <c r="BD451" i="59"/>
  <c r="BC451" i="59"/>
  <c r="BB451" i="59"/>
  <c r="BA451" i="59"/>
  <c r="AZ451" i="59"/>
  <c r="AY451" i="59"/>
  <c r="AX451" i="59"/>
  <c r="AW451" i="59"/>
  <c r="AV451" i="59"/>
  <c r="AU451" i="59"/>
  <c r="AT451" i="59"/>
  <c r="AS451" i="59"/>
  <c r="AR451" i="59"/>
  <c r="AQ451" i="59"/>
  <c r="AP451" i="59"/>
  <c r="AO451" i="59"/>
  <c r="AN451" i="59"/>
  <c r="AM451" i="59"/>
  <c r="AL451" i="59"/>
  <c r="AK451" i="59"/>
  <c r="AJ451" i="59"/>
  <c r="AI451" i="59"/>
  <c r="AH451" i="59"/>
  <c r="AG451" i="59"/>
  <c r="AF451" i="59"/>
  <c r="AE451" i="59"/>
  <c r="AD451" i="59"/>
  <c r="AC451" i="59"/>
  <c r="AB451" i="59"/>
  <c r="AA451" i="59"/>
  <c r="Z451" i="59"/>
  <c r="Y451" i="59"/>
  <c r="X451" i="59"/>
  <c r="W451" i="59"/>
  <c r="V451" i="59"/>
  <c r="U451" i="59"/>
  <c r="T451" i="59"/>
  <c r="S451" i="59"/>
  <c r="R451" i="59"/>
  <c r="Q451" i="59"/>
  <c r="P451" i="59"/>
  <c r="O451" i="59"/>
  <c r="N451" i="59"/>
  <c r="M451" i="59"/>
  <c r="L451" i="59"/>
  <c r="K451" i="59"/>
  <c r="J451" i="59"/>
  <c r="I451" i="59"/>
  <c r="H451" i="59"/>
  <c r="G451" i="59"/>
  <c r="F451" i="59"/>
  <c r="E451" i="59"/>
  <c r="D451" i="59"/>
  <c r="C451" i="59"/>
  <c r="KQ443" i="59"/>
  <c r="KP443" i="59"/>
  <c r="KO443" i="59"/>
  <c r="KL443" i="59"/>
  <c r="KN443" i="59"/>
  <c r="KM443" i="59"/>
  <c r="KK443" i="59"/>
  <c r="KH443" i="59"/>
  <c r="KI443" i="59"/>
  <c r="KJ443" i="59"/>
  <c r="KG443" i="59"/>
  <c r="KF443" i="59"/>
  <c r="KE443" i="59"/>
  <c r="KD443" i="59"/>
  <c r="KC443" i="59"/>
  <c r="KB443" i="59"/>
  <c r="KA443" i="59"/>
  <c r="JZ443" i="59"/>
  <c r="JX443" i="59"/>
  <c r="JV443" i="59"/>
  <c r="JW443" i="59"/>
  <c r="JT443" i="59"/>
  <c r="JS443" i="59"/>
  <c r="JY443" i="59"/>
  <c r="JU443" i="59"/>
  <c r="JQ443" i="59"/>
  <c r="JR443" i="59"/>
  <c r="JO443" i="59"/>
  <c r="JN443" i="59"/>
  <c r="JM443" i="59"/>
  <c r="JL443" i="59"/>
  <c r="JK443" i="59"/>
  <c r="JJ443" i="59"/>
  <c r="JI443" i="59"/>
  <c r="JH443" i="59"/>
  <c r="JP443" i="59"/>
  <c r="JF443" i="59"/>
  <c r="JE443" i="59"/>
  <c r="JD443" i="59"/>
  <c r="JB443" i="59"/>
  <c r="JA443" i="59"/>
  <c r="IZ443" i="59"/>
  <c r="IY443" i="59"/>
  <c r="IX443" i="59"/>
  <c r="IW443" i="59"/>
  <c r="IV443" i="59"/>
  <c r="IU443" i="59"/>
  <c r="IT443" i="59"/>
  <c r="IS443" i="59"/>
  <c r="JC443" i="59"/>
  <c r="JG443" i="59"/>
  <c r="IR443" i="59"/>
  <c r="IQ443" i="59"/>
  <c r="IP443" i="59"/>
  <c r="IO443" i="59"/>
  <c r="IN443" i="59"/>
  <c r="IM443" i="59"/>
  <c r="IL443" i="59"/>
  <c r="IK443" i="59"/>
  <c r="IJ443" i="59"/>
  <c r="II443" i="59"/>
  <c r="IH443" i="59"/>
  <c r="IC443" i="59"/>
  <c r="HZ443" i="59"/>
  <c r="HW443" i="59"/>
  <c r="HT443" i="59"/>
  <c r="HS443" i="59"/>
  <c r="HR443" i="59"/>
  <c r="HQ443" i="59"/>
  <c r="HP443" i="59"/>
  <c r="HO443" i="59"/>
  <c r="HN443" i="59"/>
  <c r="HM443" i="59"/>
  <c r="HL443" i="59"/>
  <c r="HK443" i="59"/>
  <c r="IG443" i="59"/>
  <c r="IB443" i="59"/>
  <c r="HY443" i="59"/>
  <c r="HV443" i="59"/>
  <c r="IF443" i="59"/>
  <c r="ID443" i="59"/>
  <c r="IA443" i="59"/>
  <c r="HX443" i="59"/>
  <c r="HJ443" i="59"/>
  <c r="HI443" i="59"/>
  <c r="HU443" i="59"/>
  <c r="IE443" i="59"/>
  <c r="HH443" i="59"/>
  <c r="HB443" i="59"/>
  <c r="HG443" i="59"/>
  <c r="HA443" i="59"/>
  <c r="HF443" i="59"/>
  <c r="GZ443" i="59"/>
  <c r="HE443" i="59"/>
  <c r="HD443" i="59"/>
  <c r="GY443" i="59"/>
  <c r="GX443" i="59"/>
  <c r="GW443" i="59"/>
  <c r="GV443" i="59"/>
  <c r="GU443" i="59"/>
  <c r="GT443" i="59"/>
  <c r="GS443" i="59"/>
  <c r="GR443" i="59"/>
  <c r="GQ443" i="59"/>
  <c r="GP443" i="59"/>
  <c r="GO443" i="59"/>
  <c r="GN443" i="59"/>
  <c r="HC443" i="59"/>
  <c r="GM443" i="59"/>
  <c r="GL443" i="59"/>
  <c r="GK443" i="59"/>
  <c r="GJ443" i="59"/>
  <c r="GI443" i="59"/>
  <c r="GH443" i="59"/>
  <c r="GG443" i="59"/>
  <c r="GF443" i="59"/>
  <c r="GE443" i="59"/>
  <c r="GD443" i="59"/>
  <c r="GC443" i="59"/>
  <c r="GB443" i="59"/>
  <c r="GA443" i="59"/>
  <c r="FZ443" i="59"/>
  <c r="FY443" i="59"/>
  <c r="FX443" i="59"/>
  <c r="FW443" i="59"/>
  <c r="FV443" i="59"/>
  <c r="FU443" i="59"/>
  <c r="FT443" i="59"/>
  <c r="FS443" i="59"/>
  <c r="FR443" i="59"/>
  <c r="FQ443" i="59"/>
  <c r="FP443" i="59"/>
  <c r="FO443" i="59"/>
  <c r="FN443" i="59"/>
  <c r="FM443" i="59"/>
  <c r="FL443" i="59"/>
  <c r="FK443" i="59"/>
  <c r="FJ443" i="59"/>
  <c r="FI443" i="59"/>
  <c r="FH443" i="59"/>
  <c r="FG443" i="59"/>
  <c r="FF443" i="59"/>
  <c r="FE443" i="59"/>
  <c r="FD443" i="59"/>
  <c r="FC443" i="59"/>
  <c r="FB443" i="59"/>
  <c r="FA443" i="59"/>
  <c r="EZ443" i="59"/>
  <c r="EY443" i="59"/>
  <c r="EX443" i="59"/>
  <c r="EW443" i="59"/>
  <c r="EV443" i="59"/>
  <c r="EU443" i="59"/>
  <c r="ET443" i="59"/>
  <c r="ES443" i="59"/>
  <c r="ER443" i="59"/>
  <c r="EQ443" i="59"/>
  <c r="EP443" i="59"/>
  <c r="EO443" i="59"/>
  <c r="EN443" i="59"/>
  <c r="EM443" i="59"/>
  <c r="EL443" i="59"/>
  <c r="EK443" i="59"/>
  <c r="EJ443" i="59"/>
  <c r="EI443" i="59"/>
  <c r="EH443" i="59"/>
  <c r="EG443" i="59"/>
  <c r="EF443" i="59"/>
  <c r="EE443" i="59"/>
  <c r="ED443" i="59"/>
  <c r="EC443" i="59"/>
  <c r="EB443" i="59"/>
  <c r="EA443" i="59"/>
  <c r="DZ443" i="59"/>
  <c r="DY443" i="59"/>
  <c r="DX443" i="59"/>
  <c r="DW443" i="59"/>
  <c r="DV443" i="59"/>
  <c r="DU443" i="59"/>
  <c r="DT443" i="59"/>
  <c r="DS443" i="59"/>
  <c r="DR443" i="59"/>
  <c r="DQ443" i="59"/>
  <c r="DP443" i="59"/>
  <c r="DO443" i="59"/>
  <c r="DN443" i="59"/>
  <c r="DM443" i="59"/>
  <c r="DL443" i="59"/>
  <c r="DK443" i="59"/>
  <c r="DJ443" i="59"/>
  <c r="DI443" i="59"/>
  <c r="DH443" i="59"/>
  <c r="DG443" i="59"/>
  <c r="DF443" i="59"/>
  <c r="DE443" i="59"/>
  <c r="DD443" i="59"/>
  <c r="DC443" i="59"/>
  <c r="DB443" i="59"/>
  <c r="DA443" i="59"/>
  <c r="CZ443" i="59"/>
  <c r="CY443" i="59"/>
  <c r="CX443" i="59"/>
  <c r="CW443" i="59"/>
  <c r="CV443" i="59"/>
  <c r="CU443" i="59"/>
  <c r="CT443" i="59"/>
  <c r="CS443" i="59"/>
  <c r="CR443" i="59"/>
  <c r="CQ443" i="59"/>
  <c r="CP443" i="59"/>
  <c r="CO443" i="59"/>
  <c r="CN443" i="59"/>
  <c r="CM443" i="59"/>
  <c r="CL443" i="59"/>
  <c r="CK443" i="59"/>
  <c r="CJ443" i="59"/>
  <c r="CI443" i="59"/>
  <c r="CH443" i="59"/>
  <c r="CG443" i="59"/>
  <c r="CF443" i="59"/>
  <c r="CE443" i="59"/>
  <c r="CD443" i="59"/>
  <c r="CC443" i="59"/>
  <c r="CB443" i="59"/>
  <c r="CA443" i="59"/>
  <c r="BZ443" i="59"/>
  <c r="BY443" i="59"/>
  <c r="BX443" i="59"/>
  <c r="BW443" i="59"/>
  <c r="BV443" i="59"/>
  <c r="BU443" i="59"/>
  <c r="BT443" i="59"/>
  <c r="BS443" i="59"/>
  <c r="BR443" i="59"/>
  <c r="BQ443" i="59"/>
  <c r="BP443" i="59"/>
  <c r="BO443" i="59"/>
  <c r="BN443" i="59"/>
  <c r="BM443" i="59"/>
  <c r="BL443" i="59"/>
  <c r="BK443" i="59"/>
  <c r="BJ443" i="59"/>
  <c r="BI443" i="59"/>
  <c r="BH443" i="59"/>
  <c r="BG443" i="59"/>
  <c r="BF443" i="59"/>
  <c r="BE443" i="59"/>
  <c r="BD443" i="59"/>
  <c r="BC443" i="59"/>
  <c r="BB443" i="59"/>
  <c r="BA443" i="59"/>
  <c r="AZ443" i="59"/>
  <c r="AY443" i="59"/>
  <c r="AX443" i="59"/>
  <c r="AW443" i="59"/>
  <c r="AV443" i="59"/>
  <c r="AU443" i="59"/>
  <c r="AT443" i="59"/>
  <c r="AS443" i="59"/>
  <c r="AR443" i="59"/>
  <c r="AQ443" i="59"/>
  <c r="AP443" i="59"/>
  <c r="AO443" i="59"/>
  <c r="AN443" i="59"/>
  <c r="AM443" i="59"/>
  <c r="AL443" i="59"/>
  <c r="AK443" i="59"/>
  <c r="AJ443" i="59"/>
  <c r="AI443" i="59"/>
  <c r="AH443" i="59"/>
  <c r="AG443" i="59"/>
  <c r="AF443" i="59"/>
  <c r="AE443" i="59"/>
  <c r="AD443" i="59"/>
  <c r="AC443" i="59"/>
  <c r="AB443" i="59"/>
  <c r="AA443" i="59"/>
  <c r="Z443" i="59"/>
  <c r="Y443" i="59"/>
  <c r="X443" i="59"/>
  <c r="W443" i="59"/>
  <c r="V443" i="59"/>
  <c r="U443" i="59"/>
  <c r="T443" i="59"/>
  <c r="S443" i="59"/>
  <c r="R443" i="59"/>
  <c r="Q443" i="59"/>
  <c r="P443" i="59"/>
  <c r="O443" i="59"/>
  <c r="N443" i="59"/>
  <c r="M443" i="59"/>
  <c r="L443" i="59"/>
  <c r="K443" i="59"/>
  <c r="J443" i="59"/>
  <c r="I443" i="59"/>
  <c r="H443" i="59"/>
  <c r="G443" i="59"/>
  <c r="F443" i="59"/>
  <c r="E443" i="59"/>
  <c r="D443" i="59"/>
  <c r="C443" i="59"/>
  <c r="KQ455" i="59"/>
  <c r="KP455" i="59"/>
  <c r="KO455" i="59"/>
  <c r="KL455" i="59"/>
  <c r="KM455" i="59"/>
  <c r="KN455" i="59"/>
  <c r="KK455" i="59"/>
  <c r="KJ455" i="59"/>
  <c r="KG455" i="59"/>
  <c r="KH455" i="59"/>
  <c r="KI455" i="59"/>
  <c r="KF455" i="59"/>
  <c r="KE455" i="59"/>
  <c r="KD455" i="59"/>
  <c r="KC455" i="59"/>
  <c r="KB455" i="59"/>
  <c r="KA455" i="59"/>
  <c r="JZ455" i="59"/>
  <c r="JU455" i="59"/>
  <c r="JY455" i="59"/>
  <c r="JV455" i="59"/>
  <c r="JT455" i="59"/>
  <c r="JX455" i="59"/>
  <c r="JS455" i="59"/>
  <c r="JW455" i="59"/>
  <c r="JR455" i="59"/>
  <c r="JQ455" i="59"/>
  <c r="JP455" i="59"/>
  <c r="JN455" i="59"/>
  <c r="JM455" i="59"/>
  <c r="JL455" i="59"/>
  <c r="JK455" i="59"/>
  <c r="JJ455" i="59"/>
  <c r="JI455" i="59"/>
  <c r="JH455" i="59"/>
  <c r="JO455" i="59"/>
  <c r="JG455" i="59"/>
  <c r="JB455" i="59"/>
  <c r="JC455" i="59"/>
  <c r="JD455" i="59"/>
  <c r="JA455" i="59"/>
  <c r="IZ455" i="59"/>
  <c r="IY455" i="59"/>
  <c r="IX455" i="59"/>
  <c r="IW455" i="59"/>
  <c r="IV455" i="59"/>
  <c r="IU455" i="59"/>
  <c r="IT455" i="59"/>
  <c r="IS455" i="59"/>
  <c r="JE455" i="59"/>
  <c r="JF455" i="59"/>
  <c r="IR455" i="59"/>
  <c r="IQ455" i="59"/>
  <c r="IP455" i="59"/>
  <c r="IO455" i="59"/>
  <c r="IN455" i="59"/>
  <c r="IM455" i="59"/>
  <c r="IL455" i="59"/>
  <c r="IK455" i="59"/>
  <c r="IJ455" i="59"/>
  <c r="II455" i="59"/>
  <c r="IE455" i="59"/>
  <c r="IB455" i="59"/>
  <c r="HY455" i="59"/>
  <c r="HV455" i="59"/>
  <c r="HT455" i="59"/>
  <c r="HS455" i="59"/>
  <c r="HR455" i="59"/>
  <c r="HQ455" i="59"/>
  <c r="HP455" i="59"/>
  <c r="HO455" i="59"/>
  <c r="HN455" i="59"/>
  <c r="HM455" i="59"/>
  <c r="HL455" i="59"/>
  <c r="HK455" i="59"/>
  <c r="IH455" i="59"/>
  <c r="ID455" i="59"/>
  <c r="IA455" i="59"/>
  <c r="HX455" i="59"/>
  <c r="HU455" i="59"/>
  <c r="IF455" i="59"/>
  <c r="IG455" i="59"/>
  <c r="IC455" i="59"/>
  <c r="HZ455" i="59"/>
  <c r="HJ455" i="59"/>
  <c r="HI455" i="59"/>
  <c r="HW455" i="59"/>
  <c r="HD455" i="59"/>
  <c r="HC455" i="59"/>
  <c r="HH455" i="59"/>
  <c r="HB455" i="59"/>
  <c r="HG455" i="59"/>
  <c r="HA455" i="59"/>
  <c r="HF455" i="59"/>
  <c r="GZ455" i="59"/>
  <c r="GY455" i="59"/>
  <c r="GX455" i="59"/>
  <c r="GW455" i="59"/>
  <c r="GV455" i="59"/>
  <c r="GU455" i="59"/>
  <c r="GT455" i="59"/>
  <c r="GS455" i="59"/>
  <c r="GR455" i="59"/>
  <c r="GQ455" i="59"/>
  <c r="GP455" i="59"/>
  <c r="GO455" i="59"/>
  <c r="GN455" i="59"/>
  <c r="GM455" i="59"/>
  <c r="HE455" i="59"/>
  <c r="GL455" i="59"/>
  <c r="GK455" i="59"/>
  <c r="GJ455" i="59"/>
  <c r="GI455" i="59"/>
  <c r="GH455" i="59"/>
  <c r="GG455" i="59"/>
  <c r="GF455" i="59"/>
  <c r="GE455" i="59"/>
  <c r="GD455" i="59"/>
  <c r="GC455" i="59"/>
  <c r="GB455" i="59"/>
  <c r="GA455" i="59"/>
  <c r="FZ455" i="59"/>
  <c r="FY455" i="59"/>
  <c r="FX455" i="59"/>
  <c r="FW455" i="59"/>
  <c r="FV455" i="59"/>
  <c r="FU455" i="59"/>
  <c r="FT455" i="59"/>
  <c r="FS455" i="59"/>
  <c r="FR455" i="59"/>
  <c r="FQ455" i="59"/>
  <c r="FP455" i="59"/>
  <c r="FO455" i="59"/>
  <c r="FN455" i="59"/>
  <c r="FM455" i="59"/>
  <c r="FL455" i="59"/>
  <c r="FK455" i="59"/>
  <c r="FJ455" i="59"/>
  <c r="FI455" i="59"/>
  <c r="FH455" i="59"/>
  <c r="FG455" i="59"/>
  <c r="FF455" i="59"/>
  <c r="FE455" i="59"/>
  <c r="FD455" i="59"/>
  <c r="FC455" i="59"/>
  <c r="FB455" i="59"/>
  <c r="FA455" i="59"/>
  <c r="EZ455" i="59"/>
  <c r="EY455" i="59"/>
  <c r="EX455" i="59"/>
  <c r="EW455" i="59"/>
  <c r="EV455" i="59"/>
  <c r="EU455" i="59"/>
  <c r="ET455" i="59"/>
  <c r="ES455" i="59"/>
  <c r="ER455" i="59"/>
  <c r="EQ455" i="59"/>
  <c r="EP455" i="59"/>
  <c r="EO455" i="59"/>
  <c r="EN455" i="59"/>
  <c r="EM455" i="59"/>
  <c r="EL455" i="59"/>
  <c r="EK455" i="59"/>
  <c r="EJ455" i="59"/>
  <c r="EI455" i="59"/>
  <c r="EH455" i="59"/>
  <c r="EG455" i="59"/>
  <c r="EF455" i="59"/>
  <c r="EE455" i="59"/>
  <c r="ED455" i="59"/>
  <c r="EC455" i="59"/>
  <c r="EB455" i="59"/>
  <c r="EA455" i="59"/>
  <c r="DZ455" i="59"/>
  <c r="DY455" i="59"/>
  <c r="DX455" i="59"/>
  <c r="DW455" i="59"/>
  <c r="DV455" i="59"/>
  <c r="DU455" i="59"/>
  <c r="DT455" i="59"/>
  <c r="DS455" i="59"/>
  <c r="DR455" i="59"/>
  <c r="DQ455" i="59"/>
  <c r="DP455" i="59"/>
  <c r="DO455" i="59"/>
  <c r="DN455" i="59"/>
  <c r="DM455" i="59"/>
  <c r="DL455" i="59"/>
  <c r="DK455" i="59"/>
  <c r="DJ455" i="59"/>
  <c r="DI455" i="59"/>
  <c r="DH455" i="59"/>
  <c r="DG455" i="59"/>
  <c r="DF455" i="59"/>
  <c r="DE455" i="59"/>
  <c r="DD455" i="59"/>
  <c r="DC455" i="59"/>
  <c r="DB455" i="59"/>
  <c r="DA455" i="59"/>
  <c r="CZ455" i="59"/>
  <c r="CY455" i="59"/>
  <c r="CX455" i="59"/>
  <c r="CW455" i="59"/>
  <c r="CV455" i="59"/>
  <c r="CU455" i="59"/>
  <c r="CT455" i="59"/>
  <c r="CS455" i="59"/>
  <c r="CR455" i="59"/>
  <c r="CQ455" i="59"/>
  <c r="CP455" i="59"/>
  <c r="CO455" i="59"/>
  <c r="CN455" i="59"/>
  <c r="CM455" i="59"/>
  <c r="CL455" i="59"/>
  <c r="CK455" i="59"/>
  <c r="CJ455" i="59"/>
  <c r="CI455" i="59"/>
  <c r="CH455" i="59"/>
  <c r="CG455" i="59"/>
  <c r="CF455" i="59"/>
  <c r="CE455" i="59"/>
  <c r="CD455" i="59"/>
  <c r="CC455" i="59"/>
  <c r="CB455" i="59"/>
  <c r="CA455" i="59"/>
  <c r="BZ455" i="59"/>
  <c r="BY455" i="59"/>
  <c r="BX455" i="59"/>
  <c r="BW455" i="59"/>
  <c r="BV455" i="59"/>
  <c r="BU455" i="59"/>
  <c r="BT455" i="59"/>
  <c r="BS455" i="59"/>
  <c r="BR455" i="59"/>
  <c r="BQ455" i="59"/>
  <c r="BP455" i="59"/>
  <c r="BO455" i="59"/>
  <c r="BN455" i="59"/>
  <c r="BM455" i="59"/>
  <c r="BL455" i="59"/>
  <c r="BK455" i="59"/>
  <c r="BJ455" i="59"/>
  <c r="BI455" i="59"/>
  <c r="BH455" i="59"/>
  <c r="BG455" i="59"/>
  <c r="BF455" i="59"/>
  <c r="BE455" i="59"/>
  <c r="BD455" i="59"/>
  <c r="BC455" i="59"/>
  <c r="BB455" i="59"/>
  <c r="BA455" i="59"/>
  <c r="AZ455" i="59"/>
  <c r="AY455" i="59"/>
  <c r="AX455" i="59"/>
  <c r="AW455" i="59"/>
  <c r="AV455" i="59"/>
  <c r="AU455" i="59"/>
  <c r="AT455" i="59"/>
  <c r="AS455" i="59"/>
  <c r="AR455" i="59"/>
  <c r="AQ455" i="59"/>
  <c r="AP455" i="59"/>
  <c r="AO455" i="59"/>
  <c r="AN455" i="59"/>
  <c r="AM455" i="59"/>
  <c r="AL455" i="59"/>
  <c r="AK455" i="59"/>
  <c r="AJ455" i="59"/>
  <c r="AI455" i="59"/>
  <c r="AH455" i="59"/>
  <c r="AG455" i="59"/>
  <c r="AF455" i="59"/>
  <c r="AE455" i="59"/>
  <c r="AD455" i="59"/>
  <c r="AC455" i="59"/>
  <c r="AB455" i="59"/>
  <c r="AA455" i="59"/>
  <c r="Z455" i="59"/>
  <c r="Y455" i="59"/>
  <c r="X455" i="59"/>
  <c r="W455" i="59"/>
  <c r="V455" i="59"/>
  <c r="U455" i="59"/>
  <c r="T455" i="59"/>
  <c r="S455" i="59"/>
  <c r="R455" i="59"/>
  <c r="Q455" i="59"/>
  <c r="P455" i="59"/>
  <c r="O455" i="59"/>
  <c r="N455" i="59"/>
  <c r="M455" i="59"/>
  <c r="L455" i="59"/>
  <c r="K455" i="59"/>
  <c r="J455" i="59"/>
  <c r="I455" i="59"/>
  <c r="H455" i="59"/>
  <c r="G455" i="59"/>
  <c r="F455" i="59"/>
  <c r="E455" i="59"/>
  <c r="D455" i="59"/>
  <c r="C455" i="59"/>
  <c r="KQ541" i="59"/>
  <c r="KP541" i="59"/>
  <c r="KN541" i="59"/>
  <c r="KM541" i="59"/>
  <c r="KO541" i="59"/>
  <c r="KK541" i="59"/>
  <c r="KJ541" i="59"/>
  <c r="KI541" i="59"/>
  <c r="KH541" i="59"/>
  <c r="KG541" i="59"/>
  <c r="KL541" i="59"/>
  <c r="KE541" i="59"/>
  <c r="KF541" i="59"/>
  <c r="KD541" i="59"/>
  <c r="KB541" i="59"/>
  <c r="KC541" i="59"/>
  <c r="KA541" i="59"/>
  <c r="JZ541" i="59"/>
  <c r="JY541" i="59"/>
  <c r="JX541" i="59"/>
  <c r="JW541" i="59"/>
  <c r="JV541" i="59"/>
  <c r="JU541" i="59"/>
  <c r="JT541" i="59"/>
  <c r="JS541" i="59"/>
  <c r="JR541" i="59"/>
  <c r="JQ541" i="59"/>
  <c r="JP541" i="59"/>
  <c r="JO541" i="59"/>
  <c r="JN541" i="59"/>
  <c r="JM541" i="59"/>
  <c r="JL541" i="59"/>
  <c r="JK541" i="59"/>
  <c r="JH541" i="59"/>
  <c r="JI541" i="59"/>
  <c r="JJ541" i="59"/>
  <c r="JG541" i="59"/>
  <c r="JF541" i="59"/>
  <c r="JB541" i="59"/>
  <c r="JC541" i="59"/>
  <c r="JD541" i="59"/>
  <c r="JA541" i="59"/>
  <c r="IZ541" i="59"/>
  <c r="IY541" i="59"/>
  <c r="IX541" i="59"/>
  <c r="IW541" i="59"/>
  <c r="IV541" i="59"/>
  <c r="IU541" i="59"/>
  <c r="IT541" i="59"/>
  <c r="IS541" i="59"/>
  <c r="JE541" i="59"/>
  <c r="IR541" i="59"/>
  <c r="IQ541" i="59"/>
  <c r="IP541" i="59"/>
  <c r="IO541" i="59"/>
  <c r="IN541" i="59"/>
  <c r="IM541" i="59"/>
  <c r="IL541" i="59"/>
  <c r="IK541" i="59"/>
  <c r="IJ541" i="59"/>
  <c r="II541" i="59"/>
  <c r="IH541" i="59"/>
  <c r="IG541" i="59"/>
  <c r="IF541" i="59"/>
  <c r="IE541" i="59"/>
  <c r="ID541" i="59"/>
  <c r="IC541" i="59"/>
  <c r="IB541" i="59"/>
  <c r="IA541" i="59"/>
  <c r="HZ541" i="59"/>
  <c r="HY541" i="59"/>
  <c r="HX541" i="59"/>
  <c r="HW541" i="59"/>
  <c r="HV541" i="59"/>
  <c r="HU541" i="59"/>
  <c r="HT541" i="59"/>
  <c r="HS541" i="59"/>
  <c r="HR541" i="59"/>
  <c r="HQ541" i="59"/>
  <c r="HP541" i="59"/>
  <c r="HO541" i="59"/>
  <c r="HN541" i="59"/>
  <c r="HM541" i="59"/>
  <c r="HL541" i="59"/>
  <c r="HK541" i="59"/>
  <c r="HJ541" i="59"/>
  <c r="HI541" i="59"/>
  <c r="HH541" i="59"/>
  <c r="HG541" i="59"/>
  <c r="HF541" i="59"/>
  <c r="HE541" i="59"/>
  <c r="HD541" i="59"/>
  <c r="HC541" i="59"/>
  <c r="HB541" i="59"/>
  <c r="HA541" i="59"/>
  <c r="GZ541" i="59"/>
  <c r="GY541" i="59"/>
  <c r="GX541" i="59"/>
  <c r="GW541" i="59"/>
  <c r="GV541" i="59"/>
  <c r="GU541" i="59"/>
  <c r="GT541" i="59"/>
  <c r="GS541" i="59"/>
  <c r="GR541" i="59"/>
  <c r="GQ541" i="59"/>
  <c r="GP541" i="59"/>
  <c r="GO541" i="59"/>
  <c r="GN541" i="59"/>
  <c r="GM541" i="59"/>
  <c r="GL541" i="59"/>
  <c r="GK541" i="59"/>
  <c r="GJ541" i="59"/>
  <c r="GI541" i="59"/>
  <c r="GH541" i="59"/>
  <c r="GG541" i="59"/>
  <c r="GF541" i="59"/>
  <c r="GE541" i="59"/>
  <c r="GD541" i="59"/>
  <c r="GC541" i="59"/>
  <c r="GB541" i="59"/>
  <c r="GA541" i="59"/>
  <c r="FZ541" i="59"/>
  <c r="FY541" i="59"/>
  <c r="FX541" i="59"/>
  <c r="FW541" i="59"/>
  <c r="FV541" i="59"/>
  <c r="FU541" i="59"/>
  <c r="FT541" i="59"/>
  <c r="FS541" i="59"/>
  <c r="FR541" i="59"/>
  <c r="FQ541" i="59"/>
  <c r="FP541" i="59"/>
  <c r="FO541" i="59"/>
  <c r="FN541" i="59"/>
  <c r="FM541" i="59"/>
  <c r="FL541" i="59"/>
  <c r="FK541" i="59"/>
  <c r="FJ541" i="59"/>
  <c r="FI541" i="59"/>
  <c r="FH541" i="59"/>
  <c r="FG541" i="59"/>
  <c r="FF541" i="59"/>
  <c r="FE541" i="59"/>
  <c r="FD541" i="59"/>
  <c r="FC541" i="59"/>
  <c r="FB541" i="59"/>
  <c r="FA541" i="59"/>
  <c r="EZ541" i="59"/>
  <c r="EY541" i="59"/>
  <c r="EX541" i="59"/>
  <c r="EW541" i="59"/>
  <c r="EV541" i="59"/>
  <c r="EU541" i="59"/>
  <c r="ET541" i="59"/>
  <c r="ES541" i="59"/>
  <c r="ER541" i="59"/>
  <c r="EQ541" i="59"/>
  <c r="EP541" i="59"/>
  <c r="EO541" i="59"/>
  <c r="EN541" i="59"/>
  <c r="EM541" i="59"/>
  <c r="EL541" i="59"/>
  <c r="EK541" i="59"/>
  <c r="EJ541" i="59"/>
  <c r="EI541" i="59"/>
  <c r="EH541" i="59"/>
  <c r="EG541" i="59"/>
  <c r="EF541" i="59"/>
  <c r="EE541" i="59"/>
  <c r="ED541" i="59"/>
  <c r="EC541" i="59"/>
  <c r="EB541" i="59"/>
  <c r="EA541" i="59"/>
  <c r="DZ541" i="59"/>
  <c r="DY541" i="59"/>
  <c r="DX541" i="59"/>
  <c r="DW541" i="59"/>
  <c r="DV541" i="59"/>
  <c r="DU541" i="59"/>
  <c r="DT541" i="59"/>
  <c r="DS541" i="59"/>
  <c r="DR541" i="59"/>
  <c r="DQ541" i="59"/>
  <c r="DP541" i="59"/>
  <c r="DO541" i="59"/>
  <c r="DN541" i="59"/>
  <c r="DM541" i="59"/>
  <c r="DL541" i="59"/>
  <c r="DK541" i="59"/>
  <c r="DJ541" i="59"/>
  <c r="DI541" i="59"/>
  <c r="DH541" i="59"/>
  <c r="DG541" i="59"/>
  <c r="DF541" i="59"/>
  <c r="DE541" i="59"/>
  <c r="DD541" i="59"/>
  <c r="DC541" i="59"/>
  <c r="DB541" i="59"/>
  <c r="DA541" i="59"/>
  <c r="CZ541" i="59"/>
  <c r="CY541" i="59"/>
  <c r="CX541" i="59"/>
  <c r="CW541" i="59"/>
  <c r="CV541" i="59"/>
  <c r="CU541" i="59"/>
  <c r="CT541" i="59"/>
  <c r="CS541" i="59"/>
  <c r="CR541" i="59"/>
  <c r="CQ541" i="59"/>
  <c r="CP541" i="59"/>
  <c r="CO541" i="59"/>
  <c r="CN541" i="59"/>
  <c r="CM541" i="59"/>
  <c r="CL541" i="59"/>
  <c r="CK541" i="59"/>
  <c r="CJ541" i="59"/>
  <c r="CI541" i="59"/>
  <c r="CH541" i="59"/>
  <c r="CG541" i="59"/>
  <c r="CF541" i="59"/>
  <c r="CE541" i="59"/>
  <c r="CD541" i="59"/>
  <c r="CC541" i="59"/>
  <c r="CB541" i="59"/>
  <c r="CA541" i="59"/>
  <c r="BZ541" i="59"/>
  <c r="BY541" i="59"/>
  <c r="BX541" i="59"/>
  <c r="BW541" i="59"/>
  <c r="BV541" i="59"/>
  <c r="BU541" i="59"/>
  <c r="BT541" i="59"/>
  <c r="BS541" i="59"/>
  <c r="BR541" i="59"/>
  <c r="BQ541" i="59"/>
  <c r="BP541" i="59"/>
  <c r="BO541" i="59"/>
  <c r="BN541" i="59"/>
  <c r="BM541" i="59"/>
  <c r="BL541" i="59"/>
  <c r="BK541" i="59"/>
  <c r="BJ541" i="59"/>
  <c r="BI541" i="59"/>
  <c r="BH541" i="59"/>
  <c r="BG541" i="59"/>
  <c r="BF541" i="59"/>
  <c r="BE541" i="59"/>
  <c r="BD541" i="59"/>
  <c r="BC541" i="59"/>
  <c r="BB541" i="59"/>
  <c r="BA541" i="59"/>
  <c r="AZ541" i="59"/>
  <c r="AY541" i="59"/>
  <c r="AX541" i="59"/>
  <c r="AW541" i="59"/>
  <c r="AV541" i="59"/>
  <c r="AU541" i="59"/>
  <c r="AT541" i="59"/>
  <c r="AS541" i="59"/>
  <c r="AR541" i="59"/>
  <c r="AQ541" i="59"/>
  <c r="AP541" i="59"/>
  <c r="AO541" i="59"/>
  <c r="AN541" i="59"/>
  <c r="AM541" i="59"/>
  <c r="AL541" i="59"/>
  <c r="AK541" i="59"/>
  <c r="AJ541" i="59"/>
  <c r="AI541" i="59"/>
  <c r="AH541" i="59"/>
  <c r="AG541" i="59"/>
  <c r="AF541" i="59"/>
  <c r="AE541" i="59"/>
  <c r="AD541" i="59"/>
  <c r="AC541" i="59"/>
  <c r="AB541" i="59"/>
  <c r="AA541" i="59"/>
  <c r="Z541" i="59"/>
  <c r="Y541" i="59"/>
  <c r="X541" i="59"/>
  <c r="W541" i="59"/>
  <c r="V541" i="59"/>
  <c r="U541" i="59"/>
  <c r="T541" i="59"/>
  <c r="S541" i="59"/>
  <c r="R541" i="59"/>
  <c r="Q541" i="59"/>
  <c r="P541" i="59"/>
  <c r="O541" i="59"/>
  <c r="N541" i="59"/>
  <c r="M541" i="59"/>
  <c r="L541" i="59"/>
  <c r="K541" i="59"/>
  <c r="J541" i="59"/>
  <c r="I541" i="59"/>
  <c r="H541" i="59"/>
  <c r="G541" i="59"/>
  <c r="F541" i="59"/>
  <c r="E541" i="59"/>
  <c r="D541" i="59"/>
  <c r="C541" i="59"/>
  <c r="AN9" i="177"/>
  <c r="AN6" i="177"/>
  <c r="AE16" i="177"/>
  <c r="AN18" i="177"/>
  <c r="AN43" i="177"/>
  <c r="AE10" i="177"/>
  <c r="AN33" i="177"/>
  <c r="AN52" i="177"/>
  <c r="AN34" i="177"/>
  <c r="AE36" i="177"/>
  <c r="AE32" i="177"/>
  <c r="AN10" i="177"/>
  <c r="AN35" i="177"/>
  <c r="AE22" i="177"/>
  <c r="O5" i="177"/>
  <c r="AE17" i="177"/>
  <c r="AN5" i="177"/>
  <c r="AO5" i="177" s="1"/>
  <c r="AE9" i="177"/>
  <c r="AN15" i="177"/>
  <c r="AE31" i="177"/>
  <c r="AE30" i="177"/>
  <c r="AN31" i="177"/>
  <c r="AE20" i="177"/>
  <c r="AE45" i="177"/>
  <c r="AE25" i="177"/>
  <c r="AN20" i="177"/>
  <c r="AN17" i="177"/>
  <c r="AE26" i="177"/>
  <c r="AN40" i="177"/>
  <c r="AE13" i="177"/>
  <c r="AE34" i="177"/>
  <c r="F53" i="177"/>
  <c r="J51" i="177"/>
  <c r="L51" i="177" s="1"/>
  <c r="AN25" i="177"/>
  <c r="AE40" i="177"/>
  <c r="AN51" i="177"/>
  <c r="AE53" i="177"/>
  <c r="K54" i="59"/>
  <c r="L52" i="177"/>
  <c r="AE54" i="177"/>
  <c r="F54" i="177"/>
  <c r="O54" i="177"/>
  <c r="C80" i="177"/>
  <c r="AN54" i="177"/>
  <c r="J54" i="177"/>
  <c r="G80" i="177"/>
  <c r="AF8" i="177"/>
  <c r="B4" i="174"/>
  <c r="B4" i="184"/>
  <c r="D4" i="184" s="1"/>
  <c r="B5" i="174"/>
  <c r="B6" i="174"/>
  <c r="R44" i="245" l="1"/>
  <c r="H144" i="246"/>
  <c r="H307" i="254"/>
  <c r="I14" i="59" s="1" a="1"/>
  <c r="I14" i="59" s="1"/>
  <c r="H307" i="256"/>
  <c r="I15" i="59" s="1" a="1"/>
  <c r="I15" i="59" s="1"/>
  <c r="H307" i="250"/>
  <c r="I12" i="59" s="1" a="1"/>
  <c r="I12" i="59" s="1"/>
  <c r="H307" i="252"/>
  <c r="I13" i="59" s="1" a="1"/>
  <c r="I13" i="59" s="1"/>
  <c r="H143" i="246"/>
  <c r="AA144" i="247"/>
  <c r="AA36" i="239"/>
  <c r="H35" i="238"/>
  <c r="AA82" i="249"/>
  <c r="H81" i="248"/>
  <c r="AA51" i="241"/>
  <c r="H50" i="240"/>
  <c r="H35" i="248"/>
  <c r="AA36" i="249"/>
  <c r="H307" i="242"/>
  <c r="I8" i="59" s="1" a="1"/>
  <c r="I8" i="59" s="1"/>
  <c r="AA97" i="245"/>
  <c r="H96" i="244"/>
  <c r="H190" i="246"/>
  <c r="AA191" i="247"/>
  <c r="AA20" i="239"/>
  <c r="H19" i="238"/>
  <c r="AA112" i="241"/>
  <c r="H111" i="240"/>
  <c r="AA191" i="241"/>
  <c r="H190" i="240"/>
  <c r="P14" i="241"/>
  <c r="P8" i="241"/>
  <c r="P6" i="241"/>
  <c r="P5" i="241"/>
  <c r="AA19" i="243"/>
  <c r="H18" i="242"/>
  <c r="H307" i="238"/>
  <c r="I6" i="59" s="1" a="1"/>
  <c r="I6" i="59" s="1"/>
  <c r="AA82" i="239"/>
  <c r="H81" i="238"/>
  <c r="AA51" i="249"/>
  <c r="H50" i="248"/>
  <c r="AA35" i="247"/>
  <c r="H34" i="246"/>
  <c r="AA222" i="249"/>
  <c r="H221" i="248"/>
  <c r="AA144" i="241"/>
  <c r="H143" i="240"/>
  <c r="AA19" i="249"/>
  <c r="H18" i="248"/>
  <c r="AA129" i="245"/>
  <c r="H128" i="244"/>
  <c r="AA113" i="243"/>
  <c r="H112" i="242"/>
  <c r="AA19" i="239"/>
  <c r="H18" i="238"/>
  <c r="AA129" i="239"/>
  <c r="H128" i="238"/>
  <c r="AA175" i="243"/>
  <c r="H174" i="242"/>
  <c r="AA67" i="249"/>
  <c r="H66" i="248"/>
  <c r="AA160" i="243"/>
  <c r="H159" i="242"/>
  <c r="AA67" i="241"/>
  <c r="H66" i="240"/>
  <c r="H66" i="244"/>
  <c r="AA67" i="245"/>
  <c r="H96" i="248"/>
  <c r="AA97" i="249"/>
  <c r="P15" i="241"/>
  <c r="P17" i="241"/>
  <c r="AA221" i="243"/>
  <c r="H220" i="242"/>
  <c r="AA221" i="249"/>
  <c r="H220" i="248"/>
  <c r="P42" i="241"/>
  <c r="P44" i="241"/>
  <c r="P84" i="241"/>
  <c r="P64" i="241"/>
  <c r="P7" i="241"/>
  <c r="P83" i="241"/>
  <c r="P82" i="241"/>
  <c r="P62" i="241"/>
  <c r="P63" i="241"/>
  <c r="P61" i="241"/>
  <c r="AA128" i="249"/>
  <c r="H127" i="248"/>
  <c r="R87" i="245"/>
  <c r="AA113" i="249"/>
  <c r="H112" i="248"/>
  <c r="AA113" i="239"/>
  <c r="H112" i="238"/>
  <c r="AA206" i="239"/>
  <c r="H205" i="238"/>
  <c r="AA206" i="247"/>
  <c r="H205" i="246"/>
  <c r="AA129" i="247"/>
  <c r="H128" i="246"/>
  <c r="AA51" i="247"/>
  <c r="H50" i="246"/>
  <c r="AA222" i="243"/>
  <c r="H221" i="242"/>
  <c r="AA222" i="239"/>
  <c r="H221" i="238"/>
  <c r="AA20" i="243"/>
  <c r="H19" i="242"/>
  <c r="AA129" i="243"/>
  <c r="H128" i="242"/>
  <c r="P53" i="245"/>
  <c r="P13" i="245"/>
  <c r="P19" i="245"/>
  <c r="P66" i="245"/>
  <c r="P56" i="245"/>
  <c r="P74" i="245"/>
  <c r="P73" i="245"/>
  <c r="P72" i="245"/>
  <c r="P67" i="245"/>
  <c r="P27" i="245"/>
  <c r="P71" i="245"/>
  <c r="P83" i="245"/>
  <c r="P30" i="245"/>
  <c r="P85" i="245"/>
  <c r="P29" i="245"/>
  <c r="P64" i="245"/>
  <c r="P54" i="245"/>
  <c r="P28" i="245"/>
  <c r="P55" i="245"/>
  <c r="P14" i="245"/>
  <c r="P82" i="245"/>
  <c r="P65" i="245"/>
  <c r="P84" i="245"/>
  <c r="R17" i="245"/>
  <c r="P24" i="239"/>
  <c r="P16" i="239"/>
  <c r="P15" i="239"/>
  <c r="AA128" i="243"/>
  <c r="H127" i="242"/>
  <c r="AA191" i="245"/>
  <c r="H190" i="244"/>
  <c r="AA206" i="243"/>
  <c r="H205" i="242"/>
  <c r="R5" i="245"/>
  <c r="R50" i="241"/>
  <c r="AA82" i="241"/>
  <c r="H81" i="240"/>
  <c r="AA20" i="247"/>
  <c r="H19" i="246"/>
  <c r="H307" i="240"/>
  <c r="I7" i="59" s="1" a="1"/>
  <c r="I7" i="59" s="1"/>
  <c r="AA66" i="249"/>
  <c r="H65" i="248"/>
  <c r="AA97" i="243"/>
  <c r="H96" i="242"/>
  <c r="AA222" i="247"/>
  <c r="H221" i="246"/>
  <c r="AA35" i="243"/>
  <c r="H34" i="242"/>
  <c r="H144" i="248"/>
  <c r="AA145" i="249"/>
  <c r="AA145" i="241"/>
  <c r="H144" i="240"/>
  <c r="AA82" i="247"/>
  <c r="H81" i="246"/>
  <c r="AA19" i="241"/>
  <c r="H18" i="240"/>
  <c r="AA36" i="247"/>
  <c r="H35" i="246"/>
  <c r="AA82" i="243"/>
  <c r="H81" i="242"/>
  <c r="AA112" i="247"/>
  <c r="H111" i="246"/>
  <c r="AA175" i="247"/>
  <c r="H174" i="246"/>
  <c r="AA206" i="249"/>
  <c r="H205" i="248"/>
  <c r="AA82" i="245"/>
  <c r="H81" i="244"/>
  <c r="AA191" i="239"/>
  <c r="H190" i="238"/>
  <c r="P21" i="241"/>
  <c r="P73" i="241"/>
  <c r="P25" i="241"/>
  <c r="P26" i="241"/>
  <c r="P27" i="241"/>
  <c r="P29" i="241"/>
  <c r="P47" i="241"/>
  <c r="P67" i="241"/>
  <c r="P53" i="241"/>
  <c r="P72" i="241"/>
  <c r="P68" i="241"/>
  <c r="P30" i="241"/>
  <c r="P52" i="241"/>
  <c r="P66" i="241"/>
  <c r="P48" i="241"/>
  <c r="AA97" i="239"/>
  <c r="H96" i="238"/>
  <c r="AA279" i="241"/>
  <c r="H278" i="240"/>
  <c r="AA66" i="245"/>
  <c r="H65" i="244"/>
  <c r="AA144" i="239"/>
  <c r="H143" i="238"/>
  <c r="H111" i="242"/>
  <c r="AA112" i="243"/>
  <c r="P7" i="245"/>
  <c r="P6" i="245"/>
  <c r="AA221" i="245"/>
  <c r="H220" i="244"/>
  <c r="P19" i="241"/>
  <c r="P16" i="241"/>
  <c r="P18" i="241"/>
  <c r="AA160" i="245"/>
  <c r="H159" i="244"/>
  <c r="AA206" i="245"/>
  <c r="H205" i="244"/>
  <c r="AA66" i="247"/>
  <c r="H65" i="246"/>
  <c r="AA66" i="243"/>
  <c r="H65" i="242"/>
  <c r="AA19" i="247"/>
  <c r="H18" i="246"/>
  <c r="AA160" i="241"/>
  <c r="H159" i="240"/>
  <c r="AA160" i="247"/>
  <c r="H159" i="246"/>
  <c r="AA175" i="239"/>
  <c r="H174" i="238"/>
  <c r="H175" i="248"/>
  <c r="AA176" i="249"/>
  <c r="P45" i="241"/>
  <c r="P22" i="241"/>
  <c r="H112" i="244"/>
  <c r="AA113" i="245"/>
  <c r="AA221" i="241"/>
  <c r="H220" i="240"/>
  <c r="AA175" i="245"/>
  <c r="H174" i="244"/>
  <c r="AA145" i="245"/>
  <c r="H144" i="244"/>
  <c r="AA145" i="239"/>
  <c r="H144" i="238"/>
  <c r="R20" i="245"/>
  <c r="AA144" i="243"/>
  <c r="H143" i="242"/>
  <c r="P6" i="239"/>
  <c r="P5" i="239"/>
  <c r="P19" i="239"/>
  <c r="AA112" i="239"/>
  <c r="H111" i="238"/>
  <c r="AA128" i="241"/>
  <c r="H127" i="240"/>
  <c r="H128" i="248"/>
  <c r="AA129" i="249"/>
  <c r="P77" i="241"/>
  <c r="P94" i="241"/>
  <c r="P35" i="241"/>
  <c r="P56" i="241"/>
  <c r="P34" i="241"/>
  <c r="P32" i="241"/>
  <c r="P57" i="241"/>
  <c r="P76" i="241"/>
  <c r="P93" i="241"/>
  <c r="P33" i="241"/>
  <c r="P55" i="241"/>
  <c r="P20" i="241"/>
  <c r="P91" i="241"/>
  <c r="P78" i="241"/>
  <c r="P85" i="241"/>
  <c r="AA176" i="245"/>
  <c r="H175" i="244"/>
  <c r="H221" i="244"/>
  <c r="AA222" i="245"/>
  <c r="AA128" i="247"/>
  <c r="H127" i="246"/>
  <c r="R41" i="241"/>
  <c r="P86" i="241"/>
  <c r="P87" i="241"/>
  <c r="AA97" i="247"/>
  <c r="H96" i="246"/>
  <c r="AA129" i="241"/>
  <c r="H128" i="240"/>
  <c r="P86" i="245"/>
  <c r="P12" i="245"/>
  <c r="P59" i="245"/>
  <c r="P69" i="245"/>
  <c r="P33" i="245"/>
  <c r="P63" i="245"/>
  <c r="AA128" i="245"/>
  <c r="H127" i="244"/>
  <c r="AA160" i="239"/>
  <c r="H159" i="238"/>
  <c r="P21" i="239"/>
  <c r="P17" i="239"/>
  <c r="P18" i="239"/>
  <c r="P23" i="239"/>
  <c r="P20" i="239"/>
  <c r="P22" i="239"/>
  <c r="P40" i="241"/>
  <c r="P81" i="241"/>
  <c r="P99" i="241"/>
  <c r="P43" i="241"/>
  <c r="P97" i="241"/>
  <c r="P59" i="241"/>
  <c r="P98" i="241"/>
  <c r="P39" i="241"/>
  <c r="P60" i="241"/>
  <c r="P80" i="241"/>
  <c r="AA191" i="243"/>
  <c r="H190" i="242"/>
  <c r="H278" i="246"/>
  <c r="AA279" i="247"/>
  <c r="AA279" i="245"/>
  <c r="H278" i="244"/>
  <c r="H307" i="244"/>
  <c r="I9" i="59" s="1" a="1"/>
  <c r="I9" i="59" s="1"/>
  <c r="H111" i="244"/>
  <c r="AA112" i="245"/>
  <c r="AA20" i="249"/>
  <c r="H19" i="248"/>
  <c r="AA145" i="243"/>
  <c r="H144" i="242"/>
  <c r="P100" i="245"/>
  <c r="P103" i="245"/>
  <c r="P105" i="245"/>
  <c r="P98" i="245"/>
  <c r="AA144" i="245"/>
  <c r="H143" i="244"/>
  <c r="P99" i="245"/>
  <c r="P24" i="245"/>
  <c r="P22" i="245"/>
  <c r="P102" i="245"/>
  <c r="P60" i="245"/>
  <c r="P79" i="245"/>
  <c r="P61" i="245"/>
  <c r="P78" i="245"/>
  <c r="P25" i="245"/>
  <c r="AA20" i="245"/>
  <c r="H19" i="244"/>
  <c r="AA112" i="249"/>
  <c r="H111" i="248"/>
  <c r="P42" i="245"/>
  <c r="P43" i="245"/>
  <c r="R28" i="241"/>
  <c r="H34" i="238"/>
  <c r="AA35" i="239"/>
  <c r="AA19" i="245"/>
  <c r="H18" i="244"/>
  <c r="AA176" i="239"/>
  <c r="H175" i="238"/>
  <c r="P25" i="239"/>
  <c r="P26" i="239"/>
  <c r="P34" i="239"/>
  <c r="H143" i="248"/>
  <c r="AA144" i="249"/>
  <c r="H190" i="248"/>
  <c r="AA191" i="249"/>
  <c r="AA222" i="241"/>
  <c r="H221" i="240"/>
  <c r="H127" i="238"/>
  <c r="AA128" i="239"/>
  <c r="AA176" i="241"/>
  <c r="H175" i="240"/>
  <c r="AA97" i="241"/>
  <c r="H96" i="240"/>
  <c r="AA67" i="243"/>
  <c r="H66" i="242"/>
  <c r="P11" i="245"/>
  <c r="P58" i="245"/>
  <c r="P23" i="245"/>
  <c r="P26" i="245"/>
  <c r="P77" i="245"/>
  <c r="P104" i="245"/>
  <c r="P52" i="245"/>
  <c r="P80" i="245"/>
  <c r="P62" i="245"/>
  <c r="P75" i="245"/>
  <c r="AA221" i="239"/>
  <c r="H220" i="238"/>
  <c r="AA113" i="247"/>
  <c r="H112" i="246"/>
  <c r="P9" i="239"/>
  <c r="P14" i="239"/>
  <c r="P13" i="239"/>
  <c r="P8" i="239"/>
  <c r="P12" i="239"/>
  <c r="P7" i="239"/>
  <c r="AA206" i="241"/>
  <c r="H205" i="240"/>
  <c r="P32" i="239"/>
  <c r="P31" i="239"/>
  <c r="P28" i="239"/>
  <c r="P33" i="239"/>
  <c r="P10" i="239"/>
  <c r="P27" i="239"/>
  <c r="R92" i="241"/>
  <c r="H50" i="238"/>
  <c r="AA51" i="239"/>
  <c r="AA113" i="241"/>
  <c r="H112" i="240"/>
  <c r="AA160" i="249"/>
  <c r="H159" i="248"/>
  <c r="AA51" i="245"/>
  <c r="H50" i="244"/>
  <c r="AA36" i="241"/>
  <c r="H35" i="240"/>
  <c r="AA66" i="241"/>
  <c r="H65" i="240"/>
  <c r="AA279" i="243"/>
  <c r="H278" i="242"/>
  <c r="AA36" i="243"/>
  <c r="H35" i="242"/>
  <c r="P41" i="245"/>
  <c r="P46" i="245"/>
  <c r="P8" i="245"/>
  <c r="P51" i="245"/>
  <c r="P16" i="245"/>
  <c r="P21" i="245"/>
  <c r="P39" i="245"/>
  <c r="P45" i="245"/>
  <c r="P48" i="245"/>
  <c r="P9" i="245"/>
  <c r="P40" i="245"/>
  <c r="P35" i="245"/>
  <c r="P10" i="245"/>
  <c r="P36" i="245"/>
  <c r="P50" i="245"/>
  <c r="P34" i="245"/>
  <c r="P49" i="245"/>
  <c r="P38" i="245"/>
  <c r="P37" i="245"/>
  <c r="H307" i="246"/>
  <c r="I10" i="59" s="1" a="1"/>
  <c r="I10" i="59" s="1"/>
  <c r="AA35" i="249"/>
  <c r="H34" i="248"/>
  <c r="AA279" i="239"/>
  <c r="H278" i="238"/>
  <c r="H34" i="240"/>
  <c r="AA35" i="241"/>
  <c r="K323" i="246"/>
  <c r="I10" i="177" a="1"/>
  <c r="I10" i="177" s="1"/>
  <c r="K318" i="238"/>
  <c r="E6" i="177" a="1"/>
  <c r="E6" i="177" s="1"/>
  <c r="K318" i="242"/>
  <c r="E8" i="177" a="1"/>
  <c r="E8" i="177" s="1"/>
  <c r="K323" i="248"/>
  <c r="I11" i="177" a="1"/>
  <c r="I11" i="177" s="1"/>
  <c r="K323" i="242"/>
  <c r="I8" i="177" a="1"/>
  <c r="I8" i="177" s="1"/>
  <c r="K318" i="256"/>
  <c r="E15" i="177" a="1"/>
  <c r="E15" i="177" s="1"/>
  <c r="K318" i="250"/>
  <c r="E12" i="177" a="1"/>
  <c r="E12" i="177" s="1"/>
  <c r="K323" i="238"/>
  <c r="I6" i="177" a="1"/>
  <c r="I6" i="177" s="1"/>
  <c r="K318" i="248"/>
  <c r="E11" i="177" a="1"/>
  <c r="E11" i="177" s="1"/>
  <c r="K318" i="254"/>
  <c r="K327" i="254" s="1"/>
  <c r="E14" i="177" a="1"/>
  <c r="E14" i="177" s="1"/>
  <c r="K327" i="240"/>
  <c r="K323" i="244"/>
  <c r="I9" i="177" a="1"/>
  <c r="I9" i="177" s="1"/>
  <c r="K318" i="244"/>
  <c r="E9" i="177" a="1"/>
  <c r="E9" i="177" s="1"/>
  <c r="K323" i="256"/>
  <c r="I15" i="177" a="1"/>
  <c r="I15" i="177" s="1"/>
  <c r="K323" i="250"/>
  <c r="I12" i="177" a="1"/>
  <c r="I12" i="177" s="1"/>
  <c r="K323" i="252"/>
  <c r="I13" i="177" a="1"/>
  <c r="I13" i="177" s="1"/>
  <c r="K318" i="252"/>
  <c r="E13" i="177" a="1"/>
  <c r="E13" i="177" s="1"/>
  <c r="K318" i="246"/>
  <c r="E10" i="177" a="1"/>
  <c r="E10" i="177" s="1"/>
  <c r="D6" i="174"/>
  <c r="X7" i="147"/>
  <c r="D5" i="174"/>
  <c r="X6" i="147"/>
  <c r="D4" i="174"/>
  <c r="X5" i="147"/>
  <c r="L53" i="177"/>
  <c r="AF5" i="177"/>
  <c r="AF17" i="177"/>
  <c r="AF40" i="177"/>
  <c r="AO47" i="177"/>
  <c r="AO25" i="177"/>
  <c r="AF45" i="177"/>
  <c r="AF57" i="177"/>
  <c r="AO48" i="177"/>
  <c r="AO46" i="177"/>
  <c r="AF26" i="177"/>
  <c r="AO42" i="177"/>
  <c r="AF23" i="177"/>
  <c r="AF52" i="177"/>
  <c r="AO26" i="177"/>
  <c r="AO45" i="177"/>
  <c r="AO23" i="177"/>
  <c r="AF49" i="177"/>
  <c r="AO20" i="177"/>
  <c r="AO55" i="177"/>
  <c r="AO28" i="177"/>
  <c r="AF39" i="177"/>
  <c r="AF34" i="177"/>
  <c r="AF59" i="177"/>
  <c r="AF13" i="177"/>
  <c r="AF50" i="177"/>
  <c r="AO9" i="177"/>
  <c r="AF10" i="177"/>
  <c r="AO39" i="177"/>
  <c r="AF75" i="177"/>
  <c r="AO37" i="177"/>
  <c r="AF14" i="177"/>
  <c r="AF6" i="177"/>
  <c r="AF7" i="177"/>
  <c r="AO14" i="177"/>
  <c r="AO38" i="177"/>
  <c r="AO36" i="177"/>
  <c r="AF78" i="177"/>
  <c r="AF43" i="177"/>
  <c r="AF28" i="177"/>
  <c r="AO10" i="177"/>
  <c r="AF74" i="177"/>
  <c r="AO27" i="177"/>
  <c r="AO12" i="177"/>
  <c r="AF22" i="177"/>
  <c r="AO17" i="177"/>
  <c r="AF29" i="177"/>
  <c r="AO11" i="177"/>
  <c r="AF24" i="177"/>
  <c r="AF61" i="177"/>
  <c r="AF69" i="177"/>
  <c r="AO71" i="177"/>
  <c r="AF18" i="177"/>
  <c r="AO43" i="177"/>
  <c r="AF41" i="177"/>
  <c r="AO32" i="177"/>
  <c r="AF79" i="177"/>
  <c r="AF67" i="177"/>
  <c r="AF47" i="177"/>
  <c r="AF66" i="177"/>
  <c r="AF68" i="177"/>
  <c r="AO72" i="177"/>
  <c r="AO44" i="177"/>
  <c r="AO30" i="177"/>
  <c r="AO49" i="177"/>
  <c r="AF27" i="177"/>
  <c r="AF53" i="177"/>
  <c r="AF65" i="177"/>
  <c r="AF73" i="177"/>
  <c r="AO18" i="177"/>
  <c r="AF15" i="177"/>
  <c r="AF42" i="177"/>
  <c r="AF62" i="177"/>
  <c r="AF76" i="177"/>
  <c r="AF64" i="177"/>
  <c r="AO34" i="177"/>
  <c r="AO41" i="177"/>
  <c r="AF35" i="177"/>
  <c r="AF11" i="177"/>
  <c r="AF44" i="177"/>
  <c r="AF46" i="177"/>
  <c r="AF58" i="177"/>
  <c r="AF54" i="177"/>
  <c r="AF55" i="177"/>
  <c r="AO70" i="177"/>
  <c r="AO22" i="177"/>
  <c r="AF33" i="177"/>
  <c r="AO7" i="177"/>
  <c r="AO19" i="177"/>
  <c r="AF20" i="177"/>
  <c r="AF32" i="177"/>
  <c r="AO8" i="177"/>
  <c r="AF51" i="177"/>
  <c r="AF70" i="177"/>
  <c r="AF71" i="177"/>
  <c r="AF56" i="177"/>
  <c r="AO31" i="177"/>
  <c r="AO67" i="177"/>
  <c r="AO35" i="177"/>
  <c r="AO21" i="177"/>
  <c r="AO53" i="177"/>
  <c r="AF48" i="177"/>
  <c r="AO29" i="177"/>
  <c r="AO73" i="177"/>
  <c r="AF63" i="177"/>
  <c r="AF72" i="177"/>
  <c r="AF60" i="177"/>
  <c r="AF77" i="177"/>
  <c r="AO59" i="177"/>
  <c r="AF9" i="177"/>
  <c r="AO69" i="177"/>
  <c r="AO66" i="177"/>
  <c r="AF31" i="177"/>
  <c r="AO15" i="177"/>
  <c r="AO16" i="177"/>
  <c r="AF21" i="177"/>
  <c r="AO40" i="177"/>
  <c r="AO57" i="177"/>
  <c r="AO74" i="177"/>
  <c r="AF12" i="177"/>
  <c r="AO60" i="177"/>
  <c r="AO68" i="177"/>
  <c r="AO77" i="177"/>
  <c r="AF16" i="177"/>
  <c r="AF25" i="177"/>
  <c r="AO6" i="177"/>
  <c r="AO79" i="177"/>
  <c r="AO61" i="177"/>
  <c r="AF30" i="177"/>
  <c r="AO65" i="177"/>
  <c r="AO64" i="177"/>
  <c r="AO76" i="177"/>
  <c r="AF38" i="177"/>
  <c r="AO33" i="177"/>
  <c r="AF19" i="177"/>
  <c r="AO56" i="177"/>
  <c r="AF36" i="177"/>
  <c r="AF37" i="177"/>
  <c r="AO13" i="177"/>
  <c r="AO62" i="177"/>
  <c r="AO51" i="177"/>
  <c r="AO75" i="177"/>
  <c r="AO52" i="177"/>
  <c r="AO78" i="177"/>
  <c r="AO54" i="177"/>
  <c r="AO58" i="177"/>
  <c r="AO63" i="177"/>
  <c r="AO24" i="177"/>
  <c r="AO50" i="177"/>
  <c r="L54" i="177"/>
  <c r="H307" i="248" l="1"/>
  <c r="I11" i="59" s="1" a="1"/>
  <c r="I11" i="59" s="1"/>
  <c r="R39" i="245"/>
  <c r="R49" i="245"/>
  <c r="R40" i="245"/>
  <c r="R16" i="245"/>
  <c r="R10" i="239"/>
  <c r="R9" i="239"/>
  <c r="R75" i="245"/>
  <c r="R26" i="245"/>
  <c r="R34" i="239"/>
  <c r="R42" i="245"/>
  <c r="R78" i="245"/>
  <c r="R24" i="245"/>
  <c r="R103" i="245"/>
  <c r="R98" i="241"/>
  <c r="R40" i="241"/>
  <c r="R21" i="239"/>
  <c r="R33" i="245"/>
  <c r="R33" i="241"/>
  <c r="R56" i="241"/>
  <c r="R6" i="239"/>
  <c r="R16" i="241"/>
  <c r="R52" i="241"/>
  <c r="R47" i="241"/>
  <c r="R21" i="241"/>
  <c r="R24" i="239"/>
  <c r="R14" i="245"/>
  <c r="R85" i="245"/>
  <c r="R72" i="245"/>
  <c r="R13" i="245"/>
  <c r="R83" i="241"/>
  <c r="R6" i="241"/>
  <c r="R34" i="245"/>
  <c r="R9" i="245"/>
  <c r="R51" i="245"/>
  <c r="R33" i="239"/>
  <c r="R7" i="239"/>
  <c r="R62" i="245"/>
  <c r="R23" i="245"/>
  <c r="R26" i="239"/>
  <c r="R61" i="245"/>
  <c r="R99" i="245"/>
  <c r="R100" i="245"/>
  <c r="R59" i="241"/>
  <c r="R22" i="239"/>
  <c r="R69" i="245"/>
  <c r="R85" i="241"/>
  <c r="R93" i="241"/>
  <c r="R35" i="241"/>
  <c r="R19" i="241"/>
  <c r="R30" i="241"/>
  <c r="R29" i="241"/>
  <c r="R55" i="245"/>
  <c r="R30" i="245"/>
  <c r="R73" i="245"/>
  <c r="R53" i="245"/>
  <c r="R7" i="241"/>
  <c r="R8" i="241"/>
  <c r="R37" i="245"/>
  <c r="R38" i="245"/>
  <c r="R50" i="245"/>
  <c r="R48" i="245"/>
  <c r="R8" i="245"/>
  <c r="R28" i="239"/>
  <c r="R12" i="239"/>
  <c r="R80" i="245"/>
  <c r="R58" i="245"/>
  <c r="R25" i="239"/>
  <c r="R79" i="245"/>
  <c r="R97" i="241"/>
  <c r="R20" i="239"/>
  <c r="R59" i="245"/>
  <c r="R78" i="241"/>
  <c r="R76" i="241"/>
  <c r="R94" i="241"/>
  <c r="R68" i="241"/>
  <c r="R27" i="241"/>
  <c r="R28" i="245"/>
  <c r="R83" i="245"/>
  <c r="R74" i="245"/>
  <c r="R61" i="241"/>
  <c r="R64" i="241"/>
  <c r="R14" i="241"/>
  <c r="R36" i="245"/>
  <c r="R45" i="245"/>
  <c r="R46" i="245"/>
  <c r="R31" i="239"/>
  <c r="R8" i="239"/>
  <c r="R52" i="245"/>
  <c r="R11" i="245"/>
  <c r="R60" i="245"/>
  <c r="R80" i="241"/>
  <c r="R43" i="241"/>
  <c r="R23" i="239"/>
  <c r="R12" i="245"/>
  <c r="R87" i="241"/>
  <c r="R91" i="241"/>
  <c r="R57" i="241"/>
  <c r="R77" i="241"/>
  <c r="R22" i="241"/>
  <c r="R72" i="241"/>
  <c r="R26" i="241"/>
  <c r="R84" i="245"/>
  <c r="R54" i="245"/>
  <c r="R71" i="245"/>
  <c r="R56" i="245"/>
  <c r="R63" i="241"/>
  <c r="R84" i="241"/>
  <c r="R41" i="245"/>
  <c r="R32" i="239"/>
  <c r="R13" i="239"/>
  <c r="R104" i="245"/>
  <c r="R102" i="245"/>
  <c r="R98" i="245"/>
  <c r="R60" i="241"/>
  <c r="R99" i="241"/>
  <c r="R18" i="239"/>
  <c r="R86" i="245"/>
  <c r="R86" i="241"/>
  <c r="R20" i="241"/>
  <c r="R32" i="241"/>
  <c r="R19" i="239"/>
  <c r="R45" i="241"/>
  <c r="R6" i="245"/>
  <c r="R48" i="241"/>
  <c r="R53" i="241"/>
  <c r="R25" i="241"/>
  <c r="R15" i="239"/>
  <c r="R65" i="245"/>
  <c r="R64" i="245"/>
  <c r="R27" i="245"/>
  <c r="R66" i="245"/>
  <c r="R62" i="241"/>
  <c r="R44" i="241"/>
  <c r="R17" i="241"/>
  <c r="R10" i="245"/>
  <c r="R35" i="245"/>
  <c r="R21" i="245"/>
  <c r="R27" i="239"/>
  <c r="R14" i="239"/>
  <c r="R77" i="245"/>
  <c r="R43" i="245"/>
  <c r="R25" i="245"/>
  <c r="R22" i="245"/>
  <c r="R105" i="245"/>
  <c r="R39" i="241"/>
  <c r="R81" i="241"/>
  <c r="R17" i="239"/>
  <c r="R63" i="245"/>
  <c r="R55" i="241"/>
  <c r="R34" i="241"/>
  <c r="R5" i="239"/>
  <c r="R18" i="241"/>
  <c r="R7" i="245"/>
  <c r="R66" i="241"/>
  <c r="R67" i="241"/>
  <c r="R73" i="241"/>
  <c r="R16" i="239"/>
  <c r="R82" i="245"/>
  <c r="R29" i="245"/>
  <c r="R67" i="245"/>
  <c r="R19" i="245"/>
  <c r="R82" i="241"/>
  <c r="R42" i="241"/>
  <c r="R15" i="241"/>
  <c r="R5" i="241"/>
  <c r="K327" i="248"/>
  <c r="K327" i="256"/>
  <c r="K327" i="244"/>
  <c r="K327" i="242"/>
  <c r="K327" i="238"/>
  <c r="K327" i="252"/>
  <c r="K327" i="250"/>
  <c r="K327" i="246"/>
  <c r="F185" i="59"/>
  <c r="CB421" i="59" s="1" a="1"/>
  <c r="CB421" i="59" s="1"/>
  <c r="F200" i="59"/>
  <c r="CQ421" i="59" s="1" a="1"/>
  <c r="CQ421" i="59" s="1"/>
  <c r="F215" i="59"/>
  <c r="DF421" i="59" s="1" a="1"/>
  <c r="DF421" i="59" s="1"/>
  <c r="F231" i="59"/>
  <c r="DV421" i="59" s="1" a="1"/>
  <c r="DV421" i="59" s="1"/>
  <c r="F247" i="59"/>
  <c r="EL421" i="59" s="1" a="1"/>
  <c r="EL421" i="59" s="1"/>
  <c r="F263" i="59"/>
  <c r="FB421" i="59" s="1" a="1"/>
  <c r="FB421" i="59" s="1"/>
  <c r="F278" i="59"/>
  <c r="FQ421" i="59" s="1" a="1"/>
  <c r="FQ421" i="59" s="1"/>
  <c r="F294" i="59"/>
  <c r="GG421" i="59" s="1" a="1"/>
  <c r="GG421" i="59" s="1"/>
  <c r="F309" i="59"/>
  <c r="GV421" i="59" s="1" a="1"/>
  <c r="GV421" i="59" s="1"/>
  <c r="F324" i="59"/>
  <c r="HK421" i="59" s="1" a="1"/>
  <c r="HK421" i="59" s="1"/>
  <c r="M81" i="184"/>
  <c r="C45" i="184"/>
  <c r="C46" i="184"/>
  <c r="C47" i="184"/>
  <c r="C48" i="184"/>
  <c r="C49" i="184"/>
  <c r="C50" i="184"/>
  <c r="C51" i="184"/>
  <c r="C52" i="184"/>
  <c r="C53" i="184"/>
  <c r="C54" i="184"/>
  <c r="C55" i="184"/>
  <c r="C56" i="184"/>
  <c r="C57" i="184"/>
  <c r="C58" i="184"/>
  <c r="C59" i="184"/>
  <c r="C60" i="184"/>
  <c r="C61" i="184"/>
  <c r="C62" i="184"/>
  <c r="C63" i="184"/>
  <c r="C64" i="184"/>
  <c r="C65" i="184"/>
  <c r="C66" i="184"/>
  <c r="C67" i="184"/>
  <c r="C68" i="184"/>
  <c r="C69" i="184"/>
  <c r="C70" i="184"/>
  <c r="C71" i="184"/>
  <c r="C72" i="184"/>
  <c r="C73" i="184"/>
  <c r="C74" i="184"/>
  <c r="C75" i="184"/>
  <c r="C76" i="184"/>
  <c r="C77" i="184"/>
  <c r="C78" i="184"/>
  <c r="C79" i="184"/>
  <c r="C80" i="184"/>
  <c r="B81" i="184"/>
  <c r="D81" i="184" s="1"/>
  <c r="C81" i="184"/>
  <c r="C82" i="184"/>
  <c r="C83" i="184"/>
  <c r="C84" i="184"/>
  <c r="C85" i="184"/>
  <c r="C86" i="184"/>
  <c r="C87" i="184"/>
  <c r="C88" i="184"/>
  <c r="C89" i="184"/>
  <c r="C90" i="184"/>
  <c r="C91" i="184"/>
  <c r="C92" i="184"/>
  <c r="C93" i="184"/>
  <c r="C94" i="184"/>
  <c r="C95" i="184"/>
  <c r="B96" i="184"/>
  <c r="D96" i="184" s="1"/>
  <c r="C96" i="184"/>
  <c r="C97" i="184"/>
  <c r="C98" i="184"/>
  <c r="C99" i="184"/>
  <c r="C100" i="184"/>
  <c r="C101" i="184"/>
  <c r="C102" i="184"/>
  <c r="C103" i="184"/>
  <c r="C104" i="184"/>
  <c r="C105" i="184"/>
  <c r="C106" i="184"/>
  <c r="C107" i="184"/>
  <c r="C108" i="184"/>
  <c r="C109" i="184"/>
  <c r="C110" i="184"/>
  <c r="B111" i="184"/>
  <c r="D111" i="184" s="1"/>
  <c r="C111" i="184"/>
  <c r="C112" i="184"/>
  <c r="C113" i="184"/>
  <c r="C114" i="184"/>
  <c r="C115" i="184"/>
  <c r="C116" i="184"/>
  <c r="C117" i="184"/>
  <c r="C118" i="184"/>
  <c r="C119" i="184"/>
  <c r="C120" i="184"/>
  <c r="C121" i="184"/>
  <c r="C122" i="184"/>
  <c r="C123" i="184"/>
  <c r="C124" i="184"/>
  <c r="C125" i="184"/>
  <c r="C126" i="184"/>
  <c r="B127" i="184"/>
  <c r="D127" i="184" s="1"/>
  <c r="C127" i="184"/>
  <c r="C128" i="184"/>
  <c r="C129" i="184"/>
  <c r="C130" i="184"/>
  <c r="C131" i="184"/>
  <c r="C132" i="184"/>
  <c r="C133" i="184"/>
  <c r="C134" i="184"/>
  <c r="C135" i="184"/>
  <c r="C136" i="184"/>
  <c r="C137" i="184"/>
  <c r="C138" i="184"/>
  <c r="C139" i="184"/>
  <c r="C140" i="184"/>
  <c r="C141" i="184"/>
  <c r="C142" i="184"/>
  <c r="B143" i="184"/>
  <c r="D143" i="184" s="1"/>
  <c r="C143" i="184"/>
  <c r="C144" i="184"/>
  <c r="C145" i="184"/>
  <c r="C146" i="184"/>
  <c r="C147" i="184"/>
  <c r="C148" i="184"/>
  <c r="C149" i="184"/>
  <c r="C150" i="184"/>
  <c r="C151" i="184"/>
  <c r="C152" i="184"/>
  <c r="C153" i="184"/>
  <c r="C154" i="184"/>
  <c r="C155" i="184"/>
  <c r="C156" i="184"/>
  <c r="C157" i="184"/>
  <c r="C158" i="184"/>
  <c r="B159" i="184"/>
  <c r="D159" i="184" s="1"/>
  <c r="C159" i="184"/>
  <c r="C160" i="184"/>
  <c r="C161" i="184"/>
  <c r="C162" i="184"/>
  <c r="C163" i="184"/>
  <c r="C164" i="184"/>
  <c r="C165" i="184"/>
  <c r="C166" i="184"/>
  <c r="C167" i="184"/>
  <c r="C168" i="184"/>
  <c r="C169" i="184"/>
  <c r="C170" i="184"/>
  <c r="C171" i="184"/>
  <c r="C172" i="184"/>
  <c r="C173" i="184"/>
  <c r="B174" i="184"/>
  <c r="C174" i="184"/>
  <c r="C175" i="184"/>
  <c r="C176" i="184"/>
  <c r="C177" i="184"/>
  <c r="C178" i="184"/>
  <c r="C179" i="184"/>
  <c r="C180" i="184"/>
  <c r="C181" i="184"/>
  <c r="C182" i="184"/>
  <c r="C183" i="184"/>
  <c r="C184" i="184"/>
  <c r="C185" i="184"/>
  <c r="C186" i="184"/>
  <c r="C187" i="184"/>
  <c r="C188" i="184"/>
  <c r="C189" i="184"/>
  <c r="B190" i="184"/>
  <c r="C190" i="184"/>
  <c r="C191" i="184"/>
  <c r="C192" i="184"/>
  <c r="C193" i="184"/>
  <c r="C194" i="184"/>
  <c r="C195" i="184"/>
  <c r="C196" i="184"/>
  <c r="C197" i="184"/>
  <c r="C198" i="184"/>
  <c r="C199" i="184"/>
  <c r="C200" i="184"/>
  <c r="C201" i="184"/>
  <c r="C202" i="184"/>
  <c r="C203" i="184"/>
  <c r="C204" i="184"/>
  <c r="B205" i="184"/>
  <c r="C205" i="184"/>
  <c r="C206" i="184"/>
  <c r="C207" i="184"/>
  <c r="C208" i="184"/>
  <c r="C209" i="184"/>
  <c r="C210" i="184"/>
  <c r="C211" i="184"/>
  <c r="C212" i="184"/>
  <c r="C213" i="184"/>
  <c r="C214" i="184"/>
  <c r="C215" i="184"/>
  <c r="C216" i="184"/>
  <c r="C217" i="184"/>
  <c r="C218" i="184"/>
  <c r="C219" i="184"/>
  <c r="B220" i="184"/>
  <c r="C220" i="184"/>
  <c r="C221" i="184"/>
  <c r="C222" i="184"/>
  <c r="C223" i="184"/>
  <c r="C224" i="184"/>
  <c r="C225" i="184"/>
  <c r="C226" i="184"/>
  <c r="C227" i="184"/>
  <c r="C228" i="184"/>
  <c r="C229" i="184"/>
  <c r="C230" i="184"/>
  <c r="C231" i="184"/>
  <c r="C232" i="184"/>
  <c r="C233" i="184"/>
  <c r="C234" i="184"/>
  <c r="C235" i="184"/>
  <c r="C236" i="184"/>
  <c r="C237" i="184"/>
  <c r="C238" i="184"/>
  <c r="C239" i="184"/>
  <c r="C240" i="184"/>
  <c r="C241" i="184"/>
  <c r="C242" i="184"/>
  <c r="C243" i="184"/>
  <c r="C244" i="184"/>
  <c r="C245" i="184"/>
  <c r="C246" i="184"/>
  <c r="C247" i="184"/>
  <c r="C248" i="184"/>
  <c r="C249" i="184"/>
  <c r="C250" i="184"/>
  <c r="C251" i="184"/>
  <c r="C252" i="184"/>
  <c r="C253" i="184"/>
  <c r="C254" i="184"/>
  <c r="C255" i="184"/>
  <c r="C256" i="184"/>
  <c r="C257" i="184"/>
  <c r="C258" i="184"/>
  <c r="C259" i="184"/>
  <c r="C260" i="184"/>
  <c r="C261" i="184"/>
  <c r="C262" i="184"/>
  <c r="C263" i="184"/>
  <c r="C264" i="184"/>
  <c r="C265" i="184"/>
  <c r="C266" i="184"/>
  <c r="C267" i="184"/>
  <c r="C268" i="184"/>
  <c r="C269" i="184"/>
  <c r="C270" i="184"/>
  <c r="C271" i="184"/>
  <c r="C272" i="184"/>
  <c r="C273" i="184"/>
  <c r="C274" i="184"/>
  <c r="C275" i="184"/>
  <c r="C276" i="184"/>
  <c r="C277" i="184"/>
  <c r="C278" i="184"/>
  <c r="C279" i="184"/>
  <c r="C280" i="184"/>
  <c r="C281" i="184"/>
  <c r="C282" i="184"/>
  <c r="C283" i="184"/>
  <c r="C284" i="184"/>
  <c r="C285" i="184"/>
  <c r="C286" i="184"/>
  <c r="C287" i="184"/>
  <c r="C288" i="184"/>
  <c r="C289" i="184"/>
  <c r="C290" i="184"/>
  <c r="C291" i="184"/>
  <c r="C292" i="184"/>
  <c r="C293" i="184"/>
  <c r="C294" i="184"/>
  <c r="C295" i="184"/>
  <c r="C296" i="184"/>
  <c r="C297" i="184"/>
  <c r="C298" i="184"/>
  <c r="C299" i="184"/>
  <c r="C300" i="184"/>
  <c r="C301" i="184"/>
  <c r="C302" i="184"/>
  <c r="C303" i="184"/>
  <c r="C304" i="184"/>
  <c r="C305" i="184"/>
  <c r="C306" i="184"/>
  <c r="C45" i="174"/>
  <c r="C46" i="174"/>
  <c r="C47" i="174"/>
  <c r="C48" i="174"/>
  <c r="C49" i="174"/>
  <c r="C50" i="174"/>
  <c r="C51" i="174"/>
  <c r="C52" i="174"/>
  <c r="C53" i="174"/>
  <c r="C54" i="174"/>
  <c r="C55" i="174"/>
  <c r="C56" i="174"/>
  <c r="C57" i="174"/>
  <c r="C58" i="174"/>
  <c r="C59" i="174"/>
  <c r="C60" i="174"/>
  <c r="C61" i="174"/>
  <c r="C62" i="174"/>
  <c r="C63" i="174"/>
  <c r="C64" i="174"/>
  <c r="C65" i="174"/>
  <c r="C66" i="174"/>
  <c r="C67" i="174"/>
  <c r="C68" i="174"/>
  <c r="C69" i="174"/>
  <c r="C70" i="174"/>
  <c r="C71" i="174"/>
  <c r="C72" i="174"/>
  <c r="C73" i="174"/>
  <c r="C74" i="174"/>
  <c r="C75" i="174"/>
  <c r="C76" i="174"/>
  <c r="C77" i="174"/>
  <c r="C78" i="174"/>
  <c r="C79" i="174"/>
  <c r="C80" i="174"/>
  <c r="B81" i="174"/>
  <c r="C81" i="174"/>
  <c r="C82" i="174"/>
  <c r="C83" i="174"/>
  <c r="C84" i="174"/>
  <c r="C85" i="174"/>
  <c r="C86" i="174"/>
  <c r="C87" i="174"/>
  <c r="C88" i="174"/>
  <c r="C89" i="174"/>
  <c r="C90" i="174"/>
  <c r="C91" i="174"/>
  <c r="C92" i="174"/>
  <c r="C93" i="174"/>
  <c r="C94" i="174"/>
  <c r="C95" i="174"/>
  <c r="B96" i="174"/>
  <c r="C96" i="174"/>
  <c r="C97" i="174"/>
  <c r="C98" i="174"/>
  <c r="C99" i="174"/>
  <c r="C100" i="174"/>
  <c r="C101" i="174"/>
  <c r="C102" i="174"/>
  <c r="C103" i="174"/>
  <c r="C104" i="174"/>
  <c r="C105" i="174"/>
  <c r="C106" i="174"/>
  <c r="C107" i="174"/>
  <c r="C108" i="174"/>
  <c r="C109" i="174"/>
  <c r="C110" i="174"/>
  <c r="B111" i="174"/>
  <c r="C111" i="174"/>
  <c r="C112" i="174"/>
  <c r="C113" i="174"/>
  <c r="C114" i="174"/>
  <c r="C115" i="174"/>
  <c r="C116" i="174"/>
  <c r="C117" i="174"/>
  <c r="C118" i="174"/>
  <c r="C119" i="174"/>
  <c r="C120" i="174"/>
  <c r="C121" i="174"/>
  <c r="C122" i="174"/>
  <c r="C123" i="174"/>
  <c r="C124" i="174"/>
  <c r="C125" i="174"/>
  <c r="C126" i="174"/>
  <c r="B127" i="174"/>
  <c r="C127" i="174"/>
  <c r="C128" i="174"/>
  <c r="C129" i="174"/>
  <c r="C130" i="174"/>
  <c r="C131" i="174"/>
  <c r="C132" i="174"/>
  <c r="C133" i="174"/>
  <c r="C134" i="174"/>
  <c r="C135" i="174"/>
  <c r="C136" i="174"/>
  <c r="C137" i="174"/>
  <c r="C138" i="174"/>
  <c r="C139" i="174"/>
  <c r="C140" i="174"/>
  <c r="C141" i="174"/>
  <c r="C142" i="174"/>
  <c r="B143" i="174"/>
  <c r="C143" i="174"/>
  <c r="C144" i="174"/>
  <c r="C145" i="174"/>
  <c r="C146" i="174"/>
  <c r="C147" i="174"/>
  <c r="C148" i="174"/>
  <c r="C149" i="174"/>
  <c r="C150" i="174"/>
  <c r="C151" i="174"/>
  <c r="C152" i="174"/>
  <c r="C153" i="174"/>
  <c r="C154" i="174"/>
  <c r="C155" i="174"/>
  <c r="C156" i="174"/>
  <c r="C157" i="174"/>
  <c r="C158" i="174"/>
  <c r="B159" i="174"/>
  <c r="C159" i="174"/>
  <c r="C160" i="174"/>
  <c r="C161" i="174"/>
  <c r="C162" i="174"/>
  <c r="C163" i="174"/>
  <c r="C164" i="174"/>
  <c r="C165" i="174"/>
  <c r="C166" i="174"/>
  <c r="C167" i="174"/>
  <c r="C168" i="174"/>
  <c r="C169" i="174"/>
  <c r="C170" i="174"/>
  <c r="C171" i="174"/>
  <c r="C172" i="174"/>
  <c r="C173" i="174"/>
  <c r="B174" i="174"/>
  <c r="C174" i="174"/>
  <c r="C175" i="174"/>
  <c r="C176" i="174"/>
  <c r="C177" i="174"/>
  <c r="C178" i="174"/>
  <c r="C179" i="174"/>
  <c r="C180" i="174"/>
  <c r="C181" i="174"/>
  <c r="C182" i="174"/>
  <c r="C183" i="174"/>
  <c r="C184" i="174"/>
  <c r="C185" i="174"/>
  <c r="C186" i="174"/>
  <c r="C187" i="174"/>
  <c r="C188" i="174"/>
  <c r="C189" i="174"/>
  <c r="B190" i="174"/>
  <c r="C190" i="174"/>
  <c r="C191" i="174"/>
  <c r="C192" i="174"/>
  <c r="C193" i="174"/>
  <c r="C194" i="174"/>
  <c r="C195" i="174"/>
  <c r="C196" i="174"/>
  <c r="C197" i="174"/>
  <c r="C198" i="174"/>
  <c r="C199" i="174"/>
  <c r="C200" i="174"/>
  <c r="C201" i="174"/>
  <c r="C202" i="174"/>
  <c r="C203" i="174"/>
  <c r="C204" i="174"/>
  <c r="B205" i="174"/>
  <c r="C205" i="174"/>
  <c r="C206" i="174"/>
  <c r="C207" i="174"/>
  <c r="C208" i="174"/>
  <c r="C209" i="174"/>
  <c r="C210" i="174"/>
  <c r="C211" i="174"/>
  <c r="C212" i="174"/>
  <c r="C213" i="174"/>
  <c r="C214" i="174"/>
  <c r="C215" i="174"/>
  <c r="C216" i="174"/>
  <c r="C217" i="174"/>
  <c r="C218" i="174"/>
  <c r="C219" i="174"/>
  <c r="B220" i="174"/>
  <c r="C220" i="174"/>
  <c r="C221" i="174"/>
  <c r="C222" i="174"/>
  <c r="C223" i="174"/>
  <c r="C224" i="174"/>
  <c r="C225" i="174"/>
  <c r="C226" i="174"/>
  <c r="C227" i="174"/>
  <c r="C228" i="174"/>
  <c r="C229" i="174"/>
  <c r="C230" i="174"/>
  <c r="C231" i="174"/>
  <c r="C232" i="174"/>
  <c r="C233" i="174"/>
  <c r="C234" i="174"/>
  <c r="C235" i="174"/>
  <c r="C236" i="174"/>
  <c r="C237" i="174"/>
  <c r="C238" i="174"/>
  <c r="C239" i="174"/>
  <c r="C240" i="174"/>
  <c r="C241" i="174"/>
  <c r="C242" i="174"/>
  <c r="C243" i="174"/>
  <c r="C244" i="174"/>
  <c r="C245" i="174"/>
  <c r="C246" i="174"/>
  <c r="C247" i="174"/>
  <c r="C248" i="174"/>
  <c r="C249" i="174"/>
  <c r="C250" i="174"/>
  <c r="C251" i="174"/>
  <c r="C252" i="174"/>
  <c r="C253" i="174"/>
  <c r="C254" i="174"/>
  <c r="C255" i="174"/>
  <c r="C256" i="174"/>
  <c r="C257" i="174"/>
  <c r="C258" i="174"/>
  <c r="C259" i="174"/>
  <c r="C260" i="174"/>
  <c r="C261" i="174"/>
  <c r="C262" i="174"/>
  <c r="C263" i="174"/>
  <c r="C264" i="174"/>
  <c r="C265" i="174"/>
  <c r="C266" i="174"/>
  <c r="C267" i="174"/>
  <c r="C268" i="174"/>
  <c r="C269" i="174"/>
  <c r="C270" i="174"/>
  <c r="C271" i="174"/>
  <c r="C272" i="174"/>
  <c r="C273" i="174"/>
  <c r="C274" i="174"/>
  <c r="C275" i="174"/>
  <c r="C276" i="174"/>
  <c r="C277" i="174"/>
  <c r="C278" i="174"/>
  <c r="C279" i="174"/>
  <c r="C280" i="174"/>
  <c r="C281" i="174"/>
  <c r="C282" i="174"/>
  <c r="C283" i="174"/>
  <c r="C284" i="174"/>
  <c r="C285" i="174"/>
  <c r="C286" i="174"/>
  <c r="C287" i="174"/>
  <c r="C288" i="174"/>
  <c r="C289" i="174"/>
  <c r="C290" i="174"/>
  <c r="C291" i="174"/>
  <c r="C292" i="174"/>
  <c r="C293" i="174"/>
  <c r="C294" i="174"/>
  <c r="C295" i="174"/>
  <c r="C296" i="174"/>
  <c r="C297" i="174"/>
  <c r="C298" i="174"/>
  <c r="C299" i="174"/>
  <c r="C300" i="174"/>
  <c r="C301" i="174"/>
  <c r="C302" i="174"/>
  <c r="C303" i="174"/>
  <c r="C304" i="174"/>
  <c r="C305" i="174"/>
  <c r="C306" i="174"/>
  <c r="HK427" i="59" l="1"/>
  <c r="HK428" i="59"/>
  <c r="HK429" i="59"/>
  <c r="HK424" i="59"/>
  <c r="HK425" i="59"/>
  <c r="HK426" i="59"/>
  <c r="HK430" i="59"/>
  <c r="HK423" i="59"/>
  <c r="HK432" i="59"/>
  <c r="HK431" i="59"/>
  <c r="DV424" i="59"/>
  <c r="DV429" i="59"/>
  <c r="DV428" i="59"/>
  <c r="DV425" i="59"/>
  <c r="DV426" i="59"/>
  <c r="DV427" i="59"/>
  <c r="DV430" i="59"/>
  <c r="DV423" i="59"/>
  <c r="DV431" i="59"/>
  <c r="DV432" i="59"/>
  <c r="GV424" i="59"/>
  <c r="GV428" i="59"/>
  <c r="GV429" i="59"/>
  <c r="GV430" i="59"/>
  <c r="GV427" i="59"/>
  <c r="GV425" i="59"/>
  <c r="GV426" i="59"/>
  <c r="GV423" i="59"/>
  <c r="GV431" i="59"/>
  <c r="GV432" i="59"/>
  <c r="DF428" i="59"/>
  <c r="DF427" i="59"/>
  <c r="DF430" i="59"/>
  <c r="DF425" i="59"/>
  <c r="DF424" i="59"/>
  <c r="DF429" i="59"/>
  <c r="DF426" i="59"/>
  <c r="DF431" i="59"/>
  <c r="DF432" i="59"/>
  <c r="DF423" i="59"/>
  <c r="GG428" i="59"/>
  <c r="GG427" i="59"/>
  <c r="GG425" i="59"/>
  <c r="GG424" i="59"/>
  <c r="GG429" i="59"/>
  <c r="GG426" i="59"/>
  <c r="GG432" i="59"/>
  <c r="GG430" i="59"/>
  <c r="GG423" i="59"/>
  <c r="GG431" i="59"/>
  <c r="FQ427" i="59"/>
  <c r="FQ425" i="59"/>
  <c r="FQ424" i="59"/>
  <c r="FQ429" i="59"/>
  <c r="FQ426" i="59"/>
  <c r="FQ428" i="59"/>
  <c r="FQ430" i="59"/>
  <c r="FQ423" i="59"/>
  <c r="FQ432" i="59"/>
  <c r="FQ431" i="59"/>
  <c r="CB428" i="59"/>
  <c r="CB427" i="59"/>
  <c r="CB430" i="59"/>
  <c r="CB429" i="59"/>
  <c r="CB426" i="59"/>
  <c r="CB424" i="59"/>
  <c r="CB425" i="59"/>
  <c r="CB431" i="59"/>
  <c r="CB432" i="59"/>
  <c r="CB423" i="59"/>
  <c r="FB428" i="59"/>
  <c r="FB427" i="59"/>
  <c r="FB430" i="59"/>
  <c r="FB424" i="59"/>
  <c r="FB425" i="59"/>
  <c r="FB426" i="59"/>
  <c r="FB429" i="59"/>
  <c r="FB431" i="59"/>
  <c r="FB423" i="59"/>
  <c r="FB432" i="59"/>
  <c r="CQ427" i="59"/>
  <c r="CQ425" i="59"/>
  <c r="CQ424" i="59"/>
  <c r="CQ429" i="59"/>
  <c r="CQ426" i="59"/>
  <c r="CQ428" i="59"/>
  <c r="CQ430" i="59"/>
  <c r="CQ423" i="59"/>
  <c r="CQ432" i="59"/>
  <c r="CQ431" i="59"/>
  <c r="EL427" i="59"/>
  <c r="EL430" i="59"/>
  <c r="EL425" i="59"/>
  <c r="EL424" i="59"/>
  <c r="EL429" i="59"/>
  <c r="EL428" i="59"/>
  <c r="EL426" i="59"/>
  <c r="EL432" i="59"/>
  <c r="EL423" i="59"/>
  <c r="EL431" i="59"/>
  <c r="D190" i="174"/>
  <c r="X191" i="147"/>
  <c r="D111" i="174"/>
  <c r="X112" i="147"/>
  <c r="D220" i="184"/>
  <c r="X221" i="183"/>
  <c r="D127" i="174"/>
  <c r="X128" i="147"/>
  <c r="D174" i="184"/>
  <c r="X175" i="183"/>
  <c r="D205" i="174"/>
  <c r="X206" i="147"/>
  <c r="D143" i="174"/>
  <c r="X144" i="147"/>
  <c r="D81" i="174"/>
  <c r="X82" i="147"/>
  <c r="D190" i="184"/>
  <c r="X191" i="183"/>
  <c r="D159" i="174"/>
  <c r="X160" i="147"/>
  <c r="D96" i="174"/>
  <c r="X97" i="147"/>
  <c r="D205" i="184"/>
  <c r="X206" i="183"/>
  <c r="D220" i="174"/>
  <c r="X221" i="147"/>
  <c r="D174" i="174"/>
  <c r="X175" i="147"/>
  <c r="X97" i="183"/>
  <c r="X112" i="183"/>
  <c r="X128" i="183"/>
  <c r="X144" i="183"/>
  <c r="X82" i="183"/>
  <c r="X160" i="183"/>
  <c r="M174" i="184"/>
  <c r="M220" i="174"/>
  <c r="M143" i="184"/>
  <c r="M143" i="174"/>
  <c r="M174" i="174"/>
  <c r="M81" i="174"/>
  <c r="M159" i="174"/>
  <c r="M159" i="184"/>
  <c r="M190" i="174"/>
  <c r="M96" i="174"/>
  <c r="M190" i="184"/>
  <c r="M96" i="184"/>
  <c r="M220" i="184" l="1"/>
  <c r="M111" i="184"/>
  <c r="M111" i="174"/>
  <c r="M205" i="174"/>
  <c r="M205" i="184"/>
  <c r="M127" i="184"/>
  <c r="M127" i="174"/>
  <c r="I5" i="65"/>
  <c r="C6" i="65" l="1"/>
  <c r="C44" i="184"/>
  <c r="C43" i="184"/>
  <c r="C42" i="184"/>
  <c r="C41" i="184"/>
  <c r="C40" i="184"/>
  <c r="C39" i="184"/>
  <c r="C38" i="184"/>
  <c r="C37" i="184"/>
  <c r="C36" i="184"/>
  <c r="C35" i="184"/>
  <c r="C34" i="184"/>
  <c r="C33" i="184"/>
  <c r="C32" i="184"/>
  <c r="C31" i="184"/>
  <c r="C30" i="184"/>
  <c r="C29" i="184"/>
  <c r="C28" i="184"/>
  <c r="C27" i="184"/>
  <c r="C26" i="184"/>
  <c r="C25" i="184"/>
  <c r="C24" i="184"/>
  <c r="C23" i="184"/>
  <c r="C22" i="184"/>
  <c r="C21" i="184"/>
  <c r="C20" i="184"/>
  <c r="C19" i="184"/>
  <c r="C18" i="184"/>
  <c r="C17" i="184"/>
  <c r="C16" i="184"/>
  <c r="C15" i="184"/>
  <c r="C14" i="184"/>
  <c r="C13" i="184"/>
  <c r="C12" i="184"/>
  <c r="C11" i="184"/>
  <c r="C10" i="184"/>
  <c r="C9" i="184"/>
  <c r="C8" i="184"/>
  <c r="C7" i="184"/>
  <c r="C6" i="184"/>
  <c r="C5" i="184"/>
  <c r="C4" i="184"/>
  <c r="E5" i="70" l="1"/>
  <c r="C39" i="174" l="1"/>
  <c r="C32" i="174"/>
  <c r="C33" i="174"/>
  <c r="C23" i="174"/>
  <c r="C16" i="174"/>
  <c r="C17" i="174"/>
  <c r="C7" i="174"/>
  <c r="F262" i="59" l="1"/>
  <c r="FA421" i="59" s="1" a="1"/>
  <c r="FA421" i="59" s="1"/>
  <c r="B158" i="184"/>
  <c r="D158" i="184" s="1"/>
  <c r="B158" i="174"/>
  <c r="F338" i="59"/>
  <c r="HY421" i="59" s="1" a="1"/>
  <c r="HY421" i="59" s="1"/>
  <c r="B234" i="184"/>
  <c r="B234" i="174"/>
  <c r="F283" i="59"/>
  <c r="FV421" i="59" s="1" a="1"/>
  <c r="FV421" i="59" s="1"/>
  <c r="B179" i="184"/>
  <c r="B179" i="174"/>
  <c r="HY427" i="59" l="1"/>
  <c r="HY424" i="59"/>
  <c r="HY425" i="59"/>
  <c r="HY428" i="59"/>
  <c r="HY429" i="59"/>
  <c r="HY426" i="59"/>
  <c r="HY430" i="59"/>
  <c r="HY423" i="59"/>
  <c r="HY432" i="59"/>
  <c r="HY431" i="59"/>
  <c r="FV427" i="59"/>
  <c r="FV430" i="59"/>
  <c r="FV425" i="59"/>
  <c r="FV424" i="59"/>
  <c r="FV429" i="59"/>
  <c r="FV428" i="59"/>
  <c r="FV426" i="59"/>
  <c r="FV432" i="59"/>
  <c r="FV423" i="59"/>
  <c r="FV431" i="59"/>
  <c r="FA424" i="59"/>
  <c r="FA429" i="59"/>
  <c r="FA426" i="59"/>
  <c r="FA428" i="59"/>
  <c r="FA427" i="59"/>
  <c r="FA425" i="59"/>
  <c r="FA430" i="59"/>
  <c r="FA432" i="59"/>
  <c r="FA431" i="59"/>
  <c r="FA423" i="59"/>
  <c r="D234" i="174"/>
  <c r="X235" i="147"/>
  <c r="D234" i="184"/>
  <c r="X235" i="183"/>
  <c r="D179" i="174"/>
  <c r="X180" i="147"/>
  <c r="D158" i="174"/>
  <c r="X159" i="147"/>
  <c r="D179" i="184"/>
  <c r="X180" i="183"/>
  <c r="X159" i="183"/>
  <c r="B23" i="184"/>
  <c r="D23" i="184" s="1"/>
  <c r="B33" i="184"/>
  <c r="D33" i="184" s="1"/>
  <c r="B16" i="184"/>
  <c r="D16" i="184" s="1"/>
  <c r="B39" i="184"/>
  <c r="D39" i="184" s="1"/>
  <c r="B7" i="184"/>
  <c r="D7" i="184" s="1"/>
  <c r="B32" i="184"/>
  <c r="D32" i="184" s="1"/>
  <c r="B17" i="184"/>
  <c r="D17" i="184" s="1"/>
  <c r="M234" i="184"/>
  <c r="M234" i="174"/>
  <c r="F174" i="59"/>
  <c r="BQ421" i="59" s="1" a="1"/>
  <c r="BQ421" i="59" s="1"/>
  <c r="B70" i="184"/>
  <c r="D70" i="184" s="1"/>
  <c r="B70" i="174"/>
  <c r="F189" i="59"/>
  <c r="CF421" i="59" s="1" a="1"/>
  <c r="CF421" i="59" s="1"/>
  <c r="B85" i="184"/>
  <c r="D85" i="184" s="1"/>
  <c r="B85" i="174"/>
  <c r="F198" i="59"/>
  <c r="CO421" i="59" s="1" a="1"/>
  <c r="CO421" i="59" s="1"/>
  <c r="B94" i="184"/>
  <c r="D94" i="184" s="1"/>
  <c r="B94" i="174"/>
  <c r="F308" i="59"/>
  <c r="GU421" i="59" s="1" a="1"/>
  <c r="GU421" i="59" s="1"/>
  <c r="B204" i="184"/>
  <c r="B204" i="174"/>
  <c r="F352" i="59"/>
  <c r="IM421" i="59" s="1" a="1"/>
  <c r="IM421" i="59" s="1"/>
  <c r="B248" i="184"/>
  <c r="B248" i="174"/>
  <c r="F396" i="59"/>
  <c r="KE421" i="59" s="1" a="1"/>
  <c r="KE421" i="59" s="1"/>
  <c r="B292" i="184"/>
  <c r="B292" i="174"/>
  <c r="F343" i="59"/>
  <c r="ID421" i="59" s="1" a="1"/>
  <c r="ID421" i="59" s="1"/>
  <c r="B239" i="184"/>
  <c r="B239" i="174"/>
  <c r="F214" i="59"/>
  <c r="DE421" i="59" s="1" a="1"/>
  <c r="DE421" i="59" s="1"/>
  <c r="B110" i="184"/>
  <c r="D110" i="184" s="1"/>
  <c r="B110" i="174"/>
  <c r="F322" i="59"/>
  <c r="HI421" i="59" s="1" a="1"/>
  <c r="HI421" i="59" s="1"/>
  <c r="B218" i="184"/>
  <c r="B218" i="174"/>
  <c r="F367" i="59"/>
  <c r="JB421" i="59" s="1" a="1"/>
  <c r="JB421" i="59" s="1"/>
  <c r="B263" i="184"/>
  <c r="B263" i="174"/>
  <c r="F329" i="59"/>
  <c r="HP421" i="59" s="1" a="1"/>
  <c r="HP421" i="59" s="1"/>
  <c r="B225" i="184"/>
  <c r="B225" i="174"/>
  <c r="B48" i="184"/>
  <c r="D48" i="184" s="1"/>
  <c r="B48" i="174"/>
  <c r="F184" i="59"/>
  <c r="CA421" i="59" s="1" a="1"/>
  <c r="CA421" i="59" s="1"/>
  <c r="B80" i="184"/>
  <c r="D80" i="184" s="1"/>
  <c r="B80" i="174"/>
  <c r="F400" i="59"/>
  <c r="KI421" i="59" s="1" a="1"/>
  <c r="KI421" i="59" s="1"/>
  <c r="B296" i="184"/>
  <c r="B296" i="174"/>
  <c r="F409" i="59"/>
  <c r="KR421" i="59" s="1" a="1"/>
  <c r="KR421" i="59" s="1"/>
  <c r="B305" i="184"/>
  <c r="B305" i="174"/>
  <c r="F167" i="59"/>
  <c r="BJ421" i="59" s="1" a="1"/>
  <c r="BJ421" i="59" s="1"/>
  <c r="B63" i="184"/>
  <c r="D63" i="184" s="1"/>
  <c r="B63" i="174"/>
  <c r="F245" i="59"/>
  <c r="EJ421" i="59" s="1" a="1"/>
  <c r="EJ421" i="59" s="1"/>
  <c r="B141" i="184"/>
  <c r="D141" i="184" s="1"/>
  <c r="B141" i="174"/>
  <c r="F313" i="59"/>
  <c r="GZ421" i="59" s="1" a="1"/>
  <c r="GZ421" i="59" s="1"/>
  <c r="B209" i="184"/>
  <c r="B209" i="174"/>
  <c r="F366" i="59"/>
  <c r="JA421" i="59" s="1" a="1"/>
  <c r="JA421" i="59" s="1"/>
  <c r="B262" i="184"/>
  <c r="B262" i="174"/>
  <c r="F204" i="59"/>
  <c r="CU421" i="59" s="1" a="1"/>
  <c r="CU421" i="59" s="1"/>
  <c r="B100" i="184"/>
  <c r="D100" i="184" s="1"/>
  <c r="B100" i="174"/>
  <c r="F261" i="59"/>
  <c r="EZ421" i="59" s="1" a="1"/>
  <c r="EZ421" i="59" s="1"/>
  <c r="B157" i="184"/>
  <c r="D157" i="184" s="1"/>
  <c r="B157" i="174"/>
  <c r="F386" i="59"/>
  <c r="JU421" i="59" s="1" a="1"/>
  <c r="JU421" i="59" s="1"/>
  <c r="B282" i="184"/>
  <c r="B282" i="174"/>
  <c r="F357" i="59"/>
  <c r="IR421" i="59" s="1" a="1"/>
  <c r="IR421" i="59" s="1"/>
  <c r="B253" i="184"/>
  <c r="B253" i="174"/>
  <c r="F168" i="59"/>
  <c r="BK421" i="59" s="1" a="1"/>
  <c r="BK421" i="59" s="1"/>
  <c r="B64" i="184"/>
  <c r="D64" i="184" s="1"/>
  <c r="B64" i="174"/>
  <c r="F236" i="59"/>
  <c r="EA421" i="59" s="1" a="1"/>
  <c r="EA421" i="59" s="1"/>
  <c r="B132" i="184"/>
  <c r="D132" i="184" s="1"/>
  <c r="B132" i="174"/>
  <c r="F252" i="59"/>
  <c r="EQ421" i="59" s="1" a="1"/>
  <c r="EQ421" i="59" s="1"/>
  <c r="B148" i="184"/>
  <c r="D148" i="184" s="1"/>
  <c r="B148" i="174"/>
  <c r="F293" i="59"/>
  <c r="GF421" i="59" s="1" a="1"/>
  <c r="GF421" i="59" s="1"/>
  <c r="B189" i="184"/>
  <c r="B189" i="174"/>
  <c r="F199" i="59"/>
  <c r="CP421" i="59" s="1" a="1"/>
  <c r="CP421" i="59" s="1"/>
  <c r="B95" i="184"/>
  <c r="D95" i="184" s="1"/>
  <c r="B95" i="174"/>
  <c r="F246" i="59"/>
  <c r="EK421" i="59" s="1" a="1"/>
  <c r="EK421" i="59" s="1"/>
  <c r="B142" i="184"/>
  <c r="D142" i="184" s="1"/>
  <c r="B142" i="174"/>
  <c r="F381" i="59"/>
  <c r="JP421" i="59" s="1" a="1"/>
  <c r="JP421" i="59" s="1"/>
  <c r="B277" i="184"/>
  <c r="B277" i="174"/>
  <c r="F353" i="59"/>
  <c r="IN421" i="59" s="1" a="1"/>
  <c r="IN421" i="59" s="1"/>
  <c r="B249" i="184"/>
  <c r="B249" i="174"/>
  <c r="F183" i="59"/>
  <c r="BZ421" i="59" s="1" a="1"/>
  <c r="BZ421" i="59" s="1"/>
  <c r="B79" i="184"/>
  <c r="D79" i="184" s="1"/>
  <c r="B79" i="174"/>
  <c r="F229" i="59"/>
  <c r="DT421" i="59" s="1" a="1"/>
  <c r="DT421" i="59" s="1"/>
  <c r="B125" i="184"/>
  <c r="D125" i="184" s="1"/>
  <c r="B125" i="174"/>
  <c r="F277" i="59"/>
  <c r="FP421" i="59" s="1" a="1"/>
  <c r="FP421" i="59" s="1"/>
  <c r="B173" i="184"/>
  <c r="B173" i="174"/>
  <c r="B306" i="184"/>
  <c r="B306" i="174"/>
  <c r="F395" i="59"/>
  <c r="KD421" i="59" s="1" a="1"/>
  <c r="KD421" i="59" s="1"/>
  <c r="B291" i="184"/>
  <c r="B291" i="174"/>
  <c r="F158" i="59"/>
  <c r="BA421" i="59" s="1" a="1"/>
  <c r="BA421" i="59" s="1"/>
  <c r="B54" i="184"/>
  <c r="D54" i="184" s="1"/>
  <c r="B54" i="174"/>
  <c r="F220" i="59"/>
  <c r="DK421" i="59" s="1" a="1"/>
  <c r="DK421" i="59" s="1"/>
  <c r="B116" i="184"/>
  <c r="D116" i="184" s="1"/>
  <c r="B116" i="174"/>
  <c r="F323" i="59"/>
  <c r="HJ421" i="59" s="1" a="1"/>
  <c r="HJ421" i="59" s="1"/>
  <c r="B219" i="184"/>
  <c r="B219" i="174"/>
  <c r="F339" i="59"/>
  <c r="HZ421" i="59" s="1" a="1"/>
  <c r="HZ421" i="59" s="1"/>
  <c r="B235" i="184"/>
  <c r="B235" i="174"/>
  <c r="F307" i="59"/>
  <c r="GT421" i="59" s="1" a="1"/>
  <c r="GT421" i="59" s="1"/>
  <c r="B203" i="184"/>
  <c r="B203" i="174"/>
  <c r="B49" i="184"/>
  <c r="D49" i="184" s="1"/>
  <c r="B49" i="174"/>
  <c r="F213" i="59"/>
  <c r="DD421" i="59" s="1" a="1"/>
  <c r="DD421" i="59" s="1"/>
  <c r="B109" i="184"/>
  <c r="D109" i="184" s="1"/>
  <c r="B109" i="174"/>
  <c r="F230" i="59"/>
  <c r="DU421" i="59" s="1" a="1"/>
  <c r="DU421" i="59" s="1"/>
  <c r="B126" i="184"/>
  <c r="D126" i="184" s="1"/>
  <c r="B126" i="174"/>
  <c r="F267" i="59"/>
  <c r="FF421" i="59" s="1" a="1"/>
  <c r="FF421" i="59" s="1"/>
  <c r="B163" i="184"/>
  <c r="B163" i="174"/>
  <c r="F298" i="59"/>
  <c r="GK421" i="59" s="1" a="1"/>
  <c r="GK421" i="59" s="1"/>
  <c r="B194" i="184"/>
  <c r="B194" i="174"/>
  <c r="F371" i="59"/>
  <c r="JF421" i="59" s="1" a="1"/>
  <c r="JF421" i="59" s="1"/>
  <c r="B267" i="184"/>
  <c r="B267" i="174"/>
  <c r="F380" i="59"/>
  <c r="JO421" i="59" s="1" a="1"/>
  <c r="JO421" i="59" s="1"/>
  <c r="B276" i="184"/>
  <c r="B276" i="174"/>
  <c r="F292" i="59"/>
  <c r="GE421" i="59" s="1" a="1"/>
  <c r="GE421" i="59" s="1"/>
  <c r="B188" i="184"/>
  <c r="B188" i="174"/>
  <c r="F276" i="59"/>
  <c r="FO421" i="59" s="1" a="1"/>
  <c r="FO421" i="59" s="1"/>
  <c r="B172" i="184"/>
  <c r="B172" i="174"/>
  <c r="M158" i="184"/>
  <c r="M158" i="174"/>
  <c r="M179" i="184"/>
  <c r="M179" i="174"/>
  <c r="B7" i="174"/>
  <c r="B17" i="174"/>
  <c r="B23" i="174"/>
  <c r="B33" i="174"/>
  <c r="B16" i="174"/>
  <c r="B39" i="174"/>
  <c r="B32" i="174"/>
  <c r="F152" i="59"/>
  <c r="AU421" i="59" s="1" a="1"/>
  <c r="AU421" i="59" s="1"/>
  <c r="F153" i="59"/>
  <c r="AV421" i="59" s="1" a="1"/>
  <c r="AV421" i="59" s="1"/>
  <c r="F111" i="59"/>
  <c r="F421" i="59" s="1" a="1"/>
  <c r="F421" i="59" s="1"/>
  <c r="F136" i="59"/>
  <c r="AE421" i="59" s="1" a="1"/>
  <c r="AE421" i="59" s="1"/>
  <c r="F410" i="59"/>
  <c r="KS421" i="59" s="1" a="1"/>
  <c r="KS421" i="59" s="1"/>
  <c r="F121" i="59"/>
  <c r="P421" i="59" s="1" a="1"/>
  <c r="P421" i="59" s="1"/>
  <c r="F127" i="59"/>
  <c r="V421" i="59" s="1" a="1"/>
  <c r="V421" i="59" s="1"/>
  <c r="F137" i="59"/>
  <c r="AF421" i="59" s="1" a="1"/>
  <c r="AF421" i="59" s="1"/>
  <c r="F120" i="59"/>
  <c r="O421" i="59" s="1" a="1"/>
  <c r="O421" i="59" s="1"/>
  <c r="F143" i="59"/>
  <c r="AL421" i="59" s="1" a="1"/>
  <c r="AL421" i="59" s="1"/>
  <c r="HJ425" i="59" l="1"/>
  <c r="HJ427" i="59"/>
  <c r="HJ430" i="59"/>
  <c r="HJ429" i="59"/>
  <c r="HJ426" i="59"/>
  <c r="HJ432" i="59"/>
  <c r="HJ424" i="59"/>
  <c r="HJ428" i="59"/>
  <c r="HJ431" i="59"/>
  <c r="HJ423" i="59"/>
  <c r="GE424" i="59"/>
  <c r="GE429" i="59"/>
  <c r="GE426" i="59"/>
  <c r="GE428" i="59"/>
  <c r="GE427" i="59"/>
  <c r="GE430" i="59"/>
  <c r="GE425" i="59"/>
  <c r="GE431" i="59"/>
  <c r="GE432" i="59"/>
  <c r="GE423" i="59"/>
  <c r="JB424" i="59"/>
  <c r="JB428" i="59"/>
  <c r="JB429" i="59"/>
  <c r="JB430" i="59"/>
  <c r="JB425" i="59"/>
  <c r="JB427" i="59"/>
  <c r="JB426" i="59"/>
  <c r="JB432" i="59"/>
  <c r="JB423" i="59"/>
  <c r="JB431" i="59"/>
  <c r="DE424" i="59"/>
  <c r="DE429" i="59"/>
  <c r="DE426" i="59"/>
  <c r="DE428" i="59"/>
  <c r="DE427" i="59"/>
  <c r="DE425" i="59"/>
  <c r="DE430" i="59"/>
  <c r="DE431" i="59"/>
  <c r="DE432" i="59"/>
  <c r="DE423" i="59"/>
  <c r="KE428" i="59"/>
  <c r="KE427" i="59"/>
  <c r="KE429" i="59"/>
  <c r="KE425" i="59"/>
  <c r="KE430" i="59"/>
  <c r="KE424" i="59"/>
  <c r="KE432" i="59"/>
  <c r="KE426" i="59"/>
  <c r="KE423" i="59"/>
  <c r="KE431" i="59"/>
  <c r="GU427" i="59"/>
  <c r="GU424" i="59"/>
  <c r="GU428" i="59"/>
  <c r="GU429" i="59"/>
  <c r="GU426" i="59"/>
  <c r="GU430" i="59"/>
  <c r="GU425" i="59"/>
  <c r="GU432" i="59"/>
  <c r="GU423" i="59"/>
  <c r="GU431" i="59"/>
  <c r="CF424" i="59"/>
  <c r="CF429" i="59"/>
  <c r="CF428" i="59"/>
  <c r="CF430" i="59"/>
  <c r="CF425" i="59"/>
  <c r="CF427" i="59"/>
  <c r="CF426" i="59"/>
  <c r="CF432" i="59"/>
  <c r="CF423" i="59"/>
  <c r="CF431" i="59"/>
  <c r="O428" i="59"/>
  <c r="O427" i="59"/>
  <c r="O425" i="59"/>
  <c r="O424" i="59"/>
  <c r="O430" i="59"/>
  <c r="O432" i="59"/>
  <c r="O426" i="59"/>
  <c r="O429" i="59"/>
  <c r="O423" i="59"/>
  <c r="O431" i="59"/>
  <c r="FP427" i="59"/>
  <c r="FP430" i="59"/>
  <c r="FP425" i="59"/>
  <c r="FP424" i="59"/>
  <c r="FP429" i="59"/>
  <c r="FP428" i="59"/>
  <c r="FP426" i="59"/>
  <c r="FP432" i="59"/>
  <c r="FP423" i="59"/>
  <c r="FP431" i="59"/>
  <c r="BZ424" i="59"/>
  <c r="BZ429" i="59"/>
  <c r="BZ428" i="59"/>
  <c r="BZ425" i="59"/>
  <c r="BZ430" i="59"/>
  <c r="BZ426" i="59"/>
  <c r="BZ427" i="59"/>
  <c r="BZ423" i="59"/>
  <c r="BZ431" i="59"/>
  <c r="BZ432" i="59"/>
  <c r="JP424" i="59"/>
  <c r="JP429" i="59"/>
  <c r="JP430" i="59"/>
  <c r="JP428" i="59"/>
  <c r="JP425" i="59"/>
  <c r="JP427" i="59"/>
  <c r="JP426" i="59"/>
  <c r="JP431" i="59"/>
  <c r="JP432" i="59"/>
  <c r="JP423" i="59"/>
  <c r="CP427" i="59"/>
  <c r="CP425" i="59"/>
  <c r="CP424" i="59"/>
  <c r="CP429" i="59"/>
  <c r="CP430" i="59"/>
  <c r="CP428" i="59"/>
  <c r="CP426" i="59"/>
  <c r="CP423" i="59"/>
  <c r="CP432" i="59"/>
  <c r="CP431" i="59"/>
  <c r="EQ428" i="59"/>
  <c r="EQ427" i="59"/>
  <c r="EQ425" i="59"/>
  <c r="EQ424" i="59"/>
  <c r="EQ432" i="59"/>
  <c r="EQ429" i="59"/>
  <c r="EQ430" i="59"/>
  <c r="EQ426" i="59"/>
  <c r="EQ423" i="59"/>
  <c r="EQ431" i="59"/>
  <c r="BK428" i="59"/>
  <c r="BK427" i="59"/>
  <c r="BK425" i="59"/>
  <c r="BK424" i="59"/>
  <c r="BK426" i="59"/>
  <c r="BK432" i="59"/>
  <c r="BK430" i="59"/>
  <c r="BK429" i="59"/>
  <c r="BK423" i="59"/>
  <c r="BK431" i="59"/>
  <c r="JU428" i="59"/>
  <c r="JU424" i="59"/>
  <c r="JU429" i="59"/>
  <c r="JU425" i="59"/>
  <c r="JU427" i="59"/>
  <c r="JU430" i="59"/>
  <c r="JU426" i="59"/>
  <c r="JU432" i="59"/>
  <c r="JU423" i="59"/>
  <c r="JU431" i="59"/>
  <c r="CU428" i="59"/>
  <c r="CU427" i="59"/>
  <c r="CU425" i="59"/>
  <c r="CU424" i="59"/>
  <c r="CU429" i="59"/>
  <c r="CU426" i="59"/>
  <c r="CU432" i="59"/>
  <c r="CU430" i="59"/>
  <c r="CU423" i="59"/>
  <c r="CU431" i="59"/>
  <c r="GZ428" i="59"/>
  <c r="GZ427" i="59"/>
  <c r="GZ430" i="59"/>
  <c r="GZ424" i="59"/>
  <c r="GZ429" i="59"/>
  <c r="GZ426" i="59"/>
  <c r="GZ425" i="59"/>
  <c r="GZ423" i="59"/>
  <c r="GZ431" i="59"/>
  <c r="GZ432" i="59"/>
  <c r="BJ428" i="59"/>
  <c r="BJ427" i="59"/>
  <c r="BJ430" i="59"/>
  <c r="BJ425" i="59"/>
  <c r="BJ426" i="59"/>
  <c r="BJ429" i="59"/>
  <c r="BJ424" i="59"/>
  <c r="BJ432" i="59"/>
  <c r="BJ431" i="59"/>
  <c r="BJ423" i="59"/>
  <c r="KI429" i="59"/>
  <c r="KI427" i="59"/>
  <c r="KI428" i="59"/>
  <c r="KI430" i="59"/>
  <c r="KI426" i="59"/>
  <c r="KI424" i="59"/>
  <c r="KI425" i="59"/>
  <c r="KI423" i="59"/>
  <c r="KI431" i="59"/>
  <c r="KI432" i="59"/>
  <c r="F424" i="59"/>
  <c r="F429" i="59"/>
  <c r="F428" i="59"/>
  <c r="F425" i="59"/>
  <c r="F430" i="59"/>
  <c r="F426" i="59"/>
  <c r="F427" i="59"/>
  <c r="F423" i="59"/>
  <c r="F431" i="59"/>
  <c r="F432" i="59"/>
  <c r="V427" i="59"/>
  <c r="V425" i="59"/>
  <c r="V424" i="59"/>
  <c r="V430" i="59"/>
  <c r="V428" i="59"/>
  <c r="V426" i="59"/>
  <c r="V429" i="59"/>
  <c r="V423" i="59"/>
  <c r="V432" i="59"/>
  <c r="V431" i="59"/>
  <c r="AU427" i="59"/>
  <c r="AU425" i="59"/>
  <c r="AU424" i="59"/>
  <c r="AU429" i="59"/>
  <c r="AU426" i="59"/>
  <c r="AU428" i="59"/>
  <c r="AU430" i="59"/>
  <c r="AU432" i="59"/>
  <c r="AU423" i="59"/>
  <c r="AU431" i="59"/>
  <c r="P427" i="59"/>
  <c r="P425" i="59"/>
  <c r="P424" i="59"/>
  <c r="P426" i="59"/>
  <c r="P429" i="59"/>
  <c r="P428" i="59"/>
  <c r="P430" i="59"/>
  <c r="P423" i="59"/>
  <c r="P432" i="59"/>
  <c r="P431" i="59"/>
  <c r="HZ424" i="59"/>
  <c r="HZ429" i="59"/>
  <c r="HZ428" i="59"/>
  <c r="HZ426" i="59"/>
  <c r="HZ427" i="59"/>
  <c r="HZ425" i="59"/>
  <c r="HZ430" i="59"/>
  <c r="HZ423" i="59"/>
  <c r="HZ431" i="59"/>
  <c r="HZ432" i="59"/>
  <c r="DK424" i="59"/>
  <c r="DK429" i="59"/>
  <c r="DK426" i="59"/>
  <c r="DK428" i="59"/>
  <c r="DK427" i="59"/>
  <c r="DK430" i="59"/>
  <c r="DK425" i="59"/>
  <c r="DK431" i="59"/>
  <c r="DK432" i="59"/>
  <c r="DK423" i="59"/>
  <c r="KD428" i="59"/>
  <c r="KD427" i="59"/>
  <c r="KD425" i="59"/>
  <c r="KD424" i="59"/>
  <c r="KD429" i="59"/>
  <c r="KD426" i="59"/>
  <c r="KD430" i="59"/>
  <c r="KD432" i="59"/>
  <c r="KD431" i="59"/>
  <c r="KD423" i="59"/>
  <c r="BA427" i="59"/>
  <c r="BA425" i="59"/>
  <c r="BA424" i="59"/>
  <c r="BA429" i="59"/>
  <c r="BA426" i="59"/>
  <c r="BA428" i="59"/>
  <c r="BA430" i="59"/>
  <c r="BA423" i="59"/>
  <c r="BA432" i="59"/>
  <c r="BA431" i="59"/>
  <c r="AV424" i="59"/>
  <c r="AV429" i="59"/>
  <c r="AV428" i="59"/>
  <c r="AV430" i="59"/>
  <c r="AV425" i="59"/>
  <c r="AV427" i="59"/>
  <c r="AV426" i="59"/>
  <c r="AV432" i="59"/>
  <c r="AV423" i="59"/>
  <c r="AV431" i="59"/>
  <c r="FF424" i="59"/>
  <c r="FF429" i="59"/>
  <c r="FF428" i="59"/>
  <c r="FF425" i="59"/>
  <c r="FF426" i="59"/>
  <c r="FF427" i="59"/>
  <c r="FF430" i="59"/>
  <c r="FF423" i="59"/>
  <c r="FF431" i="59"/>
  <c r="FF432" i="59"/>
  <c r="FO428" i="59"/>
  <c r="FO427" i="59"/>
  <c r="FO425" i="59"/>
  <c r="FO424" i="59"/>
  <c r="FO429" i="59"/>
  <c r="FO426" i="59"/>
  <c r="FO432" i="59"/>
  <c r="FO430" i="59"/>
  <c r="FO423" i="59"/>
  <c r="FO431" i="59"/>
  <c r="GK424" i="59"/>
  <c r="GK429" i="59"/>
  <c r="GK426" i="59"/>
  <c r="GK428" i="59"/>
  <c r="GK427" i="59"/>
  <c r="GK425" i="59"/>
  <c r="GK430" i="59"/>
  <c r="GK432" i="59"/>
  <c r="GK431" i="59"/>
  <c r="GK423" i="59"/>
  <c r="HI424" i="59"/>
  <c r="HI428" i="59"/>
  <c r="HI425" i="59"/>
  <c r="HI427" i="59"/>
  <c r="HI429" i="59"/>
  <c r="HI426" i="59"/>
  <c r="HI430" i="59"/>
  <c r="HI431" i="59"/>
  <c r="HI432" i="59"/>
  <c r="HI423" i="59"/>
  <c r="IM424" i="59"/>
  <c r="IM429" i="59"/>
  <c r="IM426" i="59"/>
  <c r="IM428" i="59"/>
  <c r="IM425" i="59"/>
  <c r="IM430" i="59"/>
  <c r="IM427" i="59"/>
  <c r="IM432" i="59"/>
  <c r="IM431" i="59"/>
  <c r="IM423" i="59"/>
  <c r="BQ428" i="59"/>
  <c r="BQ427" i="59"/>
  <c r="BQ425" i="59"/>
  <c r="BQ424" i="59"/>
  <c r="BQ429" i="59"/>
  <c r="BQ432" i="59"/>
  <c r="BQ426" i="59"/>
  <c r="BQ430" i="59"/>
  <c r="BQ423" i="59"/>
  <c r="BQ431" i="59"/>
  <c r="AF428" i="59"/>
  <c r="AF427" i="59"/>
  <c r="AF430" i="59"/>
  <c r="AF429" i="59"/>
  <c r="AF426" i="59"/>
  <c r="AF424" i="59"/>
  <c r="AF425" i="59"/>
  <c r="AF431" i="59"/>
  <c r="AF432" i="59"/>
  <c r="AF423" i="59"/>
  <c r="JF428" i="59"/>
  <c r="JF424" i="59"/>
  <c r="JF425" i="59"/>
  <c r="JF430" i="59"/>
  <c r="JF426" i="59"/>
  <c r="JF427" i="59"/>
  <c r="JF429" i="59"/>
  <c r="JF431" i="59"/>
  <c r="JF423" i="59"/>
  <c r="JF432" i="59"/>
  <c r="DD424" i="59"/>
  <c r="DD429" i="59"/>
  <c r="DD428" i="59"/>
  <c r="DD427" i="59"/>
  <c r="DD426" i="59"/>
  <c r="DD430" i="59"/>
  <c r="DD425" i="59"/>
  <c r="DD423" i="59"/>
  <c r="DD431" i="59"/>
  <c r="DD432" i="59"/>
  <c r="JO427" i="59"/>
  <c r="JO429" i="59"/>
  <c r="JO426" i="59"/>
  <c r="JO424" i="59"/>
  <c r="JO428" i="59"/>
  <c r="JO430" i="59"/>
  <c r="JO425" i="59"/>
  <c r="JO432" i="59"/>
  <c r="JO423" i="59"/>
  <c r="JO431" i="59"/>
  <c r="DU427" i="59"/>
  <c r="DU425" i="59"/>
  <c r="DU424" i="59"/>
  <c r="DU429" i="59"/>
  <c r="DU426" i="59"/>
  <c r="DU428" i="59"/>
  <c r="DU430" i="59"/>
  <c r="DU423" i="59"/>
  <c r="DU431" i="59"/>
  <c r="DU432" i="59"/>
  <c r="HP429" i="59"/>
  <c r="HP427" i="59"/>
  <c r="HP428" i="59"/>
  <c r="HP430" i="59"/>
  <c r="HP425" i="59"/>
  <c r="HP424" i="59"/>
  <c r="HP426" i="59"/>
  <c r="HP432" i="59"/>
  <c r="HP423" i="59"/>
  <c r="HP431" i="59"/>
  <c r="ID427" i="59"/>
  <c r="ID428" i="59"/>
  <c r="ID430" i="59"/>
  <c r="ID424" i="59"/>
  <c r="ID429" i="59"/>
  <c r="ID426" i="59"/>
  <c r="ID425" i="59"/>
  <c r="ID432" i="59"/>
  <c r="ID423" i="59"/>
  <c r="ID431" i="59"/>
  <c r="CO428" i="59"/>
  <c r="CO427" i="59"/>
  <c r="CO425" i="59"/>
  <c r="CO424" i="59"/>
  <c r="CO432" i="59"/>
  <c r="CO430" i="59"/>
  <c r="CO429" i="59"/>
  <c r="CO426" i="59"/>
  <c r="CO423" i="59"/>
  <c r="CO431" i="59"/>
  <c r="AL428" i="59"/>
  <c r="AL427" i="59"/>
  <c r="AL430" i="59"/>
  <c r="AL425" i="59"/>
  <c r="AL424" i="59"/>
  <c r="AL429" i="59"/>
  <c r="AL426" i="59"/>
  <c r="AL431" i="59"/>
  <c r="AL432" i="59"/>
  <c r="AL423" i="59"/>
  <c r="AE424" i="59"/>
  <c r="AE429" i="59"/>
  <c r="AE426" i="59"/>
  <c r="AE428" i="59"/>
  <c r="AE427" i="59"/>
  <c r="AE430" i="59"/>
  <c r="AE425" i="59"/>
  <c r="AE431" i="59"/>
  <c r="AE432" i="59"/>
  <c r="AE423" i="59"/>
  <c r="DT427" i="59"/>
  <c r="DT430" i="59"/>
  <c r="DT425" i="59"/>
  <c r="DT424" i="59"/>
  <c r="DT429" i="59"/>
  <c r="DT426" i="59"/>
  <c r="DT428" i="59"/>
  <c r="DT432" i="59"/>
  <c r="DT423" i="59"/>
  <c r="DT431" i="59"/>
  <c r="IN428" i="59"/>
  <c r="IN425" i="59"/>
  <c r="IN427" i="59"/>
  <c r="IN430" i="59"/>
  <c r="IN426" i="59"/>
  <c r="IN424" i="59"/>
  <c r="IN429" i="59"/>
  <c r="IN431" i="59"/>
  <c r="IN423" i="59"/>
  <c r="IN432" i="59"/>
  <c r="EK428" i="59"/>
  <c r="EK427" i="59"/>
  <c r="EK425" i="59"/>
  <c r="EK424" i="59"/>
  <c r="EK432" i="59"/>
  <c r="EK430" i="59"/>
  <c r="EK426" i="59"/>
  <c r="EK429" i="59"/>
  <c r="EK423" i="59"/>
  <c r="EK431" i="59"/>
  <c r="GF428" i="59"/>
  <c r="GF427" i="59"/>
  <c r="GF430" i="59"/>
  <c r="GF429" i="59"/>
  <c r="GF426" i="59"/>
  <c r="GF424" i="59"/>
  <c r="GF425" i="59"/>
  <c r="GF431" i="59"/>
  <c r="GF432" i="59"/>
  <c r="GF423" i="59"/>
  <c r="EA427" i="59"/>
  <c r="EA425" i="59"/>
  <c r="EA424" i="59"/>
  <c r="EA429" i="59"/>
  <c r="EA426" i="59"/>
  <c r="EA428" i="59"/>
  <c r="EA430" i="59"/>
  <c r="EA432" i="59"/>
  <c r="EA423" i="59"/>
  <c r="EA431" i="59"/>
  <c r="IR424" i="59"/>
  <c r="IR429" i="59"/>
  <c r="IR428" i="59"/>
  <c r="IR427" i="59"/>
  <c r="IR426" i="59"/>
  <c r="IR425" i="59"/>
  <c r="IR430" i="59"/>
  <c r="IR423" i="59"/>
  <c r="IR431" i="59"/>
  <c r="IR432" i="59"/>
  <c r="EZ424" i="59"/>
  <c r="EZ429" i="59"/>
  <c r="EZ428" i="59"/>
  <c r="EZ425" i="59"/>
  <c r="EZ430" i="59"/>
  <c r="EZ427" i="59"/>
  <c r="EZ426" i="59"/>
  <c r="EZ423" i="59"/>
  <c r="EZ432" i="59"/>
  <c r="EZ431" i="59"/>
  <c r="JA427" i="59"/>
  <c r="JA425" i="59"/>
  <c r="JA424" i="59"/>
  <c r="JA429" i="59"/>
  <c r="JA426" i="59"/>
  <c r="JA432" i="59"/>
  <c r="JA430" i="59"/>
  <c r="JA428" i="59"/>
  <c r="JA423" i="59"/>
  <c r="JA431" i="59"/>
  <c r="EJ428" i="59"/>
  <c r="EJ427" i="59"/>
  <c r="EJ430" i="59"/>
  <c r="EJ426" i="59"/>
  <c r="EJ424" i="59"/>
  <c r="EJ425" i="59"/>
  <c r="EJ429" i="59"/>
  <c r="EJ431" i="59"/>
  <c r="EJ423" i="59"/>
  <c r="EJ432" i="59"/>
  <c r="CA424" i="59"/>
  <c r="CA429" i="59"/>
  <c r="CA426" i="59"/>
  <c r="CA428" i="59"/>
  <c r="CA427" i="59"/>
  <c r="CA430" i="59"/>
  <c r="CA425" i="59"/>
  <c r="CA431" i="59"/>
  <c r="CA432" i="59"/>
  <c r="CA423" i="59"/>
  <c r="GT427" i="59"/>
  <c r="GT425" i="59"/>
  <c r="GT430" i="59"/>
  <c r="GT424" i="59"/>
  <c r="GT428" i="59"/>
  <c r="GT429" i="59"/>
  <c r="GT426" i="59"/>
  <c r="GT432" i="59"/>
  <c r="GT423" i="59"/>
  <c r="GT431" i="59"/>
  <c r="D203" i="174"/>
  <c r="X204" i="147"/>
  <c r="D219" i="174"/>
  <c r="X220" i="147"/>
  <c r="D54" i="174"/>
  <c r="X55" i="147"/>
  <c r="D306" i="174"/>
  <c r="X307" i="147"/>
  <c r="D249" i="184"/>
  <c r="X250" i="183"/>
  <c r="D79" i="174"/>
  <c r="X80" i="147"/>
  <c r="D64" i="174"/>
  <c r="X65" i="147"/>
  <c r="D63" i="174"/>
  <c r="X64" i="147"/>
  <c r="D296" i="174"/>
  <c r="X297" i="147"/>
  <c r="D292" i="184"/>
  <c r="X293" i="183"/>
  <c r="D204" i="184"/>
  <c r="X205" i="183"/>
  <c r="D189" i="184"/>
  <c r="X190" i="183"/>
  <c r="D277" i="174"/>
  <c r="X278" i="147"/>
  <c r="D148" i="174"/>
  <c r="X149" i="147"/>
  <c r="D282" i="174"/>
  <c r="X283" i="147"/>
  <c r="D209" i="174"/>
  <c r="X210" i="147"/>
  <c r="D48" i="174"/>
  <c r="X49" i="147"/>
  <c r="D23" i="174"/>
  <c r="X24" i="147"/>
  <c r="D235" i="174"/>
  <c r="X236" i="147"/>
  <c r="D116" i="174"/>
  <c r="X117" i="147"/>
  <c r="D291" i="174"/>
  <c r="X292" i="147"/>
  <c r="D173" i="184"/>
  <c r="X174" i="183"/>
  <c r="D282" i="184"/>
  <c r="X283" i="183"/>
  <c r="D296" i="184"/>
  <c r="X297" i="183"/>
  <c r="D262" i="184"/>
  <c r="X263" i="183"/>
  <c r="D305" i="184"/>
  <c r="X306" i="183"/>
  <c r="D16" i="174"/>
  <c r="X17" i="147"/>
  <c r="D188" i="174"/>
  <c r="X189" i="147"/>
  <c r="D267" i="174"/>
  <c r="X268" i="147"/>
  <c r="D163" i="174"/>
  <c r="X164" i="147"/>
  <c r="D109" i="174"/>
  <c r="X110" i="147"/>
  <c r="D203" i="184"/>
  <c r="X204" i="183"/>
  <c r="D219" i="184"/>
  <c r="X220" i="183"/>
  <c r="D306" i="184"/>
  <c r="X307" i="183"/>
  <c r="D263" i="174"/>
  <c r="X264" i="147"/>
  <c r="D110" i="174"/>
  <c r="X111" i="147"/>
  <c r="D292" i="174"/>
  <c r="X293" i="147"/>
  <c r="D204" i="174"/>
  <c r="X205" i="147"/>
  <c r="D85" i="174"/>
  <c r="X86" i="147"/>
  <c r="D33" i="174"/>
  <c r="X34" i="147"/>
  <c r="D188" i="184"/>
  <c r="X189" i="183"/>
  <c r="D267" i="184"/>
  <c r="X268" i="183"/>
  <c r="D163" i="184"/>
  <c r="X164" i="183"/>
  <c r="D173" i="174"/>
  <c r="X174" i="147"/>
  <c r="D95" i="174"/>
  <c r="X96" i="147"/>
  <c r="D100" i="174"/>
  <c r="X101" i="147"/>
  <c r="D263" i="184"/>
  <c r="X264" i="183"/>
  <c r="D277" i="184"/>
  <c r="X278" i="183"/>
  <c r="D209" i="184"/>
  <c r="X210" i="183"/>
  <c r="D17" i="174"/>
  <c r="X18" i="147"/>
  <c r="D172" i="174"/>
  <c r="X173" i="147"/>
  <c r="D276" i="174"/>
  <c r="X277" i="147"/>
  <c r="D194" i="174"/>
  <c r="X195" i="147"/>
  <c r="D126" i="174"/>
  <c r="X127" i="147"/>
  <c r="D49" i="174"/>
  <c r="X50" i="147"/>
  <c r="D235" i="184"/>
  <c r="X236" i="183"/>
  <c r="D291" i="184"/>
  <c r="X292" i="183"/>
  <c r="D225" i="174"/>
  <c r="X226" i="147"/>
  <c r="D218" i="174"/>
  <c r="X219" i="147"/>
  <c r="D239" i="174"/>
  <c r="X240" i="147"/>
  <c r="D248" i="174"/>
  <c r="X249" i="147"/>
  <c r="D94" i="174"/>
  <c r="X95" i="147"/>
  <c r="D70" i="174"/>
  <c r="X71" i="147"/>
  <c r="D39" i="174"/>
  <c r="X40" i="147"/>
  <c r="D253" i="184"/>
  <c r="X254" i="183"/>
  <c r="D32" i="174"/>
  <c r="X33" i="147"/>
  <c r="D7" i="174"/>
  <c r="X8" i="147"/>
  <c r="D172" i="184"/>
  <c r="X173" i="183"/>
  <c r="D276" i="184"/>
  <c r="X277" i="183"/>
  <c r="D194" i="184"/>
  <c r="X195" i="183"/>
  <c r="D125" i="174"/>
  <c r="X126" i="147"/>
  <c r="D249" i="174"/>
  <c r="X250" i="147"/>
  <c r="D142" i="174"/>
  <c r="X143" i="147"/>
  <c r="D189" i="174"/>
  <c r="X190" i="147"/>
  <c r="D132" i="174"/>
  <c r="X133" i="147"/>
  <c r="D253" i="174"/>
  <c r="X254" i="147"/>
  <c r="D157" i="174"/>
  <c r="X158" i="147"/>
  <c r="D262" i="174"/>
  <c r="X263" i="147"/>
  <c r="D141" i="174"/>
  <c r="X142" i="147"/>
  <c r="D305" i="174"/>
  <c r="X306" i="147"/>
  <c r="D80" i="174"/>
  <c r="X81" i="147"/>
  <c r="D225" i="184"/>
  <c r="X226" i="183"/>
  <c r="D218" i="184"/>
  <c r="X219" i="183"/>
  <c r="D239" i="184"/>
  <c r="X240" i="183"/>
  <c r="D248" i="184"/>
  <c r="X249" i="183"/>
  <c r="KS481" i="59"/>
  <c r="KS496" i="59"/>
  <c r="KS490" i="59"/>
  <c r="KS487" i="59"/>
  <c r="KS484" i="59"/>
  <c r="KS478" i="59"/>
  <c r="KS472" i="59"/>
  <c r="KS577" i="59"/>
  <c r="KS574" i="59"/>
  <c r="KS571" i="59"/>
  <c r="KS565" i="59"/>
  <c r="KS559" i="59"/>
  <c r="KS553" i="59"/>
  <c r="KS550" i="59"/>
  <c r="KS495" i="59"/>
  <c r="KS489" i="59"/>
  <c r="KS483" i="59"/>
  <c r="KS477" i="59"/>
  <c r="KS474" i="59"/>
  <c r="KS471" i="59"/>
  <c r="KS576" i="59"/>
  <c r="KS570" i="59"/>
  <c r="KS564" i="59"/>
  <c r="KS561" i="59"/>
  <c r="KS558" i="59"/>
  <c r="KS552" i="59"/>
  <c r="KS491" i="59"/>
  <c r="KS485" i="59"/>
  <c r="KS482" i="59"/>
  <c r="KS479" i="59"/>
  <c r="KS473" i="59"/>
  <c r="KS578" i="59"/>
  <c r="KS572" i="59"/>
  <c r="KS569" i="59"/>
  <c r="KS566" i="59"/>
  <c r="KS560" i="59"/>
  <c r="KS554" i="59"/>
  <c r="KS503" i="59"/>
  <c r="X50" i="183"/>
  <c r="X71" i="183"/>
  <c r="X33" i="183"/>
  <c r="X127" i="183"/>
  <c r="X126" i="183"/>
  <c r="X81" i="183"/>
  <c r="X95" i="183"/>
  <c r="X8" i="183"/>
  <c r="X143" i="183"/>
  <c r="X133" i="183"/>
  <c r="X158" i="183"/>
  <c r="X142" i="183"/>
  <c r="X40" i="183"/>
  <c r="X55" i="183"/>
  <c r="X111" i="183"/>
  <c r="X17" i="183"/>
  <c r="X110" i="183"/>
  <c r="X80" i="183"/>
  <c r="X96" i="183"/>
  <c r="X65" i="183"/>
  <c r="X86" i="183"/>
  <c r="X34" i="183"/>
  <c r="X117" i="183"/>
  <c r="X149" i="183"/>
  <c r="X101" i="183"/>
  <c r="X64" i="183"/>
  <c r="X49" i="183"/>
  <c r="X18" i="183"/>
  <c r="X24" i="183"/>
  <c r="M70" i="184"/>
  <c r="M70" i="174"/>
  <c r="M235" i="184"/>
  <c r="M235" i="174"/>
  <c r="M79" i="184"/>
  <c r="M79" i="174"/>
  <c r="M142" i="184"/>
  <c r="M142" i="174"/>
  <c r="M16" i="184"/>
  <c r="M16" i="174"/>
  <c r="M248" i="184"/>
  <c r="M248" i="174"/>
  <c r="M291" i="184"/>
  <c r="M291" i="174"/>
  <c r="M163" i="184"/>
  <c r="M163" i="174"/>
  <c r="M249" i="184"/>
  <c r="M249" i="174"/>
  <c r="M263" i="184"/>
  <c r="M263" i="174"/>
  <c r="M116" i="184"/>
  <c r="M116" i="174"/>
  <c r="M292" i="184"/>
  <c r="M292" i="174"/>
  <c r="M219" i="184"/>
  <c r="M219" i="174"/>
  <c r="N400" i="59"/>
  <c r="M23" i="184"/>
  <c r="M23" i="174"/>
  <c r="M32" i="184"/>
  <c r="M32" i="174"/>
  <c r="M189" i="184"/>
  <c r="M189" i="174"/>
  <c r="M100" i="184"/>
  <c r="M100" i="174"/>
  <c r="M95" i="184"/>
  <c r="M95" i="174"/>
  <c r="M172" i="184"/>
  <c r="M172" i="174"/>
  <c r="M277" i="184"/>
  <c r="M277" i="174"/>
  <c r="M306" i="184"/>
  <c r="M306" i="174"/>
  <c r="M132" i="184"/>
  <c r="M132" i="174"/>
  <c r="M126" i="184"/>
  <c r="M126" i="174"/>
  <c r="N409" i="59"/>
  <c r="M17" i="184"/>
  <c r="M17" i="174"/>
  <c r="M296" i="184"/>
  <c r="M296" i="174"/>
  <c r="M94" i="184"/>
  <c r="M94" i="174"/>
  <c r="M141" i="184"/>
  <c r="M141" i="174"/>
  <c r="M262" i="184"/>
  <c r="M262" i="174"/>
  <c r="M148" i="184"/>
  <c r="M148" i="174"/>
  <c r="M204" i="184"/>
  <c r="M204" i="174"/>
  <c r="M125" i="184"/>
  <c r="M125" i="174"/>
  <c r="M194" i="184"/>
  <c r="M194" i="174"/>
  <c r="M110" i="184"/>
  <c r="M110" i="174"/>
  <c r="N111" i="59"/>
  <c r="N313" i="59"/>
  <c r="N158" i="59"/>
  <c r="N246" i="59"/>
  <c r="N143" i="59"/>
  <c r="N137" i="59"/>
  <c r="N127" i="59"/>
  <c r="N121" i="59"/>
  <c r="N120" i="59"/>
  <c r="N183" i="59"/>
  <c r="N298" i="59"/>
  <c r="N231" i="59"/>
  <c r="N168" i="59"/>
  <c r="N136" i="59"/>
  <c r="N167" i="59"/>
  <c r="N410" i="59"/>
  <c r="N152" i="59"/>
  <c r="N153" i="59"/>
  <c r="I7" i="70"/>
  <c r="KS551" i="59" l="1"/>
  <c r="KS575" i="59"/>
  <c r="KS488" i="59"/>
  <c r="KS567" i="59"/>
  <c r="KS480" i="59"/>
  <c r="KS556" i="59"/>
  <c r="KS469" i="59"/>
  <c r="KS493" i="59"/>
  <c r="KS557" i="59"/>
  <c r="KS470" i="59"/>
  <c r="KS494" i="59"/>
  <c r="KS573" i="59"/>
  <c r="KS486" i="59"/>
  <c r="KS562" i="59"/>
  <c r="KS475" i="59"/>
  <c r="KS563" i="59"/>
  <c r="KS476" i="59"/>
  <c r="KS555" i="59"/>
  <c r="KS468" i="59"/>
  <c r="KS492" i="59"/>
  <c r="KS568" i="59"/>
  <c r="KR496" i="59"/>
  <c r="KR493" i="59"/>
  <c r="KR490" i="59"/>
  <c r="KR487" i="59"/>
  <c r="KR484" i="59"/>
  <c r="KR481" i="59"/>
  <c r="KR478" i="59"/>
  <c r="KR475" i="59"/>
  <c r="KR472" i="59"/>
  <c r="KR469" i="59"/>
  <c r="KR577" i="59"/>
  <c r="KR574" i="59"/>
  <c r="KR571" i="59"/>
  <c r="KR568" i="59"/>
  <c r="KR565" i="59"/>
  <c r="KR562" i="59"/>
  <c r="KR559" i="59"/>
  <c r="KR556" i="59"/>
  <c r="KR553" i="59"/>
  <c r="KR550" i="59"/>
  <c r="KR495" i="59"/>
  <c r="KR492" i="59"/>
  <c r="KR489" i="59"/>
  <c r="KR486" i="59"/>
  <c r="KR483" i="59"/>
  <c r="KR480" i="59"/>
  <c r="KR477" i="59"/>
  <c r="KR474" i="59"/>
  <c r="KR471" i="59"/>
  <c r="KR468" i="59"/>
  <c r="KR576" i="59"/>
  <c r="KR573" i="59"/>
  <c r="KR570" i="59"/>
  <c r="KR567" i="59"/>
  <c r="KR564" i="59"/>
  <c r="KR561" i="59"/>
  <c r="KR558" i="59"/>
  <c r="KR555" i="59"/>
  <c r="KR552" i="59"/>
  <c r="KR494" i="59"/>
  <c r="KR491" i="59"/>
  <c r="KR488" i="59"/>
  <c r="KR485" i="59"/>
  <c r="KR482" i="59"/>
  <c r="KR479" i="59"/>
  <c r="KR476" i="59"/>
  <c r="KR473" i="59"/>
  <c r="KR470" i="59"/>
  <c r="KR578" i="59"/>
  <c r="KR575" i="59"/>
  <c r="KR572" i="59"/>
  <c r="KR569" i="59"/>
  <c r="KR566" i="59"/>
  <c r="KR563" i="59"/>
  <c r="KR560" i="59"/>
  <c r="KR557" i="59"/>
  <c r="KR554" i="59"/>
  <c r="KR551" i="59"/>
  <c r="AU503" i="59"/>
  <c r="AE503" i="59"/>
  <c r="GK503" i="59"/>
  <c r="AL503" i="59"/>
  <c r="BK503" i="59"/>
  <c r="V503" i="59"/>
  <c r="EK503" i="59"/>
  <c r="F503" i="59"/>
  <c r="BZ503" i="59"/>
  <c r="KI503" i="59"/>
  <c r="BJ503" i="59"/>
  <c r="DV503" i="59"/>
  <c r="BA503" i="59"/>
  <c r="AV503" i="59"/>
  <c r="O503" i="59"/>
  <c r="AF503" i="59"/>
  <c r="KR503" i="59"/>
  <c r="P503" i="59"/>
  <c r="M64" i="184"/>
  <c r="M64" i="174"/>
  <c r="M33" i="184"/>
  <c r="M33" i="174"/>
  <c r="M7" i="184"/>
  <c r="M7" i="174"/>
  <c r="M48" i="184"/>
  <c r="M48" i="174"/>
  <c r="M85" i="184"/>
  <c r="M85" i="174"/>
  <c r="M282" i="184"/>
  <c r="M282" i="174"/>
  <c r="M203" i="184"/>
  <c r="M203" i="174"/>
  <c r="M239" i="184"/>
  <c r="M239" i="174"/>
  <c r="M218" i="184"/>
  <c r="M218" i="174"/>
  <c r="M54" i="184"/>
  <c r="M54" i="174"/>
  <c r="M253" i="184"/>
  <c r="M253" i="174"/>
  <c r="M173" i="184"/>
  <c r="M173" i="174"/>
  <c r="M109" i="184"/>
  <c r="M109" i="174"/>
  <c r="M267" i="184"/>
  <c r="M267" i="174"/>
  <c r="M305" i="184"/>
  <c r="M305" i="174"/>
  <c r="M49" i="184"/>
  <c r="M49" i="174"/>
  <c r="M63" i="184"/>
  <c r="M63" i="174"/>
  <c r="M209" i="184"/>
  <c r="M209" i="174"/>
  <c r="M39" i="184"/>
  <c r="M39" i="174"/>
  <c r="M80" i="184"/>
  <c r="M80" i="174"/>
  <c r="M188" i="184"/>
  <c r="M188" i="174"/>
  <c r="M157" i="184"/>
  <c r="M157" i="174"/>
  <c r="M225" i="184"/>
  <c r="M225" i="174"/>
  <c r="M276" i="184"/>
  <c r="M276" i="174"/>
  <c r="B14" i="65" l="1"/>
  <c r="B2" i="65" l="1"/>
  <c r="C5" i="65" l="1"/>
  <c r="G103" i="59" l="1"/>
  <c r="B103" i="59"/>
  <c r="AH6" i="177"/>
  <c r="AJ6" i="177" s="1"/>
  <c r="AI6" i="177"/>
  <c r="AK6" i="177" s="1"/>
  <c r="AH7" i="177"/>
  <c r="AJ7" i="177" s="1"/>
  <c r="AI7" i="177"/>
  <c r="AK7" i="177" s="1"/>
  <c r="AH8" i="177"/>
  <c r="AJ8" i="177" s="1"/>
  <c r="AI8" i="177"/>
  <c r="AK8" i="177" s="1"/>
  <c r="AH9" i="177"/>
  <c r="AJ9" i="177" s="1"/>
  <c r="AI9" i="177"/>
  <c r="AK9" i="177" s="1"/>
  <c r="AH10" i="177"/>
  <c r="AJ10" i="177" s="1"/>
  <c r="AI10" i="177"/>
  <c r="AK10" i="177" s="1"/>
  <c r="AH11" i="177"/>
  <c r="AJ11" i="177" s="1"/>
  <c r="AI11" i="177"/>
  <c r="AK11" i="177" s="1"/>
  <c r="AH13" i="177"/>
  <c r="AJ13" i="177" s="1"/>
  <c r="AI13" i="177"/>
  <c r="AK13" i="177" s="1"/>
  <c r="AH14" i="177"/>
  <c r="AJ14" i="177" s="1"/>
  <c r="AI14" i="177"/>
  <c r="AK14" i="177" s="1"/>
  <c r="AH15" i="177"/>
  <c r="AJ15" i="177" s="1"/>
  <c r="AI15" i="177"/>
  <c r="AK15" i="177" s="1"/>
  <c r="AH16" i="177"/>
  <c r="AJ16" i="177" s="1"/>
  <c r="AI16" i="177"/>
  <c r="AK16" i="177" s="1"/>
  <c r="AH17" i="177"/>
  <c r="AJ17" i="177" s="1"/>
  <c r="AI17" i="177"/>
  <c r="AK17" i="177" s="1"/>
  <c r="AH18" i="177"/>
  <c r="AJ18" i="177" s="1"/>
  <c r="AI18" i="177"/>
  <c r="AK18" i="177" s="1"/>
  <c r="AH20" i="177"/>
  <c r="AJ20" i="177" s="1"/>
  <c r="AI20" i="177"/>
  <c r="AK20" i="177" s="1"/>
  <c r="AH21" i="177"/>
  <c r="AJ21" i="177" s="1"/>
  <c r="AI21" i="177"/>
  <c r="AK21" i="177" s="1"/>
  <c r="AH22" i="177"/>
  <c r="AJ22" i="177" s="1"/>
  <c r="AI22" i="177"/>
  <c r="AK22" i="177" s="1"/>
  <c r="AH24" i="177"/>
  <c r="AJ24" i="177" s="1"/>
  <c r="AI24" i="177"/>
  <c r="AK24" i="177" s="1"/>
  <c r="AH25" i="177"/>
  <c r="AJ25" i="177" s="1"/>
  <c r="AI25" i="177"/>
  <c r="AK25" i="177" s="1"/>
  <c r="AH26" i="177"/>
  <c r="AJ26" i="177" s="1"/>
  <c r="AI26" i="177"/>
  <c r="AK26" i="177" s="1"/>
  <c r="AH27" i="177"/>
  <c r="AJ27" i="177" s="1"/>
  <c r="AI27" i="177"/>
  <c r="AK27" i="177" s="1"/>
  <c r="AH28" i="177"/>
  <c r="AJ28" i="177" s="1"/>
  <c r="AI28" i="177"/>
  <c r="AK28" i="177" s="1"/>
  <c r="AH29" i="177"/>
  <c r="AJ29" i="177" s="1"/>
  <c r="AI29" i="177"/>
  <c r="AK29" i="177" s="1"/>
  <c r="AH30" i="177"/>
  <c r="AJ30" i="177" s="1"/>
  <c r="AI30" i="177"/>
  <c r="AK30" i="177" s="1"/>
  <c r="AH31" i="177"/>
  <c r="AJ31" i="177" s="1"/>
  <c r="AI31" i="177"/>
  <c r="AK31" i="177" s="1"/>
  <c r="AH32" i="177"/>
  <c r="AJ32" i="177" s="1"/>
  <c r="AI32" i="177"/>
  <c r="AK32" i="177" s="1"/>
  <c r="AH33" i="177"/>
  <c r="AJ33" i="177" s="1"/>
  <c r="AI33" i="177"/>
  <c r="AK33" i="177" s="1"/>
  <c r="AH34" i="177"/>
  <c r="AJ34" i="177" s="1"/>
  <c r="AI34" i="177"/>
  <c r="AK34" i="177" s="1"/>
  <c r="AH35" i="177"/>
  <c r="AJ35" i="177" s="1"/>
  <c r="AI35" i="177"/>
  <c r="AK35" i="177" s="1"/>
  <c r="AH36" i="177"/>
  <c r="AJ36" i="177" s="1"/>
  <c r="AI36" i="177"/>
  <c r="AK36" i="177" s="1"/>
  <c r="AH37" i="177"/>
  <c r="AJ37" i="177" s="1"/>
  <c r="AI37" i="177"/>
  <c r="AK37" i="177" s="1"/>
  <c r="AH38" i="177"/>
  <c r="AJ38" i="177" s="1"/>
  <c r="AI38" i="177"/>
  <c r="AK38" i="177" s="1"/>
  <c r="AH39" i="177"/>
  <c r="AJ39" i="177" s="1"/>
  <c r="AI39" i="177"/>
  <c r="AK39" i="177" s="1"/>
  <c r="AH40" i="177"/>
  <c r="AJ40" i="177" s="1"/>
  <c r="AI40" i="177"/>
  <c r="AK40" i="177" s="1"/>
  <c r="AH41" i="177"/>
  <c r="AJ41" i="177" s="1"/>
  <c r="AI41" i="177"/>
  <c r="AK41" i="177" s="1"/>
  <c r="AH42" i="177"/>
  <c r="AJ42" i="177" s="1"/>
  <c r="AI42" i="177"/>
  <c r="AK42" i="177" s="1"/>
  <c r="AH43" i="177"/>
  <c r="AJ43" i="177" s="1"/>
  <c r="AI43" i="177"/>
  <c r="AK43" i="177" s="1"/>
  <c r="AH44" i="177"/>
  <c r="AJ44" i="177" s="1"/>
  <c r="AI44" i="177"/>
  <c r="AK44" i="177" s="1"/>
  <c r="AH45" i="177"/>
  <c r="AJ45" i="177" s="1"/>
  <c r="AI45" i="177"/>
  <c r="AK45" i="177" s="1"/>
  <c r="AH46" i="177"/>
  <c r="AJ46" i="177" s="1"/>
  <c r="AI46" i="177"/>
  <c r="AK46" i="177" s="1"/>
  <c r="AH47" i="177"/>
  <c r="AJ47" i="177" s="1"/>
  <c r="AI47" i="177"/>
  <c r="AK47" i="177" s="1"/>
  <c r="AH48" i="177"/>
  <c r="AJ48" i="177" s="1"/>
  <c r="AI48" i="177"/>
  <c r="AK48" i="177" s="1"/>
  <c r="AH49" i="177"/>
  <c r="AJ49" i="177" s="1"/>
  <c r="AI49" i="177"/>
  <c r="AK49" i="177" s="1"/>
  <c r="AH50" i="177"/>
  <c r="AJ50" i="177" s="1"/>
  <c r="AI50" i="177"/>
  <c r="AK50" i="177" s="1"/>
  <c r="AH51" i="177"/>
  <c r="AJ51" i="177" s="1"/>
  <c r="AI51" i="177"/>
  <c r="AK51" i="177" s="1"/>
  <c r="AH52" i="177"/>
  <c r="AJ52" i="177" s="1"/>
  <c r="AI52" i="177"/>
  <c r="AK52" i="177" s="1"/>
  <c r="AH53" i="177"/>
  <c r="AJ53" i="177" s="1"/>
  <c r="AI53" i="177"/>
  <c r="AK53" i="177" s="1"/>
  <c r="AH79" i="177"/>
  <c r="AJ79" i="177" s="1"/>
  <c r="AI79" i="177"/>
  <c r="AK79" i="177" s="1"/>
  <c r="AI23" i="177"/>
  <c r="AK23" i="177" s="1"/>
  <c r="AI19" i="177"/>
  <c r="AK19" i="177" s="1"/>
  <c r="AI12" i="177"/>
  <c r="AK12" i="177" s="1"/>
  <c r="Y6" i="177"/>
  <c r="AA6" i="177" s="1"/>
  <c r="Z6" i="177"/>
  <c r="AB6" i="177" s="1"/>
  <c r="Y7" i="177"/>
  <c r="AA7" i="177" s="1"/>
  <c r="Z7" i="177"/>
  <c r="AB7" i="177" s="1"/>
  <c r="Y8" i="177"/>
  <c r="AA8" i="177" s="1"/>
  <c r="Z8" i="177"/>
  <c r="AB8" i="177" s="1"/>
  <c r="Y9" i="177"/>
  <c r="AA9" i="177" s="1"/>
  <c r="Z9" i="177"/>
  <c r="AB9" i="177" s="1"/>
  <c r="Y10" i="177"/>
  <c r="AA10" i="177" s="1"/>
  <c r="Z10" i="177"/>
  <c r="AB10" i="177" s="1"/>
  <c r="Y11" i="177"/>
  <c r="AA11" i="177" s="1"/>
  <c r="Z11" i="177"/>
  <c r="AB11" i="177" s="1"/>
  <c r="Y12" i="177"/>
  <c r="AA12" i="177" s="1"/>
  <c r="Z12" i="177"/>
  <c r="AB12" i="177" s="1"/>
  <c r="Y13" i="177"/>
  <c r="AA13" i="177" s="1"/>
  <c r="Z13" i="177"/>
  <c r="AB13" i="177" s="1"/>
  <c r="Y14" i="177"/>
  <c r="AA14" i="177" s="1"/>
  <c r="Z14" i="177"/>
  <c r="AB14" i="177" s="1"/>
  <c r="Y15" i="177"/>
  <c r="AA15" i="177" s="1"/>
  <c r="Z15" i="177"/>
  <c r="AB15" i="177" s="1"/>
  <c r="Y16" i="177"/>
  <c r="AA16" i="177" s="1"/>
  <c r="Z16" i="177"/>
  <c r="AB16" i="177" s="1"/>
  <c r="Y17" i="177"/>
  <c r="AA17" i="177" s="1"/>
  <c r="Z17" i="177"/>
  <c r="AB17" i="177" s="1"/>
  <c r="Y18" i="177"/>
  <c r="AA18" i="177" s="1"/>
  <c r="Z18" i="177"/>
  <c r="AB18" i="177" s="1"/>
  <c r="Y19" i="177"/>
  <c r="AA19" i="177" s="1"/>
  <c r="Z19" i="177"/>
  <c r="AB19" i="177" s="1"/>
  <c r="Y20" i="177"/>
  <c r="AA20" i="177" s="1"/>
  <c r="Z20" i="177"/>
  <c r="AB20" i="177" s="1"/>
  <c r="Y21" i="177"/>
  <c r="AA21" i="177" s="1"/>
  <c r="Z21" i="177"/>
  <c r="AB21" i="177" s="1"/>
  <c r="Y22" i="177"/>
  <c r="AA22" i="177" s="1"/>
  <c r="Z22" i="177"/>
  <c r="AB22" i="177" s="1"/>
  <c r="Y23" i="177"/>
  <c r="AA23" i="177" s="1"/>
  <c r="Z23" i="177"/>
  <c r="AB23" i="177" s="1"/>
  <c r="Y24" i="177"/>
  <c r="AA24" i="177" s="1"/>
  <c r="Z24" i="177"/>
  <c r="AB24" i="177" s="1"/>
  <c r="Y25" i="177"/>
  <c r="AA25" i="177" s="1"/>
  <c r="Z25" i="177"/>
  <c r="AB25" i="177" s="1"/>
  <c r="Y26" i="177"/>
  <c r="AA26" i="177" s="1"/>
  <c r="Z26" i="177"/>
  <c r="AB26" i="177" s="1"/>
  <c r="Y27" i="177"/>
  <c r="AA27" i="177" s="1"/>
  <c r="Z27" i="177"/>
  <c r="AB27" i="177" s="1"/>
  <c r="Y28" i="177"/>
  <c r="AA28" i="177" s="1"/>
  <c r="Z28" i="177"/>
  <c r="AB28" i="177" s="1"/>
  <c r="Y29" i="177"/>
  <c r="AA29" i="177" s="1"/>
  <c r="Z29" i="177"/>
  <c r="AB29" i="177" s="1"/>
  <c r="Y30" i="177"/>
  <c r="AA30" i="177" s="1"/>
  <c r="Z30" i="177"/>
  <c r="AB30" i="177" s="1"/>
  <c r="Y31" i="177"/>
  <c r="AA31" i="177" s="1"/>
  <c r="Z31" i="177"/>
  <c r="AB31" i="177" s="1"/>
  <c r="Y32" i="177"/>
  <c r="AA32" i="177" s="1"/>
  <c r="Z32" i="177"/>
  <c r="AB32" i="177" s="1"/>
  <c r="Y33" i="177"/>
  <c r="AA33" i="177" s="1"/>
  <c r="Z33" i="177"/>
  <c r="AB33" i="177" s="1"/>
  <c r="Y34" i="177"/>
  <c r="AA34" i="177" s="1"/>
  <c r="Z34" i="177"/>
  <c r="AB34" i="177" s="1"/>
  <c r="Y35" i="177"/>
  <c r="AA35" i="177" s="1"/>
  <c r="Z35" i="177"/>
  <c r="AB35" i="177" s="1"/>
  <c r="Y36" i="177"/>
  <c r="AA36" i="177" s="1"/>
  <c r="Z36" i="177"/>
  <c r="AB36" i="177" s="1"/>
  <c r="Y37" i="177"/>
  <c r="AA37" i="177" s="1"/>
  <c r="Z37" i="177"/>
  <c r="AB37" i="177" s="1"/>
  <c r="Y38" i="177"/>
  <c r="AA38" i="177" s="1"/>
  <c r="Z38" i="177"/>
  <c r="AB38" i="177" s="1"/>
  <c r="Y39" i="177"/>
  <c r="AA39" i="177" s="1"/>
  <c r="Z39" i="177"/>
  <c r="AB39" i="177" s="1"/>
  <c r="Y40" i="177"/>
  <c r="AA40" i="177" s="1"/>
  <c r="Z40" i="177"/>
  <c r="AB40" i="177" s="1"/>
  <c r="Y41" i="177"/>
  <c r="AA41" i="177" s="1"/>
  <c r="Z41" i="177"/>
  <c r="AB41" i="177" s="1"/>
  <c r="Y42" i="177"/>
  <c r="AA42" i="177" s="1"/>
  <c r="Z42" i="177"/>
  <c r="AB42" i="177" s="1"/>
  <c r="Y43" i="177"/>
  <c r="AA43" i="177" s="1"/>
  <c r="Z43" i="177"/>
  <c r="AB43" i="177" s="1"/>
  <c r="Y44" i="177"/>
  <c r="AA44" i="177" s="1"/>
  <c r="Z44" i="177"/>
  <c r="AB44" i="177" s="1"/>
  <c r="Y45" i="177"/>
  <c r="AA45" i="177" s="1"/>
  <c r="Z45" i="177"/>
  <c r="AB45" i="177" s="1"/>
  <c r="Y46" i="177"/>
  <c r="AA46" i="177" s="1"/>
  <c r="Z46" i="177"/>
  <c r="AB46" i="177" s="1"/>
  <c r="Y47" i="177"/>
  <c r="AA47" i="177" s="1"/>
  <c r="Z47" i="177"/>
  <c r="AB47" i="177" s="1"/>
  <c r="Y48" i="177"/>
  <c r="AA48" i="177" s="1"/>
  <c r="Z48" i="177"/>
  <c r="AB48" i="177" s="1"/>
  <c r="Y49" i="177"/>
  <c r="AA49" i="177" s="1"/>
  <c r="Z49" i="177"/>
  <c r="AB49" i="177" s="1"/>
  <c r="Y50" i="177"/>
  <c r="AA50" i="177" s="1"/>
  <c r="Z50" i="177"/>
  <c r="AB50" i="177" s="1"/>
  <c r="Y51" i="177"/>
  <c r="AA51" i="177" s="1"/>
  <c r="Z51" i="177"/>
  <c r="AB51" i="177" s="1"/>
  <c r="Y52" i="177"/>
  <c r="AA52" i="177" s="1"/>
  <c r="Z52" i="177"/>
  <c r="AB52" i="177" s="1"/>
  <c r="Y53" i="177"/>
  <c r="AA53" i="177" s="1"/>
  <c r="Z53" i="177"/>
  <c r="AB53" i="177" s="1"/>
  <c r="Y79" i="177"/>
  <c r="AA79" i="177" s="1"/>
  <c r="Z79" i="177"/>
  <c r="AB79" i="177" s="1"/>
  <c r="AL52" i="177" l="1"/>
  <c r="AM52" i="177" s="1"/>
  <c r="AP52" i="177" s="1"/>
  <c r="AL49" i="177"/>
  <c r="AM49" i="177" s="1"/>
  <c r="AP49" i="177" s="1"/>
  <c r="AL46" i="177"/>
  <c r="AM46" i="177" s="1"/>
  <c r="AP46" i="177" s="1"/>
  <c r="AL43" i="177"/>
  <c r="AM43" i="177" s="1"/>
  <c r="AP43" i="177" s="1"/>
  <c r="AL40" i="177"/>
  <c r="AM40" i="177" s="1"/>
  <c r="AP40" i="177" s="1"/>
  <c r="AL37" i="177"/>
  <c r="AM37" i="177" s="1"/>
  <c r="AP37" i="177" s="1"/>
  <c r="AL34" i="177"/>
  <c r="AM34" i="177" s="1"/>
  <c r="AP34" i="177" s="1"/>
  <c r="AL31" i="177"/>
  <c r="AM31" i="177" s="1"/>
  <c r="AP31" i="177" s="1"/>
  <c r="AL28" i="177"/>
  <c r="AM28" i="177" s="1"/>
  <c r="AP28" i="177" s="1"/>
  <c r="AL25" i="177"/>
  <c r="AM25" i="177" s="1"/>
  <c r="AP25" i="177" s="1"/>
  <c r="AL21" i="177"/>
  <c r="AM21" i="177" s="1"/>
  <c r="AP21" i="177" s="1"/>
  <c r="AL17" i="177"/>
  <c r="AM17" i="177" s="1"/>
  <c r="AP17" i="177" s="1"/>
  <c r="AL14" i="177"/>
  <c r="AM14" i="177" s="1"/>
  <c r="AP14" i="177" s="1"/>
  <c r="AL10" i="177"/>
  <c r="AM10" i="177" s="1"/>
  <c r="AP10" i="177" s="1"/>
  <c r="AL79" i="177"/>
  <c r="AM79" i="177" s="1"/>
  <c r="AP79" i="177" s="1"/>
  <c r="AL51" i="177"/>
  <c r="AM51" i="177" s="1"/>
  <c r="AP51" i="177" s="1"/>
  <c r="AL48" i="177"/>
  <c r="AM48" i="177" s="1"/>
  <c r="AP48" i="177" s="1"/>
  <c r="AL45" i="177"/>
  <c r="AM45" i="177" s="1"/>
  <c r="AP45" i="177" s="1"/>
  <c r="AL42" i="177"/>
  <c r="AM42" i="177" s="1"/>
  <c r="AP42" i="177" s="1"/>
  <c r="AL39" i="177"/>
  <c r="AM39" i="177" s="1"/>
  <c r="AP39" i="177" s="1"/>
  <c r="AL36" i="177"/>
  <c r="AM36" i="177" s="1"/>
  <c r="AP36" i="177" s="1"/>
  <c r="AL33" i="177"/>
  <c r="AM33" i="177" s="1"/>
  <c r="AP33" i="177" s="1"/>
  <c r="AL30" i="177"/>
  <c r="AM30" i="177" s="1"/>
  <c r="AP30" i="177" s="1"/>
  <c r="AL27" i="177"/>
  <c r="AM27" i="177" s="1"/>
  <c r="AP27" i="177" s="1"/>
  <c r="AL24" i="177"/>
  <c r="AM24" i="177" s="1"/>
  <c r="AP24" i="177" s="1"/>
  <c r="AL20" i="177"/>
  <c r="AM20" i="177" s="1"/>
  <c r="AP20" i="177" s="1"/>
  <c r="AL16" i="177"/>
  <c r="AM16" i="177" s="1"/>
  <c r="AP16" i="177" s="1"/>
  <c r="AL13" i="177"/>
  <c r="AM13" i="177" s="1"/>
  <c r="AP13" i="177" s="1"/>
  <c r="AL9" i="177"/>
  <c r="AM9" i="177" s="1"/>
  <c r="AP9" i="177" s="1"/>
  <c r="AL6" i="177"/>
  <c r="AM6" i="177" s="1"/>
  <c r="AP6" i="177" s="1"/>
  <c r="AL53" i="177"/>
  <c r="AM53" i="177" s="1"/>
  <c r="AP53" i="177" s="1"/>
  <c r="AL50" i="177"/>
  <c r="AM50" i="177" s="1"/>
  <c r="AP50" i="177" s="1"/>
  <c r="AL47" i="177"/>
  <c r="AM47" i="177" s="1"/>
  <c r="AP47" i="177" s="1"/>
  <c r="AL44" i="177"/>
  <c r="AM44" i="177" s="1"/>
  <c r="AP44" i="177" s="1"/>
  <c r="AL38" i="177"/>
  <c r="AM38" i="177" s="1"/>
  <c r="AP38" i="177" s="1"/>
  <c r="AL41" i="177"/>
  <c r="AM41" i="177" s="1"/>
  <c r="AP41" i="177" s="1"/>
  <c r="AC53" i="177"/>
  <c r="AD53" i="177" s="1"/>
  <c r="AG53" i="177" s="1"/>
  <c r="AC50" i="177"/>
  <c r="AD50" i="177" s="1"/>
  <c r="AG50" i="177" s="1"/>
  <c r="AC47" i="177"/>
  <c r="AD47" i="177" s="1"/>
  <c r="AG47" i="177" s="1"/>
  <c r="AC44" i="177"/>
  <c r="AD44" i="177" s="1"/>
  <c r="AG44" i="177" s="1"/>
  <c r="AC41" i="177"/>
  <c r="AD41" i="177" s="1"/>
  <c r="AG41" i="177" s="1"/>
  <c r="AC38" i="177"/>
  <c r="AD38" i="177" s="1"/>
  <c r="AG38" i="177" s="1"/>
  <c r="AC35" i="177"/>
  <c r="AD35" i="177" s="1"/>
  <c r="AG35" i="177" s="1"/>
  <c r="AC32" i="177"/>
  <c r="AD32" i="177" s="1"/>
  <c r="AG32" i="177" s="1"/>
  <c r="AC29" i="177"/>
  <c r="AD29" i="177" s="1"/>
  <c r="AG29" i="177" s="1"/>
  <c r="AC26" i="177"/>
  <c r="AD26" i="177" s="1"/>
  <c r="AG26" i="177" s="1"/>
  <c r="AC23" i="177"/>
  <c r="AD23" i="177" s="1"/>
  <c r="AC20" i="177"/>
  <c r="AD20" i="177" s="1"/>
  <c r="AG20" i="177" s="1"/>
  <c r="AC17" i="177"/>
  <c r="AD17" i="177" s="1"/>
  <c r="AG17" i="177" s="1"/>
  <c r="AC14" i="177"/>
  <c r="AD14" i="177" s="1"/>
  <c r="AG14" i="177" s="1"/>
  <c r="AC11" i="177"/>
  <c r="AD11" i="177" s="1"/>
  <c r="AG11" i="177" s="1"/>
  <c r="AC8" i="177"/>
  <c r="AD8" i="177" s="1"/>
  <c r="AG8" i="177" s="1"/>
  <c r="AL7" i="177"/>
  <c r="AM7" i="177" s="1"/>
  <c r="AP7" i="177" s="1"/>
  <c r="AC52" i="177"/>
  <c r="AD52" i="177" s="1"/>
  <c r="AG52" i="177" s="1"/>
  <c r="AC49" i="177"/>
  <c r="AD49" i="177" s="1"/>
  <c r="AG49" i="177" s="1"/>
  <c r="AC46" i="177"/>
  <c r="AD46" i="177" s="1"/>
  <c r="AG46" i="177" s="1"/>
  <c r="AC43" i="177"/>
  <c r="AD43" i="177" s="1"/>
  <c r="AG43" i="177" s="1"/>
  <c r="AC40" i="177"/>
  <c r="AD40" i="177" s="1"/>
  <c r="AG40" i="177" s="1"/>
  <c r="AC37" i="177"/>
  <c r="AD37" i="177" s="1"/>
  <c r="AG37" i="177" s="1"/>
  <c r="AC34" i="177"/>
  <c r="AD34" i="177" s="1"/>
  <c r="AG34" i="177" s="1"/>
  <c r="AC31" i="177"/>
  <c r="AD31" i="177" s="1"/>
  <c r="AG31" i="177" s="1"/>
  <c r="AC28" i="177"/>
  <c r="AD28" i="177" s="1"/>
  <c r="AG28" i="177" s="1"/>
  <c r="AC25" i="177"/>
  <c r="AD25" i="177" s="1"/>
  <c r="AG25" i="177" s="1"/>
  <c r="AC22" i="177"/>
  <c r="AD22" i="177" s="1"/>
  <c r="AG22" i="177" s="1"/>
  <c r="AC16" i="177"/>
  <c r="AD16" i="177" s="1"/>
  <c r="AG16" i="177" s="1"/>
  <c r="AC13" i="177"/>
  <c r="AD13" i="177" s="1"/>
  <c r="AG13" i="177" s="1"/>
  <c r="AC10" i="177"/>
  <c r="AD10" i="177" s="1"/>
  <c r="AG10" i="177" s="1"/>
  <c r="AC7" i="177"/>
  <c r="AD7" i="177" s="1"/>
  <c r="AG7" i="177" s="1"/>
  <c r="AC79" i="177"/>
  <c r="AD79" i="177" s="1"/>
  <c r="AG79" i="177" s="1"/>
  <c r="AC51" i="177"/>
  <c r="AD51" i="177" s="1"/>
  <c r="AG51" i="177" s="1"/>
  <c r="AC48" i="177"/>
  <c r="AD48" i="177" s="1"/>
  <c r="AG48" i="177" s="1"/>
  <c r="AC45" i="177"/>
  <c r="AD45" i="177" s="1"/>
  <c r="AG45" i="177" s="1"/>
  <c r="AC42" i="177"/>
  <c r="AD42" i="177" s="1"/>
  <c r="AG42" i="177" s="1"/>
  <c r="AC39" i="177"/>
  <c r="AD39" i="177" s="1"/>
  <c r="AG39" i="177" s="1"/>
  <c r="AC36" i="177"/>
  <c r="AD36" i="177" s="1"/>
  <c r="AG36" i="177" s="1"/>
  <c r="AC33" i="177"/>
  <c r="AD33" i="177" s="1"/>
  <c r="AG33" i="177" s="1"/>
  <c r="AC30" i="177"/>
  <c r="AD30" i="177" s="1"/>
  <c r="AG30" i="177" s="1"/>
  <c r="AC27" i="177"/>
  <c r="AD27" i="177" s="1"/>
  <c r="AG27" i="177" s="1"/>
  <c r="AC24" i="177"/>
  <c r="AD24" i="177" s="1"/>
  <c r="AG24" i="177" s="1"/>
  <c r="AC21" i="177"/>
  <c r="AD21" i="177" s="1"/>
  <c r="AG21" i="177" s="1"/>
  <c r="AC18" i="177"/>
  <c r="AD18" i="177" s="1"/>
  <c r="AG18" i="177" s="1"/>
  <c r="AC15" i="177"/>
  <c r="AD15" i="177" s="1"/>
  <c r="AG15" i="177" s="1"/>
  <c r="AC12" i="177"/>
  <c r="AD12" i="177" s="1"/>
  <c r="AC9" i="177"/>
  <c r="AD9" i="177" s="1"/>
  <c r="AG9" i="177" s="1"/>
  <c r="AC6" i="177"/>
  <c r="AD6" i="177" s="1"/>
  <c r="AG6" i="177" s="1"/>
  <c r="AL35" i="177"/>
  <c r="AM35" i="177" s="1"/>
  <c r="AP35" i="177" s="1"/>
  <c r="AL32" i="177"/>
  <c r="AM32" i="177" s="1"/>
  <c r="AP32" i="177" s="1"/>
  <c r="AL29" i="177"/>
  <c r="AM29" i="177" s="1"/>
  <c r="AP29" i="177" s="1"/>
  <c r="AL26" i="177"/>
  <c r="AM26" i="177" s="1"/>
  <c r="AP26" i="177" s="1"/>
  <c r="AL22" i="177"/>
  <c r="AM22" i="177" s="1"/>
  <c r="AP22" i="177" s="1"/>
  <c r="AL18" i="177"/>
  <c r="AM18" i="177" s="1"/>
  <c r="AP18" i="177" s="1"/>
  <c r="AL15" i="177"/>
  <c r="AM15" i="177" s="1"/>
  <c r="AP15" i="177" s="1"/>
  <c r="AL11" i="177"/>
  <c r="AM11" i="177" s="1"/>
  <c r="AP11" i="177" s="1"/>
  <c r="AL8" i="177"/>
  <c r="AM8" i="177" s="1"/>
  <c r="AP8" i="177" s="1"/>
  <c r="AH23" i="177"/>
  <c r="AJ23" i="177" s="1"/>
  <c r="AL23" i="177" s="1"/>
  <c r="AM23" i="177" s="1"/>
  <c r="AH19" i="177"/>
  <c r="AJ19" i="177" s="1"/>
  <c r="AL19" i="177" s="1"/>
  <c r="AM19" i="177" s="1"/>
  <c r="AH12" i="177"/>
  <c r="AJ12" i="177" s="1"/>
  <c r="AL12" i="177" s="1"/>
  <c r="AM12" i="177" s="1"/>
  <c r="AC19" i="177"/>
  <c r="AD19" i="177" s="1"/>
  <c r="E9" i="70" l="1"/>
  <c r="E9" i="71"/>
  <c r="Z5" i="177" l="1"/>
  <c r="Y5" i="177"/>
  <c r="AH5" i="177" l="1"/>
  <c r="AJ5" i="177" s="1"/>
  <c r="AI5" i="177"/>
  <c r="AK5" i="177" s="1"/>
  <c r="AB5" i="177"/>
  <c r="B259" i="235" l="1"/>
  <c r="B87" i="59" l="1"/>
  <c r="C44" i="174" l="1"/>
  <c r="B422" i="59" l="1"/>
  <c r="B504" i="59"/>
  <c r="C28" i="174"/>
  <c r="C12" i="174" l="1"/>
  <c r="B28" i="184" l="1"/>
  <c r="D28" i="184" s="1"/>
  <c r="B12" i="184"/>
  <c r="D12" i="184" s="1"/>
  <c r="B44" i="184"/>
  <c r="D44" i="184" s="1"/>
  <c r="F348" i="59"/>
  <c r="II421" i="59" s="1" a="1"/>
  <c r="II421" i="59" s="1"/>
  <c r="B244" i="184"/>
  <c r="B244" i="174"/>
  <c r="F257" i="59"/>
  <c r="EV421" i="59" s="1" a="1"/>
  <c r="EV421" i="59" s="1"/>
  <c r="B153" i="184"/>
  <c r="D153" i="184" s="1"/>
  <c r="B153" i="174"/>
  <c r="F209" i="59"/>
  <c r="CZ421" i="59" s="1" a="1"/>
  <c r="CZ421" i="59" s="1"/>
  <c r="B105" i="184"/>
  <c r="D105" i="184" s="1"/>
  <c r="B105" i="174"/>
  <c r="F391" i="59"/>
  <c r="JZ421" i="59" s="1" a="1"/>
  <c r="JZ421" i="59" s="1"/>
  <c r="B287" i="184"/>
  <c r="B287" i="174"/>
  <c r="F194" i="59"/>
  <c r="CK421" i="59" s="1" a="1"/>
  <c r="CK421" i="59" s="1"/>
  <c r="B90" i="184"/>
  <c r="D90" i="184" s="1"/>
  <c r="B90" i="174"/>
  <c r="F225" i="59"/>
  <c r="DP421" i="59" s="1" a="1"/>
  <c r="DP421" i="59" s="1"/>
  <c r="B121" i="184"/>
  <c r="D121" i="184" s="1"/>
  <c r="B121" i="174"/>
  <c r="F334" i="59"/>
  <c r="HU421" i="59" s="1" a="1"/>
  <c r="HU421" i="59" s="1"/>
  <c r="B230" i="184"/>
  <c r="B230" i="174"/>
  <c r="F272" i="59"/>
  <c r="FK421" i="59" s="1" a="1"/>
  <c r="FK421" i="59" s="1"/>
  <c r="B168" i="184"/>
  <c r="B168" i="174"/>
  <c r="F179" i="59"/>
  <c r="BV421" i="59" s="1" a="1"/>
  <c r="BV421" i="59" s="1"/>
  <c r="B75" i="184"/>
  <c r="D75" i="184" s="1"/>
  <c r="B75" i="174"/>
  <c r="F405" i="59"/>
  <c r="KN421" i="59" s="1" a="1"/>
  <c r="KN421" i="59" s="1"/>
  <c r="B301" i="184"/>
  <c r="B301" i="174"/>
  <c r="F318" i="59"/>
  <c r="HE421" i="59" s="1" a="1"/>
  <c r="HE421" i="59" s="1"/>
  <c r="B214" i="184"/>
  <c r="B214" i="174"/>
  <c r="F163" i="59"/>
  <c r="BF421" i="59" s="1" a="1"/>
  <c r="BF421" i="59" s="1"/>
  <c r="B59" i="184"/>
  <c r="D59" i="184" s="1"/>
  <c r="B59" i="174"/>
  <c r="F288" i="59"/>
  <c r="GA421" i="59" s="1" a="1"/>
  <c r="GA421" i="59" s="1"/>
  <c r="B184" i="184"/>
  <c r="B184" i="174"/>
  <c r="F376" i="59"/>
  <c r="JK421" i="59" s="1" a="1"/>
  <c r="JK421" i="59" s="1"/>
  <c r="B272" i="184"/>
  <c r="B272" i="174"/>
  <c r="F241" i="59"/>
  <c r="EF421" i="59" s="1" a="1"/>
  <c r="EF421" i="59" s="1"/>
  <c r="B137" i="184"/>
  <c r="D137" i="184" s="1"/>
  <c r="B137" i="174"/>
  <c r="F303" i="59"/>
  <c r="GP421" i="59" s="1" a="1"/>
  <c r="GP421" i="59" s="1"/>
  <c r="B199" i="184"/>
  <c r="B199" i="174"/>
  <c r="F362" i="59"/>
  <c r="IW421" i="59" s="1" a="1"/>
  <c r="IW421" i="59" s="1"/>
  <c r="B258" i="184"/>
  <c r="B258" i="174"/>
  <c r="B28" i="174"/>
  <c r="B12" i="174"/>
  <c r="B44" i="174"/>
  <c r="N380" i="59"/>
  <c r="F132" i="59"/>
  <c r="AA421" i="59" s="1" a="1"/>
  <c r="AA421" i="59" s="1"/>
  <c r="F148" i="59"/>
  <c r="AQ421" i="59" s="1" a="1"/>
  <c r="AQ421" i="59" s="1"/>
  <c r="JK429" i="59" l="1"/>
  <c r="JK426" i="59"/>
  <c r="JK428" i="59"/>
  <c r="JK427" i="59"/>
  <c r="JK424" i="59"/>
  <c r="JK430" i="59"/>
  <c r="JK425" i="59"/>
  <c r="JK431" i="59"/>
  <c r="JK432" i="59"/>
  <c r="JK423" i="59"/>
  <c r="BF427" i="59"/>
  <c r="BF425" i="59"/>
  <c r="BF424" i="59"/>
  <c r="BF430" i="59"/>
  <c r="BF428" i="59"/>
  <c r="BF426" i="59"/>
  <c r="BF429" i="59"/>
  <c r="BF423" i="59"/>
  <c r="BF432" i="59"/>
  <c r="BF431" i="59"/>
  <c r="KN424" i="59"/>
  <c r="KN432" i="59"/>
  <c r="KN425" i="59"/>
  <c r="KN426" i="59"/>
  <c r="KN430" i="59"/>
  <c r="KN427" i="59"/>
  <c r="KN428" i="59"/>
  <c r="KN429" i="59"/>
  <c r="KN423" i="59"/>
  <c r="KN431" i="59"/>
  <c r="FK427" i="59"/>
  <c r="FK425" i="59"/>
  <c r="FK424" i="59"/>
  <c r="FK429" i="59"/>
  <c r="FK426" i="59"/>
  <c r="FK428" i="59"/>
  <c r="FK430" i="59"/>
  <c r="FK432" i="59"/>
  <c r="FK423" i="59"/>
  <c r="FK431" i="59"/>
  <c r="DP424" i="59"/>
  <c r="DP429" i="59"/>
  <c r="DP428" i="59"/>
  <c r="DP425" i="59"/>
  <c r="DP430" i="59"/>
  <c r="DP427" i="59"/>
  <c r="DP426" i="59"/>
  <c r="DP423" i="59"/>
  <c r="DP432" i="59"/>
  <c r="DP431" i="59"/>
  <c r="JZ427" i="59"/>
  <c r="JZ424" i="59"/>
  <c r="JZ426" i="59"/>
  <c r="JZ425" i="59"/>
  <c r="JZ429" i="59"/>
  <c r="JZ428" i="59"/>
  <c r="JZ430" i="59"/>
  <c r="JZ423" i="59"/>
  <c r="JZ431" i="59"/>
  <c r="JZ432" i="59"/>
  <c r="EV428" i="59"/>
  <c r="EV427" i="59"/>
  <c r="EV430" i="59"/>
  <c r="EV429" i="59"/>
  <c r="EV426" i="59"/>
  <c r="EV424" i="59"/>
  <c r="EV425" i="59"/>
  <c r="EV431" i="59"/>
  <c r="EV432" i="59"/>
  <c r="EV423" i="59"/>
  <c r="AQ424" i="59"/>
  <c r="AQ429" i="59"/>
  <c r="AQ426" i="59"/>
  <c r="AQ428" i="59"/>
  <c r="AQ427" i="59"/>
  <c r="AQ430" i="59"/>
  <c r="AQ425" i="59"/>
  <c r="AQ431" i="59"/>
  <c r="AQ432" i="59"/>
  <c r="AQ423" i="59"/>
  <c r="AA428" i="59"/>
  <c r="AA427" i="59"/>
  <c r="AA425" i="59"/>
  <c r="AA424" i="59"/>
  <c r="AA426" i="59"/>
  <c r="AA432" i="59"/>
  <c r="AA430" i="59"/>
  <c r="AA429" i="59"/>
  <c r="AA423" i="59"/>
  <c r="AA431" i="59"/>
  <c r="IW424" i="59"/>
  <c r="IW428" i="59"/>
  <c r="IW429" i="59"/>
  <c r="IW426" i="59"/>
  <c r="IW430" i="59"/>
  <c r="IW427" i="59"/>
  <c r="IW425" i="59"/>
  <c r="IW432" i="59"/>
  <c r="IW423" i="59"/>
  <c r="IW431" i="59"/>
  <c r="EF427" i="59"/>
  <c r="EF430" i="59"/>
  <c r="EF425" i="59"/>
  <c r="EF424" i="59"/>
  <c r="EF429" i="59"/>
  <c r="EF428" i="59"/>
  <c r="EF426" i="59"/>
  <c r="EF432" i="59"/>
  <c r="EF423" i="59"/>
  <c r="EF431" i="59"/>
  <c r="GA428" i="59"/>
  <c r="GA427" i="59"/>
  <c r="GA425" i="59"/>
  <c r="GA424" i="59"/>
  <c r="GA432" i="59"/>
  <c r="GA429" i="59"/>
  <c r="GA430" i="59"/>
  <c r="GA426" i="59"/>
  <c r="GA423" i="59"/>
  <c r="GA431" i="59"/>
  <c r="HE428" i="59"/>
  <c r="HE427" i="59"/>
  <c r="HE424" i="59"/>
  <c r="HE429" i="59"/>
  <c r="HE425" i="59"/>
  <c r="HE430" i="59"/>
  <c r="HE426" i="59"/>
  <c r="HE432" i="59"/>
  <c r="HE423" i="59"/>
  <c r="HE431" i="59"/>
  <c r="BV428" i="59"/>
  <c r="BV427" i="59"/>
  <c r="BV430" i="59"/>
  <c r="BV425" i="59"/>
  <c r="BV424" i="59"/>
  <c r="BV429" i="59"/>
  <c r="BV426" i="59"/>
  <c r="BV431" i="59"/>
  <c r="BV432" i="59"/>
  <c r="BV423" i="59"/>
  <c r="HU424" i="59"/>
  <c r="HU428" i="59"/>
  <c r="HU429" i="59"/>
  <c r="HU425" i="59"/>
  <c r="HU426" i="59"/>
  <c r="HU427" i="59"/>
  <c r="HU430" i="59"/>
  <c r="HU432" i="59"/>
  <c r="HU431" i="59"/>
  <c r="HU423" i="59"/>
  <c r="CK427" i="59"/>
  <c r="CK425" i="59"/>
  <c r="CK424" i="59"/>
  <c r="CK429" i="59"/>
  <c r="CK426" i="59"/>
  <c r="CK428" i="59"/>
  <c r="CK430" i="59"/>
  <c r="CK423" i="59"/>
  <c r="CK432" i="59"/>
  <c r="CK431" i="59"/>
  <c r="CZ428" i="59"/>
  <c r="CZ427" i="59"/>
  <c r="CZ430" i="59"/>
  <c r="CZ426" i="59"/>
  <c r="CZ424" i="59"/>
  <c r="CZ425" i="59"/>
  <c r="CZ429" i="59"/>
  <c r="CZ431" i="59"/>
  <c r="CZ432" i="59"/>
  <c r="CZ423" i="59"/>
  <c r="II430" i="59"/>
  <c r="II427" i="59"/>
  <c r="II425" i="59"/>
  <c r="II424" i="59"/>
  <c r="II429" i="59"/>
  <c r="II426" i="59"/>
  <c r="II432" i="59"/>
  <c r="II428" i="59"/>
  <c r="II423" i="59"/>
  <c r="II431" i="59"/>
  <c r="GP424" i="59"/>
  <c r="GP428" i="59"/>
  <c r="GP429" i="59"/>
  <c r="GP426" i="59"/>
  <c r="GP427" i="59"/>
  <c r="GP425" i="59"/>
  <c r="GP430" i="59"/>
  <c r="GP423" i="59"/>
  <c r="GP431" i="59"/>
  <c r="GP432" i="59"/>
  <c r="D28" i="174"/>
  <c r="X29" i="147"/>
  <c r="D258" i="174"/>
  <c r="X259" i="147"/>
  <c r="D137" i="174"/>
  <c r="X138" i="147"/>
  <c r="D184" i="174"/>
  <c r="X185" i="147"/>
  <c r="D214" i="174"/>
  <c r="X215" i="147"/>
  <c r="D75" i="174"/>
  <c r="X76" i="147"/>
  <c r="D230" i="174"/>
  <c r="X231" i="147"/>
  <c r="D90" i="174"/>
  <c r="X91" i="147"/>
  <c r="D105" i="174"/>
  <c r="X106" i="147"/>
  <c r="D244" i="174"/>
  <c r="X245" i="147"/>
  <c r="D258" i="184"/>
  <c r="X259" i="183"/>
  <c r="D244" i="184"/>
  <c r="X245" i="183"/>
  <c r="D184" i="184"/>
  <c r="X185" i="183"/>
  <c r="D214" i="184"/>
  <c r="X215" i="183"/>
  <c r="D230" i="184"/>
  <c r="X231" i="183"/>
  <c r="D44" i="174"/>
  <c r="X45" i="147"/>
  <c r="D199" i="174"/>
  <c r="X200" i="147"/>
  <c r="D272" i="174"/>
  <c r="X273" i="147"/>
  <c r="D59" i="174"/>
  <c r="X60" i="147"/>
  <c r="D301" i="174"/>
  <c r="X302" i="147"/>
  <c r="D168" i="174"/>
  <c r="X169" i="147"/>
  <c r="D121" i="174"/>
  <c r="X122" i="147"/>
  <c r="D287" i="174"/>
  <c r="X288" i="147"/>
  <c r="D153" i="174"/>
  <c r="X154" i="147"/>
  <c r="D12" i="174"/>
  <c r="X13" i="147"/>
  <c r="D199" i="184"/>
  <c r="X200" i="183"/>
  <c r="D272" i="184"/>
  <c r="X273" i="183"/>
  <c r="D287" i="184"/>
  <c r="X288" i="183"/>
  <c r="D301" i="184"/>
  <c r="X302" i="183"/>
  <c r="D168" i="184"/>
  <c r="X169" i="183"/>
  <c r="N318" i="59"/>
  <c r="N303" i="59"/>
  <c r="X138" i="183"/>
  <c r="X76" i="183"/>
  <c r="X91" i="183"/>
  <c r="X106" i="183"/>
  <c r="X60" i="183"/>
  <c r="X45" i="183"/>
  <c r="X122" i="183"/>
  <c r="X154" i="183"/>
  <c r="X13" i="183"/>
  <c r="X29" i="183"/>
  <c r="M137" i="184"/>
  <c r="M137" i="174"/>
  <c r="M214" i="184"/>
  <c r="M214" i="174"/>
  <c r="N225" i="59"/>
  <c r="M44" i="184"/>
  <c r="M44" i="174"/>
  <c r="M105" i="184"/>
  <c r="M105" i="174"/>
  <c r="M230" i="184"/>
  <c r="M230" i="174"/>
  <c r="M301" i="184"/>
  <c r="M301" i="174"/>
  <c r="M28" i="184"/>
  <c r="M28" i="174"/>
  <c r="M75" i="184"/>
  <c r="M75" i="174"/>
  <c r="M184" i="184"/>
  <c r="M184" i="174"/>
  <c r="M272" i="184"/>
  <c r="M272" i="174"/>
  <c r="M258" i="184"/>
  <c r="M258" i="174"/>
  <c r="M244" i="184"/>
  <c r="M244" i="174"/>
  <c r="M59" i="184"/>
  <c r="M59" i="174"/>
  <c r="M199" i="184"/>
  <c r="M199" i="174"/>
  <c r="M287" i="184"/>
  <c r="M287" i="174"/>
  <c r="M168" i="184"/>
  <c r="M168" i="174"/>
  <c r="N241" i="59"/>
  <c r="N405" i="59"/>
  <c r="N308" i="59"/>
  <c r="N236" i="59"/>
  <c r="N163" i="59"/>
  <c r="N294" i="59"/>
  <c r="N148" i="59"/>
  <c r="N132" i="59"/>
  <c r="N323" i="59"/>
  <c r="M90" i="184" l="1"/>
  <c r="M90" i="174"/>
  <c r="M121" i="184"/>
  <c r="M121" i="174"/>
  <c r="KN503" i="59"/>
  <c r="DP503" i="59"/>
  <c r="EF503" i="59"/>
  <c r="M153" i="184"/>
  <c r="M153" i="174"/>
  <c r="BF503" i="59"/>
  <c r="EA503" i="59"/>
  <c r="GG503" i="59"/>
  <c r="AA503" i="59"/>
  <c r="AQ503" i="59"/>
  <c r="C43" i="174" l="1"/>
  <c r="C42" i="174" l="1"/>
  <c r="C41" i="174" l="1"/>
  <c r="C40" i="174" l="1"/>
  <c r="C38" i="174" l="1"/>
  <c r="C37" i="174" l="1"/>
  <c r="C36" i="174" l="1"/>
  <c r="C35" i="174" l="1"/>
  <c r="C34" i="174" l="1"/>
  <c r="C31" i="174" l="1"/>
  <c r="C30" i="174" l="1"/>
  <c r="C29" i="174" l="1"/>
  <c r="C27" i="174" l="1"/>
  <c r="C26" i="174" l="1"/>
  <c r="C25" i="174" l="1"/>
  <c r="C24" i="174" l="1"/>
  <c r="C22" i="174" l="1"/>
  <c r="C21" i="174" l="1"/>
  <c r="C20" i="174" l="1"/>
  <c r="C19" i="174" l="1"/>
  <c r="C18" i="174" l="1"/>
  <c r="C15" i="174" l="1"/>
  <c r="C14" i="174" l="1"/>
  <c r="C13" i="174" l="1"/>
  <c r="C11" i="174" l="1"/>
  <c r="C10" i="174" l="1"/>
  <c r="C9" i="174" l="1"/>
  <c r="C8" i="174" l="1"/>
  <c r="C6" i="174" l="1"/>
  <c r="C5" i="174" l="1"/>
  <c r="C4" i="174" l="1"/>
  <c r="B87" i="177" l="1"/>
  <c r="KR454" i="59" l="1"/>
  <c r="KS454" i="59"/>
  <c r="KS448" i="59"/>
  <c r="KR433" i="59"/>
  <c r="KR452" i="59"/>
  <c r="KR442" i="59"/>
  <c r="KR438" i="59"/>
  <c r="KS432" i="59"/>
  <c r="KS460" i="59"/>
  <c r="KS434" i="59"/>
  <c r="KR464" i="59"/>
  <c r="KS465" i="59"/>
  <c r="KR460" i="59"/>
  <c r="KS445" i="59"/>
  <c r="KS459" i="59"/>
  <c r="KR428" i="59"/>
  <c r="KR425" i="59"/>
  <c r="KR450" i="59"/>
  <c r="KR426" i="59"/>
  <c r="KS426" i="59"/>
  <c r="KR441" i="59"/>
  <c r="KS435" i="59"/>
  <c r="KR439" i="59"/>
  <c r="KS464" i="59"/>
  <c r="KR463" i="59"/>
  <c r="KS455" i="59"/>
  <c r="KS461" i="59"/>
  <c r="KR458" i="59"/>
  <c r="KS430" i="59"/>
  <c r="KS429" i="59"/>
  <c r="KS424" i="59"/>
  <c r="KR443" i="59"/>
  <c r="KR461" i="59"/>
  <c r="KR430" i="59"/>
  <c r="KR453" i="59"/>
  <c r="KR462" i="59"/>
  <c r="KR467" i="59"/>
  <c r="KS427" i="59"/>
  <c r="KS437" i="59"/>
  <c r="KS431" i="59"/>
  <c r="KR434" i="59"/>
  <c r="KR457" i="59"/>
  <c r="KR446" i="59"/>
  <c r="KR431" i="59"/>
  <c r="KS462" i="59"/>
  <c r="KR423" i="59"/>
  <c r="KR451" i="59"/>
  <c r="KS466" i="59"/>
  <c r="KR427" i="59"/>
  <c r="KS428" i="59"/>
  <c r="KR465" i="59"/>
  <c r="KS423" i="59"/>
  <c r="KR455" i="59"/>
  <c r="KS441" i="59"/>
  <c r="KS463" i="59"/>
  <c r="KS453" i="59"/>
  <c r="KR445" i="59"/>
  <c r="KR432" i="59"/>
  <c r="KS449" i="59"/>
  <c r="KR466" i="59"/>
  <c r="KR435" i="59"/>
  <c r="KS457" i="59"/>
  <c r="KS451" i="59"/>
  <c r="KR449" i="59"/>
  <c r="KS467" i="59"/>
  <c r="KS443" i="59"/>
  <c r="KS450" i="59"/>
  <c r="KR440" i="59"/>
  <c r="KS446" i="59"/>
  <c r="KS438" i="59"/>
  <c r="KR429" i="59"/>
  <c r="KS447" i="59"/>
  <c r="KR456" i="59"/>
  <c r="KS425" i="59"/>
  <c r="KR436" i="59"/>
  <c r="KS456" i="59"/>
  <c r="KS433" i="59"/>
  <c r="KS439" i="59"/>
  <c r="KS440" i="59"/>
  <c r="KR424" i="59"/>
  <c r="KS442" i="59"/>
  <c r="KR459" i="59"/>
  <c r="KR447" i="59"/>
  <c r="KS444" i="59"/>
  <c r="KS458" i="59"/>
  <c r="KS452" i="59"/>
  <c r="KS436" i="59"/>
  <c r="KR444" i="59"/>
  <c r="KR448" i="59"/>
  <c r="KR437" i="59"/>
  <c r="F169" i="59"/>
  <c r="BL421" i="59" s="1" a="1"/>
  <c r="BL421" i="59" s="1"/>
  <c r="B65" i="184"/>
  <c r="D65" i="184" s="1"/>
  <c r="B65" i="174"/>
  <c r="F123" i="59"/>
  <c r="R421" i="59" s="1" a="1"/>
  <c r="R421" i="59" s="1"/>
  <c r="R424" i="59" l="1"/>
  <c r="R429" i="59"/>
  <c r="R428" i="59"/>
  <c r="R425" i="59"/>
  <c r="R426" i="59"/>
  <c r="R427" i="59"/>
  <c r="R430" i="59"/>
  <c r="R423" i="59"/>
  <c r="R432" i="59"/>
  <c r="R431" i="59"/>
  <c r="BL427" i="59"/>
  <c r="BL425" i="59"/>
  <c r="BL424" i="59"/>
  <c r="BL428" i="59"/>
  <c r="BL430" i="59"/>
  <c r="BL429" i="59"/>
  <c r="BL426" i="59"/>
  <c r="BL423" i="59"/>
  <c r="BL431" i="59"/>
  <c r="BL432" i="59"/>
  <c r="D65" i="174"/>
  <c r="X66" i="147"/>
  <c r="X66" i="183"/>
  <c r="B20" i="184"/>
  <c r="D20" i="184" s="1"/>
  <c r="B34" i="184"/>
  <c r="D34" i="184" s="1"/>
  <c r="B15" i="184"/>
  <c r="D15" i="184" s="1"/>
  <c r="B43" i="184"/>
  <c r="D43" i="184" s="1"/>
  <c r="B24" i="184"/>
  <c r="D24" i="184" s="1"/>
  <c r="B10" i="184"/>
  <c r="D10" i="184" s="1"/>
  <c r="B36" i="184"/>
  <c r="D36" i="184" s="1"/>
  <c r="B35" i="184"/>
  <c r="D35" i="184" s="1"/>
  <c r="B31" i="184"/>
  <c r="D31" i="184" s="1"/>
  <c r="B37" i="184"/>
  <c r="D37" i="184" s="1"/>
  <c r="B29" i="184"/>
  <c r="D29" i="184" s="1"/>
  <c r="B38" i="184"/>
  <c r="D38" i="184" s="1"/>
  <c r="B30" i="184"/>
  <c r="D30" i="184" s="1"/>
  <c r="B26" i="184"/>
  <c r="D26" i="184" s="1"/>
  <c r="B22" i="184"/>
  <c r="D22" i="184" s="1"/>
  <c r="B18" i="184"/>
  <c r="D18" i="184" s="1"/>
  <c r="B27" i="184"/>
  <c r="D27" i="184" s="1"/>
  <c r="B14" i="184"/>
  <c r="D14" i="184" s="1"/>
  <c r="B9" i="184"/>
  <c r="D9" i="184" s="1"/>
  <c r="B42" i="184"/>
  <c r="D42" i="184" s="1"/>
  <c r="B8" i="184"/>
  <c r="D8" i="184" s="1"/>
  <c r="B41" i="184"/>
  <c r="D41" i="184" s="1"/>
  <c r="B19" i="184"/>
  <c r="D19" i="184" s="1"/>
  <c r="B21" i="184"/>
  <c r="D21" i="184" s="1"/>
  <c r="B11" i="184"/>
  <c r="D11" i="184" s="1"/>
  <c r="B13" i="184"/>
  <c r="D13" i="184" s="1"/>
  <c r="B40" i="184"/>
  <c r="D40" i="184" s="1"/>
  <c r="B25" i="184"/>
  <c r="D25" i="184" s="1"/>
  <c r="B50" i="184"/>
  <c r="D50" i="184" s="1"/>
  <c r="B50" i="174"/>
  <c r="F370" i="59"/>
  <c r="JE421" i="59" s="1" a="1"/>
  <c r="JE421" i="59" s="1"/>
  <c r="B266" i="184"/>
  <c r="B266" i="174"/>
  <c r="F211" i="59"/>
  <c r="DB421" i="59" s="1" a="1"/>
  <c r="DB421" i="59" s="1"/>
  <c r="B107" i="184"/>
  <c r="D107" i="184" s="1"/>
  <c r="B107" i="174"/>
  <c r="F271" i="59"/>
  <c r="FJ421" i="59" s="1" a="1"/>
  <c r="FJ421" i="59" s="1"/>
  <c r="B167" i="184"/>
  <c r="B167" i="174"/>
  <c r="F301" i="59"/>
  <c r="GN421" i="59" s="1" a="1"/>
  <c r="GN421" i="59" s="1"/>
  <c r="B197" i="184"/>
  <c r="B197" i="174"/>
  <c r="F347" i="59"/>
  <c r="IH421" i="59" s="1" a="1"/>
  <c r="IH421" i="59" s="1"/>
  <c r="B243" i="184"/>
  <c r="B243" i="174"/>
  <c r="F345" i="59"/>
  <c r="IF421" i="59" s="1" a="1"/>
  <c r="IF421" i="59" s="1"/>
  <c r="B241" i="184"/>
  <c r="B241" i="174"/>
  <c r="F161" i="59"/>
  <c r="BD421" i="59" s="1" a="1"/>
  <c r="BD421" i="59" s="1"/>
  <c r="B57" i="184"/>
  <c r="D57" i="184" s="1"/>
  <c r="B57" i="174"/>
  <c r="F201" i="59"/>
  <c r="CR421" i="59" s="1" a="1"/>
  <c r="CR421" i="59" s="1"/>
  <c r="B97" i="184"/>
  <c r="D97" i="184" s="1"/>
  <c r="B97" i="174"/>
  <c r="F325" i="59"/>
  <c r="HL421" i="59" s="1" a="1"/>
  <c r="HL421" i="59" s="1"/>
  <c r="B221" i="184"/>
  <c r="B221" i="174"/>
  <c r="F355" i="59"/>
  <c r="IP421" i="59" s="1" a="1"/>
  <c r="IP421" i="59" s="1"/>
  <c r="B251" i="184"/>
  <c r="B251" i="174"/>
  <c r="F399" i="59"/>
  <c r="KH421" i="59" s="1" a="1"/>
  <c r="KH421" i="59" s="1"/>
  <c r="B295" i="184"/>
  <c r="B295" i="174"/>
  <c r="F177" i="59"/>
  <c r="BT421" i="59" s="1" a="1"/>
  <c r="BT421" i="59" s="1"/>
  <c r="B73" i="184"/>
  <c r="D73" i="184" s="1"/>
  <c r="B73" i="174"/>
  <c r="F249" i="59"/>
  <c r="EN421" i="59" s="1" a="1"/>
  <c r="EN421" i="59" s="1"/>
  <c r="B145" i="184"/>
  <c r="D145" i="184" s="1"/>
  <c r="B145" i="174"/>
  <c r="F280" i="59"/>
  <c r="FS421" i="59" s="1" a="1"/>
  <c r="FS421" i="59" s="1"/>
  <c r="B176" i="184"/>
  <c r="B176" i="174"/>
  <c r="F326" i="59"/>
  <c r="HM421" i="59" s="1" a="1"/>
  <c r="HM421" i="59" s="1"/>
  <c r="B222" i="184"/>
  <c r="B222" i="174"/>
  <c r="F248" i="59"/>
  <c r="EM421" i="59" s="1" a="1"/>
  <c r="EM421" i="59" s="1"/>
  <c r="B144" i="184"/>
  <c r="D144" i="184" s="1"/>
  <c r="B144" i="174"/>
  <c r="F182" i="59"/>
  <c r="BY421" i="59" s="1" a="1"/>
  <c r="BY421" i="59" s="1"/>
  <c r="B78" i="184"/>
  <c r="D78" i="184" s="1"/>
  <c r="B78" i="174"/>
  <c r="F250" i="59"/>
  <c r="EO421" i="59" s="1" a="1"/>
  <c r="EO421" i="59" s="1"/>
  <c r="B146" i="184"/>
  <c r="D146" i="184" s="1"/>
  <c r="B146" i="174"/>
  <c r="F202" i="59"/>
  <c r="CS421" i="59" s="1" a="1"/>
  <c r="CS421" i="59" s="1"/>
  <c r="B98" i="184"/>
  <c r="D98" i="184" s="1"/>
  <c r="B98" i="174"/>
  <c r="F218" i="59"/>
  <c r="DI421" i="59" s="1" a="1"/>
  <c r="DI421" i="59" s="1"/>
  <c r="B114" i="184"/>
  <c r="D114" i="184" s="1"/>
  <c r="B114" i="174"/>
  <c r="B45" i="184"/>
  <c r="D45" i="184" s="1"/>
  <c r="B45" i="174"/>
  <c r="F219" i="59"/>
  <c r="DJ421" i="59" s="1" a="1"/>
  <c r="DJ421" i="59" s="1"/>
  <c r="B115" i="184"/>
  <c r="D115" i="184" s="1"/>
  <c r="B115" i="174"/>
  <c r="F342" i="59"/>
  <c r="IC421" i="59" s="1" a="1"/>
  <c r="IC421" i="59" s="1"/>
  <c r="B238" i="184"/>
  <c r="B238" i="174"/>
  <c r="F203" i="59"/>
  <c r="CT421" i="59" s="1" a="1"/>
  <c r="CT421" i="59" s="1"/>
  <c r="B99" i="184"/>
  <c r="D99" i="184" s="1"/>
  <c r="B99" i="174"/>
  <c r="F181" i="59"/>
  <c r="BX421" i="59" s="1" a="1"/>
  <c r="BX421" i="59" s="1"/>
  <c r="B77" i="184"/>
  <c r="D77" i="184" s="1"/>
  <c r="B77" i="174"/>
  <c r="F197" i="59"/>
  <c r="CN421" i="59" s="1" a="1"/>
  <c r="CN421" i="59" s="1"/>
  <c r="B93" i="184"/>
  <c r="D93" i="184" s="1"/>
  <c r="B93" i="174"/>
  <c r="F210" i="59"/>
  <c r="DA421" i="59" s="1" a="1"/>
  <c r="DA421" i="59" s="1"/>
  <c r="B106" i="184"/>
  <c r="D106" i="184" s="1"/>
  <c r="B106" i="174"/>
  <c r="F206" i="59"/>
  <c r="CW421" i="59" s="1" a="1"/>
  <c r="CW421" i="59" s="1"/>
  <c r="B102" i="184"/>
  <c r="D102" i="184" s="1"/>
  <c r="B102" i="174"/>
  <c r="F243" i="59"/>
  <c r="EH421" i="59" s="1" a="1"/>
  <c r="EH421" i="59" s="1"/>
  <c r="B139" i="184"/>
  <c r="D139" i="184" s="1"/>
  <c r="B139" i="174"/>
  <c r="F237" i="59"/>
  <c r="EB421" i="59" s="1" a="1"/>
  <c r="EB421" i="59" s="1"/>
  <c r="B133" i="184"/>
  <c r="D133" i="184" s="1"/>
  <c r="B133" i="174"/>
  <c r="F270" i="59"/>
  <c r="FI421" i="59" s="1" a="1"/>
  <c r="FI421" i="59" s="1"/>
  <c r="B166" i="184"/>
  <c r="B166" i="174"/>
  <c r="F274" i="59"/>
  <c r="FM421" i="59" s="1" a="1"/>
  <c r="FM421" i="59" s="1"/>
  <c r="B170" i="184"/>
  <c r="B170" i="174"/>
  <c r="F316" i="59"/>
  <c r="HC421" i="59" s="1" a="1"/>
  <c r="HC421" i="59" s="1"/>
  <c r="B212" i="184"/>
  <c r="B212" i="174"/>
  <c r="F319" i="59"/>
  <c r="HF421" i="59" s="1" a="1"/>
  <c r="HF421" i="59" s="1"/>
  <c r="B215" i="184"/>
  <c r="B215" i="174"/>
  <c r="F306" i="59"/>
  <c r="GS421" i="59" s="1" a="1"/>
  <c r="GS421" i="59" s="1"/>
  <c r="B202" i="184"/>
  <c r="B202" i="174"/>
  <c r="F284" i="59"/>
  <c r="FW421" i="59" s="1" a="1"/>
  <c r="FW421" i="59" s="1"/>
  <c r="B180" i="184"/>
  <c r="B180" i="174"/>
  <c r="F374" i="59"/>
  <c r="JI421" i="59" s="1" a="1"/>
  <c r="JI421" i="59" s="1"/>
  <c r="B270" i="184"/>
  <c r="B270" i="174"/>
  <c r="F404" i="59"/>
  <c r="KM421" i="59" s="1" a="1"/>
  <c r="KM421" i="59" s="1"/>
  <c r="B300" i="184"/>
  <c r="B300" i="174"/>
  <c r="F363" i="59"/>
  <c r="IX421" i="59" s="1" a="1"/>
  <c r="IX421" i="59" s="1"/>
  <c r="B259" i="184"/>
  <c r="B259" i="174"/>
  <c r="F378" i="59"/>
  <c r="JM421" i="59" s="1" a="1"/>
  <c r="JM421" i="59" s="1"/>
  <c r="B274" i="184"/>
  <c r="B274" i="174"/>
  <c r="F394" i="59"/>
  <c r="KC421" i="59" s="1" a="1"/>
  <c r="KC421" i="59" s="1"/>
  <c r="B290" i="184"/>
  <c r="B290" i="174"/>
  <c r="F344" i="59"/>
  <c r="IE421" i="59" s="1" a="1"/>
  <c r="IE421" i="59" s="1"/>
  <c r="B240" i="184"/>
  <c r="B240" i="174"/>
  <c r="F388" i="59"/>
  <c r="JW421" i="59" s="1" a="1"/>
  <c r="JW421" i="59" s="1"/>
  <c r="B284" i="184"/>
  <c r="B284" i="174"/>
  <c r="F232" i="59"/>
  <c r="DW421" i="59" s="1" a="1"/>
  <c r="DW421" i="59" s="1"/>
  <c r="B128" i="184"/>
  <c r="D128" i="184" s="1"/>
  <c r="B128" i="174"/>
  <c r="F368" i="59"/>
  <c r="JC421" i="59" s="1" a="1"/>
  <c r="JC421" i="59" s="1"/>
  <c r="B264" i="184"/>
  <c r="B264" i="174"/>
  <c r="F217" i="59"/>
  <c r="DH421" i="59" s="1" a="1"/>
  <c r="DH421" i="59" s="1"/>
  <c r="B113" i="184"/>
  <c r="D113" i="184" s="1"/>
  <c r="B113" i="174"/>
  <c r="F178" i="59"/>
  <c r="BU421" i="59" s="1" a="1"/>
  <c r="BU421" i="59" s="1"/>
  <c r="B74" i="184"/>
  <c r="D74" i="184" s="1"/>
  <c r="B74" i="174"/>
  <c r="F369" i="59"/>
  <c r="JD421" i="59" s="1" a="1"/>
  <c r="JD421" i="59" s="1"/>
  <c r="B265" i="184"/>
  <c r="B265" i="174"/>
  <c r="F296" i="59"/>
  <c r="GI421" i="59" s="1" a="1"/>
  <c r="GI421" i="59" s="1"/>
  <c r="B192" i="184"/>
  <c r="B192" i="174"/>
  <c r="F188" i="59"/>
  <c r="CE421" i="59" s="1" a="1"/>
  <c r="CE421" i="59" s="1"/>
  <c r="B84" i="184"/>
  <c r="D84" i="184" s="1"/>
  <c r="B84" i="174"/>
  <c r="F385" i="59"/>
  <c r="JT421" i="59" s="1" a="1"/>
  <c r="JT421" i="59" s="1"/>
  <c r="B281" i="184"/>
  <c r="B281" i="174"/>
  <c r="F160" i="59"/>
  <c r="BC421" i="59" s="1" a="1"/>
  <c r="BC421" i="59" s="1"/>
  <c r="B56" i="184"/>
  <c r="D56" i="184" s="1"/>
  <c r="B56" i="174"/>
  <c r="F166" i="59"/>
  <c r="BI421" i="59" s="1" a="1"/>
  <c r="BI421" i="59" s="1"/>
  <c r="B62" i="184"/>
  <c r="D62" i="184" s="1"/>
  <c r="B62" i="174"/>
  <c r="F195" i="59"/>
  <c r="CL421" i="59" s="1" a="1"/>
  <c r="CL421" i="59" s="1"/>
  <c r="B91" i="184"/>
  <c r="D91" i="184" s="1"/>
  <c r="B91" i="174"/>
  <c r="F191" i="59"/>
  <c r="CH421" i="59" s="1" a="1"/>
  <c r="CH421" i="59" s="1"/>
  <c r="B87" i="184"/>
  <c r="D87" i="184" s="1"/>
  <c r="B87" i="174"/>
  <c r="F227" i="59"/>
  <c r="DR421" i="59" s="1" a="1"/>
  <c r="DR421" i="59" s="1"/>
  <c r="B123" i="184"/>
  <c r="D123" i="184" s="1"/>
  <c r="B123" i="174"/>
  <c r="F221" i="59"/>
  <c r="DL421" i="59" s="1" a="1"/>
  <c r="DL421" i="59" s="1"/>
  <c r="B117" i="184"/>
  <c r="D117" i="184" s="1"/>
  <c r="B117" i="174"/>
  <c r="F255" i="59"/>
  <c r="ET421" i="59" s="1" a="1"/>
  <c r="ET421" i="59" s="1"/>
  <c r="B151" i="184"/>
  <c r="D151" i="184" s="1"/>
  <c r="B151" i="174"/>
  <c r="F259" i="59"/>
  <c r="EX421" i="59" s="1" a="1"/>
  <c r="EX421" i="59" s="1"/>
  <c r="B155" i="184"/>
  <c r="D155" i="184" s="1"/>
  <c r="B155" i="174"/>
  <c r="F286" i="59"/>
  <c r="FY421" i="59" s="1" a="1"/>
  <c r="FY421" i="59" s="1"/>
  <c r="B182" i="184"/>
  <c r="B182" i="174"/>
  <c r="F304" i="59"/>
  <c r="GQ421" i="59" s="1" a="1"/>
  <c r="GQ421" i="59" s="1"/>
  <c r="B200" i="184"/>
  <c r="B200" i="174"/>
  <c r="F291" i="59"/>
  <c r="GD421" i="59" s="1" a="1"/>
  <c r="GD421" i="59" s="1"/>
  <c r="B187" i="184"/>
  <c r="B187" i="174"/>
  <c r="F300" i="59"/>
  <c r="GM421" i="59" s="1" a="1"/>
  <c r="GM421" i="59" s="1"/>
  <c r="B196" i="184"/>
  <c r="B196" i="174"/>
  <c r="F403" i="59"/>
  <c r="KL421" i="59" s="1" a="1"/>
  <c r="KL421" i="59" s="1"/>
  <c r="B299" i="184"/>
  <c r="B299" i="174"/>
  <c r="F333" i="59"/>
  <c r="HT421" i="59" s="1" a="1"/>
  <c r="HT421" i="59" s="1"/>
  <c r="B229" i="184"/>
  <c r="B229" i="174"/>
  <c r="F406" i="59"/>
  <c r="KO421" i="59" s="1" a="1"/>
  <c r="KO421" i="59" s="1"/>
  <c r="B302" i="184"/>
  <c r="B302" i="174"/>
  <c r="F350" i="59"/>
  <c r="IK421" i="59" s="1" a="1"/>
  <c r="IK421" i="59" s="1"/>
  <c r="B246" i="184"/>
  <c r="B246" i="174"/>
  <c r="F379" i="59"/>
  <c r="JN421" i="59" s="1" a="1"/>
  <c r="JN421" i="59" s="1"/>
  <c r="B275" i="184"/>
  <c r="B275" i="174"/>
  <c r="F387" i="59"/>
  <c r="JV421" i="59" s="1" a="1"/>
  <c r="JV421" i="59" s="1"/>
  <c r="B283" i="184"/>
  <c r="B283" i="174"/>
  <c r="F373" i="59"/>
  <c r="JH421" i="59" s="1" a="1"/>
  <c r="JH421" i="59" s="1"/>
  <c r="B269" i="184"/>
  <c r="B269" i="174"/>
  <c r="F382" i="59"/>
  <c r="JQ421" i="59" s="1" a="1"/>
  <c r="JQ421" i="59" s="1"/>
  <c r="B278" i="184"/>
  <c r="B278" i="174"/>
  <c r="F341" i="59"/>
  <c r="IB421" i="59" s="1" a="1"/>
  <c r="IB421" i="59" s="1"/>
  <c r="B237" i="184"/>
  <c r="B237" i="174"/>
  <c r="F297" i="59"/>
  <c r="GJ421" i="59" s="1" a="1"/>
  <c r="GJ421" i="59" s="1"/>
  <c r="B193" i="184"/>
  <c r="B193" i="174"/>
  <c r="F159" i="59"/>
  <c r="BB421" i="59" s="1" a="1"/>
  <c r="BB421" i="59" s="1"/>
  <c r="B55" i="184"/>
  <c r="D55" i="184" s="1"/>
  <c r="B55" i="174"/>
  <c r="F228" i="59"/>
  <c r="DS421" i="59" s="1" a="1"/>
  <c r="DS421" i="59" s="1"/>
  <c r="B124" i="184"/>
  <c r="D124" i="184" s="1"/>
  <c r="B124" i="174"/>
  <c r="F268" i="59"/>
  <c r="FG421" i="59" s="1" a="1"/>
  <c r="FG421" i="59" s="1"/>
  <c r="B164" i="184"/>
  <c r="B164" i="174"/>
  <c r="F285" i="59"/>
  <c r="FX421" i="59" s="1" a="1"/>
  <c r="FX421" i="59" s="1"/>
  <c r="B181" i="184"/>
  <c r="B181" i="174"/>
  <c r="F364" i="59"/>
  <c r="IY421" i="59" s="1" a="1"/>
  <c r="IY421" i="59" s="1"/>
  <c r="B260" i="184"/>
  <c r="B260" i="174"/>
  <c r="F171" i="59"/>
  <c r="BN421" i="59" s="1" a="1"/>
  <c r="BN421" i="59" s="1"/>
  <c r="B67" i="184"/>
  <c r="D67" i="184" s="1"/>
  <c r="B67" i="174"/>
  <c r="F180" i="59"/>
  <c r="BW421" i="59" s="1" a="1"/>
  <c r="BW421" i="59" s="1"/>
  <c r="B76" i="184"/>
  <c r="D76" i="184" s="1"/>
  <c r="B76" i="174"/>
  <c r="F175" i="59"/>
  <c r="BR421" i="59" s="1" a="1"/>
  <c r="BR421" i="59" s="1"/>
  <c r="B71" i="184"/>
  <c r="D71" i="184" s="1"/>
  <c r="B71" i="174"/>
  <c r="F192" i="59"/>
  <c r="CI421" i="59" s="1" a="1"/>
  <c r="CI421" i="59" s="1"/>
  <c r="B88" i="184"/>
  <c r="D88" i="184" s="1"/>
  <c r="B88" i="174"/>
  <c r="F212" i="59"/>
  <c r="DC421" i="59" s="1" a="1"/>
  <c r="DC421" i="59" s="1"/>
  <c r="B108" i="184"/>
  <c r="D108" i="184" s="1"/>
  <c r="B108" i="174"/>
  <c r="F224" i="59"/>
  <c r="DO421" i="59" s="1" a="1"/>
  <c r="DO421" i="59" s="1"/>
  <c r="B120" i="184"/>
  <c r="D120" i="184" s="1"/>
  <c r="B120" i="174"/>
  <c r="F222" i="59"/>
  <c r="DM421" i="59" s="1" a="1"/>
  <c r="DM421" i="59" s="1"/>
  <c r="B118" i="184"/>
  <c r="D118" i="184" s="1"/>
  <c r="B118" i="174"/>
  <c r="F256" i="59"/>
  <c r="EU421" i="59" s="1" a="1"/>
  <c r="EU421" i="59" s="1"/>
  <c r="B152" i="184"/>
  <c r="D152" i="184" s="1"/>
  <c r="B152" i="174"/>
  <c r="F253" i="59"/>
  <c r="ER421" i="59" s="1" a="1"/>
  <c r="ER421" i="59" s="1"/>
  <c r="B149" i="184"/>
  <c r="D149" i="184" s="1"/>
  <c r="B149" i="174"/>
  <c r="F302" i="59"/>
  <c r="GO421" i="59" s="1" a="1"/>
  <c r="GO421" i="59" s="1"/>
  <c r="B198" i="184"/>
  <c r="B198" i="174"/>
  <c r="F290" i="59"/>
  <c r="GC421" i="59" s="1" a="1"/>
  <c r="GC421" i="59" s="1"/>
  <c r="B186" i="184"/>
  <c r="B186" i="174"/>
  <c r="F275" i="59"/>
  <c r="FN421" i="59" s="1" a="1"/>
  <c r="FN421" i="59" s="1"/>
  <c r="B171" i="184"/>
  <c r="B171" i="174"/>
  <c r="F315" i="59"/>
  <c r="HB421" i="59" s="1" a="1"/>
  <c r="HB421" i="59" s="1"/>
  <c r="B211" i="184"/>
  <c r="B211" i="174"/>
  <c r="F389" i="59"/>
  <c r="JX421" i="59" s="1" a="1"/>
  <c r="JX421" i="59" s="1"/>
  <c r="B285" i="184"/>
  <c r="B285" i="174"/>
  <c r="F375" i="59"/>
  <c r="JJ421" i="59" s="1" a="1"/>
  <c r="JJ421" i="59" s="1"/>
  <c r="B271" i="184"/>
  <c r="B271" i="174"/>
  <c r="F377" i="59"/>
  <c r="JL421" i="59" s="1" a="1"/>
  <c r="JL421" i="59" s="1"/>
  <c r="B273" i="184"/>
  <c r="B273" i="174"/>
  <c r="F336" i="59"/>
  <c r="HW421" i="59" s="1" a="1"/>
  <c r="HW421" i="59" s="1"/>
  <c r="B232" i="184"/>
  <c r="B232" i="174"/>
  <c r="F351" i="59"/>
  <c r="IL421" i="59" s="1" a="1"/>
  <c r="IL421" i="59" s="1"/>
  <c r="B247" i="184"/>
  <c r="B247" i="174"/>
  <c r="F330" i="59"/>
  <c r="HQ421" i="59" s="1" a="1"/>
  <c r="HQ421" i="59" s="1"/>
  <c r="B226" i="184"/>
  <c r="B226" i="174"/>
  <c r="F402" i="59"/>
  <c r="KK421" i="59" s="1" a="1"/>
  <c r="KK421" i="59" s="1"/>
  <c r="B298" i="184"/>
  <c r="B298" i="174"/>
  <c r="F295" i="59"/>
  <c r="GH421" i="59" s="1" a="1"/>
  <c r="GH421" i="59" s="1"/>
  <c r="B191" i="184"/>
  <c r="B191" i="174"/>
  <c r="F265" i="59"/>
  <c r="FD421" i="59" s="1" a="1"/>
  <c r="FD421" i="59" s="1"/>
  <c r="B161" i="184"/>
  <c r="D161" i="184" s="1"/>
  <c r="B161" i="174"/>
  <c r="F207" i="59"/>
  <c r="CX421" i="59" s="1" a="1"/>
  <c r="CX421" i="59" s="1"/>
  <c r="B103" i="184"/>
  <c r="D103" i="184" s="1"/>
  <c r="B103" i="174"/>
  <c r="F238" i="59"/>
  <c r="EC421" i="59" s="1" a="1"/>
  <c r="EC421" i="59" s="1"/>
  <c r="B134" i="184"/>
  <c r="D134" i="184" s="1"/>
  <c r="B134" i="174"/>
  <c r="F289" i="59"/>
  <c r="GB421" i="59" s="1" a="1"/>
  <c r="GB421" i="59" s="1"/>
  <c r="B185" i="184"/>
  <c r="B185" i="174"/>
  <c r="F332" i="59"/>
  <c r="HS421" i="59" s="1" a="1"/>
  <c r="HS421" i="59" s="1"/>
  <c r="B228" i="184"/>
  <c r="B228" i="174"/>
  <c r="F408" i="59"/>
  <c r="KQ421" i="59" s="1" a="1"/>
  <c r="KQ421" i="59" s="1"/>
  <c r="B304" i="184"/>
  <c r="B304" i="174"/>
  <c r="F279" i="59"/>
  <c r="FR421" i="59" s="1" a="1"/>
  <c r="FR421" i="59" s="1"/>
  <c r="B175" i="184"/>
  <c r="B175" i="174"/>
  <c r="B52" i="184"/>
  <c r="D52" i="184" s="1"/>
  <c r="B52" i="174"/>
  <c r="F234" i="59"/>
  <c r="DY421" i="59" s="1" a="1"/>
  <c r="DY421" i="59" s="1"/>
  <c r="B130" i="184"/>
  <c r="D130" i="184" s="1"/>
  <c r="B130" i="174"/>
  <c r="F282" i="59"/>
  <c r="FU421" i="59" s="1" a="1"/>
  <c r="FU421" i="59" s="1"/>
  <c r="B178" i="184"/>
  <c r="B178" i="174"/>
  <c r="F251" i="59"/>
  <c r="EP421" i="59" s="1" a="1"/>
  <c r="EP421" i="59" s="1"/>
  <c r="B147" i="184"/>
  <c r="D147" i="184" s="1"/>
  <c r="B147" i="174"/>
  <c r="F266" i="59"/>
  <c r="FE421" i="59" s="1" a="1"/>
  <c r="FE421" i="59" s="1"/>
  <c r="B162" i="184"/>
  <c r="B162" i="174"/>
  <c r="F196" i="59"/>
  <c r="CM421" i="59" s="1" a="1"/>
  <c r="CM421" i="59" s="1"/>
  <c r="B92" i="184"/>
  <c r="D92" i="184" s="1"/>
  <c r="B92" i="174"/>
  <c r="F383" i="59"/>
  <c r="JR421" i="59" s="1" a="1"/>
  <c r="JR421" i="59" s="1"/>
  <c r="B279" i="184"/>
  <c r="B279" i="174"/>
  <c r="F186" i="59"/>
  <c r="CC421" i="59" s="1" a="1"/>
  <c r="CC421" i="59" s="1"/>
  <c r="B82" i="184"/>
  <c r="D82" i="184" s="1"/>
  <c r="B82" i="174"/>
  <c r="F233" i="59"/>
  <c r="DX421" i="59" s="1" a="1"/>
  <c r="DX421" i="59" s="1"/>
  <c r="B129" i="184"/>
  <c r="D129" i="184" s="1"/>
  <c r="B129" i="174"/>
  <c r="F216" i="59"/>
  <c r="DG421" i="59" s="1" a="1"/>
  <c r="DG421" i="59" s="1"/>
  <c r="B112" i="184"/>
  <c r="D112" i="184" s="1"/>
  <c r="B112" i="174"/>
  <c r="B47" i="184"/>
  <c r="D47" i="184" s="1"/>
  <c r="B47" i="174"/>
  <c r="F172" i="59"/>
  <c r="BO421" i="59" s="1" a="1"/>
  <c r="BO421" i="59" s="1"/>
  <c r="B68" i="184"/>
  <c r="D68" i="184" s="1"/>
  <c r="B68" i="174"/>
  <c r="F384" i="59"/>
  <c r="JS421" i="59" s="1" a="1"/>
  <c r="JS421" i="59" s="1"/>
  <c r="B280" i="184"/>
  <c r="B280" i="174"/>
  <c r="F398" i="59"/>
  <c r="KG421" i="59" s="1" a="1"/>
  <c r="KG421" i="59" s="1"/>
  <c r="B294" i="184"/>
  <c r="B294" i="174"/>
  <c r="F164" i="59"/>
  <c r="BG421" i="59" s="1" a="1"/>
  <c r="BG421" i="59" s="1"/>
  <c r="B60" i="184"/>
  <c r="D60" i="184" s="1"/>
  <c r="B60" i="174"/>
  <c r="F235" i="59"/>
  <c r="DZ421" i="59" s="1" a="1"/>
  <c r="DZ421" i="59" s="1"/>
  <c r="B131" i="184"/>
  <c r="D131" i="184" s="1"/>
  <c r="B131" i="174"/>
  <c r="F328" i="59"/>
  <c r="HO421" i="59" s="1" a="1"/>
  <c r="HO421" i="59" s="1"/>
  <c r="B224" i="184"/>
  <c r="B224" i="174"/>
  <c r="F157" i="59"/>
  <c r="AZ421" i="59" s="1" a="1"/>
  <c r="AZ421" i="59" s="1"/>
  <c r="B53" i="184"/>
  <c r="D53" i="184" s="1"/>
  <c r="B53" i="174"/>
  <c r="B46" i="184"/>
  <c r="D46" i="184" s="1"/>
  <c r="B46" i="174"/>
  <c r="F208" i="59"/>
  <c r="CY421" i="59" s="1" a="1"/>
  <c r="CY421" i="59" s="1"/>
  <c r="B104" i="184"/>
  <c r="D104" i="184" s="1"/>
  <c r="B104" i="174"/>
  <c r="F205" i="59"/>
  <c r="CV421" i="59" s="1" a="1"/>
  <c r="CV421" i="59" s="1"/>
  <c r="B101" i="184"/>
  <c r="D101" i="184" s="1"/>
  <c r="B101" i="174"/>
  <c r="F239" i="59"/>
  <c r="ED421" i="59" s="1" a="1"/>
  <c r="ED421" i="59" s="1"/>
  <c r="B135" i="184"/>
  <c r="D135" i="184" s="1"/>
  <c r="B135" i="174"/>
  <c r="F242" i="59"/>
  <c r="EG421" i="59" s="1" a="1"/>
  <c r="EG421" i="59" s="1"/>
  <c r="B138" i="184"/>
  <c r="D138" i="184" s="1"/>
  <c r="B138" i="174"/>
  <c r="F260" i="59"/>
  <c r="EY421" i="59" s="1" a="1"/>
  <c r="EY421" i="59" s="1"/>
  <c r="B156" i="184"/>
  <c r="D156" i="184" s="1"/>
  <c r="B156" i="174"/>
  <c r="F273" i="59"/>
  <c r="FL421" i="59" s="1" a="1"/>
  <c r="FL421" i="59" s="1"/>
  <c r="B169" i="184"/>
  <c r="B169" i="174"/>
  <c r="F269" i="59"/>
  <c r="FH421" i="59" s="1" a="1"/>
  <c r="FH421" i="59" s="1"/>
  <c r="B165" i="184"/>
  <c r="B165" i="174"/>
  <c r="F317" i="59"/>
  <c r="HD421" i="59" s="1" a="1"/>
  <c r="HD421" i="59" s="1"/>
  <c r="B213" i="184"/>
  <c r="B213" i="174"/>
  <c r="F305" i="59"/>
  <c r="GR421" i="59" s="1" a="1"/>
  <c r="GR421" i="59" s="1"/>
  <c r="B201" i="184"/>
  <c r="B201" i="174"/>
  <c r="F299" i="59"/>
  <c r="GL421" i="59" s="1" a="1"/>
  <c r="GL421" i="59" s="1"/>
  <c r="B195" i="184"/>
  <c r="B195" i="174"/>
  <c r="F360" i="59"/>
  <c r="IU421" i="59" s="1" a="1"/>
  <c r="IU421" i="59" s="1"/>
  <c r="B256" i="184"/>
  <c r="B256" i="174"/>
  <c r="F361" i="59"/>
  <c r="IV421" i="59" s="1" a="1"/>
  <c r="IV421" i="59" s="1"/>
  <c r="B257" i="184"/>
  <c r="B257" i="174"/>
  <c r="F392" i="59"/>
  <c r="KA421" i="59" s="1" a="1"/>
  <c r="KA421" i="59" s="1"/>
  <c r="B288" i="184"/>
  <c r="B288" i="174"/>
  <c r="F393" i="59"/>
  <c r="KB421" i="59" s="1" a="1"/>
  <c r="KB421" i="59" s="1"/>
  <c r="B289" i="184"/>
  <c r="B289" i="174"/>
  <c r="F337" i="59"/>
  <c r="HX421" i="59" s="1" a="1"/>
  <c r="HX421" i="59" s="1"/>
  <c r="B233" i="184"/>
  <c r="B233" i="174"/>
  <c r="F372" i="59"/>
  <c r="JG421" i="59" s="1" a="1"/>
  <c r="JG421" i="59" s="1"/>
  <c r="B268" i="184"/>
  <c r="B268" i="174"/>
  <c r="F331" i="59"/>
  <c r="HR421" i="59" s="1" a="1"/>
  <c r="HR421" i="59" s="1"/>
  <c r="B227" i="184"/>
  <c r="B227" i="174"/>
  <c r="F264" i="59"/>
  <c r="FC421" i="59" s="1" a="1"/>
  <c r="FC421" i="59" s="1"/>
  <c r="B160" i="184"/>
  <c r="D160" i="184" s="1"/>
  <c r="B160" i="174"/>
  <c r="F162" i="59"/>
  <c r="BE421" i="59" s="1" a="1"/>
  <c r="BE421" i="59" s="1"/>
  <c r="B58" i="184"/>
  <c r="D58" i="184" s="1"/>
  <c r="B58" i="174"/>
  <c r="F281" i="59"/>
  <c r="FT421" i="59" s="1" a="1"/>
  <c r="FT421" i="59" s="1"/>
  <c r="B177" i="184"/>
  <c r="B177" i="174"/>
  <c r="F356" i="59"/>
  <c r="IQ421" i="59" s="1" a="1"/>
  <c r="IQ421" i="59" s="1"/>
  <c r="B252" i="184"/>
  <c r="B252" i="174"/>
  <c r="F176" i="59"/>
  <c r="BS421" i="59" s="1" a="1"/>
  <c r="BS421" i="59" s="1"/>
  <c r="B72" i="184"/>
  <c r="D72" i="184" s="1"/>
  <c r="B72" i="174"/>
  <c r="F240" i="59"/>
  <c r="EE421" i="59" s="1" a="1"/>
  <c r="EE421" i="59" s="1"/>
  <c r="B136" i="184"/>
  <c r="D136" i="184" s="1"/>
  <c r="B136" i="174"/>
  <c r="F321" i="59"/>
  <c r="HH421" i="59" s="1" a="1"/>
  <c r="HH421" i="59" s="1"/>
  <c r="B217" i="184"/>
  <c r="B217" i="174"/>
  <c r="F349" i="59"/>
  <c r="IJ421" i="59" s="1" a="1"/>
  <c r="IJ421" i="59" s="1"/>
  <c r="B245" i="184"/>
  <c r="B245" i="174"/>
  <c r="F358" i="59"/>
  <c r="IS421" i="59" s="1" a="1"/>
  <c r="IS421" i="59" s="1"/>
  <c r="B254" i="184"/>
  <c r="B254" i="174"/>
  <c r="B51" i="184"/>
  <c r="D51" i="184" s="1"/>
  <c r="B51" i="174"/>
  <c r="F310" i="59"/>
  <c r="GW421" i="59" s="1" a="1"/>
  <c r="GW421" i="59" s="1"/>
  <c r="B206" i="184"/>
  <c r="B206" i="174"/>
  <c r="F327" i="59"/>
  <c r="HN421" i="59" s="1" a="1"/>
  <c r="HN421" i="59" s="1"/>
  <c r="B223" i="184"/>
  <c r="B223" i="174"/>
  <c r="F354" i="59"/>
  <c r="IO421" i="59" s="1" a="1"/>
  <c r="IO421" i="59" s="1"/>
  <c r="B250" i="184"/>
  <c r="B250" i="174"/>
  <c r="F340" i="59"/>
  <c r="IA421" i="59" s="1" a="1"/>
  <c r="IA421" i="59" s="1"/>
  <c r="B236" i="184"/>
  <c r="B236" i="174"/>
  <c r="F187" i="59"/>
  <c r="CD421" i="59" s="1" a="1"/>
  <c r="CD421" i="59" s="1"/>
  <c r="B83" i="184"/>
  <c r="D83" i="184" s="1"/>
  <c r="B83" i="174"/>
  <c r="F311" i="59"/>
  <c r="GX421" i="59" s="1" a="1"/>
  <c r="GX421" i="59" s="1"/>
  <c r="B207" i="184"/>
  <c r="B207" i="174"/>
  <c r="F312" i="59"/>
  <c r="GY421" i="59" s="1" a="1"/>
  <c r="GY421" i="59" s="1"/>
  <c r="B208" i="184"/>
  <c r="B208" i="174"/>
  <c r="F173" i="59"/>
  <c r="BP421" i="59" s="1" a="1"/>
  <c r="BP421" i="59" s="1"/>
  <c r="B69" i="184"/>
  <c r="D69" i="184" s="1"/>
  <c r="B69" i="174"/>
  <c r="F165" i="59"/>
  <c r="BH421" i="59" s="1" a="1"/>
  <c r="BH421" i="59" s="1"/>
  <c r="B61" i="184"/>
  <c r="D61" i="184" s="1"/>
  <c r="B61" i="174"/>
  <c r="F193" i="59"/>
  <c r="CJ421" i="59" s="1" a="1"/>
  <c r="CJ421" i="59" s="1"/>
  <c r="B89" i="184"/>
  <c r="D89" i="184" s="1"/>
  <c r="B89" i="174"/>
  <c r="F190" i="59"/>
  <c r="CG421" i="59" s="1" a="1"/>
  <c r="CG421" i="59" s="1"/>
  <c r="B86" i="184"/>
  <c r="D86" i="184" s="1"/>
  <c r="B86" i="174"/>
  <c r="F223" i="59"/>
  <c r="DN421" i="59" s="1" a="1"/>
  <c r="DN421" i="59" s="1"/>
  <c r="B119" i="184"/>
  <c r="D119" i="184" s="1"/>
  <c r="B119" i="174"/>
  <c r="F226" i="59"/>
  <c r="DQ421" i="59" s="1" a="1"/>
  <c r="DQ421" i="59" s="1"/>
  <c r="B122" i="184"/>
  <c r="D122" i="184" s="1"/>
  <c r="B122" i="174"/>
  <c r="F244" i="59"/>
  <c r="EI421" i="59" s="1" a="1"/>
  <c r="EI421" i="59" s="1"/>
  <c r="B140" i="184"/>
  <c r="D140" i="184" s="1"/>
  <c r="B140" i="174"/>
  <c r="F258" i="59"/>
  <c r="EW421" i="59" s="1" a="1"/>
  <c r="EW421" i="59" s="1"/>
  <c r="B154" i="184"/>
  <c r="D154" i="184" s="1"/>
  <c r="B154" i="174"/>
  <c r="F254" i="59"/>
  <c r="ES421" i="59" s="1" a="1"/>
  <c r="ES421" i="59" s="1"/>
  <c r="B150" i="184"/>
  <c r="D150" i="184" s="1"/>
  <c r="B150" i="174"/>
  <c r="F287" i="59"/>
  <c r="FZ421" i="59" s="1" a="1"/>
  <c r="FZ421" i="59" s="1"/>
  <c r="B183" i="184"/>
  <c r="B183" i="174"/>
  <c r="F320" i="59"/>
  <c r="HG421" i="59" s="1" a="1"/>
  <c r="HG421" i="59" s="1"/>
  <c r="B216" i="184"/>
  <c r="B216" i="174"/>
  <c r="F314" i="59"/>
  <c r="HA421" i="59" s="1" a="1"/>
  <c r="HA421" i="59" s="1"/>
  <c r="B210" i="184"/>
  <c r="B210" i="174"/>
  <c r="F346" i="59"/>
  <c r="IG421" i="59" s="1" a="1"/>
  <c r="IG421" i="59" s="1"/>
  <c r="B242" i="184"/>
  <c r="B242" i="174"/>
  <c r="F390" i="59"/>
  <c r="JY421" i="59" s="1" a="1"/>
  <c r="JY421" i="59" s="1"/>
  <c r="B286" i="184"/>
  <c r="B286" i="174"/>
  <c r="F335" i="59"/>
  <c r="HV421" i="59" s="1" a="1"/>
  <c r="HV421" i="59" s="1"/>
  <c r="B231" i="184"/>
  <c r="B231" i="174"/>
  <c r="F407" i="59"/>
  <c r="KP421" i="59" s="1" a="1"/>
  <c r="KP421" i="59" s="1"/>
  <c r="B303" i="184"/>
  <c r="B303" i="174"/>
  <c r="F365" i="59"/>
  <c r="IZ421" i="59" s="1" a="1"/>
  <c r="IZ421" i="59" s="1"/>
  <c r="B261" i="184"/>
  <c r="B261" i="174"/>
  <c r="F401" i="59"/>
  <c r="KJ421" i="59" s="1" a="1"/>
  <c r="KJ421" i="59" s="1"/>
  <c r="B297" i="184"/>
  <c r="B297" i="174"/>
  <c r="F359" i="59"/>
  <c r="IT421" i="59" s="1" a="1"/>
  <c r="IT421" i="59" s="1"/>
  <c r="B255" i="184"/>
  <c r="B255" i="174"/>
  <c r="F170" i="59"/>
  <c r="BM421" i="59" s="1" a="1"/>
  <c r="BM421" i="59" s="1"/>
  <c r="B66" i="184"/>
  <c r="D66" i="184" s="1"/>
  <c r="B66" i="174"/>
  <c r="B26" i="174"/>
  <c r="B20" i="174"/>
  <c r="B21" i="174"/>
  <c r="B22" i="174"/>
  <c r="B18" i="174"/>
  <c r="B27" i="174"/>
  <c r="B14" i="174"/>
  <c r="B9" i="174"/>
  <c r="B42" i="174"/>
  <c r="B34" i="174"/>
  <c r="B8" i="174"/>
  <c r="B41" i="174"/>
  <c r="B11" i="174"/>
  <c r="B15" i="174"/>
  <c r="B13" i="174"/>
  <c r="B40" i="174"/>
  <c r="B25" i="174"/>
  <c r="B19" i="174"/>
  <c r="B43" i="174"/>
  <c r="B24" i="174"/>
  <c r="B10" i="174"/>
  <c r="B36" i="174"/>
  <c r="B35" i="174"/>
  <c r="B31" i="174"/>
  <c r="B37" i="174"/>
  <c r="B29" i="174"/>
  <c r="B38" i="174"/>
  <c r="B30" i="174"/>
  <c r="N348" i="59"/>
  <c r="N349" i="59"/>
  <c r="N353" i="59"/>
  <c r="N352" i="59"/>
  <c r="N123" i="59"/>
  <c r="N343" i="59"/>
  <c r="N344" i="59"/>
  <c r="N345" i="59"/>
  <c r="F154" i="59"/>
  <c r="AW421" i="59" s="1" a="1"/>
  <c r="AW421" i="59" s="1"/>
  <c r="F138" i="59"/>
  <c r="AG421" i="59" s="1" a="1"/>
  <c r="AG421" i="59" s="1"/>
  <c r="F139" i="59"/>
  <c r="AH421" i="59" s="1" a="1"/>
  <c r="AH421" i="59" s="1"/>
  <c r="F116" i="59"/>
  <c r="K421" i="59" s="1" a="1"/>
  <c r="K421" i="59" s="1"/>
  <c r="F122" i="59"/>
  <c r="Q421" i="59" s="1" a="1"/>
  <c r="Q421" i="59" s="1"/>
  <c r="HO424" i="59" l="1"/>
  <c r="HO425" i="59"/>
  <c r="HO427" i="59"/>
  <c r="HO428" i="59"/>
  <c r="HO429" i="59"/>
  <c r="HO430" i="59"/>
  <c r="HO426" i="59"/>
  <c r="HO432" i="59"/>
  <c r="HO423" i="59"/>
  <c r="HO431" i="59"/>
  <c r="Q427" i="59"/>
  <c r="Q425" i="59"/>
  <c r="Q424" i="59"/>
  <c r="Q429" i="59"/>
  <c r="Q426" i="59"/>
  <c r="Q428" i="59"/>
  <c r="Q430" i="59"/>
  <c r="Q423" i="59"/>
  <c r="Q432" i="59"/>
  <c r="Q431" i="59"/>
  <c r="AH427" i="59"/>
  <c r="AH425" i="59"/>
  <c r="AH424" i="59"/>
  <c r="AH428" i="59"/>
  <c r="AH426" i="59"/>
  <c r="AH430" i="59"/>
  <c r="AH429" i="59"/>
  <c r="AH432" i="59"/>
  <c r="AH423" i="59"/>
  <c r="AH431" i="59"/>
  <c r="CS424" i="59"/>
  <c r="CS429" i="59"/>
  <c r="CS426" i="59"/>
  <c r="CS428" i="59"/>
  <c r="CS427" i="59"/>
  <c r="CS425" i="59"/>
  <c r="CS430" i="59"/>
  <c r="CS432" i="59"/>
  <c r="CS431" i="59"/>
  <c r="CS423" i="59"/>
  <c r="BY427" i="59"/>
  <c r="BY425" i="59"/>
  <c r="BY424" i="59"/>
  <c r="BY429" i="59"/>
  <c r="BY426" i="59"/>
  <c r="BY428" i="59"/>
  <c r="BY430" i="59"/>
  <c r="BY432" i="59"/>
  <c r="BY423" i="59"/>
  <c r="BY431" i="59"/>
  <c r="HM427" i="59"/>
  <c r="HM428" i="59"/>
  <c r="HM429" i="59"/>
  <c r="HM424" i="59"/>
  <c r="HM425" i="59"/>
  <c r="HM426" i="59"/>
  <c r="HM432" i="59"/>
  <c r="HM430" i="59"/>
  <c r="HM431" i="59"/>
  <c r="HM423" i="59"/>
  <c r="EN424" i="59"/>
  <c r="EN429" i="59"/>
  <c r="EN428" i="59"/>
  <c r="EN427" i="59"/>
  <c r="EN426" i="59"/>
  <c r="EN425" i="59"/>
  <c r="EN430" i="59"/>
  <c r="EN423" i="59"/>
  <c r="EN431" i="59"/>
  <c r="EN432" i="59"/>
  <c r="KH424" i="59"/>
  <c r="KH428" i="59"/>
  <c r="KH427" i="59"/>
  <c r="KH429" i="59"/>
  <c r="KH430" i="59"/>
  <c r="KH426" i="59"/>
  <c r="KH425" i="59"/>
  <c r="KH431" i="59"/>
  <c r="KH432" i="59"/>
  <c r="KH423" i="59"/>
  <c r="HL427" i="59"/>
  <c r="HL428" i="59"/>
  <c r="HL430" i="59"/>
  <c r="HL424" i="59"/>
  <c r="HL429" i="59"/>
  <c r="HL426" i="59"/>
  <c r="HL425" i="59"/>
  <c r="HL432" i="59"/>
  <c r="HL431" i="59"/>
  <c r="HL423" i="59"/>
  <c r="BD428" i="59"/>
  <c r="BD427" i="59"/>
  <c r="BD430" i="59"/>
  <c r="BD424" i="59"/>
  <c r="BD429" i="59"/>
  <c r="BD425" i="59"/>
  <c r="BD426" i="59"/>
  <c r="BD431" i="59"/>
  <c r="BD423" i="59"/>
  <c r="BD432" i="59"/>
  <c r="IH428" i="59"/>
  <c r="IH427" i="59"/>
  <c r="IH429" i="59"/>
  <c r="IH425" i="59"/>
  <c r="IH426" i="59"/>
  <c r="IH424" i="59"/>
  <c r="IH430" i="59"/>
  <c r="IH432" i="59"/>
  <c r="IH423" i="59"/>
  <c r="IH431" i="59"/>
  <c r="FJ427" i="59"/>
  <c r="FJ430" i="59"/>
  <c r="FJ425" i="59"/>
  <c r="FJ424" i="59"/>
  <c r="FJ429" i="59"/>
  <c r="FJ428" i="59"/>
  <c r="FJ426" i="59"/>
  <c r="FJ432" i="59"/>
  <c r="FJ423" i="59"/>
  <c r="FJ431" i="59"/>
  <c r="JE424" i="59"/>
  <c r="JE428" i="59"/>
  <c r="JE430" i="59"/>
  <c r="JE427" i="59"/>
  <c r="JE425" i="59"/>
  <c r="JE426" i="59"/>
  <c r="JE429" i="59"/>
  <c r="JE432" i="59"/>
  <c r="JE431" i="59"/>
  <c r="JE423" i="59"/>
  <c r="JS425" i="59"/>
  <c r="JS427" i="59"/>
  <c r="JS428" i="59"/>
  <c r="JS429" i="59"/>
  <c r="JS426" i="59"/>
  <c r="JS424" i="59"/>
  <c r="JS430" i="59"/>
  <c r="JS432" i="59"/>
  <c r="JS423" i="59"/>
  <c r="JS431" i="59"/>
  <c r="AZ427" i="59"/>
  <c r="AZ425" i="59"/>
  <c r="AZ424" i="59"/>
  <c r="AZ426" i="59"/>
  <c r="AZ429" i="59"/>
  <c r="AZ428" i="59"/>
  <c r="AZ430" i="59"/>
  <c r="AZ423" i="59"/>
  <c r="AZ432" i="59"/>
  <c r="AZ431" i="59"/>
  <c r="DZ427" i="59"/>
  <c r="DZ430" i="59"/>
  <c r="DZ425" i="59"/>
  <c r="DZ424" i="59"/>
  <c r="DZ429" i="59"/>
  <c r="DZ428" i="59"/>
  <c r="DZ426" i="59"/>
  <c r="DZ432" i="59"/>
  <c r="DZ423" i="59"/>
  <c r="DZ431" i="59"/>
  <c r="KG427" i="59"/>
  <c r="KG425" i="59"/>
  <c r="KG424" i="59"/>
  <c r="KG428" i="59"/>
  <c r="KG429" i="59"/>
  <c r="KG430" i="59"/>
  <c r="KG426" i="59"/>
  <c r="KG432" i="59"/>
  <c r="KG423" i="59"/>
  <c r="KG431" i="59"/>
  <c r="BO424" i="59"/>
  <c r="BO429" i="59"/>
  <c r="BO426" i="59"/>
  <c r="BO428" i="59"/>
  <c r="BO427" i="59"/>
  <c r="BO430" i="59"/>
  <c r="BO425" i="59"/>
  <c r="BO431" i="59"/>
  <c r="BO432" i="59"/>
  <c r="BO423" i="59"/>
  <c r="AG428" i="59"/>
  <c r="AG427" i="59"/>
  <c r="AG425" i="59"/>
  <c r="AG424" i="59"/>
  <c r="AG429" i="59"/>
  <c r="AG432" i="59"/>
  <c r="AG426" i="59"/>
  <c r="AG430" i="59"/>
  <c r="AG423" i="59"/>
  <c r="AG431" i="59"/>
  <c r="IJ427" i="59"/>
  <c r="IJ428" i="59"/>
  <c r="IJ425" i="59"/>
  <c r="IJ424" i="59"/>
  <c r="IJ429" i="59"/>
  <c r="IJ430" i="59"/>
  <c r="IJ426" i="59"/>
  <c r="IJ432" i="59"/>
  <c r="IJ431" i="59"/>
  <c r="IJ423" i="59"/>
  <c r="EE428" i="59"/>
  <c r="EE427" i="59"/>
  <c r="EE425" i="59"/>
  <c r="EE424" i="59"/>
  <c r="EE429" i="59"/>
  <c r="EE426" i="59"/>
  <c r="EE432" i="59"/>
  <c r="EE430" i="59"/>
  <c r="EE423" i="59"/>
  <c r="EE431" i="59"/>
  <c r="IQ427" i="59"/>
  <c r="IQ424" i="59"/>
  <c r="IQ429" i="59"/>
  <c r="IQ426" i="59"/>
  <c r="IQ428" i="59"/>
  <c r="IQ425" i="59"/>
  <c r="IQ430" i="59"/>
  <c r="IQ423" i="59"/>
  <c r="IQ431" i="59"/>
  <c r="IQ432" i="59"/>
  <c r="BE428" i="59"/>
  <c r="BE427" i="59"/>
  <c r="BE425" i="59"/>
  <c r="BE424" i="59"/>
  <c r="BE429" i="59"/>
  <c r="BE432" i="59"/>
  <c r="BE430" i="59"/>
  <c r="BE426" i="59"/>
  <c r="BE423" i="59"/>
  <c r="BE431" i="59"/>
  <c r="HR427" i="59"/>
  <c r="HR428" i="59"/>
  <c r="HR430" i="59"/>
  <c r="HR429" i="59"/>
  <c r="HR424" i="59"/>
  <c r="HR425" i="59"/>
  <c r="HR426" i="59"/>
  <c r="HR423" i="59"/>
  <c r="HR431" i="59"/>
  <c r="HR432" i="59"/>
  <c r="HX428" i="59"/>
  <c r="HX427" i="59"/>
  <c r="HX430" i="59"/>
  <c r="HX424" i="59"/>
  <c r="HX429" i="59"/>
  <c r="HX426" i="59"/>
  <c r="HX425" i="59"/>
  <c r="HX432" i="59"/>
  <c r="HX423" i="59"/>
  <c r="HX431" i="59"/>
  <c r="KA425" i="59"/>
  <c r="KA424" i="59"/>
  <c r="KA427" i="59"/>
  <c r="KA428" i="59"/>
  <c r="KA430" i="59"/>
  <c r="KA426" i="59"/>
  <c r="KA429" i="59"/>
  <c r="KA432" i="59"/>
  <c r="KA431" i="59"/>
  <c r="KA423" i="59"/>
  <c r="IU427" i="59"/>
  <c r="IU425" i="59"/>
  <c r="IU424" i="59"/>
  <c r="IU432" i="59"/>
  <c r="IU430" i="59"/>
  <c r="IU429" i="59"/>
  <c r="IU426" i="59"/>
  <c r="IU428" i="59"/>
  <c r="IU423" i="59"/>
  <c r="IU431" i="59"/>
  <c r="GR427" i="59"/>
  <c r="GR425" i="59"/>
  <c r="GR430" i="59"/>
  <c r="GR424" i="59"/>
  <c r="GR428" i="59"/>
  <c r="GR429" i="59"/>
  <c r="GR426" i="59"/>
  <c r="GR432" i="59"/>
  <c r="GR423" i="59"/>
  <c r="GR431" i="59"/>
  <c r="FH428" i="59"/>
  <c r="FH427" i="59"/>
  <c r="FH430" i="59"/>
  <c r="FH424" i="59"/>
  <c r="FH429" i="59"/>
  <c r="FH425" i="59"/>
  <c r="FH426" i="59"/>
  <c r="FH431" i="59"/>
  <c r="FH432" i="59"/>
  <c r="FH423" i="59"/>
  <c r="EY427" i="59"/>
  <c r="EY425" i="59"/>
  <c r="EY424" i="59"/>
  <c r="EY429" i="59"/>
  <c r="EY426" i="59"/>
  <c r="EY428" i="59"/>
  <c r="EY430" i="59"/>
  <c r="EY423" i="59"/>
  <c r="EY432" i="59"/>
  <c r="EY431" i="59"/>
  <c r="ED428" i="59"/>
  <c r="ED427" i="59"/>
  <c r="ED430" i="59"/>
  <c r="ED429" i="59"/>
  <c r="ED425" i="59"/>
  <c r="ED426" i="59"/>
  <c r="ED424" i="59"/>
  <c r="ED431" i="59"/>
  <c r="ED432" i="59"/>
  <c r="ED423" i="59"/>
  <c r="CY424" i="59"/>
  <c r="CY429" i="59"/>
  <c r="CY426" i="59"/>
  <c r="CY428" i="59"/>
  <c r="CY427" i="59"/>
  <c r="CY430" i="59"/>
  <c r="CY425" i="59"/>
  <c r="CY431" i="59"/>
  <c r="CY432" i="59"/>
  <c r="CY423" i="59"/>
  <c r="KQ428" i="59"/>
  <c r="KQ427" i="59"/>
  <c r="KQ429" i="59"/>
  <c r="KQ425" i="59"/>
  <c r="KQ424" i="59"/>
  <c r="KQ430" i="59"/>
  <c r="KQ426" i="59"/>
  <c r="KQ423" i="59"/>
  <c r="KQ432" i="59"/>
  <c r="KQ431" i="59"/>
  <c r="GB427" i="59"/>
  <c r="GB430" i="59"/>
  <c r="GB425" i="59"/>
  <c r="GB424" i="59"/>
  <c r="GB429" i="59"/>
  <c r="GB426" i="59"/>
  <c r="GB428" i="59"/>
  <c r="GB432" i="59"/>
  <c r="GB423" i="59"/>
  <c r="GB431" i="59"/>
  <c r="CX424" i="59"/>
  <c r="CX429" i="59"/>
  <c r="CX428" i="59"/>
  <c r="CX425" i="59"/>
  <c r="CX427" i="59"/>
  <c r="CX426" i="59"/>
  <c r="CX430" i="59"/>
  <c r="CX423" i="59"/>
  <c r="CX431" i="59"/>
  <c r="CX432" i="59"/>
  <c r="GH427" i="59"/>
  <c r="GH430" i="59"/>
  <c r="GH425" i="59"/>
  <c r="GH424" i="59"/>
  <c r="GH429" i="59"/>
  <c r="GH428" i="59"/>
  <c r="GH426" i="59"/>
  <c r="GH432" i="59"/>
  <c r="GH423" i="59"/>
  <c r="GH431" i="59"/>
  <c r="HQ427" i="59"/>
  <c r="HQ428" i="59"/>
  <c r="HQ424" i="59"/>
  <c r="HQ429" i="59"/>
  <c r="HQ426" i="59"/>
  <c r="HQ425" i="59"/>
  <c r="HQ430" i="59"/>
  <c r="HQ432" i="59"/>
  <c r="HQ423" i="59"/>
  <c r="HQ431" i="59"/>
  <c r="HW425" i="59"/>
  <c r="HW427" i="59"/>
  <c r="HW424" i="59"/>
  <c r="HW428" i="59"/>
  <c r="HW432" i="59"/>
  <c r="HW430" i="59"/>
  <c r="HW426" i="59"/>
  <c r="HW429" i="59"/>
  <c r="HW431" i="59"/>
  <c r="HW423" i="59"/>
  <c r="JJ427" i="59"/>
  <c r="JJ424" i="59"/>
  <c r="JJ429" i="59"/>
  <c r="JJ428" i="59"/>
  <c r="JJ426" i="59"/>
  <c r="JJ430" i="59"/>
  <c r="JJ425" i="59"/>
  <c r="JJ423" i="59"/>
  <c r="JJ431" i="59"/>
  <c r="JJ432" i="59"/>
  <c r="HB424" i="59"/>
  <c r="HB429" i="59"/>
  <c r="HB425" i="59"/>
  <c r="HB426" i="59"/>
  <c r="HB427" i="59"/>
  <c r="HB428" i="59"/>
  <c r="HB430" i="59"/>
  <c r="HB432" i="59"/>
  <c r="HB431" i="59"/>
  <c r="HB423" i="59"/>
  <c r="GC427" i="59"/>
  <c r="GC425" i="59"/>
  <c r="GC424" i="59"/>
  <c r="GC429" i="59"/>
  <c r="GC426" i="59"/>
  <c r="GC428" i="59"/>
  <c r="GC430" i="59"/>
  <c r="GC432" i="59"/>
  <c r="GC423" i="59"/>
  <c r="GC431" i="59"/>
  <c r="ER427" i="59"/>
  <c r="ER430" i="59"/>
  <c r="ER425" i="59"/>
  <c r="ER424" i="59"/>
  <c r="ER429" i="59"/>
  <c r="ER426" i="59"/>
  <c r="ER428" i="59"/>
  <c r="ER432" i="59"/>
  <c r="ER423" i="59"/>
  <c r="ER431" i="59"/>
  <c r="DM428" i="59"/>
  <c r="DM427" i="59"/>
  <c r="DM425" i="59"/>
  <c r="DM424" i="59"/>
  <c r="DM429" i="59"/>
  <c r="DM426" i="59"/>
  <c r="DM432" i="59"/>
  <c r="DM430" i="59"/>
  <c r="DM423" i="59"/>
  <c r="DM431" i="59"/>
  <c r="DC427" i="59"/>
  <c r="DC425" i="59"/>
  <c r="DC424" i="59"/>
  <c r="DC429" i="59"/>
  <c r="DC426" i="59"/>
  <c r="DC428" i="59"/>
  <c r="DC430" i="59"/>
  <c r="DC423" i="59"/>
  <c r="DC431" i="59"/>
  <c r="DC432" i="59"/>
  <c r="BR427" i="59"/>
  <c r="BR425" i="59"/>
  <c r="BR424" i="59"/>
  <c r="BR428" i="59"/>
  <c r="BR426" i="59"/>
  <c r="BR430" i="59"/>
  <c r="BR429" i="59"/>
  <c r="BR432" i="59"/>
  <c r="BR423" i="59"/>
  <c r="BR431" i="59"/>
  <c r="BN424" i="59"/>
  <c r="BN429" i="59"/>
  <c r="BN428" i="59"/>
  <c r="BN425" i="59"/>
  <c r="BN427" i="59"/>
  <c r="BN426" i="59"/>
  <c r="BN430" i="59"/>
  <c r="BN423" i="59"/>
  <c r="BN431" i="59"/>
  <c r="BN432" i="59"/>
  <c r="FX424" i="59"/>
  <c r="FX429" i="59"/>
  <c r="FX428" i="59"/>
  <c r="FX427" i="59"/>
  <c r="FX426" i="59"/>
  <c r="FX425" i="59"/>
  <c r="FX430" i="59"/>
  <c r="FX423" i="59"/>
  <c r="FX431" i="59"/>
  <c r="FX432" i="59"/>
  <c r="DS428" i="59"/>
  <c r="DS427" i="59"/>
  <c r="DS425" i="59"/>
  <c r="DS424" i="59"/>
  <c r="DS432" i="59"/>
  <c r="DS430" i="59"/>
  <c r="DS426" i="59"/>
  <c r="DS429" i="59"/>
  <c r="DS423" i="59"/>
  <c r="DS431" i="59"/>
  <c r="GJ424" i="59"/>
  <c r="GJ429" i="59"/>
  <c r="GJ428" i="59"/>
  <c r="GJ425" i="59"/>
  <c r="GJ430" i="59"/>
  <c r="GJ427" i="59"/>
  <c r="GJ426" i="59"/>
  <c r="GJ423" i="59"/>
  <c r="GJ432" i="59"/>
  <c r="GJ431" i="59"/>
  <c r="JQ427" i="59"/>
  <c r="JQ424" i="59"/>
  <c r="JQ426" i="59"/>
  <c r="JQ428" i="59"/>
  <c r="JQ430" i="59"/>
  <c r="JQ429" i="59"/>
  <c r="JQ425" i="59"/>
  <c r="JQ431" i="59"/>
  <c r="JQ432" i="59"/>
  <c r="JQ423" i="59"/>
  <c r="JV424" i="59"/>
  <c r="JV429" i="59"/>
  <c r="JV428" i="59"/>
  <c r="JV426" i="59"/>
  <c r="JV427" i="59"/>
  <c r="JV430" i="59"/>
  <c r="JV425" i="59"/>
  <c r="JV432" i="59"/>
  <c r="JV423" i="59"/>
  <c r="JV431" i="59"/>
  <c r="IK427" i="59"/>
  <c r="IK424" i="59"/>
  <c r="IK429" i="59"/>
  <c r="IK426" i="59"/>
  <c r="IK428" i="59"/>
  <c r="IK430" i="59"/>
  <c r="IK425" i="59"/>
  <c r="IK423" i="59"/>
  <c r="IK432" i="59"/>
  <c r="IK431" i="59"/>
  <c r="HT424" i="59"/>
  <c r="HT425" i="59"/>
  <c r="HT429" i="59"/>
  <c r="HT428" i="59"/>
  <c r="HT426" i="59"/>
  <c r="HT430" i="59"/>
  <c r="HT427" i="59"/>
  <c r="HT432" i="59"/>
  <c r="HT423" i="59"/>
  <c r="HT431" i="59"/>
  <c r="GM428" i="59"/>
  <c r="GM427" i="59"/>
  <c r="GM425" i="59"/>
  <c r="GM424" i="59"/>
  <c r="GM432" i="59"/>
  <c r="GM430" i="59"/>
  <c r="GM426" i="59"/>
  <c r="GM429" i="59"/>
  <c r="GM423" i="59"/>
  <c r="GM431" i="59"/>
  <c r="GQ424" i="59"/>
  <c r="GQ428" i="59"/>
  <c r="GQ429" i="59"/>
  <c r="GQ426" i="59"/>
  <c r="GQ427" i="59"/>
  <c r="GQ425" i="59"/>
  <c r="GQ430" i="59"/>
  <c r="GQ432" i="59"/>
  <c r="GQ423" i="59"/>
  <c r="GQ431" i="59"/>
  <c r="EX427" i="59"/>
  <c r="EX430" i="59"/>
  <c r="EX425" i="59"/>
  <c r="EX424" i="59"/>
  <c r="EX429" i="59"/>
  <c r="EX428" i="59"/>
  <c r="EX426" i="59"/>
  <c r="EX432" i="59"/>
  <c r="EX423" i="59"/>
  <c r="EX431" i="59"/>
  <c r="DL428" i="59"/>
  <c r="DL427" i="59"/>
  <c r="DL430" i="59"/>
  <c r="DL429" i="59"/>
  <c r="DL426" i="59"/>
  <c r="DL424" i="59"/>
  <c r="DL425" i="59"/>
  <c r="DL431" i="59"/>
  <c r="DL432" i="59"/>
  <c r="DL423" i="59"/>
  <c r="CH428" i="59"/>
  <c r="CH427" i="59"/>
  <c r="CH430" i="59"/>
  <c r="CH424" i="59"/>
  <c r="CH425" i="59"/>
  <c r="CH426" i="59"/>
  <c r="CH429" i="59"/>
  <c r="CH431" i="59"/>
  <c r="CH432" i="59"/>
  <c r="CH423" i="59"/>
  <c r="BI424" i="59"/>
  <c r="BI429" i="59"/>
  <c r="BI426" i="59"/>
  <c r="BI428" i="59"/>
  <c r="BI427" i="59"/>
  <c r="BI425" i="59"/>
  <c r="BI430" i="59"/>
  <c r="BI432" i="59"/>
  <c r="BI431" i="59"/>
  <c r="BI423" i="59"/>
  <c r="JT427" i="59"/>
  <c r="JT430" i="59"/>
  <c r="JT429" i="59"/>
  <c r="JT428" i="59"/>
  <c r="JT424" i="59"/>
  <c r="JT425" i="59"/>
  <c r="JT426" i="59"/>
  <c r="JT423" i="59"/>
  <c r="JT431" i="59"/>
  <c r="JT432" i="59"/>
  <c r="GI427" i="59"/>
  <c r="GI425" i="59"/>
  <c r="GI424" i="59"/>
  <c r="GI429" i="59"/>
  <c r="GI426" i="59"/>
  <c r="GI428" i="59"/>
  <c r="GI430" i="59"/>
  <c r="GI423" i="59"/>
  <c r="GI432" i="59"/>
  <c r="GI431" i="59"/>
  <c r="BU424" i="59"/>
  <c r="BU429" i="59"/>
  <c r="BU426" i="59"/>
  <c r="BU428" i="59"/>
  <c r="BU427" i="59"/>
  <c r="BU425" i="59"/>
  <c r="BU430" i="59"/>
  <c r="BU431" i="59"/>
  <c r="BU432" i="59"/>
  <c r="BU423" i="59"/>
  <c r="JC424" i="59"/>
  <c r="JC425" i="59"/>
  <c r="JC429" i="59"/>
  <c r="JC428" i="59"/>
  <c r="JC427" i="59"/>
  <c r="JC430" i="59"/>
  <c r="JC426" i="59"/>
  <c r="JC431" i="59"/>
  <c r="JC423" i="59"/>
  <c r="JC432" i="59"/>
  <c r="JW428" i="59"/>
  <c r="JW426" i="59"/>
  <c r="JW429" i="59"/>
  <c r="JW427" i="59"/>
  <c r="JW430" i="59"/>
  <c r="JW424" i="59"/>
  <c r="JW425" i="59"/>
  <c r="JW423" i="59"/>
  <c r="JW431" i="59"/>
  <c r="JW432" i="59"/>
  <c r="KC427" i="59"/>
  <c r="KC424" i="59"/>
  <c r="KC428" i="59"/>
  <c r="KC426" i="59"/>
  <c r="KC425" i="59"/>
  <c r="KC429" i="59"/>
  <c r="KC430" i="59"/>
  <c r="KC432" i="59"/>
  <c r="KC431" i="59"/>
  <c r="KC423" i="59"/>
  <c r="IX424" i="59"/>
  <c r="IX428" i="59"/>
  <c r="IX429" i="59"/>
  <c r="IX427" i="59"/>
  <c r="IX426" i="59"/>
  <c r="IX425" i="59"/>
  <c r="IX430" i="59"/>
  <c r="IX423" i="59"/>
  <c r="IX431" i="59"/>
  <c r="IX432" i="59"/>
  <c r="JI430" i="59"/>
  <c r="JI427" i="59"/>
  <c r="JI429" i="59"/>
  <c r="JI424" i="59"/>
  <c r="JI428" i="59"/>
  <c r="JI425" i="59"/>
  <c r="JI426" i="59"/>
  <c r="JI423" i="59"/>
  <c r="JI432" i="59"/>
  <c r="JI431" i="59"/>
  <c r="GS427" i="59"/>
  <c r="GS425" i="59"/>
  <c r="GS424" i="59"/>
  <c r="GS428" i="59"/>
  <c r="GS432" i="59"/>
  <c r="GS429" i="59"/>
  <c r="GS430" i="59"/>
  <c r="GS426" i="59"/>
  <c r="GS423" i="59"/>
  <c r="GS431" i="59"/>
  <c r="HC424" i="59"/>
  <c r="HC425" i="59"/>
  <c r="HC428" i="59"/>
  <c r="HC427" i="59"/>
  <c r="HC430" i="59"/>
  <c r="HC429" i="59"/>
  <c r="HC426" i="59"/>
  <c r="HC431" i="59"/>
  <c r="HC432" i="59"/>
  <c r="HC423" i="59"/>
  <c r="FI428" i="59"/>
  <c r="FI427" i="59"/>
  <c r="FI425" i="59"/>
  <c r="FI424" i="59"/>
  <c r="FI432" i="59"/>
  <c r="FI429" i="59"/>
  <c r="FI430" i="59"/>
  <c r="FI426" i="59"/>
  <c r="FI423" i="59"/>
  <c r="FI431" i="59"/>
  <c r="EH424" i="59"/>
  <c r="EH429" i="59"/>
  <c r="EH428" i="59"/>
  <c r="EH425" i="59"/>
  <c r="EH427" i="59"/>
  <c r="EH430" i="59"/>
  <c r="EH426" i="59"/>
  <c r="EH423" i="59"/>
  <c r="EH432" i="59"/>
  <c r="EH431" i="59"/>
  <c r="DA428" i="59"/>
  <c r="DA427" i="59"/>
  <c r="DA425" i="59"/>
  <c r="DA424" i="59"/>
  <c r="DA432" i="59"/>
  <c r="DA426" i="59"/>
  <c r="DA430" i="59"/>
  <c r="DA429" i="59"/>
  <c r="DA423" i="59"/>
  <c r="DA431" i="59"/>
  <c r="BX427" i="59"/>
  <c r="BX425" i="59"/>
  <c r="BX424" i="59"/>
  <c r="BX429" i="59"/>
  <c r="BX426" i="59"/>
  <c r="BX430" i="59"/>
  <c r="BX428" i="59"/>
  <c r="BX432" i="59"/>
  <c r="BX423" i="59"/>
  <c r="BX431" i="59"/>
  <c r="IC427" i="59"/>
  <c r="IC428" i="59"/>
  <c r="IC424" i="59"/>
  <c r="IC432" i="59"/>
  <c r="IC429" i="59"/>
  <c r="IC425" i="59"/>
  <c r="IC430" i="59"/>
  <c r="IC426" i="59"/>
  <c r="IC423" i="59"/>
  <c r="IC431" i="59"/>
  <c r="BG427" i="59"/>
  <c r="BG425" i="59"/>
  <c r="BG424" i="59"/>
  <c r="BG429" i="59"/>
  <c r="BG426" i="59"/>
  <c r="BG428" i="59"/>
  <c r="BG430" i="59"/>
  <c r="BG423" i="59"/>
  <c r="BG432" i="59"/>
  <c r="BG431" i="59"/>
  <c r="AW424" i="59"/>
  <c r="AW429" i="59"/>
  <c r="AW426" i="59"/>
  <c r="AW428" i="59"/>
  <c r="AW427" i="59"/>
  <c r="AW430" i="59"/>
  <c r="AW425" i="59"/>
  <c r="AW431" i="59"/>
  <c r="AW432" i="59"/>
  <c r="AW423" i="59"/>
  <c r="IT428" i="59"/>
  <c r="IT427" i="59"/>
  <c r="IT425" i="59"/>
  <c r="IT424" i="59"/>
  <c r="IT430" i="59"/>
  <c r="IT429" i="59"/>
  <c r="IT426" i="59"/>
  <c r="IT431" i="59"/>
  <c r="IT432" i="59"/>
  <c r="IT423" i="59"/>
  <c r="IZ428" i="59"/>
  <c r="IZ427" i="59"/>
  <c r="IZ425" i="59"/>
  <c r="IZ424" i="59"/>
  <c r="IZ429" i="59"/>
  <c r="IZ426" i="59"/>
  <c r="IZ430" i="59"/>
  <c r="IZ431" i="59"/>
  <c r="IZ432" i="59"/>
  <c r="IZ423" i="59"/>
  <c r="HV427" i="59"/>
  <c r="HV425" i="59"/>
  <c r="HV430" i="59"/>
  <c r="HV428" i="59"/>
  <c r="HV424" i="59"/>
  <c r="HV426" i="59"/>
  <c r="HV429" i="59"/>
  <c r="HV423" i="59"/>
  <c r="HV432" i="59"/>
  <c r="HV431" i="59"/>
  <c r="IG424" i="59"/>
  <c r="IG429" i="59"/>
  <c r="IG426" i="59"/>
  <c r="IG428" i="59"/>
  <c r="IG427" i="59"/>
  <c r="IG430" i="59"/>
  <c r="IG425" i="59"/>
  <c r="IG431" i="59"/>
  <c r="IG432" i="59"/>
  <c r="IG423" i="59"/>
  <c r="HG427" i="59"/>
  <c r="HG424" i="59"/>
  <c r="HG429" i="59"/>
  <c r="HG425" i="59"/>
  <c r="HG428" i="59"/>
  <c r="HG430" i="59"/>
  <c r="HG426" i="59"/>
  <c r="HG431" i="59"/>
  <c r="HG432" i="59"/>
  <c r="HG423" i="59"/>
  <c r="ES427" i="59"/>
  <c r="ES425" i="59"/>
  <c r="ES424" i="59"/>
  <c r="ES429" i="59"/>
  <c r="ES426" i="59"/>
  <c r="ES428" i="59"/>
  <c r="ES430" i="59"/>
  <c r="ES432" i="59"/>
  <c r="ES423" i="59"/>
  <c r="ES431" i="59"/>
  <c r="EI424" i="59"/>
  <c r="EI429" i="59"/>
  <c r="EI426" i="59"/>
  <c r="EI428" i="59"/>
  <c r="EI427" i="59"/>
  <c r="EI430" i="59"/>
  <c r="EI425" i="59"/>
  <c r="EI432" i="59"/>
  <c r="EI431" i="59"/>
  <c r="EI423" i="59"/>
  <c r="DN427" i="59"/>
  <c r="DN430" i="59"/>
  <c r="DN425" i="59"/>
  <c r="DN424" i="59"/>
  <c r="DN429" i="59"/>
  <c r="DN428" i="59"/>
  <c r="DN426" i="59"/>
  <c r="DN432" i="59"/>
  <c r="DN423" i="59"/>
  <c r="DN431" i="59"/>
  <c r="CJ427" i="59"/>
  <c r="CJ425" i="59"/>
  <c r="CJ424" i="59"/>
  <c r="CJ429" i="59"/>
  <c r="CJ426" i="59"/>
  <c r="CJ428" i="59"/>
  <c r="CJ430" i="59"/>
  <c r="CJ423" i="59"/>
  <c r="CJ432" i="59"/>
  <c r="CJ431" i="59"/>
  <c r="BP428" i="59"/>
  <c r="BP427" i="59"/>
  <c r="BP430" i="59"/>
  <c r="BP429" i="59"/>
  <c r="BP426" i="59"/>
  <c r="BP424" i="59"/>
  <c r="BP425" i="59"/>
  <c r="BP431" i="59"/>
  <c r="BP432" i="59"/>
  <c r="BP423" i="59"/>
  <c r="GX427" i="59"/>
  <c r="GX425" i="59"/>
  <c r="GX430" i="59"/>
  <c r="GX428" i="59"/>
  <c r="GX429" i="59"/>
  <c r="GX426" i="59"/>
  <c r="GX424" i="59"/>
  <c r="GX432" i="59"/>
  <c r="GX423" i="59"/>
  <c r="GX431" i="59"/>
  <c r="IA424" i="59"/>
  <c r="IA429" i="59"/>
  <c r="IA426" i="59"/>
  <c r="IA427" i="59"/>
  <c r="IA425" i="59"/>
  <c r="IA428" i="59"/>
  <c r="IA430" i="59"/>
  <c r="IA432" i="59"/>
  <c r="IA431" i="59"/>
  <c r="IA423" i="59"/>
  <c r="HN424" i="59"/>
  <c r="HN426" i="59"/>
  <c r="HN425" i="59"/>
  <c r="HN430" i="59"/>
  <c r="HN428" i="59"/>
  <c r="HN429" i="59"/>
  <c r="HN427" i="59"/>
  <c r="HN432" i="59"/>
  <c r="HN423" i="59"/>
  <c r="HN431" i="59"/>
  <c r="DX428" i="59"/>
  <c r="DX427" i="59"/>
  <c r="DX430" i="59"/>
  <c r="DX424" i="59"/>
  <c r="DX429" i="59"/>
  <c r="DX425" i="59"/>
  <c r="DX426" i="59"/>
  <c r="DX431" i="59"/>
  <c r="DX432" i="59"/>
  <c r="DX423" i="59"/>
  <c r="JR428" i="59"/>
  <c r="JR427" i="59"/>
  <c r="JR424" i="59"/>
  <c r="JR430" i="59"/>
  <c r="JR429" i="59"/>
  <c r="JR432" i="59"/>
  <c r="JR426" i="59"/>
  <c r="JR425" i="59"/>
  <c r="JR431" i="59"/>
  <c r="JR423" i="59"/>
  <c r="FE427" i="59"/>
  <c r="FE425" i="59"/>
  <c r="FE424" i="59"/>
  <c r="FE429" i="59"/>
  <c r="FE426" i="59"/>
  <c r="FE428" i="59"/>
  <c r="FE430" i="59"/>
  <c r="FE423" i="59"/>
  <c r="FE431" i="59"/>
  <c r="FE432" i="59"/>
  <c r="FU428" i="59"/>
  <c r="FU427" i="59"/>
  <c r="FU425" i="59"/>
  <c r="FU424" i="59"/>
  <c r="FU432" i="59"/>
  <c r="FU430" i="59"/>
  <c r="FU426" i="59"/>
  <c r="FU429" i="59"/>
  <c r="FU423" i="59"/>
  <c r="FU431" i="59"/>
  <c r="DI427" i="59"/>
  <c r="DI425" i="59"/>
  <c r="DI424" i="59"/>
  <c r="DI429" i="59"/>
  <c r="DI426" i="59"/>
  <c r="DI428" i="59"/>
  <c r="DI430" i="59"/>
  <c r="DI432" i="59"/>
  <c r="DI423" i="59"/>
  <c r="DI431" i="59"/>
  <c r="EO424" i="59"/>
  <c r="EO429" i="59"/>
  <c r="EO426" i="59"/>
  <c r="EO428" i="59"/>
  <c r="EO427" i="59"/>
  <c r="EO425" i="59"/>
  <c r="EO430" i="59"/>
  <c r="EO431" i="59"/>
  <c r="EO432" i="59"/>
  <c r="EO423" i="59"/>
  <c r="EM427" i="59"/>
  <c r="EM425" i="59"/>
  <c r="EM424" i="59"/>
  <c r="EM429" i="59"/>
  <c r="EM426" i="59"/>
  <c r="EM428" i="59"/>
  <c r="EM430" i="59"/>
  <c r="EM423" i="59"/>
  <c r="EM431" i="59"/>
  <c r="EM432" i="59"/>
  <c r="FS424" i="59"/>
  <c r="FS429" i="59"/>
  <c r="FS426" i="59"/>
  <c r="FS428" i="59"/>
  <c r="FS427" i="59"/>
  <c r="FS430" i="59"/>
  <c r="FS425" i="59"/>
  <c r="FS432" i="59"/>
  <c r="FS431" i="59"/>
  <c r="FS423" i="59"/>
  <c r="BT424" i="59"/>
  <c r="BT429" i="59"/>
  <c r="BT428" i="59"/>
  <c r="BT427" i="59"/>
  <c r="BT426" i="59"/>
  <c r="BT430" i="59"/>
  <c r="BT425" i="59"/>
  <c r="BT423" i="59"/>
  <c r="BT431" i="59"/>
  <c r="BT432" i="59"/>
  <c r="IP427" i="59"/>
  <c r="IP424" i="59"/>
  <c r="IP429" i="59"/>
  <c r="IP428" i="59"/>
  <c r="IP430" i="59"/>
  <c r="IP426" i="59"/>
  <c r="IP425" i="59"/>
  <c r="IP432" i="59"/>
  <c r="IP423" i="59"/>
  <c r="IP431" i="59"/>
  <c r="CR424" i="59"/>
  <c r="CR429" i="59"/>
  <c r="CR428" i="59"/>
  <c r="CR427" i="59"/>
  <c r="CR426" i="59"/>
  <c r="CR425" i="59"/>
  <c r="CR430" i="59"/>
  <c r="CR423" i="59"/>
  <c r="CR432" i="59"/>
  <c r="CR431" i="59"/>
  <c r="IF424" i="59"/>
  <c r="IF429" i="59"/>
  <c r="IF428" i="59"/>
  <c r="IF430" i="59"/>
  <c r="IF427" i="59"/>
  <c r="IF426" i="59"/>
  <c r="IF425" i="59"/>
  <c r="IF423" i="59"/>
  <c r="IF431" i="59"/>
  <c r="IF432" i="59"/>
  <c r="GN427" i="59"/>
  <c r="GN425" i="59"/>
  <c r="GN430" i="59"/>
  <c r="GN424" i="59"/>
  <c r="GN428" i="59"/>
  <c r="GN429" i="59"/>
  <c r="GN426" i="59"/>
  <c r="GN432" i="59"/>
  <c r="GN423" i="59"/>
  <c r="GN431" i="59"/>
  <c r="DB427" i="59"/>
  <c r="DB425" i="59"/>
  <c r="DB424" i="59"/>
  <c r="DB429" i="59"/>
  <c r="DB428" i="59"/>
  <c r="DB426" i="59"/>
  <c r="DB430" i="59"/>
  <c r="DB432" i="59"/>
  <c r="DB423" i="59"/>
  <c r="DB431" i="59"/>
  <c r="HH424" i="59"/>
  <c r="HH429" i="59"/>
  <c r="HH426" i="59"/>
  <c r="HH428" i="59"/>
  <c r="HH427" i="59"/>
  <c r="HH425" i="59"/>
  <c r="HH430" i="59"/>
  <c r="HH431" i="59"/>
  <c r="HH432" i="59"/>
  <c r="HH423" i="59"/>
  <c r="FT428" i="59"/>
  <c r="FT427" i="59"/>
  <c r="FT430" i="59"/>
  <c r="FT426" i="59"/>
  <c r="FT424" i="59"/>
  <c r="FT425" i="59"/>
  <c r="FT429" i="59"/>
  <c r="FT431" i="59"/>
  <c r="FT423" i="59"/>
  <c r="FT432" i="59"/>
  <c r="JG424" i="59"/>
  <c r="JG428" i="59"/>
  <c r="JG427" i="59"/>
  <c r="JG429" i="59"/>
  <c r="JG425" i="59"/>
  <c r="JG432" i="59"/>
  <c r="JG426" i="59"/>
  <c r="JG430" i="59"/>
  <c r="JG423" i="59"/>
  <c r="JG431" i="59"/>
  <c r="KB424" i="59"/>
  <c r="KB428" i="59"/>
  <c r="KB429" i="59"/>
  <c r="KB427" i="59"/>
  <c r="KB432" i="59"/>
  <c r="KB425" i="59"/>
  <c r="KB426" i="59"/>
  <c r="KB430" i="59"/>
  <c r="KB423" i="59"/>
  <c r="KB431" i="59"/>
  <c r="IV424" i="59"/>
  <c r="IV428" i="59"/>
  <c r="IV429" i="59"/>
  <c r="IV425" i="59"/>
  <c r="IV430" i="59"/>
  <c r="IV426" i="59"/>
  <c r="IV427" i="59"/>
  <c r="IV432" i="59"/>
  <c r="IV423" i="59"/>
  <c r="IV431" i="59"/>
  <c r="HD425" i="59"/>
  <c r="HD428" i="59"/>
  <c r="HD427" i="59"/>
  <c r="HD430" i="59"/>
  <c r="HD432" i="59"/>
  <c r="HD429" i="59"/>
  <c r="HD424" i="59"/>
  <c r="HD426" i="59"/>
  <c r="HD423" i="59"/>
  <c r="HD431" i="59"/>
  <c r="FL424" i="59"/>
  <c r="FL429" i="59"/>
  <c r="FL428" i="59"/>
  <c r="FL430" i="59"/>
  <c r="FL427" i="59"/>
  <c r="FL426" i="59"/>
  <c r="FL425" i="59"/>
  <c r="FL423" i="59"/>
  <c r="FL431" i="59"/>
  <c r="FL432" i="59"/>
  <c r="EG427" i="59"/>
  <c r="EG425" i="59"/>
  <c r="EG424" i="59"/>
  <c r="EG429" i="59"/>
  <c r="EG426" i="59"/>
  <c r="EG428" i="59"/>
  <c r="EG430" i="59"/>
  <c r="EG423" i="59"/>
  <c r="EG432" i="59"/>
  <c r="EG431" i="59"/>
  <c r="CV427" i="59"/>
  <c r="CV425" i="59"/>
  <c r="CV424" i="59"/>
  <c r="CV429" i="59"/>
  <c r="CV428" i="59"/>
  <c r="CV430" i="59"/>
  <c r="CV426" i="59"/>
  <c r="CV423" i="59"/>
  <c r="CV431" i="59"/>
  <c r="CV432" i="59"/>
  <c r="FR424" i="59"/>
  <c r="FR429" i="59"/>
  <c r="FR428" i="59"/>
  <c r="FR425" i="59"/>
  <c r="FR427" i="59"/>
  <c r="FR430" i="59"/>
  <c r="FR426" i="59"/>
  <c r="FR423" i="59"/>
  <c r="FR432" i="59"/>
  <c r="FR431" i="59"/>
  <c r="HS427" i="59"/>
  <c r="HS428" i="59"/>
  <c r="HS424" i="59"/>
  <c r="HS425" i="59"/>
  <c r="HS426" i="59"/>
  <c r="HS430" i="59"/>
  <c r="HS429" i="59"/>
  <c r="HS432" i="59"/>
  <c r="HS431" i="59"/>
  <c r="HS423" i="59"/>
  <c r="EC424" i="59"/>
  <c r="EC429" i="59"/>
  <c r="EC426" i="59"/>
  <c r="EC428" i="59"/>
  <c r="EC427" i="59"/>
  <c r="EC430" i="59"/>
  <c r="EC425" i="59"/>
  <c r="EC431" i="59"/>
  <c r="EC432" i="59"/>
  <c r="EC423" i="59"/>
  <c r="FD427" i="59"/>
  <c r="FD430" i="59"/>
  <c r="FD425" i="59"/>
  <c r="FD424" i="59"/>
  <c r="FD429" i="59"/>
  <c r="FD426" i="59"/>
  <c r="FD428" i="59"/>
  <c r="FD432" i="59"/>
  <c r="FD423" i="59"/>
  <c r="FD431" i="59"/>
  <c r="KK427" i="59"/>
  <c r="KK428" i="59"/>
  <c r="KK424" i="59"/>
  <c r="KK429" i="59"/>
  <c r="KK425" i="59"/>
  <c r="KK426" i="59"/>
  <c r="KK430" i="59"/>
  <c r="KK423" i="59"/>
  <c r="KK432" i="59"/>
  <c r="KK431" i="59"/>
  <c r="IL424" i="59"/>
  <c r="IL429" i="59"/>
  <c r="IL428" i="59"/>
  <c r="IL427" i="59"/>
  <c r="IL430" i="59"/>
  <c r="IL425" i="59"/>
  <c r="IL426" i="59"/>
  <c r="IL423" i="59"/>
  <c r="IL432" i="59"/>
  <c r="IL431" i="59"/>
  <c r="JL427" i="59"/>
  <c r="JL428" i="59"/>
  <c r="JL425" i="59"/>
  <c r="JL424" i="59"/>
  <c r="JL430" i="59"/>
  <c r="JL429" i="59"/>
  <c r="JL426" i="59"/>
  <c r="JL431" i="59"/>
  <c r="JL432" i="59"/>
  <c r="JL423" i="59"/>
  <c r="JX427" i="59"/>
  <c r="JX429" i="59"/>
  <c r="JX425" i="59"/>
  <c r="JX426" i="59"/>
  <c r="JX424" i="59"/>
  <c r="JX428" i="59"/>
  <c r="JX430" i="59"/>
  <c r="JX423" i="59"/>
  <c r="JX431" i="59"/>
  <c r="JX432" i="59"/>
  <c r="FN428" i="59"/>
  <c r="FN427" i="59"/>
  <c r="FN430" i="59"/>
  <c r="FN429" i="59"/>
  <c r="FN425" i="59"/>
  <c r="FN426" i="59"/>
  <c r="FN424" i="59"/>
  <c r="FN431" i="59"/>
  <c r="FN432" i="59"/>
  <c r="FN423" i="59"/>
  <c r="GO427" i="59"/>
  <c r="GO424" i="59"/>
  <c r="GO428" i="59"/>
  <c r="GO429" i="59"/>
  <c r="GO426" i="59"/>
  <c r="GO425" i="59"/>
  <c r="GO430" i="59"/>
  <c r="GO423" i="59"/>
  <c r="GO431" i="59"/>
  <c r="GO432" i="59"/>
  <c r="EU424" i="59"/>
  <c r="EU429" i="59"/>
  <c r="EU426" i="59"/>
  <c r="EU428" i="59"/>
  <c r="EU427" i="59"/>
  <c r="EU430" i="59"/>
  <c r="EU425" i="59"/>
  <c r="EU431" i="59"/>
  <c r="EU432" i="59"/>
  <c r="EU423" i="59"/>
  <c r="DO427" i="59"/>
  <c r="DO425" i="59"/>
  <c r="DO424" i="59"/>
  <c r="DO429" i="59"/>
  <c r="DO426" i="59"/>
  <c r="DO428" i="59"/>
  <c r="DO430" i="59"/>
  <c r="DO423" i="59"/>
  <c r="DO432" i="59"/>
  <c r="DO431" i="59"/>
  <c r="CI428" i="59"/>
  <c r="CI427" i="59"/>
  <c r="CI425" i="59"/>
  <c r="CI424" i="59"/>
  <c r="CI430" i="59"/>
  <c r="CI432" i="59"/>
  <c r="CI426" i="59"/>
  <c r="CI429" i="59"/>
  <c r="CI423" i="59"/>
  <c r="CI431" i="59"/>
  <c r="BW428" i="59"/>
  <c r="BW427" i="59"/>
  <c r="BW425" i="59"/>
  <c r="BW424" i="59"/>
  <c r="BW432" i="59"/>
  <c r="BW429" i="59"/>
  <c r="BW426" i="59"/>
  <c r="BW430" i="59"/>
  <c r="BW423" i="59"/>
  <c r="BW431" i="59"/>
  <c r="IY428" i="59"/>
  <c r="IY429" i="59"/>
  <c r="IY426" i="59"/>
  <c r="IY430" i="59"/>
  <c r="IY427" i="59"/>
  <c r="IY425" i="59"/>
  <c r="IY424" i="59"/>
  <c r="IY431" i="59"/>
  <c r="IY432" i="59"/>
  <c r="IY423" i="59"/>
  <c r="FG424" i="59"/>
  <c r="FG429" i="59"/>
  <c r="FG426" i="59"/>
  <c r="FG428" i="59"/>
  <c r="FG427" i="59"/>
  <c r="FG430" i="59"/>
  <c r="FG425" i="59"/>
  <c r="FG431" i="59"/>
  <c r="FG432" i="59"/>
  <c r="FG423" i="59"/>
  <c r="BB424" i="59"/>
  <c r="BB429" i="59"/>
  <c r="BB428" i="59"/>
  <c r="BB425" i="59"/>
  <c r="BB426" i="59"/>
  <c r="BB427" i="59"/>
  <c r="BB430" i="59"/>
  <c r="BB423" i="59"/>
  <c r="BB432" i="59"/>
  <c r="BB431" i="59"/>
  <c r="IB425" i="59"/>
  <c r="IB428" i="59"/>
  <c r="IB427" i="59"/>
  <c r="IB430" i="59"/>
  <c r="IB424" i="59"/>
  <c r="IB429" i="59"/>
  <c r="IB426" i="59"/>
  <c r="IB432" i="59"/>
  <c r="IB431" i="59"/>
  <c r="IB423" i="59"/>
  <c r="JH424" i="59"/>
  <c r="JH425" i="59"/>
  <c r="JH427" i="59"/>
  <c r="JH429" i="59"/>
  <c r="JH426" i="59"/>
  <c r="JH428" i="59"/>
  <c r="JH430" i="59"/>
  <c r="JH432" i="59"/>
  <c r="JH423" i="59"/>
  <c r="JH431" i="59"/>
  <c r="JN425" i="59"/>
  <c r="JN427" i="59"/>
  <c r="JN424" i="59"/>
  <c r="JN429" i="59"/>
  <c r="JN428" i="59"/>
  <c r="JN426" i="59"/>
  <c r="JN430" i="59"/>
  <c r="JN432" i="59"/>
  <c r="JN423" i="59"/>
  <c r="JN431" i="59"/>
  <c r="KO424" i="59"/>
  <c r="KO425" i="59"/>
  <c r="KO428" i="59"/>
  <c r="KO427" i="59"/>
  <c r="KO429" i="59"/>
  <c r="KO426" i="59"/>
  <c r="KO430" i="59"/>
  <c r="KO432" i="59"/>
  <c r="KO431" i="59"/>
  <c r="KO423" i="59"/>
  <c r="KL427" i="59"/>
  <c r="KL424" i="59"/>
  <c r="KL430" i="59"/>
  <c r="KL428" i="59"/>
  <c r="KL426" i="59"/>
  <c r="KL432" i="59"/>
  <c r="KL429" i="59"/>
  <c r="KL425" i="59"/>
  <c r="KL431" i="59"/>
  <c r="KL423" i="59"/>
  <c r="GD424" i="59"/>
  <c r="GD429" i="59"/>
  <c r="GD428" i="59"/>
  <c r="GD425" i="59"/>
  <c r="GD430" i="59"/>
  <c r="GD426" i="59"/>
  <c r="GD427" i="59"/>
  <c r="GD423" i="59"/>
  <c r="GD431" i="59"/>
  <c r="GD432" i="59"/>
  <c r="FY424" i="59"/>
  <c r="FY429" i="59"/>
  <c r="FY426" i="59"/>
  <c r="FY428" i="59"/>
  <c r="FY427" i="59"/>
  <c r="FY425" i="59"/>
  <c r="FY430" i="59"/>
  <c r="FY431" i="59"/>
  <c r="FY432" i="59"/>
  <c r="FY423" i="59"/>
  <c r="ET424" i="59"/>
  <c r="ET429" i="59"/>
  <c r="ET428" i="59"/>
  <c r="ET425" i="59"/>
  <c r="ET430" i="59"/>
  <c r="ET426" i="59"/>
  <c r="ET427" i="59"/>
  <c r="ET423" i="59"/>
  <c r="ET431" i="59"/>
  <c r="ET432" i="59"/>
  <c r="DR428" i="59"/>
  <c r="DR427" i="59"/>
  <c r="DR430" i="59"/>
  <c r="DR424" i="59"/>
  <c r="DR425" i="59"/>
  <c r="DR426" i="59"/>
  <c r="DR429" i="59"/>
  <c r="DR431" i="59"/>
  <c r="DR423" i="59"/>
  <c r="DR432" i="59"/>
  <c r="CL424" i="59"/>
  <c r="CL429" i="59"/>
  <c r="CL428" i="59"/>
  <c r="CL425" i="59"/>
  <c r="CL426" i="59"/>
  <c r="CL427" i="59"/>
  <c r="CL430" i="59"/>
  <c r="CL423" i="59"/>
  <c r="CL432" i="59"/>
  <c r="CL431" i="59"/>
  <c r="BC424" i="59"/>
  <c r="BC429" i="59"/>
  <c r="BC426" i="59"/>
  <c r="BC428" i="59"/>
  <c r="BC427" i="59"/>
  <c r="BC430" i="59"/>
  <c r="BC425" i="59"/>
  <c r="BC432" i="59"/>
  <c r="BC431" i="59"/>
  <c r="BC423" i="59"/>
  <c r="CE427" i="59"/>
  <c r="CE425" i="59"/>
  <c r="CE424" i="59"/>
  <c r="CE429" i="59"/>
  <c r="CE426" i="59"/>
  <c r="CE428" i="59"/>
  <c r="CE430" i="59"/>
  <c r="CE432" i="59"/>
  <c r="CE423" i="59"/>
  <c r="CE431" i="59"/>
  <c r="JD428" i="59"/>
  <c r="JD424" i="59"/>
  <c r="JD429" i="59"/>
  <c r="JD426" i="59"/>
  <c r="JD427" i="59"/>
  <c r="JD430" i="59"/>
  <c r="JD425" i="59"/>
  <c r="JD423" i="59"/>
  <c r="JD432" i="59"/>
  <c r="JD431" i="59"/>
  <c r="DH427" i="59"/>
  <c r="DH425" i="59"/>
  <c r="DH424" i="59"/>
  <c r="DH429" i="59"/>
  <c r="DH426" i="59"/>
  <c r="DH430" i="59"/>
  <c r="DH428" i="59"/>
  <c r="DH432" i="59"/>
  <c r="DH423" i="59"/>
  <c r="DH431" i="59"/>
  <c r="DW424" i="59"/>
  <c r="DW429" i="59"/>
  <c r="DW426" i="59"/>
  <c r="DW428" i="59"/>
  <c r="DW427" i="59"/>
  <c r="DW430" i="59"/>
  <c r="DW425" i="59"/>
  <c r="DW431" i="59"/>
  <c r="DW432" i="59"/>
  <c r="DW423" i="59"/>
  <c r="IE427" i="59"/>
  <c r="IE424" i="59"/>
  <c r="IE428" i="59"/>
  <c r="IE429" i="59"/>
  <c r="IE426" i="59"/>
  <c r="IE425" i="59"/>
  <c r="IE430" i="59"/>
  <c r="IE432" i="59"/>
  <c r="IE423" i="59"/>
  <c r="IE431" i="59"/>
  <c r="JM428" i="59"/>
  <c r="JM425" i="59"/>
  <c r="JM424" i="59"/>
  <c r="JM432" i="59"/>
  <c r="JM430" i="59"/>
  <c r="JM427" i="59"/>
  <c r="JM429" i="59"/>
  <c r="JM426" i="59"/>
  <c r="JM423" i="59"/>
  <c r="JM431" i="59"/>
  <c r="KM424" i="59"/>
  <c r="KM426" i="59"/>
  <c r="KM425" i="59"/>
  <c r="KM428" i="59"/>
  <c r="KM430" i="59"/>
  <c r="KM427" i="59"/>
  <c r="KM429" i="59"/>
  <c r="KM423" i="59"/>
  <c r="KM431" i="59"/>
  <c r="KM432" i="59"/>
  <c r="FW427" i="59"/>
  <c r="FW425" i="59"/>
  <c r="FW424" i="59"/>
  <c r="FW429" i="59"/>
  <c r="FW426" i="59"/>
  <c r="FW428" i="59"/>
  <c r="FW430" i="59"/>
  <c r="FW423" i="59"/>
  <c r="FW431" i="59"/>
  <c r="FW432" i="59"/>
  <c r="HF427" i="59"/>
  <c r="HF430" i="59"/>
  <c r="HF424" i="59"/>
  <c r="HF429" i="59"/>
  <c r="HF426" i="59"/>
  <c r="HF428" i="59"/>
  <c r="HF425" i="59"/>
  <c r="HF432" i="59"/>
  <c r="HF423" i="59"/>
  <c r="HF431" i="59"/>
  <c r="FM424" i="59"/>
  <c r="FM429" i="59"/>
  <c r="FM426" i="59"/>
  <c r="FM428" i="59"/>
  <c r="FM427" i="59"/>
  <c r="FM430" i="59"/>
  <c r="FM425" i="59"/>
  <c r="FM431" i="59"/>
  <c r="FM432" i="59"/>
  <c r="FM423" i="59"/>
  <c r="EB424" i="59"/>
  <c r="EB429" i="59"/>
  <c r="EB428" i="59"/>
  <c r="EB430" i="59"/>
  <c r="EB427" i="59"/>
  <c r="EB426" i="59"/>
  <c r="EB425" i="59"/>
  <c r="EB423" i="59"/>
  <c r="EB431" i="59"/>
  <c r="EB432" i="59"/>
  <c r="CW427" i="59"/>
  <c r="CW425" i="59"/>
  <c r="CW424" i="59"/>
  <c r="CW429" i="59"/>
  <c r="CW426" i="59"/>
  <c r="CW428" i="59"/>
  <c r="CW430" i="59"/>
  <c r="CW423" i="59"/>
  <c r="CW431" i="59"/>
  <c r="CW432" i="59"/>
  <c r="CN428" i="59"/>
  <c r="CN427" i="59"/>
  <c r="CN430" i="59"/>
  <c r="CN424" i="59"/>
  <c r="CN429" i="59"/>
  <c r="CN425" i="59"/>
  <c r="CN426" i="59"/>
  <c r="CN431" i="59"/>
  <c r="CN423" i="59"/>
  <c r="CN432" i="59"/>
  <c r="CT428" i="59"/>
  <c r="CT427" i="59"/>
  <c r="CT430" i="59"/>
  <c r="CT429" i="59"/>
  <c r="CT425" i="59"/>
  <c r="CT426" i="59"/>
  <c r="CT424" i="59"/>
  <c r="CT432" i="59"/>
  <c r="CT431" i="59"/>
  <c r="CT423" i="59"/>
  <c r="DJ424" i="59"/>
  <c r="DJ429" i="59"/>
  <c r="DJ428" i="59"/>
  <c r="DJ425" i="59"/>
  <c r="DJ430" i="59"/>
  <c r="DJ426" i="59"/>
  <c r="DJ427" i="59"/>
  <c r="DJ423" i="59"/>
  <c r="DJ431" i="59"/>
  <c r="DJ432" i="59"/>
  <c r="IS428" i="59"/>
  <c r="IS429" i="59"/>
  <c r="IS426" i="59"/>
  <c r="IS430" i="59"/>
  <c r="IS427" i="59"/>
  <c r="IS425" i="59"/>
  <c r="IS424" i="59"/>
  <c r="IS431" i="59"/>
  <c r="IS432" i="59"/>
  <c r="IS423" i="59"/>
  <c r="BS427" i="59"/>
  <c r="BS425" i="59"/>
  <c r="BS424" i="59"/>
  <c r="BS429" i="59"/>
  <c r="BS426" i="59"/>
  <c r="BS428" i="59"/>
  <c r="BS430" i="59"/>
  <c r="BS423" i="59"/>
  <c r="BS431" i="59"/>
  <c r="BS432" i="59"/>
  <c r="FC428" i="59"/>
  <c r="FC427" i="59"/>
  <c r="FC425" i="59"/>
  <c r="FC424" i="59"/>
  <c r="FC432" i="59"/>
  <c r="FC430" i="59"/>
  <c r="FC426" i="59"/>
  <c r="FC429" i="59"/>
  <c r="FC423" i="59"/>
  <c r="FC431" i="59"/>
  <c r="GL428" i="59"/>
  <c r="GL427" i="59"/>
  <c r="GL430" i="59"/>
  <c r="GL424" i="59"/>
  <c r="GL425" i="59"/>
  <c r="GL426" i="59"/>
  <c r="GL429" i="59"/>
  <c r="GL431" i="59"/>
  <c r="GL423" i="59"/>
  <c r="GL432" i="59"/>
  <c r="K427" i="59"/>
  <c r="K425" i="59"/>
  <c r="K424" i="59"/>
  <c r="K429" i="59"/>
  <c r="K426" i="59"/>
  <c r="K428" i="59"/>
  <c r="K430" i="59"/>
  <c r="K432" i="59"/>
  <c r="K423" i="59"/>
  <c r="K431" i="59"/>
  <c r="BM427" i="59"/>
  <c r="BM425" i="59"/>
  <c r="BM424" i="59"/>
  <c r="BM429" i="59"/>
  <c r="BM426" i="59"/>
  <c r="BM428" i="59"/>
  <c r="BM430" i="59"/>
  <c r="BM423" i="59"/>
  <c r="BM431" i="59"/>
  <c r="BM432" i="59"/>
  <c r="KJ428" i="59"/>
  <c r="KJ426" i="59"/>
  <c r="KJ427" i="59"/>
  <c r="KJ429" i="59"/>
  <c r="KJ430" i="59"/>
  <c r="KJ424" i="59"/>
  <c r="KJ425" i="59"/>
  <c r="KJ431" i="59"/>
  <c r="KJ432" i="59"/>
  <c r="KJ423" i="59"/>
  <c r="KP428" i="59"/>
  <c r="KP429" i="59"/>
  <c r="KP427" i="59"/>
  <c r="KP430" i="59"/>
  <c r="KP426" i="59"/>
  <c r="KP424" i="59"/>
  <c r="KP425" i="59"/>
  <c r="KP432" i="59"/>
  <c r="KP431" i="59"/>
  <c r="KP423" i="59"/>
  <c r="JY427" i="59"/>
  <c r="JY428" i="59"/>
  <c r="JY429" i="59"/>
  <c r="JY430" i="59"/>
  <c r="JY425" i="59"/>
  <c r="JY424" i="59"/>
  <c r="JY426" i="59"/>
  <c r="JY423" i="59"/>
  <c r="JY432" i="59"/>
  <c r="JY431" i="59"/>
  <c r="HA427" i="59"/>
  <c r="HA424" i="59"/>
  <c r="HA429" i="59"/>
  <c r="HA425" i="59"/>
  <c r="HA428" i="59"/>
  <c r="HA426" i="59"/>
  <c r="HA430" i="59"/>
  <c r="HA432" i="59"/>
  <c r="HA431" i="59"/>
  <c r="HA423" i="59"/>
  <c r="FZ428" i="59"/>
  <c r="FZ427" i="59"/>
  <c r="FZ430" i="59"/>
  <c r="FZ425" i="59"/>
  <c r="FZ424" i="59"/>
  <c r="FZ429" i="59"/>
  <c r="FZ426" i="59"/>
  <c r="FZ431" i="59"/>
  <c r="FZ432" i="59"/>
  <c r="FZ423" i="59"/>
  <c r="EW428" i="59"/>
  <c r="EW427" i="59"/>
  <c r="EW425" i="59"/>
  <c r="EW424" i="59"/>
  <c r="EW429" i="59"/>
  <c r="EW426" i="59"/>
  <c r="EW432" i="59"/>
  <c r="EW430" i="59"/>
  <c r="EW423" i="59"/>
  <c r="EW431" i="59"/>
  <c r="DQ424" i="59"/>
  <c r="DQ429" i="59"/>
  <c r="DQ426" i="59"/>
  <c r="DQ428" i="59"/>
  <c r="DQ427" i="59"/>
  <c r="DQ425" i="59"/>
  <c r="DQ430" i="59"/>
  <c r="DQ432" i="59"/>
  <c r="DQ431" i="59"/>
  <c r="DQ423" i="59"/>
  <c r="CG424" i="59"/>
  <c r="CG429" i="59"/>
  <c r="CG426" i="59"/>
  <c r="CG428" i="59"/>
  <c r="CG427" i="59"/>
  <c r="CG430" i="59"/>
  <c r="CG425" i="59"/>
  <c r="CG431" i="59"/>
  <c r="CG432" i="59"/>
  <c r="CG423" i="59"/>
  <c r="BH424" i="59"/>
  <c r="BH429" i="59"/>
  <c r="BH428" i="59"/>
  <c r="BH427" i="59"/>
  <c r="BH426" i="59"/>
  <c r="BH425" i="59"/>
  <c r="BH430" i="59"/>
  <c r="BH423" i="59"/>
  <c r="BH432" i="59"/>
  <c r="BH431" i="59"/>
  <c r="GY427" i="59"/>
  <c r="GY425" i="59"/>
  <c r="GY424" i="59"/>
  <c r="GY428" i="59"/>
  <c r="GY429" i="59"/>
  <c r="GY426" i="59"/>
  <c r="GY432" i="59"/>
  <c r="GY430" i="59"/>
  <c r="GY423" i="59"/>
  <c r="GY431" i="59"/>
  <c r="CD427" i="59"/>
  <c r="CD425" i="59"/>
  <c r="CD424" i="59"/>
  <c r="CD429" i="59"/>
  <c r="CD428" i="59"/>
  <c r="CD430" i="59"/>
  <c r="CD426" i="59"/>
  <c r="CD432" i="59"/>
  <c r="CD423" i="59"/>
  <c r="CD431" i="59"/>
  <c r="IO428" i="59"/>
  <c r="IO425" i="59"/>
  <c r="IO430" i="59"/>
  <c r="IO427" i="59"/>
  <c r="IO424" i="59"/>
  <c r="IO432" i="59"/>
  <c r="IO426" i="59"/>
  <c r="IO429" i="59"/>
  <c r="IO423" i="59"/>
  <c r="IO431" i="59"/>
  <c r="GW424" i="59"/>
  <c r="GW428" i="59"/>
  <c r="GW429" i="59"/>
  <c r="GW426" i="59"/>
  <c r="GW427" i="59"/>
  <c r="GW430" i="59"/>
  <c r="GW425" i="59"/>
  <c r="GW432" i="59"/>
  <c r="GW423" i="59"/>
  <c r="GW431" i="59"/>
  <c r="DG428" i="59"/>
  <c r="DG427" i="59"/>
  <c r="DG425" i="59"/>
  <c r="DG424" i="59"/>
  <c r="DG432" i="59"/>
  <c r="DG429" i="59"/>
  <c r="DG426" i="59"/>
  <c r="DG430" i="59"/>
  <c r="DG423" i="59"/>
  <c r="DG431" i="59"/>
  <c r="CC428" i="59"/>
  <c r="CC427" i="59"/>
  <c r="CC425" i="59"/>
  <c r="CC424" i="59"/>
  <c r="CC429" i="59"/>
  <c r="CC426" i="59"/>
  <c r="CC432" i="59"/>
  <c r="CC430" i="59"/>
  <c r="CC423" i="59"/>
  <c r="CC431" i="59"/>
  <c r="CM424" i="59"/>
  <c r="CM429" i="59"/>
  <c r="CM426" i="59"/>
  <c r="CM428" i="59"/>
  <c r="CM427" i="59"/>
  <c r="CM430" i="59"/>
  <c r="CM425" i="59"/>
  <c r="CM432" i="59"/>
  <c r="CM431" i="59"/>
  <c r="CM423" i="59"/>
  <c r="EP428" i="59"/>
  <c r="EP427" i="59"/>
  <c r="EP430" i="59"/>
  <c r="EP425" i="59"/>
  <c r="EP424" i="59"/>
  <c r="EP429" i="59"/>
  <c r="EP426" i="59"/>
  <c r="EP431" i="59"/>
  <c r="EP432" i="59"/>
  <c r="EP423" i="59"/>
  <c r="DY428" i="59"/>
  <c r="DY427" i="59"/>
  <c r="DY425" i="59"/>
  <c r="DY424" i="59"/>
  <c r="DY432" i="59"/>
  <c r="DY429" i="59"/>
  <c r="DY430" i="59"/>
  <c r="DY426" i="59"/>
  <c r="DY423" i="59"/>
  <c r="DY431" i="59"/>
  <c r="D268" i="184"/>
  <c r="X269" i="183"/>
  <c r="D237" i="184"/>
  <c r="X238" i="183"/>
  <c r="D269" i="184"/>
  <c r="X270" i="183"/>
  <c r="D275" i="184"/>
  <c r="X276" i="183"/>
  <c r="D302" i="184"/>
  <c r="X303" i="183"/>
  <c r="D299" i="184"/>
  <c r="X300" i="183"/>
  <c r="D187" i="184"/>
  <c r="X188" i="183"/>
  <c r="D182" i="184"/>
  <c r="X183" i="183"/>
  <c r="D297" i="184"/>
  <c r="X298" i="183"/>
  <c r="D303" i="184"/>
  <c r="X304" i="183"/>
  <c r="D286" i="184"/>
  <c r="X287" i="183"/>
  <c r="D210" i="184"/>
  <c r="X211" i="183"/>
  <c r="D183" i="184"/>
  <c r="X184" i="183"/>
  <c r="D208" i="184"/>
  <c r="X209" i="183"/>
  <c r="D30" i="174"/>
  <c r="X31" i="147"/>
  <c r="D36" i="174"/>
  <c r="X37" i="147"/>
  <c r="D40" i="174"/>
  <c r="X41" i="147"/>
  <c r="D34" i="174"/>
  <c r="X35" i="147"/>
  <c r="D22" i="174"/>
  <c r="X23" i="147"/>
  <c r="D245" i="174"/>
  <c r="X246" i="147"/>
  <c r="D136" i="174"/>
  <c r="X137" i="147"/>
  <c r="D252" i="174"/>
  <c r="X253" i="147"/>
  <c r="D58" i="174"/>
  <c r="X59" i="147"/>
  <c r="D227" i="174"/>
  <c r="X228" i="147"/>
  <c r="D233" i="174"/>
  <c r="X234" i="147"/>
  <c r="D288" i="174"/>
  <c r="X289" i="147"/>
  <c r="D256" i="174"/>
  <c r="X257" i="147"/>
  <c r="D201" i="174"/>
  <c r="X202" i="147"/>
  <c r="D165" i="174"/>
  <c r="X166" i="147"/>
  <c r="D156" i="174"/>
  <c r="X157" i="147"/>
  <c r="D135" i="174"/>
  <c r="X136" i="147"/>
  <c r="D104" i="174"/>
  <c r="X105" i="147"/>
  <c r="D294" i="184"/>
  <c r="X295" i="183"/>
  <c r="D304" i="174"/>
  <c r="X305" i="147"/>
  <c r="D185" i="174"/>
  <c r="X186" i="147"/>
  <c r="D103" i="174"/>
  <c r="X104" i="147"/>
  <c r="D191" i="174"/>
  <c r="X192" i="147"/>
  <c r="D226" i="174"/>
  <c r="X227" i="147"/>
  <c r="D232" i="174"/>
  <c r="X233" i="147"/>
  <c r="D271" i="174"/>
  <c r="X272" i="147"/>
  <c r="D211" i="174"/>
  <c r="X212" i="147"/>
  <c r="D186" i="174"/>
  <c r="X187" i="147"/>
  <c r="D149" i="174"/>
  <c r="X150" i="147"/>
  <c r="D118" i="174"/>
  <c r="X119" i="147"/>
  <c r="D108" i="174"/>
  <c r="X109" i="147"/>
  <c r="D71" i="174"/>
  <c r="X72" i="147"/>
  <c r="D67" i="174"/>
  <c r="X68" i="147"/>
  <c r="D181" i="174"/>
  <c r="X182" i="147"/>
  <c r="D124" i="174"/>
  <c r="X125" i="147"/>
  <c r="D193" i="174"/>
  <c r="X194" i="147"/>
  <c r="D278" i="174"/>
  <c r="X279" i="147"/>
  <c r="D283" i="174"/>
  <c r="X284" i="147"/>
  <c r="D246" i="174"/>
  <c r="X247" i="147"/>
  <c r="D229" i="174"/>
  <c r="X230" i="147"/>
  <c r="D196" i="174"/>
  <c r="X197" i="147"/>
  <c r="D200" i="174"/>
  <c r="X201" i="147"/>
  <c r="D155" i="174"/>
  <c r="X156" i="147"/>
  <c r="D117" i="174"/>
  <c r="X118" i="147"/>
  <c r="D87" i="174"/>
  <c r="X88" i="147"/>
  <c r="D62" i="174"/>
  <c r="X63" i="147"/>
  <c r="D281" i="174"/>
  <c r="X282" i="147"/>
  <c r="D192" i="174"/>
  <c r="X193" i="147"/>
  <c r="D74" i="174"/>
  <c r="X75" i="147"/>
  <c r="D264" i="174"/>
  <c r="X265" i="147"/>
  <c r="D284" i="174"/>
  <c r="X285" i="147"/>
  <c r="D290" i="174"/>
  <c r="X291" i="147"/>
  <c r="D259" i="174"/>
  <c r="X260" i="147"/>
  <c r="D270" i="174"/>
  <c r="X271" i="147"/>
  <c r="D202" i="174"/>
  <c r="X203" i="147"/>
  <c r="D212" i="174"/>
  <c r="X213" i="147"/>
  <c r="D166" i="174"/>
  <c r="X167" i="147"/>
  <c r="D139" i="174"/>
  <c r="X140" i="147"/>
  <c r="D106" i="174"/>
  <c r="X107" i="147"/>
  <c r="D77" i="174"/>
  <c r="X78" i="147"/>
  <c r="D238" i="174"/>
  <c r="X239" i="147"/>
  <c r="D45" i="174"/>
  <c r="X46" i="147"/>
  <c r="D222" i="184"/>
  <c r="X223" i="183"/>
  <c r="D295" i="184"/>
  <c r="X296" i="183"/>
  <c r="D221" i="184"/>
  <c r="X222" i="183"/>
  <c r="D243" i="184"/>
  <c r="X244" i="183"/>
  <c r="D167" i="184"/>
  <c r="X168" i="183"/>
  <c r="D266" i="184"/>
  <c r="X267" i="183"/>
  <c r="D112" i="174"/>
  <c r="X113" i="147"/>
  <c r="D82" i="174"/>
  <c r="X83" i="147"/>
  <c r="D92" i="174"/>
  <c r="X93" i="147"/>
  <c r="D147" i="174"/>
  <c r="X148" i="147"/>
  <c r="D130" i="174"/>
  <c r="X131" i="147"/>
  <c r="D175" i="184"/>
  <c r="X176" i="183"/>
  <c r="D228" i="184"/>
  <c r="X229" i="183"/>
  <c r="D38" i="174"/>
  <c r="X39" i="147"/>
  <c r="D10" i="174"/>
  <c r="X11" i="147"/>
  <c r="D13" i="174"/>
  <c r="X14" i="147"/>
  <c r="D42" i="174"/>
  <c r="X43" i="147"/>
  <c r="D21" i="174"/>
  <c r="X22" i="147"/>
  <c r="D255" i="174"/>
  <c r="X256" i="147"/>
  <c r="D261" i="174"/>
  <c r="X262" i="147"/>
  <c r="D231" i="174"/>
  <c r="X232" i="147"/>
  <c r="D242" i="174"/>
  <c r="X243" i="147"/>
  <c r="D216" i="174"/>
  <c r="X217" i="147"/>
  <c r="D150" i="174"/>
  <c r="X151" i="147"/>
  <c r="D140" i="174"/>
  <c r="X141" i="147"/>
  <c r="D119" i="174"/>
  <c r="X120" i="147"/>
  <c r="D89" i="174"/>
  <c r="X90" i="147"/>
  <c r="D69" i="174"/>
  <c r="X70" i="147"/>
  <c r="D207" i="174"/>
  <c r="X208" i="147"/>
  <c r="D236" i="174"/>
  <c r="X237" i="147"/>
  <c r="D223" i="174"/>
  <c r="X224" i="147"/>
  <c r="D51" i="174"/>
  <c r="X52" i="147"/>
  <c r="D245" i="184"/>
  <c r="X246" i="183"/>
  <c r="D227" i="184"/>
  <c r="X228" i="183"/>
  <c r="D201" i="184"/>
  <c r="X202" i="183"/>
  <c r="D129" i="174"/>
  <c r="X130" i="147"/>
  <c r="D279" i="174"/>
  <c r="X280" i="147"/>
  <c r="D162" i="174"/>
  <c r="X163" i="147"/>
  <c r="D178" i="174"/>
  <c r="X179" i="147"/>
  <c r="D52" i="174"/>
  <c r="X53" i="147"/>
  <c r="D304" i="184"/>
  <c r="X305" i="183"/>
  <c r="D185" i="184"/>
  <c r="X186" i="183"/>
  <c r="D181" i="184"/>
  <c r="X182" i="183"/>
  <c r="D193" i="184"/>
  <c r="X194" i="183"/>
  <c r="D278" i="184"/>
  <c r="X279" i="183"/>
  <c r="D283" i="184"/>
  <c r="X284" i="183"/>
  <c r="D246" i="184"/>
  <c r="X247" i="183"/>
  <c r="D229" i="184"/>
  <c r="X230" i="183"/>
  <c r="D196" i="184"/>
  <c r="X197" i="183"/>
  <c r="D200" i="184"/>
  <c r="X201" i="183"/>
  <c r="D281" i="184"/>
  <c r="X282" i="183"/>
  <c r="D192" i="184"/>
  <c r="X193" i="183"/>
  <c r="D264" i="184"/>
  <c r="X265" i="183"/>
  <c r="D284" i="184"/>
  <c r="X285" i="183"/>
  <c r="D290" i="184"/>
  <c r="X291" i="183"/>
  <c r="D259" i="184"/>
  <c r="X260" i="183"/>
  <c r="D270" i="184"/>
  <c r="X271" i="183"/>
  <c r="D202" i="184"/>
  <c r="X203" i="183"/>
  <c r="D212" i="184"/>
  <c r="X213" i="183"/>
  <c r="D166" i="184"/>
  <c r="X167" i="183"/>
  <c r="D238" i="184"/>
  <c r="X239" i="183"/>
  <c r="D288" i="184"/>
  <c r="X289" i="183"/>
  <c r="D165" i="184"/>
  <c r="X166" i="183"/>
  <c r="D191" i="184"/>
  <c r="X192" i="183"/>
  <c r="D226" i="184"/>
  <c r="X227" i="183"/>
  <c r="D232" i="184"/>
  <c r="X233" i="183"/>
  <c r="D271" i="184"/>
  <c r="X272" i="183"/>
  <c r="D211" i="184"/>
  <c r="X212" i="183"/>
  <c r="D186" i="184"/>
  <c r="X187" i="183"/>
  <c r="D29" i="174"/>
  <c r="X30" i="147"/>
  <c r="D24" i="174"/>
  <c r="X25" i="147"/>
  <c r="D15" i="174"/>
  <c r="X16" i="147"/>
  <c r="D9" i="174"/>
  <c r="X10" i="147"/>
  <c r="D20" i="174"/>
  <c r="X21" i="147"/>
  <c r="D255" i="184"/>
  <c r="X256" i="183"/>
  <c r="D261" i="184"/>
  <c r="X262" i="183"/>
  <c r="D231" i="184"/>
  <c r="X232" i="183"/>
  <c r="D242" i="184"/>
  <c r="X243" i="183"/>
  <c r="D216" i="184"/>
  <c r="X217" i="183"/>
  <c r="D207" i="184"/>
  <c r="X208" i="183"/>
  <c r="D236" i="184"/>
  <c r="X237" i="183"/>
  <c r="D223" i="184"/>
  <c r="X224" i="183"/>
  <c r="D224" i="174"/>
  <c r="X225" i="147"/>
  <c r="D60" i="174"/>
  <c r="X61" i="147"/>
  <c r="D280" i="174"/>
  <c r="X281" i="147"/>
  <c r="D47" i="174"/>
  <c r="X48" i="147"/>
  <c r="D279" i="184"/>
  <c r="X280" i="183"/>
  <c r="D162" i="184"/>
  <c r="X163" i="183"/>
  <c r="D178" i="184"/>
  <c r="X179" i="183"/>
  <c r="D114" i="174"/>
  <c r="X115" i="147"/>
  <c r="D146" i="174"/>
  <c r="X147" i="147"/>
  <c r="D144" i="174"/>
  <c r="X145" i="147"/>
  <c r="D176" i="174"/>
  <c r="X177" i="147"/>
  <c r="D73" i="174"/>
  <c r="X74" i="147"/>
  <c r="D251" i="174"/>
  <c r="X252" i="147"/>
  <c r="D97" i="174"/>
  <c r="X98" i="147"/>
  <c r="D241" i="174"/>
  <c r="X242" i="147"/>
  <c r="D197" i="174"/>
  <c r="X198" i="147"/>
  <c r="D107" i="174"/>
  <c r="X108" i="147"/>
  <c r="D50" i="174"/>
  <c r="X51" i="147"/>
  <c r="D252" i="184"/>
  <c r="X253" i="183"/>
  <c r="D233" i="184"/>
  <c r="X234" i="183"/>
  <c r="D256" i="184"/>
  <c r="X257" i="183"/>
  <c r="D37" i="174"/>
  <c r="X38" i="147"/>
  <c r="D43" i="174"/>
  <c r="X44" i="147"/>
  <c r="D11" i="174"/>
  <c r="X12" i="147"/>
  <c r="D14" i="174"/>
  <c r="X15" i="147"/>
  <c r="D26" i="174"/>
  <c r="X27" i="147"/>
  <c r="D254" i="174"/>
  <c r="X255" i="147"/>
  <c r="D217" i="174"/>
  <c r="X218" i="147"/>
  <c r="D72" i="174"/>
  <c r="X73" i="147"/>
  <c r="D177" i="174"/>
  <c r="X178" i="147"/>
  <c r="D160" i="174"/>
  <c r="X161" i="147"/>
  <c r="D268" i="174"/>
  <c r="X269" i="147"/>
  <c r="D289" i="174"/>
  <c r="X290" i="147"/>
  <c r="D257" i="174"/>
  <c r="X258" i="147"/>
  <c r="D195" i="174"/>
  <c r="X196" i="147"/>
  <c r="D213" i="174"/>
  <c r="X214" i="147"/>
  <c r="D169" i="174"/>
  <c r="X170" i="147"/>
  <c r="D138" i="174"/>
  <c r="X139" i="147"/>
  <c r="D101" i="174"/>
  <c r="X102" i="147"/>
  <c r="D46" i="174"/>
  <c r="X47" i="147"/>
  <c r="D224" i="184"/>
  <c r="X225" i="183"/>
  <c r="D280" i="184"/>
  <c r="X281" i="183"/>
  <c r="D175" i="174"/>
  <c r="X176" i="147"/>
  <c r="D228" i="174"/>
  <c r="X229" i="147"/>
  <c r="D134" i="174"/>
  <c r="X135" i="147"/>
  <c r="D161" i="174"/>
  <c r="X162" i="147"/>
  <c r="D298" i="174"/>
  <c r="X299" i="147"/>
  <c r="D247" i="174"/>
  <c r="X248" i="147"/>
  <c r="D273" i="174"/>
  <c r="X274" i="147"/>
  <c r="D285" i="174"/>
  <c r="X286" i="147"/>
  <c r="D171" i="174"/>
  <c r="X172" i="147"/>
  <c r="D198" i="174"/>
  <c r="X199" i="147"/>
  <c r="D152" i="174"/>
  <c r="X153" i="147"/>
  <c r="D120" i="174"/>
  <c r="X121" i="147"/>
  <c r="D88" i="174"/>
  <c r="X89" i="147"/>
  <c r="D76" i="174"/>
  <c r="X77" i="147"/>
  <c r="D260" i="174"/>
  <c r="X261" i="147"/>
  <c r="D164" i="174"/>
  <c r="X165" i="147"/>
  <c r="D55" i="174"/>
  <c r="X56" i="147"/>
  <c r="D237" i="174"/>
  <c r="X238" i="147"/>
  <c r="D269" i="174"/>
  <c r="X270" i="147"/>
  <c r="D275" i="174"/>
  <c r="X276" i="147"/>
  <c r="D302" i="174"/>
  <c r="X303" i="147"/>
  <c r="D299" i="174"/>
  <c r="X300" i="147"/>
  <c r="D187" i="174"/>
  <c r="X188" i="147"/>
  <c r="D182" i="174"/>
  <c r="X183" i="147"/>
  <c r="D151" i="174"/>
  <c r="X152" i="147"/>
  <c r="D123" i="174"/>
  <c r="X124" i="147"/>
  <c r="D91" i="174"/>
  <c r="X92" i="147"/>
  <c r="D56" i="174"/>
  <c r="X57" i="147"/>
  <c r="D84" i="174"/>
  <c r="X85" i="147"/>
  <c r="D265" i="174"/>
  <c r="X266" i="147"/>
  <c r="D113" i="174"/>
  <c r="X114" i="147"/>
  <c r="D128" i="174"/>
  <c r="X129" i="147"/>
  <c r="D240" i="174"/>
  <c r="X241" i="147"/>
  <c r="D274" i="174"/>
  <c r="X275" i="147"/>
  <c r="D300" i="174"/>
  <c r="X301" i="147"/>
  <c r="D180" i="174"/>
  <c r="X181" i="147"/>
  <c r="D215" i="174"/>
  <c r="X216" i="147"/>
  <c r="D170" i="174"/>
  <c r="X171" i="147"/>
  <c r="D133" i="174"/>
  <c r="X134" i="147"/>
  <c r="D102" i="174"/>
  <c r="X103" i="147"/>
  <c r="D93" i="174"/>
  <c r="X94" i="147"/>
  <c r="D99" i="174"/>
  <c r="X100" i="147"/>
  <c r="D115" i="174"/>
  <c r="X116" i="147"/>
  <c r="D176" i="184"/>
  <c r="X177" i="183"/>
  <c r="D251" i="184"/>
  <c r="X252" i="183"/>
  <c r="D241" i="184"/>
  <c r="X242" i="183"/>
  <c r="D197" i="184"/>
  <c r="X198" i="183"/>
  <c r="D289" i="184"/>
  <c r="X290" i="183"/>
  <c r="D195" i="184"/>
  <c r="X196" i="183"/>
  <c r="D213" i="184"/>
  <c r="X214" i="183"/>
  <c r="D169" i="184"/>
  <c r="X170" i="183"/>
  <c r="D260" i="184"/>
  <c r="X261" i="183"/>
  <c r="D164" i="184"/>
  <c r="X165" i="183"/>
  <c r="D265" i="184"/>
  <c r="X266" i="183"/>
  <c r="D240" i="184"/>
  <c r="X241" i="183"/>
  <c r="D274" i="184"/>
  <c r="X275" i="183"/>
  <c r="D300" i="184"/>
  <c r="X301" i="183"/>
  <c r="D180" i="184"/>
  <c r="X181" i="183"/>
  <c r="D215" i="184"/>
  <c r="X216" i="183"/>
  <c r="D170" i="184"/>
  <c r="X171" i="183"/>
  <c r="D31" i="174"/>
  <c r="X32" i="147"/>
  <c r="D19" i="174"/>
  <c r="X20" i="147"/>
  <c r="D41" i="174"/>
  <c r="X42" i="147"/>
  <c r="D27" i="174"/>
  <c r="X28" i="147"/>
  <c r="D66" i="174"/>
  <c r="X67" i="147"/>
  <c r="D297" i="174"/>
  <c r="X298" i="147"/>
  <c r="D303" i="174"/>
  <c r="X304" i="147"/>
  <c r="D286" i="174"/>
  <c r="X287" i="147"/>
  <c r="D210" i="174"/>
  <c r="X211" i="147"/>
  <c r="D183" i="174"/>
  <c r="X184" i="147"/>
  <c r="D154" i="174"/>
  <c r="X155" i="147"/>
  <c r="D122" i="174"/>
  <c r="X123" i="147"/>
  <c r="D86" i="174"/>
  <c r="X87" i="147"/>
  <c r="D61" i="174"/>
  <c r="X62" i="147"/>
  <c r="D208" i="174"/>
  <c r="X209" i="147"/>
  <c r="D83" i="174"/>
  <c r="X84" i="147"/>
  <c r="D250" i="174"/>
  <c r="X251" i="147"/>
  <c r="D206" i="174"/>
  <c r="X207" i="147"/>
  <c r="D254" i="184"/>
  <c r="X255" i="183"/>
  <c r="D217" i="184"/>
  <c r="X218" i="183"/>
  <c r="D177" i="184"/>
  <c r="X178" i="183"/>
  <c r="D257" i="184"/>
  <c r="X258" i="183"/>
  <c r="D298" i="184"/>
  <c r="X299" i="183"/>
  <c r="D247" i="184"/>
  <c r="X248" i="183"/>
  <c r="D273" i="184"/>
  <c r="X274" i="183"/>
  <c r="D285" i="184"/>
  <c r="X286" i="183"/>
  <c r="D171" i="184"/>
  <c r="X172" i="183"/>
  <c r="D198" i="184"/>
  <c r="X199" i="183"/>
  <c r="D35" i="174"/>
  <c r="X36" i="147"/>
  <c r="D25" i="174"/>
  <c r="X26" i="147"/>
  <c r="D8" i="174"/>
  <c r="X9" i="147"/>
  <c r="D18" i="174"/>
  <c r="X19" i="147"/>
  <c r="D250" i="184"/>
  <c r="X251" i="183"/>
  <c r="D206" i="184"/>
  <c r="X207" i="183"/>
  <c r="D53" i="174"/>
  <c r="X54" i="147"/>
  <c r="D131" i="174"/>
  <c r="X132" i="147"/>
  <c r="D294" i="174"/>
  <c r="X295" i="147"/>
  <c r="D68" i="174"/>
  <c r="X69" i="147"/>
  <c r="D98" i="174"/>
  <c r="X99" i="147"/>
  <c r="D78" i="174"/>
  <c r="X79" i="147"/>
  <c r="D222" i="174"/>
  <c r="X223" i="147"/>
  <c r="D145" i="174"/>
  <c r="X146" i="147"/>
  <c r="D295" i="174"/>
  <c r="X296" i="147"/>
  <c r="D221" i="174"/>
  <c r="X222" i="147"/>
  <c r="D57" i="174"/>
  <c r="X58" i="147"/>
  <c r="D243" i="174"/>
  <c r="X244" i="147"/>
  <c r="D167" i="174"/>
  <c r="X168" i="147"/>
  <c r="D266" i="174"/>
  <c r="X267" i="147"/>
  <c r="N328" i="59"/>
  <c r="N299" i="59"/>
  <c r="N332" i="59"/>
  <c r="N351" i="59"/>
  <c r="N389" i="59"/>
  <c r="N356" i="59"/>
  <c r="N337" i="59"/>
  <c r="N360" i="59"/>
  <c r="N375" i="59"/>
  <c r="N385" i="59"/>
  <c r="N394" i="59"/>
  <c r="N342" i="59"/>
  <c r="N365" i="59"/>
  <c r="N346" i="59"/>
  <c r="IG503" i="59"/>
  <c r="N347" i="59"/>
  <c r="IL503" i="59"/>
  <c r="X35" i="183"/>
  <c r="X51" i="183"/>
  <c r="X19" i="183"/>
  <c r="X59" i="183"/>
  <c r="X105" i="183"/>
  <c r="X150" i="183"/>
  <c r="X72" i="183"/>
  <c r="X141" i="183"/>
  <c r="X120" i="183"/>
  <c r="X90" i="183"/>
  <c r="X137" i="183"/>
  <c r="X157" i="183"/>
  <c r="X136" i="183"/>
  <c r="X53" i="183"/>
  <c r="X104" i="183"/>
  <c r="X119" i="183"/>
  <c r="X109" i="183"/>
  <c r="X125" i="183"/>
  <c r="X151" i="183"/>
  <c r="X70" i="183"/>
  <c r="X52" i="183"/>
  <c r="X48" i="183"/>
  <c r="X130" i="183"/>
  <c r="X102" i="183"/>
  <c r="X47" i="183"/>
  <c r="X61" i="183"/>
  <c r="X135" i="183"/>
  <c r="X162" i="183"/>
  <c r="X153" i="183"/>
  <c r="X123" i="183"/>
  <c r="X87" i="183"/>
  <c r="X62" i="183"/>
  <c r="X84" i="183"/>
  <c r="X73" i="183"/>
  <c r="X161" i="183"/>
  <c r="X139" i="183"/>
  <c r="X83" i="183"/>
  <c r="X93" i="183"/>
  <c r="X121" i="183"/>
  <c r="X89" i="183"/>
  <c r="X67" i="183"/>
  <c r="X155" i="183"/>
  <c r="X54" i="183"/>
  <c r="X132" i="183"/>
  <c r="X69" i="183"/>
  <c r="X113" i="183"/>
  <c r="X148" i="183"/>
  <c r="X131" i="183"/>
  <c r="X68" i="183"/>
  <c r="X156" i="183"/>
  <c r="X63" i="183"/>
  <c r="X75" i="183"/>
  <c r="X78" i="183"/>
  <c r="X79" i="183"/>
  <c r="X146" i="183"/>
  <c r="X58" i="183"/>
  <c r="X14" i="183"/>
  <c r="X43" i="183"/>
  <c r="X27" i="183"/>
  <c r="X36" i="183"/>
  <c r="X118" i="183"/>
  <c r="X88" i="183"/>
  <c r="X140" i="183"/>
  <c r="X107" i="183"/>
  <c r="X46" i="183"/>
  <c r="X12" i="183"/>
  <c r="X10" i="183"/>
  <c r="X31" i="183"/>
  <c r="X37" i="183"/>
  <c r="X21" i="183"/>
  <c r="X147" i="183"/>
  <c r="X74" i="183"/>
  <c r="X108" i="183"/>
  <c r="X22" i="183"/>
  <c r="X15" i="183"/>
  <c r="X39" i="183"/>
  <c r="X11" i="183"/>
  <c r="X77" i="183"/>
  <c r="X56" i="183"/>
  <c r="X57" i="183"/>
  <c r="X114" i="183"/>
  <c r="X129" i="183"/>
  <c r="X115" i="183"/>
  <c r="X145" i="183"/>
  <c r="X98" i="183"/>
  <c r="X20" i="183"/>
  <c r="X28" i="183"/>
  <c r="X30" i="183"/>
  <c r="X25" i="183"/>
  <c r="X152" i="183"/>
  <c r="X124" i="183"/>
  <c r="X92" i="183"/>
  <c r="X85" i="183"/>
  <c r="X134" i="183"/>
  <c r="X103" i="183"/>
  <c r="X94" i="183"/>
  <c r="X100" i="183"/>
  <c r="X116" i="183"/>
  <c r="X26" i="183"/>
  <c r="X42" i="183"/>
  <c r="X38" i="183"/>
  <c r="X44" i="183"/>
  <c r="X99" i="183"/>
  <c r="X41" i="183"/>
  <c r="X9" i="183"/>
  <c r="X23" i="183"/>
  <c r="X32" i="183"/>
  <c r="X16" i="183"/>
  <c r="M252" i="184"/>
  <c r="M252" i="174"/>
  <c r="M72" i="184"/>
  <c r="M72" i="174"/>
  <c r="M128" i="184"/>
  <c r="M128" i="174"/>
  <c r="M66" i="184"/>
  <c r="M66" i="174"/>
  <c r="M247" i="184"/>
  <c r="M247" i="174"/>
  <c r="M187" i="184"/>
  <c r="M187" i="174"/>
  <c r="M269" i="184"/>
  <c r="M269" i="174"/>
  <c r="M196" i="184"/>
  <c r="M196" i="174"/>
  <c r="M136" i="184"/>
  <c r="M136" i="174"/>
  <c r="M266" i="184"/>
  <c r="M266" i="174"/>
  <c r="M237" i="184"/>
  <c r="M237" i="174"/>
  <c r="M284" i="184"/>
  <c r="M284" i="174"/>
  <c r="M180" i="184"/>
  <c r="M180" i="174"/>
  <c r="M264" i="184"/>
  <c r="M264" i="174"/>
  <c r="M286" i="184"/>
  <c r="M286" i="174"/>
  <c r="M99" i="184"/>
  <c r="M99" i="174"/>
  <c r="M146" i="184"/>
  <c r="M146" i="174"/>
  <c r="M73" i="184"/>
  <c r="M73" i="174"/>
  <c r="M257" i="184"/>
  <c r="M257" i="174"/>
  <c r="M169" i="184"/>
  <c r="M169" i="174"/>
  <c r="M207" i="184"/>
  <c r="M207" i="174"/>
  <c r="M97" i="184"/>
  <c r="M97" i="174"/>
  <c r="M271" i="184"/>
  <c r="M271" i="174"/>
  <c r="M152" i="184"/>
  <c r="M152" i="174"/>
  <c r="M294" i="184"/>
  <c r="M294" i="174"/>
  <c r="M129" i="184"/>
  <c r="M129" i="174"/>
  <c r="M260" i="184"/>
  <c r="M260" i="174"/>
  <c r="M185" i="184"/>
  <c r="M185" i="174"/>
  <c r="M108" i="184"/>
  <c r="M108" i="174"/>
  <c r="M147" i="184"/>
  <c r="M147" i="174"/>
  <c r="M27" i="184"/>
  <c r="M27" i="174"/>
  <c r="N407" i="59"/>
  <c r="N173" i="59"/>
  <c r="M240" i="184"/>
  <c r="M240" i="174"/>
  <c r="M242" i="184"/>
  <c r="M242" i="174"/>
  <c r="M133" i="184"/>
  <c r="M133" i="174"/>
  <c r="M238" i="184"/>
  <c r="M238" i="174"/>
  <c r="M256" i="184"/>
  <c r="M256" i="174"/>
  <c r="M83" i="184"/>
  <c r="M83" i="174"/>
  <c r="M285" i="184"/>
  <c r="M285" i="174"/>
  <c r="M138" i="184"/>
  <c r="M138" i="174"/>
  <c r="M280" i="184"/>
  <c r="M280" i="174"/>
  <c r="M82" i="184"/>
  <c r="M82" i="174"/>
  <c r="M245" i="184"/>
  <c r="M245" i="174"/>
  <c r="M197" i="184"/>
  <c r="M197" i="174"/>
  <c r="M92" i="184"/>
  <c r="M92" i="174"/>
  <c r="M178" i="184"/>
  <c r="M178" i="174"/>
  <c r="M233" i="184"/>
  <c r="M233" i="174"/>
  <c r="M107" i="184"/>
  <c r="M107" i="174"/>
  <c r="M215" i="184"/>
  <c r="M215" i="174"/>
  <c r="M192" i="184"/>
  <c r="M192" i="174"/>
  <c r="M34" i="184"/>
  <c r="M34" i="174"/>
  <c r="M86" i="184"/>
  <c r="M86" i="174"/>
  <c r="M156" i="184"/>
  <c r="M156" i="174"/>
  <c r="M26" i="184"/>
  <c r="M26" i="174"/>
  <c r="M29" i="184"/>
  <c r="M29" i="174"/>
  <c r="M261" i="184"/>
  <c r="M261" i="174"/>
  <c r="M246" i="184"/>
  <c r="M246" i="174"/>
  <c r="M182" i="184"/>
  <c r="M182" i="174"/>
  <c r="M103" i="184"/>
  <c r="M103" i="174"/>
  <c r="M193" i="184"/>
  <c r="M193" i="174"/>
  <c r="M50" i="184"/>
  <c r="M50" i="174"/>
  <c r="M274" i="184"/>
  <c r="M274" i="174"/>
  <c r="M212" i="184"/>
  <c r="M212" i="174"/>
  <c r="M265" i="184"/>
  <c r="M265" i="174"/>
  <c r="M255" i="184"/>
  <c r="M255" i="174"/>
  <c r="M210" i="184"/>
  <c r="M210" i="174"/>
  <c r="M139" i="184"/>
  <c r="M139" i="174"/>
  <c r="M115" i="184"/>
  <c r="M115" i="174"/>
  <c r="M144" i="184"/>
  <c r="M144" i="174"/>
  <c r="M227" i="184"/>
  <c r="M227" i="174"/>
  <c r="M195" i="184"/>
  <c r="M195" i="174"/>
  <c r="M69" i="184"/>
  <c r="M69" i="174"/>
  <c r="M298" i="184"/>
  <c r="M298" i="174"/>
  <c r="M211" i="184"/>
  <c r="M211" i="174"/>
  <c r="M135" i="184"/>
  <c r="M135" i="174"/>
  <c r="M68" i="184"/>
  <c r="M68" i="174"/>
  <c r="M279" i="184"/>
  <c r="M279" i="174"/>
  <c r="M243" i="184"/>
  <c r="M243" i="174"/>
  <c r="M164" i="184"/>
  <c r="M164" i="174"/>
  <c r="M88" i="184"/>
  <c r="M88" i="174"/>
  <c r="M76" i="184"/>
  <c r="M76" i="174"/>
  <c r="M175" i="184"/>
  <c r="M175" i="174"/>
  <c r="M65" i="184"/>
  <c r="M65" i="174"/>
  <c r="M200" i="184"/>
  <c r="M200" i="174"/>
  <c r="M290" i="184"/>
  <c r="M290" i="174"/>
  <c r="M259" i="184"/>
  <c r="M259" i="174"/>
  <c r="M170" i="184"/>
  <c r="M170" i="174"/>
  <c r="M30" i="184"/>
  <c r="M30" i="174"/>
  <c r="M74" i="184"/>
  <c r="M74" i="174"/>
  <c r="M297" i="184"/>
  <c r="M297" i="174"/>
  <c r="M216" i="184"/>
  <c r="M216" i="174"/>
  <c r="M102" i="184"/>
  <c r="M102" i="174"/>
  <c r="M222" i="184"/>
  <c r="M222" i="174"/>
  <c r="M268" i="184"/>
  <c r="M268" i="174"/>
  <c r="M201" i="184"/>
  <c r="M201" i="174"/>
  <c r="M295" i="184"/>
  <c r="M295" i="174"/>
  <c r="M226" i="184"/>
  <c r="M226" i="174"/>
  <c r="M171" i="184"/>
  <c r="M171" i="174"/>
  <c r="M101" i="184"/>
  <c r="M101" i="174"/>
  <c r="M224" i="184"/>
  <c r="M224" i="174"/>
  <c r="M228" i="184"/>
  <c r="M228" i="174"/>
  <c r="M167" i="184"/>
  <c r="M167" i="174"/>
  <c r="M130" i="184"/>
  <c r="M130" i="174"/>
  <c r="M206" i="184"/>
  <c r="M206" i="174"/>
  <c r="N401" i="59"/>
  <c r="N226" i="59"/>
  <c r="N312" i="59"/>
  <c r="N187" i="59"/>
  <c r="N327" i="59"/>
  <c r="M124" i="184"/>
  <c r="M124" i="174"/>
  <c r="M18" i="184"/>
  <c r="M18" i="174"/>
  <c r="M93" i="184"/>
  <c r="M93" i="174"/>
  <c r="M21" i="184"/>
  <c r="M21" i="174"/>
  <c r="M278" i="184"/>
  <c r="M278" i="174"/>
  <c r="M251" i="184"/>
  <c r="M251" i="174"/>
  <c r="M71" i="184"/>
  <c r="M71" i="174"/>
  <c r="M202" i="184"/>
  <c r="M202" i="174"/>
  <c r="M24" i="184"/>
  <c r="M24" i="174"/>
  <c r="M229" i="184"/>
  <c r="M229" i="174"/>
  <c r="M177" i="184"/>
  <c r="M177" i="174"/>
  <c r="M191" i="184"/>
  <c r="M191" i="174"/>
  <c r="M300" i="184"/>
  <c r="M300" i="174"/>
  <c r="M166" i="184"/>
  <c r="M166" i="174"/>
  <c r="M281" i="184"/>
  <c r="M281" i="174"/>
  <c r="M35" i="184"/>
  <c r="M35" i="174"/>
  <c r="M303" i="184"/>
  <c r="M303" i="174"/>
  <c r="M183" i="184"/>
  <c r="M183" i="174"/>
  <c r="M106" i="184"/>
  <c r="M106" i="174"/>
  <c r="M114" i="184"/>
  <c r="M114" i="174"/>
  <c r="M176" i="184"/>
  <c r="M176" i="174"/>
  <c r="M289" i="184"/>
  <c r="M289" i="174"/>
  <c r="M213" i="184"/>
  <c r="M213" i="174"/>
  <c r="M208" i="184"/>
  <c r="M208" i="174"/>
  <c r="M221" i="184"/>
  <c r="M221" i="174"/>
  <c r="M232" i="184"/>
  <c r="M232" i="174"/>
  <c r="M186" i="184"/>
  <c r="M186" i="174"/>
  <c r="M104" i="184"/>
  <c r="M104" i="174"/>
  <c r="M131" i="184"/>
  <c r="M131" i="174"/>
  <c r="M241" i="184"/>
  <c r="M241" i="174"/>
  <c r="M181" i="184"/>
  <c r="M181" i="174"/>
  <c r="M118" i="184"/>
  <c r="M118" i="174"/>
  <c r="M12" i="184"/>
  <c r="M12" i="174"/>
  <c r="M283" i="184"/>
  <c r="M283" i="174"/>
  <c r="M304" i="184"/>
  <c r="M304" i="174"/>
  <c r="M302" i="184"/>
  <c r="M302" i="174"/>
  <c r="M20" i="184"/>
  <c r="M20" i="174"/>
  <c r="M250" i="184"/>
  <c r="M250" i="174"/>
  <c r="M275" i="184"/>
  <c r="M275" i="174"/>
  <c r="M117" i="184"/>
  <c r="M117" i="174"/>
  <c r="M31" i="184"/>
  <c r="M31" i="174"/>
  <c r="M78" i="184"/>
  <c r="M78" i="174"/>
  <c r="M299" i="184"/>
  <c r="M299" i="174"/>
  <c r="M134" i="184"/>
  <c r="M134" i="174"/>
  <c r="M22" i="184"/>
  <c r="M22" i="174"/>
  <c r="M161" i="184"/>
  <c r="M161" i="174"/>
  <c r="M160" i="184"/>
  <c r="M160" i="174"/>
  <c r="M270" i="184"/>
  <c r="M270" i="174"/>
  <c r="M84" i="184"/>
  <c r="M84" i="174"/>
  <c r="M113" i="184"/>
  <c r="M113" i="174"/>
  <c r="M231" i="184"/>
  <c r="M231" i="174"/>
  <c r="M77" i="184"/>
  <c r="M77" i="174"/>
  <c r="M98" i="184"/>
  <c r="M98" i="174"/>
  <c r="M145" i="184"/>
  <c r="M145" i="174"/>
  <c r="M288" i="184"/>
  <c r="M288" i="174"/>
  <c r="M165" i="184"/>
  <c r="M165" i="174"/>
  <c r="M25" i="184"/>
  <c r="M25" i="174"/>
  <c r="M236" i="184"/>
  <c r="M236" i="174"/>
  <c r="M273" i="184"/>
  <c r="M273" i="174"/>
  <c r="M198" i="184"/>
  <c r="M198" i="174"/>
  <c r="M112" i="184"/>
  <c r="M112" i="174"/>
  <c r="M254" i="184"/>
  <c r="M254" i="174"/>
  <c r="M217" i="184"/>
  <c r="M217" i="174"/>
  <c r="M120" i="184"/>
  <c r="M120" i="174"/>
  <c r="M162" i="184"/>
  <c r="M162" i="174"/>
  <c r="M223" i="184"/>
  <c r="M223" i="174"/>
  <c r="M67" i="184"/>
  <c r="M67" i="174"/>
  <c r="N269" i="59"/>
  <c r="N260" i="59"/>
  <c r="N408" i="59"/>
  <c r="N402" i="59"/>
  <c r="N275" i="59"/>
  <c r="N178" i="59"/>
  <c r="N284" i="59"/>
  <c r="N206" i="59"/>
  <c r="N197" i="59"/>
  <c r="N398" i="59"/>
  <c r="N216" i="59"/>
  <c r="N289" i="59"/>
  <c r="N256" i="59"/>
  <c r="N192" i="59"/>
  <c r="N403" i="59"/>
  <c r="N255" i="59"/>
  <c r="N280" i="59"/>
  <c r="N196" i="59"/>
  <c r="N251" i="59"/>
  <c r="N341" i="59"/>
  <c r="N369" i="59"/>
  <c r="N270" i="59"/>
  <c r="N210" i="59"/>
  <c r="N182" i="59"/>
  <c r="N355" i="59"/>
  <c r="N201" i="59"/>
  <c r="N370" i="59"/>
  <c r="N240" i="59"/>
  <c r="N265" i="59"/>
  <c r="N406" i="59"/>
  <c r="N221" i="59"/>
  <c r="N384" i="59"/>
  <c r="N285" i="59"/>
  <c r="N404" i="59"/>
  <c r="N399" i="59"/>
  <c r="N211" i="59"/>
  <c r="ID503" i="59"/>
  <c r="IN503" i="59"/>
  <c r="R503" i="59"/>
  <c r="IM503" i="59"/>
  <c r="IF503" i="59"/>
  <c r="IE503" i="59"/>
  <c r="IC503" i="59"/>
  <c r="II503" i="59"/>
  <c r="N326" i="59"/>
  <c r="N368" i="59"/>
  <c r="N195" i="59"/>
  <c r="N371" i="59"/>
  <c r="N169" i="59"/>
  <c r="N174" i="59"/>
  <c r="N283" i="59"/>
  <c r="N383" i="59"/>
  <c r="N166" i="59"/>
  <c r="N227" i="59"/>
  <c r="N340" i="59"/>
  <c r="N254" i="59"/>
  <c r="N224" i="59"/>
  <c r="N297" i="59"/>
  <c r="N354" i="59"/>
  <c r="N181" i="59"/>
  <c r="N138" i="59"/>
  <c r="N314" i="59"/>
  <c r="N122" i="59"/>
  <c r="N242" i="59"/>
  <c r="N271" i="59"/>
  <c r="N139" i="59"/>
  <c r="N350" i="59"/>
  <c r="N116" i="59"/>
  <c r="N154" i="59"/>
  <c r="IH503" i="59" l="1"/>
  <c r="M91" i="184"/>
  <c r="M91" i="174"/>
  <c r="M87" i="184"/>
  <c r="M87" i="174"/>
  <c r="M89" i="184"/>
  <c r="M89" i="174"/>
  <c r="JE503" i="59"/>
  <c r="FN503" i="59"/>
  <c r="BP503" i="59"/>
  <c r="M19" i="184"/>
  <c r="M19" i="174"/>
  <c r="M122" i="184"/>
  <c r="M122" i="174"/>
  <c r="FX503" i="59"/>
  <c r="KO503" i="59"/>
  <c r="FD503" i="59"/>
  <c r="FS503" i="59"/>
  <c r="CI503" i="59"/>
  <c r="CW503" i="59"/>
  <c r="KK503" i="59"/>
  <c r="CD503" i="59"/>
  <c r="M149" i="184"/>
  <c r="M149" i="174"/>
  <c r="M150" i="184"/>
  <c r="M150" i="174"/>
  <c r="M151" i="184"/>
  <c r="M151" i="174"/>
  <c r="DL503" i="59"/>
  <c r="DA503" i="59"/>
  <c r="EP503" i="59"/>
  <c r="EU503" i="59"/>
  <c r="FW503" i="59"/>
  <c r="BU503" i="59"/>
  <c r="FH503" i="59"/>
  <c r="KP503" i="59"/>
  <c r="M62" i="184"/>
  <c r="M62" i="174"/>
  <c r="M119" i="184"/>
  <c r="M119" i="174"/>
  <c r="DB503" i="59"/>
  <c r="EE503" i="59"/>
  <c r="CR503" i="59"/>
  <c r="FI503" i="59"/>
  <c r="JD503" i="59"/>
  <c r="IB503" i="59"/>
  <c r="CM503" i="59"/>
  <c r="KL503" i="59"/>
  <c r="GB503" i="59"/>
  <c r="DG503" i="59"/>
  <c r="KQ503" i="59"/>
  <c r="GY503" i="59"/>
  <c r="M140" i="184"/>
  <c r="M140" i="174"/>
  <c r="M154" i="184"/>
  <c r="M154" i="174"/>
  <c r="M123" i="184"/>
  <c r="M123" i="174"/>
  <c r="KM503" i="59"/>
  <c r="KG503" i="59"/>
  <c r="M155" i="184"/>
  <c r="M155" i="174"/>
  <c r="KH503" i="59"/>
  <c r="JS503" i="59"/>
  <c r="IP503" i="59"/>
  <c r="BY503" i="59"/>
  <c r="ET503" i="59"/>
  <c r="CN503" i="59"/>
  <c r="EY503" i="59"/>
  <c r="HN503" i="59"/>
  <c r="DQ503" i="59"/>
  <c r="KJ503" i="59"/>
  <c r="FJ503" i="59"/>
  <c r="BX503" i="59"/>
  <c r="DO503" i="59"/>
  <c r="ES503" i="59"/>
  <c r="FV503" i="59"/>
  <c r="JC503" i="59"/>
  <c r="EG503" i="59"/>
  <c r="IA503" i="59"/>
  <c r="BI503" i="59"/>
  <c r="BQ503" i="59"/>
  <c r="IK503" i="59"/>
  <c r="Q503" i="59"/>
  <c r="IO503" i="59"/>
  <c r="K503" i="59"/>
  <c r="IJ503" i="59"/>
  <c r="AW503" i="59"/>
  <c r="JR503" i="59"/>
  <c r="HM503" i="59"/>
  <c r="AG503" i="59"/>
  <c r="BL503" i="59"/>
  <c r="CL503" i="59"/>
  <c r="AH503" i="59"/>
  <c r="GZ503" i="59"/>
  <c r="GJ503" i="59"/>
  <c r="DR503" i="59"/>
  <c r="M46" i="184" l="1"/>
  <c r="M46" i="174"/>
  <c r="M47" i="184"/>
  <c r="M47" i="174"/>
  <c r="F151" i="59"/>
  <c r="AT421" i="59" s="1" a="1"/>
  <c r="AT421" i="59" s="1"/>
  <c r="F150" i="59"/>
  <c r="AS421" i="59" s="1" a="1"/>
  <c r="AS421" i="59" s="1"/>
  <c r="AT427" i="59" l="1"/>
  <c r="AT425" i="59"/>
  <c r="AT424" i="59"/>
  <c r="AT428" i="59"/>
  <c r="AT430" i="59"/>
  <c r="AT429" i="59"/>
  <c r="AT426" i="59"/>
  <c r="AT432" i="59"/>
  <c r="AT423" i="59"/>
  <c r="AT431" i="59"/>
  <c r="AS428" i="59"/>
  <c r="AS427" i="59"/>
  <c r="AS425" i="59"/>
  <c r="AS424" i="59"/>
  <c r="AS429" i="59"/>
  <c r="AS426" i="59"/>
  <c r="AS432" i="59"/>
  <c r="AS430" i="59"/>
  <c r="AS423" i="59"/>
  <c r="AS431" i="59"/>
  <c r="F397" i="59"/>
  <c r="KF421" i="59" s="1" a="1"/>
  <c r="KF421" i="59" s="1"/>
  <c r="B293" i="184"/>
  <c r="B293" i="174"/>
  <c r="N208" i="59"/>
  <c r="N150" i="59"/>
  <c r="N238" i="59"/>
  <c r="N209" i="59"/>
  <c r="N239" i="59"/>
  <c r="N151" i="59"/>
  <c r="N212" i="59"/>
  <c r="KF427" i="59" l="1"/>
  <c r="KF430" i="59"/>
  <c r="KF425" i="59"/>
  <c r="KF424" i="59"/>
  <c r="KF426" i="59"/>
  <c r="KF429" i="59"/>
  <c r="KF428" i="59"/>
  <c r="KF432" i="59"/>
  <c r="KF423" i="59"/>
  <c r="KF431" i="59"/>
  <c r="D293" i="174"/>
  <c r="X294" i="147"/>
  <c r="D293" i="184"/>
  <c r="X294" i="183"/>
  <c r="M293" i="184"/>
  <c r="M293" i="174"/>
  <c r="N397" i="59"/>
  <c r="EC503" i="59"/>
  <c r="AS503" i="59"/>
  <c r="DC503" i="59"/>
  <c r="CY503" i="59"/>
  <c r="AT503" i="59"/>
  <c r="ED503" i="59"/>
  <c r="CZ503" i="59"/>
  <c r="N392" i="59"/>
  <c r="N358" i="59"/>
  <c r="N295" i="59"/>
  <c r="N247" i="59"/>
  <c r="N204" i="59"/>
  <c r="N258" i="59"/>
  <c r="N382" i="59"/>
  <c r="N334" i="59"/>
  <c r="N317" i="59"/>
  <c r="N253" i="59"/>
  <c r="N215" i="59"/>
  <c r="N264" i="59"/>
  <c r="N390" i="59"/>
  <c r="N373" i="59"/>
  <c r="N324" i="59"/>
  <c r="N292" i="59"/>
  <c r="N276" i="59"/>
  <c r="N244" i="59"/>
  <c r="N222" i="59"/>
  <c r="N202" i="59"/>
  <c r="N301" i="59"/>
  <c r="N396" i="59"/>
  <c r="N379" i="59"/>
  <c r="N362" i="59"/>
  <c r="N331" i="59"/>
  <c r="N315" i="59"/>
  <c r="N282" i="59"/>
  <c r="N250" i="59"/>
  <c r="N230" i="59"/>
  <c r="N213" i="59"/>
  <c r="N307" i="59"/>
  <c r="N262" i="59"/>
  <c r="N387" i="59"/>
  <c r="N338" i="59"/>
  <c r="N321" i="59"/>
  <c r="N290" i="59"/>
  <c r="N273" i="59"/>
  <c r="N237" i="59"/>
  <c r="N219" i="59"/>
  <c r="N199" i="59"/>
  <c r="N268" i="59"/>
  <c r="N393" i="59"/>
  <c r="N377" i="59"/>
  <c r="N359" i="59"/>
  <c r="N329" i="59"/>
  <c r="N296" i="59"/>
  <c r="N279" i="59"/>
  <c r="N248" i="59"/>
  <c r="N228" i="59"/>
  <c r="N205" i="59"/>
  <c r="N305" i="59"/>
  <c r="N259" i="59"/>
  <c r="N366" i="59"/>
  <c r="N335" i="59"/>
  <c r="N319" i="59"/>
  <c r="N287" i="59"/>
  <c r="N234" i="59"/>
  <c r="N217" i="59"/>
  <c r="N311" i="59"/>
  <c r="N266" i="59"/>
  <c r="N391" i="59"/>
  <c r="N374" i="59"/>
  <c r="N357" i="59"/>
  <c r="N325" i="59"/>
  <c r="N293" i="59"/>
  <c r="N277" i="59"/>
  <c r="N245" i="59"/>
  <c r="N223" i="59"/>
  <c r="N203" i="59"/>
  <c r="N302" i="59"/>
  <c r="N257" i="59"/>
  <c r="N381" i="59"/>
  <c r="N363" i="59"/>
  <c r="N333" i="59"/>
  <c r="N316" i="59"/>
  <c r="N252" i="59"/>
  <c r="N232" i="59"/>
  <c r="N214" i="59"/>
  <c r="N309" i="59"/>
  <c r="N263" i="59"/>
  <c r="N388" i="59"/>
  <c r="N372" i="59"/>
  <c r="N339" i="59"/>
  <c r="N322" i="59"/>
  <c r="N291" i="59"/>
  <c r="N274" i="59"/>
  <c r="N243" i="59"/>
  <c r="N220" i="59"/>
  <c r="N200" i="59"/>
  <c r="N300" i="59"/>
  <c r="N395" i="59"/>
  <c r="N378" i="59"/>
  <c r="N361" i="59"/>
  <c r="N330" i="59"/>
  <c r="N281" i="59"/>
  <c r="N249" i="59"/>
  <c r="N229" i="59"/>
  <c r="N207" i="59"/>
  <c r="N306" i="59"/>
  <c r="N261" i="59"/>
  <c r="N386" i="59"/>
  <c r="N367" i="59"/>
  <c r="N336" i="59"/>
  <c r="N320" i="59"/>
  <c r="N288" i="59"/>
  <c r="N272" i="59"/>
  <c r="N235" i="59"/>
  <c r="N218" i="59"/>
  <c r="N198" i="59"/>
  <c r="N267" i="59"/>
  <c r="N376" i="59"/>
  <c r="N278" i="59"/>
  <c r="N304" i="59"/>
  <c r="N364" i="59"/>
  <c r="N286" i="59"/>
  <c r="N233" i="59"/>
  <c r="N310" i="59"/>
  <c r="B6" i="184" l="1"/>
  <c r="D6" i="184" s="1"/>
  <c r="B5" i="184"/>
  <c r="D5" i="184" s="1"/>
  <c r="M42" i="184"/>
  <c r="M42" i="174"/>
  <c r="M38" i="184"/>
  <c r="M38" i="174"/>
  <c r="M400" i="59"/>
  <c r="F296" i="174"/>
  <c r="L400" i="59"/>
  <c r="F305" i="174"/>
  <c r="F305" i="184"/>
  <c r="M409" i="59"/>
  <c r="L409" i="59"/>
  <c r="J409" i="59" s="1"/>
  <c r="F296" i="184"/>
  <c r="M405" i="59"/>
  <c r="F301" i="174"/>
  <c r="F301" i="184"/>
  <c r="L405" i="59"/>
  <c r="M404" i="59"/>
  <c r="F297" i="184"/>
  <c r="M401" i="59"/>
  <c r="M408" i="59"/>
  <c r="M402" i="59"/>
  <c r="M403" i="59"/>
  <c r="M406" i="59"/>
  <c r="F300" i="174"/>
  <c r="L407" i="59"/>
  <c r="J407" i="59" s="1"/>
  <c r="F303" i="174"/>
  <c r="L402" i="59"/>
  <c r="F302" i="174"/>
  <c r="F295" i="174"/>
  <c r="F300" i="184"/>
  <c r="F295" i="184"/>
  <c r="L408" i="59"/>
  <c r="J408" i="59" s="1"/>
  <c r="L403" i="59"/>
  <c r="L406" i="59"/>
  <c r="M399" i="59"/>
  <c r="M407" i="59"/>
  <c r="F297" i="174"/>
  <c r="F299" i="174"/>
  <c r="F302" i="184"/>
  <c r="F298" i="174"/>
  <c r="L399" i="59"/>
  <c r="L401" i="59"/>
  <c r="F303" i="184"/>
  <c r="F304" i="174"/>
  <c r="F304" i="184"/>
  <c r="F298" i="184"/>
  <c r="F299" i="184"/>
  <c r="L404" i="59"/>
  <c r="M40" i="184"/>
  <c r="M40" i="174"/>
  <c r="M52" i="184"/>
  <c r="M52" i="174"/>
  <c r="M41" i="184"/>
  <c r="M41" i="174"/>
  <c r="M53" i="184"/>
  <c r="M53" i="174"/>
  <c r="M61" i="184"/>
  <c r="M61" i="174"/>
  <c r="KF503" i="59"/>
  <c r="M43" i="184"/>
  <c r="M43" i="174"/>
  <c r="M55" i="184"/>
  <c r="M55" i="174"/>
  <c r="M36" i="184"/>
  <c r="M36" i="174"/>
  <c r="M56" i="184"/>
  <c r="M56" i="174"/>
  <c r="M37" i="184"/>
  <c r="M37" i="174"/>
  <c r="M45" i="184"/>
  <c r="M45" i="174"/>
  <c r="M57" i="184"/>
  <c r="M57" i="174"/>
  <c r="M58" i="184"/>
  <c r="M58" i="174"/>
  <c r="M51" i="184"/>
  <c r="M51" i="174"/>
  <c r="M60" i="184"/>
  <c r="M60" i="174"/>
  <c r="KB503" i="59"/>
  <c r="HL503" i="59"/>
  <c r="KA503" i="59"/>
  <c r="HY503" i="59"/>
  <c r="IQ503" i="59"/>
  <c r="HK503" i="59"/>
  <c r="GQ503" i="59"/>
  <c r="GM503" i="59"/>
  <c r="HW503" i="59"/>
  <c r="FE503" i="59"/>
  <c r="FR503" i="59"/>
  <c r="DU503" i="59"/>
  <c r="FC503" i="59"/>
  <c r="FK503" i="59"/>
  <c r="GL503" i="59"/>
  <c r="JF503" i="59"/>
  <c r="JI503" i="59"/>
  <c r="IT503" i="59"/>
  <c r="HI503" i="59"/>
  <c r="IV503" i="59"/>
  <c r="GV503" i="59"/>
  <c r="HV503" i="59"/>
  <c r="DN503" i="59"/>
  <c r="EO503" i="59"/>
  <c r="JH503" i="59"/>
  <c r="IS503" i="59"/>
  <c r="HH503" i="59"/>
  <c r="JN503" i="59"/>
  <c r="HD503" i="59"/>
  <c r="JP503" i="59"/>
  <c r="JB503" i="59"/>
  <c r="EJ503" i="59"/>
  <c r="EB503" i="59"/>
  <c r="EX503" i="59"/>
  <c r="HO503" i="59"/>
  <c r="HU503" i="59"/>
  <c r="FU503" i="59"/>
  <c r="HE503" i="59"/>
  <c r="DX503" i="59"/>
  <c r="DT503" i="59"/>
  <c r="FF503" i="59"/>
  <c r="JT503" i="59"/>
  <c r="GC503" i="59"/>
  <c r="DK503" i="59"/>
  <c r="GU503" i="59"/>
  <c r="IW503" i="59"/>
  <c r="GO503" i="59"/>
  <c r="JY503" i="59"/>
  <c r="JK503" i="59"/>
  <c r="GT503" i="59"/>
  <c r="JM503" i="59"/>
  <c r="HC503" i="59"/>
  <c r="JW503" i="59"/>
  <c r="JA503" i="59"/>
  <c r="FP503" i="59"/>
  <c r="FO503" i="59"/>
  <c r="CV503" i="59"/>
  <c r="FG503" i="59"/>
  <c r="JZ503" i="59"/>
  <c r="HA503" i="59"/>
  <c r="HX503" i="59"/>
  <c r="ER503" i="59"/>
  <c r="EN503" i="59"/>
  <c r="CO503" i="59"/>
  <c r="EZ503" i="59"/>
  <c r="HJ503" i="59"/>
  <c r="EH503" i="59"/>
  <c r="DE503" i="59"/>
  <c r="JU503" i="59"/>
  <c r="GN503" i="59"/>
  <c r="GS503" i="59"/>
  <c r="HT503" i="59"/>
  <c r="JV503" i="59"/>
  <c r="HZ503" i="59"/>
  <c r="HB503" i="59"/>
  <c r="GF503" i="59"/>
  <c r="GH503" i="59"/>
  <c r="DS503" i="59"/>
  <c r="CP503" i="59"/>
  <c r="FA503" i="59"/>
  <c r="CS503" i="59"/>
  <c r="JJ503" i="59"/>
  <c r="FY503" i="59"/>
  <c r="FZ503" i="59"/>
  <c r="DI503" i="59"/>
  <c r="GR503" i="59"/>
  <c r="IU503" i="59"/>
  <c r="FM503" i="59"/>
  <c r="DY503" i="59"/>
  <c r="KD503" i="59"/>
  <c r="EV503" i="59"/>
  <c r="EM503" i="59"/>
  <c r="DJ503" i="59"/>
  <c r="DD503" i="59"/>
  <c r="DM503" i="59"/>
  <c r="KC503" i="59"/>
  <c r="EW503" i="59"/>
  <c r="HG503" i="59"/>
  <c r="DZ503" i="59"/>
  <c r="CX503" i="59"/>
  <c r="JO503" i="59"/>
  <c r="GD503" i="59"/>
  <c r="FL503" i="59"/>
  <c r="GX503" i="59"/>
  <c r="IY503" i="59"/>
  <c r="HQ503" i="59"/>
  <c r="CT503" i="59"/>
  <c r="EL503" i="59"/>
  <c r="GE503" i="59"/>
  <c r="KE503" i="59"/>
  <c r="GW503" i="59"/>
  <c r="HR503" i="59"/>
  <c r="HF503" i="59"/>
  <c r="HS503" i="59"/>
  <c r="JG503" i="59"/>
  <c r="IX503" i="59"/>
  <c r="IZ503" i="59"/>
  <c r="EI503" i="59"/>
  <c r="GP503" i="59"/>
  <c r="IR503" i="59"/>
  <c r="DW503" i="59"/>
  <c r="JQ503" i="59"/>
  <c r="DH503" i="59"/>
  <c r="JX503" i="59"/>
  <c r="GI503" i="59"/>
  <c r="FQ503" i="59"/>
  <c r="FT503" i="59"/>
  <c r="DF503" i="59"/>
  <c r="CU503" i="59"/>
  <c r="JL503" i="59"/>
  <c r="GA503" i="59"/>
  <c r="EQ503" i="59"/>
  <c r="CQ503" i="59"/>
  <c r="FB503" i="59"/>
  <c r="HP503" i="59"/>
  <c r="F248" i="184"/>
  <c r="F241" i="184"/>
  <c r="F215" i="184"/>
  <c r="F251" i="184"/>
  <c r="F229" i="184"/>
  <c r="F254" i="184"/>
  <c r="F253" i="184"/>
  <c r="F294" i="184"/>
  <c r="F240" i="184"/>
  <c r="F231" i="184"/>
  <c r="F230" i="184"/>
  <c r="F222" i="184"/>
  <c r="F216" i="184"/>
  <c r="F236" i="184"/>
  <c r="F213" i="184"/>
  <c r="F246" i="184"/>
  <c r="F249" i="184"/>
  <c r="F247" i="184"/>
  <c r="F221" i="184"/>
  <c r="F233" i="184"/>
  <c r="F225" i="184"/>
  <c r="F228" i="184"/>
  <c r="F212" i="184"/>
  <c r="F237" i="184"/>
  <c r="F232" i="184"/>
  <c r="F250" i="184"/>
  <c r="F218" i="184"/>
  <c r="F234" i="184"/>
  <c r="F227" i="184"/>
  <c r="F238" i="184"/>
  <c r="F235" i="184"/>
  <c r="F224" i="184"/>
  <c r="F244" i="184"/>
  <c r="F219" i="184"/>
  <c r="F271" i="184"/>
  <c r="F277" i="184"/>
  <c r="F272" i="184"/>
  <c r="F257" i="184"/>
  <c r="F293" i="184"/>
  <c r="F261" i="184"/>
  <c r="F279" i="184"/>
  <c r="F217" i="184"/>
  <c r="F226" i="184"/>
  <c r="F278" i="184"/>
  <c r="F264" i="184"/>
  <c r="F282" i="184"/>
  <c r="F263" i="184"/>
  <c r="F256" i="184"/>
  <c r="F274" i="184"/>
  <c r="F292" i="184"/>
  <c r="F283" i="184"/>
  <c r="F289" i="184"/>
  <c r="F284" i="184"/>
  <c r="F269" i="184"/>
  <c r="F267" i="184"/>
  <c r="F285" i="184"/>
  <c r="F211" i="184"/>
  <c r="F220" i="184"/>
  <c r="F245" i="184"/>
  <c r="F290" i="184"/>
  <c r="F270" i="184"/>
  <c r="F288" i="184"/>
  <c r="F275" i="184"/>
  <c r="F262" i="184"/>
  <c r="F280" i="184"/>
  <c r="F287" i="184"/>
  <c r="F268" i="184"/>
  <c r="F286" i="184"/>
  <c r="F242" i="184"/>
  <c r="F239" i="184"/>
  <c r="F259" i="184"/>
  <c r="F306" i="184"/>
  <c r="F265" i="184"/>
  <c r="F260" i="184"/>
  <c r="F252" i="184"/>
  <c r="F281" i="184"/>
  <c r="F255" i="184"/>
  <c r="F273" i="184"/>
  <c r="F291" i="184"/>
  <c r="F214" i="184"/>
  <c r="F223" i="184"/>
  <c r="F243" i="184"/>
  <c r="F266" i="184"/>
  <c r="F258" i="184"/>
  <c r="F276" i="184"/>
  <c r="F171" i="184"/>
  <c r="F152" i="184"/>
  <c r="G152" i="184" s="1" a="1"/>
  <c r="G152" i="184" s="1"/>
  <c r="F16" i="184"/>
  <c r="G16" i="184" s="1" a="1"/>
  <c r="G16" i="184" s="1"/>
  <c r="F63" i="184"/>
  <c r="G63" i="184" s="1" a="1"/>
  <c r="G63" i="184" s="1"/>
  <c r="F181" i="184"/>
  <c r="F199" i="184"/>
  <c r="F33" i="184"/>
  <c r="G33" i="184" s="1" a="1"/>
  <c r="G33" i="184" s="1"/>
  <c r="F127" i="184"/>
  <c r="G127" i="184" s="1" a="1"/>
  <c r="G127" i="184" s="1"/>
  <c r="F208" i="184"/>
  <c r="F79" i="184"/>
  <c r="G79" i="184" s="1" a="1"/>
  <c r="G79" i="184" s="1"/>
  <c r="F92" i="184"/>
  <c r="G92" i="184" s="1" a="1"/>
  <c r="G92" i="184" s="1"/>
  <c r="F32" i="184"/>
  <c r="G32" i="184" s="1" a="1"/>
  <c r="G32" i="184" s="1"/>
  <c r="F121" i="184"/>
  <c r="G121" i="184" s="1" a="1"/>
  <c r="G121" i="184" s="1"/>
  <c r="F165" i="184"/>
  <c r="F69" i="184"/>
  <c r="G69" i="184" s="1" a="1"/>
  <c r="G69" i="184" s="1"/>
  <c r="F23" i="184"/>
  <c r="G23" i="184" s="1" a="1"/>
  <c r="G23" i="184" s="1"/>
  <c r="F137" i="184"/>
  <c r="G137" i="184" s="1" a="1"/>
  <c r="G137" i="184" s="1"/>
  <c r="F7" i="184"/>
  <c r="G7" i="184" s="1" a="1"/>
  <c r="G7" i="184" s="1"/>
  <c r="F194" i="184"/>
  <c r="F209" i="184"/>
  <c r="F142" i="184"/>
  <c r="G142" i="184" s="1" a="1"/>
  <c r="G142" i="184" s="1"/>
  <c r="F54" i="184"/>
  <c r="G54" i="184" s="1" a="1"/>
  <c r="G54" i="184" s="1"/>
  <c r="F64" i="184"/>
  <c r="G64" i="184" s="1" a="1"/>
  <c r="G64" i="184" s="1"/>
  <c r="F180" i="184"/>
  <c r="F136" i="184"/>
  <c r="G136" i="184" s="1" a="1"/>
  <c r="G136" i="184" s="1"/>
  <c r="F97" i="184"/>
  <c r="G97" i="184" s="1" a="1"/>
  <c r="G97" i="184" s="1"/>
  <c r="F185" i="184"/>
  <c r="F122" i="184"/>
  <c r="G122" i="184" s="1" a="1"/>
  <c r="G122" i="184" s="1"/>
  <c r="F112" i="184"/>
  <c r="G112" i="184" s="1" a="1"/>
  <c r="G112" i="184" s="1"/>
  <c r="F17" i="184"/>
  <c r="G17" i="184" s="1" a="1"/>
  <c r="G17" i="184" s="1"/>
  <c r="F107" i="184"/>
  <c r="G107" i="184" s="1" a="1"/>
  <c r="G107" i="184" s="1"/>
  <c r="F166" i="184"/>
  <c r="F106" i="184"/>
  <c r="G106" i="184" s="1" a="1"/>
  <c r="G106" i="184" s="1"/>
  <c r="F78" i="184"/>
  <c r="G78" i="184" s="1" a="1"/>
  <c r="G78" i="184" s="1"/>
  <c r="F49" i="184"/>
  <c r="G49" i="184" s="1" a="1"/>
  <c r="G49" i="184" s="1"/>
  <c r="F151" i="184"/>
  <c r="G151" i="184" s="1" a="1"/>
  <c r="G151" i="184" s="1"/>
  <c r="F93" i="184"/>
  <c r="G93" i="184" s="1" a="1"/>
  <c r="G93" i="184" s="1"/>
  <c r="F39" i="184"/>
  <c r="G39" i="184" s="1" a="1"/>
  <c r="G39" i="184" s="1"/>
  <c r="F195" i="184"/>
  <c r="F156" i="184"/>
  <c r="G156" i="184" s="1" a="1"/>
  <c r="G156" i="184" s="1"/>
  <c r="F83" i="184"/>
  <c r="G83" i="184" s="1" a="1"/>
  <c r="G83" i="184" s="1"/>
  <c r="F48" i="184"/>
  <c r="G48" i="184" s="1" a="1"/>
  <c r="G48" i="184" s="1"/>
  <c r="F161" i="184"/>
  <c r="G161" i="184" s="1" a="1"/>
  <c r="G161" i="184" s="1"/>
  <c r="F132" i="184"/>
  <c r="G132" i="184" s="1" a="1"/>
  <c r="G132" i="184" s="1"/>
  <c r="F44" i="184"/>
  <c r="G44" i="184" s="1" a="1"/>
  <c r="G44" i="184" s="1"/>
  <c r="F102" i="184"/>
  <c r="G102" i="184" s="1" a="1"/>
  <c r="G102" i="184" s="1"/>
  <c r="F117" i="184"/>
  <c r="G117" i="184" s="1" a="1"/>
  <c r="G117" i="184" s="1"/>
  <c r="F88" i="184"/>
  <c r="G88" i="184" s="1" a="1"/>
  <c r="G88" i="184" s="1"/>
  <c r="F204" i="184"/>
  <c r="F28" i="184"/>
  <c r="G28" i="184" s="1" a="1"/>
  <c r="G28" i="184" s="1"/>
  <c r="F176" i="184"/>
  <c r="F190" i="184"/>
  <c r="F12" i="184"/>
  <c r="G12" i="184" s="1" a="1"/>
  <c r="G12" i="184" s="1"/>
  <c r="F147" i="184"/>
  <c r="G147" i="184" s="1" a="1"/>
  <c r="G147" i="184" s="1"/>
  <c r="F74" i="184"/>
  <c r="G74" i="184" s="1" a="1"/>
  <c r="G74" i="184" s="1"/>
  <c r="F59" i="184"/>
  <c r="G59" i="184" s="1" a="1"/>
  <c r="G59" i="184" s="1"/>
  <c r="F65" i="184"/>
  <c r="G65" i="184" s="1" a="1"/>
  <c r="G65" i="184" s="1"/>
  <c r="F111" i="184"/>
  <c r="G111" i="184" s="1" a="1"/>
  <c r="G111" i="184" s="1"/>
  <c r="F90" i="184"/>
  <c r="G90" i="184" s="1" a="1"/>
  <c r="G90" i="184" s="1"/>
  <c r="F125" i="184"/>
  <c r="G125" i="184" s="1" a="1"/>
  <c r="G125" i="184" s="1"/>
  <c r="F184" i="184"/>
  <c r="F109" i="184"/>
  <c r="G109" i="184" s="1" a="1"/>
  <c r="G109" i="184" s="1"/>
  <c r="F98" i="184"/>
  <c r="G98" i="184" s="1" a="1"/>
  <c r="G98" i="184" s="1"/>
  <c r="F52" i="184"/>
  <c r="G52" i="184" s="1" a="1"/>
  <c r="G52" i="184" s="1"/>
  <c r="F120" i="184"/>
  <c r="G120" i="184" s="1" a="1"/>
  <c r="G120" i="184" s="1"/>
  <c r="F202" i="184"/>
  <c r="F95" i="184"/>
  <c r="G95" i="184" s="1" a="1"/>
  <c r="G95" i="184" s="1"/>
  <c r="F186" i="184"/>
  <c r="F118" i="184"/>
  <c r="G118" i="184" s="1" a="1"/>
  <c r="G118" i="184" s="1"/>
  <c r="F198" i="184"/>
  <c r="F70" i="184"/>
  <c r="G70" i="184" s="1" a="1"/>
  <c r="G70" i="184" s="1"/>
  <c r="F153" i="184"/>
  <c r="G153" i="184" s="1" a="1"/>
  <c r="G153" i="184" s="1"/>
  <c r="F103" i="184"/>
  <c r="G103" i="184" s="1" a="1"/>
  <c r="G103" i="184" s="1"/>
  <c r="F34" i="184"/>
  <c r="G34" i="184" s="1" a="1"/>
  <c r="G34" i="184" s="1"/>
  <c r="F116" i="184"/>
  <c r="G116" i="184" s="1" a="1"/>
  <c r="G116" i="184" s="1"/>
  <c r="F191" i="184"/>
  <c r="F55" i="184"/>
  <c r="G55" i="184" s="1" a="1"/>
  <c r="G55" i="184" s="1"/>
  <c r="F94" i="184"/>
  <c r="G94" i="184" s="1" a="1"/>
  <c r="G94" i="184" s="1"/>
  <c r="F85" i="184"/>
  <c r="G85" i="184" s="1" a="1"/>
  <c r="G85" i="184" s="1"/>
  <c r="F175" i="184"/>
  <c r="F75" i="184"/>
  <c r="G75" i="184" s="1" a="1"/>
  <c r="G75" i="184" s="1"/>
  <c r="F45" i="184"/>
  <c r="G45" i="184" s="1" a="1"/>
  <c r="G45" i="184" s="1"/>
  <c r="F205" i="184"/>
  <c r="F203" i="184"/>
  <c r="F146" i="184"/>
  <c r="G146" i="184" s="1" a="1"/>
  <c r="G146" i="184" s="1"/>
  <c r="F62" i="184"/>
  <c r="G62" i="184" s="1" a="1"/>
  <c r="G62" i="184" s="1"/>
  <c r="F31" i="184"/>
  <c r="G31" i="184" s="1" a="1"/>
  <c r="G31" i="184" s="1"/>
  <c r="F72" i="184"/>
  <c r="G72" i="184" s="1" a="1"/>
  <c r="G72" i="184" s="1"/>
  <c r="F197" i="184"/>
  <c r="F177" i="184"/>
  <c r="F21" i="184"/>
  <c r="G21" i="184" s="1" a="1"/>
  <c r="G21" i="184" s="1"/>
  <c r="F154" i="184"/>
  <c r="G154" i="184" s="1" a="1"/>
  <c r="G154" i="184" s="1"/>
  <c r="F172" i="184"/>
  <c r="F158" i="184"/>
  <c r="G158" i="184" s="1" a="1"/>
  <c r="G158" i="184" s="1"/>
  <c r="F189" i="184"/>
  <c r="F126" i="184"/>
  <c r="G126" i="184" s="1" a="1"/>
  <c r="G126" i="184" s="1"/>
  <c r="F174" i="184"/>
  <c r="F35" i="184"/>
  <c r="G35" i="184" s="1" a="1"/>
  <c r="G35" i="184" s="1"/>
  <c r="F148" i="184"/>
  <c r="G148" i="184" s="1" a="1"/>
  <c r="G148" i="184" s="1"/>
  <c r="F139" i="184"/>
  <c r="G139" i="184" s="1" a="1"/>
  <c r="G139" i="184" s="1"/>
  <c r="F66" i="184"/>
  <c r="G66" i="184" s="1" a="1"/>
  <c r="G66" i="184" s="1"/>
  <c r="F37" i="184"/>
  <c r="G37" i="184" s="1" a="1"/>
  <c r="G37" i="184" s="1"/>
  <c r="F124" i="184"/>
  <c r="G124" i="184" s="1" a="1"/>
  <c r="G124" i="184" s="1"/>
  <c r="F22" i="184"/>
  <c r="G22" i="184" s="1" a="1"/>
  <c r="G22" i="184" s="1"/>
  <c r="F113" i="184"/>
  <c r="G113" i="184" s="1" a="1"/>
  <c r="G113" i="184" s="1"/>
  <c r="F38" i="184"/>
  <c r="G38" i="184" s="1" a="1"/>
  <c r="G38" i="184" s="1"/>
  <c r="F128" i="184"/>
  <c r="G128" i="184" s="1" a="1"/>
  <c r="G128" i="184" s="1"/>
  <c r="F96" i="184"/>
  <c r="G96" i="184" s="1" a="1"/>
  <c r="G96" i="184" s="1"/>
  <c r="F25" i="184"/>
  <c r="G25" i="184" s="1" a="1"/>
  <c r="G25" i="184" s="1"/>
  <c r="F81" i="184"/>
  <c r="G81" i="184" s="1" a="1"/>
  <c r="G81" i="184" s="1"/>
  <c r="F46" i="184"/>
  <c r="G46" i="184" s="1" a="1"/>
  <c r="G46" i="184" s="1"/>
  <c r="F80" i="184"/>
  <c r="G80" i="184" s="1" a="1"/>
  <c r="G80" i="184" s="1"/>
  <c r="F155" i="184"/>
  <c r="G155" i="184" s="1" a="1"/>
  <c r="G155" i="184" s="1"/>
  <c r="F123" i="184"/>
  <c r="G123" i="184" s="1" a="1"/>
  <c r="G123" i="184" s="1"/>
  <c r="F178" i="184"/>
  <c r="F42" i="184"/>
  <c r="G42" i="184" s="1" a="1"/>
  <c r="G42" i="184" s="1"/>
  <c r="F14" i="184"/>
  <c r="G14" i="184" s="1" a="1"/>
  <c r="G14" i="184" s="1"/>
  <c r="F170" i="184"/>
  <c r="F145" i="184"/>
  <c r="G145" i="184" s="1" a="1"/>
  <c r="G145" i="184" s="1"/>
  <c r="F30" i="184"/>
  <c r="G30" i="184" s="1" a="1"/>
  <c r="G30" i="184" s="1"/>
  <c r="F24" i="184"/>
  <c r="G24" i="184" s="1" a="1"/>
  <c r="G24" i="184" s="1"/>
  <c r="F84" i="184"/>
  <c r="G84" i="184" s="1" a="1"/>
  <c r="G84" i="184" s="1"/>
  <c r="F201" i="184"/>
  <c r="F18" i="184"/>
  <c r="G18" i="184" s="1" a="1"/>
  <c r="G18" i="184" s="1"/>
  <c r="F71" i="184"/>
  <c r="G71" i="184" s="1" a="1"/>
  <c r="G71" i="184" s="1"/>
  <c r="F11" i="184"/>
  <c r="G11" i="184" s="1" a="1"/>
  <c r="G11" i="184" s="1"/>
  <c r="F187" i="184"/>
  <c r="F129" i="184"/>
  <c r="G129" i="184" s="1" a="1"/>
  <c r="G129" i="184" s="1"/>
  <c r="F159" i="184"/>
  <c r="G159" i="184" s="1" a="1"/>
  <c r="G159" i="184" s="1"/>
  <c r="F206" i="184"/>
  <c r="F99" i="184"/>
  <c r="G99" i="184" s="1" a="1"/>
  <c r="G99" i="184" s="1"/>
  <c r="F110" i="184"/>
  <c r="G110" i="184" s="1" a="1"/>
  <c r="G110" i="184" s="1"/>
  <c r="F135" i="184"/>
  <c r="G135" i="184" s="1" a="1"/>
  <c r="G135" i="184" s="1"/>
  <c r="F210" i="184"/>
  <c r="F130" i="184"/>
  <c r="G130" i="184" s="1" a="1"/>
  <c r="G130" i="184" s="1"/>
  <c r="F41" i="184"/>
  <c r="G41" i="184" s="1" a="1"/>
  <c r="G41" i="184" s="1"/>
  <c r="F9" i="184"/>
  <c r="G9" i="184" s="1" a="1"/>
  <c r="G9" i="184" s="1"/>
  <c r="F196" i="184"/>
  <c r="F182" i="184"/>
  <c r="F61" i="184"/>
  <c r="G61" i="184" s="1" a="1"/>
  <c r="G61" i="184" s="1"/>
  <c r="F67" i="184"/>
  <c r="G67" i="184" s="1" a="1"/>
  <c r="G67" i="184" s="1"/>
  <c r="F160" i="184"/>
  <c r="G160" i="184" s="1" a="1"/>
  <c r="G160" i="184" s="1"/>
  <c r="F77" i="184"/>
  <c r="G77" i="184" s="1" a="1"/>
  <c r="G77" i="184" s="1"/>
  <c r="F138" i="184"/>
  <c r="G138" i="184" s="1" a="1"/>
  <c r="G138" i="184" s="1"/>
  <c r="F150" i="184"/>
  <c r="G150" i="184" s="1" a="1"/>
  <c r="G150" i="184" s="1"/>
  <c r="F104" i="184"/>
  <c r="G104" i="184" s="1" a="1"/>
  <c r="G104" i="184" s="1"/>
  <c r="F26" i="184"/>
  <c r="G26" i="184" s="1" a="1"/>
  <c r="G26" i="184" s="1"/>
  <c r="F29" i="184"/>
  <c r="G29" i="184" s="1" a="1"/>
  <c r="G29" i="184" s="1"/>
  <c r="F200" i="184"/>
  <c r="F57" i="184"/>
  <c r="G57" i="184" s="1" a="1"/>
  <c r="G57" i="184" s="1"/>
  <c r="F133" i="184"/>
  <c r="G133" i="184" s="1" a="1"/>
  <c r="G133" i="184" s="1"/>
  <c r="F8" i="184"/>
  <c r="G8" i="184" s="1" a="1"/>
  <c r="G8" i="184" s="1"/>
  <c r="F91" i="184"/>
  <c r="G91" i="184" s="1" a="1"/>
  <c r="G91" i="184" s="1"/>
  <c r="F19" i="184"/>
  <c r="G19" i="184" s="1" a="1"/>
  <c r="G19" i="184" s="1"/>
  <c r="F68" i="184"/>
  <c r="G68" i="184" s="1" a="1"/>
  <c r="G68" i="184" s="1"/>
  <c r="F157" i="184"/>
  <c r="G157" i="184" s="1" a="1"/>
  <c r="G157" i="184" s="1"/>
  <c r="F167" i="184"/>
  <c r="F51" i="184"/>
  <c r="G51" i="184" s="1" a="1"/>
  <c r="G51" i="184" s="1"/>
  <c r="F193" i="184"/>
  <c r="F10" i="184"/>
  <c r="G10" i="184" s="1" a="1"/>
  <c r="G10" i="184" s="1"/>
  <c r="F134" i="184"/>
  <c r="G134" i="184" s="1" a="1"/>
  <c r="G134" i="184" s="1"/>
  <c r="F192" i="184"/>
  <c r="F183" i="184"/>
  <c r="F140" i="184"/>
  <c r="G140" i="184" s="1" a="1"/>
  <c r="G140" i="184" s="1"/>
  <c r="F40" i="184"/>
  <c r="G40" i="184" s="1" a="1"/>
  <c r="G40" i="184" s="1"/>
  <c r="F141" i="184"/>
  <c r="G141" i="184" s="1" a="1"/>
  <c r="G141" i="184" s="1"/>
  <c r="F27" i="184"/>
  <c r="G27" i="184" s="1" a="1"/>
  <c r="G27" i="184" s="1"/>
  <c r="F179" i="184"/>
  <c r="F50" i="184"/>
  <c r="G50" i="184" s="1" a="1"/>
  <c r="G50" i="184" s="1"/>
  <c r="F86" i="184"/>
  <c r="G86" i="184" s="1" a="1"/>
  <c r="G86" i="184" s="1"/>
  <c r="F36" i="184"/>
  <c r="G36" i="184" s="1" a="1"/>
  <c r="G36" i="184" s="1"/>
  <c r="F108" i="184"/>
  <c r="G108" i="184" s="1" a="1"/>
  <c r="G108" i="184" s="1"/>
  <c r="F87" i="184"/>
  <c r="G87" i="184" s="1" a="1"/>
  <c r="G87" i="184" s="1"/>
  <c r="F207" i="184"/>
  <c r="F114" i="184"/>
  <c r="G114" i="184" s="1" a="1"/>
  <c r="G114" i="184" s="1"/>
  <c r="F105" i="184"/>
  <c r="G105" i="184" s="1" a="1"/>
  <c r="G105" i="184" s="1"/>
  <c r="F20" i="184"/>
  <c r="G20" i="184" s="1" a="1"/>
  <c r="G20" i="184" s="1"/>
  <c r="F73" i="184"/>
  <c r="G73" i="184" s="1" a="1"/>
  <c r="G73" i="184" s="1"/>
  <c r="F143" i="184"/>
  <c r="G143" i="184" s="1" a="1"/>
  <c r="G143" i="184" s="1"/>
  <c r="F47" i="184"/>
  <c r="G47" i="184" s="1" a="1"/>
  <c r="G47" i="184" s="1"/>
  <c r="F119" i="184"/>
  <c r="G119" i="184" s="1" a="1"/>
  <c r="G119" i="184" s="1"/>
  <c r="F115" i="184"/>
  <c r="G115" i="184" s="1" a="1"/>
  <c r="G115" i="184" s="1"/>
  <c r="F100" i="184"/>
  <c r="G100" i="184" s="1" a="1"/>
  <c r="G100" i="184" s="1"/>
  <c r="F188" i="184"/>
  <c r="F58" i="184"/>
  <c r="G58" i="184" s="1" a="1"/>
  <c r="G58" i="184" s="1"/>
  <c r="F144" i="184"/>
  <c r="G144" i="184" s="1" a="1"/>
  <c r="G144" i="184" s="1"/>
  <c r="F162" i="184"/>
  <c r="F13" i="184"/>
  <c r="G13" i="184" s="1" a="1"/>
  <c r="G13" i="184" s="1"/>
  <c r="F60" i="184"/>
  <c r="G60" i="184" s="1" a="1"/>
  <c r="G60" i="184" s="1"/>
  <c r="F82" i="184"/>
  <c r="G82" i="184" s="1" a="1"/>
  <c r="G82" i="184" s="1"/>
  <c r="F169" i="184"/>
  <c r="F173" i="184"/>
  <c r="F163" i="184"/>
  <c r="F89" i="184"/>
  <c r="G89" i="184" s="1" a="1"/>
  <c r="G89" i="184" s="1"/>
  <c r="F168" i="184"/>
  <c r="F15" i="184"/>
  <c r="G15" i="184" s="1" a="1"/>
  <c r="G15" i="184" s="1"/>
  <c r="F164" i="184"/>
  <c r="F53" i="184"/>
  <c r="G53" i="184" s="1" a="1"/>
  <c r="G53" i="184" s="1"/>
  <c r="F131" i="184"/>
  <c r="G131" i="184" s="1" a="1"/>
  <c r="G131" i="184" s="1"/>
  <c r="F56" i="184"/>
  <c r="G56" i="184" s="1" a="1"/>
  <c r="G56" i="184" s="1"/>
  <c r="F76" i="184"/>
  <c r="G76" i="184" s="1" a="1"/>
  <c r="G76" i="184" s="1"/>
  <c r="F43" i="184"/>
  <c r="G43" i="184" s="1" a="1"/>
  <c r="G43" i="184" s="1"/>
  <c r="F101" i="184"/>
  <c r="G101" i="184" s="1" a="1"/>
  <c r="G101" i="184" s="1"/>
  <c r="F149" i="184"/>
  <c r="G149" i="184" s="1" a="1"/>
  <c r="G149" i="184" s="1"/>
  <c r="M203" i="59"/>
  <c r="M277" i="59"/>
  <c r="M217" i="59"/>
  <c r="M295" i="59"/>
  <c r="M390" i="59"/>
  <c r="M259" i="59"/>
  <c r="M268" i="59"/>
  <c r="M244" i="59"/>
  <c r="M396" i="59"/>
  <c r="M247" i="59"/>
  <c r="M338" i="59"/>
  <c r="M264" i="59"/>
  <c r="M334" i="59"/>
  <c r="M336" i="59"/>
  <c r="M306" i="59"/>
  <c r="M252" i="59"/>
  <c r="M361" i="59"/>
  <c r="M220" i="59"/>
  <c r="M291" i="59"/>
  <c r="M388" i="59"/>
  <c r="M374" i="59"/>
  <c r="M248" i="59"/>
  <c r="M329" i="59"/>
  <c r="M373" i="59"/>
  <c r="M230" i="59"/>
  <c r="M315" i="59"/>
  <c r="M301" i="59"/>
  <c r="M253" i="59"/>
  <c r="M364" i="59"/>
  <c r="M204" i="59"/>
  <c r="M287" i="59"/>
  <c r="M378" i="59"/>
  <c r="M198" i="59"/>
  <c r="M272" i="59"/>
  <c r="M367" i="59"/>
  <c r="M263" i="59"/>
  <c r="M234" i="59"/>
  <c r="M330" i="59"/>
  <c r="M223" i="59"/>
  <c r="M293" i="59"/>
  <c r="M391" i="59"/>
  <c r="M237" i="59"/>
  <c r="M333" i="59"/>
  <c r="M305" i="59"/>
  <c r="M199" i="59"/>
  <c r="M278" i="59"/>
  <c r="M392" i="59"/>
  <c r="M262" i="59"/>
  <c r="M202" i="59"/>
  <c r="M281" i="59"/>
  <c r="M376" i="59"/>
  <c r="M310" i="59"/>
  <c r="M382" i="59"/>
  <c r="M386" i="59"/>
  <c r="M207" i="59"/>
  <c r="M290" i="59"/>
  <c r="M381" i="59"/>
  <c r="M300" i="59"/>
  <c r="M243" i="59"/>
  <c r="M322" i="59"/>
  <c r="M257" i="59"/>
  <c r="M266" i="59"/>
  <c r="M205" i="59"/>
  <c r="M279" i="59"/>
  <c r="M359" i="59"/>
  <c r="M250" i="59"/>
  <c r="M331" i="59"/>
  <c r="M215" i="59"/>
  <c r="M286" i="59"/>
  <c r="M258" i="59"/>
  <c r="M229" i="59"/>
  <c r="M321" i="59"/>
  <c r="M218" i="59"/>
  <c r="M288" i="59"/>
  <c r="M339" i="59"/>
  <c r="M309" i="59"/>
  <c r="M273" i="59"/>
  <c r="M363" i="59"/>
  <c r="L256" i="59"/>
  <c r="M256" i="59"/>
  <c r="L327" i="59"/>
  <c r="M327" i="59"/>
  <c r="F152" i="174"/>
  <c r="F223" i="174"/>
  <c r="L275" i="59"/>
  <c r="M275" i="59"/>
  <c r="F171" i="174"/>
  <c r="F49" i="174"/>
  <c r="M342" i="59"/>
  <c r="L197" i="59"/>
  <c r="L313" i="59"/>
  <c r="F256" i="174"/>
  <c r="L270" i="59"/>
  <c r="M216" i="59"/>
  <c r="F165" i="174"/>
  <c r="F112" i="174"/>
  <c r="M201" i="59"/>
  <c r="M158" i="59"/>
  <c r="L303" i="59"/>
  <c r="L341" i="59"/>
  <c r="M269" i="59"/>
  <c r="F181" i="174"/>
  <c r="M356" i="59"/>
  <c r="M369" i="59"/>
  <c r="L328" i="59"/>
  <c r="L375" i="59"/>
  <c r="L318" i="59"/>
  <c r="L284" i="59"/>
  <c r="F242" i="174"/>
  <c r="F228" i="174"/>
  <c r="L389" i="59"/>
  <c r="F294" i="174"/>
  <c r="M313" i="59"/>
  <c r="F137" i="174"/>
  <c r="M303" i="59"/>
  <c r="L255" i="59"/>
  <c r="M385" i="59"/>
  <c r="L360" i="59"/>
  <c r="M370" i="59"/>
  <c r="M143" i="59"/>
  <c r="F214" i="174"/>
  <c r="M318" i="59"/>
  <c r="M284" i="59"/>
  <c r="F23" i="174"/>
  <c r="L121" i="59"/>
  <c r="M389" i="59"/>
  <c r="F32" i="174"/>
  <c r="L111" i="59"/>
  <c r="F266" i="174"/>
  <c r="L246" i="59"/>
  <c r="L241" i="59"/>
  <c r="L285" i="59"/>
  <c r="L299" i="59"/>
  <c r="M255" i="59"/>
  <c r="F281" i="174"/>
  <c r="M360" i="59"/>
  <c r="F142" i="174"/>
  <c r="F151" i="174"/>
  <c r="L173" i="59"/>
  <c r="L137" i="59"/>
  <c r="M328" i="59"/>
  <c r="M375" i="59"/>
  <c r="L187" i="59"/>
  <c r="F69" i="174"/>
  <c r="M121" i="59"/>
  <c r="F252" i="174"/>
  <c r="L398" i="59"/>
  <c r="F238" i="174"/>
  <c r="M197" i="59"/>
  <c r="M410" i="59"/>
  <c r="M270" i="59"/>
  <c r="F54" i="174"/>
  <c r="L201" i="59"/>
  <c r="F166" i="174"/>
  <c r="F92" i="174"/>
  <c r="F237" i="174"/>
  <c r="M341" i="59"/>
  <c r="L269" i="59"/>
  <c r="L332" i="59"/>
  <c r="M246" i="59"/>
  <c r="M285" i="59"/>
  <c r="L127" i="59"/>
  <c r="L210" i="59"/>
  <c r="F39" i="174"/>
  <c r="M187" i="59"/>
  <c r="L346" i="59"/>
  <c r="F127" i="174"/>
  <c r="F209" i="174"/>
  <c r="L385" i="59"/>
  <c r="L370" i="59"/>
  <c r="L143" i="59"/>
  <c r="L356" i="59"/>
  <c r="L369" i="59"/>
  <c r="M173" i="59"/>
  <c r="F33" i="174"/>
  <c r="M127" i="59"/>
  <c r="M210" i="59"/>
  <c r="F136" i="174"/>
  <c r="F285" i="174"/>
  <c r="M111" i="59"/>
  <c r="F195" i="174"/>
  <c r="M346" i="59"/>
  <c r="M226" i="59"/>
  <c r="F48" i="174"/>
  <c r="M182" i="59"/>
  <c r="L410" i="59"/>
  <c r="J410" i="59" s="1"/>
  <c r="L384" i="59"/>
  <c r="F106" i="174"/>
  <c r="L216" i="59"/>
  <c r="F16" i="174"/>
  <c r="F93" i="174"/>
  <c r="L183" i="59"/>
  <c r="M298" i="59"/>
  <c r="F271" i="174"/>
  <c r="F306" i="174"/>
  <c r="F78" i="174"/>
  <c r="M167" i="59"/>
  <c r="F7" i="174"/>
  <c r="F185" i="174"/>
  <c r="L342" i="59"/>
  <c r="F265" i="174"/>
  <c r="M299" i="59"/>
  <c r="L196" i="59"/>
  <c r="F83" i="174"/>
  <c r="F194" i="174"/>
  <c r="L289" i="59"/>
  <c r="L260" i="59"/>
  <c r="L231" i="59"/>
  <c r="L211" i="59"/>
  <c r="L168" i="59"/>
  <c r="L355" i="59"/>
  <c r="F122" i="174"/>
  <c r="M152" i="59"/>
  <c r="M384" i="59"/>
  <c r="L153" i="59"/>
  <c r="L312" i="59"/>
  <c r="M398" i="59"/>
  <c r="M241" i="59"/>
  <c r="F79" i="174"/>
  <c r="F121" i="174"/>
  <c r="L225" i="59"/>
  <c r="M332" i="59"/>
  <c r="L120" i="59"/>
  <c r="F180" i="174"/>
  <c r="M183" i="59"/>
  <c r="F224" i="174"/>
  <c r="L240" i="59"/>
  <c r="M260" i="59"/>
  <c r="M231" i="59"/>
  <c r="M211" i="59"/>
  <c r="L136" i="59"/>
  <c r="M355" i="59"/>
  <c r="F107" i="174"/>
  <c r="F280" i="174"/>
  <c r="M153" i="59"/>
  <c r="M312" i="59"/>
  <c r="L182" i="59"/>
  <c r="M137" i="59"/>
  <c r="F97" i="174"/>
  <c r="M120" i="59"/>
  <c r="F199" i="174"/>
  <c r="M196" i="59"/>
  <c r="L298" i="59"/>
  <c r="M240" i="59"/>
  <c r="F17" i="174"/>
  <c r="L226" i="59"/>
  <c r="F63" i="174"/>
  <c r="M289" i="59"/>
  <c r="F156" i="174"/>
  <c r="F64" i="174"/>
  <c r="M168" i="59"/>
  <c r="L167" i="59"/>
  <c r="F251" i="174"/>
  <c r="L152" i="59"/>
  <c r="M225" i="59"/>
  <c r="F208" i="174"/>
  <c r="L158" i="59"/>
  <c r="M136" i="59"/>
  <c r="F161" i="174"/>
  <c r="M380" i="59"/>
  <c r="L394" i="59"/>
  <c r="L380" i="59"/>
  <c r="M265" i="59"/>
  <c r="F276" i="174"/>
  <c r="F290" i="174"/>
  <c r="M394" i="59"/>
  <c r="L265" i="59"/>
  <c r="F147" i="174"/>
  <c r="F28" i="174"/>
  <c r="L365" i="59"/>
  <c r="L323" i="59"/>
  <c r="F117" i="174"/>
  <c r="L236" i="59"/>
  <c r="M351" i="59"/>
  <c r="M178" i="59"/>
  <c r="F261" i="174"/>
  <c r="L192" i="59"/>
  <c r="F204" i="174"/>
  <c r="L163" i="59"/>
  <c r="L294" i="59"/>
  <c r="M236" i="59"/>
  <c r="M206" i="59"/>
  <c r="M192" i="59"/>
  <c r="M251" i="59"/>
  <c r="F88" i="174"/>
  <c r="L148" i="59"/>
  <c r="F190" i="174"/>
  <c r="F132" i="174"/>
  <c r="L280" i="59"/>
  <c r="M323" i="59"/>
  <c r="M132" i="59"/>
  <c r="F44" i="174"/>
  <c r="L337" i="59"/>
  <c r="F59" i="174"/>
  <c r="L206" i="59"/>
  <c r="F219" i="174"/>
  <c r="M163" i="59"/>
  <c r="M221" i="59"/>
  <c r="M148" i="59"/>
  <c r="F233" i="174"/>
  <c r="L351" i="59"/>
  <c r="L178" i="59"/>
  <c r="F176" i="174"/>
  <c r="F247" i="174"/>
  <c r="L221" i="59"/>
  <c r="F74" i="174"/>
  <c r="L251" i="59"/>
  <c r="L132" i="59"/>
  <c r="F102" i="174"/>
  <c r="L308" i="59"/>
  <c r="M308" i="59"/>
  <c r="M280" i="59"/>
  <c r="M294" i="59"/>
  <c r="M365" i="59"/>
  <c r="M337" i="59"/>
  <c r="L347" i="59"/>
  <c r="F210" i="174"/>
  <c r="L343" i="59"/>
  <c r="F239" i="174"/>
  <c r="F167" i="174"/>
  <c r="F250" i="174"/>
  <c r="F34" i="174"/>
  <c r="L353" i="59"/>
  <c r="F244" i="174"/>
  <c r="L349" i="59"/>
  <c r="L345" i="59"/>
  <c r="M352" i="59"/>
  <c r="M348" i="59"/>
  <c r="M123" i="59"/>
  <c r="F18" i="174"/>
  <c r="L123" i="59"/>
  <c r="F243" i="174"/>
  <c r="F50" i="174"/>
  <c r="L352" i="59"/>
  <c r="F241" i="174"/>
  <c r="F35" i="174"/>
  <c r="F19" i="174"/>
  <c r="M343" i="59"/>
  <c r="M347" i="59"/>
  <c r="F240" i="174"/>
  <c r="F249" i="174"/>
  <c r="L344" i="59"/>
  <c r="M345" i="59"/>
  <c r="M353" i="59"/>
  <c r="F248" i="174"/>
  <c r="F245" i="174"/>
  <c r="L348" i="59"/>
  <c r="M344" i="59"/>
  <c r="M349" i="59"/>
  <c r="L154" i="59"/>
  <c r="M224" i="59"/>
  <c r="M181" i="59"/>
  <c r="F246" i="174"/>
  <c r="L314" i="59"/>
  <c r="L326" i="59"/>
  <c r="L371" i="59"/>
  <c r="L383" i="59"/>
  <c r="L227" i="59"/>
  <c r="L254" i="59"/>
  <c r="M397" i="59"/>
  <c r="L224" i="59"/>
  <c r="M297" i="59"/>
  <c r="L181" i="59"/>
  <c r="M314" i="59"/>
  <c r="M368" i="59"/>
  <c r="M195" i="59"/>
  <c r="F123" i="174"/>
  <c r="F143" i="174"/>
  <c r="M371" i="59"/>
  <c r="M340" i="59"/>
  <c r="M122" i="59"/>
  <c r="L242" i="59"/>
  <c r="L138" i="59"/>
  <c r="M166" i="59"/>
  <c r="L122" i="59"/>
  <c r="F12" i="174"/>
  <c r="F138" i="174"/>
  <c r="M326" i="59"/>
  <c r="F293" i="174"/>
  <c r="F267" i="174"/>
  <c r="L283" i="59"/>
  <c r="M383" i="59"/>
  <c r="F65" i="174"/>
  <c r="M254" i="59"/>
  <c r="L354" i="59"/>
  <c r="M138" i="59"/>
  <c r="M354" i="59"/>
  <c r="M116" i="59"/>
  <c r="M242" i="59"/>
  <c r="M271" i="59"/>
  <c r="L271" i="59"/>
  <c r="L350" i="59"/>
  <c r="L169" i="59"/>
  <c r="M283" i="59"/>
  <c r="M227" i="59"/>
  <c r="L139" i="59"/>
  <c r="L116" i="59"/>
  <c r="L195" i="59"/>
  <c r="M169" i="59"/>
  <c r="L174" i="59"/>
  <c r="L166" i="59"/>
  <c r="L340" i="59"/>
  <c r="L397" i="59"/>
  <c r="L297" i="59"/>
  <c r="M350" i="59"/>
  <c r="L368" i="59"/>
  <c r="M174" i="59"/>
  <c r="M154" i="59"/>
  <c r="M139" i="59"/>
  <c r="F104" i="174"/>
  <c r="L239" i="59"/>
  <c r="F135" i="174"/>
  <c r="M150" i="59"/>
  <c r="M239" i="59"/>
  <c r="L208" i="59"/>
  <c r="F105" i="174"/>
  <c r="F46" i="174"/>
  <c r="L151" i="59"/>
  <c r="L150" i="59"/>
  <c r="L238" i="59"/>
  <c r="F47" i="174"/>
  <c r="F108" i="174"/>
  <c r="M238" i="59"/>
  <c r="M151" i="59"/>
  <c r="L209" i="59"/>
  <c r="F134" i="174"/>
  <c r="L212" i="59"/>
  <c r="M208" i="59"/>
  <c r="M209" i="59"/>
  <c r="M212" i="59"/>
  <c r="F203" i="174"/>
  <c r="L232" i="59"/>
  <c r="L336" i="59"/>
  <c r="L198" i="59"/>
  <c r="F257" i="174"/>
  <c r="F177" i="174"/>
  <c r="F100" i="174"/>
  <c r="F275" i="174"/>
  <c r="F211" i="174"/>
  <c r="F126" i="174"/>
  <c r="F154" i="174"/>
  <c r="L229" i="59"/>
  <c r="L334" i="59"/>
  <c r="L310" i="59"/>
  <c r="L376" i="59"/>
  <c r="L202" i="59"/>
  <c r="L315" i="59"/>
  <c r="L262" i="59"/>
  <c r="F262" i="174"/>
  <c r="F183" i="174"/>
  <c r="F110" i="174"/>
  <c r="F282" i="174"/>
  <c r="F216" i="174"/>
  <c r="F131" i="174"/>
  <c r="F163" i="174"/>
  <c r="L278" i="59"/>
  <c r="L377" i="59"/>
  <c r="L228" i="59"/>
  <c r="L366" i="59"/>
  <c r="L311" i="59"/>
  <c r="L293" i="59"/>
  <c r="L257" i="59"/>
  <c r="F236" i="174"/>
  <c r="F172" i="174"/>
  <c r="F95" i="174"/>
  <c r="F270" i="174"/>
  <c r="F189" i="174"/>
  <c r="F119" i="174"/>
  <c r="F153" i="174"/>
  <c r="L234" i="59"/>
  <c r="L339" i="59"/>
  <c r="L200" i="59"/>
  <c r="L381" i="59"/>
  <c r="L207" i="59"/>
  <c r="L320" i="59"/>
  <c r="L267" i="59"/>
  <c r="F234" i="174"/>
  <c r="F169" i="174"/>
  <c r="F207" i="174"/>
  <c r="F268" i="174"/>
  <c r="F187" i="174"/>
  <c r="F116" i="174"/>
  <c r="L378" i="59"/>
  <c r="L204" i="59"/>
  <c r="L317" i="59"/>
  <c r="L264" i="59"/>
  <c r="L338" i="59"/>
  <c r="L301" i="59"/>
  <c r="L282" i="59"/>
  <c r="F254" i="174"/>
  <c r="F174" i="174"/>
  <c r="F98" i="174"/>
  <c r="F273" i="174"/>
  <c r="F192" i="174"/>
  <c r="F124" i="174"/>
  <c r="F155" i="174"/>
  <c r="L244" i="59"/>
  <c r="L359" i="59"/>
  <c r="L205" i="59"/>
  <c r="L333" i="59"/>
  <c r="L266" i="59"/>
  <c r="L277" i="59"/>
  <c r="F229" i="174"/>
  <c r="F148" i="174"/>
  <c r="F202" i="174"/>
  <c r="F260" i="174"/>
  <c r="F182" i="174"/>
  <c r="F111" i="174"/>
  <c r="L387" i="59"/>
  <c r="L214" i="59"/>
  <c r="L322" i="59"/>
  <c r="L300" i="59"/>
  <c r="L361" i="59"/>
  <c r="L306" i="59"/>
  <c r="L288" i="59"/>
  <c r="F226" i="174"/>
  <c r="F145" i="174"/>
  <c r="F200" i="174"/>
  <c r="F258" i="174"/>
  <c r="F178" i="174"/>
  <c r="F109" i="174"/>
  <c r="L358" i="59"/>
  <c r="L304" i="59"/>
  <c r="L286" i="59"/>
  <c r="L319" i="59"/>
  <c r="L396" i="59"/>
  <c r="L250" i="59"/>
  <c r="F231" i="174"/>
  <c r="F150" i="174"/>
  <c r="F205" i="174"/>
  <c r="F263" i="174"/>
  <c r="F184" i="174"/>
  <c r="F114" i="174"/>
  <c r="L392" i="59"/>
  <c r="L219" i="59"/>
  <c r="L329" i="59"/>
  <c r="L305" i="59"/>
  <c r="L295" i="59"/>
  <c r="L391" i="59"/>
  <c r="L245" i="59"/>
  <c r="F286" i="174"/>
  <c r="F220" i="174"/>
  <c r="F133" i="174"/>
  <c r="F164" i="174"/>
  <c r="F253" i="174"/>
  <c r="F173" i="174"/>
  <c r="F99" i="174"/>
  <c r="L363" i="59"/>
  <c r="L309" i="59"/>
  <c r="L291" i="59"/>
  <c r="L324" i="59"/>
  <c r="L261" i="59"/>
  <c r="L272" i="59"/>
  <c r="F217" i="174"/>
  <c r="F130" i="174"/>
  <c r="F162" i="174"/>
  <c r="F235" i="174"/>
  <c r="F170" i="174"/>
  <c r="F96" i="174"/>
  <c r="L321" i="59"/>
  <c r="L258" i="59"/>
  <c r="L253" i="59"/>
  <c r="F291" i="174"/>
  <c r="L281" i="59"/>
  <c r="L379" i="59"/>
  <c r="L230" i="59"/>
  <c r="F288" i="174"/>
  <c r="F222" i="174"/>
  <c r="F140" i="174"/>
  <c r="F197" i="174"/>
  <c r="F255" i="174"/>
  <c r="F175" i="174"/>
  <c r="F101" i="174"/>
  <c r="L373" i="59"/>
  <c r="L199" i="59"/>
  <c r="L296" i="59"/>
  <c r="L259" i="59"/>
  <c r="L276" i="59"/>
  <c r="L374" i="59"/>
  <c r="L223" i="59"/>
  <c r="F277" i="174"/>
  <c r="F212" i="174"/>
  <c r="F125" i="174"/>
  <c r="F157" i="174"/>
  <c r="F230" i="174"/>
  <c r="F149" i="174"/>
  <c r="F206" i="174"/>
  <c r="L330" i="59"/>
  <c r="L263" i="59"/>
  <c r="L274" i="59"/>
  <c r="L290" i="59"/>
  <c r="L386" i="59"/>
  <c r="L235" i="59"/>
  <c r="F283" i="174"/>
  <c r="F193" i="174"/>
  <c r="F120" i="174"/>
  <c r="F292" i="174"/>
  <c r="F227" i="174"/>
  <c r="F146" i="174"/>
  <c r="F196" i="174"/>
  <c r="L287" i="59"/>
  <c r="L382" i="59"/>
  <c r="L233" i="59"/>
  <c r="F264" i="174"/>
  <c r="L247" i="59"/>
  <c r="L362" i="59"/>
  <c r="L213" i="59"/>
  <c r="F279" i="174"/>
  <c r="F215" i="174"/>
  <c r="F128" i="174"/>
  <c r="F159" i="174"/>
  <c r="F232" i="174"/>
  <c r="F168" i="174"/>
  <c r="F94" i="174"/>
  <c r="L335" i="59"/>
  <c r="L268" i="59"/>
  <c r="L279" i="59"/>
  <c r="L237" i="59"/>
  <c r="L357" i="59"/>
  <c r="L203" i="59"/>
  <c r="F269" i="174"/>
  <c r="F188" i="174"/>
  <c r="F115" i="174"/>
  <c r="F287" i="174"/>
  <c r="F221" i="174"/>
  <c r="F141" i="174"/>
  <c r="F198" i="174"/>
  <c r="L292" i="59"/>
  <c r="L388" i="59"/>
  <c r="L243" i="59"/>
  <c r="L252" i="59"/>
  <c r="L367" i="59"/>
  <c r="L218" i="59"/>
  <c r="F274" i="174"/>
  <c r="F186" i="174"/>
  <c r="F113" i="174"/>
  <c r="F284" i="174"/>
  <c r="F218" i="174"/>
  <c r="F139" i="174"/>
  <c r="F158" i="174"/>
  <c r="L249" i="59"/>
  <c r="L364" i="59"/>
  <c r="L215" i="59"/>
  <c r="L395" i="59"/>
  <c r="L222" i="59"/>
  <c r="L331" i="59"/>
  <c r="L307" i="59"/>
  <c r="F272" i="174"/>
  <c r="F191" i="174"/>
  <c r="F118" i="174"/>
  <c r="F289" i="174"/>
  <c r="F225" i="174"/>
  <c r="F144" i="174"/>
  <c r="F201" i="174"/>
  <c r="L316" i="59"/>
  <c r="L393" i="59"/>
  <c r="L248" i="59"/>
  <c r="L390" i="59"/>
  <c r="L217" i="59"/>
  <c r="L325" i="59"/>
  <c r="L302" i="59"/>
  <c r="F259" i="174"/>
  <c r="F179" i="174"/>
  <c r="F103" i="174"/>
  <c r="F278" i="174"/>
  <c r="F213" i="174"/>
  <c r="F129" i="174"/>
  <c r="F160" i="174"/>
  <c r="L273" i="59"/>
  <c r="L372" i="59"/>
  <c r="L220" i="59"/>
  <c r="M245" i="59"/>
  <c r="M325" i="59"/>
  <c r="M276" i="59"/>
  <c r="M366" i="59"/>
  <c r="M377" i="59"/>
  <c r="M219" i="59"/>
  <c r="M316" i="59"/>
  <c r="M307" i="59"/>
  <c r="M362" i="59"/>
  <c r="M222" i="59"/>
  <c r="M319" i="59"/>
  <c r="M395" i="59"/>
  <c r="M261" i="59"/>
  <c r="M232" i="59"/>
  <c r="M324" i="59"/>
  <c r="M200" i="59"/>
  <c r="M274" i="59"/>
  <c r="M372" i="59"/>
  <c r="M302" i="59"/>
  <c r="M357" i="59"/>
  <c r="M311" i="59"/>
  <c r="M228" i="59"/>
  <c r="M296" i="59"/>
  <c r="M393" i="59"/>
  <c r="M335" i="59"/>
  <c r="M213" i="59"/>
  <c r="M282" i="59"/>
  <c r="M379" i="59"/>
  <c r="M233" i="59"/>
  <c r="M317" i="59"/>
  <c r="M304" i="59"/>
  <c r="M249" i="59"/>
  <c r="M358" i="59"/>
  <c r="M267" i="59"/>
  <c r="M235" i="59"/>
  <c r="M320" i="59"/>
  <c r="M214" i="59"/>
  <c r="M292" i="59"/>
  <c r="M387" i="59"/>
  <c r="T290" i="59"/>
  <c r="F112" i="59"/>
  <c r="G421" i="59" s="1" a="1"/>
  <c r="G421" i="59" s="1"/>
  <c r="F119" i="59"/>
  <c r="N421" i="59" s="1" a="1"/>
  <c r="N421" i="59" s="1"/>
  <c r="F129" i="59"/>
  <c r="X421" i="59" s="1" a="1"/>
  <c r="X421" i="59" s="1"/>
  <c r="F131" i="59"/>
  <c r="Z421" i="59" s="1" a="1"/>
  <c r="Z421" i="59" s="1"/>
  <c r="F140" i="59"/>
  <c r="AI421" i="59" s="1" a="1"/>
  <c r="AI421" i="59" s="1"/>
  <c r="F142" i="59"/>
  <c r="AK421" i="59" s="1" a="1"/>
  <c r="AK421" i="59" s="1"/>
  <c r="F145" i="59"/>
  <c r="AN421" i="59" s="1" a="1"/>
  <c r="AN421" i="59" s="1"/>
  <c r="F147" i="59"/>
  <c r="AP421" i="59" s="1" a="1"/>
  <c r="AP421" i="59" s="1"/>
  <c r="F155" i="59"/>
  <c r="AX421" i="59" s="1" a="1"/>
  <c r="AX421" i="59" s="1"/>
  <c r="L157" i="59"/>
  <c r="L160" i="59"/>
  <c r="L162" i="59"/>
  <c r="L165" i="59"/>
  <c r="L170" i="59"/>
  <c r="L172" i="59"/>
  <c r="L175" i="59"/>
  <c r="L177" i="59"/>
  <c r="L180" i="59"/>
  <c r="L184" i="59"/>
  <c r="L186" i="59"/>
  <c r="L189" i="59"/>
  <c r="L191" i="59"/>
  <c r="L194" i="59"/>
  <c r="F109" i="59"/>
  <c r="D421" i="59" s="1" a="1"/>
  <c r="D421" i="59" s="1"/>
  <c r="F114" i="59"/>
  <c r="I421" i="59" s="1" a="1"/>
  <c r="I421" i="59" s="1"/>
  <c r="F117" i="59"/>
  <c r="L421" i="59" s="1" a="1"/>
  <c r="L421" i="59" s="1"/>
  <c r="F126" i="59"/>
  <c r="U421" i="59" s="1" a="1"/>
  <c r="U421" i="59" s="1"/>
  <c r="F134" i="59"/>
  <c r="AC421" i="59" s="1" a="1"/>
  <c r="AC421" i="59" s="1"/>
  <c r="F108" i="59"/>
  <c r="F110" i="59"/>
  <c r="E421" i="59" s="1" a="1"/>
  <c r="E421" i="59" s="1"/>
  <c r="F113" i="59"/>
  <c r="H421" i="59" s="1" a="1"/>
  <c r="H421" i="59" s="1"/>
  <c r="F115" i="59"/>
  <c r="J421" i="59" s="1" a="1"/>
  <c r="J421" i="59" s="1"/>
  <c r="F118" i="59"/>
  <c r="M421" i="59" s="1" a="1"/>
  <c r="M421" i="59" s="1"/>
  <c r="F124" i="59"/>
  <c r="S421" i="59" s="1" a="1"/>
  <c r="S421" i="59" s="1"/>
  <c r="F128" i="59"/>
  <c r="W421" i="59" s="1" a="1"/>
  <c r="W421" i="59" s="1"/>
  <c r="F130" i="59"/>
  <c r="Y421" i="59" s="1" a="1"/>
  <c r="Y421" i="59" s="1"/>
  <c r="F133" i="59"/>
  <c r="AB421" i="59" s="1" a="1"/>
  <c r="AB421" i="59" s="1"/>
  <c r="F135" i="59"/>
  <c r="AD421" i="59" s="1" a="1"/>
  <c r="AD421" i="59" s="1"/>
  <c r="F141" i="59"/>
  <c r="AJ421" i="59" s="1" a="1"/>
  <c r="AJ421" i="59" s="1"/>
  <c r="F144" i="59"/>
  <c r="AM421" i="59" s="1" a="1"/>
  <c r="AM421" i="59" s="1"/>
  <c r="F146" i="59"/>
  <c r="AO421" i="59" s="1" a="1"/>
  <c r="AO421" i="59" s="1"/>
  <c r="F149" i="59"/>
  <c r="AR421" i="59" s="1" a="1"/>
  <c r="AR421" i="59" s="1"/>
  <c r="F156" i="59"/>
  <c r="AY421" i="59" s="1" a="1"/>
  <c r="AY421" i="59" s="1"/>
  <c r="L159" i="59"/>
  <c r="L161" i="59"/>
  <c r="L164" i="59"/>
  <c r="L171" i="59"/>
  <c r="L176" i="59"/>
  <c r="L179" i="59"/>
  <c r="L185" i="59"/>
  <c r="L188" i="59"/>
  <c r="L190" i="59"/>
  <c r="L193" i="59"/>
  <c r="AY428" i="59" l="1"/>
  <c r="AY427" i="59"/>
  <c r="AY425" i="59"/>
  <c r="AY424" i="59"/>
  <c r="AY430" i="59"/>
  <c r="AY432" i="59"/>
  <c r="AY426" i="59"/>
  <c r="AY429" i="59"/>
  <c r="AY423" i="59"/>
  <c r="AY431" i="59"/>
  <c r="AB427" i="59"/>
  <c r="AB425" i="59"/>
  <c r="AB424" i="59"/>
  <c r="AB428" i="59"/>
  <c r="AB430" i="59"/>
  <c r="AB429" i="59"/>
  <c r="AB426" i="59"/>
  <c r="AB423" i="59"/>
  <c r="AB431" i="59"/>
  <c r="AB432" i="59"/>
  <c r="H428" i="59"/>
  <c r="H427" i="59"/>
  <c r="H430" i="59"/>
  <c r="H429" i="59"/>
  <c r="H426" i="59"/>
  <c r="H424" i="59"/>
  <c r="H425" i="59"/>
  <c r="H431" i="59"/>
  <c r="H432" i="59"/>
  <c r="H423" i="59"/>
  <c r="I428" i="59"/>
  <c r="I427" i="59"/>
  <c r="I425" i="59"/>
  <c r="I424" i="59"/>
  <c r="I429" i="59"/>
  <c r="I426" i="59"/>
  <c r="I432" i="59"/>
  <c r="I430" i="59"/>
  <c r="I423" i="59"/>
  <c r="I431" i="59"/>
  <c r="AN427" i="59"/>
  <c r="AN425" i="59"/>
  <c r="AN424" i="59"/>
  <c r="AN429" i="59"/>
  <c r="AN426" i="59"/>
  <c r="AN430" i="59"/>
  <c r="AN428" i="59"/>
  <c r="AN432" i="59"/>
  <c r="AN423" i="59"/>
  <c r="AN431" i="59"/>
  <c r="G424" i="59"/>
  <c r="G429" i="59"/>
  <c r="G426" i="59"/>
  <c r="G428" i="59"/>
  <c r="G427" i="59"/>
  <c r="G430" i="59"/>
  <c r="G425" i="59"/>
  <c r="G431" i="59"/>
  <c r="G432" i="59"/>
  <c r="G423" i="59"/>
  <c r="Y424" i="59"/>
  <c r="Y429" i="59"/>
  <c r="Y426" i="59"/>
  <c r="Y428" i="59"/>
  <c r="Y427" i="59"/>
  <c r="Y425" i="59"/>
  <c r="Y430" i="59"/>
  <c r="Y432" i="59"/>
  <c r="Y431" i="59"/>
  <c r="Y423" i="59"/>
  <c r="E427" i="59"/>
  <c r="E425" i="59"/>
  <c r="E424" i="59"/>
  <c r="E429" i="59"/>
  <c r="E426" i="59"/>
  <c r="E428" i="59"/>
  <c r="E430" i="59"/>
  <c r="E432" i="59"/>
  <c r="E423" i="59"/>
  <c r="E431" i="59"/>
  <c r="D427" i="59"/>
  <c r="D425" i="59"/>
  <c r="D424" i="59"/>
  <c r="D429" i="59"/>
  <c r="D426" i="59"/>
  <c r="D430" i="59"/>
  <c r="D428" i="59"/>
  <c r="D432" i="59"/>
  <c r="D423" i="59"/>
  <c r="D431" i="59"/>
  <c r="AK424" i="59"/>
  <c r="AK429" i="59"/>
  <c r="AK426" i="59"/>
  <c r="AK428" i="59"/>
  <c r="AK427" i="59"/>
  <c r="AK425" i="59"/>
  <c r="AK430" i="59"/>
  <c r="AK431" i="59"/>
  <c r="AK432" i="59"/>
  <c r="AK423" i="59"/>
  <c r="AM428" i="59"/>
  <c r="AM427" i="59"/>
  <c r="AM425" i="59"/>
  <c r="AM424" i="59"/>
  <c r="AM432" i="59"/>
  <c r="AM429" i="59"/>
  <c r="AM426" i="59"/>
  <c r="AM430" i="59"/>
  <c r="AM423" i="59"/>
  <c r="AM431" i="59"/>
  <c r="S424" i="59"/>
  <c r="S429" i="59"/>
  <c r="S426" i="59"/>
  <c r="S428" i="59"/>
  <c r="S427" i="59"/>
  <c r="S430" i="59"/>
  <c r="S425" i="59"/>
  <c r="S432" i="59"/>
  <c r="S431" i="59"/>
  <c r="S423" i="59"/>
  <c r="AC427" i="59"/>
  <c r="AC425" i="59"/>
  <c r="AC424" i="59"/>
  <c r="AC429" i="59"/>
  <c r="AC426" i="59"/>
  <c r="AC428" i="59"/>
  <c r="AC430" i="59"/>
  <c r="AC423" i="59"/>
  <c r="AC431" i="59"/>
  <c r="AC432" i="59"/>
  <c r="Z428" i="59"/>
  <c r="Z427" i="59"/>
  <c r="Z430" i="59"/>
  <c r="Z425" i="59"/>
  <c r="Z426" i="59"/>
  <c r="Z429" i="59"/>
  <c r="Z424" i="59"/>
  <c r="Z432" i="59"/>
  <c r="Z431" i="59"/>
  <c r="Z423" i="59"/>
  <c r="AD424" i="59"/>
  <c r="AD429" i="59"/>
  <c r="AD428" i="59"/>
  <c r="AD425" i="59"/>
  <c r="AD427" i="59"/>
  <c r="AD426" i="59"/>
  <c r="AD430" i="59"/>
  <c r="AD423" i="59"/>
  <c r="AD431" i="59"/>
  <c r="AD432" i="59"/>
  <c r="J427" i="59"/>
  <c r="J425" i="59"/>
  <c r="J424" i="59"/>
  <c r="J428" i="59"/>
  <c r="J430" i="59"/>
  <c r="J429" i="59"/>
  <c r="J426" i="59"/>
  <c r="J432" i="59"/>
  <c r="J423" i="59"/>
  <c r="J431" i="59"/>
  <c r="L424" i="59"/>
  <c r="L429" i="59"/>
  <c r="L428" i="59"/>
  <c r="L430" i="59"/>
  <c r="L425" i="59"/>
  <c r="L427" i="59"/>
  <c r="L426" i="59"/>
  <c r="L432" i="59"/>
  <c r="L423" i="59"/>
  <c r="L431" i="59"/>
  <c r="AP424" i="59"/>
  <c r="AP429" i="59"/>
  <c r="AP428" i="59"/>
  <c r="AP425" i="59"/>
  <c r="AP430" i="59"/>
  <c r="AP426" i="59"/>
  <c r="AP427" i="59"/>
  <c r="AP423" i="59"/>
  <c r="AP431" i="59"/>
  <c r="AP432" i="59"/>
  <c r="N428" i="59"/>
  <c r="N427" i="59"/>
  <c r="N430" i="59"/>
  <c r="N424" i="59"/>
  <c r="N425" i="59"/>
  <c r="N426" i="59"/>
  <c r="N429" i="59"/>
  <c r="N431" i="59"/>
  <c r="N432" i="59"/>
  <c r="N423" i="59"/>
  <c r="AR428" i="59"/>
  <c r="AR427" i="59"/>
  <c r="AR430" i="59"/>
  <c r="AR429" i="59"/>
  <c r="AR426" i="59"/>
  <c r="AR424" i="59"/>
  <c r="AR425" i="59"/>
  <c r="AR431" i="59"/>
  <c r="AR432" i="59"/>
  <c r="AR423" i="59"/>
  <c r="AO427" i="59"/>
  <c r="AO425" i="59"/>
  <c r="AO424" i="59"/>
  <c r="AO429" i="59"/>
  <c r="AO426" i="59"/>
  <c r="AO428" i="59"/>
  <c r="AO430" i="59"/>
  <c r="AO432" i="59"/>
  <c r="AO423" i="59"/>
  <c r="AO431" i="59"/>
  <c r="W427" i="59"/>
  <c r="W425" i="59"/>
  <c r="W424" i="59"/>
  <c r="W429" i="59"/>
  <c r="W426" i="59"/>
  <c r="W428" i="59"/>
  <c r="W430" i="59"/>
  <c r="W423" i="59"/>
  <c r="W432" i="59"/>
  <c r="W431" i="59"/>
  <c r="AI427" i="59"/>
  <c r="AI425" i="59"/>
  <c r="AI424" i="59"/>
  <c r="AI429" i="59"/>
  <c r="AI426" i="59"/>
  <c r="AI428" i="59"/>
  <c r="AI430" i="59"/>
  <c r="AI423" i="59"/>
  <c r="AI431" i="59"/>
  <c r="AI432" i="59"/>
  <c r="AJ424" i="59"/>
  <c r="AJ429" i="59"/>
  <c r="AJ428" i="59"/>
  <c r="AJ427" i="59"/>
  <c r="AJ426" i="59"/>
  <c r="AJ430" i="59"/>
  <c r="AJ425" i="59"/>
  <c r="AJ423" i="59"/>
  <c r="AJ431" i="59"/>
  <c r="AJ432" i="59"/>
  <c r="M424" i="59"/>
  <c r="M429" i="59"/>
  <c r="M426" i="59"/>
  <c r="M428" i="59"/>
  <c r="M427" i="59"/>
  <c r="M430" i="59"/>
  <c r="M425" i="59"/>
  <c r="M431" i="59"/>
  <c r="M432" i="59"/>
  <c r="M423" i="59"/>
  <c r="U428" i="59"/>
  <c r="U427" i="59"/>
  <c r="U425" i="59"/>
  <c r="U424" i="59"/>
  <c r="U429" i="59"/>
  <c r="U432" i="59"/>
  <c r="U430" i="59"/>
  <c r="U426" i="59"/>
  <c r="U423" i="59"/>
  <c r="U431" i="59"/>
  <c r="AX428" i="59"/>
  <c r="AX427" i="59"/>
  <c r="AX430" i="59"/>
  <c r="AX424" i="59"/>
  <c r="AX425" i="59"/>
  <c r="AX426" i="59"/>
  <c r="AX429" i="59"/>
  <c r="AX431" i="59"/>
  <c r="AX432" i="59"/>
  <c r="AX423" i="59"/>
  <c r="X424" i="59"/>
  <c r="X429" i="59"/>
  <c r="X428" i="59"/>
  <c r="X427" i="59"/>
  <c r="X426" i="59"/>
  <c r="X425" i="59"/>
  <c r="X430" i="59"/>
  <c r="X423" i="59"/>
  <c r="X432" i="59"/>
  <c r="X431" i="59"/>
  <c r="Z214" i="147"/>
  <c r="G213" i="174" a="1"/>
  <c r="G213" i="174" s="1"/>
  <c r="AA214" i="147" s="1"/>
  <c r="Z202" i="147"/>
  <c r="G201" i="174" a="1"/>
  <c r="G201" i="174" s="1"/>
  <c r="AA202" i="147" s="1"/>
  <c r="Z273" i="147"/>
  <c r="G272" i="174" a="1"/>
  <c r="G272" i="174" s="1"/>
  <c r="AA273" i="147" s="1"/>
  <c r="Z114" i="147"/>
  <c r="G113" i="174" a="1"/>
  <c r="G113" i="174" s="1"/>
  <c r="AA114" i="147" s="1"/>
  <c r="Z288" i="147"/>
  <c r="G287" i="174" a="1"/>
  <c r="G287" i="174" s="1"/>
  <c r="AA288" i="147" s="1"/>
  <c r="Z233" i="147"/>
  <c r="G232" i="174" a="1"/>
  <c r="G232" i="174" s="1"/>
  <c r="AA233" i="147" s="1"/>
  <c r="Z197" i="147"/>
  <c r="G196" i="174" a="1"/>
  <c r="G196" i="174" s="1"/>
  <c r="AA197" i="147" s="1"/>
  <c r="Z284" i="147"/>
  <c r="G283" i="174" a="1"/>
  <c r="G283" i="174" s="1"/>
  <c r="AA284" i="147" s="1"/>
  <c r="Z213" i="147"/>
  <c r="G212" i="174" a="1"/>
  <c r="G212" i="174" s="1"/>
  <c r="AA213" i="147" s="1"/>
  <c r="Z198" i="147"/>
  <c r="G197" i="174" a="1"/>
  <c r="G197" i="174" s="1"/>
  <c r="AA198" i="147" s="1"/>
  <c r="Z171" i="147"/>
  <c r="G170" i="174" a="1"/>
  <c r="G170" i="174" s="1"/>
  <c r="AA171" i="147" s="1"/>
  <c r="Z174" i="147"/>
  <c r="G173" i="174" a="1"/>
  <c r="G173" i="174" s="1"/>
  <c r="AA174" i="147" s="1"/>
  <c r="Z232" i="147"/>
  <c r="G231" i="174" a="1"/>
  <c r="G231" i="174" s="1"/>
  <c r="AA232" i="147" s="1"/>
  <c r="Z227" i="147"/>
  <c r="G226" i="174" a="1"/>
  <c r="G226" i="174" s="1"/>
  <c r="AA227" i="147" s="1"/>
  <c r="Z149" i="147"/>
  <c r="G148" i="174" a="1"/>
  <c r="G148" i="174" s="1"/>
  <c r="AA149" i="147" s="1"/>
  <c r="Z99" i="147"/>
  <c r="G98" i="174" a="1"/>
  <c r="G98" i="174" s="1"/>
  <c r="AA99" i="147" s="1"/>
  <c r="Z269" i="147"/>
  <c r="G268" i="174" a="1"/>
  <c r="G268" i="174" s="1"/>
  <c r="AA269" i="147" s="1"/>
  <c r="Z120" i="147"/>
  <c r="G119" i="174" a="1"/>
  <c r="G119" i="174" s="1"/>
  <c r="AA120" i="147" s="1"/>
  <c r="Z184" i="147"/>
  <c r="G183" i="174" a="1"/>
  <c r="G183" i="174" s="1"/>
  <c r="AA184" i="147" s="1"/>
  <c r="Z276" i="147"/>
  <c r="G275" i="174" a="1"/>
  <c r="G275" i="174" s="1"/>
  <c r="AA276" i="147" s="1"/>
  <c r="Z135" i="147"/>
  <c r="G134" i="174" a="1"/>
  <c r="G134" i="174" s="1"/>
  <c r="AA135" i="147" s="1"/>
  <c r="Z36" i="147"/>
  <c r="G35" i="174" a="1"/>
  <c r="G35" i="174" s="1"/>
  <c r="AA36" i="147" s="1"/>
  <c r="Z19" i="147"/>
  <c r="G18" i="174" a="1"/>
  <c r="G18" i="174" s="1"/>
  <c r="AA19" i="147" s="1"/>
  <c r="Z245" i="147"/>
  <c r="G244" i="174" a="1"/>
  <c r="G244" i="174" s="1"/>
  <c r="AA245" i="147" s="1"/>
  <c r="Z75" i="147"/>
  <c r="G74" i="174" a="1"/>
  <c r="G74" i="174" s="1"/>
  <c r="AA75" i="147" s="1"/>
  <c r="Z234" i="147"/>
  <c r="G233" i="174" a="1"/>
  <c r="G233" i="174" s="1"/>
  <c r="AA234" i="147" s="1"/>
  <c r="Z60" i="147"/>
  <c r="G59" i="174" a="1"/>
  <c r="G59" i="174" s="1"/>
  <c r="AA60" i="147" s="1"/>
  <c r="Z133" i="147"/>
  <c r="G132" i="174" a="1"/>
  <c r="G132" i="174" s="1"/>
  <c r="AA133" i="147" s="1"/>
  <c r="Z262" i="147"/>
  <c r="G261" i="174" a="1"/>
  <c r="G261" i="174" s="1"/>
  <c r="AA262" i="147" s="1"/>
  <c r="Z277" i="147"/>
  <c r="G276" i="174" a="1"/>
  <c r="G276" i="174" s="1"/>
  <c r="AA277" i="147" s="1"/>
  <c r="Z281" i="147"/>
  <c r="G280" i="174" a="1"/>
  <c r="G280" i="174" s="1"/>
  <c r="AA281" i="147" s="1"/>
  <c r="Z84" i="147"/>
  <c r="G83" i="174" a="1"/>
  <c r="G83" i="174" s="1"/>
  <c r="AA84" i="147" s="1"/>
  <c r="Z8" i="147"/>
  <c r="G7" i="174" a="1"/>
  <c r="G7" i="174" s="1"/>
  <c r="AA8" i="147" s="1"/>
  <c r="Z210" i="147"/>
  <c r="G209" i="174" a="1"/>
  <c r="G209" i="174" s="1"/>
  <c r="AA210" i="147" s="1"/>
  <c r="Z238" i="147"/>
  <c r="G237" i="174" a="1"/>
  <c r="G237" i="174" s="1"/>
  <c r="AA238" i="147" s="1"/>
  <c r="Z70" i="147"/>
  <c r="G69" i="174" a="1"/>
  <c r="G69" i="174" s="1"/>
  <c r="AA70" i="147" s="1"/>
  <c r="Z152" i="147"/>
  <c r="G151" i="174" a="1"/>
  <c r="G151" i="174" s="1"/>
  <c r="AA152" i="147" s="1"/>
  <c r="Z138" i="147"/>
  <c r="G137" i="174" a="1"/>
  <c r="G137" i="174" s="1"/>
  <c r="AA138" i="147" s="1"/>
  <c r="Z182" i="147"/>
  <c r="G181" i="174" a="1"/>
  <c r="G181" i="174" s="1"/>
  <c r="AA182" i="147" s="1"/>
  <c r="Z113" i="147"/>
  <c r="G112" i="174" a="1"/>
  <c r="G112" i="174" s="1"/>
  <c r="AA113" i="147" s="1"/>
  <c r="Z224" i="147"/>
  <c r="G223" i="174" a="1"/>
  <c r="G223" i="174" s="1"/>
  <c r="AA224" i="147" s="1"/>
  <c r="Z174" i="183"/>
  <c r="G173" i="184" a="1"/>
  <c r="G173" i="184" s="1"/>
  <c r="AA174" i="183" s="1"/>
  <c r="Z208" i="183"/>
  <c r="G207" i="184" a="1"/>
  <c r="G207" i="184" s="1"/>
  <c r="AA208" i="183" s="1"/>
  <c r="Z180" i="183"/>
  <c r="G179" i="184" a="1"/>
  <c r="G179" i="184" s="1"/>
  <c r="AA180" i="183" s="1"/>
  <c r="Z193" i="183"/>
  <c r="G192" i="184" a="1"/>
  <c r="G192" i="184" s="1"/>
  <c r="AA193" i="183" s="1"/>
  <c r="Z197" i="183"/>
  <c r="G196" i="184" a="1"/>
  <c r="G196" i="184" s="1"/>
  <c r="AA197" i="183" s="1"/>
  <c r="Z178" i="183"/>
  <c r="G177" i="184" a="1"/>
  <c r="G177" i="184" s="1"/>
  <c r="AA178" i="183" s="1"/>
  <c r="Z204" i="183"/>
  <c r="G203" i="184" a="1"/>
  <c r="G203" i="184" s="1"/>
  <c r="AA204" i="183" s="1"/>
  <c r="Z203" i="183"/>
  <c r="G202" i="184" a="1"/>
  <c r="G202" i="184" s="1"/>
  <c r="AA203" i="183" s="1"/>
  <c r="Z181" i="183"/>
  <c r="G180" i="184" a="1"/>
  <c r="G180" i="184" s="1"/>
  <c r="AA181" i="183" s="1"/>
  <c r="Z200" i="183"/>
  <c r="G199" i="184" a="1"/>
  <c r="G199" i="184" s="1"/>
  <c r="AA200" i="183" s="1"/>
  <c r="Z277" i="183"/>
  <c r="G276" i="184" a="1"/>
  <c r="G276" i="184" s="1"/>
  <c r="AA277" i="183" s="1"/>
  <c r="Z292" i="183"/>
  <c r="G291" i="184" a="1"/>
  <c r="G291" i="184" s="1"/>
  <c r="AA292" i="183" s="1"/>
  <c r="Z266" i="183"/>
  <c r="G265" i="184" a="1"/>
  <c r="G265" i="184" s="1"/>
  <c r="AA266" i="183" s="1"/>
  <c r="Z269" i="183"/>
  <c r="G268" i="184" a="1"/>
  <c r="G268" i="184" s="1"/>
  <c r="AA269" i="183" s="1"/>
  <c r="Z271" i="183"/>
  <c r="G270" i="184" a="1"/>
  <c r="G270" i="184" s="1"/>
  <c r="AA271" i="183" s="1"/>
  <c r="Z268" i="183"/>
  <c r="G267" i="184" a="1"/>
  <c r="G267" i="184" s="1"/>
  <c r="AA268" i="183" s="1"/>
  <c r="Z275" i="183"/>
  <c r="G274" i="184" a="1"/>
  <c r="G274" i="184" s="1"/>
  <c r="AA275" i="183" s="1"/>
  <c r="Z227" i="183"/>
  <c r="G226" i="184" a="1"/>
  <c r="G226" i="184" s="1"/>
  <c r="AA227" i="183" s="1"/>
  <c r="Z273" i="183"/>
  <c r="G272" i="184" a="1"/>
  <c r="G272" i="184" s="1"/>
  <c r="AA273" i="183" s="1"/>
  <c r="Z236" i="183"/>
  <c r="G235" i="184" a="1"/>
  <c r="G235" i="184" s="1"/>
  <c r="AA236" i="183" s="1"/>
  <c r="Z233" i="183"/>
  <c r="G232" i="184" a="1"/>
  <c r="G232" i="184" s="1"/>
  <c r="AA233" i="183" s="1"/>
  <c r="Z222" i="183"/>
  <c r="G221" i="184" a="1"/>
  <c r="G221" i="184" s="1"/>
  <c r="AA222" i="183" s="1"/>
  <c r="Z217" i="183"/>
  <c r="G216" i="184" a="1"/>
  <c r="G216" i="184" s="1"/>
  <c r="AA217" i="183" s="1"/>
  <c r="Z254" i="183"/>
  <c r="G253" i="184" a="1"/>
  <c r="G253" i="184" s="1"/>
  <c r="AA254" i="183" s="1"/>
  <c r="Z249" i="183"/>
  <c r="G248" i="184" a="1"/>
  <c r="G248" i="184" s="1"/>
  <c r="AA249" i="183" s="1"/>
  <c r="Z300" i="183"/>
  <c r="G299" i="184" a="1"/>
  <c r="G299" i="184" s="1"/>
  <c r="AA300" i="183" s="1"/>
  <c r="Z296" i="147"/>
  <c r="G295" i="174" a="1"/>
  <c r="G295" i="174" s="1"/>
  <c r="AA296" i="147" s="1"/>
  <c r="Z279" i="147"/>
  <c r="G278" i="174" a="1"/>
  <c r="G278" i="174" s="1"/>
  <c r="AA279" i="147" s="1"/>
  <c r="Z145" i="147"/>
  <c r="G144" i="174" a="1"/>
  <c r="G144" i="174" s="1"/>
  <c r="AA145" i="147" s="1"/>
  <c r="Z187" i="147"/>
  <c r="G186" i="174" a="1"/>
  <c r="G186" i="174" s="1"/>
  <c r="AA187" i="147" s="1"/>
  <c r="Z116" i="147"/>
  <c r="G115" i="174" a="1"/>
  <c r="G115" i="174" s="1"/>
  <c r="AA116" i="147" s="1"/>
  <c r="Z160" i="147"/>
  <c r="G159" i="174" a="1"/>
  <c r="G159" i="174" s="1"/>
  <c r="AA160" i="147" s="1"/>
  <c r="Z147" i="147"/>
  <c r="G146" i="174" a="1"/>
  <c r="G146" i="174" s="1"/>
  <c r="AA147" i="147" s="1"/>
  <c r="Z207" i="147"/>
  <c r="G206" i="174" a="1"/>
  <c r="G206" i="174" s="1"/>
  <c r="AA207" i="147" s="1"/>
  <c r="Z278" i="147"/>
  <c r="G277" i="174" a="1"/>
  <c r="G277" i="174" s="1"/>
  <c r="AA278" i="147" s="1"/>
  <c r="Z141" i="147"/>
  <c r="O44" i="147" s="1"/>
  <c r="G140" i="174" a="1"/>
  <c r="G140" i="174" s="1"/>
  <c r="AA141" i="147" s="1"/>
  <c r="P44" i="147" s="1"/>
  <c r="Z292" i="147"/>
  <c r="G291" i="174" a="1"/>
  <c r="G291" i="174" s="1"/>
  <c r="AA292" i="147" s="1"/>
  <c r="Z236" i="147"/>
  <c r="G235" i="174" a="1"/>
  <c r="G235" i="174" s="1"/>
  <c r="AA236" i="147" s="1"/>
  <c r="Z254" i="147"/>
  <c r="G253" i="174" a="1"/>
  <c r="G253" i="174" s="1"/>
  <c r="AA254" i="147" s="1"/>
  <c r="Z115" i="147"/>
  <c r="G114" i="174" a="1"/>
  <c r="G114" i="174" s="1"/>
  <c r="AA115" i="147" s="1"/>
  <c r="Z110" i="147"/>
  <c r="G109" i="174" a="1"/>
  <c r="G109" i="174" s="1"/>
  <c r="AA110" i="147" s="1"/>
  <c r="Z230" i="147"/>
  <c r="G229" i="174" a="1"/>
  <c r="G229" i="174" s="1"/>
  <c r="AA230" i="147" s="1"/>
  <c r="Z175" i="147"/>
  <c r="G174" i="174" a="1"/>
  <c r="G174" i="174" s="1"/>
  <c r="AA175" i="147" s="1"/>
  <c r="Z208" i="147"/>
  <c r="G207" i="174" a="1"/>
  <c r="G207" i="174" s="1"/>
  <c r="AA208" i="147" s="1"/>
  <c r="Z190" i="147"/>
  <c r="G189" i="174" a="1"/>
  <c r="G189" i="174" s="1"/>
  <c r="AA190" i="147" s="1"/>
  <c r="Z164" i="147"/>
  <c r="G163" i="174" a="1"/>
  <c r="G163" i="174" s="1"/>
  <c r="AA164" i="147" s="1"/>
  <c r="Z263" i="147"/>
  <c r="G262" i="174" a="1"/>
  <c r="G262" i="174" s="1"/>
  <c r="AA263" i="147" s="1"/>
  <c r="Z101" i="147"/>
  <c r="G100" i="174" a="1"/>
  <c r="G100" i="174" s="1"/>
  <c r="AA101" i="147" s="1"/>
  <c r="Z204" i="147"/>
  <c r="G203" i="174" a="1"/>
  <c r="G203" i="174" s="1"/>
  <c r="AA204" i="147" s="1"/>
  <c r="Z66" i="147"/>
  <c r="G65" i="174" a="1"/>
  <c r="G65" i="174" s="1"/>
  <c r="AA66" i="147" s="1"/>
  <c r="Z139" i="147"/>
  <c r="G138" i="174" a="1"/>
  <c r="G138" i="174" s="1"/>
  <c r="AA139" i="147" s="1"/>
  <c r="Z247" i="147"/>
  <c r="G246" i="174" a="1"/>
  <c r="G246" i="174" s="1"/>
  <c r="AA247" i="147" s="1"/>
  <c r="Z250" i="147"/>
  <c r="G249" i="174" a="1"/>
  <c r="G249" i="174" s="1"/>
  <c r="AA250" i="147" s="1"/>
  <c r="Z242" i="147"/>
  <c r="G241" i="174" a="1"/>
  <c r="G241" i="174" s="1"/>
  <c r="AA242" i="147" s="1"/>
  <c r="Z211" i="147"/>
  <c r="G210" i="174" a="1"/>
  <c r="G210" i="174" s="1"/>
  <c r="AA211" i="147" s="1"/>
  <c r="Z191" i="147"/>
  <c r="G190" i="174" a="1"/>
  <c r="G190" i="174" s="1"/>
  <c r="AA191" i="147" s="1"/>
  <c r="Z29" i="147"/>
  <c r="G28" i="174" a="1"/>
  <c r="G28" i="174" s="1"/>
  <c r="AA29" i="147" s="1"/>
  <c r="Z18" i="147"/>
  <c r="G17" i="174" a="1"/>
  <c r="G17" i="174" s="1"/>
  <c r="AA18" i="147" s="1"/>
  <c r="Z98" i="147"/>
  <c r="G97" i="174" a="1"/>
  <c r="G97" i="174" s="1"/>
  <c r="AA98" i="147" s="1"/>
  <c r="Z108" i="147"/>
  <c r="G107" i="174" a="1"/>
  <c r="G107" i="174" s="1"/>
  <c r="AA108" i="147" s="1"/>
  <c r="Z94" i="147"/>
  <c r="G93" i="174" a="1"/>
  <c r="G93" i="174" s="1"/>
  <c r="AA94" i="147" s="1"/>
  <c r="Z286" i="147"/>
  <c r="G285" i="174" a="1"/>
  <c r="G285" i="174" s="1"/>
  <c r="AA286" i="147" s="1"/>
  <c r="Z128" i="147"/>
  <c r="G127" i="174" a="1"/>
  <c r="G127" i="174" s="1"/>
  <c r="AA128" i="147" s="1"/>
  <c r="Z93" i="147"/>
  <c r="G92" i="174" a="1"/>
  <c r="G92" i="174" s="1"/>
  <c r="AA93" i="147" s="1"/>
  <c r="Z143" i="147"/>
  <c r="G142" i="174" a="1"/>
  <c r="G142" i="174" s="1"/>
  <c r="AA143" i="147" s="1"/>
  <c r="Z166" i="147"/>
  <c r="G165" i="174" a="1"/>
  <c r="G165" i="174" s="1"/>
  <c r="AA166" i="147" s="1"/>
  <c r="Z153" i="147"/>
  <c r="G152" i="174" a="1"/>
  <c r="G152" i="174" s="1"/>
  <c r="AA153" i="147" s="1"/>
  <c r="Z165" i="183"/>
  <c r="G164" i="184" a="1"/>
  <c r="G164" i="184" s="1"/>
  <c r="AA165" i="183" s="1"/>
  <c r="Z170" i="183"/>
  <c r="G169" i="184" a="1"/>
  <c r="G169" i="184" s="1"/>
  <c r="AA170" i="183" s="1"/>
  <c r="Z201" i="183"/>
  <c r="G200" i="184" a="1"/>
  <c r="G200" i="184" s="1"/>
  <c r="AA201" i="183" s="1"/>
  <c r="Z190" i="183"/>
  <c r="G189" i="184" a="1"/>
  <c r="G189" i="184" s="1"/>
  <c r="AA190" i="183" s="1"/>
  <c r="Z198" i="183"/>
  <c r="G197" i="184" a="1"/>
  <c r="G197" i="184" s="1"/>
  <c r="AA198" i="183" s="1"/>
  <c r="Z206" i="183"/>
  <c r="G205" i="184" a="1"/>
  <c r="G205" i="184" s="1"/>
  <c r="AA206" i="183" s="1"/>
  <c r="Z182" i="183"/>
  <c r="G181" i="184" a="1"/>
  <c r="G181" i="184" s="1"/>
  <c r="AA182" i="183" s="1"/>
  <c r="Z259" i="183"/>
  <c r="G258" i="184" a="1"/>
  <c r="G258" i="184" s="1"/>
  <c r="AA259" i="183" s="1"/>
  <c r="Z274" i="183"/>
  <c r="G273" i="184" a="1"/>
  <c r="G273" i="184" s="1"/>
  <c r="AA274" i="183" s="1"/>
  <c r="Z307" i="183"/>
  <c r="G306" i="184" a="1"/>
  <c r="G306" i="184" s="1"/>
  <c r="AA307" i="183" s="1"/>
  <c r="Z288" i="183"/>
  <c r="G287" i="184" a="1"/>
  <c r="G287" i="184" s="1"/>
  <c r="AA288" i="183" s="1"/>
  <c r="Z291" i="183"/>
  <c r="G290" i="184" a="1"/>
  <c r="G290" i="184" s="1"/>
  <c r="AA291" i="183" s="1"/>
  <c r="Z270" i="183"/>
  <c r="G269" i="184" a="1"/>
  <c r="G269" i="184" s="1"/>
  <c r="AA270" i="183" s="1"/>
  <c r="Z257" i="183"/>
  <c r="G256" i="184" a="1"/>
  <c r="G256" i="184" s="1"/>
  <c r="AA257" i="183" s="1"/>
  <c r="Z218" i="183"/>
  <c r="G217" i="184" a="1"/>
  <c r="G217" i="184" s="1"/>
  <c r="AA218" i="183" s="1"/>
  <c r="Z278" i="183"/>
  <c r="G277" i="184" a="1"/>
  <c r="G277" i="184" s="1"/>
  <c r="AA278" i="183" s="1"/>
  <c r="Z239" i="183"/>
  <c r="G238" i="184" a="1"/>
  <c r="G238" i="184" s="1"/>
  <c r="AA239" i="183" s="1"/>
  <c r="Z238" i="183"/>
  <c r="G237" i="184" a="1"/>
  <c r="G237" i="184" s="1"/>
  <c r="AA238" i="183" s="1"/>
  <c r="Z248" i="183"/>
  <c r="G247" i="184" a="1"/>
  <c r="G247" i="184" s="1"/>
  <c r="AA248" i="183" s="1"/>
  <c r="Z223" i="183"/>
  <c r="G222" i="184" a="1"/>
  <c r="G222" i="184" s="1"/>
  <c r="AA223" i="183" s="1"/>
  <c r="Z255" i="183"/>
  <c r="G254" i="184" a="1"/>
  <c r="G254" i="184" s="1"/>
  <c r="AA255" i="183" s="1"/>
  <c r="Z299" i="183"/>
  <c r="G298" i="184" a="1"/>
  <c r="G298" i="184" s="1"/>
  <c r="AA299" i="183" s="1"/>
  <c r="Z299" i="147"/>
  <c r="G298" i="174" a="1"/>
  <c r="G298" i="174" s="1"/>
  <c r="AA299" i="147" s="1"/>
  <c r="Z303" i="147"/>
  <c r="G302" i="174" a="1"/>
  <c r="G302" i="174" s="1"/>
  <c r="AA303" i="147" s="1"/>
  <c r="Z104" i="147"/>
  <c r="G103" i="174" a="1"/>
  <c r="G103" i="174" s="1"/>
  <c r="AA104" i="147" s="1"/>
  <c r="Z226" i="147"/>
  <c r="G225" i="174" a="1"/>
  <c r="G225" i="174" s="1"/>
  <c r="AA226" i="147" s="1"/>
  <c r="Z159" i="147"/>
  <c r="G158" i="174" a="1"/>
  <c r="G158" i="174" s="1"/>
  <c r="AA159" i="147" s="1"/>
  <c r="Z275" i="147"/>
  <c r="G274" i="174" a="1"/>
  <c r="G274" i="174" s="1"/>
  <c r="AA275" i="147" s="1"/>
  <c r="Z189" i="147"/>
  <c r="G188" i="174" a="1"/>
  <c r="G188" i="174" s="1"/>
  <c r="AA189" i="147" s="1"/>
  <c r="Z129" i="147"/>
  <c r="G128" i="174" a="1"/>
  <c r="G128" i="174" s="1"/>
  <c r="AA129" i="147" s="1"/>
  <c r="Z265" i="147"/>
  <c r="G264" i="174" a="1"/>
  <c r="G264" i="174" s="1"/>
  <c r="AA265" i="147" s="1"/>
  <c r="Z228" i="147"/>
  <c r="G227" i="174" a="1"/>
  <c r="G227" i="174" s="1"/>
  <c r="AA228" i="147" s="1"/>
  <c r="Z150" i="147"/>
  <c r="G149" i="174" a="1"/>
  <c r="G149" i="174" s="1"/>
  <c r="AA150" i="147" s="1"/>
  <c r="Z223" i="147"/>
  <c r="G222" i="174" a="1"/>
  <c r="G222" i="174" s="1"/>
  <c r="AA223" i="147" s="1"/>
  <c r="Z163" i="147"/>
  <c r="G162" i="174" a="1"/>
  <c r="G162" i="174" s="1"/>
  <c r="AA163" i="147" s="1"/>
  <c r="Z165" i="147"/>
  <c r="G164" i="174" a="1"/>
  <c r="G164" i="174" s="1"/>
  <c r="AA165" i="147" s="1"/>
  <c r="Z185" i="147"/>
  <c r="G184" i="174" a="1"/>
  <c r="G184" i="174" s="1"/>
  <c r="AA185" i="147" s="1"/>
  <c r="Z179" i="147"/>
  <c r="G178" i="174" a="1"/>
  <c r="G178" i="174" s="1"/>
  <c r="AA179" i="147" s="1"/>
  <c r="Z112" i="147"/>
  <c r="G111" i="174" a="1"/>
  <c r="G111" i="174" s="1"/>
  <c r="AA112" i="147" s="1"/>
  <c r="Z156" i="147"/>
  <c r="G155" i="174" a="1"/>
  <c r="G155" i="174" s="1"/>
  <c r="AA156" i="147" s="1"/>
  <c r="Z255" i="147"/>
  <c r="O40" i="147" s="1"/>
  <c r="G254" i="174" a="1"/>
  <c r="G254" i="174" s="1"/>
  <c r="AA255" i="147" s="1"/>
  <c r="Z170" i="147"/>
  <c r="G169" i="174" a="1"/>
  <c r="G169" i="174" s="1"/>
  <c r="AA170" i="147" s="1"/>
  <c r="Z271" i="147"/>
  <c r="G270" i="174" a="1"/>
  <c r="G270" i="174" s="1"/>
  <c r="AA271" i="147" s="1"/>
  <c r="Z132" i="147"/>
  <c r="G131" i="174" a="1"/>
  <c r="G131" i="174" s="1"/>
  <c r="AA132" i="147" s="1"/>
  <c r="Z178" i="147"/>
  <c r="G177" i="174" a="1"/>
  <c r="G177" i="174" s="1"/>
  <c r="AA178" i="147" s="1"/>
  <c r="Z136" i="147"/>
  <c r="G135" i="174" a="1"/>
  <c r="G135" i="174" s="1"/>
  <c r="AA136" i="147" s="1"/>
  <c r="Z13" i="147"/>
  <c r="G12" i="174" a="1"/>
  <c r="G12" i="174" s="1"/>
  <c r="AA13" i="147" s="1"/>
  <c r="Z246" i="147"/>
  <c r="G245" i="174" a="1"/>
  <c r="G245" i="174" s="1"/>
  <c r="AA246" i="147" s="1"/>
  <c r="Z241" i="147"/>
  <c r="G240" i="174" a="1"/>
  <c r="G240" i="174" s="1"/>
  <c r="AA241" i="147" s="1"/>
  <c r="Z35" i="147"/>
  <c r="G34" i="174" a="1"/>
  <c r="G34" i="174" s="1"/>
  <c r="AA35" i="147" s="1"/>
  <c r="Z248" i="147"/>
  <c r="G247" i="174" a="1"/>
  <c r="G247" i="174" s="1"/>
  <c r="AA248" i="147" s="1"/>
  <c r="Z45" i="147"/>
  <c r="G44" i="174" a="1"/>
  <c r="G44" i="174" s="1"/>
  <c r="AA45" i="147" s="1"/>
  <c r="Z148" i="147"/>
  <c r="G147" i="174" a="1"/>
  <c r="G147" i="174" s="1"/>
  <c r="AA148" i="147" s="1"/>
  <c r="Z209" i="147"/>
  <c r="G208" i="174" a="1"/>
  <c r="G208" i="174" s="1"/>
  <c r="AA209" i="147" s="1"/>
  <c r="Z65" i="147"/>
  <c r="G64" i="174" a="1"/>
  <c r="G64" i="174" s="1"/>
  <c r="AA65" i="147" s="1"/>
  <c r="Z225" i="147"/>
  <c r="G224" i="174" a="1"/>
  <c r="G224" i="174" s="1"/>
  <c r="AA225" i="147" s="1"/>
  <c r="Z122" i="147"/>
  <c r="G121" i="174" a="1"/>
  <c r="G121" i="174" s="1"/>
  <c r="AA122" i="147" s="1"/>
  <c r="Z79" i="147"/>
  <c r="G78" i="174" a="1"/>
  <c r="G78" i="174" s="1"/>
  <c r="AA79" i="147" s="1"/>
  <c r="Z17" i="147"/>
  <c r="G16" i="174" a="1"/>
  <c r="G16" i="174" s="1"/>
  <c r="AA17" i="147" s="1"/>
  <c r="Z49" i="147"/>
  <c r="G48" i="174" a="1"/>
  <c r="G48" i="174" s="1"/>
  <c r="AA49" i="147" s="1"/>
  <c r="Z137" i="147"/>
  <c r="G136" i="174" a="1"/>
  <c r="G136" i="174" s="1"/>
  <c r="AA137" i="147" s="1"/>
  <c r="Z167" i="147"/>
  <c r="G166" i="174" a="1"/>
  <c r="G166" i="174" s="1"/>
  <c r="AA167" i="147" s="1"/>
  <c r="Z239" i="147"/>
  <c r="G238" i="174" a="1"/>
  <c r="G238" i="174" s="1"/>
  <c r="AA239" i="147" s="1"/>
  <c r="Z24" i="147"/>
  <c r="G23" i="174" a="1"/>
  <c r="G23" i="174" s="1"/>
  <c r="AA24" i="147" s="1"/>
  <c r="Z295" i="147"/>
  <c r="G294" i="174" a="1"/>
  <c r="G294" i="174" s="1"/>
  <c r="AA295" i="147" s="1"/>
  <c r="Z50" i="147"/>
  <c r="G49" i="174" a="1"/>
  <c r="G49" i="174" s="1"/>
  <c r="AA50" i="147" s="1"/>
  <c r="Z189" i="183"/>
  <c r="G188" i="184" a="1"/>
  <c r="G188" i="184" s="1"/>
  <c r="AA189" i="183" s="1"/>
  <c r="Z207" i="183"/>
  <c r="G206" i="184" a="1"/>
  <c r="G206" i="184" s="1"/>
  <c r="AA207" i="183" s="1"/>
  <c r="Z171" i="183"/>
  <c r="G170" i="184" a="1"/>
  <c r="G170" i="184" s="1"/>
  <c r="AA171" i="183" s="1"/>
  <c r="Z192" i="183"/>
  <c r="G191" i="184" a="1"/>
  <c r="G191" i="184" s="1"/>
  <c r="AA192" i="183" s="1"/>
  <c r="Z199" i="183"/>
  <c r="G198" i="184" a="1"/>
  <c r="G198" i="184" s="1"/>
  <c r="AA199" i="183" s="1"/>
  <c r="Z191" i="183"/>
  <c r="G190" i="184" a="1"/>
  <c r="G190" i="184" s="1"/>
  <c r="AA191" i="183" s="1"/>
  <c r="Z267" i="183"/>
  <c r="G266" i="184" a="1"/>
  <c r="G266" i="184" s="1"/>
  <c r="AA267" i="183" s="1"/>
  <c r="Z256" i="183"/>
  <c r="G255" i="184" a="1"/>
  <c r="G255" i="184" s="1"/>
  <c r="AA256" i="183" s="1"/>
  <c r="Z260" i="183"/>
  <c r="G259" i="184" a="1"/>
  <c r="G259" i="184" s="1"/>
  <c r="AA260" i="183" s="1"/>
  <c r="Z281" i="183"/>
  <c r="G280" i="184" a="1"/>
  <c r="G280" i="184" s="1"/>
  <c r="AA281" i="183" s="1"/>
  <c r="Z246" i="183"/>
  <c r="G245" i="184" a="1"/>
  <c r="G245" i="184" s="1"/>
  <c r="AA246" i="183" s="1"/>
  <c r="Z285" i="183"/>
  <c r="G284" i="184" a="1"/>
  <c r="G284" i="184" s="1"/>
  <c r="AA285" i="183" s="1"/>
  <c r="Z264" i="183"/>
  <c r="G263" i="184" a="1"/>
  <c r="G263" i="184" s="1"/>
  <c r="AA264" i="183" s="1"/>
  <c r="Z280" i="183"/>
  <c r="G279" i="184" a="1"/>
  <c r="G279" i="184" s="1"/>
  <c r="AA280" i="183" s="1"/>
  <c r="Z272" i="183"/>
  <c r="G271" i="184" a="1"/>
  <c r="G271" i="184" s="1"/>
  <c r="AA272" i="183" s="1"/>
  <c r="Z228" i="183"/>
  <c r="G227" i="184" a="1"/>
  <c r="G227" i="184" s="1"/>
  <c r="AA228" i="183" s="1"/>
  <c r="Z213" i="183"/>
  <c r="G212" i="184" a="1"/>
  <c r="G212" i="184" s="1"/>
  <c r="AA213" i="183" s="1"/>
  <c r="Z250" i="183"/>
  <c r="G249" i="184" a="1"/>
  <c r="G249" i="184" s="1"/>
  <c r="AA250" i="183" s="1"/>
  <c r="Z231" i="183"/>
  <c r="G230" i="184" a="1"/>
  <c r="G230" i="184" s="1"/>
  <c r="AA231" i="183" s="1"/>
  <c r="Z230" i="183"/>
  <c r="G229" i="184" a="1"/>
  <c r="G229" i="184" s="1"/>
  <c r="AA230" i="183" s="1"/>
  <c r="Z305" i="183"/>
  <c r="G304" i="184" a="1"/>
  <c r="G304" i="184" s="1"/>
  <c r="AA305" i="183" s="1"/>
  <c r="Z303" i="183"/>
  <c r="G302" i="184" a="1"/>
  <c r="G302" i="184" s="1"/>
  <c r="AA303" i="183" s="1"/>
  <c r="Z302" i="183"/>
  <c r="G301" i="184" a="1"/>
  <c r="G301" i="184" s="1"/>
  <c r="AA302" i="183" s="1"/>
  <c r="Z306" i="183"/>
  <c r="G305" i="184" a="1"/>
  <c r="G305" i="184" s="1"/>
  <c r="AA306" i="183" s="1"/>
  <c r="Z180" i="147"/>
  <c r="G179" i="174" a="1"/>
  <c r="G179" i="174" s="1"/>
  <c r="AA180" i="147" s="1"/>
  <c r="Z290" i="147"/>
  <c r="G289" i="174" a="1"/>
  <c r="G289" i="174" s="1"/>
  <c r="AA290" i="147" s="1"/>
  <c r="Z140" i="147"/>
  <c r="G139" i="174" a="1"/>
  <c r="G139" i="174" s="1"/>
  <c r="AA140" i="147" s="1"/>
  <c r="Z199" i="147"/>
  <c r="G198" i="174" a="1"/>
  <c r="G198" i="174" s="1"/>
  <c r="AA199" i="147" s="1"/>
  <c r="Z270" i="147"/>
  <c r="G269" i="174" a="1"/>
  <c r="G269" i="174" s="1"/>
  <c r="AA270" i="147" s="1"/>
  <c r="Z216" i="147"/>
  <c r="G215" i="174" a="1"/>
  <c r="G215" i="174" s="1"/>
  <c r="AA216" i="147" s="1"/>
  <c r="Z293" i="147"/>
  <c r="G292" i="174" a="1"/>
  <c r="G292" i="174" s="1"/>
  <c r="AA293" i="147" s="1"/>
  <c r="Z231" i="147"/>
  <c r="G230" i="174" a="1"/>
  <c r="G230" i="174" s="1"/>
  <c r="AA231" i="147" s="1"/>
  <c r="Z102" i="147"/>
  <c r="G101" i="174" a="1"/>
  <c r="G101" i="174" s="1"/>
  <c r="AA102" i="147" s="1"/>
  <c r="Z289" i="147"/>
  <c r="G288" i="174" a="1"/>
  <c r="G288" i="174" s="1"/>
  <c r="AA289" i="147" s="1"/>
  <c r="Z131" i="147"/>
  <c r="G130" i="174" a="1"/>
  <c r="G130" i="174" s="1"/>
  <c r="AA131" i="147" s="1"/>
  <c r="Z134" i="147"/>
  <c r="G133" i="174" a="1"/>
  <c r="G133" i="174" s="1"/>
  <c r="AA134" i="147" s="1"/>
  <c r="Z264" i="147"/>
  <c r="G263" i="174" a="1"/>
  <c r="G263" i="174" s="1"/>
  <c r="AA264" i="147" s="1"/>
  <c r="Z259" i="147"/>
  <c r="G258" i="174" a="1"/>
  <c r="G258" i="174" s="1"/>
  <c r="AA259" i="147" s="1"/>
  <c r="Z183" i="147"/>
  <c r="G182" i="174" a="1"/>
  <c r="G182" i="174" s="1"/>
  <c r="AA183" i="147" s="1"/>
  <c r="Z125" i="147"/>
  <c r="O7" i="147" s="1"/>
  <c r="G124" i="174" a="1"/>
  <c r="G124" i="174" s="1"/>
  <c r="AA125" i="147" s="1"/>
  <c r="Z235" i="147"/>
  <c r="G234" i="174" a="1"/>
  <c r="G234" i="174" s="1"/>
  <c r="AA235" i="147" s="1"/>
  <c r="Z96" i="147"/>
  <c r="G95" i="174" a="1"/>
  <c r="G95" i="174" s="1"/>
  <c r="AA96" i="147" s="1"/>
  <c r="Z217" i="147"/>
  <c r="G216" i="174" a="1"/>
  <c r="G216" i="174" s="1"/>
  <c r="AA217" i="147" s="1"/>
  <c r="Z155" i="147"/>
  <c r="G154" i="174" a="1"/>
  <c r="G154" i="174" s="1"/>
  <c r="AA155" i="147" s="1"/>
  <c r="Z258" i="147"/>
  <c r="G257" i="174" a="1"/>
  <c r="G257" i="174" s="1"/>
  <c r="AA258" i="147" s="1"/>
  <c r="Z47" i="147"/>
  <c r="G46" i="174" a="1"/>
  <c r="G46" i="174" s="1"/>
  <c r="AA47" i="147" s="1"/>
  <c r="Z249" i="147"/>
  <c r="G248" i="174" a="1"/>
  <c r="G248" i="174" s="1"/>
  <c r="AA249" i="147" s="1"/>
  <c r="Z51" i="147"/>
  <c r="G50" i="174" a="1"/>
  <c r="G50" i="174" s="1"/>
  <c r="AA51" i="147" s="1"/>
  <c r="Z251" i="147"/>
  <c r="G250" i="174" a="1"/>
  <c r="G250" i="174" s="1"/>
  <c r="AA251" i="147" s="1"/>
  <c r="Z103" i="147"/>
  <c r="G102" i="174" a="1"/>
  <c r="G102" i="174" s="1"/>
  <c r="AA103" i="147" s="1"/>
  <c r="Z177" i="147"/>
  <c r="G176" i="174" a="1"/>
  <c r="G176" i="174" s="1"/>
  <c r="AA177" i="147" s="1"/>
  <c r="Z89" i="147"/>
  <c r="G88" i="174" a="1"/>
  <c r="G88" i="174" s="1"/>
  <c r="AA89" i="147" s="1"/>
  <c r="Z157" i="147"/>
  <c r="G156" i="174" a="1"/>
  <c r="G156" i="174" s="1"/>
  <c r="AA157" i="147" s="1"/>
  <c r="Z80" i="147"/>
  <c r="G79" i="174" a="1"/>
  <c r="G79" i="174" s="1"/>
  <c r="AA80" i="147" s="1"/>
  <c r="Z266" i="147"/>
  <c r="G265" i="174" a="1"/>
  <c r="G265" i="174" s="1"/>
  <c r="AA266" i="147" s="1"/>
  <c r="Z307" i="147"/>
  <c r="G306" i="174" a="1"/>
  <c r="G306" i="174" s="1"/>
  <c r="AA307" i="147" s="1"/>
  <c r="Z282" i="147"/>
  <c r="G281" i="174" a="1"/>
  <c r="G281" i="174" s="1"/>
  <c r="AA282" i="147" s="1"/>
  <c r="Z267" i="147"/>
  <c r="G266" i="174" a="1"/>
  <c r="G266" i="174" s="1"/>
  <c r="AA267" i="147" s="1"/>
  <c r="Z172" i="147"/>
  <c r="G171" i="174" a="1"/>
  <c r="G171" i="174" s="1"/>
  <c r="AA172" i="147" s="1"/>
  <c r="Z169" i="183"/>
  <c r="G168" i="184" a="1"/>
  <c r="G168" i="184" s="1"/>
  <c r="AA169" i="183" s="1"/>
  <c r="Z194" i="183"/>
  <c r="G193" i="184" a="1"/>
  <c r="G193" i="184" s="1"/>
  <c r="AA194" i="183" s="1"/>
  <c r="Z202" i="183"/>
  <c r="G201" i="184" a="1"/>
  <c r="G201" i="184" s="1"/>
  <c r="AA202" i="183" s="1"/>
  <c r="Z173" i="183"/>
  <c r="G172" i="184" a="1"/>
  <c r="G172" i="184" s="1"/>
  <c r="AA173" i="183" s="1"/>
  <c r="Z177" i="183"/>
  <c r="G176" i="184" a="1"/>
  <c r="G176" i="184" s="1"/>
  <c r="AA177" i="183" s="1"/>
  <c r="Z196" i="183"/>
  <c r="G195" i="184" a="1"/>
  <c r="G195" i="184" s="1"/>
  <c r="AA196" i="183" s="1"/>
  <c r="Z186" i="183"/>
  <c r="G185" i="184" a="1"/>
  <c r="G185" i="184" s="1"/>
  <c r="AA186" i="183" s="1"/>
  <c r="Z209" i="183"/>
  <c r="G208" i="184" a="1"/>
  <c r="G208" i="184" s="1"/>
  <c r="AA209" i="183" s="1"/>
  <c r="Z244" i="183"/>
  <c r="G243" i="184" a="1"/>
  <c r="G243" i="184" s="1"/>
  <c r="AA244" i="183" s="1"/>
  <c r="Z282" i="183"/>
  <c r="G281" i="184" a="1"/>
  <c r="G281" i="184" s="1"/>
  <c r="AA282" i="183" s="1"/>
  <c r="Z240" i="183"/>
  <c r="G239" i="184" a="1"/>
  <c r="G239" i="184" s="1"/>
  <c r="AA240" i="183" s="1"/>
  <c r="Z263" i="183"/>
  <c r="G262" i="184" a="1"/>
  <c r="G262" i="184" s="1"/>
  <c r="AA263" i="183" s="1"/>
  <c r="Z221" i="183"/>
  <c r="G220" i="184" a="1"/>
  <c r="G220" i="184" s="1"/>
  <c r="AA221" i="183" s="1"/>
  <c r="Z290" i="183"/>
  <c r="G289" i="184" a="1"/>
  <c r="G289" i="184" s="1"/>
  <c r="AA290" i="183" s="1"/>
  <c r="Z283" i="183"/>
  <c r="G282" i="184" a="1"/>
  <c r="G282" i="184" s="1"/>
  <c r="AA283" i="183" s="1"/>
  <c r="Z262" i="183"/>
  <c r="G261" i="184" a="1"/>
  <c r="G261" i="184" s="1"/>
  <c r="AA262" i="183" s="1"/>
  <c r="Z220" i="183"/>
  <c r="G219" i="184" a="1"/>
  <c r="G219" i="184" s="1"/>
  <c r="AA220" i="183" s="1"/>
  <c r="Z235" i="183"/>
  <c r="G234" i="184" a="1"/>
  <c r="G234" i="184" s="1"/>
  <c r="AA235" i="183" s="1"/>
  <c r="Z229" i="183"/>
  <c r="G228" i="184" a="1"/>
  <c r="G228" i="184" s="1"/>
  <c r="AA229" i="183" s="1"/>
  <c r="Z247" i="183"/>
  <c r="G246" i="184" a="1"/>
  <c r="G246" i="184" s="1"/>
  <c r="AA247" i="183" s="1"/>
  <c r="Z232" i="183"/>
  <c r="G231" i="184" a="1"/>
  <c r="G231" i="184" s="1"/>
  <c r="AA232" i="183" s="1"/>
  <c r="Z252" i="183"/>
  <c r="G251" i="184" a="1"/>
  <c r="G251" i="184" s="1"/>
  <c r="AA252" i="183" s="1"/>
  <c r="Z305" i="147"/>
  <c r="G304" i="174" a="1"/>
  <c r="G304" i="174" s="1"/>
  <c r="AA305" i="147" s="1"/>
  <c r="Z300" i="147"/>
  <c r="G299" i="174" a="1"/>
  <c r="G299" i="174" s="1"/>
  <c r="AA300" i="147" s="1"/>
  <c r="Z304" i="147"/>
  <c r="G303" i="174" a="1"/>
  <c r="G303" i="174" s="1"/>
  <c r="AA304" i="147" s="1"/>
  <c r="Z302" i="147"/>
  <c r="G301" i="174" a="1"/>
  <c r="G301" i="174" s="1"/>
  <c r="AA302" i="147" s="1"/>
  <c r="Z306" i="147"/>
  <c r="G305" i="174" a="1"/>
  <c r="G305" i="174" s="1"/>
  <c r="AA306" i="147" s="1"/>
  <c r="Z260" i="147"/>
  <c r="G259" i="174" a="1"/>
  <c r="G259" i="174" s="1"/>
  <c r="AA260" i="147" s="1"/>
  <c r="Z119" i="147"/>
  <c r="G118" i="174" a="1"/>
  <c r="G118" i="174" s="1"/>
  <c r="AA119" i="147" s="1"/>
  <c r="Z219" i="147"/>
  <c r="G218" i="174" a="1"/>
  <c r="G218" i="174" s="1"/>
  <c r="AA219" i="147" s="1"/>
  <c r="Z142" i="147"/>
  <c r="G141" i="174" a="1"/>
  <c r="G141" i="174" s="1"/>
  <c r="AA142" i="147" s="1"/>
  <c r="Z95" i="147"/>
  <c r="G94" i="174" a="1"/>
  <c r="G94" i="174" s="1"/>
  <c r="AA95" i="147" s="1"/>
  <c r="Z280" i="147"/>
  <c r="G279" i="174" a="1"/>
  <c r="G279" i="174" s="1"/>
  <c r="AA280" i="147" s="1"/>
  <c r="Z121" i="147"/>
  <c r="G120" i="174" a="1"/>
  <c r="G120" i="174" s="1"/>
  <c r="AA121" i="147" s="1"/>
  <c r="Z158" i="147"/>
  <c r="G157" i="174" a="1"/>
  <c r="G157" i="174" s="1"/>
  <c r="AA158" i="147" s="1"/>
  <c r="Z176" i="147"/>
  <c r="G175" i="174" a="1"/>
  <c r="G175" i="174" s="1"/>
  <c r="AA176" i="147" s="1"/>
  <c r="Z218" i="147"/>
  <c r="G217" i="174" a="1"/>
  <c r="G217" i="174" s="1"/>
  <c r="AA218" i="147" s="1"/>
  <c r="Z221" i="147"/>
  <c r="G220" i="174" a="1"/>
  <c r="G220" i="174" s="1"/>
  <c r="AA221" i="147" s="1"/>
  <c r="Z206" i="147"/>
  <c r="G205" i="174" a="1"/>
  <c r="G205" i="174" s="1"/>
  <c r="AA206" i="147" s="1"/>
  <c r="Z201" i="147"/>
  <c r="G200" i="174" a="1"/>
  <c r="G200" i="174" s="1"/>
  <c r="AA201" i="147" s="1"/>
  <c r="Z261" i="147"/>
  <c r="G260" i="174" a="1"/>
  <c r="G260" i="174" s="1"/>
  <c r="AA261" i="147" s="1"/>
  <c r="Z193" i="147"/>
  <c r="G192" i="174" a="1"/>
  <c r="G192" i="174" s="1"/>
  <c r="AA193" i="147" s="1"/>
  <c r="Z117" i="147"/>
  <c r="G116" i="174" a="1"/>
  <c r="G116" i="174" s="1"/>
  <c r="AA117" i="147" s="1"/>
  <c r="Z173" i="147"/>
  <c r="G172" i="174" a="1"/>
  <c r="G172" i="174" s="1"/>
  <c r="AA173" i="147" s="1"/>
  <c r="Z283" i="147"/>
  <c r="G282" i="174" a="1"/>
  <c r="G282" i="174" s="1"/>
  <c r="AA283" i="147" s="1"/>
  <c r="Z127" i="147"/>
  <c r="G126" i="174" a="1"/>
  <c r="G126" i="174" s="1"/>
  <c r="AA127" i="147" s="1"/>
  <c r="Z109" i="147"/>
  <c r="G108" i="174" a="1"/>
  <c r="G108" i="174" s="1"/>
  <c r="AA109" i="147" s="1"/>
  <c r="Z106" i="147"/>
  <c r="G105" i="174" a="1"/>
  <c r="G105" i="174" s="1"/>
  <c r="AA106" i="147" s="1"/>
  <c r="Z105" i="147"/>
  <c r="G104" i="174" a="1"/>
  <c r="G104" i="174" s="1"/>
  <c r="AA105" i="147" s="1"/>
  <c r="Z268" i="147"/>
  <c r="G267" i="174" a="1"/>
  <c r="G267" i="174" s="1"/>
  <c r="AA268" i="147" s="1"/>
  <c r="Z144" i="147"/>
  <c r="G143" i="174" a="1"/>
  <c r="G143" i="174" s="1"/>
  <c r="AA144" i="147" s="1"/>
  <c r="Z244" i="147"/>
  <c r="G243" i="174" a="1"/>
  <c r="G243" i="174" s="1"/>
  <c r="AA244" i="147" s="1"/>
  <c r="Z168" i="147"/>
  <c r="G167" i="174" a="1"/>
  <c r="G167" i="174" s="1"/>
  <c r="AA168" i="147" s="1"/>
  <c r="Z220" i="147"/>
  <c r="G219" i="174" a="1"/>
  <c r="G219" i="174" s="1"/>
  <c r="AA220" i="147" s="1"/>
  <c r="Z205" i="147"/>
  <c r="G204" i="174" a="1"/>
  <c r="G204" i="174" s="1"/>
  <c r="AA205" i="147" s="1"/>
  <c r="Z118" i="147"/>
  <c r="G117" i="174" a="1"/>
  <c r="G117" i="174" s="1"/>
  <c r="AA118" i="147" s="1"/>
  <c r="Z181" i="147"/>
  <c r="G180" i="174" a="1"/>
  <c r="G180" i="174" s="1"/>
  <c r="AA181" i="147" s="1"/>
  <c r="Z123" i="147"/>
  <c r="G122" i="174" a="1"/>
  <c r="G122" i="174" s="1"/>
  <c r="AA123" i="147" s="1"/>
  <c r="Z272" i="147"/>
  <c r="G271" i="174" a="1"/>
  <c r="G271" i="174" s="1"/>
  <c r="AA272" i="147" s="1"/>
  <c r="Z107" i="147"/>
  <c r="G106" i="174" a="1"/>
  <c r="G106" i="174" s="1"/>
  <c r="AA107" i="147" s="1"/>
  <c r="Z40" i="147"/>
  <c r="G39" i="174" a="1"/>
  <c r="G39" i="174" s="1"/>
  <c r="AA40" i="147" s="1"/>
  <c r="Z55" i="147"/>
  <c r="G54" i="174" a="1"/>
  <c r="G54" i="174" s="1"/>
  <c r="AA55" i="147" s="1"/>
  <c r="Z253" i="147"/>
  <c r="G252" i="174" a="1"/>
  <c r="G252" i="174" s="1"/>
  <c r="AA253" i="147" s="1"/>
  <c r="Z229" i="147"/>
  <c r="G228" i="174" a="1"/>
  <c r="G228" i="174" s="1"/>
  <c r="AA229" i="147" s="1"/>
  <c r="Z257" i="147"/>
  <c r="G256" i="174" a="1"/>
  <c r="G256" i="174" s="1"/>
  <c r="AA257" i="147" s="1"/>
  <c r="Z211" i="183"/>
  <c r="G210" i="184" a="1"/>
  <c r="G210" i="184" s="1"/>
  <c r="AA211" i="183" s="1"/>
  <c r="Z176" i="183"/>
  <c r="G175" i="184" a="1"/>
  <c r="G175" i="184" s="1"/>
  <c r="AA176" i="183" s="1"/>
  <c r="Z187" i="183"/>
  <c r="G186" i="184" a="1"/>
  <c r="G186" i="184" s="1"/>
  <c r="AA187" i="183" s="1"/>
  <c r="Z167" i="183"/>
  <c r="G166" i="184" a="1"/>
  <c r="G166" i="184" s="1"/>
  <c r="AA167" i="183" s="1"/>
  <c r="Z210" i="183"/>
  <c r="G209" i="184" a="1"/>
  <c r="G209" i="184" s="1"/>
  <c r="AA210" i="183" s="1"/>
  <c r="Z166" i="183"/>
  <c r="G165" i="184" a="1"/>
  <c r="G165" i="184" s="1"/>
  <c r="AA166" i="183" s="1"/>
  <c r="Z224" i="183"/>
  <c r="G223" i="184" a="1"/>
  <c r="G223" i="184" s="1"/>
  <c r="AA224" i="183" s="1"/>
  <c r="Z253" i="183"/>
  <c r="G252" i="184" a="1"/>
  <c r="G252" i="184" s="1"/>
  <c r="AA253" i="183" s="1"/>
  <c r="Z243" i="183"/>
  <c r="G242" i="184" a="1"/>
  <c r="G242" i="184" s="1"/>
  <c r="AA243" i="183" s="1"/>
  <c r="Z276" i="183"/>
  <c r="G275" i="184" a="1"/>
  <c r="G275" i="184" s="1"/>
  <c r="AA276" i="183" s="1"/>
  <c r="Z212" i="183"/>
  <c r="G211" i="184" a="1"/>
  <c r="G211" i="184" s="1"/>
  <c r="AA212" i="183" s="1"/>
  <c r="Z284" i="183"/>
  <c r="G283" i="184" a="1"/>
  <c r="G283" i="184" s="1"/>
  <c r="AA284" i="183" s="1"/>
  <c r="Z265" i="183"/>
  <c r="G264" i="184" a="1"/>
  <c r="G264" i="184" s="1"/>
  <c r="AA265" i="183" s="1"/>
  <c r="Z294" i="183"/>
  <c r="G293" i="184" a="1"/>
  <c r="G293" i="184" s="1"/>
  <c r="AA294" i="183" s="1"/>
  <c r="Z245" i="183"/>
  <c r="G244" i="184" a="1"/>
  <c r="G244" i="184" s="1"/>
  <c r="AA245" i="183" s="1"/>
  <c r="Z219" i="183"/>
  <c r="G218" i="184" a="1"/>
  <c r="G218" i="184" s="1"/>
  <c r="AA219" i="183" s="1"/>
  <c r="Z226" i="183"/>
  <c r="G225" i="184" a="1"/>
  <c r="G225" i="184" s="1"/>
  <c r="AA226" i="183" s="1"/>
  <c r="Z214" i="183"/>
  <c r="G213" i="184" a="1"/>
  <c r="G213" i="184" s="1"/>
  <c r="AA214" i="183" s="1"/>
  <c r="Z241" i="183"/>
  <c r="G240" i="184" a="1"/>
  <c r="G240" i="184" s="1"/>
  <c r="AA241" i="183" s="1"/>
  <c r="Z216" i="183"/>
  <c r="G215" i="184" a="1"/>
  <c r="G215" i="184" s="1"/>
  <c r="AA216" i="183" s="1"/>
  <c r="Z304" i="183"/>
  <c r="G303" i="184" a="1"/>
  <c r="G303" i="184" s="1"/>
  <c r="AA304" i="183" s="1"/>
  <c r="Z298" i="147"/>
  <c r="G297" i="174" a="1"/>
  <c r="G297" i="174" s="1"/>
  <c r="AA298" i="147" s="1"/>
  <c r="Z296" i="183"/>
  <c r="G295" i="184" a="1"/>
  <c r="G295" i="184" s="1"/>
  <c r="AA296" i="183" s="1"/>
  <c r="C421" i="59" a="1"/>
  <c r="C421" i="59" s="1"/>
  <c r="W3" i="114"/>
  <c r="Z161" i="147"/>
  <c r="G160" i="174" a="1"/>
  <c r="G160" i="174" s="1"/>
  <c r="AA161" i="147" s="1"/>
  <c r="Z130" i="147"/>
  <c r="G129" i="174" a="1"/>
  <c r="G129" i="174" s="1"/>
  <c r="AA130" i="147" s="1"/>
  <c r="Z192" i="147"/>
  <c r="G191" i="174" a="1"/>
  <c r="G191" i="174" s="1"/>
  <c r="AA192" i="147" s="1"/>
  <c r="Z285" i="147"/>
  <c r="G284" i="174" a="1"/>
  <c r="G284" i="174" s="1"/>
  <c r="AA285" i="147" s="1"/>
  <c r="Z222" i="147"/>
  <c r="G221" i="174" a="1"/>
  <c r="G221" i="174" s="1"/>
  <c r="AA222" i="147" s="1"/>
  <c r="Z169" i="147"/>
  <c r="G168" i="174" a="1"/>
  <c r="G168" i="174" s="1"/>
  <c r="AA169" i="147" s="1"/>
  <c r="Z194" i="147"/>
  <c r="G193" i="174" a="1"/>
  <c r="G193" i="174" s="1"/>
  <c r="AA194" i="147" s="1"/>
  <c r="Z126" i="147"/>
  <c r="G125" i="174" a="1"/>
  <c r="G125" i="174" s="1"/>
  <c r="AA126" i="147" s="1"/>
  <c r="Z256" i="147"/>
  <c r="G255" i="174" a="1"/>
  <c r="G255" i="174" s="1"/>
  <c r="AA256" i="147" s="1"/>
  <c r="Z97" i="147"/>
  <c r="G96" i="174" a="1"/>
  <c r="G96" i="174" s="1"/>
  <c r="AA97" i="147" s="1"/>
  <c r="Z100" i="147"/>
  <c r="G99" i="174" a="1"/>
  <c r="G99" i="174" s="1"/>
  <c r="AA100" i="147" s="1"/>
  <c r="Z287" i="147"/>
  <c r="G286" i="174" a="1"/>
  <c r="G286" i="174" s="1"/>
  <c r="AA287" i="147" s="1"/>
  <c r="Z151" i="147"/>
  <c r="G150" i="174" a="1"/>
  <c r="G150" i="174" s="1"/>
  <c r="AA151" i="147" s="1"/>
  <c r="Z146" i="147"/>
  <c r="G145" i="174" a="1"/>
  <c r="G145" i="174" s="1"/>
  <c r="AA146" i="147" s="1"/>
  <c r="Z203" i="147"/>
  <c r="G202" i="174" a="1"/>
  <c r="G202" i="174" s="1"/>
  <c r="AA203" i="147" s="1"/>
  <c r="Z274" i="147"/>
  <c r="G273" i="174" a="1"/>
  <c r="G273" i="174" s="1"/>
  <c r="AA274" i="147" s="1"/>
  <c r="Z188" i="147"/>
  <c r="G187" i="174" a="1"/>
  <c r="G187" i="174" s="1"/>
  <c r="AA188" i="147" s="1"/>
  <c r="Z154" i="147"/>
  <c r="G153" i="174" a="1"/>
  <c r="G153" i="174" s="1"/>
  <c r="AA154" i="147" s="1"/>
  <c r="Z237" i="147"/>
  <c r="G236" i="174" a="1"/>
  <c r="G236" i="174" s="1"/>
  <c r="AA237" i="147" s="1"/>
  <c r="Z111" i="147"/>
  <c r="G110" i="174" a="1"/>
  <c r="G110" i="174" s="1"/>
  <c r="AA111" i="147" s="1"/>
  <c r="Z212" i="147"/>
  <c r="G211" i="174" a="1"/>
  <c r="G211" i="174" s="1"/>
  <c r="AA212" i="147" s="1"/>
  <c r="Z48" i="147"/>
  <c r="G47" i="174" a="1"/>
  <c r="G47" i="174" s="1"/>
  <c r="AA48" i="147" s="1"/>
  <c r="Z294" i="147"/>
  <c r="G293" i="174" a="1"/>
  <c r="G293" i="174" s="1"/>
  <c r="AA294" i="147" s="1"/>
  <c r="Z124" i="147"/>
  <c r="G123" i="174" a="1"/>
  <c r="G123" i="174" s="1"/>
  <c r="AA124" i="147" s="1"/>
  <c r="Z20" i="147"/>
  <c r="G19" i="174" a="1"/>
  <c r="G19" i="174" s="1"/>
  <c r="AA20" i="147" s="1"/>
  <c r="Z240" i="147"/>
  <c r="G239" i="174" a="1"/>
  <c r="G239" i="174" s="1"/>
  <c r="AA240" i="147" s="1"/>
  <c r="Z291" i="147"/>
  <c r="G290" i="174" a="1"/>
  <c r="G290" i="174" s="1"/>
  <c r="AA291" i="147" s="1"/>
  <c r="Z162" i="147"/>
  <c r="G161" i="174" a="1"/>
  <c r="G161" i="174" s="1"/>
  <c r="AA162" i="147" s="1"/>
  <c r="Z252" i="147"/>
  <c r="G251" i="174" a="1"/>
  <c r="G251" i="174" s="1"/>
  <c r="AA252" i="147" s="1"/>
  <c r="Z64" i="147"/>
  <c r="G63" i="174" a="1"/>
  <c r="G63" i="174" s="1"/>
  <c r="AA64" i="147" s="1"/>
  <c r="Z200" i="147"/>
  <c r="G199" i="174" a="1"/>
  <c r="G199" i="174" s="1"/>
  <c r="AA200" i="147" s="1"/>
  <c r="Z195" i="147"/>
  <c r="G194" i="174" a="1"/>
  <c r="G194" i="174" s="1"/>
  <c r="AA195" i="147" s="1"/>
  <c r="Z186" i="147"/>
  <c r="G185" i="174" a="1"/>
  <c r="G185" i="174" s="1"/>
  <c r="AA186" i="147" s="1"/>
  <c r="Z196" i="147"/>
  <c r="G195" i="174" a="1"/>
  <c r="G195" i="174" s="1"/>
  <c r="AA196" i="147" s="1"/>
  <c r="Z34" i="147"/>
  <c r="G33" i="174" a="1"/>
  <c r="G33" i="174" s="1"/>
  <c r="AA34" i="147" s="1"/>
  <c r="Z33" i="147"/>
  <c r="G32" i="174" a="1"/>
  <c r="G32" i="174" s="1"/>
  <c r="AA33" i="147" s="1"/>
  <c r="Z215" i="147"/>
  <c r="G214" i="174" a="1"/>
  <c r="G214" i="174" s="1"/>
  <c r="AA215" i="147" s="1"/>
  <c r="Z243" i="147"/>
  <c r="G242" i="174" a="1"/>
  <c r="G242" i="174" s="1"/>
  <c r="AA243" i="147" s="1"/>
  <c r="Z164" i="183"/>
  <c r="G163" i="184" a="1"/>
  <c r="G163" i="184" s="1"/>
  <c r="AA164" i="183" s="1"/>
  <c r="Z163" i="183"/>
  <c r="G162" i="184" a="1"/>
  <c r="G162" i="184" s="1"/>
  <c r="AA163" i="183" s="1"/>
  <c r="Z184" i="183"/>
  <c r="G183" i="184" a="1"/>
  <c r="G183" i="184" s="1"/>
  <c r="AA184" i="183" s="1"/>
  <c r="Z168" i="183"/>
  <c r="G167" i="184" a="1"/>
  <c r="G167" i="184" s="1"/>
  <c r="AA168" i="183" s="1"/>
  <c r="Z183" i="183"/>
  <c r="G182" i="184" a="1"/>
  <c r="G182" i="184" s="1"/>
  <c r="AA183" i="183" s="1"/>
  <c r="Z188" i="183"/>
  <c r="G187" i="184" a="1"/>
  <c r="G187" i="184" s="1"/>
  <c r="AA188" i="183" s="1"/>
  <c r="Z179" i="183"/>
  <c r="G178" i="184" a="1"/>
  <c r="G178" i="184" s="1"/>
  <c r="AA179" i="183" s="1"/>
  <c r="Z175" i="183"/>
  <c r="G174" i="184" a="1"/>
  <c r="G174" i="184" s="1"/>
  <c r="AA175" i="183" s="1"/>
  <c r="Z185" i="183"/>
  <c r="G184" i="184" a="1"/>
  <c r="G184" i="184" s="1"/>
  <c r="AA185" i="183" s="1"/>
  <c r="Z205" i="183"/>
  <c r="G204" i="184" a="1"/>
  <c r="G204" i="184" s="1"/>
  <c r="AA205" i="183" s="1"/>
  <c r="Z195" i="183"/>
  <c r="G194" i="184" a="1"/>
  <c r="G194" i="184" s="1"/>
  <c r="AA195" i="183" s="1"/>
  <c r="Z172" i="183"/>
  <c r="G171" i="184" a="1"/>
  <c r="G171" i="184" s="1"/>
  <c r="AA172" i="183" s="1"/>
  <c r="Z215" i="183"/>
  <c r="G214" i="184" a="1"/>
  <c r="G214" i="184" s="1"/>
  <c r="AA215" i="183" s="1"/>
  <c r="Z261" i="183"/>
  <c r="G260" i="184" a="1"/>
  <c r="G260" i="184" s="1"/>
  <c r="AA261" i="183" s="1"/>
  <c r="Z287" i="183"/>
  <c r="G286" i="184" a="1"/>
  <c r="G286" i="184" s="1"/>
  <c r="AA287" i="183" s="1"/>
  <c r="Z289" i="183"/>
  <c r="G288" i="184" a="1"/>
  <c r="G288" i="184" s="1"/>
  <c r="AA289" i="183" s="1"/>
  <c r="Z286" i="183"/>
  <c r="G285" i="184" a="1"/>
  <c r="G285" i="184" s="1"/>
  <c r="AA286" i="183" s="1"/>
  <c r="Z293" i="183"/>
  <c r="G292" i="184" a="1"/>
  <c r="G292" i="184" s="1"/>
  <c r="AA293" i="183" s="1"/>
  <c r="Z279" i="183"/>
  <c r="G278" i="184" a="1"/>
  <c r="G278" i="184" s="1"/>
  <c r="AA279" i="183" s="1"/>
  <c r="Z258" i="183"/>
  <c r="G257" i="184" a="1"/>
  <c r="G257" i="184" s="1"/>
  <c r="AA258" i="183" s="1"/>
  <c r="Z225" i="183"/>
  <c r="G224" i="184" a="1"/>
  <c r="G224" i="184" s="1"/>
  <c r="AA225" i="183" s="1"/>
  <c r="Z251" i="183"/>
  <c r="G250" i="184" a="1"/>
  <c r="G250" i="184" s="1"/>
  <c r="AA251" i="183" s="1"/>
  <c r="Z234" i="183"/>
  <c r="G233" i="184" a="1"/>
  <c r="G233" i="184" s="1"/>
  <c r="AA234" i="183" s="1"/>
  <c r="Z237" i="183"/>
  <c r="G236" i="184" a="1"/>
  <c r="G236" i="184" s="1"/>
  <c r="AA237" i="183" s="1"/>
  <c r="Z295" i="183"/>
  <c r="G294" i="184" a="1"/>
  <c r="G294" i="184" s="1"/>
  <c r="AA295" i="183" s="1"/>
  <c r="Z242" i="183"/>
  <c r="G241" i="184" a="1"/>
  <c r="G241" i="184" s="1"/>
  <c r="AA242" i="183" s="1"/>
  <c r="Z301" i="183"/>
  <c r="G300" i="184" a="1"/>
  <c r="G300" i="184" s="1"/>
  <c r="AA301" i="183" s="1"/>
  <c r="Z301" i="147"/>
  <c r="G300" i="174" a="1"/>
  <c r="G300" i="174" s="1"/>
  <c r="AA301" i="147" s="1"/>
  <c r="Z298" i="183"/>
  <c r="G297" i="184" a="1"/>
  <c r="G297" i="184" s="1"/>
  <c r="AA298" i="183" s="1"/>
  <c r="Z297" i="183"/>
  <c r="G296" i="184" a="1"/>
  <c r="G296" i="184" s="1"/>
  <c r="AA297" i="183" s="1"/>
  <c r="Z297" i="147"/>
  <c r="G296" i="174" a="1"/>
  <c r="G296" i="174" s="1"/>
  <c r="AA297" i="147" s="1"/>
  <c r="Z102" i="183"/>
  <c r="AA102" i="183"/>
  <c r="Z144" i="183"/>
  <c r="AA144" i="183"/>
  <c r="Z28" i="183"/>
  <c r="AA28" i="183"/>
  <c r="Z69" i="183"/>
  <c r="AA69" i="183"/>
  <c r="Z78" i="183"/>
  <c r="AA78" i="183"/>
  <c r="Z100" i="183"/>
  <c r="AA100" i="183"/>
  <c r="Z146" i="183"/>
  <c r="AA146" i="183"/>
  <c r="Z129" i="183"/>
  <c r="AA129" i="183"/>
  <c r="Z71" i="183"/>
  <c r="AA71" i="183"/>
  <c r="Z91" i="183"/>
  <c r="AA91" i="183"/>
  <c r="Z118" i="183"/>
  <c r="AA118" i="183"/>
  <c r="Z50" i="183"/>
  <c r="AA50" i="183"/>
  <c r="Z65" i="183"/>
  <c r="AA65" i="183"/>
  <c r="Z93" i="183"/>
  <c r="AA93" i="183"/>
  <c r="Z44" i="183"/>
  <c r="AA44" i="183"/>
  <c r="Z83" i="183"/>
  <c r="AA83" i="183"/>
  <c r="Z74" i="183"/>
  <c r="AA74" i="183"/>
  <c r="Z142" i="183"/>
  <c r="AA142" i="183"/>
  <c r="Z20" i="183"/>
  <c r="AA20" i="183"/>
  <c r="Z161" i="183"/>
  <c r="AA161" i="183"/>
  <c r="Z39" i="183"/>
  <c r="AA39" i="183"/>
  <c r="Z159" i="183"/>
  <c r="AA159" i="183"/>
  <c r="Z46" i="183"/>
  <c r="AA46" i="183"/>
  <c r="Z112" i="183"/>
  <c r="AA112" i="183"/>
  <c r="Z103" i="183"/>
  <c r="AA103" i="183"/>
  <c r="Z79" i="183"/>
  <c r="AA79" i="183"/>
  <c r="Z55" i="183"/>
  <c r="AA55" i="183"/>
  <c r="Z80" i="183"/>
  <c r="AA80" i="183"/>
  <c r="Z77" i="183"/>
  <c r="AA77" i="183"/>
  <c r="Z61" i="183"/>
  <c r="AA61" i="183"/>
  <c r="Z21" i="183"/>
  <c r="AA21" i="183"/>
  <c r="Z41" i="183"/>
  <c r="AA41" i="183"/>
  <c r="Z92" i="183"/>
  <c r="AA92" i="183"/>
  <c r="Z68" i="183"/>
  <c r="AA68" i="183"/>
  <c r="Z160" i="183"/>
  <c r="AA160" i="183"/>
  <c r="Z15" i="183"/>
  <c r="AA15" i="183"/>
  <c r="Z114" i="183"/>
  <c r="AA114" i="183"/>
  <c r="Z76" i="183"/>
  <c r="AA76" i="183"/>
  <c r="Z119" i="183"/>
  <c r="AA119" i="183"/>
  <c r="Z66" i="183"/>
  <c r="AA66" i="183"/>
  <c r="Z45" i="183"/>
  <c r="Z107" i="183"/>
  <c r="AA107" i="183"/>
  <c r="Z143" i="183"/>
  <c r="Z57" i="183"/>
  <c r="AA57" i="183"/>
  <c r="Z14" i="183"/>
  <c r="AA14" i="183"/>
  <c r="Z106" i="183"/>
  <c r="AA106" i="183"/>
  <c r="Z141" i="183"/>
  <c r="AA141" i="183"/>
  <c r="Z9" i="183"/>
  <c r="AA9" i="183"/>
  <c r="Z62" i="183"/>
  <c r="AA62" i="183"/>
  <c r="Z130" i="183"/>
  <c r="AA130" i="183"/>
  <c r="Z43" i="183"/>
  <c r="AA43" i="183"/>
  <c r="Z23" i="183"/>
  <c r="AA23" i="183"/>
  <c r="Z155" i="183"/>
  <c r="AA155" i="183"/>
  <c r="Z60" i="183"/>
  <c r="Z133" i="183"/>
  <c r="Z128" i="183"/>
  <c r="AA128" i="183"/>
  <c r="Z132" i="183"/>
  <c r="AA132" i="183"/>
  <c r="Z115" i="183"/>
  <c r="AA115" i="183"/>
  <c r="Z134" i="183"/>
  <c r="AA134" i="183"/>
  <c r="Z125" i="183"/>
  <c r="AA125" i="183"/>
  <c r="Z22" i="183"/>
  <c r="AA22" i="183"/>
  <c r="Z86" i="183"/>
  <c r="AA86" i="183"/>
  <c r="Z96" i="183"/>
  <c r="AA96" i="183"/>
  <c r="Z75" i="183"/>
  <c r="AA75" i="183"/>
  <c r="Z162" i="183"/>
  <c r="AA162" i="183"/>
  <c r="Z108" i="183"/>
  <c r="AA108" i="183"/>
  <c r="Z34" i="183"/>
  <c r="AA34" i="183"/>
  <c r="Z54" i="183"/>
  <c r="AA54" i="183"/>
  <c r="Z145" i="183"/>
  <c r="AA145" i="183"/>
  <c r="Z58" i="183"/>
  <c r="AA58" i="183"/>
  <c r="Z12" i="183"/>
  <c r="AA12" i="183"/>
  <c r="Z124" i="183"/>
  <c r="AA124" i="183"/>
  <c r="Z38" i="183"/>
  <c r="AA38" i="183"/>
  <c r="Z95" i="183"/>
  <c r="AA95" i="183"/>
  <c r="Z148" i="183"/>
  <c r="AA148" i="183"/>
  <c r="Z49" i="183"/>
  <c r="AA49" i="183"/>
  <c r="Z18" i="183"/>
  <c r="AA18" i="183"/>
  <c r="Z8" i="183"/>
  <c r="AA8" i="183"/>
  <c r="Z59" i="183"/>
  <c r="AA59" i="183"/>
  <c r="Z88" i="183"/>
  <c r="AA88" i="183"/>
  <c r="Z135" i="183"/>
  <c r="AA135" i="183"/>
  <c r="Z10" i="183"/>
  <c r="AA10" i="183"/>
  <c r="Z72" i="183"/>
  <c r="AA72" i="183"/>
  <c r="Z156" i="183"/>
  <c r="AA156" i="183"/>
  <c r="Z67" i="183"/>
  <c r="AA67" i="183"/>
  <c r="Z56" i="183"/>
  <c r="AA56" i="183"/>
  <c r="Z121" i="183"/>
  <c r="AA121" i="183"/>
  <c r="Z13" i="183"/>
  <c r="Z84" i="183"/>
  <c r="AA84" i="183"/>
  <c r="Z113" i="183"/>
  <c r="AA113" i="183"/>
  <c r="Z138" i="183"/>
  <c r="AA138" i="183"/>
  <c r="Z16" i="183"/>
  <c r="AA16" i="183"/>
  <c r="Z109" i="183"/>
  <c r="AA109" i="183"/>
  <c r="Z11" i="183"/>
  <c r="AA11" i="183"/>
  <c r="Z30" i="183"/>
  <c r="AA30" i="183"/>
  <c r="Z42" i="183"/>
  <c r="AA42" i="183"/>
  <c r="Z19" i="183"/>
  <c r="AA19" i="183"/>
  <c r="Z81" i="183"/>
  <c r="AA81" i="183"/>
  <c r="Z140" i="183"/>
  <c r="AA140" i="183"/>
  <c r="Z73" i="183"/>
  <c r="AA73" i="183"/>
  <c r="Z53" i="183"/>
  <c r="AA53" i="183"/>
  <c r="Z157" i="183"/>
  <c r="AA157" i="183"/>
  <c r="Z123" i="183"/>
  <c r="AA123" i="183"/>
  <c r="Z24" i="183"/>
  <c r="AA24" i="183"/>
  <c r="Z64" i="183"/>
  <c r="Z101" i="183"/>
  <c r="AA101" i="183"/>
  <c r="Z37" i="183"/>
  <c r="AA37" i="183"/>
  <c r="Z27" i="183"/>
  <c r="AA27" i="183"/>
  <c r="Z131" i="183"/>
  <c r="AA131" i="183"/>
  <c r="Z47" i="183"/>
  <c r="AA47" i="183"/>
  <c r="Z149" i="183"/>
  <c r="AA149" i="183"/>
  <c r="Z32" i="183"/>
  <c r="AA32" i="183"/>
  <c r="Z117" i="183"/>
  <c r="AA117" i="183"/>
  <c r="Z99" i="183"/>
  <c r="AA99" i="183"/>
  <c r="Z70" i="183"/>
  <c r="AA70" i="183"/>
  <c r="Z17" i="183"/>
  <c r="AA17" i="183"/>
  <c r="Z90" i="183"/>
  <c r="AA90" i="183"/>
  <c r="Z116" i="183"/>
  <c r="AA116" i="183"/>
  <c r="Z87" i="183"/>
  <c r="AA87" i="183"/>
  <c r="Z52" i="183"/>
  <c r="AA52" i="183"/>
  <c r="Z105" i="183"/>
  <c r="AA105" i="183"/>
  <c r="Z85" i="183"/>
  <c r="AA85" i="183"/>
  <c r="Z82" i="183"/>
  <c r="AA82" i="183"/>
  <c r="Z36" i="183"/>
  <c r="AA36" i="183"/>
  <c r="Z63" i="183"/>
  <c r="AA63" i="183"/>
  <c r="Z35" i="183"/>
  <c r="AA35" i="183"/>
  <c r="Z110" i="183"/>
  <c r="AA110" i="183"/>
  <c r="Z29" i="183"/>
  <c r="AA29" i="183"/>
  <c r="Z40" i="183"/>
  <c r="AA40" i="183"/>
  <c r="Z98" i="183"/>
  <c r="AA98" i="183"/>
  <c r="Z153" i="183"/>
  <c r="AA153" i="183"/>
  <c r="Z120" i="183"/>
  <c r="AA120" i="183"/>
  <c r="Z51" i="183"/>
  <c r="AA51" i="183"/>
  <c r="Z151" i="183"/>
  <c r="AA151" i="183"/>
  <c r="Z136" i="183"/>
  <c r="AA136" i="183"/>
  <c r="Z25" i="183"/>
  <c r="AA25" i="183"/>
  <c r="Z26" i="183"/>
  <c r="AA26" i="183"/>
  <c r="Z147" i="183"/>
  <c r="AA147" i="183"/>
  <c r="Z104" i="183"/>
  <c r="AA104" i="183"/>
  <c r="Z94" i="183"/>
  <c r="AA94" i="183"/>
  <c r="Z137" i="183"/>
  <c r="AA137" i="183"/>
  <c r="Z122" i="183"/>
  <c r="AA122" i="183"/>
  <c r="Z150" i="183"/>
  <c r="AA150" i="183"/>
  <c r="Z48" i="183"/>
  <c r="AA48" i="183"/>
  <c r="Z158" i="183"/>
  <c r="AA158" i="183"/>
  <c r="Z139" i="183"/>
  <c r="AA139" i="183"/>
  <c r="Z111" i="183"/>
  <c r="AA111" i="183"/>
  <c r="Z31" i="183"/>
  <c r="AA31" i="183"/>
  <c r="Z97" i="183"/>
  <c r="AA97" i="183"/>
  <c r="Z127" i="183"/>
  <c r="AA127" i="183"/>
  <c r="Z154" i="183"/>
  <c r="AA154" i="183"/>
  <c r="Z126" i="183"/>
  <c r="AA126" i="183"/>
  <c r="Z89" i="183"/>
  <c r="AA89" i="183"/>
  <c r="Z152" i="183"/>
  <c r="AA152" i="183"/>
  <c r="Z33" i="183"/>
  <c r="AA33" i="183"/>
  <c r="L145" i="59"/>
  <c r="S145" i="59" s="1"/>
  <c r="L146" i="59"/>
  <c r="S146" i="59" s="1"/>
  <c r="L140" i="59"/>
  <c r="S140" i="59" s="1"/>
  <c r="L144" i="59"/>
  <c r="S144" i="59" s="1"/>
  <c r="L124" i="59"/>
  <c r="S124" i="59" s="1"/>
  <c r="L134" i="59"/>
  <c r="S134" i="59" s="1"/>
  <c r="L131" i="59"/>
  <c r="S131" i="59" s="1"/>
  <c r="L141" i="59"/>
  <c r="S141" i="59" s="1"/>
  <c r="L118" i="59"/>
  <c r="S118" i="59" s="1"/>
  <c r="L126" i="59"/>
  <c r="S126" i="59" s="1"/>
  <c r="L155" i="59"/>
  <c r="S155" i="59" s="1"/>
  <c r="L129" i="59"/>
  <c r="S129" i="59" s="1"/>
  <c r="L135" i="59"/>
  <c r="S135" i="59" s="1"/>
  <c r="L115" i="59"/>
  <c r="S115" i="59" s="1"/>
  <c r="L117" i="59"/>
  <c r="S117" i="59" s="1"/>
  <c r="L147" i="59"/>
  <c r="S147" i="59" s="1"/>
  <c r="L119" i="59"/>
  <c r="S119" i="59" s="1"/>
  <c r="L112" i="59"/>
  <c r="S112" i="59" s="1"/>
  <c r="L156" i="59"/>
  <c r="S156" i="59" s="1"/>
  <c r="L133" i="59"/>
  <c r="S133" i="59" s="1"/>
  <c r="L113" i="59"/>
  <c r="S113" i="59" s="1"/>
  <c r="L114" i="59"/>
  <c r="S114" i="59" s="1"/>
  <c r="L149" i="59"/>
  <c r="S149" i="59" s="1"/>
  <c r="L130" i="59"/>
  <c r="S130" i="59" s="1"/>
  <c r="L110" i="59"/>
  <c r="S110" i="59" s="1"/>
  <c r="L109" i="59"/>
  <c r="S109" i="59" s="1"/>
  <c r="L142" i="59"/>
  <c r="S142" i="59" s="1"/>
  <c r="L128" i="59"/>
  <c r="S128" i="59" s="1"/>
  <c r="S188" i="59"/>
  <c r="T261" i="59"/>
  <c r="S190" i="59"/>
  <c r="S164" i="59"/>
  <c r="S191" i="59"/>
  <c r="S175" i="59"/>
  <c r="S157" i="59"/>
  <c r="S215" i="59"/>
  <c r="K213" i="59"/>
  <c r="R213" i="59" s="1"/>
  <c r="S287" i="59"/>
  <c r="S259" i="59"/>
  <c r="K304" i="59"/>
  <c r="R304" i="59" s="1"/>
  <c r="S205" i="59"/>
  <c r="S377" i="59"/>
  <c r="S336" i="59"/>
  <c r="S212" i="59"/>
  <c r="S208" i="59"/>
  <c r="S397" i="59"/>
  <c r="S116" i="59"/>
  <c r="S271" i="59"/>
  <c r="S354" i="59"/>
  <c r="S138" i="59"/>
  <c r="S224" i="59"/>
  <c r="S326" i="59"/>
  <c r="S123" i="59"/>
  <c r="S349" i="59"/>
  <c r="S251" i="59"/>
  <c r="S351" i="59"/>
  <c r="S206" i="59"/>
  <c r="S280" i="59"/>
  <c r="S192" i="59"/>
  <c r="S323" i="59"/>
  <c r="S120" i="59"/>
  <c r="S355" i="59"/>
  <c r="S384" i="59"/>
  <c r="S385" i="59"/>
  <c r="S210" i="59"/>
  <c r="S173" i="59"/>
  <c r="S299" i="59"/>
  <c r="S313" i="59"/>
  <c r="S275" i="59"/>
  <c r="S256" i="59"/>
  <c r="S245" i="59"/>
  <c r="S358" i="59"/>
  <c r="S207" i="59"/>
  <c r="S278" i="59"/>
  <c r="T310" i="59"/>
  <c r="S238" i="59"/>
  <c r="S340" i="59"/>
  <c r="S139" i="59"/>
  <c r="S242" i="59"/>
  <c r="S314" i="59"/>
  <c r="S344" i="59"/>
  <c r="S343" i="59"/>
  <c r="S365" i="59"/>
  <c r="S167" i="59"/>
  <c r="S226" i="59"/>
  <c r="S312" i="59"/>
  <c r="S168" i="59"/>
  <c r="S183" i="59"/>
  <c r="S410" i="59"/>
  <c r="S127" i="59"/>
  <c r="S285" i="59"/>
  <c r="S284" i="59"/>
  <c r="S197" i="59"/>
  <c r="S159" i="59"/>
  <c r="T391" i="59"/>
  <c r="S250" i="59"/>
  <c r="S387" i="59"/>
  <c r="K381" i="59"/>
  <c r="R381" i="59" s="1"/>
  <c r="S334" i="59"/>
  <c r="S209" i="59"/>
  <c r="S150" i="59"/>
  <c r="S166" i="59"/>
  <c r="S254" i="59"/>
  <c r="S348" i="59"/>
  <c r="S353" i="59"/>
  <c r="S221" i="59"/>
  <c r="S337" i="59"/>
  <c r="S158" i="59"/>
  <c r="S240" i="59"/>
  <c r="S225" i="59"/>
  <c r="S153" i="59"/>
  <c r="S211" i="59"/>
  <c r="S196" i="59"/>
  <c r="S369" i="59"/>
  <c r="S187" i="59"/>
  <c r="S241" i="59"/>
  <c r="S121" i="59"/>
  <c r="S318" i="59"/>
  <c r="S325" i="59"/>
  <c r="T243" i="59"/>
  <c r="S185" i="59"/>
  <c r="S170" i="59"/>
  <c r="T291" i="59"/>
  <c r="T396" i="59"/>
  <c r="K277" i="59"/>
  <c r="R277" i="59" s="1"/>
  <c r="S204" i="59"/>
  <c r="T200" i="59"/>
  <c r="S311" i="59"/>
  <c r="T262" i="59"/>
  <c r="S151" i="59"/>
  <c r="S368" i="59"/>
  <c r="S174" i="59"/>
  <c r="S227" i="59"/>
  <c r="S352" i="59"/>
  <c r="S347" i="59"/>
  <c r="S308" i="59"/>
  <c r="S148" i="59"/>
  <c r="S294" i="59"/>
  <c r="S380" i="59"/>
  <c r="S231" i="59"/>
  <c r="S356" i="59"/>
  <c r="S346" i="59"/>
  <c r="S246" i="59"/>
  <c r="S360" i="59"/>
  <c r="S375" i="59"/>
  <c r="S341" i="59"/>
  <c r="S161" i="59"/>
  <c r="S189" i="59"/>
  <c r="S172" i="59"/>
  <c r="S179" i="59"/>
  <c r="K390" i="59"/>
  <c r="R390" i="59" s="1"/>
  <c r="S180" i="59"/>
  <c r="S162" i="59"/>
  <c r="S218" i="59"/>
  <c r="T233" i="59"/>
  <c r="S290" i="59"/>
  <c r="K374" i="59"/>
  <c r="R374" i="59" s="1"/>
  <c r="K258" i="59"/>
  <c r="R258" i="59" s="1"/>
  <c r="T309" i="59"/>
  <c r="S361" i="59"/>
  <c r="T266" i="59"/>
  <c r="T378" i="59"/>
  <c r="K366" i="59"/>
  <c r="R366" i="59" s="1"/>
  <c r="S239" i="59"/>
  <c r="S169" i="59"/>
  <c r="S283" i="59"/>
  <c r="S122" i="59"/>
  <c r="S181" i="59"/>
  <c r="S383" i="59"/>
  <c r="S163" i="59"/>
  <c r="S236" i="59"/>
  <c r="S265" i="59"/>
  <c r="S394" i="59"/>
  <c r="S298" i="59"/>
  <c r="S182" i="59"/>
  <c r="S136" i="59"/>
  <c r="S260" i="59"/>
  <c r="S216" i="59"/>
  <c r="S143" i="59"/>
  <c r="S332" i="59"/>
  <c r="S201" i="59"/>
  <c r="S398" i="59"/>
  <c r="S389" i="59"/>
  <c r="S328" i="59"/>
  <c r="S303" i="59"/>
  <c r="S270" i="59"/>
  <c r="S327" i="59"/>
  <c r="S186" i="59"/>
  <c r="S184" i="59"/>
  <c r="S165" i="59"/>
  <c r="S372" i="59"/>
  <c r="S331" i="59"/>
  <c r="S176" i="59"/>
  <c r="S193" i="59"/>
  <c r="S171" i="59"/>
  <c r="S194" i="59"/>
  <c r="S177" i="59"/>
  <c r="S160" i="59"/>
  <c r="S393" i="59"/>
  <c r="K203" i="59"/>
  <c r="R203" i="59" s="1"/>
  <c r="K276" i="59"/>
  <c r="R276" i="59" s="1"/>
  <c r="S329" i="59"/>
  <c r="S300" i="59"/>
  <c r="S333" i="59"/>
  <c r="S234" i="59"/>
  <c r="T228" i="59"/>
  <c r="S202" i="59"/>
  <c r="S297" i="59"/>
  <c r="S195" i="59"/>
  <c r="S350" i="59"/>
  <c r="S371" i="59"/>
  <c r="S154" i="59"/>
  <c r="S345" i="59"/>
  <c r="S132" i="59"/>
  <c r="S178" i="59"/>
  <c r="S152" i="59"/>
  <c r="S289" i="59"/>
  <c r="S342" i="59"/>
  <c r="S370" i="59"/>
  <c r="S269" i="59"/>
  <c r="S137" i="59"/>
  <c r="S111" i="59"/>
  <c r="S255" i="59"/>
  <c r="X7" i="183"/>
  <c r="X5" i="183"/>
  <c r="K377" i="59"/>
  <c r="R377" i="59" s="1"/>
  <c r="L108" i="59"/>
  <c r="X6" i="183"/>
  <c r="T205" i="59"/>
  <c r="K205" i="59"/>
  <c r="R205" i="59" s="1"/>
  <c r="K311" i="59"/>
  <c r="R311" i="59" s="1"/>
  <c r="T377" i="59"/>
  <c r="T336" i="59"/>
  <c r="S338" i="59"/>
  <c r="K338" i="59"/>
  <c r="R338" i="59" s="1"/>
  <c r="K202" i="59"/>
  <c r="R202" i="59" s="1"/>
  <c r="T387" i="59"/>
  <c r="K331" i="59"/>
  <c r="R331" i="59" s="1"/>
  <c r="M15" i="184"/>
  <c r="M15" i="174"/>
  <c r="M13" i="184"/>
  <c r="M13" i="174"/>
  <c r="M9" i="184"/>
  <c r="M9" i="174"/>
  <c r="T333" i="59"/>
  <c r="K300" i="59"/>
  <c r="R300" i="59" s="1"/>
  <c r="M5" i="184"/>
  <c r="M5" i="174"/>
  <c r="S404" i="59"/>
  <c r="T404" i="59"/>
  <c r="K404" i="59"/>
  <c r="R404" i="59" s="1"/>
  <c r="K403" i="59"/>
  <c r="R403" i="59" s="1"/>
  <c r="S403" i="59"/>
  <c r="T403" i="59"/>
  <c r="K400" i="59"/>
  <c r="R400" i="59" s="1"/>
  <c r="T400" i="59"/>
  <c r="S400" i="59"/>
  <c r="K405" i="59"/>
  <c r="R405" i="59" s="1"/>
  <c r="S405" i="59"/>
  <c r="T405" i="59"/>
  <c r="M8" i="184"/>
  <c r="M8" i="174"/>
  <c r="M10" i="184"/>
  <c r="M10" i="174"/>
  <c r="K372" i="59"/>
  <c r="R372" i="59" s="1"/>
  <c r="S401" i="59"/>
  <c r="K401" i="59"/>
  <c r="R401" i="59" s="1"/>
  <c r="T401" i="59"/>
  <c r="T399" i="59"/>
  <c r="K399" i="59"/>
  <c r="R399" i="59" s="1"/>
  <c r="S399" i="59"/>
  <c r="K402" i="59"/>
  <c r="R402" i="59" s="1"/>
  <c r="T402" i="59"/>
  <c r="S402" i="59"/>
  <c r="T407" i="59"/>
  <c r="S407" i="59"/>
  <c r="K407" i="59"/>
  <c r="R407" i="59" s="1"/>
  <c r="T234" i="59"/>
  <c r="M14" i="184"/>
  <c r="M14" i="174"/>
  <c r="M11" i="184"/>
  <c r="M11" i="174"/>
  <c r="T338" i="59"/>
  <c r="T204" i="59"/>
  <c r="T300" i="59"/>
  <c r="M6" i="184"/>
  <c r="M6" i="174"/>
  <c r="K406" i="59"/>
  <c r="R406" i="59" s="1"/>
  <c r="S406" i="59"/>
  <c r="T406" i="59"/>
  <c r="K408" i="59"/>
  <c r="R408" i="59" s="1"/>
  <c r="T408" i="59"/>
  <c r="S408" i="59"/>
  <c r="K409" i="59"/>
  <c r="R409" i="59" s="1"/>
  <c r="T409" i="59"/>
  <c r="S409" i="59"/>
  <c r="K259" i="59"/>
  <c r="R259" i="59" s="1"/>
  <c r="K215" i="59"/>
  <c r="R215" i="59" s="1"/>
  <c r="T358" i="59"/>
  <c r="T287" i="59"/>
  <c r="K361" i="59"/>
  <c r="R361" i="59" s="1"/>
  <c r="K329" i="59"/>
  <c r="R329" i="59" s="1"/>
  <c r="K290" i="59"/>
  <c r="R290" i="59" s="1"/>
  <c r="T218" i="59"/>
  <c r="K218" i="59"/>
  <c r="R218" i="59" s="1"/>
  <c r="T361" i="59"/>
  <c r="T215" i="59"/>
  <c r="T329" i="59"/>
  <c r="T393" i="59"/>
  <c r="K362" i="59"/>
  <c r="R362" i="59" s="1"/>
  <c r="S362" i="59"/>
  <c r="K264" i="59"/>
  <c r="R264" i="59" s="1"/>
  <c r="S264" i="59"/>
  <c r="K249" i="59"/>
  <c r="R249" i="59" s="1"/>
  <c r="S249" i="59"/>
  <c r="K235" i="59"/>
  <c r="R235" i="59" s="1"/>
  <c r="S235" i="59"/>
  <c r="K324" i="59"/>
  <c r="R324" i="59" s="1"/>
  <c r="S324" i="59"/>
  <c r="T288" i="59"/>
  <c r="S288" i="59"/>
  <c r="T381" i="59"/>
  <c r="S381" i="59"/>
  <c r="T250" i="59"/>
  <c r="K288" i="59"/>
  <c r="R288" i="59" s="1"/>
  <c r="K382" i="59"/>
  <c r="R382" i="59" s="1"/>
  <c r="S382" i="59"/>
  <c r="K274" i="59"/>
  <c r="R274" i="59" s="1"/>
  <c r="S274" i="59"/>
  <c r="T276" i="59"/>
  <c r="S276" i="59"/>
  <c r="T230" i="59"/>
  <c r="S230" i="59"/>
  <c r="K364" i="59"/>
  <c r="R364" i="59" s="1"/>
  <c r="S364" i="59"/>
  <c r="K214" i="59"/>
  <c r="R214" i="59" s="1"/>
  <c r="S214" i="59"/>
  <c r="K388" i="59"/>
  <c r="R388" i="59" s="1"/>
  <c r="S388" i="59"/>
  <c r="K247" i="59"/>
  <c r="R247" i="59" s="1"/>
  <c r="S247" i="59"/>
  <c r="K245" i="59"/>
  <c r="R245" i="59" s="1"/>
  <c r="K334" i="59"/>
  <c r="R334" i="59" s="1"/>
  <c r="T395" i="59"/>
  <c r="S395" i="59"/>
  <c r="K367" i="59"/>
  <c r="R367" i="59" s="1"/>
  <c r="S367" i="59"/>
  <c r="T203" i="59"/>
  <c r="S203" i="59"/>
  <c r="K321" i="59"/>
  <c r="R321" i="59" s="1"/>
  <c r="S321" i="59"/>
  <c r="K363" i="59"/>
  <c r="R363" i="59" s="1"/>
  <c r="S363" i="59"/>
  <c r="K286" i="59"/>
  <c r="R286" i="59" s="1"/>
  <c r="S286" i="59"/>
  <c r="T301" i="59"/>
  <c r="S301" i="59"/>
  <c r="K267" i="59"/>
  <c r="R267" i="59" s="1"/>
  <c r="S267" i="59"/>
  <c r="K228" i="59"/>
  <c r="R228" i="59" s="1"/>
  <c r="S228" i="59"/>
  <c r="T198" i="59"/>
  <c r="S198" i="59"/>
  <c r="T372" i="59"/>
  <c r="T235" i="59"/>
  <c r="K204" i="59"/>
  <c r="R204" i="59" s="1"/>
  <c r="T311" i="59"/>
  <c r="T202" i="59"/>
  <c r="K250" i="59"/>
  <c r="R250" i="59" s="1"/>
  <c r="K234" i="59"/>
  <c r="R234" i="59" s="1"/>
  <c r="K198" i="59"/>
  <c r="R198" i="59" s="1"/>
  <c r="K301" i="59"/>
  <c r="R301" i="59" s="1"/>
  <c r="T302" i="59"/>
  <c r="S302" i="59"/>
  <c r="T316" i="59"/>
  <c r="S316" i="59"/>
  <c r="K252" i="59"/>
  <c r="R252" i="59" s="1"/>
  <c r="S252" i="59"/>
  <c r="K357" i="59"/>
  <c r="R357" i="59" s="1"/>
  <c r="S357" i="59"/>
  <c r="T213" i="59"/>
  <c r="S213" i="59"/>
  <c r="K263" i="59"/>
  <c r="R263" i="59" s="1"/>
  <c r="S263" i="59"/>
  <c r="K379" i="59"/>
  <c r="R379" i="59" s="1"/>
  <c r="S379" i="59"/>
  <c r="K272" i="59"/>
  <c r="R272" i="59" s="1"/>
  <c r="S272" i="59"/>
  <c r="K219" i="59"/>
  <c r="R219" i="59" s="1"/>
  <c r="S219" i="59"/>
  <c r="T304" i="59"/>
  <c r="S304" i="59"/>
  <c r="K322" i="59"/>
  <c r="R322" i="59" s="1"/>
  <c r="S322" i="59"/>
  <c r="K320" i="59"/>
  <c r="R320" i="59" s="1"/>
  <c r="S320" i="59"/>
  <c r="K376" i="59"/>
  <c r="R376" i="59" s="1"/>
  <c r="S376" i="59"/>
  <c r="K243" i="59"/>
  <c r="R243" i="59" s="1"/>
  <c r="S243" i="59"/>
  <c r="K296" i="59"/>
  <c r="R296" i="59" s="1"/>
  <c r="S296" i="59"/>
  <c r="K261" i="59"/>
  <c r="R261" i="59" s="1"/>
  <c r="S261" i="59"/>
  <c r="K257" i="59"/>
  <c r="R257" i="59" s="1"/>
  <c r="S257" i="59"/>
  <c r="K232" i="59"/>
  <c r="R232" i="59" s="1"/>
  <c r="S232" i="59"/>
  <c r="F6" i="184"/>
  <c r="G6" i="184" s="1" a="1"/>
  <c r="G6" i="184" s="1"/>
  <c r="T281" i="59"/>
  <c r="S281" i="59"/>
  <c r="K310" i="59"/>
  <c r="R310" i="59" s="1"/>
  <c r="S310" i="59"/>
  <c r="K358" i="59"/>
  <c r="R358" i="59" s="1"/>
  <c r="K220" i="59"/>
  <c r="R220" i="59" s="1"/>
  <c r="S220" i="59"/>
  <c r="T279" i="59"/>
  <c r="S279" i="59"/>
  <c r="F5" i="184"/>
  <c r="G5" i="184" s="1" a="1"/>
  <c r="G5" i="184" s="1"/>
  <c r="K237" i="59"/>
  <c r="R237" i="59" s="1"/>
  <c r="S237" i="59"/>
  <c r="T330" i="59"/>
  <c r="S330" i="59"/>
  <c r="K359" i="59"/>
  <c r="R359" i="59" s="1"/>
  <c r="S359" i="59"/>
  <c r="K307" i="59"/>
  <c r="R307" i="59" s="1"/>
  <c r="S307" i="59"/>
  <c r="K244" i="59"/>
  <c r="R244" i="59" s="1"/>
  <c r="S244" i="59"/>
  <c r="T325" i="59"/>
  <c r="T390" i="59"/>
  <c r="S390" i="59"/>
  <c r="K292" i="59"/>
  <c r="R292" i="59" s="1"/>
  <c r="S292" i="59"/>
  <c r="K268" i="59"/>
  <c r="R268" i="59" s="1"/>
  <c r="S268" i="59"/>
  <c r="K386" i="59"/>
  <c r="R386" i="59" s="1"/>
  <c r="S386" i="59"/>
  <c r="K223" i="59"/>
  <c r="R223" i="59" s="1"/>
  <c r="S223" i="59"/>
  <c r="T373" i="59"/>
  <c r="S373" i="59"/>
  <c r="K253" i="59"/>
  <c r="R253" i="59" s="1"/>
  <c r="S253" i="59"/>
  <c r="K291" i="59"/>
  <c r="R291" i="59" s="1"/>
  <c r="S291" i="59"/>
  <c r="K295" i="59"/>
  <c r="R295" i="59" s="1"/>
  <c r="S295" i="59"/>
  <c r="T277" i="59"/>
  <c r="S277" i="59"/>
  <c r="K200" i="59"/>
  <c r="R200" i="59" s="1"/>
  <c r="S200" i="59"/>
  <c r="F4" i="184"/>
  <c r="G4" i="184" s="1" a="1"/>
  <c r="G4" i="184" s="1"/>
  <c r="K392" i="59"/>
  <c r="R392" i="59" s="1"/>
  <c r="S392" i="59"/>
  <c r="T217" i="59"/>
  <c r="S217" i="59"/>
  <c r="K199" i="59"/>
  <c r="R199" i="59" s="1"/>
  <c r="S199" i="59"/>
  <c r="K391" i="59"/>
  <c r="R391" i="59" s="1"/>
  <c r="S391" i="59"/>
  <c r="K317" i="59"/>
  <c r="R317" i="59" s="1"/>
  <c r="S317" i="59"/>
  <c r="K293" i="59"/>
  <c r="R293" i="59" s="1"/>
  <c r="S293" i="59"/>
  <c r="T207" i="59"/>
  <c r="K281" i="59"/>
  <c r="R281" i="59" s="1"/>
  <c r="K387" i="59"/>
  <c r="R387" i="59" s="1"/>
  <c r="T321" i="59"/>
  <c r="T278" i="59"/>
  <c r="K333" i="59"/>
  <c r="R333" i="59" s="1"/>
  <c r="K393" i="59"/>
  <c r="R393" i="59" s="1"/>
  <c r="K279" i="59"/>
  <c r="R279" i="59" s="1"/>
  <c r="K396" i="59"/>
  <c r="R396" i="59" s="1"/>
  <c r="S396" i="59"/>
  <c r="T306" i="59"/>
  <c r="S306" i="59"/>
  <c r="K262" i="59"/>
  <c r="R262" i="59" s="1"/>
  <c r="S262" i="59"/>
  <c r="K229" i="59"/>
  <c r="R229" i="59" s="1"/>
  <c r="S229" i="59"/>
  <c r="K207" i="59"/>
  <c r="R207" i="59" s="1"/>
  <c r="K373" i="59"/>
  <c r="R373" i="59" s="1"/>
  <c r="K336" i="59"/>
  <c r="R336" i="59" s="1"/>
  <c r="T331" i="59"/>
  <c r="T245" i="59"/>
  <c r="K330" i="59"/>
  <c r="R330" i="59" s="1"/>
  <c r="T334" i="59"/>
  <c r="K278" i="59"/>
  <c r="R278" i="59" s="1"/>
  <c r="T247" i="59"/>
  <c r="K325" i="59"/>
  <c r="R325" i="59" s="1"/>
  <c r="T253" i="59"/>
  <c r="K287" i="59"/>
  <c r="R287" i="59" s="1"/>
  <c r="K273" i="59"/>
  <c r="R273" i="59" s="1"/>
  <c r="S273" i="59"/>
  <c r="K248" i="59"/>
  <c r="R248" i="59" s="1"/>
  <c r="S248" i="59"/>
  <c r="K222" i="59"/>
  <c r="R222" i="59" s="1"/>
  <c r="S222" i="59"/>
  <c r="K335" i="59"/>
  <c r="R335" i="59" s="1"/>
  <c r="S335" i="59"/>
  <c r="K233" i="59"/>
  <c r="R233" i="59" s="1"/>
  <c r="S233" i="59"/>
  <c r="T374" i="59"/>
  <c r="S374" i="59"/>
  <c r="T258" i="59"/>
  <c r="S258" i="59"/>
  <c r="K309" i="59"/>
  <c r="R309" i="59" s="1"/>
  <c r="S309" i="59"/>
  <c r="K305" i="59"/>
  <c r="R305" i="59" s="1"/>
  <c r="S305" i="59"/>
  <c r="T319" i="59"/>
  <c r="S319" i="59"/>
  <c r="K266" i="59"/>
  <c r="R266" i="59" s="1"/>
  <c r="S266" i="59"/>
  <c r="K282" i="59"/>
  <c r="R282" i="59" s="1"/>
  <c r="S282" i="59"/>
  <c r="K378" i="59"/>
  <c r="R378" i="59" s="1"/>
  <c r="S378" i="59"/>
  <c r="T339" i="59"/>
  <c r="S339" i="59"/>
  <c r="T366" i="59"/>
  <c r="S366" i="59"/>
  <c r="T315" i="59"/>
  <c r="S315" i="59"/>
  <c r="F85" i="174"/>
  <c r="F68" i="174"/>
  <c r="F27" i="174"/>
  <c r="F8" i="174"/>
  <c r="F72" i="174"/>
  <c r="F31" i="174"/>
  <c r="F66" i="174"/>
  <c r="F25" i="174"/>
  <c r="F86" i="174"/>
  <c r="F52" i="174"/>
  <c r="F6" i="174"/>
  <c r="F89" i="174"/>
  <c r="F55" i="174"/>
  <c r="F11" i="174"/>
  <c r="F82" i="174"/>
  <c r="F43" i="174"/>
  <c r="F5" i="174"/>
  <c r="F70" i="174"/>
  <c r="F29" i="174"/>
  <c r="F9" i="174"/>
  <c r="F80" i="174"/>
  <c r="F61" i="174"/>
  <c r="F41" i="174"/>
  <c r="F22" i="174"/>
  <c r="F84" i="174"/>
  <c r="F67" i="174"/>
  <c r="F45" i="174"/>
  <c r="F26" i="174"/>
  <c r="F4" i="174"/>
  <c r="F76" i="174"/>
  <c r="F58" i="174"/>
  <c r="F38" i="174"/>
  <c r="F15" i="174"/>
  <c r="F81" i="174"/>
  <c r="F62" i="174"/>
  <c r="F42" i="174"/>
  <c r="F24" i="174"/>
  <c r="F90" i="174"/>
  <c r="F73" i="174"/>
  <c r="F56" i="174"/>
  <c r="F36" i="174"/>
  <c r="F13" i="174"/>
  <c r="F71" i="174"/>
  <c r="F53" i="174"/>
  <c r="F30" i="174"/>
  <c r="F10" i="174"/>
  <c r="F77" i="174"/>
  <c r="F40" i="174"/>
  <c r="F20" i="174"/>
  <c r="F91" i="174"/>
  <c r="F75" i="174"/>
  <c r="F57" i="174"/>
  <c r="F37" i="174"/>
  <c r="F14" i="174"/>
  <c r="F51" i="174"/>
  <c r="F60" i="174"/>
  <c r="F87" i="174"/>
  <c r="T274" i="59"/>
  <c r="K316" i="59"/>
  <c r="R316" i="59" s="1"/>
  <c r="K230" i="59"/>
  <c r="R230" i="59" s="1"/>
  <c r="T296" i="59"/>
  <c r="T267" i="59"/>
  <c r="T367" i="59"/>
  <c r="K217" i="59"/>
  <c r="R217" i="59" s="1"/>
  <c r="T229" i="59"/>
  <c r="T364" i="59"/>
  <c r="T282" i="59"/>
  <c r="T273" i="59"/>
  <c r="T232" i="59"/>
  <c r="T264" i="59"/>
  <c r="T376" i="59"/>
  <c r="T335" i="59"/>
  <c r="T223" i="59"/>
  <c r="T359" i="59"/>
  <c r="T322" i="59"/>
  <c r="K319" i="59"/>
  <c r="R319" i="59" s="1"/>
  <c r="T382" i="59"/>
  <c r="T392" i="59"/>
  <c r="T363" i="59"/>
  <c r="T222" i="59"/>
  <c r="T324" i="59"/>
  <c r="T320" i="59"/>
  <c r="T379" i="59"/>
  <c r="T305" i="59"/>
  <c r="T252" i="59"/>
  <c r="T362" i="59"/>
  <c r="T199" i="59"/>
  <c r="T263" i="59"/>
  <c r="T286" i="59"/>
  <c r="T272" i="59"/>
  <c r="T244" i="59"/>
  <c r="T257" i="59"/>
  <c r="T214" i="59"/>
  <c r="T249" i="59"/>
  <c r="T219" i="59"/>
  <c r="T317" i="59"/>
  <c r="T237" i="59"/>
  <c r="K395" i="59"/>
  <c r="R395" i="59" s="1"/>
  <c r="T293" i="59"/>
  <c r="K339" i="59"/>
  <c r="R339" i="59" s="1"/>
  <c r="K306" i="59"/>
  <c r="R306" i="59" s="1"/>
  <c r="T292" i="59"/>
  <c r="K315" i="59"/>
  <c r="R315" i="59" s="1"/>
  <c r="T386" i="59"/>
  <c r="K302" i="59"/>
  <c r="R302" i="59" s="1"/>
  <c r="T295" i="59"/>
  <c r="T307" i="59"/>
  <c r="T268" i="59"/>
  <c r="T357" i="59"/>
  <c r="T248" i="59"/>
  <c r="T388" i="59"/>
  <c r="T220" i="59"/>
  <c r="K368" i="59"/>
  <c r="R368" i="59" s="1"/>
  <c r="T368" i="59"/>
  <c r="K340" i="59"/>
  <c r="R340" i="59" s="1"/>
  <c r="T340" i="59"/>
  <c r="K195" i="59"/>
  <c r="R195" i="59" s="1"/>
  <c r="T195" i="59"/>
  <c r="K271" i="59"/>
  <c r="R271" i="59" s="1"/>
  <c r="T271" i="59"/>
  <c r="K383" i="59"/>
  <c r="R383" i="59" s="1"/>
  <c r="T383" i="59"/>
  <c r="K371" i="59"/>
  <c r="R371" i="59" s="1"/>
  <c r="T371" i="59"/>
  <c r="T348" i="59"/>
  <c r="K348" i="59"/>
  <c r="R348" i="59" s="1"/>
  <c r="K123" i="59"/>
  <c r="R123" i="59" s="1"/>
  <c r="T123" i="59"/>
  <c r="K353" i="59"/>
  <c r="R353" i="59" s="1"/>
  <c r="T353" i="59"/>
  <c r="K132" i="59"/>
  <c r="R132" i="59" s="1"/>
  <c r="T132" i="59"/>
  <c r="K178" i="59"/>
  <c r="R178" i="59" s="1"/>
  <c r="T178" i="59"/>
  <c r="K294" i="59"/>
  <c r="R294" i="59" s="1"/>
  <c r="T294" i="59"/>
  <c r="K192" i="59"/>
  <c r="R192" i="59" s="1"/>
  <c r="T192" i="59"/>
  <c r="K323" i="59"/>
  <c r="R323" i="59" s="1"/>
  <c r="T323" i="59"/>
  <c r="K298" i="59"/>
  <c r="R298" i="59" s="1"/>
  <c r="T298" i="59"/>
  <c r="K182" i="59"/>
  <c r="R182" i="59" s="1"/>
  <c r="T182" i="59"/>
  <c r="K120" i="59"/>
  <c r="R120" i="59" s="1"/>
  <c r="T120" i="59"/>
  <c r="K168" i="59"/>
  <c r="R168" i="59" s="1"/>
  <c r="T168" i="59"/>
  <c r="K260" i="59"/>
  <c r="R260" i="59" s="1"/>
  <c r="T260" i="59"/>
  <c r="K299" i="59"/>
  <c r="R299" i="59" s="1"/>
  <c r="T299" i="59"/>
  <c r="K360" i="59"/>
  <c r="R360" i="59" s="1"/>
  <c r="T360" i="59"/>
  <c r="K318" i="59"/>
  <c r="R318" i="59" s="1"/>
  <c r="T318" i="59"/>
  <c r="K341" i="59"/>
  <c r="R341" i="59" s="1"/>
  <c r="T341" i="59"/>
  <c r="K313" i="59"/>
  <c r="R313" i="59" s="1"/>
  <c r="T313" i="59"/>
  <c r="K327" i="59"/>
  <c r="R327" i="59" s="1"/>
  <c r="T327" i="59"/>
  <c r="K208" i="59"/>
  <c r="R208" i="59" s="1"/>
  <c r="T208" i="59"/>
  <c r="K350" i="59"/>
  <c r="R350" i="59" s="1"/>
  <c r="T350" i="59"/>
  <c r="K224" i="59"/>
  <c r="R224" i="59" s="1"/>
  <c r="T224" i="59"/>
  <c r="K254" i="59"/>
  <c r="R254" i="59" s="1"/>
  <c r="T254" i="59"/>
  <c r="K227" i="59"/>
  <c r="R227" i="59" s="1"/>
  <c r="T227" i="59"/>
  <c r="T347" i="59"/>
  <c r="K347" i="59"/>
  <c r="R347" i="59" s="1"/>
  <c r="K251" i="59"/>
  <c r="R251" i="59" s="1"/>
  <c r="T251" i="59"/>
  <c r="K351" i="59"/>
  <c r="R351" i="59" s="1"/>
  <c r="T351" i="59"/>
  <c r="K337" i="59"/>
  <c r="R337" i="59" s="1"/>
  <c r="T337" i="59"/>
  <c r="K136" i="59"/>
  <c r="R136" i="59" s="1"/>
  <c r="T136" i="59"/>
  <c r="K240" i="59"/>
  <c r="R240" i="59" s="1"/>
  <c r="T240" i="59"/>
  <c r="K312" i="59"/>
  <c r="R312" i="59" s="1"/>
  <c r="T312" i="59"/>
  <c r="K241" i="59"/>
  <c r="R241" i="59" s="1"/>
  <c r="T241" i="59"/>
  <c r="K255" i="59"/>
  <c r="R255" i="59" s="1"/>
  <c r="T255" i="59"/>
  <c r="K275" i="59"/>
  <c r="R275" i="59" s="1"/>
  <c r="T275" i="59"/>
  <c r="K297" i="59"/>
  <c r="R297" i="59" s="1"/>
  <c r="T297" i="59"/>
  <c r="K397" i="59"/>
  <c r="R397" i="59" s="1"/>
  <c r="T397" i="59"/>
  <c r="K169" i="59"/>
  <c r="R169" i="59" s="1"/>
  <c r="T169" i="59"/>
  <c r="K354" i="59"/>
  <c r="R354" i="59" s="1"/>
  <c r="T354" i="59"/>
  <c r="T283" i="59"/>
  <c r="K283" i="59"/>
  <c r="R283" i="59" s="1"/>
  <c r="K138" i="59"/>
  <c r="R138" i="59" s="1"/>
  <c r="T138" i="59"/>
  <c r="K242" i="59"/>
  <c r="R242" i="59" s="1"/>
  <c r="T242" i="59"/>
  <c r="K326" i="59"/>
  <c r="R326" i="59" s="1"/>
  <c r="T326" i="59"/>
  <c r="T345" i="59"/>
  <c r="K345" i="59"/>
  <c r="R345" i="59" s="1"/>
  <c r="K349" i="59"/>
  <c r="R349" i="59" s="1"/>
  <c r="T349" i="59"/>
  <c r="K221" i="59"/>
  <c r="R221" i="59" s="1"/>
  <c r="T221" i="59"/>
  <c r="K148" i="59"/>
  <c r="R148" i="59" s="1"/>
  <c r="T148" i="59"/>
  <c r="K163" i="59"/>
  <c r="R163" i="59" s="1"/>
  <c r="T163" i="59"/>
  <c r="K365" i="59"/>
  <c r="R365" i="59" s="1"/>
  <c r="T365" i="59"/>
  <c r="T394" i="59"/>
  <c r="K394" i="59"/>
  <c r="R394" i="59" s="1"/>
  <c r="K225" i="59"/>
  <c r="R225" i="59" s="1"/>
  <c r="T225" i="59"/>
  <c r="K211" i="59"/>
  <c r="R211" i="59" s="1"/>
  <c r="T211" i="59"/>
  <c r="K289" i="59"/>
  <c r="R289" i="59" s="1"/>
  <c r="T289" i="59"/>
  <c r="K342" i="59"/>
  <c r="R342" i="59" s="1"/>
  <c r="T342" i="59"/>
  <c r="K384" i="59"/>
  <c r="R384" i="59" s="1"/>
  <c r="T384" i="59"/>
  <c r="K356" i="59"/>
  <c r="R356" i="59" s="1"/>
  <c r="T356" i="59"/>
  <c r="K346" i="59"/>
  <c r="R346" i="59" s="1"/>
  <c r="T346" i="59"/>
  <c r="K332" i="59"/>
  <c r="R332" i="59" s="1"/>
  <c r="T332" i="59"/>
  <c r="K269" i="59"/>
  <c r="R269" i="59" s="1"/>
  <c r="T269" i="59"/>
  <c r="K285" i="59"/>
  <c r="R285" i="59" s="1"/>
  <c r="T285" i="59"/>
  <c r="K284" i="59"/>
  <c r="R284" i="59" s="1"/>
  <c r="T284" i="59"/>
  <c r="K197" i="59"/>
  <c r="R197" i="59" s="1"/>
  <c r="T197" i="59"/>
  <c r="K256" i="59"/>
  <c r="R256" i="59" s="1"/>
  <c r="T256" i="59"/>
  <c r="K212" i="59"/>
  <c r="R212" i="59" s="1"/>
  <c r="T212" i="59"/>
  <c r="K209" i="59"/>
  <c r="R209" i="59" s="1"/>
  <c r="T209" i="59"/>
  <c r="K150" i="59"/>
  <c r="R150" i="59" s="1"/>
  <c r="T150" i="59"/>
  <c r="K151" i="59"/>
  <c r="R151" i="59" s="1"/>
  <c r="T151" i="59"/>
  <c r="K314" i="59"/>
  <c r="R314" i="59" s="1"/>
  <c r="T314" i="59"/>
  <c r="K344" i="59"/>
  <c r="R344" i="59" s="1"/>
  <c r="T344" i="59"/>
  <c r="K352" i="59"/>
  <c r="R352" i="59" s="1"/>
  <c r="T352" i="59"/>
  <c r="K308" i="59"/>
  <c r="R308" i="59" s="1"/>
  <c r="T308" i="59"/>
  <c r="K206" i="59"/>
  <c r="R206" i="59" s="1"/>
  <c r="T206" i="59"/>
  <c r="K152" i="59"/>
  <c r="R152" i="59" s="1"/>
  <c r="T152" i="59"/>
  <c r="K153" i="59"/>
  <c r="R153" i="59" s="1"/>
  <c r="T153" i="59"/>
  <c r="K355" i="59"/>
  <c r="R355" i="59" s="1"/>
  <c r="T355" i="59"/>
  <c r="K216" i="59"/>
  <c r="R216" i="59" s="1"/>
  <c r="T216" i="59"/>
  <c r="K410" i="59"/>
  <c r="R410" i="59" s="1"/>
  <c r="T410" i="59"/>
  <c r="K143" i="59"/>
  <c r="R143" i="59" s="1"/>
  <c r="T143" i="59"/>
  <c r="K210" i="59"/>
  <c r="R210" i="59" s="1"/>
  <c r="T210" i="59"/>
  <c r="K137" i="59"/>
  <c r="R137" i="59" s="1"/>
  <c r="T137" i="59"/>
  <c r="K246" i="59"/>
  <c r="R246" i="59" s="1"/>
  <c r="T246" i="59"/>
  <c r="K121" i="59"/>
  <c r="R121" i="59" s="1"/>
  <c r="T121" i="59"/>
  <c r="K375" i="59"/>
  <c r="R375" i="59" s="1"/>
  <c r="T375" i="59"/>
  <c r="K303" i="59"/>
  <c r="R303" i="59" s="1"/>
  <c r="T303" i="59"/>
  <c r="K239" i="59"/>
  <c r="R239" i="59" s="1"/>
  <c r="T239" i="59"/>
  <c r="K166" i="59"/>
  <c r="R166" i="59" s="1"/>
  <c r="T166" i="59"/>
  <c r="K139" i="59"/>
  <c r="R139" i="59" s="1"/>
  <c r="T139" i="59"/>
  <c r="T343" i="59"/>
  <c r="K343" i="59"/>
  <c r="R343" i="59" s="1"/>
  <c r="K280" i="59"/>
  <c r="R280" i="59" s="1"/>
  <c r="T280" i="59"/>
  <c r="K236" i="59"/>
  <c r="R236" i="59" s="1"/>
  <c r="T236" i="59"/>
  <c r="K158" i="59"/>
  <c r="R158" i="59" s="1"/>
  <c r="T158" i="59"/>
  <c r="K231" i="59"/>
  <c r="R231" i="59" s="1"/>
  <c r="T231" i="59"/>
  <c r="K183" i="59"/>
  <c r="R183" i="59" s="1"/>
  <c r="T183" i="59"/>
  <c r="K369" i="59"/>
  <c r="R369" i="59" s="1"/>
  <c r="T369" i="59"/>
  <c r="K385" i="59"/>
  <c r="R385" i="59" s="1"/>
  <c r="T385" i="59"/>
  <c r="K201" i="59"/>
  <c r="R201" i="59" s="1"/>
  <c r="T201" i="59"/>
  <c r="K398" i="59"/>
  <c r="R398" i="59" s="1"/>
  <c r="T398" i="59"/>
  <c r="K389" i="59"/>
  <c r="R389" i="59" s="1"/>
  <c r="T389" i="59"/>
  <c r="K270" i="59"/>
  <c r="R270" i="59" s="1"/>
  <c r="T270" i="59"/>
  <c r="K238" i="59"/>
  <c r="R238" i="59" s="1"/>
  <c r="T238" i="59"/>
  <c r="K174" i="59"/>
  <c r="R174" i="59" s="1"/>
  <c r="T174" i="59"/>
  <c r="K116" i="59"/>
  <c r="R116" i="59" s="1"/>
  <c r="T116" i="59"/>
  <c r="T122" i="59"/>
  <c r="K122" i="59"/>
  <c r="R122" i="59" s="1"/>
  <c r="K181" i="59"/>
  <c r="R181" i="59" s="1"/>
  <c r="T181" i="59"/>
  <c r="K154" i="59"/>
  <c r="R154" i="59" s="1"/>
  <c r="T154" i="59"/>
  <c r="K265" i="59"/>
  <c r="R265" i="59" s="1"/>
  <c r="T265" i="59"/>
  <c r="K380" i="59"/>
  <c r="R380" i="59" s="1"/>
  <c r="T380" i="59"/>
  <c r="K167" i="59"/>
  <c r="R167" i="59" s="1"/>
  <c r="T167" i="59"/>
  <c r="K226" i="59"/>
  <c r="R226" i="59" s="1"/>
  <c r="T226" i="59"/>
  <c r="K196" i="59"/>
  <c r="R196" i="59" s="1"/>
  <c r="T196" i="59"/>
  <c r="K370" i="59"/>
  <c r="R370" i="59" s="1"/>
  <c r="T370" i="59"/>
  <c r="K127" i="59"/>
  <c r="R127" i="59" s="1"/>
  <c r="T127" i="59"/>
  <c r="K187" i="59"/>
  <c r="R187" i="59" s="1"/>
  <c r="T187" i="59"/>
  <c r="K173" i="59"/>
  <c r="R173" i="59" s="1"/>
  <c r="T173" i="59"/>
  <c r="K111" i="59"/>
  <c r="R111" i="59" s="1"/>
  <c r="T111" i="59"/>
  <c r="K328" i="59"/>
  <c r="R328" i="59" s="1"/>
  <c r="T328" i="59"/>
  <c r="M190" i="59"/>
  <c r="M164" i="59"/>
  <c r="M144" i="59"/>
  <c r="M124" i="59"/>
  <c r="M194" i="59"/>
  <c r="M177" i="59"/>
  <c r="M160" i="59"/>
  <c r="M140" i="59"/>
  <c r="M188" i="59"/>
  <c r="M161" i="59"/>
  <c r="M141" i="59"/>
  <c r="M118" i="59"/>
  <c r="M134" i="59"/>
  <c r="M191" i="59"/>
  <c r="M175" i="59"/>
  <c r="M157" i="59"/>
  <c r="M131" i="59"/>
  <c r="M185" i="59"/>
  <c r="M159" i="59"/>
  <c r="M135" i="59"/>
  <c r="M115" i="59"/>
  <c r="M126" i="59"/>
  <c r="M189" i="59"/>
  <c r="M172" i="59"/>
  <c r="M155" i="59"/>
  <c r="M129" i="59"/>
  <c r="M179" i="59"/>
  <c r="M156" i="59"/>
  <c r="M133" i="59"/>
  <c r="M113" i="59"/>
  <c r="M117" i="59"/>
  <c r="M186" i="59"/>
  <c r="M170" i="59"/>
  <c r="M147" i="59"/>
  <c r="M119" i="59"/>
  <c r="M176" i="59"/>
  <c r="M149" i="59"/>
  <c r="M130" i="59"/>
  <c r="M110" i="59"/>
  <c r="M114" i="59"/>
  <c r="M184" i="59"/>
  <c r="M165" i="59"/>
  <c r="M145" i="59"/>
  <c r="M112" i="59"/>
  <c r="M193" i="59"/>
  <c r="M171" i="59"/>
  <c r="M146" i="59"/>
  <c r="M128" i="59"/>
  <c r="M109" i="59"/>
  <c r="M180" i="59"/>
  <c r="M162" i="59"/>
  <c r="M142" i="59"/>
  <c r="N179" i="59"/>
  <c r="N161" i="59"/>
  <c r="N141" i="59"/>
  <c r="N118" i="59"/>
  <c r="N134" i="59"/>
  <c r="N191" i="59"/>
  <c r="N175" i="59"/>
  <c r="N157" i="59"/>
  <c r="N131" i="59"/>
  <c r="N193" i="59"/>
  <c r="N176" i="59"/>
  <c r="N159" i="59"/>
  <c r="N135" i="59"/>
  <c r="N115" i="59"/>
  <c r="N126" i="59"/>
  <c r="N189" i="59"/>
  <c r="N172" i="59"/>
  <c r="N155" i="59"/>
  <c r="N129" i="59"/>
  <c r="N190" i="59"/>
  <c r="N156" i="59"/>
  <c r="N133" i="59"/>
  <c r="N113" i="59"/>
  <c r="N117" i="59"/>
  <c r="N186" i="59"/>
  <c r="N170" i="59"/>
  <c r="N147" i="59"/>
  <c r="N119" i="59"/>
  <c r="N188" i="59"/>
  <c r="N171" i="59"/>
  <c r="N149" i="59"/>
  <c r="N130" i="59"/>
  <c r="N110" i="59"/>
  <c r="N114" i="59"/>
  <c r="N184" i="59"/>
  <c r="N165" i="59"/>
  <c r="N145" i="59"/>
  <c r="N112" i="59"/>
  <c r="N185" i="59"/>
  <c r="N146" i="59"/>
  <c r="N128" i="59"/>
  <c r="N109" i="59"/>
  <c r="N180" i="59"/>
  <c r="N162" i="59"/>
  <c r="N142" i="59"/>
  <c r="N164" i="59"/>
  <c r="N144" i="59"/>
  <c r="N124" i="59"/>
  <c r="N108" i="59"/>
  <c r="N194" i="59"/>
  <c r="N177" i="59"/>
  <c r="N160" i="59"/>
  <c r="N140" i="59"/>
  <c r="F125" i="59"/>
  <c r="T421" i="59" s="1" a="1"/>
  <c r="T421" i="59" s="1"/>
  <c r="T428" i="59" l="1"/>
  <c r="T427" i="59"/>
  <c r="T430" i="59"/>
  <c r="T424" i="59"/>
  <c r="T429" i="59"/>
  <c r="T425" i="59"/>
  <c r="T426" i="59"/>
  <c r="T431" i="59"/>
  <c r="T423" i="59"/>
  <c r="T432" i="59"/>
  <c r="C428" i="59"/>
  <c r="C427" i="59"/>
  <c r="C425" i="59"/>
  <c r="C424" i="59"/>
  <c r="C432" i="59"/>
  <c r="C429" i="59"/>
  <c r="C426" i="59"/>
  <c r="C430" i="59"/>
  <c r="C423" i="59"/>
  <c r="C431" i="59"/>
  <c r="Z74" i="147"/>
  <c r="G73" i="174" a="1"/>
  <c r="G73" i="174" s="1"/>
  <c r="AA74" i="147" s="1"/>
  <c r="Z46" i="147"/>
  <c r="G45" i="174" a="1"/>
  <c r="G45" i="174" s="1"/>
  <c r="AA46" i="147" s="1"/>
  <c r="Z28" i="147"/>
  <c r="G27" i="174" a="1"/>
  <c r="G27" i="174" s="1"/>
  <c r="AA28" i="147" s="1"/>
  <c r="P8" i="147"/>
  <c r="P11" i="147"/>
  <c r="P80" i="147"/>
  <c r="P145" i="147"/>
  <c r="P47" i="147"/>
  <c r="P83" i="147"/>
  <c r="P112" i="147"/>
  <c r="P74" i="147"/>
  <c r="P35" i="147"/>
  <c r="P138" i="147"/>
  <c r="Z31" i="147"/>
  <c r="G30" i="174" a="1"/>
  <c r="G30" i="174" s="1"/>
  <c r="AA31" i="147" s="1"/>
  <c r="Z16" i="147"/>
  <c r="G15" i="174" a="1"/>
  <c r="G15" i="174" s="1"/>
  <c r="AA16" i="147" s="1"/>
  <c r="Z87" i="147"/>
  <c r="G86" i="174" a="1"/>
  <c r="G86" i="174" s="1"/>
  <c r="AA87" i="147" s="1"/>
  <c r="P160" i="147"/>
  <c r="P38" i="147"/>
  <c r="P109" i="147"/>
  <c r="P133" i="147"/>
  <c r="P165" i="147"/>
  <c r="P157" i="147"/>
  <c r="Z61" i="147"/>
  <c r="G60" i="174" a="1"/>
  <c r="G60" i="174" s="1"/>
  <c r="AA61" i="147" s="1"/>
  <c r="Z92" i="147"/>
  <c r="G91" i="174" a="1"/>
  <c r="G91" i="174" s="1"/>
  <c r="AA92" i="147" s="1"/>
  <c r="Z54" i="147"/>
  <c r="G53" i="174" a="1"/>
  <c r="G53" i="174" s="1"/>
  <c r="AA54" i="147" s="1"/>
  <c r="Z91" i="147"/>
  <c r="G90" i="174" a="1"/>
  <c r="G90" i="174" s="1"/>
  <c r="AA91" i="147" s="1"/>
  <c r="Z39" i="147"/>
  <c r="G38" i="174" a="1"/>
  <c r="G38" i="174" s="1"/>
  <c r="AA39" i="147" s="1"/>
  <c r="Z68" i="147"/>
  <c r="G67" i="174" a="1"/>
  <c r="G67" i="174" s="1"/>
  <c r="AA68" i="147" s="1"/>
  <c r="Z10" i="147"/>
  <c r="G9" i="174" a="1"/>
  <c r="G9" i="174" s="1"/>
  <c r="AA10" i="147" s="1"/>
  <c r="Z12" i="147"/>
  <c r="G11" i="174" a="1"/>
  <c r="G11" i="174" s="1"/>
  <c r="AA12" i="147" s="1"/>
  <c r="Z26" i="147"/>
  <c r="G25" i="174" a="1"/>
  <c r="G25" i="174" s="1"/>
  <c r="AA26" i="147" s="1"/>
  <c r="Z69" i="147"/>
  <c r="G68" i="174" a="1"/>
  <c r="G68" i="174" s="1"/>
  <c r="AA69" i="147" s="1"/>
  <c r="O160" i="147"/>
  <c r="O109" i="147"/>
  <c r="O133" i="147"/>
  <c r="O38" i="147"/>
  <c r="O82" i="147"/>
  <c r="O47" i="147"/>
  <c r="O8" i="147"/>
  <c r="O48" i="147"/>
  <c r="O84" i="147"/>
  <c r="O46" i="147"/>
  <c r="O83" i="147"/>
  <c r="O9" i="147"/>
  <c r="O10" i="147"/>
  <c r="O45" i="147"/>
  <c r="O80" i="147"/>
  <c r="O11" i="147"/>
  <c r="O145" i="147"/>
  <c r="O81" i="147"/>
  <c r="O35" i="147"/>
  <c r="O138" i="147"/>
  <c r="O67" i="147"/>
  <c r="O112" i="147"/>
  <c r="O74" i="147"/>
  <c r="O146" i="147"/>
  <c r="O165" i="147"/>
  <c r="O164" i="147"/>
  <c r="O157" i="147"/>
  <c r="Z76" i="147"/>
  <c r="G75" i="174" a="1"/>
  <c r="G75" i="174" s="1"/>
  <c r="AA76" i="147" s="1"/>
  <c r="Z83" i="147"/>
  <c r="G82" i="174" a="1"/>
  <c r="G82" i="174" s="1"/>
  <c r="AA83" i="147" s="1"/>
  <c r="Z52" i="147"/>
  <c r="G51" i="174" a="1"/>
  <c r="G51" i="174" s="1"/>
  <c r="AA52" i="147" s="1"/>
  <c r="P92" i="147" s="1"/>
  <c r="Z21" i="147"/>
  <c r="G20" i="174" a="1"/>
  <c r="G20" i="174" s="1"/>
  <c r="AA21" i="147" s="1"/>
  <c r="Z25" i="147"/>
  <c r="G24" i="174" a="1"/>
  <c r="G24" i="174" s="1"/>
  <c r="AA25" i="147" s="1"/>
  <c r="Z59" i="147"/>
  <c r="G58" i="174" a="1"/>
  <c r="G58" i="174" s="1"/>
  <c r="AA59" i="147" s="1"/>
  <c r="P70" i="147" s="1"/>
  <c r="Z56" i="147"/>
  <c r="G55" i="174" a="1"/>
  <c r="G55" i="174" s="1"/>
  <c r="AA56" i="147" s="1"/>
  <c r="Z86" i="147"/>
  <c r="G85" i="174" a="1"/>
  <c r="G85" i="174" s="1"/>
  <c r="AA86" i="147" s="1"/>
  <c r="P137" i="147"/>
  <c r="P114" i="147"/>
  <c r="P115" i="147"/>
  <c r="P135" i="147"/>
  <c r="P32" i="147"/>
  <c r="P77" i="147"/>
  <c r="P136" i="147"/>
  <c r="P113" i="147"/>
  <c r="Z88" i="147"/>
  <c r="G87" i="174" a="1"/>
  <c r="G87" i="174" s="1"/>
  <c r="AA88" i="147" s="1"/>
  <c r="Z81" i="147"/>
  <c r="G80" i="174" a="1"/>
  <c r="G80" i="174" s="1"/>
  <c r="AA81" i="147" s="1"/>
  <c r="Z72" i="147"/>
  <c r="G71" i="174" a="1"/>
  <c r="G71" i="174" s="1"/>
  <c r="AA72" i="147" s="1"/>
  <c r="Z85" i="147"/>
  <c r="G84" i="174" a="1"/>
  <c r="G84" i="174" s="1"/>
  <c r="AA85" i="147" s="1"/>
  <c r="Z30" i="147"/>
  <c r="G29" i="174" a="1"/>
  <c r="G29" i="174" s="1"/>
  <c r="AA30" i="147" s="1"/>
  <c r="Z67" i="147"/>
  <c r="G66" i="174" a="1"/>
  <c r="G66" i="174" s="1"/>
  <c r="AA67" i="147" s="1"/>
  <c r="P43" i="147"/>
  <c r="O113" i="147"/>
  <c r="O6" i="147"/>
  <c r="P42" i="147"/>
  <c r="P79" i="147"/>
  <c r="P39" i="147"/>
  <c r="P82" i="147"/>
  <c r="P45" i="147"/>
  <c r="P12" i="147"/>
  <c r="O134" i="147"/>
  <c r="P146" i="147"/>
  <c r="P67" i="147"/>
  <c r="P28" i="147"/>
  <c r="P30" i="147"/>
  <c r="P36" i="147"/>
  <c r="P73" i="147"/>
  <c r="P76" i="147"/>
  <c r="P48" i="147"/>
  <c r="P27" i="147"/>
  <c r="P75" i="147"/>
  <c r="P40" i="147"/>
  <c r="P84" i="147"/>
  <c r="P110" i="147"/>
  <c r="P34" i="147"/>
  <c r="P6" i="147"/>
  <c r="P10" i="147"/>
  <c r="P33" i="147"/>
  <c r="P72" i="147"/>
  <c r="P81" i="147"/>
  <c r="O36" i="147"/>
  <c r="P78" i="147"/>
  <c r="O103" i="147"/>
  <c r="P7" i="147"/>
  <c r="P46" i="147"/>
  <c r="P9" i="147"/>
  <c r="P37" i="147"/>
  <c r="O12" i="147"/>
  <c r="P119" i="147"/>
  <c r="O152" i="147"/>
  <c r="P31" i="147"/>
  <c r="P164" i="147"/>
  <c r="P49" i="147"/>
  <c r="P159" i="147"/>
  <c r="P161" i="147"/>
  <c r="O159" i="147"/>
  <c r="P132" i="147"/>
  <c r="O132" i="147"/>
  <c r="O144" i="147"/>
  <c r="P152" i="147"/>
  <c r="O161" i="147"/>
  <c r="P144" i="147"/>
  <c r="R44" i="147"/>
  <c r="Z15" i="147"/>
  <c r="G14" i="174" a="1"/>
  <c r="G14" i="174" s="1"/>
  <c r="AA15" i="147" s="1"/>
  <c r="Z41" i="147"/>
  <c r="G40" i="174" a="1"/>
  <c r="G40" i="174" s="1"/>
  <c r="AA41" i="147" s="1"/>
  <c r="Z14" i="147"/>
  <c r="G13" i="174" a="1"/>
  <c r="G13" i="174" s="1"/>
  <c r="AA14" i="147" s="1"/>
  <c r="Z43" i="147"/>
  <c r="G42" i="174" a="1"/>
  <c r="G42" i="174" s="1"/>
  <c r="AA43" i="147" s="1"/>
  <c r="Z77" i="147"/>
  <c r="G76" i="174" a="1"/>
  <c r="G76" i="174" s="1"/>
  <c r="AA77" i="147" s="1"/>
  <c r="Z23" i="147"/>
  <c r="G22" i="174" a="1"/>
  <c r="G22" i="174" s="1"/>
  <c r="AA23" i="147" s="1"/>
  <c r="Z71" i="147"/>
  <c r="G70" i="174" a="1"/>
  <c r="G70" i="174" s="1"/>
  <c r="AA71" i="147" s="1"/>
  <c r="Z90" i="147"/>
  <c r="G89" i="174" a="1"/>
  <c r="G89" i="174" s="1"/>
  <c r="AA90" i="147" s="1"/>
  <c r="Z32" i="147"/>
  <c r="G31" i="174" a="1"/>
  <c r="G31" i="174" s="1"/>
  <c r="AA32" i="147" s="1"/>
  <c r="O114" i="147"/>
  <c r="O137" i="147"/>
  <c r="O34" i="147"/>
  <c r="O31" i="147"/>
  <c r="O32" i="147"/>
  <c r="O136" i="147"/>
  <c r="O77" i="147"/>
  <c r="O115" i="147"/>
  <c r="O75" i="147"/>
  <c r="O135" i="147"/>
  <c r="O76" i="147"/>
  <c r="Z38" i="147"/>
  <c r="G37" i="174" a="1"/>
  <c r="G37" i="174" s="1"/>
  <c r="AA38" i="147" s="1"/>
  <c r="Z63" i="147"/>
  <c r="G62" i="174" a="1"/>
  <c r="G62" i="174" s="1"/>
  <c r="AA63" i="147" s="1"/>
  <c r="Z5" i="147"/>
  <c r="G4" i="174" a="1"/>
  <c r="G4" i="174" s="1"/>
  <c r="AA5" i="147" s="1"/>
  <c r="Z7" i="147"/>
  <c r="G6" i="174" a="1"/>
  <c r="G6" i="174" s="1"/>
  <c r="AA7" i="147" s="1"/>
  <c r="P134" i="147"/>
  <c r="P153" i="147"/>
  <c r="P103" i="147"/>
  <c r="P158" i="147"/>
  <c r="P150" i="147"/>
  <c r="P154" i="147"/>
  <c r="P125" i="147"/>
  <c r="P147" i="147"/>
  <c r="P148" i="147"/>
  <c r="P41" i="147"/>
  <c r="P111" i="147"/>
  <c r="P149" i="147"/>
  <c r="P163" i="147"/>
  <c r="P127" i="147"/>
  <c r="P156" i="147"/>
  <c r="P131" i="147"/>
  <c r="P124" i="147"/>
  <c r="P155" i="147"/>
  <c r="P116" i="147"/>
  <c r="P139" i="147"/>
  <c r="P140" i="147"/>
  <c r="P141" i="147"/>
  <c r="P117" i="147"/>
  <c r="P151" i="147"/>
  <c r="P162" i="147"/>
  <c r="E12" i="238"/>
  <c r="E16" i="238"/>
  <c r="E8" i="238"/>
  <c r="E12" i="242"/>
  <c r="E6" i="242"/>
  <c r="E15" i="238"/>
  <c r="E17" i="240"/>
  <c r="E17" i="238"/>
  <c r="E18" i="240"/>
  <c r="E13" i="240"/>
  <c r="E13" i="242"/>
  <c r="E16" i="244"/>
  <c r="E15" i="244"/>
  <c r="E19" i="242"/>
  <c r="E10" i="240"/>
  <c r="E6" i="238"/>
  <c r="E12" i="240"/>
  <c r="E10" i="242"/>
  <c r="E14" i="238"/>
  <c r="E11" i="240"/>
  <c r="E7" i="238"/>
  <c r="E19" i="238"/>
  <c r="E18" i="242"/>
  <c r="E6" i="244"/>
  <c r="E5" i="238"/>
  <c r="E11" i="238"/>
  <c r="E14" i="240"/>
  <c r="E18" i="238"/>
  <c r="E6" i="240"/>
  <c r="E20" i="238"/>
  <c r="E16" i="240"/>
  <c r="E16" i="242"/>
  <c r="E8" i="244"/>
  <c r="E9" i="238"/>
  <c r="E20" i="240"/>
  <c r="E10" i="238"/>
  <c r="E7" i="240"/>
  <c r="E5" i="242"/>
  <c r="E8" i="240"/>
  <c r="E19" i="240"/>
  <c r="E13" i="238"/>
  <c r="E10" i="248"/>
  <c r="E10" i="244"/>
  <c r="E11" i="242"/>
  <c r="E5" i="240"/>
  <c r="E15" i="242"/>
  <c r="E18" i="246"/>
  <c r="E9" i="244"/>
  <c r="E7" i="244"/>
  <c r="E5" i="248"/>
  <c r="E19" i="248"/>
  <c r="E20" i="246"/>
  <c r="E18" i="248"/>
  <c r="E15" i="250"/>
  <c r="E20" i="248"/>
  <c r="E6" i="250"/>
  <c r="E7" i="252"/>
  <c r="E12" i="254"/>
  <c r="E20" i="254"/>
  <c r="E17" i="252"/>
  <c r="E13" i="254"/>
  <c r="E20" i="252"/>
  <c r="E8" i="256"/>
  <c r="E17" i="256"/>
  <c r="E18" i="256"/>
  <c r="E15" i="256"/>
  <c r="E20" i="244"/>
  <c r="E14" i="244"/>
  <c r="E7" i="246"/>
  <c r="E8" i="242"/>
  <c r="E11" i="244"/>
  <c r="E16" i="248"/>
  <c r="E9" i="246"/>
  <c r="E10" i="246"/>
  <c r="E15" i="248"/>
  <c r="E19" i="250"/>
  <c r="E9" i="252"/>
  <c r="E8" i="250"/>
  <c r="E6" i="252"/>
  <c r="E17" i="250"/>
  <c r="E11" i="254"/>
  <c r="E11" i="256"/>
  <c r="E19" i="256"/>
  <c r="E5" i="256"/>
  <c r="E9" i="242"/>
  <c r="E8" i="246"/>
  <c r="E15" i="246"/>
  <c r="E8" i="248"/>
  <c r="E13" i="244"/>
  <c r="E9" i="240"/>
  <c r="E13" i="248"/>
  <c r="E18" i="250"/>
  <c r="E16" i="252"/>
  <c r="E19" i="252"/>
  <c r="E5" i="252"/>
  <c r="E8" i="252"/>
  <c r="E15" i="254"/>
  <c r="E12" i="256"/>
  <c r="E6" i="256"/>
  <c r="E17" i="254"/>
  <c r="E7" i="248"/>
  <c r="E9" i="250"/>
  <c r="E11" i="246"/>
  <c r="E17" i="246"/>
  <c r="E14" i="242"/>
  <c r="E12" i="246"/>
  <c r="E12" i="248"/>
  <c r="E12" i="250"/>
  <c r="E14" i="250"/>
  <c r="E5" i="250"/>
  <c r="E8" i="254"/>
  <c r="E14" i="252"/>
  <c r="E7" i="256"/>
  <c r="E7" i="242"/>
  <c r="E17" i="242"/>
  <c r="E6" i="246"/>
  <c r="E17" i="248"/>
  <c r="E5" i="246"/>
  <c r="E15" i="240"/>
  <c r="E5" i="244"/>
  <c r="E17" i="244"/>
  <c r="E16" i="250"/>
  <c r="E7" i="250"/>
  <c r="E13" i="250"/>
  <c r="E13" i="252"/>
  <c r="E16" i="246"/>
  <c r="E10" i="250"/>
  <c r="E18" i="252"/>
  <c r="E12" i="252"/>
  <c r="E10" i="252"/>
  <c r="E9" i="254"/>
  <c r="E16" i="254"/>
  <c r="E11" i="252"/>
  <c r="E14" i="254"/>
  <c r="E10" i="254"/>
  <c r="E7" i="254"/>
  <c r="E18" i="254"/>
  <c r="E20" i="256"/>
  <c r="E14" i="256"/>
  <c r="E9" i="256"/>
  <c r="E14" i="248"/>
  <c r="E18" i="244"/>
  <c r="E19" i="246"/>
  <c r="E12" i="244"/>
  <c r="E11" i="248"/>
  <c r="E19" i="244"/>
  <c r="E13" i="246"/>
  <c r="E20" i="242"/>
  <c r="E14" i="246"/>
  <c r="E6" i="248"/>
  <c r="E9" i="248"/>
  <c r="E15" i="252"/>
  <c r="E20" i="250"/>
  <c r="E11" i="250"/>
  <c r="E19" i="254"/>
  <c r="E6" i="254"/>
  <c r="E16" i="256"/>
  <c r="E5" i="254"/>
  <c r="E10" i="256"/>
  <c r="E13" i="256"/>
  <c r="E6" i="174"/>
  <c r="Y7" i="147" s="1"/>
  <c r="E5" i="174"/>
  <c r="Y6" i="147" s="1"/>
  <c r="E17" i="174"/>
  <c r="Y18" i="147" s="1"/>
  <c r="E7" i="174"/>
  <c r="Y8" i="147" s="1"/>
  <c r="E16" i="174"/>
  <c r="Y17" i="147" s="1"/>
  <c r="E12" i="174"/>
  <c r="Y13" i="147" s="1"/>
  <c r="E9" i="174"/>
  <c r="Y10" i="147" s="1"/>
  <c r="E11" i="174"/>
  <c r="Y12" i="147" s="1"/>
  <c r="E10" i="174"/>
  <c r="Y11" i="147" s="1"/>
  <c r="E15" i="174"/>
  <c r="Y16" i="147" s="1"/>
  <c r="E20" i="174"/>
  <c r="Y21" i="147" s="1"/>
  <c r="E8" i="174"/>
  <c r="Y9" i="147" s="1"/>
  <c r="E14" i="174"/>
  <c r="Y15" i="147" s="1"/>
  <c r="E13" i="174"/>
  <c r="Y14" i="147" s="1"/>
  <c r="E19" i="174"/>
  <c r="Y20" i="147" s="1"/>
  <c r="E18" i="174"/>
  <c r="Y19" i="147" s="1"/>
  <c r="Z78" i="147"/>
  <c r="G77" i="174" a="1"/>
  <c r="G77" i="174" s="1"/>
  <c r="AA78" i="147" s="1"/>
  <c r="Z37" i="147"/>
  <c r="G36" i="174" a="1"/>
  <c r="G36" i="174" s="1"/>
  <c r="AA37" i="147" s="1"/>
  <c r="Z42" i="147"/>
  <c r="G41" i="174" a="1"/>
  <c r="G41" i="174" s="1"/>
  <c r="AA42" i="147" s="1"/>
  <c r="Z6" i="147"/>
  <c r="G5" i="174" a="1"/>
  <c r="G5" i="174" s="1"/>
  <c r="AA6" i="147" s="1"/>
  <c r="Z73" i="147"/>
  <c r="G72" i="174" a="1"/>
  <c r="G72" i="174" s="1"/>
  <c r="AA73" i="147" s="1"/>
  <c r="P50" i="147"/>
  <c r="P123" i="147"/>
  <c r="P5" i="147"/>
  <c r="P121" i="147"/>
  <c r="P120" i="147"/>
  <c r="P118" i="147"/>
  <c r="P122" i="147"/>
  <c r="Z58" i="147"/>
  <c r="G57" i="174" a="1"/>
  <c r="G57" i="174" s="1"/>
  <c r="AA58" i="147" s="1"/>
  <c r="P52" i="147" s="1"/>
  <c r="Z11" i="147"/>
  <c r="G10" i="174" a="1"/>
  <c r="G10" i="174" s="1"/>
  <c r="AA11" i="147" s="1"/>
  <c r="Z57" i="147"/>
  <c r="G56" i="174" a="1"/>
  <c r="G56" i="174" s="1"/>
  <c r="AA57" i="147" s="1"/>
  <c r="Z82" i="147"/>
  <c r="G81" i="174" a="1"/>
  <c r="G81" i="174" s="1"/>
  <c r="AA82" i="147" s="1"/>
  <c r="Z27" i="147"/>
  <c r="G26" i="174" a="1"/>
  <c r="G26" i="174" s="1"/>
  <c r="AA27" i="147" s="1"/>
  <c r="Z62" i="147"/>
  <c r="G61" i="174" a="1"/>
  <c r="G61" i="174" s="1"/>
  <c r="AA62" i="147" s="1"/>
  <c r="Z44" i="147"/>
  <c r="G43" i="174" a="1"/>
  <c r="G43" i="174" s="1"/>
  <c r="AA44" i="147" s="1"/>
  <c r="Z53" i="147"/>
  <c r="G52" i="174" a="1"/>
  <c r="G52" i="174" s="1"/>
  <c r="AA53" i="147" s="1"/>
  <c r="Z9" i="147"/>
  <c r="G8" i="174" a="1"/>
  <c r="G8" i="174" s="1"/>
  <c r="AA9" i="147" s="1"/>
  <c r="O28" i="147"/>
  <c r="O123" i="147"/>
  <c r="O27" i="147"/>
  <c r="O33" i="147"/>
  <c r="O50" i="147"/>
  <c r="O5" i="147"/>
  <c r="O121" i="147"/>
  <c r="O122" i="147"/>
  <c r="O120" i="147"/>
  <c r="O119" i="147"/>
  <c r="O118" i="147"/>
  <c r="O158" i="147"/>
  <c r="O72" i="147"/>
  <c r="O150" i="147"/>
  <c r="O156" i="147"/>
  <c r="O155" i="147"/>
  <c r="O73" i="147"/>
  <c r="O163" i="147"/>
  <c r="O37" i="147"/>
  <c r="O124" i="147"/>
  <c r="O39" i="147"/>
  <c r="O41" i="147"/>
  <c r="O148" i="147"/>
  <c r="O153" i="147"/>
  <c r="O110" i="147"/>
  <c r="O131" i="147"/>
  <c r="O125" i="147"/>
  <c r="O30" i="147"/>
  <c r="O111" i="147"/>
  <c r="O127" i="147"/>
  <c r="O154" i="147"/>
  <c r="O149" i="147"/>
  <c r="O147" i="147"/>
  <c r="O117" i="147"/>
  <c r="O141" i="147"/>
  <c r="O139" i="147"/>
  <c r="O43" i="147"/>
  <c r="O116" i="147"/>
  <c r="O42" i="147"/>
  <c r="O78" i="147"/>
  <c r="O140" i="147"/>
  <c r="O79" i="147"/>
  <c r="O49" i="147"/>
  <c r="O162" i="147"/>
  <c r="O151" i="147"/>
  <c r="Z7" i="183"/>
  <c r="AA7" i="183"/>
  <c r="S108" i="59"/>
  <c r="E4" i="250" s="1"/>
  <c r="E16" i="184"/>
  <c r="Y17" i="183" s="1"/>
  <c r="E17" i="184"/>
  <c r="Y18" i="183" s="1"/>
  <c r="E7" i="184"/>
  <c r="Y8" i="183" s="1"/>
  <c r="E12" i="184"/>
  <c r="Y13" i="183" s="1"/>
  <c r="E20" i="184"/>
  <c r="Y21" i="183" s="1"/>
  <c r="E19" i="184"/>
  <c r="Y20" i="183" s="1"/>
  <c r="E15" i="184"/>
  <c r="Y16" i="183" s="1"/>
  <c r="E13" i="184"/>
  <c r="Y14" i="183" s="1"/>
  <c r="E14" i="184"/>
  <c r="Y15" i="183" s="1"/>
  <c r="E11" i="184"/>
  <c r="Y12" i="183" s="1"/>
  <c r="E9" i="184"/>
  <c r="Y10" i="183" s="1"/>
  <c r="E10" i="184"/>
  <c r="Y11" i="183" s="1"/>
  <c r="E8" i="184"/>
  <c r="Y9" i="183" s="1"/>
  <c r="E18" i="184"/>
  <c r="Y19" i="183" s="1"/>
  <c r="E6" i="184"/>
  <c r="Y7" i="183" s="1"/>
  <c r="E5" i="184"/>
  <c r="H48" i="184"/>
  <c r="H262" i="184"/>
  <c r="H291" i="184"/>
  <c r="H64" i="184"/>
  <c r="H23" i="184"/>
  <c r="H39" i="184"/>
  <c r="H218" i="184"/>
  <c r="H199" i="184"/>
  <c r="H277" i="184"/>
  <c r="H244" i="184"/>
  <c r="H79" i="184"/>
  <c r="H263" i="184"/>
  <c r="H49" i="184"/>
  <c r="H54" i="184"/>
  <c r="H249" i="184"/>
  <c r="H28" i="184"/>
  <c r="H16" i="184"/>
  <c r="H220" i="184"/>
  <c r="H214" i="184"/>
  <c r="H17" i="184"/>
  <c r="H235" i="184"/>
  <c r="H204" i="184"/>
  <c r="H253" i="184"/>
  <c r="H282" i="184"/>
  <c r="H137" i="184"/>
  <c r="H32" i="184"/>
  <c r="H234" i="184"/>
  <c r="AA5" i="183"/>
  <c r="Z5" i="183"/>
  <c r="H219" i="184"/>
  <c r="H121" i="184"/>
  <c r="H127" i="184"/>
  <c r="H287" i="184"/>
  <c r="H7" i="184"/>
  <c r="H306" i="184"/>
  <c r="H190" i="184"/>
  <c r="H132" i="184"/>
  <c r="AA133" i="183"/>
  <c r="H230" i="184"/>
  <c r="H239" i="184" a="1"/>
  <c r="H239" i="184" s="1"/>
  <c r="H12" i="184"/>
  <c r="AA13" i="183"/>
  <c r="H248" i="184"/>
  <c r="H225" i="184"/>
  <c r="H63" i="184"/>
  <c r="AA64" i="183"/>
  <c r="H305" i="184"/>
  <c r="H296" i="184"/>
  <c r="H142" i="184"/>
  <c r="AA143" i="183"/>
  <c r="H44" i="184"/>
  <c r="AA45" i="183"/>
  <c r="H194" i="184"/>
  <c r="H301" i="184"/>
  <c r="H272" i="184"/>
  <c r="H59" i="184"/>
  <c r="AA60" i="183"/>
  <c r="H209" i="184"/>
  <c r="H276" i="184"/>
  <c r="H258" i="184"/>
  <c r="H267" i="184"/>
  <c r="H292" i="184"/>
  <c r="H33" i="184"/>
  <c r="L125" i="59"/>
  <c r="AA6" i="183"/>
  <c r="Z6" i="183"/>
  <c r="H16" i="174"/>
  <c r="O422" i="59" s="1"/>
  <c r="H64" i="174"/>
  <c r="BK422" i="59" s="1"/>
  <c r="H17" i="174"/>
  <c r="P422" i="59" s="1"/>
  <c r="H7" i="174"/>
  <c r="F422" i="59" s="1"/>
  <c r="H39" i="174"/>
  <c r="AL422" i="59" s="1"/>
  <c r="H305" i="174"/>
  <c r="KR422" i="59" s="1"/>
  <c r="H32" i="174"/>
  <c r="AE422" i="59" s="1"/>
  <c r="H306" i="174"/>
  <c r="KS422" i="59" s="1"/>
  <c r="H121" i="174"/>
  <c r="DP422" i="59" s="1"/>
  <c r="H214" i="174"/>
  <c r="HE422" i="59" s="1"/>
  <c r="H199" i="174"/>
  <c r="GP422" i="59" s="1"/>
  <c r="H137" i="174"/>
  <c r="EF422" i="59" s="1"/>
  <c r="H54" i="174"/>
  <c r="BA422" i="59" s="1"/>
  <c r="H127" i="174"/>
  <c r="DV422" i="59" s="1"/>
  <c r="H194" i="174"/>
  <c r="GK422" i="59" s="1"/>
  <c r="H49" i="174"/>
  <c r="AV422" i="59" s="1"/>
  <c r="H33" i="174"/>
  <c r="AF422" i="59" s="1"/>
  <c r="H301" i="174"/>
  <c r="KN422" i="59" s="1"/>
  <c r="H142" i="174"/>
  <c r="EK422" i="59" s="1"/>
  <c r="H209" i="174"/>
  <c r="GZ422" i="59" s="1"/>
  <c r="H63" i="174"/>
  <c r="BJ422" i="59" s="1"/>
  <c r="H296" i="174"/>
  <c r="KI422" i="59" s="1"/>
  <c r="H79" i="174"/>
  <c r="BZ422" i="59" s="1"/>
  <c r="H23" i="174"/>
  <c r="V422" i="59" s="1"/>
  <c r="H48" i="174"/>
  <c r="AU422" i="59" s="1"/>
  <c r="T259" i="59"/>
  <c r="G503" i="59"/>
  <c r="L503" i="59"/>
  <c r="J503" i="59"/>
  <c r="W503" i="59"/>
  <c r="CJ503" i="59"/>
  <c r="AP503" i="59"/>
  <c r="BV503" i="59"/>
  <c r="BO503" i="59"/>
  <c r="AJ503" i="59"/>
  <c r="AI503" i="59"/>
  <c r="CK503" i="59"/>
  <c r="BG503" i="59"/>
  <c r="D503" i="59"/>
  <c r="E503" i="59"/>
  <c r="N503" i="59"/>
  <c r="BE503" i="59"/>
  <c r="CA503" i="59"/>
  <c r="AR503" i="59"/>
  <c r="AD503" i="59"/>
  <c r="Z503" i="59"/>
  <c r="CH503" i="59"/>
  <c r="H503" i="59"/>
  <c r="AO503" i="59"/>
  <c r="BM503" i="59"/>
  <c r="AB503" i="59"/>
  <c r="X503" i="59"/>
  <c r="CF503" i="59"/>
  <c r="BD503" i="59"/>
  <c r="BC503" i="59"/>
  <c r="S503" i="59"/>
  <c r="CG503" i="59"/>
  <c r="BW503" i="59"/>
  <c r="AN503" i="59"/>
  <c r="BS503" i="59"/>
  <c r="BB503" i="59"/>
  <c r="AZ503" i="59"/>
  <c r="AC503" i="59"/>
  <c r="BN503" i="59"/>
  <c r="CC503" i="59"/>
  <c r="AY503" i="59"/>
  <c r="AX503" i="59"/>
  <c r="U503" i="59"/>
  <c r="CE503" i="59"/>
  <c r="BT503" i="59"/>
  <c r="AM503" i="59"/>
  <c r="I503" i="59"/>
  <c r="M503" i="59"/>
  <c r="AK503" i="59"/>
  <c r="BH503" i="59"/>
  <c r="Y503" i="59"/>
  <c r="CB503" i="59"/>
  <c r="BR503" i="59"/>
  <c r="F21" i="174"/>
  <c r="K128" i="59"/>
  <c r="R128" i="59" s="1"/>
  <c r="T128" i="59"/>
  <c r="K171" i="59"/>
  <c r="R171" i="59" s="1"/>
  <c r="T171" i="59"/>
  <c r="K114" i="59"/>
  <c r="R114" i="59" s="1"/>
  <c r="T114" i="59"/>
  <c r="K129" i="59"/>
  <c r="R129" i="59" s="1"/>
  <c r="T129" i="59"/>
  <c r="K118" i="59"/>
  <c r="R118" i="59" s="1"/>
  <c r="T118" i="59"/>
  <c r="K164" i="59"/>
  <c r="R164" i="59" s="1"/>
  <c r="T164" i="59"/>
  <c r="K112" i="59"/>
  <c r="R112" i="59" s="1"/>
  <c r="T112" i="59"/>
  <c r="K110" i="59"/>
  <c r="R110" i="59" s="1"/>
  <c r="T110" i="59"/>
  <c r="K149" i="59"/>
  <c r="R149" i="59" s="1"/>
  <c r="T149" i="59"/>
  <c r="K119" i="59"/>
  <c r="R119" i="59" s="1"/>
  <c r="T119" i="59"/>
  <c r="K156" i="59"/>
  <c r="R156" i="59" s="1"/>
  <c r="T156" i="59"/>
  <c r="K172" i="59"/>
  <c r="R172" i="59" s="1"/>
  <c r="T172" i="59"/>
  <c r="K126" i="59"/>
  <c r="R126" i="59" s="1"/>
  <c r="T126" i="59"/>
  <c r="K141" i="59"/>
  <c r="R141" i="59" s="1"/>
  <c r="T141" i="59"/>
  <c r="K188" i="59"/>
  <c r="R188" i="59" s="1"/>
  <c r="T188" i="59"/>
  <c r="K194" i="59"/>
  <c r="R194" i="59" s="1"/>
  <c r="T194" i="59"/>
  <c r="K124" i="59"/>
  <c r="R124" i="59" s="1"/>
  <c r="T124" i="59"/>
  <c r="M125" i="59"/>
  <c r="K142" i="59"/>
  <c r="R142" i="59" s="1"/>
  <c r="T142" i="59"/>
  <c r="K180" i="59"/>
  <c r="R180" i="59" s="1"/>
  <c r="T180" i="59"/>
  <c r="K145" i="59"/>
  <c r="R145" i="59" s="1"/>
  <c r="T145" i="59"/>
  <c r="K147" i="59"/>
  <c r="R147" i="59" s="1"/>
  <c r="T147" i="59"/>
  <c r="K113" i="59"/>
  <c r="R113" i="59" s="1"/>
  <c r="T113" i="59"/>
  <c r="K159" i="59"/>
  <c r="R159" i="59" s="1"/>
  <c r="T159" i="59"/>
  <c r="K175" i="59"/>
  <c r="R175" i="59" s="1"/>
  <c r="T175" i="59"/>
  <c r="K134" i="59"/>
  <c r="R134" i="59" s="1"/>
  <c r="T134" i="59"/>
  <c r="K160" i="59"/>
  <c r="R160" i="59" s="1"/>
  <c r="T160" i="59"/>
  <c r="K146" i="59"/>
  <c r="R146" i="59" s="1"/>
  <c r="T146" i="59"/>
  <c r="K193" i="59"/>
  <c r="R193" i="59" s="1"/>
  <c r="T193" i="59"/>
  <c r="K184" i="59"/>
  <c r="R184" i="59" s="1"/>
  <c r="T184" i="59"/>
  <c r="K176" i="59"/>
  <c r="R176" i="59" s="1"/>
  <c r="T176" i="59"/>
  <c r="K186" i="59"/>
  <c r="R186" i="59" s="1"/>
  <c r="T186" i="59"/>
  <c r="K133" i="59"/>
  <c r="R133" i="59" s="1"/>
  <c r="T133" i="59"/>
  <c r="K179" i="59"/>
  <c r="R179" i="59" s="1"/>
  <c r="T179" i="59"/>
  <c r="K189" i="59"/>
  <c r="R189" i="59" s="1"/>
  <c r="T189" i="59"/>
  <c r="K115" i="59"/>
  <c r="R115" i="59" s="1"/>
  <c r="T115" i="59"/>
  <c r="K131" i="59"/>
  <c r="R131" i="59" s="1"/>
  <c r="T131" i="59"/>
  <c r="K109" i="59"/>
  <c r="R109" i="59" s="1"/>
  <c r="T109" i="59"/>
  <c r="K130" i="59"/>
  <c r="R130" i="59" s="1"/>
  <c r="T130" i="59"/>
  <c r="K155" i="59"/>
  <c r="R155" i="59" s="1"/>
  <c r="T155" i="59"/>
  <c r="K140" i="59"/>
  <c r="R140" i="59" s="1"/>
  <c r="T140" i="59"/>
  <c r="K177" i="59"/>
  <c r="R177" i="59" s="1"/>
  <c r="T177" i="59"/>
  <c r="K108" i="59"/>
  <c r="R108" i="59" s="1"/>
  <c r="T108" i="59"/>
  <c r="K144" i="59"/>
  <c r="R144" i="59" s="1"/>
  <c r="T144" i="59"/>
  <c r="K190" i="59"/>
  <c r="R190" i="59" s="1"/>
  <c r="T190" i="59"/>
  <c r="K162" i="59"/>
  <c r="R162" i="59" s="1"/>
  <c r="T162" i="59"/>
  <c r="K165" i="59"/>
  <c r="R165" i="59" s="1"/>
  <c r="T165" i="59"/>
  <c r="K170" i="59"/>
  <c r="R170" i="59" s="1"/>
  <c r="T170" i="59"/>
  <c r="K117" i="59"/>
  <c r="R117" i="59" s="1"/>
  <c r="T117" i="59"/>
  <c r="K135" i="59"/>
  <c r="R135" i="59" s="1"/>
  <c r="T135" i="59"/>
  <c r="K185" i="59"/>
  <c r="R185" i="59" s="1"/>
  <c r="T185" i="59"/>
  <c r="K157" i="59"/>
  <c r="R157" i="59" s="1"/>
  <c r="T157" i="59"/>
  <c r="K191" i="59"/>
  <c r="R191" i="59" s="1"/>
  <c r="T191" i="59"/>
  <c r="K161" i="59"/>
  <c r="R161" i="59" s="1"/>
  <c r="T161" i="59"/>
  <c r="N125" i="59"/>
  <c r="E184" i="238" s="1"/>
  <c r="S92" i="147" l="1"/>
  <c r="R92" i="147"/>
  <c r="Q92" i="147"/>
  <c r="T92" i="147" s="1"/>
  <c r="P25" i="147"/>
  <c r="N184" i="238"/>
  <c r="Y185" i="239"/>
  <c r="I184" i="238"/>
  <c r="R52" i="147"/>
  <c r="I4" i="250"/>
  <c r="C511" i="59" s="1"/>
  <c r="N4" i="250"/>
  <c r="O97" i="147"/>
  <c r="O86" i="147"/>
  <c r="O61" i="147"/>
  <c r="O22" i="147"/>
  <c r="O100" i="147"/>
  <c r="O89" i="147"/>
  <c r="O55" i="147"/>
  <c r="O99" i="147"/>
  <c r="O54" i="147"/>
  <c r="O57" i="147"/>
  <c r="O87" i="147"/>
  <c r="O62" i="147"/>
  <c r="O101" i="147"/>
  <c r="O15" i="147"/>
  <c r="O58" i="147"/>
  <c r="O91" i="147"/>
  <c r="O93" i="147"/>
  <c r="O16" i="147"/>
  <c r="O66" i="147"/>
  <c r="O96" i="147"/>
  <c r="O56" i="147"/>
  <c r="O63" i="147"/>
  <c r="O64" i="147"/>
  <c r="O68" i="147"/>
  <c r="O143" i="147"/>
  <c r="O98" i="147"/>
  <c r="O65" i="147"/>
  <c r="O95" i="147"/>
  <c r="O85" i="147"/>
  <c r="O18" i="147"/>
  <c r="O14" i="147"/>
  <c r="O104" i="147"/>
  <c r="O69" i="147"/>
  <c r="O60" i="147"/>
  <c r="O17" i="147"/>
  <c r="O52" i="147"/>
  <c r="O13" i="147"/>
  <c r="O88" i="147"/>
  <c r="O106" i="147"/>
  <c r="O21" i="147"/>
  <c r="O20" i="147"/>
  <c r="O26" i="147"/>
  <c r="O105" i="147"/>
  <c r="O51" i="147"/>
  <c r="O19" i="147"/>
  <c r="O53" i="147"/>
  <c r="O90" i="147"/>
  <c r="O142" i="147"/>
  <c r="R123" i="147"/>
  <c r="E293" i="174"/>
  <c r="Y294" i="147" s="1"/>
  <c r="E113" i="174"/>
  <c r="Y114" i="147" s="1"/>
  <c r="E221" i="174"/>
  <c r="Y222" i="147" s="1"/>
  <c r="E61" i="174"/>
  <c r="Y62" i="147" s="1"/>
  <c r="E180" i="174"/>
  <c r="Y181" i="147" s="1"/>
  <c r="E198" i="174"/>
  <c r="Y199" i="147" s="1"/>
  <c r="E261" i="174"/>
  <c r="Y262" i="147" s="1"/>
  <c r="E136" i="174"/>
  <c r="Y137" i="147" s="1"/>
  <c r="E56" i="174"/>
  <c r="Y57" i="147" s="1"/>
  <c r="E114" i="174"/>
  <c r="Y115" i="147" s="1"/>
  <c r="E242" i="174"/>
  <c r="Y243" i="147" s="1"/>
  <c r="E106" i="174"/>
  <c r="Y107" i="147" s="1"/>
  <c r="E124" i="174"/>
  <c r="Y125" i="147" s="1"/>
  <c r="E275" i="174"/>
  <c r="Y276" i="147" s="1"/>
  <c r="E154" i="174"/>
  <c r="Y155" i="147" s="1"/>
  <c r="E289" i="174"/>
  <c r="Y290" i="147" s="1"/>
  <c r="E197" i="174"/>
  <c r="Y198" i="147" s="1"/>
  <c r="E284" i="174"/>
  <c r="Y285" i="147" s="1"/>
  <c r="E149" i="174"/>
  <c r="Y150" i="147" s="1"/>
  <c r="E53" i="174"/>
  <c r="Y54" i="147" s="1"/>
  <c r="E240" i="174"/>
  <c r="Y241" i="147" s="1"/>
  <c r="E207" i="174"/>
  <c r="Y208" i="147" s="1"/>
  <c r="E156" i="174"/>
  <c r="Y157" i="147" s="1"/>
  <c r="E215" i="174"/>
  <c r="Y216" i="147" s="1"/>
  <c r="E55" i="174"/>
  <c r="Y56" i="147" s="1"/>
  <c r="E147" i="174"/>
  <c r="Y148" i="147" s="1"/>
  <c r="E117" i="174"/>
  <c r="Y118" i="147" s="1"/>
  <c r="E227" i="174"/>
  <c r="Y228" i="147" s="1"/>
  <c r="E152" i="174"/>
  <c r="Y153" i="147" s="1"/>
  <c r="E183" i="174"/>
  <c r="Y184" i="147" s="1"/>
  <c r="E146" i="174"/>
  <c r="Y147" i="147" s="1"/>
  <c r="E212" i="174"/>
  <c r="Y213" i="147" s="1"/>
  <c r="E193" i="174"/>
  <c r="Y194" i="147" s="1"/>
  <c r="E153" i="174"/>
  <c r="Y154" i="147" s="1"/>
  <c r="E75" i="174"/>
  <c r="Y76" i="147" s="1"/>
  <c r="E287" i="174"/>
  <c r="Y288" i="147" s="1"/>
  <c r="E230" i="174"/>
  <c r="Y231" i="147" s="1"/>
  <c r="E141" i="174"/>
  <c r="Y142" i="147" s="1"/>
  <c r="E126" i="174"/>
  <c r="Y127" i="147" s="1"/>
  <c r="E219" i="174"/>
  <c r="Y220" i="147" s="1"/>
  <c r="E282" i="174"/>
  <c r="Y283" i="147" s="1"/>
  <c r="E109" i="174"/>
  <c r="Y110" i="147" s="1"/>
  <c r="E79" i="174"/>
  <c r="Y80" i="147" s="1"/>
  <c r="E100" i="174"/>
  <c r="Y101" i="147" s="1"/>
  <c r="E49" i="174"/>
  <c r="Y50" i="147" s="1"/>
  <c r="E188" i="174"/>
  <c r="Y189" i="147" s="1"/>
  <c r="E179" i="174"/>
  <c r="Y180" i="147" s="1"/>
  <c r="E220" i="174"/>
  <c r="Y221" i="147" s="1"/>
  <c r="E183" i="256"/>
  <c r="E175" i="256"/>
  <c r="E67" i="256"/>
  <c r="E262" i="254"/>
  <c r="E84" i="256"/>
  <c r="N10" i="256"/>
  <c r="I10" i="256"/>
  <c r="E199" i="252"/>
  <c r="E85" i="252"/>
  <c r="E52" i="254"/>
  <c r="E69" i="254"/>
  <c r="E167" i="252"/>
  <c r="E24" i="254"/>
  <c r="E43" i="254"/>
  <c r="E69" i="252"/>
  <c r="E222" i="252"/>
  <c r="E128" i="252"/>
  <c r="E298" i="252"/>
  <c r="E183" i="252"/>
  <c r="E155" i="250"/>
  <c r="E47" i="250"/>
  <c r="E244" i="248"/>
  <c r="E218" i="250"/>
  <c r="E110" i="250"/>
  <c r="E301" i="248"/>
  <c r="E296" i="248"/>
  <c r="E99" i="248"/>
  <c r="E293" i="246"/>
  <c r="E135" i="250"/>
  <c r="E4" i="252"/>
  <c r="E248" i="248"/>
  <c r="E106" i="250"/>
  <c r="E284" i="246"/>
  <c r="E196" i="250"/>
  <c r="E50" i="248"/>
  <c r="E161" i="246"/>
  <c r="E260" i="244"/>
  <c r="E291" i="242"/>
  <c r="E182" i="242"/>
  <c r="E74" i="242"/>
  <c r="E268" i="240"/>
  <c r="E102" i="248"/>
  <c r="E138" i="248"/>
  <c r="E113" i="246"/>
  <c r="E97" i="244"/>
  <c r="E228" i="248"/>
  <c r="E150" i="250"/>
  <c r="E303" i="244"/>
  <c r="E120" i="244"/>
  <c r="E192" i="244"/>
  <c r="N19" i="246"/>
  <c r="Y20" i="247"/>
  <c r="I19" i="246"/>
  <c r="E126" i="244"/>
  <c r="E219" i="242"/>
  <c r="E240" i="240"/>
  <c r="E221" i="244"/>
  <c r="E114" i="242"/>
  <c r="Y15" i="249"/>
  <c r="I14" i="248"/>
  <c r="N14" i="248"/>
  <c r="E278" i="254"/>
  <c r="E153" i="254"/>
  <c r="E251" i="256"/>
  <c r="E209" i="256"/>
  <c r="E99" i="256"/>
  <c r="E294" i="254"/>
  <c r="E160" i="256"/>
  <c r="E83" i="256"/>
  <c r="E232" i="254"/>
  <c r="E24" i="256"/>
  <c r="E281" i="254"/>
  <c r="E48" i="254"/>
  <c r="E217" i="252"/>
  <c r="E128" i="254"/>
  <c r="I18" i="254"/>
  <c r="N18" i="254"/>
  <c r="E62" i="252"/>
  <c r="E271" i="252"/>
  <c r="E47" i="252"/>
  <c r="E194" i="252"/>
  <c r="E104" i="252"/>
  <c r="E28" i="252"/>
  <c r="E165" i="252"/>
  <c r="E265" i="250"/>
  <c r="E51" i="252"/>
  <c r="E288" i="252"/>
  <c r="E228" i="250"/>
  <c r="E136" i="250"/>
  <c r="E28" i="250"/>
  <c r="E165" i="248"/>
  <c r="E142" i="246"/>
  <c r="E34" i="246"/>
  <c r="E165" i="250"/>
  <c r="E180" i="250"/>
  <c r="E193" i="250"/>
  <c r="E85" i="250"/>
  <c r="E245" i="248"/>
  <c r="E204" i="250"/>
  <c r="E204" i="248"/>
  <c r="I16" i="250"/>
  <c r="N16" i="250"/>
  <c r="E253" i="246"/>
  <c r="E215" i="248"/>
  <c r="E37" i="246"/>
  <c r="E208" i="244"/>
  <c r="E255" i="246"/>
  <c r="E212" i="244"/>
  <c r="E53" i="244"/>
  <c r="E213" i="240"/>
  <c r="E105" i="240"/>
  <c r="E297" i="238"/>
  <c r="E108" i="248"/>
  <c r="E65" i="246"/>
  <c r="E109" i="244"/>
  <c r="E121" i="248"/>
  <c r="E274" i="246"/>
  <c r="E108" i="246"/>
  <c r="E30" i="244"/>
  <c r="E260" i="246"/>
  <c r="E81" i="244"/>
  <c r="E97" i="242"/>
  <c r="E186" i="246"/>
  <c r="E281" i="242"/>
  <c r="N7" i="242"/>
  <c r="Y8" i="243"/>
  <c r="I7" i="242"/>
  <c r="E282" i="256"/>
  <c r="E155" i="254"/>
  <c r="E285" i="256"/>
  <c r="E258" i="256"/>
  <c r="E43" i="256"/>
  <c r="E155" i="256"/>
  <c r="E239" i="252"/>
  <c r="E32" i="252"/>
  <c r="E204" i="254"/>
  <c r="E152" i="252"/>
  <c r="E82" i="254"/>
  <c r="E136" i="252"/>
  <c r="E135" i="252"/>
  <c r="E106" i="252"/>
  <c r="N8" i="254"/>
  <c r="I8" i="254"/>
  <c r="E186" i="252"/>
  <c r="E220" i="250"/>
  <c r="E113" i="250"/>
  <c r="I5" i="250"/>
  <c r="N5" i="250"/>
  <c r="E96" i="252"/>
  <c r="E194" i="250"/>
  <c r="E86" i="250"/>
  <c r="E277" i="248"/>
  <c r="E93" i="248"/>
  <c r="E287" i="246"/>
  <c r="E153" i="250"/>
  <c r="E199" i="248"/>
  <c r="E34" i="250"/>
  <c r="E222" i="248"/>
  <c r="E67" i="248"/>
  <c r="E233" i="246"/>
  <c r="E145" i="248"/>
  <c r="E228" i="246"/>
  <c r="I12" i="246"/>
  <c r="N12" i="246"/>
  <c r="Y13" i="247"/>
  <c r="E151" i="246"/>
  <c r="E179" i="244"/>
  <c r="E249" i="242"/>
  <c r="E140" i="242"/>
  <c r="E32" i="242"/>
  <c r="E52" i="248"/>
  <c r="E262" i="246"/>
  <c r="E294" i="244"/>
  <c r="E133" i="248"/>
  <c r="E110" i="248"/>
  <c r="E168" i="246"/>
  <c r="E284" i="244"/>
  <c r="E75" i="244"/>
  <c r="I9" i="250"/>
  <c r="N9" i="250"/>
  <c r="E252" i="244"/>
  <c r="E56" i="244"/>
  <c r="E276" i="240"/>
  <c r="E82" i="240"/>
  <c r="E292" i="242"/>
  <c r="E298" i="242"/>
  <c r="E139" i="240"/>
  <c r="E242" i="256"/>
  <c r="E225" i="256"/>
  <c r="E174" i="256"/>
  <c r="E138" i="254"/>
  <c r="E279" i="254"/>
  <c r="E157" i="252"/>
  <c r="E299" i="256"/>
  <c r="E190" i="256"/>
  <c r="E192" i="256"/>
  <c r="E75" i="256"/>
  <c r="E270" i="254"/>
  <c r="E82" i="256"/>
  <c r="E80" i="256"/>
  <c r="E78" i="256"/>
  <c r="E284" i="254"/>
  <c r="E88" i="254"/>
  <c r="E206" i="254"/>
  <c r="E284" i="252"/>
  <c r="E61" i="252"/>
  <c r="E54" i="256"/>
  <c r="E57" i="254"/>
  <c r="E134" i="252"/>
  <c r="I8" i="252"/>
  <c r="N8" i="252"/>
  <c r="E25" i="254"/>
  <c r="E41" i="252"/>
  <c r="E46" i="254"/>
  <c r="E26" i="254"/>
  <c r="E283" i="252"/>
  <c r="N19" i="252"/>
  <c r="I19" i="252"/>
  <c r="E119" i="252"/>
  <c r="E251" i="250"/>
  <c r="E54" i="252"/>
  <c r="I16" i="252"/>
  <c r="N16" i="252"/>
  <c r="E195" i="248"/>
  <c r="E154" i="246"/>
  <c r="E249" i="250"/>
  <c r="E299" i="248"/>
  <c r="E195" i="250"/>
  <c r="E227" i="248"/>
  <c r="E56" i="248"/>
  <c r="E124" i="250"/>
  <c r="E76" i="248"/>
  <c r="E203" i="246"/>
  <c r="E293" i="244"/>
  <c r="E184" i="244"/>
  <c r="E196" i="248"/>
  <c r="E252" i="246"/>
  <c r="E30" i="246"/>
  <c r="E189" i="240"/>
  <c r="E81" i="240"/>
  <c r="E273" i="238"/>
  <c r="E214" i="250"/>
  <c r="E209" i="246"/>
  <c r="E247" i="244"/>
  <c r="E139" i="244"/>
  <c r="E151" i="248"/>
  <c r="E162" i="246"/>
  <c r="E133" i="246"/>
  <c r="E71" i="246"/>
  <c r="Y16" i="247"/>
  <c r="I15" i="246"/>
  <c r="N15" i="246"/>
  <c r="E180" i="246"/>
  <c r="E38" i="244"/>
  <c r="E89" i="242"/>
  <c r="E79" i="240"/>
  <c r="E76" i="244"/>
  <c r="E189" i="242"/>
  <c r="E221" i="242"/>
  <c r="E236" i="256"/>
  <c r="E70" i="256"/>
  <c r="E204" i="256"/>
  <c r="E272" i="254"/>
  <c r="E302" i="256"/>
  <c r="E193" i="256"/>
  <c r="E197" i="254"/>
  <c r="E71" i="254"/>
  <c r="E168" i="256"/>
  <c r="E216" i="256"/>
  <c r="E91" i="256"/>
  <c r="E286" i="254"/>
  <c r="E101" i="256"/>
  <c r="E124" i="254"/>
  <c r="E296" i="254"/>
  <c r="E145" i="254"/>
  <c r="E278" i="252"/>
  <c r="E243" i="254"/>
  <c r="E161" i="256"/>
  <c r="E120" i="252"/>
  <c r="E274" i="252"/>
  <c r="E220" i="254"/>
  <c r="E269" i="252"/>
  <c r="E215" i="252"/>
  <c r="E214" i="252"/>
  <c r="E264" i="250"/>
  <c r="E44" i="254"/>
  <c r="E197" i="250"/>
  <c r="E89" i="250"/>
  <c r="E286" i="248"/>
  <c r="I6" i="252"/>
  <c r="N6" i="252"/>
  <c r="E170" i="250"/>
  <c r="E62" i="250"/>
  <c r="E176" i="252"/>
  <c r="E163" i="250"/>
  <c r="E55" i="250"/>
  <c r="E141" i="248"/>
  <c r="E33" i="248"/>
  <c r="E64" i="246"/>
  <c r="E171" i="250"/>
  <c r="E202" i="250"/>
  <c r="E94" i="250"/>
  <c r="E242" i="248"/>
  <c r="E250" i="250"/>
  <c r="E294" i="248"/>
  <c r="E27" i="250"/>
  <c r="E84" i="248"/>
  <c r="E176" i="248"/>
  <c r="E225" i="246"/>
  <c r="E117" i="246"/>
  <c r="E156" i="248"/>
  <c r="E207" i="246"/>
  <c r="E215" i="244"/>
  <c r="E95" i="244"/>
  <c r="E23" i="244"/>
  <c r="E224" i="242"/>
  <c r="E116" i="242"/>
  <c r="I8" i="242"/>
  <c r="Y9" i="243"/>
  <c r="N8" i="242"/>
  <c r="E172" i="248"/>
  <c r="E97" i="248"/>
  <c r="E129" i="246"/>
  <c r="E55" i="244"/>
  <c r="E221" i="246"/>
  <c r="E113" i="248"/>
  <c r="E27" i="246"/>
  <c r="E129" i="244"/>
  <c r="E114" i="246"/>
  <c r="E286" i="244"/>
  <c r="N20" i="244"/>
  <c r="Y21" i="245"/>
  <c r="I20" i="244"/>
  <c r="E125" i="242"/>
  <c r="E176" i="240"/>
  <c r="E91" i="246"/>
  <c r="E253" i="242"/>
  <c r="E266" i="240"/>
  <c r="E276" i="238"/>
  <c r="E137" i="254"/>
  <c r="E261" i="256"/>
  <c r="E203" i="254"/>
  <c r="E189" i="256"/>
  <c r="E214" i="254"/>
  <c r="E259" i="254"/>
  <c r="E267" i="256"/>
  <c r="E194" i="256"/>
  <c r="E220" i="256"/>
  <c r="E179" i="256"/>
  <c r="E87" i="256"/>
  <c r="E282" i="254"/>
  <c r="E166" i="256"/>
  <c r="E58" i="256"/>
  <c r="E108" i="256"/>
  <c r="E125" i="256"/>
  <c r="E238" i="254"/>
  <c r="E68" i="256"/>
  <c r="E181" i="254"/>
  <c r="E187" i="252"/>
  <c r="E213" i="254"/>
  <c r="E201" i="254"/>
  <c r="E303" i="252"/>
  <c r="E76" i="252"/>
  <c r="I13" i="254"/>
  <c r="N13" i="254"/>
  <c r="E53" i="252"/>
  <c r="E122" i="254"/>
  <c r="E216" i="252"/>
  <c r="E83" i="252"/>
  <c r="E165" i="254"/>
  <c r="E74" i="252"/>
  <c r="E207" i="248"/>
  <c r="E303" i="250"/>
  <c r="E171" i="248"/>
  <c r="E148" i="246"/>
  <c r="E22" i="246"/>
  <c r="E155" i="252"/>
  <c r="E189" i="250"/>
  <c r="E206" i="248"/>
  <c r="E45" i="250"/>
  <c r="E230" i="248"/>
  <c r="E278" i="246"/>
  <c r="E203" i="248"/>
  <c r="Y19" i="249"/>
  <c r="N18" i="248"/>
  <c r="I18" i="248"/>
  <c r="E287" i="244"/>
  <c r="E178" i="244"/>
  <c r="E62" i="246"/>
  <c r="E183" i="240"/>
  <c r="E75" i="240"/>
  <c r="E102" i="250"/>
  <c r="E84" i="250"/>
  <c r="E229" i="246"/>
  <c r="E291" i="244"/>
  <c r="E133" i="244"/>
  <c r="E144" i="248"/>
  <c r="E212" i="246"/>
  <c r="E277" i="246"/>
  <c r="E60" i="246"/>
  <c r="E183" i="246"/>
  <c r="E195" i="244"/>
  <c r="E300" i="242"/>
  <c r="E265" i="240"/>
  <c r="E228" i="244"/>
  <c r="E64" i="248"/>
  <c r="E120" i="242"/>
  <c r="E218" i="240"/>
  <c r="E139" i="242"/>
  <c r="E236" i="244"/>
  <c r="E240" i="242"/>
  <c r="E285" i="240"/>
  <c r="N10" i="244"/>
  <c r="Y11" i="245"/>
  <c r="I10" i="244"/>
  <c r="E235" i="242"/>
  <c r="E246" i="240"/>
  <c r="E99" i="242"/>
  <c r="E214" i="240"/>
  <c r="E49" i="240"/>
  <c r="E217" i="238"/>
  <c r="E145" i="238"/>
  <c r="E73" i="238"/>
  <c r="E164" i="240"/>
  <c r="E295" i="238"/>
  <c r="E113" i="242"/>
  <c r="E167" i="240"/>
  <c r="E305" i="240"/>
  <c r="E103" i="240"/>
  <c r="E114" i="240"/>
  <c r="E117" i="238"/>
  <c r="E148" i="240"/>
  <c r="E202" i="238"/>
  <c r="E103" i="242"/>
  <c r="E249" i="244"/>
  <c r="E44" i="244"/>
  <c r="E156" i="242"/>
  <c r="E260" i="240"/>
  <c r="E227" i="242"/>
  <c r="E258" i="242"/>
  <c r="E166" i="242"/>
  <c r="E264" i="240"/>
  <c r="E300" i="240"/>
  <c r="E182" i="238"/>
  <c r="E74" i="238"/>
  <c r="E171" i="242"/>
  <c r="E270" i="240"/>
  <c r="E269" i="238"/>
  <c r="E168" i="238"/>
  <c r="E96" i="238"/>
  <c r="E24" i="238"/>
  <c r="E24" i="240"/>
  <c r="E75" i="238"/>
  <c r="E88" i="238"/>
  <c r="E37" i="240"/>
  <c r="E106" i="238"/>
  <c r="E241" i="238"/>
  <c r="E33" i="238"/>
  <c r="E255" i="240"/>
  <c r="E150" i="240"/>
  <c r="E302" i="238"/>
  <c r="E301" i="238"/>
  <c r="N11" i="238"/>
  <c r="Y12" i="239"/>
  <c r="I11" i="238"/>
  <c r="E94" i="238"/>
  <c r="E123" i="244"/>
  <c r="E248" i="242"/>
  <c r="E4" i="242"/>
  <c r="E248" i="244"/>
  <c r="E294" i="246"/>
  <c r="E90" i="242"/>
  <c r="E259" i="240"/>
  <c r="E74" i="240"/>
  <c r="E199" i="238"/>
  <c r="E127" i="238"/>
  <c r="E55" i="238"/>
  <c r="E302" i="240"/>
  <c r="E98" i="240"/>
  <c r="E194" i="238"/>
  <c r="E86" i="238"/>
  <c r="E179" i="242"/>
  <c r="E253" i="240"/>
  <c r="E251" i="238"/>
  <c r="E264" i="238"/>
  <c r="E210" i="238"/>
  <c r="E269" i="242"/>
  <c r="E149" i="238"/>
  <c r="E207" i="238"/>
  <c r="Y11" i="241"/>
  <c r="Q92" i="241" s="1"/>
  <c r="I10" i="240"/>
  <c r="N10" i="240"/>
  <c r="E87" i="238"/>
  <c r="E153" i="244"/>
  <c r="E42" i="242"/>
  <c r="E162" i="244"/>
  <c r="I15" i="244"/>
  <c r="Y16" i="245"/>
  <c r="N15" i="244"/>
  <c r="E65" i="242"/>
  <c r="E189" i="244"/>
  <c r="E290" i="242"/>
  <c r="E210" i="242"/>
  <c r="E49" i="242"/>
  <c r="E89" i="240"/>
  <c r="E83" i="242"/>
  <c r="E249" i="238"/>
  <c r="E279" i="240"/>
  <c r="E136" i="240"/>
  <c r="E299" i="238"/>
  <c r="E172" i="238"/>
  <c r="E100" i="238"/>
  <c r="E28" i="238"/>
  <c r="E253" i="238"/>
  <c r="Y18" i="241"/>
  <c r="N17" i="240"/>
  <c r="I17" i="240"/>
  <c r="E76" i="240"/>
  <c r="E230" i="240"/>
  <c r="E83" i="238"/>
  <c r="E90" i="238"/>
  <c r="E117" i="242"/>
  <c r="E141" i="244"/>
  <c r="E29" i="242"/>
  <c r="E302" i="242"/>
  <c r="E88" i="244"/>
  <c r="E30" i="242"/>
  <c r="E129" i="242"/>
  <c r="E181" i="240"/>
  <c r="E137" i="240"/>
  <c r="E188" i="238"/>
  <c r="E80" i="238"/>
  <c r="E306" i="240"/>
  <c r="E154" i="242"/>
  <c r="E65" i="240"/>
  <c r="E57" i="238"/>
  <c r="Y17" i="239"/>
  <c r="N16" i="238"/>
  <c r="I16" i="238"/>
  <c r="E84" i="238"/>
  <c r="E132" i="242"/>
  <c r="E180" i="238"/>
  <c r="E22" i="238"/>
  <c r="Q141" i="147"/>
  <c r="R141" i="147"/>
  <c r="R131" i="147"/>
  <c r="R41" i="147"/>
  <c r="R158" i="147"/>
  <c r="P91" i="147"/>
  <c r="P58" i="147"/>
  <c r="P69" i="147"/>
  <c r="P21" i="147"/>
  <c r="R10" i="147"/>
  <c r="R34" i="147"/>
  <c r="R75" i="147"/>
  <c r="P90" i="147"/>
  <c r="R28" i="147"/>
  <c r="P16" i="147"/>
  <c r="P95" i="147"/>
  <c r="P15" i="147"/>
  <c r="R32" i="147"/>
  <c r="R38" i="147"/>
  <c r="Q38" i="147"/>
  <c r="R83" i="147"/>
  <c r="R122" i="147"/>
  <c r="R50" i="147"/>
  <c r="E170" i="174"/>
  <c r="Y171" i="147" s="1"/>
  <c r="E268" i="174"/>
  <c r="Y269" i="147" s="1"/>
  <c r="E145" i="174"/>
  <c r="Y146" i="147" s="1"/>
  <c r="E122" i="174"/>
  <c r="Y123" i="147" s="1"/>
  <c r="E274" i="174"/>
  <c r="Y275" i="147" s="1"/>
  <c r="E285" i="174"/>
  <c r="Y286" i="147" s="1"/>
  <c r="E22" i="174"/>
  <c r="Y23" i="147" s="1"/>
  <c r="E164" i="174"/>
  <c r="Y165" i="147" s="1"/>
  <c r="E280" i="174"/>
  <c r="Y281" i="147" s="1"/>
  <c r="E166" i="174"/>
  <c r="Y167" i="147" s="1"/>
  <c r="E108" i="174"/>
  <c r="Y109" i="147" s="1"/>
  <c r="Q122" i="147" s="1"/>
  <c r="E195" i="174"/>
  <c r="Y196" i="147" s="1"/>
  <c r="E210" i="174"/>
  <c r="Y211" i="147" s="1"/>
  <c r="E72" i="174"/>
  <c r="Y73" i="147" s="1"/>
  <c r="E97" i="174"/>
  <c r="Y98" i="147" s="1"/>
  <c r="V8" i="237" s="1"/>
  <c r="E74" i="174"/>
  <c r="Y75" i="147" s="1"/>
  <c r="E211" i="174"/>
  <c r="Y212" i="147" s="1"/>
  <c r="E86" i="174"/>
  <c r="Y87" i="147" s="1"/>
  <c r="E84" i="174"/>
  <c r="Y85" i="147" s="1"/>
  <c r="E216" i="174"/>
  <c r="Y217" i="147" s="1"/>
  <c r="E201" i="174"/>
  <c r="Y202" i="147" s="1"/>
  <c r="E91" i="174"/>
  <c r="Y92" i="147" s="1"/>
  <c r="E260" i="174"/>
  <c r="Y261" i="147" s="1"/>
  <c r="E82" i="174"/>
  <c r="Y83" i="147" s="1"/>
  <c r="E118" i="174"/>
  <c r="Y119" i="147" s="1"/>
  <c r="E245" i="174"/>
  <c r="Y246" i="147" s="1"/>
  <c r="E134" i="174"/>
  <c r="Y135" i="147" s="1"/>
  <c r="E286" i="174"/>
  <c r="Y287" i="147" s="1"/>
  <c r="E37" i="174"/>
  <c r="Y38" i="147" s="1"/>
  <c r="E47" i="174"/>
  <c r="Y48" i="147" s="1"/>
  <c r="E290" i="174"/>
  <c r="Y291" i="147" s="1"/>
  <c r="E181" i="174"/>
  <c r="Y182" i="147" s="1"/>
  <c r="E121" i="174"/>
  <c r="Y122" i="147" s="1"/>
  <c r="E184" i="174"/>
  <c r="Y185" i="147" s="1"/>
  <c r="E59" i="174"/>
  <c r="Y60" i="147" s="1"/>
  <c r="E137" i="174"/>
  <c r="Y138" i="147" s="1"/>
  <c r="E262" i="174"/>
  <c r="Y263" i="147" s="1"/>
  <c r="E276" i="174"/>
  <c r="Y277" i="147" s="1"/>
  <c r="E70" i="174"/>
  <c r="Y71" i="147" s="1"/>
  <c r="E305" i="174"/>
  <c r="Y306" i="147" s="1"/>
  <c r="E94" i="174"/>
  <c r="Y95" i="147" s="1"/>
  <c r="E132" i="174"/>
  <c r="Y133" i="147" s="1"/>
  <c r="E292" i="174"/>
  <c r="Y293" i="147" s="1"/>
  <c r="E194" i="174"/>
  <c r="Y195" i="147" s="1"/>
  <c r="E148" i="174"/>
  <c r="Y149" i="147" s="1"/>
  <c r="E234" i="174"/>
  <c r="Y235" i="147" s="1"/>
  <c r="E81" i="174"/>
  <c r="Y82" i="147" s="1"/>
  <c r="E162" i="256"/>
  <c r="E157" i="256"/>
  <c r="E49" i="256"/>
  <c r="E244" i="254"/>
  <c r="E301" i="254"/>
  <c r="E89" i="256"/>
  <c r="E181" i="252"/>
  <c r="E67" i="252"/>
  <c r="E168" i="254"/>
  <c r="E289" i="252"/>
  <c r="E112" i="252"/>
  <c r="E42" i="256"/>
  <c r="E285" i="252"/>
  <c r="E269" i="254"/>
  <c r="E27" i="254"/>
  <c r="E122" i="252"/>
  <c r="E257" i="252"/>
  <c r="E27" i="252"/>
  <c r="E137" i="250"/>
  <c r="E29" i="250"/>
  <c r="E201" i="252"/>
  <c r="E200" i="250"/>
  <c r="E92" i="250"/>
  <c r="E283" i="248"/>
  <c r="E221" i="248"/>
  <c r="E81" i="248"/>
  <c r="E275" i="246"/>
  <c r="E275" i="250"/>
  <c r="E292" i="250"/>
  <c r="E103" i="248"/>
  <c r="E75" i="250"/>
  <c r="E248" i="246"/>
  <c r="E133" i="250"/>
  <c r="E46" i="248"/>
  <c r="E155" i="246"/>
  <c r="E243" i="244"/>
  <c r="E273" i="242"/>
  <c r="E164" i="242"/>
  <c r="E56" i="242"/>
  <c r="E250" i="240"/>
  <c r="E302" i="246"/>
  <c r="E118" i="248"/>
  <c r="E26" i="246"/>
  <c r="E67" i="244"/>
  <c r="E71" i="248"/>
  <c r="E226" i="248"/>
  <c r="E292" i="244"/>
  <c r="E50" i="244"/>
  <c r="E171" i="244"/>
  <c r="E289" i="244"/>
  <c r="E99" i="244"/>
  <c r="E197" i="242"/>
  <c r="E223" i="240"/>
  <c r="E306" i="242"/>
  <c r="E231" i="244"/>
  <c r="E232" i="242"/>
  <c r="E257" i="254"/>
  <c r="E142" i="254"/>
  <c r="E232" i="256"/>
  <c r="E191" i="256"/>
  <c r="E81" i="256"/>
  <c r="E276" i="254"/>
  <c r="E142" i="256"/>
  <c r="I14" i="256"/>
  <c r="N14" i="256"/>
  <c r="E188" i="254"/>
  <c r="E119" i="256"/>
  <c r="E253" i="254"/>
  <c r="E37" i="254"/>
  <c r="E219" i="254"/>
  <c r="E193" i="254"/>
  <c r="I7" i="254"/>
  <c r="N7" i="254"/>
  <c r="E247" i="254"/>
  <c r="E246" i="252"/>
  <c r="E29" i="252"/>
  <c r="E114" i="252"/>
  <c r="I9" i="254"/>
  <c r="N9" i="254"/>
  <c r="I10" i="252"/>
  <c r="N10" i="252"/>
  <c r="E124" i="252"/>
  <c r="E254" i="250"/>
  <c r="E99" i="252"/>
  <c r="E198" i="252"/>
  <c r="E222" i="250"/>
  <c r="E118" i="250"/>
  <c r="I10" i="250"/>
  <c r="N10" i="250"/>
  <c r="E232" i="246"/>
  <c r="E124" i="246"/>
  <c r="I16" i="246"/>
  <c r="Y17" i="247"/>
  <c r="N16" i="246"/>
  <c r="E138" i="250"/>
  <c r="E126" i="250"/>
  <c r="E175" i="250"/>
  <c r="E67" i="250"/>
  <c r="E234" i="248"/>
  <c r="I7" i="250"/>
  <c r="N7" i="250"/>
  <c r="E185" i="248"/>
  <c r="E293" i="248"/>
  <c r="E222" i="246"/>
  <c r="E112" i="248"/>
  <c r="E299" i="244"/>
  <c r="E190" i="244"/>
  <c r="E132" i="246"/>
  <c r="E113" i="244"/>
  <c r="E41" i="244"/>
  <c r="E195" i="240"/>
  <c r="E87" i="240"/>
  <c r="E279" i="238"/>
  <c r="E24" i="248"/>
  <c r="I5" i="246"/>
  <c r="Y6" i="247"/>
  <c r="N5" i="246"/>
  <c r="E79" i="244"/>
  <c r="E91" i="248"/>
  <c r="E204" i="246"/>
  <c r="E276" i="244"/>
  <c r="E52" i="250"/>
  <c r="E175" i="246"/>
  <c r="E74" i="244"/>
  <c r="E39" i="242"/>
  <c r="E141" i="246"/>
  <c r="E245" i="242"/>
  <c r="E160" i="240"/>
  <c r="E264" i="256"/>
  <c r="E119" i="254"/>
  <c r="E249" i="256"/>
  <c r="E240" i="256"/>
  <c r="I7" i="256"/>
  <c r="N7" i="256"/>
  <c r="E38" i="256"/>
  <c r="E228" i="252"/>
  <c r="I14" i="252"/>
  <c r="N14" i="252"/>
  <c r="E54" i="254"/>
  <c r="E141" i="252"/>
  <c r="E226" i="254"/>
  <c r="E268" i="252"/>
  <c r="E129" i="252"/>
  <c r="E306" i="250"/>
  <c r="E295" i="252"/>
  <c r="E180" i="252"/>
  <c r="E203" i="250"/>
  <c r="E95" i="250"/>
  <c r="E292" i="248"/>
  <c r="E89" i="252"/>
  <c r="E176" i="250"/>
  <c r="E68" i="250"/>
  <c r="E273" i="250"/>
  <c r="E75" i="248"/>
  <c r="E269" i="246"/>
  <c r="E99" i="250"/>
  <c r="E181" i="248"/>
  <c r="E273" i="248"/>
  <c r="E43" i="250"/>
  <c r="E34" i="248"/>
  <c r="E134" i="248"/>
  <c r="E192" i="246"/>
  <c r="E223" i="248"/>
  <c r="E138" i="246"/>
  <c r="E168" i="244"/>
  <c r="E230" i="242"/>
  <c r="E122" i="242"/>
  <c r="I14" i="242"/>
  <c r="Y15" i="243"/>
  <c r="N14" i="242"/>
  <c r="E42" i="248"/>
  <c r="E182" i="246"/>
  <c r="E272" i="244"/>
  <c r="E241" i="246"/>
  <c r="E96" i="248"/>
  <c r="E146" i="246"/>
  <c r="E235" i="244"/>
  <c r="E48" i="244"/>
  <c r="Y8" i="249"/>
  <c r="N7" i="248"/>
  <c r="I7" i="248"/>
  <c r="E219" i="244"/>
  <c r="E208" i="242"/>
  <c r="E248" i="240"/>
  <c r="E159" i="246"/>
  <c r="E256" i="242"/>
  <c r="E199" i="242"/>
  <c r="E72" i="240"/>
  <c r="E223" i="256"/>
  <c r="E88" i="256"/>
  <c r="E156" i="256"/>
  <c r="E127" i="254"/>
  <c r="E59" i="256"/>
  <c r="E291" i="254"/>
  <c r="E281" i="256"/>
  <c r="E239" i="256"/>
  <c r="E165" i="256"/>
  <c r="E57" i="256"/>
  <c r="E252" i="254"/>
  <c r="E46" i="256"/>
  <c r="E195" i="256"/>
  <c r="E293" i="254"/>
  <c r="E267" i="254"/>
  <c r="N6" i="256"/>
  <c r="I6" i="256"/>
  <c r="E120" i="254"/>
  <c r="E266" i="252"/>
  <c r="E216" i="254"/>
  <c r="E230" i="254"/>
  <c r="E39" i="254"/>
  <c r="E123" i="252"/>
  <c r="E158" i="254"/>
  <c r="E299" i="252"/>
  <c r="E23" i="252"/>
  <c r="E304" i="252"/>
  <c r="E287" i="252"/>
  <c r="E277" i="252"/>
  <c r="E239" i="250"/>
  <c r="E63" i="252"/>
  <c r="E231" i="250"/>
  <c r="E22" i="252"/>
  <c r="E302" i="250"/>
  <c r="E177" i="248"/>
  <c r="E136" i="246"/>
  <c r="E210" i="250"/>
  <c r="E220" i="248"/>
  <c r="E61" i="250"/>
  <c r="E200" i="248"/>
  <c r="E286" i="246"/>
  <c r="E105" i="250"/>
  <c r="E65" i="248"/>
  <c r="E167" i="246"/>
  <c r="E275" i="244"/>
  <c r="E166" i="244"/>
  <c r="E119" i="248"/>
  <c r="E170" i="246"/>
  <c r="E296" i="244"/>
  <c r="E171" i="240"/>
  <c r="E63" i="240"/>
  <c r="E79" i="250"/>
  <c r="E115" i="250"/>
  <c r="E194" i="246"/>
  <c r="E227" i="244"/>
  <c r="E121" i="244"/>
  <c r="E124" i="248"/>
  <c r="E150" i="246"/>
  <c r="E85" i="246"/>
  <c r="E290" i="244"/>
  <c r="E265" i="244"/>
  <c r="E67" i="246"/>
  <c r="E286" i="242"/>
  <c r="E28" i="242"/>
  <c r="E195" i="246"/>
  <c r="E22" i="244"/>
  <c r="I9" i="242"/>
  <c r="Y10" i="243"/>
  <c r="N9" i="242"/>
  <c r="E193" i="240"/>
  <c r="E221" i="254"/>
  <c r="E169" i="256"/>
  <c r="E116" i="256"/>
  <c r="E166" i="254"/>
  <c r="E284" i="256"/>
  <c r="E306" i="256"/>
  <c r="E179" i="254"/>
  <c r="E53" i="254"/>
  <c r="E150" i="256"/>
  <c r="E180" i="256"/>
  <c r="E73" i="256"/>
  <c r="E268" i="254"/>
  <c r="E62" i="256"/>
  <c r="E80" i="254"/>
  <c r="E275" i="254"/>
  <c r="E81" i="254"/>
  <c r="E260" i="252"/>
  <c r="E242" i="254"/>
  <c r="E212" i="254"/>
  <c r="E95" i="252"/>
  <c r="E224" i="252"/>
  <c r="E126" i="254"/>
  <c r="E197" i="252"/>
  <c r="E154" i="252"/>
  <c r="E150" i="252"/>
  <c r="E246" i="250"/>
  <c r="E160" i="252"/>
  <c r="E179" i="250"/>
  <c r="E71" i="250"/>
  <c r="E268" i="248"/>
  <c r="E283" i="250"/>
  <c r="E152" i="250"/>
  <c r="E44" i="250"/>
  <c r="E68" i="252"/>
  <c r="E145" i="250"/>
  <c r="E37" i="250"/>
  <c r="E123" i="248"/>
  <c r="Y16" i="249"/>
  <c r="I15" i="248"/>
  <c r="N15" i="248"/>
  <c r="E46" i="246"/>
  <c r="E117" i="250"/>
  <c r="E184" i="250"/>
  <c r="E76" i="250"/>
  <c r="E193" i="248"/>
  <c r="E232" i="250"/>
  <c r="E211" i="248"/>
  <c r="E285" i="248"/>
  <c r="E31" i="248"/>
  <c r="E109" i="248"/>
  <c r="E200" i="246"/>
  <c r="E92" i="246"/>
  <c r="E66" i="248"/>
  <c r="E122" i="246"/>
  <c r="E204" i="244"/>
  <c r="E83" i="244"/>
  <c r="I11" i="244"/>
  <c r="Y12" i="245"/>
  <c r="N11" i="244"/>
  <c r="E206" i="242"/>
  <c r="E98" i="242"/>
  <c r="E292" i="240"/>
  <c r="E72" i="248"/>
  <c r="E55" i="248"/>
  <c r="E121" i="246"/>
  <c r="E25" i="244"/>
  <c r="E179" i="246"/>
  <c r="E104" i="248"/>
  <c r="E306" i="244"/>
  <c r="E122" i="244"/>
  <c r="E298" i="244"/>
  <c r="E234" i="244"/>
  <c r="E275" i="242"/>
  <c r="E64" i="242"/>
  <c r="E151" i="240"/>
  <c r="E297" i="244"/>
  <c r="E78" i="242"/>
  <c r="E141" i="242"/>
  <c r="E122" i="240"/>
  <c r="E101" i="254"/>
  <c r="E212" i="256"/>
  <c r="E167" i="254"/>
  <c r="E167" i="256"/>
  <c r="E170" i="254"/>
  <c r="E233" i="254"/>
  <c r="E255" i="256"/>
  <c r="E182" i="256"/>
  <c r="E202" i="256"/>
  <c r="E176" i="256"/>
  <c r="E69" i="256"/>
  <c r="E264" i="254"/>
  <c r="E148" i="256"/>
  <c r="E40" i="256"/>
  <c r="E149" i="256"/>
  <c r="N18" i="256"/>
  <c r="I18" i="256"/>
  <c r="E171" i="254"/>
  <c r="E23" i="256"/>
  <c r="E117" i="254"/>
  <c r="E169" i="252"/>
  <c r="E157" i="254"/>
  <c r="E177" i="254"/>
  <c r="E253" i="252"/>
  <c r="E56" i="252"/>
  <c r="E162" i="254"/>
  <c r="E35" i="252"/>
  <c r="E105" i="254"/>
  <c r="E173" i="252"/>
  <c r="E87" i="254"/>
  <c r="E279" i="252"/>
  <c r="E49" i="252"/>
  <c r="N12" i="254"/>
  <c r="I12" i="254"/>
  <c r="E268" i="250"/>
  <c r="E238" i="246"/>
  <c r="E130" i="246"/>
  <c r="E4" i="246"/>
  <c r="E39" i="252"/>
  <c r="E162" i="250"/>
  <c r="E277" i="250"/>
  <c r="E263" i="248"/>
  <c r="E191" i="248"/>
  <c r="E242" i="246"/>
  <c r="E148" i="248"/>
  <c r="E303" i="246"/>
  <c r="E269" i="244"/>
  <c r="E160" i="244"/>
  <c r="E49" i="246"/>
  <c r="E165" i="240"/>
  <c r="E57" i="240"/>
  <c r="E36" i="250"/>
  <c r="E258" i="248"/>
  <c r="E206" i="246"/>
  <c r="E224" i="244"/>
  <c r="E115" i="244"/>
  <c r="E130" i="248"/>
  <c r="E199" i="246"/>
  <c r="E201" i="246"/>
  <c r="E107" i="246"/>
  <c r="E216" i="248"/>
  <c r="E140" i="246"/>
  <c r="E145" i="244"/>
  <c r="E183" i="242"/>
  <c r="E214" i="248"/>
  <c r="E207" i="244"/>
  <c r="E198" i="246"/>
  <c r="E73" i="242"/>
  <c r="E52" i="240"/>
  <c r="E81" i="242"/>
  <c r="E181" i="244"/>
  <c r="E209" i="242"/>
  <c r="E249" i="240"/>
  <c r="E299" i="242"/>
  <c r="E204" i="242"/>
  <c r="E236" i="240"/>
  <c r="E63" i="242"/>
  <c r="E158" i="240"/>
  <c r="E289" i="238"/>
  <c r="E205" i="238"/>
  <c r="E133" i="238"/>
  <c r="E61" i="238"/>
  <c r="E91" i="240"/>
  <c r="E261" i="238"/>
  <c r="E77" i="242"/>
  <c r="E157" i="240"/>
  <c r="E144" i="240"/>
  <c r="E221" i="238"/>
  <c r="E88" i="240"/>
  <c r="E81" i="238"/>
  <c r="E138" i="240"/>
  <c r="E40" i="238"/>
  <c r="E45" i="242"/>
  <c r="E147" i="244"/>
  <c r="E33" i="244"/>
  <c r="E109" i="242"/>
  <c r="E241" i="240"/>
  <c r="E280" i="242"/>
  <c r="E293" i="242"/>
  <c r="E130" i="242"/>
  <c r="E239" i="240"/>
  <c r="E267" i="240"/>
  <c r="E164" i="238"/>
  <c r="E56" i="238"/>
  <c r="E275" i="240"/>
  <c r="E78" i="240"/>
  <c r="E226" i="238"/>
  <c r="E154" i="238"/>
  <c r="E82" i="238"/>
  <c r="E282" i="242"/>
  <c r="N6" i="240"/>
  <c r="Y7" i="241"/>
  <c r="I6" i="240"/>
  <c r="E59" i="238"/>
  <c r="E305" i="238"/>
  <c r="E77" i="238"/>
  <c r="E160" i="242"/>
  <c r="Y19" i="239"/>
  <c r="I18" i="238"/>
  <c r="N18" i="238"/>
  <c r="E146" i="240"/>
  <c r="E109" i="240"/>
  <c r="E228" i="240"/>
  <c r="E125" i="240"/>
  <c r="Y6" i="239"/>
  <c r="N5" i="238"/>
  <c r="I5" i="238"/>
  <c r="E123" i="238"/>
  <c r="E114" i="244"/>
  <c r="E195" i="242"/>
  <c r="E299" i="240"/>
  <c r="E100" i="244"/>
  <c r="E174" i="244"/>
  <c r="E54" i="242"/>
  <c r="E243" i="240"/>
  <c r="E292" i="238"/>
  <c r="E187" i="238"/>
  <c r="E115" i="238"/>
  <c r="E43" i="238"/>
  <c r="E247" i="240"/>
  <c r="E47" i="240"/>
  <c r="E176" i="238"/>
  <c r="E68" i="238"/>
  <c r="E118" i="242"/>
  <c r="E92" i="240"/>
  <c r="E46" i="240"/>
  <c r="E246" i="238"/>
  <c r="E160" i="238"/>
  <c r="E297" i="240"/>
  <c r="E120" i="238"/>
  <c r="E171" i="238"/>
  <c r="E202" i="242"/>
  <c r="E72" i="238"/>
  <c r="E4" i="244"/>
  <c r="E83" i="248"/>
  <c r="E98" i="244"/>
  <c r="E295" i="242"/>
  <c r="E48" i="242"/>
  <c r="E52" i="244"/>
  <c r="E163" i="242"/>
  <c r="E165" i="242"/>
  <c r="Y14" i="243"/>
  <c r="N13" i="242"/>
  <c r="I13" i="242"/>
  <c r="E41" i="240"/>
  <c r="E149" i="240"/>
  <c r="E288" i="242"/>
  <c r="E269" i="240"/>
  <c r="E213" i="238"/>
  <c r="E233" i="238"/>
  <c r="E161" i="238"/>
  <c r="E89" i="238"/>
  <c r="N17" i="238"/>
  <c r="Y18" i="239"/>
  <c r="I17" i="238"/>
  <c r="E268" i="238"/>
  <c r="E286" i="238"/>
  <c r="E60" i="240"/>
  <c r="E128" i="240"/>
  <c r="E234" i="238"/>
  <c r="E148" i="238"/>
  <c r="E106" i="242"/>
  <c r="E132" i="244"/>
  <c r="Y13" i="243"/>
  <c r="N12" i="242"/>
  <c r="I12" i="242"/>
  <c r="E277" i="242"/>
  <c r="E46" i="244"/>
  <c r="E278" i="240"/>
  <c r="E93" i="242"/>
  <c r="E106" i="240"/>
  <c r="E126" i="240"/>
  <c r="E170" i="238"/>
  <c r="E62" i="238"/>
  <c r="E188" i="240"/>
  <c r="E60" i="242"/>
  <c r="E32" i="240"/>
  <c r="E203" i="238"/>
  <c r="E84" i="240"/>
  <c r="E34" i="238"/>
  <c r="E209" i="240"/>
  <c r="E141" i="238"/>
  <c r="E101" i="238"/>
  <c r="R140" i="147"/>
  <c r="Q140" i="147"/>
  <c r="R156" i="147"/>
  <c r="R148" i="147"/>
  <c r="R103" i="147"/>
  <c r="Q132" i="147"/>
  <c r="R132" i="147"/>
  <c r="R49" i="147"/>
  <c r="Q49" i="147"/>
  <c r="R119" i="147"/>
  <c r="Q119" i="147"/>
  <c r="R37" i="147"/>
  <c r="R78" i="147"/>
  <c r="Q78" i="147"/>
  <c r="P24" i="147"/>
  <c r="R110" i="147"/>
  <c r="P101" i="147"/>
  <c r="R76" i="147"/>
  <c r="R67" i="147"/>
  <c r="R12" i="147"/>
  <c r="P13" i="147"/>
  <c r="R135" i="147"/>
  <c r="Q160" i="147"/>
  <c r="R160" i="147"/>
  <c r="R47" i="147"/>
  <c r="Z22" i="147"/>
  <c r="G21" i="174" a="1"/>
  <c r="G21" i="174" s="1"/>
  <c r="AA22" i="147" s="1"/>
  <c r="Q118" i="147"/>
  <c r="R118" i="147"/>
  <c r="E57" i="174"/>
  <c r="Y58" i="147" s="1"/>
  <c r="E177" i="174"/>
  <c r="Y178" i="147" s="1"/>
  <c r="E68" i="174"/>
  <c r="Y69" i="147" s="1"/>
  <c r="E27" i="174"/>
  <c r="Y28" i="147" s="1"/>
  <c r="E123" i="174"/>
  <c r="Y124" i="147" s="1"/>
  <c r="E228" i="174"/>
  <c r="Y229" i="147" s="1"/>
  <c r="E135" i="174"/>
  <c r="Y136" i="147" s="1"/>
  <c r="E40" i="174"/>
  <c r="Y41" i="147" s="1"/>
  <c r="E247" i="174"/>
  <c r="Y248" i="147" s="1"/>
  <c r="E51" i="174"/>
  <c r="Y52" i="147" s="1"/>
  <c r="E38" i="174"/>
  <c r="Y39" i="147" s="1"/>
  <c r="E202" i="174"/>
  <c r="Y203" i="147" s="1"/>
  <c r="E232" i="174"/>
  <c r="Y233" i="147" s="1"/>
  <c r="E222" i="174"/>
  <c r="Y223" i="147" s="1"/>
  <c r="E303" i="174"/>
  <c r="Y304" i="147" s="1"/>
  <c r="E254" i="174"/>
  <c r="Y255" i="147" s="1"/>
  <c r="E73" i="174"/>
  <c r="Y74" i="147" s="1"/>
  <c r="E281" i="174"/>
  <c r="Y282" i="147" s="1"/>
  <c r="E191" i="174"/>
  <c r="Y192" i="147" s="1"/>
  <c r="E41" i="174"/>
  <c r="Y42" i="147" s="1"/>
  <c r="E88" i="174"/>
  <c r="Y89" i="147" s="1"/>
  <c r="E29" i="174"/>
  <c r="Y30" i="147" s="1"/>
  <c r="E231" i="174"/>
  <c r="Y232" i="147" s="1"/>
  <c r="E288" i="174"/>
  <c r="Y289" i="147" s="1"/>
  <c r="E151" i="174"/>
  <c r="Y152" i="147" s="1"/>
  <c r="E60" i="174"/>
  <c r="Y61" i="147" s="1"/>
  <c r="E45" i="174"/>
  <c r="Y46" i="147" s="1"/>
  <c r="E186" i="174"/>
  <c r="Y187" i="147" s="1"/>
  <c r="E36" i="174"/>
  <c r="Y37" i="147" s="1"/>
  <c r="E175" i="174"/>
  <c r="Y176" i="147" s="1"/>
  <c r="E297" i="174"/>
  <c r="Y298" i="147" s="1"/>
  <c r="E107" i="174"/>
  <c r="Y108" i="147" s="1"/>
  <c r="E62" i="174"/>
  <c r="Y63" i="147" s="1"/>
  <c r="E71" i="174"/>
  <c r="Y72" i="147" s="1"/>
  <c r="E301" i="174"/>
  <c r="Y302" i="147" s="1"/>
  <c r="E258" i="174"/>
  <c r="Y259" i="147" s="1"/>
  <c r="E199" i="174"/>
  <c r="Y200" i="147" s="1"/>
  <c r="E116" i="174"/>
  <c r="Y117" i="147" s="1"/>
  <c r="E189" i="174"/>
  <c r="Y190" i="147" s="1"/>
  <c r="E204" i="174"/>
  <c r="Y205" i="147" s="1"/>
  <c r="E253" i="174"/>
  <c r="Y254" i="147" s="1"/>
  <c r="E225" i="174"/>
  <c r="Y226" i="147" s="1"/>
  <c r="E142" i="174"/>
  <c r="Y143" i="147" s="1"/>
  <c r="E80" i="174"/>
  <c r="Y81" i="147" s="1"/>
  <c r="E173" i="174"/>
  <c r="Y174" i="147" s="1"/>
  <c r="E64" i="174"/>
  <c r="Y65" i="147" s="1"/>
  <c r="E174" i="174"/>
  <c r="Y175" i="147" s="1"/>
  <c r="E127" i="174"/>
  <c r="Y128" i="147" s="1"/>
  <c r="E4" i="174"/>
  <c r="Y5" i="147" s="1"/>
  <c r="E144" i="256"/>
  <c r="E139" i="256"/>
  <c r="E31" i="256"/>
  <c r="E222" i="256"/>
  <c r="E41" i="256"/>
  <c r="E35" i="256"/>
  <c r="E163" i="252"/>
  <c r="N16" i="256"/>
  <c r="I16" i="256"/>
  <c r="E30" i="256"/>
  <c r="E264" i="252"/>
  <c r="E183" i="254"/>
  <c r="E277" i="254"/>
  <c r="E221" i="252"/>
  <c r="E198" i="254"/>
  <c r="E32" i="254"/>
  <c r="E294" i="250"/>
  <c r="E232" i="252"/>
  <c r="E223" i="250"/>
  <c r="E119" i="250"/>
  <c r="I11" i="250"/>
  <c r="N11" i="250"/>
  <c r="E179" i="252"/>
  <c r="E182" i="250"/>
  <c r="E74" i="250"/>
  <c r="E71" i="252"/>
  <c r="E210" i="248"/>
  <c r="E63" i="248"/>
  <c r="E257" i="246"/>
  <c r="E256" i="250"/>
  <c r="E235" i="250"/>
  <c r="E70" i="248"/>
  <c r="E236" i="248"/>
  <c r="E217" i="246"/>
  <c r="E198" i="248"/>
  <c r="E36" i="248"/>
  <c r="E101" i="246"/>
  <c r="E201" i="244"/>
  <c r="E255" i="242"/>
  <c r="E146" i="242"/>
  <c r="E38" i="242"/>
  <c r="E240" i="248"/>
  <c r="E288" i="246"/>
  <c r="E94" i="248"/>
  <c r="N13" i="246"/>
  <c r="Y14" i="247"/>
  <c r="I13" i="246"/>
  <c r="Y20" i="245"/>
  <c r="I19" i="244"/>
  <c r="N19" i="244"/>
  <c r="Y12" i="249"/>
  <c r="I11" i="248"/>
  <c r="N11" i="248"/>
  <c r="E167" i="248"/>
  <c r="E39" i="246"/>
  <c r="E39" i="244"/>
  <c r="E234" i="246"/>
  <c r="E254" i="244"/>
  <c r="E92" i="244"/>
  <c r="E136" i="242"/>
  <c r="E168" i="240"/>
  <c r="E270" i="242"/>
  <c r="E231" i="242"/>
  <c r="E203" i="240"/>
  <c r="E113" i="256"/>
  <c r="E98" i="254"/>
  <c r="E214" i="256"/>
  <c r="E171" i="256"/>
  <c r="E63" i="256"/>
  <c r="E258" i="254"/>
  <c r="E124" i="256"/>
  <c r="E297" i="254"/>
  <c r="E102" i="254"/>
  <c r="E283" i="254"/>
  <c r="E228" i="254"/>
  <c r="E290" i="252"/>
  <c r="E200" i="254"/>
  <c r="E187" i="254"/>
  <c r="E300" i="252"/>
  <c r="E60" i="254"/>
  <c r="E166" i="252"/>
  <c r="N11" i="252"/>
  <c r="I11" i="252"/>
  <c r="E108" i="252"/>
  <c r="E280" i="252"/>
  <c r="E240" i="250"/>
  <c r="E270" i="252"/>
  <c r="E234" i="250"/>
  <c r="E90" i="252"/>
  <c r="N12" i="252"/>
  <c r="I12" i="252"/>
  <c r="E208" i="250"/>
  <c r="E100" i="250"/>
  <c r="E305" i="248"/>
  <c r="E214" i="246"/>
  <c r="E106" i="246"/>
  <c r="I13" i="252"/>
  <c r="N13" i="252"/>
  <c r="E36" i="252"/>
  <c r="E293" i="250"/>
  <c r="E157" i="250"/>
  <c r="E49" i="250"/>
  <c r="E202" i="254"/>
  <c r="E235" i="248"/>
  <c r="E43" i="252"/>
  <c r="E233" i="248"/>
  <c r="E42" i="250"/>
  <c r="E101" i="248"/>
  <c r="E281" i="244"/>
  <c r="E172" i="244"/>
  <c r="E53" i="246"/>
  <c r="E101" i="244"/>
  <c r="E29" i="244"/>
  <c r="E177" i="240"/>
  <c r="E69" i="240"/>
  <c r="E173" i="248"/>
  <c r="E285" i="246"/>
  <c r="E216" i="244"/>
  <c r="E49" i="244"/>
  <c r="E298" i="246"/>
  <c r="E185" i="246"/>
  <c r="E261" i="244"/>
  <c r="E301" i="244"/>
  <c r="E35" i="246"/>
  <c r="E250" i="242"/>
  <c r="N17" i="242"/>
  <c r="I17" i="242"/>
  <c r="Y18" i="243"/>
  <c r="E300" i="244"/>
  <c r="E131" i="242"/>
  <c r="E254" i="238"/>
  <c r="E246" i="256"/>
  <c r="E83" i="254"/>
  <c r="E224" i="256"/>
  <c r="E106" i="256"/>
  <c r="E292" i="254"/>
  <c r="E271" i="254"/>
  <c r="E184" i="252"/>
  <c r="E103" i="254"/>
  <c r="E282" i="252"/>
  <c r="E102" i="252"/>
  <c r="E182" i="254"/>
  <c r="E262" i="252"/>
  <c r="E72" i="254"/>
  <c r="E288" i="250"/>
  <c r="E276" i="252"/>
  <c r="E49" i="254"/>
  <c r="E185" i="250"/>
  <c r="E77" i="250"/>
  <c r="E274" i="248"/>
  <c r="E297" i="250"/>
  <c r="E158" i="250"/>
  <c r="E50" i="250"/>
  <c r="E257" i="248"/>
  <c r="E57" i="248"/>
  <c r="E251" i="246"/>
  <c r="E163" i="248"/>
  <c r="E93" i="250"/>
  <c r="E178" i="248"/>
  <c r="E23" i="248"/>
  <c r="E300" i="248"/>
  <c r="E37" i="248"/>
  <c r="E156" i="246"/>
  <c r="E100" i="248"/>
  <c r="E99" i="246"/>
  <c r="E131" i="244"/>
  <c r="E212" i="242"/>
  <c r="E104" i="242"/>
  <c r="E298" i="240"/>
  <c r="E249" i="248"/>
  <c r="E171" i="246"/>
  <c r="E91" i="244"/>
  <c r="E215" i="246"/>
  <c r="E44" i="248"/>
  <c r="E93" i="246"/>
  <c r="E222" i="244"/>
  <c r="E231" i="246"/>
  <c r="E237" i="246"/>
  <c r="E200" i="244"/>
  <c r="E144" i="242"/>
  <c r="E212" i="240"/>
  <c r="E111" i="246"/>
  <c r="E178" i="242"/>
  <c r="E168" i="242"/>
  <c r="E255" i="238"/>
  <c r="E205" i="256"/>
  <c r="E52" i="256"/>
  <c r="E138" i="256"/>
  <c r="E63" i="254"/>
  <c r="E302" i="254"/>
  <c r="E235" i="254"/>
  <c r="E263" i="256"/>
  <c r="E221" i="256"/>
  <c r="E147" i="256"/>
  <c r="E39" i="256"/>
  <c r="E172" i="256"/>
  <c r="E237" i="256"/>
  <c r="E289" i="256"/>
  <c r="E265" i="254"/>
  <c r="E248" i="254"/>
  <c r="E98" i="256"/>
  <c r="E109" i="254"/>
  <c r="E248" i="252"/>
  <c r="E194" i="254"/>
  <c r="E208" i="254"/>
  <c r="I15" i="254"/>
  <c r="N15" i="254"/>
  <c r="E84" i="252"/>
  <c r="E146" i="254"/>
  <c r="E188" i="252"/>
  <c r="N5" i="252"/>
  <c r="I5" i="252"/>
  <c r="E244" i="252"/>
  <c r="E196" i="252"/>
  <c r="E236" i="252"/>
  <c r="E221" i="250"/>
  <c r="E297" i="252"/>
  <c r="E231" i="248"/>
  <c r="E247" i="250"/>
  <c r="E269" i="248"/>
  <c r="E226" i="246"/>
  <c r="E118" i="246"/>
  <c r="E183" i="250"/>
  <c r="E204" i="252"/>
  <c r="I18" i="250"/>
  <c r="N18" i="250"/>
  <c r="E267" i="250"/>
  <c r="E250" i="246"/>
  <c r="E69" i="250"/>
  <c r="E54" i="248"/>
  <c r="E131" i="246"/>
  <c r="E257" i="244"/>
  <c r="E148" i="244"/>
  <c r="E25" i="248"/>
  <c r="E165" i="246"/>
  <c r="E279" i="244"/>
  <c r="E153" i="240"/>
  <c r="E45" i="240"/>
  <c r="E24" i="250"/>
  <c r="E164" i="248"/>
  <c r="E115" i="246"/>
  <c r="E213" i="244"/>
  <c r="E73" i="244"/>
  <c r="E74" i="248"/>
  <c r="E205" i="250"/>
  <c r="E295" i="244"/>
  <c r="E104" i="244"/>
  <c r="E187" i="244"/>
  <c r="E36" i="246"/>
  <c r="E264" i="242"/>
  <c r="E284" i="240"/>
  <c r="E143" i="246"/>
  <c r="E278" i="242"/>
  <c r="E274" i="244"/>
  <c r="E205" i="240"/>
  <c r="E185" i="254"/>
  <c r="E133" i="256"/>
  <c r="E131" i="256"/>
  <c r="E123" i="254"/>
  <c r="E266" i="256"/>
  <c r="E288" i="256"/>
  <c r="E143" i="254"/>
  <c r="E35" i="254"/>
  <c r="E132" i="256"/>
  <c r="E163" i="256"/>
  <c r="E55" i="256"/>
  <c r="E250" i="254"/>
  <c r="N11" i="256"/>
  <c r="I11" i="256"/>
  <c r="E60" i="256"/>
  <c r="E56" i="256"/>
  <c r="E70" i="254"/>
  <c r="E242" i="252"/>
  <c r="E218" i="254"/>
  <c r="E190" i="254"/>
  <c r="E229" i="254"/>
  <c r="E213" i="252"/>
  <c r="E76" i="254"/>
  <c r="E136" i="254"/>
  <c r="E132" i="252"/>
  <c r="E144" i="252"/>
  <c r="E273" i="252"/>
  <c r="E65" i="252"/>
  <c r="E161" i="250"/>
  <c r="E53" i="250"/>
  <c r="E250" i="248"/>
  <c r="E272" i="250"/>
  <c r="E134" i="250"/>
  <c r="E26" i="250"/>
  <c r="I9" i="252"/>
  <c r="N9" i="252"/>
  <c r="E127" i="250"/>
  <c r="I19" i="250"/>
  <c r="N19" i="250"/>
  <c r="E105" i="248"/>
  <c r="E299" i="246"/>
  <c r="E28" i="246"/>
  <c r="E24" i="252"/>
  <c r="E166" i="250"/>
  <c r="E58" i="250"/>
  <c r="E175" i="248"/>
  <c r="E42" i="252"/>
  <c r="E242" i="250"/>
  <c r="E241" i="248"/>
  <c r="E297" i="246"/>
  <c r="E98" i="248"/>
  <c r="E189" i="246"/>
  <c r="E81" i="246"/>
  <c r="E43" i="248"/>
  <c r="E97" i="246"/>
  <c r="E165" i="244"/>
  <c r="E71" i="244"/>
  <c r="E297" i="242"/>
  <c r="E188" i="242"/>
  <c r="E80" i="242"/>
  <c r="E274" i="240"/>
  <c r="E58" i="248"/>
  <c r="E265" i="246"/>
  <c r="E74" i="246"/>
  <c r="E266" i="248"/>
  <c r="E152" i="246"/>
  <c r="E187" i="246"/>
  <c r="E149" i="248"/>
  <c r="E111" i="244"/>
  <c r="E173" i="244"/>
  <c r="E135" i="244"/>
  <c r="E247" i="242"/>
  <c r="E287" i="240"/>
  <c r="E140" i="240"/>
  <c r="E203" i="244"/>
  <c r="E262" i="242"/>
  <c r="E115" i="242"/>
  <c r="E283" i="256"/>
  <c r="E65" i="254"/>
  <c r="E294" i="256"/>
  <c r="E131" i="254"/>
  <c r="E65" i="256"/>
  <c r="E73" i="254"/>
  <c r="E161" i="254"/>
  <c r="E243" i="256"/>
  <c r="E293" i="256"/>
  <c r="E184" i="256"/>
  <c r="E159" i="256"/>
  <c r="E51" i="256"/>
  <c r="E246" i="254"/>
  <c r="E130" i="256"/>
  <c r="E22" i="256"/>
  <c r="E104" i="256"/>
  <c r="E74" i="256"/>
  <c r="E160" i="254"/>
  <c r="N8" i="256"/>
  <c r="I8" i="256"/>
  <c r="E106" i="254"/>
  <c r="E151" i="252"/>
  <c r="E231" i="254"/>
  <c r="E112" i="254"/>
  <c r="E206" i="252"/>
  <c r="E38" i="252"/>
  <c r="E22" i="254"/>
  <c r="N17" i="252"/>
  <c r="I17" i="252"/>
  <c r="E96" i="254"/>
  <c r="E117" i="252"/>
  <c r="N20" i="254"/>
  <c r="I20" i="254"/>
  <c r="E146" i="252"/>
  <c r="E298" i="250"/>
  <c r="E142" i="252"/>
  <c r="E225" i="250"/>
  <c r="E220" i="246"/>
  <c r="E112" i="246"/>
  <c r="E201" i="250"/>
  <c r="E299" i="250"/>
  <c r="E108" i="250"/>
  <c r="E213" i="250"/>
  <c r="E251" i="248"/>
  <c r="E174" i="248"/>
  <c r="E211" i="246"/>
  <c r="E137" i="248"/>
  <c r="E267" i="246"/>
  <c r="E251" i="244"/>
  <c r="E57" i="250"/>
  <c r="E176" i="244"/>
  <c r="E147" i="240"/>
  <c r="E39" i="240"/>
  <c r="E89" i="248"/>
  <c r="E125" i="248"/>
  <c r="E173" i="246"/>
  <c r="E205" i="244"/>
  <c r="E85" i="244"/>
  <c r="E77" i="248"/>
  <c r="E30" i="250"/>
  <c r="E193" i="246"/>
  <c r="E72" i="246"/>
  <c r="E116" i="246"/>
  <c r="E105" i="246"/>
  <c r="E117" i="244"/>
  <c r="E161" i="242"/>
  <c r="E147" i="246"/>
  <c r="E112" i="244"/>
  <c r="Y19" i="247"/>
  <c r="I18" i="246"/>
  <c r="N18" i="246"/>
  <c r="N15" i="242"/>
  <c r="Y16" i="243"/>
  <c r="I15" i="242"/>
  <c r="I5" i="240"/>
  <c r="Y6" i="241"/>
  <c r="N5" i="240"/>
  <c r="E70" i="242"/>
  <c r="E96" i="244"/>
  <c r="E192" i="242"/>
  <c r="E224" i="240"/>
  <c r="E191" i="242"/>
  <c r="E271" i="242"/>
  <c r="E196" i="240"/>
  <c r="E27" i="242"/>
  <c r="E112" i="240"/>
  <c r="E278" i="238"/>
  <c r="E193" i="238"/>
  <c r="E121" i="238"/>
  <c r="E49" i="238"/>
  <c r="E55" i="240"/>
  <c r="E243" i="238"/>
  <c r="E41" i="242"/>
  <c r="Y8" i="241"/>
  <c r="I7" i="240"/>
  <c r="N7" i="240"/>
  <c r="E25" i="240"/>
  <c r="E91" i="242"/>
  <c r="E280" i="238"/>
  <c r="E45" i="238"/>
  <c r="E97" i="240"/>
  <c r="E69" i="238"/>
  <c r="E34" i="242"/>
  <c r="E116" i="244"/>
  <c r="Y9" i="245"/>
  <c r="N8" i="244"/>
  <c r="I8" i="244"/>
  <c r="E51" i="242"/>
  <c r="E132" i="248"/>
  <c r="E106" i="244"/>
  <c r="E187" i="242"/>
  <c r="E58" i="242"/>
  <c r="E232" i="240"/>
  <c r="E192" i="240"/>
  <c r="E146" i="238"/>
  <c r="E38" i="238"/>
  <c r="E242" i="240"/>
  <c r="E282" i="238"/>
  <c r="E215" i="238"/>
  <c r="E143" i="238"/>
  <c r="E71" i="238"/>
  <c r="E162" i="242"/>
  <c r="E257" i="238"/>
  <c r="E239" i="238"/>
  <c r="E30" i="238"/>
  <c r="E250" i="238"/>
  <c r="E48" i="238"/>
  <c r="E211" i="240"/>
  <c r="E76" i="238"/>
  <c r="E62" i="240"/>
  <c r="E85" i="240"/>
  <c r="E70" i="240"/>
  <c r="E26" i="240"/>
  <c r="E191" i="238"/>
  <c r="E108" i="238"/>
  <c r="E78" i="244"/>
  <c r="E184" i="242"/>
  <c r="E263" i="240"/>
  <c r="E301" i="242"/>
  <c r="E274" i="242"/>
  <c r="Y19" i="243"/>
  <c r="N18" i="242"/>
  <c r="I18" i="242"/>
  <c r="E156" i="240"/>
  <c r="E270" i="238"/>
  <c r="E175" i="238"/>
  <c r="E103" i="238"/>
  <c r="E31" i="238"/>
  <c r="E222" i="240"/>
  <c r="Y12" i="241"/>
  <c r="Q50" i="241" s="1"/>
  <c r="N11" i="240"/>
  <c r="I11" i="240"/>
  <c r="E158" i="238"/>
  <c r="E50" i="238"/>
  <c r="E82" i="242"/>
  <c r="N12" i="240"/>
  <c r="Y13" i="241"/>
  <c r="I12" i="240"/>
  <c r="E28" i="240"/>
  <c r="E201" i="238"/>
  <c r="E131" i="238"/>
  <c r="E80" i="240"/>
  <c r="E70" i="238"/>
  <c r="E135" i="238"/>
  <c r="Y20" i="243"/>
  <c r="I19" i="242"/>
  <c r="N19" i="242"/>
  <c r="E130" i="238"/>
  <c r="E211" i="242"/>
  <c r="E188" i="246"/>
  <c r="E87" i="244"/>
  <c r="E259" i="242"/>
  <c r="E288" i="240"/>
  <c r="E302" i="244"/>
  <c r="E266" i="244"/>
  <c r="E94" i="242"/>
  <c r="E220" i="240"/>
  <c r="E30" i="240"/>
  <c r="E58" i="240"/>
  <c r="E143" i="242"/>
  <c r="E254" i="240"/>
  <c r="E127" i="242"/>
  <c r="E222" i="238"/>
  <c r="E150" i="238"/>
  <c r="E78" i="238"/>
  <c r="E101" i="240"/>
  <c r="E228" i="238"/>
  <c r="E272" i="238"/>
  <c r="E283" i="238"/>
  <c r="E95" i="240"/>
  <c r="E198" i="238"/>
  <c r="E177" i="238"/>
  <c r="E23" i="242"/>
  <c r="E228" i="242"/>
  <c r="E235" i="240"/>
  <c r="E263" i="242"/>
  <c r="E234" i="242"/>
  <c r="E221" i="240"/>
  <c r="E57" i="242"/>
  <c r="E281" i="238"/>
  <c r="E110" i="240"/>
  <c r="E152" i="238"/>
  <c r="E44" i="238"/>
  <c r="E161" i="240"/>
  <c r="E206" i="240"/>
  <c r="E293" i="238"/>
  <c r="E174" i="238"/>
  <c r="E68" i="240"/>
  <c r="E177" i="242"/>
  <c r="E59" i="240"/>
  <c r="E126" i="238"/>
  <c r="E127" i="252"/>
  <c r="R139" i="147"/>
  <c r="Q139" i="147"/>
  <c r="R127" i="147"/>
  <c r="R147" i="147"/>
  <c r="R153" i="147"/>
  <c r="P129" i="147"/>
  <c r="P126" i="147"/>
  <c r="P130" i="147"/>
  <c r="R144" i="147"/>
  <c r="Q144" i="147"/>
  <c r="P61" i="147"/>
  <c r="P88" i="147"/>
  <c r="R9" i="147"/>
  <c r="P60" i="147"/>
  <c r="R81" i="147"/>
  <c r="P22" i="147"/>
  <c r="P66" i="147"/>
  <c r="P54" i="147"/>
  <c r="R73" i="147"/>
  <c r="R146" i="147"/>
  <c r="R45" i="147"/>
  <c r="Q79" i="147"/>
  <c r="R79" i="147"/>
  <c r="R43" i="147"/>
  <c r="Q43" i="147"/>
  <c r="R115" i="147"/>
  <c r="R157" i="147"/>
  <c r="R138" i="147"/>
  <c r="R145" i="147"/>
  <c r="R120" i="147"/>
  <c r="Q120" i="147"/>
  <c r="E243" i="174"/>
  <c r="Y244" i="147" s="1"/>
  <c r="E131" i="174"/>
  <c r="Y132" i="147" s="1"/>
  <c r="E237" i="174"/>
  <c r="Y238" i="147" s="1"/>
  <c r="E178" i="174"/>
  <c r="Y179" i="147" s="1"/>
  <c r="E165" i="174"/>
  <c r="Y166" i="147" s="1"/>
  <c r="E30" i="174"/>
  <c r="Y31" i="147" s="1"/>
  <c r="E161" i="174"/>
  <c r="Y162" i="147" s="1"/>
  <c r="E236" i="174"/>
  <c r="Y237" i="147" s="1"/>
  <c r="E130" i="174"/>
  <c r="Y131" i="147" s="1"/>
  <c r="E87" i="174"/>
  <c r="Y88" i="147" s="1"/>
  <c r="E233" i="174"/>
  <c r="Y234" i="147" s="1"/>
  <c r="E294" i="174"/>
  <c r="Y295" i="147" s="1"/>
  <c r="E66" i="174"/>
  <c r="Y67" i="147" s="1"/>
  <c r="E224" i="174"/>
  <c r="Y225" i="147" s="1"/>
  <c r="E155" i="174"/>
  <c r="Y156" i="147" s="1"/>
  <c r="E185" i="174"/>
  <c r="Y186" i="147" s="1"/>
  <c r="E31" i="174"/>
  <c r="Y32" i="147" s="1"/>
  <c r="E171" i="174"/>
  <c r="Y172" i="147" s="1"/>
  <c r="Q32" i="147" s="1"/>
  <c r="E52" i="174"/>
  <c r="Y53" i="147" s="1"/>
  <c r="E255" i="174"/>
  <c r="Y256" i="147" s="1"/>
  <c r="E252" i="174"/>
  <c r="Y253" i="147" s="1"/>
  <c r="E187" i="174"/>
  <c r="Y188" i="147" s="1"/>
  <c r="E223" i="174"/>
  <c r="Y224" i="147" s="1"/>
  <c r="E270" i="174"/>
  <c r="Y271" i="147" s="1"/>
  <c r="E226" i="174"/>
  <c r="Y227" i="147" s="1"/>
  <c r="E35" i="174"/>
  <c r="Y36" i="147" s="1"/>
  <c r="E46" i="174"/>
  <c r="Y47" i="147" s="1"/>
  <c r="E257" i="174"/>
  <c r="Y258" i="147" s="1"/>
  <c r="E241" i="174"/>
  <c r="Y242" i="147" s="1"/>
  <c r="E24" i="174"/>
  <c r="Y25" i="147" s="1"/>
  <c r="E200" i="174"/>
  <c r="Y201" i="147" s="1"/>
  <c r="E271" i="174"/>
  <c r="Y272" i="147" s="1"/>
  <c r="E272" i="174"/>
  <c r="Y273" i="147" s="1"/>
  <c r="E90" i="174"/>
  <c r="Y91" i="147" s="1"/>
  <c r="E105" i="174"/>
  <c r="Y106" i="147" s="1"/>
  <c r="E23" i="174"/>
  <c r="Y24" i="147" s="1"/>
  <c r="E249" i="174"/>
  <c r="Y250" i="147" s="1"/>
  <c r="E267" i="174"/>
  <c r="Y268" i="147" s="1"/>
  <c r="E95" i="174"/>
  <c r="Y96" i="147" s="1"/>
  <c r="E235" i="174"/>
  <c r="Y236" i="147" s="1"/>
  <c r="E39" i="174"/>
  <c r="Y40" i="147" s="1"/>
  <c r="E157" i="174"/>
  <c r="Y158" i="147" s="1"/>
  <c r="E85" i="174"/>
  <c r="Y86" i="147" s="1"/>
  <c r="E54" i="174"/>
  <c r="Y55" i="147" s="1"/>
  <c r="E96" i="174"/>
  <c r="Y97" i="147" s="1"/>
  <c r="E159" i="174"/>
  <c r="Y160" i="147" s="1"/>
  <c r="E301" i="256"/>
  <c r="E126" i="256"/>
  <c r="E121" i="256"/>
  <c r="I13" i="256"/>
  <c r="N13" i="256"/>
  <c r="E271" i="256"/>
  <c r="E207" i="254"/>
  <c r="E217" i="254"/>
  <c r="E145" i="252"/>
  <c r="E295" i="254"/>
  <c r="E211" i="254"/>
  <c r="E245" i="252"/>
  <c r="E159" i="254"/>
  <c r="E223" i="254"/>
  <c r="E210" i="252"/>
  <c r="E75" i="254"/>
  <c r="E286" i="252"/>
  <c r="E276" i="250"/>
  <c r="E82" i="252"/>
  <c r="E209" i="250"/>
  <c r="E101" i="250"/>
  <c r="E298" i="248"/>
  <c r="E25" i="252"/>
  <c r="E164" i="250"/>
  <c r="E56" i="250"/>
  <c r="E34" i="252"/>
  <c r="E153" i="248"/>
  <c r="E45" i="248"/>
  <c r="E76" i="246"/>
  <c r="E272" i="248"/>
  <c r="E111" i="250"/>
  <c r="E59" i="248"/>
  <c r="E184" i="248"/>
  <c r="E181" i="246"/>
  <c r="E188" i="248"/>
  <c r="E22" i="248"/>
  <c r="E41" i="246"/>
  <c r="E157" i="244"/>
  <c r="E236" i="242"/>
  <c r="E128" i="242"/>
  <c r="I20" i="242"/>
  <c r="Y21" i="243"/>
  <c r="N20" i="242"/>
  <c r="E202" i="248"/>
  <c r="E279" i="246"/>
  <c r="E41" i="248"/>
  <c r="E280" i="244"/>
  <c r="E63" i="250"/>
  <c r="E177" i="246"/>
  <c r="E218" i="246"/>
  <c r="E183" i="244"/>
  <c r="Y13" i="245"/>
  <c r="I12" i="244"/>
  <c r="N12" i="244"/>
  <c r="E80" i="246"/>
  <c r="E240" i="244"/>
  <c r="Y19" i="245"/>
  <c r="I18" i="244"/>
  <c r="N18" i="244"/>
  <c r="E72" i="242"/>
  <c r="E132" i="240"/>
  <c r="E239" i="242"/>
  <c r="E137" i="242"/>
  <c r="E155" i="242"/>
  <c r="E86" i="256"/>
  <c r="E305" i="256"/>
  <c r="E196" i="256"/>
  <c r="E153" i="256"/>
  <c r="E45" i="256"/>
  <c r="E240" i="254"/>
  <c r="E234" i="256"/>
  <c r="E53" i="256"/>
  <c r="E91" i="254"/>
  <c r="E110" i="256"/>
  <c r="E189" i="254"/>
  <c r="E272" i="252"/>
  <c r="E251" i="254"/>
  <c r="E111" i="254"/>
  <c r="E281" i="252"/>
  <c r="E116" i="252"/>
  <c r="E148" i="254"/>
  <c r="N16" i="254"/>
  <c r="I16" i="254"/>
  <c r="E261" i="252"/>
  <c r="E227" i="250"/>
  <c r="E305" i="252"/>
  <c r="E237" i="248"/>
  <c r="E57" i="252"/>
  <c r="E289" i="250"/>
  <c r="E190" i="250"/>
  <c r="E82" i="250"/>
  <c r="E232" i="248"/>
  <c r="E196" i="246"/>
  <c r="E88" i="246"/>
  <c r="E286" i="250"/>
  <c r="E257" i="250"/>
  <c r="E281" i="250"/>
  <c r="E139" i="250"/>
  <c r="E31" i="250"/>
  <c r="E158" i="252"/>
  <c r="E160" i="250"/>
  <c r="E248" i="250"/>
  <c r="E170" i="248"/>
  <c r="E276" i="248"/>
  <c r="E90" i="248"/>
  <c r="E263" i="244"/>
  <c r="E154" i="244"/>
  <c r="E47" i="246"/>
  <c r="E89" i="244"/>
  <c r="Y18" i="245"/>
  <c r="I17" i="244"/>
  <c r="N17" i="244"/>
  <c r="E159" i="240"/>
  <c r="E51" i="240"/>
  <c r="E79" i="248"/>
  <c r="E271" i="246"/>
  <c r="E180" i="244"/>
  <c r="E261" i="248"/>
  <c r="E224" i="246"/>
  <c r="E135" i="246"/>
  <c r="E198" i="244"/>
  <c r="E185" i="244"/>
  <c r="I6" i="246"/>
  <c r="Y7" i="247"/>
  <c r="N6" i="246"/>
  <c r="E233" i="242"/>
  <c r="E179" i="240"/>
  <c r="E197" i="244"/>
  <c r="E69" i="242"/>
  <c r="E155" i="240"/>
  <c r="E247" i="256"/>
  <c r="E47" i="254"/>
  <c r="E200" i="256"/>
  <c r="E151" i="256"/>
  <c r="E152" i="256"/>
  <c r="E224" i="254"/>
  <c r="E98" i="252"/>
  <c r="E78" i="254"/>
  <c r="E263" i="252"/>
  <c r="E77" i="252"/>
  <c r="E130" i="254"/>
  <c r="E243" i="252"/>
  <c r="E230" i="252"/>
  <c r="E270" i="250"/>
  <c r="E143" i="252"/>
  <c r="E33" i="252"/>
  <c r="E167" i="250"/>
  <c r="E59" i="250"/>
  <c r="E256" i="248"/>
  <c r="E261" i="250"/>
  <c r="E140" i="250"/>
  <c r="E32" i="250"/>
  <c r="E147" i="248"/>
  <c r="E39" i="248"/>
  <c r="E182" i="252"/>
  <c r="E259" i="250"/>
  <c r="E291" i="250"/>
  <c r="N12" i="250"/>
  <c r="I12" i="250"/>
  <c r="E142" i="248"/>
  <c r="Y13" i="249"/>
  <c r="N12" i="248"/>
  <c r="I12" i="248"/>
  <c r="E284" i="248"/>
  <c r="E26" i="248"/>
  <c r="E120" i="246"/>
  <c r="E53" i="248"/>
  <c r="E24" i="246"/>
  <c r="E303" i="242"/>
  <c r="E194" i="242"/>
  <c r="E86" i="242"/>
  <c r="E280" i="240"/>
  <c r="E194" i="248"/>
  <c r="E96" i="246"/>
  <c r="E61" i="244"/>
  <c r="E205" i="246"/>
  <c r="E28" i="248"/>
  <c r="E79" i="246"/>
  <c r="E217" i="244"/>
  <c r="E127" i="246"/>
  <c r="E104" i="246"/>
  <c r="E175" i="244"/>
  <c r="E133" i="242"/>
  <c r="E190" i="240"/>
  <c r="E267" i="244"/>
  <c r="E67" i="242"/>
  <c r="E306" i="238"/>
  <c r="E296" i="256"/>
  <c r="E187" i="256"/>
  <c r="E34" i="256"/>
  <c r="E120" i="256"/>
  <c r="E143" i="256"/>
  <c r="I17" i="254"/>
  <c r="N17" i="254"/>
  <c r="E195" i="254"/>
  <c r="E245" i="256"/>
  <c r="E203" i="256"/>
  <c r="E129" i="256"/>
  <c r="E154" i="256"/>
  <c r="E201" i="256"/>
  <c r="E164" i="256"/>
  <c r="E77" i="256"/>
  <c r="E174" i="254"/>
  <c r="E71" i="256"/>
  <c r="E45" i="254"/>
  <c r="E115" i="252"/>
  <c r="E172" i="254"/>
  <c r="E236" i="254"/>
  <c r="E4" i="254"/>
  <c r="E59" i="252"/>
  <c r="E110" i="254"/>
  <c r="E177" i="252"/>
  <c r="E140" i="254"/>
  <c r="E225" i="252"/>
  <c r="E88" i="252"/>
  <c r="E125" i="252"/>
  <c r="E252" i="252"/>
  <c r="E208" i="252"/>
  <c r="E213" i="248"/>
  <c r="E251" i="252"/>
  <c r="E246" i="248"/>
  <c r="E208" i="246"/>
  <c r="E100" i="246"/>
  <c r="E156" i="250"/>
  <c r="E304" i="250"/>
  <c r="E303" i="248"/>
  <c r="E70" i="250"/>
  <c r="E230" i="246"/>
  <c r="E255" i="248"/>
  <c r="E306" i="246"/>
  <c r="E95" i="246"/>
  <c r="E238" i="244"/>
  <c r="E142" i="250"/>
  <c r="Y14" i="249"/>
  <c r="N13" i="248"/>
  <c r="I13" i="248"/>
  <c r="E157" i="246"/>
  <c r="E246" i="244"/>
  <c r="E135" i="240"/>
  <c r="E27" i="240"/>
  <c r="E86" i="248"/>
  <c r="E122" i="248"/>
  <c r="E102" i="246"/>
  <c r="E191" i="244"/>
  <c r="E43" i="244"/>
  <c r="E60" i="248"/>
  <c r="E141" i="250"/>
  <c r="E270" i="244"/>
  <c r="E93" i="244"/>
  <c r="E146" i="244"/>
  <c r="Y9" i="247"/>
  <c r="N8" i="246"/>
  <c r="I8" i="246"/>
  <c r="E180" i="242"/>
  <c r="E251" i="240"/>
  <c r="E42" i="246"/>
  <c r="E242" i="242"/>
  <c r="E28" i="244"/>
  <c r="E213" i="242"/>
  <c r="E149" i="254"/>
  <c r="E79" i="256"/>
  <c r="E95" i="256"/>
  <c r="E61" i="254"/>
  <c r="E248" i="256"/>
  <c r="E270" i="256"/>
  <c r="E125" i="254"/>
  <c r="E100" i="256"/>
  <c r="E114" i="256"/>
  <c r="E145" i="256"/>
  <c r="E37" i="256"/>
  <c r="E92" i="256"/>
  <c r="E210" i="254"/>
  <c r="E36" i="256"/>
  <c r="E289" i="254"/>
  <c r="E29" i="254"/>
  <c r="E109" i="252"/>
  <c r="E273" i="254"/>
  <c r="E267" i="252"/>
  <c r="E164" i="254"/>
  <c r="E174" i="252"/>
  <c r="E74" i="254"/>
  <c r="E265" i="252"/>
  <c r="E126" i="252"/>
  <c r="E101" i="252"/>
  <c r="E190" i="252"/>
  <c r="E287" i="250"/>
  <c r="E143" i="250"/>
  <c r="E35" i="250"/>
  <c r="E226" i="252"/>
  <c r="E230" i="250"/>
  <c r="E116" i="250"/>
  <c r="N8" i="250"/>
  <c r="I8" i="250"/>
  <c r="E217" i="250"/>
  <c r="E109" i="250"/>
  <c r="E278" i="248"/>
  <c r="E87" i="248"/>
  <c r="E281" i="246"/>
  <c r="I10" i="246"/>
  <c r="Y11" i="247"/>
  <c r="N10" i="246"/>
  <c r="E284" i="250"/>
  <c r="E148" i="250"/>
  <c r="E40" i="250"/>
  <c r="E157" i="248"/>
  <c r="E88" i="250"/>
  <c r="E169" i="250"/>
  <c r="E139" i="248"/>
  <c r="E261" i="246"/>
  <c r="E292" i="246"/>
  <c r="E164" i="246"/>
  <c r="E45" i="246"/>
  <c r="Y17" i="249"/>
  <c r="N16" i="248"/>
  <c r="I16" i="248"/>
  <c r="E57" i="246"/>
  <c r="E137" i="244"/>
  <c r="E59" i="244"/>
  <c r="E279" i="242"/>
  <c r="E170" i="242"/>
  <c r="E62" i="242"/>
  <c r="E256" i="240"/>
  <c r="E291" i="246"/>
  <c r="E216" i="246"/>
  <c r="N7" i="246"/>
  <c r="Y8" i="247"/>
  <c r="I7" i="246"/>
  <c r="E192" i="248"/>
  <c r="E166" i="248"/>
  <c r="E174" i="246"/>
  <c r="E273" i="244"/>
  <c r="E84" i="244"/>
  <c r="E161" i="244"/>
  <c r="E128" i="244"/>
  <c r="E216" i="242"/>
  <c r="E273" i="240"/>
  <c r="E115" i="240"/>
  <c r="E182" i="244"/>
  <c r="E151" i="244"/>
  <c r="E43" i="242"/>
  <c r="E210" i="256"/>
  <c r="E290" i="256"/>
  <c r="E286" i="256"/>
  <c r="E95" i="254"/>
  <c r="E32" i="256"/>
  <c r="E211" i="252"/>
  <c r="E303" i="256"/>
  <c r="E230" i="256"/>
  <c r="E275" i="256"/>
  <c r="E233" i="256"/>
  <c r="E141" i="256"/>
  <c r="E33" i="256"/>
  <c r="E277" i="256"/>
  <c r="E112" i="256"/>
  <c r="E253" i="256"/>
  <c r="E256" i="256"/>
  <c r="E29" i="256"/>
  <c r="E116" i="254"/>
  <c r="E285" i="254"/>
  <c r="E62" i="254"/>
  <c r="E133" i="252"/>
  <c r="E150" i="254"/>
  <c r="E94" i="254"/>
  <c r="E195" i="252"/>
  <c r="I20" i="252"/>
  <c r="N20" i="252"/>
  <c r="E249" i="252"/>
  <c r="E100" i="254"/>
  <c r="E40" i="254"/>
  <c r="E111" i="252"/>
  <c r="E233" i="252"/>
  <c r="E140" i="252"/>
  <c r="E279" i="250"/>
  <c r="E92" i="252"/>
  <c r="E287" i="248"/>
  <c r="E202" i="246"/>
  <c r="E94" i="246"/>
  <c r="E174" i="250"/>
  <c r="E266" i="250"/>
  <c r="I7" i="252"/>
  <c r="N7" i="252"/>
  <c r="E186" i="250"/>
  <c r="E87" i="250"/>
  <c r="E155" i="248"/>
  <c r="E96" i="250"/>
  <c r="E126" i="248"/>
  <c r="E56" i="246"/>
  <c r="E232" i="244"/>
  <c r="E270" i="248"/>
  <c r="E237" i="240"/>
  <c r="E129" i="240"/>
  <c r="E49" i="248"/>
  <c r="E78" i="248"/>
  <c r="E86" i="246"/>
  <c r="E188" i="244"/>
  <c r="E37" i="244"/>
  <c r="E68" i="248"/>
  <c r="E282" i="248"/>
  <c r="E137" i="246"/>
  <c r="E256" i="244"/>
  <c r="E230" i="244"/>
  <c r="E103" i="246"/>
  <c r="E110" i="244"/>
  <c r="E100" i="242"/>
  <c r="E126" i="246"/>
  <c r="E58" i="244"/>
  <c r="E199" i="244"/>
  <c r="E216" i="240"/>
  <c r="N11" i="242"/>
  <c r="I11" i="242"/>
  <c r="Y12" i="243"/>
  <c r="E290" i="240"/>
  <c r="E60" i="244"/>
  <c r="E145" i="242"/>
  <c r="E199" i="240"/>
  <c r="Y11" i="249"/>
  <c r="N10" i="248"/>
  <c r="I10" i="248"/>
  <c r="E138" i="242"/>
  <c r="E237" i="242"/>
  <c r="E303" i="240"/>
  <c r="E100" i="240"/>
  <c r="E260" i="238"/>
  <c r="E181" i="238"/>
  <c r="E109" i="238"/>
  <c r="E37" i="238"/>
  <c r="E44" i="240"/>
  <c r="E190" i="242"/>
  <c r="N5" i="242"/>
  <c r="Y6" i="243"/>
  <c r="I5" i="242"/>
  <c r="E258" i="238"/>
  <c r="E244" i="238"/>
  <c r="E170" i="240"/>
  <c r="E225" i="238"/>
  <c r="Y10" i="239"/>
  <c r="N9" i="238"/>
  <c r="I9" i="238"/>
  <c r="E256" i="238"/>
  <c r="E54" i="238"/>
  <c r="E146" i="248"/>
  <c r="E105" i="244"/>
  <c r="E287" i="242"/>
  <c r="E40" i="242"/>
  <c r="E239" i="244"/>
  <c r="E64" i="244"/>
  <c r="E88" i="242"/>
  <c r="E294" i="240"/>
  <c r="E83" i="240"/>
  <c r="E236" i="238"/>
  <c r="E128" i="238"/>
  <c r="Y21" i="239"/>
  <c r="I20" i="238"/>
  <c r="N20" i="238"/>
  <c r="E184" i="240"/>
  <c r="E90" i="240"/>
  <c r="E204" i="238"/>
  <c r="E132" i="238"/>
  <c r="E60" i="238"/>
  <c r="E119" i="240"/>
  <c r="E237" i="238"/>
  <c r="E196" i="238"/>
  <c r="E201" i="242"/>
  <c r="E214" i="238"/>
  <c r="E127" i="240"/>
  <c r="E50" i="240"/>
  <c r="E155" i="238"/>
  <c r="E35" i="240"/>
  <c r="E71" i="240"/>
  <c r="E288" i="238"/>
  <c r="E220" i="238"/>
  <c r="E29" i="238"/>
  <c r="E227" i="238"/>
  <c r="E42" i="244"/>
  <c r="E101" i="242"/>
  <c r="E238" i="240"/>
  <c r="E241" i="242"/>
  <c r="E244" i="242"/>
  <c r="E246" i="242"/>
  <c r="E116" i="240"/>
  <c r="E235" i="238"/>
  <c r="E163" i="238"/>
  <c r="E91" i="238"/>
  <c r="I19" i="238"/>
  <c r="Y20" i="239"/>
  <c r="N19" i="238"/>
  <c r="E210" i="240"/>
  <c r="E298" i="238"/>
  <c r="E140" i="238"/>
  <c r="E32" i="238"/>
  <c r="E46" i="242"/>
  <c r="E4" i="240"/>
  <c r="E262" i="238"/>
  <c r="E147" i="238"/>
  <c r="E102" i="238"/>
  <c r="E64" i="240"/>
  <c r="E41" i="238"/>
  <c r="E99" i="238"/>
  <c r="E73" i="240"/>
  <c r="E209" i="238"/>
  <c r="E153" i="242"/>
  <c r="E31" i="246"/>
  <c r="E62" i="244"/>
  <c r="E217" i="242"/>
  <c r="E252" i="240"/>
  <c r="N16" i="244"/>
  <c r="Y17" i="245"/>
  <c r="I16" i="244"/>
  <c r="E294" i="242"/>
  <c r="E22" i="242"/>
  <c r="E208" i="240"/>
  <c r="Y14" i="241"/>
  <c r="I13" i="240"/>
  <c r="N13" i="240"/>
  <c r="E22" i="240"/>
  <c r="E107" i="242"/>
  <c r="E180" i="240"/>
  <c r="E173" i="240"/>
  <c r="E208" i="238"/>
  <c r="E136" i="238"/>
  <c r="E64" i="238"/>
  <c r="E43" i="240"/>
  <c r="E281" i="240"/>
  <c r="E232" i="238"/>
  <c r="E274" i="238"/>
  <c r="E277" i="238"/>
  <c r="E159" i="238"/>
  <c r="E162" i="238"/>
  <c r="Y7" i="243"/>
  <c r="I6" i="242"/>
  <c r="N6" i="242"/>
  <c r="E181" i="242"/>
  <c r="E90" i="246"/>
  <c r="E182" i="248"/>
  <c r="E226" i="242"/>
  <c r="E105" i="242"/>
  <c r="E119" i="242"/>
  <c r="E284" i="238"/>
  <c r="E134" i="238"/>
  <c r="E26" i="238"/>
  <c r="E133" i="240"/>
  <c r="E182" i="240"/>
  <c r="E219" i="238"/>
  <c r="E124" i="238"/>
  <c r="E192" i="238"/>
  <c r="E42" i="240"/>
  <c r="E29" i="240"/>
  <c r="Y13" i="239"/>
  <c r="N12" i="238"/>
  <c r="I12" i="238"/>
  <c r="R162" i="147"/>
  <c r="Q162" i="147"/>
  <c r="R116" i="147"/>
  <c r="Q116" i="147"/>
  <c r="R163" i="147"/>
  <c r="R125" i="147"/>
  <c r="R134" i="147"/>
  <c r="O129" i="147"/>
  <c r="O130" i="147"/>
  <c r="O128" i="147"/>
  <c r="O126" i="147"/>
  <c r="R161" i="147"/>
  <c r="Q161" i="147"/>
  <c r="R164" i="147"/>
  <c r="P51" i="147"/>
  <c r="R46" i="147"/>
  <c r="P104" i="147"/>
  <c r="R72" i="147"/>
  <c r="P93" i="147"/>
  <c r="P18" i="147"/>
  <c r="R27" i="147"/>
  <c r="R36" i="147"/>
  <c r="P128" i="147"/>
  <c r="P63" i="147"/>
  <c r="R42" i="147"/>
  <c r="Q42" i="147"/>
  <c r="R113" i="147"/>
  <c r="Q113" i="147"/>
  <c r="Q114" i="147"/>
  <c r="R114" i="147"/>
  <c r="P23" i="147"/>
  <c r="P59" i="147"/>
  <c r="P108" i="147"/>
  <c r="P29" i="147"/>
  <c r="R165" i="147"/>
  <c r="R35" i="147"/>
  <c r="R80" i="147"/>
  <c r="R121" i="147"/>
  <c r="Q121" i="147"/>
  <c r="E25" i="174"/>
  <c r="Y26" i="147" s="1"/>
  <c r="E78" i="174"/>
  <c r="Y79" i="147" s="1"/>
  <c r="E206" i="174"/>
  <c r="Y207" i="147" s="1"/>
  <c r="V7" i="237" s="1"/>
  <c r="E99" i="174"/>
  <c r="Y100" i="147" s="1"/>
  <c r="E76" i="174"/>
  <c r="Y77" i="147" s="1"/>
  <c r="E279" i="174"/>
  <c r="Y280" i="147" s="1"/>
  <c r="E256" i="174"/>
  <c r="Y257" i="147" s="1"/>
  <c r="Q28" i="147" s="1"/>
  <c r="E128" i="174"/>
  <c r="Y129" i="147" s="1"/>
  <c r="E160" i="174"/>
  <c r="Y161" i="147" s="1"/>
  <c r="E69" i="174"/>
  <c r="Y70" i="147" s="1"/>
  <c r="E112" i="174"/>
  <c r="Y113" i="147" s="1"/>
  <c r="E196" i="174"/>
  <c r="Y197" i="147" s="1"/>
  <c r="E182" i="174"/>
  <c r="Y183" i="147" s="1"/>
  <c r="E250" i="174"/>
  <c r="Y251" i="147" s="1"/>
  <c r="Q148" i="147" s="1"/>
  <c r="E101" i="174"/>
  <c r="Y102" i="147" s="1"/>
  <c r="E43" i="174"/>
  <c r="Y44" i="147" s="1"/>
  <c r="E92" i="174"/>
  <c r="Y93" i="147" s="1"/>
  <c r="E278" i="174"/>
  <c r="Y279" i="147" s="1"/>
  <c r="E93" i="174"/>
  <c r="Y94" i="147" s="1"/>
  <c r="E273" i="174"/>
  <c r="Y274" i="147" s="1"/>
  <c r="E162" i="174"/>
  <c r="Y163" i="147" s="1"/>
  <c r="E42" i="174"/>
  <c r="Y43" i="147" s="1"/>
  <c r="E34" i="174"/>
  <c r="Y35" i="147" s="1"/>
  <c r="E302" i="174"/>
  <c r="Y303" i="147" s="1"/>
  <c r="E89" i="174"/>
  <c r="Y90" i="147" s="1"/>
  <c r="E264" i="174"/>
  <c r="Y265" i="147" s="1"/>
  <c r="E304" i="174"/>
  <c r="Y305" i="147" s="1"/>
  <c r="E167" i="174"/>
  <c r="Y168" i="147" s="1"/>
  <c r="E138" i="174"/>
  <c r="Y139" i="147" s="1"/>
  <c r="E217" i="174"/>
  <c r="Y218" i="147" s="1"/>
  <c r="Q67" i="147" s="1"/>
  <c r="E251" i="174"/>
  <c r="Y252" i="147" s="1"/>
  <c r="E77" i="174"/>
  <c r="Y78" i="147" s="1"/>
  <c r="E229" i="174"/>
  <c r="Y230" i="147" s="1"/>
  <c r="E103" i="174"/>
  <c r="Y104" i="147" s="1"/>
  <c r="E44" i="174"/>
  <c r="Y45" i="147" s="1"/>
  <c r="E214" i="174"/>
  <c r="Y215" i="147" s="1"/>
  <c r="E209" i="174"/>
  <c r="Y210" i="147" s="1"/>
  <c r="E248" i="174"/>
  <c r="Y249" i="147" s="1"/>
  <c r="E291" i="174"/>
  <c r="Y292" i="147" s="1"/>
  <c r="E33" i="174"/>
  <c r="Y34" i="147" s="1"/>
  <c r="E277" i="174"/>
  <c r="Y278" i="147" s="1"/>
  <c r="E239" i="174"/>
  <c r="Y240" i="147" s="1"/>
  <c r="E125" i="174"/>
  <c r="Y126" i="147" s="1"/>
  <c r="E263" i="174"/>
  <c r="Y264" i="147" s="1"/>
  <c r="E203" i="174"/>
  <c r="Y204" i="147" s="1"/>
  <c r="E143" i="174"/>
  <c r="Y144" i="147" s="1"/>
  <c r="E205" i="174"/>
  <c r="Y206" i="147" s="1"/>
  <c r="E265" i="256"/>
  <c r="E298" i="256"/>
  <c r="E103" i="256"/>
  <c r="E298" i="254"/>
  <c r="E158" i="256"/>
  <c r="E196" i="254"/>
  <c r="E23" i="254"/>
  <c r="E121" i="252"/>
  <c r="E175" i="254"/>
  <c r="E254" i="254"/>
  <c r="E231" i="252"/>
  <c r="E154" i="254"/>
  <c r="E115" i="254"/>
  <c r="E130" i="252"/>
  <c r="E139" i="254"/>
  <c r="E255" i="252"/>
  <c r="E258" i="250"/>
  <c r="E294" i="252"/>
  <c r="E191" i="250"/>
  <c r="E83" i="250"/>
  <c r="E280" i="248"/>
  <c r="E269" i="250"/>
  <c r="E146" i="250"/>
  <c r="E38" i="250"/>
  <c r="I15" i="252"/>
  <c r="N15" i="252"/>
  <c r="E135" i="248"/>
  <c r="E27" i="248"/>
  <c r="E224" i="250"/>
  <c r="E187" i="248"/>
  <c r="E66" i="250"/>
  <c r="E48" i="248"/>
  <c r="E73" i="248"/>
  <c r="E145" i="246"/>
  <c r="E160" i="248"/>
  <c r="Y7" i="249"/>
  <c r="N6" i="248"/>
  <c r="I6" i="248"/>
  <c r="Y15" i="247"/>
  <c r="I14" i="246"/>
  <c r="N14" i="246"/>
  <c r="E143" i="244"/>
  <c r="E218" i="242"/>
  <c r="E110" i="242"/>
  <c r="E304" i="240"/>
  <c r="E152" i="248"/>
  <c r="E187" i="250"/>
  <c r="E254" i="246"/>
  <c r="E255" i="244"/>
  <c r="E25" i="250"/>
  <c r="E144" i="246"/>
  <c r="E38" i="246"/>
  <c r="E159" i="244"/>
  <c r="E51" i="246"/>
  <c r="E68" i="246"/>
  <c r="E163" i="244"/>
  <c r="E283" i="242"/>
  <c r="E61" i="242"/>
  <c r="E96" i="240"/>
  <c r="E222" i="242"/>
  <c r="E227" i="240"/>
  <c r="E213" i="256"/>
  <c r="E66" i="254"/>
  <c r="E287" i="256"/>
  <c r="E178" i="256"/>
  <c r="E135" i="256"/>
  <c r="E27" i="256"/>
  <c r="E280" i="256"/>
  <c r="E198" i="256"/>
  <c r="E26" i="256"/>
  <c r="E72" i="256"/>
  <c r="E47" i="256"/>
  <c r="E178" i="254"/>
  <c r="E254" i="252"/>
  <c r="E234" i="254"/>
  <c r="E93" i="254"/>
  <c r="E203" i="252"/>
  <c r="N10" i="254"/>
  <c r="I10" i="254"/>
  <c r="E105" i="252"/>
  <c r="E36" i="254"/>
  <c r="E212" i="252"/>
  <c r="E64" i="252"/>
  <c r="E227" i="252"/>
  <c r="E137" i="252"/>
  <c r="E219" i="248"/>
  <c r="E305" i="250"/>
  <c r="E81" i="252"/>
  <c r="E172" i="250"/>
  <c r="E64" i="250"/>
  <c r="E201" i="248"/>
  <c r="E178" i="246"/>
  <c r="E70" i="246"/>
  <c r="E219" i="250"/>
  <c r="E216" i="250"/>
  <c r="E253" i="250"/>
  <c r="E121" i="250"/>
  <c r="I13" i="250"/>
  <c r="N13" i="250"/>
  <c r="E255" i="250"/>
  <c r="E33" i="250"/>
  <c r="E177" i="250"/>
  <c r="E92" i="248"/>
  <c r="E264" i="248"/>
  <c r="E4" i="248"/>
  <c r="E245" i="244"/>
  <c r="E283" i="246"/>
  <c r="E304" i="244"/>
  <c r="E77" i="244"/>
  <c r="I5" i="244"/>
  <c r="N5" i="244"/>
  <c r="Y6" i="245"/>
  <c r="E141" i="240"/>
  <c r="E33" i="240"/>
  <c r="E61" i="248"/>
  <c r="E125" i="246"/>
  <c r="E144" i="244"/>
  <c r="E179" i="248"/>
  <c r="E162" i="248"/>
  <c r="E98" i="246"/>
  <c r="E68" i="244"/>
  <c r="E167" i="244"/>
  <c r="E259" i="244"/>
  <c r="E172" i="242"/>
  <c r="E143" i="240"/>
  <c r="E94" i="244"/>
  <c r="E151" i="242"/>
  <c r="E175" i="240"/>
  <c r="E227" i="254"/>
  <c r="E272" i="256"/>
  <c r="E188" i="256"/>
  <c r="E115" i="256"/>
  <c r="E292" i="256"/>
  <c r="E84" i="254"/>
  <c r="E87" i="252"/>
  <c r="E287" i="254"/>
  <c r="E238" i="252"/>
  <c r="E141" i="254"/>
  <c r="E121" i="254"/>
  <c r="E237" i="252"/>
  <c r="E153" i="252"/>
  <c r="E252" i="250"/>
  <c r="E51" i="254"/>
  <c r="E301" i="250"/>
  <c r="E149" i="250"/>
  <c r="E41" i="250"/>
  <c r="E293" i="252"/>
  <c r="E238" i="250"/>
  <c r="E122" i="250"/>
  <c r="N14" i="250"/>
  <c r="I14" i="250"/>
  <c r="E129" i="248"/>
  <c r="E40" i="252"/>
  <c r="E290" i="248"/>
  <c r="E207" i="252"/>
  <c r="E306" i="248"/>
  <c r="E131" i="248"/>
  <c r="E300" i="246"/>
  <c r="E180" i="248"/>
  <c r="E295" i="246"/>
  <c r="E84" i="246"/>
  <c r="E296" i="246"/>
  <c r="E237" i="244"/>
  <c r="E285" i="242"/>
  <c r="E176" i="242"/>
  <c r="E68" i="242"/>
  <c r="E262" i="240"/>
  <c r="E85" i="248"/>
  <c r="Y18" i="247"/>
  <c r="N17" i="246"/>
  <c r="I17" i="246"/>
  <c r="E31" i="244"/>
  <c r="E139" i="246"/>
  <c r="E197" i="246"/>
  <c r="E50" i="246"/>
  <c r="E164" i="244"/>
  <c r="E225" i="244"/>
  <c r="E69" i="246"/>
  <c r="E90" i="244"/>
  <c r="E75" i="242"/>
  <c r="E154" i="240"/>
  <c r="E242" i="244"/>
  <c r="E293" i="240"/>
  <c r="E252" i="242"/>
  <c r="E278" i="256"/>
  <c r="E217" i="256"/>
  <c r="E304" i="256"/>
  <c r="E97" i="256"/>
  <c r="E290" i="254"/>
  <c r="E229" i="252"/>
  <c r="E67" i="254"/>
  <c r="E226" i="256"/>
  <c r="E185" i="256"/>
  <c r="E111" i="256"/>
  <c r="E306" i="254"/>
  <c r="E136" i="256"/>
  <c r="E177" i="256"/>
  <c r="E128" i="256"/>
  <c r="E50" i="256"/>
  <c r="E163" i="254"/>
  <c r="E44" i="256"/>
  <c r="E34" i="254"/>
  <c r="E97" i="252"/>
  <c r="E144" i="254"/>
  <c r="E186" i="254"/>
  <c r="E292" i="252"/>
  <c r="E44" i="252"/>
  <c r="E306" i="252"/>
  <c r="E138" i="252"/>
  <c r="E108" i="254"/>
  <c r="E219" i="252"/>
  <c r="E97" i="254"/>
  <c r="E55" i="252"/>
  <c r="E168" i="252"/>
  <c r="E72" i="252"/>
  <c r="E42" i="254"/>
  <c r="E31" i="252"/>
  <c r="E229" i="248"/>
  <c r="E190" i="246"/>
  <c r="E82" i="246"/>
  <c r="E129" i="250"/>
  <c r="E274" i="250"/>
  <c r="E253" i="248"/>
  <c r="E297" i="248"/>
  <c r="E219" i="246"/>
  <c r="E224" i="248"/>
  <c r="E270" i="246"/>
  <c r="E59" i="246"/>
  <c r="E220" i="244"/>
  <c r="E114" i="250"/>
  <c r="E276" i="246"/>
  <c r="E110" i="246"/>
  <c r="E225" i="240"/>
  <c r="E117" i="240"/>
  <c r="Y10" i="241"/>
  <c r="I9" i="240"/>
  <c r="N9" i="240"/>
  <c r="E82" i="248"/>
  <c r="E88" i="248"/>
  <c r="E63" i="246"/>
  <c r="E177" i="244"/>
  <c r="Y14" i="245"/>
  <c r="I13" i="244"/>
  <c r="N13" i="244"/>
  <c r="Y9" i="249"/>
  <c r="I8" i="248"/>
  <c r="N8" i="248"/>
  <c r="E190" i="248"/>
  <c r="E244" i="246"/>
  <c r="E66" i="244"/>
  <c r="E143" i="248"/>
  <c r="E72" i="244"/>
  <c r="E169" i="242"/>
  <c r="E226" i="240"/>
  <c r="E209" i="244"/>
  <c r="E225" i="242"/>
  <c r="E163" i="246"/>
  <c r="E254" i="256"/>
  <c r="E113" i="254"/>
  <c r="E25" i="256"/>
  <c r="E176" i="254"/>
  <c r="E66" i="256"/>
  <c r="E229" i="256"/>
  <c r="E252" i="256"/>
  <c r="E107" i="254"/>
  <c r="E64" i="256"/>
  <c r="E295" i="256"/>
  <c r="E127" i="256"/>
  <c r="N19" i="256"/>
  <c r="I19" i="256"/>
  <c r="E261" i="254"/>
  <c r="E199" i="254"/>
  <c r="E305" i="254"/>
  <c r="E245" i="254"/>
  <c r="I11" i="254"/>
  <c r="N11" i="254"/>
  <c r="E91" i="252"/>
  <c r="E241" i="254"/>
  <c r="E170" i="252"/>
  <c r="E68" i="254"/>
  <c r="E149" i="252"/>
  <c r="E180" i="254"/>
  <c r="E259" i="252"/>
  <c r="E107" i="252"/>
  <c r="E300" i="250"/>
  <c r="E275" i="252"/>
  <c r="E262" i="250"/>
  <c r="E125" i="250"/>
  <c r="I17" i="250"/>
  <c r="N17" i="250"/>
  <c r="E118" i="252"/>
  <c r="E206" i="250"/>
  <c r="E98" i="250"/>
  <c r="E289" i="248"/>
  <c r="E199" i="250"/>
  <c r="E91" i="250"/>
  <c r="E243" i="248"/>
  <c r="E69" i="248"/>
  <c r="E263" i="246"/>
  <c r="E295" i="250"/>
  <c r="E278" i="250"/>
  <c r="E130" i="250"/>
  <c r="E22" i="250"/>
  <c r="E100" i="252"/>
  <c r="E168" i="250"/>
  <c r="E97" i="250"/>
  <c r="E106" i="248"/>
  <c r="E48" i="250"/>
  <c r="E256" i="246"/>
  <c r="E153" i="246"/>
  <c r="Y10" i="247"/>
  <c r="N9" i="246"/>
  <c r="I9" i="246"/>
  <c r="E280" i="246"/>
  <c r="E268" i="244"/>
  <c r="E119" i="244"/>
  <c r="E47" i="244"/>
  <c r="E261" i="242"/>
  <c r="E152" i="242"/>
  <c r="E44" i="242"/>
  <c r="E205" i="248"/>
  <c r="E249" i="246"/>
  <c r="E169" i="246"/>
  <c r="E258" i="244"/>
  <c r="E114" i="248"/>
  <c r="E158" i="248"/>
  <c r="E158" i="246"/>
  <c r="E241" i="244"/>
  <c r="N14" i="244"/>
  <c r="Y15" i="245"/>
  <c r="I14" i="244"/>
  <c r="E30" i="248"/>
  <c r="E54" i="244"/>
  <c r="E205" i="242"/>
  <c r="E215" i="240"/>
  <c r="E104" i="240"/>
  <c r="E158" i="244"/>
  <c r="E34" i="244"/>
  <c r="E166" i="240"/>
  <c r="E209" i="254"/>
  <c r="E235" i="256"/>
  <c r="E250" i="256"/>
  <c r="E77" i="254"/>
  <c r="E249" i="254"/>
  <c r="E175" i="252"/>
  <c r="E291" i="256"/>
  <c r="E218" i="256"/>
  <c r="E257" i="256"/>
  <c r="E215" i="256"/>
  <c r="E123" i="256"/>
  <c r="I15" i="256"/>
  <c r="N15" i="256"/>
  <c r="E241" i="256"/>
  <c r="E94" i="256"/>
  <c r="E170" i="256"/>
  <c r="E173" i="256"/>
  <c r="E299" i="254"/>
  <c r="E96" i="256"/>
  <c r="E266" i="254"/>
  <c r="E223" i="252"/>
  <c r="E260" i="254"/>
  <c r="E86" i="254"/>
  <c r="E92" i="254"/>
  <c r="E156" i="252"/>
  <c r="E104" i="254"/>
  <c r="E185" i="252"/>
  <c r="E186" i="256"/>
  <c r="E247" i="252"/>
  <c r="E240" i="252"/>
  <c r="E172" i="252"/>
  <c r="E60" i="252"/>
  <c r="E243" i="250"/>
  <c r="E86" i="252"/>
  <c r="E254" i="248"/>
  <c r="E184" i="246"/>
  <c r="E58" i="246"/>
  <c r="E147" i="250"/>
  <c r="E260" i="250"/>
  <c r="E259" i="248"/>
  <c r="E151" i="250"/>
  <c r="I6" i="250"/>
  <c r="N6" i="250"/>
  <c r="E128" i="248"/>
  <c r="I15" i="250"/>
  <c r="N15" i="250"/>
  <c r="E40" i="248"/>
  <c r="Y21" i="247"/>
  <c r="I20" i="246"/>
  <c r="N20" i="246"/>
  <c r="E214" i="244"/>
  <c r="E212" i="248"/>
  <c r="E219" i="240"/>
  <c r="E111" i="240"/>
  <c r="E303" i="238"/>
  <c r="Y20" i="249"/>
  <c r="N19" i="248"/>
  <c r="I19" i="248"/>
  <c r="E38" i="248"/>
  <c r="E61" i="246"/>
  <c r="E169" i="244"/>
  <c r="Y8" i="245"/>
  <c r="I7" i="244"/>
  <c r="N7" i="244"/>
  <c r="E304" i="246"/>
  <c r="E107" i="248"/>
  <c r="E89" i="246"/>
  <c r="E102" i="244"/>
  <c r="E142" i="244"/>
  <c r="E87" i="246"/>
  <c r="E36" i="244"/>
  <c r="E36" i="242"/>
  <c r="E54" i="246"/>
  <c r="E95" i="242"/>
  <c r="E186" i="244"/>
  <c r="E156" i="244"/>
  <c r="E271" i="240"/>
  <c r="E267" i="248"/>
  <c r="E24" i="244"/>
  <c r="E87" i="242"/>
  <c r="E70" i="244"/>
  <c r="E227" i="246"/>
  <c r="E295" i="240"/>
  <c r="E185" i="242"/>
  <c r="E283" i="240"/>
  <c r="E77" i="240"/>
  <c r="E242" i="238"/>
  <c r="E169" i="238"/>
  <c r="E97" i="238"/>
  <c r="E25" i="238"/>
  <c r="I19" i="240"/>
  <c r="N19" i="240"/>
  <c r="Y20" i="241"/>
  <c r="E157" i="242"/>
  <c r="E217" i="240"/>
  <c r="E231" i="238"/>
  <c r="N10" i="238"/>
  <c r="Y11" i="239"/>
  <c r="I10" i="238"/>
  <c r="Y21" i="241"/>
  <c r="N20" i="240"/>
  <c r="I20" i="240"/>
  <c r="E189" i="238"/>
  <c r="E233" i="240"/>
  <c r="E166" i="238"/>
  <c r="E167" i="242"/>
  <c r="E32" i="246"/>
  <c r="E80" i="244"/>
  <c r="E251" i="242"/>
  <c r="E296" i="240"/>
  <c r="E194" i="244"/>
  <c r="E296" i="242"/>
  <c r="E52" i="242"/>
  <c r="E238" i="242"/>
  <c r="E38" i="240"/>
  <c r="E218" i="238"/>
  <c r="E110" i="238"/>
  <c r="E266" i="242"/>
  <c r="E178" i="240"/>
  <c r="E296" i="238"/>
  <c r="E190" i="238"/>
  <c r="E118" i="238"/>
  <c r="E46" i="238"/>
  <c r="E48" i="240"/>
  <c r="E183" i="238"/>
  <c r="E167" i="238"/>
  <c r="E291" i="240"/>
  <c r="E185" i="238"/>
  <c r="E67" i="240"/>
  <c r="E304" i="238"/>
  <c r="E240" i="238"/>
  <c r="E162" i="240"/>
  <c r="E23" i="240"/>
  <c r="E263" i="238"/>
  <c r="E58" i="238"/>
  <c r="E51" i="238"/>
  <c r="E33" i="246"/>
  <c r="Y7" i="245"/>
  <c r="N6" i="244"/>
  <c r="I6" i="244"/>
  <c r="E84" i="242"/>
  <c r="E191" i="240"/>
  <c r="E140" i="248"/>
  <c r="E223" i="242"/>
  <c r="E174" i="242"/>
  <c r="E108" i="240"/>
  <c r="E223" i="238"/>
  <c r="E151" i="238"/>
  <c r="E79" i="238"/>
  <c r="I7" i="238"/>
  <c r="Y8" i="239"/>
  <c r="N7" i="238"/>
  <c r="E197" i="240"/>
  <c r="E230" i="238"/>
  <c r="E122" i="238"/>
  <c r="Y15" i="239"/>
  <c r="I14" i="238"/>
  <c r="N14" i="238"/>
  <c r="Y11" i="243"/>
  <c r="N10" i="242"/>
  <c r="I10" i="242"/>
  <c r="E300" i="238"/>
  <c r="Y7" i="239"/>
  <c r="N6" i="238"/>
  <c r="I6" i="238"/>
  <c r="E93" i="238"/>
  <c r="E52" i="238"/>
  <c r="E275" i="238"/>
  <c r="E130" i="240"/>
  <c r="E63" i="238"/>
  <c r="E53" i="240"/>
  <c r="E47" i="238"/>
  <c r="E142" i="242"/>
  <c r="E288" i="244"/>
  <c r="E51" i="244"/>
  <c r="E159" i="242"/>
  <c r="E202" i="240"/>
  <c r="E206" i="244"/>
  <c r="E126" i="242"/>
  <c r="E121" i="242"/>
  <c r="E169" i="240"/>
  <c r="E266" i="238"/>
  <c r="E287" i="238"/>
  <c r="E71" i="242"/>
  <c r="E174" i="240"/>
  <c r="E86" i="240"/>
  <c r="E197" i="238"/>
  <c r="E125" i="238"/>
  <c r="E53" i="238"/>
  <c r="E34" i="240"/>
  <c r="E163" i="240"/>
  <c r="E24" i="242"/>
  <c r="E259" i="238"/>
  <c r="E112" i="238"/>
  <c r="E144" i="238"/>
  <c r="I15" i="238"/>
  <c r="Y16" i="239"/>
  <c r="N15" i="238"/>
  <c r="E277" i="244"/>
  <c r="E123" i="242"/>
  <c r="E233" i="244"/>
  <c r="E82" i="244"/>
  <c r="E102" i="242"/>
  <c r="E33" i="242"/>
  <c r="E245" i="240"/>
  <c r="E272" i="240"/>
  <c r="E224" i="238"/>
  <c r="E116" i="238"/>
  <c r="Y9" i="239"/>
  <c r="I8" i="238"/>
  <c r="N8" i="238"/>
  <c r="E124" i="240"/>
  <c r="E247" i="238"/>
  <c r="E165" i="238"/>
  <c r="E95" i="238"/>
  <c r="E142" i="238"/>
  <c r="E245" i="238"/>
  <c r="E65" i="238"/>
  <c r="E4" i="238"/>
  <c r="R151" i="147"/>
  <c r="Q151" i="147"/>
  <c r="R155" i="147"/>
  <c r="Q155" i="147"/>
  <c r="R149" i="147"/>
  <c r="Q149" i="147"/>
  <c r="Q154" i="147"/>
  <c r="R154" i="147"/>
  <c r="R152" i="147"/>
  <c r="Q152" i="147"/>
  <c r="Q159" i="147"/>
  <c r="R159" i="147"/>
  <c r="R31" i="147"/>
  <c r="Q31" i="147"/>
  <c r="P55" i="147"/>
  <c r="R7" i="147"/>
  <c r="Q7" i="147"/>
  <c r="P85" i="147"/>
  <c r="R33" i="147"/>
  <c r="Q33" i="147"/>
  <c r="R6" i="147"/>
  <c r="Q6" i="147"/>
  <c r="R84" i="147"/>
  <c r="R48" i="147"/>
  <c r="P19" i="147"/>
  <c r="R82" i="147"/>
  <c r="Q136" i="147"/>
  <c r="R136" i="147"/>
  <c r="R137" i="147"/>
  <c r="Q137" i="147"/>
  <c r="O70" i="147"/>
  <c r="O108" i="147"/>
  <c r="O25" i="147"/>
  <c r="O29" i="147"/>
  <c r="O59" i="147"/>
  <c r="O23" i="147"/>
  <c r="R133" i="147"/>
  <c r="Q133" i="147"/>
  <c r="R74" i="147"/>
  <c r="Q74" i="147"/>
  <c r="R11" i="147"/>
  <c r="P26" i="147"/>
  <c r="P17" i="147"/>
  <c r="P142" i="147"/>
  <c r="P86" i="147"/>
  <c r="P96" i="147"/>
  <c r="P97" i="147"/>
  <c r="P99" i="147"/>
  <c r="P56" i="147"/>
  <c r="P105" i="147"/>
  <c r="P94" i="147"/>
  <c r="P20" i="147"/>
  <c r="P62" i="147"/>
  <c r="P14" i="147"/>
  <c r="P65" i="147"/>
  <c r="P106" i="147"/>
  <c r="P53" i="147"/>
  <c r="P98" i="147"/>
  <c r="P100" i="147"/>
  <c r="P143" i="147"/>
  <c r="P68" i="147"/>
  <c r="P89" i="147"/>
  <c r="R5" i="147"/>
  <c r="Q5" i="147"/>
  <c r="E115" i="174"/>
  <c r="Y116" i="147" s="1"/>
  <c r="E266" i="174"/>
  <c r="Y267" i="147" s="1"/>
  <c r="E83" i="174"/>
  <c r="Y84" i="147" s="1"/>
  <c r="E102" i="174"/>
  <c r="Y103" i="147" s="1"/>
  <c r="E120" i="174"/>
  <c r="Y121" i="147" s="1"/>
  <c r="Q157" i="147" s="1"/>
  <c r="E150" i="174"/>
  <c r="Y151" i="147" s="1"/>
  <c r="E58" i="174"/>
  <c r="Y59" i="147" s="1"/>
  <c r="E265" i="174"/>
  <c r="Y266" i="147" s="1"/>
  <c r="E144" i="174"/>
  <c r="Y145" i="147" s="1"/>
  <c r="E119" i="174"/>
  <c r="Y120" i="147" s="1"/>
  <c r="E238" i="174"/>
  <c r="Y239" i="147" s="1"/>
  <c r="E246" i="174"/>
  <c r="Y247" i="147" s="1"/>
  <c r="E299" i="174"/>
  <c r="Y300" i="147" s="1"/>
  <c r="E208" i="174"/>
  <c r="Y209" i="147" s="1"/>
  <c r="E169" i="174"/>
  <c r="Y170" i="147" s="1"/>
  <c r="E50" i="174"/>
  <c r="Y51" i="147" s="1"/>
  <c r="E259" i="174"/>
  <c r="Y260" i="147" s="1"/>
  <c r="E67" i="174"/>
  <c r="Y68" i="147" s="1"/>
  <c r="E98" i="174"/>
  <c r="Y99" i="147" s="1"/>
  <c r="E300" i="174"/>
  <c r="Y301" i="147" s="1"/>
  <c r="E298" i="174"/>
  <c r="Y299" i="147" s="1"/>
  <c r="E129" i="174"/>
  <c r="Y130" i="147" s="1"/>
  <c r="E133" i="174"/>
  <c r="Y134" i="147" s="1"/>
  <c r="E269" i="174"/>
  <c r="Y270" i="147" s="1"/>
  <c r="E140" i="174"/>
  <c r="Y141" i="147" s="1"/>
  <c r="Q44" i="147" s="1"/>
  <c r="E192" i="174"/>
  <c r="Y193" i="147" s="1"/>
  <c r="E104" i="174"/>
  <c r="Y105" i="147" s="1"/>
  <c r="Q83" i="147" s="1"/>
  <c r="E295" i="174"/>
  <c r="Y296" i="147" s="1"/>
  <c r="E213" i="174"/>
  <c r="Y214" i="147" s="1"/>
  <c r="E26" i="174"/>
  <c r="Y27" i="147" s="1"/>
  <c r="E176" i="174"/>
  <c r="Y177" i="147" s="1"/>
  <c r="E139" i="174"/>
  <c r="Y140" i="147" s="1"/>
  <c r="E283" i="174"/>
  <c r="Y284" i="147" s="1"/>
  <c r="E65" i="174"/>
  <c r="Y66" i="147" s="1"/>
  <c r="E244" i="174"/>
  <c r="Y245" i="147" s="1"/>
  <c r="E168" i="174"/>
  <c r="Y169" i="147" s="1"/>
  <c r="E28" i="174"/>
  <c r="Y29" i="147" s="1"/>
  <c r="E296" i="174"/>
  <c r="Y297" i="147" s="1"/>
  <c r="E218" i="174"/>
  <c r="Y219" i="147" s="1"/>
  <c r="E306" i="174"/>
  <c r="Y307" i="147" s="1"/>
  <c r="E48" i="174"/>
  <c r="Y49" i="147" s="1"/>
  <c r="E110" i="174"/>
  <c r="Y111" i="147" s="1"/>
  <c r="E63" i="174"/>
  <c r="Y64" i="147" s="1"/>
  <c r="E172" i="174"/>
  <c r="Y173" i="147" s="1"/>
  <c r="E32" i="174"/>
  <c r="Y33" i="147" s="1"/>
  <c r="E163" i="174"/>
  <c r="Y164" i="147" s="1"/>
  <c r="E158" i="174"/>
  <c r="Y159" i="147" s="1"/>
  <c r="E111" i="174"/>
  <c r="Y112" i="147" s="1"/>
  <c r="E190" i="174"/>
  <c r="Y191" i="147" s="1"/>
  <c r="E219" i="256"/>
  <c r="E262" i="256"/>
  <c r="E85" i="256"/>
  <c r="E280" i="254"/>
  <c r="E122" i="256"/>
  <c r="E152" i="254"/>
  <c r="I5" i="254"/>
  <c r="N5" i="254"/>
  <c r="E103" i="252"/>
  <c r="E169" i="254"/>
  <c r="E133" i="254"/>
  <c r="E192" i="252"/>
  <c r="E132" i="254"/>
  <c r="E90" i="254"/>
  <c r="E80" i="252"/>
  <c r="N6" i="254"/>
  <c r="I6" i="254"/>
  <c r="E209" i="252"/>
  <c r="N19" i="254"/>
  <c r="I19" i="254"/>
  <c r="E189" i="252"/>
  <c r="E173" i="250"/>
  <c r="E65" i="250"/>
  <c r="E262" i="248"/>
  <c r="E244" i="250"/>
  <c r="E128" i="250"/>
  <c r="N20" i="250"/>
  <c r="I20" i="250"/>
  <c r="E296" i="250"/>
  <c r="E117" i="248"/>
  <c r="Y10" i="249"/>
  <c r="I9" i="248"/>
  <c r="N9" i="248"/>
  <c r="E285" i="250"/>
  <c r="E169" i="248"/>
  <c r="E81" i="250"/>
  <c r="E132" i="250"/>
  <c r="E62" i="248"/>
  <c r="E109" i="246"/>
  <c r="E116" i="248"/>
  <c r="E246" i="246"/>
  <c r="E282" i="244"/>
  <c r="E125" i="244"/>
  <c r="E200" i="242"/>
  <c r="E92" i="242"/>
  <c r="E286" i="240"/>
  <c r="E136" i="248"/>
  <c r="E291" i="248"/>
  <c r="E213" i="246"/>
  <c r="E244" i="244"/>
  <c r="E275" i="248"/>
  <c r="E245" i="250"/>
  <c r="E25" i="246"/>
  <c r="E138" i="244"/>
  <c r="E250" i="244"/>
  <c r="E44" i="246"/>
  <c r="E150" i="244"/>
  <c r="E272" i="242"/>
  <c r="E301" i="240"/>
  <c r="E90" i="250"/>
  <c r="E203" i="242"/>
  <c r="E265" i="242"/>
  <c r="E146" i="256"/>
  <c r="E55" i="254"/>
  <c r="E269" i="256"/>
  <c r="E227" i="256"/>
  <c r="E117" i="256"/>
  <c r="I9" i="256"/>
  <c r="N9" i="256"/>
  <c r="E244" i="256"/>
  <c r="E237" i="254"/>
  <c r="E4" i="256"/>
  <c r="E48" i="256"/>
  <c r="I20" i="256"/>
  <c r="N20" i="256"/>
  <c r="E134" i="254"/>
  <c r="E235" i="252"/>
  <c r="E147" i="254"/>
  <c r="E56" i="254"/>
  <c r="E148" i="252"/>
  <c r="N14" i="254"/>
  <c r="I14" i="254"/>
  <c r="E66" i="252"/>
  <c r="E200" i="252"/>
  <c r="E110" i="252"/>
  <c r="E46" i="252"/>
  <c r="E171" i="252"/>
  <c r="E52" i="252"/>
  <c r="E78" i="252"/>
  <c r="E280" i="250"/>
  <c r="N18" i="252"/>
  <c r="I18" i="252"/>
  <c r="E154" i="250"/>
  <c r="E46" i="250"/>
  <c r="E183" i="248"/>
  <c r="E160" i="246"/>
  <c r="E52" i="246"/>
  <c r="E192" i="250"/>
  <c r="E198" i="250"/>
  <c r="E211" i="250"/>
  <c r="E103" i="250"/>
  <c r="E281" i="248"/>
  <c r="E229" i="250"/>
  <c r="E239" i="248"/>
  <c r="E123" i="250"/>
  <c r="E289" i="246"/>
  <c r="E252" i="248"/>
  <c r="E73" i="246"/>
  <c r="E226" i="244"/>
  <c r="E273" i="246"/>
  <c r="E271" i="244"/>
  <c r="E65" i="244"/>
  <c r="E231" i="240"/>
  <c r="E123" i="240"/>
  <c r="Y16" i="241"/>
  <c r="I15" i="240"/>
  <c r="N15" i="240"/>
  <c r="E272" i="246"/>
  <c r="E119" i="246"/>
  <c r="E127" i="244"/>
  <c r="E168" i="248"/>
  <c r="E150" i="248"/>
  <c r="E66" i="246"/>
  <c r="E57" i="244"/>
  <c r="Y18" i="249"/>
  <c r="I17" i="248"/>
  <c r="N17" i="248"/>
  <c r="E108" i="244"/>
  <c r="E108" i="242"/>
  <c r="E107" i="240"/>
  <c r="E40" i="244"/>
  <c r="E79" i="242"/>
  <c r="E300" i="256"/>
  <c r="E191" i="254"/>
  <c r="E199" i="256"/>
  <c r="E276" i="256"/>
  <c r="E61" i="256"/>
  <c r="E107" i="256"/>
  <c r="E256" i="252"/>
  <c r="E50" i="252"/>
  <c r="E255" i="254"/>
  <c r="E202" i="252"/>
  <c r="E118" i="254"/>
  <c r="E250" i="252"/>
  <c r="E218" i="252"/>
  <c r="E147" i="252"/>
  <c r="E30" i="254"/>
  <c r="E291" i="252"/>
  <c r="E290" i="250"/>
  <c r="E131" i="250"/>
  <c r="E23" i="250"/>
  <c r="E161" i="252"/>
  <c r="E212" i="250"/>
  <c r="E104" i="250"/>
  <c r="E295" i="248"/>
  <c r="E111" i="248"/>
  <c r="E305" i="246"/>
  <c r="E263" i="250"/>
  <c r="E209" i="248"/>
  <c r="E159" i="250"/>
  <c r="E265" i="248"/>
  <c r="E120" i="248"/>
  <c r="E264" i="246"/>
  <c r="E161" i="248"/>
  <c r="E259" i="246"/>
  <c r="E48" i="246"/>
  <c r="E210" i="246"/>
  <c r="E193" i="244"/>
  <c r="E267" i="242"/>
  <c r="E158" i="242"/>
  <c r="E50" i="242"/>
  <c r="E244" i="240"/>
  <c r="E32" i="248"/>
  <c r="Y12" i="247"/>
  <c r="I11" i="246"/>
  <c r="N11" i="246"/>
  <c r="E237" i="250"/>
  <c r="E279" i="248"/>
  <c r="E191" i="246"/>
  <c r="E29" i="246"/>
  <c r="E86" i="244"/>
  <c r="E210" i="244"/>
  <c r="E278" i="244"/>
  <c r="E63" i="244"/>
  <c r="E53" i="242"/>
  <c r="E118" i="240"/>
  <c r="E223" i="244"/>
  <c r="E282" i="240"/>
  <c r="E193" i="242"/>
  <c r="E260" i="256"/>
  <c r="E273" i="256"/>
  <c r="E268" i="256"/>
  <c r="E256" i="254"/>
  <c r="E90" i="256"/>
  <c r="E193" i="252"/>
  <c r="E50" i="254"/>
  <c r="E208" i="256"/>
  <c r="E228" i="256"/>
  <c r="E93" i="256"/>
  <c r="E288" i="254"/>
  <c r="E118" i="256"/>
  <c r="E140" i="256"/>
  <c r="E102" i="256"/>
  <c r="E303" i="254"/>
  <c r="E99" i="254"/>
  <c r="N12" i="256"/>
  <c r="I12" i="256"/>
  <c r="E302" i="252"/>
  <c r="E79" i="252"/>
  <c r="E184" i="254"/>
  <c r="E151" i="254"/>
  <c r="E220" i="252"/>
  <c r="E26" i="252"/>
  <c r="E114" i="254"/>
  <c r="E113" i="252"/>
  <c r="E85" i="254"/>
  <c r="E178" i="252"/>
  <c r="E31" i="254"/>
  <c r="E37" i="252"/>
  <c r="E162" i="252"/>
  <c r="E30" i="252"/>
  <c r="E70" i="252"/>
  <c r="E48" i="252"/>
  <c r="E218" i="248"/>
  <c r="E172" i="246"/>
  <c r="E45" i="252"/>
  <c r="E144" i="250"/>
  <c r="E226" i="250"/>
  <c r="E60" i="250"/>
  <c r="E260" i="248"/>
  <c r="E178" i="250"/>
  <c r="E197" i="248"/>
  <c r="E239" i="246"/>
  <c r="E23" i="246"/>
  <c r="E202" i="244"/>
  <c r="E238" i="248"/>
  <c r="E266" i="246"/>
  <c r="E43" i="246"/>
  <c r="E207" i="240"/>
  <c r="E99" i="240"/>
  <c r="E291" i="238"/>
  <c r="E282" i="246"/>
  <c r="E35" i="248"/>
  <c r="E283" i="244"/>
  <c r="E155" i="244"/>
  <c r="E51" i="250"/>
  <c r="E301" i="246"/>
  <c r="E258" i="246"/>
  <c r="E123" i="246"/>
  <c r="E55" i="246"/>
  <c r="E80" i="248"/>
  <c r="E45" i="244"/>
  <c r="E111" i="242"/>
  <c r="E187" i="240"/>
  <c r="E130" i="244"/>
  <c r="E214" i="242"/>
  <c r="E124" i="242"/>
  <c r="E181" i="256"/>
  <c r="E59" i="254"/>
  <c r="E274" i="254"/>
  <c r="I5" i="256"/>
  <c r="N5" i="256"/>
  <c r="E129" i="254"/>
  <c r="E211" i="256"/>
  <c r="E215" i="254"/>
  <c r="E89" i="254"/>
  <c r="E28" i="256"/>
  <c r="E259" i="256"/>
  <c r="E109" i="256"/>
  <c r="E304" i="254"/>
  <c r="E231" i="256"/>
  <c r="E135" i="254"/>
  <c r="E274" i="256"/>
  <c r="E156" i="254"/>
  <c r="E296" i="252"/>
  <c r="E73" i="252"/>
  <c r="E58" i="254"/>
  <c r="E159" i="252"/>
  <c r="E38" i="254"/>
  <c r="E58" i="252"/>
  <c r="E28" i="254"/>
  <c r="E234" i="252"/>
  <c r="E258" i="252"/>
  <c r="E282" i="250"/>
  <c r="E164" i="252"/>
  <c r="E215" i="250"/>
  <c r="E107" i="250"/>
  <c r="E304" i="248"/>
  <c r="E93" i="252"/>
  <c r="E188" i="250"/>
  <c r="E80" i="250"/>
  <c r="E271" i="248"/>
  <c r="E181" i="250"/>
  <c r="E73" i="250"/>
  <c r="E159" i="248"/>
  <c r="E51" i="248"/>
  <c r="E245" i="246"/>
  <c r="E241" i="250"/>
  <c r="E236" i="250"/>
  <c r="E112" i="250"/>
  <c r="E271" i="250"/>
  <c r="E39" i="250"/>
  <c r="E54" i="250"/>
  <c r="E95" i="248"/>
  <c r="E247" i="248"/>
  <c r="E236" i="246"/>
  <c r="E128" i="246"/>
  <c r="E208" i="248"/>
  <c r="E243" i="246"/>
  <c r="E229" i="244"/>
  <c r="E107" i="244"/>
  <c r="E35" i="244"/>
  <c r="E243" i="242"/>
  <c r="E134" i="242"/>
  <c r="E26" i="242"/>
  <c r="E186" i="248"/>
  <c r="E115" i="248"/>
  <c r="E134" i="246"/>
  <c r="E103" i="244"/>
  <c r="E290" i="246"/>
  <c r="E127" i="248"/>
  <c r="E77" i="246"/>
  <c r="E140" i="244"/>
  <c r="E78" i="250"/>
  <c r="E240" i="246"/>
  <c r="E27" i="244"/>
  <c r="E147" i="242"/>
  <c r="E204" i="240"/>
  <c r="E176" i="246"/>
  <c r="E289" i="242"/>
  <c r="E254" i="242"/>
  <c r="E36" i="240"/>
  <c r="E173" i="254"/>
  <c r="E297" i="256"/>
  <c r="E239" i="254"/>
  <c r="E41" i="254"/>
  <c r="E225" i="254"/>
  <c r="E139" i="252"/>
  <c r="E279" i="256"/>
  <c r="E206" i="256"/>
  <c r="E238" i="256"/>
  <c r="E197" i="256"/>
  <c r="E105" i="256"/>
  <c r="E300" i="254"/>
  <c r="E207" i="256"/>
  <c r="E76" i="256"/>
  <c r="E134" i="256"/>
  <c r="E137" i="256"/>
  <c r="E263" i="254"/>
  <c r="N17" i="256"/>
  <c r="I17" i="256"/>
  <c r="E192" i="254"/>
  <c r="E205" i="252"/>
  <c r="E222" i="254"/>
  <c r="E64" i="254"/>
  <c r="E33" i="254"/>
  <c r="E131" i="252"/>
  <c r="E79" i="254"/>
  <c r="E94" i="252"/>
  <c r="E205" i="254"/>
  <c r="E241" i="252"/>
  <c r="E191" i="252"/>
  <c r="E233" i="250"/>
  <c r="E301" i="252"/>
  <c r="E225" i="248"/>
  <c r="E75" i="252"/>
  <c r="E189" i="248"/>
  <c r="E166" i="246"/>
  <c r="E40" i="246"/>
  <c r="E120" i="250"/>
  <c r="E207" i="250"/>
  <c r="E217" i="248"/>
  <c r="E72" i="250"/>
  <c r="E302" i="248"/>
  <c r="Y21" i="249"/>
  <c r="I20" i="248"/>
  <c r="N20" i="248"/>
  <c r="E288" i="248"/>
  <c r="E29" i="248"/>
  <c r="E305" i="244"/>
  <c r="E196" i="244"/>
  <c r="E149" i="246"/>
  <c r="E201" i="240"/>
  <c r="E93" i="240"/>
  <c r="E285" i="238"/>
  <c r="Y6" i="249"/>
  <c r="N5" i="248"/>
  <c r="I5" i="248"/>
  <c r="E268" i="246"/>
  <c r="E152" i="244"/>
  <c r="E154" i="248"/>
  <c r="E235" i="246"/>
  <c r="E47" i="248"/>
  <c r="E83" i="246"/>
  <c r="E32" i="244"/>
  <c r="E247" i="246"/>
  <c r="E78" i="246"/>
  <c r="Y10" i="245"/>
  <c r="I9" i="244"/>
  <c r="N9" i="244"/>
  <c r="E25" i="242"/>
  <c r="E262" i="244"/>
  <c r="E31" i="242"/>
  <c r="E220" i="242"/>
  <c r="E268" i="242"/>
  <c r="E186" i="242"/>
  <c r="E75" i="246"/>
  <c r="E276" i="242"/>
  <c r="E76" i="242"/>
  <c r="E304" i="242"/>
  <c r="E136" i="244"/>
  <c r="E261" i="240"/>
  <c r="E135" i="242"/>
  <c r="E257" i="240"/>
  <c r="E66" i="240"/>
  <c r="E229" i="238"/>
  <c r="E157" i="238"/>
  <c r="E85" i="238"/>
  <c r="I13" i="238"/>
  <c r="Y14" i="239"/>
  <c r="N13" i="238"/>
  <c r="Y9" i="241"/>
  <c r="N8" i="240"/>
  <c r="I8" i="240"/>
  <c r="E149" i="242"/>
  <c r="E200" i="240"/>
  <c r="E55" i="242"/>
  <c r="E152" i="240"/>
  <c r="E185" i="240"/>
  <c r="E153" i="238"/>
  <c r="E194" i="240"/>
  <c r="E137" i="238"/>
  <c r="E150" i="242"/>
  <c r="E285" i="244"/>
  <c r="E69" i="244"/>
  <c r="E173" i="242"/>
  <c r="E277" i="240"/>
  <c r="E305" i="242"/>
  <c r="E253" i="244"/>
  <c r="Y17" i="243"/>
  <c r="N16" i="242"/>
  <c r="I16" i="242"/>
  <c r="E198" i="242"/>
  <c r="I16" i="240"/>
  <c r="Y17" i="241"/>
  <c r="N16" i="240"/>
  <c r="E200" i="238"/>
  <c r="E92" i="238"/>
  <c r="E207" i="242"/>
  <c r="E172" i="240"/>
  <c r="E290" i="238"/>
  <c r="E179" i="238"/>
  <c r="E107" i="238"/>
  <c r="E35" i="238"/>
  <c r="E40" i="240"/>
  <c r="E129" i="238"/>
  <c r="E138" i="238"/>
  <c r="E61" i="240"/>
  <c r="E156" i="238"/>
  <c r="E252" i="238"/>
  <c r="E119" i="238"/>
  <c r="E96" i="242"/>
  <c r="E134" i="240"/>
  <c r="Y15" i="241"/>
  <c r="N14" i="240"/>
  <c r="I14" i="240"/>
  <c r="E56" i="240"/>
  <c r="E238" i="238"/>
  <c r="E36" i="238"/>
  <c r="E134" i="244"/>
  <c r="E284" i="242"/>
  <c r="E37" i="242"/>
  <c r="E218" i="244"/>
  <c r="E124" i="244"/>
  <c r="E196" i="242"/>
  <c r="E289" i="240"/>
  <c r="E102" i="240"/>
  <c r="E211" i="238"/>
  <c r="E139" i="238"/>
  <c r="E67" i="238"/>
  <c r="E47" i="242"/>
  <c r="E131" i="240"/>
  <c r="E212" i="238"/>
  <c r="E104" i="238"/>
  <c r="E215" i="242"/>
  <c r="E229" i="240"/>
  <c r="E265" i="238"/>
  <c r="E142" i="240"/>
  <c r="E39" i="238"/>
  <c r="E23" i="238"/>
  <c r="E178" i="238"/>
  <c r="E271" i="238"/>
  <c r="E27" i="238"/>
  <c r="E173" i="238"/>
  <c r="E170" i="244"/>
  <c r="E59" i="242"/>
  <c r="E264" i="244"/>
  <c r="E26" i="244"/>
  <c r="E148" i="242"/>
  <c r="E223" i="246"/>
  <c r="E149" i="244"/>
  <c r="E198" i="240"/>
  <c r="E85" i="242"/>
  <c r="E121" i="240"/>
  <c r="E248" i="238"/>
  <c r="E267" i="238"/>
  <c r="E35" i="242"/>
  <c r="E145" i="240"/>
  <c r="N18" i="240"/>
  <c r="Y19" i="241"/>
  <c r="I18" i="240"/>
  <c r="E186" i="238"/>
  <c r="E114" i="238"/>
  <c r="E42" i="238"/>
  <c r="E31" i="240"/>
  <c r="E54" i="240"/>
  <c r="E94" i="240"/>
  <c r="E113" i="240"/>
  <c r="E216" i="238"/>
  <c r="E105" i="238"/>
  <c r="E175" i="242"/>
  <c r="E211" i="244"/>
  <c r="E112" i="242"/>
  <c r="E118" i="244"/>
  <c r="E260" i="242"/>
  <c r="E66" i="242"/>
  <c r="E229" i="242"/>
  <c r="E234" i="240"/>
  <c r="E186" i="240"/>
  <c r="E206" i="238"/>
  <c r="E98" i="238"/>
  <c r="E257" i="242"/>
  <c r="E120" i="240"/>
  <c r="E258" i="240"/>
  <c r="E111" i="238"/>
  <c r="E66" i="238"/>
  <c r="E113" i="238"/>
  <c r="E294" i="238"/>
  <c r="E195" i="238"/>
  <c r="R117" i="147"/>
  <c r="Q117" i="147"/>
  <c r="Q124" i="147"/>
  <c r="R124" i="147"/>
  <c r="R111" i="147"/>
  <c r="Q111" i="147"/>
  <c r="Q150" i="147"/>
  <c r="R150" i="147"/>
  <c r="O94" i="147"/>
  <c r="P87" i="147"/>
  <c r="P64" i="147"/>
  <c r="R25" i="147"/>
  <c r="Q25" i="147"/>
  <c r="P57" i="147"/>
  <c r="R40" i="147"/>
  <c r="Q40" i="147"/>
  <c r="O24" i="147"/>
  <c r="R30" i="147"/>
  <c r="Q30" i="147"/>
  <c r="R70" i="147"/>
  <c r="Q70" i="147"/>
  <c r="R39" i="147"/>
  <c r="Q39" i="147"/>
  <c r="R77" i="147"/>
  <c r="Q77" i="147"/>
  <c r="R109" i="147"/>
  <c r="Q109" i="147"/>
  <c r="Q112" i="147"/>
  <c r="R112" i="147"/>
  <c r="R8" i="147"/>
  <c r="Q8" i="147"/>
  <c r="E4" i="184"/>
  <c r="Y5" i="183" s="1"/>
  <c r="S125" i="59"/>
  <c r="E21" i="250" s="1"/>
  <c r="E164" i="184"/>
  <c r="Y165" i="183" s="1"/>
  <c r="E162" i="184"/>
  <c r="Y163" i="183" s="1"/>
  <c r="E106" i="184"/>
  <c r="Y107" i="183" s="1"/>
  <c r="E191" i="184"/>
  <c r="Y192" i="183" s="1"/>
  <c r="E240" i="184"/>
  <c r="Y241" i="183" s="1"/>
  <c r="E24" i="184"/>
  <c r="Y25" i="183" s="1"/>
  <c r="E261" i="184"/>
  <c r="Y262" i="183" s="1"/>
  <c r="E229" i="184"/>
  <c r="Y230" i="183" s="1"/>
  <c r="E252" i="184"/>
  <c r="Y253" i="183" s="1"/>
  <c r="E98" i="184"/>
  <c r="Y99" i="183" s="1"/>
  <c r="E40" i="184"/>
  <c r="Y41" i="183" s="1"/>
  <c r="E76" i="184"/>
  <c r="Y77" i="183" s="1"/>
  <c r="E129" i="184"/>
  <c r="Y130" i="183" s="1"/>
  <c r="E166" i="184"/>
  <c r="Y167" i="183" s="1"/>
  <c r="E185" i="184"/>
  <c r="Y186" i="183" s="1"/>
  <c r="E113" i="184"/>
  <c r="Y114" i="183" s="1"/>
  <c r="E46" i="184"/>
  <c r="Y47" i="183" s="1"/>
  <c r="E27" i="184"/>
  <c r="Y28" i="183" s="1"/>
  <c r="E283" i="184"/>
  <c r="Y284" i="183" s="1"/>
  <c r="E245" i="184"/>
  <c r="Y246" i="183" s="1"/>
  <c r="E43" i="184"/>
  <c r="Y44" i="183" s="1"/>
  <c r="E120" i="184"/>
  <c r="Y121" i="183" s="1"/>
  <c r="E202" i="184"/>
  <c r="Y203" i="183" s="1"/>
  <c r="E250" i="184"/>
  <c r="E300" i="184"/>
  <c r="Y301" i="183" s="1"/>
  <c r="E242" i="184"/>
  <c r="Y243" i="183" s="1"/>
  <c r="E200" i="184"/>
  <c r="Y201" i="183" s="1"/>
  <c r="E227" i="184"/>
  <c r="Y228" i="183" s="1"/>
  <c r="E65" i="184"/>
  <c r="E189" i="184"/>
  <c r="Y190" i="183" s="1"/>
  <c r="E141" i="184"/>
  <c r="Y142" i="183" s="1"/>
  <c r="E204" i="184"/>
  <c r="Y205" i="183" s="1"/>
  <c r="E262" i="184"/>
  <c r="Y263" i="183" s="1"/>
  <c r="E163" i="184"/>
  <c r="Y164" i="183" s="1"/>
  <c r="E306" i="184"/>
  <c r="Y307" i="183" s="1"/>
  <c r="E248" i="184"/>
  <c r="Y249" i="183" s="1"/>
  <c r="E100" i="184"/>
  <c r="Y101" i="183" s="1"/>
  <c r="E239" i="184"/>
  <c r="Y240" i="183" s="1"/>
  <c r="E132" i="184"/>
  <c r="Y133" i="183" s="1"/>
  <c r="E81" i="184"/>
  <c r="Y82" i="183" s="1"/>
  <c r="E293" i="184"/>
  <c r="E131" i="184"/>
  <c r="Y132" i="183" s="1"/>
  <c r="E198" i="184"/>
  <c r="Y199" i="183" s="1"/>
  <c r="E280" i="184"/>
  <c r="Y281" i="183" s="1"/>
  <c r="E259" i="184"/>
  <c r="Y260" i="183" s="1"/>
  <c r="E35" i="184"/>
  <c r="Y36" i="183" s="1"/>
  <c r="E208" i="184"/>
  <c r="Y209" i="183" s="1"/>
  <c r="E91" i="184"/>
  <c r="Y92" i="183" s="1"/>
  <c r="E213" i="184"/>
  <c r="Y214" i="183" s="1"/>
  <c r="E197" i="184"/>
  <c r="Y198" i="183" s="1"/>
  <c r="E181" i="184"/>
  <c r="Y182" i="183" s="1"/>
  <c r="E25" i="184"/>
  <c r="Y26" i="183" s="1"/>
  <c r="E285" i="184"/>
  <c r="Y286" i="183" s="1"/>
  <c r="E224" i="184"/>
  <c r="Y225" i="183" s="1"/>
  <c r="E223" i="184"/>
  <c r="Y224" i="183" s="1"/>
  <c r="E284" i="184"/>
  <c r="Y285" i="183" s="1"/>
  <c r="E42" i="184"/>
  <c r="Y43" i="183" s="1"/>
  <c r="E86" i="184"/>
  <c r="Y87" i="183" s="1"/>
  <c r="E151" i="184"/>
  <c r="Y152" i="183" s="1"/>
  <c r="E257" i="184"/>
  <c r="Y258" i="183" s="1"/>
  <c r="E97" i="184"/>
  <c r="Y98" i="183" s="1"/>
  <c r="E71" i="184"/>
  <c r="Y72" i="183" s="1"/>
  <c r="E68" i="184"/>
  <c r="Y69" i="183" s="1"/>
  <c r="E99" i="184"/>
  <c r="Y100" i="183" s="1"/>
  <c r="E247" i="184"/>
  <c r="Y248" i="183" s="1"/>
  <c r="E207" i="184"/>
  <c r="Y208" i="183" s="1"/>
  <c r="E74" i="184"/>
  <c r="Y75" i="183" s="1"/>
  <c r="E135" i="184"/>
  <c r="Y136" i="183" s="1"/>
  <c r="E266" i="184"/>
  <c r="Y267" i="183" s="1"/>
  <c r="E154" i="184"/>
  <c r="Y155" i="183" s="1"/>
  <c r="E84" i="184"/>
  <c r="Y85" i="183" s="1"/>
  <c r="E138" i="184"/>
  <c r="Y139" i="183" s="1"/>
  <c r="E50" i="184"/>
  <c r="Y51" i="183" s="1"/>
  <c r="E193" i="184"/>
  <c r="Y194" i="183" s="1"/>
  <c r="E44" i="184"/>
  <c r="Y45" i="183" s="1"/>
  <c r="E244" i="184"/>
  <c r="Y245" i="183" s="1"/>
  <c r="E301" i="184"/>
  <c r="Y302" i="183" s="1"/>
  <c r="E225" i="184"/>
  <c r="Y226" i="183" s="1"/>
  <c r="E142" i="184"/>
  <c r="Y143" i="183" s="1"/>
  <c r="E249" i="184"/>
  <c r="Y250" i="183" s="1"/>
  <c r="E32" i="184"/>
  <c r="Y33" i="183" s="1"/>
  <c r="E157" i="184"/>
  <c r="Y158" i="183" s="1"/>
  <c r="E291" i="184"/>
  <c r="Y292" i="183" s="1"/>
  <c r="E282" i="184"/>
  <c r="Y283" i="183" s="1"/>
  <c r="E267" i="184"/>
  <c r="Y268" i="183" s="1"/>
  <c r="E158" i="184"/>
  <c r="Y159" i="183" s="1"/>
  <c r="E127" i="184"/>
  <c r="Y128" i="183" s="1"/>
  <c r="E102" i="184"/>
  <c r="Y103" i="183" s="1"/>
  <c r="E161" i="184"/>
  <c r="Y162" i="183" s="1"/>
  <c r="E89" i="184"/>
  <c r="Y90" i="183" s="1"/>
  <c r="E281" i="184"/>
  <c r="Y282" i="183" s="1"/>
  <c r="E165" i="184"/>
  <c r="Y166" i="183" s="1"/>
  <c r="E243" i="184"/>
  <c r="Y244" i="183" s="1"/>
  <c r="E210" i="184"/>
  <c r="Y211" i="183" s="1"/>
  <c r="E302" i="184"/>
  <c r="Y303" i="183" s="1"/>
  <c r="E177" i="184"/>
  <c r="Y178" i="183" s="1"/>
  <c r="E144" i="184"/>
  <c r="Y145" i="183" s="1"/>
  <c r="E186" i="184"/>
  <c r="Y187" i="183" s="1"/>
  <c r="E147" i="184"/>
  <c r="Y148" i="183" s="1"/>
  <c r="E170" i="184"/>
  <c r="Y171" i="183" s="1"/>
  <c r="E228" i="184"/>
  <c r="Y229" i="183" s="1"/>
  <c r="E140" i="184"/>
  <c r="Y141" i="183" s="1"/>
  <c r="E87" i="184"/>
  <c r="Y88" i="183" s="1"/>
  <c r="E256" i="184"/>
  <c r="E221" i="184"/>
  <c r="Y222" i="183" s="1"/>
  <c r="E303" i="184"/>
  <c r="Y304" i="183" s="1"/>
  <c r="E269" i="184"/>
  <c r="Y270" i="183" s="1"/>
  <c r="E217" i="184"/>
  <c r="Y218" i="183" s="1"/>
  <c r="E114" i="184"/>
  <c r="Y115" i="183" s="1"/>
  <c r="E45" i="184"/>
  <c r="Y46" i="183" s="1"/>
  <c r="E271" i="184"/>
  <c r="Y272" i="183" s="1"/>
  <c r="E82" i="184"/>
  <c r="Y83" i="183" s="1"/>
  <c r="E180" i="184"/>
  <c r="Y181" i="183" s="1"/>
  <c r="E216" i="184"/>
  <c r="Y217" i="183" s="1"/>
  <c r="E155" i="184"/>
  <c r="Y156" i="183" s="1"/>
  <c r="E233" i="184"/>
  <c r="Y234" i="183" s="1"/>
  <c r="E145" i="184"/>
  <c r="Y146" i="183" s="1"/>
  <c r="E31" i="184"/>
  <c r="Y32" i="183" s="1"/>
  <c r="E66" i="184"/>
  <c r="Y67" i="183" s="1"/>
  <c r="E187" i="184"/>
  <c r="Y188" i="183" s="1"/>
  <c r="E268" i="184"/>
  <c r="Y269" i="183" s="1"/>
  <c r="E73" i="184"/>
  <c r="Y74" i="183" s="1"/>
  <c r="E36" i="184"/>
  <c r="Y37" i="183" s="1"/>
  <c r="E118" i="184"/>
  <c r="Y119" i="183" s="1"/>
  <c r="E214" i="184"/>
  <c r="Y215" i="183" s="1"/>
  <c r="E184" i="184"/>
  <c r="Y185" i="183" s="1"/>
  <c r="E153" i="184"/>
  <c r="Y154" i="183" s="1"/>
  <c r="E90" i="184"/>
  <c r="Y91" i="183" s="1"/>
  <c r="E28" i="184"/>
  <c r="Y29" i="183" s="1"/>
  <c r="E126" i="184"/>
  <c r="Y127" i="183" s="1"/>
  <c r="E48" i="184"/>
  <c r="Y49" i="183" s="1"/>
  <c r="E277" i="184"/>
  <c r="Y278" i="183" s="1"/>
  <c r="E94" i="184"/>
  <c r="Y95" i="183" s="1"/>
  <c r="E125" i="184"/>
  <c r="Y126" i="183" s="1"/>
  <c r="E85" i="184"/>
  <c r="Y86" i="183" s="1"/>
  <c r="E209" i="184"/>
  <c r="Y210" i="183" s="1"/>
  <c r="E64" i="184"/>
  <c r="Y65" i="183" s="1"/>
  <c r="E263" i="184"/>
  <c r="Y264" i="183" s="1"/>
  <c r="E49" i="184"/>
  <c r="Y50" i="183" s="1"/>
  <c r="E143" i="184"/>
  <c r="Y144" i="183" s="1"/>
  <c r="E190" i="184"/>
  <c r="Y191" i="183" s="1"/>
  <c r="E111" i="184"/>
  <c r="Y112" i="183" s="1"/>
  <c r="E34" i="184"/>
  <c r="Y35" i="183" s="1"/>
  <c r="E83" i="184"/>
  <c r="Y84" i="183" s="1"/>
  <c r="E274" i="184"/>
  <c r="Y275" i="183" s="1"/>
  <c r="E231" i="184"/>
  <c r="Y232" i="183" s="1"/>
  <c r="E196" i="184"/>
  <c r="Y197" i="183" s="1"/>
  <c r="E58" i="184"/>
  <c r="Y59" i="183" s="1"/>
  <c r="E78" i="184"/>
  <c r="Y79" i="183" s="1"/>
  <c r="E260" i="184"/>
  <c r="Y261" i="183" s="1"/>
  <c r="E279" i="184"/>
  <c r="Y280" i="183" s="1"/>
  <c r="E139" i="184"/>
  <c r="Y140" i="183" s="1"/>
  <c r="E103" i="184"/>
  <c r="Y104" i="183" s="1"/>
  <c r="E128" i="184"/>
  <c r="Y129" i="183" s="1"/>
  <c r="E29" i="184"/>
  <c r="Y30" i="183" s="1"/>
  <c r="E38" i="184"/>
  <c r="Y39" i="183" s="1"/>
  <c r="E255" i="184"/>
  <c r="Y256" i="183" s="1"/>
  <c r="E246" i="184"/>
  <c r="Y247" i="183" s="1"/>
  <c r="E136" i="184"/>
  <c r="Y137" i="183" s="1"/>
  <c r="E88" i="184"/>
  <c r="Y89" i="183" s="1"/>
  <c r="E212" i="184"/>
  <c r="Y213" i="183" s="1"/>
  <c r="E304" i="184"/>
  <c r="Y305" i="183" s="1"/>
  <c r="E206" i="184"/>
  <c r="Y207" i="183" s="1"/>
  <c r="E265" i="184"/>
  <c r="Y266" i="183" s="1"/>
  <c r="E101" i="184"/>
  <c r="Y102" i="183" s="1"/>
  <c r="E278" i="184"/>
  <c r="Y279" i="183" s="1"/>
  <c r="E55" i="184"/>
  <c r="Y56" i="183" s="1"/>
  <c r="E178" i="184"/>
  <c r="Y179" i="183" s="1"/>
  <c r="E77" i="184"/>
  <c r="Y78" i="183" s="1"/>
  <c r="E226" i="184"/>
  <c r="Y227" i="183" s="1"/>
  <c r="E199" i="184"/>
  <c r="Y200" i="183" s="1"/>
  <c r="E105" i="184"/>
  <c r="Y106" i="183" s="1"/>
  <c r="E258" i="184"/>
  <c r="Y259" i="183" s="1"/>
  <c r="E168" i="184"/>
  <c r="Y169" i="183" s="1"/>
  <c r="E148" i="184"/>
  <c r="Y149" i="183" s="1"/>
  <c r="E79" i="184"/>
  <c r="Y80" i="183" s="1"/>
  <c r="E54" i="184"/>
  <c r="Y55" i="183" s="1"/>
  <c r="E194" i="184"/>
  <c r="Y195" i="183" s="1"/>
  <c r="E276" i="184"/>
  <c r="Y277" i="183" s="1"/>
  <c r="E296" i="184"/>
  <c r="Y297" i="183" s="1"/>
  <c r="E203" i="184"/>
  <c r="Y204" i="183" s="1"/>
  <c r="E292" i="184"/>
  <c r="Y293" i="183" s="1"/>
  <c r="E205" i="184"/>
  <c r="Y206" i="183" s="1"/>
  <c r="E167" i="184"/>
  <c r="Y168" i="183" s="1"/>
  <c r="E183" i="184"/>
  <c r="Y184" i="183" s="1"/>
  <c r="E56" i="184"/>
  <c r="Y57" i="183" s="1"/>
  <c r="E169" i="184"/>
  <c r="Y170" i="183" s="1"/>
  <c r="E107" i="184"/>
  <c r="Y108" i="183" s="1"/>
  <c r="E124" i="184"/>
  <c r="Y125" i="183" s="1"/>
  <c r="E41" i="184"/>
  <c r="Y42" i="183" s="1"/>
  <c r="E171" i="184"/>
  <c r="E60" i="184"/>
  <c r="Y61" i="183" s="1"/>
  <c r="E51" i="184"/>
  <c r="Y52" i="183" s="1"/>
  <c r="E290" i="184"/>
  <c r="Y291" i="183" s="1"/>
  <c r="E26" i="184"/>
  <c r="Y27" i="183" s="1"/>
  <c r="E61" i="184"/>
  <c r="Y62" i="183" s="1"/>
  <c r="E123" i="184"/>
  <c r="Y124" i="183" s="1"/>
  <c r="E195" i="184"/>
  <c r="Y196" i="183" s="1"/>
  <c r="E241" i="184"/>
  <c r="Y242" i="183" s="1"/>
  <c r="E67" i="184"/>
  <c r="Y68" i="183" s="1"/>
  <c r="E115" i="184"/>
  <c r="Y116" i="183" s="1"/>
  <c r="E273" i="184"/>
  <c r="Y274" i="183" s="1"/>
  <c r="E236" i="184"/>
  <c r="Y237" i="183" s="1"/>
  <c r="E264" i="184"/>
  <c r="Y265" i="183" s="1"/>
  <c r="E104" i="184"/>
  <c r="Y105" i="183" s="1"/>
  <c r="E122" i="184"/>
  <c r="Y123" i="183" s="1"/>
  <c r="E182" i="184"/>
  <c r="Y183" i="183" s="1"/>
  <c r="E289" i="184"/>
  <c r="Y290" i="183" s="1"/>
  <c r="E251" i="184"/>
  <c r="Y252" i="183" s="1"/>
  <c r="E108" i="184"/>
  <c r="Y109" i="183" s="1"/>
  <c r="E294" i="184"/>
  <c r="Y295" i="183" s="1"/>
  <c r="E37" i="184"/>
  <c r="Y38" i="183" s="1"/>
  <c r="E152" i="184"/>
  <c r="Y153" i="183" s="1"/>
  <c r="E47" i="184"/>
  <c r="Y48" i="183" s="1"/>
  <c r="E270" i="184"/>
  <c r="Y271" i="183" s="1"/>
  <c r="E137" i="184"/>
  <c r="Y138" i="183" s="1"/>
  <c r="E230" i="184"/>
  <c r="Y231" i="183" s="1"/>
  <c r="E75" i="184"/>
  <c r="Y76" i="183" s="1"/>
  <c r="E272" i="184"/>
  <c r="Y273" i="183" s="1"/>
  <c r="E109" i="184"/>
  <c r="Y110" i="183" s="1"/>
  <c r="E70" i="184"/>
  <c r="Y71" i="183" s="1"/>
  <c r="E23" i="184"/>
  <c r="Y24" i="183" s="1"/>
  <c r="E173" i="184"/>
  <c r="Y174" i="183" s="1"/>
  <c r="E63" i="184"/>
  <c r="Y64" i="183" s="1"/>
  <c r="E33" i="184"/>
  <c r="Y34" i="183" s="1"/>
  <c r="E219" i="184"/>
  <c r="Y220" i="183" s="1"/>
  <c r="E39" i="184"/>
  <c r="Y40" i="183" s="1"/>
  <c r="E116" i="184"/>
  <c r="Y117" i="183" s="1"/>
  <c r="E218" i="184"/>
  <c r="Y219" i="183" s="1"/>
  <c r="E95" i="184"/>
  <c r="Y96" i="183" s="1"/>
  <c r="E235" i="184"/>
  <c r="Y236" i="183" s="1"/>
  <c r="E179" i="184"/>
  <c r="Y180" i="183" s="1"/>
  <c r="E174" i="184"/>
  <c r="Y175" i="183" s="1"/>
  <c r="E159" i="184"/>
  <c r="Y160" i="183" s="1"/>
  <c r="E222" i="184"/>
  <c r="Y223" i="183" s="1"/>
  <c r="E22" i="184"/>
  <c r="Y23" i="183" s="1"/>
  <c r="E299" i="184"/>
  <c r="Y300" i="183" s="1"/>
  <c r="E160" i="184"/>
  <c r="Y161" i="183" s="1"/>
  <c r="E176" i="184"/>
  <c r="Y177" i="183" s="1"/>
  <c r="E30" i="184"/>
  <c r="Y31" i="183" s="1"/>
  <c r="E149" i="184"/>
  <c r="Y150" i="183" s="1"/>
  <c r="E53" i="184"/>
  <c r="Y54" i="183" s="1"/>
  <c r="E130" i="184"/>
  <c r="Y131" i="183" s="1"/>
  <c r="E133" i="184"/>
  <c r="Y134" i="183" s="1"/>
  <c r="E134" i="184"/>
  <c r="Y135" i="183" s="1"/>
  <c r="E119" i="184"/>
  <c r="Y120" i="183" s="1"/>
  <c r="E62" i="184"/>
  <c r="Y63" i="183" s="1"/>
  <c r="E201" i="184"/>
  <c r="Y202" i="183" s="1"/>
  <c r="E57" i="184"/>
  <c r="Y58" i="183" s="1"/>
  <c r="E286" i="184"/>
  <c r="Y287" i="183" s="1"/>
  <c r="E275" i="184"/>
  <c r="Y276" i="183" s="1"/>
  <c r="E72" i="184"/>
  <c r="Y73" i="183" s="1"/>
  <c r="E146" i="184"/>
  <c r="Y147" i="183" s="1"/>
  <c r="E211" i="184"/>
  <c r="Y212" i="183" s="1"/>
  <c r="E92" i="184"/>
  <c r="Y93" i="183" s="1"/>
  <c r="E215" i="184"/>
  <c r="Y216" i="183" s="1"/>
  <c r="E175" i="184"/>
  <c r="Y176" i="183" s="1"/>
  <c r="E150" i="184"/>
  <c r="Y151" i="183" s="1"/>
  <c r="E117" i="184"/>
  <c r="Y118" i="183" s="1"/>
  <c r="E288" i="184"/>
  <c r="Y289" i="183" s="1"/>
  <c r="E295" i="184"/>
  <c r="Y296" i="183" s="1"/>
  <c r="E297" i="184"/>
  <c r="Y298" i="183" s="1"/>
  <c r="E237" i="184"/>
  <c r="Y238" i="183" s="1"/>
  <c r="E254" i="184"/>
  <c r="E52" i="184"/>
  <c r="Y53" i="183" s="1"/>
  <c r="E238" i="184"/>
  <c r="Y239" i="183" s="1"/>
  <c r="E232" i="184"/>
  <c r="Y233" i="183" s="1"/>
  <c r="E112" i="184"/>
  <c r="Y113" i="183" s="1"/>
  <c r="E93" i="184"/>
  <c r="Y94" i="183" s="1"/>
  <c r="E298" i="184"/>
  <c r="Y299" i="183" s="1"/>
  <c r="E69" i="184"/>
  <c r="Y70" i="183" s="1"/>
  <c r="E192" i="184"/>
  <c r="Y193" i="183" s="1"/>
  <c r="E156" i="184"/>
  <c r="Y157" i="183" s="1"/>
  <c r="E287" i="184"/>
  <c r="Y288" i="183" s="1"/>
  <c r="E121" i="184"/>
  <c r="Y122" i="183" s="1"/>
  <c r="E59" i="184"/>
  <c r="Y60" i="183" s="1"/>
  <c r="E305" i="184"/>
  <c r="Y306" i="183" s="1"/>
  <c r="E188" i="184"/>
  <c r="Y189" i="183" s="1"/>
  <c r="E110" i="184"/>
  <c r="Y111" i="183" s="1"/>
  <c r="E172" i="184"/>
  <c r="Y173" i="183" s="1"/>
  <c r="E253" i="184"/>
  <c r="Y254" i="183" s="1"/>
  <c r="E80" i="184"/>
  <c r="Y81" i="183" s="1"/>
  <c r="E234" i="184"/>
  <c r="Y235" i="183" s="1"/>
  <c r="E96" i="184"/>
  <c r="Y97" i="183" s="1"/>
  <c r="E220" i="184"/>
  <c r="Y221" i="183" s="1"/>
  <c r="F497" i="59"/>
  <c r="G111" i="59" s="1"/>
  <c r="P6" i="114" s="1"/>
  <c r="P497" i="59"/>
  <c r="G121" i="59" s="1"/>
  <c r="P16" i="114" s="1"/>
  <c r="O497" i="59"/>
  <c r="G120" i="59" s="1"/>
  <c r="P15" i="114" s="1"/>
  <c r="N6" i="184"/>
  <c r="N15" i="184"/>
  <c r="N17" i="184"/>
  <c r="N7" i="184"/>
  <c r="N13" i="184"/>
  <c r="N20" i="184"/>
  <c r="N18" i="184"/>
  <c r="N16" i="184"/>
  <c r="N5" i="184"/>
  <c r="Y6" i="183"/>
  <c r="N11" i="184"/>
  <c r="N10" i="184"/>
  <c r="N14" i="184"/>
  <c r="N19" i="184"/>
  <c r="N9" i="184"/>
  <c r="N8" i="184"/>
  <c r="N12" i="184"/>
  <c r="T503" i="59"/>
  <c r="I12" i="184"/>
  <c r="M4" i="184"/>
  <c r="D307" i="184" s="1"/>
  <c r="I7" i="184"/>
  <c r="I16" i="184"/>
  <c r="I17" i="184"/>
  <c r="M108" i="59"/>
  <c r="U8" i="59" s="1"/>
  <c r="K125" i="59"/>
  <c r="R125" i="59" s="1"/>
  <c r="T125" i="59"/>
  <c r="H44" i="174"/>
  <c r="AQ422" i="59" s="1"/>
  <c r="H204" i="174"/>
  <c r="GU422" i="59" s="1"/>
  <c r="H59" i="174"/>
  <c r="BF422" i="59" s="1"/>
  <c r="H190" i="174"/>
  <c r="GG422" i="59" s="1"/>
  <c r="H219" i="174"/>
  <c r="HJ422" i="59" s="1"/>
  <c r="H28" i="174"/>
  <c r="AA422" i="59" s="1"/>
  <c r="H276" i="174"/>
  <c r="JO422" i="59" s="1"/>
  <c r="H132" i="174"/>
  <c r="EA422" i="59" s="1"/>
  <c r="M4" i="174"/>
  <c r="U92" i="147" l="1"/>
  <c r="V4" i="237"/>
  <c r="V6" i="237"/>
  <c r="V5" i="237"/>
  <c r="V27" i="237"/>
  <c r="V28" i="237"/>
  <c r="V11" i="237"/>
  <c r="V12" i="237"/>
  <c r="V17" i="237"/>
  <c r="V19" i="237"/>
  <c r="V9" i="237"/>
  <c r="V29" i="237"/>
  <c r="V22" i="237"/>
  <c r="V14" i="237"/>
  <c r="V20" i="237"/>
  <c r="V24" i="237"/>
  <c r="V25" i="237"/>
  <c r="V30" i="237"/>
  <c r="V16" i="237"/>
  <c r="V31" i="237"/>
  <c r="V10" i="237"/>
  <c r="V15" i="237"/>
  <c r="V23" i="237"/>
  <c r="V13" i="237"/>
  <c r="V18" i="237"/>
  <c r="V26" i="237"/>
  <c r="V21" i="237"/>
  <c r="Q52" i="147"/>
  <c r="Q82" i="147"/>
  <c r="Q84" i="147"/>
  <c r="Q11" i="147"/>
  <c r="Q48" i="147"/>
  <c r="Q35" i="147"/>
  <c r="P510" i="59"/>
  <c r="S512" i="59"/>
  <c r="G511" i="59"/>
  <c r="O513" i="59"/>
  <c r="P512" i="59"/>
  <c r="L512" i="59"/>
  <c r="K512" i="59"/>
  <c r="Q514" i="59"/>
  <c r="H513" i="59"/>
  <c r="F513" i="59"/>
  <c r="D511" i="59"/>
  <c r="E513" i="59"/>
  <c r="E511" i="59"/>
  <c r="N514" i="59"/>
  <c r="I510" i="59"/>
  <c r="L514" i="59"/>
  <c r="K513" i="59"/>
  <c r="M512" i="59"/>
  <c r="Q510" i="59"/>
  <c r="E512" i="59"/>
  <c r="R512" i="59"/>
  <c r="D510" i="59"/>
  <c r="S510" i="59"/>
  <c r="M513" i="59"/>
  <c r="S511" i="59"/>
  <c r="L511" i="59"/>
  <c r="E510" i="59"/>
  <c r="O510" i="59"/>
  <c r="K511" i="59"/>
  <c r="S513" i="59"/>
  <c r="R511" i="59"/>
  <c r="J514" i="59"/>
  <c r="J512" i="59"/>
  <c r="F511" i="59"/>
  <c r="I511" i="59"/>
  <c r="M514" i="59"/>
  <c r="I514" i="59"/>
  <c r="P514" i="59"/>
  <c r="D514" i="59"/>
  <c r="K514" i="59"/>
  <c r="R510" i="59"/>
  <c r="P511" i="59"/>
  <c r="M511" i="59"/>
  <c r="I513" i="59"/>
  <c r="N512" i="59"/>
  <c r="F512" i="59"/>
  <c r="L510" i="59"/>
  <c r="G514" i="59"/>
  <c r="J510" i="59"/>
  <c r="N510" i="59"/>
  <c r="O512" i="59"/>
  <c r="G512" i="59"/>
  <c r="M510" i="59"/>
  <c r="Q512" i="59"/>
  <c r="S514" i="59"/>
  <c r="H514" i="59"/>
  <c r="H510" i="59"/>
  <c r="R513" i="59"/>
  <c r="N511" i="59"/>
  <c r="R514" i="59"/>
  <c r="G510" i="59"/>
  <c r="P513" i="59"/>
  <c r="K510" i="59"/>
  <c r="Q511" i="59"/>
  <c r="J511" i="59"/>
  <c r="O514" i="59"/>
  <c r="I512" i="59"/>
  <c r="H511" i="59"/>
  <c r="G513" i="59"/>
  <c r="O511" i="59"/>
  <c r="D513" i="59"/>
  <c r="J513" i="59"/>
  <c r="H512" i="59"/>
  <c r="D512" i="59"/>
  <c r="N513" i="59"/>
  <c r="E514" i="59"/>
  <c r="F510" i="59"/>
  <c r="F514" i="59"/>
  <c r="L513" i="59"/>
  <c r="Q513" i="59"/>
  <c r="O506" i="59"/>
  <c r="M505" i="59"/>
  <c r="R506" i="59"/>
  <c r="S509" i="59"/>
  <c r="M509" i="59"/>
  <c r="D507" i="59"/>
  <c r="I509" i="59"/>
  <c r="K508" i="59"/>
  <c r="S507" i="59"/>
  <c r="Q507" i="59"/>
  <c r="G508" i="59"/>
  <c r="F506" i="59"/>
  <c r="P507" i="59"/>
  <c r="R508" i="59"/>
  <c r="Q505" i="59"/>
  <c r="E506" i="59"/>
  <c r="M507" i="59"/>
  <c r="J505" i="59"/>
  <c r="S508" i="59"/>
  <c r="L505" i="59"/>
  <c r="G505" i="59"/>
  <c r="F505" i="59"/>
  <c r="S506" i="59"/>
  <c r="L508" i="59"/>
  <c r="P509" i="59"/>
  <c r="K505" i="59"/>
  <c r="O508" i="59"/>
  <c r="R505" i="59"/>
  <c r="Q508" i="59"/>
  <c r="R507" i="59"/>
  <c r="Q509" i="59"/>
  <c r="M506" i="59"/>
  <c r="O507" i="59"/>
  <c r="G506" i="59"/>
  <c r="I507" i="59"/>
  <c r="H506" i="59"/>
  <c r="D508" i="59"/>
  <c r="L506" i="59"/>
  <c r="S505" i="59"/>
  <c r="F509" i="59"/>
  <c r="E509" i="59"/>
  <c r="P508" i="59"/>
  <c r="D506" i="59"/>
  <c r="L509" i="59"/>
  <c r="P506" i="59"/>
  <c r="I508" i="59"/>
  <c r="K509" i="59"/>
  <c r="F507" i="59"/>
  <c r="H508" i="59"/>
  <c r="N505" i="59"/>
  <c r="M508" i="59"/>
  <c r="H509" i="59"/>
  <c r="E507" i="59"/>
  <c r="J507" i="59"/>
  <c r="K506" i="59"/>
  <c r="J506" i="59"/>
  <c r="N507" i="59"/>
  <c r="L507" i="59"/>
  <c r="J508" i="59"/>
  <c r="H507" i="59"/>
  <c r="G507" i="59"/>
  <c r="GA505" i="59"/>
  <c r="N506" i="59"/>
  <c r="E505" i="59"/>
  <c r="I505" i="59"/>
  <c r="F508" i="59"/>
  <c r="G509" i="59"/>
  <c r="P505" i="59"/>
  <c r="D505" i="59"/>
  <c r="O509" i="59"/>
  <c r="O505" i="59"/>
  <c r="N508" i="59"/>
  <c r="I506" i="59"/>
  <c r="N509" i="59"/>
  <c r="R509" i="59"/>
  <c r="Q506" i="59"/>
  <c r="J509" i="59"/>
  <c r="E508" i="59"/>
  <c r="H505" i="59"/>
  <c r="K507" i="59"/>
  <c r="D509" i="59"/>
  <c r="N21" i="250"/>
  <c r="I21" i="250"/>
  <c r="Y196" i="239"/>
  <c r="I195" i="238"/>
  <c r="N195" i="238"/>
  <c r="N120" i="240"/>
  <c r="Y121" i="241"/>
  <c r="I120" i="240"/>
  <c r="Y230" i="243"/>
  <c r="N229" i="242"/>
  <c r="I229" i="242"/>
  <c r="Y176" i="243"/>
  <c r="I175" i="242"/>
  <c r="N175" i="242"/>
  <c r="Y32" i="241"/>
  <c r="N31" i="240"/>
  <c r="I31" i="240"/>
  <c r="Y86" i="243"/>
  <c r="N85" i="242"/>
  <c r="I85" i="242"/>
  <c r="Y265" i="245"/>
  <c r="N264" i="244"/>
  <c r="I264" i="244"/>
  <c r="Y179" i="239"/>
  <c r="N178" i="238"/>
  <c r="I178" i="238"/>
  <c r="N215" i="242"/>
  <c r="Y216" i="243"/>
  <c r="I215" i="242"/>
  <c r="I139" i="238"/>
  <c r="Y140" i="239"/>
  <c r="N139" i="238"/>
  <c r="I218" i="244"/>
  <c r="Y219" i="245"/>
  <c r="N218" i="244"/>
  <c r="Y57" i="241"/>
  <c r="N56" i="240"/>
  <c r="I56" i="240"/>
  <c r="N119" i="238"/>
  <c r="Y120" i="239"/>
  <c r="I119" i="238"/>
  <c r="Y41" i="241"/>
  <c r="N40" i="240"/>
  <c r="I40" i="240"/>
  <c r="N207" i="242"/>
  <c r="Y208" i="243"/>
  <c r="I207" i="242"/>
  <c r="Y199" i="243"/>
  <c r="N198" i="242"/>
  <c r="I198" i="242"/>
  <c r="N277" i="240"/>
  <c r="Y278" i="241"/>
  <c r="I277" i="240"/>
  <c r="Y195" i="241"/>
  <c r="N194" i="240"/>
  <c r="I194" i="240"/>
  <c r="N149" i="242"/>
  <c r="Y150" i="243"/>
  <c r="I149" i="242"/>
  <c r="N135" i="242"/>
  <c r="Y136" i="243"/>
  <c r="I135" i="242"/>
  <c r="Y76" i="247"/>
  <c r="I75" i="246"/>
  <c r="N75" i="246"/>
  <c r="I25" i="242"/>
  <c r="Y26" i="243"/>
  <c r="N25" i="242"/>
  <c r="N32" i="244"/>
  <c r="Y33" i="245"/>
  <c r="I32" i="244"/>
  <c r="E21" i="246"/>
  <c r="Y94" i="241"/>
  <c r="I93" i="240"/>
  <c r="N93" i="240"/>
  <c r="Y289" i="249"/>
  <c r="I288" i="248"/>
  <c r="N288" i="248"/>
  <c r="Y218" i="249"/>
  <c r="N217" i="248"/>
  <c r="I217" i="248"/>
  <c r="N75" i="252"/>
  <c r="I75" i="252"/>
  <c r="I205" i="254"/>
  <c r="N205" i="254"/>
  <c r="N222" i="254"/>
  <c r="I222" i="254"/>
  <c r="I137" i="256"/>
  <c r="N137" i="256"/>
  <c r="N197" i="256"/>
  <c r="I197" i="256"/>
  <c r="I41" i="254"/>
  <c r="N41" i="254"/>
  <c r="Y290" i="243"/>
  <c r="I289" i="242"/>
  <c r="N289" i="242"/>
  <c r="I78" i="250"/>
  <c r="N78" i="250"/>
  <c r="Y135" i="247"/>
  <c r="N134" i="246"/>
  <c r="I134" i="246"/>
  <c r="Y36" i="245"/>
  <c r="I35" i="244"/>
  <c r="N35" i="244"/>
  <c r="Y237" i="247"/>
  <c r="I236" i="246"/>
  <c r="N236" i="246"/>
  <c r="I112" i="250"/>
  <c r="N112" i="250"/>
  <c r="I73" i="250"/>
  <c r="N73" i="250"/>
  <c r="I304" i="248"/>
  <c r="N304" i="248"/>
  <c r="Y305" i="249"/>
  <c r="N234" i="252"/>
  <c r="I234" i="252"/>
  <c r="I73" i="252"/>
  <c r="N73" i="252"/>
  <c r="I304" i="254"/>
  <c r="N304" i="254"/>
  <c r="I211" i="256"/>
  <c r="N211" i="256"/>
  <c r="I181" i="256"/>
  <c r="N181" i="256"/>
  <c r="Y46" i="245"/>
  <c r="I45" i="244"/>
  <c r="N45" i="244"/>
  <c r="I51" i="250"/>
  <c r="N51" i="250"/>
  <c r="Y100" i="241"/>
  <c r="I99" i="240"/>
  <c r="N99" i="240"/>
  <c r="I23" i="246"/>
  <c r="N23" i="246"/>
  <c r="Y24" i="247"/>
  <c r="I226" i="250"/>
  <c r="N226" i="250"/>
  <c r="N70" i="252"/>
  <c r="I70" i="252"/>
  <c r="I85" i="254"/>
  <c r="N85" i="254"/>
  <c r="N184" i="254"/>
  <c r="I184" i="254"/>
  <c r="N303" i="254"/>
  <c r="I303" i="254"/>
  <c r="N228" i="256"/>
  <c r="I228" i="256"/>
  <c r="I268" i="256"/>
  <c r="N268" i="256"/>
  <c r="I118" i="240"/>
  <c r="Y119" i="241"/>
  <c r="N118" i="240"/>
  <c r="Y30" i="247"/>
  <c r="N29" i="246"/>
  <c r="I29" i="246"/>
  <c r="N193" i="244"/>
  <c r="Y194" i="245"/>
  <c r="I193" i="244"/>
  <c r="Y121" i="249"/>
  <c r="N120" i="248"/>
  <c r="I120" i="248"/>
  <c r="Y112" i="249"/>
  <c r="I111" i="248"/>
  <c r="N111" i="248"/>
  <c r="I131" i="250"/>
  <c r="N131" i="250"/>
  <c r="I250" i="252"/>
  <c r="N250" i="252"/>
  <c r="N107" i="256"/>
  <c r="I107" i="256"/>
  <c r="N79" i="242"/>
  <c r="Y80" i="243"/>
  <c r="I79" i="242"/>
  <c r="I127" i="244"/>
  <c r="N127" i="244"/>
  <c r="Y128" i="245"/>
  <c r="Y124" i="241"/>
  <c r="I123" i="240"/>
  <c r="N123" i="240"/>
  <c r="N73" i="246"/>
  <c r="Y74" i="247"/>
  <c r="I73" i="246"/>
  <c r="N281" i="248"/>
  <c r="Y282" i="249"/>
  <c r="I281" i="248"/>
  <c r="I160" i="246"/>
  <c r="N160" i="246"/>
  <c r="Y161" i="247"/>
  <c r="N280" i="250"/>
  <c r="I280" i="250"/>
  <c r="N200" i="252"/>
  <c r="I200" i="252"/>
  <c r="N147" i="254"/>
  <c r="I147" i="254"/>
  <c r="N4" i="256"/>
  <c r="I4" i="256"/>
  <c r="C514" i="59" s="1"/>
  <c r="N227" i="256"/>
  <c r="I227" i="256"/>
  <c r="I90" i="250"/>
  <c r="N90" i="250"/>
  <c r="Y139" i="245"/>
  <c r="I138" i="244"/>
  <c r="N138" i="244"/>
  <c r="Y292" i="249"/>
  <c r="N291" i="248"/>
  <c r="I291" i="248"/>
  <c r="Y283" i="245"/>
  <c r="I282" i="244"/>
  <c r="N282" i="244"/>
  <c r="I81" i="250"/>
  <c r="N81" i="250"/>
  <c r="Y118" i="249"/>
  <c r="I117" i="248"/>
  <c r="N117" i="248"/>
  <c r="I262" i="248"/>
  <c r="Y263" i="249"/>
  <c r="N262" i="248"/>
  <c r="N209" i="252"/>
  <c r="I209" i="252"/>
  <c r="I192" i="252"/>
  <c r="N192" i="252"/>
  <c r="N152" i="254"/>
  <c r="I152" i="254"/>
  <c r="R143" i="147"/>
  <c r="Q143" i="147"/>
  <c r="R14" i="147"/>
  <c r="Q14" i="147"/>
  <c r="R99" i="147"/>
  <c r="Q99" i="147"/>
  <c r="R26" i="147"/>
  <c r="Q26" i="147"/>
  <c r="R55" i="147"/>
  <c r="Q55" i="147"/>
  <c r="N245" i="238"/>
  <c r="I245" i="238"/>
  <c r="Y246" i="239"/>
  <c r="Y246" i="241"/>
  <c r="N245" i="240"/>
  <c r="I245" i="240"/>
  <c r="I277" i="244"/>
  <c r="Y278" i="245"/>
  <c r="N277" i="244"/>
  <c r="I259" i="238"/>
  <c r="Y260" i="239"/>
  <c r="N259" i="238"/>
  <c r="N197" i="238"/>
  <c r="Y198" i="239"/>
  <c r="I197" i="238"/>
  <c r="Y170" i="241"/>
  <c r="I169" i="240"/>
  <c r="N169" i="240"/>
  <c r="I51" i="244"/>
  <c r="Y52" i="245"/>
  <c r="N51" i="244"/>
  <c r="N130" i="240"/>
  <c r="Y131" i="241"/>
  <c r="I130" i="240"/>
  <c r="Y175" i="243"/>
  <c r="I174" i="242"/>
  <c r="N174" i="242"/>
  <c r="N23" i="240"/>
  <c r="Y24" i="241"/>
  <c r="I23" i="240"/>
  <c r="Y292" i="241"/>
  <c r="N291" i="240"/>
  <c r="I291" i="240"/>
  <c r="N190" i="238"/>
  <c r="Y191" i="239"/>
  <c r="I190" i="238"/>
  <c r="Y39" i="241"/>
  <c r="I38" i="240"/>
  <c r="N38" i="240"/>
  <c r="N251" i="242"/>
  <c r="Y252" i="243"/>
  <c r="I251" i="242"/>
  <c r="Y190" i="239"/>
  <c r="N189" i="238"/>
  <c r="I189" i="238"/>
  <c r="N283" i="240"/>
  <c r="Y284" i="241"/>
  <c r="I283" i="240"/>
  <c r="Y25" i="245"/>
  <c r="N24" i="244"/>
  <c r="I24" i="244"/>
  <c r="Y55" i="247"/>
  <c r="I54" i="246"/>
  <c r="N54" i="246"/>
  <c r="Y90" i="247"/>
  <c r="N89" i="246"/>
  <c r="I89" i="246"/>
  <c r="N169" i="244"/>
  <c r="I169" i="244"/>
  <c r="Y170" i="245"/>
  <c r="I303" i="238"/>
  <c r="Y304" i="239"/>
  <c r="N303" i="238"/>
  <c r="I58" i="246"/>
  <c r="N58" i="246"/>
  <c r="Y59" i="247"/>
  <c r="N172" i="252"/>
  <c r="I172" i="252"/>
  <c r="N156" i="252"/>
  <c r="I156" i="252"/>
  <c r="N96" i="256"/>
  <c r="I96" i="256"/>
  <c r="I291" i="256"/>
  <c r="N291" i="256"/>
  <c r="I209" i="254"/>
  <c r="N209" i="254"/>
  <c r="I205" i="242"/>
  <c r="Y206" i="243"/>
  <c r="N205" i="242"/>
  <c r="I241" i="244"/>
  <c r="Y242" i="245"/>
  <c r="N241" i="244"/>
  <c r="N249" i="246"/>
  <c r="Y250" i="247"/>
  <c r="I249" i="246"/>
  <c r="I119" i="244"/>
  <c r="Y120" i="245"/>
  <c r="N119" i="244"/>
  <c r="N153" i="246"/>
  <c r="Y154" i="247"/>
  <c r="I153" i="246"/>
  <c r="N100" i="252"/>
  <c r="I100" i="252"/>
  <c r="Y70" i="249"/>
  <c r="I69" i="248"/>
  <c r="N69" i="248"/>
  <c r="N206" i="250"/>
  <c r="I206" i="250"/>
  <c r="N275" i="252"/>
  <c r="I275" i="252"/>
  <c r="N68" i="254"/>
  <c r="I68" i="254"/>
  <c r="I245" i="254"/>
  <c r="N245" i="254"/>
  <c r="N127" i="256"/>
  <c r="I127" i="256"/>
  <c r="N66" i="256"/>
  <c r="I66" i="256"/>
  <c r="I225" i="242"/>
  <c r="Y226" i="243"/>
  <c r="N225" i="242"/>
  <c r="Y67" i="245"/>
  <c r="N66" i="244"/>
  <c r="I66" i="244"/>
  <c r="Y83" i="249"/>
  <c r="N82" i="248"/>
  <c r="I82" i="248"/>
  <c r="Y111" i="247"/>
  <c r="I110" i="246"/>
  <c r="N110" i="246"/>
  <c r="N224" i="248"/>
  <c r="I224" i="248"/>
  <c r="Y225" i="249"/>
  <c r="I82" i="246"/>
  <c r="Y83" i="247"/>
  <c r="N82" i="246"/>
  <c r="N168" i="252"/>
  <c r="I168" i="252"/>
  <c r="I306" i="252"/>
  <c r="N306" i="252"/>
  <c r="I34" i="254"/>
  <c r="N34" i="254"/>
  <c r="I136" i="256"/>
  <c r="N136" i="256"/>
  <c r="I229" i="252"/>
  <c r="N229" i="252"/>
  <c r="Y253" i="243"/>
  <c r="N252" i="242"/>
  <c r="I252" i="242"/>
  <c r="Y70" i="247"/>
  <c r="N69" i="246"/>
  <c r="I69" i="246"/>
  <c r="Y32" i="245"/>
  <c r="I31" i="244"/>
  <c r="N31" i="244"/>
  <c r="I68" i="242"/>
  <c r="Y69" i="243"/>
  <c r="N68" i="242"/>
  <c r="Y296" i="247"/>
  <c r="N295" i="246"/>
  <c r="I295" i="246"/>
  <c r="Y291" i="249"/>
  <c r="N290" i="248"/>
  <c r="I290" i="248"/>
  <c r="N122" i="250"/>
  <c r="I122" i="250"/>
  <c r="I51" i="254"/>
  <c r="N51" i="254"/>
  <c r="N238" i="252"/>
  <c r="I238" i="252"/>
  <c r="I188" i="256"/>
  <c r="N188" i="256"/>
  <c r="Y144" i="241"/>
  <c r="N143" i="240"/>
  <c r="I143" i="240"/>
  <c r="Y163" i="249"/>
  <c r="N162" i="248"/>
  <c r="I162" i="248"/>
  <c r="Y142" i="241"/>
  <c r="I141" i="240"/>
  <c r="N141" i="240"/>
  <c r="I283" i="246"/>
  <c r="N283" i="246"/>
  <c r="Y284" i="247"/>
  <c r="I33" i="250"/>
  <c r="N33" i="250"/>
  <c r="I216" i="250"/>
  <c r="N216" i="250"/>
  <c r="I172" i="250"/>
  <c r="N172" i="250"/>
  <c r="N64" i="252"/>
  <c r="I64" i="252"/>
  <c r="N203" i="252"/>
  <c r="I203" i="252"/>
  <c r="N72" i="256"/>
  <c r="I72" i="256"/>
  <c r="N178" i="256"/>
  <c r="I178" i="256"/>
  <c r="N96" i="240"/>
  <c r="Y97" i="241"/>
  <c r="I96" i="240"/>
  <c r="I159" i="244"/>
  <c r="N159" i="244"/>
  <c r="Y160" i="245"/>
  <c r="N187" i="250"/>
  <c r="I187" i="250"/>
  <c r="N160" i="248"/>
  <c r="Y161" i="249"/>
  <c r="I160" i="248"/>
  <c r="N224" i="250"/>
  <c r="I224" i="250"/>
  <c r="N146" i="250"/>
  <c r="I146" i="250"/>
  <c r="I258" i="250"/>
  <c r="N258" i="250"/>
  <c r="I231" i="252"/>
  <c r="N231" i="252"/>
  <c r="N158" i="256"/>
  <c r="I158" i="256"/>
  <c r="R59" i="147"/>
  <c r="Q59" i="147"/>
  <c r="R128" i="147"/>
  <c r="Q128" i="147"/>
  <c r="Q104" i="147"/>
  <c r="R104" i="147"/>
  <c r="Q164" i="147"/>
  <c r="Y125" i="239"/>
  <c r="N124" i="238"/>
  <c r="I124" i="238"/>
  <c r="Y285" i="239"/>
  <c r="N284" i="238"/>
  <c r="I284" i="238"/>
  <c r="Y91" i="247"/>
  <c r="I90" i="246"/>
  <c r="N90" i="246"/>
  <c r="I159" i="238"/>
  <c r="Y160" i="239"/>
  <c r="N159" i="238"/>
  <c r="N64" i="238"/>
  <c r="I64" i="238"/>
  <c r="Y65" i="239"/>
  <c r="Y23" i="241"/>
  <c r="I22" i="240"/>
  <c r="N22" i="240"/>
  <c r="Y295" i="243"/>
  <c r="N294" i="242"/>
  <c r="I294" i="242"/>
  <c r="Y63" i="245"/>
  <c r="N62" i="244"/>
  <c r="I62" i="244"/>
  <c r="Y42" i="239"/>
  <c r="N41" i="238"/>
  <c r="I41" i="238"/>
  <c r="Y47" i="243"/>
  <c r="N46" i="242"/>
  <c r="I46" i="242"/>
  <c r="Y247" i="243"/>
  <c r="N246" i="242"/>
  <c r="I246" i="242"/>
  <c r="N227" i="238"/>
  <c r="Y228" i="239"/>
  <c r="I227" i="238"/>
  <c r="N155" i="238"/>
  <c r="I155" i="238"/>
  <c r="Y156" i="239"/>
  <c r="N237" i="238"/>
  <c r="I237" i="238"/>
  <c r="Y238" i="239"/>
  <c r="Y185" i="241"/>
  <c r="N184" i="240"/>
  <c r="I184" i="240"/>
  <c r="N83" i="240"/>
  <c r="Y84" i="241"/>
  <c r="I83" i="240"/>
  <c r="N287" i="242"/>
  <c r="I287" i="242"/>
  <c r="Y288" i="243"/>
  <c r="I109" i="238"/>
  <c r="Y110" i="239"/>
  <c r="N109" i="238"/>
  <c r="Y139" i="243"/>
  <c r="I138" i="242"/>
  <c r="N138" i="242"/>
  <c r="Y61" i="245"/>
  <c r="N60" i="244"/>
  <c r="I60" i="244"/>
  <c r="N199" i="244"/>
  <c r="I199" i="244"/>
  <c r="Y200" i="245"/>
  <c r="N230" i="244"/>
  <c r="Y231" i="245"/>
  <c r="I230" i="244"/>
  <c r="N188" i="244"/>
  <c r="Y189" i="245"/>
  <c r="I188" i="244"/>
  <c r="Y238" i="241"/>
  <c r="I237" i="240"/>
  <c r="N237" i="240"/>
  <c r="N155" i="248"/>
  <c r="Y156" i="249"/>
  <c r="I155" i="248"/>
  <c r="N174" i="250"/>
  <c r="I174" i="250"/>
  <c r="N140" i="252"/>
  <c r="I140" i="252"/>
  <c r="N62" i="254"/>
  <c r="I62" i="254"/>
  <c r="I112" i="256"/>
  <c r="N112" i="256"/>
  <c r="I230" i="256"/>
  <c r="N230" i="256"/>
  <c r="I290" i="256"/>
  <c r="N290" i="256"/>
  <c r="Y274" i="241"/>
  <c r="N273" i="240"/>
  <c r="I273" i="240"/>
  <c r="I174" i="246"/>
  <c r="Y175" i="247"/>
  <c r="N174" i="246"/>
  <c r="Y217" i="247"/>
  <c r="I216" i="246"/>
  <c r="N216" i="246"/>
  <c r="I59" i="244"/>
  <c r="N59" i="244"/>
  <c r="Y60" i="245"/>
  <c r="Y46" i="247"/>
  <c r="N45" i="246"/>
  <c r="I45" i="246"/>
  <c r="I88" i="250"/>
  <c r="N88" i="250"/>
  <c r="N217" i="250"/>
  <c r="I217" i="250"/>
  <c r="I35" i="250"/>
  <c r="N35" i="250"/>
  <c r="N265" i="252"/>
  <c r="I265" i="252"/>
  <c r="I109" i="252"/>
  <c r="N109" i="252"/>
  <c r="N37" i="256"/>
  <c r="I37" i="256"/>
  <c r="I248" i="256"/>
  <c r="N248" i="256"/>
  <c r="N28" i="244"/>
  <c r="Y29" i="245"/>
  <c r="I28" i="244"/>
  <c r="Y61" i="249"/>
  <c r="N60" i="248"/>
  <c r="I60" i="248"/>
  <c r="Y28" i="241"/>
  <c r="I27" i="240"/>
  <c r="N27" i="240"/>
  <c r="Y231" i="247"/>
  <c r="I230" i="246"/>
  <c r="N230" i="246"/>
  <c r="I208" i="246"/>
  <c r="Y209" i="247"/>
  <c r="N208" i="246"/>
  <c r="I125" i="252"/>
  <c r="N125" i="252"/>
  <c r="N59" i="252"/>
  <c r="I59" i="252"/>
  <c r="I71" i="256"/>
  <c r="N71" i="256"/>
  <c r="E21" i="256"/>
  <c r="N306" i="238"/>
  <c r="I306" i="238"/>
  <c r="Y307" i="239"/>
  <c r="Y105" i="247"/>
  <c r="N104" i="246"/>
  <c r="I104" i="246"/>
  <c r="Y62" i="245"/>
  <c r="I61" i="244"/>
  <c r="N61" i="244"/>
  <c r="I303" i="242"/>
  <c r="Y304" i="243"/>
  <c r="N303" i="242"/>
  <c r="N291" i="250"/>
  <c r="I291" i="250"/>
  <c r="N140" i="250"/>
  <c r="I140" i="250"/>
  <c r="N143" i="252"/>
  <c r="I143" i="252"/>
  <c r="N263" i="252"/>
  <c r="I263" i="252"/>
  <c r="I200" i="256"/>
  <c r="N200" i="256"/>
  <c r="Y180" i="241"/>
  <c r="I179" i="240"/>
  <c r="N179" i="240"/>
  <c r="Y199" i="245"/>
  <c r="I198" i="244"/>
  <c r="N198" i="244"/>
  <c r="N79" i="248"/>
  <c r="Y80" i="249"/>
  <c r="I79" i="248"/>
  <c r="Y90" i="245"/>
  <c r="I89" i="244"/>
  <c r="N89" i="244"/>
  <c r="I170" i="248"/>
  <c r="N170" i="248"/>
  <c r="Y171" i="249"/>
  <c r="I281" i="250"/>
  <c r="N281" i="250"/>
  <c r="N82" i="250"/>
  <c r="I82" i="250"/>
  <c r="I227" i="250"/>
  <c r="N227" i="250"/>
  <c r="E21" i="254"/>
  <c r="I110" i="256"/>
  <c r="N110" i="256"/>
  <c r="I153" i="256"/>
  <c r="N153" i="256"/>
  <c r="Y240" i="243"/>
  <c r="I239" i="242"/>
  <c r="N239" i="242"/>
  <c r="Y241" i="245"/>
  <c r="N240" i="244"/>
  <c r="I240" i="244"/>
  <c r="Y219" i="247"/>
  <c r="N218" i="246"/>
  <c r="I218" i="246"/>
  <c r="Y203" i="249"/>
  <c r="I202" i="248"/>
  <c r="N202" i="248"/>
  <c r="N157" i="244"/>
  <c r="I157" i="244"/>
  <c r="Y158" i="245"/>
  <c r="Y60" i="249"/>
  <c r="I59" i="248"/>
  <c r="N59" i="248"/>
  <c r="N34" i="252"/>
  <c r="I34" i="252"/>
  <c r="I209" i="250"/>
  <c r="N209" i="250"/>
  <c r="I223" i="254"/>
  <c r="N223" i="254"/>
  <c r="N217" i="254"/>
  <c r="I217" i="254"/>
  <c r="N126" i="256"/>
  <c r="I126" i="256"/>
  <c r="Q138" i="147"/>
  <c r="Q115" i="147"/>
  <c r="R54" i="147"/>
  <c r="Q54" i="147"/>
  <c r="R60" i="147"/>
  <c r="Q60" i="147"/>
  <c r="Q153" i="147"/>
  <c r="I127" i="252"/>
  <c r="N127" i="252"/>
  <c r="Y294" i="239"/>
  <c r="N293" i="238"/>
  <c r="I293" i="238"/>
  <c r="I281" i="238"/>
  <c r="N281" i="238"/>
  <c r="Y282" i="239"/>
  <c r="Y229" i="243"/>
  <c r="N228" i="242"/>
  <c r="I228" i="242"/>
  <c r="Y273" i="239"/>
  <c r="I272" i="238"/>
  <c r="N272" i="238"/>
  <c r="Y128" i="243"/>
  <c r="I127" i="242"/>
  <c r="N127" i="242"/>
  <c r="Y95" i="243"/>
  <c r="I94" i="242"/>
  <c r="N94" i="242"/>
  <c r="Y189" i="247"/>
  <c r="N188" i="246"/>
  <c r="I188" i="246"/>
  <c r="Y136" i="239"/>
  <c r="N135" i="238"/>
  <c r="I135" i="238"/>
  <c r="I175" i="238"/>
  <c r="Y176" i="239"/>
  <c r="N175" i="238"/>
  <c r="Y275" i="243"/>
  <c r="N274" i="242"/>
  <c r="I274" i="242"/>
  <c r="N191" i="238"/>
  <c r="I191" i="238"/>
  <c r="Y192" i="239"/>
  <c r="Y212" i="241"/>
  <c r="N211" i="240"/>
  <c r="I211" i="240"/>
  <c r="Y163" i="243"/>
  <c r="N162" i="242"/>
  <c r="I162" i="242"/>
  <c r="Y39" i="239"/>
  <c r="I38" i="238"/>
  <c r="N38" i="238"/>
  <c r="N106" i="244"/>
  <c r="Y107" i="245"/>
  <c r="I106" i="244"/>
  <c r="N116" i="244"/>
  <c r="Y117" i="245"/>
  <c r="I116" i="244"/>
  <c r="Y92" i="243"/>
  <c r="I91" i="242"/>
  <c r="N91" i="242"/>
  <c r="Y244" i="239"/>
  <c r="I243" i="238"/>
  <c r="N243" i="238"/>
  <c r="Y113" i="241"/>
  <c r="I112" i="240"/>
  <c r="N112" i="240"/>
  <c r="Y193" i="243"/>
  <c r="N192" i="242"/>
  <c r="I192" i="242"/>
  <c r="Y113" i="245"/>
  <c r="N112" i="244"/>
  <c r="I112" i="244"/>
  <c r="Y73" i="247"/>
  <c r="N72" i="246"/>
  <c r="I72" i="246"/>
  <c r="N173" i="246"/>
  <c r="I173" i="246"/>
  <c r="Y174" i="247"/>
  <c r="N57" i="250"/>
  <c r="I57" i="250"/>
  <c r="I251" i="248"/>
  <c r="Y252" i="249"/>
  <c r="N251" i="248"/>
  <c r="I220" i="246"/>
  <c r="N220" i="246"/>
  <c r="Y221" i="247"/>
  <c r="I38" i="252"/>
  <c r="N38" i="252"/>
  <c r="I130" i="256"/>
  <c r="N130" i="256"/>
  <c r="I243" i="256"/>
  <c r="N243" i="256"/>
  <c r="I65" i="254"/>
  <c r="N65" i="254"/>
  <c r="I287" i="240"/>
  <c r="Y288" i="241"/>
  <c r="N287" i="240"/>
  <c r="N187" i="246"/>
  <c r="Y188" i="247"/>
  <c r="I187" i="246"/>
  <c r="I274" i="240"/>
  <c r="N274" i="240"/>
  <c r="Y275" i="241"/>
  <c r="N97" i="246"/>
  <c r="Y98" i="247"/>
  <c r="I97" i="246"/>
  <c r="N241" i="248"/>
  <c r="I241" i="248"/>
  <c r="Y242" i="249"/>
  <c r="I24" i="252"/>
  <c r="N24" i="252"/>
  <c r="I127" i="250"/>
  <c r="N127" i="250"/>
  <c r="I250" i="248"/>
  <c r="N250" i="248"/>
  <c r="Y251" i="249"/>
  <c r="N132" i="252"/>
  <c r="I132" i="252"/>
  <c r="N218" i="254"/>
  <c r="I218" i="254"/>
  <c r="I143" i="254"/>
  <c r="N143" i="254"/>
  <c r="I185" i="254"/>
  <c r="N185" i="254"/>
  <c r="Y265" i="243"/>
  <c r="N264" i="242"/>
  <c r="I264" i="242"/>
  <c r="Y75" i="249"/>
  <c r="N74" i="248"/>
  <c r="I74" i="248"/>
  <c r="Y46" i="241"/>
  <c r="I45" i="240"/>
  <c r="N45" i="240"/>
  <c r="I257" i="244"/>
  <c r="Y258" i="245"/>
  <c r="N257" i="244"/>
  <c r="N269" i="248"/>
  <c r="I269" i="248"/>
  <c r="Y270" i="249"/>
  <c r="N196" i="252"/>
  <c r="I196" i="252"/>
  <c r="N84" i="252"/>
  <c r="I84" i="252"/>
  <c r="N109" i="254"/>
  <c r="I109" i="254"/>
  <c r="I172" i="256"/>
  <c r="N172" i="256"/>
  <c r="I302" i="254"/>
  <c r="N302" i="254"/>
  <c r="Y169" i="243"/>
  <c r="N168" i="242"/>
  <c r="I168" i="242"/>
  <c r="Y238" i="247"/>
  <c r="N237" i="246"/>
  <c r="I237" i="246"/>
  <c r="Y92" i="245"/>
  <c r="I91" i="244"/>
  <c r="N91" i="244"/>
  <c r="Y132" i="245"/>
  <c r="I131" i="244"/>
  <c r="N131" i="244"/>
  <c r="I23" i="248"/>
  <c r="Y24" i="249"/>
  <c r="N23" i="248"/>
  <c r="Y58" i="249"/>
  <c r="I57" i="248"/>
  <c r="N57" i="248"/>
  <c r="I77" i="250"/>
  <c r="N77" i="250"/>
  <c r="N262" i="252"/>
  <c r="I262" i="252"/>
  <c r="N271" i="254"/>
  <c r="I271" i="254"/>
  <c r="Y255" i="239"/>
  <c r="I254" i="238"/>
  <c r="N254" i="238"/>
  <c r="Y251" i="243"/>
  <c r="I250" i="242"/>
  <c r="N250" i="242"/>
  <c r="Y50" i="245"/>
  <c r="I49" i="244"/>
  <c r="N49" i="244"/>
  <c r="I29" i="244"/>
  <c r="N29" i="244"/>
  <c r="Y30" i="245"/>
  <c r="I42" i="250"/>
  <c r="N42" i="250"/>
  <c r="I157" i="250"/>
  <c r="N157" i="250"/>
  <c r="I214" i="246"/>
  <c r="Y215" i="247"/>
  <c r="N214" i="246"/>
  <c r="I90" i="252"/>
  <c r="N90" i="252"/>
  <c r="N200" i="254"/>
  <c r="I200" i="254"/>
  <c r="I124" i="256"/>
  <c r="N124" i="256"/>
  <c r="N113" i="256"/>
  <c r="I113" i="256"/>
  <c r="N92" i="244"/>
  <c r="Y93" i="245"/>
  <c r="I92" i="244"/>
  <c r="I38" i="242"/>
  <c r="Y39" i="243"/>
  <c r="N38" i="242"/>
  <c r="Y199" i="249"/>
  <c r="N198" i="248"/>
  <c r="I198" i="248"/>
  <c r="I257" i="246"/>
  <c r="N257" i="246"/>
  <c r="Y258" i="247"/>
  <c r="N179" i="252"/>
  <c r="I179" i="252"/>
  <c r="I294" i="250"/>
  <c r="N294" i="250"/>
  <c r="N264" i="252"/>
  <c r="I264" i="252"/>
  <c r="N41" i="256"/>
  <c r="I41" i="256"/>
  <c r="Q47" i="147"/>
  <c r="Q101" i="147"/>
  <c r="R101" i="147"/>
  <c r="N84" i="240"/>
  <c r="I84" i="240"/>
  <c r="Y85" i="241"/>
  <c r="Y171" i="239"/>
  <c r="I170" i="238"/>
  <c r="N170" i="238"/>
  <c r="I277" i="242"/>
  <c r="Y278" i="243"/>
  <c r="N277" i="242"/>
  <c r="N148" i="238"/>
  <c r="I148" i="238"/>
  <c r="Y149" i="239"/>
  <c r="I213" i="238"/>
  <c r="Y214" i="239"/>
  <c r="N213" i="238"/>
  <c r="N295" i="242"/>
  <c r="I295" i="242"/>
  <c r="Y296" i="243"/>
  <c r="Y172" i="239"/>
  <c r="N171" i="238"/>
  <c r="I171" i="238"/>
  <c r="Y93" i="241"/>
  <c r="I92" i="240"/>
  <c r="N92" i="240"/>
  <c r="I43" i="238"/>
  <c r="Y44" i="239"/>
  <c r="N43" i="238"/>
  <c r="Y175" i="245"/>
  <c r="I174" i="244"/>
  <c r="N174" i="244"/>
  <c r="Y147" i="241"/>
  <c r="I146" i="240"/>
  <c r="N146" i="240"/>
  <c r="Y306" i="239"/>
  <c r="I305" i="238"/>
  <c r="KR505" i="59" s="1"/>
  <c r="N305" i="238"/>
  <c r="Y283" i="243"/>
  <c r="N282" i="242"/>
  <c r="I282" i="242"/>
  <c r="Y57" i="239"/>
  <c r="I56" i="238"/>
  <c r="N56" i="238"/>
  <c r="Y281" i="243"/>
  <c r="N280" i="242"/>
  <c r="I280" i="242"/>
  <c r="N40" i="238"/>
  <c r="I40" i="238"/>
  <c r="Y41" i="239"/>
  <c r="Y158" i="241"/>
  <c r="N157" i="240"/>
  <c r="I157" i="240"/>
  <c r="I205" i="238"/>
  <c r="Y206" i="239"/>
  <c r="N205" i="238"/>
  <c r="N299" i="242"/>
  <c r="Y300" i="243"/>
  <c r="I299" i="242"/>
  <c r="Y74" i="243"/>
  <c r="N73" i="242"/>
  <c r="I73" i="242"/>
  <c r="Y141" i="247"/>
  <c r="N140" i="246"/>
  <c r="I140" i="246"/>
  <c r="I115" i="244"/>
  <c r="N115" i="244"/>
  <c r="Y116" i="245"/>
  <c r="Y166" i="241"/>
  <c r="I165" i="240"/>
  <c r="N165" i="240"/>
  <c r="Y243" i="247"/>
  <c r="N242" i="246"/>
  <c r="I242" i="246"/>
  <c r="I4" i="246"/>
  <c r="C509" i="59" s="1"/>
  <c r="Y5" i="247"/>
  <c r="N4" i="246"/>
  <c r="I49" i="252"/>
  <c r="N49" i="252"/>
  <c r="N162" i="254"/>
  <c r="I162" i="254"/>
  <c r="N117" i="254"/>
  <c r="I117" i="254"/>
  <c r="I40" i="256"/>
  <c r="N40" i="256"/>
  <c r="I182" i="256"/>
  <c r="N182" i="256"/>
  <c r="I212" i="256"/>
  <c r="N212" i="256"/>
  <c r="Y152" i="241"/>
  <c r="N151" i="240"/>
  <c r="I151" i="240"/>
  <c r="Y307" i="245"/>
  <c r="N306" i="244"/>
  <c r="I306" i="244"/>
  <c r="Y73" i="249"/>
  <c r="N72" i="248"/>
  <c r="I72" i="248"/>
  <c r="Y201" i="247"/>
  <c r="N200" i="246"/>
  <c r="I200" i="246"/>
  <c r="I193" i="248"/>
  <c r="N193" i="248"/>
  <c r="Y194" i="249"/>
  <c r="N44" i="250"/>
  <c r="I44" i="250"/>
  <c r="N160" i="252"/>
  <c r="I160" i="252"/>
  <c r="I224" i="252"/>
  <c r="N224" i="252"/>
  <c r="I275" i="254"/>
  <c r="N275" i="254"/>
  <c r="N150" i="256"/>
  <c r="I150" i="256"/>
  <c r="I116" i="256"/>
  <c r="N116" i="256"/>
  <c r="I265" i="244"/>
  <c r="N265" i="244"/>
  <c r="Y266" i="245"/>
  <c r="N227" i="244"/>
  <c r="Y228" i="245"/>
  <c r="I227" i="244"/>
  <c r="N296" i="244"/>
  <c r="I296" i="244"/>
  <c r="Y297" i="245"/>
  <c r="Y66" i="249"/>
  <c r="N65" i="248"/>
  <c r="I65" i="248"/>
  <c r="N210" i="250"/>
  <c r="I210" i="250"/>
  <c r="N63" i="252"/>
  <c r="I63" i="252"/>
  <c r="N299" i="252"/>
  <c r="I299" i="252"/>
  <c r="I266" i="252"/>
  <c r="N266" i="252"/>
  <c r="N195" i="256"/>
  <c r="I195" i="256"/>
  <c r="N281" i="256"/>
  <c r="I281" i="256"/>
  <c r="I223" i="256"/>
  <c r="N223" i="256"/>
  <c r="Y209" i="243"/>
  <c r="I208" i="242"/>
  <c r="N208" i="242"/>
  <c r="N235" i="244"/>
  <c r="I235" i="244"/>
  <c r="Y236" i="245"/>
  <c r="Y43" i="249"/>
  <c r="N42" i="248"/>
  <c r="I42" i="248"/>
  <c r="Y169" i="245"/>
  <c r="N168" i="244"/>
  <c r="I168" i="244"/>
  <c r="I34" i="248"/>
  <c r="Y35" i="249"/>
  <c r="N34" i="248"/>
  <c r="Y76" i="249"/>
  <c r="I75" i="248"/>
  <c r="N75" i="248"/>
  <c r="I95" i="250"/>
  <c r="N95" i="250"/>
  <c r="N268" i="252"/>
  <c r="I268" i="252"/>
  <c r="N228" i="252"/>
  <c r="I228" i="252"/>
  <c r="I119" i="254"/>
  <c r="N119" i="254"/>
  <c r="N74" i="244"/>
  <c r="Y75" i="245"/>
  <c r="I74" i="244"/>
  <c r="Y80" i="245"/>
  <c r="I79" i="244"/>
  <c r="N79" i="244"/>
  <c r="Y88" i="241"/>
  <c r="I87" i="240"/>
  <c r="N87" i="240"/>
  <c r="I299" i="244"/>
  <c r="Y300" i="245"/>
  <c r="N299" i="244"/>
  <c r="N124" i="252"/>
  <c r="I124" i="252"/>
  <c r="N29" i="252"/>
  <c r="I29" i="252"/>
  <c r="N219" i="254"/>
  <c r="I219" i="254"/>
  <c r="I142" i="254"/>
  <c r="N142" i="254"/>
  <c r="N197" i="242"/>
  <c r="I197" i="242"/>
  <c r="Y198" i="243"/>
  <c r="Y227" i="249"/>
  <c r="N226" i="248"/>
  <c r="I226" i="248"/>
  <c r="I250" i="240"/>
  <c r="N250" i="240"/>
  <c r="Y251" i="241"/>
  <c r="Y47" i="249"/>
  <c r="N46" i="248"/>
  <c r="I46" i="248"/>
  <c r="I275" i="250"/>
  <c r="N275" i="250"/>
  <c r="N200" i="250"/>
  <c r="I200" i="250"/>
  <c r="N122" i="252"/>
  <c r="I122" i="252"/>
  <c r="N289" i="252"/>
  <c r="I289" i="252"/>
  <c r="I244" i="254"/>
  <c r="N244" i="254"/>
  <c r="Q34" i="147"/>
  <c r="R69" i="147"/>
  <c r="Q69" i="147"/>
  <c r="Y85" i="239"/>
  <c r="N84" i="238"/>
  <c r="I84" i="238"/>
  <c r="Y155" i="243"/>
  <c r="N154" i="242"/>
  <c r="I154" i="242"/>
  <c r="N129" i="242"/>
  <c r="Y130" i="243"/>
  <c r="I129" i="242"/>
  <c r="I117" i="242"/>
  <c r="Y118" i="243"/>
  <c r="N117" i="242"/>
  <c r="N299" i="238"/>
  <c r="Y300" i="239"/>
  <c r="I299" i="238"/>
  <c r="Y50" i="243"/>
  <c r="N49" i="242"/>
  <c r="I49" i="242"/>
  <c r="Y211" i="239"/>
  <c r="N210" i="238"/>
  <c r="I210" i="238"/>
  <c r="Y195" i="239"/>
  <c r="I194" i="238"/>
  <c r="N194" i="238"/>
  <c r="Y75" i="241"/>
  <c r="I74" i="240"/>
  <c r="N74" i="240"/>
  <c r="N248" i="242"/>
  <c r="Y249" i="243"/>
  <c r="I248" i="242"/>
  <c r="N301" i="238"/>
  <c r="I301" i="238"/>
  <c r="Y302" i="239"/>
  <c r="Y107" i="239"/>
  <c r="N106" i="238"/>
  <c r="I106" i="238"/>
  <c r="Y97" i="239"/>
  <c r="I96" i="238"/>
  <c r="N96" i="238"/>
  <c r="Y183" i="239"/>
  <c r="I182" i="238"/>
  <c r="N182" i="238"/>
  <c r="N260" i="240"/>
  <c r="I260" i="240"/>
  <c r="Y261" i="241"/>
  <c r="Y149" i="241"/>
  <c r="N148" i="240"/>
  <c r="I148" i="240"/>
  <c r="N113" i="242"/>
  <c r="Y114" i="243"/>
  <c r="I113" i="242"/>
  <c r="Y50" i="241"/>
  <c r="I49" i="240"/>
  <c r="N49" i="240"/>
  <c r="Y219" i="241"/>
  <c r="I218" i="240"/>
  <c r="N218" i="240"/>
  <c r="I195" i="244"/>
  <c r="Y196" i="245"/>
  <c r="N195" i="244"/>
  <c r="Y145" i="249"/>
  <c r="N144" i="248"/>
  <c r="I144" i="248"/>
  <c r="Y76" i="241"/>
  <c r="I75" i="240"/>
  <c r="N75" i="240"/>
  <c r="Y207" i="249"/>
  <c r="N206" i="248"/>
  <c r="I206" i="248"/>
  <c r="N303" i="250"/>
  <c r="I303" i="250"/>
  <c r="N122" i="254"/>
  <c r="I122" i="254"/>
  <c r="I201" i="254"/>
  <c r="N201" i="254"/>
  <c r="N125" i="256"/>
  <c r="I125" i="256"/>
  <c r="N179" i="256"/>
  <c r="I179" i="256"/>
  <c r="I189" i="256"/>
  <c r="N189" i="256"/>
  <c r="Y254" i="243"/>
  <c r="I253" i="242"/>
  <c r="N253" i="242"/>
  <c r="N221" i="246"/>
  <c r="Y222" i="247"/>
  <c r="I221" i="246"/>
  <c r="I215" i="244"/>
  <c r="Y216" i="245"/>
  <c r="N215" i="244"/>
  <c r="Y85" i="249"/>
  <c r="N84" i="248"/>
  <c r="I84" i="248"/>
  <c r="I202" i="250"/>
  <c r="N202" i="250"/>
  <c r="N163" i="250"/>
  <c r="I163" i="250"/>
  <c r="I286" i="248"/>
  <c r="N286" i="248"/>
  <c r="Y287" i="249"/>
  <c r="N215" i="252"/>
  <c r="I215" i="252"/>
  <c r="N243" i="254"/>
  <c r="I243" i="254"/>
  <c r="I286" i="254"/>
  <c r="N286" i="254"/>
  <c r="I193" i="256"/>
  <c r="N193" i="256"/>
  <c r="N221" i="242"/>
  <c r="Y222" i="243"/>
  <c r="I221" i="242"/>
  <c r="Y181" i="247"/>
  <c r="N180" i="246"/>
  <c r="I180" i="246"/>
  <c r="Y163" i="247"/>
  <c r="I162" i="246"/>
  <c r="N162" i="246"/>
  <c r="I273" i="238"/>
  <c r="N273" i="238"/>
  <c r="Y274" i="239"/>
  <c r="I184" i="244"/>
  <c r="Y185" i="245"/>
  <c r="N184" i="244"/>
  <c r="Y228" i="249"/>
  <c r="I227" i="248"/>
  <c r="N227" i="248"/>
  <c r="I284" i="252"/>
  <c r="N284" i="252"/>
  <c r="I82" i="256"/>
  <c r="N82" i="256"/>
  <c r="I157" i="252"/>
  <c r="N157" i="252"/>
  <c r="Y140" i="241"/>
  <c r="N139" i="240"/>
  <c r="I139" i="240"/>
  <c r="Y253" i="245"/>
  <c r="N252" i="244"/>
  <c r="I252" i="244"/>
  <c r="Y111" i="249"/>
  <c r="N110" i="248"/>
  <c r="I110" i="248"/>
  <c r="I140" i="242"/>
  <c r="Y141" i="243"/>
  <c r="N140" i="242"/>
  <c r="I34" i="250"/>
  <c r="N34" i="250"/>
  <c r="N86" i="250"/>
  <c r="I86" i="250"/>
  <c r="I220" i="250"/>
  <c r="N220" i="250"/>
  <c r="N136" i="252"/>
  <c r="I136" i="252"/>
  <c r="I155" i="256"/>
  <c r="N155" i="256"/>
  <c r="Y82" i="245"/>
  <c r="I81" i="244"/>
  <c r="N81" i="244"/>
  <c r="Y110" i="245"/>
  <c r="I109" i="244"/>
  <c r="N109" i="244"/>
  <c r="Y54" i="245"/>
  <c r="I53" i="244"/>
  <c r="N53" i="244"/>
  <c r="I253" i="246"/>
  <c r="Y254" i="247"/>
  <c r="N253" i="246"/>
  <c r="I85" i="250"/>
  <c r="N85" i="250"/>
  <c r="Y166" i="249"/>
  <c r="I165" i="248"/>
  <c r="N165" i="248"/>
  <c r="I265" i="250"/>
  <c r="N265" i="250"/>
  <c r="N271" i="252"/>
  <c r="I271" i="252"/>
  <c r="I48" i="254"/>
  <c r="N48" i="254"/>
  <c r="I294" i="254"/>
  <c r="N294" i="254"/>
  <c r="I219" i="242"/>
  <c r="Y220" i="243"/>
  <c r="N219" i="242"/>
  <c r="Y121" i="245"/>
  <c r="I120" i="244"/>
  <c r="N120" i="244"/>
  <c r="Y139" i="249"/>
  <c r="N138" i="248"/>
  <c r="I138" i="248"/>
  <c r="N260" i="244"/>
  <c r="Y261" i="245"/>
  <c r="I260" i="244"/>
  <c r="Y249" i="249"/>
  <c r="I248" i="248"/>
  <c r="N248" i="248"/>
  <c r="N301" i="248"/>
  <c r="I301" i="248"/>
  <c r="Y302" i="249"/>
  <c r="I183" i="252"/>
  <c r="N183" i="252"/>
  <c r="I24" i="254"/>
  <c r="N24" i="254"/>
  <c r="I183" i="256"/>
  <c r="N183" i="256"/>
  <c r="N294" i="238"/>
  <c r="Y295" i="239"/>
  <c r="I294" i="238"/>
  <c r="Y258" i="243"/>
  <c r="N257" i="242"/>
  <c r="I257" i="242"/>
  <c r="Y67" i="243"/>
  <c r="I66" i="242"/>
  <c r="N66" i="242"/>
  <c r="I105" i="238"/>
  <c r="Y106" i="239"/>
  <c r="N105" i="238"/>
  <c r="Y43" i="239"/>
  <c r="I42" i="238"/>
  <c r="N42" i="238"/>
  <c r="I145" i="240"/>
  <c r="N145" i="240"/>
  <c r="Y146" i="241"/>
  <c r="N198" i="240"/>
  <c r="I198" i="240"/>
  <c r="Y199" i="241"/>
  <c r="N59" i="242"/>
  <c r="Y60" i="243"/>
  <c r="I59" i="242"/>
  <c r="Y24" i="239"/>
  <c r="N23" i="238"/>
  <c r="I23" i="238"/>
  <c r="Y105" i="239"/>
  <c r="I104" i="238"/>
  <c r="N104" i="238"/>
  <c r="I211" i="238"/>
  <c r="Y212" i="239"/>
  <c r="N211" i="238"/>
  <c r="Y38" i="243"/>
  <c r="N37" i="242"/>
  <c r="I37" i="242"/>
  <c r="N252" i="238"/>
  <c r="I252" i="238"/>
  <c r="Y253" i="239"/>
  <c r="N35" i="238"/>
  <c r="Y36" i="239"/>
  <c r="I35" i="238"/>
  <c r="Y93" i="239"/>
  <c r="I92" i="238"/>
  <c r="N92" i="238"/>
  <c r="N173" i="242"/>
  <c r="I173" i="242"/>
  <c r="Y174" i="243"/>
  <c r="Y154" i="239"/>
  <c r="N153" i="238"/>
  <c r="I153" i="238"/>
  <c r="I85" i="238"/>
  <c r="Y86" i="239"/>
  <c r="N85" i="238"/>
  <c r="Y262" i="241"/>
  <c r="N261" i="240"/>
  <c r="I261" i="240"/>
  <c r="Y187" i="243"/>
  <c r="I186" i="242"/>
  <c r="N186" i="242"/>
  <c r="Y84" i="247"/>
  <c r="I83" i="246"/>
  <c r="N83" i="246"/>
  <c r="N268" i="246"/>
  <c r="Y269" i="247"/>
  <c r="I268" i="246"/>
  <c r="Y202" i="241"/>
  <c r="I201" i="240"/>
  <c r="N201" i="240"/>
  <c r="I207" i="250"/>
  <c r="N207" i="250"/>
  <c r="I225" i="248"/>
  <c r="Y226" i="249"/>
  <c r="N225" i="248"/>
  <c r="N94" i="252"/>
  <c r="I94" i="252"/>
  <c r="I205" i="252"/>
  <c r="N205" i="252"/>
  <c r="N134" i="256"/>
  <c r="I134" i="256"/>
  <c r="N238" i="256"/>
  <c r="I238" i="256"/>
  <c r="I239" i="254"/>
  <c r="N239" i="254"/>
  <c r="Y177" i="247"/>
  <c r="N176" i="246"/>
  <c r="I176" i="246"/>
  <c r="N140" i="244"/>
  <c r="I140" i="244"/>
  <c r="Y141" i="245"/>
  <c r="Y116" i="249"/>
  <c r="N115" i="248"/>
  <c r="I115" i="248"/>
  <c r="Y108" i="245"/>
  <c r="I107" i="244"/>
  <c r="N107" i="244"/>
  <c r="N247" i="248"/>
  <c r="I247" i="248"/>
  <c r="Y248" i="249"/>
  <c r="N236" i="250"/>
  <c r="I236" i="250"/>
  <c r="I181" i="250"/>
  <c r="N181" i="250"/>
  <c r="I107" i="250"/>
  <c r="N107" i="250"/>
  <c r="N28" i="254"/>
  <c r="I28" i="254"/>
  <c r="I296" i="252"/>
  <c r="N296" i="252"/>
  <c r="N109" i="256"/>
  <c r="I109" i="256"/>
  <c r="I129" i="254"/>
  <c r="N129" i="254"/>
  <c r="Y125" i="243"/>
  <c r="N124" i="242"/>
  <c r="I124" i="242"/>
  <c r="Y81" i="249"/>
  <c r="I80" i="248"/>
  <c r="N80" i="248"/>
  <c r="N155" i="244"/>
  <c r="Y156" i="245"/>
  <c r="I155" i="244"/>
  <c r="Y208" i="241"/>
  <c r="I207" i="240"/>
  <c r="N207" i="240"/>
  <c r="I239" i="246"/>
  <c r="Y240" i="247"/>
  <c r="N239" i="246"/>
  <c r="I144" i="250"/>
  <c r="N144" i="250"/>
  <c r="N30" i="252"/>
  <c r="I30" i="252"/>
  <c r="N113" i="252"/>
  <c r="I113" i="252"/>
  <c r="I79" i="252"/>
  <c r="N79" i="252"/>
  <c r="N102" i="256"/>
  <c r="I102" i="256"/>
  <c r="N208" i="256"/>
  <c r="I208" i="256"/>
  <c r="I273" i="256"/>
  <c r="N273" i="256"/>
  <c r="N53" i="242"/>
  <c r="I53" i="242"/>
  <c r="Y54" i="243"/>
  <c r="N191" i="246"/>
  <c r="Y192" i="247"/>
  <c r="I191" i="246"/>
  <c r="Y33" i="249"/>
  <c r="N32" i="248"/>
  <c r="I32" i="248"/>
  <c r="Y211" i="247"/>
  <c r="N210" i="246"/>
  <c r="I210" i="246"/>
  <c r="N265" i="248"/>
  <c r="I265" i="248"/>
  <c r="Y266" i="249"/>
  <c r="N295" i="248"/>
  <c r="I295" i="248"/>
  <c r="Y296" i="249"/>
  <c r="N290" i="250"/>
  <c r="I290" i="250"/>
  <c r="I118" i="254"/>
  <c r="N118" i="254"/>
  <c r="N61" i="256"/>
  <c r="I61" i="256"/>
  <c r="Y41" i="245"/>
  <c r="N40" i="244"/>
  <c r="I40" i="244"/>
  <c r="Y120" i="247"/>
  <c r="I119" i="246"/>
  <c r="N119" i="246"/>
  <c r="Y232" i="241"/>
  <c r="I231" i="240"/>
  <c r="N231" i="240"/>
  <c r="Y253" i="249"/>
  <c r="N252" i="248"/>
  <c r="I252" i="248"/>
  <c r="I103" i="250"/>
  <c r="N103" i="250"/>
  <c r="Y184" i="249"/>
  <c r="I183" i="248"/>
  <c r="N183" i="248"/>
  <c r="I78" i="252"/>
  <c r="N78" i="252"/>
  <c r="N66" i="252"/>
  <c r="I66" i="252"/>
  <c r="I235" i="252"/>
  <c r="N235" i="252"/>
  <c r="I237" i="254"/>
  <c r="N237" i="254"/>
  <c r="N269" i="256"/>
  <c r="I269" i="256"/>
  <c r="N301" i="240"/>
  <c r="I301" i="240"/>
  <c r="Y302" i="241"/>
  <c r="N25" i="246"/>
  <c r="Y26" i="247"/>
  <c r="I25" i="246"/>
  <c r="Y137" i="249"/>
  <c r="N136" i="248"/>
  <c r="I136" i="248"/>
  <c r="N246" i="246"/>
  <c r="I246" i="246"/>
  <c r="Y247" i="247"/>
  <c r="I169" i="248"/>
  <c r="Y170" i="249"/>
  <c r="N169" i="248"/>
  <c r="N296" i="250"/>
  <c r="I296" i="250"/>
  <c r="I65" i="250"/>
  <c r="N65" i="250"/>
  <c r="I133" i="254"/>
  <c r="N133" i="254"/>
  <c r="N122" i="256"/>
  <c r="I122" i="256"/>
  <c r="Q100" i="147"/>
  <c r="R100" i="147"/>
  <c r="R62" i="147"/>
  <c r="Q62" i="147"/>
  <c r="R97" i="147"/>
  <c r="Q97" i="147"/>
  <c r="R19" i="147"/>
  <c r="Q19" i="147"/>
  <c r="Y143" i="239"/>
  <c r="N142" i="238"/>
  <c r="I142" i="238"/>
  <c r="Y34" i="243"/>
  <c r="N33" i="242"/>
  <c r="I33" i="242"/>
  <c r="Y25" i="243"/>
  <c r="N24" i="242"/>
  <c r="I24" i="242"/>
  <c r="Y87" i="241"/>
  <c r="I86" i="240"/>
  <c r="N86" i="240"/>
  <c r="Y122" i="243"/>
  <c r="N121" i="242"/>
  <c r="I121" i="242"/>
  <c r="Y289" i="245"/>
  <c r="I288" i="244"/>
  <c r="N288" i="244"/>
  <c r="Y276" i="239"/>
  <c r="I275" i="238"/>
  <c r="N275" i="238"/>
  <c r="N300" i="238"/>
  <c r="I300" i="238"/>
  <c r="Y301" i="239"/>
  <c r="N223" i="242"/>
  <c r="Y224" i="243"/>
  <c r="I223" i="242"/>
  <c r="N162" i="240"/>
  <c r="I162" i="240"/>
  <c r="Y163" i="241"/>
  <c r="Y168" i="239"/>
  <c r="N167" i="238"/>
  <c r="I167" i="238"/>
  <c r="Y297" i="239"/>
  <c r="N296" i="238"/>
  <c r="I296" i="238"/>
  <c r="Y239" i="243"/>
  <c r="I238" i="242"/>
  <c r="N238" i="242"/>
  <c r="Y81" i="245"/>
  <c r="N80" i="244"/>
  <c r="I80" i="244"/>
  <c r="I231" i="238"/>
  <c r="Y232" i="239"/>
  <c r="N231" i="238"/>
  <c r="I25" i="238"/>
  <c r="N25" i="238"/>
  <c r="Y26" i="239"/>
  <c r="N185" i="242"/>
  <c r="Y186" i="243"/>
  <c r="I185" i="242"/>
  <c r="Y268" i="249"/>
  <c r="N267" i="248"/>
  <c r="I267" i="248"/>
  <c r="Y37" i="243"/>
  <c r="I36" i="242"/>
  <c r="N36" i="242"/>
  <c r="N107" i="248"/>
  <c r="I107" i="248"/>
  <c r="Y108" i="249"/>
  <c r="N61" i="246"/>
  <c r="Y62" i="247"/>
  <c r="I61" i="246"/>
  <c r="Y112" i="241"/>
  <c r="I111" i="240"/>
  <c r="N111" i="240"/>
  <c r="I184" i="246"/>
  <c r="N184" i="246"/>
  <c r="Y185" i="247"/>
  <c r="N240" i="252"/>
  <c r="I240" i="252"/>
  <c r="N92" i="254"/>
  <c r="I92" i="254"/>
  <c r="N299" i="254"/>
  <c r="I299" i="254"/>
  <c r="I175" i="252"/>
  <c r="N175" i="252"/>
  <c r="N166" i="240"/>
  <c r="Y167" i="241"/>
  <c r="I166" i="240"/>
  <c r="Y55" i="245"/>
  <c r="I54" i="244"/>
  <c r="N54" i="244"/>
  <c r="Y159" i="247"/>
  <c r="I158" i="246"/>
  <c r="N158" i="246"/>
  <c r="N205" i="248"/>
  <c r="Y206" i="249"/>
  <c r="I205" i="248"/>
  <c r="Y269" i="245"/>
  <c r="N268" i="244"/>
  <c r="I268" i="244"/>
  <c r="Y257" i="247"/>
  <c r="N256" i="246"/>
  <c r="I256" i="246"/>
  <c r="I22" i="250"/>
  <c r="N22" i="250"/>
  <c r="Y244" i="249"/>
  <c r="N243" i="248"/>
  <c r="I243" i="248"/>
  <c r="N118" i="252"/>
  <c r="I118" i="252"/>
  <c r="I300" i="250"/>
  <c r="N300" i="250"/>
  <c r="I170" i="252"/>
  <c r="N170" i="252"/>
  <c r="N305" i="254"/>
  <c r="I305" i="254"/>
  <c r="I295" i="256"/>
  <c r="N295" i="256"/>
  <c r="N176" i="254"/>
  <c r="I176" i="254"/>
  <c r="Y210" i="245"/>
  <c r="N209" i="244"/>
  <c r="I209" i="244"/>
  <c r="I244" i="246"/>
  <c r="Y245" i="247"/>
  <c r="N244" i="246"/>
  <c r="N276" i="246"/>
  <c r="Y277" i="247"/>
  <c r="I276" i="246"/>
  <c r="Y220" i="247"/>
  <c r="I219" i="246"/>
  <c r="N219" i="246"/>
  <c r="I190" i="246"/>
  <c r="Y191" i="247"/>
  <c r="N190" i="246"/>
  <c r="N55" i="252"/>
  <c r="I55" i="252"/>
  <c r="I44" i="252"/>
  <c r="N44" i="252"/>
  <c r="I44" i="256"/>
  <c r="N44" i="256"/>
  <c r="I306" i="254"/>
  <c r="N306" i="254"/>
  <c r="N290" i="254"/>
  <c r="I290" i="254"/>
  <c r="I293" i="240"/>
  <c r="N293" i="240"/>
  <c r="Y294" i="241"/>
  <c r="N225" i="244"/>
  <c r="Y226" i="245"/>
  <c r="I225" i="244"/>
  <c r="I176" i="242"/>
  <c r="Y177" i="243"/>
  <c r="N176" i="242"/>
  <c r="Y181" i="249"/>
  <c r="N180" i="248"/>
  <c r="I180" i="248"/>
  <c r="I40" i="252"/>
  <c r="N40" i="252"/>
  <c r="I238" i="250"/>
  <c r="N238" i="250"/>
  <c r="I252" i="250"/>
  <c r="N252" i="250"/>
  <c r="I287" i="254"/>
  <c r="N287" i="254"/>
  <c r="I272" i="256"/>
  <c r="N272" i="256"/>
  <c r="Y173" i="243"/>
  <c r="I172" i="242"/>
  <c r="N172" i="242"/>
  <c r="Y180" i="249"/>
  <c r="I179" i="248"/>
  <c r="N179" i="248"/>
  <c r="I245" i="244"/>
  <c r="Y246" i="245"/>
  <c r="N245" i="244"/>
  <c r="N255" i="250"/>
  <c r="I255" i="250"/>
  <c r="N219" i="250"/>
  <c r="I219" i="250"/>
  <c r="I81" i="252"/>
  <c r="N81" i="252"/>
  <c r="N212" i="252"/>
  <c r="I212" i="252"/>
  <c r="I93" i="254"/>
  <c r="N93" i="254"/>
  <c r="N26" i="256"/>
  <c r="I26" i="256"/>
  <c r="N287" i="256"/>
  <c r="I287" i="256"/>
  <c r="I61" i="242"/>
  <c r="Y62" i="243"/>
  <c r="N61" i="242"/>
  <c r="Y39" i="247"/>
  <c r="I38" i="246"/>
  <c r="N38" i="246"/>
  <c r="Y153" i="249"/>
  <c r="N152" i="248"/>
  <c r="I152" i="248"/>
  <c r="N145" i="246"/>
  <c r="Y146" i="247"/>
  <c r="I145" i="246"/>
  <c r="Y28" i="249"/>
  <c r="I27" i="248"/>
  <c r="N27" i="248"/>
  <c r="N269" i="250"/>
  <c r="I269" i="250"/>
  <c r="N255" i="252"/>
  <c r="I255" i="252"/>
  <c r="N254" i="254"/>
  <c r="I254" i="254"/>
  <c r="I298" i="254"/>
  <c r="N298" i="254"/>
  <c r="Q165" i="147"/>
  <c r="R23" i="147"/>
  <c r="Q23" i="147"/>
  <c r="Q36" i="147"/>
  <c r="R18" i="147"/>
  <c r="Q18" i="147"/>
  <c r="Q125" i="147"/>
  <c r="Y220" i="239"/>
  <c r="N219" i="238"/>
  <c r="I219" i="238"/>
  <c r="N119" i="242"/>
  <c r="I119" i="242"/>
  <c r="Y120" i="243"/>
  <c r="Y182" i="243"/>
  <c r="N181" i="242"/>
  <c r="I181" i="242"/>
  <c r="Y278" i="239"/>
  <c r="I277" i="238"/>
  <c r="N277" i="238"/>
  <c r="N136" i="238"/>
  <c r="Y137" i="239"/>
  <c r="I136" i="238"/>
  <c r="N31" i="246"/>
  <c r="I31" i="246"/>
  <c r="Y32" i="247"/>
  <c r="Y65" i="241"/>
  <c r="N64" i="240"/>
  <c r="I64" i="240"/>
  <c r="Y33" i="239"/>
  <c r="I32" i="238"/>
  <c r="N32" i="238"/>
  <c r="Y245" i="243"/>
  <c r="N244" i="242"/>
  <c r="I244" i="242"/>
  <c r="N29" i="238"/>
  <c r="I29" i="238"/>
  <c r="Y30" i="239"/>
  <c r="Y51" i="241"/>
  <c r="N50" i="240"/>
  <c r="I50" i="240"/>
  <c r="N119" i="240"/>
  <c r="Y120" i="241"/>
  <c r="I119" i="240"/>
  <c r="Y295" i="241"/>
  <c r="N294" i="240"/>
  <c r="I294" i="240"/>
  <c r="I105" i="244"/>
  <c r="Y106" i="245"/>
  <c r="N105" i="244"/>
  <c r="I181" i="238"/>
  <c r="Y182" i="239"/>
  <c r="N181" i="238"/>
  <c r="Y291" i="241"/>
  <c r="I290" i="240"/>
  <c r="N290" i="240"/>
  <c r="Y59" i="245"/>
  <c r="N58" i="244"/>
  <c r="I58" i="244"/>
  <c r="Y257" i="245"/>
  <c r="Q17" i="245" s="1"/>
  <c r="N256" i="244"/>
  <c r="I256" i="244"/>
  <c r="Y87" i="247"/>
  <c r="I86" i="246"/>
  <c r="N86" i="246"/>
  <c r="Y271" i="249"/>
  <c r="N270" i="248"/>
  <c r="I270" i="248"/>
  <c r="I87" i="250"/>
  <c r="N87" i="250"/>
  <c r="I94" i="246"/>
  <c r="Y95" i="247"/>
  <c r="N94" i="246"/>
  <c r="I233" i="252"/>
  <c r="N233" i="252"/>
  <c r="N285" i="254"/>
  <c r="I285" i="254"/>
  <c r="I277" i="256"/>
  <c r="N277" i="256"/>
  <c r="I303" i="256"/>
  <c r="N303" i="256"/>
  <c r="N210" i="256"/>
  <c r="I210" i="256"/>
  <c r="Y217" i="243"/>
  <c r="I216" i="242"/>
  <c r="N216" i="242"/>
  <c r="Y167" i="249"/>
  <c r="N166" i="248"/>
  <c r="I166" i="248"/>
  <c r="I291" i="246"/>
  <c r="Y292" i="247"/>
  <c r="N291" i="246"/>
  <c r="I137" i="244"/>
  <c r="Y138" i="245"/>
  <c r="N137" i="244"/>
  <c r="Y165" i="247"/>
  <c r="N164" i="246"/>
  <c r="I164" i="246"/>
  <c r="I157" i="248"/>
  <c r="N157" i="248"/>
  <c r="Y158" i="249"/>
  <c r="I143" i="250"/>
  <c r="N143" i="250"/>
  <c r="N74" i="254"/>
  <c r="I74" i="254"/>
  <c r="I29" i="254"/>
  <c r="N29" i="254"/>
  <c r="N145" i="256"/>
  <c r="I145" i="256"/>
  <c r="N61" i="254"/>
  <c r="I61" i="254"/>
  <c r="Y243" i="243"/>
  <c r="I242" i="242"/>
  <c r="N242" i="242"/>
  <c r="Y44" i="245"/>
  <c r="I43" i="244"/>
  <c r="N43" i="244"/>
  <c r="Y136" i="241"/>
  <c r="I135" i="240"/>
  <c r="N135" i="240"/>
  <c r="N142" i="250"/>
  <c r="I142" i="250"/>
  <c r="I70" i="250"/>
  <c r="N70" i="250"/>
  <c r="Y247" i="249"/>
  <c r="N246" i="248"/>
  <c r="I246" i="248"/>
  <c r="N88" i="252"/>
  <c r="I88" i="252"/>
  <c r="I4" i="254"/>
  <c r="C513" i="59" s="1"/>
  <c r="N4" i="254"/>
  <c r="I174" i="254"/>
  <c r="N174" i="254"/>
  <c r="I129" i="256"/>
  <c r="N129" i="256"/>
  <c r="N143" i="256"/>
  <c r="I143" i="256"/>
  <c r="Y68" i="243"/>
  <c r="I67" i="242"/>
  <c r="N67" i="242"/>
  <c r="N127" i="246"/>
  <c r="Y128" i="247"/>
  <c r="I127" i="246"/>
  <c r="N96" i="246"/>
  <c r="Y97" i="247"/>
  <c r="I96" i="246"/>
  <c r="N24" i="246"/>
  <c r="Y25" i="247"/>
  <c r="I24" i="246"/>
  <c r="N259" i="250"/>
  <c r="I259" i="250"/>
  <c r="N261" i="250"/>
  <c r="I261" i="250"/>
  <c r="I270" i="250"/>
  <c r="N270" i="250"/>
  <c r="N78" i="254"/>
  <c r="I78" i="254"/>
  <c r="I47" i="254"/>
  <c r="N47" i="254"/>
  <c r="N233" i="242"/>
  <c r="I233" i="242"/>
  <c r="Y234" i="243"/>
  <c r="Y136" i="247"/>
  <c r="I135" i="246"/>
  <c r="N135" i="246"/>
  <c r="Y52" i="241"/>
  <c r="I51" i="240"/>
  <c r="N51" i="240"/>
  <c r="Y48" i="247"/>
  <c r="I47" i="246"/>
  <c r="N47" i="246"/>
  <c r="I248" i="250"/>
  <c r="N248" i="250"/>
  <c r="I257" i="250"/>
  <c r="N257" i="250"/>
  <c r="N190" i="250"/>
  <c r="I190" i="250"/>
  <c r="N261" i="252"/>
  <c r="I261" i="252"/>
  <c r="N281" i="252"/>
  <c r="I281" i="252"/>
  <c r="N91" i="254"/>
  <c r="I91" i="254"/>
  <c r="N196" i="256"/>
  <c r="I196" i="256"/>
  <c r="N132" i="240"/>
  <c r="Y133" i="241"/>
  <c r="I132" i="240"/>
  <c r="Y81" i="247"/>
  <c r="N80" i="246"/>
  <c r="I80" i="246"/>
  <c r="Y178" i="247"/>
  <c r="N177" i="246"/>
  <c r="I177" i="246"/>
  <c r="Y42" i="247"/>
  <c r="I41" i="246"/>
  <c r="N41" i="246"/>
  <c r="N111" i="250"/>
  <c r="I111" i="250"/>
  <c r="N56" i="250"/>
  <c r="I56" i="250"/>
  <c r="N82" i="252"/>
  <c r="I82" i="252"/>
  <c r="I159" i="254"/>
  <c r="N159" i="254"/>
  <c r="N207" i="254"/>
  <c r="I207" i="254"/>
  <c r="I301" i="256"/>
  <c r="N301" i="256"/>
  <c r="Q146" i="147"/>
  <c r="R66" i="147"/>
  <c r="Q66" i="147"/>
  <c r="Q9" i="147"/>
  <c r="Q127" i="147"/>
  <c r="Y127" i="239"/>
  <c r="I126" i="238"/>
  <c r="N126" i="238"/>
  <c r="I206" i="240"/>
  <c r="Y207" i="241"/>
  <c r="N206" i="240"/>
  <c r="N57" i="242"/>
  <c r="Y58" i="243"/>
  <c r="I57" i="242"/>
  <c r="N23" i="242"/>
  <c r="Y24" i="243"/>
  <c r="I23" i="242"/>
  <c r="Y229" i="239"/>
  <c r="N228" i="238"/>
  <c r="I228" i="238"/>
  <c r="Y255" i="241"/>
  <c r="I254" i="240"/>
  <c r="N254" i="240"/>
  <c r="N266" i="244"/>
  <c r="I266" i="244"/>
  <c r="Y267" i="245"/>
  <c r="Y212" i="243"/>
  <c r="I211" i="242"/>
  <c r="N211" i="242"/>
  <c r="Y71" i="239"/>
  <c r="N70" i="238"/>
  <c r="I70" i="238"/>
  <c r="N270" i="238"/>
  <c r="I270" i="238"/>
  <c r="Y271" i="239"/>
  <c r="Y302" i="243"/>
  <c r="I301" i="242"/>
  <c r="N301" i="242"/>
  <c r="I26" i="240"/>
  <c r="Y27" i="241"/>
  <c r="N26" i="240"/>
  <c r="Y49" i="239"/>
  <c r="N48" i="238"/>
  <c r="I48" i="238"/>
  <c r="N71" i="238"/>
  <c r="Y72" i="239"/>
  <c r="I71" i="238"/>
  <c r="Y147" i="239"/>
  <c r="I146" i="238"/>
  <c r="N146" i="238"/>
  <c r="Y133" i="249"/>
  <c r="N132" i="248"/>
  <c r="I132" i="248"/>
  <c r="Y35" i="243"/>
  <c r="I34" i="242"/>
  <c r="N34" i="242"/>
  <c r="Y26" i="241"/>
  <c r="N25" i="240"/>
  <c r="I25" i="240"/>
  <c r="N55" i="240"/>
  <c r="I55" i="240"/>
  <c r="Y56" i="241"/>
  <c r="N27" i="242"/>
  <c r="Y28" i="243"/>
  <c r="I27" i="242"/>
  <c r="Y97" i="245"/>
  <c r="N96" i="244"/>
  <c r="I96" i="244"/>
  <c r="Y148" i="247"/>
  <c r="I147" i="246"/>
  <c r="N147" i="246"/>
  <c r="N193" i="246"/>
  <c r="I193" i="246"/>
  <c r="Y194" i="247"/>
  <c r="Y126" i="249"/>
  <c r="I125" i="248"/>
  <c r="N125" i="248"/>
  <c r="I251" i="244"/>
  <c r="Y252" i="245"/>
  <c r="N251" i="244"/>
  <c r="I213" i="250"/>
  <c r="N213" i="250"/>
  <c r="I225" i="250"/>
  <c r="N225" i="250"/>
  <c r="I117" i="252"/>
  <c r="N117" i="252"/>
  <c r="I206" i="252"/>
  <c r="N206" i="252"/>
  <c r="I246" i="254"/>
  <c r="N246" i="254"/>
  <c r="I161" i="254"/>
  <c r="N161" i="254"/>
  <c r="N283" i="256"/>
  <c r="I283" i="256"/>
  <c r="Y248" i="243"/>
  <c r="I247" i="242"/>
  <c r="N247" i="242"/>
  <c r="Y153" i="247"/>
  <c r="N152" i="246"/>
  <c r="I152" i="246"/>
  <c r="I80" i="242"/>
  <c r="Y81" i="243"/>
  <c r="N80" i="242"/>
  <c r="Y44" i="249"/>
  <c r="N43" i="248"/>
  <c r="I43" i="248"/>
  <c r="N242" i="250"/>
  <c r="I242" i="250"/>
  <c r="I28" i="246"/>
  <c r="Y29" i="247"/>
  <c r="N28" i="246"/>
  <c r="I53" i="250"/>
  <c r="N53" i="250"/>
  <c r="N136" i="254"/>
  <c r="I136" i="254"/>
  <c r="I242" i="252"/>
  <c r="N242" i="252"/>
  <c r="I250" i="254"/>
  <c r="N250" i="254"/>
  <c r="N288" i="256"/>
  <c r="I288" i="256"/>
  <c r="Y206" i="241"/>
  <c r="I205" i="240"/>
  <c r="N205" i="240"/>
  <c r="Y37" i="247"/>
  <c r="N36" i="246"/>
  <c r="I36" i="246"/>
  <c r="Y74" i="245"/>
  <c r="I73" i="244"/>
  <c r="N73" i="244"/>
  <c r="Y154" i="241"/>
  <c r="I153" i="240"/>
  <c r="N153" i="240"/>
  <c r="I131" i="246"/>
  <c r="N131" i="246"/>
  <c r="Y132" i="247"/>
  <c r="I247" i="250"/>
  <c r="N247" i="250"/>
  <c r="I244" i="252"/>
  <c r="N244" i="252"/>
  <c r="I98" i="256"/>
  <c r="N98" i="256"/>
  <c r="I39" i="256"/>
  <c r="N39" i="256"/>
  <c r="N63" i="254"/>
  <c r="I63" i="254"/>
  <c r="Y179" i="243"/>
  <c r="I178" i="242"/>
  <c r="N178" i="242"/>
  <c r="N231" i="246"/>
  <c r="Y232" i="247"/>
  <c r="I231" i="246"/>
  <c r="Y172" i="247"/>
  <c r="I171" i="246"/>
  <c r="N171" i="246"/>
  <c r="Y100" i="247"/>
  <c r="I99" i="246"/>
  <c r="N99" i="246"/>
  <c r="N178" i="248"/>
  <c r="Y179" i="249"/>
  <c r="I178" i="248"/>
  <c r="I257" i="248"/>
  <c r="N257" i="248"/>
  <c r="Y258" i="249"/>
  <c r="I185" i="250"/>
  <c r="N185" i="250"/>
  <c r="N182" i="254"/>
  <c r="I182" i="254"/>
  <c r="I292" i="254"/>
  <c r="N292" i="254"/>
  <c r="N131" i="242"/>
  <c r="Y132" i="243"/>
  <c r="I131" i="242"/>
  <c r="Y36" i="247"/>
  <c r="N35" i="246"/>
  <c r="I35" i="246"/>
  <c r="Y217" i="245"/>
  <c r="N216" i="244"/>
  <c r="I216" i="244"/>
  <c r="I101" i="244"/>
  <c r="N101" i="244"/>
  <c r="Y102" i="245"/>
  <c r="N233" i="248"/>
  <c r="Y234" i="249"/>
  <c r="I233" i="248"/>
  <c r="I293" i="250"/>
  <c r="N293" i="250"/>
  <c r="Y306" i="249"/>
  <c r="N305" i="248"/>
  <c r="I305" i="248"/>
  <c r="I234" i="250"/>
  <c r="N234" i="250"/>
  <c r="I290" i="252"/>
  <c r="N290" i="252"/>
  <c r="I258" i="254"/>
  <c r="N258" i="254"/>
  <c r="N203" i="240"/>
  <c r="I203" i="240"/>
  <c r="Y204" i="241"/>
  <c r="N254" i="244"/>
  <c r="I254" i="244"/>
  <c r="Y255" i="245"/>
  <c r="I146" i="242"/>
  <c r="Y147" i="243"/>
  <c r="N146" i="242"/>
  <c r="N217" i="246"/>
  <c r="Y218" i="247"/>
  <c r="I217" i="246"/>
  <c r="Y64" i="249"/>
  <c r="I63" i="248"/>
  <c r="N63" i="248"/>
  <c r="N32" i="254"/>
  <c r="I32" i="254"/>
  <c r="N30" i="256"/>
  <c r="I30" i="256"/>
  <c r="N222" i="256"/>
  <c r="I222" i="256"/>
  <c r="Y204" i="239"/>
  <c r="N203" i="238"/>
  <c r="I203" i="238"/>
  <c r="N126" i="240"/>
  <c r="I126" i="240"/>
  <c r="Y127" i="241"/>
  <c r="Y235" i="239"/>
  <c r="I234" i="238"/>
  <c r="N234" i="238"/>
  <c r="Y270" i="241"/>
  <c r="N269" i="240"/>
  <c r="I269" i="240"/>
  <c r="Y99" i="245"/>
  <c r="N98" i="244"/>
  <c r="I98" i="244"/>
  <c r="Y121" i="239"/>
  <c r="N120" i="238"/>
  <c r="I120" i="238"/>
  <c r="Y119" i="243"/>
  <c r="N118" i="242"/>
  <c r="I118" i="242"/>
  <c r="I115" i="238"/>
  <c r="Y116" i="239"/>
  <c r="N115" i="238"/>
  <c r="N100" i="244"/>
  <c r="Y101" i="245"/>
  <c r="I100" i="244"/>
  <c r="Y60" i="239"/>
  <c r="N59" i="238"/>
  <c r="I59" i="238"/>
  <c r="N82" i="238"/>
  <c r="Y83" i="239"/>
  <c r="I82" i="238"/>
  <c r="Y165" i="239"/>
  <c r="I164" i="238"/>
  <c r="N164" i="238"/>
  <c r="N241" i="240"/>
  <c r="Y242" i="241"/>
  <c r="I241" i="240"/>
  <c r="N138" i="240"/>
  <c r="Y139" i="241"/>
  <c r="I138" i="240"/>
  <c r="N77" i="242"/>
  <c r="Y78" i="243"/>
  <c r="I77" i="242"/>
  <c r="Y290" i="239"/>
  <c r="I289" i="238"/>
  <c r="N289" i="238"/>
  <c r="Y250" i="241"/>
  <c r="N249" i="240"/>
  <c r="I249" i="240"/>
  <c r="Y199" i="247"/>
  <c r="I198" i="246"/>
  <c r="N198" i="246"/>
  <c r="Y217" i="249"/>
  <c r="N216" i="248"/>
  <c r="I216" i="248"/>
  <c r="N224" i="244"/>
  <c r="I224" i="244"/>
  <c r="Y225" i="245"/>
  <c r="N49" i="246"/>
  <c r="Y50" i="247"/>
  <c r="I49" i="246"/>
  <c r="N191" i="248"/>
  <c r="Y192" i="249"/>
  <c r="I191" i="248"/>
  <c r="I130" i="246"/>
  <c r="Y131" i="247"/>
  <c r="N130" i="246"/>
  <c r="N279" i="252"/>
  <c r="I279" i="252"/>
  <c r="I56" i="252"/>
  <c r="N56" i="252"/>
  <c r="I23" i="256"/>
  <c r="N23" i="256"/>
  <c r="I148" i="256"/>
  <c r="N148" i="256"/>
  <c r="I255" i="256"/>
  <c r="N255" i="256"/>
  <c r="I101" i="254"/>
  <c r="N101" i="254"/>
  <c r="Y65" i="243"/>
  <c r="I64" i="242"/>
  <c r="N64" i="242"/>
  <c r="Y105" i="249"/>
  <c r="N104" i="248"/>
  <c r="I104" i="248"/>
  <c r="I292" i="240"/>
  <c r="Y293" i="241"/>
  <c r="N292" i="240"/>
  <c r="I83" i="244"/>
  <c r="N83" i="244"/>
  <c r="Y84" i="245"/>
  <c r="Y110" i="249"/>
  <c r="N109" i="248"/>
  <c r="I109" i="248"/>
  <c r="I76" i="250"/>
  <c r="N76" i="250"/>
  <c r="N152" i="250"/>
  <c r="I152" i="250"/>
  <c r="I246" i="250"/>
  <c r="N246" i="250"/>
  <c r="N95" i="252"/>
  <c r="I95" i="252"/>
  <c r="N80" i="254"/>
  <c r="I80" i="254"/>
  <c r="I53" i="254"/>
  <c r="N53" i="254"/>
  <c r="N169" i="256"/>
  <c r="I169" i="256"/>
  <c r="Y23" i="245"/>
  <c r="N22" i="244"/>
  <c r="I22" i="244"/>
  <c r="N290" i="244"/>
  <c r="I290" i="244"/>
  <c r="Y291" i="245"/>
  <c r="Y195" i="247"/>
  <c r="I194" i="246"/>
  <c r="N194" i="246"/>
  <c r="Y171" i="247"/>
  <c r="N170" i="246"/>
  <c r="I170" i="246"/>
  <c r="I105" i="250"/>
  <c r="N105" i="250"/>
  <c r="I136" i="246"/>
  <c r="Y137" i="247"/>
  <c r="N136" i="246"/>
  <c r="N239" i="250"/>
  <c r="I239" i="250"/>
  <c r="N158" i="254"/>
  <c r="I158" i="254"/>
  <c r="I120" i="254"/>
  <c r="N120" i="254"/>
  <c r="I46" i="256"/>
  <c r="N46" i="256"/>
  <c r="N291" i="254"/>
  <c r="I291" i="254"/>
  <c r="N72" i="240"/>
  <c r="Y73" i="241"/>
  <c r="I72" i="240"/>
  <c r="N219" i="244"/>
  <c r="I219" i="244"/>
  <c r="Y220" i="245"/>
  <c r="Y147" i="247"/>
  <c r="I146" i="246"/>
  <c r="N146" i="246"/>
  <c r="I138" i="246"/>
  <c r="Y139" i="247"/>
  <c r="N138" i="246"/>
  <c r="I43" i="250"/>
  <c r="N43" i="250"/>
  <c r="N273" i="250"/>
  <c r="I273" i="250"/>
  <c r="I203" i="250"/>
  <c r="N203" i="250"/>
  <c r="I226" i="254"/>
  <c r="N226" i="254"/>
  <c r="N38" i="256"/>
  <c r="I38" i="256"/>
  <c r="N264" i="256"/>
  <c r="I264" i="256"/>
  <c r="N175" i="246"/>
  <c r="I175" i="246"/>
  <c r="Y176" i="247"/>
  <c r="Y196" i="241"/>
  <c r="I195" i="240"/>
  <c r="N195" i="240"/>
  <c r="Y113" i="249"/>
  <c r="I112" i="248"/>
  <c r="N112" i="248"/>
  <c r="Y235" i="249"/>
  <c r="N234" i="248"/>
  <c r="I234" i="248"/>
  <c r="I118" i="250"/>
  <c r="N118" i="250"/>
  <c r="N246" i="252"/>
  <c r="I246" i="252"/>
  <c r="N37" i="254"/>
  <c r="I37" i="254"/>
  <c r="I142" i="256"/>
  <c r="N142" i="256"/>
  <c r="I257" i="254"/>
  <c r="N257" i="254"/>
  <c r="Y100" i="245"/>
  <c r="I99" i="244"/>
  <c r="N99" i="244"/>
  <c r="Y72" i="249"/>
  <c r="N71" i="248"/>
  <c r="I71" i="248"/>
  <c r="I56" i="242"/>
  <c r="Y57" i="243"/>
  <c r="N56" i="242"/>
  <c r="N133" i="250"/>
  <c r="I133" i="250"/>
  <c r="I275" i="246"/>
  <c r="N275" i="246"/>
  <c r="Y276" i="247"/>
  <c r="I201" i="252"/>
  <c r="N201" i="252"/>
  <c r="N27" i="254"/>
  <c r="I27" i="254"/>
  <c r="N168" i="254"/>
  <c r="I168" i="254"/>
  <c r="N49" i="256"/>
  <c r="I49" i="256"/>
  <c r="R15" i="147"/>
  <c r="Q15" i="147"/>
  <c r="R90" i="147"/>
  <c r="Q90" i="147"/>
  <c r="R58" i="147"/>
  <c r="Q58" i="147"/>
  <c r="Q41" i="147"/>
  <c r="I306" i="240"/>
  <c r="Y307" i="241"/>
  <c r="N306" i="240"/>
  <c r="Y31" i="243"/>
  <c r="I30" i="242"/>
  <c r="N30" i="242"/>
  <c r="I90" i="238"/>
  <c r="Y91" i="239"/>
  <c r="N90" i="238"/>
  <c r="Y137" i="241"/>
  <c r="N136" i="240"/>
  <c r="I136" i="240"/>
  <c r="Y211" i="243"/>
  <c r="I210" i="242"/>
  <c r="N210" i="242"/>
  <c r="Y265" i="239"/>
  <c r="N264" i="238"/>
  <c r="I264" i="238"/>
  <c r="I98" i="240"/>
  <c r="N98" i="240"/>
  <c r="Y99" i="241"/>
  <c r="N259" i="240"/>
  <c r="Y260" i="241"/>
  <c r="I259" i="240"/>
  <c r="I123" i="244"/>
  <c r="Y124" i="245"/>
  <c r="N123" i="244"/>
  <c r="Y303" i="239"/>
  <c r="I302" i="238"/>
  <c r="N302" i="238"/>
  <c r="I37" i="240"/>
  <c r="Y38" i="241"/>
  <c r="N37" i="240"/>
  <c r="I168" i="238"/>
  <c r="Y169" i="239"/>
  <c r="N168" i="238"/>
  <c r="N300" i="240"/>
  <c r="I300" i="240"/>
  <c r="Y301" i="241"/>
  <c r="Y157" i="243"/>
  <c r="N156" i="242"/>
  <c r="I156" i="242"/>
  <c r="Y118" i="239"/>
  <c r="N117" i="238"/>
  <c r="I117" i="238"/>
  <c r="N295" i="238"/>
  <c r="Y296" i="239"/>
  <c r="I295" i="238"/>
  <c r="N214" i="240"/>
  <c r="Y215" i="241"/>
  <c r="I214" i="240"/>
  <c r="Y121" i="243"/>
  <c r="N120" i="242"/>
  <c r="I120" i="242"/>
  <c r="Y184" i="247"/>
  <c r="I183" i="246"/>
  <c r="N183" i="246"/>
  <c r="I133" i="244"/>
  <c r="N133" i="244"/>
  <c r="Y134" i="245"/>
  <c r="Y184" i="241"/>
  <c r="I183" i="240"/>
  <c r="N183" i="240"/>
  <c r="I189" i="250"/>
  <c r="N189" i="250"/>
  <c r="I207" i="248"/>
  <c r="Y208" i="249"/>
  <c r="N207" i="248"/>
  <c r="N53" i="252"/>
  <c r="I53" i="252"/>
  <c r="N213" i="254"/>
  <c r="I213" i="254"/>
  <c r="N108" i="256"/>
  <c r="I108" i="256"/>
  <c r="N220" i="256"/>
  <c r="I220" i="256"/>
  <c r="I203" i="254"/>
  <c r="N203" i="254"/>
  <c r="N91" i="246"/>
  <c r="Y92" i="247"/>
  <c r="I91" i="246"/>
  <c r="Y287" i="245"/>
  <c r="I286" i="244"/>
  <c r="N286" i="244"/>
  <c r="Y56" i="245"/>
  <c r="I55" i="244"/>
  <c r="N55" i="244"/>
  <c r="N207" i="246"/>
  <c r="Y208" i="247"/>
  <c r="I207" i="246"/>
  <c r="I27" i="250"/>
  <c r="N27" i="250"/>
  <c r="I171" i="250"/>
  <c r="N171" i="250"/>
  <c r="I176" i="252"/>
  <c r="N176" i="252"/>
  <c r="I89" i="250"/>
  <c r="N89" i="250"/>
  <c r="N269" i="252"/>
  <c r="I269" i="252"/>
  <c r="I278" i="252"/>
  <c r="N278" i="252"/>
  <c r="N91" i="256"/>
  <c r="I91" i="256"/>
  <c r="I302" i="256"/>
  <c r="N302" i="256"/>
  <c r="I189" i="242"/>
  <c r="Y190" i="243"/>
  <c r="N189" i="242"/>
  <c r="Y152" i="249"/>
  <c r="N151" i="248"/>
  <c r="I151" i="248"/>
  <c r="Y82" i="241"/>
  <c r="I81" i="240"/>
  <c r="N81" i="240"/>
  <c r="I293" i="244"/>
  <c r="Y294" i="245"/>
  <c r="N293" i="244"/>
  <c r="I195" i="250"/>
  <c r="N195" i="250"/>
  <c r="I283" i="252"/>
  <c r="N283" i="252"/>
  <c r="N206" i="254"/>
  <c r="I206" i="254"/>
  <c r="I270" i="254"/>
  <c r="N270" i="254"/>
  <c r="N279" i="254"/>
  <c r="I279" i="254"/>
  <c r="Y299" i="243"/>
  <c r="N298" i="242"/>
  <c r="I298" i="242"/>
  <c r="I133" i="248"/>
  <c r="Y134" i="249"/>
  <c r="N133" i="248"/>
  <c r="I249" i="242"/>
  <c r="N249" i="242"/>
  <c r="Y250" i="243"/>
  <c r="I228" i="246"/>
  <c r="N228" i="246"/>
  <c r="Y229" i="247"/>
  <c r="I199" i="248"/>
  <c r="Y200" i="249"/>
  <c r="N199" i="248"/>
  <c r="N194" i="250"/>
  <c r="I194" i="250"/>
  <c r="I186" i="252"/>
  <c r="N186" i="252"/>
  <c r="I82" i="254"/>
  <c r="N82" i="254"/>
  <c r="N43" i="256"/>
  <c r="I43" i="256"/>
  <c r="Y261" i="247"/>
  <c r="N260" i="246"/>
  <c r="I260" i="246"/>
  <c r="N65" i="246"/>
  <c r="I65" i="246"/>
  <c r="Y66" i="247"/>
  <c r="Y213" i="245"/>
  <c r="N212" i="244"/>
  <c r="I212" i="244"/>
  <c r="I193" i="250"/>
  <c r="N193" i="250"/>
  <c r="N28" i="250"/>
  <c r="I28" i="250"/>
  <c r="N165" i="252"/>
  <c r="I165" i="252"/>
  <c r="I62" i="252"/>
  <c r="N62" i="252"/>
  <c r="N281" i="254"/>
  <c r="I281" i="254"/>
  <c r="I99" i="256"/>
  <c r="N99" i="256"/>
  <c r="Y127" i="245"/>
  <c r="I126" i="244"/>
  <c r="N126" i="244"/>
  <c r="N303" i="244"/>
  <c r="I303" i="244"/>
  <c r="Y304" i="245"/>
  <c r="Y103" i="249"/>
  <c r="N102" i="248"/>
  <c r="I102" i="248"/>
  <c r="Y162" i="247"/>
  <c r="N161" i="246"/>
  <c r="I161" i="246"/>
  <c r="I4" i="252"/>
  <c r="C512" i="59" s="1"/>
  <c r="N4" i="252"/>
  <c r="N110" i="250"/>
  <c r="I110" i="250"/>
  <c r="N298" i="252"/>
  <c r="I298" i="252"/>
  <c r="I167" i="252"/>
  <c r="N167" i="252"/>
  <c r="Y114" i="239"/>
  <c r="N113" i="238"/>
  <c r="I113" i="238"/>
  <c r="Y99" i="239"/>
  <c r="I98" i="238"/>
  <c r="N98" i="238"/>
  <c r="N260" i="242"/>
  <c r="I260" i="242"/>
  <c r="Y261" i="243"/>
  <c r="I216" i="238"/>
  <c r="Y217" i="239"/>
  <c r="N216" i="238"/>
  <c r="I114" i="238"/>
  <c r="Y115" i="239"/>
  <c r="N114" i="238"/>
  <c r="N35" i="242"/>
  <c r="Y36" i="243"/>
  <c r="I35" i="242"/>
  <c r="Y150" i="245"/>
  <c r="I149" i="244"/>
  <c r="N149" i="244"/>
  <c r="I170" i="244"/>
  <c r="Y171" i="245"/>
  <c r="N170" i="244"/>
  <c r="N39" i="238"/>
  <c r="Y40" i="239"/>
  <c r="I39" i="238"/>
  <c r="Y213" i="239"/>
  <c r="I212" i="238"/>
  <c r="N212" i="238"/>
  <c r="N102" i="240"/>
  <c r="I102" i="240"/>
  <c r="Y103" i="241"/>
  <c r="N284" i="242"/>
  <c r="Y285" i="243"/>
  <c r="I284" i="242"/>
  <c r="Y157" i="239"/>
  <c r="N156" i="238"/>
  <c r="I156" i="238"/>
  <c r="N107" i="238"/>
  <c r="I107" i="238"/>
  <c r="Y108" i="239"/>
  <c r="Y201" i="239"/>
  <c r="I200" i="238"/>
  <c r="N200" i="238"/>
  <c r="I69" i="244"/>
  <c r="Y70" i="245"/>
  <c r="N69" i="244"/>
  <c r="I185" i="240"/>
  <c r="Y186" i="241"/>
  <c r="N185" i="240"/>
  <c r="I157" i="238"/>
  <c r="Y158" i="239"/>
  <c r="N157" i="238"/>
  <c r="N136" i="244"/>
  <c r="Y137" i="245"/>
  <c r="I136" i="244"/>
  <c r="Y269" i="243"/>
  <c r="N268" i="242"/>
  <c r="I268" i="242"/>
  <c r="Y48" i="249"/>
  <c r="I47" i="248"/>
  <c r="N47" i="248"/>
  <c r="Y150" i="247"/>
  <c r="N149" i="246"/>
  <c r="I149" i="246"/>
  <c r="N120" i="250"/>
  <c r="I120" i="250"/>
  <c r="N301" i="252"/>
  <c r="I301" i="252"/>
  <c r="N79" i="254"/>
  <c r="I79" i="254"/>
  <c r="I192" i="254"/>
  <c r="N192" i="254"/>
  <c r="I76" i="256"/>
  <c r="N76" i="256"/>
  <c r="I206" i="256"/>
  <c r="N206" i="256"/>
  <c r="I297" i="256"/>
  <c r="N297" i="256"/>
  <c r="N204" i="240"/>
  <c r="Y205" i="241"/>
  <c r="I204" i="240"/>
  <c r="Y78" i="247"/>
  <c r="I77" i="246"/>
  <c r="N77" i="246"/>
  <c r="Y187" i="249"/>
  <c r="N186" i="248"/>
  <c r="I186" i="248"/>
  <c r="N229" i="244"/>
  <c r="Y230" i="245"/>
  <c r="I229" i="244"/>
  <c r="Y96" i="249"/>
  <c r="I95" i="248"/>
  <c r="N95" i="248"/>
  <c r="N241" i="250"/>
  <c r="I241" i="250"/>
  <c r="N271" i="248"/>
  <c r="I271" i="248"/>
  <c r="Y272" i="249"/>
  <c r="I215" i="250"/>
  <c r="N215" i="250"/>
  <c r="N58" i="252"/>
  <c r="I58" i="252"/>
  <c r="I156" i="254"/>
  <c r="N156" i="254"/>
  <c r="I259" i="256"/>
  <c r="N259" i="256"/>
  <c r="Y215" i="243"/>
  <c r="I214" i="242"/>
  <c r="N214" i="242"/>
  <c r="N55" i="246"/>
  <c r="Y56" i="247"/>
  <c r="I55" i="246"/>
  <c r="N283" i="244"/>
  <c r="I283" i="244"/>
  <c r="Y284" i="245"/>
  <c r="N43" i="246"/>
  <c r="Y44" i="247"/>
  <c r="I43" i="246"/>
  <c r="Y198" i="249"/>
  <c r="N197" i="248"/>
  <c r="I197" i="248"/>
  <c r="I45" i="252"/>
  <c r="N45" i="252"/>
  <c r="N162" i="252"/>
  <c r="I162" i="252"/>
  <c r="N114" i="254"/>
  <c r="I114" i="254"/>
  <c r="I302" i="252"/>
  <c r="N302" i="252"/>
  <c r="N140" i="256"/>
  <c r="I140" i="256"/>
  <c r="N50" i="254"/>
  <c r="I50" i="254"/>
  <c r="I260" i="256"/>
  <c r="N260" i="256"/>
  <c r="Y64" i="245"/>
  <c r="I63" i="244"/>
  <c r="N63" i="244"/>
  <c r="Y280" i="249"/>
  <c r="I279" i="248"/>
  <c r="N279" i="248"/>
  <c r="I244" i="240"/>
  <c r="Y245" i="241"/>
  <c r="N244" i="240"/>
  <c r="N48" i="246"/>
  <c r="Y49" i="247"/>
  <c r="I48" i="246"/>
  <c r="I159" i="250"/>
  <c r="N159" i="250"/>
  <c r="N104" i="250"/>
  <c r="I104" i="250"/>
  <c r="N291" i="252"/>
  <c r="I291" i="252"/>
  <c r="N202" i="252"/>
  <c r="I202" i="252"/>
  <c r="N276" i="256"/>
  <c r="I276" i="256"/>
  <c r="Y108" i="241"/>
  <c r="N107" i="240"/>
  <c r="I107" i="240"/>
  <c r="I57" i="244"/>
  <c r="Y58" i="245"/>
  <c r="Q44" i="245" s="1"/>
  <c r="N57" i="244"/>
  <c r="Y273" i="247"/>
  <c r="N272" i="246"/>
  <c r="I272" i="246"/>
  <c r="I65" i="244"/>
  <c r="N65" i="244"/>
  <c r="Y66" i="245"/>
  <c r="I289" i="246"/>
  <c r="Y290" i="247"/>
  <c r="N289" i="246"/>
  <c r="I211" i="250"/>
  <c r="N211" i="250"/>
  <c r="I46" i="250"/>
  <c r="N46" i="250"/>
  <c r="N52" i="252"/>
  <c r="I52" i="252"/>
  <c r="N134" i="254"/>
  <c r="I134" i="254"/>
  <c r="I244" i="256"/>
  <c r="N244" i="256"/>
  <c r="I55" i="254"/>
  <c r="N55" i="254"/>
  <c r="Y273" i="243"/>
  <c r="I272" i="242"/>
  <c r="N272" i="242"/>
  <c r="I245" i="250"/>
  <c r="N245" i="250"/>
  <c r="I286" i="240"/>
  <c r="N286" i="240"/>
  <c r="Y287" i="241"/>
  <c r="N116" i="248"/>
  <c r="Y117" i="249"/>
  <c r="I116" i="248"/>
  <c r="N285" i="250"/>
  <c r="I285" i="250"/>
  <c r="I173" i="250"/>
  <c r="N173" i="250"/>
  <c r="N169" i="254"/>
  <c r="I169" i="254"/>
  <c r="I280" i="254"/>
  <c r="N280" i="254"/>
  <c r="Q98" i="147"/>
  <c r="R98" i="147"/>
  <c r="R20" i="147"/>
  <c r="Q20" i="147"/>
  <c r="R96" i="147"/>
  <c r="Q96" i="147"/>
  <c r="Q85" i="147"/>
  <c r="R85" i="147"/>
  <c r="Y96" i="239"/>
  <c r="N95" i="238"/>
  <c r="I95" i="238"/>
  <c r="Y103" i="243"/>
  <c r="I102" i="242"/>
  <c r="N102" i="242"/>
  <c r="N163" i="240"/>
  <c r="I163" i="240"/>
  <c r="Y164" i="241"/>
  <c r="N174" i="240"/>
  <c r="Y175" i="241"/>
  <c r="I174" i="240"/>
  <c r="Y127" i="243"/>
  <c r="N126" i="242"/>
  <c r="I126" i="242"/>
  <c r="Y143" i="243"/>
  <c r="I142" i="242"/>
  <c r="N142" i="242"/>
  <c r="Y53" i="239"/>
  <c r="N52" i="238"/>
  <c r="I52" i="238"/>
  <c r="Y123" i="239"/>
  <c r="I122" i="238"/>
  <c r="N122" i="238"/>
  <c r="I79" i="238"/>
  <c r="N79" i="238"/>
  <c r="Y80" i="239"/>
  <c r="Y141" i="249"/>
  <c r="N140" i="248"/>
  <c r="I140" i="248"/>
  <c r="Y34" i="247"/>
  <c r="N33" i="246"/>
  <c r="I33" i="246"/>
  <c r="N240" i="238"/>
  <c r="Y241" i="239"/>
  <c r="I240" i="238"/>
  <c r="N183" i="238"/>
  <c r="I183" i="238"/>
  <c r="Y184" i="239"/>
  <c r="Y179" i="241"/>
  <c r="N178" i="240"/>
  <c r="I178" i="240"/>
  <c r="Y53" i="243"/>
  <c r="N52" i="242"/>
  <c r="I52" i="242"/>
  <c r="Y33" i="247"/>
  <c r="N32" i="246"/>
  <c r="I32" i="246"/>
  <c r="I217" i="240"/>
  <c r="N217" i="240"/>
  <c r="Y218" i="241"/>
  <c r="Q28" i="241" s="1"/>
  <c r="I97" i="238"/>
  <c r="Y98" i="239"/>
  <c r="N97" i="238"/>
  <c r="N295" i="240"/>
  <c r="Y296" i="241"/>
  <c r="I295" i="240"/>
  <c r="N271" i="240"/>
  <c r="I271" i="240"/>
  <c r="Y272" i="241"/>
  <c r="Y37" i="245"/>
  <c r="I36" i="244"/>
  <c r="N36" i="244"/>
  <c r="N304" i="246"/>
  <c r="I304" i="246"/>
  <c r="Y305" i="247"/>
  <c r="Y39" i="249"/>
  <c r="N38" i="248"/>
  <c r="I38" i="248"/>
  <c r="Y220" i="241"/>
  <c r="I219" i="240"/>
  <c r="N219" i="240"/>
  <c r="Y41" i="249"/>
  <c r="I40" i="248"/>
  <c r="N40" i="248"/>
  <c r="N151" i="250"/>
  <c r="I151" i="250"/>
  <c r="Y255" i="249"/>
  <c r="N254" i="248"/>
  <c r="I254" i="248"/>
  <c r="I247" i="252"/>
  <c r="N247" i="252"/>
  <c r="N86" i="254"/>
  <c r="I86" i="254"/>
  <c r="I173" i="256"/>
  <c r="N173" i="256"/>
  <c r="I123" i="256"/>
  <c r="N123" i="256"/>
  <c r="N249" i="254"/>
  <c r="I249" i="254"/>
  <c r="N34" i="244"/>
  <c r="Y35" i="245"/>
  <c r="I34" i="244"/>
  <c r="Y31" i="249"/>
  <c r="N30" i="248"/>
  <c r="I30" i="248"/>
  <c r="Y159" i="249"/>
  <c r="I158" i="248"/>
  <c r="N158" i="248"/>
  <c r="I44" i="242"/>
  <c r="Y45" i="243"/>
  <c r="N44" i="242"/>
  <c r="I280" i="246"/>
  <c r="Y281" i="247"/>
  <c r="N280" i="246"/>
  <c r="N48" i="250"/>
  <c r="I48" i="250"/>
  <c r="I130" i="250"/>
  <c r="N130" i="250"/>
  <c r="I91" i="250"/>
  <c r="N91" i="250"/>
  <c r="N107" i="252"/>
  <c r="I107" i="252"/>
  <c r="N241" i="254"/>
  <c r="I241" i="254"/>
  <c r="N199" i="254"/>
  <c r="I199" i="254"/>
  <c r="I64" i="256"/>
  <c r="N64" i="256"/>
  <c r="N25" i="256"/>
  <c r="I25" i="256"/>
  <c r="I226" i="240"/>
  <c r="Y227" i="241"/>
  <c r="N226" i="240"/>
  <c r="Y191" i="249"/>
  <c r="N190" i="248"/>
  <c r="I190" i="248"/>
  <c r="I114" i="250"/>
  <c r="N114" i="250"/>
  <c r="Y298" i="249"/>
  <c r="N297" i="248"/>
  <c r="I297" i="248"/>
  <c r="N229" i="248"/>
  <c r="Y230" i="249"/>
  <c r="I229" i="248"/>
  <c r="I97" i="254"/>
  <c r="N97" i="254"/>
  <c r="N292" i="252"/>
  <c r="I292" i="252"/>
  <c r="I163" i="254"/>
  <c r="N163" i="254"/>
  <c r="I111" i="256"/>
  <c r="N111" i="256"/>
  <c r="N97" i="256"/>
  <c r="I97" i="256"/>
  <c r="N242" i="244"/>
  <c r="Y243" i="245"/>
  <c r="I242" i="244"/>
  <c r="N164" i="244"/>
  <c r="Y165" i="245"/>
  <c r="I164" i="244"/>
  <c r="I285" i="242"/>
  <c r="N285" i="242"/>
  <c r="Y286" i="243"/>
  <c r="I300" i="246"/>
  <c r="Y301" i="247"/>
  <c r="N300" i="246"/>
  <c r="E21" i="248"/>
  <c r="N293" i="252"/>
  <c r="I293" i="252"/>
  <c r="I153" i="252"/>
  <c r="N153" i="252"/>
  <c r="N87" i="252"/>
  <c r="I87" i="252"/>
  <c r="I227" i="254"/>
  <c r="N227" i="254"/>
  <c r="N259" i="244"/>
  <c r="Y260" i="245"/>
  <c r="I259" i="244"/>
  <c r="Y145" i="245"/>
  <c r="N144" i="244"/>
  <c r="I144" i="244"/>
  <c r="Y5" i="249"/>
  <c r="I4" i="248"/>
  <c r="C510" i="59" s="1"/>
  <c r="N4" i="248"/>
  <c r="I70" i="246"/>
  <c r="Y71" i="247"/>
  <c r="N70" i="246"/>
  <c r="I305" i="250"/>
  <c r="N305" i="250"/>
  <c r="I36" i="254"/>
  <c r="N36" i="254"/>
  <c r="N234" i="254"/>
  <c r="I234" i="254"/>
  <c r="I198" i="256"/>
  <c r="N198" i="256"/>
  <c r="I66" i="254"/>
  <c r="N66" i="254"/>
  <c r="Y284" i="243"/>
  <c r="I283" i="242"/>
  <c r="N283" i="242"/>
  <c r="Y145" i="247"/>
  <c r="N144" i="246"/>
  <c r="I144" i="246"/>
  <c r="I304" i="240"/>
  <c r="N304" i="240"/>
  <c r="Y305" i="241"/>
  <c r="I73" i="248"/>
  <c r="N73" i="248"/>
  <c r="Y74" i="249"/>
  <c r="Y136" i="249"/>
  <c r="I135" i="248"/>
  <c r="N135" i="248"/>
  <c r="I280" i="248"/>
  <c r="N280" i="248"/>
  <c r="Y281" i="249"/>
  <c r="N139" i="254"/>
  <c r="I139" i="254"/>
  <c r="N175" i="254"/>
  <c r="I175" i="254"/>
  <c r="N103" i="256"/>
  <c r="I103" i="256"/>
  <c r="Q80" i="147"/>
  <c r="R93" i="147"/>
  <c r="Q93" i="147"/>
  <c r="Q46" i="147"/>
  <c r="Y183" i="241"/>
  <c r="N182" i="240"/>
  <c r="I182" i="240"/>
  <c r="E21" i="242"/>
  <c r="N274" i="238"/>
  <c r="I274" i="238"/>
  <c r="Y275" i="239"/>
  <c r="N208" i="238"/>
  <c r="Y209" i="239"/>
  <c r="I208" i="238"/>
  <c r="I153" i="242"/>
  <c r="Y154" i="243"/>
  <c r="N153" i="242"/>
  <c r="Y103" i="239"/>
  <c r="N102" i="238"/>
  <c r="I102" i="238"/>
  <c r="Y141" i="239"/>
  <c r="I140" i="238"/>
  <c r="N140" i="238"/>
  <c r="I91" i="238"/>
  <c r="Y92" i="239"/>
  <c r="N91" i="238"/>
  <c r="I241" i="242"/>
  <c r="Y242" i="243"/>
  <c r="N241" i="242"/>
  <c r="N220" i="238"/>
  <c r="I220" i="238"/>
  <c r="Y221" i="239"/>
  <c r="N127" i="240"/>
  <c r="I127" i="240"/>
  <c r="Y128" i="241"/>
  <c r="I60" i="238"/>
  <c r="Y61" i="239"/>
  <c r="N60" i="238"/>
  <c r="Y89" i="243"/>
  <c r="N88" i="242"/>
  <c r="I88" i="242"/>
  <c r="Y147" i="249"/>
  <c r="N146" i="248"/>
  <c r="I146" i="248"/>
  <c r="Y226" i="239"/>
  <c r="N225" i="238"/>
  <c r="I225" i="238"/>
  <c r="Y261" i="239"/>
  <c r="I260" i="238"/>
  <c r="N260" i="238"/>
  <c r="Y127" i="247"/>
  <c r="I126" i="246"/>
  <c r="N126" i="246"/>
  <c r="Y138" i="247"/>
  <c r="N137" i="246"/>
  <c r="I137" i="246"/>
  <c r="Y79" i="249"/>
  <c r="N78" i="248"/>
  <c r="I78" i="248"/>
  <c r="I232" i="244"/>
  <c r="Y233" i="245"/>
  <c r="N232" i="244"/>
  <c r="I186" i="250"/>
  <c r="N186" i="250"/>
  <c r="I202" i="246"/>
  <c r="Y203" i="247"/>
  <c r="N202" i="246"/>
  <c r="I111" i="252"/>
  <c r="N111" i="252"/>
  <c r="N195" i="252"/>
  <c r="I195" i="252"/>
  <c r="N116" i="254"/>
  <c r="I116" i="254"/>
  <c r="I33" i="256"/>
  <c r="N33" i="256"/>
  <c r="I211" i="252"/>
  <c r="N211" i="252"/>
  <c r="N43" i="242"/>
  <c r="Y44" i="243"/>
  <c r="I43" i="242"/>
  <c r="N128" i="244"/>
  <c r="Y129" i="245"/>
  <c r="I128" i="244"/>
  <c r="Y193" i="249"/>
  <c r="N192" i="248"/>
  <c r="I192" i="248"/>
  <c r="I256" i="240"/>
  <c r="Y257" i="241"/>
  <c r="N256" i="240"/>
  <c r="Y58" i="247"/>
  <c r="N57" i="246"/>
  <c r="I57" i="246"/>
  <c r="Y293" i="247"/>
  <c r="I292" i="246"/>
  <c r="N292" i="246"/>
  <c r="I40" i="250"/>
  <c r="N40" i="250"/>
  <c r="I281" i="246"/>
  <c r="N281" i="246"/>
  <c r="Y282" i="247"/>
  <c r="I287" i="250"/>
  <c r="N287" i="250"/>
  <c r="N174" i="252"/>
  <c r="I174" i="252"/>
  <c r="N289" i="254"/>
  <c r="I289" i="254"/>
  <c r="N114" i="256"/>
  <c r="I114" i="256"/>
  <c r="N95" i="256"/>
  <c r="I95" i="256"/>
  <c r="I42" i="246"/>
  <c r="Y43" i="247"/>
  <c r="N42" i="246"/>
  <c r="I146" i="244"/>
  <c r="N146" i="244"/>
  <c r="Y147" i="245"/>
  <c r="N191" i="244"/>
  <c r="Y192" i="245"/>
  <c r="I191" i="244"/>
  <c r="Y247" i="245"/>
  <c r="I246" i="244"/>
  <c r="N246" i="244"/>
  <c r="I238" i="244"/>
  <c r="N238" i="244"/>
  <c r="Y239" i="245"/>
  <c r="Y304" i="249"/>
  <c r="N303" i="248"/>
  <c r="I303" i="248"/>
  <c r="N251" i="252"/>
  <c r="I251" i="252"/>
  <c r="I225" i="252"/>
  <c r="N225" i="252"/>
  <c r="N236" i="254"/>
  <c r="I236" i="254"/>
  <c r="N77" i="256"/>
  <c r="I77" i="256"/>
  <c r="N203" i="256"/>
  <c r="I203" i="256"/>
  <c r="N120" i="256"/>
  <c r="I120" i="256"/>
  <c r="N267" i="244"/>
  <c r="Y268" i="245"/>
  <c r="I267" i="244"/>
  <c r="N217" i="244"/>
  <c r="Y218" i="245"/>
  <c r="I217" i="244"/>
  <c r="Y195" i="249"/>
  <c r="I194" i="248"/>
  <c r="N194" i="248"/>
  <c r="I53" i="248"/>
  <c r="Y54" i="249"/>
  <c r="N53" i="248"/>
  <c r="N182" i="252"/>
  <c r="I182" i="252"/>
  <c r="I256" i="248"/>
  <c r="Y257" i="249"/>
  <c r="N256" i="248"/>
  <c r="N230" i="252"/>
  <c r="I230" i="252"/>
  <c r="I98" i="252"/>
  <c r="N98" i="252"/>
  <c r="N247" i="256"/>
  <c r="I247" i="256"/>
  <c r="Y225" i="247"/>
  <c r="I224" i="246"/>
  <c r="N224" i="246"/>
  <c r="Y160" i="241"/>
  <c r="I159" i="240"/>
  <c r="N159" i="240"/>
  <c r="I154" i="244"/>
  <c r="Y155" i="245"/>
  <c r="N154" i="244"/>
  <c r="N160" i="250"/>
  <c r="I160" i="250"/>
  <c r="N286" i="250"/>
  <c r="I286" i="250"/>
  <c r="I289" i="250"/>
  <c r="N289" i="250"/>
  <c r="N111" i="254"/>
  <c r="I111" i="254"/>
  <c r="N53" i="256"/>
  <c r="I53" i="256"/>
  <c r="N305" i="256"/>
  <c r="I305" i="256"/>
  <c r="Y73" i="243"/>
  <c r="I72" i="242"/>
  <c r="N72" i="242"/>
  <c r="I63" i="250"/>
  <c r="N63" i="250"/>
  <c r="Y23" i="249"/>
  <c r="N22" i="248"/>
  <c r="I22" i="248"/>
  <c r="Y273" i="249"/>
  <c r="N272" i="248"/>
  <c r="I272" i="248"/>
  <c r="N164" i="250"/>
  <c r="I164" i="250"/>
  <c r="I276" i="250"/>
  <c r="N276" i="250"/>
  <c r="N245" i="252"/>
  <c r="I245" i="252"/>
  <c r="N271" i="256"/>
  <c r="I271" i="256"/>
  <c r="R22" i="147"/>
  <c r="Q22" i="147"/>
  <c r="N59" i="240"/>
  <c r="Y60" i="241"/>
  <c r="I59" i="240"/>
  <c r="Y162" i="241"/>
  <c r="N161" i="240"/>
  <c r="I161" i="240"/>
  <c r="I221" i="240"/>
  <c r="Y222" i="241"/>
  <c r="N221" i="240"/>
  <c r="I177" i="238"/>
  <c r="Y178" i="239"/>
  <c r="N177" i="238"/>
  <c r="I101" i="240"/>
  <c r="Y102" i="241"/>
  <c r="N101" i="240"/>
  <c r="N143" i="242"/>
  <c r="Y144" i="243"/>
  <c r="I143" i="242"/>
  <c r="N302" i="244"/>
  <c r="I302" i="244"/>
  <c r="Y303" i="245"/>
  <c r="N130" i="238"/>
  <c r="Y131" i="239"/>
  <c r="I130" i="238"/>
  <c r="N80" i="240"/>
  <c r="Y81" i="241"/>
  <c r="I80" i="240"/>
  <c r="N156" i="240"/>
  <c r="Y157" i="241"/>
  <c r="I156" i="240"/>
  <c r="N263" i="240"/>
  <c r="I263" i="240"/>
  <c r="Y264" i="241"/>
  <c r="Y71" i="241"/>
  <c r="N70" i="240"/>
  <c r="I70" i="240"/>
  <c r="Y251" i="239"/>
  <c r="N250" i="238"/>
  <c r="I250" i="238"/>
  <c r="N143" i="238"/>
  <c r="Y144" i="239"/>
  <c r="I143" i="238"/>
  <c r="N192" i="240"/>
  <c r="Y193" i="241"/>
  <c r="I192" i="240"/>
  <c r="N51" i="242"/>
  <c r="Y52" i="243"/>
  <c r="I51" i="242"/>
  <c r="I69" i="238"/>
  <c r="Y70" i="239"/>
  <c r="N69" i="238"/>
  <c r="I49" i="238"/>
  <c r="Y50" i="239"/>
  <c r="N49" i="238"/>
  <c r="Y197" i="241"/>
  <c r="N196" i="240"/>
  <c r="I196" i="240"/>
  <c r="Y71" i="243"/>
  <c r="I70" i="242"/>
  <c r="N70" i="242"/>
  <c r="N161" i="242"/>
  <c r="I161" i="242"/>
  <c r="Y162" i="243"/>
  <c r="N30" i="250"/>
  <c r="I30" i="250"/>
  <c r="Y90" i="249"/>
  <c r="I89" i="248"/>
  <c r="N89" i="248"/>
  <c r="I267" i="246"/>
  <c r="Y268" i="247"/>
  <c r="N267" i="246"/>
  <c r="I108" i="250"/>
  <c r="N108" i="250"/>
  <c r="N142" i="252"/>
  <c r="I142" i="252"/>
  <c r="N96" i="254"/>
  <c r="I96" i="254"/>
  <c r="N112" i="254"/>
  <c r="I112" i="254"/>
  <c r="N160" i="254"/>
  <c r="I160" i="254"/>
  <c r="I51" i="256"/>
  <c r="N51" i="256"/>
  <c r="N73" i="254"/>
  <c r="I73" i="254"/>
  <c r="N115" i="242"/>
  <c r="Y116" i="243"/>
  <c r="I115" i="242"/>
  <c r="N135" i="244"/>
  <c r="I135" i="244"/>
  <c r="Y136" i="245"/>
  <c r="Y267" i="249"/>
  <c r="N266" i="248"/>
  <c r="I266" i="248"/>
  <c r="I188" i="242"/>
  <c r="Y189" i="243"/>
  <c r="N188" i="242"/>
  <c r="Y82" i="247"/>
  <c r="N81" i="246"/>
  <c r="I81" i="246"/>
  <c r="I42" i="252"/>
  <c r="N42" i="252"/>
  <c r="I299" i="246"/>
  <c r="N299" i="246"/>
  <c r="Y300" i="247"/>
  <c r="I161" i="250"/>
  <c r="N161" i="250"/>
  <c r="N76" i="254"/>
  <c r="I76" i="254"/>
  <c r="N70" i="254"/>
  <c r="I70" i="254"/>
  <c r="N55" i="256"/>
  <c r="I55" i="256"/>
  <c r="I266" i="256"/>
  <c r="N266" i="256"/>
  <c r="Y275" i="245"/>
  <c r="I274" i="244"/>
  <c r="N274" i="244"/>
  <c r="N187" i="244"/>
  <c r="I187" i="244"/>
  <c r="Y188" i="245"/>
  <c r="N213" i="244"/>
  <c r="I213" i="244"/>
  <c r="Y214" i="245"/>
  <c r="N279" i="244"/>
  <c r="I279" i="244"/>
  <c r="Y280" i="245"/>
  <c r="Y55" i="249"/>
  <c r="N54" i="248"/>
  <c r="I54" i="248"/>
  <c r="N204" i="252"/>
  <c r="I204" i="252"/>
  <c r="I231" i="248"/>
  <c r="Y232" i="249"/>
  <c r="N231" i="248"/>
  <c r="I248" i="254"/>
  <c r="N248" i="254"/>
  <c r="I147" i="256"/>
  <c r="N147" i="256"/>
  <c r="N138" i="256"/>
  <c r="I138" i="256"/>
  <c r="Y112" i="247"/>
  <c r="I111" i="246"/>
  <c r="N111" i="246"/>
  <c r="Y223" i="245"/>
  <c r="I222" i="244"/>
  <c r="N222" i="244"/>
  <c r="Y250" i="249"/>
  <c r="I249" i="248"/>
  <c r="N249" i="248"/>
  <c r="Y101" i="249"/>
  <c r="N100" i="248"/>
  <c r="I100" i="248"/>
  <c r="N93" i="250"/>
  <c r="I93" i="250"/>
  <c r="N50" i="250"/>
  <c r="I50" i="250"/>
  <c r="N49" i="254"/>
  <c r="I49" i="254"/>
  <c r="I102" i="252"/>
  <c r="N102" i="252"/>
  <c r="I106" i="256"/>
  <c r="N106" i="256"/>
  <c r="Y301" i="245"/>
  <c r="N300" i="244"/>
  <c r="I300" i="244"/>
  <c r="I301" i="244"/>
  <c r="N301" i="244"/>
  <c r="Y302" i="245"/>
  <c r="Y286" i="247"/>
  <c r="N285" i="246"/>
  <c r="I285" i="246"/>
  <c r="Y54" i="247"/>
  <c r="I53" i="246"/>
  <c r="N53" i="246"/>
  <c r="I43" i="252"/>
  <c r="N43" i="252"/>
  <c r="I36" i="252"/>
  <c r="N36" i="252"/>
  <c r="N100" i="250"/>
  <c r="I100" i="250"/>
  <c r="I270" i="252"/>
  <c r="N270" i="252"/>
  <c r="N166" i="252"/>
  <c r="I166" i="252"/>
  <c r="I228" i="254"/>
  <c r="N228" i="254"/>
  <c r="I63" i="256"/>
  <c r="N63" i="256"/>
  <c r="N231" i="242"/>
  <c r="Y232" i="243"/>
  <c r="I231" i="242"/>
  <c r="Y235" i="247"/>
  <c r="N234" i="246"/>
  <c r="I234" i="246"/>
  <c r="I255" i="242"/>
  <c r="Y256" i="243"/>
  <c r="N255" i="242"/>
  <c r="Y237" i="249"/>
  <c r="I236" i="248"/>
  <c r="N236" i="248"/>
  <c r="Y211" i="249"/>
  <c r="N210" i="248"/>
  <c r="I210" i="248"/>
  <c r="I198" i="254"/>
  <c r="N198" i="254"/>
  <c r="N31" i="256"/>
  <c r="I31" i="256"/>
  <c r="R13" i="147"/>
  <c r="Q13" i="147"/>
  <c r="Q110" i="147"/>
  <c r="Q156" i="147"/>
  <c r="N101" i="238"/>
  <c r="I101" i="238"/>
  <c r="Y102" i="239"/>
  <c r="Y33" i="241"/>
  <c r="I32" i="240"/>
  <c r="N32" i="240"/>
  <c r="Y107" i="241"/>
  <c r="I106" i="240"/>
  <c r="N106" i="240"/>
  <c r="Y129" i="241"/>
  <c r="N128" i="240"/>
  <c r="I128" i="240"/>
  <c r="Y289" i="243"/>
  <c r="N288" i="242"/>
  <c r="I288" i="242"/>
  <c r="N165" i="242"/>
  <c r="Y166" i="243"/>
  <c r="I165" i="242"/>
  <c r="Y84" i="249"/>
  <c r="I83" i="248"/>
  <c r="N83" i="248"/>
  <c r="Y298" i="241"/>
  <c r="N297" i="240"/>
  <c r="I297" i="240"/>
  <c r="Y69" i="239"/>
  <c r="I68" i="238"/>
  <c r="N68" i="238"/>
  <c r="I187" i="238"/>
  <c r="N187" i="238"/>
  <c r="Y188" i="239"/>
  <c r="N299" i="240"/>
  <c r="I299" i="240"/>
  <c r="Y300" i="241"/>
  <c r="E21" i="238"/>
  <c r="N154" i="238"/>
  <c r="Y155" i="239"/>
  <c r="I154" i="238"/>
  <c r="Y268" i="241"/>
  <c r="I267" i="240"/>
  <c r="N267" i="240"/>
  <c r="Y110" i="243"/>
  <c r="N109" i="242"/>
  <c r="I109" i="242"/>
  <c r="Y82" i="239"/>
  <c r="N81" i="238"/>
  <c r="I81" i="238"/>
  <c r="Y262" i="239"/>
  <c r="I261" i="238"/>
  <c r="N261" i="238"/>
  <c r="Y159" i="241"/>
  <c r="I158" i="240"/>
  <c r="N158" i="240"/>
  <c r="N209" i="242"/>
  <c r="Y210" i="243"/>
  <c r="I209" i="242"/>
  <c r="I207" i="244"/>
  <c r="Y208" i="245"/>
  <c r="N207" i="244"/>
  <c r="Y108" i="247"/>
  <c r="N107" i="246"/>
  <c r="I107" i="246"/>
  <c r="Y207" i="247"/>
  <c r="N206" i="246"/>
  <c r="I206" i="246"/>
  <c r="I160" i="244"/>
  <c r="Y161" i="245"/>
  <c r="N160" i="244"/>
  <c r="I263" i="248"/>
  <c r="Y264" i="249"/>
  <c r="N263" i="248"/>
  <c r="I238" i="246"/>
  <c r="Y239" i="247"/>
  <c r="N238" i="246"/>
  <c r="I87" i="254"/>
  <c r="N87" i="254"/>
  <c r="N253" i="252"/>
  <c r="I253" i="252"/>
  <c r="N171" i="254"/>
  <c r="I171" i="254"/>
  <c r="I264" i="254"/>
  <c r="N264" i="254"/>
  <c r="I233" i="254"/>
  <c r="N233" i="254"/>
  <c r="Y123" i="241"/>
  <c r="N122" i="240"/>
  <c r="I122" i="240"/>
  <c r="Y276" i="243"/>
  <c r="I275" i="242"/>
  <c r="N275" i="242"/>
  <c r="Y180" i="247"/>
  <c r="N179" i="246"/>
  <c r="I179" i="246"/>
  <c r="I98" i="242"/>
  <c r="Y99" i="243"/>
  <c r="N98" i="242"/>
  <c r="Y205" i="245"/>
  <c r="N204" i="244"/>
  <c r="I204" i="244"/>
  <c r="Y32" i="249"/>
  <c r="I31" i="248"/>
  <c r="N31" i="248"/>
  <c r="I184" i="250"/>
  <c r="N184" i="250"/>
  <c r="Y124" i="249"/>
  <c r="I123" i="248"/>
  <c r="N123" i="248"/>
  <c r="I283" i="250"/>
  <c r="N283" i="250"/>
  <c r="I150" i="252"/>
  <c r="N150" i="252"/>
  <c r="N212" i="254"/>
  <c r="I212" i="254"/>
  <c r="N62" i="256"/>
  <c r="I62" i="256"/>
  <c r="I179" i="254"/>
  <c r="N179" i="254"/>
  <c r="I221" i="254"/>
  <c r="N221" i="254"/>
  <c r="I195" i="246"/>
  <c r="N195" i="246"/>
  <c r="Y196" i="247"/>
  <c r="N85" i="246"/>
  <c r="I85" i="246"/>
  <c r="Y86" i="247"/>
  <c r="I115" i="250"/>
  <c r="N115" i="250"/>
  <c r="Y120" i="249"/>
  <c r="N119" i="248"/>
  <c r="I119" i="248"/>
  <c r="I286" i="246"/>
  <c r="N286" i="246"/>
  <c r="Y287" i="247"/>
  <c r="Y178" i="249"/>
  <c r="I177" i="248"/>
  <c r="N177" i="248"/>
  <c r="N277" i="252"/>
  <c r="I277" i="252"/>
  <c r="I123" i="252"/>
  <c r="N123" i="252"/>
  <c r="I252" i="254"/>
  <c r="N252" i="254"/>
  <c r="I59" i="256"/>
  <c r="N59" i="256"/>
  <c r="Y200" i="243"/>
  <c r="I199" i="242"/>
  <c r="N199" i="242"/>
  <c r="Y97" i="249"/>
  <c r="N96" i="248"/>
  <c r="I96" i="248"/>
  <c r="I223" i="248"/>
  <c r="Y224" i="249"/>
  <c r="N223" i="248"/>
  <c r="Y274" i="249"/>
  <c r="N273" i="248"/>
  <c r="I273" i="248"/>
  <c r="N68" i="250"/>
  <c r="I68" i="250"/>
  <c r="I180" i="252"/>
  <c r="N180" i="252"/>
  <c r="N141" i="252"/>
  <c r="I141" i="252"/>
  <c r="I160" i="240"/>
  <c r="Y161" i="241"/>
  <c r="N160" i="240"/>
  <c r="I52" i="250"/>
  <c r="N52" i="250"/>
  <c r="I41" i="244"/>
  <c r="N41" i="244"/>
  <c r="Y42" i="245"/>
  <c r="I222" i="246"/>
  <c r="Y223" i="247"/>
  <c r="N222" i="246"/>
  <c r="I67" i="250"/>
  <c r="N67" i="250"/>
  <c r="I222" i="250"/>
  <c r="N222" i="250"/>
  <c r="N247" i="254"/>
  <c r="I247" i="254"/>
  <c r="N253" i="254"/>
  <c r="I253" i="254"/>
  <c r="I276" i="254"/>
  <c r="N276" i="254"/>
  <c r="Y233" i="243"/>
  <c r="N232" i="242"/>
  <c r="I232" i="242"/>
  <c r="I289" i="244"/>
  <c r="Y290" i="245"/>
  <c r="N289" i="244"/>
  <c r="Y68" i="245"/>
  <c r="I67" i="244"/>
  <c r="N67" i="244"/>
  <c r="I164" i="242"/>
  <c r="Y165" i="243"/>
  <c r="N164" i="242"/>
  <c r="Y249" i="247"/>
  <c r="N248" i="246"/>
  <c r="I248" i="246"/>
  <c r="Y82" i="249"/>
  <c r="I81" i="248"/>
  <c r="N81" i="248"/>
  <c r="I29" i="250"/>
  <c r="N29" i="250"/>
  <c r="N269" i="254"/>
  <c r="I269" i="254"/>
  <c r="I67" i="252"/>
  <c r="N67" i="252"/>
  <c r="N157" i="256"/>
  <c r="I157" i="256"/>
  <c r="Q95" i="147"/>
  <c r="R95" i="147"/>
  <c r="Q91" i="147"/>
  <c r="R91" i="147"/>
  <c r="Y81" i="239"/>
  <c r="I80" i="238"/>
  <c r="N80" i="238"/>
  <c r="N88" i="244"/>
  <c r="Y89" i="245"/>
  <c r="Q87" i="245" s="1"/>
  <c r="I88" i="244"/>
  <c r="N83" i="238"/>
  <c r="I83" i="238"/>
  <c r="Y84" i="239"/>
  <c r="Y254" i="239"/>
  <c r="N253" i="238"/>
  <c r="I253" i="238"/>
  <c r="Y280" i="241"/>
  <c r="I279" i="240"/>
  <c r="N279" i="240"/>
  <c r="Y291" i="243"/>
  <c r="N290" i="242"/>
  <c r="I290" i="242"/>
  <c r="Y163" i="245"/>
  <c r="I162" i="244"/>
  <c r="N162" i="244"/>
  <c r="N251" i="238"/>
  <c r="Y252" i="239"/>
  <c r="I251" i="238"/>
  <c r="Y303" i="241"/>
  <c r="N302" i="240"/>
  <c r="I302" i="240"/>
  <c r="Y91" i="243"/>
  <c r="N90" i="242"/>
  <c r="I90" i="242"/>
  <c r="N94" i="238"/>
  <c r="I94" i="238"/>
  <c r="Y95" i="239"/>
  <c r="N150" i="240"/>
  <c r="Y151" i="241"/>
  <c r="I150" i="240"/>
  <c r="Y89" i="239"/>
  <c r="N88" i="238"/>
  <c r="I88" i="238"/>
  <c r="N269" i="238"/>
  <c r="I269" i="238"/>
  <c r="Y270" i="239"/>
  <c r="N264" i="240"/>
  <c r="Y265" i="241"/>
  <c r="I264" i="240"/>
  <c r="Y45" i="245"/>
  <c r="N44" i="244"/>
  <c r="I44" i="244"/>
  <c r="N114" i="240"/>
  <c r="Y115" i="241"/>
  <c r="I114" i="240"/>
  <c r="Y165" i="241"/>
  <c r="N164" i="240"/>
  <c r="I164" i="240"/>
  <c r="N99" i="242"/>
  <c r="Y100" i="243"/>
  <c r="I99" i="242"/>
  <c r="Y286" i="241"/>
  <c r="N285" i="240"/>
  <c r="I285" i="240"/>
  <c r="Y65" i="249"/>
  <c r="I64" i="248"/>
  <c r="N64" i="248"/>
  <c r="E21" i="244"/>
  <c r="N291" i="244"/>
  <c r="I291" i="244"/>
  <c r="Y292" i="245"/>
  <c r="Y63" i="247"/>
  <c r="N62" i="246"/>
  <c r="I62" i="246"/>
  <c r="I203" i="248"/>
  <c r="Y204" i="249"/>
  <c r="N203" i="248"/>
  <c r="I155" i="252"/>
  <c r="N155" i="252"/>
  <c r="N74" i="252"/>
  <c r="I74" i="252"/>
  <c r="I187" i="252"/>
  <c r="N187" i="252"/>
  <c r="I58" i="256"/>
  <c r="N58" i="256"/>
  <c r="I194" i="256"/>
  <c r="N194" i="256"/>
  <c r="I261" i="256"/>
  <c r="N261" i="256"/>
  <c r="Y177" i="241"/>
  <c r="N176" i="240"/>
  <c r="I176" i="240"/>
  <c r="I114" i="246"/>
  <c r="Y115" i="247"/>
  <c r="N114" i="246"/>
  <c r="Y130" i="247"/>
  <c r="N129" i="246"/>
  <c r="I129" i="246"/>
  <c r="I116" i="242"/>
  <c r="Y117" i="243"/>
  <c r="N116" i="242"/>
  <c r="Y157" i="249"/>
  <c r="N156" i="248"/>
  <c r="I156" i="248"/>
  <c r="Y295" i="249"/>
  <c r="N294" i="248"/>
  <c r="I294" i="248"/>
  <c r="I64" i="246"/>
  <c r="Y65" i="247"/>
  <c r="N64" i="246"/>
  <c r="N62" i="250"/>
  <c r="I62" i="250"/>
  <c r="I197" i="250"/>
  <c r="N197" i="250"/>
  <c r="I220" i="254"/>
  <c r="N220" i="254"/>
  <c r="N145" i="254"/>
  <c r="I145" i="254"/>
  <c r="I216" i="256"/>
  <c r="N216" i="256"/>
  <c r="I272" i="254"/>
  <c r="N272" i="254"/>
  <c r="Y77" i="245"/>
  <c r="N76" i="244"/>
  <c r="I76" i="244"/>
  <c r="I139" i="244"/>
  <c r="N139" i="244"/>
  <c r="Y140" i="245"/>
  <c r="Y190" i="241"/>
  <c r="I189" i="240"/>
  <c r="N189" i="240"/>
  <c r="I203" i="246"/>
  <c r="Y204" i="247"/>
  <c r="N203" i="246"/>
  <c r="Y300" i="249"/>
  <c r="I299" i="248"/>
  <c r="N299" i="248"/>
  <c r="N54" i="252"/>
  <c r="I54" i="252"/>
  <c r="N26" i="254"/>
  <c r="I26" i="254"/>
  <c r="I134" i="252"/>
  <c r="N134" i="252"/>
  <c r="N88" i="254"/>
  <c r="I88" i="254"/>
  <c r="I75" i="256"/>
  <c r="N75" i="256"/>
  <c r="I138" i="254"/>
  <c r="N138" i="254"/>
  <c r="Y293" i="243"/>
  <c r="I292" i="242"/>
  <c r="N292" i="242"/>
  <c r="Y295" i="245"/>
  <c r="N294" i="244"/>
  <c r="I294" i="244"/>
  <c r="I179" i="244"/>
  <c r="Y180" i="245"/>
  <c r="N179" i="244"/>
  <c r="Y146" i="249"/>
  <c r="N145" i="248"/>
  <c r="I145" i="248"/>
  <c r="I153" i="250"/>
  <c r="N153" i="250"/>
  <c r="N96" i="252"/>
  <c r="I96" i="252"/>
  <c r="I152" i="252"/>
  <c r="N152" i="252"/>
  <c r="N258" i="256"/>
  <c r="I258" i="256"/>
  <c r="Y31" i="245"/>
  <c r="N30" i="244"/>
  <c r="I30" i="244"/>
  <c r="Y109" i="249"/>
  <c r="N108" i="248"/>
  <c r="I108" i="248"/>
  <c r="I255" i="246"/>
  <c r="Y256" i="247"/>
  <c r="N255" i="246"/>
  <c r="I180" i="250"/>
  <c r="N180" i="250"/>
  <c r="N136" i="250"/>
  <c r="I136" i="250"/>
  <c r="I28" i="252"/>
  <c r="N28" i="252"/>
  <c r="N24" i="256"/>
  <c r="I24" i="256"/>
  <c r="N209" i="256"/>
  <c r="I209" i="256"/>
  <c r="I150" i="250"/>
  <c r="N150" i="250"/>
  <c r="I268" i="240"/>
  <c r="N268" i="240"/>
  <c r="Y269" i="241"/>
  <c r="Y51" i="249"/>
  <c r="I50" i="248"/>
  <c r="N50" i="248"/>
  <c r="I135" i="250"/>
  <c r="N135" i="250"/>
  <c r="N218" i="250"/>
  <c r="I218" i="250"/>
  <c r="N128" i="252"/>
  <c r="I128" i="252"/>
  <c r="N69" i="254"/>
  <c r="I69" i="254"/>
  <c r="N84" i="256"/>
  <c r="I84" i="256"/>
  <c r="R64" i="147"/>
  <c r="Q64" i="147"/>
  <c r="Y67" i="239"/>
  <c r="N66" i="238"/>
  <c r="I66" i="238"/>
  <c r="Y207" i="239"/>
  <c r="I206" i="238"/>
  <c r="N206" i="238"/>
  <c r="N118" i="244"/>
  <c r="Y119" i="245"/>
  <c r="I118" i="244"/>
  <c r="N113" i="240"/>
  <c r="Y114" i="241"/>
  <c r="I113" i="240"/>
  <c r="Y187" i="239"/>
  <c r="I186" i="238"/>
  <c r="N186" i="238"/>
  <c r="I267" i="238"/>
  <c r="Y268" i="239"/>
  <c r="N267" i="238"/>
  <c r="N223" i="246"/>
  <c r="Y224" i="247"/>
  <c r="I223" i="246"/>
  <c r="N173" i="238"/>
  <c r="Y174" i="239"/>
  <c r="I173" i="238"/>
  <c r="Y143" i="241"/>
  <c r="I142" i="240"/>
  <c r="N142" i="240"/>
  <c r="N131" i="240"/>
  <c r="Y132" i="241"/>
  <c r="I131" i="240"/>
  <c r="N289" i="240"/>
  <c r="Y290" i="241"/>
  <c r="I289" i="240"/>
  <c r="N134" i="244"/>
  <c r="Y135" i="245"/>
  <c r="I134" i="244"/>
  <c r="Y62" i="241"/>
  <c r="N61" i="240"/>
  <c r="I61" i="240"/>
  <c r="N179" i="238"/>
  <c r="Y180" i="239"/>
  <c r="I179" i="238"/>
  <c r="I285" i="244"/>
  <c r="Y286" i="245"/>
  <c r="N285" i="244"/>
  <c r="N152" i="240"/>
  <c r="I152" i="240"/>
  <c r="Y153" i="241"/>
  <c r="I229" i="238"/>
  <c r="Y230" i="239"/>
  <c r="N229" i="238"/>
  <c r="Y305" i="243"/>
  <c r="N304" i="242"/>
  <c r="I304" i="242"/>
  <c r="Y221" i="243"/>
  <c r="N220" i="242"/>
  <c r="I220" i="242"/>
  <c r="N235" i="246"/>
  <c r="I235" i="246"/>
  <c r="Y236" i="247"/>
  <c r="I196" i="244"/>
  <c r="Y197" i="245"/>
  <c r="N196" i="244"/>
  <c r="I40" i="246"/>
  <c r="Y41" i="247"/>
  <c r="N40" i="246"/>
  <c r="I233" i="250"/>
  <c r="N233" i="250"/>
  <c r="N131" i="252"/>
  <c r="I131" i="252"/>
  <c r="I207" i="256"/>
  <c r="N207" i="256"/>
  <c r="I279" i="256"/>
  <c r="N279" i="256"/>
  <c r="I173" i="254"/>
  <c r="N173" i="254"/>
  <c r="I147" i="242"/>
  <c r="Y148" i="243"/>
  <c r="N147" i="242"/>
  <c r="I127" i="248"/>
  <c r="Y128" i="249"/>
  <c r="N127" i="248"/>
  <c r="I26" i="242"/>
  <c r="Y27" i="243"/>
  <c r="N26" i="242"/>
  <c r="N243" i="246"/>
  <c r="Y244" i="247"/>
  <c r="I243" i="246"/>
  <c r="I54" i="250"/>
  <c r="N54" i="250"/>
  <c r="I245" i="246"/>
  <c r="Y246" i="247"/>
  <c r="N245" i="246"/>
  <c r="N80" i="250"/>
  <c r="I80" i="250"/>
  <c r="N164" i="252"/>
  <c r="I164" i="252"/>
  <c r="N38" i="254"/>
  <c r="I38" i="254"/>
  <c r="N274" i="256"/>
  <c r="I274" i="256"/>
  <c r="I28" i="256"/>
  <c r="N28" i="256"/>
  <c r="Y131" i="245"/>
  <c r="N130" i="244"/>
  <c r="I130" i="244"/>
  <c r="Y124" i="247"/>
  <c r="I123" i="246"/>
  <c r="N123" i="246"/>
  <c r="Y36" i="249"/>
  <c r="N35" i="248"/>
  <c r="I35" i="248"/>
  <c r="Y267" i="247"/>
  <c r="N266" i="246"/>
  <c r="I266" i="246"/>
  <c r="N178" i="250"/>
  <c r="I178" i="250"/>
  <c r="I172" i="246"/>
  <c r="Y173" i="247"/>
  <c r="N172" i="246"/>
  <c r="N37" i="252"/>
  <c r="I37" i="252"/>
  <c r="I26" i="252"/>
  <c r="N26" i="252"/>
  <c r="I118" i="256"/>
  <c r="N118" i="256"/>
  <c r="I193" i="252"/>
  <c r="N193" i="252"/>
  <c r="Y194" i="243"/>
  <c r="N193" i="242"/>
  <c r="I193" i="242"/>
  <c r="N278" i="244"/>
  <c r="I278" i="244"/>
  <c r="Y279" i="245"/>
  <c r="N237" i="250"/>
  <c r="I237" i="250"/>
  <c r="I50" i="242"/>
  <c r="Y51" i="243"/>
  <c r="N50" i="242"/>
  <c r="Y260" i="247"/>
  <c r="N259" i="246"/>
  <c r="I259" i="246"/>
  <c r="I209" i="248"/>
  <c r="Y210" i="249"/>
  <c r="N209" i="248"/>
  <c r="N212" i="250"/>
  <c r="I212" i="250"/>
  <c r="N30" i="254"/>
  <c r="I30" i="254"/>
  <c r="N255" i="254"/>
  <c r="I255" i="254"/>
  <c r="I199" i="256"/>
  <c r="N199" i="256"/>
  <c r="Y109" i="243"/>
  <c r="I108" i="242"/>
  <c r="N108" i="242"/>
  <c r="I66" i="246"/>
  <c r="Y67" i="247"/>
  <c r="N66" i="246"/>
  <c r="N271" i="244"/>
  <c r="I271" i="244"/>
  <c r="Y272" i="245"/>
  <c r="I123" i="250"/>
  <c r="N123" i="250"/>
  <c r="I198" i="250"/>
  <c r="N198" i="250"/>
  <c r="N154" i="250"/>
  <c r="I154" i="250"/>
  <c r="N171" i="252"/>
  <c r="I171" i="252"/>
  <c r="I146" i="256"/>
  <c r="N146" i="256"/>
  <c r="Y151" i="245"/>
  <c r="N150" i="244"/>
  <c r="I150" i="244"/>
  <c r="I275" i="248"/>
  <c r="N275" i="248"/>
  <c r="Y276" i="249"/>
  <c r="I92" i="242"/>
  <c r="Y93" i="243"/>
  <c r="N92" i="242"/>
  <c r="N109" i="246"/>
  <c r="Y110" i="247"/>
  <c r="I109" i="246"/>
  <c r="I189" i="252"/>
  <c r="N189" i="252"/>
  <c r="I80" i="252"/>
  <c r="N80" i="252"/>
  <c r="I103" i="252"/>
  <c r="N103" i="252"/>
  <c r="N85" i="256"/>
  <c r="I85" i="256"/>
  <c r="R53" i="147"/>
  <c r="Q53" i="147"/>
  <c r="Q94" i="147"/>
  <c r="R94" i="147"/>
  <c r="R86" i="147"/>
  <c r="Q86" i="147"/>
  <c r="Y166" i="239"/>
  <c r="N165" i="238"/>
  <c r="I165" i="238"/>
  <c r="Y117" i="239"/>
  <c r="I116" i="238"/>
  <c r="N116" i="238"/>
  <c r="N82" i="244"/>
  <c r="Y83" i="245"/>
  <c r="I82" i="244"/>
  <c r="Y35" i="241"/>
  <c r="N34" i="240"/>
  <c r="I34" i="240"/>
  <c r="N71" i="242"/>
  <c r="Y72" i="243"/>
  <c r="I71" i="242"/>
  <c r="I206" i="244"/>
  <c r="Y207" i="245"/>
  <c r="N206" i="244"/>
  <c r="N47" i="238"/>
  <c r="I47" i="238"/>
  <c r="Y48" i="239"/>
  <c r="N93" i="238"/>
  <c r="Y94" i="239"/>
  <c r="I93" i="238"/>
  <c r="Y231" i="239"/>
  <c r="I230" i="238"/>
  <c r="N230" i="238"/>
  <c r="I151" i="238"/>
  <c r="Y152" i="239"/>
  <c r="N151" i="238"/>
  <c r="N191" i="240"/>
  <c r="Y192" i="241"/>
  <c r="I191" i="240"/>
  <c r="I51" i="238"/>
  <c r="Y52" i="239"/>
  <c r="N51" i="238"/>
  <c r="Y305" i="239"/>
  <c r="N304" i="238"/>
  <c r="I304" i="238"/>
  <c r="N48" i="240"/>
  <c r="Y49" i="241"/>
  <c r="I48" i="240"/>
  <c r="I266" i="242"/>
  <c r="Y267" i="243"/>
  <c r="N266" i="242"/>
  <c r="N296" i="242"/>
  <c r="Y297" i="243"/>
  <c r="I296" i="242"/>
  <c r="N167" i="242"/>
  <c r="Y168" i="243"/>
  <c r="I167" i="242"/>
  <c r="Y158" i="243"/>
  <c r="N157" i="242"/>
  <c r="I157" i="242"/>
  <c r="I169" i="238"/>
  <c r="Y170" i="239"/>
  <c r="N169" i="238"/>
  <c r="Y228" i="247"/>
  <c r="I227" i="246"/>
  <c r="N227" i="246"/>
  <c r="Y157" i="245"/>
  <c r="N156" i="244"/>
  <c r="I156" i="244"/>
  <c r="I87" i="246"/>
  <c r="N87" i="246"/>
  <c r="Y88" i="247"/>
  <c r="Y213" i="249"/>
  <c r="I212" i="248"/>
  <c r="N212" i="248"/>
  <c r="N259" i="248"/>
  <c r="Y260" i="249"/>
  <c r="I259" i="248"/>
  <c r="I86" i="252"/>
  <c r="N86" i="252"/>
  <c r="N186" i="256"/>
  <c r="I186" i="256"/>
  <c r="N260" i="254"/>
  <c r="I260" i="254"/>
  <c r="N170" i="256"/>
  <c r="I170" i="256"/>
  <c r="N215" i="256"/>
  <c r="I215" i="256"/>
  <c r="I77" i="254"/>
  <c r="N77" i="254"/>
  <c r="Y159" i="245"/>
  <c r="N158" i="244"/>
  <c r="I158" i="244"/>
  <c r="Y115" i="249"/>
  <c r="N114" i="248"/>
  <c r="I114" i="248"/>
  <c r="I152" i="242"/>
  <c r="Y153" i="243"/>
  <c r="N152" i="242"/>
  <c r="Y107" i="249"/>
  <c r="I106" i="248"/>
  <c r="N106" i="248"/>
  <c r="I278" i="250"/>
  <c r="N278" i="250"/>
  <c r="N199" i="250"/>
  <c r="I199" i="250"/>
  <c r="N259" i="252"/>
  <c r="I259" i="252"/>
  <c r="I91" i="252"/>
  <c r="N91" i="252"/>
  <c r="N261" i="254"/>
  <c r="I261" i="254"/>
  <c r="I107" i="254"/>
  <c r="N107" i="254"/>
  <c r="I113" i="254"/>
  <c r="N113" i="254"/>
  <c r="I169" i="242"/>
  <c r="Y170" i="243"/>
  <c r="N169" i="242"/>
  <c r="N177" i="244"/>
  <c r="I177" i="244"/>
  <c r="Y178" i="245"/>
  <c r="I220" i="244"/>
  <c r="Y221" i="245"/>
  <c r="N220" i="244"/>
  <c r="N253" i="248"/>
  <c r="I253" i="248"/>
  <c r="Y254" i="249"/>
  <c r="I31" i="252"/>
  <c r="N31" i="252"/>
  <c r="I219" i="252"/>
  <c r="N219" i="252"/>
  <c r="N186" i="254"/>
  <c r="I186" i="254"/>
  <c r="N50" i="256"/>
  <c r="I50" i="256"/>
  <c r="N185" i="256"/>
  <c r="I185" i="256"/>
  <c r="I304" i="256"/>
  <c r="N304" i="256"/>
  <c r="I154" i="240"/>
  <c r="Y155" i="241"/>
  <c r="N154" i="240"/>
  <c r="Y51" i="247"/>
  <c r="I50" i="246"/>
  <c r="N50" i="246"/>
  <c r="Y238" i="245"/>
  <c r="N237" i="244"/>
  <c r="I237" i="244"/>
  <c r="I131" i="248"/>
  <c r="N131" i="248"/>
  <c r="Y132" i="249"/>
  <c r="Y130" i="249"/>
  <c r="I129" i="248"/>
  <c r="N129" i="248"/>
  <c r="I41" i="250"/>
  <c r="N41" i="250"/>
  <c r="N237" i="252"/>
  <c r="I237" i="252"/>
  <c r="I84" i="254"/>
  <c r="N84" i="254"/>
  <c r="Y176" i="241"/>
  <c r="I175" i="240"/>
  <c r="N175" i="240"/>
  <c r="Y168" i="245"/>
  <c r="N167" i="244"/>
  <c r="I167" i="244"/>
  <c r="Y126" i="247"/>
  <c r="I125" i="246"/>
  <c r="N125" i="246"/>
  <c r="Y265" i="249"/>
  <c r="I264" i="248"/>
  <c r="N264" i="248"/>
  <c r="I178" i="246"/>
  <c r="Y179" i="247"/>
  <c r="N178" i="246"/>
  <c r="I219" i="248"/>
  <c r="Y220" i="249"/>
  <c r="N219" i="248"/>
  <c r="I105" i="252"/>
  <c r="N105" i="252"/>
  <c r="I254" i="252"/>
  <c r="N254" i="252"/>
  <c r="I280" i="256"/>
  <c r="N280" i="256"/>
  <c r="N213" i="256"/>
  <c r="I213" i="256"/>
  <c r="N163" i="244"/>
  <c r="I163" i="244"/>
  <c r="Y164" i="245"/>
  <c r="I25" i="250"/>
  <c r="N25" i="250"/>
  <c r="I110" i="242"/>
  <c r="Y111" i="243"/>
  <c r="N110" i="242"/>
  <c r="Y49" i="249"/>
  <c r="N48" i="248"/>
  <c r="I48" i="248"/>
  <c r="I83" i="250"/>
  <c r="N83" i="250"/>
  <c r="N130" i="252"/>
  <c r="I130" i="252"/>
  <c r="I121" i="252"/>
  <c r="N121" i="252"/>
  <c r="I298" i="256"/>
  <c r="N298" i="256"/>
  <c r="Y30" i="241"/>
  <c r="I29" i="240"/>
  <c r="N29" i="240"/>
  <c r="Y134" i="241"/>
  <c r="N133" i="240"/>
  <c r="I133" i="240"/>
  <c r="Y106" i="243"/>
  <c r="N105" i="242"/>
  <c r="I105" i="242"/>
  <c r="Y233" i="239"/>
  <c r="N232" i="238"/>
  <c r="I232" i="238"/>
  <c r="I173" i="240"/>
  <c r="Y174" i="241"/>
  <c r="N173" i="240"/>
  <c r="N209" i="238"/>
  <c r="I209" i="238"/>
  <c r="Y210" i="239"/>
  <c r="N147" i="238"/>
  <c r="Y148" i="239"/>
  <c r="I147" i="238"/>
  <c r="I298" i="238"/>
  <c r="Y299" i="239"/>
  <c r="N298" i="238"/>
  <c r="I163" i="238"/>
  <c r="Y164" i="239"/>
  <c r="N163" i="238"/>
  <c r="N238" i="240"/>
  <c r="I238" i="240"/>
  <c r="Y239" i="241"/>
  <c r="N288" i="238"/>
  <c r="I288" i="238"/>
  <c r="Y289" i="239"/>
  <c r="Y215" i="239"/>
  <c r="N214" i="238"/>
  <c r="I214" i="238"/>
  <c r="Y133" i="239"/>
  <c r="I132" i="238"/>
  <c r="N132" i="238"/>
  <c r="N64" i="244"/>
  <c r="Y65" i="245"/>
  <c r="I64" i="244"/>
  <c r="I54" i="238"/>
  <c r="Y55" i="239"/>
  <c r="N54" i="238"/>
  <c r="I170" i="240"/>
  <c r="N170" i="240"/>
  <c r="Y171" i="241"/>
  <c r="Y191" i="243"/>
  <c r="N190" i="242"/>
  <c r="I190" i="242"/>
  <c r="Y101" i="241"/>
  <c r="I100" i="240"/>
  <c r="N100" i="240"/>
  <c r="Y101" i="243"/>
  <c r="I100" i="242"/>
  <c r="N100" i="242"/>
  <c r="Y283" i="249"/>
  <c r="N282" i="248"/>
  <c r="I282" i="248"/>
  <c r="N49" i="248"/>
  <c r="I49" i="248"/>
  <c r="Y50" i="249"/>
  <c r="Y57" i="247"/>
  <c r="N56" i="246"/>
  <c r="I56" i="246"/>
  <c r="I287" i="248"/>
  <c r="Y288" i="249"/>
  <c r="N287" i="248"/>
  <c r="I40" i="254"/>
  <c r="N40" i="254"/>
  <c r="N94" i="254"/>
  <c r="I94" i="254"/>
  <c r="N29" i="256"/>
  <c r="I29" i="256"/>
  <c r="I141" i="256"/>
  <c r="N141" i="256"/>
  <c r="I32" i="256"/>
  <c r="N32" i="256"/>
  <c r="N151" i="244"/>
  <c r="I151" i="244"/>
  <c r="Y152" i="245"/>
  <c r="Y162" i="245"/>
  <c r="N161" i="244"/>
  <c r="I161" i="244"/>
  <c r="I62" i="242"/>
  <c r="Y63" i="243"/>
  <c r="N62" i="242"/>
  <c r="I261" i="246"/>
  <c r="Y262" i="247"/>
  <c r="N261" i="246"/>
  <c r="I148" i="250"/>
  <c r="N148" i="250"/>
  <c r="Y88" i="249"/>
  <c r="I87" i="248"/>
  <c r="N87" i="248"/>
  <c r="N116" i="250"/>
  <c r="I116" i="250"/>
  <c r="N190" i="252"/>
  <c r="I190" i="252"/>
  <c r="N164" i="254"/>
  <c r="I164" i="254"/>
  <c r="N36" i="256"/>
  <c r="I36" i="256"/>
  <c r="I100" i="256"/>
  <c r="N100" i="256"/>
  <c r="N79" i="256"/>
  <c r="I79" i="256"/>
  <c r="I251" i="240"/>
  <c r="Y252" i="241"/>
  <c r="N251" i="240"/>
  <c r="I93" i="244"/>
  <c r="Y94" i="245"/>
  <c r="N93" i="244"/>
  <c r="Y103" i="247"/>
  <c r="I102" i="246"/>
  <c r="N102" i="246"/>
  <c r="N157" i="246"/>
  <c r="Y158" i="247"/>
  <c r="I157" i="246"/>
  <c r="I95" i="246"/>
  <c r="Y96" i="247"/>
  <c r="N95" i="246"/>
  <c r="N304" i="250"/>
  <c r="I304" i="250"/>
  <c r="I213" i="248"/>
  <c r="Y214" i="249"/>
  <c r="N213" i="248"/>
  <c r="N140" i="254"/>
  <c r="I140" i="254"/>
  <c r="N172" i="254"/>
  <c r="I172" i="254"/>
  <c r="I164" i="256"/>
  <c r="N164" i="256"/>
  <c r="N245" i="256"/>
  <c r="I245" i="256"/>
  <c r="I34" i="256"/>
  <c r="N34" i="256"/>
  <c r="I190" i="240"/>
  <c r="Y191" i="241"/>
  <c r="N190" i="240"/>
  <c r="N79" i="246"/>
  <c r="Y80" i="247"/>
  <c r="I79" i="246"/>
  <c r="I280" i="240"/>
  <c r="Y281" i="241"/>
  <c r="N280" i="240"/>
  <c r="I120" i="246"/>
  <c r="N120" i="246"/>
  <c r="Y121" i="247"/>
  <c r="I142" i="248"/>
  <c r="N142" i="248"/>
  <c r="Y143" i="249"/>
  <c r="Y40" i="249"/>
  <c r="I39" i="248"/>
  <c r="N39" i="248"/>
  <c r="I59" i="250"/>
  <c r="N59" i="250"/>
  <c r="N243" i="252"/>
  <c r="I243" i="252"/>
  <c r="N224" i="254"/>
  <c r="I224" i="254"/>
  <c r="N155" i="240"/>
  <c r="Y156" i="241"/>
  <c r="I155" i="240"/>
  <c r="Y262" i="249"/>
  <c r="I261" i="248"/>
  <c r="N261" i="248"/>
  <c r="I263" i="244"/>
  <c r="Y264" i="245"/>
  <c r="N263" i="244"/>
  <c r="N158" i="252"/>
  <c r="I158" i="252"/>
  <c r="I88" i="246"/>
  <c r="N88" i="246"/>
  <c r="Y89" i="247"/>
  <c r="N57" i="252"/>
  <c r="I57" i="252"/>
  <c r="I251" i="254"/>
  <c r="N251" i="254"/>
  <c r="I234" i="256"/>
  <c r="N234" i="256"/>
  <c r="N86" i="256"/>
  <c r="I86" i="256"/>
  <c r="N280" i="244"/>
  <c r="Y281" i="245"/>
  <c r="I280" i="244"/>
  <c r="Y189" i="249"/>
  <c r="N188" i="248"/>
  <c r="I188" i="248"/>
  <c r="I76" i="246"/>
  <c r="N76" i="246"/>
  <c r="Y77" i="247"/>
  <c r="I25" i="252"/>
  <c r="N25" i="252"/>
  <c r="I286" i="252"/>
  <c r="N286" i="252"/>
  <c r="N211" i="254"/>
  <c r="I211" i="254"/>
  <c r="Q45" i="147"/>
  <c r="R130" i="147"/>
  <c r="Q130" i="147"/>
  <c r="Q147" i="147"/>
  <c r="Y178" i="243"/>
  <c r="N177" i="242"/>
  <c r="I177" i="242"/>
  <c r="Y45" i="239"/>
  <c r="I44" i="238"/>
  <c r="N44" i="238"/>
  <c r="Y235" i="243"/>
  <c r="N234" i="242"/>
  <c r="I234" i="242"/>
  <c r="I198" i="238"/>
  <c r="Y199" i="239"/>
  <c r="N198" i="238"/>
  <c r="Y79" i="239"/>
  <c r="I78" i="238"/>
  <c r="N78" i="238"/>
  <c r="Y59" i="241"/>
  <c r="I58" i="240"/>
  <c r="N58" i="240"/>
  <c r="N288" i="240"/>
  <c r="Y289" i="241"/>
  <c r="I288" i="240"/>
  <c r="Y132" i="239"/>
  <c r="N131" i="238"/>
  <c r="I131" i="238"/>
  <c r="Y83" i="243"/>
  <c r="N82" i="242"/>
  <c r="I82" i="242"/>
  <c r="N222" i="240"/>
  <c r="Y223" i="241"/>
  <c r="I222" i="240"/>
  <c r="Y185" i="243"/>
  <c r="N184" i="242"/>
  <c r="I184" i="242"/>
  <c r="Y86" i="241"/>
  <c r="N85" i="240"/>
  <c r="I85" i="240"/>
  <c r="Y31" i="239"/>
  <c r="N30" i="238"/>
  <c r="I30" i="238"/>
  <c r="N215" i="238"/>
  <c r="I215" i="238"/>
  <c r="Y216" i="239"/>
  <c r="Y233" i="241"/>
  <c r="I232" i="240"/>
  <c r="N232" i="240"/>
  <c r="Y98" i="241"/>
  <c r="I97" i="240"/>
  <c r="N97" i="240"/>
  <c r="I121" i="238"/>
  <c r="Y122" i="239"/>
  <c r="N121" i="238"/>
  <c r="N271" i="242"/>
  <c r="Y272" i="243"/>
  <c r="I271" i="242"/>
  <c r="I117" i="244"/>
  <c r="N117" i="244"/>
  <c r="Y118" i="245"/>
  <c r="N77" i="248"/>
  <c r="Y78" i="249"/>
  <c r="I77" i="248"/>
  <c r="Y40" i="241"/>
  <c r="I39" i="240"/>
  <c r="N39" i="240"/>
  <c r="Y138" i="249"/>
  <c r="I137" i="248"/>
  <c r="N137" i="248"/>
  <c r="N299" i="250"/>
  <c r="I299" i="250"/>
  <c r="N298" i="250"/>
  <c r="I298" i="250"/>
  <c r="N231" i="254"/>
  <c r="I231" i="254"/>
  <c r="N74" i="256"/>
  <c r="I74" i="256"/>
  <c r="I159" i="256"/>
  <c r="N159" i="256"/>
  <c r="N65" i="256"/>
  <c r="I65" i="256"/>
  <c r="Y263" i="243"/>
  <c r="N262" i="242"/>
  <c r="I262" i="242"/>
  <c r="Y174" i="245"/>
  <c r="N173" i="244"/>
  <c r="I173" i="244"/>
  <c r="Y75" i="247"/>
  <c r="I74" i="246"/>
  <c r="N74" i="246"/>
  <c r="I297" i="242"/>
  <c r="Y298" i="243"/>
  <c r="N297" i="242"/>
  <c r="Y190" i="247"/>
  <c r="N189" i="246"/>
  <c r="I189" i="246"/>
  <c r="I175" i="248"/>
  <c r="Y176" i="249"/>
  <c r="N175" i="248"/>
  <c r="Y106" i="249"/>
  <c r="I105" i="248"/>
  <c r="N105" i="248"/>
  <c r="N26" i="250"/>
  <c r="I26" i="250"/>
  <c r="I65" i="252"/>
  <c r="N65" i="252"/>
  <c r="I213" i="252"/>
  <c r="N213" i="252"/>
  <c r="I56" i="256"/>
  <c r="N56" i="256"/>
  <c r="N163" i="256"/>
  <c r="I163" i="256"/>
  <c r="I123" i="254"/>
  <c r="N123" i="254"/>
  <c r="Y279" i="243"/>
  <c r="I278" i="242"/>
  <c r="N278" i="242"/>
  <c r="N104" i="244"/>
  <c r="Y105" i="245"/>
  <c r="I104" i="244"/>
  <c r="N115" i="246"/>
  <c r="Y116" i="247"/>
  <c r="I115" i="246"/>
  <c r="Y166" i="247"/>
  <c r="N165" i="246"/>
  <c r="I165" i="246"/>
  <c r="I69" i="250"/>
  <c r="N69" i="250"/>
  <c r="N183" i="250"/>
  <c r="I183" i="250"/>
  <c r="N297" i="252"/>
  <c r="I297" i="252"/>
  <c r="N208" i="254"/>
  <c r="I208" i="254"/>
  <c r="N265" i="254"/>
  <c r="I265" i="254"/>
  <c r="N221" i="256"/>
  <c r="I221" i="256"/>
  <c r="I52" i="256"/>
  <c r="N52" i="256"/>
  <c r="Y213" i="241"/>
  <c r="N212" i="240"/>
  <c r="I212" i="240"/>
  <c r="Y94" i="247"/>
  <c r="N93" i="246"/>
  <c r="I93" i="246"/>
  <c r="I298" i="240"/>
  <c r="Y299" i="241"/>
  <c r="N298" i="240"/>
  <c r="N156" i="246"/>
  <c r="Y157" i="247"/>
  <c r="I156" i="246"/>
  <c r="I163" i="248"/>
  <c r="Y164" i="249"/>
  <c r="N163" i="248"/>
  <c r="N158" i="250"/>
  <c r="I158" i="250"/>
  <c r="N276" i="252"/>
  <c r="I276" i="252"/>
  <c r="I282" i="252"/>
  <c r="N282" i="252"/>
  <c r="I224" i="256"/>
  <c r="N224" i="256"/>
  <c r="I261" i="244"/>
  <c r="Y262" i="245"/>
  <c r="N261" i="244"/>
  <c r="Y174" i="249"/>
  <c r="N173" i="248"/>
  <c r="I173" i="248"/>
  <c r="I172" i="244"/>
  <c r="Y173" i="245"/>
  <c r="N172" i="244"/>
  <c r="I235" i="248"/>
  <c r="Y236" i="249"/>
  <c r="N235" i="248"/>
  <c r="N208" i="250"/>
  <c r="I208" i="250"/>
  <c r="I240" i="250"/>
  <c r="N240" i="250"/>
  <c r="N60" i="254"/>
  <c r="I60" i="254"/>
  <c r="N283" i="254"/>
  <c r="I283" i="254"/>
  <c r="I171" i="256"/>
  <c r="N171" i="256"/>
  <c r="Y271" i="243"/>
  <c r="N270" i="242"/>
  <c r="I270" i="242"/>
  <c r="I39" i="244"/>
  <c r="Y40" i="245"/>
  <c r="N39" i="244"/>
  <c r="Y95" i="249"/>
  <c r="N94" i="248"/>
  <c r="I94" i="248"/>
  <c r="N201" i="244"/>
  <c r="Y202" i="245"/>
  <c r="I201" i="244"/>
  <c r="I70" i="248"/>
  <c r="Y71" i="249"/>
  <c r="N70" i="248"/>
  <c r="N71" i="252"/>
  <c r="I71" i="252"/>
  <c r="I119" i="250"/>
  <c r="N119" i="250"/>
  <c r="N221" i="252"/>
  <c r="I221" i="252"/>
  <c r="N139" i="256"/>
  <c r="I139" i="256"/>
  <c r="Q12" i="147"/>
  <c r="Q37" i="147"/>
  <c r="Q103" i="147"/>
  <c r="Y142" i="239"/>
  <c r="I141" i="238"/>
  <c r="N141" i="238"/>
  <c r="Y61" i="243"/>
  <c r="N60" i="242"/>
  <c r="I60" i="242"/>
  <c r="N93" i="242"/>
  <c r="Y94" i="243"/>
  <c r="I93" i="242"/>
  <c r="N60" i="240"/>
  <c r="Y61" i="241"/>
  <c r="I60" i="240"/>
  <c r="N89" i="238"/>
  <c r="Y90" i="239"/>
  <c r="I89" i="238"/>
  <c r="Y150" i="241"/>
  <c r="I149" i="240"/>
  <c r="N149" i="240"/>
  <c r="Y164" i="243"/>
  <c r="I163" i="242"/>
  <c r="N163" i="242"/>
  <c r="Y5" i="245"/>
  <c r="N4" i="244"/>
  <c r="I4" i="244"/>
  <c r="C508" i="59" s="1"/>
  <c r="Y161" i="239"/>
  <c r="N160" i="238"/>
  <c r="I160" i="238"/>
  <c r="Y177" i="239"/>
  <c r="I176" i="238"/>
  <c r="N176" i="238"/>
  <c r="I292" i="238"/>
  <c r="Y293" i="239"/>
  <c r="N292" i="238"/>
  <c r="N195" i="242"/>
  <c r="Y196" i="243"/>
  <c r="I195" i="242"/>
  <c r="Y126" i="241"/>
  <c r="I125" i="240"/>
  <c r="N125" i="240"/>
  <c r="N226" i="238"/>
  <c r="I226" i="238"/>
  <c r="Y227" i="239"/>
  <c r="N239" i="240"/>
  <c r="Y240" i="241"/>
  <c r="I239" i="240"/>
  <c r="I33" i="244"/>
  <c r="Y34" i="245"/>
  <c r="N33" i="244"/>
  <c r="Y89" i="241"/>
  <c r="I88" i="240"/>
  <c r="N88" i="240"/>
  <c r="N91" i="240"/>
  <c r="I91" i="240"/>
  <c r="Y92" i="241"/>
  <c r="N63" i="242"/>
  <c r="Y64" i="243"/>
  <c r="I63" i="242"/>
  <c r="N181" i="244"/>
  <c r="I181" i="244"/>
  <c r="Y182" i="245"/>
  <c r="Y215" i="249"/>
  <c r="I214" i="248"/>
  <c r="N214" i="248"/>
  <c r="Y202" i="247"/>
  <c r="N201" i="246"/>
  <c r="I201" i="246"/>
  <c r="Y259" i="249"/>
  <c r="N258" i="248"/>
  <c r="I258" i="248"/>
  <c r="I269" i="244"/>
  <c r="N269" i="244"/>
  <c r="Y270" i="245"/>
  <c r="N277" i="250"/>
  <c r="I277" i="250"/>
  <c r="N268" i="250"/>
  <c r="I268" i="250"/>
  <c r="I173" i="252"/>
  <c r="N173" i="252"/>
  <c r="I177" i="254"/>
  <c r="N177" i="254"/>
  <c r="I69" i="256"/>
  <c r="N69" i="256"/>
  <c r="N170" i="254"/>
  <c r="I170" i="254"/>
  <c r="Y142" i="243"/>
  <c r="N141" i="242"/>
  <c r="I141" i="242"/>
  <c r="Y235" i="245"/>
  <c r="I234" i="244"/>
  <c r="N234" i="244"/>
  <c r="Y26" i="245"/>
  <c r="I25" i="244"/>
  <c r="N25" i="244"/>
  <c r="I206" i="242"/>
  <c r="Y207" i="243"/>
  <c r="N206" i="242"/>
  <c r="Y123" i="247"/>
  <c r="I122" i="246"/>
  <c r="N122" i="246"/>
  <c r="Y286" i="249"/>
  <c r="N285" i="248"/>
  <c r="I285" i="248"/>
  <c r="I117" i="250"/>
  <c r="N117" i="250"/>
  <c r="I37" i="250"/>
  <c r="N37" i="250"/>
  <c r="I268" i="248"/>
  <c r="N268" i="248"/>
  <c r="Y269" i="249"/>
  <c r="N154" i="252"/>
  <c r="I154" i="252"/>
  <c r="N242" i="254"/>
  <c r="I242" i="254"/>
  <c r="I268" i="254"/>
  <c r="N268" i="254"/>
  <c r="N306" i="256"/>
  <c r="I306" i="256"/>
  <c r="Y194" i="241"/>
  <c r="I193" i="240"/>
  <c r="N193" i="240"/>
  <c r="Y29" i="243"/>
  <c r="I28" i="242"/>
  <c r="N28" i="242"/>
  <c r="I150" i="246"/>
  <c r="Y151" i="247"/>
  <c r="N150" i="246"/>
  <c r="I79" i="250"/>
  <c r="N79" i="250"/>
  <c r="I166" i="244"/>
  <c r="N166" i="244"/>
  <c r="Y167" i="245"/>
  <c r="Y201" i="249"/>
  <c r="I200" i="248"/>
  <c r="N200" i="248"/>
  <c r="N302" i="250"/>
  <c r="I302" i="250"/>
  <c r="N287" i="252"/>
  <c r="I287" i="252"/>
  <c r="I39" i="254"/>
  <c r="N39" i="254"/>
  <c r="I57" i="256"/>
  <c r="N57" i="256"/>
  <c r="N127" i="254"/>
  <c r="I127" i="254"/>
  <c r="Y257" i="243"/>
  <c r="I256" i="242"/>
  <c r="N256" i="242"/>
  <c r="Y242" i="247"/>
  <c r="I241" i="246"/>
  <c r="N241" i="246"/>
  <c r="N192" i="246"/>
  <c r="Y193" i="247"/>
  <c r="I192" i="246"/>
  <c r="I181" i="248"/>
  <c r="N181" i="248"/>
  <c r="Y182" i="249"/>
  <c r="N176" i="250"/>
  <c r="I176" i="250"/>
  <c r="N295" i="252"/>
  <c r="I295" i="252"/>
  <c r="N54" i="254"/>
  <c r="I54" i="254"/>
  <c r="Y246" i="243"/>
  <c r="I245" i="242"/>
  <c r="N245" i="242"/>
  <c r="Y277" i="245"/>
  <c r="N276" i="244"/>
  <c r="I276" i="244"/>
  <c r="I113" i="244"/>
  <c r="N113" i="244"/>
  <c r="Y114" i="245"/>
  <c r="Y294" i="249"/>
  <c r="N293" i="248"/>
  <c r="I293" i="248"/>
  <c r="I175" i="250"/>
  <c r="N175" i="250"/>
  <c r="I124" i="246"/>
  <c r="Y125" i="247"/>
  <c r="N124" i="246"/>
  <c r="I198" i="252"/>
  <c r="N198" i="252"/>
  <c r="I119" i="256"/>
  <c r="N119" i="256"/>
  <c r="I81" i="256"/>
  <c r="N81" i="256"/>
  <c r="I231" i="244"/>
  <c r="Y232" i="245"/>
  <c r="N231" i="244"/>
  <c r="I171" i="244"/>
  <c r="N171" i="244"/>
  <c r="Y172" i="245"/>
  <c r="Y27" i="247"/>
  <c r="N26" i="246"/>
  <c r="I26" i="246"/>
  <c r="I273" i="242"/>
  <c r="N273" i="242"/>
  <c r="Y274" i="243"/>
  <c r="N75" i="250"/>
  <c r="I75" i="250"/>
  <c r="N221" i="248"/>
  <c r="Y222" i="249"/>
  <c r="I221" i="248"/>
  <c r="I137" i="250"/>
  <c r="N137" i="250"/>
  <c r="I285" i="252"/>
  <c r="N285" i="252"/>
  <c r="I181" i="252"/>
  <c r="N181" i="252"/>
  <c r="N162" i="256"/>
  <c r="I162" i="256"/>
  <c r="E21" i="174"/>
  <c r="Y22" i="147" s="1"/>
  <c r="R16" i="147"/>
  <c r="Q16" i="147"/>
  <c r="Q75" i="147"/>
  <c r="Q10" i="147"/>
  <c r="N22" i="238"/>
  <c r="Y23" i="239"/>
  <c r="I22" i="238"/>
  <c r="Y189" i="239"/>
  <c r="I188" i="238"/>
  <c r="N188" i="238"/>
  <c r="I302" i="242"/>
  <c r="Y303" i="243"/>
  <c r="N302" i="242"/>
  <c r="Y231" i="241"/>
  <c r="N230" i="240"/>
  <c r="I230" i="240"/>
  <c r="N28" i="238"/>
  <c r="Y29" i="239"/>
  <c r="I28" i="238"/>
  <c r="I249" i="238"/>
  <c r="Y250" i="239"/>
  <c r="N249" i="238"/>
  <c r="N189" i="244"/>
  <c r="I189" i="244"/>
  <c r="Y190" i="245"/>
  <c r="Y43" i="243"/>
  <c r="I42" i="242"/>
  <c r="N42" i="242"/>
  <c r="Y208" i="239"/>
  <c r="N207" i="238"/>
  <c r="I207" i="238"/>
  <c r="N253" i="240"/>
  <c r="Y254" i="241"/>
  <c r="I253" i="240"/>
  <c r="I55" i="238"/>
  <c r="Y56" i="239"/>
  <c r="N55" i="238"/>
  <c r="Y295" i="247"/>
  <c r="I294" i="246"/>
  <c r="N294" i="246"/>
  <c r="Y256" i="241"/>
  <c r="N255" i="240"/>
  <c r="I255" i="240"/>
  <c r="N75" i="238"/>
  <c r="I75" i="238"/>
  <c r="Y76" i="239"/>
  <c r="I270" i="240"/>
  <c r="Y271" i="241"/>
  <c r="N270" i="240"/>
  <c r="Y167" i="243"/>
  <c r="I166" i="242"/>
  <c r="N166" i="242"/>
  <c r="I249" i="244"/>
  <c r="Y250" i="245"/>
  <c r="N249" i="244"/>
  <c r="Y104" i="241"/>
  <c r="N103" i="240"/>
  <c r="I103" i="240"/>
  <c r="I73" i="238"/>
  <c r="Y74" i="239"/>
  <c r="N73" i="238"/>
  <c r="I246" i="240"/>
  <c r="Y247" i="241"/>
  <c r="N246" i="240"/>
  <c r="Y241" i="243"/>
  <c r="N240" i="242"/>
  <c r="I240" i="242"/>
  <c r="Y229" i="245"/>
  <c r="N228" i="244"/>
  <c r="I228" i="244"/>
  <c r="N60" i="246"/>
  <c r="Y61" i="247"/>
  <c r="I60" i="246"/>
  <c r="N229" i="246"/>
  <c r="Y230" i="247"/>
  <c r="I229" i="246"/>
  <c r="I178" i="244"/>
  <c r="Y179" i="245"/>
  <c r="N178" i="244"/>
  <c r="Y279" i="247"/>
  <c r="N278" i="246"/>
  <c r="I278" i="246"/>
  <c r="I22" i="246"/>
  <c r="Y23" i="247"/>
  <c r="N22" i="246"/>
  <c r="I165" i="254"/>
  <c r="N165" i="254"/>
  <c r="N181" i="254"/>
  <c r="I181" i="254"/>
  <c r="I166" i="256"/>
  <c r="N166" i="256"/>
  <c r="I267" i="256"/>
  <c r="N267" i="256"/>
  <c r="I137" i="254"/>
  <c r="N137" i="254"/>
  <c r="N125" i="242"/>
  <c r="I125" i="242"/>
  <c r="Y126" i="243"/>
  <c r="I129" i="244"/>
  <c r="Y130" i="245"/>
  <c r="N129" i="244"/>
  <c r="Y98" i="249"/>
  <c r="I97" i="248"/>
  <c r="N97" i="248"/>
  <c r="I224" i="242"/>
  <c r="Y225" i="243"/>
  <c r="N224" i="242"/>
  <c r="Y118" i="247"/>
  <c r="N117" i="246"/>
  <c r="I117" i="246"/>
  <c r="I250" i="250"/>
  <c r="N250" i="250"/>
  <c r="Y34" i="249"/>
  <c r="I33" i="248"/>
  <c r="N33" i="248"/>
  <c r="N170" i="250"/>
  <c r="I170" i="250"/>
  <c r="N44" i="254"/>
  <c r="I44" i="254"/>
  <c r="N274" i="252"/>
  <c r="I274" i="252"/>
  <c r="N296" i="254"/>
  <c r="I296" i="254"/>
  <c r="N168" i="256"/>
  <c r="I168" i="256"/>
  <c r="N204" i="256"/>
  <c r="I204" i="256"/>
  <c r="Y80" i="241"/>
  <c r="I79" i="240"/>
  <c r="N79" i="240"/>
  <c r="N247" i="244"/>
  <c r="Y248" i="245"/>
  <c r="I247" i="244"/>
  <c r="I30" i="246"/>
  <c r="Y31" i="247"/>
  <c r="N30" i="246"/>
  <c r="Y77" i="249"/>
  <c r="I76" i="248"/>
  <c r="N76" i="248"/>
  <c r="N249" i="250"/>
  <c r="I249" i="250"/>
  <c r="I251" i="250"/>
  <c r="N251" i="250"/>
  <c r="N46" i="254"/>
  <c r="I46" i="254"/>
  <c r="I57" i="254"/>
  <c r="N57" i="254"/>
  <c r="N284" i="254"/>
  <c r="I284" i="254"/>
  <c r="N192" i="256"/>
  <c r="I192" i="256"/>
  <c r="N174" i="256"/>
  <c r="I174" i="256"/>
  <c r="I82" i="240"/>
  <c r="Y83" i="241"/>
  <c r="N82" i="240"/>
  <c r="I75" i="244"/>
  <c r="Y76" i="245"/>
  <c r="N75" i="244"/>
  <c r="N262" i="246"/>
  <c r="Y263" i="247"/>
  <c r="I262" i="246"/>
  <c r="N151" i="246"/>
  <c r="Y152" i="247"/>
  <c r="I151" i="246"/>
  <c r="I233" i="246"/>
  <c r="Y234" i="247"/>
  <c r="N233" i="246"/>
  <c r="I287" i="246"/>
  <c r="N287" i="246"/>
  <c r="Y288" i="247"/>
  <c r="N204" i="254"/>
  <c r="I204" i="254"/>
  <c r="I285" i="256"/>
  <c r="N285" i="256"/>
  <c r="Y282" i="243"/>
  <c r="I281" i="242"/>
  <c r="N281" i="242"/>
  <c r="Y109" i="247"/>
  <c r="N108" i="246"/>
  <c r="I108" i="246"/>
  <c r="I297" i="238"/>
  <c r="Y298" i="239"/>
  <c r="N297" i="238"/>
  <c r="I208" i="244"/>
  <c r="Y209" i="245"/>
  <c r="N208" i="244"/>
  <c r="Y205" i="249"/>
  <c r="N204" i="248"/>
  <c r="I204" i="248"/>
  <c r="N165" i="250"/>
  <c r="I165" i="250"/>
  <c r="N228" i="250"/>
  <c r="I228" i="250"/>
  <c r="N104" i="252"/>
  <c r="I104" i="252"/>
  <c r="I232" i="254"/>
  <c r="N232" i="254"/>
  <c r="N251" i="256"/>
  <c r="I251" i="256"/>
  <c r="Y115" i="243"/>
  <c r="I114" i="242"/>
  <c r="N114" i="242"/>
  <c r="Y229" i="249"/>
  <c r="N228" i="248"/>
  <c r="I228" i="248"/>
  <c r="I74" i="242"/>
  <c r="Y75" i="243"/>
  <c r="N74" i="242"/>
  <c r="N196" i="250"/>
  <c r="I196" i="250"/>
  <c r="I293" i="246"/>
  <c r="N293" i="246"/>
  <c r="Y294" i="247"/>
  <c r="I244" i="248"/>
  <c r="N244" i="248"/>
  <c r="Y245" i="249"/>
  <c r="I222" i="252"/>
  <c r="N222" i="252"/>
  <c r="N52" i="254"/>
  <c r="I52" i="254"/>
  <c r="I262" i="254"/>
  <c r="N262" i="254"/>
  <c r="Q123" i="147"/>
  <c r="R87" i="147"/>
  <c r="Q87" i="147"/>
  <c r="Y112" i="239"/>
  <c r="N111" i="238"/>
  <c r="I111" i="238"/>
  <c r="N186" i="240"/>
  <c r="Y187" i="241"/>
  <c r="I186" i="240"/>
  <c r="Y113" i="243"/>
  <c r="N112" i="242"/>
  <c r="I112" i="242"/>
  <c r="N94" i="240"/>
  <c r="Y95" i="241"/>
  <c r="I94" i="240"/>
  <c r="Y249" i="239"/>
  <c r="I248" i="238"/>
  <c r="N248" i="238"/>
  <c r="Y149" i="243"/>
  <c r="N148" i="242"/>
  <c r="I148" i="242"/>
  <c r="Y28" i="239"/>
  <c r="N27" i="238"/>
  <c r="I27" i="238"/>
  <c r="I265" i="238"/>
  <c r="Y266" i="239"/>
  <c r="N265" i="238"/>
  <c r="N47" i="242"/>
  <c r="I47" i="242"/>
  <c r="Y48" i="243"/>
  <c r="Y197" i="243"/>
  <c r="N196" i="242"/>
  <c r="I196" i="242"/>
  <c r="I36" i="238"/>
  <c r="Y37" i="239"/>
  <c r="N36" i="238"/>
  <c r="I134" i="240"/>
  <c r="Y135" i="241"/>
  <c r="N134" i="240"/>
  <c r="Y139" i="239"/>
  <c r="N138" i="238"/>
  <c r="I138" i="238"/>
  <c r="Y291" i="239"/>
  <c r="N290" i="238"/>
  <c r="I290" i="238"/>
  <c r="I253" i="244"/>
  <c r="Y254" i="245"/>
  <c r="N253" i="244"/>
  <c r="Y151" i="243"/>
  <c r="I150" i="242"/>
  <c r="N150" i="242"/>
  <c r="Y56" i="243"/>
  <c r="I55" i="242"/>
  <c r="N55" i="242"/>
  <c r="N66" i="240"/>
  <c r="I66" i="240"/>
  <c r="Y67" i="241"/>
  <c r="Y77" i="243"/>
  <c r="N76" i="242"/>
  <c r="I76" i="242"/>
  <c r="Y32" i="243"/>
  <c r="I31" i="242"/>
  <c r="N31" i="242"/>
  <c r="I78" i="246"/>
  <c r="N78" i="246"/>
  <c r="Y79" i="247"/>
  <c r="Y155" i="249"/>
  <c r="N154" i="248"/>
  <c r="I154" i="248"/>
  <c r="I305" i="244"/>
  <c r="N305" i="244"/>
  <c r="Y306" i="245"/>
  <c r="Y303" i="249"/>
  <c r="N302" i="248"/>
  <c r="I302" i="248"/>
  <c r="I166" i="246"/>
  <c r="N166" i="246"/>
  <c r="Y167" i="247"/>
  <c r="N191" i="252"/>
  <c r="I191" i="252"/>
  <c r="N33" i="254"/>
  <c r="I33" i="254"/>
  <c r="I300" i="254"/>
  <c r="N300" i="254"/>
  <c r="I139" i="252"/>
  <c r="N139" i="252"/>
  <c r="N36" i="240"/>
  <c r="Y37" i="241"/>
  <c r="I36" i="240"/>
  <c r="Y28" i="245"/>
  <c r="I27" i="244"/>
  <c r="N27" i="244"/>
  <c r="Y291" i="247"/>
  <c r="N290" i="246"/>
  <c r="I290" i="246"/>
  <c r="I134" i="242"/>
  <c r="Y135" i="243"/>
  <c r="N134" i="242"/>
  <c r="N208" i="248"/>
  <c r="Y209" i="249"/>
  <c r="I208" i="248"/>
  <c r="N39" i="250"/>
  <c r="I39" i="250"/>
  <c r="Y52" i="249"/>
  <c r="I51" i="248"/>
  <c r="N51" i="248"/>
  <c r="N188" i="250"/>
  <c r="I188" i="250"/>
  <c r="I282" i="250"/>
  <c r="N282" i="250"/>
  <c r="N159" i="252"/>
  <c r="I159" i="252"/>
  <c r="N135" i="254"/>
  <c r="I135" i="254"/>
  <c r="I89" i="254"/>
  <c r="N89" i="254"/>
  <c r="I274" i="254"/>
  <c r="N274" i="254"/>
  <c r="Y188" i="241"/>
  <c r="I187" i="240"/>
  <c r="N187" i="240"/>
  <c r="I258" i="246"/>
  <c r="Y259" i="247"/>
  <c r="N258" i="246"/>
  <c r="N282" i="246"/>
  <c r="Y283" i="247"/>
  <c r="I282" i="246"/>
  <c r="Y239" i="249"/>
  <c r="N238" i="248"/>
  <c r="I238" i="248"/>
  <c r="N260" i="248"/>
  <c r="Y261" i="249"/>
  <c r="I260" i="248"/>
  <c r="Y219" i="249"/>
  <c r="N218" i="248"/>
  <c r="I218" i="248"/>
  <c r="N31" i="254"/>
  <c r="I31" i="254"/>
  <c r="N220" i="252"/>
  <c r="I220" i="252"/>
  <c r="I288" i="254"/>
  <c r="N288" i="254"/>
  <c r="N90" i="256"/>
  <c r="I90" i="256"/>
  <c r="I282" i="240"/>
  <c r="Y283" i="241"/>
  <c r="N282" i="240"/>
  <c r="Y211" i="245"/>
  <c r="I210" i="244"/>
  <c r="N210" i="244"/>
  <c r="I158" i="242"/>
  <c r="Y159" i="243"/>
  <c r="N158" i="242"/>
  <c r="N161" i="248"/>
  <c r="Y162" i="249"/>
  <c r="I161" i="248"/>
  <c r="N263" i="250"/>
  <c r="I263" i="250"/>
  <c r="I161" i="252"/>
  <c r="N161" i="252"/>
  <c r="N147" i="252"/>
  <c r="I147" i="252"/>
  <c r="I50" i="252"/>
  <c r="N50" i="252"/>
  <c r="I191" i="254"/>
  <c r="N191" i="254"/>
  <c r="Y109" i="245"/>
  <c r="Q5" i="245" s="1"/>
  <c r="I108" i="244"/>
  <c r="N108" i="244"/>
  <c r="Y151" i="249"/>
  <c r="N150" i="248"/>
  <c r="I150" i="248"/>
  <c r="N273" i="246"/>
  <c r="Y274" i="247"/>
  <c r="I273" i="246"/>
  <c r="N239" i="248"/>
  <c r="I239" i="248"/>
  <c r="Y240" i="249"/>
  <c r="N192" i="250"/>
  <c r="I192" i="250"/>
  <c r="I46" i="252"/>
  <c r="N46" i="252"/>
  <c r="N148" i="252"/>
  <c r="I148" i="252"/>
  <c r="Y266" i="243"/>
  <c r="N265" i="242"/>
  <c r="I265" i="242"/>
  <c r="Y45" i="247"/>
  <c r="N44" i="246"/>
  <c r="I44" i="246"/>
  <c r="N244" i="244"/>
  <c r="Y245" i="245"/>
  <c r="I244" i="244"/>
  <c r="I200" i="242"/>
  <c r="Y201" i="243"/>
  <c r="N200" i="242"/>
  <c r="I62" i="248"/>
  <c r="Y63" i="249"/>
  <c r="N62" i="248"/>
  <c r="N128" i="250"/>
  <c r="I128" i="250"/>
  <c r="N90" i="254"/>
  <c r="I90" i="254"/>
  <c r="I262" i="256"/>
  <c r="N262" i="256"/>
  <c r="R89" i="147"/>
  <c r="Q89" i="147"/>
  <c r="R106" i="147"/>
  <c r="Q106" i="147"/>
  <c r="R105" i="147"/>
  <c r="Q105" i="147"/>
  <c r="Q142" i="147"/>
  <c r="R142" i="147"/>
  <c r="N4" i="238"/>
  <c r="I4" i="238"/>
  <c r="C505" i="59" s="1"/>
  <c r="Y5" i="239"/>
  <c r="Y248" i="239"/>
  <c r="I247" i="238"/>
  <c r="N247" i="238"/>
  <c r="Y225" i="239"/>
  <c r="I224" i="238"/>
  <c r="N224" i="238"/>
  <c r="Y234" i="245"/>
  <c r="I233" i="244"/>
  <c r="N233" i="244"/>
  <c r="I144" i="238"/>
  <c r="Y145" i="239"/>
  <c r="N144" i="238"/>
  <c r="N53" i="238"/>
  <c r="I53" i="238"/>
  <c r="Y54" i="239"/>
  <c r="Y288" i="239"/>
  <c r="N287" i="238"/>
  <c r="I287" i="238"/>
  <c r="N202" i="240"/>
  <c r="I202" i="240"/>
  <c r="Y203" i="241"/>
  <c r="Y54" i="241"/>
  <c r="N53" i="240"/>
  <c r="I53" i="240"/>
  <c r="Y198" i="241"/>
  <c r="N197" i="240"/>
  <c r="I197" i="240"/>
  <c r="I223" i="238"/>
  <c r="Y224" i="239"/>
  <c r="N223" i="238"/>
  <c r="Y85" i="243"/>
  <c r="N84" i="242"/>
  <c r="I84" i="242"/>
  <c r="N58" i="238"/>
  <c r="I58" i="238"/>
  <c r="Y59" i="239"/>
  <c r="Y68" i="241"/>
  <c r="N67" i="240"/>
  <c r="I67" i="240"/>
  <c r="N46" i="238"/>
  <c r="Y47" i="239"/>
  <c r="I46" i="238"/>
  <c r="Y111" i="239"/>
  <c r="I110" i="238"/>
  <c r="N110" i="238"/>
  <c r="I194" i="244"/>
  <c r="Y195" i="245"/>
  <c r="N194" i="244"/>
  <c r="N166" i="238"/>
  <c r="I166" i="238"/>
  <c r="Y167" i="239"/>
  <c r="Y243" i="239"/>
  <c r="I242" i="238"/>
  <c r="N242" i="238"/>
  <c r="N70" i="244"/>
  <c r="Y71" i="245"/>
  <c r="I70" i="244"/>
  <c r="Y187" i="245"/>
  <c r="I186" i="244"/>
  <c r="N186" i="244"/>
  <c r="Y143" i="245"/>
  <c r="N142" i="244"/>
  <c r="I142" i="244"/>
  <c r="I214" i="244"/>
  <c r="Y215" i="245"/>
  <c r="N214" i="244"/>
  <c r="I260" i="250"/>
  <c r="N260" i="250"/>
  <c r="N243" i="250"/>
  <c r="I243" i="250"/>
  <c r="N185" i="252"/>
  <c r="I185" i="252"/>
  <c r="I223" i="252"/>
  <c r="N223" i="252"/>
  <c r="I94" i="256"/>
  <c r="N94" i="256"/>
  <c r="N257" i="256"/>
  <c r="I257" i="256"/>
  <c r="N250" i="256"/>
  <c r="I250" i="256"/>
  <c r="Y105" i="241"/>
  <c r="I104" i="240"/>
  <c r="N104" i="240"/>
  <c r="Y259" i="245"/>
  <c r="N258" i="244"/>
  <c r="I258" i="244"/>
  <c r="I261" i="242"/>
  <c r="Y262" i="243"/>
  <c r="N261" i="242"/>
  <c r="I97" i="250"/>
  <c r="N97" i="250"/>
  <c r="N295" i="250"/>
  <c r="I295" i="250"/>
  <c r="N289" i="248"/>
  <c r="I289" i="248"/>
  <c r="Y290" i="249"/>
  <c r="I125" i="250"/>
  <c r="N125" i="250"/>
  <c r="N180" i="254"/>
  <c r="I180" i="254"/>
  <c r="N252" i="256"/>
  <c r="I252" i="256"/>
  <c r="I254" i="256"/>
  <c r="N254" i="256"/>
  <c r="Y73" i="245"/>
  <c r="I72" i="244"/>
  <c r="N72" i="244"/>
  <c r="Y64" i="247"/>
  <c r="I63" i="246"/>
  <c r="N63" i="246"/>
  <c r="Y118" i="241"/>
  <c r="I117" i="240"/>
  <c r="N117" i="240"/>
  <c r="I59" i="246"/>
  <c r="N59" i="246"/>
  <c r="Y60" i="247"/>
  <c r="N274" i="250"/>
  <c r="I274" i="250"/>
  <c r="I42" i="254"/>
  <c r="N42" i="254"/>
  <c r="I108" i="254"/>
  <c r="N108" i="254"/>
  <c r="I144" i="254"/>
  <c r="N144" i="254"/>
  <c r="I128" i="256"/>
  <c r="N128" i="256"/>
  <c r="N226" i="256"/>
  <c r="I226" i="256"/>
  <c r="I217" i="256"/>
  <c r="N217" i="256"/>
  <c r="I75" i="242"/>
  <c r="Y76" i="243"/>
  <c r="N75" i="242"/>
  <c r="Y198" i="247"/>
  <c r="N197" i="246"/>
  <c r="I197" i="246"/>
  <c r="Y86" i="249"/>
  <c r="N85" i="248"/>
  <c r="I85" i="248"/>
  <c r="Y297" i="247"/>
  <c r="N296" i="246"/>
  <c r="I296" i="246"/>
  <c r="Y307" i="249"/>
  <c r="N306" i="248"/>
  <c r="I306" i="248"/>
  <c r="I149" i="250"/>
  <c r="N149" i="250"/>
  <c r="I121" i="254"/>
  <c r="N121" i="254"/>
  <c r="N292" i="256"/>
  <c r="I292" i="256"/>
  <c r="N151" i="242"/>
  <c r="Y152" i="243"/>
  <c r="I151" i="242"/>
  <c r="N68" i="244"/>
  <c r="Y69" i="245"/>
  <c r="I68" i="244"/>
  <c r="Y62" i="249"/>
  <c r="I61" i="248"/>
  <c r="N61" i="248"/>
  <c r="I77" i="244"/>
  <c r="N77" i="244"/>
  <c r="Y78" i="245"/>
  <c r="Y93" i="249"/>
  <c r="I92" i="248"/>
  <c r="N92" i="248"/>
  <c r="I121" i="250"/>
  <c r="N121" i="250"/>
  <c r="Y202" i="249"/>
  <c r="I201" i="248"/>
  <c r="N201" i="248"/>
  <c r="I137" i="252"/>
  <c r="N137" i="252"/>
  <c r="N178" i="254"/>
  <c r="I178" i="254"/>
  <c r="I27" i="256"/>
  <c r="N27" i="256"/>
  <c r="N227" i="240"/>
  <c r="Y228" i="241"/>
  <c r="I227" i="240"/>
  <c r="Y69" i="247"/>
  <c r="N68" i="246"/>
  <c r="I68" i="246"/>
  <c r="N255" i="244"/>
  <c r="Y256" i="245"/>
  <c r="I255" i="244"/>
  <c r="I218" i="242"/>
  <c r="Y219" i="243"/>
  <c r="N218" i="242"/>
  <c r="N66" i="250"/>
  <c r="I66" i="250"/>
  <c r="I191" i="250"/>
  <c r="N191" i="250"/>
  <c r="I115" i="254"/>
  <c r="N115" i="254"/>
  <c r="I23" i="254"/>
  <c r="N23" i="254"/>
  <c r="I265" i="256"/>
  <c r="N265" i="256"/>
  <c r="R29" i="147"/>
  <c r="Q29" i="147"/>
  <c r="Q27" i="147"/>
  <c r="Q72" i="147"/>
  <c r="R51" i="147"/>
  <c r="Q51" i="147"/>
  <c r="Q134" i="147"/>
  <c r="Q163" i="147"/>
  <c r="N42" i="240"/>
  <c r="Y43" i="241"/>
  <c r="I42" i="240"/>
  <c r="Y27" i="239"/>
  <c r="I26" i="238"/>
  <c r="N26" i="238"/>
  <c r="Y227" i="243"/>
  <c r="N226" i="242"/>
  <c r="I226" i="242"/>
  <c r="N281" i="240"/>
  <c r="Y282" i="241"/>
  <c r="I281" i="240"/>
  <c r="N180" i="240"/>
  <c r="Y181" i="241"/>
  <c r="I180" i="240"/>
  <c r="Y209" i="241"/>
  <c r="I208" i="240"/>
  <c r="N208" i="240"/>
  <c r="N252" i="240"/>
  <c r="I252" i="240"/>
  <c r="Y253" i="241"/>
  <c r="Y74" i="241"/>
  <c r="I73" i="240"/>
  <c r="N73" i="240"/>
  <c r="N262" i="238"/>
  <c r="Y263" i="239"/>
  <c r="I262" i="238"/>
  <c r="N210" i="240"/>
  <c r="I210" i="240"/>
  <c r="Y211" i="241"/>
  <c r="I235" i="238"/>
  <c r="Y236" i="239"/>
  <c r="N235" i="238"/>
  <c r="N101" i="242"/>
  <c r="Y102" i="243"/>
  <c r="I101" i="242"/>
  <c r="Y72" i="241"/>
  <c r="I71" i="240"/>
  <c r="N71" i="240"/>
  <c r="N201" i="242"/>
  <c r="Y202" i="243"/>
  <c r="I201" i="242"/>
  <c r="Y205" i="239"/>
  <c r="I204" i="238"/>
  <c r="N204" i="238"/>
  <c r="Y129" i="239"/>
  <c r="I128" i="238"/>
  <c r="N128" i="238"/>
  <c r="I239" i="244"/>
  <c r="Y240" i="245"/>
  <c r="N239" i="244"/>
  <c r="I256" i="238"/>
  <c r="N256" i="238"/>
  <c r="Y257" i="239"/>
  <c r="N244" i="238"/>
  <c r="Y245" i="239"/>
  <c r="I244" i="238"/>
  <c r="Y45" i="241"/>
  <c r="I44" i="240"/>
  <c r="N44" i="240"/>
  <c r="Y304" i="241"/>
  <c r="I303" i="240"/>
  <c r="N303" i="240"/>
  <c r="N199" i="240"/>
  <c r="Y200" i="241"/>
  <c r="I199" i="240"/>
  <c r="N110" i="244"/>
  <c r="Y111" i="245"/>
  <c r="I110" i="244"/>
  <c r="Y69" i="249"/>
  <c r="N68" i="248"/>
  <c r="I68" i="248"/>
  <c r="E21" i="240"/>
  <c r="Y127" i="249"/>
  <c r="N126" i="248"/>
  <c r="I126" i="248"/>
  <c r="N92" i="252"/>
  <c r="I92" i="252"/>
  <c r="N100" i="254"/>
  <c r="I100" i="254"/>
  <c r="N150" i="254"/>
  <c r="I150" i="254"/>
  <c r="N256" i="256"/>
  <c r="I256" i="256"/>
  <c r="N233" i="256"/>
  <c r="I233" i="256"/>
  <c r="I95" i="254"/>
  <c r="N95" i="254"/>
  <c r="I182" i="244"/>
  <c r="N182" i="244"/>
  <c r="Y183" i="245"/>
  <c r="Y85" i="245"/>
  <c r="N84" i="244"/>
  <c r="I84" i="244"/>
  <c r="I170" i="242"/>
  <c r="Y171" i="243"/>
  <c r="N170" i="242"/>
  <c r="Y140" i="249"/>
  <c r="I139" i="248"/>
  <c r="N139" i="248"/>
  <c r="I284" i="250"/>
  <c r="N284" i="250"/>
  <c r="Y279" i="249"/>
  <c r="N278" i="248"/>
  <c r="I278" i="248"/>
  <c r="N230" i="250"/>
  <c r="I230" i="250"/>
  <c r="N101" i="252"/>
  <c r="I101" i="252"/>
  <c r="I267" i="252"/>
  <c r="N267" i="252"/>
  <c r="I210" i="254"/>
  <c r="N210" i="254"/>
  <c r="I125" i="254"/>
  <c r="N125" i="254"/>
  <c r="I149" i="254"/>
  <c r="N149" i="254"/>
  <c r="Y181" i="243"/>
  <c r="I180" i="242"/>
  <c r="N180" i="242"/>
  <c r="Y271" i="245"/>
  <c r="N270" i="244"/>
  <c r="I270" i="244"/>
  <c r="Y123" i="249"/>
  <c r="I122" i="248"/>
  <c r="N122" i="248"/>
  <c r="Y307" i="247"/>
  <c r="I306" i="246"/>
  <c r="N306" i="246"/>
  <c r="N156" i="250"/>
  <c r="I156" i="250"/>
  <c r="N208" i="252"/>
  <c r="I208" i="252"/>
  <c r="N177" i="252"/>
  <c r="I177" i="252"/>
  <c r="I115" i="252"/>
  <c r="N115" i="252"/>
  <c r="I201" i="256"/>
  <c r="N201" i="256"/>
  <c r="I195" i="254"/>
  <c r="N195" i="254"/>
  <c r="I187" i="256"/>
  <c r="N187" i="256"/>
  <c r="I133" i="242"/>
  <c r="Y134" i="243"/>
  <c r="N133" i="242"/>
  <c r="Y29" i="249"/>
  <c r="I28" i="248"/>
  <c r="N28" i="248"/>
  <c r="I86" i="242"/>
  <c r="Y87" i="243"/>
  <c r="N86" i="242"/>
  <c r="Y27" i="249"/>
  <c r="N26" i="248"/>
  <c r="I26" i="248"/>
  <c r="Y148" i="249"/>
  <c r="I147" i="248"/>
  <c r="N147" i="248"/>
  <c r="I167" i="250"/>
  <c r="N167" i="250"/>
  <c r="I130" i="254"/>
  <c r="N130" i="254"/>
  <c r="N152" i="256"/>
  <c r="I152" i="256"/>
  <c r="Y70" i="243"/>
  <c r="N69" i="242"/>
  <c r="I69" i="242"/>
  <c r="Y181" i="245"/>
  <c r="N180" i="244"/>
  <c r="I180" i="244"/>
  <c r="Y91" i="249"/>
  <c r="N90" i="248"/>
  <c r="I90" i="248"/>
  <c r="I31" i="250"/>
  <c r="N31" i="250"/>
  <c r="I196" i="246"/>
  <c r="N196" i="246"/>
  <c r="Y197" i="247"/>
  <c r="I237" i="248"/>
  <c r="Y238" i="249"/>
  <c r="N237" i="248"/>
  <c r="I148" i="254"/>
  <c r="N148" i="254"/>
  <c r="I272" i="252"/>
  <c r="N272" i="252"/>
  <c r="I240" i="254"/>
  <c r="N240" i="254"/>
  <c r="N155" i="242"/>
  <c r="I155" i="242"/>
  <c r="Y156" i="243"/>
  <c r="Y42" i="249"/>
  <c r="N41" i="248"/>
  <c r="I41" i="248"/>
  <c r="I128" i="242"/>
  <c r="Y129" i="243"/>
  <c r="N128" i="242"/>
  <c r="N181" i="246"/>
  <c r="Y182" i="247"/>
  <c r="I181" i="246"/>
  <c r="Y46" i="249"/>
  <c r="I45" i="248"/>
  <c r="N45" i="248"/>
  <c r="I298" i="248"/>
  <c r="N298" i="248"/>
  <c r="Y299" i="249"/>
  <c r="N75" i="254"/>
  <c r="I75" i="254"/>
  <c r="N295" i="254"/>
  <c r="I295" i="254"/>
  <c r="Q145" i="147"/>
  <c r="Q81" i="147"/>
  <c r="Q88" i="147"/>
  <c r="R88" i="147"/>
  <c r="R126" i="147"/>
  <c r="Q126" i="147"/>
  <c r="Y69" i="241"/>
  <c r="I68" i="240"/>
  <c r="N68" i="240"/>
  <c r="Y153" i="239"/>
  <c r="I152" i="238"/>
  <c r="N152" i="238"/>
  <c r="N263" i="242"/>
  <c r="Y264" i="243"/>
  <c r="I263" i="242"/>
  <c r="Y96" i="241"/>
  <c r="N95" i="240"/>
  <c r="I95" i="240"/>
  <c r="Y151" i="239"/>
  <c r="I150" i="238"/>
  <c r="N150" i="238"/>
  <c r="N30" i="240"/>
  <c r="I30" i="240"/>
  <c r="Y31" i="241"/>
  <c r="N259" i="242"/>
  <c r="Y260" i="243"/>
  <c r="I259" i="242"/>
  <c r="N201" i="238"/>
  <c r="Y202" i="239"/>
  <c r="I201" i="238"/>
  <c r="Y51" i="239"/>
  <c r="I50" i="238"/>
  <c r="N50" i="238"/>
  <c r="I31" i="238"/>
  <c r="Y32" i="239"/>
  <c r="N31" i="238"/>
  <c r="Y79" i="245"/>
  <c r="N78" i="244"/>
  <c r="I78" i="244"/>
  <c r="N62" i="240"/>
  <c r="Y63" i="241"/>
  <c r="I62" i="240"/>
  <c r="Y240" i="239"/>
  <c r="N239" i="238"/>
  <c r="I239" i="238"/>
  <c r="N282" i="238"/>
  <c r="Y283" i="239"/>
  <c r="I282" i="238"/>
  <c r="Y59" i="243"/>
  <c r="I58" i="242"/>
  <c r="N58" i="242"/>
  <c r="Y46" i="239"/>
  <c r="N45" i="238"/>
  <c r="I45" i="238"/>
  <c r="I193" i="238"/>
  <c r="Y194" i="239"/>
  <c r="N193" i="238"/>
  <c r="N191" i="242"/>
  <c r="I191" i="242"/>
  <c r="Y192" i="243"/>
  <c r="N105" i="246"/>
  <c r="Y106" i="247"/>
  <c r="I105" i="246"/>
  <c r="Y86" i="245"/>
  <c r="I85" i="244"/>
  <c r="N85" i="244"/>
  <c r="Y148" i="241"/>
  <c r="I147" i="240"/>
  <c r="N147" i="240"/>
  <c r="N211" i="246"/>
  <c r="I211" i="246"/>
  <c r="Y212" i="247"/>
  <c r="N201" i="250"/>
  <c r="I201" i="250"/>
  <c r="N146" i="252"/>
  <c r="I146" i="252"/>
  <c r="I151" i="252"/>
  <c r="N151" i="252"/>
  <c r="N104" i="256"/>
  <c r="I104" i="256"/>
  <c r="N184" i="256"/>
  <c r="I184" i="256"/>
  <c r="I131" i="254"/>
  <c r="N131" i="254"/>
  <c r="Y204" i="245"/>
  <c r="N203" i="244"/>
  <c r="I203" i="244"/>
  <c r="I111" i="244"/>
  <c r="Y112" i="245"/>
  <c r="N111" i="244"/>
  <c r="N265" i="246"/>
  <c r="Y266" i="247"/>
  <c r="I265" i="246"/>
  <c r="Y72" i="245"/>
  <c r="I71" i="244"/>
  <c r="N71" i="244"/>
  <c r="Y99" i="249"/>
  <c r="I98" i="248"/>
  <c r="N98" i="248"/>
  <c r="I58" i="250"/>
  <c r="N58" i="250"/>
  <c r="N134" i="250"/>
  <c r="I134" i="250"/>
  <c r="N273" i="252"/>
  <c r="I273" i="252"/>
  <c r="I229" i="254"/>
  <c r="N229" i="254"/>
  <c r="N60" i="256"/>
  <c r="I60" i="256"/>
  <c r="N132" i="256"/>
  <c r="I132" i="256"/>
  <c r="N131" i="256"/>
  <c r="I131" i="256"/>
  <c r="Y144" i="247"/>
  <c r="N143" i="246"/>
  <c r="I143" i="246"/>
  <c r="N295" i="244"/>
  <c r="I295" i="244"/>
  <c r="Y296" i="245"/>
  <c r="Y165" i="249"/>
  <c r="I164" i="248"/>
  <c r="N164" i="248"/>
  <c r="I25" i="248"/>
  <c r="N25" i="248"/>
  <c r="Y26" i="249"/>
  <c r="I250" i="246"/>
  <c r="Y251" i="247"/>
  <c r="N250" i="246"/>
  <c r="I118" i="246"/>
  <c r="Y119" i="247"/>
  <c r="N118" i="246"/>
  <c r="I221" i="250"/>
  <c r="N221" i="250"/>
  <c r="I188" i="252"/>
  <c r="N188" i="252"/>
  <c r="N194" i="254"/>
  <c r="I194" i="254"/>
  <c r="N289" i="256"/>
  <c r="I289" i="256"/>
  <c r="N263" i="256"/>
  <c r="I263" i="256"/>
  <c r="I205" i="256"/>
  <c r="N205" i="256"/>
  <c r="Y145" i="243"/>
  <c r="I144" i="242"/>
  <c r="N144" i="242"/>
  <c r="Y45" i="249"/>
  <c r="I44" i="248"/>
  <c r="N44" i="248"/>
  <c r="I104" i="242"/>
  <c r="Y105" i="243"/>
  <c r="N104" i="242"/>
  <c r="Y38" i="249"/>
  <c r="I37" i="248"/>
  <c r="N37" i="248"/>
  <c r="E21" i="252"/>
  <c r="N297" i="250"/>
  <c r="I297" i="250"/>
  <c r="I288" i="250"/>
  <c r="N288" i="250"/>
  <c r="N103" i="254"/>
  <c r="I103" i="254"/>
  <c r="I83" i="254"/>
  <c r="N83" i="254"/>
  <c r="Y186" i="247"/>
  <c r="N185" i="246"/>
  <c r="I185" i="246"/>
  <c r="Y70" i="241"/>
  <c r="I69" i="240"/>
  <c r="N69" i="240"/>
  <c r="I281" i="244"/>
  <c r="Y282" i="245"/>
  <c r="N281" i="244"/>
  <c r="I202" i="254"/>
  <c r="N202" i="254"/>
  <c r="N280" i="252"/>
  <c r="I280" i="252"/>
  <c r="I300" i="252"/>
  <c r="N300" i="252"/>
  <c r="I102" i="254"/>
  <c r="N102" i="254"/>
  <c r="N214" i="256"/>
  <c r="I214" i="256"/>
  <c r="N168" i="240"/>
  <c r="Y169" i="241"/>
  <c r="I168" i="240"/>
  <c r="Y40" i="247"/>
  <c r="I39" i="246"/>
  <c r="N39" i="246"/>
  <c r="Y289" i="247"/>
  <c r="N288" i="246"/>
  <c r="I288" i="246"/>
  <c r="I101" i="246"/>
  <c r="Y102" i="247"/>
  <c r="N101" i="246"/>
  <c r="N235" i="250"/>
  <c r="I235" i="250"/>
  <c r="N74" i="250"/>
  <c r="I74" i="250"/>
  <c r="N223" i="250"/>
  <c r="I223" i="250"/>
  <c r="N277" i="254"/>
  <c r="I277" i="254"/>
  <c r="I163" i="252"/>
  <c r="N163" i="252"/>
  <c r="N144" i="256"/>
  <c r="I144" i="256"/>
  <c r="R24" i="147"/>
  <c r="Q24" i="147"/>
  <c r="I209" i="240"/>
  <c r="Y210" i="241"/>
  <c r="N209" i="240"/>
  <c r="N188" i="240"/>
  <c r="Y189" i="241"/>
  <c r="I188" i="240"/>
  <c r="I278" i="240"/>
  <c r="N278" i="240"/>
  <c r="Y279" i="241"/>
  <c r="Y133" i="245"/>
  <c r="N132" i="244"/>
  <c r="I132" i="244"/>
  <c r="Y287" i="239"/>
  <c r="N286" i="238"/>
  <c r="I286" i="238"/>
  <c r="N161" i="238"/>
  <c r="I161" i="238"/>
  <c r="Y162" i="239"/>
  <c r="I41" i="240"/>
  <c r="Y42" i="241"/>
  <c r="N41" i="240"/>
  <c r="N52" i="244"/>
  <c r="Y53" i="245"/>
  <c r="I52" i="244"/>
  <c r="Y73" i="239"/>
  <c r="I72" i="238"/>
  <c r="N72" i="238"/>
  <c r="Y247" i="239"/>
  <c r="N246" i="238"/>
  <c r="I246" i="238"/>
  <c r="Y48" i="241"/>
  <c r="I47" i="240"/>
  <c r="N47" i="240"/>
  <c r="Y244" i="241"/>
  <c r="I243" i="240"/>
  <c r="N243" i="240"/>
  <c r="Y115" i="245"/>
  <c r="N114" i="244"/>
  <c r="I114" i="244"/>
  <c r="N228" i="240"/>
  <c r="I228" i="240"/>
  <c r="Y229" i="241"/>
  <c r="Y161" i="243"/>
  <c r="N160" i="242"/>
  <c r="I160" i="242"/>
  <c r="N78" i="240"/>
  <c r="Y79" i="241"/>
  <c r="I78" i="240"/>
  <c r="Y131" i="243"/>
  <c r="I130" i="242"/>
  <c r="N130" i="242"/>
  <c r="I147" i="244"/>
  <c r="Y148" i="245"/>
  <c r="N147" i="244"/>
  <c r="Y222" i="239"/>
  <c r="N221" i="238"/>
  <c r="I221" i="238"/>
  <c r="I61" i="238"/>
  <c r="Y62" i="239"/>
  <c r="N61" i="238"/>
  <c r="Y237" i="241"/>
  <c r="N236" i="240"/>
  <c r="I236" i="240"/>
  <c r="I81" i="242"/>
  <c r="Y82" i="243"/>
  <c r="N81" i="242"/>
  <c r="I183" i="242"/>
  <c r="Y184" i="243"/>
  <c r="N183" i="242"/>
  <c r="N199" i="246"/>
  <c r="I199" i="246"/>
  <c r="Y200" i="247"/>
  <c r="I36" i="250"/>
  <c r="N36" i="250"/>
  <c r="Y304" i="247"/>
  <c r="I303" i="246"/>
  <c r="N303" i="246"/>
  <c r="I162" i="250"/>
  <c r="N162" i="250"/>
  <c r="I105" i="254"/>
  <c r="N105" i="254"/>
  <c r="I157" i="254"/>
  <c r="N157" i="254"/>
  <c r="N176" i="256"/>
  <c r="I176" i="256"/>
  <c r="N167" i="256"/>
  <c r="I167" i="256"/>
  <c r="Y79" i="243"/>
  <c r="I78" i="242"/>
  <c r="N78" i="242"/>
  <c r="I298" i="244"/>
  <c r="Y299" i="245"/>
  <c r="N298" i="244"/>
  <c r="N121" i="246"/>
  <c r="Y122" i="247"/>
  <c r="I121" i="246"/>
  <c r="Y67" i="249"/>
  <c r="N66" i="248"/>
  <c r="I66" i="248"/>
  <c r="I211" i="248"/>
  <c r="N211" i="248"/>
  <c r="Y212" i="249"/>
  <c r="I46" i="246"/>
  <c r="Y47" i="247"/>
  <c r="N46" i="246"/>
  <c r="N145" i="250"/>
  <c r="I145" i="250"/>
  <c r="I71" i="250"/>
  <c r="N71" i="250"/>
  <c r="I197" i="252"/>
  <c r="N197" i="252"/>
  <c r="I260" i="252"/>
  <c r="N260" i="252"/>
  <c r="N73" i="256"/>
  <c r="I73" i="256"/>
  <c r="I284" i="256"/>
  <c r="N284" i="256"/>
  <c r="Y287" i="243"/>
  <c r="I286" i="242"/>
  <c r="N286" i="242"/>
  <c r="Y125" i="249"/>
  <c r="N124" i="248"/>
  <c r="I124" i="248"/>
  <c r="Y64" i="241"/>
  <c r="I63" i="240"/>
  <c r="N63" i="240"/>
  <c r="I275" i="244"/>
  <c r="Y276" i="245"/>
  <c r="N275" i="244"/>
  <c r="I61" i="250"/>
  <c r="N61" i="250"/>
  <c r="I22" i="252"/>
  <c r="N22" i="252"/>
  <c r="N304" i="252"/>
  <c r="I304" i="252"/>
  <c r="N230" i="254"/>
  <c r="I230" i="254"/>
  <c r="N267" i="254"/>
  <c r="I267" i="254"/>
  <c r="I165" i="256"/>
  <c r="N165" i="256"/>
  <c r="N156" i="256"/>
  <c r="I156" i="256"/>
  <c r="Y160" i="247"/>
  <c r="I159" i="246"/>
  <c r="N159" i="246"/>
  <c r="N272" i="244"/>
  <c r="Y273" i="245"/>
  <c r="I272" i="244"/>
  <c r="I122" i="242"/>
  <c r="Y123" i="243"/>
  <c r="N122" i="242"/>
  <c r="Y135" i="249"/>
  <c r="N134" i="248"/>
  <c r="I134" i="248"/>
  <c r="I99" i="250"/>
  <c r="N99" i="250"/>
  <c r="I89" i="252"/>
  <c r="N89" i="252"/>
  <c r="I306" i="250"/>
  <c r="N306" i="250"/>
  <c r="N240" i="256"/>
  <c r="I240" i="256"/>
  <c r="Y142" i="247"/>
  <c r="N141" i="246"/>
  <c r="I141" i="246"/>
  <c r="N204" i="246"/>
  <c r="Y205" i="247"/>
  <c r="I204" i="246"/>
  <c r="Y25" i="249"/>
  <c r="N24" i="248"/>
  <c r="I24" i="248"/>
  <c r="N132" i="246"/>
  <c r="Y133" i="247"/>
  <c r="I132" i="246"/>
  <c r="I185" i="248"/>
  <c r="Y186" i="249"/>
  <c r="N185" i="248"/>
  <c r="I126" i="250"/>
  <c r="N126" i="250"/>
  <c r="I232" i="246"/>
  <c r="Y233" i="247"/>
  <c r="N232" i="246"/>
  <c r="N99" i="252"/>
  <c r="I99" i="252"/>
  <c r="N188" i="254"/>
  <c r="I188" i="254"/>
  <c r="N191" i="256"/>
  <c r="I191" i="256"/>
  <c r="Y307" i="243"/>
  <c r="N306" i="242"/>
  <c r="I306" i="242"/>
  <c r="N50" i="244"/>
  <c r="Y51" i="245"/>
  <c r="I50" i="244"/>
  <c r="Y119" i="249"/>
  <c r="N118" i="248"/>
  <c r="I118" i="248"/>
  <c r="N243" i="244"/>
  <c r="I243" i="244"/>
  <c r="Y244" i="245"/>
  <c r="I103" i="248"/>
  <c r="N103" i="248"/>
  <c r="Y104" i="249"/>
  <c r="N283" i="248"/>
  <c r="I283" i="248"/>
  <c r="Y284" i="249"/>
  <c r="N27" i="252"/>
  <c r="I27" i="252"/>
  <c r="N42" i="256"/>
  <c r="I42" i="256"/>
  <c r="I89" i="256"/>
  <c r="N89" i="256"/>
  <c r="Q158" i="147"/>
  <c r="Q131" i="147"/>
  <c r="Y181" i="239"/>
  <c r="I180" i="238"/>
  <c r="N180" i="238"/>
  <c r="Y58" i="239"/>
  <c r="N57" i="238"/>
  <c r="I57" i="238"/>
  <c r="I137" i="240"/>
  <c r="Y138" i="241"/>
  <c r="N137" i="240"/>
  <c r="N29" i="242"/>
  <c r="Y30" i="243"/>
  <c r="I29" i="242"/>
  <c r="Y77" i="241"/>
  <c r="I76" i="240"/>
  <c r="N76" i="240"/>
  <c r="N100" i="238"/>
  <c r="Y101" i="239"/>
  <c r="I100" i="238"/>
  <c r="N83" i="242"/>
  <c r="I83" i="242"/>
  <c r="Y84" i="243"/>
  <c r="N65" i="242"/>
  <c r="Y66" i="243"/>
  <c r="I65" i="242"/>
  <c r="N153" i="244"/>
  <c r="I153" i="244"/>
  <c r="Y154" i="245"/>
  <c r="Y150" i="239"/>
  <c r="N149" i="238"/>
  <c r="I149" i="238"/>
  <c r="N179" i="242"/>
  <c r="Y180" i="243"/>
  <c r="I179" i="242"/>
  <c r="I127" i="238"/>
  <c r="Y128" i="239"/>
  <c r="N127" i="238"/>
  <c r="N248" i="244"/>
  <c r="I248" i="244"/>
  <c r="Y249" i="245"/>
  <c r="Y34" i="239"/>
  <c r="I33" i="238"/>
  <c r="N33" i="238"/>
  <c r="N24" i="240"/>
  <c r="Y25" i="241"/>
  <c r="I24" i="240"/>
  <c r="N171" i="242"/>
  <c r="Y172" i="243"/>
  <c r="I171" i="242"/>
  <c r="Y259" i="243"/>
  <c r="N258" i="242"/>
  <c r="I258" i="242"/>
  <c r="Y104" i="243"/>
  <c r="I103" i="242"/>
  <c r="N103" i="242"/>
  <c r="Y306" i="241"/>
  <c r="N305" i="240"/>
  <c r="I305" i="240"/>
  <c r="I145" i="238"/>
  <c r="Y146" i="239"/>
  <c r="N145" i="238"/>
  <c r="Y236" i="243"/>
  <c r="I235" i="242"/>
  <c r="N235" i="242"/>
  <c r="N236" i="244"/>
  <c r="I236" i="244"/>
  <c r="Y237" i="245"/>
  <c r="N265" i="240"/>
  <c r="Y266" i="241"/>
  <c r="I265" i="240"/>
  <c r="Y278" i="247"/>
  <c r="I277" i="246"/>
  <c r="N277" i="246"/>
  <c r="N84" i="250"/>
  <c r="I84" i="250"/>
  <c r="I287" i="244"/>
  <c r="Y288" i="245"/>
  <c r="N287" i="244"/>
  <c r="Y231" i="249"/>
  <c r="N230" i="248"/>
  <c r="I230" i="248"/>
  <c r="I148" i="246"/>
  <c r="Y149" i="247"/>
  <c r="N148" i="246"/>
  <c r="I83" i="252"/>
  <c r="N83" i="252"/>
  <c r="N76" i="252"/>
  <c r="I76" i="252"/>
  <c r="I68" i="256"/>
  <c r="N68" i="256"/>
  <c r="I282" i="254"/>
  <c r="N282" i="254"/>
  <c r="N259" i="254"/>
  <c r="I259" i="254"/>
  <c r="N276" i="238"/>
  <c r="I276" i="238"/>
  <c r="Y277" i="239"/>
  <c r="Y28" i="247"/>
  <c r="I27" i="246"/>
  <c r="N27" i="246"/>
  <c r="Y173" i="249"/>
  <c r="N172" i="248"/>
  <c r="I172" i="248"/>
  <c r="I23" i="244"/>
  <c r="N23" i="244"/>
  <c r="Y24" i="245"/>
  <c r="N225" i="246"/>
  <c r="Y226" i="247"/>
  <c r="I225" i="246"/>
  <c r="Y243" i="249"/>
  <c r="N242" i="248"/>
  <c r="I242" i="248"/>
  <c r="Y142" i="249"/>
  <c r="I141" i="248"/>
  <c r="N141" i="248"/>
  <c r="I264" i="250"/>
  <c r="N264" i="250"/>
  <c r="N120" i="252"/>
  <c r="I120" i="252"/>
  <c r="I124" i="254"/>
  <c r="N124" i="254"/>
  <c r="I71" i="254"/>
  <c r="N71" i="254"/>
  <c r="I70" i="256"/>
  <c r="N70" i="256"/>
  <c r="N89" i="242"/>
  <c r="I89" i="242"/>
  <c r="Y90" i="243"/>
  <c r="Y72" i="247"/>
  <c r="N71" i="246"/>
  <c r="I71" i="246"/>
  <c r="N209" i="246"/>
  <c r="Y210" i="247"/>
  <c r="I209" i="246"/>
  <c r="Y253" i="247"/>
  <c r="N252" i="246"/>
  <c r="I252" i="246"/>
  <c r="N124" i="250"/>
  <c r="I124" i="250"/>
  <c r="I154" i="246"/>
  <c r="Y155" i="247"/>
  <c r="N154" i="246"/>
  <c r="N119" i="252"/>
  <c r="I119" i="252"/>
  <c r="N41" i="252"/>
  <c r="I41" i="252"/>
  <c r="N54" i="256"/>
  <c r="I54" i="256"/>
  <c r="N78" i="256"/>
  <c r="I78" i="256"/>
  <c r="N190" i="256"/>
  <c r="I190" i="256"/>
  <c r="I225" i="256"/>
  <c r="N225" i="256"/>
  <c r="Y277" i="241"/>
  <c r="N276" i="240"/>
  <c r="I276" i="240"/>
  <c r="N284" i="244"/>
  <c r="Y285" i="245"/>
  <c r="I284" i="244"/>
  <c r="Y53" i="249"/>
  <c r="N52" i="248"/>
  <c r="I52" i="248"/>
  <c r="Y68" i="249"/>
  <c r="I67" i="248"/>
  <c r="N67" i="248"/>
  <c r="Y94" i="249"/>
  <c r="I93" i="248"/>
  <c r="N93" i="248"/>
  <c r="N106" i="252"/>
  <c r="I106" i="252"/>
  <c r="I32" i="252"/>
  <c r="N32" i="252"/>
  <c r="I155" i="254"/>
  <c r="N155" i="254"/>
  <c r="I186" i="246"/>
  <c r="N186" i="246"/>
  <c r="Y187" i="247"/>
  <c r="Y275" i="247"/>
  <c r="I274" i="246"/>
  <c r="N274" i="246"/>
  <c r="Y106" i="241"/>
  <c r="I105" i="240"/>
  <c r="N105" i="240"/>
  <c r="N37" i="246"/>
  <c r="Y38" i="247"/>
  <c r="I37" i="246"/>
  <c r="I204" i="250"/>
  <c r="N204" i="250"/>
  <c r="I34" i="246"/>
  <c r="Y35" i="247"/>
  <c r="N34" i="246"/>
  <c r="I288" i="252"/>
  <c r="N288" i="252"/>
  <c r="I194" i="252"/>
  <c r="N194" i="252"/>
  <c r="N128" i="254"/>
  <c r="I128" i="254"/>
  <c r="N83" i="256"/>
  <c r="I83" i="256"/>
  <c r="N153" i="254"/>
  <c r="I153" i="254"/>
  <c r="Y222" i="245"/>
  <c r="N221" i="244"/>
  <c r="I221" i="244"/>
  <c r="Y98" i="245"/>
  <c r="I97" i="244"/>
  <c r="N97" i="244"/>
  <c r="I182" i="242"/>
  <c r="Y183" i="243"/>
  <c r="N182" i="242"/>
  <c r="Y285" i="247"/>
  <c r="N284" i="246"/>
  <c r="I284" i="246"/>
  <c r="Y100" i="249"/>
  <c r="I99" i="248"/>
  <c r="N99" i="248"/>
  <c r="I47" i="250"/>
  <c r="N47" i="250"/>
  <c r="N69" i="252"/>
  <c r="I69" i="252"/>
  <c r="I85" i="252"/>
  <c r="N85" i="252"/>
  <c r="N67" i="256"/>
  <c r="I67" i="256"/>
  <c r="R57" i="147"/>
  <c r="Q57" i="147"/>
  <c r="Y259" i="241"/>
  <c r="N258" i="240"/>
  <c r="I258" i="240"/>
  <c r="N234" i="240"/>
  <c r="I234" i="240"/>
  <c r="Y235" i="241"/>
  <c r="N211" i="244"/>
  <c r="I211" i="244"/>
  <c r="Y212" i="245"/>
  <c r="N54" i="240"/>
  <c r="Y55" i="241"/>
  <c r="I54" i="240"/>
  <c r="Y122" i="241"/>
  <c r="I121" i="240"/>
  <c r="N121" i="240"/>
  <c r="Y27" i="245"/>
  <c r="N26" i="244"/>
  <c r="I26" i="244"/>
  <c r="Y272" i="239"/>
  <c r="N271" i="238"/>
  <c r="I271" i="238"/>
  <c r="Y230" i="241"/>
  <c r="I229" i="240"/>
  <c r="N229" i="240"/>
  <c r="I67" i="238"/>
  <c r="Y68" i="239"/>
  <c r="N67" i="238"/>
  <c r="Y125" i="245"/>
  <c r="N124" i="244"/>
  <c r="I124" i="244"/>
  <c r="N238" i="238"/>
  <c r="Y239" i="239"/>
  <c r="I238" i="238"/>
  <c r="Y97" i="243"/>
  <c r="N96" i="242"/>
  <c r="I96" i="242"/>
  <c r="N129" i="238"/>
  <c r="I129" i="238"/>
  <c r="Y130" i="239"/>
  <c r="Y173" i="241"/>
  <c r="N172" i="240"/>
  <c r="I172" i="240"/>
  <c r="I305" i="242"/>
  <c r="Y306" i="243"/>
  <c r="N305" i="242"/>
  <c r="N137" i="238"/>
  <c r="I137" i="238"/>
  <c r="Y138" i="239"/>
  <c r="Y201" i="241"/>
  <c r="N200" i="240"/>
  <c r="I200" i="240"/>
  <c r="I257" i="240"/>
  <c r="Y258" i="241"/>
  <c r="N257" i="240"/>
  <c r="Y277" i="243"/>
  <c r="N276" i="242"/>
  <c r="I276" i="242"/>
  <c r="I262" i="244"/>
  <c r="Y263" i="245"/>
  <c r="N262" i="244"/>
  <c r="I247" i="246"/>
  <c r="Y248" i="247"/>
  <c r="N247" i="246"/>
  <c r="N152" i="244"/>
  <c r="I152" i="244"/>
  <c r="Y153" i="245"/>
  <c r="I285" i="238"/>
  <c r="N285" i="238"/>
  <c r="Y286" i="239"/>
  <c r="Y30" i="249"/>
  <c r="N29" i="248"/>
  <c r="I29" i="248"/>
  <c r="I72" i="250"/>
  <c r="N72" i="250"/>
  <c r="Y190" i="249"/>
  <c r="I189" i="248"/>
  <c r="N189" i="248"/>
  <c r="I241" i="252"/>
  <c r="N241" i="252"/>
  <c r="N64" i="254"/>
  <c r="I64" i="254"/>
  <c r="N263" i="254"/>
  <c r="I263" i="254"/>
  <c r="I105" i="256"/>
  <c r="N105" i="256"/>
  <c r="N225" i="254"/>
  <c r="I225" i="254"/>
  <c r="Y255" i="243"/>
  <c r="N254" i="242"/>
  <c r="I254" i="242"/>
  <c r="N240" i="246"/>
  <c r="I240" i="246"/>
  <c r="Y241" i="247"/>
  <c r="Y104" i="245"/>
  <c r="Q20" i="245" s="1"/>
  <c r="I103" i="244"/>
  <c r="N103" i="244"/>
  <c r="I243" i="242"/>
  <c r="Y244" i="243"/>
  <c r="N243" i="242"/>
  <c r="Y129" i="247"/>
  <c r="I128" i="246"/>
  <c r="N128" i="246"/>
  <c r="I271" i="250"/>
  <c r="N271" i="250"/>
  <c r="Y160" i="249"/>
  <c r="I159" i="248"/>
  <c r="N159" i="248"/>
  <c r="I93" i="252"/>
  <c r="N93" i="252"/>
  <c r="I258" i="252"/>
  <c r="N258" i="252"/>
  <c r="I58" i="254"/>
  <c r="N58" i="254"/>
  <c r="N231" i="256"/>
  <c r="I231" i="256"/>
  <c r="I215" i="254"/>
  <c r="N215" i="254"/>
  <c r="I59" i="254"/>
  <c r="N59" i="254"/>
  <c r="I111" i="242"/>
  <c r="Y112" i="243"/>
  <c r="N111" i="242"/>
  <c r="N301" i="246"/>
  <c r="I301" i="246"/>
  <c r="Y302" i="247"/>
  <c r="I291" i="238"/>
  <c r="Y292" i="239"/>
  <c r="N291" i="238"/>
  <c r="I202" i="244"/>
  <c r="N202" i="244"/>
  <c r="Y203" i="245"/>
  <c r="I60" i="250"/>
  <c r="N60" i="250"/>
  <c r="N48" i="252"/>
  <c r="I48" i="252"/>
  <c r="N178" i="252"/>
  <c r="I178" i="252"/>
  <c r="N151" i="254"/>
  <c r="I151" i="254"/>
  <c r="I99" i="254"/>
  <c r="N99" i="254"/>
  <c r="I93" i="256"/>
  <c r="N93" i="256"/>
  <c r="I256" i="254"/>
  <c r="N256" i="254"/>
  <c r="N223" i="244"/>
  <c r="I223" i="244"/>
  <c r="Y224" i="245"/>
  <c r="N86" i="244"/>
  <c r="Y87" i="245"/>
  <c r="I86" i="244"/>
  <c r="I267" i="242"/>
  <c r="Y268" i="243"/>
  <c r="N267" i="242"/>
  <c r="I264" i="246"/>
  <c r="Y265" i="247"/>
  <c r="N264" i="246"/>
  <c r="I305" i="246"/>
  <c r="Y306" i="247"/>
  <c r="N305" i="246"/>
  <c r="I23" i="250"/>
  <c r="N23" i="250"/>
  <c r="N218" i="252"/>
  <c r="I218" i="252"/>
  <c r="I256" i="252"/>
  <c r="N256" i="252"/>
  <c r="N300" i="256"/>
  <c r="I300" i="256"/>
  <c r="Y169" i="249"/>
  <c r="N168" i="248"/>
  <c r="I168" i="248"/>
  <c r="I226" i="244"/>
  <c r="Y227" i="245"/>
  <c r="N226" i="244"/>
  <c r="I229" i="250"/>
  <c r="N229" i="250"/>
  <c r="I52" i="246"/>
  <c r="N52" i="246"/>
  <c r="Y53" i="247"/>
  <c r="N110" i="252"/>
  <c r="I110" i="252"/>
  <c r="N56" i="254"/>
  <c r="I56" i="254"/>
  <c r="N48" i="256"/>
  <c r="I48" i="256"/>
  <c r="I117" i="256"/>
  <c r="N117" i="256"/>
  <c r="N203" i="242"/>
  <c r="Y204" i="243"/>
  <c r="I203" i="242"/>
  <c r="Y251" i="245"/>
  <c r="N250" i="244"/>
  <c r="I250" i="244"/>
  <c r="I213" i="246"/>
  <c r="N213" i="246"/>
  <c r="Y214" i="247"/>
  <c r="I125" i="244"/>
  <c r="Y126" i="245"/>
  <c r="N125" i="244"/>
  <c r="I132" i="250"/>
  <c r="N132" i="250"/>
  <c r="I244" i="250"/>
  <c r="N244" i="250"/>
  <c r="N132" i="254"/>
  <c r="I132" i="254"/>
  <c r="I219" i="256"/>
  <c r="N219" i="256"/>
  <c r="R68" i="147"/>
  <c r="Q68" i="147"/>
  <c r="R65" i="147"/>
  <c r="Q65" i="147"/>
  <c r="R56" i="147"/>
  <c r="Q56" i="147"/>
  <c r="R17" i="147"/>
  <c r="Q17" i="147"/>
  <c r="N65" i="238"/>
  <c r="Y66" i="239"/>
  <c r="I65" i="238"/>
  <c r="N124" i="240"/>
  <c r="Y125" i="241"/>
  <c r="I124" i="240"/>
  <c r="Y273" i="241"/>
  <c r="N272" i="240"/>
  <c r="I272" i="240"/>
  <c r="N123" i="242"/>
  <c r="Y124" i="243"/>
  <c r="I123" i="242"/>
  <c r="N112" i="238"/>
  <c r="I112" i="238"/>
  <c r="Y113" i="239"/>
  <c r="N125" i="238"/>
  <c r="Y126" i="239"/>
  <c r="I125" i="238"/>
  <c r="Y267" i="239"/>
  <c r="I266" i="238"/>
  <c r="N266" i="238"/>
  <c r="N159" i="242"/>
  <c r="Y160" i="243"/>
  <c r="I159" i="242"/>
  <c r="Y64" i="239"/>
  <c r="N63" i="238"/>
  <c r="I63" i="238"/>
  <c r="N108" i="240"/>
  <c r="Y109" i="241"/>
  <c r="I108" i="240"/>
  <c r="N263" i="238"/>
  <c r="I263" i="238"/>
  <c r="Y264" i="239"/>
  <c r="Y186" i="239"/>
  <c r="N185" i="238"/>
  <c r="I185" i="238"/>
  <c r="N118" i="238"/>
  <c r="I118" i="238"/>
  <c r="Y119" i="239"/>
  <c r="Y219" i="239"/>
  <c r="I218" i="238"/>
  <c r="N218" i="238"/>
  <c r="N296" i="240"/>
  <c r="I296" i="240"/>
  <c r="Y297" i="241"/>
  <c r="Y234" i="241"/>
  <c r="N233" i="240"/>
  <c r="I233" i="240"/>
  <c r="I77" i="240"/>
  <c r="Y78" i="241"/>
  <c r="N77" i="240"/>
  <c r="N87" i="242"/>
  <c r="Y88" i="243"/>
  <c r="I87" i="242"/>
  <c r="N95" i="242"/>
  <c r="Y96" i="243"/>
  <c r="I95" i="242"/>
  <c r="Y103" i="245"/>
  <c r="I102" i="244"/>
  <c r="N102" i="244"/>
  <c r="Y129" i="249"/>
  <c r="I128" i="248"/>
  <c r="N128" i="248"/>
  <c r="N147" i="250"/>
  <c r="I147" i="250"/>
  <c r="N60" i="252"/>
  <c r="I60" i="252"/>
  <c r="N104" i="254"/>
  <c r="I104" i="254"/>
  <c r="I266" i="254"/>
  <c r="N266" i="254"/>
  <c r="I241" i="256"/>
  <c r="N241" i="256"/>
  <c r="I218" i="256"/>
  <c r="N218" i="256"/>
  <c r="I235" i="256"/>
  <c r="N235" i="256"/>
  <c r="Y216" i="241"/>
  <c r="I215" i="240"/>
  <c r="N215" i="240"/>
  <c r="N169" i="246"/>
  <c r="Y170" i="247"/>
  <c r="I169" i="246"/>
  <c r="I47" i="244"/>
  <c r="N47" i="244"/>
  <c r="Y48" i="245"/>
  <c r="I168" i="250"/>
  <c r="N168" i="250"/>
  <c r="I263" i="246"/>
  <c r="Y264" i="247"/>
  <c r="N263" i="246"/>
  <c r="N98" i="250"/>
  <c r="I98" i="250"/>
  <c r="I262" i="250"/>
  <c r="N262" i="250"/>
  <c r="I149" i="252"/>
  <c r="N149" i="252"/>
  <c r="I229" i="256"/>
  <c r="N229" i="256"/>
  <c r="N163" i="246"/>
  <c r="Y164" i="247"/>
  <c r="I163" i="246"/>
  <c r="Y144" i="249"/>
  <c r="N143" i="248"/>
  <c r="I143" i="248"/>
  <c r="N88" i="248"/>
  <c r="Y89" i="249"/>
  <c r="I88" i="248"/>
  <c r="Y226" i="241"/>
  <c r="I225" i="240"/>
  <c r="N225" i="240"/>
  <c r="Y271" i="247"/>
  <c r="I270" i="246"/>
  <c r="N270" i="246"/>
  <c r="N129" i="250"/>
  <c r="I129" i="250"/>
  <c r="N72" i="252"/>
  <c r="I72" i="252"/>
  <c r="N138" i="252"/>
  <c r="I138" i="252"/>
  <c r="I97" i="252"/>
  <c r="N97" i="252"/>
  <c r="N177" i="256"/>
  <c r="I177" i="256"/>
  <c r="N67" i="254"/>
  <c r="I67" i="254"/>
  <c r="I278" i="256"/>
  <c r="N278" i="256"/>
  <c r="Y91" i="245"/>
  <c r="I90" i="244"/>
  <c r="N90" i="244"/>
  <c r="N139" i="246"/>
  <c r="I139" i="246"/>
  <c r="Y140" i="247"/>
  <c r="I262" i="240"/>
  <c r="Y263" i="241"/>
  <c r="N262" i="240"/>
  <c r="N84" i="246"/>
  <c r="Y85" i="247"/>
  <c r="I84" i="246"/>
  <c r="N207" i="252"/>
  <c r="I207" i="252"/>
  <c r="I301" i="250"/>
  <c r="N301" i="250"/>
  <c r="N141" i="254"/>
  <c r="I141" i="254"/>
  <c r="N115" i="256"/>
  <c r="I115" i="256"/>
  <c r="Y95" i="245"/>
  <c r="N94" i="244"/>
  <c r="I94" i="244"/>
  <c r="Y99" i="247"/>
  <c r="N98" i="246"/>
  <c r="I98" i="246"/>
  <c r="Y34" i="241"/>
  <c r="I33" i="240"/>
  <c r="N33" i="240"/>
  <c r="Y305" i="245"/>
  <c r="N304" i="244"/>
  <c r="I304" i="244"/>
  <c r="I177" i="250"/>
  <c r="N177" i="250"/>
  <c r="N253" i="250"/>
  <c r="I253" i="250"/>
  <c r="I64" i="250"/>
  <c r="N64" i="250"/>
  <c r="N227" i="252"/>
  <c r="I227" i="252"/>
  <c r="I47" i="256"/>
  <c r="N47" i="256"/>
  <c r="I135" i="256"/>
  <c r="N135" i="256"/>
  <c r="Y223" i="243"/>
  <c r="I222" i="242"/>
  <c r="N222" i="242"/>
  <c r="Y52" i="247"/>
  <c r="I51" i="246"/>
  <c r="N51" i="246"/>
  <c r="Y255" i="247"/>
  <c r="N254" i="246"/>
  <c r="I254" i="246"/>
  <c r="I143" i="244"/>
  <c r="Y144" i="245"/>
  <c r="N143" i="244"/>
  <c r="I187" i="248"/>
  <c r="N187" i="248"/>
  <c r="Y188" i="249"/>
  <c r="N38" i="250"/>
  <c r="I38" i="250"/>
  <c r="I294" i="252"/>
  <c r="N294" i="252"/>
  <c r="I154" i="254"/>
  <c r="N154" i="254"/>
  <c r="N196" i="254"/>
  <c r="I196" i="254"/>
  <c r="Q108" i="147"/>
  <c r="R108" i="147"/>
  <c r="R63" i="147"/>
  <c r="Q63" i="147"/>
  <c r="Y193" i="239"/>
  <c r="N192" i="238"/>
  <c r="I192" i="238"/>
  <c r="Y135" i="239"/>
  <c r="I134" i="238"/>
  <c r="N134" i="238"/>
  <c r="Y183" i="249"/>
  <c r="N182" i="248"/>
  <c r="I182" i="248"/>
  <c r="I162" i="238"/>
  <c r="Y163" i="239"/>
  <c r="N162" i="238"/>
  <c r="Y44" i="241"/>
  <c r="I43" i="240"/>
  <c r="N43" i="240"/>
  <c r="N107" i="242"/>
  <c r="Y108" i="243"/>
  <c r="I107" i="242"/>
  <c r="Y23" i="243"/>
  <c r="I22" i="242"/>
  <c r="N22" i="242"/>
  <c r="Y218" i="243"/>
  <c r="N217" i="242"/>
  <c r="I217" i="242"/>
  <c r="Y100" i="239"/>
  <c r="N99" i="238"/>
  <c r="I99" i="238"/>
  <c r="Y5" i="241"/>
  <c r="N4" i="240"/>
  <c r="I4" i="240"/>
  <c r="C506" i="59" s="1"/>
  <c r="N116" i="240"/>
  <c r="I116" i="240"/>
  <c r="Y117" i="241"/>
  <c r="Y43" i="245"/>
  <c r="N42" i="244"/>
  <c r="I42" i="244"/>
  <c r="Y36" i="241"/>
  <c r="I35" i="240"/>
  <c r="N35" i="240"/>
  <c r="Y197" i="239"/>
  <c r="N196" i="238"/>
  <c r="I196" i="238"/>
  <c r="N90" i="240"/>
  <c r="I90" i="240"/>
  <c r="Y91" i="241"/>
  <c r="Y237" i="239"/>
  <c r="I236" i="238"/>
  <c r="N236" i="238"/>
  <c r="Y41" i="243"/>
  <c r="N40" i="242"/>
  <c r="I40" i="242"/>
  <c r="N258" i="238"/>
  <c r="Y259" i="239"/>
  <c r="I258" i="238"/>
  <c r="I37" i="238"/>
  <c r="Y38" i="239"/>
  <c r="N37" i="238"/>
  <c r="N237" i="242"/>
  <c r="Y238" i="243"/>
  <c r="I237" i="242"/>
  <c r="Y146" i="243"/>
  <c r="N145" i="242"/>
  <c r="I145" i="242"/>
  <c r="N216" i="240"/>
  <c r="Y217" i="241"/>
  <c r="I216" i="240"/>
  <c r="N103" i="246"/>
  <c r="I103" i="246"/>
  <c r="Y104" i="247"/>
  <c r="Y38" i="245"/>
  <c r="I37" i="244"/>
  <c r="N37" i="244"/>
  <c r="Y130" i="241"/>
  <c r="I129" i="240"/>
  <c r="N129" i="240"/>
  <c r="I96" i="250"/>
  <c r="N96" i="250"/>
  <c r="N266" i="250"/>
  <c r="I266" i="250"/>
  <c r="N279" i="250"/>
  <c r="I279" i="250"/>
  <c r="I249" i="252"/>
  <c r="N249" i="252"/>
  <c r="I133" i="252"/>
  <c r="N133" i="252"/>
  <c r="N253" i="256"/>
  <c r="I253" i="256"/>
  <c r="N275" i="256"/>
  <c r="I275" i="256"/>
  <c r="N286" i="256"/>
  <c r="I286" i="256"/>
  <c r="Y116" i="241"/>
  <c r="N115" i="240"/>
  <c r="I115" i="240"/>
  <c r="I273" i="244"/>
  <c r="N273" i="244"/>
  <c r="Y274" i="245"/>
  <c r="I279" i="242"/>
  <c r="Y280" i="243"/>
  <c r="N279" i="242"/>
  <c r="N169" i="250"/>
  <c r="I169" i="250"/>
  <c r="N109" i="250"/>
  <c r="I109" i="250"/>
  <c r="N226" i="252"/>
  <c r="I226" i="252"/>
  <c r="N126" i="252"/>
  <c r="I126" i="252"/>
  <c r="N273" i="254"/>
  <c r="I273" i="254"/>
  <c r="N92" i="256"/>
  <c r="I92" i="256"/>
  <c r="N270" i="256"/>
  <c r="I270" i="256"/>
  <c r="Y214" i="243"/>
  <c r="N213" i="242"/>
  <c r="I213" i="242"/>
  <c r="I141" i="250"/>
  <c r="N141" i="250"/>
  <c r="Y87" i="249"/>
  <c r="I86" i="248"/>
  <c r="N86" i="248"/>
  <c r="Y256" i="249"/>
  <c r="N255" i="248"/>
  <c r="I255" i="248"/>
  <c r="I100" i="246"/>
  <c r="Y101" i="247"/>
  <c r="N100" i="246"/>
  <c r="N252" i="252"/>
  <c r="I252" i="252"/>
  <c r="N110" i="254"/>
  <c r="I110" i="254"/>
  <c r="N45" i="254"/>
  <c r="I45" i="254"/>
  <c r="I154" i="256"/>
  <c r="N154" i="256"/>
  <c r="I296" i="256"/>
  <c r="N296" i="256"/>
  <c r="N175" i="244"/>
  <c r="Y176" i="245"/>
  <c r="I175" i="244"/>
  <c r="N205" i="246"/>
  <c r="Y206" i="247"/>
  <c r="I205" i="246"/>
  <c r="I194" i="242"/>
  <c r="Y195" i="243"/>
  <c r="N194" i="242"/>
  <c r="Y285" i="249"/>
  <c r="I284" i="248"/>
  <c r="N284" i="248"/>
  <c r="N32" i="250"/>
  <c r="I32" i="250"/>
  <c r="I33" i="252"/>
  <c r="N33" i="252"/>
  <c r="I77" i="252"/>
  <c r="N77" i="252"/>
  <c r="N151" i="256"/>
  <c r="I151" i="256"/>
  <c r="Y198" i="245"/>
  <c r="N197" i="244"/>
  <c r="I197" i="244"/>
  <c r="Y186" i="245"/>
  <c r="N185" i="244"/>
  <c r="I185" i="244"/>
  <c r="N271" i="246"/>
  <c r="Y272" i="247"/>
  <c r="I271" i="246"/>
  <c r="Y277" i="249"/>
  <c r="N276" i="248"/>
  <c r="I276" i="248"/>
  <c r="I139" i="250"/>
  <c r="N139" i="250"/>
  <c r="I232" i="248"/>
  <c r="N232" i="248"/>
  <c r="Y233" i="249"/>
  <c r="N305" i="252"/>
  <c r="I305" i="252"/>
  <c r="I116" i="252"/>
  <c r="N116" i="252"/>
  <c r="I189" i="254"/>
  <c r="N189" i="254"/>
  <c r="I45" i="256"/>
  <c r="N45" i="256"/>
  <c r="N137" i="242"/>
  <c r="Y138" i="243"/>
  <c r="I137" i="242"/>
  <c r="Y184" i="245"/>
  <c r="I183" i="244"/>
  <c r="N183" i="244"/>
  <c r="N279" i="246"/>
  <c r="I279" i="246"/>
  <c r="Y280" i="247"/>
  <c r="I236" i="242"/>
  <c r="Y237" i="243"/>
  <c r="N236" i="242"/>
  <c r="Y185" i="249"/>
  <c r="N184" i="248"/>
  <c r="I184" i="248"/>
  <c r="Y154" i="249"/>
  <c r="I153" i="248"/>
  <c r="N153" i="248"/>
  <c r="I101" i="250"/>
  <c r="N101" i="250"/>
  <c r="I210" i="252"/>
  <c r="N210" i="252"/>
  <c r="I145" i="252"/>
  <c r="N145" i="252"/>
  <c r="N121" i="256"/>
  <c r="I121" i="256"/>
  <c r="Q73" i="147"/>
  <c r="R61" i="147"/>
  <c r="Q61" i="147"/>
  <c r="R129" i="147"/>
  <c r="Q129" i="147"/>
  <c r="Y175" i="239"/>
  <c r="N174" i="238"/>
  <c r="I174" i="238"/>
  <c r="Y111" i="241"/>
  <c r="I110" i="240"/>
  <c r="N110" i="240"/>
  <c r="N235" i="240"/>
  <c r="I235" i="240"/>
  <c r="Y236" i="241"/>
  <c r="I283" i="238"/>
  <c r="N283" i="238"/>
  <c r="Y284" i="239"/>
  <c r="N222" i="238"/>
  <c r="I222" i="238"/>
  <c r="Y223" i="239"/>
  <c r="Y221" i="241"/>
  <c r="N220" i="240"/>
  <c r="I220" i="240"/>
  <c r="I87" i="244"/>
  <c r="Y88" i="245"/>
  <c r="N87" i="244"/>
  <c r="Y29" i="241"/>
  <c r="N28" i="240"/>
  <c r="I28" i="240"/>
  <c r="Y159" i="239"/>
  <c r="I158" i="238"/>
  <c r="N158" i="238"/>
  <c r="I103" i="238"/>
  <c r="Y104" i="239"/>
  <c r="N103" i="238"/>
  <c r="I108" i="238"/>
  <c r="Y109" i="239"/>
  <c r="N108" i="238"/>
  <c r="N76" i="238"/>
  <c r="Y77" i="239"/>
  <c r="I76" i="238"/>
  <c r="Y258" i="239"/>
  <c r="N257" i="238"/>
  <c r="I257" i="238"/>
  <c r="I242" i="240"/>
  <c r="N242" i="240"/>
  <c r="Y243" i="241"/>
  <c r="N187" i="242"/>
  <c r="Y188" i="243"/>
  <c r="I187" i="242"/>
  <c r="Y281" i="239"/>
  <c r="I280" i="238"/>
  <c r="N280" i="238"/>
  <c r="N41" i="242"/>
  <c r="Y42" i="243"/>
  <c r="I41" i="242"/>
  <c r="Y279" i="239"/>
  <c r="I278" i="238"/>
  <c r="N278" i="238"/>
  <c r="N224" i="240"/>
  <c r="Y225" i="241"/>
  <c r="I224" i="240"/>
  <c r="Y117" i="247"/>
  <c r="N116" i="246"/>
  <c r="I116" i="246"/>
  <c r="N205" i="244"/>
  <c r="Y206" i="245"/>
  <c r="I205" i="244"/>
  <c r="N176" i="244"/>
  <c r="I176" i="244"/>
  <c r="Y177" i="245"/>
  <c r="Y175" i="249"/>
  <c r="N174" i="248"/>
  <c r="I174" i="248"/>
  <c r="I112" i="246"/>
  <c r="Y113" i="247"/>
  <c r="N112" i="246"/>
  <c r="N22" i="254"/>
  <c r="I22" i="254"/>
  <c r="N106" i="254"/>
  <c r="I106" i="254"/>
  <c r="I22" i="256"/>
  <c r="N22" i="256"/>
  <c r="N293" i="256"/>
  <c r="I293" i="256"/>
  <c r="N294" i="256"/>
  <c r="I294" i="256"/>
  <c r="Y141" i="241"/>
  <c r="Q41" i="241" s="1"/>
  <c r="I140" i="240"/>
  <c r="N140" i="240"/>
  <c r="Y150" i="249"/>
  <c r="N149" i="248"/>
  <c r="I149" i="248"/>
  <c r="Y59" i="249"/>
  <c r="N58" i="248"/>
  <c r="I58" i="248"/>
  <c r="I165" i="244"/>
  <c r="Y166" i="245"/>
  <c r="N165" i="244"/>
  <c r="I297" i="246"/>
  <c r="Y298" i="247"/>
  <c r="N297" i="246"/>
  <c r="I166" i="250"/>
  <c r="N166" i="250"/>
  <c r="I272" i="250"/>
  <c r="N272" i="250"/>
  <c r="N144" i="252"/>
  <c r="I144" i="252"/>
  <c r="I190" i="254"/>
  <c r="N190" i="254"/>
  <c r="I35" i="254"/>
  <c r="N35" i="254"/>
  <c r="N133" i="256"/>
  <c r="I133" i="256"/>
  <c r="Y285" i="241"/>
  <c r="I284" i="240"/>
  <c r="N284" i="240"/>
  <c r="N205" i="250"/>
  <c r="I205" i="250"/>
  <c r="I24" i="250"/>
  <c r="N24" i="250"/>
  <c r="I148" i="244"/>
  <c r="Y149" i="245"/>
  <c r="N148" i="244"/>
  <c r="N267" i="250"/>
  <c r="I267" i="250"/>
  <c r="I226" i="246"/>
  <c r="Y227" i="247"/>
  <c r="N226" i="246"/>
  <c r="N236" i="252"/>
  <c r="I236" i="252"/>
  <c r="N146" i="254"/>
  <c r="I146" i="254"/>
  <c r="I248" i="252"/>
  <c r="N248" i="252"/>
  <c r="I237" i="256"/>
  <c r="N237" i="256"/>
  <c r="N235" i="254"/>
  <c r="I235" i="254"/>
  <c r="I255" i="238"/>
  <c r="N255" i="238"/>
  <c r="Y256" i="239"/>
  <c r="N200" i="244"/>
  <c r="Y201" i="245"/>
  <c r="I200" i="244"/>
  <c r="Y216" i="247"/>
  <c r="N215" i="246"/>
  <c r="I215" i="246"/>
  <c r="I212" i="242"/>
  <c r="Y213" i="243"/>
  <c r="N212" i="242"/>
  <c r="Y301" i="249"/>
  <c r="N300" i="248"/>
  <c r="I300" i="248"/>
  <c r="I251" i="246"/>
  <c r="N251" i="246"/>
  <c r="Y252" i="247"/>
  <c r="I274" i="248"/>
  <c r="N274" i="248"/>
  <c r="Y275" i="249"/>
  <c r="I72" i="254"/>
  <c r="N72" i="254"/>
  <c r="N184" i="252"/>
  <c r="I184" i="252"/>
  <c r="N246" i="256"/>
  <c r="I246" i="256"/>
  <c r="N298" i="246"/>
  <c r="Y299" i="247"/>
  <c r="I298" i="246"/>
  <c r="Y178" i="241"/>
  <c r="I177" i="240"/>
  <c r="N177" i="240"/>
  <c r="N101" i="248"/>
  <c r="Y102" i="249"/>
  <c r="I101" i="248"/>
  <c r="I49" i="250"/>
  <c r="N49" i="250"/>
  <c r="I106" i="246"/>
  <c r="Y107" i="247"/>
  <c r="N106" i="246"/>
  <c r="I108" i="252"/>
  <c r="N108" i="252"/>
  <c r="N187" i="254"/>
  <c r="I187" i="254"/>
  <c r="N297" i="254"/>
  <c r="I297" i="254"/>
  <c r="N98" i="254"/>
  <c r="I98" i="254"/>
  <c r="Y137" i="243"/>
  <c r="I136" i="242"/>
  <c r="N136" i="242"/>
  <c r="Y168" i="249"/>
  <c r="N167" i="248"/>
  <c r="I167" i="248"/>
  <c r="Y241" i="249"/>
  <c r="I240" i="248"/>
  <c r="N240" i="248"/>
  <c r="Y37" i="249"/>
  <c r="N36" i="248"/>
  <c r="I36" i="248"/>
  <c r="I256" i="250"/>
  <c r="N256" i="250"/>
  <c r="N182" i="250"/>
  <c r="I182" i="250"/>
  <c r="N232" i="252"/>
  <c r="I232" i="252"/>
  <c r="N183" i="254"/>
  <c r="I183" i="254"/>
  <c r="I35" i="256"/>
  <c r="N35" i="256"/>
  <c r="Q135" i="147"/>
  <c r="Q76" i="147"/>
  <c r="Y35" i="239"/>
  <c r="N34" i="238"/>
  <c r="I34" i="238"/>
  <c r="Y63" i="239"/>
  <c r="I62" i="238"/>
  <c r="N62" i="238"/>
  <c r="N46" i="244"/>
  <c r="Y47" i="245"/>
  <c r="I46" i="244"/>
  <c r="Y107" i="243"/>
  <c r="I106" i="242"/>
  <c r="N106" i="242"/>
  <c r="Y269" i="239"/>
  <c r="N268" i="238"/>
  <c r="I268" i="238"/>
  <c r="N233" i="238"/>
  <c r="Y234" i="239"/>
  <c r="I233" i="238"/>
  <c r="Y49" i="243"/>
  <c r="N48" i="242"/>
  <c r="I48" i="242"/>
  <c r="Y203" i="243"/>
  <c r="I202" i="242"/>
  <c r="N202" i="242"/>
  <c r="Y47" i="241"/>
  <c r="N46" i="240"/>
  <c r="I46" i="240"/>
  <c r="N247" i="240"/>
  <c r="Y248" i="241"/>
  <c r="I247" i="240"/>
  <c r="Y55" i="243"/>
  <c r="N54" i="242"/>
  <c r="I54" i="242"/>
  <c r="I123" i="238"/>
  <c r="Y124" i="239"/>
  <c r="N123" i="238"/>
  <c r="I109" i="240"/>
  <c r="Y110" i="241"/>
  <c r="N109" i="240"/>
  <c r="Y78" i="239"/>
  <c r="N77" i="238"/>
  <c r="I77" i="238"/>
  <c r="N275" i="240"/>
  <c r="I275" i="240"/>
  <c r="Y276" i="241"/>
  <c r="Y294" i="243"/>
  <c r="N293" i="242"/>
  <c r="I293" i="242"/>
  <c r="I45" i="242"/>
  <c r="Y46" i="243"/>
  <c r="N45" i="242"/>
  <c r="N144" i="240"/>
  <c r="Y145" i="241"/>
  <c r="I144" i="240"/>
  <c r="I133" i="238"/>
  <c r="N133" i="238"/>
  <c r="Y134" i="239"/>
  <c r="Y205" i="243"/>
  <c r="N204" i="242"/>
  <c r="I204" i="242"/>
  <c r="I52" i="240"/>
  <c r="Y53" i="241"/>
  <c r="N52" i="240"/>
  <c r="N145" i="244"/>
  <c r="Y146" i="245"/>
  <c r="I145" i="244"/>
  <c r="Y131" i="249"/>
  <c r="N130" i="248"/>
  <c r="I130" i="248"/>
  <c r="Y58" i="241"/>
  <c r="I57" i="240"/>
  <c r="N57" i="240"/>
  <c r="Y149" i="249"/>
  <c r="I148" i="248"/>
  <c r="N148" i="248"/>
  <c r="N39" i="252"/>
  <c r="I39" i="252"/>
  <c r="N35" i="252"/>
  <c r="I35" i="252"/>
  <c r="I169" i="252"/>
  <c r="N169" i="252"/>
  <c r="N149" i="256"/>
  <c r="I149" i="256"/>
  <c r="N202" i="256"/>
  <c r="I202" i="256"/>
  <c r="I167" i="254"/>
  <c r="N167" i="254"/>
  <c r="I297" i="244"/>
  <c r="Y298" i="245"/>
  <c r="N297" i="244"/>
  <c r="N122" i="244"/>
  <c r="Y123" i="245"/>
  <c r="I122" i="244"/>
  <c r="Y56" i="249"/>
  <c r="N55" i="248"/>
  <c r="I55" i="248"/>
  <c r="Y93" i="247"/>
  <c r="N92" i="246"/>
  <c r="I92" i="246"/>
  <c r="N232" i="250"/>
  <c r="I232" i="250"/>
  <c r="N68" i="252"/>
  <c r="I68" i="252"/>
  <c r="I179" i="250"/>
  <c r="N179" i="250"/>
  <c r="I126" i="254"/>
  <c r="N126" i="254"/>
  <c r="N81" i="254"/>
  <c r="I81" i="254"/>
  <c r="I180" i="256"/>
  <c r="N180" i="256"/>
  <c r="N166" i="254"/>
  <c r="I166" i="254"/>
  <c r="N67" i="246"/>
  <c r="I67" i="246"/>
  <c r="Y68" i="247"/>
  <c r="I121" i="244"/>
  <c r="N121" i="244"/>
  <c r="Y122" i="245"/>
  <c r="Y172" i="241"/>
  <c r="I171" i="240"/>
  <c r="N171" i="240"/>
  <c r="I167" i="246"/>
  <c r="N167" i="246"/>
  <c r="Y168" i="247"/>
  <c r="Y221" i="249"/>
  <c r="I220" i="248"/>
  <c r="N220" i="248"/>
  <c r="N231" i="250"/>
  <c r="I231" i="250"/>
  <c r="N23" i="252"/>
  <c r="I23" i="252"/>
  <c r="I216" i="254"/>
  <c r="N216" i="254"/>
  <c r="I293" i="254"/>
  <c r="N293" i="254"/>
  <c r="N239" i="256"/>
  <c r="I239" i="256"/>
  <c r="I88" i="256"/>
  <c r="N88" i="256"/>
  <c r="Y249" i="241"/>
  <c r="I248" i="240"/>
  <c r="N248" i="240"/>
  <c r="Y49" i="245"/>
  <c r="N48" i="244"/>
  <c r="I48" i="244"/>
  <c r="Y183" i="247"/>
  <c r="I182" i="246"/>
  <c r="N182" i="246"/>
  <c r="I230" i="242"/>
  <c r="Y231" i="243"/>
  <c r="N230" i="242"/>
  <c r="I269" i="246"/>
  <c r="Y270" i="247"/>
  <c r="N269" i="246"/>
  <c r="I292" i="248"/>
  <c r="N292" i="248"/>
  <c r="Y293" i="249"/>
  <c r="N129" i="252"/>
  <c r="I129" i="252"/>
  <c r="I249" i="256"/>
  <c r="N249" i="256"/>
  <c r="I39" i="242"/>
  <c r="Y40" i="243"/>
  <c r="N39" i="242"/>
  <c r="Y92" i="249"/>
  <c r="I91" i="248"/>
  <c r="N91" i="248"/>
  <c r="I279" i="238"/>
  <c r="Y280" i="239"/>
  <c r="N279" i="238"/>
  <c r="I190" i="244"/>
  <c r="Y191" i="245"/>
  <c r="N190" i="244"/>
  <c r="N138" i="250"/>
  <c r="I138" i="250"/>
  <c r="N254" i="250"/>
  <c r="I254" i="250"/>
  <c r="I114" i="252"/>
  <c r="N114" i="252"/>
  <c r="I193" i="254"/>
  <c r="N193" i="254"/>
  <c r="N232" i="256"/>
  <c r="I232" i="256"/>
  <c r="Y224" i="241"/>
  <c r="I223" i="240"/>
  <c r="N223" i="240"/>
  <c r="Y293" i="245"/>
  <c r="N292" i="244"/>
  <c r="I292" i="244"/>
  <c r="Y303" i="247"/>
  <c r="N302" i="246"/>
  <c r="I302" i="246"/>
  <c r="Y156" i="247"/>
  <c r="I155" i="246"/>
  <c r="N155" i="246"/>
  <c r="I292" i="250"/>
  <c r="N292" i="250"/>
  <c r="N92" i="250"/>
  <c r="I92" i="250"/>
  <c r="N257" i="252"/>
  <c r="I257" i="252"/>
  <c r="N112" i="252"/>
  <c r="I112" i="252"/>
  <c r="N301" i="254"/>
  <c r="I301" i="254"/>
  <c r="Q50" i="147"/>
  <c r="R21" i="147"/>
  <c r="Q21" i="147"/>
  <c r="Y133" i="243"/>
  <c r="N132" i="242"/>
  <c r="I132" i="242"/>
  <c r="Y66" i="241"/>
  <c r="N65" i="240"/>
  <c r="I65" i="240"/>
  <c r="I181" i="240"/>
  <c r="N181" i="240"/>
  <c r="Y182" i="241"/>
  <c r="I141" i="244"/>
  <c r="Y142" i="245"/>
  <c r="N141" i="244"/>
  <c r="N172" i="238"/>
  <c r="I172" i="238"/>
  <c r="Y173" i="239"/>
  <c r="Y90" i="241"/>
  <c r="I89" i="240"/>
  <c r="N89" i="240"/>
  <c r="Y88" i="239"/>
  <c r="I87" i="238"/>
  <c r="N87" i="238"/>
  <c r="I269" i="242"/>
  <c r="Y270" i="243"/>
  <c r="N269" i="242"/>
  <c r="Y87" i="239"/>
  <c r="I86" i="238"/>
  <c r="N86" i="238"/>
  <c r="I199" i="238"/>
  <c r="Y200" i="239"/>
  <c r="N199" i="238"/>
  <c r="Y5" i="243"/>
  <c r="N4" i="242"/>
  <c r="I4" i="242"/>
  <c r="C507" i="59" s="1"/>
  <c r="I241" i="238"/>
  <c r="N241" i="238"/>
  <c r="Y242" i="239"/>
  <c r="Y25" i="239"/>
  <c r="I24" i="238"/>
  <c r="N24" i="238"/>
  <c r="Y75" i="239"/>
  <c r="I74" i="238"/>
  <c r="N74" i="238"/>
  <c r="N227" i="242"/>
  <c r="I227" i="242"/>
  <c r="Y228" i="243"/>
  <c r="N202" i="238"/>
  <c r="I202" i="238"/>
  <c r="Y203" i="239"/>
  <c r="I167" i="240"/>
  <c r="Y168" i="241"/>
  <c r="N167" i="240"/>
  <c r="I217" i="238"/>
  <c r="Y218" i="239"/>
  <c r="N217" i="238"/>
  <c r="Y140" i="243"/>
  <c r="I139" i="242"/>
  <c r="N139" i="242"/>
  <c r="Y301" i="243"/>
  <c r="N300" i="242"/>
  <c r="I300" i="242"/>
  <c r="Y213" i="247"/>
  <c r="N212" i="246"/>
  <c r="I212" i="246"/>
  <c r="N102" i="250"/>
  <c r="I102" i="250"/>
  <c r="I45" i="250"/>
  <c r="N45" i="250"/>
  <c r="Y172" i="249"/>
  <c r="I171" i="248"/>
  <c r="N171" i="248"/>
  <c r="I216" i="252"/>
  <c r="N216" i="252"/>
  <c r="I303" i="252"/>
  <c r="N303" i="252"/>
  <c r="N238" i="254"/>
  <c r="I238" i="254"/>
  <c r="I87" i="256"/>
  <c r="N87" i="256"/>
  <c r="I214" i="254"/>
  <c r="N214" i="254"/>
  <c r="Y267" i="241"/>
  <c r="I266" i="240"/>
  <c r="N266" i="240"/>
  <c r="Y114" i="249"/>
  <c r="N113" i="248"/>
  <c r="I113" i="248"/>
  <c r="I95" i="244"/>
  <c r="N95" i="244"/>
  <c r="Y96" i="245"/>
  <c r="Y177" i="249"/>
  <c r="N176" i="248"/>
  <c r="I176" i="248"/>
  <c r="I94" i="250"/>
  <c r="N94" i="250"/>
  <c r="N55" i="250"/>
  <c r="I55" i="250"/>
  <c r="N214" i="252"/>
  <c r="I214" i="252"/>
  <c r="N161" i="256"/>
  <c r="I161" i="256"/>
  <c r="N101" i="256"/>
  <c r="I101" i="256"/>
  <c r="I197" i="254"/>
  <c r="N197" i="254"/>
  <c r="I236" i="256"/>
  <c r="N236" i="256"/>
  <c r="N38" i="244"/>
  <c r="Y39" i="245"/>
  <c r="I38" i="244"/>
  <c r="N133" i="246"/>
  <c r="Y134" i="247"/>
  <c r="I133" i="246"/>
  <c r="N214" i="250"/>
  <c r="I214" i="250"/>
  <c r="N196" i="248"/>
  <c r="I196" i="248"/>
  <c r="Y197" i="249"/>
  <c r="Y57" i="249"/>
  <c r="I56" i="248"/>
  <c r="N56" i="248"/>
  <c r="Y196" i="249"/>
  <c r="I195" i="248"/>
  <c r="N195" i="248"/>
  <c r="N25" i="254"/>
  <c r="I25" i="254"/>
  <c r="I61" i="252"/>
  <c r="N61" i="252"/>
  <c r="N80" i="256"/>
  <c r="I80" i="256"/>
  <c r="N299" i="256"/>
  <c r="I299" i="256"/>
  <c r="I242" i="256"/>
  <c r="N242" i="256"/>
  <c r="N56" i="244"/>
  <c r="Y57" i="245"/>
  <c r="I56" i="244"/>
  <c r="N168" i="246"/>
  <c r="Y169" i="247"/>
  <c r="I168" i="246"/>
  <c r="I32" i="242"/>
  <c r="Y33" i="243"/>
  <c r="N32" i="242"/>
  <c r="Y223" i="249"/>
  <c r="N222" i="248"/>
  <c r="I222" i="248"/>
  <c r="N277" i="248"/>
  <c r="I277" i="248"/>
  <c r="Y278" i="249"/>
  <c r="I113" i="250"/>
  <c r="N113" i="250"/>
  <c r="N135" i="252"/>
  <c r="I135" i="252"/>
  <c r="N239" i="252"/>
  <c r="I239" i="252"/>
  <c r="N282" i="256"/>
  <c r="I282" i="256"/>
  <c r="I97" i="242"/>
  <c r="Y98" i="243"/>
  <c r="N97" i="242"/>
  <c r="Y122" i="249"/>
  <c r="N121" i="248"/>
  <c r="I121" i="248"/>
  <c r="Y214" i="241"/>
  <c r="I213" i="240"/>
  <c r="N213" i="240"/>
  <c r="I215" i="248"/>
  <c r="N215" i="248"/>
  <c r="Y216" i="249"/>
  <c r="I245" i="248"/>
  <c r="N245" i="248"/>
  <c r="Y246" i="249"/>
  <c r="I142" i="246"/>
  <c r="Y143" i="247"/>
  <c r="N142" i="246"/>
  <c r="I51" i="252"/>
  <c r="N51" i="252"/>
  <c r="N47" i="252"/>
  <c r="I47" i="252"/>
  <c r="I217" i="252"/>
  <c r="N217" i="252"/>
  <c r="I160" i="256"/>
  <c r="N160" i="256"/>
  <c r="N278" i="254"/>
  <c r="I278" i="254"/>
  <c r="Y241" i="241"/>
  <c r="I240" i="240"/>
  <c r="N240" i="240"/>
  <c r="Y193" i="245"/>
  <c r="N192" i="244"/>
  <c r="I192" i="244"/>
  <c r="Y114" i="247"/>
  <c r="N113" i="246"/>
  <c r="I113" i="246"/>
  <c r="I291" i="242"/>
  <c r="Y292" i="243"/>
  <c r="N291" i="242"/>
  <c r="I106" i="250"/>
  <c r="N106" i="250"/>
  <c r="I296" i="248"/>
  <c r="Y297" i="249"/>
  <c r="N296" i="248"/>
  <c r="I155" i="250"/>
  <c r="N155" i="250"/>
  <c r="N43" i="254"/>
  <c r="I43" i="254"/>
  <c r="I199" i="252"/>
  <c r="N199" i="252"/>
  <c r="N175" i="256"/>
  <c r="I175" i="256"/>
  <c r="Y172" i="183"/>
  <c r="Y294" i="183"/>
  <c r="Y255" i="183"/>
  <c r="Y251" i="183"/>
  <c r="Y257" i="183"/>
  <c r="D307" i="174"/>
  <c r="H313" i="174" s="1"/>
  <c r="N4" i="184"/>
  <c r="M2" i="183"/>
  <c r="K320" i="184" s="1"/>
  <c r="J2" i="183"/>
  <c r="A578" i="59" s="1"/>
  <c r="O111" i="59"/>
  <c r="O120" i="59"/>
  <c r="O121" i="59"/>
  <c r="E21" i="184"/>
  <c r="Y22" i="183" s="1"/>
  <c r="KS525" i="59"/>
  <c r="KR541" i="59"/>
  <c r="KR528" i="59"/>
  <c r="KS523" i="59"/>
  <c r="KR522" i="59"/>
  <c r="KR527" i="59"/>
  <c r="KS537" i="59"/>
  <c r="KR548" i="59"/>
  <c r="KR529" i="59"/>
  <c r="KR515" i="59"/>
  <c r="KS547" i="59"/>
  <c r="KR526" i="59"/>
  <c r="KS532" i="59"/>
  <c r="KS529" i="59"/>
  <c r="KR543" i="59"/>
  <c r="KR532" i="59"/>
  <c r="KS536" i="59"/>
  <c r="KS538" i="59"/>
  <c r="KR517" i="59"/>
  <c r="KR525" i="59"/>
  <c r="KS524" i="59"/>
  <c r="KR530" i="59"/>
  <c r="KR536" i="59"/>
  <c r="KS522" i="59"/>
  <c r="KR535" i="59"/>
  <c r="KR542" i="59"/>
  <c r="KS542" i="59"/>
  <c r="KR521" i="59"/>
  <c r="KR531" i="59"/>
  <c r="KR547" i="59"/>
  <c r="KS535" i="59"/>
  <c r="KR538" i="59"/>
  <c r="KR534" i="59"/>
  <c r="KS531" i="59"/>
  <c r="KS519" i="59"/>
  <c r="KR540" i="59"/>
  <c r="KR533" i="59"/>
  <c r="KR544" i="59"/>
  <c r="KS533" i="59"/>
  <c r="KR523" i="59"/>
  <c r="KS526" i="59"/>
  <c r="KR539" i="59"/>
  <c r="KS541" i="59"/>
  <c r="KS521" i="59"/>
  <c r="KS544" i="59"/>
  <c r="KS530" i="59"/>
  <c r="KS543" i="59"/>
  <c r="KS540" i="59"/>
  <c r="KS539" i="59"/>
  <c r="KS548" i="59"/>
  <c r="KR549" i="59"/>
  <c r="KR516" i="59"/>
  <c r="KR519" i="59"/>
  <c r="KS527" i="59"/>
  <c r="KS528" i="59"/>
  <c r="KS518" i="59"/>
  <c r="KS516" i="59"/>
  <c r="KR520" i="59"/>
  <c r="KR518" i="59"/>
  <c r="KR524" i="59"/>
  <c r="KS520" i="59"/>
  <c r="KS545" i="59"/>
  <c r="KR537" i="59"/>
  <c r="KS546" i="59"/>
  <c r="KS517" i="59"/>
  <c r="KS534" i="59"/>
  <c r="KR546" i="59"/>
  <c r="KR545" i="59"/>
  <c r="KS515" i="59"/>
  <c r="KS549" i="59"/>
  <c r="HJ497" i="59"/>
  <c r="G323" i="59" s="1"/>
  <c r="P218" i="114" s="1"/>
  <c r="EA497" i="59"/>
  <c r="G236" i="59" s="1"/>
  <c r="P131" i="114" s="1"/>
  <c r="GU497" i="59"/>
  <c r="G308" i="59" s="1"/>
  <c r="P203" i="114" s="1"/>
  <c r="KS497" i="59"/>
  <c r="G410" i="59" s="1"/>
  <c r="P305" i="114" s="1"/>
  <c r="AE497" i="59"/>
  <c r="G136" i="59" s="1"/>
  <c r="P31" i="114" s="1"/>
  <c r="GK497" i="59"/>
  <c r="G298" i="59" s="1"/>
  <c r="P193" i="114" s="1"/>
  <c r="BA497" i="59"/>
  <c r="G158" i="59" s="1"/>
  <c r="P53" i="114" s="1"/>
  <c r="KR497" i="59"/>
  <c r="G409" i="59" s="1"/>
  <c r="P304" i="114" s="1"/>
  <c r="AU497" i="59"/>
  <c r="G152" i="59" s="1"/>
  <c r="P47" i="114" s="1"/>
  <c r="V497" i="59"/>
  <c r="G127" i="59" s="1"/>
  <c r="P22" i="114" s="1"/>
  <c r="KI497" i="59"/>
  <c r="G400" i="59" s="1"/>
  <c r="P295" i="114" s="1"/>
  <c r="GZ497" i="59"/>
  <c r="G313" i="59" s="1"/>
  <c r="P208" i="114" s="1"/>
  <c r="AV497" i="59"/>
  <c r="G153" i="59" s="1"/>
  <c r="P48" i="114" s="1"/>
  <c r="EK497" i="59"/>
  <c r="G246" i="59" s="1"/>
  <c r="P141" i="114" s="1"/>
  <c r="BZ497" i="59"/>
  <c r="G183" i="59" s="1"/>
  <c r="P78" i="114" s="1"/>
  <c r="AF497" i="59"/>
  <c r="G137" i="59" s="1"/>
  <c r="P32" i="114" s="1"/>
  <c r="AL497" i="59"/>
  <c r="G143" i="59" s="1"/>
  <c r="P38" i="114" s="1"/>
  <c r="BJ497" i="59"/>
  <c r="G167" i="59" s="1"/>
  <c r="P62" i="114" s="1"/>
  <c r="BK497" i="59"/>
  <c r="G168" i="59" s="1"/>
  <c r="P63" i="114" s="1"/>
  <c r="Y66" i="183"/>
  <c r="N65" i="184"/>
  <c r="M3" i="184"/>
  <c r="I305" i="184"/>
  <c r="N305" i="184"/>
  <c r="N227" i="184"/>
  <c r="N234" i="184"/>
  <c r="N79" i="184"/>
  <c r="N74" i="184"/>
  <c r="N52" i="184"/>
  <c r="N196" i="184"/>
  <c r="N76" i="184"/>
  <c r="N246" i="184"/>
  <c r="N251" i="184"/>
  <c r="N219" i="184"/>
  <c r="N106" i="184"/>
  <c r="N105" i="184"/>
  <c r="N197" i="184"/>
  <c r="N118" i="184"/>
  <c r="N276" i="184"/>
  <c r="N289" i="184"/>
  <c r="N32" i="184"/>
  <c r="N110" i="184"/>
  <c r="N124" i="184"/>
  <c r="N188" i="184"/>
  <c r="N57" i="184"/>
  <c r="N274" i="184"/>
  <c r="N225" i="184"/>
  <c r="N137" i="184"/>
  <c r="N102" i="184"/>
  <c r="N95" i="184"/>
  <c r="N160" i="184"/>
  <c r="N53" i="184"/>
  <c r="N58" i="184"/>
  <c r="N256" i="184"/>
  <c r="N271" i="184"/>
  <c r="N181" i="184"/>
  <c r="N117" i="184"/>
  <c r="N198" i="184"/>
  <c r="N22" i="184"/>
  <c r="N141" i="184"/>
  <c r="N266" i="184"/>
  <c r="N249" i="184"/>
  <c r="N257" i="184"/>
  <c r="N69" i="184"/>
  <c r="N77" i="184"/>
  <c r="N31" i="184"/>
  <c r="N24" i="184"/>
  <c r="N87" i="184"/>
  <c r="N270" i="184"/>
  <c r="N217" i="184"/>
  <c r="N48" i="184"/>
  <c r="N176" i="184"/>
  <c r="N70" i="184"/>
  <c r="N128" i="184"/>
  <c r="N29" i="184"/>
  <c r="N215" i="184"/>
  <c r="N233" i="184"/>
  <c r="N78" i="184"/>
  <c r="N156" i="184"/>
  <c r="N146" i="184"/>
  <c r="N126" i="184"/>
  <c r="N140" i="184"/>
  <c r="N282" i="184"/>
  <c r="N280" i="184"/>
  <c r="N216" i="184"/>
  <c r="N61" i="184"/>
  <c r="N114" i="184"/>
  <c r="N109" i="184"/>
  <c r="N51" i="184"/>
  <c r="N273" i="184"/>
  <c r="N245" i="184"/>
  <c r="N142" i="184"/>
  <c r="N139" i="184"/>
  <c r="N25" i="184"/>
  <c r="N101" i="184"/>
  <c r="N169" i="184"/>
  <c r="N262" i="184"/>
  <c r="N287" i="184"/>
  <c r="N127" i="184"/>
  <c r="N190" i="184"/>
  <c r="N34" i="184"/>
  <c r="N81" i="184"/>
  <c r="N91" i="184"/>
  <c r="N254" i="184"/>
  <c r="N243" i="184"/>
  <c r="N275" i="184"/>
  <c r="N194" i="184"/>
  <c r="N111" i="184"/>
  <c r="N172" i="184"/>
  <c r="N71" i="184"/>
  <c r="N47" i="184"/>
  <c r="N213" i="184"/>
  <c r="N136" i="184"/>
  <c r="N206" i="184"/>
  <c r="N55" i="184"/>
  <c r="N46" i="184"/>
  <c r="N68" i="184"/>
  <c r="N230" i="184"/>
  <c r="N277" i="184"/>
  <c r="N44" i="184"/>
  <c r="N120" i="184"/>
  <c r="N66" i="184"/>
  <c r="N200" i="184"/>
  <c r="N241" i="184"/>
  <c r="N288" i="184"/>
  <c r="N306" i="184"/>
  <c r="N64" i="184"/>
  <c r="N86" i="184"/>
  <c r="N170" i="184"/>
  <c r="N84" i="184"/>
  <c r="N183" i="184"/>
  <c r="N286" i="184"/>
  <c r="N250" i="184"/>
  <c r="N121" i="184"/>
  <c r="N210" i="184"/>
  <c r="N113" i="184"/>
  <c r="N123" i="184"/>
  <c r="N187" i="184"/>
  <c r="N290" i="184"/>
  <c r="N212" i="184"/>
  <c r="N269" i="184"/>
  <c r="N165" i="184"/>
  <c r="N41" i="184"/>
  <c r="N85" i="184"/>
  <c r="N178" i="184"/>
  <c r="N193" i="184"/>
  <c r="N235" i="184"/>
  <c r="N240" i="184"/>
  <c r="N152" i="184"/>
  <c r="N185" i="184"/>
  <c r="N177" i="184"/>
  <c r="N130" i="184"/>
  <c r="N168" i="184"/>
  <c r="N133" i="184"/>
  <c r="N294" i="184"/>
  <c r="N129" i="184"/>
  <c r="N115" i="184"/>
  <c r="N291" i="184"/>
  <c r="N285" i="184"/>
  <c r="N211" i="184"/>
  <c r="N23" i="184"/>
  <c r="N191" i="184"/>
  <c r="N45" i="184"/>
  <c r="N186" i="184"/>
  <c r="N143" i="184"/>
  <c r="N236" i="184"/>
  <c r="N226" i="184"/>
  <c r="N33" i="184"/>
  <c r="N204" i="184"/>
  <c r="N103" i="184"/>
  <c r="N96" i="184"/>
  <c r="N167" i="184"/>
  <c r="N261" i="184"/>
  <c r="N214" i="184"/>
  <c r="N49" i="184"/>
  <c r="N83" i="184"/>
  <c r="N90" i="184"/>
  <c r="N159" i="184"/>
  <c r="N174" i="184"/>
  <c r="N144" i="184"/>
  <c r="N278" i="184"/>
  <c r="N218" i="184"/>
  <c r="N259" i="184"/>
  <c r="N112" i="184"/>
  <c r="N67" i="184"/>
  <c r="N155" i="184"/>
  <c r="N202" i="184"/>
  <c r="N40" i="184"/>
  <c r="N258" i="184"/>
  <c r="N232" i="184"/>
  <c r="N265" i="184"/>
  <c r="N92" i="184"/>
  <c r="N175" i="184"/>
  <c r="N62" i="184"/>
  <c r="N30" i="184"/>
  <c r="N27" i="184"/>
  <c r="N239" i="184"/>
  <c r="N248" i="184"/>
  <c r="N195" i="184"/>
  <c r="N147" i="184"/>
  <c r="N189" i="184"/>
  <c r="N38" i="184"/>
  <c r="N56" i="184"/>
  <c r="N82" i="184"/>
  <c r="N229" i="184"/>
  <c r="N242" i="184"/>
  <c r="N54" i="184"/>
  <c r="N104" i="184"/>
  <c r="N72" i="184"/>
  <c r="N153" i="184"/>
  <c r="N50" i="184"/>
  <c r="N268" i="184"/>
  <c r="N283" i="184"/>
  <c r="N208" i="184"/>
  <c r="N99" i="184"/>
  <c r="N94" i="184"/>
  <c r="N80" i="184"/>
  <c r="N119" i="184"/>
  <c r="N272" i="184"/>
  <c r="N263" i="184"/>
  <c r="N63" i="184"/>
  <c r="N161" i="184"/>
  <c r="N154" i="184"/>
  <c r="N37" i="184"/>
  <c r="N164" i="184"/>
  <c r="N100" i="184"/>
  <c r="N255" i="184"/>
  <c r="N237" i="184"/>
  <c r="N252" i="184"/>
  <c r="N151" i="184"/>
  <c r="N205" i="184"/>
  <c r="N145" i="184"/>
  <c r="N201" i="184"/>
  <c r="N162" i="184"/>
  <c r="N247" i="184"/>
  <c r="N284" i="184"/>
  <c r="N171" i="184"/>
  <c r="N97" i="184"/>
  <c r="N134" i="184"/>
  <c r="N108" i="184"/>
  <c r="N231" i="184"/>
  <c r="N281" i="184"/>
  <c r="N199" i="184"/>
  <c r="N88" i="184"/>
  <c r="N116" i="184"/>
  <c r="N150" i="184"/>
  <c r="N26" i="184"/>
  <c r="N207" i="184"/>
  <c r="N279" i="184"/>
  <c r="N238" i="184"/>
  <c r="N224" i="184"/>
  <c r="N166" i="184"/>
  <c r="N203" i="184"/>
  <c r="N158" i="184"/>
  <c r="N192" i="184"/>
  <c r="N267" i="184"/>
  <c r="N260" i="184"/>
  <c r="N220" i="184"/>
  <c r="N107" i="184"/>
  <c r="N182" i="184"/>
  <c r="N173" i="184"/>
  <c r="N125" i="184"/>
  <c r="N36" i="184"/>
  <c r="N264" i="184"/>
  <c r="N228" i="184"/>
  <c r="N209" i="184"/>
  <c r="N28" i="184"/>
  <c r="N148" i="184"/>
  <c r="N138" i="184"/>
  <c r="N43" i="184"/>
  <c r="N157" i="184"/>
  <c r="N244" i="184"/>
  <c r="N223" i="184"/>
  <c r="N93" i="184"/>
  <c r="N122" i="184"/>
  <c r="N184" i="184"/>
  <c r="N35" i="184"/>
  <c r="N89" i="184"/>
  <c r="N163" i="184"/>
  <c r="N292" i="184"/>
  <c r="N222" i="184"/>
  <c r="N39" i="184"/>
  <c r="N59" i="184"/>
  <c r="N98" i="184"/>
  <c r="N135" i="184"/>
  <c r="N131" i="184"/>
  <c r="N73" i="184"/>
  <c r="N221" i="184"/>
  <c r="N293" i="184"/>
  <c r="N180" i="184"/>
  <c r="N132" i="184"/>
  <c r="N75" i="184"/>
  <c r="N42" i="184"/>
  <c r="N179" i="184"/>
  <c r="N149" i="184"/>
  <c r="N60" i="184"/>
  <c r="N300" i="184"/>
  <c r="N295" i="184"/>
  <c r="N304" i="184"/>
  <c r="N298" i="184"/>
  <c r="N302" i="184"/>
  <c r="N296" i="184"/>
  <c r="I296" i="184"/>
  <c r="N301" i="184"/>
  <c r="I301" i="184"/>
  <c r="N299" i="184"/>
  <c r="N297" i="184"/>
  <c r="N303" i="184"/>
  <c r="N253" i="184"/>
  <c r="I54" i="184"/>
  <c r="I44" i="184"/>
  <c r="I306" i="184"/>
  <c r="I225" i="184"/>
  <c r="I137" i="184"/>
  <c r="I199" i="184"/>
  <c r="I33" i="184"/>
  <c r="I204" i="184"/>
  <c r="I214" i="184"/>
  <c r="I49" i="184"/>
  <c r="I64" i="184"/>
  <c r="I142" i="184"/>
  <c r="I258" i="184"/>
  <c r="I132" i="184"/>
  <c r="I79" i="184"/>
  <c r="I267" i="184"/>
  <c r="I220" i="184"/>
  <c r="I272" i="184"/>
  <c r="I263" i="184"/>
  <c r="I63" i="184"/>
  <c r="I121" i="184"/>
  <c r="I249" i="184"/>
  <c r="I234" i="184"/>
  <c r="I48" i="184"/>
  <c r="I219" i="184"/>
  <c r="I209" i="184"/>
  <c r="I218" i="184"/>
  <c r="I292" i="184"/>
  <c r="I39" i="184"/>
  <c r="I59" i="184"/>
  <c r="I194" i="184"/>
  <c r="I276" i="184"/>
  <c r="I32" i="184"/>
  <c r="I28" i="184"/>
  <c r="I235" i="184"/>
  <c r="I253" i="184"/>
  <c r="I291" i="184"/>
  <c r="I23" i="184"/>
  <c r="I230" i="184"/>
  <c r="I277" i="184"/>
  <c r="I282" i="184"/>
  <c r="I244" i="184"/>
  <c r="I262" i="184"/>
  <c r="I287" i="184"/>
  <c r="I127" i="184"/>
  <c r="I190" i="184"/>
  <c r="I239" i="184"/>
  <c r="I248" i="184"/>
  <c r="KS508" i="59" l="1"/>
  <c r="KS512" i="59"/>
  <c r="KS505" i="59"/>
  <c r="KS506" i="59"/>
  <c r="KS510" i="59"/>
  <c r="KS509" i="59"/>
  <c r="KR513" i="59"/>
  <c r="KR514" i="59"/>
  <c r="KS513" i="59"/>
  <c r="KS511" i="59"/>
  <c r="KR511" i="59"/>
  <c r="KR508" i="59"/>
  <c r="KR507" i="59"/>
  <c r="KR509" i="59"/>
  <c r="KS507" i="59"/>
  <c r="KR510" i="59"/>
  <c r="KS514" i="59"/>
  <c r="N307" i="250"/>
  <c r="P12" i="59" s="1" a="1"/>
  <c r="P12" i="59" s="1"/>
  <c r="EX511" i="59"/>
  <c r="JQ513" i="59"/>
  <c r="AT512" i="59"/>
  <c r="HF510" i="59"/>
  <c r="ID512" i="59"/>
  <c r="FD514" i="59"/>
  <c r="IC513" i="59"/>
  <c r="IV512" i="59"/>
  <c r="HW514" i="59"/>
  <c r="IS511" i="59"/>
  <c r="DX512" i="59"/>
  <c r="HV511" i="59"/>
  <c r="DU513" i="59"/>
  <c r="FY511" i="59"/>
  <c r="KJ513" i="59"/>
  <c r="JF511" i="59"/>
  <c r="W511" i="59"/>
  <c r="EB514" i="59"/>
  <c r="EM512" i="59"/>
  <c r="BE510" i="59"/>
  <c r="CG510" i="59"/>
  <c r="JY514" i="59"/>
  <c r="JE511" i="59"/>
  <c r="KG512" i="59"/>
  <c r="DJ514" i="59"/>
  <c r="GX512" i="59"/>
  <c r="FT514" i="59"/>
  <c r="BS512" i="59"/>
  <c r="JA511" i="59"/>
  <c r="HZ514" i="59"/>
  <c r="JE513" i="59"/>
  <c r="EA513" i="59"/>
  <c r="DE512" i="59"/>
  <c r="HT511" i="59"/>
  <c r="ET513" i="59"/>
  <c r="HV514" i="59"/>
  <c r="JJ511" i="59"/>
  <c r="BS511" i="59"/>
  <c r="KA512" i="59"/>
  <c r="AY510" i="59"/>
  <c r="DS511" i="59"/>
  <c r="FO510" i="59"/>
  <c r="JU513" i="59"/>
  <c r="CD512" i="59"/>
  <c r="Z512" i="59"/>
  <c r="CT512" i="59"/>
  <c r="DU511" i="59"/>
  <c r="EC510" i="59"/>
  <c r="EY514" i="59"/>
  <c r="HU513" i="59"/>
  <c r="EN511" i="59"/>
  <c r="JP513" i="59"/>
  <c r="HZ511" i="59"/>
  <c r="GK513" i="59"/>
  <c r="DZ514" i="59"/>
  <c r="DZ513" i="59"/>
  <c r="ET512" i="59"/>
  <c r="AN510" i="59"/>
  <c r="EP510" i="59"/>
  <c r="GY512" i="59"/>
  <c r="CV512" i="59"/>
  <c r="DJ513" i="59"/>
  <c r="Z514" i="59"/>
  <c r="GR510" i="59"/>
  <c r="ER511" i="59"/>
  <c r="HQ514" i="59"/>
  <c r="IO514" i="59"/>
  <c r="AS512" i="59"/>
  <c r="AW512" i="59"/>
  <c r="IY510" i="59"/>
  <c r="CJ513" i="59"/>
  <c r="JU511" i="59"/>
  <c r="AL511" i="59"/>
  <c r="EH512" i="59"/>
  <c r="JA513" i="59"/>
  <c r="FH511" i="59"/>
  <c r="JX514" i="59"/>
  <c r="BW510" i="59"/>
  <c r="AF510" i="59"/>
  <c r="FI514" i="59"/>
  <c r="DN514" i="59"/>
  <c r="FS511" i="59"/>
  <c r="JP511" i="59"/>
  <c r="HE510" i="59"/>
  <c r="JV513" i="59"/>
  <c r="GY511" i="59"/>
  <c r="JO512" i="59"/>
  <c r="FF510" i="59"/>
  <c r="BL512" i="59"/>
  <c r="BL514" i="59"/>
  <c r="HV513" i="59"/>
  <c r="BX510" i="59"/>
  <c r="HO513" i="59"/>
  <c r="FO513" i="59"/>
  <c r="HD510" i="59"/>
  <c r="BZ514" i="59"/>
  <c r="FG513" i="59"/>
  <c r="AE514" i="59"/>
  <c r="JU510" i="59"/>
  <c r="IS512" i="59"/>
  <c r="GC513" i="59"/>
  <c r="FM514" i="59"/>
  <c r="HC510" i="59"/>
  <c r="GF512" i="59"/>
  <c r="AC513" i="59"/>
  <c r="GZ510" i="59"/>
  <c r="DM514" i="59"/>
  <c r="JM514" i="59"/>
  <c r="CA511" i="59"/>
  <c r="BA511" i="59"/>
  <c r="GX514" i="59"/>
  <c r="ED511" i="59"/>
  <c r="FW511" i="59"/>
  <c r="EN510" i="59"/>
  <c r="HG514" i="59"/>
  <c r="GN511" i="59"/>
  <c r="KG510" i="59"/>
  <c r="FW512" i="59"/>
  <c r="IQ513" i="59"/>
  <c r="FT510" i="59"/>
  <c r="JC513" i="59"/>
  <c r="CH513" i="59"/>
  <c r="JB510" i="59"/>
  <c r="CD510" i="59"/>
  <c r="FI512" i="59"/>
  <c r="CN511" i="59"/>
  <c r="IN510" i="59"/>
  <c r="BB514" i="59"/>
  <c r="AO512" i="59"/>
  <c r="CQ513" i="59"/>
  <c r="AC511" i="59"/>
  <c r="BJ511" i="59"/>
  <c r="AZ514" i="59"/>
  <c r="JY511" i="59"/>
  <c r="DO514" i="59"/>
  <c r="IA513" i="59"/>
  <c r="KP510" i="59"/>
  <c r="CP514" i="59"/>
  <c r="FQ512" i="59"/>
  <c r="GI510" i="59"/>
  <c r="AF514" i="59"/>
  <c r="DF512" i="59"/>
  <c r="EO510" i="59"/>
  <c r="FR513" i="59"/>
  <c r="JS510" i="59"/>
  <c r="BT510" i="59"/>
  <c r="KJ510" i="59"/>
  <c r="DY511" i="59"/>
  <c r="AC510" i="59"/>
  <c r="IN513" i="59"/>
  <c r="CG513" i="59"/>
  <c r="EI510" i="59"/>
  <c r="JS513" i="59"/>
  <c r="AY512" i="59"/>
  <c r="FB511" i="59"/>
  <c r="BZ513" i="59"/>
  <c r="DE511" i="59"/>
  <c r="JT513" i="59"/>
  <c r="AA511" i="59"/>
  <c r="GC512" i="59"/>
  <c r="JR513" i="59"/>
  <c r="CL514" i="59"/>
  <c r="DC514" i="59"/>
  <c r="AV514" i="59"/>
  <c r="DG510" i="59"/>
  <c r="BW511" i="59"/>
  <c r="AE513" i="59"/>
  <c r="IW513" i="59"/>
  <c r="GB511" i="59"/>
  <c r="CS514" i="59"/>
  <c r="GW512" i="59"/>
  <c r="HD511" i="59"/>
  <c r="GX513" i="59"/>
  <c r="BC511" i="59"/>
  <c r="CL513" i="59"/>
  <c r="GG511" i="59"/>
  <c r="IZ511" i="59"/>
  <c r="CI512" i="59"/>
  <c r="BQ511" i="59"/>
  <c r="BH513" i="59"/>
  <c r="BU513" i="59"/>
  <c r="EZ510" i="59"/>
  <c r="CH511" i="59"/>
  <c r="KK513" i="59"/>
  <c r="Y514" i="59"/>
  <c r="JZ513" i="59"/>
  <c r="AM512" i="59"/>
  <c r="AQ514" i="59"/>
  <c r="DM512" i="59"/>
  <c r="U511" i="59"/>
  <c r="JF510" i="59"/>
  <c r="DQ514" i="59"/>
  <c r="KI511" i="59"/>
  <c r="KC511" i="59"/>
  <c r="JD510" i="59"/>
  <c r="CW514" i="59"/>
  <c r="AC512" i="59"/>
  <c r="KI512" i="59"/>
  <c r="FX511" i="59"/>
  <c r="HP510" i="59"/>
  <c r="CF511" i="59"/>
  <c r="HK511" i="59"/>
  <c r="EZ512" i="59"/>
  <c r="HR510" i="59"/>
  <c r="GJ514" i="59"/>
  <c r="DT514" i="59"/>
  <c r="KP511" i="59"/>
  <c r="JN511" i="59"/>
  <c r="BV510" i="59"/>
  <c r="HN514" i="59"/>
  <c r="JE512" i="59"/>
  <c r="JN513" i="59"/>
  <c r="FE513" i="59"/>
  <c r="JA512" i="59"/>
  <c r="GM512" i="59"/>
  <c r="GB513" i="59"/>
  <c r="BL513" i="59"/>
  <c r="AK512" i="59"/>
  <c r="IP510" i="59"/>
  <c r="GZ511" i="59"/>
  <c r="DE514" i="59"/>
  <c r="GQ514" i="59"/>
  <c r="BF512" i="59"/>
  <c r="DD512" i="59"/>
  <c r="BI513" i="59"/>
  <c r="EX510" i="59"/>
  <c r="FC510" i="59"/>
  <c r="AF511" i="59"/>
  <c r="AX513" i="59"/>
  <c r="EE514" i="59"/>
  <c r="IJ513" i="59"/>
  <c r="KD514" i="59"/>
  <c r="EU513" i="59"/>
  <c r="CK511" i="59"/>
  <c r="DF510" i="59"/>
  <c r="KP513" i="59"/>
  <c r="BQ512" i="59"/>
  <c r="HB514" i="59"/>
  <c r="BY511" i="59"/>
  <c r="GN514" i="59"/>
  <c r="JP510" i="59"/>
  <c r="CA514" i="59"/>
  <c r="IA514" i="59"/>
  <c r="CO511" i="59"/>
  <c r="FN510" i="59"/>
  <c r="KF513" i="59"/>
  <c r="DY510" i="59"/>
  <c r="AH514" i="59"/>
  <c r="BS513" i="59"/>
  <c r="IA512" i="59"/>
  <c r="GV511" i="59"/>
  <c r="HA512" i="59"/>
  <c r="GA510" i="59"/>
  <c r="GF513" i="59"/>
  <c r="DE513" i="59"/>
  <c r="JI514" i="59"/>
  <c r="DU512" i="59"/>
  <c r="FL511" i="59"/>
  <c r="EB512" i="59"/>
  <c r="GM513" i="59"/>
  <c r="AK511" i="59"/>
  <c r="ED514" i="59"/>
  <c r="BK511" i="59"/>
  <c r="EL510" i="59"/>
  <c r="CS511" i="59"/>
  <c r="FK511" i="59"/>
  <c r="CY513" i="59"/>
  <c r="DL514" i="59"/>
  <c r="KM514" i="59"/>
  <c r="IU513" i="59"/>
  <c r="BG511" i="59"/>
  <c r="CN512" i="59"/>
  <c r="CZ514" i="59"/>
  <c r="IF512" i="59"/>
  <c r="AB510" i="59"/>
  <c r="CF512" i="59"/>
  <c r="CT510" i="59"/>
  <c r="DW513" i="59"/>
  <c r="EX513" i="59"/>
  <c r="CN510" i="59"/>
  <c r="BY514" i="59"/>
  <c r="DN512" i="59"/>
  <c r="DS513" i="59"/>
  <c r="EJ510" i="59"/>
  <c r="CX510" i="59"/>
  <c r="W510" i="59"/>
  <c r="BH511" i="59"/>
  <c r="IY512" i="59"/>
  <c r="HB510" i="59"/>
  <c r="EZ513" i="59"/>
  <c r="KM512" i="59"/>
  <c r="AJ510" i="59"/>
  <c r="AQ510" i="59"/>
  <c r="GV514" i="59"/>
  <c r="HT513" i="59"/>
  <c r="BE511" i="59"/>
  <c r="GA514" i="59"/>
  <c r="EO512" i="59"/>
  <c r="IE513" i="59"/>
  <c r="AD511" i="59"/>
  <c r="GR514" i="59"/>
  <c r="DT513" i="59"/>
  <c r="IU514" i="59"/>
  <c r="CM512" i="59"/>
  <c r="BO510" i="59"/>
  <c r="FU513" i="59"/>
  <c r="KE514" i="59"/>
  <c r="CF510" i="59"/>
  <c r="DC513" i="59"/>
  <c r="IS514" i="59"/>
  <c r="DT511" i="59"/>
  <c r="HN512" i="59"/>
  <c r="IY511" i="59"/>
  <c r="JA514" i="59"/>
  <c r="GI511" i="59"/>
  <c r="EP512" i="59"/>
  <c r="FD510" i="59"/>
  <c r="CK514" i="59"/>
  <c r="AD513" i="59"/>
  <c r="ED513" i="59"/>
  <c r="GE511" i="59"/>
  <c r="AY513" i="59"/>
  <c r="II510" i="59"/>
  <c r="HW513" i="59"/>
  <c r="GU513" i="59"/>
  <c r="JW513" i="59"/>
  <c r="FK514" i="59"/>
  <c r="AQ513" i="59"/>
  <c r="FX513" i="59"/>
  <c r="JX512" i="59"/>
  <c r="BV511" i="59"/>
  <c r="FR511" i="59"/>
  <c r="AL513" i="59"/>
  <c r="GQ510" i="59"/>
  <c r="BZ511" i="59"/>
  <c r="DL511" i="59"/>
  <c r="FT513" i="59"/>
  <c r="HL512" i="59"/>
  <c r="CO510" i="59"/>
  <c r="GY513" i="59"/>
  <c r="Y511" i="59"/>
  <c r="EF510" i="59"/>
  <c r="IP513" i="59"/>
  <c r="FA512" i="59"/>
  <c r="IZ510" i="59"/>
  <c r="AL510" i="59"/>
  <c r="AG514" i="59"/>
  <c r="KQ511" i="59"/>
  <c r="CH510" i="59"/>
  <c r="KK514" i="59"/>
  <c r="CD511" i="59"/>
  <c r="HD514" i="59"/>
  <c r="KQ514" i="59"/>
  <c r="IR510" i="59"/>
  <c r="DH513" i="59"/>
  <c r="CL512" i="59"/>
  <c r="JQ511" i="59"/>
  <c r="CG512" i="59"/>
  <c r="IB511" i="59"/>
  <c r="AH510" i="59"/>
  <c r="DZ512" i="59"/>
  <c r="DW512" i="59"/>
  <c r="EU512" i="59"/>
  <c r="EG513" i="59"/>
  <c r="EC512" i="59"/>
  <c r="KL510" i="59"/>
  <c r="EN513" i="59"/>
  <c r="BI511" i="59"/>
  <c r="IZ514" i="59"/>
  <c r="GD512" i="59"/>
  <c r="BN512" i="59"/>
  <c r="CB510" i="59"/>
  <c r="JO513" i="59"/>
  <c r="HM511" i="59"/>
  <c r="BO511" i="59"/>
  <c r="FV513" i="59"/>
  <c r="ES512" i="59"/>
  <c r="FN513" i="59"/>
  <c r="AD514" i="59"/>
  <c r="AI512" i="59"/>
  <c r="CW512" i="59"/>
  <c r="IM513" i="59"/>
  <c r="BA510" i="59"/>
  <c r="FD511" i="59"/>
  <c r="JE510" i="59"/>
  <c r="AX514" i="59"/>
  <c r="IL514" i="59"/>
  <c r="DK513" i="59"/>
  <c r="GO514" i="59"/>
  <c r="EV512" i="59"/>
  <c r="DB512" i="59"/>
  <c r="AU511" i="59"/>
  <c r="ET511" i="59"/>
  <c r="FL513" i="59"/>
  <c r="DK510" i="59"/>
  <c r="BB513" i="59"/>
  <c r="KD512" i="59"/>
  <c r="IX514" i="59"/>
  <c r="HF511" i="59"/>
  <c r="GC510" i="59"/>
  <c r="GW514" i="59"/>
  <c r="CW510" i="59"/>
  <c r="AP514" i="59"/>
  <c r="GK511" i="59"/>
  <c r="JV512" i="59"/>
  <c r="CJ511" i="59"/>
  <c r="Z511" i="59"/>
  <c r="GR512" i="59"/>
  <c r="EK514" i="59"/>
  <c r="DM511" i="59"/>
  <c r="HQ513" i="59"/>
  <c r="AP511" i="59"/>
  <c r="DO513" i="59"/>
  <c r="DD510" i="59"/>
  <c r="IT514" i="59"/>
  <c r="BC512" i="59"/>
  <c r="GH510" i="59"/>
  <c r="BJ513" i="59"/>
  <c r="IG512" i="59"/>
  <c r="AT513" i="59"/>
  <c r="DX514" i="59"/>
  <c r="EK511" i="59"/>
  <c r="KP514" i="59"/>
  <c r="HX512" i="59"/>
  <c r="JI510" i="59"/>
  <c r="IS513" i="59"/>
  <c r="EU510" i="59"/>
  <c r="CB512" i="59"/>
  <c r="FW510" i="59"/>
  <c r="KC513" i="59"/>
  <c r="GV510" i="59"/>
  <c r="IE512" i="59"/>
  <c r="DB510" i="59"/>
  <c r="CX511" i="59"/>
  <c r="AA513" i="59"/>
  <c r="IA511" i="59"/>
  <c r="ID513" i="59"/>
  <c r="GV512" i="59"/>
  <c r="FZ514" i="59"/>
  <c r="KN510" i="59"/>
  <c r="KG513" i="59"/>
  <c r="JD511" i="59"/>
  <c r="CG511" i="59"/>
  <c r="GS511" i="59"/>
  <c r="DQ512" i="59"/>
  <c r="AS510" i="59"/>
  <c r="HQ510" i="59"/>
  <c r="DS512" i="59"/>
  <c r="JG512" i="59"/>
  <c r="JT514" i="59"/>
  <c r="KL512" i="59"/>
  <c r="BL510" i="59"/>
  <c r="BS510" i="59"/>
  <c r="FY514" i="59"/>
  <c r="JC512" i="59"/>
  <c r="DH514" i="59"/>
  <c r="EZ511" i="59"/>
  <c r="FO514" i="59"/>
  <c r="W512" i="59"/>
  <c r="BD511" i="59"/>
  <c r="DV512" i="59"/>
  <c r="HH513" i="59"/>
  <c r="AG512" i="59"/>
  <c r="JT511" i="59"/>
  <c r="JB512" i="59"/>
  <c r="KD511" i="59"/>
  <c r="BG510" i="59"/>
  <c r="JD512" i="59"/>
  <c r="KC514" i="59"/>
  <c r="IW511" i="59"/>
  <c r="BS514" i="59"/>
  <c r="FE510" i="59"/>
  <c r="DQ511" i="59"/>
  <c r="BM514" i="59"/>
  <c r="BO513" i="59"/>
  <c r="CQ514" i="59"/>
  <c r="CB511" i="59"/>
  <c r="HR514" i="59"/>
  <c r="GQ512" i="59"/>
  <c r="DG511" i="59"/>
  <c r="GV513" i="59"/>
  <c r="GP512" i="59"/>
  <c r="ED512" i="59"/>
  <c r="GL510" i="59"/>
  <c r="GM510" i="59"/>
  <c r="HE512" i="59"/>
  <c r="FS510" i="59"/>
  <c r="DH510" i="59"/>
  <c r="KN513" i="59"/>
  <c r="CM511" i="59"/>
  <c r="EG511" i="59"/>
  <c r="FW514" i="59"/>
  <c r="FV511" i="59"/>
  <c r="FJ513" i="59"/>
  <c r="FL512" i="59"/>
  <c r="EQ510" i="59"/>
  <c r="FZ513" i="59"/>
  <c r="IE510" i="59"/>
  <c r="GD513" i="59"/>
  <c r="IK514" i="59"/>
  <c r="KM510" i="59"/>
  <c r="IB514" i="59"/>
  <c r="U514" i="59"/>
  <c r="DP514" i="59"/>
  <c r="HW510" i="59"/>
  <c r="BX512" i="59"/>
  <c r="JW510" i="59"/>
  <c r="KI514" i="59"/>
  <c r="IT510" i="59"/>
  <c r="JN514" i="59"/>
  <c r="IR511" i="59"/>
  <c r="EJ513" i="59"/>
  <c r="DX511" i="59"/>
  <c r="HT514" i="59"/>
  <c r="HI514" i="59"/>
  <c r="DW510" i="59"/>
  <c r="AU514" i="59"/>
  <c r="V511" i="59"/>
  <c r="FU512" i="59"/>
  <c r="JB513" i="59"/>
  <c r="BP512" i="59"/>
  <c r="DO512" i="59"/>
  <c r="BO514" i="59"/>
  <c r="GH514" i="59"/>
  <c r="KQ512" i="59"/>
  <c r="DS510" i="59"/>
  <c r="BM510" i="59"/>
  <c r="FJ514" i="59"/>
  <c r="EM514" i="59"/>
  <c r="HN511" i="59"/>
  <c r="HE514" i="59"/>
  <c r="JS512" i="59"/>
  <c r="KA511" i="59"/>
  <c r="JB514" i="59"/>
  <c r="X510" i="59"/>
  <c r="EA514" i="59"/>
  <c r="JL512" i="59"/>
  <c r="KH513" i="59"/>
  <c r="KK510" i="59"/>
  <c r="IB510" i="59"/>
  <c r="CK510" i="59"/>
  <c r="DY513" i="59"/>
  <c r="Y510" i="59"/>
  <c r="EY511" i="59"/>
  <c r="DQ510" i="59"/>
  <c r="HU511" i="59"/>
  <c r="JW511" i="59"/>
  <c r="JD514" i="59"/>
  <c r="GH511" i="59"/>
  <c r="IQ514" i="59"/>
  <c r="CR511" i="59"/>
  <c r="IV514" i="59"/>
  <c r="GB512" i="59"/>
  <c r="CK513" i="59"/>
  <c r="BI510" i="59"/>
  <c r="GY510" i="59"/>
  <c r="KM513" i="59"/>
  <c r="CY512" i="59"/>
  <c r="GU510" i="59"/>
  <c r="IP511" i="59"/>
  <c r="EF513" i="59"/>
  <c r="FE514" i="59"/>
  <c r="GO512" i="59"/>
  <c r="KF510" i="59"/>
  <c r="BA513" i="59"/>
  <c r="DV513" i="59"/>
  <c r="JZ512" i="59"/>
  <c r="JG513" i="59"/>
  <c r="JX510" i="59"/>
  <c r="FM513" i="59"/>
  <c r="BG513" i="59"/>
  <c r="FP510" i="59"/>
  <c r="FA511" i="59"/>
  <c r="AY514" i="59"/>
  <c r="BP511" i="59"/>
  <c r="BC514" i="59"/>
  <c r="FR510" i="59"/>
  <c r="KK511" i="59"/>
  <c r="JY512" i="59"/>
  <c r="GE510" i="59"/>
  <c r="CG514" i="59"/>
  <c r="BD512" i="59"/>
  <c r="IH512" i="59"/>
  <c r="IJ514" i="59"/>
  <c r="EI513" i="59"/>
  <c r="GG512" i="59"/>
  <c r="EJ514" i="59"/>
  <c r="AM513" i="59"/>
  <c r="AU510" i="59"/>
  <c r="CZ512" i="59"/>
  <c r="AN511" i="59"/>
  <c r="DZ510" i="59"/>
  <c r="GB514" i="59"/>
  <c r="IX512" i="59"/>
  <c r="DI510" i="59"/>
  <c r="IY513" i="59"/>
  <c r="IX510" i="59"/>
  <c r="CX512" i="59"/>
  <c r="EO514" i="59"/>
  <c r="GO511" i="59"/>
  <c r="HC511" i="59"/>
  <c r="Y512" i="59"/>
  <c r="FU511" i="59"/>
  <c r="AK513" i="59"/>
  <c r="FP513" i="59"/>
  <c r="AW510" i="59"/>
  <c r="ES511" i="59"/>
  <c r="AA512" i="59"/>
  <c r="CQ512" i="59"/>
  <c r="Y513" i="59"/>
  <c r="BU512" i="59"/>
  <c r="GT510" i="59"/>
  <c r="JH513" i="59"/>
  <c r="IR513" i="59"/>
  <c r="HN510" i="59"/>
  <c r="DR512" i="59"/>
  <c r="BI514" i="59"/>
  <c r="GA511" i="59"/>
  <c r="AV513" i="59"/>
  <c r="CU510" i="59"/>
  <c r="EG514" i="59"/>
  <c r="BQ513" i="59"/>
  <c r="FC513" i="59"/>
  <c r="EK512" i="59"/>
  <c r="JO511" i="59"/>
  <c r="U510" i="59"/>
  <c r="DF513" i="59"/>
  <c r="FC511" i="59"/>
  <c r="AZ510" i="59"/>
  <c r="GT514" i="59"/>
  <c r="DI514" i="59"/>
  <c r="AM511" i="59"/>
  <c r="EH513" i="59"/>
  <c r="ED510" i="59"/>
  <c r="HY513" i="59"/>
  <c r="KF512" i="59"/>
  <c r="DF514" i="59"/>
  <c r="CR513" i="59"/>
  <c r="BK514" i="59"/>
  <c r="IJ511" i="59"/>
  <c r="JR510" i="59"/>
  <c r="IY514" i="59"/>
  <c r="KO512" i="59"/>
  <c r="AR512" i="59"/>
  <c r="CP510" i="59"/>
  <c r="KN512" i="59"/>
  <c r="EB510" i="59"/>
  <c r="HD513" i="59"/>
  <c r="GX510" i="59"/>
  <c r="FK513" i="59"/>
  <c r="AJ513" i="59"/>
  <c r="HY510" i="59"/>
  <c r="JC514" i="59"/>
  <c r="KD513" i="59"/>
  <c r="FA513" i="59"/>
  <c r="AZ513" i="59"/>
  <c r="IK511" i="59"/>
  <c r="JR512" i="59"/>
  <c r="HM514" i="59"/>
  <c r="KC512" i="59"/>
  <c r="KE513" i="59"/>
  <c r="II512" i="59"/>
  <c r="KA514" i="59"/>
  <c r="EE513" i="59"/>
  <c r="FD513" i="59"/>
  <c r="DL512" i="59"/>
  <c r="DF511" i="59"/>
  <c r="JT512" i="59"/>
  <c r="BY513" i="59"/>
  <c r="IX511" i="59"/>
  <c r="IK510" i="59"/>
  <c r="EN514" i="59"/>
  <c r="Z510" i="59"/>
  <c r="HJ511" i="59"/>
  <c r="IQ511" i="59"/>
  <c r="AQ512" i="59"/>
  <c r="FS513" i="59"/>
  <c r="IH510" i="59"/>
  <c r="FR512" i="59"/>
  <c r="EE510" i="59"/>
  <c r="IB513" i="59"/>
  <c r="BY512" i="59"/>
  <c r="IQ510" i="59"/>
  <c r="BH514" i="59"/>
  <c r="CA510" i="59"/>
  <c r="DX513" i="59"/>
  <c r="IC514" i="59"/>
  <c r="CO512" i="59"/>
  <c r="GX511" i="59"/>
  <c r="EX514" i="59"/>
  <c r="DE510" i="59"/>
  <c r="CC514" i="59"/>
  <c r="JY513" i="59"/>
  <c r="CE510" i="59"/>
  <c r="GW510" i="59"/>
  <c r="EM510" i="59"/>
  <c r="EK513" i="59"/>
  <c r="AO510" i="59"/>
  <c r="DK514" i="59"/>
  <c r="HO512" i="59"/>
  <c r="CK512" i="59"/>
  <c r="DD513" i="59"/>
  <c r="EL513" i="59"/>
  <c r="IH514" i="59"/>
  <c r="BZ510" i="59"/>
  <c r="IM514" i="59"/>
  <c r="CI511" i="59"/>
  <c r="EI512" i="59"/>
  <c r="FA514" i="59"/>
  <c r="EO511" i="59"/>
  <c r="FO511" i="59"/>
  <c r="GE514" i="59"/>
  <c r="AG513" i="59"/>
  <c r="BP510" i="59"/>
  <c r="JA510" i="59"/>
  <c r="JT510" i="59"/>
  <c r="IO512" i="59"/>
  <c r="DO510" i="59"/>
  <c r="GA513" i="59"/>
  <c r="KQ513" i="59"/>
  <c r="BV512" i="59"/>
  <c r="KA510" i="59"/>
  <c r="AP513" i="59"/>
  <c r="KI510" i="59"/>
  <c r="FC514" i="59"/>
  <c r="AX512" i="59"/>
  <c r="IJ510" i="59"/>
  <c r="HM510" i="59"/>
  <c r="GN513" i="59"/>
  <c r="HE513" i="59"/>
  <c r="KP512" i="59"/>
  <c r="GJ513" i="59"/>
  <c r="CI514" i="59"/>
  <c r="HG513" i="59"/>
  <c r="HK510" i="59"/>
  <c r="CB513" i="59"/>
  <c r="BO512" i="59"/>
  <c r="GS514" i="59"/>
  <c r="AH512" i="59"/>
  <c r="IU511" i="59"/>
  <c r="AH513" i="59"/>
  <c r="JK511" i="59"/>
  <c r="ER510" i="59"/>
  <c r="KG514" i="59"/>
  <c r="DA513" i="59"/>
  <c r="CV511" i="59"/>
  <c r="DK512" i="59"/>
  <c r="IQ512" i="59"/>
  <c r="EJ511" i="59"/>
  <c r="CM514" i="59"/>
  <c r="HQ512" i="59"/>
  <c r="IN512" i="59"/>
  <c r="CQ511" i="59"/>
  <c r="AT514" i="59"/>
  <c r="JQ514" i="59"/>
  <c r="CR512" i="59"/>
  <c r="BG512" i="59"/>
  <c r="II511" i="59"/>
  <c r="CN514" i="59"/>
  <c r="BF513" i="59"/>
  <c r="BE513" i="59"/>
  <c r="FB510" i="59"/>
  <c r="GF510" i="59"/>
  <c r="EV513" i="59"/>
  <c r="AE512" i="59"/>
  <c r="BA514" i="59"/>
  <c r="BQ514" i="59"/>
  <c r="IG510" i="59"/>
  <c r="IX513" i="59"/>
  <c r="BW512" i="59"/>
  <c r="CJ514" i="59"/>
  <c r="JV510" i="59"/>
  <c r="GB510" i="59"/>
  <c r="CJ512" i="59"/>
  <c r="FH514" i="59"/>
  <c r="JW514" i="59"/>
  <c r="GN512" i="59"/>
  <c r="CZ513" i="59"/>
  <c r="KJ511" i="59"/>
  <c r="GE512" i="59"/>
  <c r="CS510" i="59"/>
  <c r="CY514" i="59"/>
  <c r="GR511" i="59"/>
  <c r="JK512" i="59"/>
  <c r="AA510" i="59"/>
  <c r="GD514" i="59"/>
  <c r="DJ512" i="59"/>
  <c r="HA513" i="59"/>
  <c r="ES513" i="59"/>
  <c r="DU510" i="59"/>
  <c r="BM511" i="59"/>
  <c r="DP511" i="59"/>
  <c r="DW514" i="59"/>
  <c r="AO513" i="59"/>
  <c r="KB510" i="59"/>
  <c r="EQ512" i="59"/>
  <c r="ES510" i="59"/>
  <c r="HI510" i="59"/>
  <c r="IC510" i="59"/>
  <c r="FB512" i="59"/>
  <c r="AF513" i="59"/>
  <c r="FQ514" i="59"/>
  <c r="IN511" i="59"/>
  <c r="KI513" i="59"/>
  <c r="FM511" i="59"/>
  <c r="IO511" i="59"/>
  <c r="EF511" i="59"/>
  <c r="IG513" i="59"/>
  <c r="JG510" i="59"/>
  <c r="FP512" i="59"/>
  <c r="BQ510" i="59"/>
  <c r="HO514" i="59"/>
  <c r="HL514" i="59"/>
  <c r="KJ512" i="59"/>
  <c r="FB514" i="59"/>
  <c r="CU514" i="59"/>
  <c r="AB514" i="59"/>
  <c r="DP512" i="59"/>
  <c r="X511" i="59"/>
  <c r="HJ512" i="59"/>
  <c r="DB513" i="59"/>
  <c r="DA510" i="59"/>
  <c r="BX513" i="59"/>
  <c r="JN510" i="59"/>
  <c r="FN512" i="59"/>
  <c r="GP514" i="59"/>
  <c r="AJ512" i="59"/>
  <c r="DV510" i="59"/>
  <c r="CE514" i="59"/>
  <c r="HI511" i="59"/>
  <c r="GZ514" i="59"/>
  <c r="EE511" i="59"/>
  <c r="BV514" i="59"/>
  <c r="EY510" i="59"/>
  <c r="GK514" i="59"/>
  <c r="BN511" i="59"/>
  <c r="EJ512" i="59"/>
  <c r="JL510" i="59"/>
  <c r="CQ510" i="59"/>
  <c r="JP512" i="59"/>
  <c r="DJ511" i="59"/>
  <c r="JV511" i="59"/>
  <c r="IR512" i="59"/>
  <c r="IA510" i="59"/>
  <c r="BJ514" i="59"/>
  <c r="JI512" i="59"/>
  <c r="AP512" i="59"/>
  <c r="JJ514" i="59"/>
  <c r="FG511" i="59"/>
  <c r="IU510" i="59"/>
  <c r="HP512" i="59"/>
  <c r="JZ511" i="59"/>
  <c r="GL512" i="59"/>
  <c r="BY510" i="59"/>
  <c r="HR513" i="59"/>
  <c r="HT510" i="59"/>
  <c r="GP513" i="59"/>
  <c r="DR514" i="59"/>
  <c r="IL512" i="59"/>
  <c r="AK510" i="59"/>
  <c r="II514" i="59"/>
  <c r="AS511" i="59"/>
  <c r="JO514" i="59"/>
  <c r="CY511" i="59"/>
  <c r="AW513" i="59"/>
  <c r="DI513" i="59"/>
  <c r="GN510" i="59"/>
  <c r="EY513" i="59"/>
  <c r="JJ510" i="59"/>
  <c r="BW514" i="59"/>
  <c r="FJ512" i="59"/>
  <c r="BI512" i="59"/>
  <c r="GJ511" i="59"/>
  <c r="JI513" i="59"/>
  <c r="GL511" i="59"/>
  <c r="JQ512" i="59"/>
  <c r="FS512" i="59"/>
  <c r="GT513" i="59"/>
  <c r="GT511" i="59"/>
  <c r="CA513" i="59"/>
  <c r="EU511" i="59"/>
  <c r="EQ514" i="59"/>
  <c r="BJ510" i="59"/>
  <c r="KF511" i="59"/>
  <c r="FY513" i="59"/>
  <c r="IV510" i="59"/>
  <c r="IG511" i="59"/>
  <c r="FB513" i="59"/>
  <c r="IV511" i="59"/>
  <c r="FQ513" i="59"/>
  <c r="EL511" i="59"/>
  <c r="JP514" i="59"/>
  <c r="IT512" i="59"/>
  <c r="CN513" i="59"/>
  <c r="BB512" i="59"/>
  <c r="FM512" i="59"/>
  <c r="KL513" i="59"/>
  <c r="EB513" i="59"/>
  <c r="KH510" i="59"/>
  <c r="JL514" i="59"/>
  <c r="BZ512" i="59"/>
  <c r="EM511" i="59"/>
  <c r="DD514" i="59"/>
  <c r="DJ510" i="59"/>
  <c r="W513" i="59"/>
  <c r="EG510" i="59"/>
  <c r="AU513" i="59"/>
  <c r="FH510" i="59"/>
  <c r="EE512" i="59"/>
  <c r="IH513" i="59"/>
  <c r="JY510" i="59"/>
  <c r="GF514" i="59"/>
  <c r="GR513" i="59"/>
  <c r="GQ511" i="59"/>
  <c r="HJ513" i="59"/>
  <c r="GL514" i="59"/>
  <c r="BJ512" i="59"/>
  <c r="ES514" i="59"/>
  <c r="FC512" i="59"/>
  <c r="GJ510" i="59"/>
  <c r="AM514" i="59"/>
  <c r="AV512" i="59"/>
  <c r="AO511" i="59"/>
  <c r="BX511" i="59"/>
  <c r="V510" i="59"/>
  <c r="JH510" i="59"/>
  <c r="HI513" i="59"/>
  <c r="IO510" i="59"/>
  <c r="IF510" i="59"/>
  <c r="HR511" i="59"/>
  <c r="EL512" i="59"/>
  <c r="DT512" i="59"/>
  <c r="AJ514" i="59"/>
  <c r="HU514" i="59"/>
  <c r="GD511" i="59"/>
  <c r="GT512" i="59"/>
  <c r="IC512" i="59"/>
  <c r="KC510" i="59"/>
  <c r="DV514" i="59"/>
  <c r="JN512" i="59"/>
  <c r="EY512" i="59"/>
  <c r="GI512" i="59"/>
  <c r="JS511" i="59"/>
  <c r="JG514" i="59"/>
  <c r="HQ511" i="59"/>
  <c r="KQ510" i="59"/>
  <c r="EF514" i="59"/>
  <c r="DP510" i="59"/>
  <c r="JU514" i="59"/>
  <c r="IG514" i="59"/>
  <c r="BH512" i="59"/>
  <c r="HE511" i="59"/>
  <c r="CV514" i="59"/>
  <c r="BB511" i="59"/>
  <c r="AR511" i="59"/>
  <c r="DG512" i="59"/>
  <c r="KE510" i="59"/>
  <c r="ID514" i="59"/>
  <c r="V512" i="59"/>
  <c r="BB510" i="59"/>
  <c r="HW512" i="59"/>
  <c r="AI510" i="59"/>
  <c r="FJ510" i="59"/>
  <c r="CS513" i="59"/>
  <c r="AV511" i="59"/>
  <c r="GA512" i="59"/>
  <c r="JM510" i="59"/>
  <c r="IM512" i="59"/>
  <c r="FQ510" i="59"/>
  <c r="EH511" i="59"/>
  <c r="AF512" i="59"/>
  <c r="EW514" i="59"/>
  <c r="IR514" i="59"/>
  <c r="JR511" i="59"/>
  <c r="FY510" i="59"/>
  <c r="EW513" i="59"/>
  <c r="HR512" i="59"/>
  <c r="BN513" i="59"/>
  <c r="EG512" i="59"/>
  <c r="CI510" i="59"/>
  <c r="ER512" i="59"/>
  <c r="IF514" i="59"/>
  <c r="BC513" i="59"/>
  <c r="FK510" i="59"/>
  <c r="IU512" i="59"/>
  <c r="AU512" i="59"/>
  <c r="HP513" i="59"/>
  <c r="BK513" i="59"/>
  <c r="BN514" i="59"/>
  <c r="GK512" i="59"/>
  <c r="DA512" i="59"/>
  <c r="BN510" i="59"/>
  <c r="HP514" i="59"/>
  <c r="HU510" i="59"/>
  <c r="CE511" i="59"/>
  <c r="AO514" i="59"/>
  <c r="GE513" i="59"/>
  <c r="IE514" i="59"/>
  <c r="JF513" i="59"/>
  <c r="BT514" i="59"/>
  <c r="FS514" i="59"/>
  <c r="AI511" i="59"/>
  <c r="BU511" i="59"/>
  <c r="CD513" i="59"/>
  <c r="KB514" i="59"/>
  <c r="FG510" i="59"/>
  <c r="BG514" i="59"/>
  <c r="EC511" i="59"/>
  <c r="BV513" i="59"/>
  <c r="AR510" i="59"/>
  <c r="FJ511" i="59"/>
  <c r="FT512" i="59"/>
  <c r="JQ510" i="59"/>
  <c r="EH510" i="59"/>
  <c r="CP513" i="59"/>
  <c r="V513" i="59"/>
  <c r="EF512" i="59"/>
  <c r="DP513" i="59"/>
  <c r="JM511" i="59"/>
  <c r="FW513" i="59"/>
  <c r="IH511" i="59"/>
  <c r="DW511" i="59"/>
  <c r="ID510" i="59"/>
  <c r="GH513" i="59"/>
  <c r="FD512" i="59"/>
  <c r="KA513" i="59"/>
  <c r="JM513" i="59"/>
  <c r="AX510" i="59"/>
  <c r="KO510" i="59"/>
  <c r="EW510" i="59"/>
  <c r="HM512" i="59"/>
  <c r="HS510" i="59"/>
  <c r="IP514" i="59"/>
  <c r="HS511" i="59"/>
  <c r="BD513" i="59"/>
  <c r="JF514" i="59"/>
  <c r="FH513" i="59"/>
  <c r="HL510" i="59"/>
  <c r="CB514" i="59"/>
  <c r="KH512" i="59"/>
  <c r="FX510" i="59"/>
  <c r="KO511" i="59"/>
  <c r="JG511" i="59"/>
  <c r="DN511" i="59"/>
  <c r="HZ510" i="59"/>
  <c r="DR513" i="59"/>
  <c r="HD512" i="59"/>
  <c r="CZ510" i="59"/>
  <c r="BU514" i="59"/>
  <c r="KL511" i="59"/>
  <c r="X512" i="59"/>
  <c r="AI514" i="59"/>
  <c r="DK511" i="59"/>
  <c r="EQ511" i="59"/>
  <c r="AV510" i="59"/>
  <c r="DY512" i="59"/>
  <c r="JS514" i="59"/>
  <c r="JC510" i="59"/>
  <c r="CE513" i="59"/>
  <c r="DX510" i="59"/>
  <c r="AW514" i="59"/>
  <c r="IZ513" i="59"/>
  <c r="GP511" i="59"/>
  <c r="HF514" i="59"/>
  <c r="GC514" i="59"/>
  <c r="CA512" i="59"/>
  <c r="DR511" i="59"/>
  <c r="IT513" i="59"/>
  <c r="GJ512" i="59"/>
  <c r="FG512" i="59"/>
  <c r="JR514" i="59"/>
  <c r="HX511" i="59"/>
  <c r="DC510" i="59"/>
  <c r="IW514" i="59"/>
  <c r="CI513" i="59"/>
  <c r="BA512" i="59"/>
  <c r="JK513" i="59"/>
  <c r="HK513" i="59"/>
  <c r="EZ514" i="59"/>
  <c r="IL513" i="59"/>
  <c r="BF514" i="59"/>
  <c r="HC513" i="59"/>
  <c r="AD510" i="59"/>
  <c r="HX513" i="59"/>
  <c r="GO513" i="59"/>
  <c r="CU511" i="59"/>
  <c r="AW511" i="59"/>
  <c r="HV510" i="59"/>
  <c r="BW513" i="59"/>
  <c r="BT513" i="59"/>
  <c r="DG513" i="59"/>
  <c r="CJ510" i="59"/>
  <c r="CS512" i="59"/>
  <c r="FY512" i="59"/>
  <c r="GK510" i="59"/>
  <c r="BX514" i="59"/>
  <c r="IP512" i="59"/>
  <c r="KB513" i="59"/>
  <c r="HB512" i="59"/>
  <c r="CX514" i="59"/>
  <c r="CH512" i="59"/>
  <c r="FF513" i="59"/>
  <c r="DI511" i="59"/>
  <c r="CL511" i="59"/>
  <c r="FA510" i="59"/>
  <c r="IS510" i="59"/>
  <c r="AM510" i="59"/>
  <c r="FP511" i="59"/>
  <c r="EC513" i="59"/>
  <c r="BE512" i="59"/>
  <c r="DO511" i="59"/>
  <c r="AT510" i="59"/>
  <c r="KK512" i="59"/>
  <c r="FH512" i="59"/>
  <c r="CC513" i="59"/>
  <c r="GW513" i="59"/>
  <c r="ET510" i="59"/>
  <c r="JH512" i="59"/>
  <c r="HK514" i="59"/>
  <c r="AZ512" i="59"/>
  <c r="GF511" i="59"/>
  <c r="Z513" i="59"/>
  <c r="BR510" i="59"/>
  <c r="IK512" i="59"/>
  <c r="AK514" i="59"/>
  <c r="JL511" i="59"/>
  <c r="ID511" i="59"/>
  <c r="CZ511" i="59"/>
  <c r="CY510" i="59"/>
  <c r="HG510" i="59"/>
  <c r="AC514" i="59"/>
  <c r="HY511" i="59"/>
  <c r="HX510" i="59"/>
  <c r="FU510" i="59"/>
  <c r="AL514" i="59"/>
  <c r="IL511" i="59"/>
  <c r="IK513" i="59"/>
  <c r="HP511" i="59"/>
  <c r="EA510" i="59"/>
  <c r="CC512" i="59"/>
  <c r="GM514" i="59"/>
  <c r="IZ512" i="59"/>
  <c r="EL514" i="59"/>
  <c r="FI510" i="59"/>
  <c r="HA514" i="59"/>
  <c r="JX513" i="59"/>
  <c r="JZ514" i="59"/>
  <c r="HC512" i="59"/>
  <c r="IT511" i="59"/>
  <c r="FV510" i="59"/>
  <c r="JK514" i="59"/>
  <c r="IC511" i="59"/>
  <c r="FL510" i="59"/>
  <c r="HZ512" i="59"/>
  <c r="FZ510" i="59"/>
  <c r="GY514" i="59"/>
  <c r="DH512" i="59"/>
  <c r="DB511" i="59"/>
  <c r="IL510" i="59"/>
  <c r="EC514" i="59"/>
  <c r="IM510" i="59"/>
  <c r="JJ512" i="59"/>
  <c r="AG511" i="59"/>
  <c r="JW512" i="59"/>
  <c r="FF511" i="59"/>
  <c r="FV514" i="59"/>
  <c r="DQ513" i="59"/>
  <c r="II513" i="59"/>
  <c r="DN513" i="59"/>
  <c r="CP511" i="59"/>
  <c r="AG510" i="59"/>
  <c r="DL513" i="59"/>
  <c r="KG511" i="59"/>
  <c r="GO510" i="59"/>
  <c r="DS514" i="59"/>
  <c r="JJ513" i="59"/>
  <c r="CE512" i="59"/>
  <c r="DY514" i="59"/>
  <c r="HN513" i="59"/>
  <c r="BF510" i="59"/>
  <c r="GS510" i="59"/>
  <c r="EV514" i="59"/>
  <c r="CC511" i="59"/>
  <c r="FM510" i="59"/>
  <c r="AH511" i="59"/>
  <c r="FQ511" i="59"/>
  <c r="HO511" i="59"/>
  <c r="HG511" i="59"/>
  <c r="HT512" i="59"/>
  <c r="CC510" i="59"/>
  <c r="CU512" i="59"/>
  <c r="GZ513" i="59"/>
  <c r="GZ512" i="59"/>
  <c r="DL510" i="59"/>
  <c r="DZ511" i="59"/>
  <c r="HS514" i="59"/>
  <c r="FX514" i="59"/>
  <c r="BT512" i="59"/>
  <c r="HM513" i="59"/>
  <c r="HH510" i="59"/>
  <c r="FR514" i="59"/>
  <c r="DA511" i="59"/>
  <c r="HH512" i="59"/>
  <c r="DH511" i="59"/>
  <c r="KL514" i="59"/>
  <c r="X513" i="59"/>
  <c r="BC510" i="59"/>
  <c r="CH514" i="59"/>
  <c r="HG512" i="59"/>
  <c r="CW511" i="59"/>
  <c r="KE511" i="59"/>
  <c r="DI512" i="59"/>
  <c r="CL510" i="59"/>
  <c r="IN514" i="59"/>
  <c r="FI513" i="59"/>
  <c r="HW511" i="59"/>
  <c r="ER514" i="59"/>
  <c r="AL512" i="59"/>
  <c r="DC512" i="59"/>
  <c r="CV510" i="59"/>
  <c r="HZ513" i="59"/>
  <c r="EO513" i="59"/>
  <c r="GG513" i="59"/>
  <c r="FI511" i="59"/>
  <c r="KF514" i="59"/>
  <c r="U513" i="59"/>
  <c r="EN512" i="59"/>
  <c r="EV510" i="59"/>
  <c r="AR514" i="59"/>
  <c r="JO510" i="59"/>
  <c r="ET514" i="59"/>
  <c r="AE511" i="59"/>
  <c r="AR513" i="59"/>
  <c r="JL513" i="59"/>
  <c r="DD511" i="59"/>
  <c r="GD510" i="59"/>
  <c r="FT511" i="59"/>
  <c r="KN511" i="59"/>
  <c r="EP511" i="59"/>
  <c r="HJ514" i="59"/>
  <c r="EA511" i="59"/>
  <c r="HI512" i="59"/>
  <c r="CT513" i="59"/>
  <c r="HF513" i="59"/>
  <c r="IW512" i="59"/>
  <c r="AT511" i="59"/>
  <c r="CD514" i="59"/>
  <c r="GU511" i="59"/>
  <c r="GG514" i="59"/>
  <c r="AN512" i="59"/>
  <c r="BR513" i="59"/>
  <c r="JC511" i="59"/>
  <c r="DM510" i="59"/>
  <c r="CT511" i="59"/>
  <c r="U512" i="59"/>
  <c r="BR511" i="59"/>
  <c r="FE511" i="59"/>
  <c r="FF512" i="59"/>
  <c r="CW513" i="59"/>
  <c r="GS513" i="59"/>
  <c r="CX513" i="59"/>
  <c r="HL511" i="59"/>
  <c r="EQ513" i="59"/>
  <c r="EU514" i="59"/>
  <c r="GL513" i="59"/>
  <c r="ER513" i="59"/>
  <c r="JF512" i="59"/>
  <c r="HX514" i="59"/>
  <c r="CU513" i="59"/>
  <c r="CM510" i="59"/>
  <c r="BH510" i="59"/>
  <c r="HH514" i="59"/>
  <c r="EM513" i="59"/>
  <c r="KH511" i="59"/>
  <c r="CO514" i="59"/>
  <c r="JB511" i="59"/>
  <c r="HK512" i="59"/>
  <c r="GH512" i="59"/>
  <c r="GM511" i="59"/>
  <c r="GI514" i="59"/>
  <c r="AS513" i="59"/>
  <c r="GU514" i="59"/>
  <c r="JM512" i="59"/>
  <c r="CR510" i="59"/>
  <c r="FX512" i="59"/>
  <c r="BD514" i="59"/>
  <c r="EW512" i="59"/>
  <c r="AJ511" i="59"/>
  <c r="BP514" i="59"/>
  <c r="IW510" i="59"/>
  <c r="EH514" i="59"/>
  <c r="BR512" i="59"/>
  <c r="FN514" i="59"/>
  <c r="IE511" i="59"/>
  <c r="JU512" i="59"/>
  <c r="JD513" i="59"/>
  <c r="FZ511" i="59"/>
  <c r="FF514" i="59"/>
  <c r="HB513" i="59"/>
  <c r="HY514" i="59"/>
  <c r="BF511" i="59"/>
  <c r="EK510" i="59"/>
  <c r="FG514" i="59"/>
  <c r="CO513" i="59"/>
  <c r="JZ510" i="59"/>
  <c r="HJ510" i="59"/>
  <c r="IB512" i="59"/>
  <c r="AD512" i="59"/>
  <c r="CF514" i="59"/>
  <c r="EW511" i="59"/>
  <c r="AA514" i="59"/>
  <c r="BP513" i="59"/>
  <c r="W514" i="59"/>
  <c r="EV511" i="59"/>
  <c r="BE514" i="59"/>
  <c r="EX512" i="59"/>
  <c r="BK510" i="59"/>
  <c r="AB511" i="59"/>
  <c r="AY511" i="59"/>
  <c r="DN510" i="59"/>
  <c r="HL513" i="59"/>
  <c r="DR510" i="59"/>
  <c r="HA510" i="59"/>
  <c r="HS513" i="59"/>
  <c r="DA514" i="59"/>
  <c r="EP514" i="59"/>
  <c r="GU512" i="59"/>
  <c r="JE514" i="59"/>
  <c r="DC511" i="59"/>
  <c r="IJ512" i="59"/>
  <c r="JK510" i="59"/>
  <c r="KB511" i="59"/>
  <c r="HU512" i="59"/>
  <c r="GC511" i="59"/>
  <c r="BM513" i="59"/>
  <c r="AI513" i="59"/>
  <c r="CR514" i="59"/>
  <c r="KE512" i="59"/>
  <c r="GG510" i="59"/>
  <c r="X514" i="59"/>
  <c r="IF513" i="59"/>
  <c r="FP514" i="59"/>
  <c r="JX511" i="59"/>
  <c r="HB511" i="59"/>
  <c r="GS512" i="59"/>
  <c r="EI514" i="59"/>
  <c r="FE512" i="59"/>
  <c r="IF511" i="59"/>
  <c r="KJ514" i="59"/>
  <c r="GI513" i="59"/>
  <c r="CT514" i="59"/>
  <c r="GP510" i="59"/>
  <c r="KO514" i="59"/>
  <c r="FN511" i="59"/>
  <c r="EB511" i="59"/>
  <c r="IV513" i="59"/>
  <c r="AS514" i="59"/>
  <c r="FL514" i="59"/>
  <c r="CP512" i="59"/>
  <c r="CV513" i="59"/>
  <c r="V514" i="59"/>
  <c r="IO513" i="59"/>
  <c r="AZ511" i="59"/>
  <c r="AP510" i="59"/>
  <c r="JV514" i="59"/>
  <c r="DT510" i="59"/>
  <c r="KN514" i="59"/>
  <c r="IM511" i="59"/>
  <c r="JI511" i="59"/>
  <c r="AB513" i="59"/>
  <c r="JH511" i="59"/>
  <c r="KH514" i="59"/>
  <c r="KM511" i="59"/>
  <c r="CM513" i="59"/>
  <c r="BL511" i="59"/>
  <c r="JH514" i="59"/>
  <c r="BM512" i="59"/>
  <c r="DM513" i="59"/>
  <c r="AE510" i="59"/>
  <c r="FZ512" i="59"/>
  <c r="HF512" i="59"/>
  <c r="KB512" i="59"/>
  <c r="AB512" i="59"/>
  <c r="HS512" i="59"/>
  <c r="HA511" i="59"/>
  <c r="AQ511" i="59"/>
  <c r="HC514" i="59"/>
  <c r="AN514" i="59"/>
  <c r="FV512" i="59"/>
  <c r="GQ513" i="59"/>
  <c r="BD510" i="59"/>
  <c r="KO513" i="59"/>
  <c r="BU510" i="59"/>
  <c r="EA512" i="59"/>
  <c r="DV511" i="59"/>
  <c r="DU514" i="59"/>
  <c r="EI511" i="59"/>
  <c r="BR514" i="59"/>
  <c r="HH511" i="59"/>
  <c r="DG514" i="59"/>
  <c r="HV512" i="59"/>
  <c r="FU514" i="59"/>
  <c r="BK512" i="59"/>
  <c r="FK512" i="59"/>
  <c r="HO510" i="59"/>
  <c r="GW511" i="59"/>
  <c r="FO512" i="59"/>
  <c r="KD510" i="59"/>
  <c r="EP513" i="59"/>
  <c r="DB514" i="59"/>
  <c r="CF513" i="59"/>
  <c r="AX511" i="59"/>
  <c r="HY512" i="59"/>
  <c r="BT511" i="59"/>
  <c r="AN513" i="59"/>
  <c r="T511" i="59"/>
  <c r="KD507" i="59"/>
  <c r="HD506" i="59"/>
  <c r="AE507" i="59"/>
  <c r="EH507" i="59"/>
  <c r="HR507" i="59"/>
  <c r="W505" i="59"/>
  <c r="CG505" i="59"/>
  <c r="CH505" i="59"/>
  <c r="FO505" i="59"/>
  <c r="AU508" i="59"/>
  <c r="JN506" i="59"/>
  <c r="EE507" i="59"/>
  <c r="DA509" i="59"/>
  <c r="HF509" i="59"/>
  <c r="KJ509" i="59"/>
  <c r="FS508" i="59"/>
  <c r="JQ505" i="59"/>
  <c r="JS505" i="59"/>
  <c r="DE506" i="59"/>
  <c r="JR509" i="59"/>
  <c r="JJ509" i="59"/>
  <c r="GN508" i="59"/>
  <c r="JL508" i="59"/>
  <c r="AJ508" i="59"/>
  <c r="IA505" i="59"/>
  <c r="EC505" i="59"/>
  <c r="EL508" i="59"/>
  <c r="CE509" i="59"/>
  <c r="HP506" i="59"/>
  <c r="KI506" i="59"/>
  <c r="DM505" i="59"/>
  <c r="JB505" i="59"/>
  <c r="JE505" i="59"/>
  <c r="DG505" i="59"/>
  <c r="DT508" i="59"/>
  <c r="JC509" i="59"/>
  <c r="DW509" i="59"/>
  <c r="CX508" i="59"/>
  <c r="EU508" i="59"/>
  <c r="EF505" i="59"/>
  <c r="HT506" i="59"/>
  <c r="HY506" i="59"/>
  <c r="FY507" i="59"/>
  <c r="IQ509" i="59"/>
  <c r="BR509" i="59"/>
  <c r="EN505" i="59"/>
  <c r="DV505" i="59"/>
  <c r="AW508" i="59"/>
  <c r="IA506" i="59"/>
  <c r="HL505" i="59"/>
  <c r="FC507" i="59"/>
  <c r="DI508" i="59"/>
  <c r="JY505" i="59"/>
  <c r="JT508" i="59"/>
  <c r="DM509" i="59"/>
  <c r="JD509" i="59"/>
  <c r="GT508" i="59"/>
  <c r="CZ509" i="59"/>
  <c r="ID505" i="59"/>
  <c r="BY508" i="59"/>
  <c r="IX507" i="59"/>
  <c r="JB507" i="59"/>
  <c r="BP507" i="59"/>
  <c r="FW507" i="59"/>
  <c r="FM507" i="59"/>
  <c r="FY508" i="59"/>
  <c r="AQ506" i="59"/>
  <c r="DW505" i="59"/>
  <c r="HA506" i="59"/>
  <c r="BT506" i="59"/>
  <c r="GY506" i="59"/>
  <c r="Y505" i="59"/>
  <c r="IT508" i="59"/>
  <c r="HR506" i="59"/>
  <c r="BF509" i="59"/>
  <c r="AS505" i="59"/>
  <c r="AZ506" i="59"/>
  <c r="JZ505" i="59"/>
  <c r="HA508" i="59"/>
  <c r="KC509" i="59"/>
  <c r="AI506" i="59"/>
  <c r="BB507" i="59"/>
  <c r="AT507" i="59"/>
  <c r="IM505" i="59"/>
  <c r="DI507" i="59"/>
  <c r="HX509" i="59"/>
  <c r="CC506" i="59"/>
  <c r="JQ509" i="59"/>
  <c r="HT509" i="59"/>
  <c r="HS508" i="59"/>
  <c r="CX506" i="59"/>
  <c r="IR506" i="59"/>
  <c r="HU506" i="59"/>
  <c r="HV508" i="59"/>
  <c r="JO508" i="59"/>
  <c r="GR509" i="59"/>
  <c r="GL507" i="59"/>
  <c r="BG506" i="59"/>
  <c r="BG507" i="59"/>
  <c r="KJ507" i="59"/>
  <c r="GO505" i="59"/>
  <c r="DO509" i="59"/>
  <c r="CN508" i="59"/>
  <c r="FM506" i="59"/>
  <c r="KK505" i="59"/>
  <c r="FU509" i="59"/>
  <c r="EZ507" i="59"/>
  <c r="KI507" i="59"/>
  <c r="AU506" i="59"/>
  <c r="CN505" i="59"/>
  <c r="AG506" i="59"/>
  <c r="HK507" i="59"/>
  <c r="BH506" i="59"/>
  <c r="KB506" i="59"/>
  <c r="HN509" i="59"/>
  <c r="DM508" i="59"/>
  <c r="BM505" i="59"/>
  <c r="DK507" i="59"/>
  <c r="DI509" i="59"/>
  <c r="JH505" i="59"/>
  <c r="FG507" i="59"/>
  <c r="KB508" i="59"/>
  <c r="FC506" i="59"/>
  <c r="IZ505" i="59"/>
  <c r="KJ506" i="59"/>
  <c r="FH507" i="59"/>
  <c r="DW506" i="59"/>
  <c r="HY509" i="59"/>
  <c r="HD508" i="59"/>
  <c r="JM508" i="59"/>
  <c r="JF509" i="59"/>
  <c r="GM506" i="59"/>
  <c r="GI506" i="59"/>
  <c r="IO505" i="59"/>
  <c r="CA506" i="59"/>
  <c r="BF506" i="59"/>
  <c r="BS507" i="59"/>
  <c r="FB506" i="59"/>
  <c r="EO508" i="59"/>
  <c r="HW508" i="59"/>
  <c r="BG505" i="59"/>
  <c r="CL505" i="59"/>
  <c r="JV507" i="59"/>
  <c r="EM508" i="59"/>
  <c r="IG508" i="59"/>
  <c r="AQ507" i="59"/>
  <c r="CR505" i="59"/>
  <c r="KB509" i="59"/>
  <c r="EZ505" i="59"/>
  <c r="BP508" i="59"/>
  <c r="FM508" i="59"/>
  <c r="HG505" i="59"/>
  <c r="DU508" i="59"/>
  <c r="BL509" i="59"/>
  <c r="HS509" i="59"/>
  <c r="CB506" i="59"/>
  <c r="GX509" i="59"/>
  <c r="DO507" i="59"/>
  <c r="KH505" i="59"/>
  <c r="EY507" i="59"/>
  <c r="IX506" i="59"/>
  <c r="JC505" i="59"/>
  <c r="EE506" i="59"/>
  <c r="CT508" i="59"/>
  <c r="EE509" i="59"/>
  <c r="U508" i="59"/>
  <c r="BK507" i="59"/>
  <c r="HO508" i="59"/>
  <c r="GO509" i="59"/>
  <c r="KB505" i="59"/>
  <c r="FG505" i="59"/>
  <c r="DU506" i="59"/>
  <c r="CT509" i="59"/>
  <c r="AI509" i="59"/>
  <c r="AA509" i="59"/>
  <c r="GJ509" i="59"/>
  <c r="BB506" i="59"/>
  <c r="AG507" i="59"/>
  <c r="EO505" i="59"/>
  <c r="KN507" i="59"/>
  <c r="JE508" i="59"/>
  <c r="DU505" i="59"/>
  <c r="BN507" i="59"/>
  <c r="HG507" i="59"/>
  <c r="KC506" i="59"/>
  <c r="AB505" i="59"/>
  <c r="AE505" i="59"/>
  <c r="AD509" i="59"/>
  <c r="JP505" i="59"/>
  <c r="DN507" i="59"/>
  <c r="IJ508" i="59"/>
  <c r="BA508" i="59"/>
  <c r="X505" i="59"/>
  <c r="HA509" i="59"/>
  <c r="GH509" i="59"/>
  <c r="GX506" i="59"/>
  <c r="CF505" i="59"/>
  <c r="EN506" i="59"/>
  <c r="CZ505" i="59"/>
  <c r="DD508" i="59"/>
  <c r="EH506" i="59"/>
  <c r="HL507" i="59"/>
  <c r="HL509" i="59"/>
  <c r="DH507" i="59"/>
  <c r="HA505" i="59"/>
  <c r="KL505" i="59"/>
  <c r="DX507" i="59"/>
  <c r="CE505" i="59"/>
  <c r="AM505" i="59"/>
  <c r="BC505" i="59"/>
  <c r="FQ508" i="59"/>
  <c r="CM506" i="59"/>
  <c r="KH507" i="59"/>
  <c r="EQ505" i="59"/>
  <c r="FM505" i="59"/>
  <c r="AV508" i="59"/>
  <c r="IS505" i="59"/>
  <c r="CL508" i="59"/>
  <c r="JC507" i="59"/>
  <c r="JT505" i="59"/>
  <c r="HU509" i="59"/>
  <c r="BF508" i="59"/>
  <c r="FQ509" i="59"/>
  <c r="CQ506" i="59"/>
  <c r="DE509" i="59"/>
  <c r="GV507" i="59"/>
  <c r="FL508" i="59"/>
  <c r="BA509" i="59"/>
  <c r="FL506" i="59"/>
  <c r="BZ507" i="59"/>
  <c r="AB509" i="59"/>
  <c r="CT506" i="59"/>
  <c r="EC509" i="59"/>
  <c r="KB507" i="59"/>
  <c r="AE508" i="59"/>
  <c r="ER507" i="59"/>
  <c r="JP506" i="59"/>
  <c r="GX507" i="59"/>
  <c r="DN505" i="59"/>
  <c r="HF507" i="59"/>
  <c r="JC508" i="59"/>
  <c r="AD506" i="59"/>
  <c r="HT507" i="59"/>
  <c r="DH509" i="59"/>
  <c r="CR507" i="59"/>
  <c r="FK509" i="59"/>
  <c r="AK508" i="59"/>
  <c r="FJ506" i="59"/>
  <c r="FX506" i="59"/>
  <c r="KO509" i="59"/>
  <c r="JR505" i="59"/>
  <c r="AL507" i="59"/>
  <c r="FN506" i="59"/>
  <c r="BN509" i="59"/>
  <c r="AY506" i="59"/>
  <c r="EB505" i="59"/>
  <c r="AR507" i="59"/>
  <c r="DD506" i="59"/>
  <c r="FT506" i="59"/>
  <c r="DG509" i="59"/>
  <c r="IG506" i="59"/>
  <c r="CX505" i="59"/>
  <c r="JV505" i="59"/>
  <c r="DJ506" i="59"/>
  <c r="FE505" i="59"/>
  <c r="IS509" i="59"/>
  <c r="CO508" i="59"/>
  <c r="EH509" i="59"/>
  <c r="HF506" i="59"/>
  <c r="BX506" i="59"/>
  <c r="GT507" i="59"/>
  <c r="HQ508" i="59"/>
  <c r="KN509" i="59"/>
  <c r="JA508" i="59"/>
  <c r="IV506" i="59"/>
  <c r="JW509" i="59"/>
  <c r="AG509" i="59"/>
  <c r="JW508" i="59"/>
  <c r="EQ509" i="59"/>
  <c r="JZ508" i="59"/>
  <c r="JD506" i="59"/>
  <c r="IW507" i="59"/>
  <c r="W506" i="59"/>
  <c r="FV507" i="59"/>
  <c r="IH508" i="59"/>
  <c r="DY507" i="59"/>
  <c r="AT506" i="59"/>
  <c r="BS505" i="59"/>
  <c r="AL509" i="59"/>
  <c r="EL509" i="59"/>
  <c r="EP506" i="59"/>
  <c r="BE507" i="59"/>
  <c r="AW505" i="59"/>
  <c r="ES505" i="59"/>
  <c r="BO506" i="59"/>
  <c r="CE508" i="59"/>
  <c r="IU505" i="59"/>
  <c r="BX508" i="59"/>
  <c r="BV507" i="59"/>
  <c r="GC508" i="59"/>
  <c r="IG505" i="59"/>
  <c r="BE505" i="59"/>
  <c r="HO505" i="59"/>
  <c r="AQ509" i="59"/>
  <c r="FI509" i="59"/>
  <c r="BY509" i="59"/>
  <c r="IR508" i="59"/>
  <c r="AI505" i="59"/>
  <c r="BU507" i="59"/>
  <c r="JT507" i="59"/>
  <c r="ET509" i="59"/>
  <c r="BZ506" i="59"/>
  <c r="HO507" i="59"/>
  <c r="DX508" i="59"/>
  <c r="FI507" i="59"/>
  <c r="BV505" i="59"/>
  <c r="KG509" i="59"/>
  <c r="AO507" i="59"/>
  <c r="GE505" i="59"/>
  <c r="IF509" i="59"/>
  <c r="GJ506" i="59"/>
  <c r="HY508" i="59"/>
  <c r="FX508" i="59"/>
  <c r="CL506" i="59"/>
  <c r="HQ505" i="59"/>
  <c r="FS505" i="59"/>
  <c r="ER506" i="59"/>
  <c r="FH509" i="59"/>
  <c r="CY508" i="59"/>
  <c r="GF509" i="59"/>
  <c r="JA507" i="59"/>
  <c r="AC505" i="59"/>
  <c r="GA507" i="59"/>
  <c r="CC507" i="59"/>
  <c r="KA506" i="59"/>
  <c r="HY507" i="59"/>
  <c r="FT507" i="59"/>
  <c r="EX506" i="59"/>
  <c r="ET508" i="59"/>
  <c r="GG507" i="59"/>
  <c r="EP505" i="59"/>
  <c r="CZ507" i="59"/>
  <c r="FJ508" i="59"/>
  <c r="IB508" i="59"/>
  <c r="HR509" i="59"/>
  <c r="DK505" i="59"/>
  <c r="EK506" i="59"/>
  <c r="GC505" i="59"/>
  <c r="IT509" i="59"/>
  <c r="DX509" i="59"/>
  <c r="FS506" i="59"/>
  <c r="BI509" i="59"/>
  <c r="IM509" i="59"/>
  <c r="HW507" i="59"/>
  <c r="AN508" i="59"/>
  <c r="GL509" i="59"/>
  <c r="IC509" i="59"/>
  <c r="FC508" i="59"/>
  <c r="AE506" i="59"/>
  <c r="HM508" i="59"/>
  <c r="FD507" i="59"/>
  <c r="JB506" i="59"/>
  <c r="KO508" i="59"/>
  <c r="JF508" i="59"/>
  <c r="GH508" i="59"/>
  <c r="DW508" i="59"/>
  <c r="GS509" i="59"/>
  <c r="HP505" i="59"/>
  <c r="CI507" i="59"/>
  <c r="KQ506" i="59"/>
  <c r="AG508" i="59"/>
  <c r="KH506" i="59"/>
  <c r="AY507" i="59"/>
  <c r="AF509" i="59"/>
  <c r="AY505" i="59"/>
  <c r="DU507" i="59"/>
  <c r="CP505" i="59"/>
  <c r="EE508" i="59"/>
  <c r="EY505" i="59"/>
  <c r="AL505" i="59"/>
  <c r="DH505" i="59"/>
  <c r="KK507" i="59"/>
  <c r="GF507" i="59"/>
  <c r="JY508" i="59"/>
  <c r="KO505" i="59"/>
  <c r="AC507" i="59"/>
  <c r="BC507" i="59"/>
  <c r="GL506" i="59"/>
  <c r="HJ508" i="59"/>
  <c r="GK509" i="59"/>
  <c r="KE506" i="59"/>
  <c r="DJ505" i="59"/>
  <c r="GT506" i="59"/>
  <c r="CV508" i="59"/>
  <c r="EV506" i="59"/>
  <c r="IL507" i="59"/>
  <c r="IP508" i="59"/>
  <c r="KD509" i="59"/>
  <c r="CZ508" i="59"/>
  <c r="BH507" i="59"/>
  <c r="HJ509" i="59"/>
  <c r="BH509" i="59"/>
  <c r="GB507" i="59"/>
  <c r="FJ505" i="59"/>
  <c r="HN507" i="59"/>
  <c r="DP507" i="59"/>
  <c r="W507" i="59"/>
  <c r="EK505" i="59"/>
  <c r="KN506" i="59"/>
  <c r="DN509" i="59"/>
  <c r="FS509" i="59"/>
  <c r="IZ506" i="59"/>
  <c r="EV505" i="59"/>
  <c r="V505" i="59"/>
  <c r="KG505" i="59"/>
  <c r="IR509" i="59"/>
  <c r="FE509" i="59"/>
  <c r="HI506" i="59"/>
  <c r="IY506" i="59"/>
  <c r="CQ505" i="59"/>
  <c r="KN505" i="59"/>
  <c r="BU506" i="59"/>
  <c r="GY507" i="59"/>
  <c r="DJ508" i="59"/>
  <c r="GV505" i="59"/>
  <c r="IV509" i="59"/>
  <c r="AK507" i="59"/>
  <c r="AR506" i="59"/>
  <c r="HK509" i="59"/>
  <c r="DG508" i="59"/>
  <c r="DA508" i="59"/>
  <c r="FE507" i="59"/>
  <c r="GE509" i="59"/>
  <c r="HS507" i="59"/>
  <c r="KF505" i="59"/>
  <c r="IE508" i="59"/>
  <c r="FV506" i="59"/>
  <c r="CY509" i="59"/>
  <c r="AR509" i="59"/>
  <c r="JL506" i="59"/>
  <c r="HU508" i="59"/>
  <c r="BG508" i="59"/>
  <c r="CD506" i="59"/>
  <c r="HR505" i="59"/>
  <c r="AS507" i="59"/>
  <c r="BI508" i="59"/>
  <c r="JW505" i="59"/>
  <c r="JV509" i="59"/>
  <c r="BP509" i="59"/>
  <c r="CC509" i="59"/>
  <c r="BE509" i="59"/>
  <c r="IX505" i="59"/>
  <c r="JU508" i="59"/>
  <c r="EG508" i="59"/>
  <c r="DR506" i="59"/>
  <c r="IA509" i="59"/>
  <c r="BV509" i="59"/>
  <c r="GL505" i="59"/>
  <c r="IE506" i="59"/>
  <c r="KM507" i="59"/>
  <c r="BL506" i="59"/>
  <c r="HN506" i="59"/>
  <c r="HU507" i="59"/>
  <c r="EN508" i="59"/>
  <c r="GU507" i="59"/>
  <c r="EM506" i="59"/>
  <c r="KF507" i="59"/>
  <c r="BX505" i="59"/>
  <c r="IL506" i="59"/>
  <c r="HX505" i="59"/>
  <c r="IT505" i="59"/>
  <c r="EQ508" i="59"/>
  <c r="JW506" i="59"/>
  <c r="GV508" i="59"/>
  <c r="HO506" i="59"/>
  <c r="AN507" i="59"/>
  <c r="GD507" i="59"/>
  <c r="IV505" i="59"/>
  <c r="FQ505" i="59"/>
  <c r="FR508" i="59"/>
  <c r="HD507" i="59"/>
  <c r="EN507" i="59"/>
  <c r="AM507" i="59"/>
  <c r="CT505" i="59"/>
  <c r="GI505" i="59"/>
  <c r="HM507" i="59"/>
  <c r="AF506" i="59"/>
  <c r="FF509" i="59"/>
  <c r="AT508" i="59"/>
  <c r="CH507" i="59"/>
  <c r="HX506" i="59"/>
  <c r="GB505" i="59"/>
  <c r="DC506" i="59"/>
  <c r="FB507" i="59"/>
  <c r="DT505" i="59"/>
  <c r="DR507" i="59"/>
  <c r="DS506" i="59"/>
  <c r="AY509" i="59"/>
  <c r="HN508" i="59"/>
  <c r="GS508" i="59"/>
  <c r="JO507" i="59"/>
  <c r="GQ506" i="59"/>
  <c r="IC505" i="59"/>
  <c r="JJ505" i="59"/>
  <c r="IW506" i="59"/>
  <c r="CR508" i="59"/>
  <c r="CZ506" i="59"/>
  <c r="Z509" i="59"/>
  <c r="HZ507" i="59"/>
  <c r="IM508" i="59"/>
  <c r="EV508" i="59"/>
  <c r="CD507" i="59"/>
  <c r="BW506" i="59"/>
  <c r="FW505" i="59"/>
  <c r="HW509" i="59"/>
  <c r="EA509" i="59"/>
  <c r="GU509" i="59"/>
  <c r="FB509" i="59"/>
  <c r="JN508" i="59"/>
  <c r="AS509" i="59"/>
  <c r="KK508" i="59"/>
  <c r="FZ507" i="59"/>
  <c r="AN506" i="59"/>
  <c r="JQ506" i="59"/>
  <c r="GZ506" i="59"/>
  <c r="CV509" i="59"/>
  <c r="BP506" i="59"/>
  <c r="EM507" i="59"/>
  <c r="GJ505" i="59"/>
  <c r="EX507" i="59"/>
  <c r="JI508" i="59"/>
  <c r="DE508" i="59"/>
  <c r="II505" i="59"/>
  <c r="JA505" i="59"/>
  <c r="FW506" i="59"/>
  <c r="HQ507" i="59"/>
  <c r="AO506" i="59"/>
  <c r="ET507" i="59"/>
  <c r="KI509" i="59"/>
  <c r="GN509" i="59"/>
  <c r="DL506" i="59"/>
  <c r="BS508" i="59"/>
  <c r="CY506" i="59"/>
  <c r="HE508" i="59"/>
  <c r="GK508" i="59"/>
  <c r="HN505" i="59"/>
  <c r="EM505" i="59"/>
  <c r="KC505" i="59"/>
  <c r="GM507" i="59"/>
  <c r="EQ507" i="59"/>
  <c r="CO506" i="59"/>
  <c r="GC506" i="59"/>
  <c r="KF509" i="59"/>
  <c r="KJ505" i="59"/>
  <c r="AC509" i="59"/>
  <c r="DL509" i="59"/>
  <c r="IK506" i="59"/>
  <c r="IN505" i="59"/>
  <c r="ES509" i="59"/>
  <c r="GW507" i="59"/>
  <c r="JH508" i="59"/>
  <c r="AF508" i="59"/>
  <c r="GR508" i="59"/>
  <c r="HC506" i="59"/>
  <c r="BU509" i="59"/>
  <c r="AL506" i="59"/>
  <c r="HW506" i="59"/>
  <c r="BY505" i="59"/>
  <c r="CW509" i="59"/>
  <c r="BI507" i="59"/>
  <c r="CU507" i="59"/>
  <c r="EA505" i="59"/>
  <c r="KA505" i="59"/>
  <c r="AB506" i="59"/>
  <c r="CH509" i="59"/>
  <c r="AX505" i="59"/>
  <c r="ET505" i="59"/>
  <c r="GW508" i="59"/>
  <c r="ES508" i="59"/>
  <c r="BM509" i="59"/>
  <c r="JQ508" i="59"/>
  <c r="JE509" i="59"/>
  <c r="IJ509" i="59"/>
  <c r="GM508" i="59"/>
  <c r="HT505" i="59"/>
  <c r="JX508" i="59"/>
  <c r="KE507" i="59"/>
  <c r="CT507" i="59"/>
  <c r="DI506" i="59"/>
  <c r="JC506" i="59"/>
  <c r="CI505" i="59"/>
  <c r="KO506" i="59"/>
  <c r="BN508" i="59"/>
  <c r="JY509" i="59"/>
  <c r="JN507" i="59"/>
  <c r="GW509" i="59"/>
  <c r="CB505" i="59"/>
  <c r="GD505" i="59"/>
  <c r="KL509" i="59"/>
  <c r="BP505" i="59"/>
  <c r="CV506" i="59"/>
  <c r="HL506" i="59"/>
  <c r="KE509" i="59"/>
  <c r="DU509" i="59"/>
  <c r="DV506" i="59"/>
  <c r="EI505" i="59"/>
  <c r="JM505" i="59"/>
  <c r="EM509" i="59"/>
  <c r="BQ509" i="59"/>
  <c r="JX507" i="59"/>
  <c r="HQ506" i="59"/>
  <c r="AI508" i="59"/>
  <c r="FZ505" i="59"/>
  <c r="FF506" i="59"/>
  <c r="JK507" i="59"/>
  <c r="JV508" i="59"/>
  <c r="HE507" i="59"/>
  <c r="HT508" i="59"/>
  <c r="GQ505" i="59"/>
  <c r="CW506" i="59"/>
  <c r="ER508" i="59"/>
  <c r="IY507" i="59"/>
  <c r="FD509" i="59"/>
  <c r="HC508" i="59"/>
  <c r="IY509" i="59"/>
  <c r="EB508" i="59"/>
  <c r="FK505" i="59"/>
  <c r="JN509" i="59"/>
  <c r="EG509" i="59"/>
  <c r="AV509" i="59"/>
  <c r="IN506" i="59"/>
  <c r="BX507" i="59"/>
  <c r="IF506" i="59"/>
  <c r="CC505" i="59"/>
  <c r="CU508" i="59"/>
  <c r="DM507" i="59"/>
  <c r="CS508" i="59"/>
  <c r="GT505" i="59"/>
  <c r="EO507" i="59"/>
  <c r="HG508" i="59"/>
  <c r="DZ507" i="59"/>
  <c r="CA507" i="59"/>
  <c r="Z507" i="59"/>
  <c r="X506" i="59"/>
  <c r="BR505" i="59"/>
  <c r="V507" i="59"/>
  <c r="CA509" i="59"/>
  <c r="AX506" i="59"/>
  <c r="HX507" i="59"/>
  <c r="W509" i="59"/>
  <c r="DV509" i="59"/>
  <c r="ED506" i="59"/>
  <c r="IG507" i="59"/>
  <c r="CO509" i="59"/>
  <c r="BE508" i="59"/>
  <c r="KG506" i="59"/>
  <c r="AW506" i="59"/>
  <c r="II507" i="59"/>
  <c r="BK506" i="59"/>
  <c r="EE505" i="59"/>
  <c r="FX507" i="59"/>
  <c r="HJ505" i="59"/>
  <c r="EN509" i="59"/>
  <c r="II509" i="59"/>
  <c r="JG508" i="59"/>
  <c r="FI506" i="59"/>
  <c r="AI507" i="59"/>
  <c r="IC507" i="59"/>
  <c r="JN505" i="59"/>
  <c r="EX508" i="59"/>
  <c r="DS507" i="59"/>
  <c r="GR506" i="59"/>
  <c r="CD509" i="59"/>
  <c r="CM505" i="59"/>
  <c r="IQ505" i="59"/>
  <c r="GO506" i="59"/>
  <c r="AO505" i="59"/>
  <c r="BM507" i="59"/>
  <c r="GA508" i="59"/>
  <c r="BZ508" i="59"/>
  <c r="GQ509" i="59"/>
  <c r="EI509" i="59"/>
  <c r="KL507" i="59"/>
  <c r="EZ506" i="59"/>
  <c r="JS507" i="59"/>
  <c r="JU507" i="59"/>
  <c r="FN505" i="59"/>
  <c r="CM508" i="59"/>
  <c r="IB509" i="59"/>
  <c r="JM506" i="59"/>
  <c r="JZ506" i="59"/>
  <c r="FP509" i="59"/>
  <c r="DG506" i="59"/>
  <c r="CL507" i="59"/>
  <c r="GH505" i="59"/>
  <c r="DV507" i="59"/>
  <c r="AA508" i="59"/>
  <c r="HG509" i="59"/>
  <c r="IB506" i="59"/>
  <c r="IB505" i="59"/>
  <c r="U506" i="59"/>
  <c r="EL506" i="59"/>
  <c r="CJ509" i="59"/>
  <c r="W508" i="59"/>
  <c r="GF505" i="59"/>
  <c r="KD506" i="59"/>
  <c r="GN505" i="59"/>
  <c r="HI508" i="59"/>
  <c r="GS505" i="59"/>
  <c r="BU505" i="59"/>
  <c r="CJ506" i="59"/>
  <c r="BD506" i="59"/>
  <c r="GS507" i="59"/>
  <c r="DA507" i="59"/>
  <c r="BI505" i="59"/>
  <c r="KK509" i="59"/>
  <c r="GQ508" i="59"/>
  <c r="HQ509" i="59"/>
  <c r="FH508" i="59"/>
  <c r="FA505" i="59"/>
  <c r="HM505" i="59"/>
  <c r="HZ506" i="59"/>
  <c r="FZ508" i="59"/>
  <c r="GB508" i="59"/>
  <c r="JR507" i="59"/>
  <c r="DX506" i="59"/>
  <c r="CX509" i="59"/>
  <c r="CK506" i="59"/>
  <c r="AH506" i="59"/>
  <c r="DK506" i="59"/>
  <c r="U507" i="59"/>
  <c r="AP506" i="59"/>
  <c r="JI509" i="59"/>
  <c r="JB509" i="59"/>
  <c r="FL509" i="59"/>
  <c r="CW508" i="59"/>
  <c r="HI505" i="59"/>
  <c r="HD509" i="59"/>
  <c r="JF507" i="59"/>
  <c r="IE509" i="59"/>
  <c r="DX505" i="59"/>
  <c r="DP506" i="59"/>
  <c r="HB508" i="59"/>
  <c r="GC509" i="59"/>
  <c r="EW509" i="59"/>
  <c r="GZ509" i="59"/>
  <c r="V508" i="59"/>
  <c r="EF506" i="59"/>
  <c r="DQ507" i="59"/>
  <c r="DP509" i="59"/>
  <c r="BY506" i="59"/>
  <c r="IK505" i="59"/>
  <c r="AY508" i="59"/>
  <c r="EA508" i="59"/>
  <c r="GE506" i="59"/>
  <c r="KA509" i="59"/>
  <c r="FK506" i="59"/>
  <c r="CY507" i="59"/>
  <c r="IO509" i="59"/>
  <c r="AR505" i="59"/>
  <c r="JU505" i="59"/>
  <c r="BI506" i="59"/>
  <c r="GR505" i="59"/>
  <c r="CP506" i="59"/>
  <c r="DW507" i="59"/>
  <c r="GM509" i="59"/>
  <c r="FW508" i="59"/>
  <c r="KP506" i="59"/>
  <c r="GU505" i="59"/>
  <c r="BR506" i="59"/>
  <c r="IQ506" i="59"/>
  <c r="BO509" i="59"/>
  <c r="IZ507" i="59"/>
  <c r="EK508" i="59"/>
  <c r="BQ508" i="59"/>
  <c r="BN506" i="59"/>
  <c r="CE507" i="59"/>
  <c r="GN506" i="59"/>
  <c r="GQ507" i="59"/>
  <c r="IW509" i="59"/>
  <c r="AD507" i="59"/>
  <c r="BM506" i="59"/>
  <c r="ES507" i="59"/>
  <c r="DC509" i="59"/>
  <c r="JZ509" i="59"/>
  <c r="BV508" i="59"/>
  <c r="IL508" i="59"/>
  <c r="DT507" i="59"/>
  <c r="BG509" i="59"/>
  <c r="IE507" i="59"/>
  <c r="IT506" i="59"/>
  <c r="GX505" i="59"/>
  <c r="AA505" i="59"/>
  <c r="U505" i="59"/>
  <c r="JL507" i="59"/>
  <c r="FN508" i="59"/>
  <c r="DS509" i="59"/>
  <c r="GI509" i="59"/>
  <c r="FI508" i="59"/>
  <c r="EJ507" i="59"/>
  <c r="BJ507" i="59"/>
  <c r="ID506" i="59"/>
  <c r="FC505" i="59"/>
  <c r="CJ505" i="59"/>
  <c r="CN507" i="59"/>
  <c r="DL508" i="59"/>
  <c r="DP505" i="59"/>
  <c r="JS508" i="59"/>
  <c r="JB508" i="59"/>
  <c r="JS506" i="59"/>
  <c r="GG506" i="59"/>
  <c r="CP509" i="59"/>
  <c r="IP506" i="59"/>
  <c r="FD508" i="59"/>
  <c r="BA505" i="59"/>
  <c r="FF505" i="59"/>
  <c r="FP506" i="59"/>
  <c r="FF508" i="59"/>
  <c r="EW506" i="59"/>
  <c r="HK508" i="59"/>
  <c r="FL507" i="59"/>
  <c r="FA508" i="59"/>
  <c r="EY508" i="59"/>
  <c r="FJ507" i="59"/>
  <c r="KQ505" i="59"/>
  <c r="GH506" i="59"/>
  <c r="BR507" i="59"/>
  <c r="CC508" i="59"/>
  <c r="FH505" i="59"/>
  <c r="DR509" i="59"/>
  <c r="KQ507" i="59"/>
  <c r="FV505" i="59"/>
  <c r="EC508" i="59"/>
  <c r="DZ506" i="59"/>
  <c r="FP505" i="59"/>
  <c r="DH506" i="59"/>
  <c r="FV508" i="59"/>
  <c r="GT509" i="59"/>
  <c r="EH508" i="59"/>
  <c r="BK509" i="59"/>
  <c r="CO505" i="59"/>
  <c r="FE508" i="59"/>
  <c r="JR506" i="59"/>
  <c r="CD505" i="59"/>
  <c r="CA505" i="59"/>
  <c r="CF509" i="59"/>
  <c r="CS507" i="59"/>
  <c r="FA506" i="59"/>
  <c r="JF506" i="59"/>
  <c r="KA507" i="59"/>
  <c r="HV507" i="59"/>
  <c r="AZ509" i="59"/>
  <c r="JR508" i="59"/>
  <c r="GD508" i="59"/>
  <c r="ED508" i="59"/>
  <c r="AX507" i="59"/>
  <c r="EL505" i="59"/>
  <c r="BQ506" i="59"/>
  <c r="EY506" i="59"/>
  <c r="DY505" i="59"/>
  <c r="EL507" i="59"/>
  <c r="FD506" i="59"/>
  <c r="HO509" i="59"/>
  <c r="IC508" i="59"/>
  <c r="AO509" i="59"/>
  <c r="IU506" i="59"/>
  <c r="IF507" i="59"/>
  <c r="EV507" i="59"/>
  <c r="IX508" i="59"/>
  <c r="FG508" i="59"/>
  <c r="JS509" i="59"/>
  <c r="HH506" i="59"/>
  <c r="BZ505" i="59"/>
  <c r="BL508" i="59"/>
  <c r="BD508" i="59"/>
  <c r="BJ508" i="59"/>
  <c r="BX509" i="59"/>
  <c r="GB506" i="59"/>
  <c r="DI505" i="59"/>
  <c r="KP508" i="59"/>
  <c r="IN507" i="59"/>
  <c r="CL509" i="59"/>
  <c r="HE506" i="59"/>
  <c r="DL505" i="59"/>
  <c r="BS506" i="59"/>
  <c r="FM509" i="59"/>
  <c r="HY505" i="59"/>
  <c r="HH509" i="59"/>
  <c r="FN509" i="59"/>
  <c r="FU507" i="59"/>
  <c r="EU509" i="59"/>
  <c r="EP509" i="59"/>
  <c r="JI505" i="59"/>
  <c r="HB507" i="59"/>
  <c r="IS506" i="59"/>
  <c r="AN509" i="59"/>
  <c r="CG509" i="59"/>
  <c r="AK509" i="59"/>
  <c r="JO509" i="59"/>
  <c r="GZ508" i="59"/>
  <c r="FA509" i="59"/>
  <c r="GA509" i="59"/>
  <c r="HV505" i="59"/>
  <c r="X509" i="59"/>
  <c r="AM508" i="59"/>
  <c r="HB505" i="59"/>
  <c r="HJ507" i="59"/>
  <c r="AZ508" i="59"/>
  <c r="CB508" i="59"/>
  <c r="IQ508" i="59"/>
  <c r="FW509" i="59"/>
  <c r="EQ506" i="59"/>
  <c r="DA505" i="59"/>
  <c r="IM507" i="59"/>
  <c r="AV507" i="59"/>
  <c r="EW507" i="59"/>
  <c r="GN507" i="59"/>
  <c r="KL508" i="59"/>
  <c r="FK508" i="59"/>
  <c r="KI508" i="59"/>
  <c r="FH506" i="59"/>
  <c r="EO506" i="59"/>
  <c r="CE506" i="59"/>
  <c r="HE509" i="59"/>
  <c r="IO507" i="59"/>
  <c r="DZ508" i="59"/>
  <c r="CR509" i="59"/>
  <c r="GD509" i="59"/>
  <c r="FR505" i="59"/>
  <c r="KP507" i="59"/>
  <c r="Z506" i="59"/>
  <c r="DD505" i="59"/>
  <c r="FB505" i="59"/>
  <c r="EJ506" i="59"/>
  <c r="BO507" i="59"/>
  <c r="DN508" i="59"/>
  <c r="IF508" i="59"/>
  <c r="AK506" i="59"/>
  <c r="FQ507" i="59"/>
  <c r="IJ505" i="59"/>
  <c r="BT509" i="59"/>
  <c r="GJ508" i="59"/>
  <c r="CN506" i="59"/>
  <c r="ED507" i="59"/>
  <c r="GK506" i="59"/>
  <c r="GO507" i="59"/>
  <c r="AM506" i="59"/>
  <c r="BC506" i="59"/>
  <c r="FU505" i="59"/>
  <c r="CF507" i="59"/>
  <c r="DO506" i="59"/>
  <c r="GI508" i="59"/>
  <c r="EK509" i="59"/>
  <c r="BC508" i="59"/>
  <c r="EB509" i="59"/>
  <c r="JE506" i="59"/>
  <c r="HH505" i="59"/>
  <c r="IF505" i="59"/>
  <c r="GP505" i="59"/>
  <c r="JH507" i="59"/>
  <c r="EJ508" i="59"/>
  <c r="KE508" i="59"/>
  <c r="GG508" i="59"/>
  <c r="FY509" i="59"/>
  <c r="IM506" i="59"/>
  <c r="KJ508" i="59"/>
  <c r="DR505" i="59"/>
  <c r="DC505" i="59"/>
  <c r="CH508" i="59"/>
  <c r="IA507" i="59"/>
  <c r="GK507" i="59"/>
  <c r="AJ505" i="59"/>
  <c r="KQ508" i="59"/>
  <c r="CS509" i="59"/>
  <c r="CK508" i="59"/>
  <c r="IO508" i="59"/>
  <c r="CG508" i="59"/>
  <c r="IH507" i="59"/>
  <c r="JX505" i="59"/>
  <c r="IL509" i="59"/>
  <c r="BN505" i="59"/>
  <c r="HL508" i="59"/>
  <c r="AJ509" i="59"/>
  <c r="JO506" i="59"/>
  <c r="CJ507" i="59"/>
  <c r="HP509" i="59"/>
  <c r="FN507" i="59"/>
  <c r="ER505" i="59"/>
  <c r="BL507" i="59"/>
  <c r="CU505" i="59"/>
  <c r="AB507" i="59"/>
  <c r="BD505" i="59"/>
  <c r="JK508" i="59"/>
  <c r="BJ506" i="59"/>
  <c r="JY507" i="59"/>
  <c r="BY507" i="59"/>
  <c r="GP509" i="59"/>
  <c r="HS506" i="59"/>
  <c r="IH506" i="59"/>
  <c r="FD505" i="59"/>
  <c r="GB509" i="59"/>
  <c r="BR508" i="59"/>
  <c r="HB509" i="59"/>
  <c r="CF508" i="59"/>
  <c r="GH507" i="59"/>
  <c r="AC506" i="59"/>
  <c r="EU505" i="59"/>
  <c r="FX509" i="59"/>
  <c r="ID508" i="59"/>
  <c r="HZ505" i="59"/>
  <c r="IW508" i="59"/>
  <c r="FI505" i="59"/>
  <c r="DE505" i="59"/>
  <c r="GS506" i="59"/>
  <c r="AZ505" i="59"/>
  <c r="HX508" i="59"/>
  <c r="IL505" i="59"/>
  <c r="II508" i="59"/>
  <c r="JD507" i="59"/>
  <c r="JL509" i="59"/>
  <c r="FA507" i="59"/>
  <c r="JU506" i="59"/>
  <c r="JU509" i="59"/>
  <c r="Z508" i="59"/>
  <c r="EC506" i="59"/>
  <c r="JD505" i="59"/>
  <c r="JA509" i="59"/>
  <c r="GF508" i="59"/>
  <c r="Y509" i="59"/>
  <c r="IJ507" i="59"/>
  <c r="IU507" i="59"/>
  <c r="AA507" i="59"/>
  <c r="DQ509" i="59"/>
  <c r="X508" i="59"/>
  <c r="CI506" i="59"/>
  <c r="DT506" i="59"/>
  <c r="FF507" i="59"/>
  <c r="EJ505" i="59"/>
  <c r="AL508" i="59"/>
  <c r="KK506" i="59"/>
  <c r="DJ509" i="59"/>
  <c r="FP508" i="59"/>
  <c r="JJ507" i="59"/>
  <c r="CF506" i="59"/>
  <c r="HM506" i="59"/>
  <c r="DZ505" i="59"/>
  <c r="CI509" i="59"/>
  <c r="BZ509" i="59"/>
  <c r="EZ509" i="59"/>
  <c r="BC509" i="59"/>
  <c r="BK508" i="59"/>
  <c r="HE505" i="59"/>
  <c r="HW505" i="59"/>
  <c r="EB506" i="59"/>
  <c r="HU505" i="59"/>
  <c r="AT505" i="59"/>
  <c r="CM507" i="59"/>
  <c r="JJ508" i="59"/>
  <c r="DC507" i="59"/>
  <c r="AW507" i="59"/>
  <c r="GJ507" i="59"/>
  <c r="Y507" i="59"/>
  <c r="EP507" i="59"/>
  <c r="HZ509" i="59"/>
  <c r="EU506" i="59"/>
  <c r="GW505" i="59"/>
  <c r="JG506" i="59"/>
  <c r="KG508" i="59"/>
  <c r="BW508" i="59"/>
  <c r="HM509" i="59"/>
  <c r="GU508" i="59"/>
  <c r="FV509" i="59"/>
  <c r="DQ506" i="59"/>
  <c r="GX508" i="59"/>
  <c r="KL506" i="59"/>
  <c r="BO505" i="59"/>
  <c r="DA506" i="59"/>
  <c r="CV505" i="59"/>
  <c r="KN508" i="59"/>
  <c r="DF509" i="59"/>
  <c r="GE507" i="59"/>
  <c r="BQ507" i="59"/>
  <c r="EW508" i="59"/>
  <c r="HH508" i="59"/>
  <c r="JT509" i="59"/>
  <c r="BD509" i="59"/>
  <c r="AP507" i="59"/>
  <c r="EF509" i="59"/>
  <c r="CW505" i="59"/>
  <c r="GY505" i="59"/>
  <c r="AE509" i="59"/>
  <c r="FU506" i="59"/>
  <c r="IE505" i="59"/>
  <c r="FQ506" i="59"/>
  <c r="JY506" i="59"/>
  <c r="JK509" i="59"/>
  <c r="DB506" i="59"/>
  <c r="II506" i="59"/>
  <c r="AP509" i="59"/>
  <c r="BB509" i="59"/>
  <c r="ER509" i="59"/>
  <c r="JG507" i="59"/>
  <c r="JW507" i="59"/>
  <c r="AH507" i="59"/>
  <c r="KF508" i="59"/>
  <c r="BB508" i="59"/>
  <c r="FZ506" i="59"/>
  <c r="FZ509" i="59"/>
  <c r="KM506" i="59"/>
  <c r="HA507" i="59"/>
  <c r="FR509" i="59"/>
  <c r="EO509" i="59"/>
  <c r="KC508" i="59"/>
  <c r="CD508" i="59"/>
  <c r="DY509" i="59"/>
  <c r="IS508" i="59"/>
  <c r="BT508" i="59"/>
  <c r="GV506" i="59"/>
  <c r="Y506" i="59"/>
  <c r="GW506" i="59"/>
  <c r="EF508" i="59"/>
  <c r="FX505" i="59"/>
  <c r="FS507" i="59"/>
  <c r="KF506" i="59"/>
  <c r="CA508" i="59"/>
  <c r="KI505" i="59"/>
  <c r="AF507" i="59"/>
  <c r="IK509" i="59"/>
  <c r="HV506" i="59"/>
  <c r="AZ507" i="59"/>
  <c r="ID509" i="59"/>
  <c r="JG509" i="59"/>
  <c r="AH505" i="59"/>
  <c r="AJ507" i="59"/>
  <c r="BF507" i="59"/>
  <c r="IV507" i="59"/>
  <c r="IY508" i="59"/>
  <c r="IR507" i="59"/>
  <c r="BV506" i="59"/>
  <c r="AV506" i="59"/>
  <c r="FY505" i="59"/>
  <c r="GK505" i="59"/>
  <c r="IO506" i="59"/>
  <c r="BU508" i="59"/>
  <c r="HZ508" i="59"/>
  <c r="JD508" i="59"/>
  <c r="AP505" i="59"/>
  <c r="HD505" i="59"/>
  <c r="JP507" i="59"/>
  <c r="AB508" i="59"/>
  <c r="BS509" i="59"/>
  <c r="GI507" i="59"/>
  <c r="DK508" i="59"/>
  <c r="HB506" i="59"/>
  <c r="JM507" i="59"/>
  <c r="ED505" i="59"/>
  <c r="HI509" i="59"/>
  <c r="CJ508" i="59"/>
  <c r="GO508" i="59"/>
  <c r="GY509" i="59"/>
  <c r="GE508" i="59"/>
  <c r="GA506" i="59"/>
  <c r="IK507" i="59"/>
  <c r="AN505" i="59"/>
  <c r="KG507" i="59"/>
  <c r="DS505" i="59"/>
  <c r="KH509" i="59"/>
  <c r="IQ507" i="59"/>
  <c r="HP507" i="59"/>
  <c r="EV509" i="59"/>
  <c r="IN509" i="59"/>
  <c r="KP505" i="59"/>
  <c r="AX508" i="59"/>
  <c r="JP508" i="59"/>
  <c r="V509" i="59"/>
  <c r="AH508" i="59"/>
  <c r="FR507" i="59"/>
  <c r="CP508" i="59"/>
  <c r="HC509" i="59"/>
  <c r="EA507" i="59"/>
  <c r="EX509" i="59"/>
  <c r="JH509" i="59"/>
  <c r="FJ509" i="59"/>
  <c r="DP508" i="59"/>
  <c r="CM509" i="59"/>
  <c r="DQ508" i="59"/>
  <c r="BA507" i="59"/>
  <c r="AS506" i="59"/>
  <c r="AU507" i="59"/>
  <c r="JG505" i="59"/>
  <c r="AS508" i="59"/>
  <c r="AG505" i="59"/>
  <c r="IP509" i="59"/>
  <c r="HC507" i="59"/>
  <c r="EI506" i="59"/>
  <c r="DK509" i="59"/>
  <c r="BW505" i="59"/>
  <c r="AA506" i="59"/>
  <c r="HK506" i="59"/>
  <c r="EF507" i="59"/>
  <c r="GV509" i="59"/>
  <c r="CU509" i="59"/>
  <c r="HG506" i="59"/>
  <c r="IB507" i="59"/>
  <c r="IW505" i="59"/>
  <c r="GM505" i="59"/>
  <c r="AO508" i="59"/>
  <c r="HH507" i="59"/>
  <c r="DB507" i="59"/>
  <c r="AX509" i="59"/>
  <c r="JA506" i="59"/>
  <c r="CP507" i="59"/>
  <c r="BJ505" i="59"/>
  <c r="JK506" i="59"/>
  <c r="BL505" i="59"/>
  <c r="KD505" i="59"/>
  <c r="DF507" i="59"/>
  <c r="IS507" i="59"/>
  <c r="FO506" i="59"/>
  <c r="CQ507" i="59"/>
  <c r="DS508" i="59"/>
  <c r="Y508" i="59"/>
  <c r="BA506" i="59"/>
  <c r="JM509" i="59"/>
  <c r="JO505" i="59"/>
  <c r="JP509" i="59"/>
  <c r="IA508" i="59"/>
  <c r="CX507" i="59"/>
  <c r="AF505" i="59"/>
  <c r="EJ509" i="59"/>
  <c r="KP509" i="59"/>
  <c r="CB507" i="59"/>
  <c r="BH505" i="59"/>
  <c r="EP508" i="59"/>
  <c r="KH508" i="59"/>
  <c r="DF508" i="59"/>
  <c r="AD505" i="59"/>
  <c r="CG507" i="59"/>
  <c r="EB507" i="59"/>
  <c r="GP506" i="59"/>
  <c r="GR507" i="59"/>
  <c r="CV507" i="59"/>
  <c r="JT506" i="59"/>
  <c r="HI507" i="59"/>
  <c r="BO508" i="59"/>
  <c r="BJ509" i="59"/>
  <c r="DC508" i="59"/>
  <c r="GD506" i="59"/>
  <c r="EC507" i="59"/>
  <c r="BW507" i="59"/>
  <c r="EG505" i="59"/>
  <c r="Z505" i="59"/>
  <c r="DG507" i="59"/>
  <c r="DF505" i="59"/>
  <c r="GY508" i="59"/>
  <c r="U509" i="59"/>
  <c r="FU508" i="59"/>
  <c r="BT505" i="59"/>
  <c r="IN508" i="59"/>
  <c r="JI506" i="59"/>
  <c r="BB505" i="59"/>
  <c r="KO507" i="59"/>
  <c r="DH508" i="59"/>
  <c r="KE505" i="59"/>
  <c r="JI507" i="59"/>
  <c r="FO508" i="59"/>
  <c r="IZ508" i="59"/>
  <c r="EY509" i="59"/>
  <c r="CN509" i="59"/>
  <c r="JQ507" i="59"/>
  <c r="CR506" i="59"/>
  <c r="HF505" i="59"/>
  <c r="BE506" i="59"/>
  <c r="AQ505" i="59"/>
  <c r="BW509" i="59"/>
  <c r="IZ509" i="59"/>
  <c r="CU506" i="59"/>
  <c r="IC506" i="59"/>
  <c r="GZ505" i="59"/>
  <c r="DE507" i="59"/>
  <c r="DT509" i="59"/>
  <c r="FR506" i="59"/>
  <c r="AW509" i="59"/>
  <c r="FT508" i="59"/>
  <c r="EU507" i="59"/>
  <c r="FL505" i="59"/>
  <c r="JE507" i="59"/>
  <c r="DD509" i="59"/>
  <c r="IX509" i="59"/>
  <c r="FO509" i="59"/>
  <c r="DY508" i="59"/>
  <c r="IH509" i="59"/>
  <c r="AM509" i="59"/>
  <c r="JF505" i="59"/>
  <c r="AC508" i="59"/>
  <c r="GF506" i="59"/>
  <c r="KD508" i="59"/>
  <c r="JX506" i="59"/>
  <c r="FG506" i="59"/>
  <c r="AQ508" i="59"/>
  <c r="ES506" i="59"/>
  <c r="CK507" i="59"/>
  <c r="IP505" i="59"/>
  <c r="KC507" i="59"/>
  <c r="IR505" i="59"/>
  <c r="CI508" i="59"/>
  <c r="GP507" i="59"/>
  <c r="DB509" i="59"/>
  <c r="GZ507" i="59"/>
  <c r="DD507" i="59"/>
  <c r="EW505" i="59"/>
  <c r="IT507" i="59"/>
  <c r="JX509" i="59"/>
  <c r="KM508" i="59"/>
  <c r="CB509" i="59"/>
  <c r="DJ507" i="59"/>
  <c r="AV505" i="59"/>
  <c r="FT505" i="59"/>
  <c r="IK508" i="59"/>
  <c r="IY505" i="59"/>
  <c r="HK505" i="59"/>
  <c r="FY506" i="59"/>
  <c r="KM509" i="59"/>
  <c r="HJ506" i="59"/>
  <c r="KQ509" i="59"/>
  <c r="JJ506" i="59"/>
  <c r="DQ505" i="59"/>
  <c r="EK507" i="59"/>
  <c r="CW507" i="59"/>
  <c r="AU509" i="59"/>
  <c r="GU506" i="59"/>
  <c r="DB505" i="59"/>
  <c r="HC505" i="59"/>
  <c r="CS505" i="59"/>
  <c r="AJ506" i="59"/>
  <c r="DR508" i="59"/>
  <c r="CS506" i="59"/>
  <c r="CK505" i="59"/>
  <c r="EG506" i="59"/>
  <c r="BF505" i="59"/>
  <c r="DO505" i="59"/>
  <c r="JH506" i="59"/>
  <c r="AH509" i="59"/>
  <c r="HV509" i="59"/>
  <c r="DZ509" i="59"/>
  <c r="CQ508" i="59"/>
  <c r="AU505" i="59"/>
  <c r="BQ505" i="59"/>
  <c r="HS505" i="59"/>
  <c r="BD507" i="59"/>
  <c r="FT509" i="59"/>
  <c r="EA506" i="59"/>
  <c r="AT509" i="59"/>
  <c r="ED509" i="59"/>
  <c r="CQ509" i="59"/>
  <c r="AP508" i="59"/>
  <c r="FG509" i="59"/>
  <c r="IU508" i="59"/>
  <c r="DN506" i="59"/>
  <c r="FO507" i="59"/>
  <c r="HP508" i="59"/>
  <c r="GG509" i="59"/>
  <c r="IU509" i="59"/>
  <c r="DF506" i="59"/>
  <c r="FE506" i="59"/>
  <c r="KM505" i="59"/>
  <c r="KA508" i="59"/>
  <c r="CG506" i="59"/>
  <c r="DB508" i="59"/>
  <c r="EI508" i="59"/>
  <c r="GC507" i="59"/>
  <c r="FP507" i="59"/>
  <c r="CY505" i="59"/>
  <c r="DO508" i="59"/>
  <c r="EI507" i="59"/>
  <c r="JL505" i="59"/>
  <c r="HF508" i="59"/>
  <c r="GL508" i="59"/>
  <c r="DL507" i="59"/>
  <c r="CH506" i="59"/>
  <c r="HR508" i="59"/>
  <c r="ET506" i="59"/>
  <c r="IG509" i="59"/>
  <c r="BT507" i="59"/>
  <c r="FK507" i="59"/>
  <c r="IV508" i="59"/>
  <c r="IH505" i="59"/>
  <c r="AK505" i="59"/>
  <c r="CO507" i="59"/>
  <c r="JK505" i="59"/>
  <c r="EZ508" i="59"/>
  <c r="ID507" i="59"/>
  <c r="BH508" i="59"/>
  <c r="GP508" i="59"/>
  <c r="EG507" i="59"/>
  <c r="JZ507" i="59"/>
  <c r="EX505" i="59"/>
  <c r="BK505" i="59"/>
  <c r="CK509" i="59"/>
  <c r="FB508" i="59"/>
  <c r="AD508" i="59"/>
  <c r="BM508" i="59"/>
  <c r="JV506" i="59"/>
  <c r="IP507" i="59"/>
  <c r="GG505" i="59"/>
  <c r="V506" i="59"/>
  <c r="DY506" i="59"/>
  <c r="IJ506" i="59"/>
  <c r="FC509" i="59"/>
  <c r="DV508" i="59"/>
  <c r="DM506" i="59"/>
  <c r="AR508" i="59"/>
  <c r="X507" i="59"/>
  <c r="EH505" i="59"/>
  <c r="I307" i="250"/>
  <c r="Q15" i="239"/>
  <c r="Q16" i="239"/>
  <c r="Q24" i="239"/>
  <c r="Q103" i="245"/>
  <c r="Q100" i="245"/>
  <c r="Q98" i="245"/>
  <c r="Q105" i="245"/>
  <c r="Q19" i="239"/>
  <c r="Q5" i="239"/>
  <c r="Q6" i="239"/>
  <c r="Q66" i="245"/>
  <c r="Q72" i="245"/>
  <c r="Q13" i="245"/>
  <c r="Q65" i="245"/>
  <c r="Q30" i="245"/>
  <c r="Q29" i="245"/>
  <c r="Q84" i="245"/>
  <c r="Q85" i="245"/>
  <c r="Q14" i="245"/>
  <c r="Q54" i="245"/>
  <c r="Q74" i="245"/>
  <c r="Q64" i="245"/>
  <c r="Q83" i="245"/>
  <c r="Q56" i="245"/>
  <c r="Q73" i="245"/>
  <c r="Q27" i="245"/>
  <c r="Q67" i="245"/>
  <c r="Q53" i="245"/>
  <c r="Q19" i="245"/>
  <c r="Q55" i="245"/>
  <c r="Q82" i="245"/>
  <c r="Q71" i="245"/>
  <c r="Q28" i="245"/>
  <c r="I21" i="244"/>
  <c r="Y22" i="245"/>
  <c r="N21" i="244"/>
  <c r="N307" i="244" s="1"/>
  <c r="P9" i="59" s="1" a="1"/>
  <c r="P9" i="59" s="1"/>
  <c r="I21" i="256"/>
  <c r="I307" i="256" s="1"/>
  <c r="N21" i="256"/>
  <c r="Q18" i="241"/>
  <c r="Q19" i="241"/>
  <c r="Q16" i="241"/>
  <c r="Q15" i="241"/>
  <c r="Q17" i="241"/>
  <c r="N307" i="238"/>
  <c r="P6" i="59" s="1" a="1"/>
  <c r="P6" i="59" s="1"/>
  <c r="Q23" i="245"/>
  <c r="Q11" i="245"/>
  <c r="Q77" i="245"/>
  <c r="Q58" i="245"/>
  <c r="Q62" i="245"/>
  <c r="Q75" i="245"/>
  <c r="Q80" i="245"/>
  <c r="Q104" i="245"/>
  <c r="Q52" i="245"/>
  <c r="Q26" i="245"/>
  <c r="N21" i="238"/>
  <c r="I21" i="238"/>
  <c r="Y22" i="239"/>
  <c r="Q45" i="241"/>
  <c r="Q22" i="241"/>
  <c r="Y22" i="249"/>
  <c r="I21" i="248"/>
  <c r="I307" i="248" s="1"/>
  <c r="N21" i="248"/>
  <c r="N307" i="248" s="1"/>
  <c r="P11" i="59" s="1" a="1"/>
  <c r="P11" i="59" s="1"/>
  <c r="Q8" i="245"/>
  <c r="Q40" i="245"/>
  <c r="Q34" i="245"/>
  <c r="Q35" i="245"/>
  <c r="Q46" i="245"/>
  <c r="Q16" i="245"/>
  <c r="Q38" i="245"/>
  <c r="Q21" i="245"/>
  <c r="Q48" i="245"/>
  <c r="Q45" i="245"/>
  <c r="Q41" i="245"/>
  <c r="Q37" i="245"/>
  <c r="Q36" i="245"/>
  <c r="Q10" i="245"/>
  <c r="Q9" i="245"/>
  <c r="Q50" i="245"/>
  <c r="Q39" i="245"/>
  <c r="Q51" i="245"/>
  <c r="Q49" i="245"/>
  <c r="Q60" i="245"/>
  <c r="Q99" i="245"/>
  <c r="Q24" i="245"/>
  <c r="Q79" i="245"/>
  <c r="Q78" i="245"/>
  <c r="Q25" i="245"/>
  <c r="Q61" i="245"/>
  <c r="Q22" i="245"/>
  <c r="Q102" i="245"/>
  <c r="Q43" i="241"/>
  <c r="Q59" i="241"/>
  <c r="Q99" i="241"/>
  <c r="Q98" i="241"/>
  <c r="Q39" i="241"/>
  <c r="Q40" i="241"/>
  <c r="Q81" i="241"/>
  <c r="Q60" i="241"/>
  <c r="Q97" i="241"/>
  <c r="Q80" i="241"/>
  <c r="Q86" i="241"/>
  <c r="Q87" i="241"/>
  <c r="Q85" i="241"/>
  <c r="Q91" i="241"/>
  <c r="Q78" i="241"/>
  <c r="Q20" i="241"/>
  <c r="N307" i="256"/>
  <c r="P15" i="59" s="1" a="1"/>
  <c r="P15" i="59" s="1"/>
  <c r="Q32" i="241"/>
  <c r="Q33" i="241"/>
  <c r="Q94" i="241"/>
  <c r="Q55" i="241"/>
  <c r="Q56" i="241"/>
  <c r="Q77" i="241"/>
  <c r="Q35" i="241"/>
  <c r="Q34" i="241"/>
  <c r="Q57" i="241"/>
  <c r="Q76" i="241"/>
  <c r="Q93" i="241"/>
  <c r="Q26" i="241"/>
  <c r="Q68" i="241"/>
  <c r="Q67" i="241"/>
  <c r="Q25" i="241"/>
  <c r="Q21" i="241"/>
  <c r="Q52" i="241"/>
  <c r="Q27" i="241"/>
  <c r="Q30" i="241"/>
  <c r="Q47" i="241"/>
  <c r="Q66" i="241"/>
  <c r="Q73" i="241"/>
  <c r="Q48" i="241"/>
  <c r="Q72" i="241"/>
  <c r="Q53" i="241"/>
  <c r="Q29" i="241"/>
  <c r="Q20" i="239"/>
  <c r="Q23" i="239"/>
  <c r="Q18" i="239"/>
  <c r="Q17" i="239"/>
  <c r="Q21" i="239"/>
  <c r="Q22" i="239"/>
  <c r="N21" i="252"/>
  <c r="N307" i="252" s="1"/>
  <c r="P13" i="59" s="1" a="1"/>
  <c r="P13" i="59" s="1"/>
  <c r="I21" i="252"/>
  <c r="Q61" i="241"/>
  <c r="Q82" i="241"/>
  <c r="Q44" i="241"/>
  <c r="Q62" i="241"/>
  <c r="Q7" i="241"/>
  <c r="Q42" i="241"/>
  <c r="Q84" i="241"/>
  <c r="Q63" i="241"/>
  <c r="Q64" i="241"/>
  <c r="Q83" i="241"/>
  <c r="H313" i="184"/>
  <c r="Y22" i="241"/>
  <c r="I21" i="240"/>
  <c r="N21" i="240"/>
  <c r="N307" i="240" s="1"/>
  <c r="P7" i="59" s="1" a="1"/>
  <c r="P7" i="59" s="1"/>
  <c r="N21" i="242"/>
  <c r="Y22" i="243"/>
  <c r="I21" i="242"/>
  <c r="Q7" i="245"/>
  <c r="Q6" i="245"/>
  <c r="Q14" i="239"/>
  <c r="Q8" i="239"/>
  <c r="Q9" i="239"/>
  <c r="Q7" i="239"/>
  <c r="Q13" i="239"/>
  <c r="Q12" i="239"/>
  <c r="Q14" i="241"/>
  <c r="Q5" i="241"/>
  <c r="Q8" i="241"/>
  <c r="Q6" i="241"/>
  <c r="KR512" i="59"/>
  <c r="KR506" i="59"/>
  <c r="N307" i="242"/>
  <c r="P8" i="59" s="1" a="1"/>
  <c r="P8" i="59" s="1"/>
  <c r="Q27" i="239"/>
  <c r="Q10" i="239"/>
  <c r="Q31" i="239"/>
  <c r="Q33" i="239"/>
  <c r="Q28" i="239"/>
  <c r="Q32" i="239"/>
  <c r="Q12" i="245"/>
  <c r="Q69" i="245"/>
  <c r="Q63" i="245"/>
  <c r="Q33" i="245"/>
  <c r="Q86" i="245"/>
  <c r="Q59" i="245"/>
  <c r="Q26" i="239"/>
  <c r="Q34" i="239"/>
  <c r="Q25" i="239"/>
  <c r="N21" i="254"/>
  <c r="N307" i="254" s="1"/>
  <c r="P14" i="59" s="1" a="1"/>
  <c r="P14" i="59" s="1"/>
  <c r="I21" i="254"/>
  <c r="Q43" i="245"/>
  <c r="Q42" i="245"/>
  <c r="Y22" i="247"/>
  <c r="N21" i="246"/>
  <c r="N307" i="246" s="1"/>
  <c r="P10" i="59" s="1" a="1"/>
  <c r="P10" i="59" s="1"/>
  <c r="I21" i="246"/>
  <c r="N21" i="184"/>
  <c r="O246" i="59"/>
  <c r="O409" i="59"/>
  <c r="O236" i="59"/>
  <c r="O168" i="59"/>
  <c r="O153" i="59"/>
  <c r="O158" i="59"/>
  <c r="O323" i="59"/>
  <c r="O167" i="59"/>
  <c r="O313" i="59"/>
  <c r="O298" i="59"/>
  <c r="O143" i="59"/>
  <c r="O400" i="59"/>
  <c r="O136" i="59"/>
  <c r="O137" i="59"/>
  <c r="O127" i="59"/>
  <c r="O410" i="59"/>
  <c r="O183" i="59"/>
  <c r="O152" i="59"/>
  <c r="O308" i="59"/>
  <c r="JO497" i="59"/>
  <c r="G380" i="59" s="1"/>
  <c r="P275" i="114" s="1"/>
  <c r="M107" i="59"/>
  <c r="M3" i="174"/>
  <c r="D16" i="70"/>
  <c r="E15" i="70"/>
  <c r="E14" i="70"/>
  <c r="E13" i="70"/>
  <c r="E12" i="70"/>
  <c r="E11" i="70"/>
  <c r="E10" i="70"/>
  <c r="E8" i="70"/>
  <c r="L10" i="236" l="1" a="1"/>
  <c r="L10" i="236" s="1"/>
  <c r="K10" i="236" s="1"/>
  <c r="J11" i="59" a="1"/>
  <c r="J11" i="59" s="1"/>
  <c r="L11" i="236" a="1"/>
  <c r="L11" i="236" s="1"/>
  <c r="K11" i="236" s="1"/>
  <c r="J12" i="59" a="1"/>
  <c r="J12" i="59" s="1"/>
  <c r="T513" i="59"/>
  <c r="T514" i="59"/>
  <c r="T510" i="59"/>
  <c r="L14" i="236" a="1"/>
  <c r="L14" i="236" s="1"/>
  <c r="K14" i="236" s="1"/>
  <c r="J15" i="59" a="1"/>
  <c r="J15" i="59" s="1"/>
  <c r="T512" i="59"/>
  <c r="T508" i="59"/>
  <c r="T509" i="59"/>
  <c r="T507" i="59"/>
  <c r="T506" i="59"/>
  <c r="T505" i="59"/>
  <c r="I307" i="252"/>
  <c r="I307" i="244"/>
  <c r="I307" i="238"/>
  <c r="I307" i="240"/>
  <c r="I307" i="246"/>
  <c r="I307" i="254"/>
  <c r="I307" i="242"/>
  <c r="O380" i="59"/>
  <c r="E16" i="70"/>
  <c r="L12" i="236" l="1" a="1"/>
  <c r="L12" i="236" s="1"/>
  <c r="K12" i="236" s="1"/>
  <c r="J13" i="59" a="1"/>
  <c r="J13" i="59" s="1"/>
  <c r="L13" i="236" a="1"/>
  <c r="L13" i="236" s="1"/>
  <c r="K13" i="236" s="1"/>
  <c r="J14" i="59" a="1"/>
  <c r="J14" i="59" s="1"/>
  <c r="L8" i="236" a="1"/>
  <c r="L8" i="236" s="1"/>
  <c r="K8" i="236" s="1"/>
  <c r="J9" i="59" a="1"/>
  <c r="J9" i="59" s="1"/>
  <c r="L5" i="236" a="1"/>
  <c r="L5" i="236" s="1"/>
  <c r="K5" i="236" s="1"/>
  <c r="J6" i="59" a="1"/>
  <c r="J6" i="59" s="1"/>
  <c r="L7" i="236" a="1"/>
  <c r="L7" i="236" s="1"/>
  <c r="K7" i="236" s="1"/>
  <c r="J8" i="59" a="1"/>
  <c r="J8" i="59" s="1"/>
  <c r="L9" i="236" a="1"/>
  <c r="L9" i="236" s="1"/>
  <c r="K9" i="236" s="1"/>
  <c r="J10" i="59" a="1"/>
  <c r="J10" i="59" s="1"/>
  <c r="L6" i="236" a="1"/>
  <c r="L6" i="236" s="1"/>
  <c r="K6" i="236" s="1"/>
  <c r="J7" i="59" a="1"/>
  <c r="J7" i="59" s="1"/>
  <c r="H172" i="184" l="1"/>
  <c r="I172" i="184" s="1"/>
  <c r="H184" i="184"/>
  <c r="I184" i="184" s="1"/>
  <c r="H174" i="184"/>
  <c r="I174" i="184" s="1"/>
  <c r="H105" i="184"/>
  <c r="I105" i="184" s="1"/>
  <c r="H153" i="184"/>
  <c r="I153" i="184" s="1"/>
  <c r="H141" i="184"/>
  <c r="I141" i="184" s="1"/>
  <c r="H148" i="184"/>
  <c r="I148" i="184" s="1"/>
  <c r="H110" i="184"/>
  <c r="I110" i="184" s="1"/>
  <c r="H96" i="184"/>
  <c r="I96" i="184" s="1"/>
  <c r="H116" i="184"/>
  <c r="I116" i="184" s="1"/>
  <c r="H65" i="184"/>
  <c r="I65" i="184" s="1"/>
  <c r="H125" i="184"/>
  <c r="I125" i="184" s="1"/>
  <c r="H143" i="184"/>
  <c r="I143" i="184" s="1"/>
  <c r="H168" i="184"/>
  <c r="I168" i="184" s="1"/>
  <c r="H189" i="184"/>
  <c r="I189" i="184" s="1"/>
  <c r="H81" i="184"/>
  <c r="I81" i="184" s="1"/>
  <c r="H188" i="184"/>
  <c r="I188" i="184" s="1"/>
  <c r="H157" i="184"/>
  <c r="I157" i="184" s="1"/>
  <c r="H163" i="184"/>
  <c r="I163" i="184" s="1"/>
  <c r="H111" i="184"/>
  <c r="I111" i="184" s="1"/>
  <c r="H173" i="184"/>
  <c r="I173" i="184" s="1"/>
  <c r="H80" i="184"/>
  <c r="I80" i="184" s="1"/>
  <c r="H126" i="184"/>
  <c r="I126" i="184" s="1"/>
  <c r="H203" i="184"/>
  <c r="I203" i="184" s="1"/>
  <c r="H179" i="184"/>
  <c r="I179" i="184" s="1"/>
  <c r="H100" i="184"/>
  <c r="I100" i="184" s="1"/>
  <c r="H70" i="184"/>
  <c r="I70" i="184" s="1"/>
  <c r="H159" i="184"/>
  <c r="I159" i="184" s="1"/>
  <c r="H205" i="184"/>
  <c r="I205" i="184" s="1"/>
  <c r="H109" i="184"/>
  <c r="I109" i="184" s="1"/>
  <c r="H158" i="184"/>
  <c r="I158" i="184" s="1"/>
  <c r="H75" i="184"/>
  <c r="I75" i="184" s="1"/>
  <c r="E57" i="71"/>
  <c r="D54" i="71"/>
  <c r="E53" i="71"/>
  <c r="E52" i="71"/>
  <c r="E51" i="71"/>
  <c r="E50" i="71"/>
  <c r="E49" i="71"/>
  <c r="E48" i="71"/>
  <c r="E47" i="71"/>
  <c r="D44" i="71"/>
  <c r="E43" i="71"/>
  <c r="E42" i="71"/>
  <c r="E41" i="71"/>
  <c r="D36" i="71"/>
  <c r="E35" i="71"/>
  <c r="E34" i="71"/>
  <c r="D29" i="71"/>
  <c r="E28" i="71"/>
  <c r="E27" i="71"/>
  <c r="E26" i="71"/>
  <c r="E25" i="71"/>
  <c r="E24" i="71"/>
  <c r="E23" i="71"/>
  <c r="E22" i="71"/>
  <c r="E21" i="71"/>
  <c r="E20" i="71"/>
  <c r="E19" i="71"/>
  <c r="D16" i="71"/>
  <c r="E15" i="71"/>
  <c r="E14" i="71"/>
  <c r="E13" i="71"/>
  <c r="E12" i="71"/>
  <c r="E11" i="71"/>
  <c r="E10" i="71"/>
  <c r="E8" i="71"/>
  <c r="E57" i="70"/>
  <c r="D54" i="70"/>
  <c r="E53" i="70"/>
  <c r="E52" i="70"/>
  <c r="E51" i="70"/>
  <c r="E50" i="70"/>
  <c r="E49" i="70"/>
  <c r="E48" i="70"/>
  <c r="E47" i="70"/>
  <c r="D44" i="70"/>
  <c r="E43" i="70"/>
  <c r="E42" i="70"/>
  <c r="E41" i="70"/>
  <c r="D36" i="70"/>
  <c r="E35" i="70"/>
  <c r="E34" i="70"/>
  <c r="D29" i="70"/>
  <c r="E28" i="70"/>
  <c r="E27" i="70"/>
  <c r="E26" i="70"/>
  <c r="E25" i="70"/>
  <c r="E24" i="70"/>
  <c r="E23" i="70"/>
  <c r="E22" i="70"/>
  <c r="E21" i="70"/>
  <c r="E20" i="70"/>
  <c r="E19" i="70"/>
  <c r="D31" i="71" l="1"/>
  <c r="D38" i="71" s="1"/>
  <c r="D56" i="71" s="1"/>
  <c r="D58" i="71" s="1"/>
  <c r="E44" i="71"/>
  <c r="E36" i="71"/>
  <c r="E44" i="70"/>
  <c r="D31" i="70"/>
  <c r="D38" i="70" s="1"/>
  <c r="D56" i="70" s="1"/>
  <c r="D58" i="70" s="1"/>
  <c r="E29" i="70"/>
  <c r="E54" i="70"/>
  <c r="E36" i="70"/>
  <c r="E16" i="71"/>
  <c r="E29" i="71"/>
  <c r="E54" i="71"/>
  <c r="E31" i="71" l="1"/>
  <c r="E38" i="71" s="1"/>
  <c r="E31" i="70"/>
  <c r="E38" i="70" s="1"/>
  <c r="E56" i="71" l="1"/>
  <c r="E59" i="71" s="1"/>
  <c r="E56" i="70"/>
  <c r="E59" i="70" s="1"/>
  <c r="J306" i="256" l="1"/>
  <c r="J300" i="256"/>
  <c r="J294" i="256"/>
  <c r="J288" i="256"/>
  <c r="J282" i="256"/>
  <c r="J276" i="256"/>
  <c r="J270" i="256"/>
  <c r="J264" i="256"/>
  <c r="J258" i="256"/>
  <c r="J252" i="256"/>
  <c r="J246" i="256"/>
  <c r="J240" i="256"/>
  <c r="J234" i="256"/>
  <c r="J228" i="256"/>
  <c r="J222" i="256"/>
  <c r="J216" i="256"/>
  <c r="J210" i="256"/>
  <c r="J204" i="256"/>
  <c r="J198" i="256"/>
  <c r="J192" i="256"/>
  <c r="J186" i="256"/>
  <c r="J180" i="256"/>
  <c r="J174" i="256"/>
  <c r="J168" i="256"/>
  <c r="J162" i="256"/>
  <c r="J156" i="256"/>
  <c r="J150" i="256"/>
  <c r="J144" i="256"/>
  <c r="J138" i="256"/>
  <c r="J132" i="256"/>
  <c r="J126" i="256"/>
  <c r="J120" i="256"/>
  <c r="J114" i="256"/>
  <c r="J108" i="256"/>
  <c r="J102" i="256"/>
  <c r="J96" i="256"/>
  <c r="J90" i="256"/>
  <c r="J84" i="256"/>
  <c r="J78" i="256"/>
  <c r="J72" i="256"/>
  <c r="J66" i="256"/>
  <c r="J60" i="256"/>
  <c r="J54" i="256"/>
  <c r="J48" i="256"/>
  <c r="J42" i="256"/>
  <c r="J36" i="256"/>
  <c r="J30" i="256"/>
  <c r="J24" i="256"/>
  <c r="J18" i="256"/>
  <c r="J12" i="256"/>
  <c r="J6" i="256"/>
  <c r="J304" i="254"/>
  <c r="J298" i="254"/>
  <c r="J292" i="254"/>
  <c r="J286" i="254"/>
  <c r="J280" i="254"/>
  <c r="J274" i="254"/>
  <c r="J268" i="254"/>
  <c r="J262" i="254"/>
  <c r="J256" i="254"/>
  <c r="J250" i="254"/>
  <c r="J244" i="254"/>
  <c r="J238" i="254"/>
  <c r="J232" i="254"/>
  <c r="J226" i="254"/>
  <c r="J220" i="254"/>
  <c r="J214" i="254"/>
  <c r="J208" i="254"/>
  <c r="J202" i="254"/>
  <c r="J196" i="254"/>
  <c r="J190" i="254"/>
  <c r="J184" i="254"/>
  <c r="J178" i="254"/>
  <c r="J172" i="254"/>
  <c r="J166" i="254"/>
  <c r="J160" i="254"/>
  <c r="J154" i="254"/>
  <c r="J148" i="254"/>
  <c r="J142" i="254"/>
  <c r="J136" i="254"/>
  <c r="J130" i="254"/>
  <c r="J124" i="254"/>
  <c r="J118" i="254"/>
  <c r="J112" i="254"/>
  <c r="J106" i="254"/>
  <c r="J305" i="256"/>
  <c r="J299" i="256"/>
  <c r="J293" i="256"/>
  <c r="J287" i="256"/>
  <c r="J281" i="256"/>
  <c r="J275" i="256"/>
  <c r="J269" i="256"/>
  <c r="J263" i="256"/>
  <c r="J257" i="256"/>
  <c r="J251" i="256"/>
  <c r="J245" i="256"/>
  <c r="J239" i="256"/>
  <c r="J233" i="256"/>
  <c r="J227" i="256"/>
  <c r="J221" i="256"/>
  <c r="J215" i="256"/>
  <c r="J209" i="256"/>
  <c r="J203" i="256"/>
  <c r="J197" i="256"/>
  <c r="J191" i="256"/>
  <c r="J185" i="256"/>
  <c r="J179" i="256"/>
  <c r="J173" i="256"/>
  <c r="J167" i="256"/>
  <c r="J161" i="256"/>
  <c r="J155" i="256"/>
  <c r="J149" i="256"/>
  <c r="J143" i="256"/>
  <c r="J137" i="256"/>
  <c r="J131" i="256"/>
  <c r="J125" i="256"/>
  <c r="J119" i="256"/>
  <c r="J113" i="256"/>
  <c r="J107" i="256"/>
  <c r="J101" i="256"/>
  <c r="J95" i="256"/>
  <c r="J89" i="256"/>
  <c r="J83" i="256"/>
  <c r="J77" i="256"/>
  <c r="J71" i="256"/>
  <c r="J65" i="256"/>
  <c r="J59" i="256"/>
  <c r="J53" i="256"/>
  <c r="J47" i="256"/>
  <c r="J41" i="256"/>
  <c r="J35" i="256"/>
  <c r="J29" i="256"/>
  <c r="J23" i="256"/>
  <c r="J17" i="256"/>
  <c r="J11" i="256"/>
  <c r="J5" i="256"/>
  <c r="J303" i="254"/>
  <c r="J297" i="254"/>
  <c r="J291" i="254"/>
  <c r="J285" i="254"/>
  <c r="J279" i="254"/>
  <c r="J273" i="254"/>
  <c r="J267" i="254"/>
  <c r="J261" i="254"/>
  <c r="J255" i="254"/>
  <c r="J249" i="254"/>
  <c r="J243" i="254"/>
  <c r="J237" i="254"/>
  <c r="J231" i="254"/>
  <c r="J225" i="254"/>
  <c r="J219" i="254"/>
  <c r="J213" i="254"/>
  <c r="J207" i="254"/>
  <c r="J201" i="254"/>
  <c r="J195" i="254"/>
  <c r="J189" i="254"/>
  <c r="J183" i="254"/>
  <c r="J177" i="254"/>
  <c r="J171" i="254"/>
  <c r="J165" i="254"/>
  <c r="J159" i="254"/>
  <c r="J153" i="254"/>
  <c r="J147" i="254"/>
  <c r="J141" i="254"/>
  <c r="J135" i="254"/>
  <c r="J129" i="254"/>
  <c r="J123" i="254"/>
  <c r="J117" i="254"/>
  <c r="J111" i="254"/>
  <c r="J105" i="254"/>
  <c r="J304" i="256"/>
  <c r="J298" i="256"/>
  <c r="J292" i="256"/>
  <c r="J286" i="256"/>
  <c r="J280" i="256"/>
  <c r="J274" i="256"/>
  <c r="J268" i="256"/>
  <c r="J262" i="256"/>
  <c r="J256" i="256"/>
  <c r="J250" i="256"/>
  <c r="J244" i="256"/>
  <c r="J238" i="256"/>
  <c r="J232" i="256"/>
  <c r="J226" i="256"/>
  <c r="J220" i="256"/>
  <c r="J214" i="256"/>
  <c r="J208" i="256"/>
  <c r="J202" i="256"/>
  <c r="J196" i="256"/>
  <c r="J190" i="256"/>
  <c r="J184" i="256"/>
  <c r="J178" i="256"/>
  <c r="J172" i="256"/>
  <c r="J166" i="256"/>
  <c r="J160" i="256"/>
  <c r="J154" i="256"/>
  <c r="J148" i="256"/>
  <c r="J142" i="256"/>
  <c r="J136" i="256"/>
  <c r="J130" i="256"/>
  <c r="J124" i="256"/>
  <c r="J118" i="256"/>
  <c r="J112" i="256"/>
  <c r="J106" i="256"/>
  <c r="J100" i="256"/>
  <c r="J94" i="256"/>
  <c r="J88" i="256"/>
  <c r="J82" i="256"/>
  <c r="J76" i="256"/>
  <c r="J70" i="256"/>
  <c r="J64" i="256"/>
  <c r="J58" i="256"/>
  <c r="J52" i="256"/>
  <c r="J46" i="256"/>
  <c r="J40" i="256"/>
  <c r="J34" i="256"/>
  <c r="J28" i="256"/>
  <c r="J22" i="256"/>
  <c r="J16" i="256"/>
  <c r="J10" i="256"/>
  <c r="J4" i="256"/>
  <c r="J302" i="254"/>
  <c r="J296" i="254"/>
  <c r="J290" i="254"/>
  <c r="J284" i="254"/>
  <c r="J278" i="254"/>
  <c r="J272" i="254"/>
  <c r="J266" i="254"/>
  <c r="J260" i="254"/>
  <c r="J254" i="254"/>
  <c r="J248" i="254"/>
  <c r="J242" i="254"/>
  <c r="J236" i="254"/>
  <c r="J230" i="254"/>
  <c r="J224" i="254"/>
  <c r="J218" i="254"/>
  <c r="J212" i="254"/>
  <c r="J206" i="254"/>
  <c r="J200" i="254"/>
  <c r="J194" i="254"/>
  <c r="J188" i="254"/>
  <c r="J182" i="254"/>
  <c r="J176" i="254"/>
  <c r="J170" i="254"/>
  <c r="J164" i="254"/>
  <c r="J158" i="254"/>
  <c r="J152" i="254"/>
  <c r="J146" i="254"/>
  <c r="J140" i="254"/>
  <c r="J134" i="254"/>
  <c r="J128" i="254"/>
  <c r="J122" i="254"/>
  <c r="J116" i="254"/>
  <c r="J110" i="254"/>
  <c r="J104" i="254"/>
  <c r="J303" i="256"/>
  <c r="J297" i="256"/>
  <c r="J291" i="256"/>
  <c r="J285" i="256"/>
  <c r="J279" i="256"/>
  <c r="J273" i="256"/>
  <c r="J267" i="256"/>
  <c r="J261" i="256"/>
  <c r="J255" i="256"/>
  <c r="J249" i="256"/>
  <c r="J243" i="256"/>
  <c r="J237" i="256"/>
  <c r="J231" i="256"/>
  <c r="J225" i="256"/>
  <c r="J219" i="256"/>
  <c r="J213" i="256"/>
  <c r="J207" i="256"/>
  <c r="J201" i="256"/>
  <c r="J195" i="256"/>
  <c r="J189" i="256"/>
  <c r="J183" i="256"/>
  <c r="J177" i="256"/>
  <c r="J171" i="256"/>
  <c r="J165" i="256"/>
  <c r="J159" i="256"/>
  <c r="J153" i="256"/>
  <c r="J147" i="256"/>
  <c r="J141" i="256"/>
  <c r="J135" i="256"/>
  <c r="J129" i="256"/>
  <c r="J123" i="256"/>
  <c r="J117" i="256"/>
  <c r="J111" i="256"/>
  <c r="J105" i="256"/>
  <c r="J99" i="256"/>
  <c r="J93" i="256"/>
  <c r="J87" i="256"/>
  <c r="J81" i="256"/>
  <c r="J75" i="256"/>
  <c r="J69" i="256"/>
  <c r="J63" i="256"/>
  <c r="J57" i="256"/>
  <c r="J51" i="256"/>
  <c r="J45" i="256"/>
  <c r="J39" i="256"/>
  <c r="J33" i="256"/>
  <c r="J27" i="256"/>
  <c r="J21" i="256"/>
  <c r="J15" i="256"/>
  <c r="J9" i="256"/>
  <c r="J301" i="254"/>
  <c r="J295" i="254"/>
  <c r="J289" i="254"/>
  <c r="J283" i="254"/>
  <c r="J277" i="254"/>
  <c r="J271" i="254"/>
  <c r="J265" i="254"/>
  <c r="J259" i="254"/>
  <c r="J253" i="254"/>
  <c r="J247" i="254"/>
  <c r="J241" i="254"/>
  <c r="J235" i="254"/>
  <c r="J229" i="254"/>
  <c r="J223" i="254"/>
  <c r="J217" i="254"/>
  <c r="J211" i="254"/>
  <c r="J205" i="254"/>
  <c r="J199" i="254"/>
  <c r="J193" i="254"/>
  <c r="J187" i="254"/>
  <c r="J181" i="254"/>
  <c r="J175" i="254"/>
  <c r="J169" i="254"/>
  <c r="J163" i="254"/>
  <c r="J157" i="254"/>
  <c r="J151" i="254"/>
  <c r="J145" i="254"/>
  <c r="J139" i="254"/>
  <c r="J133" i="254"/>
  <c r="J127" i="254"/>
  <c r="J121" i="254"/>
  <c r="J115" i="254"/>
  <c r="J109" i="254"/>
  <c r="J103" i="254"/>
  <c r="J302" i="256"/>
  <c r="J284" i="256"/>
  <c r="J266" i="256"/>
  <c r="J248" i="256"/>
  <c r="J230" i="256"/>
  <c r="J212" i="256"/>
  <c r="J194" i="256"/>
  <c r="J176" i="256"/>
  <c r="J158" i="256"/>
  <c r="J140" i="256"/>
  <c r="J122" i="256"/>
  <c r="J104" i="256"/>
  <c r="J86" i="256"/>
  <c r="J68" i="256"/>
  <c r="J295" i="256"/>
  <c r="J277" i="256"/>
  <c r="J259" i="256"/>
  <c r="J241" i="256"/>
  <c r="J223" i="256"/>
  <c r="J205" i="256"/>
  <c r="J187" i="256"/>
  <c r="J169" i="256"/>
  <c r="J151" i="256"/>
  <c r="J133" i="256"/>
  <c r="J115" i="256"/>
  <c r="J97" i="256"/>
  <c r="J79" i="256"/>
  <c r="J61" i="256"/>
  <c r="J43" i="256"/>
  <c r="J25" i="256"/>
  <c r="J7" i="256"/>
  <c r="J294" i="254"/>
  <c r="J276" i="254"/>
  <c r="J258" i="254"/>
  <c r="J240" i="254"/>
  <c r="J222" i="254"/>
  <c r="J204" i="254"/>
  <c r="J186" i="254"/>
  <c r="J168" i="254"/>
  <c r="J150" i="254"/>
  <c r="J132" i="254"/>
  <c r="J114" i="254"/>
  <c r="J100" i="254"/>
  <c r="J94" i="254"/>
  <c r="J88" i="254"/>
  <c r="J82" i="254"/>
  <c r="J76" i="254"/>
  <c r="J70" i="254"/>
  <c r="J64" i="254"/>
  <c r="J58" i="254"/>
  <c r="J52" i="254"/>
  <c r="J46" i="254"/>
  <c r="J40" i="254"/>
  <c r="J34" i="254"/>
  <c r="J28" i="254"/>
  <c r="J22" i="254"/>
  <c r="J16" i="254"/>
  <c r="J10" i="254"/>
  <c r="J4" i="254"/>
  <c r="J302" i="252"/>
  <c r="J296" i="252"/>
  <c r="J290" i="252"/>
  <c r="J284" i="252"/>
  <c r="J278" i="252"/>
  <c r="J272" i="252"/>
  <c r="J266" i="252"/>
  <c r="J260" i="252"/>
  <c r="J254" i="252"/>
  <c r="J248" i="252"/>
  <c r="J242" i="252"/>
  <c r="J236" i="252"/>
  <c r="J230" i="252"/>
  <c r="J224" i="252"/>
  <c r="J218" i="252"/>
  <c r="J212" i="252"/>
  <c r="J206" i="252"/>
  <c r="J200" i="252"/>
  <c r="J194" i="252"/>
  <c r="J188" i="252"/>
  <c r="J182" i="252"/>
  <c r="J176" i="252"/>
  <c r="J170" i="252"/>
  <c r="J164" i="252"/>
  <c r="J158" i="252"/>
  <c r="J152" i="252"/>
  <c r="J146" i="252"/>
  <c r="J140" i="252"/>
  <c r="J134" i="252"/>
  <c r="J128" i="252"/>
  <c r="J122" i="252"/>
  <c r="J116" i="252"/>
  <c r="J110" i="252"/>
  <c r="J104" i="252"/>
  <c r="J98" i="252"/>
  <c r="J92" i="252"/>
  <c r="J86" i="252"/>
  <c r="J80" i="252"/>
  <c r="J74" i="252"/>
  <c r="J68" i="252"/>
  <c r="J301" i="256"/>
  <c r="J272" i="256"/>
  <c r="J247" i="256"/>
  <c r="J218" i="256"/>
  <c r="J193" i="256"/>
  <c r="J164" i="256"/>
  <c r="J139" i="256"/>
  <c r="J110" i="256"/>
  <c r="J85" i="256"/>
  <c r="J56" i="256"/>
  <c r="J37" i="256"/>
  <c r="J14" i="256"/>
  <c r="J300" i="254"/>
  <c r="J281" i="254"/>
  <c r="J257" i="254"/>
  <c r="J234" i="254"/>
  <c r="J215" i="254"/>
  <c r="J192" i="254"/>
  <c r="J173" i="254"/>
  <c r="J149" i="254"/>
  <c r="J126" i="254"/>
  <c r="J107" i="254"/>
  <c r="J96" i="254"/>
  <c r="J89" i="254"/>
  <c r="J81" i="254"/>
  <c r="J74" i="254"/>
  <c r="J67" i="254"/>
  <c r="J60" i="254"/>
  <c r="J53" i="254"/>
  <c r="J45" i="254"/>
  <c r="J38" i="254"/>
  <c r="J31" i="254"/>
  <c r="J24" i="254"/>
  <c r="J17" i="254"/>
  <c r="J9" i="254"/>
  <c r="J306" i="252"/>
  <c r="J299" i="252"/>
  <c r="J292" i="252"/>
  <c r="J285" i="252"/>
  <c r="J277" i="252"/>
  <c r="J270" i="252"/>
  <c r="J263" i="252"/>
  <c r="J256" i="252"/>
  <c r="J249" i="252"/>
  <c r="J241" i="252"/>
  <c r="J234" i="252"/>
  <c r="J227" i="252"/>
  <c r="J220" i="252"/>
  <c r="J213" i="252"/>
  <c r="J205" i="252"/>
  <c r="J198" i="252"/>
  <c r="J191" i="252"/>
  <c r="J184" i="252"/>
  <c r="J177" i="252"/>
  <c r="J169" i="252"/>
  <c r="J162" i="252"/>
  <c r="J155" i="252"/>
  <c r="J148" i="252"/>
  <c r="J141" i="252"/>
  <c r="J133" i="252"/>
  <c r="J126" i="252"/>
  <c r="J119" i="252"/>
  <c r="J112" i="252"/>
  <c r="J105" i="252"/>
  <c r="J97" i="252"/>
  <c r="J90" i="252"/>
  <c r="J83" i="252"/>
  <c r="J76" i="252"/>
  <c r="J69" i="252"/>
  <c r="J62" i="252"/>
  <c r="J56" i="252"/>
  <c r="J50" i="252"/>
  <c r="J44" i="252"/>
  <c r="J38" i="252"/>
  <c r="J32" i="252"/>
  <c r="J26" i="252"/>
  <c r="J20" i="252"/>
  <c r="J14" i="252"/>
  <c r="J8" i="252"/>
  <c r="J306" i="250"/>
  <c r="J300" i="250"/>
  <c r="J294" i="250"/>
  <c r="J288" i="250"/>
  <c r="J282" i="250"/>
  <c r="J276" i="250"/>
  <c r="J270" i="250"/>
  <c r="J296" i="256"/>
  <c r="J271" i="256"/>
  <c r="J242" i="256"/>
  <c r="J217" i="256"/>
  <c r="J188" i="256"/>
  <c r="J163" i="256"/>
  <c r="J134" i="256"/>
  <c r="J109" i="256"/>
  <c r="J80" i="256"/>
  <c r="J55" i="256"/>
  <c r="J32" i="256"/>
  <c r="J13" i="256"/>
  <c r="J299" i="254"/>
  <c r="J275" i="254"/>
  <c r="J252" i="254"/>
  <c r="J233" i="254"/>
  <c r="J210" i="254"/>
  <c r="J191" i="254"/>
  <c r="J167" i="254"/>
  <c r="J144" i="254"/>
  <c r="J125" i="254"/>
  <c r="J102" i="254"/>
  <c r="J95" i="254"/>
  <c r="J87" i="254"/>
  <c r="J80" i="254"/>
  <c r="J73" i="254"/>
  <c r="J66" i="254"/>
  <c r="J59" i="254"/>
  <c r="J51" i="254"/>
  <c r="J44" i="254"/>
  <c r="J37" i="254"/>
  <c r="J30" i="254"/>
  <c r="J23" i="254"/>
  <c r="J15" i="254"/>
  <c r="J8" i="254"/>
  <c r="J305" i="252"/>
  <c r="J298" i="252"/>
  <c r="J291" i="252"/>
  <c r="J283" i="252"/>
  <c r="J276" i="252"/>
  <c r="J269" i="252"/>
  <c r="J262" i="252"/>
  <c r="J255" i="252"/>
  <c r="J247" i="252"/>
  <c r="J240" i="252"/>
  <c r="J233" i="252"/>
  <c r="J226" i="252"/>
  <c r="J219" i="252"/>
  <c r="J211" i="252"/>
  <c r="J204" i="252"/>
  <c r="J197" i="252"/>
  <c r="J190" i="252"/>
  <c r="J183" i="252"/>
  <c r="J175" i="252"/>
  <c r="J168" i="252"/>
  <c r="J161" i="252"/>
  <c r="J154" i="252"/>
  <c r="J147" i="252"/>
  <c r="J139" i="252"/>
  <c r="J132" i="252"/>
  <c r="J125" i="252"/>
  <c r="J118" i="252"/>
  <c r="J111" i="252"/>
  <c r="J103" i="252"/>
  <c r="J96" i="252"/>
  <c r="J89" i="252"/>
  <c r="J82" i="252"/>
  <c r="J75" i="252"/>
  <c r="J67" i="252"/>
  <c r="J61" i="252"/>
  <c r="J55" i="252"/>
  <c r="J49" i="252"/>
  <c r="J43" i="252"/>
  <c r="J37" i="252"/>
  <c r="J31" i="252"/>
  <c r="J25" i="252"/>
  <c r="J19" i="252"/>
  <c r="J13" i="252"/>
  <c r="J7" i="252"/>
  <c r="J305" i="250"/>
  <c r="J299" i="250"/>
  <c r="J293" i="250"/>
  <c r="J287" i="250"/>
  <c r="J281" i="250"/>
  <c r="J275" i="250"/>
  <c r="J290" i="256"/>
  <c r="J265" i="256"/>
  <c r="J236" i="256"/>
  <c r="J211" i="256"/>
  <c r="J182" i="256"/>
  <c r="J157" i="256"/>
  <c r="J128" i="256"/>
  <c r="J103" i="256"/>
  <c r="J74" i="256"/>
  <c r="J50" i="256"/>
  <c r="J31" i="256"/>
  <c r="J8" i="256"/>
  <c r="J293" i="254"/>
  <c r="J270" i="254"/>
  <c r="J251" i="254"/>
  <c r="J228" i="254"/>
  <c r="J209" i="254"/>
  <c r="J185" i="254"/>
  <c r="J162" i="254"/>
  <c r="J143" i="254"/>
  <c r="J120" i="254"/>
  <c r="J101" i="254"/>
  <c r="J93" i="254"/>
  <c r="J86" i="254"/>
  <c r="J79" i="254"/>
  <c r="J72" i="254"/>
  <c r="J65" i="254"/>
  <c r="J57" i="254"/>
  <c r="J50" i="254"/>
  <c r="J43" i="254"/>
  <c r="J36" i="254"/>
  <c r="J29" i="254"/>
  <c r="J21" i="254"/>
  <c r="J14" i="254"/>
  <c r="J7" i="254"/>
  <c r="J304" i="252"/>
  <c r="J297" i="252"/>
  <c r="J289" i="252"/>
  <c r="J282" i="252"/>
  <c r="J275" i="252"/>
  <c r="J268" i="252"/>
  <c r="J261" i="252"/>
  <c r="J253" i="252"/>
  <c r="J246" i="252"/>
  <c r="J239" i="252"/>
  <c r="J232" i="252"/>
  <c r="J225" i="252"/>
  <c r="J217" i="252"/>
  <c r="J210" i="252"/>
  <c r="J203" i="252"/>
  <c r="J196" i="252"/>
  <c r="J189" i="252"/>
  <c r="J181" i="252"/>
  <c r="J174" i="252"/>
  <c r="J167" i="252"/>
  <c r="J160" i="252"/>
  <c r="J153" i="252"/>
  <c r="J145" i="252"/>
  <c r="J138" i="252"/>
  <c r="J131" i="252"/>
  <c r="J124" i="252"/>
  <c r="J117" i="252"/>
  <c r="J109" i="252"/>
  <c r="J102" i="252"/>
  <c r="J95" i="252"/>
  <c r="J88" i="252"/>
  <c r="J81" i="252"/>
  <c r="J73" i="252"/>
  <c r="J66" i="252"/>
  <c r="J60" i="252"/>
  <c r="J54" i="252"/>
  <c r="J48" i="252"/>
  <c r="J42" i="252"/>
  <c r="J36" i="252"/>
  <c r="J30" i="252"/>
  <c r="J24" i="252"/>
  <c r="J18" i="252"/>
  <c r="J12" i="252"/>
  <c r="J6" i="252"/>
  <c r="J304" i="250"/>
  <c r="J298" i="250"/>
  <c r="J292" i="250"/>
  <c r="J286" i="250"/>
  <c r="J289" i="256"/>
  <c r="J260" i="256"/>
  <c r="J235" i="256"/>
  <c r="J206" i="256"/>
  <c r="J181" i="256"/>
  <c r="J152" i="256"/>
  <c r="J127" i="256"/>
  <c r="J98" i="256"/>
  <c r="J73" i="256"/>
  <c r="J49" i="256"/>
  <c r="J26" i="256"/>
  <c r="J288" i="254"/>
  <c r="J269" i="254"/>
  <c r="J246" i="254"/>
  <c r="J227" i="254"/>
  <c r="J203" i="254"/>
  <c r="J180" i="254"/>
  <c r="J161" i="254"/>
  <c r="J138" i="254"/>
  <c r="J119" i="254"/>
  <c r="J99" i="254"/>
  <c r="J92" i="254"/>
  <c r="J85" i="254"/>
  <c r="J78" i="254"/>
  <c r="J71" i="254"/>
  <c r="J63" i="254"/>
  <c r="J56" i="254"/>
  <c r="J49" i="254"/>
  <c r="J42" i="254"/>
  <c r="J35" i="254"/>
  <c r="J27" i="254"/>
  <c r="J20" i="254"/>
  <c r="J13" i="254"/>
  <c r="J6" i="254"/>
  <c r="J303" i="252"/>
  <c r="J295" i="252"/>
  <c r="J288" i="252"/>
  <c r="J281" i="252"/>
  <c r="J274" i="252"/>
  <c r="J267" i="252"/>
  <c r="J259" i="252"/>
  <c r="J252" i="252"/>
  <c r="J245" i="252"/>
  <c r="J238" i="252"/>
  <c r="J231" i="252"/>
  <c r="J223" i="252"/>
  <c r="J216" i="252"/>
  <c r="J209" i="252"/>
  <c r="J202" i="252"/>
  <c r="J195" i="252"/>
  <c r="J187" i="252"/>
  <c r="J180" i="252"/>
  <c r="J173" i="252"/>
  <c r="J166" i="252"/>
  <c r="J159" i="252"/>
  <c r="J151" i="252"/>
  <c r="J144" i="252"/>
  <c r="J137" i="252"/>
  <c r="J130" i="252"/>
  <c r="J123" i="252"/>
  <c r="J115" i="252"/>
  <c r="J108" i="252"/>
  <c r="J101" i="252"/>
  <c r="J94" i="252"/>
  <c r="J87" i="252"/>
  <c r="J79" i="252"/>
  <c r="J72" i="252"/>
  <c r="J65" i="252"/>
  <c r="J59" i="252"/>
  <c r="J53" i="252"/>
  <c r="J47" i="252"/>
  <c r="J41" i="252"/>
  <c r="J35" i="252"/>
  <c r="J29" i="252"/>
  <c r="J23" i="252"/>
  <c r="J17" i="252"/>
  <c r="J11" i="252"/>
  <c r="J5" i="252"/>
  <c r="J303" i="250"/>
  <c r="J297" i="250"/>
  <c r="J291" i="250"/>
  <c r="J285" i="250"/>
  <c r="J279" i="250"/>
  <c r="J273" i="250"/>
  <c r="J267" i="250"/>
  <c r="J261" i="250"/>
  <c r="J255" i="250"/>
  <c r="J249" i="250"/>
  <c r="J243" i="250"/>
  <c r="J237" i="250"/>
  <c r="J231" i="250"/>
  <c r="J225" i="250"/>
  <c r="J219" i="250"/>
  <c r="J213" i="250"/>
  <c r="J207" i="250"/>
  <c r="J201" i="250"/>
  <c r="J195" i="250"/>
  <c r="J189" i="250"/>
  <c r="J183" i="250"/>
  <c r="J177" i="250"/>
  <c r="J171" i="250"/>
  <c r="J165" i="250"/>
  <c r="J159" i="250"/>
  <c r="J153" i="250"/>
  <c r="J147" i="250"/>
  <c r="J141" i="250"/>
  <c r="J135" i="250"/>
  <c r="J129" i="250"/>
  <c r="J123" i="250"/>
  <c r="J117" i="250"/>
  <c r="J111" i="250"/>
  <c r="J283" i="256"/>
  <c r="J200" i="256"/>
  <c r="J121" i="256"/>
  <c r="J44" i="256"/>
  <c r="J305" i="254"/>
  <c r="J239" i="254"/>
  <c r="J174" i="254"/>
  <c r="J108" i="254"/>
  <c r="J83" i="254"/>
  <c r="J61" i="254"/>
  <c r="J39" i="254"/>
  <c r="J18" i="254"/>
  <c r="J300" i="252"/>
  <c r="J279" i="252"/>
  <c r="J257" i="252"/>
  <c r="J235" i="252"/>
  <c r="J214" i="252"/>
  <c r="J192" i="252"/>
  <c r="J171" i="252"/>
  <c r="J149" i="252"/>
  <c r="J127" i="252"/>
  <c r="J106" i="252"/>
  <c r="J84" i="252"/>
  <c r="J63" i="252"/>
  <c r="J45" i="252"/>
  <c r="J27" i="252"/>
  <c r="J9" i="252"/>
  <c r="J295" i="250"/>
  <c r="J278" i="250"/>
  <c r="J268" i="250"/>
  <c r="J260" i="250"/>
  <c r="J253" i="250"/>
  <c r="J246" i="250"/>
  <c r="J239" i="250"/>
  <c r="J232" i="250"/>
  <c r="J224" i="250"/>
  <c r="J217" i="250"/>
  <c r="J210" i="250"/>
  <c r="J203" i="250"/>
  <c r="J196" i="250"/>
  <c r="J188" i="250"/>
  <c r="J181" i="250"/>
  <c r="J174" i="250"/>
  <c r="J167" i="250"/>
  <c r="J160" i="250"/>
  <c r="J152" i="250"/>
  <c r="J145" i="250"/>
  <c r="J138" i="250"/>
  <c r="J131" i="250"/>
  <c r="J124" i="250"/>
  <c r="J116" i="250"/>
  <c r="J109" i="250"/>
  <c r="J103" i="250"/>
  <c r="J97" i="250"/>
  <c r="J91" i="250"/>
  <c r="J85" i="250"/>
  <c r="J79" i="250"/>
  <c r="J73" i="250"/>
  <c r="J67" i="250"/>
  <c r="J61" i="250"/>
  <c r="J55" i="250"/>
  <c r="J49" i="250"/>
  <c r="J43" i="250"/>
  <c r="J37" i="250"/>
  <c r="J31" i="250"/>
  <c r="J25" i="250"/>
  <c r="J19" i="250"/>
  <c r="J13" i="250"/>
  <c r="J7" i="250"/>
  <c r="J305" i="248"/>
  <c r="J299" i="248"/>
  <c r="J293" i="248"/>
  <c r="J287" i="248"/>
  <c r="J281" i="248"/>
  <c r="J275" i="248"/>
  <c r="J269" i="248"/>
  <c r="J263" i="248"/>
  <c r="J257" i="248"/>
  <c r="J251" i="248"/>
  <c r="J245" i="248"/>
  <c r="J239" i="248"/>
  <c r="J233" i="248"/>
  <c r="J227" i="248"/>
  <c r="J221" i="248"/>
  <c r="J215" i="248"/>
  <c r="J209" i="248"/>
  <c r="J203" i="248"/>
  <c r="J197" i="248"/>
  <c r="J191" i="248"/>
  <c r="J185" i="248"/>
  <c r="J179" i="248"/>
  <c r="J173" i="248"/>
  <c r="J167" i="248"/>
  <c r="J161" i="248"/>
  <c r="J155" i="248"/>
  <c r="J149" i="248"/>
  <c r="J143" i="248"/>
  <c r="J137" i="248"/>
  <c r="J131" i="248"/>
  <c r="J125" i="248"/>
  <c r="J119" i="248"/>
  <c r="J113" i="248"/>
  <c r="J107" i="248"/>
  <c r="J101" i="248"/>
  <c r="J95" i="248"/>
  <c r="J89" i="248"/>
  <c r="J83" i="248"/>
  <c r="J77" i="248"/>
  <c r="J71" i="248"/>
  <c r="J65" i="248"/>
  <c r="J59" i="248"/>
  <c r="J53" i="248"/>
  <c r="J47" i="248"/>
  <c r="J41" i="248"/>
  <c r="J35" i="248"/>
  <c r="J29" i="248"/>
  <c r="J23" i="248"/>
  <c r="J17" i="248"/>
  <c r="J11" i="248"/>
  <c r="J5" i="248"/>
  <c r="J303" i="246"/>
  <c r="J278" i="256"/>
  <c r="J199" i="256"/>
  <c r="J116" i="256"/>
  <c r="J38" i="256"/>
  <c r="J287" i="254"/>
  <c r="J221" i="254"/>
  <c r="J156" i="254"/>
  <c r="J98" i="254"/>
  <c r="J77" i="254"/>
  <c r="J55" i="254"/>
  <c r="J33" i="254"/>
  <c r="J12" i="254"/>
  <c r="J294" i="252"/>
  <c r="J273" i="252"/>
  <c r="J251" i="252"/>
  <c r="J229" i="252"/>
  <c r="J208" i="252"/>
  <c r="J186" i="252"/>
  <c r="J165" i="252"/>
  <c r="J143" i="252"/>
  <c r="J121" i="252"/>
  <c r="J100" i="252"/>
  <c r="J78" i="252"/>
  <c r="J58" i="252"/>
  <c r="J40" i="252"/>
  <c r="J22" i="252"/>
  <c r="J4" i="252"/>
  <c r="J290" i="250"/>
  <c r="J277" i="250"/>
  <c r="J266" i="250"/>
  <c r="J259" i="250"/>
  <c r="J252" i="250"/>
  <c r="J245" i="250"/>
  <c r="J238" i="250"/>
  <c r="J230" i="250"/>
  <c r="J223" i="250"/>
  <c r="J216" i="250"/>
  <c r="J209" i="250"/>
  <c r="J202" i="250"/>
  <c r="J194" i="250"/>
  <c r="J187" i="250"/>
  <c r="J180" i="250"/>
  <c r="J173" i="250"/>
  <c r="J166" i="250"/>
  <c r="J158" i="250"/>
  <c r="J151" i="250"/>
  <c r="J144" i="250"/>
  <c r="J137" i="250"/>
  <c r="J130" i="250"/>
  <c r="J122" i="250"/>
  <c r="J115" i="250"/>
  <c r="J108" i="250"/>
  <c r="J102" i="250"/>
  <c r="J96" i="250"/>
  <c r="J90" i="250"/>
  <c r="J84" i="250"/>
  <c r="J78" i="250"/>
  <c r="J72" i="250"/>
  <c r="J66" i="250"/>
  <c r="J60" i="250"/>
  <c r="J54" i="250"/>
  <c r="J48" i="250"/>
  <c r="J42" i="250"/>
  <c r="J36" i="250"/>
  <c r="J30" i="250"/>
  <c r="J24" i="250"/>
  <c r="J18" i="250"/>
  <c r="J12" i="250"/>
  <c r="J6" i="250"/>
  <c r="J304" i="248"/>
  <c r="J298" i="248"/>
  <c r="J292" i="248"/>
  <c r="J286" i="248"/>
  <c r="J280" i="248"/>
  <c r="J274" i="248"/>
  <c r="J268" i="248"/>
  <c r="J262" i="248"/>
  <c r="J256" i="248"/>
  <c r="J250" i="248"/>
  <c r="J244" i="248"/>
  <c r="J238" i="248"/>
  <c r="J232" i="248"/>
  <c r="J226" i="248"/>
  <c r="J220" i="248"/>
  <c r="J214" i="248"/>
  <c r="J208" i="248"/>
  <c r="J202" i="248"/>
  <c r="J254" i="256"/>
  <c r="J175" i="256"/>
  <c r="J92" i="256"/>
  <c r="J20" i="256"/>
  <c r="J282" i="254"/>
  <c r="J216" i="254"/>
  <c r="J155" i="254"/>
  <c r="J97" i="254"/>
  <c r="J75" i="254"/>
  <c r="J54" i="254"/>
  <c r="J32" i="254"/>
  <c r="J11" i="254"/>
  <c r="J293" i="252"/>
  <c r="J271" i="252"/>
  <c r="J250" i="252"/>
  <c r="J228" i="252"/>
  <c r="J207" i="252"/>
  <c r="J185" i="252"/>
  <c r="J163" i="252"/>
  <c r="J142" i="252"/>
  <c r="J120" i="252"/>
  <c r="J99" i="252"/>
  <c r="J77" i="252"/>
  <c r="J57" i="252"/>
  <c r="J39" i="252"/>
  <c r="J21" i="252"/>
  <c r="J289" i="250"/>
  <c r="J274" i="250"/>
  <c r="J265" i="250"/>
  <c r="J258" i="250"/>
  <c r="J251" i="250"/>
  <c r="J244" i="250"/>
  <c r="J236" i="250"/>
  <c r="J229" i="250"/>
  <c r="J222" i="250"/>
  <c r="J215" i="250"/>
  <c r="J208" i="250"/>
  <c r="J200" i="250"/>
  <c r="J193" i="250"/>
  <c r="J186" i="250"/>
  <c r="J179" i="250"/>
  <c r="J172" i="250"/>
  <c r="J164" i="250"/>
  <c r="J157" i="250"/>
  <c r="J150" i="250"/>
  <c r="J143" i="250"/>
  <c r="J136" i="250"/>
  <c r="J128" i="250"/>
  <c r="J121" i="250"/>
  <c r="J114" i="250"/>
  <c r="J107" i="250"/>
  <c r="J101" i="250"/>
  <c r="J95" i="250"/>
  <c r="J89" i="250"/>
  <c r="J83" i="250"/>
  <c r="J77" i="250"/>
  <c r="J71" i="250"/>
  <c r="J65" i="250"/>
  <c r="J59" i="250"/>
  <c r="J53" i="250"/>
  <c r="J47" i="250"/>
  <c r="J41" i="250"/>
  <c r="J35" i="250"/>
  <c r="J29" i="250"/>
  <c r="J23" i="250"/>
  <c r="J17" i="250"/>
  <c r="J11" i="250"/>
  <c r="J5" i="250"/>
  <c r="J303" i="248"/>
  <c r="J297" i="248"/>
  <c r="J291" i="248"/>
  <c r="J285" i="248"/>
  <c r="J279" i="248"/>
  <c r="J273" i="248"/>
  <c r="J267" i="248"/>
  <c r="J261" i="248"/>
  <c r="J255" i="248"/>
  <c r="J249" i="248"/>
  <c r="J243" i="248"/>
  <c r="J237" i="248"/>
  <c r="J231" i="248"/>
  <c r="J225" i="248"/>
  <c r="J219" i="248"/>
  <c r="J213" i="248"/>
  <c r="J253" i="256"/>
  <c r="J170" i="256"/>
  <c r="J91" i="256"/>
  <c r="J19" i="256"/>
  <c r="J264" i="254"/>
  <c r="J198" i="254"/>
  <c r="J137" i="254"/>
  <c r="J91" i="254"/>
  <c r="J69" i="254"/>
  <c r="J48" i="254"/>
  <c r="J26" i="254"/>
  <c r="J5" i="254"/>
  <c r="J287" i="252"/>
  <c r="J265" i="252"/>
  <c r="J244" i="252"/>
  <c r="J222" i="252"/>
  <c r="J201" i="252"/>
  <c r="J179" i="252"/>
  <c r="J157" i="252"/>
  <c r="J136" i="252"/>
  <c r="J114" i="252"/>
  <c r="J93" i="252"/>
  <c r="J71" i="252"/>
  <c r="J52" i="252"/>
  <c r="J34" i="252"/>
  <c r="J16" i="252"/>
  <c r="J302" i="250"/>
  <c r="J284" i="250"/>
  <c r="J272" i="250"/>
  <c r="J264" i="250"/>
  <c r="J257" i="250"/>
  <c r="J250" i="250"/>
  <c r="J242" i="250"/>
  <c r="J235" i="250"/>
  <c r="J228" i="250"/>
  <c r="J221" i="250"/>
  <c r="J214" i="250"/>
  <c r="J206" i="250"/>
  <c r="J199" i="250"/>
  <c r="J192" i="250"/>
  <c r="J185" i="250"/>
  <c r="J178" i="250"/>
  <c r="J170" i="250"/>
  <c r="J163" i="250"/>
  <c r="J156" i="250"/>
  <c r="J149" i="250"/>
  <c r="J142" i="250"/>
  <c r="J134" i="250"/>
  <c r="J127" i="250"/>
  <c r="J120" i="250"/>
  <c r="J113" i="250"/>
  <c r="J106" i="250"/>
  <c r="J100" i="250"/>
  <c r="J94" i="250"/>
  <c r="J88" i="250"/>
  <c r="J82" i="250"/>
  <c r="J76" i="250"/>
  <c r="J70" i="250"/>
  <c r="J64" i="250"/>
  <c r="J58" i="250"/>
  <c r="J52" i="250"/>
  <c r="J46" i="250"/>
  <c r="J40" i="250"/>
  <c r="J34" i="250"/>
  <c r="J28" i="250"/>
  <c r="J22" i="250"/>
  <c r="J16" i="250"/>
  <c r="J10" i="250"/>
  <c r="J4" i="250"/>
  <c r="J302" i="248"/>
  <c r="J296" i="248"/>
  <c r="J290" i="248"/>
  <c r="J284" i="248"/>
  <c r="J278" i="248"/>
  <c r="J272" i="248"/>
  <c r="J266" i="248"/>
  <c r="J260" i="248"/>
  <c r="J254" i="248"/>
  <c r="J248" i="248"/>
  <c r="J242" i="248"/>
  <c r="J236" i="248"/>
  <c r="J230" i="248"/>
  <c r="J224" i="248"/>
  <c r="J218" i="248"/>
  <c r="J212" i="248"/>
  <c r="J206" i="248"/>
  <c r="J200" i="248"/>
  <c r="J194" i="248"/>
  <c r="J188" i="248"/>
  <c r="J182" i="248"/>
  <c r="J176" i="248"/>
  <c r="J170" i="248"/>
  <c r="J164" i="248"/>
  <c r="J158" i="248"/>
  <c r="J152" i="248"/>
  <c r="J146" i="248"/>
  <c r="J140" i="248"/>
  <c r="J134" i="248"/>
  <c r="J128" i="248"/>
  <c r="J122" i="248"/>
  <c r="J116" i="248"/>
  <c r="J110" i="248"/>
  <c r="J104" i="248"/>
  <c r="J98" i="248"/>
  <c r="J92" i="248"/>
  <c r="J86" i="248"/>
  <c r="J80" i="248"/>
  <c r="J74" i="248"/>
  <c r="J68" i="248"/>
  <c r="J62" i="248"/>
  <c r="J56" i="248"/>
  <c r="J50" i="248"/>
  <c r="J44" i="248"/>
  <c r="J38" i="248"/>
  <c r="J32" i="248"/>
  <c r="J26" i="248"/>
  <c r="J20" i="248"/>
  <c r="J14" i="248"/>
  <c r="J8" i="248"/>
  <c r="J306" i="246"/>
  <c r="J300" i="246"/>
  <c r="J294" i="246"/>
  <c r="J288" i="246"/>
  <c r="J282" i="246"/>
  <c r="J276" i="246"/>
  <c r="J270" i="246"/>
  <c r="J264" i="246"/>
  <c r="J258" i="246"/>
  <c r="J252" i="246"/>
  <c r="J246" i="246"/>
  <c r="J240" i="246"/>
  <c r="J234" i="246"/>
  <c r="J228" i="246"/>
  <c r="J222" i="246"/>
  <c r="J216" i="246"/>
  <c r="J210" i="246"/>
  <c r="J204" i="246"/>
  <c r="J198" i="246"/>
  <c r="J192" i="246"/>
  <c r="J186" i="246"/>
  <c r="J180" i="246"/>
  <c r="J174" i="246"/>
  <c r="J168" i="246"/>
  <c r="J162" i="246"/>
  <c r="J156" i="246"/>
  <c r="J150" i="246"/>
  <c r="J144" i="246"/>
  <c r="J229" i="256"/>
  <c r="J131" i="254"/>
  <c r="J47" i="254"/>
  <c r="J286" i="252"/>
  <c r="J221" i="252"/>
  <c r="J156" i="252"/>
  <c r="J91" i="252"/>
  <c r="J33" i="252"/>
  <c r="J296" i="250"/>
  <c r="J262" i="250"/>
  <c r="J240" i="250"/>
  <c r="J218" i="250"/>
  <c r="J197" i="250"/>
  <c r="J175" i="250"/>
  <c r="J154" i="250"/>
  <c r="J132" i="250"/>
  <c r="J110" i="250"/>
  <c r="J92" i="250"/>
  <c r="J74" i="250"/>
  <c r="J56" i="250"/>
  <c r="J38" i="250"/>
  <c r="J20" i="250"/>
  <c r="J306" i="248"/>
  <c r="J288" i="248"/>
  <c r="J270" i="248"/>
  <c r="J252" i="248"/>
  <c r="J234" i="248"/>
  <c r="J216" i="248"/>
  <c r="J201" i="248"/>
  <c r="J192" i="248"/>
  <c r="J183" i="248"/>
  <c r="J174" i="248"/>
  <c r="J165" i="248"/>
  <c r="J156" i="248"/>
  <c r="J147" i="248"/>
  <c r="J138" i="248"/>
  <c r="J129" i="248"/>
  <c r="J120" i="248"/>
  <c r="J111" i="248"/>
  <c r="J102" i="248"/>
  <c r="J93" i="248"/>
  <c r="J84" i="248"/>
  <c r="J75" i="248"/>
  <c r="J66" i="248"/>
  <c r="J57" i="248"/>
  <c r="J48" i="248"/>
  <c r="J39" i="248"/>
  <c r="J30" i="248"/>
  <c r="J21" i="248"/>
  <c r="J12" i="248"/>
  <c r="J298" i="246"/>
  <c r="J291" i="246"/>
  <c r="J284" i="246"/>
  <c r="J277" i="246"/>
  <c r="J269" i="246"/>
  <c r="J262" i="246"/>
  <c r="J255" i="246"/>
  <c r="J248" i="246"/>
  <c r="J241" i="246"/>
  <c r="J233" i="246"/>
  <c r="J226" i="246"/>
  <c r="J219" i="246"/>
  <c r="J212" i="246"/>
  <c r="J205" i="246"/>
  <c r="J197" i="246"/>
  <c r="J190" i="246"/>
  <c r="J183" i="246"/>
  <c r="J176" i="246"/>
  <c r="J169" i="246"/>
  <c r="J161" i="246"/>
  <c r="J154" i="246"/>
  <c r="J147" i="246"/>
  <c r="J140" i="246"/>
  <c r="J134" i="246"/>
  <c r="J128" i="246"/>
  <c r="J122" i="246"/>
  <c r="J116" i="246"/>
  <c r="J110" i="246"/>
  <c r="J104" i="246"/>
  <c r="J98" i="246"/>
  <c r="J92" i="246"/>
  <c r="J86" i="246"/>
  <c r="J80" i="246"/>
  <c r="J74" i="246"/>
  <c r="J224" i="256"/>
  <c r="J306" i="254"/>
  <c r="J113" i="254"/>
  <c r="J41" i="254"/>
  <c r="J280" i="252"/>
  <c r="J215" i="252"/>
  <c r="J150" i="252"/>
  <c r="J85" i="252"/>
  <c r="J28" i="252"/>
  <c r="J283" i="250"/>
  <c r="J256" i="250"/>
  <c r="J234" i="250"/>
  <c r="J212" i="250"/>
  <c r="J191" i="250"/>
  <c r="J169" i="250"/>
  <c r="J148" i="250"/>
  <c r="J126" i="250"/>
  <c r="J105" i="250"/>
  <c r="J87" i="250"/>
  <c r="J69" i="250"/>
  <c r="J51" i="250"/>
  <c r="J33" i="250"/>
  <c r="J15" i="250"/>
  <c r="J301" i="248"/>
  <c r="J283" i="248"/>
  <c r="J265" i="248"/>
  <c r="J247" i="248"/>
  <c r="J229" i="248"/>
  <c r="J211" i="248"/>
  <c r="J199" i="248"/>
  <c r="J190" i="248"/>
  <c r="J181" i="248"/>
  <c r="J172" i="248"/>
  <c r="J163" i="248"/>
  <c r="J154" i="248"/>
  <c r="J145" i="248"/>
  <c r="J136" i="248"/>
  <c r="J127" i="248"/>
  <c r="J118" i="248"/>
  <c r="J109" i="248"/>
  <c r="J100" i="248"/>
  <c r="J91" i="248"/>
  <c r="J82" i="248"/>
  <c r="J73" i="248"/>
  <c r="J64" i="248"/>
  <c r="J55" i="248"/>
  <c r="J46" i="248"/>
  <c r="J37" i="248"/>
  <c r="J28" i="248"/>
  <c r="J19" i="248"/>
  <c r="J10" i="248"/>
  <c r="J305" i="246"/>
  <c r="J146" i="256"/>
  <c r="J263" i="254"/>
  <c r="J90" i="254"/>
  <c r="J25" i="254"/>
  <c r="J264" i="252"/>
  <c r="J199" i="252"/>
  <c r="J135" i="252"/>
  <c r="J70" i="252"/>
  <c r="J15" i="252"/>
  <c r="J280" i="250"/>
  <c r="J254" i="250"/>
  <c r="J233" i="250"/>
  <c r="J211" i="250"/>
  <c r="J190" i="250"/>
  <c r="J168" i="250"/>
  <c r="J146" i="250"/>
  <c r="J125" i="250"/>
  <c r="J104" i="250"/>
  <c r="J86" i="250"/>
  <c r="J68" i="250"/>
  <c r="J50" i="250"/>
  <c r="J32" i="250"/>
  <c r="J14" i="250"/>
  <c r="J300" i="248"/>
  <c r="J282" i="248"/>
  <c r="J264" i="248"/>
  <c r="J246" i="248"/>
  <c r="J228" i="248"/>
  <c r="J210" i="248"/>
  <c r="J198" i="248"/>
  <c r="J189" i="248"/>
  <c r="J180" i="248"/>
  <c r="J171" i="248"/>
  <c r="J162" i="248"/>
  <c r="J153" i="248"/>
  <c r="J144" i="248"/>
  <c r="J135" i="248"/>
  <c r="J126" i="248"/>
  <c r="J117" i="248"/>
  <c r="J108" i="248"/>
  <c r="J99" i="248"/>
  <c r="J90" i="248"/>
  <c r="J81" i="248"/>
  <c r="J72" i="248"/>
  <c r="J63" i="248"/>
  <c r="J54" i="248"/>
  <c r="J45" i="248"/>
  <c r="J36" i="248"/>
  <c r="J27" i="248"/>
  <c r="J18" i="248"/>
  <c r="J9" i="248"/>
  <c r="J304" i="246"/>
  <c r="J145" i="256"/>
  <c r="J245" i="254"/>
  <c r="J84" i="254"/>
  <c r="J19" i="254"/>
  <c r="J258" i="252"/>
  <c r="J193" i="252"/>
  <c r="J129" i="252"/>
  <c r="J64" i="252"/>
  <c r="J10" i="252"/>
  <c r="J271" i="250"/>
  <c r="J248" i="250"/>
  <c r="J227" i="250"/>
  <c r="J205" i="250"/>
  <c r="J184" i="250"/>
  <c r="J162" i="250"/>
  <c r="J140" i="250"/>
  <c r="J119" i="250"/>
  <c r="J99" i="250"/>
  <c r="J81" i="250"/>
  <c r="J63" i="250"/>
  <c r="J45" i="250"/>
  <c r="J27" i="250"/>
  <c r="J9" i="250"/>
  <c r="J295" i="248"/>
  <c r="J277" i="248"/>
  <c r="J259" i="248"/>
  <c r="J241" i="248"/>
  <c r="J223" i="248"/>
  <c r="J207" i="248"/>
  <c r="J196" i="248"/>
  <c r="J187" i="248"/>
  <c r="J178" i="248"/>
  <c r="J169" i="248"/>
  <c r="J160" i="248"/>
  <c r="J151" i="248"/>
  <c r="J142" i="248"/>
  <c r="J133" i="248"/>
  <c r="J124" i="248"/>
  <c r="J115" i="248"/>
  <c r="J106" i="248"/>
  <c r="J97" i="248"/>
  <c r="J88" i="248"/>
  <c r="J79" i="248"/>
  <c r="J70" i="248"/>
  <c r="J61" i="248"/>
  <c r="J52" i="248"/>
  <c r="J43" i="248"/>
  <c r="J34" i="248"/>
  <c r="J25" i="248"/>
  <c r="J16" i="248"/>
  <c r="J7" i="248"/>
  <c r="J302" i="246"/>
  <c r="J295" i="246"/>
  <c r="J287" i="246"/>
  <c r="J280" i="246"/>
  <c r="J273" i="246"/>
  <c r="J266" i="246"/>
  <c r="J259" i="246"/>
  <c r="J251" i="246"/>
  <c r="J244" i="246"/>
  <c r="J237" i="246"/>
  <c r="J230" i="246"/>
  <c r="J223" i="246"/>
  <c r="J215" i="246"/>
  <c r="J208" i="246"/>
  <c r="J201" i="246"/>
  <c r="J194" i="246"/>
  <c r="J187" i="246"/>
  <c r="J179" i="246"/>
  <c r="J172" i="246"/>
  <c r="J165" i="246"/>
  <c r="J158" i="246"/>
  <c r="J151" i="246"/>
  <c r="J143" i="246"/>
  <c r="J137" i="246"/>
  <c r="J131" i="246"/>
  <c r="J125" i="246"/>
  <c r="J119" i="246"/>
  <c r="J113" i="246"/>
  <c r="J107" i="246"/>
  <c r="J101" i="246"/>
  <c r="J95" i="246"/>
  <c r="J89" i="246"/>
  <c r="J83" i="246"/>
  <c r="J77" i="246"/>
  <c r="J71" i="246"/>
  <c r="J65" i="246"/>
  <c r="J59" i="246"/>
  <c r="J53" i="246"/>
  <c r="J47" i="246"/>
  <c r="J41" i="246"/>
  <c r="J35" i="246"/>
  <c r="J29" i="246"/>
  <c r="J23" i="246"/>
  <c r="J17" i="246"/>
  <c r="J11" i="246"/>
  <c r="J5" i="246"/>
  <c r="J303" i="244"/>
  <c r="J297" i="244"/>
  <c r="J291" i="244"/>
  <c r="J285" i="244"/>
  <c r="J279" i="244"/>
  <c r="J273" i="244"/>
  <c r="J267" i="244"/>
  <c r="J261" i="244"/>
  <c r="J255" i="244"/>
  <c r="J249" i="244"/>
  <c r="J243" i="244"/>
  <c r="J237" i="244"/>
  <c r="J231" i="244"/>
  <c r="J225" i="244"/>
  <c r="J219" i="244"/>
  <c r="J213" i="244"/>
  <c r="J207" i="244"/>
  <c r="J201" i="244"/>
  <c r="J195" i="244"/>
  <c r="J189" i="244"/>
  <c r="J183" i="244"/>
  <c r="J177" i="244"/>
  <c r="J171" i="244"/>
  <c r="J165" i="244"/>
  <c r="J159" i="244"/>
  <c r="J153" i="244"/>
  <c r="J147" i="244"/>
  <c r="J141" i="244"/>
  <c r="J135" i="244"/>
  <c r="J129" i="244"/>
  <c r="J123" i="244"/>
  <c r="J117" i="244"/>
  <c r="J111" i="244"/>
  <c r="J105" i="244"/>
  <c r="J99" i="244"/>
  <c r="J93" i="244"/>
  <c r="J87" i="244"/>
  <c r="J81" i="244"/>
  <c r="J75" i="244"/>
  <c r="J69" i="244"/>
  <c r="J63" i="244"/>
  <c r="J57" i="244"/>
  <c r="J51" i="244"/>
  <c r="J45" i="244"/>
  <c r="J39" i="244"/>
  <c r="J33" i="244"/>
  <c r="J27" i="244"/>
  <c r="J21" i="244"/>
  <c r="J15" i="244"/>
  <c r="J9" i="244"/>
  <c r="J301" i="242"/>
  <c r="J295" i="242"/>
  <c r="J289" i="242"/>
  <c r="J283" i="242"/>
  <c r="J277" i="242"/>
  <c r="J271" i="242"/>
  <c r="J265" i="242"/>
  <c r="J259" i="242"/>
  <c r="J253" i="242"/>
  <c r="J247" i="242"/>
  <c r="J241" i="242"/>
  <c r="J235" i="242"/>
  <c r="J229" i="242"/>
  <c r="J223" i="242"/>
  <c r="J217" i="242"/>
  <c r="J211" i="242"/>
  <c r="J205" i="242"/>
  <c r="J199" i="242"/>
  <c r="J193" i="242"/>
  <c r="J187" i="242"/>
  <c r="J181" i="242"/>
  <c r="J175" i="242"/>
  <c r="J67" i="256"/>
  <c r="J62" i="254"/>
  <c r="J172" i="252"/>
  <c r="J301" i="250"/>
  <c r="J220" i="250"/>
  <c r="J155" i="250"/>
  <c r="J93" i="250"/>
  <c r="J39" i="250"/>
  <c r="J289" i="248"/>
  <c r="J235" i="248"/>
  <c r="J193" i="248"/>
  <c r="J166" i="248"/>
  <c r="J139" i="248"/>
  <c r="J112" i="248"/>
  <c r="J85" i="248"/>
  <c r="J58" i="248"/>
  <c r="J31" i="248"/>
  <c r="J4" i="248"/>
  <c r="J293" i="246"/>
  <c r="J283" i="246"/>
  <c r="J272" i="246"/>
  <c r="J261" i="246"/>
  <c r="J250" i="246"/>
  <c r="J239" i="246"/>
  <c r="J229" i="246"/>
  <c r="J218" i="246"/>
  <c r="J207" i="246"/>
  <c r="J196" i="246"/>
  <c r="J185" i="246"/>
  <c r="J175" i="246"/>
  <c r="J164" i="246"/>
  <c r="J153" i="246"/>
  <c r="J142" i="246"/>
  <c r="J133" i="246"/>
  <c r="J124" i="246"/>
  <c r="J115" i="246"/>
  <c r="J106" i="246"/>
  <c r="J97" i="246"/>
  <c r="J88" i="246"/>
  <c r="J79" i="246"/>
  <c r="J70" i="246"/>
  <c r="J63" i="246"/>
  <c r="J56" i="246"/>
  <c r="J49" i="246"/>
  <c r="J42" i="246"/>
  <c r="J34" i="246"/>
  <c r="J27" i="246"/>
  <c r="J20" i="246"/>
  <c r="J13" i="246"/>
  <c r="J6" i="246"/>
  <c r="J302" i="244"/>
  <c r="J295" i="244"/>
  <c r="J288" i="244"/>
  <c r="J281" i="244"/>
  <c r="J274" i="244"/>
  <c r="J266" i="244"/>
  <c r="J259" i="244"/>
  <c r="J252" i="244"/>
  <c r="J245" i="244"/>
  <c r="J238" i="244"/>
  <c r="J230" i="244"/>
  <c r="J223" i="244"/>
  <c r="J216" i="244"/>
  <c r="J209" i="244"/>
  <c r="J202" i="244"/>
  <c r="J194" i="244"/>
  <c r="J187" i="244"/>
  <c r="J180" i="244"/>
  <c r="J173" i="244"/>
  <c r="J166" i="244"/>
  <c r="J158" i="244"/>
  <c r="J151" i="244"/>
  <c r="J144" i="244"/>
  <c r="J137" i="244"/>
  <c r="J130" i="244"/>
  <c r="J122" i="244"/>
  <c r="J115" i="244"/>
  <c r="J108" i="244"/>
  <c r="J101" i="244"/>
  <c r="J94" i="244"/>
  <c r="J86" i="244"/>
  <c r="J79" i="244"/>
  <c r="J72" i="244"/>
  <c r="J65" i="244"/>
  <c r="J58" i="244"/>
  <c r="J50" i="244"/>
  <c r="J43" i="244"/>
  <c r="J36" i="244"/>
  <c r="J29" i="244"/>
  <c r="J22" i="244"/>
  <c r="J14" i="244"/>
  <c r="J7" i="244"/>
  <c r="J305" i="242"/>
  <c r="J298" i="242"/>
  <c r="J291" i="242"/>
  <c r="J284" i="242"/>
  <c r="J276" i="242"/>
  <c r="J269" i="242"/>
  <c r="J262" i="242"/>
  <c r="J255" i="242"/>
  <c r="J248" i="242"/>
  <c r="J240" i="242"/>
  <c r="J233" i="242"/>
  <c r="J226" i="242"/>
  <c r="J219" i="242"/>
  <c r="J212" i="242"/>
  <c r="J204" i="242"/>
  <c r="J197" i="242"/>
  <c r="J190" i="242"/>
  <c r="J183" i="242"/>
  <c r="J176" i="242"/>
  <c r="J169" i="242"/>
  <c r="J163" i="242"/>
  <c r="J157" i="242"/>
  <c r="J151" i="242"/>
  <c r="J145" i="242"/>
  <c r="J139" i="242"/>
  <c r="J133" i="242"/>
  <c r="J127" i="242"/>
  <c r="J121" i="242"/>
  <c r="J115" i="242"/>
  <c r="J109" i="242"/>
  <c r="J103" i="242"/>
  <c r="J97" i="242"/>
  <c r="J91" i="242"/>
  <c r="J62" i="256"/>
  <c r="J113" i="252"/>
  <c r="J269" i="250"/>
  <c r="J204" i="250"/>
  <c r="J139" i="250"/>
  <c r="J80" i="250"/>
  <c r="J301" i="252"/>
  <c r="J107" i="252"/>
  <c r="J263" i="250"/>
  <c r="J198" i="250"/>
  <c r="J133" i="250"/>
  <c r="J75" i="250"/>
  <c r="J21" i="250"/>
  <c r="J271" i="248"/>
  <c r="J217" i="248"/>
  <c r="J184" i="248"/>
  <c r="J157" i="248"/>
  <c r="J130" i="248"/>
  <c r="J103" i="248"/>
  <c r="J76" i="248"/>
  <c r="J49" i="248"/>
  <c r="J22" i="248"/>
  <c r="J301" i="246"/>
  <c r="J290" i="246"/>
  <c r="J279" i="246"/>
  <c r="J268" i="246"/>
  <c r="J257" i="246"/>
  <c r="J247" i="246"/>
  <c r="J236" i="246"/>
  <c r="J225" i="246"/>
  <c r="J214" i="246"/>
  <c r="J203" i="246"/>
  <c r="J193" i="246"/>
  <c r="J182" i="246"/>
  <c r="J171" i="246"/>
  <c r="J160" i="246"/>
  <c r="J149" i="246"/>
  <c r="J139" i="246"/>
  <c r="J130" i="246"/>
  <c r="J121" i="246"/>
  <c r="J112" i="246"/>
  <c r="J103" i="246"/>
  <c r="J94" i="246"/>
  <c r="J85" i="246"/>
  <c r="J76" i="246"/>
  <c r="J68" i="246"/>
  <c r="J61" i="246"/>
  <c r="J54" i="246"/>
  <c r="J46" i="246"/>
  <c r="J39" i="246"/>
  <c r="J32" i="246"/>
  <c r="J25" i="246"/>
  <c r="J18" i="246"/>
  <c r="J10" i="246"/>
  <c r="J300" i="244"/>
  <c r="J293" i="244"/>
  <c r="J286" i="244"/>
  <c r="J278" i="244"/>
  <c r="J271" i="244"/>
  <c r="J264" i="244"/>
  <c r="J257" i="244"/>
  <c r="J250" i="244"/>
  <c r="J242" i="244"/>
  <c r="J235" i="244"/>
  <c r="J228" i="244"/>
  <c r="J221" i="244"/>
  <c r="J214" i="244"/>
  <c r="J206" i="244"/>
  <c r="J199" i="244"/>
  <c r="J192" i="244"/>
  <c r="J185" i="244"/>
  <c r="J178" i="244"/>
  <c r="J170" i="244"/>
  <c r="J163" i="244"/>
  <c r="J156" i="244"/>
  <c r="J149" i="244"/>
  <c r="J142" i="244"/>
  <c r="J134" i="244"/>
  <c r="J127" i="244"/>
  <c r="J120" i="244"/>
  <c r="J113" i="244"/>
  <c r="J106" i="244"/>
  <c r="J98" i="244"/>
  <c r="J91" i="244"/>
  <c r="J84" i="244"/>
  <c r="J77" i="244"/>
  <c r="J70" i="244"/>
  <c r="J62" i="244"/>
  <c r="J55" i="244"/>
  <c r="J48" i="244"/>
  <c r="J197" i="254"/>
  <c r="J243" i="252"/>
  <c r="J51" i="252"/>
  <c r="J247" i="250"/>
  <c r="J182" i="250"/>
  <c r="J118" i="250"/>
  <c r="J62" i="250"/>
  <c r="J8" i="250"/>
  <c r="J258" i="248"/>
  <c r="J205" i="248"/>
  <c r="J179" i="254"/>
  <c r="J237" i="252"/>
  <c r="J46" i="252"/>
  <c r="J241" i="250"/>
  <c r="J176" i="250"/>
  <c r="J112" i="250"/>
  <c r="J57" i="250"/>
  <c r="J253" i="248"/>
  <c r="J204" i="248"/>
  <c r="J175" i="248"/>
  <c r="J148" i="248"/>
  <c r="J121" i="248"/>
  <c r="J94" i="248"/>
  <c r="J67" i="248"/>
  <c r="J40" i="248"/>
  <c r="J13" i="248"/>
  <c r="J297" i="246"/>
  <c r="J286" i="246"/>
  <c r="J275" i="246"/>
  <c r="J265" i="246"/>
  <c r="J254" i="246"/>
  <c r="J243" i="246"/>
  <c r="J232" i="246"/>
  <c r="J221" i="246"/>
  <c r="J211" i="246"/>
  <c r="J200" i="246"/>
  <c r="J189" i="246"/>
  <c r="J178" i="246"/>
  <c r="J167" i="246"/>
  <c r="J157" i="246"/>
  <c r="J146" i="246"/>
  <c r="J136" i="246"/>
  <c r="J127" i="246"/>
  <c r="J118" i="246"/>
  <c r="J109" i="246"/>
  <c r="J100" i="246"/>
  <c r="J91" i="246"/>
  <c r="J82" i="246"/>
  <c r="J73" i="246"/>
  <c r="J66" i="246"/>
  <c r="J58" i="246"/>
  <c r="J51" i="246"/>
  <c r="J44" i="246"/>
  <c r="J37" i="246"/>
  <c r="J30" i="246"/>
  <c r="J22" i="246"/>
  <c r="J15" i="246"/>
  <c r="J8" i="246"/>
  <c r="J305" i="244"/>
  <c r="J298" i="244"/>
  <c r="J290" i="244"/>
  <c r="J283" i="244"/>
  <c r="J276" i="244"/>
  <c r="J269" i="244"/>
  <c r="J262" i="244"/>
  <c r="J254" i="244"/>
  <c r="J247" i="244"/>
  <c r="J240" i="244"/>
  <c r="J233" i="244"/>
  <c r="J226" i="244"/>
  <c r="J218" i="244"/>
  <c r="J211" i="244"/>
  <c r="J204" i="244"/>
  <c r="J197" i="244"/>
  <c r="J190" i="244"/>
  <c r="J182" i="244"/>
  <c r="J175" i="244"/>
  <c r="J168" i="244"/>
  <c r="J161" i="244"/>
  <c r="J154" i="244"/>
  <c r="J146" i="244"/>
  <c r="J139" i="244"/>
  <c r="J132" i="244"/>
  <c r="J125" i="244"/>
  <c r="J118" i="244"/>
  <c r="J110" i="244"/>
  <c r="J103" i="244"/>
  <c r="J96" i="244"/>
  <c r="J89" i="244"/>
  <c r="J82" i="244"/>
  <c r="J74" i="244"/>
  <c r="J67" i="244"/>
  <c r="J60" i="244"/>
  <c r="J53" i="244"/>
  <c r="J161" i="250"/>
  <c r="J276" i="248"/>
  <c r="J168" i="248"/>
  <c r="J114" i="248"/>
  <c r="J60" i="248"/>
  <c r="J6" i="248"/>
  <c r="J285" i="246"/>
  <c r="J263" i="246"/>
  <c r="J242" i="246"/>
  <c r="J220" i="246"/>
  <c r="J199" i="246"/>
  <c r="J177" i="246"/>
  <c r="J155" i="246"/>
  <c r="J135" i="246"/>
  <c r="J117" i="246"/>
  <c r="J99" i="246"/>
  <c r="J81" i="246"/>
  <c r="J64" i="246"/>
  <c r="J50" i="246"/>
  <c r="J36" i="246"/>
  <c r="J21" i="246"/>
  <c r="J7" i="246"/>
  <c r="J299" i="244"/>
  <c r="J284" i="244"/>
  <c r="J270" i="244"/>
  <c r="J256" i="244"/>
  <c r="J241" i="244"/>
  <c r="J227" i="244"/>
  <c r="J212" i="244"/>
  <c r="J198" i="244"/>
  <c r="J184" i="244"/>
  <c r="J169" i="244"/>
  <c r="J155" i="244"/>
  <c r="J140" i="244"/>
  <c r="J126" i="244"/>
  <c r="J112" i="244"/>
  <c r="J97" i="244"/>
  <c r="J83" i="244"/>
  <c r="J68" i="244"/>
  <c r="J54" i="244"/>
  <c r="J42" i="244"/>
  <c r="J34" i="244"/>
  <c r="J25" i="244"/>
  <c r="J17" i="244"/>
  <c r="J8" i="244"/>
  <c r="J304" i="242"/>
  <c r="J296" i="242"/>
  <c r="J287" i="242"/>
  <c r="J279" i="242"/>
  <c r="J270" i="242"/>
  <c r="J261" i="242"/>
  <c r="J252" i="242"/>
  <c r="J244" i="242"/>
  <c r="J236" i="242"/>
  <c r="J227" i="242"/>
  <c r="J218" i="242"/>
  <c r="J209" i="242"/>
  <c r="J201" i="242"/>
  <c r="J192" i="242"/>
  <c r="J184" i="242"/>
  <c r="J174" i="242"/>
  <c r="J167" i="242"/>
  <c r="J160" i="242"/>
  <c r="J153" i="242"/>
  <c r="J146" i="242"/>
  <c r="J138" i="242"/>
  <c r="J131" i="242"/>
  <c r="J124" i="242"/>
  <c r="J117" i="242"/>
  <c r="J110" i="242"/>
  <c r="J102" i="242"/>
  <c r="J95" i="242"/>
  <c r="J88" i="242"/>
  <c r="J82" i="242"/>
  <c r="J76" i="242"/>
  <c r="J70" i="242"/>
  <c r="J64" i="242"/>
  <c r="J58" i="242"/>
  <c r="J52" i="242"/>
  <c r="J46" i="242"/>
  <c r="J40" i="242"/>
  <c r="J34" i="242"/>
  <c r="J28" i="242"/>
  <c r="J22" i="242"/>
  <c r="J16" i="242"/>
  <c r="J10" i="242"/>
  <c r="J4" i="242"/>
  <c r="J302" i="240"/>
  <c r="J296" i="240"/>
  <c r="J290" i="240"/>
  <c r="J284" i="240"/>
  <c r="J278" i="240"/>
  <c r="J272" i="240"/>
  <c r="J266" i="240"/>
  <c r="J260" i="240"/>
  <c r="J254" i="240"/>
  <c r="J248" i="240"/>
  <c r="J242" i="240"/>
  <c r="J236" i="240"/>
  <c r="J230" i="240"/>
  <c r="J224" i="240"/>
  <c r="J218" i="240"/>
  <c r="J212" i="240"/>
  <c r="J206" i="240"/>
  <c r="J200" i="240"/>
  <c r="J194" i="240"/>
  <c r="J188" i="240"/>
  <c r="J182" i="240"/>
  <c r="J176" i="240"/>
  <c r="J170" i="240"/>
  <c r="J164" i="240"/>
  <c r="J158" i="240"/>
  <c r="J152" i="240"/>
  <c r="J146" i="240"/>
  <c r="J140" i="240"/>
  <c r="J134" i="240"/>
  <c r="J128" i="240"/>
  <c r="J122" i="240"/>
  <c r="J116" i="240"/>
  <c r="J110" i="240"/>
  <c r="J104" i="240"/>
  <c r="J98" i="240"/>
  <c r="J92" i="240"/>
  <c r="J86" i="240"/>
  <c r="J80" i="240"/>
  <c r="J74" i="240"/>
  <c r="J68" i="240"/>
  <c r="J62" i="240"/>
  <c r="J56" i="240"/>
  <c r="J50" i="240"/>
  <c r="J44" i="240"/>
  <c r="J38" i="240"/>
  <c r="J32" i="240"/>
  <c r="J26" i="240"/>
  <c r="J20" i="240"/>
  <c r="J14" i="240"/>
  <c r="J8" i="240"/>
  <c r="J306" i="238"/>
  <c r="J300" i="238"/>
  <c r="J294" i="238"/>
  <c r="J288" i="238"/>
  <c r="J282" i="238"/>
  <c r="J276" i="238"/>
  <c r="J270" i="238"/>
  <c r="J264" i="238"/>
  <c r="J258" i="238"/>
  <c r="J252" i="238"/>
  <c r="J246" i="238"/>
  <c r="J240" i="238"/>
  <c r="J234" i="238"/>
  <c r="J228" i="238"/>
  <c r="J222" i="238"/>
  <c r="J216" i="238"/>
  <c r="J210" i="238"/>
  <c r="J204" i="238"/>
  <c r="J198" i="238"/>
  <c r="J192" i="238"/>
  <c r="J186" i="238"/>
  <c r="J180" i="238"/>
  <c r="J174" i="238"/>
  <c r="J168" i="238"/>
  <c r="J162" i="238"/>
  <c r="J156" i="238"/>
  <c r="J150" i="238"/>
  <c r="J144" i="238"/>
  <c r="J138" i="238"/>
  <c r="J132" i="238"/>
  <c r="J126" i="238"/>
  <c r="J120" i="238"/>
  <c r="J114" i="238"/>
  <c r="J68" i="254"/>
  <c r="J98" i="250"/>
  <c r="J240" i="248"/>
  <c r="J159" i="248"/>
  <c r="J105" i="248"/>
  <c r="J51" i="248"/>
  <c r="J281" i="246"/>
  <c r="J260" i="246"/>
  <c r="J238" i="246"/>
  <c r="J217" i="246"/>
  <c r="J195" i="246"/>
  <c r="J173" i="246"/>
  <c r="J152" i="246"/>
  <c r="J132" i="246"/>
  <c r="J114" i="246"/>
  <c r="J96" i="246"/>
  <c r="J78" i="246"/>
  <c r="J62" i="246"/>
  <c r="J48" i="246"/>
  <c r="J33" i="246"/>
  <c r="J19" i="246"/>
  <c r="J4" i="246"/>
  <c r="J296" i="244"/>
  <c r="J282" i="244"/>
  <c r="J268" i="244"/>
  <c r="J253" i="244"/>
  <c r="J239" i="244"/>
  <c r="J224" i="244"/>
  <c r="J210" i="244"/>
  <c r="J196" i="244"/>
  <c r="J181" i="244"/>
  <c r="J167" i="244"/>
  <c r="J152" i="244"/>
  <c r="J138" i="244"/>
  <c r="J124" i="244"/>
  <c r="J109" i="244"/>
  <c r="J95" i="244"/>
  <c r="J80" i="244"/>
  <c r="J66" i="244"/>
  <c r="J52" i="244"/>
  <c r="J41" i="244"/>
  <c r="J32" i="244"/>
  <c r="J24" i="244"/>
  <c r="J16" i="244"/>
  <c r="J6" i="244"/>
  <c r="J303" i="242"/>
  <c r="J294" i="242"/>
  <c r="J286" i="242"/>
  <c r="J278" i="242"/>
  <c r="J268" i="242"/>
  <c r="J260" i="242"/>
  <c r="J251" i="242"/>
  <c r="J243" i="242"/>
  <c r="J234" i="242"/>
  <c r="J225" i="242"/>
  <c r="J216" i="242"/>
  <c r="J208" i="242"/>
  <c r="J200" i="242"/>
  <c r="J191" i="242"/>
  <c r="J182" i="242"/>
  <c r="J173" i="242"/>
  <c r="J166" i="242"/>
  <c r="J159" i="242"/>
  <c r="J152" i="242"/>
  <c r="J144" i="242"/>
  <c r="J137" i="242"/>
  <c r="J130" i="242"/>
  <c r="J123" i="242"/>
  <c r="J116" i="242"/>
  <c r="J108" i="242"/>
  <c r="J101" i="242"/>
  <c r="J94" i="242"/>
  <c r="J87" i="242"/>
  <c r="J81" i="242"/>
  <c r="J75" i="242"/>
  <c r="J69" i="242"/>
  <c r="J63" i="242"/>
  <c r="J57" i="242"/>
  <c r="J51" i="242"/>
  <c r="J45" i="242"/>
  <c r="J39" i="242"/>
  <c r="J33" i="242"/>
  <c r="J27" i="242"/>
  <c r="J21" i="242"/>
  <c r="J15" i="242"/>
  <c r="J9" i="242"/>
  <c r="J301" i="240"/>
  <c r="J295" i="240"/>
  <c r="J289" i="240"/>
  <c r="J283" i="240"/>
  <c r="J277" i="240"/>
  <c r="J271" i="240"/>
  <c r="J265" i="240"/>
  <c r="J259" i="240"/>
  <c r="J253" i="240"/>
  <c r="J247" i="240"/>
  <c r="J241" i="240"/>
  <c r="J235" i="240"/>
  <c r="J229" i="240"/>
  <c r="J223" i="240"/>
  <c r="J217" i="240"/>
  <c r="J211" i="240"/>
  <c r="J205" i="240"/>
  <c r="J199" i="240"/>
  <c r="J193" i="240"/>
  <c r="J187" i="240"/>
  <c r="J181" i="240"/>
  <c r="J175" i="240"/>
  <c r="J169" i="240"/>
  <c r="J163" i="240"/>
  <c r="J157" i="240"/>
  <c r="J151" i="240"/>
  <c r="J145" i="240"/>
  <c r="J139" i="240"/>
  <c r="J133" i="240"/>
  <c r="J127" i="240"/>
  <c r="J121" i="240"/>
  <c r="J115" i="240"/>
  <c r="J109" i="240"/>
  <c r="J103" i="240"/>
  <c r="J97" i="240"/>
  <c r="J91" i="240"/>
  <c r="J85" i="240"/>
  <c r="J79" i="240"/>
  <c r="J73" i="240"/>
  <c r="J67" i="240"/>
  <c r="J61" i="240"/>
  <c r="J55" i="240"/>
  <c r="J49" i="240"/>
  <c r="J43" i="240"/>
  <c r="J37" i="240"/>
  <c r="J31" i="240"/>
  <c r="J25" i="240"/>
  <c r="J19" i="240"/>
  <c r="J13" i="240"/>
  <c r="J7" i="240"/>
  <c r="J305" i="238"/>
  <c r="J299" i="238"/>
  <c r="J293" i="238"/>
  <c r="J287" i="238"/>
  <c r="J281" i="238"/>
  <c r="J275" i="238"/>
  <c r="J269" i="238"/>
  <c r="J263" i="238"/>
  <c r="J257" i="238"/>
  <c r="J251" i="238"/>
  <c r="J245" i="238"/>
  <c r="J239" i="238"/>
  <c r="J233" i="238"/>
  <c r="J227" i="238"/>
  <c r="J221" i="238"/>
  <c r="J215" i="238"/>
  <c r="J209" i="238"/>
  <c r="J203" i="238"/>
  <c r="J197" i="238"/>
  <c r="J191" i="238"/>
  <c r="J185" i="238"/>
  <c r="J179" i="238"/>
  <c r="J173" i="238"/>
  <c r="J167" i="238"/>
  <c r="J161" i="238"/>
  <c r="J155" i="238"/>
  <c r="J149" i="238"/>
  <c r="J143" i="238"/>
  <c r="J137" i="238"/>
  <c r="J131" i="238"/>
  <c r="J125" i="238"/>
  <c r="J119" i="238"/>
  <c r="J113" i="238"/>
  <c r="J44" i="250"/>
  <c r="J222" i="248"/>
  <c r="J150" i="248"/>
  <c r="J96" i="248"/>
  <c r="J42" i="248"/>
  <c r="J299" i="246"/>
  <c r="J278" i="246"/>
  <c r="J256" i="246"/>
  <c r="J235" i="246"/>
  <c r="J213" i="246"/>
  <c r="J191" i="246"/>
  <c r="J170" i="246"/>
  <c r="J148" i="246"/>
  <c r="J129" i="246"/>
  <c r="J111" i="246"/>
  <c r="J93" i="246"/>
  <c r="J75" i="246"/>
  <c r="J60" i="246"/>
  <c r="J45" i="246"/>
  <c r="J31" i="246"/>
  <c r="J16" i="246"/>
  <c r="J294" i="244"/>
  <c r="J280" i="244"/>
  <c r="J265" i="244"/>
  <c r="J251" i="244"/>
  <c r="J236" i="244"/>
  <c r="J222" i="244"/>
  <c r="J208" i="244"/>
  <c r="J193" i="244"/>
  <c r="J179" i="244"/>
  <c r="J164" i="244"/>
  <c r="J150" i="244"/>
  <c r="J136" i="244"/>
  <c r="J121" i="244"/>
  <c r="J107" i="244"/>
  <c r="J92" i="244"/>
  <c r="J78" i="244"/>
  <c r="J64" i="244"/>
  <c r="J49" i="244"/>
  <c r="J40" i="244"/>
  <c r="J31" i="244"/>
  <c r="J23" i="244"/>
  <c r="J13" i="244"/>
  <c r="J5" i="244"/>
  <c r="J302" i="242"/>
  <c r="J293" i="242"/>
  <c r="J285" i="242"/>
  <c r="J275" i="242"/>
  <c r="J267" i="242"/>
  <c r="J258" i="242"/>
  <c r="J250" i="242"/>
  <c r="J242" i="242"/>
  <c r="J232" i="242"/>
  <c r="J224" i="242"/>
  <c r="J215" i="242"/>
  <c r="J207" i="242"/>
  <c r="J198" i="242"/>
  <c r="J189" i="242"/>
  <c r="J180" i="242"/>
  <c r="J172" i="242"/>
  <c r="J165" i="242"/>
  <c r="J158" i="242"/>
  <c r="J150" i="242"/>
  <c r="J143" i="242"/>
  <c r="J136" i="242"/>
  <c r="J129" i="242"/>
  <c r="J122" i="242"/>
  <c r="J114" i="242"/>
  <c r="J107" i="242"/>
  <c r="J100" i="242"/>
  <c r="J93" i="242"/>
  <c r="J86" i="242"/>
  <c r="J80" i="242"/>
  <c r="J74" i="242"/>
  <c r="J68" i="242"/>
  <c r="J62" i="242"/>
  <c r="J56" i="242"/>
  <c r="J50" i="242"/>
  <c r="J44" i="242"/>
  <c r="J38" i="242"/>
  <c r="J32" i="242"/>
  <c r="J26" i="242"/>
  <c r="J20" i="242"/>
  <c r="J14" i="242"/>
  <c r="J8" i="242"/>
  <c r="J306" i="240"/>
  <c r="J300" i="240"/>
  <c r="J294" i="240"/>
  <c r="J288" i="240"/>
  <c r="J282" i="240"/>
  <c r="J276" i="240"/>
  <c r="J270" i="240"/>
  <c r="J264" i="240"/>
  <c r="J258" i="240"/>
  <c r="J252" i="240"/>
  <c r="J246" i="240"/>
  <c r="J240" i="240"/>
  <c r="J234" i="240"/>
  <c r="J228" i="240"/>
  <c r="J222" i="240"/>
  <c r="J216" i="240"/>
  <c r="J210" i="240"/>
  <c r="J204" i="240"/>
  <c r="J198" i="240"/>
  <c r="J192" i="240"/>
  <c r="J186" i="240"/>
  <c r="J180" i="240"/>
  <c r="J174" i="240"/>
  <c r="J168" i="240"/>
  <c r="J162" i="240"/>
  <c r="J156" i="240"/>
  <c r="J150" i="240"/>
  <c r="J144" i="240"/>
  <c r="J138" i="240"/>
  <c r="J132" i="240"/>
  <c r="J126" i="240"/>
  <c r="J120" i="240"/>
  <c r="J114" i="240"/>
  <c r="J108" i="240"/>
  <c r="J102" i="240"/>
  <c r="J178" i="252"/>
  <c r="J26" i="250"/>
  <c r="J195" i="248"/>
  <c r="J141" i="248"/>
  <c r="J87" i="248"/>
  <c r="J33" i="248"/>
  <c r="J296" i="246"/>
  <c r="J274" i="246"/>
  <c r="J253" i="246"/>
  <c r="J231" i="246"/>
  <c r="J209" i="246"/>
  <c r="J188" i="246"/>
  <c r="J166" i="246"/>
  <c r="J145" i="246"/>
  <c r="J126" i="246"/>
  <c r="J108" i="246"/>
  <c r="J90" i="246"/>
  <c r="J72" i="246"/>
  <c r="J57" i="246"/>
  <c r="J43" i="246"/>
  <c r="J28" i="246"/>
  <c r="J14" i="246"/>
  <c r="J306" i="244"/>
  <c r="J292" i="244"/>
  <c r="J277" i="244"/>
  <c r="J263" i="244"/>
  <c r="J248" i="244"/>
  <c r="J234" i="244"/>
  <c r="J220" i="244"/>
  <c r="J205" i="244"/>
  <c r="J191" i="244"/>
  <c r="J176" i="244"/>
  <c r="J162" i="244"/>
  <c r="J148" i="244"/>
  <c r="J133" i="244"/>
  <c r="J119" i="244"/>
  <c r="J104" i="244"/>
  <c r="J90" i="244"/>
  <c r="J76" i="244"/>
  <c r="J61" i="244"/>
  <c r="J47" i="244"/>
  <c r="J38" i="244"/>
  <c r="J30" i="244"/>
  <c r="J20" i="244"/>
  <c r="J12" i="244"/>
  <c r="J4" i="244"/>
  <c r="J300" i="242"/>
  <c r="J292" i="242"/>
  <c r="J282" i="242"/>
  <c r="J274" i="242"/>
  <c r="J266" i="242"/>
  <c r="J257" i="242"/>
  <c r="J249" i="242"/>
  <c r="J239" i="242"/>
  <c r="J231" i="242"/>
  <c r="J222" i="242"/>
  <c r="J214" i="242"/>
  <c r="J206" i="242"/>
  <c r="J196" i="242"/>
  <c r="J188" i="242"/>
  <c r="J179" i="242"/>
  <c r="J171" i="242"/>
  <c r="J164" i="242"/>
  <c r="J156" i="242"/>
  <c r="J149" i="242"/>
  <c r="J142" i="242"/>
  <c r="J135" i="242"/>
  <c r="J128" i="242"/>
  <c r="J120" i="242"/>
  <c r="J113" i="242"/>
  <c r="J106" i="242"/>
  <c r="J99" i="242"/>
  <c r="J92" i="242"/>
  <c r="J85" i="242"/>
  <c r="J79" i="242"/>
  <c r="J73" i="242"/>
  <c r="J67" i="242"/>
  <c r="J61" i="242"/>
  <c r="J55" i="242"/>
  <c r="J49" i="242"/>
  <c r="J43" i="242"/>
  <c r="J37" i="242"/>
  <c r="J31" i="242"/>
  <c r="J25" i="242"/>
  <c r="J19" i="242"/>
  <c r="J13" i="242"/>
  <c r="J7" i="242"/>
  <c r="J305" i="240"/>
  <c r="J299" i="240"/>
  <c r="J293" i="240"/>
  <c r="J287" i="240"/>
  <c r="J281" i="240"/>
  <c r="J275" i="240"/>
  <c r="J269" i="240"/>
  <c r="J263" i="240"/>
  <c r="J257" i="240"/>
  <c r="J251" i="240"/>
  <c r="J245" i="240"/>
  <c r="J239" i="240"/>
  <c r="J233" i="240"/>
  <c r="J227" i="240"/>
  <c r="J221" i="240"/>
  <c r="J215" i="240"/>
  <c r="J209" i="240"/>
  <c r="J203" i="240"/>
  <c r="J197" i="240"/>
  <c r="J191" i="240"/>
  <c r="J185" i="240"/>
  <c r="J179" i="240"/>
  <c r="J173" i="240"/>
  <c r="J167" i="240"/>
  <c r="J161" i="240"/>
  <c r="J155" i="240"/>
  <c r="J149" i="240"/>
  <c r="J143" i="240"/>
  <c r="J137" i="240"/>
  <c r="J131" i="240"/>
  <c r="J186" i="248"/>
  <c r="J132" i="248"/>
  <c r="J78" i="248"/>
  <c r="J24" i="248"/>
  <c r="J292" i="246"/>
  <c r="J271" i="246"/>
  <c r="J249" i="246"/>
  <c r="J227" i="246"/>
  <c r="J206" i="246"/>
  <c r="J184" i="246"/>
  <c r="J163" i="246"/>
  <c r="J141" i="246"/>
  <c r="J123" i="246"/>
  <c r="J105" i="246"/>
  <c r="J87" i="246"/>
  <c r="J69" i="246"/>
  <c r="J55" i="246"/>
  <c r="J40" i="246"/>
  <c r="J26" i="246"/>
  <c r="J12" i="246"/>
  <c r="J304" i="244"/>
  <c r="J289" i="244"/>
  <c r="J275" i="244"/>
  <c r="J260" i="244"/>
  <c r="J246" i="244"/>
  <c r="J232" i="244"/>
  <c r="J217" i="244"/>
  <c r="J203" i="244"/>
  <c r="J188" i="244"/>
  <c r="J174" i="244"/>
  <c r="J160" i="244"/>
  <c r="J145" i="244"/>
  <c r="J131" i="244"/>
  <c r="J116" i="244"/>
  <c r="J102" i="244"/>
  <c r="J88" i="244"/>
  <c r="J73" i="244"/>
  <c r="J59" i="244"/>
  <c r="J46" i="244"/>
  <c r="J37" i="244"/>
  <c r="J28" i="244"/>
  <c r="J19" i="244"/>
  <c r="J11" i="244"/>
  <c r="J299" i="242"/>
  <c r="J290" i="242"/>
  <c r="J281" i="242"/>
  <c r="J273" i="242"/>
  <c r="J264" i="242"/>
  <c r="J256" i="242"/>
  <c r="J246" i="242"/>
  <c r="J238" i="242"/>
  <c r="J230" i="242"/>
  <c r="J221" i="242"/>
  <c r="J213" i="242"/>
  <c r="J203" i="242"/>
  <c r="J195" i="242"/>
  <c r="J186" i="242"/>
  <c r="J178" i="242"/>
  <c r="J170" i="242"/>
  <c r="J162" i="242"/>
  <c r="J155" i="242"/>
  <c r="J148" i="242"/>
  <c r="J141" i="242"/>
  <c r="J134" i="242"/>
  <c r="J126" i="242"/>
  <c r="J119" i="242"/>
  <c r="J112" i="242"/>
  <c r="J105" i="242"/>
  <c r="J98" i="242"/>
  <c r="J90" i="242"/>
  <c r="J84" i="242"/>
  <c r="J78" i="242"/>
  <c r="J72" i="242"/>
  <c r="J66" i="242"/>
  <c r="J60" i="242"/>
  <c r="J54" i="242"/>
  <c r="J48" i="242"/>
  <c r="J42" i="242"/>
  <c r="J36" i="242"/>
  <c r="J30" i="242"/>
  <c r="J24" i="242"/>
  <c r="J18" i="242"/>
  <c r="J12" i="242"/>
  <c r="J6" i="242"/>
  <c r="J304" i="240"/>
  <c r="J298" i="240"/>
  <c r="J292" i="240"/>
  <c r="J286" i="240"/>
  <c r="J280" i="240"/>
  <c r="J274" i="240"/>
  <c r="J268" i="240"/>
  <c r="J262" i="240"/>
  <c r="J256" i="240"/>
  <c r="J250" i="240"/>
  <c r="J244" i="240"/>
  <c r="J238" i="240"/>
  <c r="J232" i="240"/>
  <c r="J226" i="240"/>
  <c r="J220" i="240"/>
  <c r="J214" i="240"/>
  <c r="J208" i="240"/>
  <c r="J202" i="240"/>
  <c r="J196" i="240"/>
  <c r="J190" i="240"/>
  <c r="J184" i="240"/>
  <c r="J178" i="240"/>
  <c r="J172" i="240"/>
  <c r="J166" i="240"/>
  <c r="J160" i="240"/>
  <c r="J154" i="240"/>
  <c r="J148" i="240"/>
  <c r="J142" i="240"/>
  <c r="J136" i="240"/>
  <c r="J130" i="240"/>
  <c r="J124" i="240"/>
  <c r="J118" i="240"/>
  <c r="J112" i="240"/>
  <c r="J106" i="240"/>
  <c r="J100" i="240"/>
  <c r="J94" i="240"/>
  <c r="J88" i="240"/>
  <c r="J82" i="240"/>
  <c r="J76" i="240"/>
  <c r="J70" i="240"/>
  <c r="J64" i="240"/>
  <c r="J58" i="240"/>
  <c r="J52" i="240"/>
  <c r="J46" i="240"/>
  <c r="J40" i="240"/>
  <c r="J34" i="240"/>
  <c r="J28" i="240"/>
  <c r="J22" i="240"/>
  <c r="J16" i="240"/>
  <c r="J10" i="240"/>
  <c r="J4" i="240"/>
  <c r="J302" i="238"/>
  <c r="J296" i="238"/>
  <c r="J290" i="238"/>
  <c r="J284" i="238"/>
  <c r="J278" i="238"/>
  <c r="J272" i="238"/>
  <c r="J266" i="238"/>
  <c r="J260" i="238"/>
  <c r="J254" i="238"/>
  <c r="J248" i="238"/>
  <c r="J242" i="238"/>
  <c r="J236" i="238"/>
  <c r="J230" i="238"/>
  <c r="J224" i="238"/>
  <c r="J218" i="238"/>
  <c r="J212" i="238"/>
  <c r="J206" i="238"/>
  <c r="J200" i="238"/>
  <c r="J194" i="238"/>
  <c r="J188" i="238"/>
  <c r="J182" i="238"/>
  <c r="J176" i="238"/>
  <c r="J170" i="238"/>
  <c r="J164" i="238"/>
  <c r="J158" i="238"/>
  <c r="J152" i="238"/>
  <c r="J146" i="238"/>
  <c r="J140" i="238"/>
  <c r="J134" i="238"/>
  <c r="J128" i="238"/>
  <c r="J122" i="238"/>
  <c r="J116" i="238"/>
  <c r="J110" i="238"/>
  <c r="J177" i="248"/>
  <c r="J267" i="246"/>
  <c r="J138" i="246"/>
  <c r="J38" i="246"/>
  <c r="J272" i="244"/>
  <c r="J186" i="244"/>
  <c r="J100" i="244"/>
  <c r="J26" i="244"/>
  <c r="J288" i="242"/>
  <c r="J237" i="242"/>
  <c r="J185" i="242"/>
  <c r="J140" i="242"/>
  <c r="J96" i="242"/>
  <c r="J59" i="242"/>
  <c r="J23" i="242"/>
  <c r="J297" i="240"/>
  <c r="J261" i="240"/>
  <c r="J225" i="240"/>
  <c r="J189" i="240"/>
  <c r="J153" i="240"/>
  <c r="J123" i="240"/>
  <c r="J105" i="240"/>
  <c r="J90" i="240"/>
  <c r="J78" i="240"/>
  <c r="J66" i="240"/>
  <c r="J54" i="240"/>
  <c r="J42" i="240"/>
  <c r="J30" i="240"/>
  <c r="J18" i="240"/>
  <c r="J6" i="240"/>
  <c r="J298" i="238"/>
  <c r="J286" i="238"/>
  <c r="J274" i="238"/>
  <c r="J262" i="238"/>
  <c r="J250" i="238"/>
  <c r="J238" i="238"/>
  <c r="J226" i="238"/>
  <c r="J214" i="238"/>
  <c r="J202" i="238"/>
  <c r="J190" i="238"/>
  <c r="J178" i="238"/>
  <c r="J166" i="238"/>
  <c r="J154" i="238"/>
  <c r="J142" i="238"/>
  <c r="J130" i="238"/>
  <c r="J118" i="238"/>
  <c r="J108" i="238"/>
  <c r="J102" i="238"/>
  <c r="J96" i="238"/>
  <c r="J90" i="238"/>
  <c r="J84" i="238"/>
  <c r="J78" i="238"/>
  <c r="J72" i="238"/>
  <c r="J66" i="238"/>
  <c r="J60" i="238"/>
  <c r="J54" i="238"/>
  <c r="J48" i="238"/>
  <c r="J42" i="238"/>
  <c r="J36" i="238"/>
  <c r="J30" i="238"/>
  <c r="J24" i="238"/>
  <c r="J18" i="238"/>
  <c r="J12" i="238"/>
  <c r="J6" i="238"/>
  <c r="J304" i="174"/>
  <c r="AB305" i="147" s="1"/>
  <c r="J298" i="174"/>
  <c r="AB299" i="147" s="1"/>
  <c r="J292" i="174"/>
  <c r="AB293" i="147" s="1"/>
  <c r="J286" i="174"/>
  <c r="AB287" i="147" s="1"/>
  <c r="J280" i="174"/>
  <c r="AB281" i="147" s="1"/>
  <c r="J274" i="174"/>
  <c r="AB275" i="147" s="1"/>
  <c r="J268" i="174"/>
  <c r="AB269" i="147" s="1"/>
  <c r="J262" i="174"/>
  <c r="AB263" i="147" s="1"/>
  <c r="J256" i="174"/>
  <c r="AB257" i="147" s="1"/>
  <c r="J250" i="174"/>
  <c r="AB251" i="147" s="1"/>
  <c r="J244" i="174"/>
  <c r="AB245" i="147" s="1"/>
  <c r="J238" i="174"/>
  <c r="AB239" i="147" s="1"/>
  <c r="J232" i="174"/>
  <c r="AB233" i="147" s="1"/>
  <c r="J226" i="174"/>
  <c r="AB227" i="147" s="1"/>
  <c r="J220" i="174"/>
  <c r="AB221" i="147" s="1"/>
  <c r="J214" i="174"/>
  <c r="AB215" i="147" s="1"/>
  <c r="J208" i="174"/>
  <c r="AB209" i="147" s="1"/>
  <c r="J202" i="174"/>
  <c r="AB203" i="147" s="1"/>
  <c r="J196" i="174"/>
  <c r="AB197" i="147" s="1"/>
  <c r="J190" i="174"/>
  <c r="AB191" i="147" s="1"/>
  <c r="J184" i="174"/>
  <c r="AB185" i="147" s="1"/>
  <c r="J178" i="174"/>
  <c r="AB179" i="147" s="1"/>
  <c r="J172" i="174"/>
  <c r="AB173" i="147" s="1"/>
  <c r="J166" i="174"/>
  <c r="AB167" i="147" s="1"/>
  <c r="J160" i="174"/>
  <c r="AB161" i="147" s="1"/>
  <c r="J154" i="174"/>
  <c r="AB155" i="147" s="1"/>
  <c r="J148" i="174"/>
  <c r="AB149" i="147" s="1"/>
  <c r="J142" i="174"/>
  <c r="AB143" i="147" s="1"/>
  <c r="J136" i="174"/>
  <c r="AB137" i="147" s="1"/>
  <c r="J130" i="174"/>
  <c r="AB131" i="147" s="1"/>
  <c r="J124" i="174"/>
  <c r="AB125" i="147" s="1"/>
  <c r="S7" i="147" s="1"/>
  <c r="T7" i="147" s="1"/>
  <c r="U7" i="147" s="1"/>
  <c r="J118" i="174"/>
  <c r="AB119" i="147" s="1"/>
  <c r="J112" i="174"/>
  <c r="AB113" i="147" s="1"/>
  <c r="J106" i="174"/>
  <c r="AB107" i="147" s="1"/>
  <c r="J100" i="174"/>
  <c r="AB101" i="147" s="1"/>
  <c r="J94" i="174"/>
  <c r="AB95" i="147" s="1"/>
  <c r="J88" i="174"/>
  <c r="AB89" i="147" s="1"/>
  <c r="J82" i="174"/>
  <c r="AB83" i="147" s="1"/>
  <c r="J76" i="174"/>
  <c r="AB77" i="147" s="1"/>
  <c r="J70" i="174"/>
  <c r="AB71" i="147" s="1"/>
  <c r="J64" i="174"/>
  <c r="AB65" i="147" s="1"/>
  <c r="J58" i="174"/>
  <c r="AB59" i="147" s="1"/>
  <c r="J52" i="174"/>
  <c r="AB53" i="147" s="1"/>
  <c r="J46" i="174"/>
  <c r="AB47" i="147" s="1"/>
  <c r="J40" i="174"/>
  <c r="AB41" i="147" s="1"/>
  <c r="J34" i="174"/>
  <c r="AB35" i="147" s="1"/>
  <c r="J28" i="174"/>
  <c r="AB29" i="147" s="1"/>
  <c r="J22" i="174"/>
  <c r="AB23" i="147" s="1"/>
  <c r="J16" i="174"/>
  <c r="AB17" i="147" s="1"/>
  <c r="J10" i="174"/>
  <c r="AB11" i="147" s="1"/>
  <c r="J4" i="174"/>
  <c r="AB5" i="147" s="1"/>
  <c r="J123" i="248"/>
  <c r="J245" i="246"/>
  <c r="J120" i="246"/>
  <c r="J24" i="246"/>
  <c r="J258" i="244"/>
  <c r="J172" i="244"/>
  <c r="J85" i="244"/>
  <c r="J18" i="244"/>
  <c r="J280" i="242"/>
  <c r="J228" i="242"/>
  <c r="J177" i="242"/>
  <c r="J132" i="242"/>
  <c r="J89" i="242"/>
  <c r="J53" i="242"/>
  <c r="J17" i="242"/>
  <c r="J291" i="240"/>
  <c r="J255" i="240"/>
  <c r="J219" i="240"/>
  <c r="J183" i="240"/>
  <c r="J147" i="240"/>
  <c r="J119" i="240"/>
  <c r="J101" i="240"/>
  <c r="J89" i="240"/>
  <c r="J77" i="240"/>
  <c r="J65" i="240"/>
  <c r="J53" i="240"/>
  <c r="J41" i="240"/>
  <c r="J29" i="240"/>
  <c r="J17" i="240"/>
  <c r="J5" i="240"/>
  <c r="J297" i="238"/>
  <c r="J285" i="238"/>
  <c r="J273" i="238"/>
  <c r="J261" i="238"/>
  <c r="J249" i="238"/>
  <c r="J237" i="238"/>
  <c r="J225" i="238"/>
  <c r="J213" i="238"/>
  <c r="J201" i="238"/>
  <c r="J189" i="238"/>
  <c r="J177" i="238"/>
  <c r="J165" i="238"/>
  <c r="J153" i="238"/>
  <c r="J141" i="238"/>
  <c r="J129" i="238"/>
  <c r="J117" i="238"/>
  <c r="J107" i="238"/>
  <c r="J101" i="238"/>
  <c r="J95" i="238"/>
  <c r="J89" i="238"/>
  <c r="J83" i="238"/>
  <c r="J77" i="238"/>
  <c r="J71" i="238"/>
  <c r="J65" i="238"/>
  <c r="J59" i="238"/>
  <c r="J53" i="238"/>
  <c r="J47" i="238"/>
  <c r="J41" i="238"/>
  <c r="J35" i="238"/>
  <c r="J29" i="238"/>
  <c r="J23" i="238"/>
  <c r="J17" i="238"/>
  <c r="J11" i="238"/>
  <c r="J5" i="238"/>
  <c r="J303" i="174"/>
  <c r="AB304" i="147" s="1"/>
  <c r="J297" i="174"/>
  <c r="AB298" i="147" s="1"/>
  <c r="J291" i="174"/>
  <c r="AB292" i="147" s="1"/>
  <c r="J285" i="174"/>
  <c r="AB286" i="147" s="1"/>
  <c r="J279" i="174"/>
  <c r="AB280" i="147" s="1"/>
  <c r="J273" i="174"/>
  <c r="AB274" i="147" s="1"/>
  <c r="J267" i="174"/>
  <c r="AB268" i="147" s="1"/>
  <c r="J261" i="174"/>
  <c r="AB262" i="147" s="1"/>
  <c r="J255" i="174"/>
  <c r="AB256" i="147" s="1"/>
  <c r="J249" i="174"/>
  <c r="AB250" i="147" s="1"/>
  <c r="J243" i="174"/>
  <c r="AB244" i="147" s="1"/>
  <c r="J237" i="174"/>
  <c r="AB238" i="147" s="1"/>
  <c r="J231" i="174"/>
  <c r="AB232" i="147" s="1"/>
  <c r="J225" i="174"/>
  <c r="AB226" i="147" s="1"/>
  <c r="J219" i="174"/>
  <c r="AB220" i="147" s="1"/>
  <c r="J213" i="174"/>
  <c r="AB214" i="147" s="1"/>
  <c r="J207" i="174"/>
  <c r="AB208" i="147" s="1"/>
  <c r="J201" i="174"/>
  <c r="AB202" i="147" s="1"/>
  <c r="J195" i="174"/>
  <c r="AB196" i="147" s="1"/>
  <c r="J189" i="174"/>
  <c r="AB190" i="147" s="1"/>
  <c r="J183" i="174"/>
  <c r="AB184" i="147" s="1"/>
  <c r="J177" i="174"/>
  <c r="AB178" i="147" s="1"/>
  <c r="J171" i="174"/>
  <c r="AB172" i="147" s="1"/>
  <c r="J165" i="174"/>
  <c r="AB166" i="147" s="1"/>
  <c r="J159" i="174"/>
  <c r="AB160" i="147" s="1"/>
  <c r="J153" i="174"/>
  <c r="AB154" i="147" s="1"/>
  <c r="J147" i="174"/>
  <c r="AB148" i="147" s="1"/>
  <c r="J141" i="174"/>
  <c r="AB142" i="147" s="1"/>
  <c r="J135" i="174"/>
  <c r="AB136" i="147" s="1"/>
  <c r="J129" i="174"/>
  <c r="AB130" i="147" s="1"/>
  <c r="J123" i="174"/>
  <c r="AB124" i="147" s="1"/>
  <c r="J117" i="174"/>
  <c r="AB118" i="147" s="1"/>
  <c r="J111" i="174"/>
  <c r="AB112" i="147" s="1"/>
  <c r="J105" i="174"/>
  <c r="AB106" i="147" s="1"/>
  <c r="J99" i="174"/>
  <c r="AB100" i="147" s="1"/>
  <c r="J93" i="174"/>
  <c r="AB94" i="147" s="1"/>
  <c r="J87" i="174"/>
  <c r="AB88" i="147" s="1"/>
  <c r="J81" i="174"/>
  <c r="AB82" i="147" s="1"/>
  <c r="J75" i="174"/>
  <c r="AB76" i="147" s="1"/>
  <c r="J69" i="174"/>
  <c r="AB70" i="147" s="1"/>
  <c r="J63" i="174"/>
  <c r="AB64" i="147" s="1"/>
  <c r="J57" i="174"/>
  <c r="AB58" i="147" s="1"/>
  <c r="J51" i="174"/>
  <c r="AB52" i="147" s="1"/>
  <c r="J45" i="174"/>
  <c r="AB46" i="147" s="1"/>
  <c r="J39" i="174"/>
  <c r="AB40" i="147" s="1"/>
  <c r="J33" i="174"/>
  <c r="AB34" i="147" s="1"/>
  <c r="J27" i="174"/>
  <c r="AB28" i="147" s="1"/>
  <c r="J21" i="174"/>
  <c r="AB22" i="147" s="1"/>
  <c r="J15" i="174"/>
  <c r="AB16" i="147" s="1"/>
  <c r="J9" i="174"/>
  <c r="AB10" i="147" s="1"/>
  <c r="J69" i="248"/>
  <c r="J224" i="246"/>
  <c r="J102" i="246"/>
  <c r="J9" i="246"/>
  <c r="J244" i="244"/>
  <c r="J157" i="244"/>
  <c r="J71" i="244"/>
  <c r="J10" i="244"/>
  <c r="J272" i="242"/>
  <c r="J220" i="242"/>
  <c r="J168" i="242"/>
  <c r="J125" i="242"/>
  <c r="J83" i="242"/>
  <c r="J47" i="242"/>
  <c r="J11" i="242"/>
  <c r="J285" i="240"/>
  <c r="J249" i="240"/>
  <c r="J213" i="240"/>
  <c r="J177" i="240"/>
  <c r="J141" i="240"/>
  <c r="J117" i="240"/>
  <c r="J99" i="240"/>
  <c r="J87" i="240"/>
  <c r="J75" i="240"/>
  <c r="J63" i="240"/>
  <c r="J51" i="240"/>
  <c r="J39" i="240"/>
  <c r="J27" i="240"/>
  <c r="J15" i="240"/>
  <c r="J295" i="238"/>
  <c r="J283" i="238"/>
  <c r="J271" i="238"/>
  <c r="J259" i="238"/>
  <c r="J247" i="238"/>
  <c r="J235" i="238"/>
  <c r="J223" i="238"/>
  <c r="J211" i="238"/>
  <c r="J199" i="238"/>
  <c r="J187" i="238"/>
  <c r="J175" i="238"/>
  <c r="J163" i="238"/>
  <c r="J151" i="238"/>
  <c r="J139" i="238"/>
  <c r="J127" i="238"/>
  <c r="J115" i="238"/>
  <c r="J106" i="238"/>
  <c r="J100" i="238"/>
  <c r="J94" i="238"/>
  <c r="J88" i="238"/>
  <c r="J82" i="238"/>
  <c r="J76" i="238"/>
  <c r="J70" i="238"/>
  <c r="J64" i="238"/>
  <c r="J58" i="238"/>
  <c r="J52" i="238"/>
  <c r="J46" i="238"/>
  <c r="J40" i="238"/>
  <c r="J34" i="238"/>
  <c r="J28" i="238"/>
  <c r="J22" i="238"/>
  <c r="J16" i="238"/>
  <c r="J10" i="238"/>
  <c r="J4" i="238"/>
  <c r="J302" i="174"/>
  <c r="AB303" i="147" s="1"/>
  <c r="J296" i="174"/>
  <c r="AB297" i="147" s="1"/>
  <c r="J290" i="174"/>
  <c r="AB291" i="147" s="1"/>
  <c r="J284" i="174"/>
  <c r="AB285" i="147" s="1"/>
  <c r="J278" i="174"/>
  <c r="AB279" i="147" s="1"/>
  <c r="J272" i="174"/>
  <c r="AB273" i="147" s="1"/>
  <c r="J266" i="174"/>
  <c r="AB267" i="147" s="1"/>
  <c r="J260" i="174"/>
  <c r="AB261" i="147" s="1"/>
  <c r="J254" i="174"/>
  <c r="AB255" i="147" s="1"/>
  <c r="S40" i="147" s="1"/>
  <c r="T40" i="147" s="1"/>
  <c r="U40" i="147" s="1"/>
  <c r="J248" i="174"/>
  <c r="AB249" i="147" s="1"/>
  <c r="J242" i="174"/>
  <c r="AB243" i="147" s="1"/>
  <c r="J236" i="174"/>
  <c r="AB237" i="147" s="1"/>
  <c r="J230" i="174"/>
  <c r="AB231" i="147" s="1"/>
  <c r="J224" i="174"/>
  <c r="AB225" i="147" s="1"/>
  <c r="J218" i="174"/>
  <c r="AB219" i="147" s="1"/>
  <c r="J212" i="174"/>
  <c r="AB213" i="147" s="1"/>
  <c r="J206" i="174"/>
  <c r="AB207" i="147" s="1"/>
  <c r="J200" i="174"/>
  <c r="AB201" i="147" s="1"/>
  <c r="J194" i="174"/>
  <c r="AB195" i="147" s="1"/>
  <c r="J188" i="174"/>
  <c r="AB189" i="147" s="1"/>
  <c r="J182" i="174"/>
  <c r="AB183" i="147" s="1"/>
  <c r="J176" i="174"/>
  <c r="AB177" i="147" s="1"/>
  <c r="J170" i="174"/>
  <c r="AB171" i="147" s="1"/>
  <c r="J164" i="174"/>
  <c r="AB165" i="147" s="1"/>
  <c r="J158" i="174"/>
  <c r="AB159" i="147" s="1"/>
  <c r="J152" i="174"/>
  <c r="AB153" i="147" s="1"/>
  <c r="J146" i="174"/>
  <c r="AB147" i="147" s="1"/>
  <c r="J140" i="174"/>
  <c r="AB141" i="147" s="1"/>
  <c r="S44" i="147" s="1"/>
  <c r="T44" i="147" s="1"/>
  <c r="U44" i="147" s="1"/>
  <c r="J134" i="174"/>
  <c r="AB135" i="147" s="1"/>
  <c r="J128" i="174"/>
  <c r="AB129" i="147" s="1"/>
  <c r="J122" i="174"/>
  <c r="AB123" i="147" s="1"/>
  <c r="J116" i="174"/>
  <c r="AB117" i="147" s="1"/>
  <c r="J110" i="174"/>
  <c r="AB111" i="147" s="1"/>
  <c r="J104" i="174"/>
  <c r="AB105" i="147" s="1"/>
  <c r="J98" i="174"/>
  <c r="AB99" i="147" s="1"/>
  <c r="J92" i="174"/>
  <c r="AB93" i="147" s="1"/>
  <c r="J86" i="174"/>
  <c r="AB87" i="147" s="1"/>
  <c r="J80" i="174"/>
  <c r="AB81" i="147" s="1"/>
  <c r="J74" i="174"/>
  <c r="AB75" i="147" s="1"/>
  <c r="J68" i="174"/>
  <c r="AB69" i="147" s="1"/>
  <c r="J62" i="174"/>
  <c r="AB63" i="147" s="1"/>
  <c r="J56" i="174"/>
  <c r="AB57" i="147" s="1"/>
  <c r="J50" i="174"/>
  <c r="AB51" i="147" s="1"/>
  <c r="J44" i="174"/>
  <c r="AB45" i="147" s="1"/>
  <c r="J38" i="174"/>
  <c r="AB39" i="147" s="1"/>
  <c r="J32" i="174"/>
  <c r="AB33" i="147" s="1"/>
  <c r="J26" i="174"/>
  <c r="AB27" i="147" s="1"/>
  <c r="J20" i="174"/>
  <c r="AB21" i="147" s="1"/>
  <c r="J14" i="174"/>
  <c r="AB15" i="147" s="1"/>
  <c r="J8" i="174"/>
  <c r="AB9" i="147" s="1"/>
  <c r="J226" i="250"/>
  <c r="J15" i="248"/>
  <c r="J202" i="246"/>
  <c r="J84" i="246"/>
  <c r="J229" i="244"/>
  <c r="J143" i="244"/>
  <c r="J56" i="244"/>
  <c r="J263" i="242"/>
  <c r="J210" i="242"/>
  <c r="J161" i="242"/>
  <c r="J118" i="242"/>
  <c r="J77" i="242"/>
  <c r="J41" i="242"/>
  <c r="J5" i="242"/>
  <c r="J279" i="240"/>
  <c r="J243" i="240"/>
  <c r="J207" i="240"/>
  <c r="J171" i="240"/>
  <c r="J135" i="240"/>
  <c r="J113" i="240"/>
  <c r="J96" i="240"/>
  <c r="J84" i="240"/>
  <c r="J72" i="240"/>
  <c r="J60" i="240"/>
  <c r="J48" i="240"/>
  <c r="J36" i="240"/>
  <c r="J24" i="240"/>
  <c r="J12" i="240"/>
  <c r="J304" i="238"/>
  <c r="J292" i="238"/>
  <c r="J280" i="238"/>
  <c r="J268" i="238"/>
  <c r="J256" i="238"/>
  <c r="J244" i="238"/>
  <c r="J232" i="238"/>
  <c r="J220" i="238"/>
  <c r="J208" i="238"/>
  <c r="J196" i="238"/>
  <c r="J184" i="238"/>
  <c r="J172" i="238"/>
  <c r="J160" i="238"/>
  <c r="J148" i="238"/>
  <c r="J136" i="238"/>
  <c r="J124" i="238"/>
  <c r="J112" i="238"/>
  <c r="J105" i="238"/>
  <c r="J99" i="238"/>
  <c r="J93" i="238"/>
  <c r="J87" i="238"/>
  <c r="J81" i="238"/>
  <c r="J75" i="238"/>
  <c r="J69" i="238"/>
  <c r="J63" i="238"/>
  <c r="J57" i="238"/>
  <c r="J51" i="238"/>
  <c r="J45" i="238"/>
  <c r="J39" i="238"/>
  <c r="J33" i="238"/>
  <c r="J27" i="238"/>
  <c r="J21" i="238"/>
  <c r="J15" i="238"/>
  <c r="J9" i="238"/>
  <c r="J301" i="174"/>
  <c r="AB302" i="147" s="1"/>
  <c r="J295" i="174"/>
  <c r="AB296" i="147" s="1"/>
  <c r="J289" i="174"/>
  <c r="AB290" i="147" s="1"/>
  <c r="J283" i="174"/>
  <c r="AB284" i="147" s="1"/>
  <c r="J277" i="174"/>
  <c r="AB278" i="147" s="1"/>
  <c r="J271" i="174"/>
  <c r="AB272" i="147" s="1"/>
  <c r="J265" i="174"/>
  <c r="AB266" i="147" s="1"/>
  <c r="J259" i="174"/>
  <c r="AB260" i="147" s="1"/>
  <c r="J253" i="174"/>
  <c r="AB254" i="147" s="1"/>
  <c r="J247" i="174"/>
  <c r="AB248" i="147" s="1"/>
  <c r="J241" i="174"/>
  <c r="AB242" i="147" s="1"/>
  <c r="J235" i="174"/>
  <c r="AB236" i="147" s="1"/>
  <c r="J229" i="174"/>
  <c r="AB230" i="147" s="1"/>
  <c r="J223" i="174"/>
  <c r="AB224" i="147" s="1"/>
  <c r="J217" i="174"/>
  <c r="AB218" i="147" s="1"/>
  <c r="J211" i="174"/>
  <c r="AB212" i="147" s="1"/>
  <c r="J205" i="174"/>
  <c r="AB206" i="147" s="1"/>
  <c r="J199" i="174"/>
  <c r="AB200" i="147" s="1"/>
  <c r="J193" i="174"/>
  <c r="AB194" i="147" s="1"/>
  <c r="J187" i="174"/>
  <c r="AB188" i="147" s="1"/>
  <c r="J181" i="174"/>
  <c r="AB182" i="147" s="1"/>
  <c r="J175" i="174"/>
  <c r="AB176" i="147" s="1"/>
  <c r="J169" i="174"/>
  <c r="AB170" i="147" s="1"/>
  <c r="J163" i="174"/>
  <c r="AB164" i="147" s="1"/>
  <c r="J157" i="174"/>
  <c r="AB158" i="147" s="1"/>
  <c r="J151" i="174"/>
  <c r="AB152" i="147" s="1"/>
  <c r="J145" i="174"/>
  <c r="AB146" i="147" s="1"/>
  <c r="J139" i="174"/>
  <c r="AB140" i="147" s="1"/>
  <c r="J133" i="174"/>
  <c r="AB134" i="147" s="1"/>
  <c r="J127" i="174"/>
  <c r="AB128" i="147" s="1"/>
  <c r="J121" i="174"/>
  <c r="AB122" i="147" s="1"/>
  <c r="J115" i="174"/>
  <c r="AB116" i="147" s="1"/>
  <c r="J109" i="174"/>
  <c r="AB110" i="147" s="1"/>
  <c r="J103" i="174"/>
  <c r="AB104" i="147" s="1"/>
  <c r="J97" i="174"/>
  <c r="AB98" i="147" s="1"/>
  <c r="J91" i="174"/>
  <c r="AB92" i="147" s="1"/>
  <c r="J85" i="174"/>
  <c r="AB86" i="147" s="1"/>
  <c r="J79" i="174"/>
  <c r="AB80" i="147" s="1"/>
  <c r="J73" i="174"/>
  <c r="AB74" i="147" s="1"/>
  <c r="J67" i="174"/>
  <c r="AB68" i="147" s="1"/>
  <c r="J61" i="174"/>
  <c r="AB62" i="147" s="1"/>
  <c r="J55" i="174"/>
  <c r="AB56" i="147" s="1"/>
  <c r="J49" i="174"/>
  <c r="AB50" i="147" s="1"/>
  <c r="J43" i="174"/>
  <c r="AB44" i="147" s="1"/>
  <c r="J37" i="174"/>
  <c r="AB38" i="147" s="1"/>
  <c r="J31" i="174"/>
  <c r="AB32" i="147" s="1"/>
  <c r="J25" i="174"/>
  <c r="AB26" i="147" s="1"/>
  <c r="J19" i="174"/>
  <c r="AB20" i="147" s="1"/>
  <c r="J13" i="174"/>
  <c r="AB14" i="147" s="1"/>
  <c r="J7" i="174"/>
  <c r="AB8" i="147" s="1"/>
  <c r="J181" i="246"/>
  <c r="J67" i="246"/>
  <c r="J301" i="244"/>
  <c r="J215" i="244"/>
  <c r="J128" i="244"/>
  <c r="J44" i="244"/>
  <c r="J306" i="242"/>
  <c r="J254" i="242"/>
  <c r="J202" i="242"/>
  <c r="J154" i="242"/>
  <c r="J111" i="242"/>
  <c r="J71" i="242"/>
  <c r="J35" i="242"/>
  <c r="J273" i="240"/>
  <c r="J237" i="240"/>
  <c r="J201" i="240"/>
  <c r="J165" i="240"/>
  <c r="J129" i="240"/>
  <c r="J111" i="240"/>
  <c r="J95" i="240"/>
  <c r="J83" i="240"/>
  <c r="J71" i="240"/>
  <c r="J59" i="240"/>
  <c r="J47" i="240"/>
  <c r="J35" i="240"/>
  <c r="J23" i="240"/>
  <c r="J11" i="240"/>
  <c r="J303" i="238"/>
  <c r="J291" i="238"/>
  <c r="J279" i="238"/>
  <c r="J267" i="238"/>
  <c r="J255" i="238"/>
  <c r="J243" i="238"/>
  <c r="J231" i="238"/>
  <c r="J219" i="238"/>
  <c r="J207" i="238"/>
  <c r="J195" i="238"/>
  <c r="J183" i="238"/>
  <c r="J171" i="238"/>
  <c r="J159" i="238"/>
  <c r="J147" i="238"/>
  <c r="J135" i="238"/>
  <c r="J123" i="238"/>
  <c r="J111" i="238"/>
  <c r="J104" i="238"/>
  <c r="J98" i="238"/>
  <c r="J92" i="238"/>
  <c r="J86" i="238"/>
  <c r="J80" i="238"/>
  <c r="J74" i="238"/>
  <c r="J68" i="238"/>
  <c r="J62" i="238"/>
  <c r="J56" i="238"/>
  <c r="J50" i="238"/>
  <c r="J44" i="238"/>
  <c r="J38" i="238"/>
  <c r="J32" i="238"/>
  <c r="J26" i="238"/>
  <c r="J20" i="238"/>
  <c r="J14" i="238"/>
  <c r="J8" i="238"/>
  <c r="J306" i="174"/>
  <c r="AB307" i="147" s="1"/>
  <c r="J300" i="174"/>
  <c r="AB301" i="147" s="1"/>
  <c r="J294" i="174"/>
  <c r="AB295" i="147" s="1"/>
  <c r="J288" i="174"/>
  <c r="AB289" i="147" s="1"/>
  <c r="J282" i="174"/>
  <c r="AB283" i="147" s="1"/>
  <c r="J276" i="174"/>
  <c r="AB277" i="147" s="1"/>
  <c r="J270" i="174"/>
  <c r="AB271" i="147" s="1"/>
  <c r="J264" i="174"/>
  <c r="AB265" i="147" s="1"/>
  <c r="J258" i="174"/>
  <c r="AB259" i="147" s="1"/>
  <c r="J252" i="174"/>
  <c r="AB253" i="147" s="1"/>
  <c r="J246" i="174"/>
  <c r="AB247" i="147" s="1"/>
  <c r="J240" i="174"/>
  <c r="AB241" i="147" s="1"/>
  <c r="J234" i="174"/>
  <c r="AB235" i="147" s="1"/>
  <c r="J228" i="174"/>
  <c r="AB229" i="147" s="1"/>
  <c r="J222" i="174"/>
  <c r="AB223" i="147" s="1"/>
  <c r="J216" i="174"/>
  <c r="AB217" i="147" s="1"/>
  <c r="J210" i="174"/>
  <c r="AB211" i="147" s="1"/>
  <c r="J204" i="174"/>
  <c r="AB205" i="147" s="1"/>
  <c r="J198" i="174"/>
  <c r="AB199" i="147" s="1"/>
  <c r="J192" i="174"/>
  <c r="AB193" i="147" s="1"/>
  <c r="J186" i="174"/>
  <c r="AB187" i="147" s="1"/>
  <c r="J180" i="174"/>
  <c r="AB181" i="147" s="1"/>
  <c r="J174" i="174"/>
  <c r="AB175" i="147" s="1"/>
  <c r="J168" i="174"/>
  <c r="AB169" i="147" s="1"/>
  <c r="J162" i="174"/>
  <c r="AB163" i="147" s="1"/>
  <c r="J156" i="174"/>
  <c r="AB157" i="147" s="1"/>
  <c r="J150" i="174"/>
  <c r="AB151" i="147" s="1"/>
  <c r="J144" i="174"/>
  <c r="AB145" i="147" s="1"/>
  <c r="J138" i="174"/>
  <c r="AB139" i="147" s="1"/>
  <c r="J132" i="174"/>
  <c r="AB133" i="147" s="1"/>
  <c r="J126" i="174"/>
  <c r="AB127" i="147" s="1"/>
  <c r="J120" i="174"/>
  <c r="AB121" i="147" s="1"/>
  <c r="J114" i="174"/>
  <c r="AB115" i="147" s="1"/>
  <c r="J108" i="174"/>
  <c r="AB109" i="147" s="1"/>
  <c r="J102" i="174"/>
  <c r="AB103" i="147" s="1"/>
  <c r="J96" i="174"/>
  <c r="AB97" i="147" s="1"/>
  <c r="J90" i="174"/>
  <c r="AB91" i="147" s="1"/>
  <c r="J84" i="174"/>
  <c r="AB85" i="147" s="1"/>
  <c r="J78" i="174"/>
  <c r="AB79" i="147" s="1"/>
  <c r="J72" i="174"/>
  <c r="AB73" i="147" s="1"/>
  <c r="J66" i="174"/>
  <c r="AB67" i="147" s="1"/>
  <c r="J60" i="174"/>
  <c r="AB61" i="147" s="1"/>
  <c r="J54" i="174"/>
  <c r="AB55" i="147" s="1"/>
  <c r="J48" i="174"/>
  <c r="AB49" i="147" s="1"/>
  <c r="J42" i="174"/>
  <c r="AB43" i="147" s="1"/>
  <c r="J36" i="174"/>
  <c r="AB37" i="147" s="1"/>
  <c r="J30" i="174"/>
  <c r="AB31" i="147" s="1"/>
  <c r="J24" i="174"/>
  <c r="AB25" i="147" s="1"/>
  <c r="J18" i="174"/>
  <c r="AB19" i="147" s="1"/>
  <c r="J12" i="174"/>
  <c r="AB13" i="147" s="1"/>
  <c r="J6" i="174"/>
  <c r="AB7" i="147" s="1"/>
  <c r="J289" i="246"/>
  <c r="J114" i="244"/>
  <c r="J147" i="242"/>
  <c r="J267" i="240"/>
  <c r="J93" i="240"/>
  <c r="J21" i="240"/>
  <c r="J265" i="238"/>
  <c r="J193" i="238"/>
  <c r="J121" i="238"/>
  <c r="J79" i="238"/>
  <c r="J43" i="238"/>
  <c r="J7" i="238"/>
  <c r="J281" i="174"/>
  <c r="AB282" i="147" s="1"/>
  <c r="J245" i="174"/>
  <c r="AB246" i="147" s="1"/>
  <c r="J209" i="174"/>
  <c r="AB210" i="147" s="1"/>
  <c r="J173" i="174"/>
  <c r="AB174" i="147" s="1"/>
  <c r="J137" i="174"/>
  <c r="AB138" i="147" s="1"/>
  <c r="J101" i="174"/>
  <c r="AB102" i="147" s="1"/>
  <c r="J65" i="174"/>
  <c r="AB66" i="147" s="1"/>
  <c r="J29" i="174"/>
  <c r="AB30" i="147" s="1"/>
  <c r="J159" i="246"/>
  <c r="J35" i="244"/>
  <c r="J104" i="242"/>
  <c r="J231" i="240"/>
  <c r="J81" i="240"/>
  <c r="J9" i="240"/>
  <c r="J253" i="238"/>
  <c r="J181" i="238"/>
  <c r="J109" i="238"/>
  <c r="J73" i="238"/>
  <c r="J37" i="238"/>
  <c r="J275" i="174"/>
  <c r="AB276" i="147" s="1"/>
  <c r="J239" i="174"/>
  <c r="AB240" i="147" s="1"/>
  <c r="J203" i="174"/>
  <c r="AB204" i="147" s="1"/>
  <c r="J167" i="174"/>
  <c r="AB168" i="147" s="1"/>
  <c r="J131" i="174"/>
  <c r="AB132" i="147" s="1"/>
  <c r="J95" i="174"/>
  <c r="AB96" i="147" s="1"/>
  <c r="J59" i="174"/>
  <c r="AB60" i="147" s="1"/>
  <c r="J23" i="174"/>
  <c r="AB24" i="147" s="1"/>
  <c r="J52" i="246"/>
  <c r="J65" i="242"/>
  <c r="J195" i="240"/>
  <c r="J69" i="240"/>
  <c r="J241" i="238"/>
  <c r="J169" i="238"/>
  <c r="J103" i="238"/>
  <c r="J67" i="238"/>
  <c r="J31" i="238"/>
  <c r="J305" i="174"/>
  <c r="AB306" i="147" s="1"/>
  <c r="J269" i="174"/>
  <c r="AB270" i="147" s="1"/>
  <c r="J233" i="174"/>
  <c r="AB234" i="147" s="1"/>
  <c r="J197" i="174"/>
  <c r="AB198" i="147" s="1"/>
  <c r="J161" i="174"/>
  <c r="AB162" i="147" s="1"/>
  <c r="J125" i="174"/>
  <c r="AB126" i="147" s="1"/>
  <c r="J89" i="174"/>
  <c r="AB90" i="147" s="1"/>
  <c r="J53" i="174"/>
  <c r="AB54" i="147" s="1"/>
  <c r="J17" i="174"/>
  <c r="AB18" i="147" s="1"/>
  <c r="J297" i="242"/>
  <c r="J29" i="242"/>
  <c r="J159" i="240"/>
  <c r="J57" i="240"/>
  <c r="J301" i="238"/>
  <c r="J229" i="238"/>
  <c r="J157" i="238"/>
  <c r="J97" i="238"/>
  <c r="J61" i="238"/>
  <c r="J25" i="238"/>
  <c r="J299" i="174"/>
  <c r="AB300" i="147" s="1"/>
  <c r="J263" i="174"/>
  <c r="AB264" i="147" s="1"/>
  <c r="J227" i="174"/>
  <c r="AB228" i="147" s="1"/>
  <c r="J191" i="174"/>
  <c r="AB192" i="147" s="1"/>
  <c r="J155" i="174"/>
  <c r="AB156" i="147" s="1"/>
  <c r="J119" i="174"/>
  <c r="AB120" i="147" s="1"/>
  <c r="J83" i="174"/>
  <c r="AB84" i="147" s="1"/>
  <c r="J47" i="174"/>
  <c r="AB48" i="147" s="1"/>
  <c r="J11" i="174"/>
  <c r="AB12" i="147" s="1"/>
  <c r="J294" i="248"/>
  <c r="J287" i="244"/>
  <c r="J245" i="242"/>
  <c r="J125" i="240"/>
  <c r="J45" i="240"/>
  <c r="J289" i="238"/>
  <c r="J217" i="238"/>
  <c r="J145" i="238"/>
  <c r="J91" i="238"/>
  <c r="J55" i="238"/>
  <c r="J19" i="238"/>
  <c r="J293" i="174"/>
  <c r="AB294" i="147" s="1"/>
  <c r="J257" i="174"/>
  <c r="AB258" i="147" s="1"/>
  <c r="J221" i="174"/>
  <c r="AB222" i="147" s="1"/>
  <c r="J185" i="174"/>
  <c r="AB186" i="147" s="1"/>
  <c r="J149" i="174"/>
  <c r="AB150" i="147" s="1"/>
  <c r="J113" i="174"/>
  <c r="AB114" i="147" s="1"/>
  <c r="J77" i="174"/>
  <c r="AB78" i="147" s="1"/>
  <c r="J41" i="174"/>
  <c r="AB42" i="147" s="1"/>
  <c r="J5" i="174"/>
  <c r="AB6" i="147" s="1"/>
  <c r="J200" i="244"/>
  <c r="J33" i="240"/>
  <c r="J49" i="238"/>
  <c r="J179" i="174"/>
  <c r="AB180" i="147" s="1"/>
  <c r="J13" i="238"/>
  <c r="J143" i="174"/>
  <c r="AB144" i="147" s="1"/>
  <c r="J194" i="242"/>
  <c r="J277" i="238"/>
  <c r="J107" i="174"/>
  <c r="AB108" i="147" s="1"/>
  <c r="J205" i="238"/>
  <c r="J287" i="174"/>
  <c r="AB288" i="147" s="1"/>
  <c r="J71" i="174"/>
  <c r="AB72" i="147" s="1"/>
  <c r="J303" i="240"/>
  <c r="J133" i="238"/>
  <c r="J251" i="174"/>
  <c r="AB252" i="147" s="1"/>
  <c r="J35" i="174"/>
  <c r="AB36" i="147" s="1"/>
  <c r="J215" i="174"/>
  <c r="AB216" i="147" s="1"/>
  <c r="J107" i="240"/>
  <c r="J85" i="238"/>
  <c r="K321" i="174" a="1"/>
  <c r="K321" i="174" s="1"/>
  <c r="I5" i="177" s="1"/>
  <c r="K316" i="174" a="1"/>
  <c r="K316" i="174" s="1"/>
  <c r="E5" i="177" s="1"/>
  <c r="K321" i="184"/>
  <c r="K323" i="184" s="1"/>
  <c r="K316" i="184"/>
  <c r="K318" i="184" s="1"/>
  <c r="O14" i="71"/>
  <c r="O4" i="174"/>
  <c r="J5" i="184"/>
  <c r="AB6" i="183" s="1"/>
  <c r="J11" i="184"/>
  <c r="AB12" i="183" s="1"/>
  <c r="J17" i="184"/>
  <c r="J23" i="184"/>
  <c r="J29" i="184"/>
  <c r="AB30" i="183" s="1"/>
  <c r="J35" i="184"/>
  <c r="AB36" i="183" s="1"/>
  <c r="J41" i="184"/>
  <c r="AB42" i="183" s="1"/>
  <c r="J47" i="184"/>
  <c r="AB48" i="183" s="1"/>
  <c r="J53" i="184"/>
  <c r="AB54" i="183" s="1"/>
  <c r="J59" i="184"/>
  <c r="J65" i="184"/>
  <c r="J71" i="184"/>
  <c r="AB72" i="183" s="1"/>
  <c r="J77" i="184"/>
  <c r="AB78" i="183" s="1"/>
  <c r="J83" i="184"/>
  <c r="AB84" i="183" s="1"/>
  <c r="J89" i="184"/>
  <c r="AB90" i="183" s="1"/>
  <c r="J95" i="184"/>
  <c r="AB96" i="183" s="1"/>
  <c r="J101" i="184"/>
  <c r="AB102" i="183" s="1"/>
  <c r="J107" i="184"/>
  <c r="AB108" i="183" s="1"/>
  <c r="J113" i="184"/>
  <c r="AB114" i="183" s="1"/>
  <c r="J119" i="184"/>
  <c r="AB120" i="183" s="1"/>
  <c r="J125" i="184"/>
  <c r="J131" i="184"/>
  <c r="AB132" i="183" s="1"/>
  <c r="J137" i="184"/>
  <c r="J143" i="184"/>
  <c r="J149" i="184"/>
  <c r="AB150" i="183" s="1"/>
  <c r="J155" i="184"/>
  <c r="AB156" i="183" s="1"/>
  <c r="J161" i="184"/>
  <c r="AB162" i="183" s="1"/>
  <c r="J167" i="184"/>
  <c r="AB168" i="183" s="1"/>
  <c r="J173" i="184"/>
  <c r="AB174" i="183" s="1"/>
  <c r="J179" i="184"/>
  <c r="AB180" i="183" s="1"/>
  <c r="J185" i="184"/>
  <c r="AB186" i="183" s="1"/>
  <c r="J191" i="184"/>
  <c r="AB192" i="183" s="1"/>
  <c r="J197" i="184"/>
  <c r="AB198" i="183" s="1"/>
  <c r="J203" i="184"/>
  <c r="AB204" i="183" s="1"/>
  <c r="J209" i="184"/>
  <c r="AB210" i="183" s="1"/>
  <c r="J215" i="184"/>
  <c r="AB216" i="183" s="1"/>
  <c r="J221" i="184"/>
  <c r="AB222" i="183" s="1"/>
  <c r="J227" i="184"/>
  <c r="AB228" i="183" s="1"/>
  <c r="J233" i="184"/>
  <c r="AB234" i="183" s="1"/>
  <c r="J239" i="184"/>
  <c r="AB240" i="183" s="1"/>
  <c r="J245" i="184"/>
  <c r="AB246" i="183" s="1"/>
  <c r="J251" i="184"/>
  <c r="AB252" i="183" s="1"/>
  <c r="J257" i="184"/>
  <c r="AB258" i="183" s="1"/>
  <c r="J263" i="184"/>
  <c r="AB264" i="183" s="1"/>
  <c r="J269" i="184"/>
  <c r="AB270" i="183" s="1"/>
  <c r="J275" i="184"/>
  <c r="AB276" i="183" s="1"/>
  <c r="J281" i="184"/>
  <c r="AB282" i="183" s="1"/>
  <c r="J287" i="184"/>
  <c r="AB288" i="183" s="1"/>
  <c r="J293" i="184"/>
  <c r="AB294" i="183" s="1"/>
  <c r="J299" i="184"/>
  <c r="AB300" i="183" s="1"/>
  <c r="J305" i="184"/>
  <c r="AB306" i="183" s="1"/>
  <c r="J165" i="184"/>
  <c r="AB166" i="183" s="1"/>
  <c r="J207" i="184"/>
  <c r="AB208" i="183" s="1"/>
  <c r="J243" i="184"/>
  <c r="AB244" i="183" s="1"/>
  <c r="J279" i="184"/>
  <c r="AB280" i="183" s="1"/>
  <c r="J6" i="184"/>
  <c r="AB7" i="183" s="1"/>
  <c r="J12" i="184"/>
  <c r="J18" i="184"/>
  <c r="AB19" i="183" s="1"/>
  <c r="J24" i="184"/>
  <c r="AB25" i="183" s="1"/>
  <c r="J30" i="184"/>
  <c r="AB31" i="183" s="1"/>
  <c r="J36" i="184"/>
  <c r="AB37" i="183" s="1"/>
  <c r="J42" i="184"/>
  <c r="AB43" i="183" s="1"/>
  <c r="J48" i="184"/>
  <c r="J54" i="184"/>
  <c r="J60" i="184"/>
  <c r="AB61" i="183" s="1"/>
  <c r="J66" i="184"/>
  <c r="AB67" i="183" s="1"/>
  <c r="J72" i="184"/>
  <c r="AB73" i="183" s="1"/>
  <c r="J78" i="184"/>
  <c r="AB79" i="183" s="1"/>
  <c r="J84" i="184"/>
  <c r="AB85" i="183" s="1"/>
  <c r="J90" i="184"/>
  <c r="AB91" i="183" s="1"/>
  <c r="J96" i="184"/>
  <c r="J102" i="184"/>
  <c r="AB103" i="183" s="1"/>
  <c r="J108" i="184"/>
  <c r="AB109" i="183" s="1"/>
  <c r="J114" i="184"/>
  <c r="AB115" i="183" s="1"/>
  <c r="J120" i="184"/>
  <c r="AB121" i="183" s="1"/>
  <c r="J126" i="184"/>
  <c r="J132" i="184"/>
  <c r="J138" i="184"/>
  <c r="AB139" i="183" s="1"/>
  <c r="J144" i="184"/>
  <c r="AB145" i="183" s="1"/>
  <c r="J150" i="184"/>
  <c r="AB151" i="183" s="1"/>
  <c r="J156" i="184"/>
  <c r="AB157" i="183" s="1"/>
  <c r="J162" i="184"/>
  <c r="AB163" i="183" s="1"/>
  <c r="J168" i="184"/>
  <c r="AB169" i="183" s="1"/>
  <c r="J174" i="184"/>
  <c r="AB175" i="183" s="1"/>
  <c r="J180" i="184"/>
  <c r="AB181" i="183" s="1"/>
  <c r="J186" i="184"/>
  <c r="AB187" i="183" s="1"/>
  <c r="J192" i="184"/>
  <c r="AB193" i="183" s="1"/>
  <c r="J198" i="184"/>
  <c r="AB199" i="183" s="1"/>
  <c r="J204" i="184"/>
  <c r="AB205" i="183" s="1"/>
  <c r="J210" i="184"/>
  <c r="AB211" i="183" s="1"/>
  <c r="J216" i="184"/>
  <c r="AB217" i="183" s="1"/>
  <c r="J222" i="184"/>
  <c r="AB223" i="183" s="1"/>
  <c r="J228" i="184"/>
  <c r="AB229" i="183" s="1"/>
  <c r="J234" i="184"/>
  <c r="AB235" i="183" s="1"/>
  <c r="J240" i="184"/>
  <c r="AB241" i="183" s="1"/>
  <c r="J246" i="184"/>
  <c r="AB247" i="183" s="1"/>
  <c r="J252" i="184"/>
  <c r="AB253" i="183" s="1"/>
  <c r="J258" i="184"/>
  <c r="AB259" i="183" s="1"/>
  <c r="J264" i="184"/>
  <c r="AB265" i="183" s="1"/>
  <c r="J270" i="184"/>
  <c r="AB271" i="183" s="1"/>
  <c r="J276" i="184"/>
  <c r="AB277" i="183" s="1"/>
  <c r="J282" i="184"/>
  <c r="AB283" i="183" s="1"/>
  <c r="J288" i="184"/>
  <c r="AB289" i="183" s="1"/>
  <c r="J294" i="184"/>
  <c r="AB295" i="183" s="1"/>
  <c r="J300" i="184"/>
  <c r="AB301" i="183" s="1"/>
  <c r="J306" i="184"/>
  <c r="AB307" i="183" s="1"/>
  <c r="J153" i="184"/>
  <c r="J183" i="184"/>
  <c r="AB184" i="183" s="1"/>
  <c r="J213" i="184"/>
  <c r="AB214" i="183" s="1"/>
  <c r="J237" i="184"/>
  <c r="AB238" i="183" s="1"/>
  <c r="J261" i="184"/>
  <c r="AB262" i="183" s="1"/>
  <c r="J291" i="184"/>
  <c r="AB292" i="183" s="1"/>
  <c r="J7" i="184"/>
  <c r="J13" i="184"/>
  <c r="AB14" i="183" s="1"/>
  <c r="J19" i="184"/>
  <c r="AB20" i="183" s="1"/>
  <c r="J25" i="184"/>
  <c r="AB26" i="183" s="1"/>
  <c r="J31" i="184"/>
  <c r="AB32" i="183" s="1"/>
  <c r="J37" i="184"/>
  <c r="AB38" i="183" s="1"/>
  <c r="J43" i="184"/>
  <c r="AB44" i="183" s="1"/>
  <c r="J49" i="184"/>
  <c r="J55" i="184"/>
  <c r="AB56" i="183" s="1"/>
  <c r="J61" i="184"/>
  <c r="AB62" i="183" s="1"/>
  <c r="J67" i="184"/>
  <c r="AB68" i="183" s="1"/>
  <c r="J73" i="184"/>
  <c r="AB74" i="183" s="1"/>
  <c r="J79" i="184"/>
  <c r="J85" i="184"/>
  <c r="AB86" i="183" s="1"/>
  <c r="J91" i="184"/>
  <c r="AB92" i="183" s="1"/>
  <c r="J97" i="184"/>
  <c r="AB98" i="183" s="1"/>
  <c r="J103" i="184"/>
  <c r="AB104" i="183" s="1"/>
  <c r="J109" i="184"/>
  <c r="J115" i="184"/>
  <c r="AB116" i="183" s="1"/>
  <c r="J121" i="184"/>
  <c r="J127" i="184"/>
  <c r="J133" i="184"/>
  <c r="AB134" i="183" s="1"/>
  <c r="J139" i="184"/>
  <c r="AB140" i="183" s="1"/>
  <c r="J145" i="184"/>
  <c r="AB146" i="183" s="1"/>
  <c r="J151" i="184"/>
  <c r="AB152" i="183" s="1"/>
  <c r="J157" i="184"/>
  <c r="J163" i="184"/>
  <c r="AB164" i="183" s="1"/>
  <c r="J169" i="184"/>
  <c r="AB170" i="183" s="1"/>
  <c r="J175" i="184"/>
  <c r="AB176" i="183" s="1"/>
  <c r="J181" i="184"/>
  <c r="AB182" i="183" s="1"/>
  <c r="J187" i="184"/>
  <c r="AB188" i="183" s="1"/>
  <c r="J193" i="184"/>
  <c r="AB194" i="183" s="1"/>
  <c r="J199" i="184"/>
  <c r="AB200" i="183" s="1"/>
  <c r="J205" i="184"/>
  <c r="AB206" i="183" s="1"/>
  <c r="J211" i="184"/>
  <c r="AB212" i="183" s="1"/>
  <c r="J217" i="184"/>
  <c r="AB218" i="183" s="1"/>
  <c r="J223" i="184"/>
  <c r="AB224" i="183" s="1"/>
  <c r="J229" i="184"/>
  <c r="AB230" i="183" s="1"/>
  <c r="J235" i="184"/>
  <c r="AB236" i="183" s="1"/>
  <c r="J241" i="184"/>
  <c r="AB242" i="183" s="1"/>
  <c r="J247" i="184"/>
  <c r="AB248" i="183" s="1"/>
  <c r="J253" i="184"/>
  <c r="AB254" i="183" s="1"/>
  <c r="J259" i="184"/>
  <c r="AB260" i="183" s="1"/>
  <c r="J265" i="184"/>
  <c r="AB266" i="183" s="1"/>
  <c r="J271" i="184"/>
  <c r="AB272" i="183" s="1"/>
  <c r="J277" i="184"/>
  <c r="AB278" i="183" s="1"/>
  <c r="J283" i="184"/>
  <c r="AB284" i="183" s="1"/>
  <c r="J289" i="184"/>
  <c r="AB290" i="183" s="1"/>
  <c r="J295" i="184"/>
  <c r="AB296" i="183" s="1"/>
  <c r="J301" i="184"/>
  <c r="AB302" i="183" s="1"/>
  <c r="J4" i="184"/>
  <c r="AB5" i="183" s="1"/>
  <c r="J147" i="184"/>
  <c r="AB148" i="183" s="1"/>
  <c r="J177" i="184"/>
  <c r="AB178" i="183" s="1"/>
  <c r="J201" i="184"/>
  <c r="AB202" i="183" s="1"/>
  <c r="J231" i="184"/>
  <c r="AB232" i="183" s="1"/>
  <c r="J255" i="184"/>
  <c r="AB256" i="183" s="1"/>
  <c r="J285" i="184"/>
  <c r="AB286" i="183" s="1"/>
  <c r="J303" i="184"/>
  <c r="AB304" i="183" s="1"/>
  <c r="J8" i="184"/>
  <c r="AB9" i="183" s="1"/>
  <c r="J14" i="184"/>
  <c r="AB15" i="183" s="1"/>
  <c r="J20" i="184"/>
  <c r="AB21" i="183" s="1"/>
  <c r="J26" i="184"/>
  <c r="AB27" i="183" s="1"/>
  <c r="J32" i="184"/>
  <c r="J38" i="184"/>
  <c r="AB39" i="183" s="1"/>
  <c r="J44" i="184"/>
  <c r="J50" i="184"/>
  <c r="AB51" i="183" s="1"/>
  <c r="J56" i="184"/>
  <c r="AB57" i="183" s="1"/>
  <c r="J62" i="184"/>
  <c r="AB63" i="183" s="1"/>
  <c r="J68" i="184"/>
  <c r="AB69" i="183" s="1"/>
  <c r="J74" i="184"/>
  <c r="AB75" i="183" s="1"/>
  <c r="J80" i="184"/>
  <c r="J86" i="184"/>
  <c r="AB87" i="183" s="1"/>
  <c r="J92" i="184"/>
  <c r="AB93" i="183" s="1"/>
  <c r="J98" i="184"/>
  <c r="AB99" i="183" s="1"/>
  <c r="J104" i="184"/>
  <c r="AB105" i="183" s="1"/>
  <c r="J110" i="184"/>
  <c r="J116" i="184"/>
  <c r="J122" i="184"/>
  <c r="AB123" i="183" s="1"/>
  <c r="J128" i="184"/>
  <c r="AB129" i="183" s="1"/>
  <c r="J134" i="184"/>
  <c r="AB135" i="183" s="1"/>
  <c r="J140" i="184"/>
  <c r="AB141" i="183" s="1"/>
  <c r="J146" i="184"/>
  <c r="AB147" i="183" s="1"/>
  <c r="J152" i="184"/>
  <c r="AB153" i="183" s="1"/>
  <c r="J158" i="184"/>
  <c r="J164" i="184"/>
  <c r="AB165" i="183" s="1"/>
  <c r="J170" i="184"/>
  <c r="AB171" i="183" s="1"/>
  <c r="J176" i="184"/>
  <c r="AB177" i="183" s="1"/>
  <c r="J182" i="184"/>
  <c r="AB183" i="183" s="1"/>
  <c r="J188" i="184"/>
  <c r="AB189" i="183" s="1"/>
  <c r="J194" i="184"/>
  <c r="AB195" i="183" s="1"/>
  <c r="J200" i="184"/>
  <c r="AB201" i="183" s="1"/>
  <c r="J206" i="184"/>
  <c r="AB207" i="183" s="1"/>
  <c r="J212" i="184"/>
  <c r="AB213" i="183" s="1"/>
  <c r="J218" i="184"/>
  <c r="AB219" i="183" s="1"/>
  <c r="J224" i="184"/>
  <c r="AB225" i="183" s="1"/>
  <c r="J230" i="184"/>
  <c r="AB231" i="183" s="1"/>
  <c r="J236" i="184"/>
  <c r="AB237" i="183" s="1"/>
  <c r="J242" i="184"/>
  <c r="AB243" i="183" s="1"/>
  <c r="J248" i="184"/>
  <c r="AB249" i="183" s="1"/>
  <c r="J254" i="184"/>
  <c r="AB255" i="183" s="1"/>
  <c r="J260" i="184"/>
  <c r="AB261" i="183" s="1"/>
  <c r="J266" i="184"/>
  <c r="AB267" i="183" s="1"/>
  <c r="J272" i="184"/>
  <c r="AB273" i="183" s="1"/>
  <c r="J278" i="184"/>
  <c r="AB279" i="183" s="1"/>
  <c r="J284" i="184"/>
  <c r="AB285" i="183" s="1"/>
  <c r="J290" i="184"/>
  <c r="AB291" i="183" s="1"/>
  <c r="J296" i="184"/>
  <c r="AB297" i="183" s="1"/>
  <c r="J302" i="184"/>
  <c r="AB303" i="183" s="1"/>
  <c r="J219" i="184"/>
  <c r="AB220" i="183" s="1"/>
  <c r="J9" i="184"/>
  <c r="AB10" i="183" s="1"/>
  <c r="J15" i="184"/>
  <c r="AB16" i="183" s="1"/>
  <c r="J21" i="184"/>
  <c r="AB22" i="183" s="1"/>
  <c r="J27" i="184"/>
  <c r="AB28" i="183" s="1"/>
  <c r="J33" i="184"/>
  <c r="J39" i="184"/>
  <c r="J45" i="184"/>
  <c r="AB46" i="183" s="1"/>
  <c r="J51" i="184"/>
  <c r="AB52" i="183" s="1"/>
  <c r="J57" i="184"/>
  <c r="AB58" i="183" s="1"/>
  <c r="J63" i="184"/>
  <c r="J69" i="184"/>
  <c r="AB70" i="183" s="1"/>
  <c r="J75" i="184"/>
  <c r="J81" i="184"/>
  <c r="J87" i="184"/>
  <c r="AB88" i="183" s="1"/>
  <c r="J93" i="184"/>
  <c r="AB94" i="183" s="1"/>
  <c r="J99" i="184"/>
  <c r="AB100" i="183" s="1"/>
  <c r="J105" i="184"/>
  <c r="J111" i="184"/>
  <c r="J117" i="184"/>
  <c r="AB118" i="183" s="1"/>
  <c r="J123" i="184"/>
  <c r="AB124" i="183" s="1"/>
  <c r="J129" i="184"/>
  <c r="AB130" i="183" s="1"/>
  <c r="J135" i="184"/>
  <c r="AB136" i="183" s="1"/>
  <c r="J141" i="184"/>
  <c r="J171" i="184"/>
  <c r="AB172" i="183" s="1"/>
  <c r="J189" i="184"/>
  <c r="AB190" i="183" s="1"/>
  <c r="J267" i="184"/>
  <c r="AB268" i="183" s="1"/>
  <c r="J10" i="184"/>
  <c r="AB11" i="183" s="1"/>
  <c r="J16" i="184"/>
  <c r="J22" i="184"/>
  <c r="AB23" i="183" s="1"/>
  <c r="J28" i="184"/>
  <c r="J34" i="184"/>
  <c r="AB35" i="183" s="1"/>
  <c r="J40" i="184"/>
  <c r="AB41" i="183" s="1"/>
  <c r="J46" i="184"/>
  <c r="AB47" i="183" s="1"/>
  <c r="J52" i="184"/>
  <c r="AB53" i="183" s="1"/>
  <c r="J58" i="184"/>
  <c r="AB59" i="183" s="1"/>
  <c r="J64" i="184"/>
  <c r="J70" i="184"/>
  <c r="J76" i="184"/>
  <c r="AB77" i="183" s="1"/>
  <c r="J82" i="184"/>
  <c r="AB83" i="183" s="1"/>
  <c r="J88" i="184"/>
  <c r="AB89" i="183" s="1"/>
  <c r="J94" i="184"/>
  <c r="AB95" i="183" s="1"/>
  <c r="J100" i="184"/>
  <c r="J106" i="184"/>
  <c r="AB107" i="183" s="1"/>
  <c r="J112" i="184"/>
  <c r="AB113" i="183" s="1"/>
  <c r="J118" i="184"/>
  <c r="AB119" i="183" s="1"/>
  <c r="J124" i="184"/>
  <c r="AB125" i="183" s="1"/>
  <c r="J130" i="184"/>
  <c r="AB131" i="183" s="1"/>
  <c r="J136" i="184"/>
  <c r="AB137" i="183" s="1"/>
  <c r="J142" i="184"/>
  <c r="J148" i="184"/>
  <c r="J154" i="184"/>
  <c r="AB155" i="183" s="1"/>
  <c r="J160" i="184"/>
  <c r="AB161" i="183" s="1"/>
  <c r="J166" i="184"/>
  <c r="AB167" i="183" s="1"/>
  <c r="J172" i="184"/>
  <c r="AB173" i="183" s="1"/>
  <c r="J178" i="184"/>
  <c r="AB179" i="183" s="1"/>
  <c r="J184" i="184"/>
  <c r="AB185" i="183" s="1"/>
  <c r="J190" i="184"/>
  <c r="AB191" i="183" s="1"/>
  <c r="J196" i="184"/>
  <c r="AB197" i="183" s="1"/>
  <c r="J202" i="184"/>
  <c r="AB203" i="183" s="1"/>
  <c r="J208" i="184"/>
  <c r="AB209" i="183" s="1"/>
  <c r="J214" i="184"/>
  <c r="AB215" i="183" s="1"/>
  <c r="J220" i="184"/>
  <c r="AB221" i="183" s="1"/>
  <c r="J226" i="184"/>
  <c r="AB227" i="183" s="1"/>
  <c r="J232" i="184"/>
  <c r="AB233" i="183" s="1"/>
  <c r="J238" i="184"/>
  <c r="AB239" i="183" s="1"/>
  <c r="J244" i="184"/>
  <c r="AB245" i="183" s="1"/>
  <c r="J250" i="184"/>
  <c r="AB251" i="183" s="1"/>
  <c r="J256" i="184"/>
  <c r="AB257" i="183" s="1"/>
  <c r="J262" i="184"/>
  <c r="AB263" i="183" s="1"/>
  <c r="J268" i="184"/>
  <c r="AB269" i="183" s="1"/>
  <c r="J274" i="184"/>
  <c r="AB275" i="183" s="1"/>
  <c r="J280" i="184"/>
  <c r="AB281" i="183" s="1"/>
  <c r="J286" i="184"/>
  <c r="AB287" i="183" s="1"/>
  <c r="J292" i="184"/>
  <c r="AB293" i="183" s="1"/>
  <c r="J298" i="184"/>
  <c r="AB299" i="183" s="1"/>
  <c r="J304" i="184"/>
  <c r="AB305" i="183" s="1"/>
  <c r="J159" i="184"/>
  <c r="J195" i="184"/>
  <c r="AB196" i="183" s="1"/>
  <c r="J225" i="184"/>
  <c r="AB226" i="183" s="1"/>
  <c r="J249" i="184"/>
  <c r="AB250" i="183" s="1"/>
  <c r="J273" i="184"/>
  <c r="AB274" i="183" s="1"/>
  <c r="J297" i="184"/>
  <c r="AB298" i="183" s="1"/>
  <c r="O14" i="70"/>
  <c r="W15" i="237" s="1"/>
  <c r="X15" i="237" s="1"/>
  <c r="J15" i="237" s="1"/>
  <c r="K15" i="237" s="1"/>
  <c r="H5" i="47"/>
  <c r="O85" i="238" l="1"/>
  <c r="AB86" i="239"/>
  <c r="K85" i="238"/>
  <c r="AB304" i="241"/>
  <c r="O303" i="240"/>
  <c r="K303" i="240"/>
  <c r="AB195" i="243"/>
  <c r="O194" i="242"/>
  <c r="K194" i="242"/>
  <c r="O200" i="244"/>
  <c r="AB201" i="245"/>
  <c r="K200" i="244"/>
  <c r="AB92" i="239"/>
  <c r="O91" i="238"/>
  <c r="K91" i="238"/>
  <c r="AB246" i="243"/>
  <c r="O245" i="242"/>
  <c r="K245" i="242"/>
  <c r="O107" i="240"/>
  <c r="AB108" i="241"/>
  <c r="K107" i="240"/>
  <c r="AB146" i="239"/>
  <c r="O145" i="238"/>
  <c r="K145" i="238"/>
  <c r="O287" i="244"/>
  <c r="AB288" i="245"/>
  <c r="K287" i="244"/>
  <c r="O61" i="238"/>
  <c r="AB62" i="239"/>
  <c r="K61" i="238"/>
  <c r="AB160" i="241"/>
  <c r="O159" i="240"/>
  <c r="K159" i="240"/>
  <c r="AB32" i="239"/>
  <c r="O31" i="238"/>
  <c r="K31" i="238"/>
  <c r="O195" i="240"/>
  <c r="AB196" i="241"/>
  <c r="K195" i="240"/>
  <c r="AB74" i="239"/>
  <c r="O73" i="238"/>
  <c r="K73" i="238"/>
  <c r="O231" i="240"/>
  <c r="AB232" i="241"/>
  <c r="K231" i="240"/>
  <c r="O7" i="238"/>
  <c r="AB8" i="239"/>
  <c r="K7" i="238"/>
  <c r="AB22" i="241"/>
  <c r="O21" i="240"/>
  <c r="K21" i="240"/>
  <c r="O26" i="238"/>
  <c r="AB27" i="239"/>
  <c r="K26" i="238"/>
  <c r="O62" i="238"/>
  <c r="AB63" i="239"/>
  <c r="K62" i="238"/>
  <c r="AB99" i="239"/>
  <c r="O98" i="238"/>
  <c r="K98" i="238"/>
  <c r="O159" i="238"/>
  <c r="AB160" i="239"/>
  <c r="K159" i="238"/>
  <c r="AB232" i="239"/>
  <c r="O231" i="238"/>
  <c r="K231" i="238"/>
  <c r="AB304" i="239"/>
  <c r="O303" i="238"/>
  <c r="K303" i="238"/>
  <c r="O71" i="240"/>
  <c r="AB72" i="241"/>
  <c r="K71" i="240"/>
  <c r="O201" i="240"/>
  <c r="AB202" i="241"/>
  <c r="K201" i="240"/>
  <c r="AB155" i="243"/>
  <c r="O154" i="242"/>
  <c r="K154" i="242"/>
  <c r="O215" i="244"/>
  <c r="AB216" i="245"/>
  <c r="K215" i="244"/>
  <c r="AB10" i="239"/>
  <c r="O9" i="238"/>
  <c r="K9" i="238"/>
  <c r="O45" i="238"/>
  <c r="AB46" i="239"/>
  <c r="K45" i="238"/>
  <c r="O81" i="238"/>
  <c r="AB82" i="239"/>
  <c r="K81" i="238"/>
  <c r="O124" i="238"/>
  <c r="AB125" i="239"/>
  <c r="K124" i="238"/>
  <c r="AB197" i="239"/>
  <c r="O196" i="238"/>
  <c r="K196" i="238"/>
  <c r="O268" i="238"/>
  <c r="AB269" i="239"/>
  <c r="K268" i="238"/>
  <c r="AB37" i="241"/>
  <c r="O36" i="240"/>
  <c r="K36" i="240"/>
  <c r="AB114" i="241"/>
  <c r="O113" i="240"/>
  <c r="K113" i="240"/>
  <c r="AB6" i="243"/>
  <c r="O5" i="242"/>
  <c r="K5" i="242"/>
  <c r="AB264" i="243"/>
  <c r="O263" i="242"/>
  <c r="K263" i="242"/>
  <c r="AB16" i="249"/>
  <c r="O15" i="248"/>
  <c r="K15" i="248"/>
  <c r="S10" i="147"/>
  <c r="T10" i="147" s="1"/>
  <c r="U10" i="147" s="1"/>
  <c r="S9" i="147"/>
  <c r="T9" i="147" s="1"/>
  <c r="U9" i="147" s="1"/>
  <c r="S45" i="147"/>
  <c r="T45" i="147" s="1"/>
  <c r="U45" i="147" s="1"/>
  <c r="S82" i="147"/>
  <c r="T82" i="147" s="1"/>
  <c r="U82" i="147" s="1"/>
  <c r="S47" i="147"/>
  <c r="T47" i="147" s="1"/>
  <c r="U47" i="147" s="1"/>
  <c r="S145" i="147"/>
  <c r="T145" i="147" s="1"/>
  <c r="U145" i="147" s="1"/>
  <c r="S46" i="147"/>
  <c r="T46" i="147" s="1"/>
  <c r="U46" i="147" s="1"/>
  <c r="S80" i="147"/>
  <c r="T80" i="147" s="1"/>
  <c r="U80" i="147" s="1"/>
  <c r="S84" i="147"/>
  <c r="T84" i="147" s="1"/>
  <c r="U84" i="147" s="1"/>
  <c r="S11" i="147"/>
  <c r="T11" i="147" s="1"/>
  <c r="U11" i="147" s="1"/>
  <c r="S81" i="147"/>
  <c r="T81" i="147" s="1"/>
  <c r="U81" i="147" s="1"/>
  <c r="S48" i="147"/>
  <c r="T48" i="147" s="1"/>
  <c r="U48" i="147" s="1"/>
  <c r="S8" i="147"/>
  <c r="T8" i="147" s="1"/>
  <c r="U8" i="147" s="1"/>
  <c r="S83" i="147"/>
  <c r="T83" i="147" s="1"/>
  <c r="U83" i="147" s="1"/>
  <c r="S12" i="147"/>
  <c r="T12" i="147" s="1"/>
  <c r="U12" i="147" s="1"/>
  <c r="AB17" i="239"/>
  <c r="O16" i="238"/>
  <c r="K16" i="238"/>
  <c r="O52" i="238"/>
  <c r="AB53" i="239"/>
  <c r="K52" i="238"/>
  <c r="AB89" i="239"/>
  <c r="O88" i="238"/>
  <c r="K88" i="238"/>
  <c r="AB140" i="239"/>
  <c r="O139" i="238"/>
  <c r="K139" i="238"/>
  <c r="AB212" i="239"/>
  <c r="O211" i="238"/>
  <c r="K211" i="238"/>
  <c r="AB284" i="239"/>
  <c r="O283" i="238"/>
  <c r="K283" i="238"/>
  <c r="AB64" i="241"/>
  <c r="O63" i="240"/>
  <c r="K63" i="240"/>
  <c r="AB178" i="241"/>
  <c r="O177" i="240"/>
  <c r="K177" i="240"/>
  <c r="AB84" i="243"/>
  <c r="O83" i="242"/>
  <c r="K83" i="242"/>
  <c r="AB72" i="245"/>
  <c r="O71" i="244"/>
  <c r="K71" i="244"/>
  <c r="AB70" i="249"/>
  <c r="O69" i="248"/>
  <c r="K69" i="248"/>
  <c r="AB24" i="239"/>
  <c r="O23" i="238"/>
  <c r="K23" i="238"/>
  <c r="AB60" i="239"/>
  <c r="O59" i="238"/>
  <c r="K59" i="238"/>
  <c r="O95" i="238"/>
  <c r="AB96" i="239"/>
  <c r="K95" i="238"/>
  <c r="AB154" i="239"/>
  <c r="O153" i="238"/>
  <c r="K153" i="238"/>
  <c r="AB226" i="239"/>
  <c r="O225" i="238"/>
  <c r="K225" i="238"/>
  <c r="AB298" i="239"/>
  <c r="O297" i="238"/>
  <c r="K297" i="238"/>
  <c r="AB66" i="241"/>
  <c r="O65" i="240"/>
  <c r="K65" i="240"/>
  <c r="AB184" i="241"/>
  <c r="O183" i="240"/>
  <c r="K183" i="240"/>
  <c r="AB90" i="243"/>
  <c r="O89" i="242"/>
  <c r="K89" i="242"/>
  <c r="O85" i="244"/>
  <c r="AB86" i="245"/>
  <c r="K85" i="244"/>
  <c r="AB124" i="249"/>
  <c r="O123" i="248"/>
  <c r="K123" i="248"/>
  <c r="S158" i="147"/>
  <c r="T158" i="147" s="1"/>
  <c r="U158" i="147" s="1"/>
  <c r="S156" i="147"/>
  <c r="T156" i="147" s="1"/>
  <c r="U156" i="147" s="1"/>
  <c r="S149" i="147"/>
  <c r="T149" i="147" s="1"/>
  <c r="U149" i="147" s="1"/>
  <c r="S124" i="147"/>
  <c r="T124" i="147" s="1"/>
  <c r="U124" i="147" s="1"/>
  <c r="S150" i="147"/>
  <c r="T150" i="147" s="1"/>
  <c r="U150" i="147" s="1"/>
  <c r="S134" i="147"/>
  <c r="T134" i="147" s="1"/>
  <c r="U134" i="147" s="1"/>
  <c r="S154" i="147"/>
  <c r="T154" i="147" s="1"/>
  <c r="U154" i="147" s="1"/>
  <c r="S131" i="147"/>
  <c r="T131" i="147" s="1"/>
  <c r="U131" i="147" s="1"/>
  <c r="S148" i="147"/>
  <c r="T148" i="147" s="1"/>
  <c r="U148" i="147" s="1"/>
  <c r="S153" i="147"/>
  <c r="T153" i="147" s="1"/>
  <c r="U153" i="147" s="1"/>
  <c r="S73" i="147"/>
  <c r="T73" i="147" s="1"/>
  <c r="U73" i="147" s="1"/>
  <c r="S163" i="147"/>
  <c r="T163" i="147" s="1"/>
  <c r="U163" i="147" s="1"/>
  <c r="S127" i="147"/>
  <c r="T127" i="147" s="1"/>
  <c r="U127" i="147" s="1"/>
  <c r="S155" i="147"/>
  <c r="T155" i="147" s="1"/>
  <c r="U155" i="147" s="1"/>
  <c r="S30" i="147"/>
  <c r="T30" i="147" s="1"/>
  <c r="U30" i="147" s="1"/>
  <c r="S39" i="147"/>
  <c r="T39" i="147" s="1"/>
  <c r="U39" i="147" s="1"/>
  <c r="S41" i="147"/>
  <c r="T41" i="147" s="1"/>
  <c r="U41" i="147" s="1"/>
  <c r="S103" i="147"/>
  <c r="T103" i="147" s="1"/>
  <c r="U103" i="147" s="1"/>
  <c r="S37" i="147"/>
  <c r="T37" i="147" s="1"/>
  <c r="U37" i="147" s="1"/>
  <c r="S110" i="147"/>
  <c r="T110" i="147" s="1"/>
  <c r="U110" i="147" s="1"/>
  <c r="S72" i="147"/>
  <c r="T72" i="147" s="1"/>
  <c r="U72" i="147" s="1"/>
  <c r="S36" i="147"/>
  <c r="T36" i="147" s="1"/>
  <c r="U36" i="147" s="1"/>
  <c r="S111" i="147"/>
  <c r="T111" i="147" s="1"/>
  <c r="U111" i="147" s="1"/>
  <c r="S147" i="147"/>
  <c r="T147" i="147" s="1"/>
  <c r="U147" i="147" s="1"/>
  <c r="S125" i="147"/>
  <c r="T125" i="147" s="1"/>
  <c r="U125" i="147" s="1"/>
  <c r="AB19" i="239"/>
  <c r="O18" i="238"/>
  <c r="K18" i="238"/>
  <c r="O54" i="238"/>
  <c r="AB55" i="239"/>
  <c r="K54" i="238"/>
  <c r="AB91" i="239"/>
  <c r="O90" i="238"/>
  <c r="K90" i="238"/>
  <c r="O142" i="238"/>
  <c r="AB143" i="239"/>
  <c r="K142" i="238"/>
  <c r="O214" i="238"/>
  <c r="AB215" i="239"/>
  <c r="K214" i="238"/>
  <c r="AB287" i="239"/>
  <c r="O286" i="238"/>
  <c r="K286" i="238"/>
  <c r="AB55" i="241"/>
  <c r="O54" i="240"/>
  <c r="K54" i="240"/>
  <c r="AB154" i="241"/>
  <c r="O153" i="240"/>
  <c r="K153" i="240"/>
  <c r="AB60" i="243"/>
  <c r="O59" i="242"/>
  <c r="K59" i="242"/>
  <c r="O26" i="244"/>
  <c r="AB27" i="245"/>
  <c r="K26" i="244"/>
  <c r="O267" i="246"/>
  <c r="AB268" i="247"/>
  <c r="K267" i="246"/>
  <c r="O134" i="238"/>
  <c r="AB135" i="239"/>
  <c r="K134" i="238"/>
  <c r="AB171" i="239"/>
  <c r="O170" i="238"/>
  <c r="K170" i="238"/>
  <c r="AB207" i="239"/>
  <c r="O206" i="238"/>
  <c r="K206" i="238"/>
  <c r="AB243" i="239"/>
  <c r="O242" i="238"/>
  <c r="K242" i="238"/>
  <c r="O278" i="238"/>
  <c r="AB279" i="239"/>
  <c r="K278" i="238"/>
  <c r="AB11" i="241"/>
  <c r="S92" i="241" s="1"/>
  <c r="T92" i="241" s="1"/>
  <c r="U92" i="241" s="1"/>
  <c r="O10" i="240"/>
  <c r="K10" i="240"/>
  <c r="AB47" i="241"/>
  <c r="O46" i="240"/>
  <c r="K46" i="240"/>
  <c r="O82" i="240"/>
  <c r="AB83" i="241"/>
  <c r="K82" i="240"/>
  <c r="AB119" i="241"/>
  <c r="O118" i="240"/>
  <c r="K118" i="240"/>
  <c r="AB155" i="241"/>
  <c r="O154" i="240"/>
  <c r="K154" i="240"/>
  <c r="O190" i="240"/>
  <c r="AB191" i="241"/>
  <c r="K190" i="240"/>
  <c r="O226" i="240"/>
  <c r="AB227" i="241"/>
  <c r="K226" i="240"/>
  <c r="O262" i="240"/>
  <c r="AB263" i="241"/>
  <c r="K262" i="240"/>
  <c r="O298" i="240"/>
  <c r="AB299" i="241"/>
  <c r="K298" i="240"/>
  <c r="AB31" i="243"/>
  <c r="O30" i="242"/>
  <c r="K30" i="242"/>
  <c r="AB67" i="243"/>
  <c r="O66" i="242"/>
  <c r="K66" i="242"/>
  <c r="AB106" i="243"/>
  <c r="O105" i="242"/>
  <c r="K105" i="242"/>
  <c r="O148" i="242"/>
  <c r="AB149" i="243"/>
  <c r="K148" i="242"/>
  <c r="O195" i="242"/>
  <c r="AB196" i="243"/>
  <c r="K195" i="242"/>
  <c r="AB247" i="243"/>
  <c r="O246" i="242"/>
  <c r="K246" i="242"/>
  <c r="AB300" i="243"/>
  <c r="O299" i="242"/>
  <c r="K299" i="242"/>
  <c r="AB60" i="245"/>
  <c r="O59" i="244"/>
  <c r="K59" i="244"/>
  <c r="AB146" i="245"/>
  <c r="O145" i="244"/>
  <c r="K145" i="244"/>
  <c r="O232" i="244"/>
  <c r="AB233" i="245"/>
  <c r="K232" i="244"/>
  <c r="AB13" i="247"/>
  <c r="O12" i="246"/>
  <c r="K12" i="246"/>
  <c r="O105" i="246"/>
  <c r="AB106" i="247"/>
  <c r="K105" i="246"/>
  <c r="AB228" i="247"/>
  <c r="O227" i="246"/>
  <c r="K227" i="246"/>
  <c r="AB133" i="249"/>
  <c r="O132" i="248"/>
  <c r="K132" i="248"/>
  <c r="AB156" i="241"/>
  <c r="O155" i="240"/>
  <c r="K155" i="240"/>
  <c r="O191" i="240"/>
  <c r="AB192" i="241"/>
  <c r="K191" i="240"/>
  <c r="O227" i="240"/>
  <c r="AB228" i="241"/>
  <c r="K227" i="240"/>
  <c r="O263" i="240"/>
  <c r="AB264" i="241"/>
  <c r="K263" i="240"/>
  <c r="O299" i="240"/>
  <c r="AB300" i="241"/>
  <c r="K299" i="240"/>
  <c r="AB32" i="243"/>
  <c r="O31" i="242"/>
  <c r="K31" i="242"/>
  <c r="AB68" i="243"/>
  <c r="O67" i="242"/>
  <c r="K67" i="242"/>
  <c r="AB107" i="243"/>
  <c r="O106" i="242"/>
  <c r="K106" i="242"/>
  <c r="AB150" i="243"/>
  <c r="O149" i="242"/>
  <c r="K149" i="242"/>
  <c r="AB197" i="243"/>
  <c r="O196" i="242"/>
  <c r="K196" i="242"/>
  <c r="O249" i="242"/>
  <c r="AB250" i="243"/>
  <c r="K249" i="242"/>
  <c r="AB301" i="243"/>
  <c r="O300" i="242"/>
  <c r="K300" i="242"/>
  <c r="AB48" i="245"/>
  <c r="O47" i="244"/>
  <c r="K47" i="244"/>
  <c r="O133" i="244"/>
  <c r="AB134" i="245"/>
  <c r="K133" i="244"/>
  <c r="AB221" i="245"/>
  <c r="O220" i="244"/>
  <c r="K220" i="244"/>
  <c r="AB307" i="245"/>
  <c r="O306" i="244"/>
  <c r="K306" i="244"/>
  <c r="AB91" i="247"/>
  <c r="O90" i="246"/>
  <c r="K90" i="246"/>
  <c r="O209" i="246"/>
  <c r="AB210" i="247"/>
  <c r="K209" i="246"/>
  <c r="AB88" i="249"/>
  <c r="O87" i="248"/>
  <c r="K87" i="248"/>
  <c r="AB109" i="241"/>
  <c r="O108" i="240"/>
  <c r="K108" i="240"/>
  <c r="AB145" i="241"/>
  <c r="O144" i="240"/>
  <c r="K144" i="240"/>
  <c r="O180" i="240"/>
  <c r="AB181" i="241"/>
  <c r="K180" i="240"/>
  <c r="AB217" i="241"/>
  <c r="O216" i="240"/>
  <c r="K216" i="240"/>
  <c r="O252" i="240"/>
  <c r="AB253" i="241"/>
  <c r="K252" i="240"/>
  <c r="O288" i="240"/>
  <c r="AB289" i="241"/>
  <c r="K288" i="240"/>
  <c r="AB21" i="243"/>
  <c r="O20" i="242"/>
  <c r="K20" i="242"/>
  <c r="AB57" i="243"/>
  <c r="O56" i="242"/>
  <c r="K56" i="242"/>
  <c r="O93" i="242"/>
  <c r="AB94" i="243"/>
  <c r="K93" i="242"/>
  <c r="O136" i="242"/>
  <c r="AB137" i="243"/>
  <c r="K136" i="242"/>
  <c r="AB181" i="243"/>
  <c r="O180" i="242"/>
  <c r="K180" i="242"/>
  <c r="O232" i="242"/>
  <c r="AB233" i="243"/>
  <c r="K232" i="242"/>
  <c r="AB286" i="243"/>
  <c r="O285" i="242"/>
  <c r="K285" i="242"/>
  <c r="AB32" i="245"/>
  <c r="O31" i="244"/>
  <c r="K31" i="244"/>
  <c r="O107" i="244"/>
  <c r="AB108" i="245"/>
  <c r="K107" i="244"/>
  <c r="AB194" i="245"/>
  <c r="O193" i="244"/>
  <c r="K193" i="244"/>
  <c r="AB281" i="245"/>
  <c r="O280" i="244"/>
  <c r="K280" i="244"/>
  <c r="O75" i="246"/>
  <c r="AB76" i="247"/>
  <c r="K75" i="246"/>
  <c r="AB192" i="247"/>
  <c r="O191" i="246"/>
  <c r="K191" i="246"/>
  <c r="AB43" i="249"/>
  <c r="O42" i="248"/>
  <c r="K42" i="248"/>
  <c r="O119" i="238"/>
  <c r="AB120" i="239"/>
  <c r="K119" i="238"/>
  <c r="O155" i="238"/>
  <c r="AB156" i="239"/>
  <c r="K155" i="238"/>
  <c r="AB192" i="239"/>
  <c r="O191" i="238"/>
  <c r="K191" i="238"/>
  <c r="O227" i="238"/>
  <c r="AB228" i="239"/>
  <c r="K227" i="238"/>
  <c r="AB264" i="239"/>
  <c r="O263" i="238"/>
  <c r="K263" i="238"/>
  <c r="O299" i="238"/>
  <c r="AB300" i="239"/>
  <c r="K299" i="238"/>
  <c r="O31" i="240"/>
  <c r="AB32" i="241"/>
  <c r="K31" i="240"/>
  <c r="O67" i="240"/>
  <c r="AB68" i="241"/>
  <c r="K67" i="240"/>
  <c r="AB104" i="241"/>
  <c r="O103" i="240"/>
  <c r="K103" i="240"/>
  <c r="O139" i="240"/>
  <c r="AB140" i="241"/>
  <c r="K139" i="240"/>
  <c r="AB176" i="241"/>
  <c r="O175" i="240"/>
  <c r="K175" i="240"/>
  <c r="AB212" i="241"/>
  <c r="O211" i="240"/>
  <c r="K211" i="240"/>
  <c r="O247" i="240"/>
  <c r="AB248" i="241"/>
  <c r="K247" i="240"/>
  <c r="O283" i="240"/>
  <c r="AB284" i="241"/>
  <c r="K283" i="240"/>
  <c r="O21" i="242"/>
  <c r="AB22" i="243"/>
  <c r="K21" i="242"/>
  <c r="AB58" i="243"/>
  <c r="O57" i="242"/>
  <c r="K57" i="242"/>
  <c r="AB95" i="243"/>
  <c r="O94" i="242"/>
  <c r="K94" i="242"/>
  <c r="AB138" i="243"/>
  <c r="O137" i="242"/>
  <c r="K137" i="242"/>
  <c r="AB183" i="243"/>
  <c r="O182" i="242"/>
  <c r="K182" i="242"/>
  <c r="AB235" i="243"/>
  <c r="O234" i="242"/>
  <c r="K234" i="242"/>
  <c r="AB287" i="243"/>
  <c r="O286" i="242"/>
  <c r="K286" i="242"/>
  <c r="O32" i="244"/>
  <c r="AB33" i="245"/>
  <c r="K32" i="244"/>
  <c r="O109" i="244"/>
  <c r="AB110" i="245"/>
  <c r="K109" i="244"/>
  <c r="O196" i="244"/>
  <c r="AB197" i="245"/>
  <c r="K196" i="244"/>
  <c r="O282" i="244"/>
  <c r="AB283" i="245"/>
  <c r="K282" i="244"/>
  <c r="AB63" i="247"/>
  <c r="O62" i="246"/>
  <c r="K62" i="246"/>
  <c r="AB174" i="247"/>
  <c r="O173" i="246"/>
  <c r="K173" i="246"/>
  <c r="AB52" i="249"/>
  <c r="O51" i="248"/>
  <c r="K51" i="248"/>
  <c r="AB115" i="239"/>
  <c r="O114" i="238"/>
  <c r="K114" i="238"/>
  <c r="AB151" i="239"/>
  <c r="O150" i="238"/>
  <c r="K150" i="238"/>
  <c r="AB187" i="239"/>
  <c r="O186" i="238"/>
  <c r="K186" i="238"/>
  <c r="AB223" i="239"/>
  <c r="O222" i="238"/>
  <c r="K222" i="238"/>
  <c r="O258" i="238"/>
  <c r="AB259" i="239"/>
  <c r="K258" i="238"/>
  <c r="AB295" i="239"/>
  <c r="O294" i="238"/>
  <c r="K294" i="238"/>
  <c r="AB27" i="241"/>
  <c r="O26" i="240"/>
  <c r="K26" i="240"/>
  <c r="AB63" i="241"/>
  <c r="O62" i="240"/>
  <c r="K62" i="240"/>
  <c r="O98" i="240"/>
  <c r="AB99" i="241"/>
  <c r="K98" i="240"/>
  <c r="AB135" i="241"/>
  <c r="O134" i="240"/>
  <c r="K134" i="240"/>
  <c r="AB171" i="241"/>
  <c r="O170" i="240"/>
  <c r="K170" i="240"/>
  <c r="AB207" i="241"/>
  <c r="O206" i="240"/>
  <c r="K206" i="240"/>
  <c r="O242" i="240"/>
  <c r="AB243" i="241"/>
  <c r="K242" i="240"/>
  <c r="O278" i="240"/>
  <c r="AB279" i="241"/>
  <c r="K278" i="240"/>
  <c r="AB11" i="243"/>
  <c r="O10" i="242"/>
  <c r="K10" i="242"/>
  <c r="AB47" i="243"/>
  <c r="O46" i="242"/>
  <c r="K46" i="242"/>
  <c r="O82" i="242"/>
  <c r="AB83" i="243"/>
  <c r="K82" i="242"/>
  <c r="AB125" i="243"/>
  <c r="O124" i="242"/>
  <c r="K124" i="242"/>
  <c r="AB168" i="243"/>
  <c r="O167" i="242"/>
  <c r="K167" i="242"/>
  <c r="O218" i="242"/>
  <c r="AB219" i="243"/>
  <c r="K218" i="242"/>
  <c r="AB271" i="243"/>
  <c r="O270" i="242"/>
  <c r="K270" i="242"/>
  <c r="O17" i="244"/>
  <c r="AB18" i="245"/>
  <c r="K17" i="244"/>
  <c r="O83" i="244"/>
  <c r="AB84" i="245"/>
  <c r="K83" i="244"/>
  <c r="O169" i="244"/>
  <c r="AB170" i="245"/>
  <c r="K169" i="244"/>
  <c r="O256" i="244"/>
  <c r="AB257" i="245"/>
  <c r="S17" i="245" s="1"/>
  <c r="T17" i="245" s="1"/>
  <c r="U17" i="245" s="1"/>
  <c r="K256" i="244"/>
  <c r="O36" i="246"/>
  <c r="AB37" i="247"/>
  <c r="K36" i="246"/>
  <c r="O135" i="246"/>
  <c r="AB136" i="247"/>
  <c r="K135" i="246"/>
  <c r="AB264" i="247"/>
  <c r="O263" i="246"/>
  <c r="K263" i="246"/>
  <c r="O276" i="248"/>
  <c r="AB277" i="249"/>
  <c r="K276" i="248"/>
  <c r="AB83" i="245"/>
  <c r="O82" i="244"/>
  <c r="K82" i="244"/>
  <c r="O125" i="244"/>
  <c r="AB126" i="245"/>
  <c r="K125" i="244"/>
  <c r="O168" i="244"/>
  <c r="AB169" i="245"/>
  <c r="K168" i="244"/>
  <c r="AB212" i="245"/>
  <c r="O211" i="244"/>
  <c r="K211" i="244"/>
  <c r="AB255" i="245"/>
  <c r="O254" i="244"/>
  <c r="K254" i="244"/>
  <c r="AB299" i="245"/>
  <c r="O298" i="244"/>
  <c r="K298" i="244"/>
  <c r="O37" i="246"/>
  <c r="AB38" i="247"/>
  <c r="K37" i="246"/>
  <c r="O82" i="246"/>
  <c r="AB83" i="247"/>
  <c r="K82" i="246"/>
  <c r="O136" i="246"/>
  <c r="AB137" i="247"/>
  <c r="K136" i="246"/>
  <c r="AB201" i="247"/>
  <c r="O200" i="246"/>
  <c r="K200" i="246"/>
  <c r="O265" i="246"/>
  <c r="AB266" i="247"/>
  <c r="K265" i="246"/>
  <c r="AB68" i="249"/>
  <c r="O67" i="248"/>
  <c r="K67" i="248"/>
  <c r="AB254" i="249"/>
  <c r="O253" i="248"/>
  <c r="K253" i="248"/>
  <c r="O237" i="252"/>
  <c r="K237" i="252"/>
  <c r="O118" i="250"/>
  <c r="K118" i="250"/>
  <c r="AB49" i="245"/>
  <c r="O48" i="244"/>
  <c r="K48" i="244"/>
  <c r="O91" i="244"/>
  <c r="AB92" i="245"/>
  <c r="K91" i="244"/>
  <c r="O134" i="244"/>
  <c r="AB135" i="245"/>
  <c r="K134" i="244"/>
  <c r="O178" i="244"/>
  <c r="AB179" i="245"/>
  <c r="K178" i="244"/>
  <c r="O221" i="244"/>
  <c r="AB222" i="245"/>
  <c r="K221" i="244"/>
  <c r="AB265" i="245"/>
  <c r="O264" i="244"/>
  <c r="K264" i="244"/>
  <c r="AB11" i="247"/>
  <c r="O10" i="246"/>
  <c r="K10" i="246"/>
  <c r="O54" i="246"/>
  <c r="AB55" i="247"/>
  <c r="K54" i="246"/>
  <c r="AB104" i="247"/>
  <c r="O103" i="246"/>
  <c r="K103" i="246"/>
  <c r="AB161" i="247"/>
  <c r="O160" i="246"/>
  <c r="K160" i="246"/>
  <c r="AB226" i="247"/>
  <c r="O225" i="246"/>
  <c r="K225" i="246"/>
  <c r="AB291" i="247"/>
  <c r="O290" i="246"/>
  <c r="K290" i="246"/>
  <c r="O130" i="248"/>
  <c r="AB131" i="249"/>
  <c r="K130" i="248"/>
  <c r="O75" i="250"/>
  <c r="K75" i="250"/>
  <c r="O80" i="250"/>
  <c r="K80" i="250"/>
  <c r="AB92" i="243"/>
  <c r="O91" i="242"/>
  <c r="K91" i="242"/>
  <c r="AB128" i="243"/>
  <c r="O127" i="242"/>
  <c r="K127" i="242"/>
  <c r="O163" i="242"/>
  <c r="AB164" i="243"/>
  <c r="K163" i="242"/>
  <c r="O204" i="242"/>
  <c r="AB205" i="243"/>
  <c r="K204" i="242"/>
  <c r="O248" i="242"/>
  <c r="AB249" i="243"/>
  <c r="K248" i="242"/>
  <c r="O291" i="242"/>
  <c r="AB292" i="243"/>
  <c r="K291" i="242"/>
  <c r="AB30" i="245"/>
  <c r="O29" i="244"/>
  <c r="K29" i="244"/>
  <c r="AB73" i="245"/>
  <c r="O72" i="244"/>
  <c r="K72" i="244"/>
  <c r="AB116" i="245"/>
  <c r="O115" i="244"/>
  <c r="K115" i="244"/>
  <c r="AB159" i="245"/>
  <c r="O158" i="244"/>
  <c r="K158" i="244"/>
  <c r="O202" i="244"/>
  <c r="AB203" i="245"/>
  <c r="K202" i="244"/>
  <c r="O245" i="244"/>
  <c r="AB246" i="245"/>
  <c r="K245" i="244"/>
  <c r="AB289" i="245"/>
  <c r="O288" i="244"/>
  <c r="K288" i="244"/>
  <c r="AB28" i="247"/>
  <c r="O27" i="246"/>
  <c r="K27" i="246"/>
  <c r="AB71" i="247"/>
  <c r="O70" i="246"/>
  <c r="K70" i="246"/>
  <c r="AB125" i="247"/>
  <c r="O124" i="246"/>
  <c r="K124" i="246"/>
  <c r="AB186" i="247"/>
  <c r="O185" i="246"/>
  <c r="K185" i="246"/>
  <c r="O250" i="246"/>
  <c r="AB251" i="247"/>
  <c r="K250" i="246"/>
  <c r="AB32" i="249"/>
  <c r="O31" i="248"/>
  <c r="K31" i="248"/>
  <c r="O193" i="248"/>
  <c r="AB194" i="249"/>
  <c r="K193" i="248"/>
  <c r="O220" i="250"/>
  <c r="K220" i="250"/>
  <c r="O181" i="242"/>
  <c r="AB182" i="243"/>
  <c r="K181" i="242"/>
  <c r="AB218" i="243"/>
  <c r="O217" i="242"/>
  <c r="K217" i="242"/>
  <c r="AB254" i="243"/>
  <c r="O253" i="242"/>
  <c r="K253" i="242"/>
  <c r="AB290" i="243"/>
  <c r="O289" i="242"/>
  <c r="K289" i="242"/>
  <c r="O27" i="244"/>
  <c r="AB28" i="245"/>
  <c r="K27" i="244"/>
  <c r="O63" i="244"/>
  <c r="AB64" i="245"/>
  <c r="K63" i="244"/>
  <c r="AB100" i="245"/>
  <c r="O99" i="244"/>
  <c r="K99" i="244"/>
  <c r="O135" i="244"/>
  <c r="AB136" i="245"/>
  <c r="K135" i="244"/>
  <c r="AB172" i="245"/>
  <c r="O171" i="244"/>
  <c r="K171" i="244"/>
  <c r="AB208" i="245"/>
  <c r="O207" i="244"/>
  <c r="K207" i="244"/>
  <c r="O243" i="244"/>
  <c r="AB244" i="245"/>
  <c r="K243" i="244"/>
  <c r="AB280" i="245"/>
  <c r="O279" i="244"/>
  <c r="K279" i="244"/>
  <c r="AB12" i="247"/>
  <c r="O11" i="246"/>
  <c r="K11" i="246"/>
  <c r="AB48" i="247"/>
  <c r="O47" i="246"/>
  <c r="K47" i="246"/>
  <c r="O83" i="246"/>
  <c r="AB84" i="247"/>
  <c r="K83" i="246"/>
  <c r="O119" i="246"/>
  <c r="AB120" i="247"/>
  <c r="K119" i="246"/>
  <c r="AB159" i="247"/>
  <c r="O158" i="246"/>
  <c r="K158" i="246"/>
  <c r="O201" i="246"/>
  <c r="AB202" i="247"/>
  <c r="K201" i="246"/>
  <c r="AB245" i="247"/>
  <c r="O244" i="246"/>
  <c r="K244" i="246"/>
  <c r="AB288" i="247"/>
  <c r="O287" i="246"/>
  <c r="K287" i="246"/>
  <c r="AB35" i="249"/>
  <c r="O34" i="248"/>
  <c r="K34" i="248"/>
  <c r="O88" i="248"/>
  <c r="AB89" i="249"/>
  <c r="K88" i="248"/>
  <c r="O142" i="248"/>
  <c r="AB143" i="249"/>
  <c r="K142" i="248"/>
  <c r="AB197" i="249"/>
  <c r="O196" i="248"/>
  <c r="K196" i="248"/>
  <c r="AB296" i="249"/>
  <c r="O295" i="248"/>
  <c r="K295" i="248"/>
  <c r="O99" i="250"/>
  <c r="K99" i="250"/>
  <c r="O227" i="250"/>
  <c r="K227" i="250"/>
  <c r="O193" i="252"/>
  <c r="K193" i="252"/>
  <c r="O304" i="246"/>
  <c r="AB305" i="247"/>
  <c r="K304" i="246"/>
  <c r="O54" i="248"/>
  <c r="AB55" i="249"/>
  <c r="K54" i="248"/>
  <c r="O108" i="248"/>
  <c r="AB109" i="249"/>
  <c r="K108" i="248"/>
  <c r="AB163" i="249"/>
  <c r="O162" i="248"/>
  <c r="K162" i="248"/>
  <c r="O228" i="248"/>
  <c r="AB229" i="249"/>
  <c r="K228" i="248"/>
  <c r="O32" i="250"/>
  <c r="K32" i="250"/>
  <c r="O146" i="250"/>
  <c r="K146" i="250"/>
  <c r="O280" i="250"/>
  <c r="K280" i="250"/>
  <c r="O25" i="254"/>
  <c r="K25" i="254"/>
  <c r="O19" i="248"/>
  <c r="AB20" i="249"/>
  <c r="K19" i="248"/>
  <c r="AB74" i="249"/>
  <c r="O73" i="248"/>
  <c r="K73" i="248"/>
  <c r="AB128" i="249"/>
  <c r="O127" i="248"/>
  <c r="K127" i="248"/>
  <c r="O181" i="248"/>
  <c r="AB182" i="249"/>
  <c r="K181" i="248"/>
  <c r="AB266" i="249"/>
  <c r="O265" i="248"/>
  <c r="K265" i="248"/>
  <c r="O69" i="250"/>
  <c r="K69" i="250"/>
  <c r="O191" i="250"/>
  <c r="K191" i="250"/>
  <c r="O85" i="252"/>
  <c r="K85" i="252"/>
  <c r="O306" i="254"/>
  <c r="K306" i="254"/>
  <c r="AB99" i="247"/>
  <c r="O98" i="246"/>
  <c r="K98" i="246"/>
  <c r="O134" i="246"/>
  <c r="AB135" i="247"/>
  <c r="K134" i="246"/>
  <c r="O176" i="246"/>
  <c r="AB177" i="247"/>
  <c r="K176" i="246"/>
  <c r="O219" i="246"/>
  <c r="AB220" i="247"/>
  <c r="K219" i="246"/>
  <c r="O262" i="246"/>
  <c r="AB263" i="247"/>
  <c r="K262" i="246"/>
  <c r="AB13" i="249"/>
  <c r="O12" i="248"/>
  <c r="K12" i="248"/>
  <c r="AB67" i="249"/>
  <c r="O66" i="248"/>
  <c r="K66" i="248"/>
  <c r="O120" i="248"/>
  <c r="AB121" i="249"/>
  <c r="K120" i="248"/>
  <c r="AB175" i="249"/>
  <c r="O174" i="248"/>
  <c r="K174" i="248"/>
  <c r="AB253" i="249"/>
  <c r="O252" i="248"/>
  <c r="K252" i="248"/>
  <c r="O56" i="250"/>
  <c r="K56" i="250"/>
  <c r="O175" i="250"/>
  <c r="K175" i="250"/>
  <c r="O33" i="252"/>
  <c r="K33" i="252"/>
  <c r="O131" i="254"/>
  <c r="K131" i="254"/>
  <c r="AB169" i="247"/>
  <c r="O168" i="246"/>
  <c r="K168" i="246"/>
  <c r="O204" i="246"/>
  <c r="AB205" i="247"/>
  <c r="K204" i="246"/>
  <c r="O240" i="246"/>
  <c r="AB241" i="247"/>
  <c r="K240" i="246"/>
  <c r="AB277" i="247"/>
  <c r="O276" i="246"/>
  <c r="K276" i="246"/>
  <c r="O8" i="248"/>
  <c r="AB9" i="249"/>
  <c r="K8" i="248"/>
  <c r="AB45" i="249"/>
  <c r="O44" i="248"/>
  <c r="K44" i="248"/>
  <c r="O80" i="248"/>
  <c r="AB81" i="249"/>
  <c r="K80" i="248"/>
  <c r="AB117" i="249"/>
  <c r="O116" i="248"/>
  <c r="K116" i="248"/>
  <c r="O152" i="248"/>
  <c r="AB153" i="249"/>
  <c r="K152" i="248"/>
  <c r="AB189" i="249"/>
  <c r="O188" i="248"/>
  <c r="K188" i="248"/>
  <c r="AB225" i="249"/>
  <c r="O224" i="248"/>
  <c r="K224" i="248"/>
  <c r="O260" i="248"/>
  <c r="AB261" i="249"/>
  <c r="K260" i="248"/>
  <c r="O296" i="248"/>
  <c r="AB297" i="249"/>
  <c r="K296" i="248"/>
  <c r="O28" i="250"/>
  <c r="K28" i="250"/>
  <c r="O64" i="250"/>
  <c r="K64" i="250"/>
  <c r="O100" i="250"/>
  <c r="K100" i="250"/>
  <c r="O142" i="250"/>
  <c r="K142" i="250"/>
  <c r="O185" i="250"/>
  <c r="K185" i="250"/>
  <c r="O228" i="250"/>
  <c r="K228" i="250"/>
  <c r="O272" i="250"/>
  <c r="K272" i="250"/>
  <c r="O71" i="252"/>
  <c r="K71" i="252"/>
  <c r="O201" i="252"/>
  <c r="K201" i="252"/>
  <c r="O26" i="254"/>
  <c r="K26" i="254"/>
  <c r="O264" i="254"/>
  <c r="K264" i="254"/>
  <c r="AB220" i="249"/>
  <c r="O219" i="248"/>
  <c r="K219" i="248"/>
  <c r="O255" i="248"/>
  <c r="AB256" i="249"/>
  <c r="K255" i="248"/>
  <c r="AB292" i="249"/>
  <c r="O291" i="248"/>
  <c r="K291" i="248"/>
  <c r="O23" i="250"/>
  <c r="K23" i="250"/>
  <c r="O59" i="250"/>
  <c r="K59" i="250"/>
  <c r="O95" i="250"/>
  <c r="K95" i="250"/>
  <c r="O136" i="250"/>
  <c r="K136" i="250"/>
  <c r="O179" i="250"/>
  <c r="K179" i="250"/>
  <c r="O222" i="250"/>
  <c r="K222" i="250"/>
  <c r="O265" i="250"/>
  <c r="K265" i="250"/>
  <c r="O77" i="252"/>
  <c r="K77" i="252"/>
  <c r="O207" i="252"/>
  <c r="K207" i="252"/>
  <c r="O32" i="254"/>
  <c r="K32" i="254"/>
  <c r="O282" i="254"/>
  <c r="K282" i="254"/>
  <c r="O208" i="248"/>
  <c r="AB209" i="249"/>
  <c r="K208" i="248"/>
  <c r="AB245" i="249"/>
  <c r="O244" i="248"/>
  <c r="K244" i="248"/>
  <c r="O280" i="248"/>
  <c r="AB281" i="249"/>
  <c r="K280" i="248"/>
  <c r="O12" i="250"/>
  <c r="K12" i="250"/>
  <c r="O48" i="250"/>
  <c r="K48" i="250"/>
  <c r="O84" i="250"/>
  <c r="K84" i="250"/>
  <c r="O122" i="250"/>
  <c r="K122" i="250"/>
  <c r="O166" i="250"/>
  <c r="K166" i="250"/>
  <c r="O209" i="250"/>
  <c r="K209" i="250"/>
  <c r="O252" i="250"/>
  <c r="K252" i="250"/>
  <c r="O22" i="252"/>
  <c r="K22" i="252"/>
  <c r="O143" i="252"/>
  <c r="K143" i="252"/>
  <c r="O273" i="252"/>
  <c r="K273" i="252"/>
  <c r="O98" i="254"/>
  <c r="K98" i="254"/>
  <c r="O199" i="256"/>
  <c r="K199" i="256"/>
  <c r="AB24" i="249"/>
  <c r="O23" i="248"/>
  <c r="K23" i="248"/>
  <c r="AB60" i="249"/>
  <c r="O59" i="248"/>
  <c r="K59" i="248"/>
  <c r="AB96" i="249"/>
  <c r="O95" i="248"/>
  <c r="K95" i="248"/>
  <c r="O131" i="248"/>
  <c r="AB132" i="249"/>
  <c r="K131" i="248"/>
  <c r="AB168" i="249"/>
  <c r="O167" i="248"/>
  <c r="K167" i="248"/>
  <c r="AB204" i="249"/>
  <c r="O203" i="248"/>
  <c r="K203" i="248"/>
  <c r="O239" i="248"/>
  <c r="AB240" i="249"/>
  <c r="K239" i="248"/>
  <c r="AB276" i="249"/>
  <c r="O275" i="248"/>
  <c r="K275" i="248"/>
  <c r="O7" i="250"/>
  <c r="K7" i="250"/>
  <c r="O43" i="250"/>
  <c r="K43" i="250"/>
  <c r="O79" i="250"/>
  <c r="K79" i="250"/>
  <c r="O116" i="250"/>
  <c r="K116" i="250"/>
  <c r="O160" i="250"/>
  <c r="K160" i="250"/>
  <c r="O203" i="250"/>
  <c r="K203" i="250"/>
  <c r="O246" i="250"/>
  <c r="K246" i="250"/>
  <c r="O9" i="252"/>
  <c r="K9" i="252"/>
  <c r="O127" i="252"/>
  <c r="K127" i="252"/>
  <c r="O257" i="252"/>
  <c r="K257" i="252"/>
  <c r="O83" i="254"/>
  <c r="K83" i="254"/>
  <c r="O121" i="256"/>
  <c r="K121" i="256"/>
  <c r="O129" i="250"/>
  <c r="K129" i="250"/>
  <c r="O165" i="250"/>
  <c r="K165" i="250"/>
  <c r="O201" i="250"/>
  <c r="K201" i="250"/>
  <c r="O237" i="250"/>
  <c r="K237" i="250"/>
  <c r="O273" i="250"/>
  <c r="K273" i="250"/>
  <c r="O5" i="252"/>
  <c r="K5" i="252"/>
  <c r="O41" i="252"/>
  <c r="K41" i="252"/>
  <c r="O79" i="252"/>
  <c r="K79" i="252"/>
  <c r="O123" i="252"/>
  <c r="K123" i="252"/>
  <c r="O166" i="252"/>
  <c r="K166" i="252"/>
  <c r="O209" i="252"/>
  <c r="K209" i="252"/>
  <c r="O252" i="252"/>
  <c r="K252" i="252"/>
  <c r="O295" i="252"/>
  <c r="K295" i="252"/>
  <c r="O35" i="254"/>
  <c r="K35" i="254"/>
  <c r="O78" i="254"/>
  <c r="K78" i="254"/>
  <c r="O161" i="254"/>
  <c r="K161" i="254"/>
  <c r="O288" i="254"/>
  <c r="K288" i="254"/>
  <c r="O152" i="256"/>
  <c r="K152" i="256"/>
  <c r="O286" i="250"/>
  <c r="K286" i="250"/>
  <c r="O18" i="252"/>
  <c r="K18" i="252"/>
  <c r="O54" i="252"/>
  <c r="K54" i="252"/>
  <c r="O95" i="252"/>
  <c r="K95" i="252"/>
  <c r="O138" i="252"/>
  <c r="K138" i="252"/>
  <c r="O181" i="252"/>
  <c r="K181" i="252"/>
  <c r="O225" i="252"/>
  <c r="K225" i="252"/>
  <c r="O268" i="252"/>
  <c r="K268" i="252"/>
  <c r="O7" i="254"/>
  <c r="K7" i="254"/>
  <c r="O50" i="254"/>
  <c r="K50" i="254"/>
  <c r="O93" i="254"/>
  <c r="K93" i="254"/>
  <c r="O209" i="254"/>
  <c r="K209" i="254"/>
  <c r="O31" i="256"/>
  <c r="K31" i="256"/>
  <c r="O182" i="256"/>
  <c r="K182" i="256"/>
  <c r="O281" i="250"/>
  <c r="K281" i="250"/>
  <c r="O13" i="252"/>
  <c r="K13" i="252"/>
  <c r="O49" i="252"/>
  <c r="K49" i="252"/>
  <c r="O89" i="252"/>
  <c r="K89" i="252"/>
  <c r="O132" i="252"/>
  <c r="K132" i="252"/>
  <c r="O175" i="252"/>
  <c r="K175" i="252"/>
  <c r="O219" i="252"/>
  <c r="K219" i="252"/>
  <c r="O262" i="252"/>
  <c r="K262" i="252"/>
  <c r="O305" i="252"/>
  <c r="K305" i="252"/>
  <c r="O44" i="254"/>
  <c r="K44" i="254"/>
  <c r="O87" i="254"/>
  <c r="K87" i="254"/>
  <c r="O191" i="254"/>
  <c r="K191" i="254"/>
  <c r="O13" i="256"/>
  <c r="K13" i="256"/>
  <c r="O163" i="256"/>
  <c r="K163" i="256"/>
  <c r="O270" i="250"/>
  <c r="K270" i="250"/>
  <c r="O306" i="250"/>
  <c r="K306" i="250"/>
  <c r="O38" i="252"/>
  <c r="K38" i="252"/>
  <c r="O76" i="252"/>
  <c r="K76" i="252"/>
  <c r="O119" i="252"/>
  <c r="K119" i="252"/>
  <c r="O162" i="252"/>
  <c r="K162" i="252"/>
  <c r="O205" i="252"/>
  <c r="K205" i="252"/>
  <c r="O249" i="252"/>
  <c r="K249" i="252"/>
  <c r="O292" i="252"/>
  <c r="K292" i="252"/>
  <c r="O31" i="254"/>
  <c r="K31" i="254"/>
  <c r="O74" i="254"/>
  <c r="K74" i="254"/>
  <c r="O149" i="254"/>
  <c r="K149" i="254"/>
  <c r="O281" i="254"/>
  <c r="K281" i="254"/>
  <c r="O110" i="256"/>
  <c r="K110" i="256"/>
  <c r="O272" i="256"/>
  <c r="K272" i="256"/>
  <c r="O92" i="252"/>
  <c r="K92" i="252"/>
  <c r="O128" i="252"/>
  <c r="K128" i="252"/>
  <c r="O164" i="252"/>
  <c r="K164" i="252"/>
  <c r="O200" i="252"/>
  <c r="K200" i="252"/>
  <c r="O236" i="252"/>
  <c r="K236" i="252"/>
  <c r="O272" i="252"/>
  <c r="K272" i="252"/>
  <c r="O4" i="254"/>
  <c r="O309" i="254"/>
  <c r="O14" i="59" a="1"/>
  <c r="O14" i="59" s="1"/>
  <c r="K4" i="254"/>
  <c r="O40" i="254"/>
  <c r="K40" i="254"/>
  <c r="O76" i="254"/>
  <c r="K76" i="254"/>
  <c r="O132" i="254"/>
  <c r="K132" i="254"/>
  <c r="O240" i="254"/>
  <c r="K240" i="254"/>
  <c r="O43" i="256"/>
  <c r="K43" i="256"/>
  <c r="O151" i="256"/>
  <c r="K151" i="256"/>
  <c r="O259" i="256"/>
  <c r="K259" i="256"/>
  <c r="O122" i="256"/>
  <c r="K122" i="256"/>
  <c r="O230" i="256"/>
  <c r="K230" i="256"/>
  <c r="O109" i="254"/>
  <c r="K109" i="254"/>
  <c r="O145" i="254"/>
  <c r="K145" i="254"/>
  <c r="O181" i="254"/>
  <c r="K181" i="254"/>
  <c r="O217" i="254"/>
  <c r="K217" i="254"/>
  <c r="O253" i="254"/>
  <c r="K253" i="254"/>
  <c r="O289" i="254"/>
  <c r="K289" i="254"/>
  <c r="O27" i="256"/>
  <c r="K27" i="256"/>
  <c r="O63" i="256"/>
  <c r="K63" i="256"/>
  <c r="O99" i="256"/>
  <c r="K99" i="256"/>
  <c r="O135" i="256"/>
  <c r="K135" i="256"/>
  <c r="O171" i="256"/>
  <c r="K171" i="256"/>
  <c r="O207" i="256"/>
  <c r="K207" i="256"/>
  <c r="O243" i="256"/>
  <c r="K243" i="256"/>
  <c r="O279" i="256"/>
  <c r="K279" i="256"/>
  <c r="O110" i="254"/>
  <c r="K110" i="254"/>
  <c r="O146" i="254"/>
  <c r="K146" i="254"/>
  <c r="O182" i="254"/>
  <c r="K182" i="254"/>
  <c r="O218" i="254"/>
  <c r="K218" i="254"/>
  <c r="O254" i="254"/>
  <c r="K254" i="254"/>
  <c r="O290" i="254"/>
  <c r="K290" i="254"/>
  <c r="O22" i="256"/>
  <c r="K22" i="256"/>
  <c r="O58" i="256"/>
  <c r="K58" i="256"/>
  <c r="O94" i="256"/>
  <c r="K94" i="256"/>
  <c r="O130" i="256"/>
  <c r="K130" i="256"/>
  <c r="O166" i="256"/>
  <c r="K166" i="256"/>
  <c r="O202" i="256"/>
  <c r="K202" i="256"/>
  <c r="O238" i="256"/>
  <c r="K238" i="256"/>
  <c r="O274" i="256"/>
  <c r="K274" i="256"/>
  <c r="O105" i="254"/>
  <c r="K105" i="254"/>
  <c r="O141" i="254"/>
  <c r="K141" i="254"/>
  <c r="O177" i="254"/>
  <c r="K177" i="254"/>
  <c r="O213" i="254"/>
  <c r="K213" i="254"/>
  <c r="O249" i="254"/>
  <c r="K249" i="254"/>
  <c r="O285" i="254"/>
  <c r="K285" i="254"/>
  <c r="O17" i="256"/>
  <c r="K17" i="256"/>
  <c r="O53" i="256"/>
  <c r="K53" i="256"/>
  <c r="O89" i="256"/>
  <c r="K89" i="256"/>
  <c r="O125" i="256"/>
  <c r="K125" i="256"/>
  <c r="O161" i="256"/>
  <c r="K161" i="256"/>
  <c r="O197" i="256"/>
  <c r="K197" i="256"/>
  <c r="O233" i="256"/>
  <c r="K233" i="256"/>
  <c r="O269" i="256"/>
  <c r="K269" i="256"/>
  <c r="O305" i="256"/>
  <c r="K305" i="256"/>
  <c r="O136" i="254"/>
  <c r="K136" i="254"/>
  <c r="O172" i="254"/>
  <c r="K172" i="254"/>
  <c r="O208" i="254"/>
  <c r="K208" i="254"/>
  <c r="O244" i="254"/>
  <c r="K244" i="254"/>
  <c r="O280" i="254"/>
  <c r="K280" i="254"/>
  <c r="O12" i="256"/>
  <c r="K12" i="256"/>
  <c r="O48" i="256"/>
  <c r="K48" i="256"/>
  <c r="O84" i="256"/>
  <c r="K84" i="256"/>
  <c r="O120" i="256"/>
  <c r="K120" i="256"/>
  <c r="O156" i="256"/>
  <c r="K156" i="256"/>
  <c r="O192" i="256"/>
  <c r="K192" i="256"/>
  <c r="O228" i="256"/>
  <c r="K228" i="256"/>
  <c r="O264" i="256"/>
  <c r="K264" i="256"/>
  <c r="O300" i="256"/>
  <c r="K300" i="256"/>
  <c r="W4" i="237"/>
  <c r="X4" i="237" s="1"/>
  <c r="W17" i="237"/>
  <c r="X17" i="237" s="1"/>
  <c r="J17" i="237" s="1"/>
  <c r="K17" i="237" s="1"/>
  <c r="W13" i="237"/>
  <c r="X13" i="237" s="1"/>
  <c r="J13" i="237" s="1"/>
  <c r="K13" i="237" s="1"/>
  <c r="W23" i="237"/>
  <c r="X23" i="237" s="1"/>
  <c r="J23" i="237" s="1"/>
  <c r="K23" i="237" s="1"/>
  <c r="AB14" i="239"/>
  <c r="O13" i="238"/>
  <c r="K13" i="238"/>
  <c r="AB218" i="239"/>
  <c r="O217" i="238"/>
  <c r="K217" i="238"/>
  <c r="AB295" i="249"/>
  <c r="O294" i="248"/>
  <c r="K294" i="248"/>
  <c r="O97" i="238"/>
  <c r="AB98" i="239"/>
  <c r="K97" i="238"/>
  <c r="AB30" i="243"/>
  <c r="O29" i="242"/>
  <c r="K29" i="242"/>
  <c r="AB68" i="239"/>
  <c r="O67" i="238"/>
  <c r="K67" i="238"/>
  <c r="AB66" i="243"/>
  <c r="O65" i="242"/>
  <c r="K65" i="242"/>
  <c r="O109" i="238"/>
  <c r="AB110" i="239"/>
  <c r="K109" i="238"/>
  <c r="AB105" i="243"/>
  <c r="O104" i="242"/>
  <c r="K104" i="242"/>
  <c r="AB44" i="239"/>
  <c r="O43" i="238"/>
  <c r="K43" i="238"/>
  <c r="AB94" i="241"/>
  <c r="O93" i="240"/>
  <c r="K93" i="240"/>
  <c r="S165" i="147"/>
  <c r="T165" i="147" s="1"/>
  <c r="U165" i="147" s="1"/>
  <c r="S157" i="147"/>
  <c r="T157" i="147" s="1"/>
  <c r="U157" i="147" s="1"/>
  <c r="S146" i="147"/>
  <c r="T146" i="147" s="1"/>
  <c r="U146" i="147" s="1"/>
  <c r="S164" i="147"/>
  <c r="T164" i="147" s="1"/>
  <c r="U164" i="147" s="1"/>
  <c r="AB33" i="239"/>
  <c r="O32" i="238"/>
  <c r="K32" i="238"/>
  <c r="AB69" i="239"/>
  <c r="O68" i="238"/>
  <c r="K68" i="238"/>
  <c r="AB105" i="239"/>
  <c r="O104" i="238"/>
  <c r="K104" i="238"/>
  <c r="O171" i="238"/>
  <c r="AB172" i="239"/>
  <c r="K171" i="238"/>
  <c r="AB244" i="239"/>
  <c r="O243" i="238"/>
  <c r="K243" i="238"/>
  <c r="AB12" i="241"/>
  <c r="S50" i="241" s="1"/>
  <c r="T50" i="241" s="1"/>
  <c r="U50" i="241" s="1"/>
  <c r="O11" i="240"/>
  <c r="K11" i="240"/>
  <c r="O83" i="240"/>
  <c r="AB84" i="241"/>
  <c r="K83" i="240"/>
  <c r="O237" i="240"/>
  <c r="AB238" i="241"/>
  <c r="K237" i="240"/>
  <c r="AB203" i="243"/>
  <c r="O202" i="242"/>
  <c r="K202" i="242"/>
  <c r="AB302" i="245"/>
  <c r="O301" i="244"/>
  <c r="K301" i="244"/>
  <c r="S162" i="147"/>
  <c r="T162" i="147" s="1"/>
  <c r="U162" i="147" s="1"/>
  <c r="S151" i="147"/>
  <c r="T151" i="147" s="1"/>
  <c r="U151" i="147" s="1"/>
  <c r="O15" i="238"/>
  <c r="AB16" i="239"/>
  <c r="K15" i="238"/>
  <c r="O51" i="238"/>
  <c r="AB52" i="239"/>
  <c r="K51" i="238"/>
  <c r="AB88" i="239"/>
  <c r="O87" i="238"/>
  <c r="K87" i="238"/>
  <c r="AB137" i="239"/>
  <c r="O136" i="238"/>
  <c r="K136" i="238"/>
  <c r="O208" i="238"/>
  <c r="AB209" i="239"/>
  <c r="K208" i="238"/>
  <c r="AB281" i="239"/>
  <c r="O280" i="238"/>
  <c r="K280" i="238"/>
  <c r="AB49" i="241"/>
  <c r="O48" i="240"/>
  <c r="K48" i="240"/>
  <c r="AB136" i="241"/>
  <c r="O135" i="240"/>
  <c r="K135" i="240"/>
  <c r="O41" i="242"/>
  <c r="AB42" i="243"/>
  <c r="K41" i="242"/>
  <c r="O56" i="244"/>
  <c r="AB57" i="245"/>
  <c r="K56" i="244"/>
  <c r="O226" i="250"/>
  <c r="K226" i="250"/>
  <c r="O22" i="238"/>
  <c r="AB23" i="239"/>
  <c r="K22" i="238"/>
  <c r="AB59" i="239"/>
  <c r="O58" i="238"/>
  <c r="K58" i="238"/>
  <c r="AB95" i="239"/>
  <c r="O94" i="238"/>
  <c r="K94" i="238"/>
  <c r="O151" i="238"/>
  <c r="AB152" i="239"/>
  <c r="K151" i="238"/>
  <c r="O223" i="238"/>
  <c r="AB224" i="239"/>
  <c r="K223" i="238"/>
  <c r="AB296" i="239"/>
  <c r="O295" i="238"/>
  <c r="K295" i="238"/>
  <c r="AB76" i="241"/>
  <c r="O75" i="240"/>
  <c r="K75" i="240"/>
  <c r="AB214" i="241"/>
  <c r="O213" i="240"/>
  <c r="K213" i="240"/>
  <c r="AB126" i="243"/>
  <c r="O125" i="242"/>
  <c r="K125" i="242"/>
  <c r="AB158" i="245"/>
  <c r="O157" i="244"/>
  <c r="K157" i="244"/>
  <c r="AB30" i="239"/>
  <c r="O29" i="238"/>
  <c r="K29" i="238"/>
  <c r="AB66" i="239"/>
  <c r="O65" i="238"/>
  <c r="K65" i="238"/>
  <c r="AB102" i="239"/>
  <c r="O101" i="238"/>
  <c r="K101" i="238"/>
  <c r="O165" i="238"/>
  <c r="AB166" i="239"/>
  <c r="K165" i="238"/>
  <c r="O237" i="238"/>
  <c r="AB238" i="239"/>
  <c r="K237" i="238"/>
  <c r="AB6" i="241"/>
  <c r="O5" i="240"/>
  <c r="K5" i="240"/>
  <c r="AB78" i="241"/>
  <c r="O77" i="240"/>
  <c r="K77" i="240"/>
  <c r="AB220" i="241"/>
  <c r="O219" i="240"/>
  <c r="K219" i="240"/>
  <c r="AB133" i="243"/>
  <c r="O132" i="242"/>
  <c r="K132" i="242"/>
  <c r="AB173" i="245"/>
  <c r="O172" i="244"/>
  <c r="K172" i="244"/>
  <c r="S28" i="147"/>
  <c r="T28" i="147" s="1"/>
  <c r="U28" i="147" s="1"/>
  <c r="S33" i="147"/>
  <c r="T33" i="147" s="1"/>
  <c r="U33" i="147" s="1"/>
  <c r="S27" i="147"/>
  <c r="T27" i="147" s="1"/>
  <c r="U27" i="147" s="1"/>
  <c r="S50" i="147"/>
  <c r="T50" i="147" s="1"/>
  <c r="U50" i="147" s="1"/>
  <c r="S123" i="147"/>
  <c r="T123" i="147" s="1"/>
  <c r="U123" i="147" s="1"/>
  <c r="AB25" i="239"/>
  <c r="O24" i="238"/>
  <c r="K24" i="238"/>
  <c r="AB61" i="239"/>
  <c r="O60" i="238"/>
  <c r="K60" i="238"/>
  <c r="O96" i="238"/>
  <c r="AB97" i="239"/>
  <c r="K96" i="238"/>
  <c r="AB155" i="239"/>
  <c r="O154" i="238"/>
  <c r="K154" i="238"/>
  <c r="O226" i="238"/>
  <c r="AB227" i="239"/>
  <c r="K226" i="238"/>
  <c r="O298" i="238"/>
  <c r="AB299" i="239"/>
  <c r="K298" i="238"/>
  <c r="O66" i="240"/>
  <c r="AB67" i="241"/>
  <c r="K66" i="240"/>
  <c r="AB190" i="241"/>
  <c r="O189" i="240"/>
  <c r="K189" i="240"/>
  <c r="AB97" i="243"/>
  <c r="O96" i="242"/>
  <c r="K96" i="242"/>
  <c r="O100" i="244"/>
  <c r="AB101" i="245"/>
  <c r="K100" i="244"/>
  <c r="AB178" i="249"/>
  <c r="O177" i="248"/>
  <c r="K177" i="248"/>
  <c r="AB141" i="239"/>
  <c r="O140" i="238"/>
  <c r="K140" i="238"/>
  <c r="AB177" i="239"/>
  <c r="O176" i="238"/>
  <c r="K176" i="238"/>
  <c r="AB213" i="239"/>
  <c r="O212" i="238"/>
  <c r="K212" i="238"/>
  <c r="O248" i="238"/>
  <c r="AB249" i="239"/>
  <c r="K248" i="238"/>
  <c r="AB285" i="239"/>
  <c r="O284" i="238"/>
  <c r="K284" i="238"/>
  <c r="AB17" i="241"/>
  <c r="O16" i="240"/>
  <c r="K16" i="240"/>
  <c r="O52" i="240"/>
  <c r="AB53" i="241"/>
  <c r="K52" i="240"/>
  <c r="AB89" i="241"/>
  <c r="O88" i="240"/>
  <c r="K88" i="240"/>
  <c r="AB125" i="241"/>
  <c r="O124" i="240"/>
  <c r="K124" i="240"/>
  <c r="AB161" i="241"/>
  <c r="O160" i="240"/>
  <c r="K160" i="240"/>
  <c r="O196" i="240"/>
  <c r="AB197" i="241"/>
  <c r="K196" i="240"/>
  <c r="AB233" i="241"/>
  <c r="O232" i="240"/>
  <c r="K232" i="240"/>
  <c r="O268" i="240"/>
  <c r="AB269" i="241"/>
  <c r="K268" i="240"/>
  <c r="O304" i="240"/>
  <c r="AB305" i="241"/>
  <c r="K304" i="240"/>
  <c r="AB37" i="243"/>
  <c r="O36" i="242"/>
  <c r="K36" i="242"/>
  <c r="O72" i="242"/>
  <c r="AB73" i="243"/>
  <c r="K72" i="242"/>
  <c r="AB113" i="243"/>
  <c r="O112" i="242"/>
  <c r="K112" i="242"/>
  <c r="O155" i="242"/>
  <c r="AB156" i="243"/>
  <c r="K155" i="242"/>
  <c r="AB204" i="243"/>
  <c r="O203" i="242"/>
  <c r="K203" i="242"/>
  <c r="AB257" i="243"/>
  <c r="O256" i="242"/>
  <c r="K256" i="242"/>
  <c r="AB12" i="245"/>
  <c r="O11" i="244"/>
  <c r="K11" i="244"/>
  <c r="AB74" i="245"/>
  <c r="O73" i="244"/>
  <c r="K73" i="244"/>
  <c r="AB161" i="245"/>
  <c r="O160" i="244"/>
  <c r="K160" i="244"/>
  <c r="O246" i="244"/>
  <c r="AB247" i="245"/>
  <c r="K246" i="244"/>
  <c r="AB27" i="247"/>
  <c r="O26" i="246"/>
  <c r="K26" i="246"/>
  <c r="AB124" i="247"/>
  <c r="O123" i="246"/>
  <c r="K123" i="246"/>
  <c r="O249" i="246"/>
  <c r="AB250" i="247"/>
  <c r="K249" i="246"/>
  <c r="O186" i="248"/>
  <c r="AB187" i="249"/>
  <c r="K186" i="248"/>
  <c r="AB162" i="241"/>
  <c r="O161" i="240"/>
  <c r="K161" i="240"/>
  <c r="AB198" i="241"/>
  <c r="O197" i="240"/>
  <c r="K197" i="240"/>
  <c r="AB234" i="241"/>
  <c r="O233" i="240"/>
  <c r="K233" i="240"/>
  <c r="AB270" i="241"/>
  <c r="O269" i="240"/>
  <c r="K269" i="240"/>
  <c r="O305" i="240"/>
  <c r="AB306" i="241"/>
  <c r="K305" i="240"/>
  <c r="AB38" i="243"/>
  <c r="O37" i="242"/>
  <c r="K37" i="242"/>
  <c r="AB74" i="243"/>
  <c r="O73" i="242"/>
  <c r="K73" i="242"/>
  <c r="AB114" i="243"/>
  <c r="O113" i="242"/>
  <c r="K113" i="242"/>
  <c r="AB157" i="243"/>
  <c r="O156" i="242"/>
  <c r="K156" i="242"/>
  <c r="O206" i="242"/>
  <c r="AB207" i="243"/>
  <c r="K206" i="242"/>
  <c r="AB258" i="243"/>
  <c r="O257" i="242"/>
  <c r="K257" i="242"/>
  <c r="AB5" i="245"/>
  <c r="O4" i="244"/>
  <c r="O309" i="244"/>
  <c r="O9" i="59" a="1"/>
  <c r="O9" i="59" s="1"/>
  <c r="K4" i="244"/>
  <c r="AB62" i="245"/>
  <c r="O61" i="244"/>
  <c r="K61" i="244"/>
  <c r="AB149" i="245"/>
  <c r="O148" i="244"/>
  <c r="K148" i="244"/>
  <c r="O234" i="244"/>
  <c r="AB235" i="245"/>
  <c r="K234" i="244"/>
  <c r="O14" i="246"/>
  <c r="AB15" i="247"/>
  <c r="K14" i="246"/>
  <c r="AB109" i="247"/>
  <c r="O108" i="246"/>
  <c r="K108" i="246"/>
  <c r="O231" i="246"/>
  <c r="AB232" i="247"/>
  <c r="K231" i="246"/>
  <c r="O141" i="248"/>
  <c r="AB142" i="249"/>
  <c r="K141" i="248"/>
  <c r="AB115" i="241"/>
  <c r="O114" i="240"/>
  <c r="K114" i="240"/>
  <c r="O150" i="240"/>
  <c r="AB151" i="241"/>
  <c r="K150" i="240"/>
  <c r="AB187" i="241"/>
  <c r="O186" i="240"/>
  <c r="K186" i="240"/>
  <c r="AB223" i="241"/>
  <c r="O222" i="240"/>
  <c r="K222" i="240"/>
  <c r="AB259" i="241"/>
  <c r="O258" i="240"/>
  <c r="K258" i="240"/>
  <c r="O294" i="240"/>
  <c r="AB295" i="241"/>
  <c r="K294" i="240"/>
  <c r="AB27" i="243"/>
  <c r="O26" i="242"/>
  <c r="K26" i="242"/>
  <c r="AB63" i="243"/>
  <c r="O62" i="242"/>
  <c r="K62" i="242"/>
  <c r="AB101" i="243"/>
  <c r="O100" i="242"/>
  <c r="K100" i="242"/>
  <c r="AB144" i="243"/>
  <c r="O143" i="242"/>
  <c r="K143" i="242"/>
  <c r="O189" i="242"/>
  <c r="AB190" i="243"/>
  <c r="K189" i="242"/>
  <c r="O242" i="242"/>
  <c r="AB243" i="243"/>
  <c r="K242" i="242"/>
  <c r="AB294" i="243"/>
  <c r="O293" i="242"/>
  <c r="K293" i="242"/>
  <c r="O40" i="244"/>
  <c r="AB41" i="245"/>
  <c r="K40" i="244"/>
  <c r="AB122" i="245"/>
  <c r="O121" i="244"/>
  <c r="K121" i="244"/>
  <c r="AB209" i="245"/>
  <c r="O208" i="244"/>
  <c r="K208" i="244"/>
  <c r="O294" i="244"/>
  <c r="AB295" i="245"/>
  <c r="K294" i="244"/>
  <c r="O93" i="246"/>
  <c r="AB94" i="247"/>
  <c r="K93" i="246"/>
  <c r="O213" i="246"/>
  <c r="AB214" i="247"/>
  <c r="K213" i="246"/>
  <c r="AB97" i="249"/>
  <c r="O96" i="248"/>
  <c r="K96" i="248"/>
  <c r="O125" i="238"/>
  <c r="AB126" i="239"/>
  <c r="K125" i="238"/>
  <c r="O161" i="238"/>
  <c r="AB162" i="239"/>
  <c r="K161" i="238"/>
  <c r="O197" i="238"/>
  <c r="AB198" i="239"/>
  <c r="K197" i="238"/>
  <c r="AB234" i="239"/>
  <c r="O233" i="238"/>
  <c r="K233" i="238"/>
  <c r="O269" i="238"/>
  <c r="AB270" i="239"/>
  <c r="K269" i="238"/>
  <c r="AB306" i="239"/>
  <c r="O305" i="238"/>
  <c r="K305" i="238"/>
  <c r="O37" i="240"/>
  <c r="AB38" i="241"/>
  <c r="K37" i="240"/>
  <c r="O73" i="240"/>
  <c r="AB74" i="241"/>
  <c r="K73" i="240"/>
  <c r="O109" i="240"/>
  <c r="AB110" i="241"/>
  <c r="K109" i="240"/>
  <c r="AB146" i="241"/>
  <c r="O145" i="240"/>
  <c r="K145" i="240"/>
  <c r="AB182" i="241"/>
  <c r="O181" i="240"/>
  <c r="K181" i="240"/>
  <c r="AB218" i="241"/>
  <c r="S28" i="241" s="1"/>
  <c r="T28" i="241" s="1"/>
  <c r="O217" i="240"/>
  <c r="K217" i="240"/>
  <c r="O253" i="240"/>
  <c r="AB254" i="241"/>
  <c r="K253" i="240"/>
  <c r="O289" i="240"/>
  <c r="AB290" i="241"/>
  <c r="K289" i="240"/>
  <c r="AB28" i="243"/>
  <c r="O27" i="242"/>
  <c r="K27" i="242"/>
  <c r="AB64" i="243"/>
  <c r="O63" i="242"/>
  <c r="K63" i="242"/>
  <c r="AB102" i="243"/>
  <c r="O101" i="242"/>
  <c r="K101" i="242"/>
  <c r="AB145" i="243"/>
  <c r="O144" i="242"/>
  <c r="K144" i="242"/>
  <c r="AB192" i="243"/>
  <c r="O191" i="242"/>
  <c r="K191" i="242"/>
  <c r="O243" i="242"/>
  <c r="AB244" i="243"/>
  <c r="K243" i="242"/>
  <c r="O294" i="242"/>
  <c r="AB295" i="243"/>
  <c r="K294" i="242"/>
  <c r="AB42" i="245"/>
  <c r="O41" i="244"/>
  <c r="K41" i="244"/>
  <c r="AB125" i="245"/>
  <c r="O124" i="244"/>
  <c r="K124" i="244"/>
  <c r="AB211" i="245"/>
  <c r="O210" i="244"/>
  <c r="K210" i="244"/>
  <c r="AB297" i="245"/>
  <c r="O296" i="244"/>
  <c r="K296" i="244"/>
  <c r="O78" i="246"/>
  <c r="AB79" i="247"/>
  <c r="K78" i="246"/>
  <c r="O195" i="246"/>
  <c r="AB196" i="247"/>
  <c r="K195" i="246"/>
  <c r="AB106" i="249"/>
  <c r="O105" i="248"/>
  <c r="K105" i="248"/>
  <c r="AB121" i="239"/>
  <c r="O120" i="238"/>
  <c r="K120" i="238"/>
  <c r="AB157" i="239"/>
  <c r="O156" i="238"/>
  <c r="K156" i="238"/>
  <c r="AB193" i="239"/>
  <c r="O192" i="238"/>
  <c r="K192" i="238"/>
  <c r="AB229" i="239"/>
  <c r="O228" i="238"/>
  <c r="K228" i="238"/>
  <c r="O264" i="238"/>
  <c r="AB265" i="239"/>
  <c r="K264" i="238"/>
  <c r="AB301" i="239"/>
  <c r="O300" i="238"/>
  <c r="K300" i="238"/>
  <c r="AB33" i="241"/>
  <c r="O32" i="240"/>
  <c r="K32" i="240"/>
  <c r="AB69" i="241"/>
  <c r="O68" i="240"/>
  <c r="K68" i="240"/>
  <c r="AB105" i="241"/>
  <c r="O104" i="240"/>
  <c r="K104" i="240"/>
  <c r="O140" i="240"/>
  <c r="AB141" i="241"/>
  <c r="S41" i="241" s="1"/>
  <c r="T41" i="241" s="1"/>
  <c r="U41" i="241" s="1"/>
  <c r="K140" i="240"/>
  <c r="AB177" i="241"/>
  <c r="O176" i="240"/>
  <c r="K176" i="240"/>
  <c r="AB213" i="241"/>
  <c r="O212" i="240"/>
  <c r="K212" i="240"/>
  <c r="AB249" i="241"/>
  <c r="O248" i="240"/>
  <c r="K248" i="240"/>
  <c r="O284" i="240"/>
  <c r="AB285" i="241"/>
  <c r="K284" i="240"/>
  <c r="AB17" i="243"/>
  <c r="O16" i="242"/>
  <c r="K16" i="242"/>
  <c r="AB53" i="243"/>
  <c r="O52" i="242"/>
  <c r="K52" i="242"/>
  <c r="O88" i="242"/>
  <c r="AB89" i="243"/>
  <c r="K88" i="242"/>
  <c r="AB132" i="243"/>
  <c r="O131" i="242"/>
  <c r="K131" i="242"/>
  <c r="O174" i="242"/>
  <c r="AB175" i="243"/>
  <c r="K174" i="242"/>
  <c r="AB228" i="243"/>
  <c r="O227" i="242"/>
  <c r="K227" i="242"/>
  <c r="O279" i="242"/>
  <c r="AB280" i="243"/>
  <c r="K279" i="242"/>
  <c r="AB26" i="245"/>
  <c r="O25" i="244"/>
  <c r="K25" i="244"/>
  <c r="AB98" i="245"/>
  <c r="O97" i="244"/>
  <c r="K97" i="244"/>
  <c r="O184" i="244"/>
  <c r="AB185" i="245"/>
  <c r="K184" i="244"/>
  <c r="AB271" i="245"/>
  <c r="O270" i="244"/>
  <c r="K270" i="244"/>
  <c r="AB51" i="247"/>
  <c r="O50" i="246"/>
  <c r="K50" i="246"/>
  <c r="O155" i="246"/>
  <c r="AB156" i="247"/>
  <c r="K155" i="246"/>
  <c r="O285" i="246"/>
  <c r="AB286" i="247"/>
  <c r="K285" i="246"/>
  <c r="O161" i="250"/>
  <c r="K161" i="250"/>
  <c r="AB90" i="245"/>
  <c r="O89" i="244"/>
  <c r="K89" i="244"/>
  <c r="AB133" i="245"/>
  <c r="O132" i="244"/>
  <c r="K132" i="244"/>
  <c r="O175" i="244"/>
  <c r="AB176" i="245"/>
  <c r="K175" i="244"/>
  <c r="O218" i="244"/>
  <c r="AB219" i="245"/>
  <c r="K218" i="244"/>
  <c r="AB263" i="245"/>
  <c r="O262" i="244"/>
  <c r="K262" i="244"/>
  <c r="AB306" i="245"/>
  <c r="O305" i="244"/>
  <c r="K305" i="244"/>
  <c r="AB45" i="247"/>
  <c r="O44" i="246"/>
  <c r="K44" i="246"/>
  <c r="AB92" i="247"/>
  <c r="O91" i="246"/>
  <c r="K91" i="246"/>
  <c r="O146" i="246"/>
  <c r="AB147" i="247"/>
  <c r="K146" i="246"/>
  <c r="AB212" i="247"/>
  <c r="O211" i="246"/>
  <c r="K211" i="246"/>
  <c r="O275" i="246"/>
  <c r="AB276" i="247"/>
  <c r="K275" i="246"/>
  <c r="AB95" i="249"/>
  <c r="O94" i="248"/>
  <c r="K94" i="248"/>
  <c r="O57" i="250"/>
  <c r="K57" i="250"/>
  <c r="O179" i="254"/>
  <c r="K179" i="254"/>
  <c r="O182" i="250"/>
  <c r="K182" i="250"/>
  <c r="AB56" i="245"/>
  <c r="O55" i="244"/>
  <c r="K55" i="244"/>
  <c r="AB99" i="245"/>
  <c r="O98" i="244"/>
  <c r="K98" i="244"/>
  <c r="AB143" i="245"/>
  <c r="O142" i="244"/>
  <c r="K142" i="244"/>
  <c r="O185" i="244"/>
  <c r="AB186" i="245"/>
  <c r="K185" i="244"/>
  <c r="O228" i="244"/>
  <c r="AB229" i="245"/>
  <c r="K228" i="244"/>
  <c r="O271" i="244"/>
  <c r="AB272" i="245"/>
  <c r="K271" i="244"/>
  <c r="AB19" i="247"/>
  <c r="O18" i="246"/>
  <c r="K18" i="246"/>
  <c r="AB62" i="247"/>
  <c r="O61" i="246"/>
  <c r="K61" i="246"/>
  <c r="AB113" i="247"/>
  <c r="O112" i="246"/>
  <c r="K112" i="246"/>
  <c r="O171" i="246"/>
  <c r="AB172" i="247"/>
  <c r="K171" i="246"/>
  <c r="AB237" i="247"/>
  <c r="O236" i="246"/>
  <c r="K236" i="246"/>
  <c r="AB302" i="247"/>
  <c r="O301" i="246"/>
  <c r="K301" i="246"/>
  <c r="AB158" i="249"/>
  <c r="O157" i="248"/>
  <c r="K157" i="248"/>
  <c r="O133" i="250"/>
  <c r="K133" i="250"/>
  <c r="O139" i="250"/>
  <c r="K139" i="250"/>
  <c r="AB98" i="243"/>
  <c r="O97" i="242"/>
  <c r="K97" i="242"/>
  <c r="AB134" i="243"/>
  <c r="O133" i="242"/>
  <c r="K133" i="242"/>
  <c r="O169" i="242"/>
  <c r="AB170" i="243"/>
  <c r="K169" i="242"/>
  <c r="O212" i="242"/>
  <c r="AB213" i="243"/>
  <c r="K212" i="242"/>
  <c r="O255" i="242"/>
  <c r="AB256" i="243"/>
  <c r="K255" i="242"/>
  <c r="O298" i="242"/>
  <c r="AB299" i="243"/>
  <c r="K298" i="242"/>
  <c r="AB37" i="245"/>
  <c r="O36" i="244"/>
  <c r="K36" i="244"/>
  <c r="AB80" i="245"/>
  <c r="O79" i="244"/>
  <c r="K79" i="244"/>
  <c r="O122" i="244"/>
  <c r="AB123" i="245"/>
  <c r="K122" i="244"/>
  <c r="AB167" i="245"/>
  <c r="O166" i="244"/>
  <c r="K166" i="244"/>
  <c r="AB210" i="245"/>
  <c r="O209" i="244"/>
  <c r="K209" i="244"/>
  <c r="AB253" i="245"/>
  <c r="O252" i="244"/>
  <c r="K252" i="244"/>
  <c r="AB296" i="245"/>
  <c r="O295" i="244"/>
  <c r="K295" i="244"/>
  <c r="AB35" i="247"/>
  <c r="O34" i="246"/>
  <c r="K34" i="246"/>
  <c r="AB80" i="247"/>
  <c r="O79" i="246"/>
  <c r="K79" i="246"/>
  <c r="AB134" i="247"/>
  <c r="O133" i="246"/>
  <c r="K133" i="246"/>
  <c r="AB197" i="247"/>
  <c r="O196" i="246"/>
  <c r="K196" i="246"/>
  <c r="O261" i="246"/>
  <c r="AB262" i="247"/>
  <c r="K261" i="246"/>
  <c r="AB59" i="249"/>
  <c r="O58" i="248"/>
  <c r="K58" i="248"/>
  <c r="AB236" i="249"/>
  <c r="O235" i="248"/>
  <c r="K235" i="248"/>
  <c r="O301" i="250"/>
  <c r="K301" i="250"/>
  <c r="AB188" i="243"/>
  <c r="O187" i="242"/>
  <c r="K187" i="242"/>
  <c r="AB224" i="243"/>
  <c r="O223" i="242"/>
  <c r="K223" i="242"/>
  <c r="O259" i="242"/>
  <c r="AB260" i="243"/>
  <c r="K259" i="242"/>
  <c r="AB296" i="243"/>
  <c r="O295" i="242"/>
  <c r="K295" i="242"/>
  <c r="AB34" i="245"/>
  <c r="O33" i="244"/>
  <c r="K33" i="244"/>
  <c r="AB70" i="245"/>
  <c r="O69" i="244"/>
  <c r="K69" i="244"/>
  <c r="O105" i="244"/>
  <c r="AB106" i="245"/>
  <c r="K105" i="244"/>
  <c r="AB142" i="245"/>
  <c r="O141" i="244"/>
  <c r="K141" i="244"/>
  <c r="AB178" i="245"/>
  <c r="O177" i="244"/>
  <c r="K177" i="244"/>
  <c r="AB214" i="245"/>
  <c r="O213" i="244"/>
  <c r="K213" i="244"/>
  <c r="O249" i="244"/>
  <c r="AB250" i="245"/>
  <c r="K249" i="244"/>
  <c r="AB286" i="245"/>
  <c r="O285" i="244"/>
  <c r="K285" i="244"/>
  <c r="AB18" i="247"/>
  <c r="O17" i="246"/>
  <c r="K17" i="246"/>
  <c r="O53" i="246"/>
  <c r="AB54" i="247"/>
  <c r="K53" i="246"/>
  <c r="O89" i="246"/>
  <c r="AB90" i="247"/>
  <c r="K89" i="246"/>
  <c r="O125" i="246"/>
  <c r="AB126" i="247"/>
  <c r="K125" i="246"/>
  <c r="AB166" i="247"/>
  <c r="O165" i="246"/>
  <c r="K165" i="246"/>
  <c r="AB209" i="247"/>
  <c r="O208" i="246"/>
  <c r="K208" i="246"/>
  <c r="O251" i="246"/>
  <c r="AB252" i="247"/>
  <c r="K251" i="246"/>
  <c r="AB296" i="247"/>
  <c r="O295" i="246"/>
  <c r="K295" i="246"/>
  <c r="AB44" i="249"/>
  <c r="O43" i="248"/>
  <c r="K43" i="248"/>
  <c r="O97" i="248"/>
  <c r="AB98" i="249"/>
  <c r="K97" i="248"/>
  <c r="AB152" i="249"/>
  <c r="O151" i="248"/>
  <c r="K151" i="248"/>
  <c r="AB208" i="249"/>
  <c r="O207" i="248"/>
  <c r="K207" i="248"/>
  <c r="O9" i="250"/>
  <c r="K9" i="250"/>
  <c r="O119" i="250"/>
  <c r="K119" i="250"/>
  <c r="O248" i="250"/>
  <c r="K248" i="250"/>
  <c r="O258" i="252"/>
  <c r="K258" i="252"/>
  <c r="AB10" i="249"/>
  <c r="O9" i="248"/>
  <c r="K9" i="248"/>
  <c r="AB64" i="249"/>
  <c r="O63" i="248"/>
  <c r="K63" i="248"/>
  <c r="AB118" i="249"/>
  <c r="O117" i="248"/>
  <c r="K117" i="248"/>
  <c r="AB172" i="249"/>
  <c r="O171" i="248"/>
  <c r="K171" i="248"/>
  <c r="AB247" i="249"/>
  <c r="O246" i="248"/>
  <c r="K246" i="248"/>
  <c r="O50" i="250"/>
  <c r="K50" i="250"/>
  <c r="O168" i="250"/>
  <c r="K168" i="250"/>
  <c r="O15" i="252"/>
  <c r="K15" i="252"/>
  <c r="O90" i="254"/>
  <c r="K90" i="254"/>
  <c r="AB29" i="249"/>
  <c r="O28" i="248"/>
  <c r="K28" i="248"/>
  <c r="AB83" i="249"/>
  <c r="O82" i="248"/>
  <c r="K82" i="248"/>
  <c r="AB137" i="249"/>
  <c r="O136" i="248"/>
  <c r="K136" i="248"/>
  <c r="O190" i="248"/>
  <c r="AB191" i="249"/>
  <c r="K190" i="248"/>
  <c r="AB284" i="249"/>
  <c r="O283" i="248"/>
  <c r="K283" i="248"/>
  <c r="O87" i="250"/>
  <c r="K87" i="250"/>
  <c r="O212" i="250"/>
  <c r="K212" i="250"/>
  <c r="O150" i="252"/>
  <c r="K150" i="252"/>
  <c r="O224" i="256"/>
  <c r="K224" i="256"/>
  <c r="O104" i="246"/>
  <c r="AB105" i="247"/>
  <c r="K104" i="246"/>
  <c r="AB141" i="247"/>
  <c r="O140" i="246"/>
  <c r="K140" i="246"/>
  <c r="O183" i="246"/>
  <c r="AB184" i="247"/>
  <c r="K183" i="246"/>
  <c r="O226" i="246"/>
  <c r="AB227" i="247"/>
  <c r="K226" i="246"/>
  <c r="AB270" i="247"/>
  <c r="O269" i="246"/>
  <c r="K269" i="246"/>
  <c r="O21" i="248"/>
  <c r="AB22" i="249"/>
  <c r="K21" i="248"/>
  <c r="AB76" i="249"/>
  <c r="O75" i="248"/>
  <c r="K75" i="248"/>
  <c r="AB130" i="249"/>
  <c r="O129" i="248"/>
  <c r="K129" i="248"/>
  <c r="AB184" i="249"/>
  <c r="O183" i="248"/>
  <c r="K183" i="248"/>
  <c r="O270" i="248"/>
  <c r="AB271" i="249"/>
  <c r="K270" i="248"/>
  <c r="O74" i="250"/>
  <c r="K74" i="250"/>
  <c r="O197" i="250"/>
  <c r="K197" i="250"/>
  <c r="O91" i="252"/>
  <c r="K91" i="252"/>
  <c r="O229" i="256"/>
  <c r="K229" i="256"/>
  <c r="AB175" i="247"/>
  <c r="O174" i="246"/>
  <c r="K174" i="246"/>
  <c r="AB211" i="247"/>
  <c r="O210" i="246"/>
  <c r="K210" i="246"/>
  <c r="O246" i="246"/>
  <c r="AB247" i="247"/>
  <c r="K246" i="246"/>
  <c r="O282" i="246"/>
  <c r="AB283" i="247"/>
  <c r="K282" i="246"/>
  <c r="O14" i="248"/>
  <c r="AB15" i="249"/>
  <c r="K14" i="248"/>
  <c r="O50" i="248"/>
  <c r="AB51" i="249"/>
  <c r="K50" i="248"/>
  <c r="AB87" i="249"/>
  <c r="O86" i="248"/>
  <c r="K86" i="248"/>
  <c r="AB123" i="249"/>
  <c r="O122" i="248"/>
  <c r="K122" i="248"/>
  <c r="O158" i="248"/>
  <c r="AB159" i="249"/>
  <c r="K158" i="248"/>
  <c r="AB195" i="249"/>
  <c r="O194" i="248"/>
  <c r="K194" i="248"/>
  <c r="AB231" i="249"/>
  <c r="O230" i="248"/>
  <c r="K230" i="248"/>
  <c r="O266" i="248"/>
  <c r="AB267" i="249"/>
  <c r="K266" i="248"/>
  <c r="AB303" i="249"/>
  <c r="O302" i="248"/>
  <c r="K302" i="248"/>
  <c r="O34" i="250"/>
  <c r="K34" i="250"/>
  <c r="O70" i="250"/>
  <c r="K70" i="250"/>
  <c r="O106" i="250"/>
  <c r="K106" i="250"/>
  <c r="O149" i="250"/>
  <c r="K149" i="250"/>
  <c r="O192" i="250"/>
  <c r="K192" i="250"/>
  <c r="O235" i="250"/>
  <c r="K235" i="250"/>
  <c r="O284" i="250"/>
  <c r="K284" i="250"/>
  <c r="O93" i="252"/>
  <c r="K93" i="252"/>
  <c r="O222" i="252"/>
  <c r="K222" i="252"/>
  <c r="O48" i="254"/>
  <c r="K48" i="254"/>
  <c r="O19" i="256"/>
  <c r="K19" i="256"/>
  <c r="O225" i="248"/>
  <c r="AB226" i="249"/>
  <c r="K225" i="248"/>
  <c r="AB262" i="249"/>
  <c r="O261" i="248"/>
  <c r="K261" i="248"/>
  <c r="O297" i="248"/>
  <c r="AB298" i="249"/>
  <c r="K297" i="248"/>
  <c r="O29" i="250"/>
  <c r="K29" i="250"/>
  <c r="O65" i="250"/>
  <c r="K65" i="250"/>
  <c r="O101" i="250"/>
  <c r="K101" i="250"/>
  <c r="O143" i="250"/>
  <c r="K143" i="250"/>
  <c r="O186" i="250"/>
  <c r="K186" i="250"/>
  <c r="O229" i="250"/>
  <c r="K229" i="250"/>
  <c r="O274" i="250"/>
  <c r="K274" i="250"/>
  <c r="O99" i="252"/>
  <c r="K99" i="252"/>
  <c r="O228" i="252"/>
  <c r="K228" i="252"/>
  <c r="O54" i="254"/>
  <c r="K54" i="254"/>
  <c r="O20" i="256"/>
  <c r="K20" i="256"/>
  <c r="AB215" i="249"/>
  <c r="O214" i="248"/>
  <c r="K214" i="248"/>
  <c r="O250" i="248"/>
  <c r="AB251" i="249"/>
  <c r="K250" i="248"/>
  <c r="AB287" i="249"/>
  <c r="O286" i="248"/>
  <c r="K286" i="248"/>
  <c r="O18" i="250"/>
  <c r="K18" i="250"/>
  <c r="O54" i="250"/>
  <c r="K54" i="250"/>
  <c r="O90" i="250"/>
  <c r="K90" i="250"/>
  <c r="O130" i="250"/>
  <c r="K130" i="250"/>
  <c r="O173" i="250"/>
  <c r="K173" i="250"/>
  <c r="O216" i="250"/>
  <c r="K216" i="250"/>
  <c r="O259" i="250"/>
  <c r="K259" i="250"/>
  <c r="O40" i="252"/>
  <c r="K40" i="252"/>
  <c r="O165" i="252"/>
  <c r="K165" i="252"/>
  <c r="O294" i="252"/>
  <c r="K294" i="252"/>
  <c r="O156" i="254"/>
  <c r="K156" i="254"/>
  <c r="O278" i="256"/>
  <c r="K278" i="256"/>
  <c r="AB30" i="249"/>
  <c r="O29" i="248"/>
  <c r="K29" i="248"/>
  <c r="O65" i="248"/>
  <c r="AB66" i="249"/>
  <c r="K65" i="248"/>
  <c r="AB102" i="249"/>
  <c r="O101" i="248"/>
  <c r="K101" i="248"/>
  <c r="O137" i="248"/>
  <c r="AB138" i="249"/>
  <c r="K137" i="248"/>
  <c r="O173" i="248"/>
  <c r="AB174" i="249"/>
  <c r="K173" i="248"/>
  <c r="AB210" i="249"/>
  <c r="O209" i="248"/>
  <c r="K209" i="248"/>
  <c r="O245" i="248"/>
  <c r="AB246" i="249"/>
  <c r="K245" i="248"/>
  <c r="O281" i="248"/>
  <c r="AB282" i="249"/>
  <c r="K281" i="248"/>
  <c r="O13" i="250"/>
  <c r="K13" i="250"/>
  <c r="O49" i="250"/>
  <c r="K49" i="250"/>
  <c r="O85" i="250"/>
  <c r="K85" i="250"/>
  <c r="O124" i="250"/>
  <c r="K124" i="250"/>
  <c r="O167" i="250"/>
  <c r="K167" i="250"/>
  <c r="O210" i="250"/>
  <c r="K210" i="250"/>
  <c r="O253" i="250"/>
  <c r="K253" i="250"/>
  <c r="O27" i="252"/>
  <c r="K27" i="252"/>
  <c r="O149" i="252"/>
  <c r="K149" i="252"/>
  <c r="O279" i="252"/>
  <c r="K279" i="252"/>
  <c r="O108" i="254"/>
  <c r="K108" i="254"/>
  <c r="O200" i="256"/>
  <c r="K200" i="256"/>
  <c r="O135" i="250"/>
  <c r="K135" i="250"/>
  <c r="O171" i="250"/>
  <c r="K171" i="250"/>
  <c r="O207" i="250"/>
  <c r="K207" i="250"/>
  <c r="O243" i="250"/>
  <c r="K243" i="250"/>
  <c r="O279" i="250"/>
  <c r="K279" i="250"/>
  <c r="O11" i="252"/>
  <c r="K11" i="252"/>
  <c r="O47" i="252"/>
  <c r="K47" i="252"/>
  <c r="O87" i="252"/>
  <c r="K87" i="252"/>
  <c r="O130" i="252"/>
  <c r="K130" i="252"/>
  <c r="O173" i="252"/>
  <c r="K173" i="252"/>
  <c r="O216" i="252"/>
  <c r="K216" i="252"/>
  <c r="O259" i="252"/>
  <c r="K259" i="252"/>
  <c r="O303" i="252"/>
  <c r="K303" i="252"/>
  <c r="O42" i="254"/>
  <c r="K42" i="254"/>
  <c r="O85" i="254"/>
  <c r="K85" i="254"/>
  <c r="O180" i="254"/>
  <c r="K180" i="254"/>
  <c r="O26" i="256"/>
  <c r="K26" i="256"/>
  <c r="O181" i="256"/>
  <c r="K181" i="256"/>
  <c r="O292" i="250"/>
  <c r="K292" i="250"/>
  <c r="O24" i="252"/>
  <c r="K24" i="252"/>
  <c r="O60" i="252"/>
  <c r="K60" i="252"/>
  <c r="O102" i="252"/>
  <c r="K102" i="252"/>
  <c r="O145" i="252"/>
  <c r="K145" i="252"/>
  <c r="O189" i="252"/>
  <c r="K189" i="252"/>
  <c r="O232" i="252"/>
  <c r="K232" i="252"/>
  <c r="O275" i="252"/>
  <c r="K275" i="252"/>
  <c r="O14" i="254"/>
  <c r="K14" i="254"/>
  <c r="O57" i="254"/>
  <c r="K57" i="254"/>
  <c r="O101" i="254"/>
  <c r="K101" i="254"/>
  <c r="O228" i="254"/>
  <c r="K228" i="254"/>
  <c r="O50" i="256"/>
  <c r="K50" i="256"/>
  <c r="O211" i="256"/>
  <c r="K211" i="256"/>
  <c r="O287" i="250"/>
  <c r="K287" i="250"/>
  <c r="O19" i="252"/>
  <c r="K19" i="252"/>
  <c r="O55" i="252"/>
  <c r="K55" i="252"/>
  <c r="O96" i="252"/>
  <c r="K96" i="252"/>
  <c r="O139" i="252"/>
  <c r="K139" i="252"/>
  <c r="O183" i="252"/>
  <c r="K183" i="252"/>
  <c r="O226" i="252"/>
  <c r="K226" i="252"/>
  <c r="O269" i="252"/>
  <c r="K269" i="252"/>
  <c r="O8" i="254"/>
  <c r="K8" i="254"/>
  <c r="O51" i="254"/>
  <c r="K51" i="254"/>
  <c r="O95" i="254"/>
  <c r="K95" i="254"/>
  <c r="O210" i="254"/>
  <c r="K210" i="254"/>
  <c r="O32" i="256"/>
  <c r="K32" i="256"/>
  <c r="O188" i="256"/>
  <c r="K188" i="256"/>
  <c r="O276" i="250"/>
  <c r="K276" i="250"/>
  <c r="O8" i="252"/>
  <c r="K8" i="252"/>
  <c r="O44" i="252"/>
  <c r="K44" i="252"/>
  <c r="O83" i="252"/>
  <c r="K83" i="252"/>
  <c r="O126" i="252"/>
  <c r="K126" i="252"/>
  <c r="O169" i="252"/>
  <c r="K169" i="252"/>
  <c r="O213" i="252"/>
  <c r="K213" i="252"/>
  <c r="O256" i="252"/>
  <c r="K256" i="252"/>
  <c r="O299" i="252"/>
  <c r="K299" i="252"/>
  <c r="O38" i="254"/>
  <c r="K38" i="254"/>
  <c r="O81" i="254"/>
  <c r="K81" i="254"/>
  <c r="O173" i="254"/>
  <c r="K173" i="254"/>
  <c r="O300" i="254"/>
  <c r="K300" i="254"/>
  <c r="O139" i="256"/>
  <c r="K139" i="256"/>
  <c r="O301" i="256"/>
  <c r="K301" i="256"/>
  <c r="O98" i="252"/>
  <c r="K98" i="252"/>
  <c r="O134" i="252"/>
  <c r="K134" i="252"/>
  <c r="O170" i="252"/>
  <c r="K170" i="252"/>
  <c r="O206" i="252"/>
  <c r="K206" i="252"/>
  <c r="O242" i="252"/>
  <c r="K242" i="252"/>
  <c r="O278" i="252"/>
  <c r="K278" i="252"/>
  <c r="O10" i="254"/>
  <c r="K10" i="254"/>
  <c r="O46" i="254"/>
  <c r="K46" i="254"/>
  <c r="O82" i="254"/>
  <c r="K82" i="254"/>
  <c r="O150" i="254"/>
  <c r="K150" i="254"/>
  <c r="O258" i="254"/>
  <c r="K258" i="254"/>
  <c r="O61" i="256"/>
  <c r="K61" i="256"/>
  <c r="O169" i="256"/>
  <c r="K169" i="256"/>
  <c r="O277" i="256"/>
  <c r="K277" i="256"/>
  <c r="O140" i="256"/>
  <c r="K140" i="256"/>
  <c r="O248" i="256"/>
  <c r="K248" i="256"/>
  <c r="O115" i="254"/>
  <c r="K115" i="254"/>
  <c r="O151" i="254"/>
  <c r="K151" i="254"/>
  <c r="O187" i="254"/>
  <c r="K187" i="254"/>
  <c r="O223" i="254"/>
  <c r="K223" i="254"/>
  <c r="O259" i="254"/>
  <c r="K259" i="254"/>
  <c r="O295" i="254"/>
  <c r="K295" i="254"/>
  <c r="O33" i="256"/>
  <c r="K33" i="256"/>
  <c r="O69" i="256"/>
  <c r="K69" i="256"/>
  <c r="O105" i="256"/>
  <c r="K105" i="256"/>
  <c r="O141" i="256"/>
  <c r="K141" i="256"/>
  <c r="O177" i="256"/>
  <c r="K177" i="256"/>
  <c r="O213" i="256"/>
  <c r="K213" i="256"/>
  <c r="O249" i="256"/>
  <c r="K249" i="256"/>
  <c r="O285" i="256"/>
  <c r="K285" i="256"/>
  <c r="O116" i="254"/>
  <c r="K116" i="254"/>
  <c r="O152" i="254"/>
  <c r="K152" i="254"/>
  <c r="O188" i="254"/>
  <c r="K188" i="254"/>
  <c r="O224" i="254"/>
  <c r="K224" i="254"/>
  <c r="O260" i="254"/>
  <c r="K260" i="254"/>
  <c r="O296" i="254"/>
  <c r="K296" i="254"/>
  <c r="O28" i="256"/>
  <c r="K28" i="256"/>
  <c r="O64" i="256"/>
  <c r="K64" i="256"/>
  <c r="O100" i="256"/>
  <c r="K100" i="256"/>
  <c r="O136" i="256"/>
  <c r="K136" i="256"/>
  <c r="O172" i="256"/>
  <c r="K172" i="256"/>
  <c r="O208" i="256"/>
  <c r="K208" i="256"/>
  <c r="O244" i="256"/>
  <c r="K244" i="256"/>
  <c r="O280" i="256"/>
  <c r="K280" i="256"/>
  <c r="O111" i="254"/>
  <c r="K111" i="254"/>
  <c r="O147" i="254"/>
  <c r="K147" i="254"/>
  <c r="O183" i="254"/>
  <c r="K183" i="254"/>
  <c r="O219" i="254"/>
  <c r="K219" i="254"/>
  <c r="O255" i="254"/>
  <c r="K255" i="254"/>
  <c r="O291" i="254"/>
  <c r="K291" i="254"/>
  <c r="O23" i="256"/>
  <c r="K23" i="256"/>
  <c r="O59" i="256"/>
  <c r="K59" i="256"/>
  <c r="O95" i="256"/>
  <c r="K95" i="256"/>
  <c r="O131" i="256"/>
  <c r="K131" i="256"/>
  <c r="O167" i="256"/>
  <c r="K167" i="256"/>
  <c r="O203" i="256"/>
  <c r="K203" i="256"/>
  <c r="O239" i="256"/>
  <c r="K239" i="256"/>
  <c r="O275" i="256"/>
  <c r="K275" i="256"/>
  <c r="O106" i="254"/>
  <c r="K106" i="254"/>
  <c r="O142" i="254"/>
  <c r="K142" i="254"/>
  <c r="O178" i="254"/>
  <c r="K178" i="254"/>
  <c r="O214" i="254"/>
  <c r="K214" i="254"/>
  <c r="O250" i="254"/>
  <c r="K250" i="254"/>
  <c r="O286" i="254"/>
  <c r="K286" i="254"/>
  <c r="O18" i="256"/>
  <c r="K18" i="256"/>
  <c r="O54" i="256"/>
  <c r="K54" i="256"/>
  <c r="O90" i="256"/>
  <c r="K90" i="256"/>
  <c r="O126" i="256"/>
  <c r="K126" i="256"/>
  <c r="O162" i="256"/>
  <c r="K162" i="256"/>
  <c r="O198" i="256"/>
  <c r="K198" i="256"/>
  <c r="O234" i="256"/>
  <c r="K234" i="256"/>
  <c r="O270" i="256"/>
  <c r="K270" i="256"/>
  <c r="O306" i="256"/>
  <c r="K306" i="256"/>
  <c r="W18" i="237"/>
  <c r="X18" i="237" s="1"/>
  <c r="J18" i="237" s="1"/>
  <c r="K18" i="237" s="1"/>
  <c r="W11" i="237"/>
  <c r="X11" i="237" s="1"/>
  <c r="J11" i="237" s="1"/>
  <c r="K11" i="237" s="1"/>
  <c r="W7" i="237"/>
  <c r="X7" i="237" s="1"/>
  <c r="J7" i="237" s="1"/>
  <c r="K7" i="237" s="1"/>
  <c r="W21" i="237"/>
  <c r="X21" i="237" s="1"/>
  <c r="J21" i="237" s="1"/>
  <c r="K21" i="237" s="1"/>
  <c r="AB206" i="239"/>
  <c r="O205" i="238"/>
  <c r="K205" i="238"/>
  <c r="S132" i="147"/>
  <c r="T132" i="147" s="1"/>
  <c r="U132" i="147" s="1"/>
  <c r="S152" i="147"/>
  <c r="T152" i="147" s="1"/>
  <c r="U152" i="147" s="1"/>
  <c r="S133" i="147"/>
  <c r="T133" i="147" s="1"/>
  <c r="U133" i="147" s="1"/>
  <c r="S144" i="147"/>
  <c r="T144" i="147" s="1"/>
  <c r="U144" i="147" s="1"/>
  <c r="S161" i="147"/>
  <c r="T161" i="147" s="1"/>
  <c r="U161" i="147" s="1"/>
  <c r="S159" i="147"/>
  <c r="T159" i="147" s="1"/>
  <c r="U159" i="147" s="1"/>
  <c r="S109" i="147"/>
  <c r="T109" i="147" s="1"/>
  <c r="U109" i="147" s="1"/>
  <c r="S38" i="147"/>
  <c r="T38" i="147" s="1"/>
  <c r="U38" i="147" s="1"/>
  <c r="S160" i="147"/>
  <c r="T160" i="147" s="1"/>
  <c r="U160" i="147" s="1"/>
  <c r="AB290" i="239"/>
  <c r="O289" i="238"/>
  <c r="K289" i="238"/>
  <c r="AB158" i="239"/>
  <c r="O157" i="238"/>
  <c r="K157" i="238"/>
  <c r="AB298" i="243"/>
  <c r="O297" i="242"/>
  <c r="K297" i="242"/>
  <c r="AB104" i="239"/>
  <c r="O103" i="238"/>
  <c r="K103" i="238"/>
  <c r="AB53" i="247"/>
  <c r="O52" i="246"/>
  <c r="K52" i="246"/>
  <c r="AB182" i="239"/>
  <c r="O181" i="238"/>
  <c r="K181" i="238"/>
  <c r="AB36" i="245"/>
  <c r="O35" i="244"/>
  <c r="K35" i="244"/>
  <c r="AB80" i="239"/>
  <c r="O79" i="238"/>
  <c r="K79" i="238"/>
  <c r="O267" i="240"/>
  <c r="AB268" i="241"/>
  <c r="K267" i="240"/>
  <c r="O38" i="238"/>
  <c r="AB39" i="239"/>
  <c r="K38" i="238"/>
  <c r="O74" i="238"/>
  <c r="AB75" i="239"/>
  <c r="K74" i="238"/>
  <c r="AB112" i="239"/>
  <c r="O111" i="238"/>
  <c r="K111" i="238"/>
  <c r="AB184" i="239"/>
  <c r="O183" i="238"/>
  <c r="K183" i="238"/>
  <c r="O255" i="238"/>
  <c r="AB256" i="239"/>
  <c r="K255" i="238"/>
  <c r="AB24" i="241"/>
  <c r="O23" i="240"/>
  <c r="K23" i="240"/>
  <c r="O95" i="240"/>
  <c r="AB96" i="241"/>
  <c r="K95" i="240"/>
  <c r="O273" i="240"/>
  <c r="AB274" i="241"/>
  <c r="K273" i="240"/>
  <c r="AB255" i="243"/>
  <c r="O254" i="242"/>
  <c r="K254" i="242"/>
  <c r="AB68" i="247"/>
  <c r="O67" i="246"/>
  <c r="K67" i="246"/>
  <c r="AB22" i="239"/>
  <c r="O21" i="238"/>
  <c r="K21" i="238"/>
  <c r="O57" i="238"/>
  <c r="AB58" i="239"/>
  <c r="K57" i="238"/>
  <c r="AB94" i="239"/>
  <c r="O93" i="238"/>
  <c r="K93" i="238"/>
  <c r="O148" i="238"/>
  <c r="AB149" i="239"/>
  <c r="K148" i="238"/>
  <c r="O220" i="238"/>
  <c r="AB221" i="239"/>
  <c r="K220" i="238"/>
  <c r="O292" i="238"/>
  <c r="AB293" i="239"/>
  <c r="K292" i="238"/>
  <c r="O60" i="240"/>
  <c r="AB61" i="241"/>
  <c r="K60" i="240"/>
  <c r="AB172" i="241"/>
  <c r="O171" i="240"/>
  <c r="K171" i="240"/>
  <c r="O77" i="242"/>
  <c r="AB78" i="243"/>
  <c r="K77" i="242"/>
  <c r="O143" i="244"/>
  <c r="AB144" i="245"/>
  <c r="K143" i="244"/>
  <c r="O28" i="238"/>
  <c r="AB29" i="239"/>
  <c r="K28" i="238"/>
  <c r="AB65" i="239"/>
  <c r="O64" i="238"/>
  <c r="K64" i="238"/>
  <c r="AB101" i="239"/>
  <c r="O100" i="238"/>
  <c r="K100" i="238"/>
  <c r="AB164" i="239"/>
  <c r="O163" i="238"/>
  <c r="K163" i="238"/>
  <c r="O235" i="238"/>
  <c r="AB236" i="239"/>
  <c r="K235" i="238"/>
  <c r="AB16" i="241"/>
  <c r="O15" i="240"/>
  <c r="K15" i="240"/>
  <c r="AB88" i="241"/>
  <c r="O87" i="240"/>
  <c r="K87" i="240"/>
  <c r="O249" i="240"/>
  <c r="AB250" i="241"/>
  <c r="K249" i="240"/>
  <c r="O168" i="242"/>
  <c r="AB169" i="243"/>
  <c r="K168" i="242"/>
  <c r="AB245" i="245"/>
  <c r="O244" i="244"/>
  <c r="K244" i="244"/>
  <c r="AB36" i="239"/>
  <c r="O35" i="238"/>
  <c r="K35" i="238"/>
  <c r="AB72" i="239"/>
  <c r="O71" i="238"/>
  <c r="K71" i="238"/>
  <c r="AB108" i="239"/>
  <c r="O107" i="238"/>
  <c r="K107" i="238"/>
  <c r="O177" i="238"/>
  <c r="AB178" i="239"/>
  <c r="K177" i="238"/>
  <c r="AB250" i="239"/>
  <c r="O249" i="238"/>
  <c r="K249" i="238"/>
  <c r="AB18" i="241"/>
  <c r="O17" i="240"/>
  <c r="K17" i="240"/>
  <c r="O89" i="240"/>
  <c r="AB90" i="241"/>
  <c r="K89" i="240"/>
  <c r="AB256" i="241"/>
  <c r="O255" i="240"/>
  <c r="K255" i="240"/>
  <c r="AB178" i="243"/>
  <c r="O177" i="242"/>
  <c r="K177" i="242"/>
  <c r="AB259" i="245"/>
  <c r="O258" i="244"/>
  <c r="K258" i="244"/>
  <c r="AB31" i="239"/>
  <c r="O30" i="238"/>
  <c r="K30" i="238"/>
  <c r="AB67" i="239"/>
  <c r="O66" i="238"/>
  <c r="K66" i="238"/>
  <c r="O102" i="238"/>
  <c r="AB103" i="239"/>
  <c r="K102" i="238"/>
  <c r="O166" i="238"/>
  <c r="AB167" i="239"/>
  <c r="K166" i="238"/>
  <c r="AB239" i="239"/>
  <c r="O238" i="238"/>
  <c r="K238" i="238"/>
  <c r="AB7" i="241"/>
  <c r="O6" i="240"/>
  <c r="K6" i="240"/>
  <c r="AB79" i="241"/>
  <c r="O78" i="240"/>
  <c r="K78" i="240"/>
  <c r="O225" i="240"/>
  <c r="AB226" i="241"/>
  <c r="K225" i="240"/>
  <c r="O140" i="242"/>
  <c r="AB141" i="243"/>
  <c r="K140" i="242"/>
  <c r="AB187" i="245"/>
  <c r="O186" i="244"/>
  <c r="K186" i="244"/>
  <c r="AB111" i="239"/>
  <c r="O110" i="238"/>
  <c r="K110" i="238"/>
  <c r="AB147" i="239"/>
  <c r="O146" i="238"/>
  <c r="K146" i="238"/>
  <c r="O182" i="238"/>
  <c r="AB183" i="239"/>
  <c r="K182" i="238"/>
  <c r="AB219" i="239"/>
  <c r="O218" i="238"/>
  <c r="K218" i="238"/>
  <c r="AB255" i="239"/>
  <c r="O254" i="238"/>
  <c r="K254" i="238"/>
  <c r="AB291" i="239"/>
  <c r="O290" i="238"/>
  <c r="K290" i="238"/>
  <c r="AB23" i="241"/>
  <c r="O22" i="240"/>
  <c r="K22" i="240"/>
  <c r="AB59" i="241"/>
  <c r="O58" i="240"/>
  <c r="K58" i="240"/>
  <c r="AB95" i="241"/>
  <c r="O94" i="240"/>
  <c r="K94" i="240"/>
  <c r="AB131" i="241"/>
  <c r="O130" i="240"/>
  <c r="K130" i="240"/>
  <c r="AB167" i="241"/>
  <c r="O166" i="240"/>
  <c r="K166" i="240"/>
  <c r="O202" i="240"/>
  <c r="AB203" i="241"/>
  <c r="K202" i="240"/>
  <c r="AB239" i="241"/>
  <c r="O238" i="240"/>
  <c r="K238" i="240"/>
  <c r="O274" i="240"/>
  <c r="AB275" i="241"/>
  <c r="K274" i="240"/>
  <c r="AB7" i="243"/>
  <c r="O6" i="242"/>
  <c r="K6" i="242"/>
  <c r="O42" i="242"/>
  <c r="AB43" i="243"/>
  <c r="K42" i="242"/>
  <c r="AB79" i="243"/>
  <c r="O78" i="242"/>
  <c r="K78" i="242"/>
  <c r="AB120" i="243"/>
  <c r="O119" i="242"/>
  <c r="K119" i="242"/>
  <c r="AB163" i="243"/>
  <c r="O162" i="242"/>
  <c r="K162" i="242"/>
  <c r="AB214" i="243"/>
  <c r="O213" i="242"/>
  <c r="K213" i="242"/>
  <c r="AB265" i="243"/>
  <c r="O264" i="242"/>
  <c r="K264" i="242"/>
  <c r="AB20" i="245"/>
  <c r="O19" i="244"/>
  <c r="K19" i="244"/>
  <c r="AB89" i="245"/>
  <c r="S87" i="245" s="1"/>
  <c r="T87" i="245" s="1"/>
  <c r="U87" i="245" s="1"/>
  <c r="O88" i="244"/>
  <c r="K88" i="244"/>
  <c r="O174" i="244"/>
  <c r="AB175" i="245"/>
  <c r="K174" i="244"/>
  <c r="O260" i="244"/>
  <c r="AB261" i="245"/>
  <c r="K260" i="244"/>
  <c r="AB41" i="247"/>
  <c r="O40" i="246"/>
  <c r="K40" i="246"/>
  <c r="O141" i="246"/>
  <c r="AB142" i="247"/>
  <c r="K141" i="246"/>
  <c r="O271" i="246"/>
  <c r="AB272" i="247"/>
  <c r="K271" i="246"/>
  <c r="AB132" i="241"/>
  <c r="O131" i="240"/>
  <c r="K131" i="240"/>
  <c r="AB168" i="241"/>
  <c r="O167" i="240"/>
  <c r="K167" i="240"/>
  <c r="O203" i="240"/>
  <c r="AB204" i="241"/>
  <c r="K203" i="240"/>
  <c r="AB240" i="241"/>
  <c r="O239" i="240"/>
  <c r="K239" i="240"/>
  <c r="AB276" i="241"/>
  <c r="O275" i="240"/>
  <c r="K275" i="240"/>
  <c r="O7" i="242"/>
  <c r="AB8" i="243"/>
  <c r="K7" i="242"/>
  <c r="AB44" i="243"/>
  <c r="O43" i="242"/>
  <c r="K43" i="242"/>
  <c r="AB80" i="243"/>
  <c r="O79" i="242"/>
  <c r="K79" i="242"/>
  <c r="AB121" i="243"/>
  <c r="O120" i="242"/>
  <c r="K120" i="242"/>
  <c r="AB165" i="243"/>
  <c r="O164" i="242"/>
  <c r="K164" i="242"/>
  <c r="AB215" i="243"/>
  <c r="O214" i="242"/>
  <c r="K214" i="242"/>
  <c r="O266" i="242"/>
  <c r="AB267" i="243"/>
  <c r="K266" i="242"/>
  <c r="AB13" i="245"/>
  <c r="O12" i="244"/>
  <c r="K12" i="244"/>
  <c r="AB77" i="245"/>
  <c r="O76" i="244"/>
  <c r="K76" i="244"/>
  <c r="O162" i="244"/>
  <c r="AB163" i="245"/>
  <c r="K162" i="244"/>
  <c r="AB249" i="245"/>
  <c r="O248" i="244"/>
  <c r="K248" i="244"/>
  <c r="AB29" i="247"/>
  <c r="O28" i="246"/>
  <c r="K28" i="246"/>
  <c r="AB127" i="247"/>
  <c r="O126" i="246"/>
  <c r="K126" i="246"/>
  <c r="AB254" i="247"/>
  <c r="O253" i="246"/>
  <c r="K253" i="246"/>
  <c r="AB196" i="249"/>
  <c r="O195" i="248"/>
  <c r="K195" i="248"/>
  <c r="AB121" i="241"/>
  <c r="O120" i="240"/>
  <c r="K120" i="240"/>
  <c r="O156" i="240"/>
  <c r="AB157" i="241"/>
  <c r="K156" i="240"/>
  <c r="O192" i="240"/>
  <c r="AB193" i="241"/>
  <c r="K192" i="240"/>
  <c r="AB229" i="241"/>
  <c r="O228" i="240"/>
  <c r="K228" i="240"/>
  <c r="O264" i="240"/>
  <c r="AB265" i="241"/>
  <c r="K264" i="240"/>
  <c r="AB301" i="241"/>
  <c r="O300" i="240"/>
  <c r="K300" i="240"/>
  <c r="O32" i="242"/>
  <c r="AB33" i="243"/>
  <c r="K32" i="242"/>
  <c r="AB69" i="243"/>
  <c r="O68" i="242"/>
  <c r="K68" i="242"/>
  <c r="O107" i="242"/>
  <c r="AB108" i="243"/>
  <c r="K107" i="242"/>
  <c r="AB151" i="243"/>
  <c r="O150" i="242"/>
  <c r="K150" i="242"/>
  <c r="O198" i="242"/>
  <c r="AB199" i="243"/>
  <c r="K198" i="242"/>
  <c r="O250" i="242"/>
  <c r="AB251" i="243"/>
  <c r="K250" i="242"/>
  <c r="O302" i="242"/>
  <c r="AB303" i="243"/>
  <c r="K302" i="242"/>
  <c r="AB50" i="245"/>
  <c r="O49" i="244"/>
  <c r="K49" i="244"/>
  <c r="O136" i="244"/>
  <c r="AB137" i="245"/>
  <c r="K136" i="244"/>
  <c r="AB223" i="245"/>
  <c r="O222" i="244"/>
  <c r="K222" i="244"/>
  <c r="AB17" i="247"/>
  <c r="O16" i="246"/>
  <c r="K16" i="246"/>
  <c r="O111" i="246"/>
  <c r="AB112" i="247"/>
  <c r="K111" i="246"/>
  <c r="AB236" i="247"/>
  <c r="O235" i="246"/>
  <c r="K235" i="246"/>
  <c r="AB151" i="249"/>
  <c r="O150" i="248"/>
  <c r="K150" i="248"/>
  <c r="AB132" i="239"/>
  <c r="O131" i="238"/>
  <c r="K131" i="238"/>
  <c r="AB168" i="239"/>
  <c r="O167" i="238"/>
  <c r="K167" i="238"/>
  <c r="O203" i="238"/>
  <c r="AB204" i="239"/>
  <c r="K203" i="238"/>
  <c r="AB240" i="239"/>
  <c r="O239" i="238"/>
  <c r="K239" i="238"/>
  <c r="AB276" i="239"/>
  <c r="O275" i="238"/>
  <c r="K275" i="238"/>
  <c r="AB8" i="241"/>
  <c r="O7" i="240"/>
  <c r="K7" i="240"/>
  <c r="AB44" i="241"/>
  <c r="O43" i="240"/>
  <c r="K43" i="240"/>
  <c r="O79" i="240"/>
  <c r="AB80" i="241"/>
  <c r="K79" i="240"/>
  <c r="AB116" i="241"/>
  <c r="O115" i="240"/>
  <c r="K115" i="240"/>
  <c r="O151" i="240"/>
  <c r="AB152" i="241"/>
  <c r="K151" i="240"/>
  <c r="AB188" i="241"/>
  <c r="O187" i="240"/>
  <c r="K187" i="240"/>
  <c r="AB224" i="241"/>
  <c r="O223" i="240"/>
  <c r="K223" i="240"/>
  <c r="O259" i="240"/>
  <c r="AB260" i="241"/>
  <c r="K259" i="240"/>
  <c r="O295" i="240"/>
  <c r="AB296" i="241"/>
  <c r="K295" i="240"/>
  <c r="O33" i="242"/>
  <c r="AB34" i="243"/>
  <c r="K33" i="242"/>
  <c r="AB70" i="243"/>
  <c r="O69" i="242"/>
  <c r="K69" i="242"/>
  <c r="O108" i="242"/>
  <c r="AB109" i="243"/>
  <c r="K108" i="242"/>
  <c r="AB153" i="243"/>
  <c r="O152" i="242"/>
  <c r="K152" i="242"/>
  <c r="AB201" i="243"/>
  <c r="O200" i="242"/>
  <c r="K200" i="242"/>
  <c r="AB252" i="243"/>
  <c r="O251" i="242"/>
  <c r="K251" i="242"/>
  <c r="O303" i="242"/>
  <c r="AB304" i="243"/>
  <c r="K303" i="242"/>
  <c r="AB53" i="245"/>
  <c r="O52" i="244"/>
  <c r="K52" i="244"/>
  <c r="AB139" i="245"/>
  <c r="O138" i="244"/>
  <c r="K138" i="244"/>
  <c r="O224" i="244"/>
  <c r="AB225" i="245"/>
  <c r="K224" i="244"/>
  <c r="AB5" i="247"/>
  <c r="O4" i="246"/>
  <c r="O309" i="246"/>
  <c r="O10" i="59" a="1"/>
  <c r="O10" i="59" s="1"/>
  <c r="K4" i="246"/>
  <c r="AB97" i="247"/>
  <c r="O96" i="246"/>
  <c r="K96" i="246"/>
  <c r="AB218" i="247"/>
  <c r="O217" i="246"/>
  <c r="K217" i="246"/>
  <c r="O159" i="248"/>
  <c r="AB160" i="249"/>
  <c r="K159" i="248"/>
  <c r="AB127" i="239"/>
  <c r="O126" i="238"/>
  <c r="K126" i="238"/>
  <c r="AB163" i="239"/>
  <c r="O162" i="238"/>
  <c r="K162" i="238"/>
  <c r="O198" i="238"/>
  <c r="AB199" i="239"/>
  <c r="K198" i="238"/>
  <c r="AB235" i="239"/>
  <c r="O234" i="238"/>
  <c r="K234" i="238"/>
  <c r="AB271" i="239"/>
  <c r="O270" i="238"/>
  <c r="K270" i="238"/>
  <c r="AB307" i="239"/>
  <c r="O306" i="238"/>
  <c r="K306" i="238"/>
  <c r="AB39" i="241"/>
  <c r="O38" i="240"/>
  <c r="K38" i="240"/>
  <c r="AB75" i="241"/>
  <c r="O74" i="240"/>
  <c r="K74" i="240"/>
  <c r="O110" i="240"/>
  <c r="AB111" i="241"/>
  <c r="K110" i="240"/>
  <c r="O146" i="240"/>
  <c r="AB147" i="241"/>
  <c r="K146" i="240"/>
  <c r="AB183" i="241"/>
  <c r="O182" i="240"/>
  <c r="K182" i="240"/>
  <c r="AB219" i="241"/>
  <c r="O218" i="240"/>
  <c r="K218" i="240"/>
  <c r="O254" i="240"/>
  <c r="AB255" i="241"/>
  <c r="K254" i="240"/>
  <c r="AB291" i="241"/>
  <c r="O290" i="240"/>
  <c r="K290" i="240"/>
  <c r="O22" i="242"/>
  <c r="AB23" i="243"/>
  <c r="K22" i="242"/>
  <c r="AB59" i="243"/>
  <c r="O58" i="242"/>
  <c r="K58" i="242"/>
  <c r="AB96" i="243"/>
  <c r="O95" i="242"/>
  <c r="K95" i="242"/>
  <c r="AB139" i="243"/>
  <c r="O138" i="242"/>
  <c r="K138" i="242"/>
  <c r="AB185" i="243"/>
  <c r="O184" i="242"/>
  <c r="K184" i="242"/>
  <c r="AB237" i="243"/>
  <c r="O236" i="242"/>
  <c r="K236" i="242"/>
  <c r="O287" i="242"/>
  <c r="AB288" i="243"/>
  <c r="K287" i="242"/>
  <c r="AB35" i="245"/>
  <c r="O34" i="244"/>
  <c r="K34" i="244"/>
  <c r="O112" i="244"/>
  <c r="AB113" i="245"/>
  <c r="K112" i="244"/>
  <c r="AB199" i="245"/>
  <c r="O198" i="244"/>
  <c r="K198" i="244"/>
  <c r="AB285" i="245"/>
  <c r="O284" i="244"/>
  <c r="K284" i="244"/>
  <c r="O64" i="246"/>
  <c r="AB65" i="247"/>
  <c r="K64" i="246"/>
  <c r="O177" i="246"/>
  <c r="AB178" i="247"/>
  <c r="K177" i="246"/>
  <c r="AB7" i="249"/>
  <c r="O6" i="248"/>
  <c r="K6" i="248"/>
  <c r="O53" i="244"/>
  <c r="AB54" i="245"/>
  <c r="K53" i="244"/>
  <c r="AB97" i="245"/>
  <c r="O96" i="244"/>
  <c r="K96" i="244"/>
  <c r="AB140" i="245"/>
  <c r="O139" i="244"/>
  <c r="K139" i="244"/>
  <c r="AB183" i="245"/>
  <c r="O182" i="244"/>
  <c r="K182" i="244"/>
  <c r="AB227" i="245"/>
  <c r="O226" i="244"/>
  <c r="K226" i="244"/>
  <c r="AB270" i="245"/>
  <c r="O269" i="244"/>
  <c r="K269" i="244"/>
  <c r="AB9" i="247"/>
  <c r="O8" i="246"/>
  <c r="K8" i="246"/>
  <c r="AB52" i="247"/>
  <c r="O51" i="246"/>
  <c r="K51" i="246"/>
  <c r="AB101" i="247"/>
  <c r="O100" i="246"/>
  <c r="K100" i="246"/>
  <c r="AB158" i="247"/>
  <c r="O157" i="246"/>
  <c r="K157" i="246"/>
  <c r="AB222" i="247"/>
  <c r="O221" i="246"/>
  <c r="K221" i="246"/>
  <c r="O286" i="246"/>
  <c r="AB287" i="247"/>
  <c r="K286" i="246"/>
  <c r="O121" i="248"/>
  <c r="AB122" i="249"/>
  <c r="K121" i="248"/>
  <c r="O112" i="250"/>
  <c r="K112" i="250"/>
  <c r="AB206" i="249"/>
  <c r="O205" i="248"/>
  <c r="K205" i="248"/>
  <c r="O247" i="250"/>
  <c r="K247" i="250"/>
  <c r="AB63" i="245"/>
  <c r="O62" i="244"/>
  <c r="K62" i="244"/>
  <c r="AB107" i="245"/>
  <c r="O106" i="244"/>
  <c r="K106" i="244"/>
  <c r="AB150" i="245"/>
  <c r="O149" i="244"/>
  <c r="K149" i="244"/>
  <c r="AB193" i="245"/>
  <c r="O192" i="244"/>
  <c r="K192" i="244"/>
  <c r="AB236" i="245"/>
  <c r="O235" i="244"/>
  <c r="K235" i="244"/>
  <c r="O278" i="244"/>
  <c r="AB279" i="245"/>
  <c r="K278" i="244"/>
  <c r="AB26" i="247"/>
  <c r="O25" i="246"/>
  <c r="K25" i="246"/>
  <c r="AB69" i="247"/>
  <c r="O68" i="246"/>
  <c r="K68" i="246"/>
  <c r="AB122" i="247"/>
  <c r="O121" i="246"/>
  <c r="K121" i="246"/>
  <c r="O182" i="246"/>
  <c r="AB183" i="247"/>
  <c r="K182" i="246"/>
  <c r="O247" i="246"/>
  <c r="AB248" i="247"/>
  <c r="K247" i="246"/>
  <c r="O22" i="248"/>
  <c r="AB23" i="249"/>
  <c r="K22" i="248"/>
  <c r="O184" i="248"/>
  <c r="AB185" i="249"/>
  <c r="K184" i="248"/>
  <c r="O198" i="250"/>
  <c r="K198" i="250"/>
  <c r="O204" i="250"/>
  <c r="K204" i="250"/>
  <c r="O103" i="242"/>
  <c r="AB104" i="243"/>
  <c r="K103" i="242"/>
  <c r="O139" i="242"/>
  <c r="AB140" i="243"/>
  <c r="K139" i="242"/>
  <c r="AB177" i="243"/>
  <c r="O176" i="242"/>
  <c r="K176" i="242"/>
  <c r="O219" i="242"/>
  <c r="AB220" i="243"/>
  <c r="K219" i="242"/>
  <c r="AB263" i="243"/>
  <c r="O262" i="242"/>
  <c r="K262" i="242"/>
  <c r="AB306" i="243"/>
  <c r="O305" i="242"/>
  <c r="K305" i="242"/>
  <c r="AB44" i="245"/>
  <c r="O43" i="244"/>
  <c r="K43" i="244"/>
  <c r="O86" i="244"/>
  <c r="AB87" i="245"/>
  <c r="K86" i="244"/>
  <c r="O130" i="244"/>
  <c r="AB131" i="245"/>
  <c r="K130" i="244"/>
  <c r="AB174" i="245"/>
  <c r="O173" i="244"/>
  <c r="K173" i="244"/>
  <c r="AB217" i="245"/>
  <c r="O216" i="244"/>
  <c r="K216" i="244"/>
  <c r="AB260" i="245"/>
  <c r="O259" i="244"/>
  <c r="K259" i="244"/>
  <c r="O302" i="244"/>
  <c r="AB303" i="245"/>
  <c r="K302" i="244"/>
  <c r="O42" i="246"/>
  <c r="AB43" i="247"/>
  <c r="K42" i="246"/>
  <c r="AB89" i="247"/>
  <c r="O88" i="246"/>
  <c r="K88" i="246"/>
  <c r="O142" i="246"/>
  <c r="AB143" i="247"/>
  <c r="K142" i="246"/>
  <c r="AB208" i="247"/>
  <c r="O207" i="246"/>
  <c r="K207" i="246"/>
  <c r="O272" i="246"/>
  <c r="AB273" i="247"/>
  <c r="K272" i="246"/>
  <c r="AB86" i="249"/>
  <c r="O85" i="248"/>
  <c r="K85" i="248"/>
  <c r="AB290" i="249"/>
  <c r="O289" i="248"/>
  <c r="K289" i="248"/>
  <c r="O172" i="252"/>
  <c r="K172" i="252"/>
  <c r="AB194" i="243"/>
  <c r="O193" i="242"/>
  <c r="K193" i="242"/>
  <c r="AB230" i="243"/>
  <c r="O229" i="242"/>
  <c r="K229" i="242"/>
  <c r="O265" i="242"/>
  <c r="AB266" i="243"/>
  <c r="K265" i="242"/>
  <c r="O301" i="242"/>
  <c r="AB302" i="243"/>
  <c r="K301" i="242"/>
  <c r="AB40" i="245"/>
  <c r="O39" i="244"/>
  <c r="K39" i="244"/>
  <c r="AB76" i="245"/>
  <c r="O75" i="244"/>
  <c r="K75" i="244"/>
  <c r="AB112" i="245"/>
  <c r="O111" i="244"/>
  <c r="K111" i="244"/>
  <c r="O147" i="244"/>
  <c r="AB148" i="245"/>
  <c r="K147" i="244"/>
  <c r="AB184" i="245"/>
  <c r="O183" i="244"/>
  <c r="K183" i="244"/>
  <c r="AB220" i="245"/>
  <c r="O219" i="244"/>
  <c r="K219" i="244"/>
  <c r="O255" i="244"/>
  <c r="AB256" i="245"/>
  <c r="K255" i="244"/>
  <c r="AB292" i="245"/>
  <c r="O291" i="244"/>
  <c r="K291" i="244"/>
  <c r="O23" i="246"/>
  <c r="AB24" i="247"/>
  <c r="K23" i="246"/>
  <c r="O59" i="246"/>
  <c r="AB60" i="247"/>
  <c r="K59" i="246"/>
  <c r="AB96" i="247"/>
  <c r="O95" i="246"/>
  <c r="K95" i="246"/>
  <c r="O131" i="246"/>
  <c r="AB132" i="247"/>
  <c r="K131" i="246"/>
  <c r="O172" i="246"/>
  <c r="AB173" i="247"/>
  <c r="K172" i="246"/>
  <c r="O215" i="246"/>
  <c r="AB216" i="247"/>
  <c r="K215" i="246"/>
  <c r="AB260" i="247"/>
  <c r="O259" i="246"/>
  <c r="K259" i="246"/>
  <c r="AB303" i="247"/>
  <c r="O302" i="246"/>
  <c r="K302" i="246"/>
  <c r="AB53" i="249"/>
  <c r="O52" i="248"/>
  <c r="K52" i="248"/>
  <c r="AB107" i="249"/>
  <c r="O106" i="248"/>
  <c r="K106" i="248"/>
  <c r="AB161" i="249"/>
  <c r="O160" i="248"/>
  <c r="K160" i="248"/>
  <c r="AB224" i="249"/>
  <c r="O223" i="248"/>
  <c r="K223" i="248"/>
  <c r="O27" i="250"/>
  <c r="K27" i="250"/>
  <c r="O140" i="250"/>
  <c r="K140" i="250"/>
  <c r="O271" i="250"/>
  <c r="K271" i="250"/>
  <c r="O19" i="254"/>
  <c r="K19" i="254"/>
  <c r="AB19" i="249"/>
  <c r="O18" i="248"/>
  <c r="K18" i="248"/>
  <c r="O72" i="248"/>
  <c r="AB73" i="249"/>
  <c r="K72" i="248"/>
  <c r="O126" i="248"/>
  <c r="AB127" i="249"/>
  <c r="K126" i="248"/>
  <c r="AB181" i="249"/>
  <c r="O180" i="248"/>
  <c r="K180" i="248"/>
  <c r="O264" i="248"/>
  <c r="AB265" i="249"/>
  <c r="K264" i="248"/>
  <c r="O68" i="250"/>
  <c r="K68" i="250"/>
  <c r="O190" i="250"/>
  <c r="K190" i="250"/>
  <c r="O70" i="252"/>
  <c r="K70" i="252"/>
  <c r="O263" i="254"/>
  <c r="K263" i="254"/>
  <c r="AB38" i="249"/>
  <c r="O37" i="248"/>
  <c r="K37" i="248"/>
  <c r="AB92" i="249"/>
  <c r="O91" i="248"/>
  <c r="K91" i="248"/>
  <c r="AB146" i="249"/>
  <c r="O145" i="248"/>
  <c r="K145" i="248"/>
  <c r="AB200" i="249"/>
  <c r="O199" i="248"/>
  <c r="K199" i="248"/>
  <c r="O301" i="248"/>
  <c r="AB302" i="249"/>
  <c r="K301" i="248"/>
  <c r="O105" i="250"/>
  <c r="K105" i="250"/>
  <c r="O234" i="250"/>
  <c r="K234" i="250"/>
  <c r="O215" i="252"/>
  <c r="K215" i="252"/>
  <c r="AB75" i="247"/>
  <c r="O74" i="246"/>
  <c r="K74" i="246"/>
  <c r="AB111" i="247"/>
  <c r="O110" i="246"/>
  <c r="K110" i="246"/>
  <c r="O147" i="246"/>
  <c r="AB148" i="247"/>
  <c r="K147" i="246"/>
  <c r="AB191" i="247"/>
  <c r="O190" i="246"/>
  <c r="K190" i="246"/>
  <c r="AB234" i="247"/>
  <c r="O233" i="246"/>
  <c r="K233" i="246"/>
  <c r="AB278" i="247"/>
  <c r="O277" i="246"/>
  <c r="K277" i="246"/>
  <c r="AB31" i="249"/>
  <c r="O30" i="248"/>
  <c r="K30" i="248"/>
  <c r="O84" i="248"/>
  <c r="AB85" i="249"/>
  <c r="K84" i="248"/>
  <c r="O138" i="248"/>
  <c r="AB139" i="249"/>
  <c r="K138" i="248"/>
  <c r="O192" i="248"/>
  <c r="AB193" i="249"/>
  <c r="K192" i="248"/>
  <c r="AB289" i="249"/>
  <c r="O288" i="248"/>
  <c r="K288" i="248"/>
  <c r="O92" i="250"/>
  <c r="K92" i="250"/>
  <c r="O218" i="250"/>
  <c r="K218" i="250"/>
  <c r="O156" i="252"/>
  <c r="K156" i="252"/>
  <c r="O144" i="246"/>
  <c r="AB145" i="247"/>
  <c r="K144" i="246"/>
  <c r="AB181" i="247"/>
  <c r="O180" i="246"/>
  <c r="K180" i="246"/>
  <c r="AB217" i="247"/>
  <c r="O216" i="246"/>
  <c r="K216" i="246"/>
  <c r="AB253" i="247"/>
  <c r="O252" i="246"/>
  <c r="K252" i="246"/>
  <c r="AB289" i="247"/>
  <c r="O288" i="246"/>
  <c r="K288" i="246"/>
  <c r="AB21" i="249"/>
  <c r="O20" i="248"/>
  <c r="K20" i="248"/>
  <c r="AB57" i="249"/>
  <c r="O56" i="248"/>
  <c r="K56" i="248"/>
  <c r="AB93" i="249"/>
  <c r="O92" i="248"/>
  <c r="K92" i="248"/>
  <c r="AB129" i="249"/>
  <c r="O128" i="248"/>
  <c r="K128" i="248"/>
  <c r="O164" i="248"/>
  <c r="AB165" i="249"/>
  <c r="K164" i="248"/>
  <c r="AB201" i="249"/>
  <c r="O200" i="248"/>
  <c r="K200" i="248"/>
  <c r="AB237" i="249"/>
  <c r="O236" i="248"/>
  <c r="K236" i="248"/>
  <c r="AB273" i="249"/>
  <c r="O272" i="248"/>
  <c r="K272" i="248"/>
  <c r="O4" i="250"/>
  <c r="O309" i="250"/>
  <c r="O12" i="59" a="1"/>
  <c r="O12" i="59" s="1"/>
  <c r="K4" i="250"/>
  <c r="O40" i="250"/>
  <c r="K40" i="250"/>
  <c r="O76" i="250"/>
  <c r="K76" i="250"/>
  <c r="O113" i="250"/>
  <c r="K113" i="250"/>
  <c r="O156" i="250"/>
  <c r="K156" i="250"/>
  <c r="O199" i="250"/>
  <c r="K199" i="250"/>
  <c r="O242" i="250"/>
  <c r="K242" i="250"/>
  <c r="O302" i="250"/>
  <c r="K302" i="250"/>
  <c r="O114" i="252"/>
  <c r="K114" i="252"/>
  <c r="O244" i="252"/>
  <c r="K244" i="252"/>
  <c r="O69" i="254"/>
  <c r="K69" i="254"/>
  <c r="O91" i="256"/>
  <c r="K91" i="256"/>
  <c r="O231" i="248"/>
  <c r="AB232" i="249"/>
  <c r="K231" i="248"/>
  <c r="AB268" i="249"/>
  <c r="O267" i="248"/>
  <c r="K267" i="248"/>
  <c r="AB304" i="249"/>
  <c r="O303" i="248"/>
  <c r="K303" i="248"/>
  <c r="O35" i="250"/>
  <c r="K35" i="250"/>
  <c r="O71" i="250"/>
  <c r="K71" i="250"/>
  <c r="O107" i="250"/>
  <c r="K107" i="250"/>
  <c r="O150" i="250"/>
  <c r="K150" i="250"/>
  <c r="O193" i="250"/>
  <c r="K193" i="250"/>
  <c r="O236" i="250"/>
  <c r="K236" i="250"/>
  <c r="O289" i="250"/>
  <c r="K289" i="250"/>
  <c r="O120" i="252"/>
  <c r="K120" i="252"/>
  <c r="O250" i="252"/>
  <c r="K250" i="252"/>
  <c r="O75" i="254"/>
  <c r="K75" i="254"/>
  <c r="O92" i="256"/>
  <c r="K92" i="256"/>
  <c r="AB221" i="249"/>
  <c r="O220" i="248"/>
  <c r="K220" i="248"/>
  <c r="AB257" i="249"/>
  <c r="O256" i="248"/>
  <c r="K256" i="248"/>
  <c r="O292" i="248"/>
  <c r="AB293" i="249"/>
  <c r="K292" i="248"/>
  <c r="O24" i="250"/>
  <c r="K24" i="250"/>
  <c r="O60" i="250"/>
  <c r="K60" i="250"/>
  <c r="O96" i="250"/>
  <c r="K96" i="250"/>
  <c r="O137" i="250"/>
  <c r="K137" i="250"/>
  <c r="O180" i="250"/>
  <c r="K180" i="250"/>
  <c r="O223" i="250"/>
  <c r="K223" i="250"/>
  <c r="O266" i="250"/>
  <c r="K266" i="250"/>
  <c r="O58" i="252"/>
  <c r="K58" i="252"/>
  <c r="O186" i="252"/>
  <c r="K186" i="252"/>
  <c r="O12" i="254"/>
  <c r="K12" i="254"/>
  <c r="O221" i="254"/>
  <c r="K221" i="254"/>
  <c r="O303" i="246"/>
  <c r="AB304" i="247"/>
  <c r="K303" i="246"/>
  <c r="AB36" i="249"/>
  <c r="O35" i="248"/>
  <c r="K35" i="248"/>
  <c r="O71" i="248"/>
  <c r="AB72" i="249"/>
  <c r="K71" i="248"/>
  <c r="O107" i="248"/>
  <c r="AB108" i="249"/>
  <c r="K107" i="248"/>
  <c r="AB144" i="249"/>
  <c r="O143" i="248"/>
  <c r="K143" i="248"/>
  <c r="AB180" i="249"/>
  <c r="O179" i="248"/>
  <c r="K179" i="248"/>
  <c r="O215" i="248"/>
  <c r="AB216" i="249"/>
  <c r="K215" i="248"/>
  <c r="AB252" i="249"/>
  <c r="O251" i="248"/>
  <c r="K251" i="248"/>
  <c r="O287" i="248"/>
  <c r="AB288" i="249"/>
  <c r="K287" i="248"/>
  <c r="O19" i="250"/>
  <c r="K19" i="250"/>
  <c r="O55" i="250"/>
  <c r="K55" i="250"/>
  <c r="O91" i="250"/>
  <c r="K91" i="250"/>
  <c r="O131" i="250"/>
  <c r="K131" i="250"/>
  <c r="O174" i="250"/>
  <c r="K174" i="250"/>
  <c r="O217" i="250"/>
  <c r="K217" i="250"/>
  <c r="O260" i="250"/>
  <c r="K260" i="250"/>
  <c r="O45" i="252"/>
  <c r="K45" i="252"/>
  <c r="O171" i="252"/>
  <c r="K171" i="252"/>
  <c r="O300" i="252"/>
  <c r="K300" i="252"/>
  <c r="O174" i="254"/>
  <c r="K174" i="254"/>
  <c r="O283" i="256"/>
  <c r="K283" i="256"/>
  <c r="O141" i="250"/>
  <c r="K141" i="250"/>
  <c r="O177" i="250"/>
  <c r="K177" i="250"/>
  <c r="O213" i="250"/>
  <c r="K213" i="250"/>
  <c r="O249" i="250"/>
  <c r="K249" i="250"/>
  <c r="O285" i="250"/>
  <c r="K285" i="250"/>
  <c r="O17" i="252"/>
  <c r="K17" i="252"/>
  <c r="O53" i="252"/>
  <c r="K53" i="252"/>
  <c r="O94" i="252"/>
  <c r="K94" i="252"/>
  <c r="O137" i="252"/>
  <c r="K137" i="252"/>
  <c r="O180" i="252"/>
  <c r="K180" i="252"/>
  <c r="O223" i="252"/>
  <c r="K223" i="252"/>
  <c r="O267" i="252"/>
  <c r="K267" i="252"/>
  <c r="O6" i="254"/>
  <c r="K6" i="254"/>
  <c r="O49" i="254"/>
  <c r="K49" i="254"/>
  <c r="O92" i="254"/>
  <c r="K92" i="254"/>
  <c r="O203" i="254"/>
  <c r="K203" i="254"/>
  <c r="O49" i="256"/>
  <c r="K49" i="256"/>
  <c r="O206" i="256"/>
  <c r="K206" i="256"/>
  <c r="O298" i="250"/>
  <c r="K298" i="250"/>
  <c r="O30" i="252"/>
  <c r="K30" i="252"/>
  <c r="O66" i="252"/>
  <c r="K66" i="252"/>
  <c r="O109" i="252"/>
  <c r="K109" i="252"/>
  <c r="O153" i="252"/>
  <c r="K153" i="252"/>
  <c r="O196" i="252"/>
  <c r="K196" i="252"/>
  <c r="O239" i="252"/>
  <c r="K239" i="252"/>
  <c r="O282" i="252"/>
  <c r="K282" i="252"/>
  <c r="O21" i="254"/>
  <c r="K21" i="254"/>
  <c r="O65" i="254"/>
  <c r="K65" i="254"/>
  <c r="O120" i="254"/>
  <c r="K120" i="254"/>
  <c r="O251" i="254"/>
  <c r="K251" i="254"/>
  <c r="O74" i="256"/>
  <c r="K74" i="256"/>
  <c r="O236" i="256"/>
  <c r="K236" i="256"/>
  <c r="O293" i="250"/>
  <c r="K293" i="250"/>
  <c r="O25" i="252"/>
  <c r="K25" i="252"/>
  <c r="O61" i="252"/>
  <c r="K61" i="252"/>
  <c r="O103" i="252"/>
  <c r="K103" i="252"/>
  <c r="O147" i="252"/>
  <c r="K147" i="252"/>
  <c r="O190" i="252"/>
  <c r="K190" i="252"/>
  <c r="O233" i="252"/>
  <c r="K233" i="252"/>
  <c r="O276" i="252"/>
  <c r="K276" i="252"/>
  <c r="O15" i="254"/>
  <c r="K15" i="254"/>
  <c r="O59" i="254"/>
  <c r="K59" i="254"/>
  <c r="O102" i="254"/>
  <c r="K102" i="254"/>
  <c r="O233" i="254"/>
  <c r="K233" i="254"/>
  <c r="O55" i="256"/>
  <c r="K55" i="256"/>
  <c r="O217" i="256"/>
  <c r="K217" i="256"/>
  <c r="O282" i="250"/>
  <c r="K282" i="250"/>
  <c r="O14" i="252"/>
  <c r="K14" i="252"/>
  <c r="O50" i="252"/>
  <c r="K50" i="252"/>
  <c r="O90" i="252"/>
  <c r="K90" i="252"/>
  <c r="O133" i="252"/>
  <c r="K133" i="252"/>
  <c r="O177" i="252"/>
  <c r="K177" i="252"/>
  <c r="O220" i="252"/>
  <c r="K220" i="252"/>
  <c r="O263" i="252"/>
  <c r="K263" i="252"/>
  <c r="O306" i="252"/>
  <c r="K306" i="252"/>
  <c r="O45" i="254"/>
  <c r="K45" i="254"/>
  <c r="O89" i="254"/>
  <c r="K89" i="254"/>
  <c r="O192" i="254"/>
  <c r="K192" i="254"/>
  <c r="O14" i="256"/>
  <c r="K14" i="256"/>
  <c r="O164" i="256"/>
  <c r="K164" i="256"/>
  <c r="O68" i="252"/>
  <c r="K68" i="252"/>
  <c r="O104" i="252"/>
  <c r="K104" i="252"/>
  <c r="O140" i="252"/>
  <c r="K140" i="252"/>
  <c r="O176" i="252"/>
  <c r="K176" i="252"/>
  <c r="O212" i="252"/>
  <c r="K212" i="252"/>
  <c r="O248" i="252"/>
  <c r="K248" i="252"/>
  <c r="O284" i="252"/>
  <c r="K284" i="252"/>
  <c r="O16" i="254"/>
  <c r="K16" i="254"/>
  <c r="O52" i="254"/>
  <c r="K52" i="254"/>
  <c r="O88" i="254"/>
  <c r="K88" i="254"/>
  <c r="O168" i="254"/>
  <c r="K168" i="254"/>
  <c r="O276" i="254"/>
  <c r="K276" i="254"/>
  <c r="O79" i="256"/>
  <c r="K79" i="256"/>
  <c r="O187" i="256"/>
  <c r="K187" i="256"/>
  <c r="O295" i="256"/>
  <c r="K295" i="256"/>
  <c r="O158" i="256"/>
  <c r="K158" i="256"/>
  <c r="O266" i="256"/>
  <c r="K266" i="256"/>
  <c r="O121" i="254"/>
  <c r="K121" i="254"/>
  <c r="O157" i="254"/>
  <c r="K157" i="254"/>
  <c r="O193" i="254"/>
  <c r="K193" i="254"/>
  <c r="O229" i="254"/>
  <c r="K229" i="254"/>
  <c r="O265" i="254"/>
  <c r="K265" i="254"/>
  <c r="O301" i="254"/>
  <c r="K301" i="254"/>
  <c r="O39" i="256"/>
  <c r="K39" i="256"/>
  <c r="O75" i="256"/>
  <c r="K75" i="256"/>
  <c r="O111" i="256"/>
  <c r="K111" i="256"/>
  <c r="O147" i="256"/>
  <c r="K147" i="256"/>
  <c r="O183" i="256"/>
  <c r="K183" i="256"/>
  <c r="O219" i="256"/>
  <c r="K219" i="256"/>
  <c r="O255" i="256"/>
  <c r="K255" i="256"/>
  <c r="O291" i="256"/>
  <c r="K291" i="256"/>
  <c r="O122" i="254"/>
  <c r="K122" i="254"/>
  <c r="O158" i="254"/>
  <c r="K158" i="254"/>
  <c r="O194" i="254"/>
  <c r="K194" i="254"/>
  <c r="O230" i="254"/>
  <c r="K230" i="254"/>
  <c r="O266" i="254"/>
  <c r="K266" i="254"/>
  <c r="O302" i="254"/>
  <c r="K302" i="254"/>
  <c r="O34" i="256"/>
  <c r="K34" i="256"/>
  <c r="O70" i="256"/>
  <c r="K70" i="256"/>
  <c r="O106" i="256"/>
  <c r="K106" i="256"/>
  <c r="O142" i="256"/>
  <c r="K142" i="256"/>
  <c r="O178" i="256"/>
  <c r="K178" i="256"/>
  <c r="O214" i="256"/>
  <c r="K214" i="256"/>
  <c r="O250" i="256"/>
  <c r="K250" i="256"/>
  <c r="O286" i="256"/>
  <c r="K286" i="256"/>
  <c r="O117" i="254"/>
  <c r="K117" i="254"/>
  <c r="O153" i="254"/>
  <c r="K153" i="254"/>
  <c r="O189" i="254"/>
  <c r="K189" i="254"/>
  <c r="O225" i="254"/>
  <c r="K225" i="254"/>
  <c r="O261" i="254"/>
  <c r="K261" i="254"/>
  <c r="O297" i="254"/>
  <c r="K297" i="254"/>
  <c r="O29" i="256"/>
  <c r="K29" i="256"/>
  <c r="O65" i="256"/>
  <c r="K65" i="256"/>
  <c r="O101" i="256"/>
  <c r="K101" i="256"/>
  <c r="O137" i="256"/>
  <c r="K137" i="256"/>
  <c r="O173" i="256"/>
  <c r="K173" i="256"/>
  <c r="O209" i="256"/>
  <c r="K209" i="256"/>
  <c r="O245" i="256"/>
  <c r="K245" i="256"/>
  <c r="O281" i="256"/>
  <c r="K281" i="256"/>
  <c r="O112" i="254"/>
  <c r="K112" i="254"/>
  <c r="O148" i="254"/>
  <c r="K148" i="254"/>
  <c r="O184" i="254"/>
  <c r="K184" i="254"/>
  <c r="O220" i="254"/>
  <c r="K220" i="254"/>
  <c r="O256" i="254"/>
  <c r="K256" i="254"/>
  <c r="O292" i="254"/>
  <c r="K292" i="254"/>
  <c r="O24" i="256"/>
  <c r="K24" i="256"/>
  <c r="O60" i="256"/>
  <c r="K60" i="256"/>
  <c r="O96" i="256"/>
  <c r="K96" i="256"/>
  <c r="O132" i="256"/>
  <c r="K132" i="256"/>
  <c r="O168" i="256"/>
  <c r="K168" i="256"/>
  <c r="O204" i="256"/>
  <c r="K204" i="256"/>
  <c r="O240" i="256"/>
  <c r="K240" i="256"/>
  <c r="O276" i="256"/>
  <c r="K276" i="256"/>
  <c r="W20" i="237"/>
  <c r="X20" i="237" s="1"/>
  <c r="J20" i="237" s="1"/>
  <c r="K20" i="237" s="1"/>
  <c r="W12" i="237"/>
  <c r="X12" i="237" s="1"/>
  <c r="J12" i="237" s="1"/>
  <c r="K12" i="237" s="1"/>
  <c r="W30" i="237"/>
  <c r="X30" i="237" s="1"/>
  <c r="J30" i="237" s="1"/>
  <c r="K30" i="237" s="1"/>
  <c r="W5" i="237"/>
  <c r="X5" i="237" s="1"/>
  <c r="J5" i="237" s="1"/>
  <c r="K5" i="237" s="1"/>
  <c r="M313" i="238"/>
  <c r="K313" i="238" s="1"/>
  <c r="F6" i="59" s="1" a="1"/>
  <c r="F6" i="59" s="1"/>
  <c r="M313" i="254"/>
  <c r="K313" i="254" s="1"/>
  <c r="F14" i="59" s="1" a="1"/>
  <c r="F14" i="59" s="1"/>
  <c r="M313" i="240"/>
  <c r="K313" i="240" s="1"/>
  <c r="F7" i="59" s="1" a="1"/>
  <c r="F7" i="59" s="1"/>
  <c r="M313" i="244"/>
  <c r="K313" i="244" s="1"/>
  <c r="F9" i="59" s="1" a="1"/>
  <c r="F9" i="59" s="1"/>
  <c r="M313" i="174"/>
  <c r="M313" i="248"/>
  <c r="K313" i="248" s="1"/>
  <c r="F11" i="59" s="1" a="1"/>
  <c r="F11" i="59" s="1"/>
  <c r="G11" i="59" s="1"/>
  <c r="M313" i="242"/>
  <c r="K313" i="242" s="1"/>
  <c r="F8" i="59" s="1" a="1"/>
  <c r="F8" i="59" s="1"/>
  <c r="M313" i="252"/>
  <c r="K313" i="252" s="1"/>
  <c r="F13" i="59" s="1" a="1"/>
  <c r="F13" i="59" s="1"/>
  <c r="M313" i="250"/>
  <c r="K313" i="250" s="1"/>
  <c r="F12" i="59" s="1" a="1"/>
  <c r="F12" i="59" s="1"/>
  <c r="M313" i="256"/>
  <c r="K313" i="256" s="1"/>
  <c r="F15" i="59" s="1" a="1"/>
  <c r="F15" i="59" s="1"/>
  <c r="M313" i="246"/>
  <c r="K313" i="246" s="1"/>
  <c r="F10" i="59" s="1" a="1"/>
  <c r="F10" i="59" s="1"/>
  <c r="AB50" i="239"/>
  <c r="O49" i="238"/>
  <c r="K49" i="238"/>
  <c r="AB20" i="239"/>
  <c r="O19" i="238"/>
  <c r="K19" i="238"/>
  <c r="AB46" i="241"/>
  <c r="O45" i="240"/>
  <c r="K45" i="240"/>
  <c r="O229" i="238"/>
  <c r="AB230" i="239"/>
  <c r="K229" i="238"/>
  <c r="AB170" i="239"/>
  <c r="O169" i="238"/>
  <c r="K169" i="238"/>
  <c r="AB254" i="239"/>
  <c r="O253" i="238"/>
  <c r="K253" i="238"/>
  <c r="AB160" i="247"/>
  <c r="O159" i="246"/>
  <c r="K159" i="246"/>
  <c r="O121" i="238"/>
  <c r="AB122" i="239"/>
  <c r="K121" i="238"/>
  <c r="AB148" i="243"/>
  <c r="O147" i="242"/>
  <c r="K147" i="242"/>
  <c r="O8" i="238"/>
  <c r="AB9" i="239"/>
  <c r="K8" i="238"/>
  <c r="O44" i="238"/>
  <c r="AB45" i="239"/>
  <c r="K44" i="238"/>
  <c r="AB81" i="239"/>
  <c r="O80" i="238"/>
  <c r="K80" i="238"/>
  <c r="AB124" i="239"/>
  <c r="O123" i="238"/>
  <c r="K123" i="238"/>
  <c r="AB196" i="239"/>
  <c r="O195" i="238"/>
  <c r="K195" i="238"/>
  <c r="AB268" i="239"/>
  <c r="O267" i="238"/>
  <c r="K267" i="238"/>
  <c r="O35" i="240"/>
  <c r="AB36" i="241"/>
  <c r="K35" i="240"/>
  <c r="AB112" i="241"/>
  <c r="O111" i="240"/>
  <c r="K111" i="240"/>
  <c r="AB36" i="243"/>
  <c r="O35" i="242"/>
  <c r="K35" i="242"/>
  <c r="AB307" i="243"/>
  <c r="O306" i="242"/>
  <c r="K306" i="242"/>
  <c r="AB182" i="247"/>
  <c r="O181" i="246"/>
  <c r="K181" i="246"/>
  <c r="S74" i="147"/>
  <c r="T74" i="147" s="1"/>
  <c r="U74" i="147" s="1"/>
  <c r="S67" i="147"/>
  <c r="T67" i="147" s="1"/>
  <c r="U67" i="147" s="1"/>
  <c r="S112" i="147"/>
  <c r="T112" i="147" s="1"/>
  <c r="U112" i="147" s="1"/>
  <c r="S138" i="147"/>
  <c r="T138" i="147" s="1"/>
  <c r="U138" i="147" s="1"/>
  <c r="S35" i="147"/>
  <c r="T35" i="147" s="1"/>
  <c r="U35" i="147" s="1"/>
  <c r="AB28" i="239"/>
  <c r="O27" i="238"/>
  <c r="K27" i="238"/>
  <c r="O63" i="238"/>
  <c r="AB64" i="239"/>
  <c r="K63" i="238"/>
  <c r="AB100" i="239"/>
  <c r="O99" i="238"/>
  <c r="K99" i="238"/>
  <c r="AB161" i="239"/>
  <c r="O160" i="238"/>
  <c r="K160" i="238"/>
  <c r="O232" i="238"/>
  <c r="AB233" i="239"/>
  <c r="K232" i="238"/>
  <c r="O304" i="238"/>
  <c r="AB305" i="239"/>
  <c r="K304" i="238"/>
  <c r="AB73" i="241"/>
  <c r="O72" i="240"/>
  <c r="K72" i="240"/>
  <c r="O207" i="240"/>
  <c r="AB208" i="241"/>
  <c r="K207" i="240"/>
  <c r="O118" i="242"/>
  <c r="AB119" i="243"/>
  <c r="K118" i="242"/>
  <c r="O229" i="244"/>
  <c r="AB230" i="245"/>
  <c r="K229" i="244"/>
  <c r="O34" i="238"/>
  <c r="AB35" i="239"/>
  <c r="K34" i="238"/>
  <c r="AB71" i="239"/>
  <c r="O70" i="238"/>
  <c r="K70" i="238"/>
  <c r="O106" i="238"/>
  <c r="AB107" i="239"/>
  <c r="K106" i="238"/>
  <c r="AB176" i="239"/>
  <c r="O175" i="238"/>
  <c r="K175" i="238"/>
  <c r="AB248" i="239"/>
  <c r="O247" i="238"/>
  <c r="K247" i="238"/>
  <c r="AB28" i="241"/>
  <c r="O27" i="240"/>
  <c r="K27" i="240"/>
  <c r="O99" i="240"/>
  <c r="AB100" i="241"/>
  <c r="K99" i="240"/>
  <c r="AB286" i="241"/>
  <c r="O285" i="240"/>
  <c r="K285" i="240"/>
  <c r="O220" i="242"/>
  <c r="AB221" i="243"/>
  <c r="K220" i="242"/>
  <c r="O9" i="246"/>
  <c r="AB10" i="247"/>
  <c r="K9" i="246"/>
  <c r="S52" i="147"/>
  <c r="T52" i="147" s="1"/>
  <c r="U52" i="147" s="1"/>
  <c r="S143" i="147"/>
  <c r="T143" i="147" s="1"/>
  <c r="U143" i="147" s="1"/>
  <c r="S99" i="147"/>
  <c r="T99" i="147" s="1"/>
  <c r="U99" i="147" s="1"/>
  <c r="S58" i="147"/>
  <c r="T58" i="147" s="1"/>
  <c r="U58" i="147" s="1"/>
  <c r="S96" i="147"/>
  <c r="T96" i="147" s="1"/>
  <c r="U96" i="147" s="1"/>
  <c r="S85" i="147"/>
  <c r="T85" i="147" s="1"/>
  <c r="U85" i="147" s="1"/>
  <c r="S89" i="147"/>
  <c r="T89" i="147" s="1"/>
  <c r="U89" i="147" s="1"/>
  <c r="S55" i="147"/>
  <c r="T55" i="147" s="1"/>
  <c r="U55" i="147" s="1"/>
  <c r="S101" i="147"/>
  <c r="T101" i="147" s="1"/>
  <c r="U101" i="147" s="1"/>
  <c r="S98" i="147"/>
  <c r="T98" i="147" s="1"/>
  <c r="U98" i="147" s="1"/>
  <c r="S91" i="147"/>
  <c r="T91" i="147" s="1"/>
  <c r="U91" i="147" s="1"/>
  <c r="S53" i="147"/>
  <c r="T53" i="147" s="1"/>
  <c r="U53" i="147" s="1"/>
  <c r="S86" i="147"/>
  <c r="T86" i="147" s="1"/>
  <c r="U86" i="147" s="1"/>
  <c r="S106" i="147"/>
  <c r="T106" i="147" s="1"/>
  <c r="U106" i="147" s="1"/>
  <c r="S142" i="147"/>
  <c r="T142" i="147" s="1"/>
  <c r="U142" i="147" s="1"/>
  <c r="S88" i="147"/>
  <c r="T88" i="147" s="1"/>
  <c r="U88" i="147" s="1"/>
  <c r="S57" i="147"/>
  <c r="T57" i="147" s="1"/>
  <c r="U57" i="147" s="1"/>
  <c r="S63" i="147"/>
  <c r="T63" i="147" s="1"/>
  <c r="U63" i="147" s="1"/>
  <c r="S54" i="147"/>
  <c r="T54" i="147" s="1"/>
  <c r="U54" i="147" s="1"/>
  <c r="S66" i="147"/>
  <c r="T66" i="147" s="1"/>
  <c r="U66" i="147" s="1"/>
  <c r="S94" i="147"/>
  <c r="T94" i="147" s="1"/>
  <c r="U94" i="147" s="1"/>
  <c r="S68" i="147"/>
  <c r="T68" i="147" s="1"/>
  <c r="U68" i="147" s="1"/>
  <c r="S56" i="147"/>
  <c r="T56" i="147" s="1"/>
  <c r="U56" i="147" s="1"/>
  <c r="S14" i="147"/>
  <c r="T14" i="147" s="1"/>
  <c r="U14" i="147" s="1"/>
  <c r="S26" i="147"/>
  <c r="T26" i="147" s="1"/>
  <c r="U26" i="147" s="1"/>
  <c r="S69" i="147"/>
  <c r="T69" i="147" s="1"/>
  <c r="U69" i="147" s="1"/>
  <c r="S62" i="147"/>
  <c r="T62" i="147" s="1"/>
  <c r="U62" i="147" s="1"/>
  <c r="S19" i="147"/>
  <c r="T19" i="147" s="1"/>
  <c r="U19" i="147" s="1"/>
  <c r="S90" i="147"/>
  <c r="T90" i="147" s="1"/>
  <c r="U90" i="147" s="1"/>
  <c r="S95" i="147"/>
  <c r="T95" i="147" s="1"/>
  <c r="U95" i="147" s="1"/>
  <c r="S64" i="147"/>
  <c r="T64" i="147" s="1"/>
  <c r="U64" i="147" s="1"/>
  <c r="S24" i="147"/>
  <c r="T24" i="147" s="1"/>
  <c r="U24" i="147" s="1"/>
  <c r="S104" i="147"/>
  <c r="T104" i="147" s="1"/>
  <c r="U104" i="147" s="1"/>
  <c r="S100" i="147"/>
  <c r="T100" i="147" s="1"/>
  <c r="U100" i="147" s="1"/>
  <c r="S97" i="147"/>
  <c r="T97" i="147" s="1"/>
  <c r="U97" i="147" s="1"/>
  <c r="S93" i="147"/>
  <c r="T93" i="147" s="1"/>
  <c r="U93" i="147" s="1"/>
  <c r="S22" i="147"/>
  <c r="T22" i="147" s="1"/>
  <c r="U22" i="147" s="1"/>
  <c r="S105" i="147"/>
  <c r="T105" i="147" s="1"/>
  <c r="U105" i="147" s="1"/>
  <c r="S51" i="147"/>
  <c r="T51" i="147" s="1"/>
  <c r="U51" i="147" s="1"/>
  <c r="S21" i="147"/>
  <c r="T21" i="147" s="1"/>
  <c r="U21" i="147" s="1"/>
  <c r="S60" i="147"/>
  <c r="T60" i="147" s="1"/>
  <c r="U60" i="147" s="1"/>
  <c r="S18" i="147"/>
  <c r="T18" i="147" s="1"/>
  <c r="U18" i="147" s="1"/>
  <c r="S15" i="147"/>
  <c r="T15" i="147" s="1"/>
  <c r="U15" i="147" s="1"/>
  <c r="S20" i="147"/>
  <c r="T20" i="147" s="1"/>
  <c r="U20" i="147" s="1"/>
  <c r="S13" i="147"/>
  <c r="T13" i="147" s="1"/>
  <c r="U13" i="147" s="1"/>
  <c r="S16" i="147"/>
  <c r="T16" i="147" s="1"/>
  <c r="U16" i="147" s="1"/>
  <c r="S87" i="147"/>
  <c r="T87" i="147" s="1"/>
  <c r="U87" i="147" s="1"/>
  <c r="S65" i="147"/>
  <c r="T65" i="147" s="1"/>
  <c r="U65" i="147" s="1"/>
  <c r="S17" i="147"/>
  <c r="T17" i="147" s="1"/>
  <c r="U17" i="147" s="1"/>
  <c r="S61" i="147"/>
  <c r="T61" i="147" s="1"/>
  <c r="U61" i="147" s="1"/>
  <c r="O5" i="238"/>
  <c r="AB6" i="239"/>
  <c r="K5" i="238"/>
  <c r="AB42" i="239"/>
  <c r="O41" i="238"/>
  <c r="K41" i="238"/>
  <c r="O77" i="238"/>
  <c r="AB78" i="239"/>
  <c r="K77" i="238"/>
  <c r="AB118" i="239"/>
  <c r="O117" i="238"/>
  <c r="K117" i="238"/>
  <c r="AB190" i="239"/>
  <c r="O189" i="238"/>
  <c r="K189" i="238"/>
  <c r="O261" i="238"/>
  <c r="AB262" i="239"/>
  <c r="K261" i="238"/>
  <c r="AB30" i="241"/>
  <c r="O29" i="240"/>
  <c r="K29" i="240"/>
  <c r="O101" i="240"/>
  <c r="AB102" i="241"/>
  <c r="K101" i="240"/>
  <c r="AB292" i="241"/>
  <c r="O291" i="240"/>
  <c r="K291" i="240"/>
  <c r="AB229" i="243"/>
  <c r="O228" i="242"/>
  <c r="K228" i="242"/>
  <c r="O24" i="246"/>
  <c r="AB25" i="247"/>
  <c r="K24" i="246"/>
  <c r="O36" i="238"/>
  <c r="AB37" i="239"/>
  <c r="K36" i="238"/>
  <c r="AB73" i="239"/>
  <c r="O72" i="238"/>
  <c r="K72" i="238"/>
  <c r="AB109" i="239"/>
  <c r="O108" i="238"/>
  <c r="K108" i="238"/>
  <c r="AB179" i="239"/>
  <c r="O178" i="238"/>
  <c r="K178" i="238"/>
  <c r="AB251" i="239"/>
  <c r="O250" i="238"/>
  <c r="K250" i="238"/>
  <c r="AB19" i="241"/>
  <c r="O18" i="240"/>
  <c r="K18" i="240"/>
  <c r="O90" i="240"/>
  <c r="AB91" i="241"/>
  <c r="K90" i="240"/>
  <c r="AB262" i="241"/>
  <c r="O261" i="240"/>
  <c r="K261" i="240"/>
  <c r="O185" i="242"/>
  <c r="AB186" i="243"/>
  <c r="K185" i="242"/>
  <c r="O272" i="244"/>
  <c r="AB273" i="245"/>
  <c r="K272" i="244"/>
  <c r="AB117" i="239"/>
  <c r="O116" i="238"/>
  <c r="K116" i="238"/>
  <c r="O152" i="238"/>
  <c r="AB153" i="239"/>
  <c r="K152" i="238"/>
  <c r="O188" i="238"/>
  <c r="AB189" i="239"/>
  <c r="K188" i="238"/>
  <c r="AB225" i="239"/>
  <c r="O224" i="238"/>
  <c r="K224" i="238"/>
  <c r="AB261" i="239"/>
  <c r="O260" i="238"/>
  <c r="K260" i="238"/>
  <c r="AB297" i="239"/>
  <c r="O296" i="238"/>
  <c r="K296" i="238"/>
  <c r="AB29" i="241"/>
  <c r="O28" i="240"/>
  <c r="K28" i="240"/>
  <c r="AB65" i="241"/>
  <c r="O64" i="240"/>
  <c r="K64" i="240"/>
  <c r="O100" i="240"/>
  <c r="AB101" i="241"/>
  <c r="K100" i="240"/>
  <c r="AB137" i="241"/>
  <c r="O136" i="240"/>
  <c r="K136" i="240"/>
  <c r="O172" i="240"/>
  <c r="AB173" i="241"/>
  <c r="K172" i="240"/>
  <c r="O208" i="240"/>
  <c r="AB209" i="241"/>
  <c r="K208" i="240"/>
  <c r="AB245" i="241"/>
  <c r="O244" i="240"/>
  <c r="K244" i="240"/>
  <c r="AB281" i="241"/>
  <c r="O280" i="240"/>
  <c r="K280" i="240"/>
  <c r="O12" i="242"/>
  <c r="AB13" i="243"/>
  <c r="K12" i="242"/>
  <c r="O48" i="242"/>
  <c r="AB49" i="243"/>
  <c r="K48" i="242"/>
  <c r="AB85" i="243"/>
  <c r="O84" i="242"/>
  <c r="K84" i="242"/>
  <c r="AB127" i="243"/>
  <c r="O126" i="242"/>
  <c r="K126" i="242"/>
  <c r="AB171" i="243"/>
  <c r="O170" i="242"/>
  <c r="K170" i="242"/>
  <c r="AB222" i="243"/>
  <c r="O221" i="242"/>
  <c r="K221" i="242"/>
  <c r="AB274" i="243"/>
  <c r="O273" i="242"/>
  <c r="K273" i="242"/>
  <c r="O28" i="244"/>
  <c r="AB29" i="245"/>
  <c r="K28" i="244"/>
  <c r="AB103" i="245"/>
  <c r="O102" i="244"/>
  <c r="K102" i="244"/>
  <c r="O188" i="244"/>
  <c r="AB189" i="245"/>
  <c r="K188" i="244"/>
  <c r="AB276" i="245"/>
  <c r="O275" i="244"/>
  <c r="K275" i="244"/>
  <c r="O55" i="246"/>
  <c r="AB56" i="247"/>
  <c r="K55" i="246"/>
  <c r="AB164" i="247"/>
  <c r="O163" i="246"/>
  <c r="K163" i="246"/>
  <c r="AB293" i="247"/>
  <c r="O292" i="246"/>
  <c r="K292" i="246"/>
  <c r="AB138" i="241"/>
  <c r="O137" i="240"/>
  <c r="K137" i="240"/>
  <c r="AB174" i="241"/>
  <c r="O173" i="240"/>
  <c r="K173" i="240"/>
  <c r="AB210" i="241"/>
  <c r="O209" i="240"/>
  <c r="K209" i="240"/>
  <c r="AB246" i="241"/>
  <c r="O245" i="240"/>
  <c r="K245" i="240"/>
  <c r="AB282" i="241"/>
  <c r="O281" i="240"/>
  <c r="K281" i="240"/>
  <c r="AB14" i="243"/>
  <c r="O13" i="242"/>
  <c r="K13" i="242"/>
  <c r="AB50" i="243"/>
  <c r="O49" i="242"/>
  <c r="K49" i="242"/>
  <c r="O85" i="242"/>
  <c r="AB86" i="243"/>
  <c r="K85" i="242"/>
  <c r="O128" i="242"/>
  <c r="AB129" i="243"/>
  <c r="K128" i="242"/>
  <c r="AB172" i="243"/>
  <c r="O171" i="242"/>
  <c r="K171" i="242"/>
  <c r="AB223" i="243"/>
  <c r="O222" i="242"/>
  <c r="K222" i="242"/>
  <c r="AB275" i="243"/>
  <c r="O274" i="242"/>
  <c r="K274" i="242"/>
  <c r="O20" i="244"/>
  <c r="AB21" i="245"/>
  <c r="K20" i="244"/>
  <c r="O90" i="244"/>
  <c r="AB91" i="245"/>
  <c r="K90" i="244"/>
  <c r="O176" i="244"/>
  <c r="AB177" i="245"/>
  <c r="K176" i="244"/>
  <c r="O263" i="244"/>
  <c r="AB264" i="245"/>
  <c r="K263" i="244"/>
  <c r="O43" i="246"/>
  <c r="AB44" i="247"/>
  <c r="K43" i="246"/>
  <c r="AB146" i="247"/>
  <c r="O145" i="246"/>
  <c r="K145" i="246"/>
  <c r="AB275" i="247"/>
  <c r="O274" i="246"/>
  <c r="K274" i="246"/>
  <c r="O26" i="250"/>
  <c r="K26" i="250"/>
  <c r="O126" i="240"/>
  <c r="AB127" i="241"/>
  <c r="K126" i="240"/>
  <c r="O162" i="240"/>
  <c r="AB163" i="241"/>
  <c r="K162" i="240"/>
  <c r="O198" i="240"/>
  <c r="AB199" i="241"/>
  <c r="K198" i="240"/>
  <c r="AB235" i="241"/>
  <c r="O234" i="240"/>
  <c r="K234" i="240"/>
  <c r="AB271" i="241"/>
  <c r="O270" i="240"/>
  <c r="K270" i="240"/>
  <c r="AB307" i="241"/>
  <c r="O306" i="240"/>
  <c r="K306" i="240"/>
  <c r="O38" i="242"/>
  <c r="AB39" i="243"/>
  <c r="K38" i="242"/>
  <c r="AB75" i="243"/>
  <c r="O74" i="242"/>
  <c r="K74" i="242"/>
  <c r="AB115" i="243"/>
  <c r="O114" i="242"/>
  <c r="K114" i="242"/>
  <c r="AB159" i="243"/>
  <c r="O158" i="242"/>
  <c r="K158" i="242"/>
  <c r="AB208" i="243"/>
  <c r="O207" i="242"/>
  <c r="K207" i="242"/>
  <c r="AB259" i="243"/>
  <c r="O258" i="242"/>
  <c r="K258" i="242"/>
  <c r="AB6" i="245"/>
  <c r="O5" i="244"/>
  <c r="K5" i="244"/>
  <c r="AB65" i="245"/>
  <c r="O64" i="244"/>
  <c r="K64" i="244"/>
  <c r="O150" i="244"/>
  <c r="AB151" i="245"/>
  <c r="K150" i="244"/>
  <c r="AB237" i="245"/>
  <c r="O236" i="244"/>
  <c r="K236" i="244"/>
  <c r="AB32" i="247"/>
  <c r="O31" i="246"/>
  <c r="K31" i="246"/>
  <c r="O129" i="246"/>
  <c r="AB130" i="247"/>
  <c r="K129" i="246"/>
  <c r="O256" i="246"/>
  <c r="AB257" i="247"/>
  <c r="K256" i="246"/>
  <c r="O222" i="248"/>
  <c r="AB223" i="249"/>
  <c r="K222" i="248"/>
  <c r="O137" i="238"/>
  <c r="AB138" i="239"/>
  <c r="K137" i="238"/>
  <c r="AB174" i="239"/>
  <c r="O173" i="238"/>
  <c r="K173" i="238"/>
  <c r="AB210" i="239"/>
  <c r="O209" i="238"/>
  <c r="K209" i="238"/>
  <c r="O245" i="238"/>
  <c r="AB246" i="239"/>
  <c r="K245" i="238"/>
  <c r="O281" i="238"/>
  <c r="AB282" i="239"/>
  <c r="K281" i="238"/>
  <c r="AB14" i="241"/>
  <c r="O13" i="240"/>
  <c r="K13" i="240"/>
  <c r="AB50" i="241"/>
  <c r="O49" i="240"/>
  <c r="K49" i="240"/>
  <c r="O85" i="240"/>
  <c r="AB86" i="241"/>
  <c r="K85" i="240"/>
  <c r="AB122" i="241"/>
  <c r="O121" i="240"/>
  <c r="K121" i="240"/>
  <c r="AB158" i="241"/>
  <c r="O157" i="240"/>
  <c r="K157" i="240"/>
  <c r="AB194" i="241"/>
  <c r="O193" i="240"/>
  <c r="K193" i="240"/>
  <c r="AB230" i="241"/>
  <c r="O229" i="240"/>
  <c r="K229" i="240"/>
  <c r="AB266" i="241"/>
  <c r="O265" i="240"/>
  <c r="K265" i="240"/>
  <c r="O301" i="240"/>
  <c r="AB302" i="241"/>
  <c r="K301" i="240"/>
  <c r="AB40" i="243"/>
  <c r="O39" i="242"/>
  <c r="K39" i="242"/>
  <c r="O75" i="242"/>
  <c r="AB76" i="243"/>
  <c r="K75" i="242"/>
  <c r="AB117" i="243"/>
  <c r="O116" i="242"/>
  <c r="K116" i="242"/>
  <c r="AB160" i="243"/>
  <c r="O159" i="242"/>
  <c r="K159" i="242"/>
  <c r="AB209" i="243"/>
  <c r="O208" i="242"/>
  <c r="K208" i="242"/>
  <c r="O260" i="242"/>
  <c r="AB261" i="243"/>
  <c r="K260" i="242"/>
  <c r="AB7" i="245"/>
  <c r="O6" i="244"/>
  <c r="K6" i="244"/>
  <c r="O66" i="244"/>
  <c r="AB67" i="245"/>
  <c r="K66" i="244"/>
  <c r="O152" i="244"/>
  <c r="AB153" i="245"/>
  <c r="K152" i="244"/>
  <c r="O239" i="244"/>
  <c r="AB240" i="245"/>
  <c r="K239" i="244"/>
  <c r="O19" i="246"/>
  <c r="AB20" i="247"/>
  <c r="K19" i="246"/>
  <c r="O114" i="246"/>
  <c r="AB115" i="247"/>
  <c r="K114" i="246"/>
  <c r="O238" i="246"/>
  <c r="AB239" i="247"/>
  <c r="K238" i="246"/>
  <c r="AB241" i="249"/>
  <c r="O240" i="248"/>
  <c r="K240" i="248"/>
  <c r="O132" i="238"/>
  <c r="AB133" i="239"/>
  <c r="K132" i="238"/>
  <c r="AB169" i="239"/>
  <c r="O168" i="238"/>
  <c r="K168" i="238"/>
  <c r="O204" i="238"/>
  <c r="AB205" i="239"/>
  <c r="K204" i="238"/>
  <c r="AB241" i="239"/>
  <c r="O240" i="238"/>
  <c r="K240" i="238"/>
  <c r="AB277" i="239"/>
  <c r="O276" i="238"/>
  <c r="K276" i="238"/>
  <c r="AB9" i="241"/>
  <c r="O8" i="240"/>
  <c r="K8" i="240"/>
  <c r="AB45" i="241"/>
  <c r="O44" i="240"/>
  <c r="K44" i="240"/>
  <c r="AB81" i="241"/>
  <c r="O80" i="240"/>
  <c r="K80" i="240"/>
  <c r="O116" i="240"/>
  <c r="AB117" i="241"/>
  <c r="K116" i="240"/>
  <c r="O152" i="240"/>
  <c r="AB153" i="241"/>
  <c r="K152" i="240"/>
  <c r="AB189" i="241"/>
  <c r="O188" i="240"/>
  <c r="K188" i="240"/>
  <c r="O224" i="240"/>
  <c r="AB225" i="241"/>
  <c r="K224" i="240"/>
  <c r="AB261" i="241"/>
  <c r="O260" i="240"/>
  <c r="K260" i="240"/>
  <c r="AB297" i="241"/>
  <c r="O296" i="240"/>
  <c r="K296" i="240"/>
  <c r="O28" i="242"/>
  <c r="AB29" i="243"/>
  <c r="K28" i="242"/>
  <c r="O64" i="242"/>
  <c r="AB65" i="243"/>
  <c r="K64" i="242"/>
  <c r="O102" i="242"/>
  <c r="AB103" i="243"/>
  <c r="K102" i="242"/>
  <c r="AB147" i="243"/>
  <c r="O146" i="242"/>
  <c r="K146" i="242"/>
  <c r="AB193" i="243"/>
  <c r="O192" i="242"/>
  <c r="K192" i="242"/>
  <c r="O244" i="242"/>
  <c r="AB245" i="243"/>
  <c r="K244" i="242"/>
  <c r="AB297" i="243"/>
  <c r="O296" i="242"/>
  <c r="K296" i="242"/>
  <c r="AB43" i="245"/>
  <c r="O42" i="244"/>
  <c r="K42" i="244"/>
  <c r="AB127" i="245"/>
  <c r="O126" i="244"/>
  <c r="K126" i="244"/>
  <c r="O212" i="244"/>
  <c r="AB213" i="245"/>
  <c r="K212" i="244"/>
  <c r="O299" i="244"/>
  <c r="AB300" i="245"/>
  <c r="K299" i="244"/>
  <c r="AB82" i="247"/>
  <c r="O81" i="246"/>
  <c r="K81" i="246"/>
  <c r="O199" i="246"/>
  <c r="AB200" i="247"/>
  <c r="K199" i="246"/>
  <c r="O60" i="248"/>
  <c r="AB61" i="249"/>
  <c r="K60" i="248"/>
  <c r="AB61" i="245"/>
  <c r="O60" i="244"/>
  <c r="K60" i="244"/>
  <c r="O103" i="244"/>
  <c r="AB104" i="245"/>
  <c r="S20" i="245" s="1"/>
  <c r="T20" i="245" s="1"/>
  <c r="U20" i="245" s="1"/>
  <c r="K103" i="244"/>
  <c r="O146" i="244"/>
  <c r="AB147" i="245"/>
  <c r="K146" i="244"/>
  <c r="O190" i="244"/>
  <c r="AB191" i="245"/>
  <c r="K190" i="244"/>
  <c r="AB234" i="245"/>
  <c r="O233" i="244"/>
  <c r="K233" i="244"/>
  <c r="AB277" i="245"/>
  <c r="O276" i="244"/>
  <c r="K276" i="244"/>
  <c r="AB16" i="247"/>
  <c r="O15" i="246"/>
  <c r="K15" i="246"/>
  <c r="O58" i="246"/>
  <c r="AB59" i="247"/>
  <c r="K58" i="246"/>
  <c r="AB110" i="247"/>
  <c r="O109" i="246"/>
  <c r="K109" i="246"/>
  <c r="O167" i="246"/>
  <c r="AB168" i="247"/>
  <c r="K167" i="246"/>
  <c r="O232" i="246"/>
  <c r="AB233" i="247"/>
  <c r="K232" i="246"/>
  <c r="AB298" i="247"/>
  <c r="O297" i="246"/>
  <c r="K297" i="246"/>
  <c r="O148" i="248"/>
  <c r="AB149" i="249"/>
  <c r="K148" i="248"/>
  <c r="O176" i="250"/>
  <c r="K176" i="250"/>
  <c r="AB259" i="249"/>
  <c r="O258" i="248"/>
  <c r="K258" i="248"/>
  <c r="O51" i="252"/>
  <c r="K51" i="252"/>
  <c r="AB71" i="245"/>
  <c r="O70" i="244"/>
  <c r="K70" i="244"/>
  <c r="O113" i="244"/>
  <c r="AB114" i="245"/>
  <c r="K113" i="244"/>
  <c r="O156" i="244"/>
  <c r="AB157" i="245"/>
  <c r="K156" i="244"/>
  <c r="O199" i="244"/>
  <c r="AB200" i="245"/>
  <c r="K199" i="244"/>
  <c r="AB243" i="245"/>
  <c r="O242" i="244"/>
  <c r="K242" i="244"/>
  <c r="AB287" i="245"/>
  <c r="O286" i="244"/>
  <c r="K286" i="244"/>
  <c r="AB33" i="247"/>
  <c r="O32" i="246"/>
  <c r="K32" i="246"/>
  <c r="O76" i="246"/>
  <c r="AB77" i="247"/>
  <c r="K76" i="246"/>
  <c r="O130" i="246"/>
  <c r="AB131" i="247"/>
  <c r="K130" i="246"/>
  <c r="O193" i="246"/>
  <c r="AB194" i="247"/>
  <c r="K193" i="246"/>
  <c r="AB258" i="247"/>
  <c r="O257" i="246"/>
  <c r="K257" i="246"/>
  <c r="O49" i="248"/>
  <c r="AB50" i="249"/>
  <c r="K49" i="248"/>
  <c r="AB218" i="249"/>
  <c r="O217" i="248"/>
  <c r="K217" i="248"/>
  <c r="O263" i="250"/>
  <c r="K263" i="250"/>
  <c r="O269" i="250"/>
  <c r="K269" i="250"/>
  <c r="AB110" i="243"/>
  <c r="O109" i="242"/>
  <c r="K109" i="242"/>
  <c r="O145" i="242"/>
  <c r="AB146" i="243"/>
  <c r="K145" i="242"/>
  <c r="AB184" i="243"/>
  <c r="O183" i="242"/>
  <c r="K183" i="242"/>
  <c r="O226" i="242"/>
  <c r="AB227" i="243"/>
  <c r="K226" i="242"/>
  <c r="AB270" i="243"/>
  <c r="O269" i="242"/>
  <c r="K269" i="242"/>
  <c r="AB8" i="245"/>
  <c r="O7" i="244"/>
  <c r="K7" i="244"/>
  <c r="AB51" i="245"/>
  <c r="O50" i="244"/>
  <c r="K50" i="244"/>
  <c r="O94" i="244"/>
  <c r="AB95" i="245"/>
  <c r="K94" i="244"/>
  <c r="O137" i="244"/>
  <c r="AB138" i="245"/>
  <c r="K137" i="244"/>
  <c r="O180" i="244"/>
  <c r="AB181" i="245"/>
  <c r="K180" i="244"/>
  <c r="O223" i="244"/>
  <c r="AB224" i="245"/>
  <c r="K223" i="244"/>
  <c r="O266" i="244"/>
  <c r="AB267" i="245"/>
  <c r="K266" i="244"/>
  <c r="AB7" i="247"/>
  <c r="O6" i="246"/>
  <c r="K6" i="246"/>
  <c r="O49" i="246"/>
  <c r="AB50" i="247"/>
  <c r="K49" i="246"/>
  <c r="AB98" i="247"/>
  <c r="O97" i="246"/>
  <c r="K97" i="246"/>
  <c r="AB154" i="247"/>
  <c r="O153" i="246"/>
  <c r="K153" i="246"/>
  <c r="AB219" i="247"/>
  <c r="O218" i="246"/>
  <c r="K218" i="246"/>
  <c r="O283" i="246"/>
  <c r="AB284" i="247"/>
  <c r="K283" i="246"/>
  <c r="AB113" i="249"/>
  <c r="O112" i="248"/>
  <c r="K112" i="248"/>
  <c r="O39" i="250"/>
  <c r="K39" i="250"/>
  <c r="O62" i="254"/>
  <c r="K62" i="254"/>
  <c r="AB200" i="243"/>
  <c r="O199" i="242"/>
  <c r="K199" i="242"/>
  <c r="AB236" i="243"/>
  <c r="O235" i="242"/>
  <c r="K235" i="242"/>
  <c r="AB272" i="243"/>
  <c r="O271" i="242"/>
  <c r="K271" i="242"/>
  <c r="AB10" i="245"/>
  <c r="O9" i="244"/>
  <c r="K9" i="244"/>
  <c r="AB46" i="245"/>
  <c r="O45" i="244"/>
  <c r="K45" i="244"/>
  <c r="AB82" i="245"/>
  <c r="O81" i="244"/>
  <c r="K81" i="244"/>
  <c r="O117" i="244"/>
  <c r="AB118" i="245"/>
  <c r="K117" i="244"/>
  <c r="O153" i="244"/>
  <c r="AB154" i="245"/>
  <c r="K153" i="244"/>
  <c r="O189" i="244"/>
  <c r="AB190" i="245"/>
  <c r="K189" i="244"/>
  <c r="AB226" i="245"/>
  <c r="O225" i="244"/>
  <c r="K225" i="244"/>
  <c r="O261" i="244"/>
  <c r="AB262" i="245"/>
  <c r="K261" i="244"/>
  <c r="AB298" i="245"/>
  <c r="O297" i="244"/>
  <c r="K297" i="244"/>
  <c r="O29" i="246"/>
  <c r="AB30" i="247"/>
  <c r="K29" i="246"/>
  <c r="O65" i="246"/>
  <c r="AB66" i="247"/>
  <c r="K65" i="246"/>
  <c r="AB102" i="247"/>
  <c r="O101" i="246"/>
  <c r="K101" i="246"/>
  <c r="AB138" i="247"/>
  <c r="O137" i="246"/>
  <c r="K137" i="246"/>
  <c r="AB180" i="247"/>
  <c r="O179" i="246"/>
  <c r="K179" i="246"/>
  <c r="O223" i="246"/>
  <c r="AB224" i="247"/>
  <c r="K223" i="246"/>
  <c r="O266" i="246"/>
  <c r="AB267" i="247"/>
  <c r="K266" i="246"/>
  <c r="AB8" i="249"/>
  <c r="O7" i="248"/>
  <c r="K7" i="248"/>
  <c r="AB62" i="249"/>
  <c r="O61" i="248"/>
  <c r="K61" i="248"/>
  <c r="O115" i="248"/>
  <c r="AB116" i="249"/>
  <c r="K115" i="248"/>
  <c r="O169" i="248"/>
  <c r="AB170" i="249"/>
  <c r="K169" i="248"/>
  <c r="O241" i="248"/>
  <c r="AB242" i="249"/>
  <c r="K241" i="248"/>
  <c r="O45" i="250"/>
  <c r="K45" i="250"/>
  <c r="O162" i="250"/>
  <c r="K162" i="250"/>
  <c r="O10" i="252"/>
  <c r="K10" i="252"/>
  <c r="O84" i="254"/>
  <c r="K84" i="254"/>
  <c r="AB28" i="249"/>
  <c r="O27" i="248"/>
  <c r="K27" i="248"/>
  <c r="AB82" i="249"/>
  <c r="O81" i="248"/>
  <c r="K81" i="248"/>
  <c r="AB136" i="249"/>
  <c r="O135" i="248"/>
  <c r="K135" i="248"/>
  <c r="AB190" i="249"/>
  <c r="O189" i="248"/>
  <c r="K189" i="248"/>
  <c r="O282" i="248"/>
  <c r="AB283" i="249"/>
  <c r="K282" i="248"/>
  <c r="O86" i="250"/>
  <c r="K86" i="250"/>
  <c r="O211" i="250"/>
  <c r="K211" i="250"/>
  <c r="O135" i="252"/>
  <c r="K135" i="252"/>
  <c r="O146" i="256"/>
  <c r="K146" i="256"/>
  <c r="O46" i="248"/>
  <c r="AB47" i="249"/>
  <c r="K46" i="248"/>
  <c r="AB101" i="249"/>
  <c r="O100" i="248"/>
  <c r="K100" i="248"/>
  <c r="AB155" i="249"/>
  <c r="O154" i="248"/>
  <c r="K154" i="248"/>
  <c r="O211" i="248"/>
  <c r="AB212" i="249"/>
  <c r="K211" i="248"/>
  <c r="O15" i="250"/>
  <c r="K15" i="250"/>
  <c r="O126" i="250"/>
  <c r="K126" i="250"/>
  <c r="O256" i="250"/>
  <c r="K256" i="250"/>
  <c r="O280" i="252"/>
  <c r="K280" i="252"/>
  <c r="AB81" i="247"/>
  <c r="O80" i="246"/>
  <c r="K80" i="246"/>
  <c r="AB117" i="247"/>
  <c r="O116" i="246"/>
  <c r="K116" i="246"/>
  <c r="AB155" i="247"/>
  <c r="O154" i="246"/>
  <c r="K154" i="246"/>
  <c r="AB198" i="247"/>
  <c r="O197" i="246"/>
  <c r="K197" i="246"/>
  <c r="O241" i="246"/>
  <c r="AB242" i="247"/>
  <c r="K241" i="246"/>
  <c r="AB285" i="247"/>
  <c r="O284" i="246"/>
  <c r="K284" i="246"/>
  <c r="AB40" i="249"/>
  <c r="O39" i="248"/>
  <c r="K39" i="248"/>
  <c r="O93" i="248"/>
  <c r="AB94" i="249"/>
  <c r="K93" i="248"/>
  <c r="AB148" i="249"/>
  <c r="O147" i="248"/>
  <c r="K147" i="248"/>
  <c r="O201" i="248"/>
  <c r="AB202" i="249"/>
  <c r="K201" i="248"/>
  <c r="O306" i="248"/>
  <c r="AB307" i="249"/>
  <c r="K306" i="248"/>
  <c r="O110" i="250"/>
  <c r="K110" i="250"/>
  <c r="O240" i="250"/>
  <c r="K240" i="250"/>
  <c r="O221" i="252"/>
  <c r="K221" i="252"/>
  <c r="AB151" i="247"/>
  <c r="O150" i="246"/>
  <c r="K150" i="246"/>
  <c r="O186" i="246"/>
  <c r="AB187" i="247"/>
  <c r="K186" i="246"/>
  <c r="AB223" i="247"/>
  <c r="O222" i="246"/>
  <c r="K222" i="246"/>
  <c r="AB259" i="247"/>
  <c r="O258" i="246"/>
  <c r="K258" i="246"/>
  <c r="AB295" i="247"/>
  <c r="O294" i="246"/>
  <c r="K294" i="246"/>
  <c r="AB27" i="249"/>
  <c r="O26" i="248"/>
  <c r="K26" i="248"/>
  <c r="AB63" i="249"/>
  <c r="O62" i="248"/>
  <c r="K62" i="248"/>
  <c r="AB99" i="249"/>
  <c r="O98" i="248"/>
  <c r="K98" i="248"/>
  <c r="AB135" i="249"/>
  <c r="O134" i="248"/>
  <c r="K134" i="248"/>
  <c r="O170" i="248"/>
  <c r="AB171" i="249"/>
  <c r="K170" i="248"/>
  <c r="AB207" i="249"/>
  <c r="O206" i="248"/>
  <c r="K206" i="248"/>
  <c r="O242" i="248"/>
  <c r="AB243" i="249"/>
  <c r="K242" i="248"/>
  <c r="AB279" i="249"/>
  <c r="O278" i="248"/>
  <c r="K278" i="248"/>
  <c r="O10" i="250"/>
  <c r="K10" i="250"/>
  <c r="O46" i="250"/>
  <c r="K46" i="250"/>
  <c r="O82" i="250"/>
  <c r="K82" i="250"/>
  <c r="O120" i="250"/>
  <c r="K120" i="250"/>
  <c r="O163" i="250"/>
  <c r="K163" i="250"/>
  <c r="O206" i="250"/>
  <c r="K206" i="250"/>
  <c r="O250" i="250"/>
  <c r="K250" i="250"/>
  <c r="O16" i="252"/>
  <c r="K16" i="252"/>
  <c r="O136" i="252"/>
  <c r="K136" i="252"/>
  <c r="O265" i="252"/>
  <c r="K265" i="252"/>
  <c r="O91" i="254"/>
  <c r="K91" i="254"/>
  <c r="O170" i="256"/>
  <c r="K170" i="256"/>
  <c r="AB238" i="249"/>
  <c r="O237" i="248"/>
  <c r="K237" i="248"/>
  <c r="AB274" i="249"/>
  <c r="O273" i="248"/>
  <c r="K273" i="248"/>
  <c r="O5" i="250"/>
  <c r="K5" i="250"/>
  <c r="O41" i="250"/>
  <c r="K41" i="250"/>
  <c r="O77" i="250"/>
  <c r="K77" i="250"/>
  <c r="O114" i="250"/>
  <c r="K114" i="250"/>
  <c r="O157" i="250"/>
  <c r="K157" i="250"/>
  <c r="O200" i="250"/>
  <c r="K200" i="250"/>
  <c r="O244" i="250"/>
  <c r="K244" i="250"/>
  <c r="O21" i="252"/>
  <c r="K21" i="252"/>
  <c r="O142" i="252"/>
  <c r="K142" i="252"/>
  <c r="O271" i="252"/>
  <c r="K271" i="252"/>
  <c r="O97" i="254"/>
  <c r="K97" i="254"/>
  <c r="O175" i="256"/>
  <c r="K175" i="256"/>
  <c r="AB227" i="249"/>
  <c r="O226" i="248"/>
  <c r="K226" i="248"/>
  <c r="AB263" i="249"/>
  <c r="O262" i="248"/>
  <c r="K262" i="248"/>
  <c r="AB299" i="249"/>
  <c r="O298" i="248"/>
  <c r="K298" i="248"/>
  <c r="O30" i="250"/>
  <c r="K30" i="250"/>
  <c r="O66" i="250"/>
  <c r="K66" i="250"/>
  <c r="O102" i="250"/>
  <c r="K102" i="250"/>
  <c r="O144" i="250"/>
  <c r="K144" i="250"/>
  <c r="O187" i="250"/>
  <c r="K187" i="250"/>
  <c r="O230" i="250"/>
  <c r="K230" i="250"/>
  <c r="O277" i="250"/>
  <c r="K277" i="250"/>
  <c r="O78" i="252"/>
  <c r="K78" i="252"/>
  <c r="O208" i="252"/>
  <c r="K208" i="252"/>
  <c r="O33" i="254"/>
  <c r="K33" i="254"/>
  <c r="O287" i="254"/>
  <c r="K287" i="254"/>
  <c r="AB6" i="249"/>
  <c r="O5" i="248"/>
  <c r="K5" i="248"/>
  <c r="AB42" i="249"/>
  <c r="O41" i="248"/>
  <c r="K41" i="248"/>
  <c r="O77" i="248"/>
  <c r="AB78" i="249"/>
  <c r="K77" i="248"/>
  <c r="AB114" i="249"/>
  <c r="O113" i="248"/>
  <c r="K113" i="248"/>
  <c r="AB150" i="249"/>
  <c r="O149" i="248"/>
  <c r="K149" i="248"/>
  <c r="O185" i="248"/>
  <c r="AB186" i="249"/>
  <c r="K185" i="248"/>
  <c r="O221" i="248"/>
  <c r="AB222" i="249"/>
  <c r="K221" i="248"/>
  <c r="AB258" i="249"/>
  <c r="O257" i="248"/>
  <c r="K257" i="248"/>
  <c r="O293" i="248"/>
  <c r="AB294" i="249"/>
  <c r="K293" i="248"/>
  <c r="O25" i="250"/>
  <c r="K25" i="250"/>
  <c r="O61" i="250"/>
  <c r="K61" i="250"/>
  <c r="O97" i="250"/>
  <c r="K97" i="250"/>
  <c r="O138" i="250"/>
  <c r="K138" i="250"/>
  <c r="O181" i="250"/>
  <c r="K181" i="250"/>
  <c r="O224" i="250"/>
  <c r="K224" i="250"/>
  <c r="O268" i="250"/>
  <c r="K268" i="250"/>
  <c r="O63" i="252"/>
  <c r="K63" i="252"/>
  <c r="O192" i="252"/>
  <c r="K192" i="252"/>
  <c r="O18" i="254"/>
  <c r="K18" i="254"/>
  <c r="O239" i="254"/>
  <c r="K239" i="254"/>
  <c r="O111" i="250"/>
  <c r="K111" i="250"/>
  <c r="O147" i="250"/>
  <c r="K147" i="250"/>
  <c r="O183" i="250"/>
  <c r="K183" i="250"/>
  <c r="O219" i="250"/>
  <c r="K219" i="250"/>
  <c r="O255" i="250"/>
  <c r="K255" i="250"/>
  <c r="O291" i="250"/>
  <c r="K291" i="250"/>
  <c r="O23" i="252"/>
  <c r="K23" i="252"/>
  <c r="O59" i="252"/>
  <c r="K59" i="252"/>
  <c r="O101" i="252"/>
  <c r="K101" i="252"/>
  <c r="O144" i="252"/>
  <c r="K144" i="252"/>
  <c r="O187" i="252"/>
  <c r="K187" i="252"/>
  <c r="O231" i="252"/>
  <c r="K231" i="252"/>
  <c r="O274" i="252"/>
  <c r="K274" i="252"/>
  <c r="O13" i="254"/>
  <c r="K13" i="254"/>
  <c r="O56" i="254"/>
  <c r="K56" i="254"/>
  <c r="O99" i="254"/>
  <c r="K99" i="254"/>
  <c r="O227" i="254"/>
  <c r="K227" i="254"/>
  <c r="O73" i="256"/>
  <c r="K73" i="256"/>
  <c r="O235" i="256"/>
  <c r="K235" i="256"/>
  <c r="O304" i="250"/>
  <c r="K304" i="250"/>
  <c r="O36" i="252"/>
  <c r="K36" i="252"/>
  <c r="O73" i="252"/>
  <c r="K73" i="252"/>
  <c r="O117" i="252"/>
  <c r="K117" i="252"/>
  <c r="O160" i="252"/>
  <c r="K160" i="252"/>
  <c r="O203" i="252"/>
  <c r="K203" i="252"/>
  <c r="O246" i="252"/>
  <c r="K246" i="252"/>
  <c r="O289" i="252"/>
  <c r="K289" i="252"/>
  <c r="O29" i="254"/>
  <c r="K29" i="254"/>
  <c r="O72" i="254"/>
  <c r="K72" i="254"/>
  <c r="O143" i="254"/>
  <c r="K143" i="254"/>
  <c r="O270" i="254"/>
  <c r="K270" i="254"/>
  <c r="O103" i="256"/>
  <c r="K103" i="256"/>
  <c r="O265" i="256"/>
  <c r="K265" i="256"/>
  <c r="O299" i="250"/>
  <c r="K299" i="250"/>
  <c r="O31" i="252"/>
  <c r="K31" i="252"/>
  <c r="O67" i="252"/>
  <c r="K67" i="252"/>
  <c r="O111" i="252"/>
  <c r="K111" i="252"/>
  <c r="O154" i="252"/>
  <c r="K154" i="252"/>
  <c r="O197" i="252"/>
  <c r="K197" i="252"/>
  <c r="O240" i="252"/>
  <c r="K240" i="252"/>
  <c r="O283" i="252"/>
  <c r="K283" i="252"/>
  <c r="O23" i="254"/>
  <c r="K23" i="254"/>
  <c r="O66" i="254"/>
  <c r="K66" i="254"/>
  <c r="O125" i="254"/>
  <c r="K125" i="254"/>
  <c r="O252" i="254"/>
  <c r="K252" i="254"/>
  <c r="O80" i="256"/>
  <c r="K80" i="256"/>
  <c r="O242" i="256"/>
  <c r="K242" i="256"/>
  <c r="O288" i="250"/>
  <c r="K288" i="250"/>
  <c r="O20" i="252"/>
  <c r="K20" i="252"/>
  <c r="O56" i="252"/>
  <c r="K56" i="252"/>
  <c r="O97" i="252"/>
  <c r="K97" i="252"/>
  <c r="O141" i="252"/>
  <c r="K141" i="252"/>
  <c r="O184" i="252"/>
  <c r="K184" i="252"/>
  <c r="O227" i="252"/>
  <c r="K227" i="252"/>
  <c r="O270" i="252"/>
  <c r="K270" i="252"/>
  <c r="O9" i="254"/>
  <c r="K9" i="254"/>
  <c r="O53" i="254"/>
  <c r="K53" i="254"/>
  <c r="O96" i="254"/>
  <c r="K96" i="254"/>
  <c r="O215" i="254"/>
  <c r="K215" i="254"/>
  <c r="O37" i="256"/>
  <c r="K37" i="256"/>
  <c r="O193" i="256"/>
  <c r="K193" i="256"/>
  <c r="O74" i="252"/>
  <c r="K74" i="252"/>
  <c r="O110" i="252"/>
  <c r="K110" i="252"/>
  <c r="O146" i="252"/>
  <c r="K146" i="252"/>
  <c r="O182" i="252"/>
  <c r="K182" i="252"/>
  <c r="O218" i="252"/>
  <c r="K218" i="252"/>
  <c r="O254" i="252"/>
  <c r="K254" i="252"/>
  <c r="O290" i="252"/>
  <c r="K290" i="252"/>
  <c r="O22" i="254"/>
  <c r="K22" i="254"/>
  <c r="O58" i="254"/>
  <c r="K58" i="254"/>
  <c r="O94" i="254"/>
  <c r="K94" i="254"/>
  <c r="O186" i="254"/>
  <c r="K186" i="254"/>
  <c r="O294" i="254"/>
  <c r="K294" i="254"/>
  <c r="O97" i="256"/>
  <c r="K97" i="256"/>
  <c r="O205" i="256"/>
  <c r="K205" i="256"/>
  <c r="O68" i="256"/>
  <c r="K68" i="256"/>
  <c r="O176" i="256"/>
  <c r="K176" i="256"/>
  <c r="O284" i="256"/>
  <c r="K284" i="256"/>
  <c r="O127" i="254"/>
  <c r="K127" i="254"/>
  <c r="O163" i="254"/>
  <c r="K163" i="254"/>
  <c r="O199" i="254"/>
  <c r="K199" i="254"/>
  <c r="O235" i="254"/>
  <c r="K235" i="254"/>
  <c r="O271" i="254"/>
  <c r="K271" i="254"/>
  <c r="O9" i="256"/>
  <c r="K9" i="256"/>
  <c r="O45" i="256"/>
  <c r="K45" i="256"/>
  <c r="O81" i="256"/>
  <c r="K81" i="256"/>
  <c r="O117" i="256"/>
  <c r="K117" i="256"/>
  <c r="O153" i="256"/>
  <c r="K153" i="256"/>
  <c r="O189" i="256"/>
  <c r="K189" i="256"/>
  <c r="O225" i="256"/>
  <c r="K225" i="256"/>
  <c r="O261" i="256"/>
  <c r="K261" i="256"/>
  <c r="O297" i="256"/>
  <c r="K297" i="256"/>
  <c r="O128" i="254"/>
  <c r="K128" i="254"/>
  <c r="O164" i="254"/>
  <c r="K164" i="254"/>
  <c r="O200" i="254"/>
  <c r="K200" i="254"/>
  <c r="O236" i="254"/>
  <c r="K236" i="254"/>
  <c r="O272" i="254"/>
  <c r="K272" i="254"/>
  <c r="O4" i="256"/>
  <c r="O15" i="59" a="1"/>
  <c r="O15" i="59" s="1"/>
  <c r="K4" i="256"/>
  <c r="O40" i="256"/>
  <c r="K40" i="256"/>
  <c r="O76" i="256"/>
  <c r="K76" i="256"/>
  <c r="O112" i="256"/>
  <c r="K112" i="256"/>
  <c r="O148" i="256"/>
  <c r="K148" i="256"/>
  <c r="O184" i="256"/>
  <c r="K184" i="256"/>
  <c r="O220" i="256"/>
  <c r="K220" i="256"/>
  <c r="O256" i="256"/>
  <c r="K256" i="256"/>
  <c r="O292" i="256"/>
  <c r="K292" i="256"/>
  <c r="O123" i="254"/>
  <c r="K123" i="254"/>
  <c r="O159" i="254"/>
  <c r="K159" i="254"/>
  <c r="O195" i="254"/>
  <c r="K195" i="254"/>
  <c r="O231" i="254"/>
  <c r="K231" i="254"/>
  <c r="O267" i="254"/>
  <c r="K267" i="254"/>
  <c r="O303" i="254"/>
  <c r="K303" i="254"/>
  <c r="O35" i="256"/>
  <c r="K35" i="256"/>
  <c r="O71" i="256"/>
  <c r="K71" i="256"/>
  <c r="O107" i="256"/>
  <c r="K107" i="256"/>
  <c r="O143" i="256"/>
  <c r="K143" i="256"/>
  <c r="O179" i="256"/>
  <c r="K179" i="256"/>
  <c r="O215" i="256"/>
  <c r="K215" i="256"/>
  <c r="O251" i="256"/>
  <c r="K251" i="256"/>
  <c r="O287" i="256"/>
  <c r="K287" i="256"/>
  <c r="O118" i="254"/>
  <c r="K118" i="254"/>
  <c r="O154" i="254"/>
  <c r="K154" i="254"/>
  <c r="O190" i="254"/>
  <c r="K190" i="254"/>
  <c r="O226" i="254"/>
  <c r="K226" i="254"/>
  <c r="O262" i="254"/>
  <c r="K262" i="254"/>
  <c r="O298" i="254"/>
  <c r="K298" i="254"/>
  <c r="O30" i="256"/>
  <c r="K30" i="256"/>
  <c r="O66" i="256"/>
  <c r="K66" i="256"/>
  <c r="O102" i="256"/>
  <c r="K102" i="256"/>
  <c r="O138" i="256"/>
  <c r="K138" i="256"/>
  <c r="O174" i="256"/>
  <c r="K174" i="256"/>
  <c r="O210" i="256"/>
  <c r="K210" i="256"/>
  <c r="O246" i="256"/>
  <c r="K246" i="256"/>
  <c r="O282" i="256"/>
  <c r="K282" i="256"/>
  <c r="W8" i="237"/>
  <c r="X8" i="237" s="1"/>
  <c r="J8" i="237" s="1"/>
  <c r="K8" i="237" s="1"/>
  <c r="W31" i="237"/>
  <c r="X31" i="237" s="1"/>
  <c r="J31" i="237" s="1"/>
  <c r="K31" i="237" s="1"/>
  <c r="W24" i="237"/>
  <c r="X24" i="237" s="1"/>
  <c r="J24" i="237" s="1"/>
  <c r="K24" i="237" s="1"/>
  <c r="W16" i="237"/>
  <c r="X16" i="237" s="1"/>
  <c r="J16" i="237" s="1"/>
  <c r="K16" i="237" s="1"/>
  <c r="W9" i="237"/>
  <c r="X9" i="237" s="1"/>
  <c r="J9" i="237" s="1"/>
  <c r="K9" i="237" s="1"/>
  <c r="AB134" i="239"/>
  <c r="O133" i="238"/>
  <c r="K133" i="238"/>
  <c r="AB278" i="239"/>
  <c r="O277" i="238"/>
  <c r="K277" i="238"/>
  <c r="AB34" i="241"/>
  <c r="O33" i="240"/>
  <c r="K33" i="240"/>
  <c r="O55" i="238"/>
  <c r="AB56" i="239"/>
  <c r="K55" i="238"/>
  <c r="AB126" i="241"/>
  <c r="O125" i="240"/>
  <c r="K125" i="240"/>
  <c r="O301" i="238"/>
  <c r="AB302" i="239"/>
  <c r="K301" i="238"/>
  <c r="AB242" i="239"/>
  <c r="O241" i="238"/>
  <c r="K241" i="238"/>
  <c r="AB10" i="241"/>
  <c r="O9" i="240"/>
  <c r="K9" i="240"/>
  <c r="O193" i="238"/>
  <c r="AB194" i="239"/>
  <c r="K193" i="238"/>
  <c r="AB115" i="245"/>
  <c r="O114" i="244"/>
  <c r="K114" i="244"/>
  <c r="AB15" i="239"/>
  <c r="O14" i="238"/>
  <c r="K14" i="238"/>
  <c r="AB51" i="239"/>
  <c r="O50" i="238"/>
  <c r="K50" i="238"/>
  <c r="AB87" i="239"/>
  <c r="O86" i="238"/>
  <c r="K86" i="238"/>
  <c r="AB136" i="239"/>
  <c r="O135" i="238"/>
  <c r="K135" i="238"/>
  <c r="O207" i="238"/>
  <c r="AB208" i="239"/>
  <c r="K207" i="238"/>
  <c r="O279" i="238"/>
  <c r="AB280" i="239"/>
  <c r="K279" i="238"/>
  <c r="AB48" i="241"/>
  <c r="O47" i="240"/>
  <c r="K47" i="240"/>
  <c r="AB130" i="241"/>
  <c r="O129" i="240"/>
  <c r="K129" i="240"/>
  <c r="AB72" i="243"/>
  <c r="O71" i="242"/>
  <c r="K71" i="242"/>
  <c r="O44" i="244"/>
  <c r="AB45" i="245"/>
  <c r="K44" i="244"/>
  <c r="O33" i="238"/>
  <c r="AB34" i="239"/>
  <c r="K33" i="238"/>
  <c r="O69" i="238"/>
  <c r="AB70" i="239"/>
  <c r="K69" i="238"/>
  <c r="AB106" i="239"/>
  <c r="O105" i="238"/>
  <c r="K105" i="238"/>
  <c r="O172" i="238"/>
  <c r="AB173" i="239"/>
  <c r="K172" i="238"/>
  <c r="AB245" i="239"/>
  <c r="O244" i="238"/>
  <c r="K244" i="238"/>
  <c r="AB13" i="241"/>
  <c r="O12" i="240"/>
  <c r="K12" i="240"/>
  <c r="AB85" i="241"/>
  <c r="O84" i="240"/>
  <c r="K84" i="240"/>
  <c r="O243" i="240"/>
  <c r="AB244" i="241"/>
  <c r="K243" i="240"/>
  <c r="O161" i="242"/>
  <c r="AB162" i="243"/>
  <c r="K161" i="242"/>
  <c r="AB85" i="247"/>
  <c r="O84" i="246"/>
  <c r="K84" i="246"/>
  <c r="O4" i="238"/>
  <c r="AB5" i="239"/>
  <c r="O309" i="238"/>
  <c r="O6" i="59" a="1"/>
  <c r="O6" i="59" s="1"/>
  <c r="K4" i="238"/>
  <c r="O40" i="238"/>
  <c r="AB41" i="239"/>
  <c r="K40" i="238"/>
  <c r="AB77" i="239"/>
  <c r="O76" i="238"/>
  <c r="K76" i="238"/>
  <c r="O115" i="238"/>
  <c r="AB116" i="239"/>
  <c r="K115" i="238"/>
  <c r="AB188" i="239"/>
  <c r="O187" i="238"/>
  <c r="K187" i="238"/>
  <c r="AB260" i="239"/>
  <c r="O259" i="238"/>
  <c r="K259" i="238"/>
  <c r="AB40" i="241"/>
  <c r="O39" i="240"/>
  <c r="K39" i="240"/>
  <c r="O117" i="240"/>
  <c r="AB118" i="241"/>
  <c r="K117" i="240"/>
  <c r="O11" i="242"/>
  <c r="AB12" i="243"/>
  <c r="K11" i="242"/>
  <c r="O272" i="242"/>
  <c r="AB273" i="243"/>
  <c r="K272" i="242"/>
  <c r="AB103" i="247"/>
  <c r="O102" i="246"/>
  <c r="K102" i="246"/>
  <c r="S32" i="147"/>
  <c r="T32" i="147" s="1"/>
  <c r="U32" i="147" s="1"/>
  <c r="S113" i="147"/>
  <c r="T113" i="147" s="1"/>
  <c r="U113" i="147" s="1"/>
  <c r="S31" i="147"/>
  <c r="T31" i="147" s="1"/>
  <c r="U31" i="147" s="1"/>
  <c r="S137" i="147"/>
  <c r="T137" i="147" s="1"/>
  <c r="U137" i="147" s="1"/>
  <c r="S76" i="147"/>
  <c r="T76" i="147" s="1"/>
  <c r="U76" i="147" s="1"/>
  <c r="S115" i="147"/>
  <c r="T115" i="147" s="1"/>
  <c r="U115" i="147" s="1"/>
  <c r="S114" i="147"/>
  <c r="T114" i="147" s="1"/>
  <c r="U114" i="147" s="1"/>
  <c r="S136" i="147"/>
  <c r="T136" i="147" s="1"/>
  <c r="U136" i="147" s="1"/>
  <c r="S34" i="147"/>
  <c r="T34" i="147" s="1"/>
  <c r="U34" i="147" s="1"/>
  <c r="S135" i="147"/>
  <c r="T135" i="147" s="1"/>
  <c r="U135" i="147" s="1"/>
  <c r="S77" i="147"/>
  <c r="T77" i="147" s="1"/>
  <c r="U77" i="147" s="1"/>
  <c r="S75" i="147"/>
  <c r="T75" i="147" s="1"/>
  <c r="U75" i="147" s="1"/>
  <c r="O11" i="238"/>
  <c r="AB12" i="239"/>
  <c r="K11" i="238"/>
  <c r="AB48" i="239"/>
  <c r="O47" i="238"/>
  <c r="K47" i="238"/>
  <c r="AB84" i="239"/>
  <c r="O83" i="238"/>
  <c r="K83" i="238"/>
  <c r="AB130" i="239"/>
  <c r="O129" i="238"/>
  <c r="K129" i="238"/>
  <c r="AB202" i="239"/>
  <c r="O201" i="238"/>
  <c r="K201" i="238"/>
  <c r="AB274" i="239"/>
  <c r="O273" i="238"/>
  <c r="K273" i="238"/>
  <c r="O41" i="240"/>
  <c r="AB42" i="241"/>
  <c r="K41" i="240"/>
  <c r="AB120" i="241"/>
  <c r="O119" i="240"/>
  <c r="K119" i="240"/>
  <c r="O17" i="242"/>
  <c r="AB18" i="243"/>
  <c r="K17" i="242"/>
  <c r="AB281" i="243"/>
  <c r="O280" i="242"/>
  <c r="K280" i="242"/>
  <c r="AB121" i="247"/>
  <c r="O120" i="246"/>
  <c r="K120" i="246"/>
  <c r="S70" i="147"/>
  <c r="T70" i="147" s="1"/>
  <c r="U70" i="147" s="1"/>
  <c r="S25" i="147"/>
  <c r="T25" i="147" s="1"/>
  <c r="U25" i="147" s="1"/>
  <c r="S29" i="147"/>
  <c r="T29" i="147" s="1"/>
  <c r="U29" i="147" s="1"/>
  <c r="S23" i="147"/>
  <c r="T23" i="147" s="1"/>
  <c r="U23" i="147" s="1"/>
  <c r="S59" i="147"/>
  <c r="T59" i="147" s="1"/>
  <c r="U59" i="147" s="1"/>
  <c r="S108" i="147"/>
  <c r="T108" i="147" s="1"/>
  <c r="U108" i="147" s="1"/>
  <c r="AB7" i="239"/>
  <c r="O6" i="238"/>
  <c r="K6" i="238"/>
  <c r="AB43" i="239"/>
  <c r="O42" i="238"/>
  <c r="K42" i="238"/>
  <c r="O78" i="238"/>
  <c r="AB79" i="239"/>
  <c r="K78" i="238"/>
  <c r="O118" i="238"/>
  <c r="AB119" i="239"/>
  <c r="K118" i="238"/>
  <c r="AB191" i="239"/>
  <c r="O190" i="238"/>
  <c r="K190" i="238"/>
  <c r="O262" i="238"/>
  <c r="AB263" i="239"/>
  <c r="K262" i="238"/>
  <c r="O30" i="240"/>
  <c r="AB31" i="241"/>
  <c r="K30" i="240"/>
  <c r="O105" i="240"/>
  <c r="AB106" i="241"/>
  <c r="K105" i="240"/>
  <c r="AB298" i="241"/>
  <c r="O297" i="240"/>
  <c r="K297" i="240"/>
  <c r="AB238" i="243"/>
  <c r="O237" i="242"/>
  <c r="K237" i="242"/>
  <c r="AB39" i="247"/>
  <c r="O38" i="246"/>
  <c r="K38" i="246"/>
  <c r="AB123" i="239"/>
  <c r="O122" i="238"/>
  <c r="K122" i="238"/>
  <c r="O158" i="238"/>
  <c r="AB159" i="239"/>
  <c r="K158" i="238"/>
  <c r="AB195" i="239"/>
  <c r="O194" i="238"/>
  <c r="K194" i="238"/>
  <c r="AB231" i="239"/>
  <c r="O230" i="238"/>
  <c r="K230" i="238"/>
  <c r="AB267" i="239"/>
  <c r="O266" i="238"/>
  <c r="K266" i="238"/>
  <c r="AB303" i="239"/>
  <c r="O302" i="238"/>
  <c r="K302" i="238"/>
  <c r="AB35" i="241"/>
  <c r="O34" i="240"/>
  <c r="K34" i="240"/>
  <c r="AB71" i="241"/>
  <c r="O70" i="240"/>
  <c r="K70" i="240"/>
  <c r="O106" i="240"/>
  <c r="AB107" i="241"/>
  <c r="K106" i="240"/>
  <c r="AB143" i="241"/>
  <c r="O142" i="240"/>
  <c r="K142" i="240"/>
  <c r="O178" i="240"/>
  <c r="AB179" i="241"/>
  <c r="K178" i="240"/>
  <c r="O214" i="240"/>
  <c r="AB215" i="241"/>
  <c r="K214" i="240"/>
  <c r="AB251" i="241"/>
  <c r="O250" i="240"/>
  <c r="K250" i="240"/>
  <c r="AB287" i="241"/>
  <c r="O286" i="240"/>
  <c r="K286" i="240"/>
  <c r="AB19" i="243"/>
  <c r="O18" i="242"/>
  <c r="K18" i="242"/>
  <c r="O54" i="242"/>
  <c r="AB55" i="243"/>
  <c r="K54" i="242"/>
  <c r="AB91" i="243"/>
  <c r="O90" i="242"/>
  <c r="K90" i="242"/>
  <c r="AB135" i="243"/>
  <c r="O134" i="242"/>
  <c r="K134" i="242"/>
  <c r="AB179" i="243"/>
  <c r="O178" i="242"/>
  <c r="K178" i="242"/>
  <c r="O230" i="242"/>
  <c r="AB231" i="243"/>
  <c r="K230" i="242"/>
  <c r="AB282" i="243"/>
  <c r="O281" i="242"/>
  <c r="K281" i="242"/>
  <c r="AB38" i="245"/>
  <c r="O37" i="244"/>
  <c r="K37" i="244"/>
  <c r="O116" i="244"/>
  <c r="AB117" i="245"/>
  <c r="K116" i="244"/>
  <c r="AB204" i="245"/>
  <c r="O203" i="244"/>
  <c r="K203" i="244"/>
  <c r="O289" i="244"/>
  <c r="AB290" i="245"/>
  <c r="K289" i="244"/>
  <c r="AB70" i="247"/>
  <c r="O69" i="246"/>
  <c r="K69" i="246"/>
  <c r="AB185" i="247"/>
  <c r="O184" i="246"/>
  <c r="K184" i="246"/>
  <c r="AB25" i="249"/>
  <c r="O24" i="248"/>
  <c r="K24" i="248"/>
  <c r="O143" i="240"/>
  <c r="AB144" i="241"/>
  <c r="K143" i="240"/>
  <c r="O179" i="240"/>
  <c r="AB180" i="241"/>
  <c r="K179" i="240"/>
  <c r="AB216" i="241"/>
  <c r="O215" i="240"/>
  <c r="K215" i="240"/>
  <c r="AB252" i="241"/>
  <c r="O251" i="240"/>
  <c r="K251" i="240"/>
  <c r="AB288" i="241"/>
  <c r="O287" i="240"/>
  <c r="K287" i="240"/>
  <c r="AB20" i="243"/>
  <c r="O19" i="242"/>
  <c r="K19" i="242"/>
  <c r="O55" i="242"/>
  <c r="AB56" i="243"/>
  <c r="K55" i="242"/>
  <c r="O92" i="242"/>
  <c r="AB93" i="243"/>
  <c r="K92" i="242"/>
  <c r="O135" i="242"/>
  <c r="AB136" i="243"/>
  <c r="K135" i="242"/>
  <c r="AB180" i="243"/>
  <c r="O179" i="242"/>
  <c r="K179" i="242"/>
  <c r="O231" i="242"/>
  <c r="AB232" i="243"/>
  <c r="K231" i="242"/>
  <c r="O282" i="242"/>
  <c r="AB283" i="243"/>
  <c r="K282" i="242"/>
  <c r="AB31" i="245"/>
  <c r="O30" i="244"/>
  <c r="K30" i="244"/>
  <c r="AB105" i="245"/>
  <c r="O104" i="244"/>
  <c r="K104" i="244"/>
  <c r="O191" i="244"/>
  <c r="AB192" i="245"/>
  <c r="K191" i="244"/>
  <c r="AB278" i="245"/>
  <c r="O277" i="244"/>
  <c r="K277" i="244"/>
  <c r="O57" i="246"/>
  <c r="AB58" i="247"/>
  <c r="K57" i="246"/>
  <c r="O166" i="246"/>
  <c r="AB167" i="247"/>
  <c r="K166" i="246"/>
  <c r="O296" i="246"/>
  <c r="AB297" i="247"/>
  <c r="K296" i="246"/>
  <c r="O178" i="252"/>
  <c r="K178" i="252"/>
  <c r="O132" i="240"/>
  <c r="AB133" i="241"/>
  <c r="K132" i="240"/>
  <c r="O168" i="240"/>
  <c r="AB169" i="241"/>
  <c r="K168" i="240"/>
  <c r="O204" i="240"/>
  <c r="AB205" i="241"/>
  <c r="K204" i="240"/>
  <c r="AB241" i="241"/>
  <c r="O240" i="240"/>
  <c r="K240" i="240"/>
  <c r="AB277" i="241"/>
  <c r="O276" i="240"/>
  <c r="K276" i="240"/>
  <c r="AB9" i="243"/>
  <c r="O8" i="242"/>
  <c r="K8" i="242"/>
  <c r="O44" i="242"/>
  <c r="AB45" i="243"/>
  <c r="K44" i="242"/>
  <c r="AB81" i="243"/>
  <c r="O80" i="242"/>
  <c r="K80" i="242"/>
  <c r="O122" i="242"/>
  <c r="AB123" i="243"/>
  <c r="K122" i="242"/>
  <c r="AB166" i="243"/>
  <c r="O165" i="242"/>
  <c r="K165" i="242"/>
  <c r="O215" i="242"/>
  <c r="AB216" i="243"/>
  <c r="K215" i="242"/>
  <c r="O267" i="242"/>
  <c r="AB268" i="243"/>
  <c r="K267" i="242"/>
  <c r="AB14" i="245"/>
  <c r="O13" i="244"/>
  <c r="K13" i="244"/>
  <c r="AB79" i="245"/>
  <c r="O78" i="244"/>
  <c r="K78" i="244"/>
  <c r="AB165" i="245"/>
  <c r="O164" i="244"/>
  <c r="K164" i="244"/>
  <c r="O251" i="244"/>
  <c r="AB252" i="245"/>
  <c r="K251" i="244"/>
  <c r="O45" i="246"/>
  <c r="AB46" i="247"/>
  <c r="K45" i="246"/>
  <c r="AB149" i="247"/>
  <c r="O148" i="246"/>
  <c r="K148" i="246"/>
  <c r="AB279" i="247"/>
  <c r="O278" i="246"/>
  <c r="K278" i="246"/>
  <c r="O44" i="250"/>
  <c r="K44" i="250"/>
  <c r="O143" i="238"/>
  <c r="AB144" i="239"/>
  <c r="K143" i="238"/>
  <c r="AB180" i="239"/>
  <c r="O179" i="238"/>
  <c r="K179" i="238"/>
  <c r="AB216" i="239"/>
  <c r="O215" i="238"/>
  <c r="K215" i="238"/>
  <c r="O251" i="238"/>
  <c r="AB252" i="239"/>
  <c r="K251" i="238"/>
  <c r="AB288" i="239"/>
  <c r="O287" i="238"/>
  <c r="K287" i="238"/>
  <c r="AB20" i="241"/>
  <c r="O19" i="240"/>
  <c r="K19" i="240"/>
  <c r="O55" i="240"/>
  <c r="AB56" i="241"/>
  <c r="K55" i="240"/>
  <c r="AB92" i="241"/>
  <c r="O91" i="240"/>
  <c r="K91" i="240"/>
  <c r="O127" i="240"/>
  <c r="AB128" i="241"/>
  <c r="K127" i="240"/>
  <c r="O163" i="240"/>
  <c r="AB164" i="241"/>
  <c r="K163" i="240"/>
  <c r="AB200" i="241"/>
  <c r="O199" i="240"/>
  <c r="K199" i="240"/>
  <c r="AB236" i="241"/>
  <c r="O235" i="240"/>
  <c r="K235" i="240"/>
  <c r="AB272" i="241"/>
  <c r="O271" i="240"/>
  <c r="K271" i="240"/>
  <c r="AB10" i="243"/>
  <c r="O9" i="242"/>
  <c r="K9" i="242"/>
  <c r="AB46" i="243"/>
  <c r="O45" i="242"/>
  <c r="K45" i="242"/>
  <c r="AB82" i="243"/>
  <c r="O81" i="242"/>
  <c r="K81" i="242"/>
  <c r="AB124" i="243"/>
  <c r="O123" i="242"/>
  <c r="K123" i="242"/>
  <c r="AB167" i="243"/>
  <c r="O166" i="242"/>
  <c r="K166" i="242"/>
  <c r="O216" i="242"/>
  <c r="AB217" i="243"/>
  <c r="K216" i="242"/>
  <c r="AB269" i="243"/>
  <c r="O268" i="242"/>
  <c r="K268" i="242"/>
  <c r="O16" i="244"/>
  <c r="AB17" i="245"/>
  <c r="K16" i="244"/>
  <c r="AB81" i="245"/>
  <c r="O80" i="244"/>
  <c r="K80" i="244"/>
  <c r="O167" i="244"/>
  <c r="AB168" i="245"/>
  <c r="K167" i="244"/>
  <c r="AB254" i="245"/>
  <c r="O253" i="244"/>
  <c r="K253" i="244"/>
  <c r="AB34" i="247"/>
  <c r="O33" i="246"/>
  <c r="K33" i="246"/>
  <c r="AB133" i="247"/>
  <c r="O132" i="246"/>
  <c r="K132" i="246"/>
  <c r="AB261" i="247"/>
  <c r="O260" i="246"/>
  <c r="K260" i="246"/>
  <c r="O98" i="250"/>
  <c r="K98" i="250"/>
  <c r="O138" i="238"/>
  <c r="AB139" i="239"/>
  <c r="K138" i="238"/>
  <c r="AB175" i="239"/>
  <c r="O174" i="238"/>
  <c r="K174" i="238"/>
  <c r="O210" i="238"/>
  <c r="AB211" i="239"/>
  <c r="K210" i="238"/>
  <c r="O246" i="238"/>
  <c r="AB247" i="239"/>
  <c r="K246" i="238"/>
  <c r="O282" i="238"/>
  <c r="AB283" i="239"/>
  <c r="K282" i="238"/>
  <c r="O14" i="240"/>
  <c r="AB15" i="241"/>
  <c r="K14" i="240"/>
  <c r="AB51" i="241"/>
  <c r="O50" i="240"/>
  <c r="K50" i="240"/>
  <c r="AB87" i="241"/>
  <c r="O86" i="240"/>
  <c r="K86" i="240"/>
  <c r="O122" i="240"/>
  <c r="AB123" i="241"/>
  <c r="K122" i="240"/>
  <c r="O158" i="240"/>
  <c r="AB159" i="241"/>
  <c r="K158" i="240"/>
  <c r="AB195" i="241"/>
  <c r="O194" i="240"/>
  <c r="K194" i="240"/>
  <c r="O230" i="240"/>
  <c r="AB231" i="241"/>
  <c r="K230" i="240"/>
  <c r="AB267" i="241"/>
  <c r="O266" i="240"/>
  <c r="K266" i="240"/>
  <c r="AB303" i="241"/>
  <c r="O302" i="240"/>
  <c r="K302" i="240"/>
  <c r="AB35" i="243"/>
  <c r="O34" i="242"/>
  <c r="K34" i="242"/>
  <c r="AB71" i="243"/>
  <c r="O70" i="242"/>
  <c r="K70" i="242"/>
  <c r="AB111" i="243"/>
  <c r="O110" i="242"/>
  <c r="K110" i="242"/>
  <c r="AB154" i="243"/>
  <c r="O153" i="242"/>
  <c r="K153" i="242"/>
  <c r="O201" i="242"/>
  <c r="AB202" i="243"/>
  <c r="K201" i="242"/>
  <c r="AB253" i="243"/>
  <c r="O252" i="242"/>
  <c r="K252" i="242"/>
  <c r="O304" i="242"/>
  <c r="AB305" i="243"/>
  <c r="K304" i="242"/>
  <c r="AB55" i="245"/>
  <c r="O54" i="244"/>
  <c r="K54" i="244"/>
  <c r="O140" i="244"/>
  <c r="AB141" i="245"/>
  <c r="K140" i="244"/>
  <c r="O227" i="244"/>
  <c r="AB228" i="245"/>
  <c r="K227" i="244"/>
  <c r="AB8" i="247"/>
  <c r="O7" i="246"/>
  <c r="K7" i="246"/>
  <c r="O99" i="246"/>
  <c r="AB100" i="247"/>
  <c r="K99" i="246"/>
  <c r="O220" i="246"/>
  <c r="AB221" i="247"/>
  <c r="K220" i="246"/>
  <c r="AB115" i="249"/>
  <c r="O114" i="248"/>
  <c r="K114" i="248"/>
  <c r="AB68" i="245"/>
  <c r="O67" i="244"/>
  <c r="K67" i="244"/>
  <c r="O110" i="244"/>
  <c r="AB111" i="245"/>
  <c r="K110" i="244"/>
  <c r="AB155" i="245"/>
  <c r="O154" i="244"/>
  <c r="K154" i="244"/>
  <c r="AB198" i="245"/>
  <c r="O197" i="244"/>
  <c r="K197" i="244"/>
  <c r="O240" i="244"/>
  <c r="AB241" i="245"/>
  <c r="K240" i="244"/>
  <c r="O283" i="244"/>
  <c r="AB284" i="245"/>
  <c r="K283" i="244"/>
  <c r="AB23" i="247"/>
  <c r="O22" i="246"/>
  <c r="K22" i="246"/>
  <c r="AB67" i="247"/>
  <c r="O66" i="246"/>
  <c r="K66" i="246"/>
  <c r="O118" i="246"/>
  <c r="AB119" i="247"/>
  <c r="K118" i="246"/>
  <c r="AB179" i="247"/>
  <c r="O178" i="246"/>
  <c r="K178" i="246"/>
  <c r="AB244" i="247"/>
  <c r="O243" i="246"/>
  <c r="K243" i="246"/>
  <c r="AB14" i="249"/>
  <c r="O13" i="248"/>
  <c r="K13" i="248"/>
  <c r="AB176" i="249"/>
  <c r="O175" i="248"/>
  <c r="K175" i="248"/>
  <c r="O241" i="250"/>
  <c r="K241" i="250"/>
  <c r="O8" i="250"/>
  <c r="K8" i="250"/>
  <c r="O243" i="252"/>
  <c r="K243" i="252"/>
  <c r="O77" i="244"/>
  <c r="AB78" i="245"/>
  <c r="K77" i="244"/>
  <c r="AB121" i="245"/>
  <c r="O120" i="244"/>
  <c r="K120" i="244"/>
  <c r="O163" i="244"/>
  <c r="AB164" i="245"/>
  <c r="K163" i="244"/>
  <c r="AB207" i="245"/>
  <c r="O206" i="244"/>
  <c r="K206" i="244"/>
  <c r="O250" i="244"/>
  <c r="AB251" i="245"/>
  <c r="K250" i="244"/>
  <c r="AB294" i="245"/>
  <c r="O293" i="244"/>
  <c r="K293" i="244"/>
  <c r="AB40" i="247"/>
  <c r="O39" i="246"/>
  <c r="K39" i="246"/>
  <c r="AB86" i="247"/>
  <c r="O85" i="246"/>
  <c r="K85" i="246"/>
  <c r="AB140" i="247"/>
  <c r="O139" i="246"/>
  <c r="K139" i="246"/>
  <c r="O203" i="246"/>
  <c r="AB204" i="247"/>
  <c r="K203" i="246"/>
  <c r="AB269" i="247"/>
  <c r="O268" i="246"/>
  <c r="K268" i="246"/>
  <c r="AB77" i="249"/>
  <c r="O76" i="248"/>
  <c r="K76" i="248"/>
  <c r="O271" i="248"/>
  <c r="AB272" i="249"/>
  <c r="K271" i="248"/>
  <c r="O107" i="252"/>
  <c r="K107" i="252"/>
  <c r="O113" i="252"/>
  <c r="K113" i="252"/>
  <c r="AB116" i="243"/>
  <c r="O115" i="242"/>
  <c r="K115" i="242"/>
  <c r="O151" i="242"/>
  <c r="AB152" i="243"/>
  <c r="K151" i="242"/>
  <c r="O190" i="242"/>
  <c r="AB191" i="243"/>
  <c r="K190" i="242"/>
  <c r="AB234" i="243"/>
  <c r="O233" i="242"/>
  <c r="K233" i="242"/>
  <c r="O276" i="242"/>
  <c r="AB277" i="243"/>
  <c r="K276" i="242"/>
  <c r="AB15" i="245"/>
  <c r="O14" i="244"/>
  <c r="K14" i="244"/>
  <c r="AB59" i="245"/>
  <c r="O58" i="244"/>
  <c r="K58" i="244"/>
  <c r="AB102" i="245"/>
  <c r="O101" i="244"/>
  <c r="K101" i="244"/>
  <c r="AB145" i="245"/>
  <c r="O144" i="244"/>
  <c r="K144" i="244"/>
  <c r="AB188" i="245"/>
  <c r="O187" i="244"/>
  <c r="K187" i="244"/>
  <c r="AB231" i="245"/>
  <c r="O230" i="244"/>
  <c r="K230" i="244"/>
  <c r="O274" i="244"/>
  <c r="AB275" i="245"/>
  <c r="K274" i="244"/>
  <c r="O13" i="246"/>
  <c r="AB14" i="247"/>
  <c r="K13" i="246"/>
  <c r="AB57" i="247"/>
  <c r="O56" i="246"/>
  <c r="K56" i="246"/>
  <c r="AB107" i="247"/>
  <c r="O106" i="246"/>
  <c r="K106" i="246"/>
  <c r="AB165" i="247"/>
  <c r="O164" i="246"/>
  <c r="K164" i="246"/>
  <c r="O229" i="246"/>
  <c r="AB230" i="247"/>
  <c r="K229" i="246"/>
  <c r="O293" i="246"/>
  <c r="AB294" i="247"/>
  <c r="K293" i="246"/>
  <c r="AB140" i="249"/>
  <c r="O139" i="248"/>
  <c r="K139" i="248"/>
  <c r="O93" i="250"/>
  <c r="K93" i="250"/>
  <c r="O67" i="256"/>
  <c r="K67" i="256"/>
  <c r="O205" i="242"/>
  <c r="AB206" i="243"/>
  <c r="K205" i="242"/>
  <c r="AB242" i="243"/>
  <c r="O241" i="242"/>
  <c r="K241" i="242"/>
  <c r="O277" i="242"/>
  <c r="AB278" i="243"/>
  <c r="K277" i="242"/>
  <c r="AB16" i="245"/>
  <c r="O15" i="244"/>
  <c r="K15" i="244"/>
  <c r="AB52" i="245"/>
  <c r="O51" i="244"/>
  <c r="K51" i="244"/>
  <c r="AB88" i="245"/>
  <c r="O87" i="244"/>
  <c r="K87" i="244"/>
  <c r="AB124" i="245"/>
  <c r="O123" i="244"/>
  <c r="K123" i="244"/>
  <c r="O159" i="244"/>
  <c r="AB160" i="245"/>
  <c r="K159" i="244"/>
  <c r="O195" i="244"/>
  <c r="AB196" i="245"/>
  <c r="K195" i="244"/>
  <c r="AB232" i="245"/>
  <c r="O231" i="244"/>
  <c r="K231" i="244"/>
  <c r="AB268" i="245"/>
  <c r="O267" i="244"/>
  <c r="K267" i="244"/>
  <c r="O303" i="244"/>
  <c r="AB304" i="245"/>
  <c r="K303" i="244"/>
  <c r="O35" i="246"/>
  <c r="AB36" i="247"/>
  <c r="K35" i="246"/>
  <c r="O71" i="246"/>
  <c r="AB72" i="247"/>
  <c r="K71" i="246"/>
  <c r="O107" i="246"/>
  <c r="AB108" i="247"/>
  <c r="K107" i="246"/>
  <c r="AB144" i="247"/>
  <c r="O143" i="246"/>
  <c r="K143" i="246"/>
  <c r="O187" i="246"/>
  <c r="AB188" i="247"/>
  <c r="K187" i="246"/>
  <c r="O230" i="246"/>
  <c r="AB231" i="247"/>
  <c r="K230" i="246"/>
  <c r="AB274" i="247"/>
  <c r="O273" i="246"/>
  <c r="K273" i="246"/>
  <c r="AB17" i="249"/>
  <c r="O16" i="248"/>
  <c r="K16" i="248"/>
  <c r="AB71" i="249"/>
  <c r="O70" i="248"/>
  <c r="K70" i="248"/>
  <c r="AB125" i="249"/>
  <c r="O124" i="248"/>
  <c r="K124" i="248"/>
  <c r="AB179" i="249"/>
  <c r="O178" i="248"/>
  <c r="K178" i="248"/>
  <c r="O259" i="248"/>
  <c r="AB260" i="249"/>
  <c r="K259" i="248"/>
  <c r="O63" i="250"/>
  <c r="K63" i="250"/>
  <c r="O184" i="250"/>
  <c r="K184" i="250"/>
  <c r="O64" i="252"/>
  <c r="K64" i="252"/>
  <c r="O245" i="254"/>
  <c r="K245" i="254"/>
  <c r="AB37" i="249"/>
  <c r="O36" i="248"/>
  <c r="K36" i="248"/>
  <c r="O90" i="248"/>
  <c r="AB91" i="249"/>
  <c r="K90" i="248"/>
  <c r="AB145" i="249"/>
  <c r="O144" i="248"/>
  <c r="K144" i="248"/>
  <c r="O198" i="248"/>
  <c r="AB199" i="249"/>
  <c r="K198" i="248"/>
  <c r="O300" i="248"/>
  <c r="AB301" i="249"/>
  <c r="K300" i="248"/>
  <c r="O104" i="250"/>
  <c r="K104" i="250"/>
  <c r="O233" i="250"/>
  <c r="K233" i="250"/>
  <c r="O199" i="252"/>
  <c r="K199" i="252"/>
  <c r="AB306" i="247"/>
  <c r="O305" i="246"/>
  <c r="K305" i="246"/>
  <c r="AB56" i="249"/>
  <c r="O55" i="248"/>
  <c r="K55" i="248"/>
  <c r="AB110" i="249"/>
  <c r="O109" i="248"/>
  <c r="K109" i="248"/>
  <c r="AB164" i="249"/>
  <c r="O163" i="248"/>
  <c r="K163" i="248"/>
  <c r="AB230" i="249"/>
  <c r="O229" i="248"/>
  <c r="K229" i="248"/>
  <c r="O33" i="250"/>
  <c r="K33" i="250"/>
  <c r="O148" i="250"/>
  <c r="K148" i="250"/>
  <c r="O283" i="250"/>
  <c r="K283" i="250"/>
  <c r="O41" i="254"/>
  <c r="K41" i="254"/>
  <c r="AB87" i="247"/>
  <c r="O86" i="246"/>
  <c r="K86" i="246"/>
  <c r="AB123" i="247"/>
  <c r="O122" i="246"/>
  <c r="K122" i="246"/>
  <c r="AB162" i="247"/>
  <c r="O161" i="246"/>
  <c r="K161" i="246"/>
  <c r="AB206" i="247"/>
  <c r="O205" i="246"/>
  <c r="K205" i="246"/>
  <c r="AB249" i="247"/>
  <c r="O248" i="246"/>
  <c r="K248" i="246"/>
  <c r="AB292" i="247"/>
  <c r="O291" i="246"/>
  <c r="K291" i="246"/>
  <c r="AB49" i="249"/>
  <c r="O48" i="248"/>
  <c r="K48" i="248"/>
  <c r="AB103" i="249"/>
  <c r="O102" i="248"/>
  <c r="K102" i="248"/>
  <c r="AB157" i="249"/>
  <c r="O156" i="248"/>
  <c r="K156" i="248"/>
  <c r="AB217" i="249"/>
  <c r="O216" i="248"/>
  <c r="K216" i="248"/>
  <c r="O20" i="250"/>
  <c r="K20" i="250"/>
  <c r="O132" i="250"/>
  <c r="K132" i="250"/>
  <c r="O262" i="250"/>
  <c r="K262" i="250"/>
  <c r="O286" i="252"/>
  <c r="K286" i="252"/>
  <c r="O156" i="246"/>
  <c r="AB157" i="247"/>
  <c r="K156" i="246"/>
  <c r="O192" i="246"/>
  <c r="AB193" i="247"/>
  <c r="K192" i="246"/>
  <c r="AB229" i="247"/>
  <c r="O228" i="246"/>
  <c r="K228" i="246"/>
  <c r="AB265" i="247"/>
  <c r="O264" i="246"/>
  <c r="K264" i="246"/>
  <c r="O300" i="246"/>
  <c r="AB301" i="247"/>
  <c r="K300" i="246"/>
  <c r="O32" i="248"/>
  <c r="AB33" i="249"/>
  <c r="K32" i="248"/>
  <c r="AB69" i="249"/>
  <c r="O68" i="248"/>
  <c r="K68" i="248"/>
  <c r="O104" i="248"/>
  <c r="AB105" i="249"/>
  <c r="K104" i="248"/>
  <c r="O140" i="248"/>
  <c r="AB141" i="249"/>
  <c r="K140" i="248"/>
  <c r="AB177" i="249"/>
  <c r="O176" i="248"/>
  <c r="K176" i="248"/>
  <c r="O212" i="248"/>
  <c r="AB213" i="249"/>
  <c r="K212" i="248"/>
  <c r="O248" i="248"/>
  <c r="AB249" i="249"/>
  <c r="K248" i="248"/>
  <c r="AB285" i="249"/>
  <c r="O284" i="248"/>
  <c r="K284" i="248"/>
  <c r="O16" i="250"/>
  <c r="K16" i="250"/>
  <c r="O52" i="250"/>
  <c r="K52" i="250"/>
  <c r="O88" i="250"/>
  <c r="K88" i="250"/>
  <c r="O127" i="250"/>
  <c r="K127" i="250"/>
  <c r="O170" i="250"/>
  <c r="K170" i="250"/>
  <c r="O214" i="250"/>
  <c r="K214" i="250"/>
  <c r="O257" i="250"/>
  <c r="K257" i="250"/>
  <c r="O34" i="252"/>
  <c r="K34" i="252"/>
  <c r="O157" i="252"/>
  <c r="K157" i="252"/>
  <c r="O287" i="252"/>
  <c r="K287" i="252"/>
  <c r="O137" i="254"/>
  <c r="K137" i="254"/>
  <c r="O253" i="256"/>
  <c r="K253" i="256"/>
  <c r="AB244" i="249"/>
  <c r="O243" i="248"/>
  <c r="K243" i="248"/>
  <c r="AB280" i="249"/>
  <c r="O279" i="248"/>
  <c r="K279" i="248"/>
  <c r="O11" i="250"/>
  <c r="K11" i="250"/>
  <c r="O47" i="250"/>
  <c r="K47" i="250"/>
  <c r="O83" i="250"/>
  <c r="K83" i="250"/>
  <c r="O121" i="250"/>
  <c r="K121" i="250"/>
  <c r="O164" i="250"/>
  <c r="K164" i="250"/>
  <c r="O208" i="250"/>
  <c r="K208" i="250"/>
  <c r="O251" i="250"/>
  <c r="K251" i="250"/>
  <c r="O39" i="252"/>
  <c r="K39" i="252"/>
  <c r="O163" i="252"/>
  <c r="K163" i="252"/>
  <c r="O293" i="252"/>
  <c r="K293" i="252"/>
  <c r="O155" i="254"/>
  <c r="K155" i="254"/>
  <c r="O254" i="256"/>
  <c r="K254" i="256"/>
  <c r="O232" i="248"/>
  <c r="AB233" i="249"/>
  <c r="K232" i="248"/>
  <c r="AB269" i="249"/>
  <c r="O268" i="248"/>
  <c r="K268" i="248"/>
  <c r="AB305" i="249"/>
  <c r="O304" i="248"/>
  <c r="K304" i="248"/>
  <c r="O36" i="250"/>
  <c r="K36" i="250"/>
  <c r="O72" i="250"/>
  <c r="K72" i="250"/>
  <c r="O108" i="250"/>
  <c r="K108" i="250"/>
  <c r="O151" i="250"/>
  <c r="K151" i="250"/>
  <c r="O194" i="250"/>
  <c r="K194" i="250"/>
  <c r="O238" i="250"/>
  <c r="K238" i="250"/>
  <c r="O290" i="250"/>
  <c r="K290" i="250"/>
  <c r="O100" i="252"/>
  <c r="K100" i="252"/>
  <c r="O229" i="252"/>
  <c r="K229" i="252"/>
  <c r="O55" i="254"/>
  <c r="K55" i="254"/>
  <c r="O38" i="256"/>
  <c r="K38" i="256"/>
  <c r="O11" i="248"/>
  <c r="AB12" i="249"/>
  <c r="K11" i="248"/>
  <c r="AB48" i="249"/>
  <c r="O47" i="248"/>
  <c r="K47" i="248"/>
  <c r="O83" i="248"/>
  <c r="AB84" i="249"/>
  <c r="K83" i="248"/>
  <c r="O119" i="248"/>
  <c r="AB120" i="249"/>
  <c r="K119" i="248"/>
  <c r="AB156" i="249"/>
  <c r="O155" i="248"/>
  <c r="K155" i="248"/>
  <c r="O191" i="248"/>
  <c r="AB192" i="249"/>
  <c r="K191" i="248"/>
  <c r="O227" i="248"/>
  <c r="AB228" i="249"/>
  <c r="K227" i="248"/>
  <c r="O263" i="248"/>
  <c r="AB264" i="249"/>
  <c r="K263" i="248"/>
  <c r="O299" i="248"/>
  <c r="AB300" i="249"/>
  <c r="K299" i="248"/>
  <c r="O31" i="250"/>
  <c r="K31" i="250"/>
  <c r="O67" i="250"/>
  <c r="K67" i="250"/>
  <c r="O103" i="250"/>
  <c r="K103" i="250"/>
  <c r="O145" i="250"/>
  <c r="K145" i="250"/>
  <c r="O188" i="250"/>
  <c r="K188" i="250"/>
  <c r="O232" i="250"/>
  <c r="K232" i="250"/>
  <c r="O278" i="250"/>
  <c r="K278" i="250"/>
  <c r="O84" i="252"/>
  <c r="K84" i="252"/>
  <c r="O214" i="252"/>
  <c r="K214" i="252"/>
  <c r="O39" i="254"/>
  <c r="K39" i="254"/>
  <c r="O305" i="254"/>
  <c r="K305" i="254"/>
  <c r="O117" i="250"/>
  <c r="K117" i="250"/>
  <c r="O153" i="250"/>
  <c r="K153" i="250"/>
  <c r="O189" i="250"/>
  <c r="K189" i="250"/>
  <c r="O225" i="250"/>
  <c r="K225" i="250"/>
  <c r="O261" i="250"/>
  <c r="K261" i="250"/>
  <c r="O297" i="250"/>
  <c r="K297" i="250"/>
  <c r="O29" i="252"/>
  <c r="K29" i="252"/>
  <c r="O65" i="252"/>
  <c r="K65" i="252"/>
  <c r="O108" i="252"/>
  <c r="K108" i="252"/>
  <c r="O151" i="252"/>
  <c r="K151" i="252"/>
  <c r="O195" i="252"/>
  <c r="K195" i="252"/>
  <c r="O238" i="252"/>
  <c r="K238" i="252"/>
  <c r="O281" i="252"/>
  <c r="K281" i="252"/>
  <c r="O20" i="254"/>
  <c r="K20" i="254"/>
  <c r="O63" i="254"/>
  <c r="K63" i="254"/>
  <c r="O119" i="254"/>
  <c r="K119" i="254"/>
  <c r="O246" i="254"/>
  <c r="K246" i="254"/>
  <c r="O98" i="256"/>
  <c r="K98" i="256"/>
  <c r="O260" i="256"/>
  <c r="K260" i="256"/>
  <c r="O6" i="252"/>
  <c r="K6" i="252"/>
  <c r="O42" i="252"/>
  <c r="K42" i="252"/>
  <c r="O81" i="252"/>
  <c r="K81" i="252"/>
  <c r="O124" i="252"/>
  <c r="K124" i="252"/>
  <c r="O167" i="252"/>
  <c r="K167" i="252"/>
  <c r="O210" i="252"/>
  <c r="K210" i="252"/>
  <c r="O253" i="252"/>
  <c r="K253" i="252"/>
  <c r="O297" i="252"/>
  <c r="K297" i="252"/>
  <c r="O36" i="254"/>
  <c r="K36" i="254"/>
  <c r="O79" i="254"/>
  <c r="K79" i="254"/>
  <c r="O162" i="254"/>
  <c r="K162" i="254"/>
  <c r="O293" i="254"/>
  <c r="K293" i="254"/>
  <c r="O128" i="256"/>
  <c r="K128" i="256"/>
  <c r="O290" i="256"/>
  <c r="K290" i="256"/>
  <c r="O305" i="250"/>
  <c r="K305" i="250"/>
  <c r="O37" i="252"/>
  <c r="K37" i="252"/>
  <c r="O75" i="252"/>
  <c r="K75" i="252"/>
  <c r="O118" i="252"/>
  <c r="K118" i="252"/>
  <c r="O161" i="252"/>
  <c r="K161" i="252"/>
  <c r="O204" i="252"/>
  <c r="K204" i="252"/>
  <c r="O247" i="252"/>
  <c r="K247" i="252"/>
  <c r="O291" i="252"/>
  <c r="K291" i="252"/>
  <c r="O30" i="254"/>
  <c r="K30" i="254"/>
  <c r="O73" i="254"/>
  <c r="K73" i="254"/>
  <c r="O144" i="254"/>
  <c r="K144" i="254"/>
  <c r="O275" i="254"/>
  <c r="K275" i="254"/>
  <c r="O109" i="256"/>
  <c r="K109" i="256"/>
  <c r="O271" i="256"/>
  <c r="K271" i="256"/>
  <c r="O294" i="250"/>
  <c r="K294" i="250"/>
  <c r="O26" i="252"/>
  <c r="K26" i="252"/>
  <c r="O62" i="252"/>
  <c r="K62" i="252"/>
  <c r="O105" i="252"/>
  <c r="K105" i="252"/>
  <c r="O148" i="252"/>
  <c r="K148" i="252"/>
  <c r="O191" i="252"/>
  <c r="K191" i="252"/>
  <c r="O234" i="252"/>
  <c r="K234" i="252"/>
  <c r="O277" i="252"/>
  <c r="K277" i="252"/>
  <c r="O17" i="254"/>
  <c r="K17" i="254"/>
  <c r="O60" i="254"/>
  <c r="K60" i="254"/>
  <c r="O107" i="254"/>
  <c r="K107" i="254"/>
  <c r="O234" i="254"/>
  <c r="K234" i="254"/>
  <c r="O56" i="256"/>
  <c r="K56" i="256"/>
  <c r="O218" i="256"/>
  <c r="K218" i="256"/>
  <c r="O80" i="252"/>
  <c r="K80" i="252"/>
  <c r="O116" i="252"/>
  <c r="K116" i="252"/>
  <c r="O152" i="252"/>
  <c r="K152" i="252"/>
  <c r="O188" i="252"/>
  <c r="K188" i="252"/>
  <c r="O224" i="252"/>
  <c r="K224" i="252"/>
  <c r="O260" i="252"/>
  <c r="K260" i="252"/>
  <c r="O296" i="252"/>
  <c r="K296" i="252"/>
  <c r="O28" i="254"/>
  <c r="K28" i="254"/>
  <c r="O64" i="254"/>
  <c r="K64" i="254"/>
  <c r="O100" i="254"/>
  <c r="K100" i="254"/>
  <c r="O204" i="254"/>
  <c r="K204" i="254"/>
  <c r="O7" i="256"/>
  <c r="O307" i="256" s="1"/>
  <c r="O309" i="256" s="1"/>
  <c r="K7" i="256"/>
  <c r="O115" i="256"/>
  <c r="K115" i="256"/>
  <c r="O223" i="256"/>
  <c r="K223" i="256"/>
  <c r="O86" i="256"/>
  <c r="K86" i="256"/>
  <c r="O194" i="256"/>
  <c r="K194" i="256"/>
  <c r="O302" i="256"/>
  <c r="K302" i="256"/>
  <c r="O133" i="254"/>
  <c r="K133" i="254"/>
  <c r="O169" i="254"/>
  <c r="K169" i="254"/>
  <c r="O205" i="254"/>
  <c r="K205" i="254"/>
  <c r="O241" i="254"/>
  <c r="K241" i="254"/>
  <c r="O277" i="254"/>
  <c r="K277" i="254"/>
  <c r="O15" i="256"/>
  <c r="K15" i="256"/>
  <c r="O51" i="256"/>
  <c r="K51" i="256"/>
  <c r="O87" i="256"/>
  <c r="K87" i="256"/>
  <c r="O123" i="256"/>
  <c r="K123" i="256"/>
  <c r="O159" i="256"/>
  <c r="K159" i="256"/>
  <c r="O195" i="256"/>
  <c r="K195" i="256"/>
  <c r="O231" i="256"/>
  <c r="K231" i="256"/>
  <c r="O267" i="256"/>
  <c r="K267" i="256"/>
  <c r="O303" i="256"/>
  <c r="K303" i="256"/>
  <c r="O134" i="254"/>
  <c r="K134" i="254"/>
  <c r="O170" i="254"/>
  <c r="K170" i="254"/>
  <c r="O206" i="254"/>
  <c r="K206" i="254"/>
  <c r="O242" i="254"/>
  <c r="K242" i="254"/>
  <c r="O278" i="254"/>
  <c r="K278" i="254"/>
  <c r="O10" i="256"/>
  <c r="K10" i="256"/>
  <c r="O46" i="256"/>
  <c r="K46" i="256"/>
  <c r="O82" i="256"/>
  <c r="K82" i="256"/>
  <c r="O118" i="256"/>
  <c r="K118" i="256"/>
  <c r="O154" i="256"/>
  <c r="K154" i="256"/>
  <c r="O190" i="256"/>
  <c r="K190" i="256"/>
  <c r="O226" i="256"/>
  <c r="K226" i="256"/>
  <c r="O262" i="256"/>
  <c r="K262" i="256"/>
  <c r="O298" i="256"/>
  <c r="K298" i="256"/>
  <c r="O129" i="254"/>
  <c r="K129" i="254"/>
  <c r="O165" i="254"/>
  <c r="K165" i="254"/>
  <c r="O201" i="254"/>
  <c r="K201" i="254"/>
  <c r="O237" i="254"/>
  <c r="K237" i="254"/>
  <c r="O273" i="254"/>
  <c r="K273" i="254"/>
  <c r="O5" i="256"/>
  <c r="K5" i="256"/>
  <c r="O41" i="256"/>
  <c r="K41" i="256"/>
  <c r="O77" i="256"/>
  <c r="K77" i="256"/>
  <c r="O113" i="256"/>
  <c r="K113" i="256"/>
  <c r="O149" i="256"/>
  <c r="K149" i="256"/>
  <c r="O185" i="256"/>
  <c r="K185" i="256"/>
  <c r="O221" i="256"/>
  <c r="K221" i="256"/>
  <c r="O257" i="256"/>
  <c r="K257" i="256"/>
  <c r="O293" i="256"/>
  <c r="K293" i="256"/>
  <c r="O124" i="254"/>
  <c r="K124" i="254"/>
  <c r="O160" i="254"/>
  <c r="K160" i="254"/>
  <c r="O196" i="254"/>
  <c r="K196" i="254"/>
  <c r="O232" i="254"/>
  <c r="K232" i="254"/>
  <c r="O268" i="254"/>
  <c r="K268" i="254"/>
  <c r="O304" i="254"/>
  <c r="K304" i="254"/>
  <c r="O36" i="256"/>
  <c r="K36" i="256"/>
  <c r="O72" i="256"/>
  <c r="K72" i="256"/>
  <c r="O108" i="256"/>
  <c r="K108" i="256"/>
  <c r="O144" i="256"/>
  <c r="K144" i="256"/>
  <c r="O180" i="256"/>
  <c r="K180" i="256"/>
  <c r="O216" i="256"/>
  <c r="K216" i="256"/>
  <c r="O252" i="256"/>
  <c r="K252" i="256"/>
  <c r="O288" i="256"/>
  <c r="K288" i="256"/>
  <c r="W19" i="237"/>
  <c r="X19" i="237" s="1"/>
  <c r="J19" i="237" s="1"/>
  <c r="K19" i="237" s="1"/>
  <c r="W25" i="237"/>
  <c r="X25" i="237" s="1"/>
  <c r="J25" i="237" s="1"/>
  <c r="K25" i="237" s="1"/>
  <c r="W14" i="237"/>
  <c r="X14" i="237" s="1"/>
  <c r="J14" i="237" s="1"/>
  <c r="K14" i="237" s="1"/>
  <c r="W10" i="237"/>
  <c r="X10" i="237" s="1"/>
  <c r="J10" i="237" s="1"/>
  <c r="K10" i="237" s="1"/>
  <c r="W28" i="237"/>
  <c r="X28" i="237" s="1"/>
  <c r="J28" i="237" s="1"/>
  <c r="K28" i="237" s="1"/>
  <c r="O25" i="238"/>
  <c r="AB26" i="239"/>
  <c r="K25" i="238"/>
  <c r="O57" i="240"/>
  <c r="AB58" i="241"/>
  <c r="K57" i="240"/>
  <c r="O69" i="240"/>
  <c r="AB70" i="241"/>
  <c r="K69" i="240"/>
  <c r="O37" i="238"/>
  <c r="AB38" i="239"/>
  <c r="K37" i="238"/>
  <c r="AB82" i="241"/>
  <c r="O81" i="240"/>
  <c r="K81" i="240"/>
  <c r="AB266" i="239"/>
  <c r="O265" i="238"/>
  <c r="K265" i="238"/>
  <c r="AB290" i="247"/>
  <c r="O289" i="246"/>
  <c r="K289" i="246"/>
  <c r="S122" i="147"/>
  <c r="T122" i="147" s="1"/>
  <c r="U122" i="147" s="1"/>
  <c r="S119" i="147"/>
  <c r="T119" i="147" s="1"/>
  <c r="U119" i="147" s="1"/>
  <c r="S121" i="147"/>
  <c r="T121" i="147" s="1"/>
  <c r="U121" i="147" s="1"/>
  <c r="S5" i="147"/>
  <c r="T5" i="147" s="1"/>
  <c r="U5" i="147" s="1"/>
  <c r="S120" i="147"/>
  <c r="T120" i="147" s="1"/>
  <c r="U120" i="147" s="1"/>
  <c r="S118" i="147"/>
  <c r="T118" i="147" s="1"/>
  <c r="U118" i="147" s="1"/>
  <c r="S6" i="147"/>
  <c r="T6" i="147" s="1"/>
  <c r="U6" i="147" s="1"/>
  <c r="AB21" i="239"/>
  <c r="O20" i="238"/>
  <c r="K20" i="238"/>
  <c r="AB57" i="239"/>
  <c r="O56" i="238"/>
  <c r="K56" i="238"/>
  <c r="O92" i="238"/>
  <c r="AB93" i="239"/>
  <c r="K92" i="238"/>
  <c r="AB148" i="239"/>
  <c r="O147" i="238"/>
  <c r="K147" i="238"/>
  <c r="AB220" i="239"/>
  <c r="O219" i="238"/>
  <c r="K219" i="238"/>
  <c r="AB292" i="239"/>
  <c r="O291" i="238"/>
  <c r="K291" i="238"/>
  <c r="O59" i="240"/>
  <c r="AB60" i="241"/>
  <c r="K59" i="240"/>
  <c r="AB166" i="241"/>
  <c r="O165" i="240"/>
  <c r="K165" i="240"/>
  <c r="AB112" i="243"/>
  <c r="O111" i="242"/>
  <c r="K111" i="242"/>
  <c r="O128" i="244"/>
  <c r="AB129" i="245"/>
  <c r="K128" i="244"/>
  <c r="AB40" i="239"/>
  <c r="O39" i="238"/>
  <c r="K39" i="238"/>
  <c r="O75" i="238"/>
  <c r="AB76" i="239"/>
  <c r="K75" i="238"/>
  <c r="O112" i="238"/>
  <c r="AB113" i="239"/>
  <c r="K112" i="238"/>
  <c r="AB185" i="239"/>
  <c r="O184" i="238"/>
  <c r="K184" i="238"/>
  <c r="O256" i="238"/>
  <c r="AB257" i="239"/>
  <c r="K256" i="238"/>
  <c r="O24" i="240"/>
  <c r="AB25" i="241"/>
  <c r="K24" i="240"/>
  <c r="O96" i="240"/>
  <c r="AB97" i="241"/>
  <c r="K96" i="240"/>
  <c r="AB280" i="241"/>
  <c r="O279" i="240"/>
  <c r="K279" i="240"/>
  <c r="AB211" i="243"/>
  <c r="O210" i="242"/>
  <c r="K210" i="242"/>
  <c r="O202" i="246"/>
  <c r="AB203" i="247"/>
  <c r="K202" i="246"/>
  <c r="S130" i="147"/>
  <c r="T130" i="147" s="1"/>
  <c r="U130" i="147" s="1"/>
  <c r="S129" i="147"/>
  <c r="T129" i="147" s="1"/>
  <c r="U129" i="147" s="1"/>
  <c r="S128" i="147"/>
  <c r="T128" i="147" s="1"/>
  <c r="U128" i="147" s="1"/>
  <c r="S126" i="147"/>
  <c r="T126" i="147" s="1"/>
  <c r="U126" i="147" s="1"/>
  <c r="AB11" i="239"/>
  <c r="O10" i="238"/>
  <c r="K10" i="238"/>
  <c r="O46" i="238"/>
  <c r="AB47" i="239"/>
  <c r="K46" i="238"/>
  <c r="AB83" i="239"/>
  <c r="O82" i="238"/>
  <c r="K82" i="238"/>
  <c r="O127" i="238"/>
  <c r="AB128" i="239"/>
  <c r="K127" i="238"/>
  <c r="AB200" i="239"/>
  <c r="O199" i="238"/>
  <c r="K199" i="238"/>
  <c r="AB272" i="239"/>
  <c r="O271" i="238"/>
  <c r="K271" i="238"/>
  <c r="AB52" i="241"/>
  <c r="O51" i="240"/>
  <c r="K51" i="240"/>
  <c r="AB142" i="241"/>
  <c r="O141" i="240"/>
  <c r="K141" i="240"/>
  <c r="AB48" i="243"/>
  <c r="O47" i="242"/>
  <c r="K47" i="242"/>
  <c r="O10" i="244"/>
  <c r="AB11" i="245"/>
  <c r="K10" i="244"/>
  <c r="AB225" i="247"/>
  <c r="O224" i="246"/>
  <c r="K224" i="246"/>
  <c r="O17" i="238"/>
  <c r="AB18" i="239"/>
  <c r="K17" i="238"/>
  <c r="AB54" i="239"/>
  <c r="O53" i="238"/>
  <c r="K53" i="238"/>
  <c r="AB90" i="239"/>
  <c r="O89" i="238"/>
  <c r="K89" i="238"/>
  <c r="O141" i="238"/>
  <c r="AB142" i="239"/>
  <c r="K141" i="238"/>
  <c r="AB214" i="239"/>
  <c r="O213" i="238"/>
  <c r="K213" i="238"/>
  <c r="O285" i="238"/>
  <c r="AB286" i="239"/>
  <c r="K285" i="238"/>
  <c r="AB54" i="241"/>
  <c r="O53" i="240"/>
  <c r="K53" i="240"/>
  <c r="AB148" i="241"/>
  <c r="O147" i="240"/>
  <c r="K147" i="240"/>
  <c r="AB54" i="243"/>
  <c r="O53" i="242"/>
  <c r="K53" i="242"/>
  <c r="AB19" i="245"/>
  <c r="O18" i="244"/>
  <c r="K18" i="244"/>
  <c r="AB246" i="247"/>
  <c r="O245" i="246"/>
  <c r="K245" i="246"/>
  <c r="S139" i="147"/>
  <c r="T139" i="147" s="1"/>
  <c r="U139" i="147" s="1"/>
  <c r="S43" i="147"/>
  <c r="T43" i="147" s="1"/>
  <c r="U43" i="147" s="1"/>
  <c r="S78" i="147"/>
  <c r="T78" i="147" s="1"/>
  <c r="U78" i="147" s="1"/>
  <c r="S116" i="147"/>
  <c r="T116" i="147" s="1"/>
  <c r="U116" i="147" s="1"/>
  <c r="S42" i="147"/>
  <c r="T42" i="147" s="1"/>
  <c r="U42" i="147" s="1"/>
  <c r="S79" i="147"/>
  <c r="T79" i="147" s="1"/>
  <c r="U79" i="147" s="1"/>
  <c r="S117" i="147"/>
  <c r="T117" i="147" s="1"/>
  <c r="U117" i="147" s="1"/>
  <c r="S141" i="147"/>
  <c r="T141" i="147" s="1"/>
  <c r="U141" i="147" s="1"/>
  <c r="S140" i="147"/>
  <c r="T140" i="147" s="1"/>
  <c r="U140" i="147" s="1"/>
  <c r="S49" i="147"/>
  <c r="T49" i="147" s="1"/>
  <c r="U49" i="147" s="1"/>
  <c r="AB13" i="239"/>
  <c r="O12" i="238"/>
  <c r="K12" i="238"/>
  <c r="AB49" i="239"/>
  <c r="O48" i="238"/>
  <c r="K48" i="238"/>
  <c r="O84" i="238"/>
  <c r="AB85" i="239"/>
  <c r="K84" i="238"/>
  <c r="AB131" i="239"/>
  <c r="O130" i="238"/>
  <c r="K130" i="238"/>
  <c r="AB203" i="239"/>
  <c r="O202" i="238"/>
  <c r="K202" i="238"/>
  <c r="AB275" i="239"/>
  <c r="O274" i="238"/>
  <c r="K274" i="238"/>
  <c r="O42" i="240"/>
  <c r="AB43" i="241"/>
  <c r="K42" i="240"/>
  <c r="O123" i="240"/>
  <c r="AB124" i="241"/>
  <c r="K123" i="240"/>
  <c r="AB24" i="243"/>
  <c r="O23" i="242"/>
  <c r="K23" i="242"/>
  <c r="O288" i="242"/>
  <c r="AB289" i="243"/>
  <c r="K288" i="242"/>
  <c r="AB139" i="247"/>
  <c r="O138" i="246"/>
  <c r="K138" i="246"/>
  <c r="AB129" i="239"/>
  <c r="O128" i="238"/>
  <c r="K128" i="238"/>
  <c r="AB165" i="239"/>
  <c r="O164" i="238"/>
  <c r="K164" i="238"/>
  <c r="O200" i="238"/>
  <c r="AB201" i="239"/>
  <c r="K200" i="238"/>
  <c r="O236" i="238"/>
  <c r="AB237" i="239"/>
  <c r="K236" i="238"/>
  <c r="O272" i="238"/>
  <c r="AB273" i="239"/>
  <c r="K272" i="238"/>
  <c r="AB5" i="241"/>
  <c r="O4" i="240"/>
  <c r="O309" i="240"/>
  <c r="O7" i="59" a="1"/>
  <c r="O7" i="59" s="1"/>
  <c r="K4" i="240"/>
  <c r="AB41" i="241"/>
  <c r="O40" i="240"/>
  <c r="K40" i="240"/>
  <c r="O76" i="240"/>
  <c r="AB77" i="241"/>
  <c r="K76" i="240"/>
  <c r="AB113" i="241"/>
  <c r="O112" i="240"/>
  <c r="K112" i="240"/>
  <c r="AB149" i="241"/>
  <c r="O148" i="240"/>
  <c r="K148" i="240"/>
  <c r="O184" i="240"/>
  <c r="AB185" i="241"/>
  <c r="K184" i="240"/>
  <c r="O220" i="240"/>
  <c r="AB221" i="241"/>
  <c r="K220" i="240"/>
  <c r="O256" i="240"/>
  <c r="AB257" i="241"/>
  <c r="K256" i="240"/>
  <c r="AB293" i="241"/>
  <c r="O292" i="240"/>
  <c r="K292" i="240"/>
  <c r="AB25" i="243"/>
  <c r="O24" i="242"/>
  <c r="K24" i="242"/>
  <c r="AB61" i="243"/>
  <c r="O60" i="242"/>
  <c r="K60" i="242"/>
  <c r="AB99" i="243"/>
  <c r="O98" i="242"/>
  <c r="K98" i="242"/>
  <c r="AB142" i="243"/>
  <c r="O141" i="242"/>
  <c r="K141" i="242"/>
  <c r="AB187" i="243"/>
  <c r="O186" i="242"/>
  <c r="K186" i="242"/>
  <c r="O238" i="242"/>
  <c r="AB239" i="243"/>
  <c r="K238" i="242"/>
  <c r="O290" i="242"/>
  <c r="AB291" i="243"/>
  <c r="K290" i="242"/>
  <c r="O46" i="244"/>
  <c r="AB47" i="245"/>
  <c r="K46" i="244"/>
  <c r="AB132" i="245"/>
  <c r="O131" i="244"/>
  <c r="K131" i="244"/>
  <c r="AB218" i="245"/>
  <c r="O217" i="244"/>
  <c r="K217" i="244"/>
  <c r="AB305" i="245"/>
  <c r="O304" i="244"/>
  <c r="K304" i="244"/>
  <c r="AB88" i="247"/>
  <c r="O87" i="246"/>
  <c r="K87" i="246"/>
  <c r="AB207" i="247"/>
  <c r="O206" i="246"/>
  <c r="K206" i="246"/>
  <c r="AB79" i="249"/>
  <c r="O78" i="248"/>
  <c r="K78" i="248"/>
  <c r="O149" i="240"/>
  <c r="AB150" i="241"/>
  <c r="K149" i="240"/>
  <c r="O185" i="240"/>
  <c r="AB186" i="241"/>
  <c r="K185" i="240"/>
  <c r="O221" i="240"/>
  <c r="AB222" i="241"/>
  <c r="K221" i="240"/>
  <c r="O257" i="240"/>
  <c r="AB258" i="241"/>
  <c r="K257" i="240"/>
  <c r="O293" i="240"/>
  <c r="AB294" i="241"/>
  <c r="K293" i="240"/>
  <c r="O25" i="242"/>
  <c r="AB26" i="243"/>
  <c r="K25" i="242"/>
  <c r="O61" i="242"/>
  <c r="AB62" i="243"/>
  <c r="K61" i="242"/>
  <c r="O99" i="242"/>
  <c r="AB100" i="243"/>
  <c r="K99" i="242"/>
  <c r="O142" i="242"/>
  <c r="AB143" i="243"/>
  <c r="K142" i="242"/>
  <c r="AB189" i="243"/>
  <c r="O188" i="242"/>
  <c r="K188" i="242"/>
  <c r="AB240" i="243"/>
  <c r="O239" i="242"/>
  <c r="K239" i="242"/>
  <c r="O292" i="242"/>
  <c r="AB293" i="243"/>
  <c r="K292" i="242"/>
  <c r="O38" i="244"/>
  <c r="AB39" i="245"/>
  <c r="K38" i="244"/>
  <c r="O119" i="244"/>
  <c r="AB120" i="245"/>
  <c r="K119" i="244"/>
  <c r="O205" i="244"/>
  <c r="AB206" i="245"/>
  <c r="K205" i="244"/>
  <c r="O292" i="244"/>
  <c r="AB293" i="245"/>
  <c r="K292" i="244"/>
  <c r="O72" i="246"/>
  <c r="AB73" i="247"/>
  <c r="K72" i="246"/>
  <c r="AB189" i="247"/>
  <c r="O188" i="246"/>
  <c r="K188" i="246"/>
  <c r="O33" i="248"/>
  <c r="AB34" i="249"/>
  <c r="K33" i="248"/>
  <c r="AB103" i="241"/>
  <c r="O102" i="240"/>
  <c r="K102" i="240"/>
  <c r="O138" i="240"/>
  <c r="AB139" i="241"/>
  <c r="K138" i="240"/>
  <c r="O174" i="240"/>
  <c r="AB175" i="241"/>
  <c r="K174" i="240"/>
  <c r="O210" i="240"/>
  <c r="AB211" i="241"/>
  <c r="K210" i="240"/>
  <c r="O246" i="240"/>
  <c r="AB247" i="241"/>
  <c r="K246" i="240"/>
  <c r="AB283" i="241"/>
  <c r="O282" i="240"/>
  <c r="K282" i="240"/>
  <c r="AB15" i="243"/>
  <c r="O14" i="242"/>
  <c r="K14" i="242"/>
  <c r="O50" i="242"/>
  <c r="AB51" i="243"/>
  <c r="K50" i="242"/>
  <c r="AB87" i="243"/>
  <c r="O86" i="242"/>
  <c r="K86" i="242"/>
  <c r="O129" i="242"/>
  <c r="AB130" i="243"/>
  <c r="K129" i="242"/>
  <c r="AB173" i="243"/>
  <c r="O172" i="242"/>
  <c r="K172" i="242"/>
  <c r="O224" i="242"/>
  <c r="AB225" i="243"/>
  <c r="K224" i="242"/>
  <c r="O275" i="242"/>
  <c r="AB276" i="243"/>
  <c r="K275" i="242"/>
  <c r="O23" i="244"/>
  <c r="AB24" i="245"/>
  <c r="K23" i="244"/>
  <c r="AB93" i="245"/>
  <c r="O92" i="244"/>
  <c r="K92" i="244"/>
  <c r="AB180" i="245"/>
  <c r="O179" i="244"/>
  <c r="K179" i="244"/>
  <c r="AB266" i="245"/>
  <c r="O265" i="244"/>
  <c r="K265" i="244"/>
  <c r="AB61" i="247"/>
  <c r="O60" i="246"/>
  <c r="K60" i="246"/>
  <c r="AB171" i="247"/>
  <c r="O170" i="246"/>
  <c r="K170" i="246"/>
  <c r="O299" i="246"/>
  <c r="AB300" i="247"/>
  <c r="K299" i="246"/>
  <c r="AB114" i="239"/>
  <c r="O113" i="238"/>
  <c r="K113" i="238"/>
  <c r="O149" i="238"/>
  <c r="AB150" i="239"/>
  <c r="K149" i="238"/>
  <c r="AB186" i="239"/>
  <c r="O185" i="238"/>
  <c r="K185" i="238"/>
  <c r="O221" i="238"/>
  <c r="AB222" i="239"/>
  <c r="K221" i="238"/>
  <c r="AB258" i="239"/>
  <c r="O257" i="238"/>
  <c r="K257" i="238"/>
  <c r="O293" i="238"/>
  <c r="AB294" i="239"/>
  <c r="K293" i="238"/>
  <c r="O25" i="240"/>
  <c r="AB26" i="241"/>
  <c r="K25" i="240"/>
  <c r="O61" i="240"/>
  <c r="AB62" i="241"/>
  <c r="K61" i="240"/>
  <c r="AB98" i="241"/>
  <c r="O97" i="240"/>
  <c r="K97" i="240"/>
  <c r="O133" i="240"/>
  <c r="AB134" i="241"/>
  <c r="K133" i="240"/>
  <c r="O169" i="240"/>
  <c r="AB170" i="241"/>
  <c r="K169" i="240"/>
  <c r="AB206" i="241"/>
  <c r="O205" i="240"/>
  <c r="K205" i="240"/>
  <c r="AB242" i="241"/>
  <c r="O241" i="240"/>
  <c r="K241" i="240"/>
  <c r="O277" i="240"/>
  <c r="AB278" i="241"/>
  <c r="K277" i="240"/>
  <c r="O15" i="242"/>
  <c r="AB16" i="243"/>
  <c r="K15" i="242"/>
  <c r="AB52" i="243"/>
  <c r="O51" i="242"/>
  <c r="K51" i="242"/>
  <c r="AB88" i="243"/>
  <c r="O87" i="242"/>
  <c r="K87" i="242"/>
  <c r="AB131" i="243"/>
  <c r="O130" i="242"/>
  <c r="K130" i="242"/>
  <c r="AB174" i="243"/>
  <c r="O173" i="242"/>
  <c r="K173" i="242"/>
  <c r="O225" i="242"/>
  <c r="AB226" i="243"/>
  <c r="K225" i="242"/>
  <c r="O278" i="242"/>
  <c r="AB279" i="243"/>
  <c r="K278" i="242"/>
  <c r="AB25" i="245"/>
  <c r="O24" i="244"/>
  <c r="K24" i="244"/>
  <c r="O95" i="244"/>
  <c r="AB96" i="245"/>
  <c r="K95" i="244"/>
  <c r="O181" i="244"/>
  <c r="AB182" i="245"/>
  <c r="K181" i="244"/>
  <c r="O268" i="244"/>
  <c r="AB269" i="245"/>
  <c r="K268" i="244"/>
  <c r="O48" i="246"/>
  <c r="AB49" i="247"/>
  <c r="K48" i="246"/>
  <c r="O152" i="246"/>
  <c r="AB153" i="247"/>
  <c r="K152" i="246"/>
  <c r="AB282" i="247"/>
  <c r="O281" i="246"/>
  <c r="K281" i="246"/>
  <c r="O68" i="254"/>
  <c r="K68" i="254"/>
  <c r="AB145" i="239"/>
  <c r="O144" i="238"/>
  <c r="K144" i="238"/>
  <c r="O180" i="238"/>
  <c r="AB181" i="239"/>
  <c r="K180" i="238"/>
  <c r="AB217" i="239"/>
  <c r="O216" i="238"/>
  <c r="K216" i="238"/>
  <c r="O252" i="238"/>
  <c r="AB253" i="239"/>
  <c r="K252" i="238"/>
  <c r="O288" i="238"/>
  <c r="AB289" i="239"/>
  <c r="K288" i="238"/>
  <c r="AB21" i="241"/>
  <c r="O20" i="240"/>
  <c r="K20" i="240"/>
  <c r="O56" i="240"/>
  <c r="AB57" i="241"/>
  <c r="K56" i="240"/>
  <c r="AB93" i="241"/>
  <c r="O92" i="240"/>
  <c r="K92" i="240"/>
  <c r="O128" i="240"/>
  <c r="AB129" i="241"/>
  <c r="K128" i="240"/>
  <c r="O164" i="240"/>
  <c r="AB165" i="241"/>
  <c r="K164" i="240"/>
  <c r="AB201" i="241"/>
  <c r="O200" i="240"/>
  <c r="K200" i="240"/>
  <c r="O236" i="240"/>
  <c r="AB237" i="241"/>
  <c r="K236" i="240"/>
  <c r="AB273" i="241"/>
  <c r="O272" i="240"/>
  <c r="K272" i="240"/>
  <c r="AB5" i="243"/>
  <c r="O4" i="242"/>
  <c r="O309" i="242"/>
  <c r="O8" i="59" a="1"/>
  <c r="O8" i="59" s="1"/>
  <c r="K4" i="242"/>
  <c r="AB41" i="243"/>
  <c r="O40" i="242"/>
  <c r="K40" i="242"/>
  <c r="O76" i="242"/>
  <c r="AB77" i="243"/>
  <c r="K76" i="242"/>
  <c r="AB118" i="243"/>
  <c r="O117" i="242"/>
  <c r="K117" i="242"/>
  <c r="AB161" i="243"/>
  <c r="O160" i="242"/>
  <c r="K160" i="242"/>
  <c r="AB210" i="243"/>
  <c r="O209" i="242"/>
  <c r="K209" i="242"/>
  <c r="O261" i="242"/>
  <c r="AB262" i="243"/>
  <c r="K261" i="242"/>
  <c r="AB9" i="245"/>
  <c r="O8" i="244"/>
  <c r="K8" i="244"/>
  <c r="AB69" i="245"/>
  <c r="O68" i="244"/>
  <c r="K68" i="244"/>
  <c r="AB156" i="245"/>
  <c r="O155" i="244"/>
  <c r="K155" i="244"/>
  <c r="AB242" i="245"/>
  <c r="O241" i="244"/>
  <c r="K241" i="244"/>
  <c r="AB22" i="247"/>
  <c r="O21" i="246"/>
  <c r="K21" i="246"/>
  <c r="AB118" i="247"/>
  <c r="O117" i="246"/>
  <c r="K117" i="246"/>
  <c r="O242" i="246"/>
  <c r="AB243" i="247"/>
  <c r="K242" i="246"/>
  <c r="O168" i="248"/>
  <c r="AB169" i="249"/>
  <c r="K168" i="248"/>
  <c r="AB75" i="245"/>
  <c r="O74" i="244"/>
  <c r="K74" i="244"/>
  <c r="O118" i="244"/>
  <c r="AB119" i="245"/>
  <c r="K118" i="244"/>
  <c r="AB162" i="245"/>
  <c r="O161" i="244"/>
  <c r="K161" i="244"/>
  <c r="O204" i="244"/>
  <c r="AB205" i="245"/>
  <c r="K204" i="244"/>
  <c r="AB248" i="245"/>
  <c r="O247" i="244"/>
  <c r="K247" i="244"/>
  <c r="AB291" i="245"/>
  <c r="O290" i="244"/>
  <c r="K290" i="244"/>
  <c r="O30" i="246"/>
  <c r="AB31" i="247"/>
  <c r="K30" i="246"/>
  <c r="AB74" i="247"/>
  <c r="O73" i="246"/>
  <c r="K73" i="246"/>
  <c r="AB128" i="247"/>
  <c r="O127" i="246"/>
  <c r="K127" i="246"/>
  <c r="AB190" i="247"/>
  <c r="O189" i="246"/>
  <c r="K189" i="246"/>
  <c r="O254" i="246"/>
  <c r="AB255" i="247"/>
  <c r="K254" i="246"/>
  <c r="O40" i="248"/>
  <c r="AB41" i="249"/>
  <c r="K40" i="248"/>
  <c r="AB205" i="249"/>
  <c r="O204" i="248"/>
  <c r="K204" i="248"/>
  <c r="O46" i="252"/>
  <c r="K46" i="252"/>
  <c r="O62" i="250"/>
  <c r="K62" i="250"/>
  <c r="O197" i="254"/>
  <c r="K197" i="254"/>
  <c r="AB85" i="245"/>
  <c r="O84" i="244"/>
  <c r="K84" i="244"/>
  <c r="AB128" i="245"/>
  <c r="O127" i="244"/>
  <c r="K127" i="244"/>
  <c r="O170" i="244"/>
  <c r="AB171" i="245"/>
  <c r="K170" i="244"/>
  <c r="AB215" i="245"/>
  <c r="O214" i="244"/>
  <c r="K214" i="244"/>
  <c r="AB258" i="245"/>
  <c r="O257" i="244"/>
  <c r="K257" i="244"/>
  <c r="O300" i="244"/>
  <c r="AB301" i="245"/>
  <c r="K300" i="244"/>
  <c r="AB47" i="247"/>
  <c r="O46" i="246"/>
  <c r="K46" i="246"/>
  <c r="O94" i="246"/>
  <c r="AB95" i="247"/>
  <c r="K94" i="246"/>
  <c r="AB150" i="247"/>
  <c r="O149" i="246"/>
  <c r="K149" i="246"/>
  <c r="O214" i="246"/>
  <c r="AB215" i="247"/>
  <c r="K214" i="246"/>
  <c r="AB280" i="247"/>
  <c r="O279" i="246"/>
  <c r="K279" i="246"/>
  <c r="AB104" i="249"/>
  <c r="O103" i="248"/>
  <c r="K103" i="248"/>
  <c r="O21" i="250"/>
  <c r="K21" i="250"/>
  <c r="O301" i="252"/>
  <c r="K301" i="252"/>
  <c r="O62" i="256"/>
  <c r="K62" i="256"/>
  <c r="O121" i="242"/>
  <c r="AB122" i="243"/>
  <c r="K121" i="242"/>
  <c r="AB158" i="243"/>
  <c r="O157" i="242"/>
  <c r="K157" i="242"/>
  <c r="AB198" i="243"/>
  <c r="O197" i="242"/>
  <c r="K197" i="242"/>
  <c r="AB241" i="243"/>
  <c r="O240" i="242"/>
  <c r="K240" i="242"/>
  <c r="AB285" i="243"/>
  <c r="O284" i="242"/>
  <c r="K284" i="242"/>
  <c r="AB23" i="245"/>
  <c r="O22" i="244"/>
  <c r="K22" i="244"/>
  <c r="AB66" i="245"/>
  <c r="O65" i="244"/>
  <c r="K65" i="244"/>
  <c r="AB109" i="245"/>
  <c r="S5" i="245" s="1"/>
  <c r="T5" i="245" s="1"/>
  <c r="U5" i="245" s="1"/>
  <c r="O108" i="244"/>
  <c r="K108" i="244"/>
  <c r="O151" i="244"/>
  <c r="AB152" i="245"/>
  <c r="K151" i="244"/>
  <c r="AB195" i="245"/>
  <c r="O194" i="244"/>
  <c r="K194" i="244"/>
  <c r="AB239" i="245"/>
  <c r="O238" i="244"/>
  <c r="K238" i="244"/>
  <c r="AB282" i="245"/>
  <c r="O281" i="244"/>
  <c r="K281" i="244"/>
  <c r="O20" i="246"/>
  <c r="AB21" i="247"/>
  <c r="K20" i="246"/>
  <c r="AB64" i="247"/>
  <c r="O63" i="246"/>
  <c r="K63" i="246"/>
  <c r="O115" i="246"/>
  <c r="AB116" i="247"/>
  <c r="K115" i="246"/>
  <c r="O175" i="246"/>
  <c r="AB176" i="247"/>
  <c r="K175" i="246"/>
  <c r="AB240" i="247"/>
  <c r="O239" i="246"/>
  <c r="K239" i="246"/>
  <c r="O4" i="248"/>
  <c r="AB5" i="249"/>
  <c r="O309" i="248"/>
  <c r="O11" i="59" a="1"/>
  <c r="O11" i="59" s="1"/>
  <c r="K4" i="248"/>
  <c r="AB167" i="249"/>
  <c r="O166" i="248"/>
  <c r="K166" i="248"/>
  <c r="O155" i="250"/>
  <c r="K155" i="250"/>
  <c r="O175" i="242"/>
  <c r="AB176" i="243"/>
  <c r="K175" i="242"/>
  <c r="O211" i="242"/>
  <c r="AB212" i="243"/>
  <c r="K211" i="242"/>
  <c r="AB248" i="243"/>
  <c r="O247" i="242"/>
  <c r="K247" i="242"/>
  <c r="O283" i="242"/>
  <c r="AB284" i="243"/>
  <c r="K283" i="242"/>
  <c r="AB22" i="245"/>
  <c r="O21" i="244"/>
  <c r="K21" i="244"/>
  <c r="AB58" i="245"/>
  <c r="O57" i="244"/>
  <c r="K57" i="244"/>
  <c r="AB94" i="245"/>
  <c r="O93" i="244"/>
  <c r="K93" i="244"/>
  <c r="O129" i="244"/>
  <c r="AB130" i="245"/>
  <c r="K129" i="244"/>
  <c r="AB166" i="245"/>
  <c r="O165" i="244"/>
  <c r="K165" i="244"/>
  <c r="AB202" i="245"/>
  <c r="O201" i="244"/>
  <c r="K201" i="244"/>
  <c r="AB238" i="245"/>
  <c r="O237" i="244"/>
  <c r="K237" i="244"/>
  <c r="O273" i="244"/>
  <c r="AB274" i="245"/>
  <c r="K273" i="244"/>
  <c r="AB6" i="247"/>
  <c r="O5" i="246"/>
  <c r="K5" i="246"/>
  <c r="O41" i="246"/>
  <c r="AB42" i="247"/>
  <c r="K41" i="246"/>
  <c r="O77" i="246"/>
  <c r="AB78" i="247"/>
  <c r="K77" i="246"/>
  <c r="AB114" i="247"/>
  <c r="O113" i="246"/>
  <c r="K113" i="246"/>
  <c r="O151" i="246"/>
  <c r="AB152" i="247"/>
  <c r="K151" i="246"/>
  <c r="AB195" i="247"/>
  <c r="O194" i="246"/>
  <c r="K194" i="246"/>
  <c r="O237" i="246"/>
  <c r="AB238" i="247"/>
  <c r="K237" i="246"/>
  <c r="AB281" i="247"/>
  <c r="O280" i="246"/>
  <c r="K280" i="246"/>
  <c r="AB26" i="249"/>
  <c r="O25" i="248"/>
  <c r="K25" i="248"/>
  <c r="AB80" i="249"/>
  <c r="O79" i="248"/>
  <c r="K79" i="248"/>
  <c r="AB134" i="249"/>
  <c r="O133" i="248"/>
  <c r="K133" i="248"/>
  <c r="O187" i="248"/>
  <c r="AB188" i="249"/>
  <c r="K187" i="248"/>
  <c r="O277" i="248"/>
  <c r="AB278" i="249"/>
  <c r="K277" i="248"/>
  <c r="O81" i="250"/>
  <c r="K81" i="250"/>
  <c r="O205" i="250"/>
  <c r="K205" i="250"/>
  <c r="O129" i="252"/>
  <c r="K129" i="252"/>
  <c r="O145" i="256"/>
  <c r="K145" i="256"/>
  <c r="AB46" i="249"/>
  <c r="O45" i="248"/>
  <c r="K45" i="248"/>
  <c r="AB100" i="249"/>
  <c r="O99" i="248"/>
  <c r="K99" i="248"/>
  <c r="O153" i="248"/>
  <c r="AB154" i="249"/>
  <c r="K153" i="248"/>
  <c r="AB211" i="249"/>
  <c r="O210" i="248"/>
  <c r="K210" i="248"/>
  <c r="O14" i="250"/>
  <c r="K14" i="250"/>
  <c r="O125" i="250"/>
  <c r="K125" i="250"/>
  <c r="O254" i="250"/>
  <c r="K254" i="250"/>
  <c r="O264" i="252"/>
  <c r="K264" i="252"/>
  <c r="AB11" i="249"/>
  <c r="O10" i="248"/>
  <c r="K10" i="248"/>
  <c r="AB65" i="249"/>
  <c r="O64" i="248"/>
  <c r="K64" i="248"/>
  <c r="O118" i="248"/>
  <c r="AB119" i="249"/>
  <c r="K118" i="248"/>
  <c r="AB173" i="249"/>
  <c r="O172" i="248"/>
  <c r="K172" i="248"/>
  <c r="AB248" i="249"/>
  <c r="O247" i="248"/>
  <c r="K247" i="248"/>
  <c r="O51" i="250"/>
  <c r="K51" i="250"/>
  <c r="O169" i="250"/>
  <c r="K169" i="250"/>
  <c r="O28" i="252"/>
  <c r="K28" i="252"/>
  <c r="O113" i="254"/>
  <c r="K113" i="254"/>
  <c r="AB93" i="247"/>
  <c r="O92" i="246"/>
  <c r="K92" i="246"/>
  <c r="O128" i="246"/>
  <c r="AB129" i="247"/>
  <c r="K128" i="246"/>
  <c r="AB170" i="247"/>
  <c r="O169" i="246"/>
  <c r="K169" i="246"/>
  <c r="O212" i="246"/>
  <c r="AB213" i="247"/>
  <c r="K212" i="246"/>
  <c r="O255" i="246"/>
  <c r="AB256" i="247"/>
  <c r="K255" i="246"/>
  <c r="AB299" i="247"/>
  <c r="O298" i="246"/>
  <c r="K298" i="246"/>
  <c r="AB58" i="249"/>
  <c r="O57" i="248"/>
  <c r="K57" i="248"/>
  <c r="AB112" i="249"/>
  <c r="O111" i="248"/>
  <c r="K111" i="248"/>
  <c r="O165" i="248"/>
  <c r="AB166" i="249"/>
  <c r="K165" i="248"/>
  <c r="AB235" i="249"/>
  <c r="O234" i="248"/>
  <c r="K234" i="248"/>
  <c r="O38" i="250"/>
  <c r="K38" i="250"/>
  <c r="O154" i="250"/>
  <c r="K154" i="250"/>
  <c r="O296" i="250"/>
  <c r="K296" i="250"/>
  <c r="O47" i="254"/>
  <c r="K47" i="254"/>
  <c r="O162" i="246"/>
  <c r="AB163" i="247"/>
  <c r="K162" i="246"/>
  <c r="O198" i="246"/>
  <c r="AB199" i="247"/>
  <c r="K198" i="246"/>
  <c r="AB235" i="247"/>
  <c r="O234" i="246"/>
  <c r="K234" i="246"/>
  <c r="AB271" i="247"/>
  <c r="O270" i="246"/>
  <c r="K270" i="246"/>
  <c r="AB307" i="247"/>
  <c r="O306" i="246"/>
  <c r="K306" i="246"/>
  <c r="AB39" i="249"/>
  <c r="O38" i="248"/>
  <c r="K38" i="248"/>
  <c r="O74" i="248"/>
  <c r="AB75" i="249"/>
  <c r="K74" i="248"/>
  <c r="O110" i="248"/>
  <c r="AB111" i="249"/>
  <c r="K110" i="248"/>
  <c r="AB147" i="249"/>
  <c r="O146" i="248"/>
  <c r="K146" i="248"/>
  <c r="AB183" i="249"/>
  <c r="O182" i="248"/>
  <c r="K182" i="248"/>
  <c r="O218" i="248"/>
  <c r="AB219" i="249"/>
  <c r="K218" i="248"/>
  <c r="AB255" i="249"/>
  <c r="O254" i="248"/>
  <c r="K254" i="248"/>
  <c r="O290" i="248"/>
  <c r="AB291" i="249"/>
  <c r="K290" i="248"/>
  <c r="O22" i="250"/>
  <c r="K22" i="250"/>
  <c r="O58" i="250"/>
  <c r="K58" i="250"/>
  <c r="O94" i="250"/>
  <c r="K94" i="250"/>
  <c r="O134" i="250"/>
  <c r="K134" i="250"/>
  <c r="O178" i="250"/>
  <c r="K178" i="250"/>
  <c r="O221" i="250"/>
  <c r="K221" i="250"/>
  <c r="O264" i="250"/>
  <c r="K264" i="250"/>
  <c r="O52" i="252"/>
  <c r="K52" i="252"/>
  <c r="O179" i="252"/>
  <c r="K179" i="252"/>
  <c r="O5" i="254"/>
  <c r="K5" i="254"/>
  <c r="O198" i="254"/>
  <c r="K198" i="254"/>
  <c r="AB214" i="249"/>
  <c r="O213" i="248"/>
  <c r="K213" i="248"/>
  <c r="O249" i="248"/>
  <c r="AB250" i="249"/>
  <c r="K249" i="248"/>
  <c r="AB286" i="249"/>
  <c r="O285" i="248"/>
  <c r="K285" i="248"/>
  <c r="O17" i="250"/>
  <c r="K17" i="250"/>
  <c r="O53" i="250"/>
  <c r="K53" i="250"/>
  <c r="O89" i="250"/>
  <c r="K89" i="250"/>
  <c r="O128" i="250"/>
  <c r="K128" i="250"/>
  <c r="O172" i="250"/>
  <c r="K172" i="250"/>
  <c r="O215" i="250"/>
  <c r="K215" i="250"/>
  <c r="O258" i="250"/>
  <c r="K258" i="250"/>
  <c r="O57" i="252"/>
  <c r="K57" i="252"/>
  <c r="O185" i="252"/>
  <c r="K185" i="252"/>
  <c r="O11" i="254"/>
  <c r="K11" i="254"/>
  <c r="O216" i="254"/>
  <c r="K216" i="254"/>
  <c r="O202" i="248"/>
  <c r="AB203" i="249"/>
  <c r="K202" i="248"/>
  <c r="O238" i="248"/>
  <c r="AB239" i="249"/>
  <c r="K238" i="248"/>
  <c r="AB275" i="249"/>
  <c r="O274" i="248"/>
  <c r="K274" i="248"/>
  <c r="O6" i="250"/>
  <c r="K6" i="250"/>
  <c r="O42" i="250"/>
  <c r="K42" i="250"/>
  <c r="O78" i="250"/>
  <c r="K78" i="250"/>
  <c r="O115" i="250"/>
  <c r="K115" i="250"/>
  <c r="O158" i="250"/>
  <c r="K158" i="250"/>
  <c r="O202" i="250"/>
  <c r="K202" i="250"/>
  <c r="O245" i="250"/>
  <c r="K245" i="250"/>
  <c r="O4" i="252"/>
  <c r="O309" i="252"/>
  <c r="O13" i="59" a="1"/>
  <c r="O13" i="59" s="1"/>
  <c r="K4" i="252"/>
  <c r="O121" i="252"/>
  <c r="K121" i="252"/>
  <c r="O251" i="252"/>
  <c r="K251" i="252"/>
  <c r="O77" i="254"/>
  <c r="K77" i="254"/>
  <c r="O116" i="256"/>
  <c r="K116" i="256"/>
  <c r="AB18" i="249"/>
  <c r="O17" i="248"/>
  <c r="K17" i="248"/>
  <c r="AB54" i="249"/>
  <c r="O53" i="248"/>
  <c r="K53" i="248"/>
  <c r="AB90" i="249"/>
  <c r="O89" i="248"/>
  <c r="K89" i="248"/>
  <c r="O125" i="248"/>
  <c r="AB126" i="249"/>
  <c r="K125" i="248"/>
  <c r="AB162" i="249"/>
  <c r="O161" i="248"/>
  <c r="K161" i="248"/>
  <c r="O197" i="248"/>
  <c r="AB198" i="249"/>
  <c r="K197" i="248"/>
  <c r="AB234" i="249"/>
  <c r="O233" i="248"/>
  <c r="K233" i="248"/>
  <c r="O269" i="248"/>
  <c r="AB270" i="249"/>
  <c r="K269" i="248"/>
  <c r="AB306" i="249"/>
  <c r="O305" i="248"/>
  <c r="K305" i="248"/>
  <c r="O37" i="250"/>
  <c r="K37" i="250"/>
  <c r="O73" i="250"/>
  <c r="K73" i="250"/>
  <c r="O109" i="250"/>
  <c r="K109" i="250"/>
  <c r="O152" i="250"/>
  <c r="K152" i="250"/>
  <c r="O196" i="250"/>
  <c r="K196" i="250"/>
  <c r="O239" i="250"/>
  <c r="K239" i="250"/>
  <c r="O295" i="250"/>
  <c r="K295" i="250"/>
  <c r="O106" i="252"/>
  <c r="K106" i="252"/>
  <c r="O235" i="252"/>
  <c r="K235" i="252"/>
  <c r="O61" i="254"/>
  <c r="K61" i="254"/>
  <c r="O44" i="256"/>
  <c r="K44" i="256"/>
  <c r="O123" i="250"/>
  <c r="K123" i="250"/>
  <c r="O159" i="250"/>
  <c r="K159" i="250"/>
  <c r="O195" i="250"/>
  <c r="K195" i="250"/>
  <c r="O231" i="250"/>
  <c r="K231" i="250"/>
  <c r="O267" i="250"/>
  <c r="K267" i="250"/>
  <c r="O303" i="250"/>
  <c r="K303" i="250"/>
  <c r="O35" i="252"/>
  <c r="K35" i="252"/>
  <c r="O72" i="252"/>
  <c r="K72" i="252"/>
  <c r="O115" i="252"/>
  <c r="K115" i="252"/>
  <c r="O159" i="252"/>
  <c r="K159" i="252"/>
  <c r="O202" i="252"/>
  <c r="K202" i="252"/>
  <c r="O245" i="252"/>
  <c r="K245" i="252"/>
  <c r="O288" i="252"/>
  <c r="K288" i="252"/>
  <c r="O27" i="254"/>
  <c r="K27" i="254"/>
  <c r="O71" i="254"/>
  <c r="K71" i="254"/>
  <c r="O138" i="254"/>
  <c r="K138" i="254"/>
  <c r="O269" i="254"/>
  <c r="K269" i="254"/>
  <c r="O127" i="256"/>
  <c r="K127" i="256"/>
  <c r="O289" i="256"/>
  <c r="K289" i="256"/>
  <c r="O12" i="252"/>
  <c r="K12" i="252"/>
  <c r="O48" i="252"/>
  <c r="K48" i="252"/>
  <c r="O88" i="252"/>
  <c r="K88" i="252"/>
  <c r="O131" i="252"/>
  <c r="K131" i="252"/>
  <c r="O174" i="252"/>
  <c r="K174" i="252"/>
  <c r="O217" i="252"/>
  <c r="K217" i="252"/>
  <c r="O261" i="252"/>
  <c r="K261" i="252"/>
  <c r="O304" i="252"/>
  <c r="K304" i="252"/>
  <c r="O43" i="254"/>
  <c r="K43" i="254"/>
  <c r="O86" i="254"/>
  <c r="K86" i="254"/>
  <c r="O185" i="254"/>
  <c r="K185" i="254"/>
  <c r="O8" i="256"/>
  <c r="K8" i="256"/>
  <c r="O157" i="256"/>
  <c r="K157" i="256"/>
  <c r="O275" i="250"/>
  <c r="K275" i="250"/>
  <c r="O7" i="252"/>
  <c r="K7" i="252"/>
  <c r="O43" i="252"/>
  <c r="K43" i="252"/>
  <c r="O82" i="252"/>
  <c r="K82" i="252"/>
  <c r="O125" i="252"/>
  <c r="K125" i="252"/>
  <c r="O168" i="252"/>
  <c r="K168" i="252"/>
  <c r="O211" i="252"/>
  <c r="K211" i="252"/>
  <c r="O255" i="252"/>
  <c r="K255" i="252"/>
  <c r="O298" i="252"/>
  <c r="K298" i="252"/>
  <c r="O37" i="254"/>
  <c r="K37" i="254"/>
  <c r="O80" i="254"/>
  <c r="K80" i="254"/>
  <c r="O167" i="254"/>
  <c r="K167" i="254"/>
  <c r="O299" i="254"/>
  <c r="K299" i="254"/>
  <c r="O134" i="256"/>
  <c r="K134" i="256"/>
  <c r="O296" i="256"/>
  <c r="K296" i="256"/>
  <c r="O300" i="250"/>
  <c r="K300" i="250"/>
  <c r="O32" i="252"/>
  <c r="K32" i="252"/>
  <c r="O69" i="252"/>
  <c r="K69" i="252"/>
  <c r="O112" i="252"/>
  <c r="K112" i="252"/>
  <c r="O155" i="252"/>
  <c r="K155" i="252"/>
  <c r="O198" i="252"/>
  <c r="K198" i="252"/>
  <c r="O241" i="252"/>
  <c r="K241" i="252"/>
  <c r="O285" i="252"/>
  <c r="K285" i="252"/>
  <c r="O24" i="254"/>
  <c r="K24" i="254"/>
  <c r="O67" i="254"/>
  <c r="K67" i="254"/>
  <c r="O126" i="254"/>
  <c r="K126" i="254"/>
  <c r="O257" i="254"/>
  <c r="K257" i="254"/>
  <c r="O85" i="256"/>
  <c r="K85" i="256"/>
  <c r="O247" i="256"/>
  <c r="K247" i="256"/>
  <c r="O86" i="252"/>
  <c r="K86" i="252"/>
  <c r="O122" i="252"/>
  <c r="K122" i="252"/>
  <c r="O158" i="252"/>
  <c r="K158" i="252"/>
  <c r="O194" i="252"/>
  <c r="K194" i="252"/>
  <c r="O230" i="252"/>
  <c r="K230" i="252"/>
  <c r="O266" i="252"/>
  <c r="K266" i="252"/>
  <c r="O302" i="252"/>
  <c r="K302" i="252"/>
  <c r="O34" i="254"/>
  <c r="K34" i="254"/>
  <c r="O70" i="254"/>
  <c r="K70" i="254"/>
  <c r="O114" i="254"/>
  <c r="K114" i="254"/>
  <c r="O222" i="254"/>
  <c r="K222" i="254"/>
  <c r="O25" i="256"/>
  <c r="K25" i="256"/>
  <c r="O133" i="256"/>
  <c r="K133" i="256"/>
  <c r="O241" i="256"/>
  <c r="K241" i="256"/>
  <c r="O104" i="256"/>
  <c r="K104" i="256"/>
  <c r="O212" i="256"/>
  <c r="K212" i="256"/>
  <c r="O103" i="254"/>
  <c r="K103" i="254"/>
  <c r="O139" i="254"/>
  <c r="K139" i="254"/>
  <c r="O175" i="254"/>
  <c r="K175" i="254"/>
  <c r="O211" i="254"/>
  <c r="K211" i="254"/>
  <c r="O247" i="254"/>
  <c r="K247" i="254"/>
  <c r="O283" i="254"/>
  <c r="K283" i="254"/>
  <c r="O21" i="256"/>
  <c r="K21" i="256"/>
  <c r="O57" i="256"/>
  <c r="K57" i="256"/>
  <c r="O93" i="256"/>
  <c r="K93" i="256"/>
  <c r="O129" i="256"/>
  <c r="K129" i="256"/>
  <c r="O165" i="256"/>
  <c r="K165" i="256"/>
  <c r="O201" i="256"/>
  <c r="K201" i="256"/>
  <c r="O237" i="256"/>
  <c r="K237" i="256"/>
  <c r="O273" i="256"/>
  <c r="K273" i="256"/>
  <c r="O104" i="254"/>
  <c r="K104" i="254"/>
  <c r="O140" i="254"/>
  <c r="K140" i="254"/>
  <c r="O176" i="254"/>
  <c r="K176" i="254"/>
  <c r="O212" i="254"/>
  <c r="K212" i="254"/>
  <c r="O248" i="254"/>
  <c r="K248" i="254"/>
  <c r="O284" i="254"/>
  <c r="K284" i="254"/>
  <c r="O16" i="256"/>
  <c r="K16" i="256"/>
  <c r="O52" i="256"/>
  <c r="K52" i="256"/>
  <c r="O88" i="256"/>
  <c r="K88" i="256"/>
  <c r="O124" i="256"/>
  <c r="K124" i="256"/>
  <c r="O160" i="256"/>
  <c r="K160" i="256"/>
  <c r="O196" i="256"/>
  <c r="K196" i="256"/>
  <c r="O232" i="256"/>
  <c r="K232" i="256"/>
  <c r="O268" i="256"/>
  <c r="K268" i="256"/>
  <c r="O304" i="256"/>
  <c r="K304" i="256"/>
  <c r="O135" i="254"/>
  <c r="K135" i="254"/>
  <c r="O171" i="254"/>
  <c r="K171" i="254"/>
  <c r="O207" i="254"/>
  <c r="K207" i="254"/>
  <c r="O243" i="254"/>
  <c r="K243" i="254"/>
  <c r="O279" i="254"/>
  <c r="K279" i="254"/>
  <c r="O11" i="256"/>
  <c r="K11" i="256"/>
  <c r="O47" i="256"/>
  <c r="K47" i="256"/>
  <c r="O83" i="256"/>
  <c r="K83" i="256"/>
  <c r="O119" i="256"/>
  <c r="K119" i="256"/>
  <c r="O155" i="256"/>
  <c r="K155" i="256"/>
  <c r="O191" i="256"/>
  <c r="K191" i="256"/>
  <c r="O227" i="256"/>
  <c r="K227" i="256"/>
  <c r="O263" i="256"/>
  <c r="K263" i="256"/>
  <c r="O299" i="256"/>
  <c r="K299" i="256"/>
  <c r="O130" i="254"/>
  <c r="K130" i="254"/>
  <c r="O166" i="254"/>
  <c r="K166" i="254"/>
  <c r="O202" i="254"/>
  <c r="K202" i="254"/>
  <c r="O238" i="254"/>
  <c r="K238" i="254"/>
  <c r="O274" i="254"/>
  <c r="K274" i="254"/>
  <c r="O6" i="256"/>
  <c r="K6" i="256"/>
  <c r="O42" i="256"/>
  <c r="K42" i="256"/>
  <c r="O78" i="256"/>
  <c r="K78" i="256"/>
  <c r="O114" i="256"/>
  <c r="K114" i="256"/>
  <c r="O150" i="256"/>
  <c r="K150" i="256"/>
  <c r="O186" i="256"/>
  <c r="K186" i="256"/>
  <c r="O222" i="256"/>
  <c r="K222" i="256"/>
  <c r="O258" i="256"/>
  <c r="K258" i="256"/>
  <c r="O294" i="256"/>
  <c r="K294" i="256"/>
  <c r="W26" i="237"/>
  <c r="X26" i="237" s="1"/>
  <c r="J26" i="237" s="1"/>
  <c r="K26" i="237" s="1"/>
  <c r="W6" i="237"/>
  <c r="X6" i="237" s="1"/>
  <c r="J6" i="237" s="1"/>
  <c r="K6" i="237" s="1"/>
  <c r="W27" i="237"/>
  <c r="X27" i="237" s="1"/>
  <c r="J27" i="237" s="1"/>
  <c r="K27" i="237" s="1"/>
  <c r="W29" i="237"/>
  <c r="X29" i="237" s="1"/>
  <c r="J29" i="237" s="1"/>
  <c r="K29" i="237" s="1"/>
  <c r="W22" i="237"/>
  <c r="X22" i="237" s="1"/>
  <c r="J22" i="237" s="1"/>
  <c r="K22" i="237" s="1"/>
  <c r="O24" i="174"/>
  <c r="O60" i="174"/>
  <c r="O96" i="174"/>
  <c r="O132" i="174"/>
  <c r="O168" i="174"/>
  <c r="O204" i="174"/>
  <c r="O240" i="174"/>
  <c r="O276" i="174"/>
  <c r="O7" i="174"/>
  <c r="O43" i="174"/>
  <c r="O79" i="174"/>
  <c r="O115" i="174"/>
  <c r="O151" i="174"/>
  <c r="O187" i="174"/>
  <c r="O223" i="174"/>
  <c r="O259" i="174"/>
  <c r="O295" i="174"/>
  <c r="O32" i="174"/>
  <c r="O68" i="174"/>
  <c r="O104" i="174"/>
  <c r="O140" i="174"/>
  <c r="O176" i="174"/>
  <c r="O212" i="174"/>
  <c r="O248" i="174"/>
  <c r="O284" i="174"/>
  <c r="O21" i="174"/>
  <c r="O57" i="174"/>
  <c r="O93" i="174"/>
  <c r="O129" i="174"/>
  <c r="O165" i="174"/>
  <c r="O201" i="174"/>
  <c r="O237" i="174"/>
  <c r="O273" i="174"/>
  <c r="O40" i="174"/>
  <c r="O76" i="174"/>
  <c r="O112" i="174"/>
  <c r="O148" i="174"/>
  <c r="O184" i="174"/>
  <c r="O220" i="174"/>
  <c r="O256" i="174"/>
  <c r="O292" i="174"/>
  <c r="O23" i="174"/>
  <c r="O59" i="174"/>
  <c r="O95" i="174"/>
  <c r="O131" i="174"/>
  <c r="O167" i="174"/>
  <c r="O203" i="174"/>
  <c r="O239" i="174"/>
  <c r="O275" i="174"/>
  <c r="O30" i="174"/>
  <c r="O66" i="174"/>
  <c r="O102" i="174"/>
  <c r="O138" i="174"/>
  <c r="O174" i="174"/>
  <c r="O210" i="174"/>
  <c r="O246" i="174"/>
  <c r="O282" i="174"/>
  <c r="O13" i="174"/>
  <c r="O49" i="174"/>
  <c r="O85" i="174"/>
  <c r="O121" i="174"/>
  <c r="O157" i="174"/>
  <c r="O193" i="174"/>
  <c r="O229" i="174"/>
  <c r="O265" i="174"/>
  <c r="O301" i="174"/>
  <c r="O38" i="174"/>
  <c r="O74" i="174"/>
  <c r="O110" i="174"/>
  <c r="O146" i="174"/>
  <c r="O182" i="174"/>
  <c r="O218" i="174"/>
  <c r="O254" i="174"/>
  <c r="O290" i="174"/>
  <c r="O27" i="174"/>
  <c r="O63" i="174"/>
  <c r="O99" i="174"/>
  <c r="O135" i="174"/>
  <c r="O171" i="174"/>
  <c r="O207" i="174"/>
  <c r="O243" i="174"/>
  <c r="O279" i="174"/>
  <c r="O10" i="174"/>
  <c r="O46" i="174"/>
  <c r="O82" i="174"/>
  <c r="O118" i="174"/>
  <c r="O154" i="174"/>
  <c r="O190" i="174"/>
  <c r="O226" i="174"/>
  <c r="O262" i="174"/>
  <c r="O298" i="174"/>
  <c r="O29" i="174"/>
  <c r="O65" i="174"/>
  <c r="O101" i="174"/>
  <c r="O137" i="174"/>
  <c r="O173" i="174"/>
  <c r="O209" i="174"/>
  <c r="O245" i="174"/>
  <c r="O281" i="174"/>
  <c r="O36" i="174"/>
  <c r="O72" i="174"/>
  <c r="O108" i="174"/>
  <c r="O144" i="174"/>
  <c r="O180" i="174"/>
  <c r="O216" i="174"/>
  <c r="O252" i="174"/>
  <c r="O288" i="174"/>
  <c r="O19" i="174"/>
  <c r="O55" i="174"/>
  <c r="O91" i="174"/>
  <c r="O127" i="174"/>
  <c r="O163" i="174"/>
  <c r="O199" i="174"/>
  <c r="O235" i="174"/>
  <c r="O271" i="174"/>
  <c r="O8" i="174"/>
  <c r="O44" i="174"/>
  <c r="O80" i="174"/>
  <c r="O116" i="174"/>
  <c r="O152" i="174"/>
  <c r="O188" i="174"/>
  <c r="O224" i="174"/>
  <c r="O260" i="174"/>
  <c r="O296" i="174"/>
  <c r="O33" i="174"/>
  <c r="O69" i="174"/>
  <c r="O105" i="174"/>
  <c r="O141" i="174"/>
  <c r="O177" i="174"/>
  <c r="O213" i="174"/>
  <c r="O249" i="174"/>
  <c r="O285" i="174"/>
  <c r="O16" i="174"/>
  <c r="O52" i="174"/>
  <c r="O88" i="174"/>
  <c r="O124" i="174"/>
  <c r="O160" i="174"/>
  <c r="O196" i="174"/>
  <c r="O232" i="174"/>
  <c r="O268" i="174"/>
  <c r="O304" i="174"/>
  <c r="O35" i="174"/>
  <c r="O71" i="174"/>
  <c r="O107" i="174"/>
  <c r="O143" i="174"/>
  <c r="O179" i="174"/>
  <c r="O215" i="174"/>
  <c r="O251" i="174"/>
  <c r="O287" i="174"/>
  <c r="O6" i="174"/>
  <c r="O42" i="174"/>
  <c r="O78" i="174"/>
  <c r="O114" i="174"/>
  <c r="O150" i="174"/>
  <c r="O186" i="174"/>
  <c r="O222" i="174"/>
  <c r="O258" i="174"/>
  <c r="O294" i="174"/>
  <c r="O25" i="174"/>
  <c r="O61" i="174"/>
  <c r="O97" i="174"/>
  <c r="O133" i="174"/>
  <c r="O169" i="174"/>
  <c r="O205" i="174"/>
  <c r="O241" i="174"/>
  <c r="O277" i="174"/>
  <c r="O14" i="174"/>
  <c r="O50" i="174"/>
  <c r="O86" i="174"/>
  <c r="O122" i="174"/>
  <c r="O158" i="174"/>
  <c r="O194" i="174"/>
  <c r="O230" i="174"/>
  <c r="O266" i="174"/>
  <c r="O302" i="174"/>
  <c r="O39" i="174"/>
  <c r="O75" i="174"/>
  <c r="O111" i="174"/>
  <c r="O147" i="174"/>
  <c r="O183" i="174"/>
  <c r="O219" i="174"/>
  <c r="O255" i="174"/>
  <c r="O291" i="174"/>
  <c r="O22" i="174"/>
  <c r="O58" i="174"/>
  <c r="O94" i="174"/>
  <c r="O130" i="174"/>
  <c r="O166" i="174"/>
  <c r="O202" i="174"/>
  <c r="O238" i="174"/>
  <c r="O274" i="174"/>
  <c r="O5" i="174"/>
  <c r="O41" i="174"/>
  <c r="O77" i="174"/>
  <c r="O113" i="174"/>
  <c r="O149" i="174"/>
  <c r="O185" i="174"/>
  <c r="O221" i="174"/>
  <c r="O257" i="174"/>
  <c r="O293" i="174"/>
  <c r="O12" i="174"/>
  <c r="O120" i="174"/>
  <c r="O228" i="174"/>
  <c r="O31" i="174"/>
  <c r="O139" i="174"/>
  <c r="O283" i="174"/>
  <c r="O92" i="174"/>
  <c r="O200" i="174"/>
  <c r="O9" i="174"/>
  <c r="O153" i="174"/>
  <c r="O297" i="174"/>
  <c r="O136" i="174"/>
  <c r="O280" i="174"/>
  <c r="O83" i="174"/>
  <c r="O191" i="174"/>
  <c r="O263" i="174"/>
  <c r="O48" i="174"/>
  <c r="O84" i="174"/>
  <c r="O156" i="174"/>
  <c r="O192" i="174"/>
  <c r="O264" i="174"/>
  <c r="O300" i="174"/>
  <c r="O67" i="174"/>
  <c r="O103" i="174"/>
  <c r="O175" i="174"/>
  <c r="O211" i="174"/>
  <c r="O247" i="174"/>
  <c r="O20" i="174"/>
  <c r="O56" i="174"/>
  <c r="O128" i="174"/>
  <c r="O164" i="174"/>
  <c r="O236" i="174"/>
  <c r="O272" i="174"/>
  <c r="O45" i="174"/>
  <c r="O81" i="174"/>
  <c r="O117" i="174"/>
  <c r="O189" i="174"/>
  <c r="O225" i="174"/>
  <c r="O261" i="174"/>
  <c r="O28" i="174"/>
  <c r="O64" i="174"/>
  <c r="O100" i="174"/>
  <c r="O172" i="174"/>
  <c r="O208" i="174"/>
  <c r="O244" i="174"/>
  <c r="O11" i="174"/>
  <c r="O47" i="174"/>
  <c r="O119" i="174"/>
  <c r="O155" i="174"/>
  <c r="O227" i="174"/>
  <c r="O299" i="174"/>
  <c r="M313" i="184"/>
  <c r="O18" i="174"/>
  <c r="O54" i="174"/>
  <c r="O90" i="174"/>
  <c r="O126" i="174"/>
  <c r="O162" i="174"/>
  <c r="O198" i="174"/>
  <c r="O234" i="174"/>
  <c r="O270" i="174"/>
  <c r="O306" i="174"/>
  <c r="O37" i="174"/>
  <c r="O73" i="174"/>
  <c r="O109" i="174"/>
  <c r="O145" i="174"/>
  <c r="O181" i="174"/>
  <c r="O217" i="174"/>
  <c r="O253" i="174"/>
  <c r="O289" i="174"/>
  <c r="O26" i="174"/>
  <c r="O62" i="174"/>
  <c r="O98" i="174"/>
  <c r="O134" i="174"/>
  <c r="O170" i="174"/>
  <c r="O206" i="174"/>
  <c r="O242" i="174"/>
  <c r="O278" i="174"/>
  <c r="O15" i="174"/>
  <c r="O51" i="174"/>
  <c r="O87" i="174"/>
  <c r="O123" i="174"/>
  <c r="O159" i="174"/>
  <c r="O195" i="174"/>
  <c r="O231" i="174"/>
  <c r="O267" i="174"/>
  <c r="O303" i="174"/>
  <c r="O34" i="174"/>
  <c r="O70" i="174"/>
  <c r="O106" i="174"/>
  <c r="O142" i="174"/>
  <c r="O178" i="174"/>
  <c r="O214" i="174"/>
  <c r="O250" i="174"/>
  <c r="O286" i="174"/>
  <c r="O17" i="174"/>
  <c r="O53" i="174"/>
  <c r="O89" i="174"/>
  <c r="O125" i="174"/>
  <c r="O161" i="174"/>
  <c r="O197" i="174"/>
  <c r="O233" i="174"/>
  <c r="O269" i="174"/>
  <c r="O305" i="174"/>
  <c r="H39" i="47"/>
  <c r="I39" i="47"/>
  <c r="J39" i="47"/>
  <c r="H8" i="47"/>
  <c r="H21" i="47"/>
  <c r="H12" i="47"/>
  <c r="H14" i="47"/>
  <c r="H13" i="47"/>
  <c r="H9" i="47"/>
  <c r="H15" i="47"/>
  <c r="H10" i="47"/>
  <c r="H16" i="47"/>
  <c r="H11" i="47"/>
  <c r="H6" i="47"/>
  <c r="F34" i="177"/>
  <c r="F18" i="177"/>
  <c r="F37" i="177"/>
  <c r="J44" i="177"/>
  <c r="F27" i="177"/>
  <c r="F44" i="177"/>
  <c r="J15" i="177"/>
  <c r="F13" i="177"/>
  <c r="J45" i="177"/>
  <c r="J50" i="177"/>
  <c r="F30" i="177"/>
  <c r="J42" i="177"/>
  <c r="F43" i="177"/>
  <c r="F17" i="177"/>
  <c r="F41" i="177"/>
  <c r="G50" i="59"/>
  <c r="G34" i="59"/>
  <c r="G22" i="59"/>
  <c r="G7" i="59"/>
  <c r="G24" i="59"/>
  <c r="G46" i="59"/>
  <c r="G30" i="59"/>
  <c r="G32" i="59"/>
  <c r="G9" i="59"/>
  <c r="G8" i="59"/>
  <c r="G17" i="59"/>
  <c r="G6" i="59"/>
  <c r="G14" i="59"/>
  <c r="G15" i="59"/>
  <c r="G23" i="59"/>
  <c r="G19" i="59"/>
  <c r="G33" i="59"/>
  <c r="G41" i="59"/>
  <c r="G43" i="59"/>
  <c r="G29" i="59"/>
  <c r="G25" i="59"/>
  <c r="G47" i="59"/>
  <c r="G10" i="59"/>
  <c r="G12" i="59"/>
  <c r="G21" i="59"/>
  <c r="G49" i="59"/>
  <c r="G27" i="59"/>
  <c r="G16" i="59"/>
  <c r="G31" i="59"/>
  <c r="G45" i="59"/>
  <c r="G36" i="59"/>
  <c r="G38" i="59"/>
  <c r="G48" i="59"/>
  <c r="G37" i="59"/>
  <c r="G13" i="59"/>
  <c r="G28" i="59"/>
  <c r="G18" i="59"/>
  <c r="G20" i="59"/>
  <c r="G40" i="59"/>
  <c r="G42" i="59"/>
  <c r="G44" i="59"/>
  <c r="G26" i="59"/>
  <c r="G35" i="59"/>
  <c r="G39" i="59"/>
  <c r="J9" i="177"/>
  <c r="J22" i="177"/>
  <c r="J37" i="177"/>
  <c r="J8" i="177"/>
  <c r="J27" i="177"/>
  <c r="J47" i="177"/>
  <c r="F10" i="177"/>
  <c r="F28" i="177"/>
  <c r="J48" i="177"/>
  <c r="F7" i="177"/>
  <c r="F16" i="177"/>
  <c r="J46" i="177"/>
  <c r="F46" i="177"/>
  <c r="F14" i="177"/>
  <c r="F36" i="177"/>
  <c r="J16" i="177"/>
  <c r="F29" i="177"/>
  <c r="J41" i="177"/>
  <c r="J13" i="177"/>
  <c r="J26" i="177"/>
  <c r="F45" i="177"/>
  <c r="J14" i="177"/>
  <c r="J29" i="177"/>
  <c r="F47" i="177"/>
  <c r="J10" i="177"/>
  <c r="F26" i="177"/>
  <c r="J38" i="177"/>
  <c r="F8" i="177"/>
  <c r="J21" i="177"/>
  <c r="J36" i="177"/>
  <c r="J20" i="177"/>
  <c r="J28" i="177"/>
  <c r="F50" i="177"/>
  <c r="F6" i="177"/>
  <c r="F31" i="177"/>
  <c r="F49" i="177"/>
  <c r="F11" i="177"/>
  <c r="J34" i="177"/>
  <c r="F24" i="177"/>
  <c r="J17" i="177"/>
  <c r="J30" i="177"/>
  <c r="J49" i="177"/>
  <c r="F15" i="177"/>
  <c r="F25" i="177"/>
  <c r="F40" i="177"/>
  <c r="O5" i="59"/>
  <c r="F21" i="177"/>
  <c r="F33" i="177"/>
  <c r="J6" i="177"/>
  <c r="F9" i="177"/>
  <c r="J39" i="177"/>
  <c r="F22" i="177"/>
  <c r="J11" i="177"/>
  <c r="J43" i="177"/>
  <c r="J23" i="177"/>
  <c r="F12" i="177"/>
  <c r="J35" i="177"/>
  <c r="J7" i="177"/>
  <c r="J18" i="177"/>
  <c r="J33" i="177"/>
  <c r="F48" i="177"/>
  <c r="J25" i="177"/>
  <c r="F20" i="177"/>
  <c r="F42" i="177"/>
  <c r="J31" i="177"/>
  <c r="J32" i="177"/>
  <c r="F35" i="177"/>
  <c r="J24" i="177"/>
  <c r="F23" i="177"/>
  <c r="F39" i="177"/>
  <c r="F32" i="177"/>
  <c r="J12" i="177"/>
  <c r="F38" i="177"/>
  <c r="F19" i="177"/>
  <c r="J19" i="177"/>
  <c r="J40" i="177"/>
  <c r="F5" i="177"/>
  <c r="J5" i="177"/>
  <c r="K230" i="184"/>
  <c r="AB159" i="183"/>
  <c r="K158" i="184"/>
  <c r="K225" i="184"/>
  <c r="AB64" i="183"/>
  <c r="K63" i="184"/>
  <c r="K204" i="184"/>
  <c r="K168" i="184"/>
  <c r="AB133" i="183"/>
  <c r="K132" i="184"/>
  <c r="AB97" i="183"/>
  <c r="K96" i="184"/>
  <c r="K292" i="184"/>
  <c r="K220" i="184"/>
  <c r="K184" i="184"/>
  <c r="AB149" i="183"/>
  <c r="K148" i="184"/>
  <c r="K218" i="184"/>
  <c r="AB111" i="183"/>
  <c r="K110" i="184"/>
  <c r="K306" i="184"/>
  <c r="K234" i="184"/>
  <c r="AB127" i="183"/>
  <c r="K126" i="184"/>
  <c r="AB55" i="183"/>
  <c r="K54" i="184"/>
  <c r="K209" i="184"/>
  <c r="K173" i="184"/>
  <c r="AB138" i="183"/>
  <c r="K137" i="184"/>
  <c r="AB66" i="183"/>
  <c r="K65" i="184"/>
  <c r="AB40" i="183"/>
  <c r="K39" i="184"/>
  <c r="AB122" i="183"/>
  <c r="K121" i="184"/>
  <c r="AB17" i="183"/>
  <c r="K16" i="184"/>
  <c r="AB106" i="183"/>
  <c r="K105" i="184"/>
  <c r="AB160" i="183"/>
  <c r="K159" i="184"/>
  <c r="K214" i="184"/>
  <c r="AB143" i="183"/>
  <c r="K142" i="184"/>
  <c r="AB71" i="183"/>
  <c r="K70" i="184"/>
  <c r="K267" i="184"/>
  <c r="K219" i="184"/>
  <c r="K248" i="184"/>
  <c r="AB33" i="183"/>
  <c r="K32" i="184"/>
  <c r="K277" i="184"/>
  <c r="K205" i="184"/>
  <c r="AB49" i="183"/>
  <c r="K48" i="184"/>
  <c r="AB13" i="183"/>
  <c r="K12" i="184"/>
  <c r="K239" i="184"/>
  <c r="K203" i="184"/>
  <c r="AB60" i="183"/>
  <c r="K59" i="184"/>
  <c r="AB24" i="183"/>
  <c r="K23" i="184"/>
  <c r="AB101" i="183"/>
  <c r="K100" i="184"/>
  <c r="AB29" i="183"/>
  <c r="K28" i="184"/>
  <c r="K189" i="184"/>
  <c r="AB82" i="183"/>
  <c r="K81" i="184"/>
  <c r="K235" i="184"/>
  <c r="K199" i="184"/>
  <c r="K163" i="184"/>
  <c r="AB128" i="183"/>
  <c r="K127" i="184"/>
  <c r="AB154" i="183"/>
  <c r="K153" i="184"/>
  <c r="K258" i="184"/>
  <c r="K305" i="184"/>
  <c r="AB126" i="183"/>
  <c r="K125" i="184"/>
  <c r="AB18" i="183"/>
  <c r="K17" i="184"/>
  <c r="K263" i="184"/>
  <c r="K172" i="184"/>
  <c r="AB76" i="183"/>
  <c r="K75" i="184"/>
  <c r="K272" i="184"/>
  <c r="AB158" i="183"/>
  <c r="K157" i="184"/>
  <c r="AB50" i="183"/>
  <c r="K49" i="184"/>
  <c r="K291" i="184"/>
  <c r="AB34" i="183"/>
  <c r="K33" i="184"/>
  <c r="AB8" i="183"/>
  <c r="K7" i="184"/>
  <c r="K282" i="184"/>
  <c r="K174" i="184"/>
  <c r="K244" i="184"/>
  <c r="AB65" i="183"/>
  <c r="K64" i="184"/>
  <c r="AB112" i="183"/>
  <c r="K111" i="184"/>
  <c r="K301" i="184"/>
  <c r="K249" i="184"/>
  <c r="AB142" i="183"/>
  <c r="K141" i="184"/>
  <c r="K194" i="184"/>
  <c r="AB80" i="183"/>
  <c r="K79" i="184"/>
  <c r="K262" i="184"/>
  <c r="K190" i="184"/>
  <c r="K296" i="184"/>
  <c r="K188" i="184"/>
  <c r="AB117" i="183"/>
  <c r="K116" i="184"/>
  <c r="AB81" i="183"/>
  <c r="K80" i="184"/>
  <c r="AB45" i="183"/>
  <c r="K44" i="184"/>
  <c r="K253" i="184"/>
  <c r="AB110" i="183"/>
  <c r="K109" i="184"/>
  <c r="K276" i="184"/>
  <c r="K287" i="184"/>
  <c r="K179" i="184"/>
  <c r="AB144" i="183"/>
  <c r="K143" i="184"/>
  <c r="AA5" i="177"/>
  <c r="AC5" i="177" s="1"/>
  <c r="AD5" i="177" s="1"/>
  <c r="AL5" i="177"/>
  <c r="AM5" i="177" s="1"/>
  <c r="O80" i="59" a="1"/>
  <c r="K307" i="244" l="1"/>
  <c r="S69" i="245"/>
  <c r="T69" i="245" s="1"/>
  <c r="U69" i="245" s="1"/>
  <c r="S59" i="245"/>
  <c r="T59" i="245" s="1"/>
  <c r="U59" i="245" s="1"/>
  <c r="S86" i="245"/>
  <c r="T86" i="245" s="1"/>
  <c r="U86" i="245" s="1"/>
  <c r="S12" i="245"/>
  <c r="T12" i="245" s="1"/>
  <c r="S63" i="245"/>
  <c r="T63" i="245" s="1"/>
  <c r="U63" i="245" s="1"/>
  <c r="S33" i="245"/>
  <c r="T33" i="245" s="1"/>
  <c r="U33" i="245" s="1"/>
  <c r="S78" i="241"/>
  <c r="T78" i="241" s="1"/>
  <c r="U78" i="241" s="1"/>
  <c r="S91" i="241"/>
  <c r="T91" i="241" s="1"/>
  <c r="U91" i="241" s="1"/>
  <c r="S85" i="241"/>
  <c r="T85" i="241" s="1"/>
  <c r="U85" i="241" s="1"/>
  <c r="S20" i="241"/>
  <c r="T20" i="241" s="1"/>
  <c r="U20" i="241" s="1"/>
  <c r="K307" i="254"/>
  <c r="S78" i="245"/>
  <c r="T78" i="245" s="1"/>
  <c r="U78" i="245" s="1"/>
  <c r="S24" i="245"/>
  <c r="T24" i="245" s="1"/>
  <c r="U24" i="245" s="1"/>
  <c r="S60" i="245"/>
  <c r="T60" i="245" s="1"/>
  <c r="U60" i="245" s="1"/>
  <c r="S61" i="245"/>
  <c r="T61" i="245" s="1"/>
  <c r="U61" i="245" s="1"/>
  <c r="S99" i="245"/>
  <c r="T99" i="245" s="1"/>
  <c r="U99" i="245" s="1"/>
  <c r="S22" i="245"/>
  <c r="T22" i="245" s="1"/>
  <c r="U22" i="245" s="1"/>
  <c r="S102" i="245"/>
  <c r="T102" i="245" s="1"/>
  <c r="U102" i="245" s="1"/>
  <c r="S25" i="245"/>
  <c r="T25" i="245" s="1"/>
  <c r="U25" i="245" s="1"/>
  <c r="S79" i="245"/>
  <c r="T79" i="245" s="1"/>
  <c r="U79" i="245" s="1"/>
  <c r="S83" i="241"/>
  <c r="T83" i="241" s="1"/>
  <c r="U83" i="241" s="1"/>
  <c r="S64" i="241"/>
  <c r="T64" i="241" s="1"/>
  <c r="U64" i="241" s="1"/>
  <c r="S62" i="241"/>
  <c r="T62" i="241" s="1"/>
  <c r="U62" i="241" s="1"/>
  <c r="S82" i="241"/>
  <c r="T82" i="241" s="1"/>
  <c r="U82" i="241" s="1"/>
  <c r="S61" i="241"/>
  <c r="T61" i="241" s="1"/>
  <c r="U61" i="241" s="1"/>
  <c r="S63" i="241"/>
  <c r="T63" i="241" s="1"/>
  <c r="U63" i="241" s="1"/>
  <c r="S7" i="241"/>
  <c r="T7" i="241" s="1"/>
  <c r="U7" i="241" s="1"/>
  <c r="S84" i="241"/>
  <c r="T84" i="241" s="1"/>
  <c r="U84" i="241" s="1"/>
  <c r="S44" i="241"/>
  <c r="T44" i="241" s="1"/>
  <c r="U44" i="241" s="1"/>
  <c r="S42" i="241"/>
  <c r="T42" i="241" s="1"/>
  <c r="U42" i="241" s="1"/>
  <c r="S83" i="245"/>
  <c r="T83" i="245" s="1"/>
  <c r="U83" i="245" s="1"/>
  <c r="S29" i="245"/>
  <c r="T29" i="245" s="1"/>
  <c r="U29" i="245" s="1"/>
  <c r="S71" i="245"/>
  <c r="T71" i="245" s="1"/>
  <c r="U71" i="245" s="1"/>
  <c r="S66" i="245"/>
  <c r="T66" i="245" s="1"/>
  <c r="U66" i="245" s="1"/>
  <c r="S14" i="245"/>
  <c r="T14" i="245" s="1"/>
  <c r="U14" i="245" s="1"/>
  <c r="S19" i="245"/>
  <c r="T19" i="245" s="1"/>
  <c r="U19" i="245" s="1"/>
  <c r="S85" i="245"/>
  <c r="T85" i="245" s="1"/>
  <c r="U85" i="245" s="1"/>
  <c r="S73" i="245"/>
  <c r="T73" i="245" s="1"/>
  <c r="U73" i="245" s="1"/>
  <c r="S84" i="245"/>
  <c r="T84" i="245" s="1"/>
  <c r="U84" i="245" s="1"/>
  <c r="S56" i="245"/>
  <c r="T56" i="245" s="1"/>
  <c r="U56" i="245" s="1"/>
  <c r="S64" i="245"/>
  <c r="T64" i="245" s="1"/>
  <c r="U64" i="245" s="1"/>
  <c r="S30" i="245"/>
  <c r="T30" i="245" s="1"/>
  <c r="U30" i="245" s="1"/>
  <c r="S82" i="245"/>
  <c r="T82" i="245" s="1"/>
  <c r="U82" i="245" s="1"/>
  <c r="S13" i="245"/>
  <c r="T13" i="245" s="1"/>
  <c r="U13" i="245" s="1"/>
  <c r="S74" i="245"/>
  <c r="T74" i="245" s="1"/>
  <c r="U74" i="245" s="1"/>
  <c r="S54" i="245"/>
  <c r="T54" i="245" s="1"/>
  <c r="U54" i="245" s="1"/>
  <c r="S27" i="245"/>
  <c r="T27" i="245" s="1"/>
  <c r="U27" i="245" s="1"/>
  <c r="S67" i="245"/>
  <c r="T67" i="245" s="1"/>
  <c r="U67" i="245" s="1"/>
  <c r="S28" i="245"/>
  <c r="T28" i="245" s="1"/>
  <c r="U28" i="245" s="1"/>
  <c r="S72" i="245"/>
  <c r="T72" i="245" s="1"/>
  <c r="U72" i="245" s="1"/>
  <c r="S55" i="245"/>
  <c r="T55" i="245" s="1"/>
  <c r="U55" i="245" s="1"/>
  <c r="S53" i="245"/>
  <c r="T53" i="245" s="1"/>
  <c r="U53" i="245" s="1"/>
  <c r="S65" i="245"/>
  <c r="T65" i="245" s="1"/>
  <c r="U65" i="245" s="1"/>
  <c r="K307" i="256"/>
  <c r="S44" i="245"/>
  <c r="T44" i="245" s="1"/>
  <c r="U44" i="245" s="1"/>
  <c r="S40" i="245"/>
  <c r="T40" i="245" s="1"/>
  <c r="U40" i="245" s="1"/>
  <c r="S45" i="245"/>
  <c r="T45" i="245" s="1"/>
  <c r="U45" i="245" s="1"/>
  <c r="S10" i="245"/>
  <c r="T10" i="245" s="1"/>
  <c r="U10" i="245" s="1"/>
  <c r="S8" i="245"/>
  <c r="T8" i="245" s="1"/>
  <c r="U8" i="245" s="1"/>
  <c r="S9" i="245"/>
  <c r="T9" i="245" s="1"/>
  <c r="U9" i="245" s="1"/>
  <c r="S50" i="245"/>
  <c r="T50" i="245" s="1"/>
  <c r="U50" i="245" s="1"/>
  <c r="S41" i="245"/>
  <c r="T41" i="245" s="1"/>
  <c r="U41" i="245" s="1"/>
  <c r="S21" i="245"/>
  <c r="T21" i="245" s="1"/>
  <c r="U21" i="245" s="1"/>
  <c r="S39" i="245"/>
  <c r="T39" i="245" s="1"/>
  <c r="U39" i="245" s="1"/>
  <c r="S51" i="245"/>
  <c r="T51" i="245" s="1"/>
  <c r="U51" i="245" s="1"/>
  <c r="S35" i="245"/>
  <c r="T35" i="245" s="1"/>
  <c r="U35" i="245" s="1"/>
  <c r="S16" i="245"/>
  <c r="T16" i="245" s="1"/>
  <c r="U16" i="245" s="1"/>
  <c r="S37" i="245"/>
  <c r="T37" i="245" s="1"/>
  <c r="U37" i="245" s="1"/>
  <c r="S48" i="245"/>
  <c r="T48" i="245" s="1"/>
  <c r="U48" i="245" s="1"/>
  <c r="S46" i="245"/>
  <c r="T46" i="245" s="1"/>
  <c r="U46" i="245" s="1"/>
  <c r="S49" i="245"/>
  <c r="T49" i="245" s="1"/>
  <c r="U49" i="245" s="1"/>
  <c r="S34" i="245"/>
  <c r="T34" i="245" s="1"/>
  <c r="U34" i="245" s="1"/>
  <c r="S38" i="245"/>
  <c r="T38" i="245" s="1"/>
  <c r="U38" i="245" s="1"/>
  <c r="S36" i="245"/>
  <c r="T36" i="245" s="1"/>
  <c r="U36" i="245" s="1"/>
  <c r="K307" i="238"/>
  <c r="K309" i="238"/>
  <c r="C6" i="59" s="1" a="1"/>
  <c r="C6" i="59" s="1"/>
  <c r="S5" i="241"/>
  <c r="T5" i="241" s="1"/>
  <c r="U5" i="241" s="1"/>
  <c r="S8" i="241"/>
  <c r="T8" i="241" s="1"/>
  <c r="U8" i="241" s="1"/>
  <c r="S6" i="241"/>
  <c r="T6" i="241" s="1"/>
  <c r="U6" i="241" s="1"/>
  <c r="S14" i="241"/>
  <c r="T14" i="241" s="1"/>
  <c r="U14" i="241" s="1"/>
  <c r="S9" i="239"/>
  <c r="T9" i="239" s="1"/>
  <c r="U9" i="239" s="1"/>
  <c r="S7" i="239"/>
  <c r="T7" i="239" s="1"/>
  <c r="U7" i="239" s="1"/>
  <c r="S8" i="239"/>
  <c r="T8" i="239" s="1"/>
  <c r="U8" i="239" s="1"/>
  <c r="S12" i="239"/>
  <c r="T12" i="239" s="1"/>
  <c r="U12" i="239" s="1"/>
  <c r="S14" i="239"/>
  <c r="T14" i="239" s="1"/>
  <c r="U14" i="239" s="1"/>
  <c r="S13" i="239"/>
  <c r="T13" i="239" s="1"/>
  <c r="U13" i="239" s="1"/>
  <c r="S16" i="241"/>
  <c r="T16" i="241" s="1"/>
  <c r="U16" i="241" s="1"/>
  <c r="S18" i="241"/>
  <c r="T18" i="241" s="1"/>
  <c r="U18" i="241" s="1"/>
  <c r="S19" i="241"/>
  <c r="T19" i="241" s="1"/>
  <c r="U19" i="241" s="1"/>
  <c r="S87" i="241"/>
  <c r="T87" i="241" s="1"/>
  <c r="U87" i="241" s="1"/>
  <c r="S86" i="241"/>
  <c r="T86" i="241" s="1"/>
  <c r="U86" i="241" s="1"/>
  <c r="S22" i="241"/>
  <c r="T22" i="241" s="1"/>
  <c r="U22" i="241" s="1"/>
  <c r="S45" i="241"/>
  <c r="T45" i="241" s="1"/>
  <c r="U45" i="241" s="1"/>
  <c r="S7" i="245"/>
  <c r="T7" i="245" s="1"/>
  <c r="U7" i="245" s="1"/>
  <c r="S6" i="245"/>
  <c r="T6" i="245" s="1"/>
  <c r="U6" i="245" s="1"/>
  <c r="U2" i="147"/>
  <c r="K307" i="248"/>
  <c r="S34" i="239"/>
  <c r="T34" i="239" s="1"/>
  <c r="U34" i="239" s="1"/>
  <c r="S26" i="239"/>
  <c r="T26" i="239" s="1"/>
  <c r="U26" i="239" s="1"/>
  <c r="S25" i="239"/>
  <c r="T25" i="239" s="1"/>
  <c r="U25" i="239" s="1"/>
  <c r="S27" i="239"/>
  <c r="T27" i="239" s="1"/>
  <c r="U27" i="239" s="1"/>
  <c r="S28" i="239"/>
  <c r="T28" i="239" s="1"/>
  <c r="U28" i="239" s="1"/>
  <c r="S31" i="239"/>
  <c r="T31" i="239" s="1"/>
  <c r="U31" i="239" s="1"/>
  <c r="S32" i="239"/>
  <c r="T32" i="239" s="1"/>
  <c r="U32" i="239" s="1"/>
  <c r="S33" i="239"/>
  <c r="T33" i="239" s="1"/>
  <c r="U33" i="239" s="1"/>
  <c r="S10" i="239"/>
  <c r="T10" i="239" s="1"/>
  <c r="U10" i="239" s="1"/>
  <c r="S100" i="245"/>
  <c r="T100" i="245" s="1"/>
  <c r="U100" i="245" s="1"/>
  <c r="S105" i="245"/>
  <c r="T105" i="245" s="1"/>
  <c r="U105" i="245" s="1"/>
  <c r="S98" i="245"/>
  <c r="T98" i="245" s="1"/>
  <c r="U98" i="245" s="1"/>
  <c r="S103" i="245"/>
  <c r="T103" i="245" s="1"/>
  <c r="U103" i="245" s="1"/>
  <c r="S58" i="245"/>
  <c r="T58" i="245" s="1"/>
  <c r="U58" i="245" s="1"/>
  <c r="S104" i="245"/>
  <c r="T104" i="245" s="1"/>
  <c r="U104" i="245" s="1"/>
  <c r="S11" i="245"/>
  <c r="T11" i="245" s="1"/>
  <c r="U11" i="245" s="1"/>
  <c r="S77" i="245"/>
  <c r="T77" i="245" s="1"/>
  <c r="U77" i="245" s="1"/>
  <c r="S80" i="245"/>
  <c r="T80" i="245" s="1"/>
  <c r="U80" i="245" s="1"/>
  <c r="S75" i="245"/>
  <c r="T75" i="245" s="1"/>
  <c r="U75" i="245" s="1"/>
  <c r="S62" i="245"/>
  <c r="T62" i="245" s="1"/>
  <c r="U62" i="245" s="1"/>
  <c r="S23" i="245"/>
  <c r="T23" i="245" s="1"/>
  <c r="U23" i="245" s="1"/>
  <c r="S26" i="245"/>
  <c r="T26" i="245" s="1"/>
  <c r="U26" i="245" s="1"/>
  <c r="S52" i="245"/>
  <c r="T52" i="245" s="1"/>
  <c r="U52" i="245" s="1"/>
  <c r="K309" i="252"/>
  <c r="C13" i="59" s="1" a="1"/>
  <c r="C13" i="59" s="1"/>
  <c r="D13" i="59" s="1"/>
  <c r="K307" i="250"/>
  <c r="K309" i="250"/>
  <c r="C12" i="59" s="1" a="1"/>
  <c r="C12" i="59" s="1"/>
  <c r="K307" i="246"/>
  <c r="K309" i="246"/>
  <c r="C10" i="59" s="1" a="1"/>
  <c r="C10" i="59" s="1"/>
  <c r="D10" i="59" s="1"/>
  <c r="U28" i="241"/>
  <c r="K309" i="240"/>
  <c r="C7" i="59" s="1" a="1"/>
  <c r="C7" i="59" s="1"/>
  <c r="D7" i="59" s="1"/>
  <c r="K307" i="252"/>
  <c r="K309" i="248"/>
  <c r="C11" i="59" s="1" a="1"/>
  <c r="C11" i="59" s="1"/>
  <c r="K307" i="240"/>
  <c r="S25" i="241"/>
  <c r="T25" i="241" s="1"/>
  <c r="U25" i="241" s="1"/>
  <c r="S73" i="241"/>
  <c r="T73" i="241" s="1"/>
  <c r="U73" i="241" s="1"/>
  <c r="S26" i="241"/>
  <c r="T26" i="241" s="1"/>
  <c r="U26" i="241" s="1"/>
  <c r="S21" i="241"/>
  <c r="T21" i="241" s="1"/>
  <c r="U21" i="241" s="1"/>
  <c r="S29" i="241"/>
  <c r="T29" i="241" s="1"/>
  <c r="U29" i="241" s="1"/>
  <c r="S68" i="241"/>
  <c r="T68" i="241" s="1"/>
  <c r="U68" i="241" s="1"/>
  <c r="S52" i="241"/>
  <c r="T52" i="241" s="1"/>
  <c r="U52" i="241" s="1"/>
  <c r="S66" i="241"/>
  <c r="T66" i="241" s="1"/>
  <c r="U66" i="241" s="1"/>
  <c r="S30" i="241"/>
  <c r="T30" i="241" s="1"/>
  <c r="U30" i="241" s="1"/>
  <c r="S67" i="241"/>
  <c r="T67" i="241" s="1"/>
  <c r="U67" i="241" s="1"/>
  <c r="S53" i="241"/>
  <c r="T53" i="241" s="1"/>
  <c r="U53" i="241" s="1"/>
  <c r="S27" i="241"/>
  <c r="T27" i="241" s="1"/>
  <c r="U27" i="241" s="1"/>
  <c r="S72" i="241"/>
  <c r="T72" i="241" s="1"/>
  <c r="U72" i="241" s="1"/>
  <c r="S48" i="241"/>
  <c r="T48" i="241" s="1"/>
  <c r="U48" i="241" s="1"/>
  <c r="S47" i="241"/>
  <c r="T47" i="241" s="1"/>
  <c r="U47" i="241" s="1"/>
  <c r="S32" i="241"/>
  <c r="T32" i="241" s="1"/>
  <c r="U32" i="241" s="1"/>
  <c r="S93" i="241"/>
  <c r="T93" i="241" s="1"/>
  <c r="U93" i="241" s="1"/>
  <c r="S55" i="241"/>
  <c r="T55" i="241" s="1"/>
  <c r="U55" i="241" s="1"/>
  <c r="S33" i="241"/>
  <c r="T33" i="241" s="1"/>
  <c r="U33" i="241" s="1"/>
  <c r="S35" i="241"/>
  <c r="T35" i="241" s="1"/>
  <c r="U35" i="241" s="1"/>
  <c r="S34" i="241"/>
  <c r="T34" i="241" s="1"/>
  <c r="U34" i="241" s="1"/>
  <c r="S76" i="241"/>
  <c r="T76" i="241" s="1"/>
  <c r="U76" i="241" s="1"/>
  <c r="S57" i="241"/>
  <c r="T57" i="241" s="1"/>
  <c r="U57" i="241" s="1"/>
  <c r="S56" i="241"/>
  <c r="T56" i="241" s="1"/>
  <c r="U56" i="241" s="1"/>
  <c r="S94" i="241"/>
  <c r="T94" i="241" s="1"/>
  <c r="U94" i="241" s="1"/>
  <c r="S77" i="241"/>
  <c r="T77" i="241" s="1"/>
  <c r="U77" i="241" s="1"/>
  <c r="S43" i="245"/>
  <c r="T43" i="245" s="1"/>
  <c r="U43" i="245" s="1"/>
  <c r="S42" i="245"/>
  <c r="T42" i="245" s="1"/>
  <c r="U42" i="245" s="1"/>
  <c r="K309" i="244"/>
  <c r="C9" i="59" s="1" a="1"/>
  <c r="C9" i="59" s="1"/>
  <c r="D9" i="59" s="1"/>
  <c r="S15" i="239"/>
  <c r="T15" i="239" s="1"/>
  <c r="U15" i="239" s="1"/>
  <c r="S16" i="239"/>
  <c r="T16" i="239" s="1"/>
  <c r="U16" i="239" s="1"/>
  <c r="S24" i="239"/>
  <c r="T24" i="239" s="1"/>
  <c r="U24" i="239" s="1"/>
  <c r="S5" i="239"/>
  <c r="T5" i="239" s="1"/>
  <c r="S6" i="239"/>
  <c r="T6" i="239" s="1"/>
  <c r="U6" i="239" s="1"/>
  <c r="S19" i="239"/>
  <c r="T19" i="239" s="1"/>
  <c r="U19" i="239" s="1"/>
  <c r="S18" i="239"/>
  <c r="T18" i="239" s="1"/>
  <c r="U18" i="239" s="1"/>
  <c r="S23" i="239"/>
  <c r="T23" i="239" s="1"/>
  <c r="U23" i="239" s="1"/>
  <c r="S17" i="239"/>
  <c r="T17" i="239" s="1"/>
  <c r="U17" i="239" s="1"/>
  <c r="S22" i="239"/>
  <c r="T22" i="239" s="1"/>
  <c r="U22" i="239" s="1"/>
  <c r="S21" i="239"/>
  <c r="T21" i="239" s="1"/>
  <c r="U21" i="239" s="1"/>
  <c r="S20" i="239"/>
  <c r="T20" i="239" s="1"/>
  <c r="U20" i="239" s="1"/>
  <c r="K307" i="242"/>
  <c r="K309" i="242"/>
  <c r="C8" i="59" s="1" a="1"/>
  <c r="C8" i="59" s="1"/>
  <c r="K309" i="256"/>
  <c r="C15" i="59" s="1" a="1"/>
  <c r="C15" i="59" s="1"/>
  <c r="D15" i="59" s="1"/>
  <c r="S40" i="241"/>
  <c r="T40" i="241" s="1"/>
  <c r="U40" i="241" s="1"/>
  <c r="S97" i="241"/>
  <c r="T97" i="241" s="1"/>
  <c r="U97" i="241" s="1"/>
  <c r="S60" i="241"/>
  <c r="T60" i="241" s="1"/>
  <c r="U60" i="241" s="1"/>
  <c r="S98" i="241"/>
  <c r="T98" i="241" s="1"/>
  <c r="U98" i="241" s="1"/>
  <c r="S59" i="241"/>
  <c r="T59" i="241" s="1"/>
  <c r="U59" i="241" s="1"/>
  <c r="S99" i="241"/>
  <c r="T99" i="241" s="1"/>
  <c r="U99" i="241" s="1"/>
  <c r="S43" i="241"/>
  <c r="T43" i="241" s="1"/>
  <c r="U43" i="241" s="1"/>
  <c r="S80" i="241"/>
  <c r="T80" i="241" s="1"/>
  <c r="U80" i="241" s="1"/>
  <c r="S39" i="241"/>
  <c r="T39" i="241" s="1"/>
  <c r="U39" i="241" s="1"/>
  <c r="S81" i="241"/>
  <c r="T81" i="241" s="1"/>
  <c r="U81" i="241" s="1"/>
  <c r="S15" i="241"/>
  <c r="T15" i="241" s="1"/>
  <c r="U15" i="241" s="1"/>
  <c r="S17" i="241"/>
  <c r="T17" i="241" s="1"/>
  <c r="U17" i="241" s="1"/>
  <c r="K309" i="254"/>
  <c r="C14" i="59" s="1" a="1"/>
  <c r="C14" i="59" s="1"/>
  <c r="D14" i="59" s="1"/>
  <c r="U2" i="183"/>
  <c r="T2" i="183"/>
  <c r="L42" i="177"/>
  <c r="J38" i="47"/>
  <c r="J35" i="47"/>
  <c r="J21" i="47"/>
  <c r="I26" i="47"/>
  <c r="H27" i="47"/>
  <c r="I23" i="47"/>
  <c r="H25" i="47"/>
  <c r="J25" i="47"/>
  <c r="H30" i="47"/>
  <c r="H29" i="47"/>
  <c r="J29" i="47"/>
  <c r="J34" i="47"/>
  <c r="I33" i="47"/>
  <c r="J32" i="47"/>
  <c r="I27" i="47"/>
  <c r="H31" i="47"/>
  <c r="H36" i="47"/>
  <c r="H35" i="47"/>
  <c r="J36" i="47"/>
  <c r="I37" i="47"/>
  <c r="J23" i="47"/>
  <c r="J24" i="47"/>
  <c r="J33" i="47"/>
  <c r="J22" i="47"/>
  <c r="J27" i="47"/>
  <c r="J28" i="47"/>
  <c r="I21" i="47"/>
  <c r="J37" i="47"/>
  <c r="J26" i="47"/>
  <c r="I31" i="47"/>
  <c r="I32" i="47"/>
  <c r="I25" i="47"/>
  <c r="I30" i="47"/>
  <c r="I35" i="47"/>
  <c r="I36" i="47"/>
  <c r="I29" i="47"/>
  <c r="H22" i="47"/>
  <c r="I34" i="47"/>
  <c r="H24" i="47"/>
  <c r="I28" i="47"/>
  <c r="H33" i="47"/>
  <c r="H26" i="47"/>
  <c r="I38" i="47"/>
  <c r="H28" i="47"/>
  <c r="H32" i="47"/>
  <c r="H37" i="47"/>
  <c r="J31" i="47"/>
  <c r="I22" i="47"/>
  <c r="H23" i="47"/>
  <c r="J30" i="47"/>
  <c r="I24" i="47"/>
  <c r="H34" i="47"/>
  <c r="H38" i="47"/>
  <c r="L22" i="177"/>
  <c r="L20" i="177"/>
  <c r="L9" i="177"/>
  <c r="O80" i="59"/>
  <c r="L23" i="177"/>
  <c r="L48" i="177"/>
  <c r="L50" i="177"/>
  <c r="F80" i="177"/>
  <c r="J80" i="177"/>
  <c r="L26" i="177"/>
  <c r="L38" i="177"/>
  <c r="L35" i="177"/>
  <c r="L47" i="177"/>
  <c r="L39" i="177"/>
  <c r="L21" i="177"/>
  <c r="L45" i="177"/>
  <c r="L46" i="177"/>
  <c r="L32" i="177"/>
  <c r="L8" i="177"/>
  <c r="L15" i="177"/>
  <c r="D19" i="59"/>
  <c r="D34" i="59"/>
  <c r="D39" i="59"/>
  <c r="D50" i="59"/>
  <c r="D30" i="59"/>
  <c r="D16" i="59"/>
  <c r="D46" i="59"/>
  <c r="D33" i="59"/>
  <c r="D17" i="59"/>
  <c r="D8" i="59"/>
  <c r="D35" i="59"/>
  <c r="L12" i="177"/>
  <c r="L40" i="177"/>
  <c r="L24" i="177"/>
  <c r="L49" i="177"/>
  <c r="D40" i="59"/>
  <c r="L7" i="177"/>
  <c r="L10" i="177"/>
  <c r="D38" i="59"/>
  <c r="D22" i="59"/>
  <c r="L43" i="177"/>
  <c r="L34" i="177"/>
  <c r="D25" i="59"/>
  <c r="D11" i="59"/>
  <c r="D18" i="59"/>
  <c r="D26" i="59"/>
  <c r="D44" i="59"/>
  <c r="D24" i="59"/>
  <c r="D28" i="59"/>
  <c r="D12" i="59"/>
  <c r="D43" i="59"/>
  <c r="D48" i="59"/>
  <c r="D32" i="59"/>
  <c r="L25" i="177"/>
  <c r="L31" i="177"/>
  <c r="D41" i="59"/>
  <c r="D21" i="59"/>
  <c r="D49" i="59"/>
  <c r="D36" i="59"/>
  <c r="D20" i="59"/>
  <c r="L36" i="177"/>
  <c r="D6" i="59"/>
  <c r="L41" i="177"/>
  <c r="L44" i="177"/>
  <c r="L37" i="177"/>
  <c r="D42" i="59"/>
  <c r="L19" i="177"/>
  <c r="L29" i="177"/>
  <c r="D47" i="59"/>
  <c r="D31" i="59"/>
  <c r="D37" i="59"/>
  <c r="L33" i="177"/>
  <c r="D23" i="59"/>
  <c r="L11" i="177"/>
  <c r="L6" i="177"/>
  <c r="D45" i="59"/>
  <c r="D29" i="59"/>
  <c r="T2" i="147"/>
  <c r="L14" i="177"/>
  <c r="L16" i="177"/>
  <c r="L28" i="177"/>
  <c r="D27" i="59"/>
  <c r="L17" i="177"/>
  <c r="L30" i="177"/>
  <c r="L13" i="177"/>
  <c r="L27" i="177"/>
  <c r="L18" i="177"/>
  <c r="L5" i="177"/>
  <c r="AP5" i="177"/>
  <c r="AG5" i="177"/>
  <c r="U2" i="241" l="1"/>
  <c r="U12" i="245"/>
  <c r="U2" i="245" s="1"/>
  <c r="T2" i="245"/>
  <c r="U5" i="239"/>
  <c r="U2" i="239" s="1"/>
  <c r="T2" i="239"/>
  <c r="T2" i="241"/>
  <c r="C503" i="59"/>
  <c r="HI419" i="59"/>
  <c r="N313" i="174" l="1"/>
  <c r="O307" i="174" s="1"/>
  <c r="O309" i="174" s="1"/>
  <c r="O310" i="174" a="1"/>
  <c r="O310" i="174" l="1"/>
  <c r="H65" i="174"/>
  <c r="BL422" i="59" s="1"/>
  <c r="H143" i="174"/>
  <c r="EL422" i="59" s="1"/>
  <c r="H267" i="174"/>
  <c r="JF422" i="59" s="1"/>
  <c r="H218" i="174"/>
  <c r="HI422" i="59" s="1"/>
  <c r="H174" i="174"/>
  <c r="FQ422" i="59" s="1"/>
  <c r="H173" i="174"/>
  <c r="FP422" i="59" s="1"/>
  <c r="H203" i="174"/>
  <c r="GT422" i="59" s="1"/>
  <c r="H205" i="174"/>
  <c r="GV422" i="59" s="1"/>
  <c r="H230" i="174"/>
  <c r="HU422" i="59" s="1"/>
  <c r="H253" i="174"/>
  <c r="IR422" i="59" s="1"/>
  <c r="H153" i="174"/>
  <c r="EV422" i="59" s="1"/>
  <c r="H80" i="174"/>
  <c r="CA422" i="59" s="1"/>
  <c r="H126" i="174"/>
  <c r="DU422" i="59" s="1"/>
  <c r="H158" i="174"/>
  <c r="FA422" i="59" s="1"/>
  <c r="H125" i="174"/>
  <c r="DT422" i="59" s="1"/>
  <c r="H12" i="174"/>
  <c r="K422" i="59" s="1"/>
  <c r="H81" i="174"/>
  <c r="CB422" i="59" s="1"/>
  <c r="H277" i="174"/>
  <c r="JP422" i="59" s="1"/>
  <c r="H262" i="174"/>
  <c r="JA422" i="59" s="1"/>
  <c r="H287" i="174"/>
  <c r="JZ422" i="59" s="1"/>
  <c r="H111" i="174"/>
  <c r="DF422" i="59" s="1"/>
  <c r="H248" i="174"/>
  <c r="IM422" i="59" s="1"/>
  <c r="H75" i="174"/>
  <c r="BV422" i="59" s="1"/>
  <c r="H188" i="174"/>
  <c r="GE422" i="59" s="1"/>
  <c r="H148" i="174"/>
  <c r="EQ422" i="59" s="1"/>
  <c r="H234" i="174"/>
  <c r="HY422" i="59" s="1"/>
  <c r="H157" i="174"/>
  <c r="EZ422" i="59" s="1"/>
  <c r="H244" i="174"/>
  <c r="II422" i="59" s="1"/>
  <c r="H96" i="174"/>
  <c r="CQ422" i="59" s="1"/>
  <c r="H168" i="174"/>
  <c r="FK422" i="59" s="1"/>
  <c r="H172" i="174"/>
  <c r="FO422" i="59" s="1"/>
  <c r="H116" i="174"/>
  <c r="DK422" i="59" s="1"/>
  <c r="H291" i="174"/>
  <c r="KD422" i="59" s="1"/>
  <c r="H184" i="174"/>
  <c r="GA422" i="59" s="1"/>
  <c r="H141" i="174"/>
  <c r="EJ422" i="59" s="1"/>
  <c r="H220" i="174"/>
  <c r="HK422" i="59" s="1"/>
  <c r="H189" i="174"/>
  <c r="GF422" i="59" s="1"/>
  <c r="H109" i="174"/>
  <c r="DD422" i="59" s="1"/>
  <c r="H282" i="174"/>
  <c r="JU422" i="59" s="1"/>
  <c r="H258" i="174"/>
  <c r="IW422" i="59" s="1"/>
  <c r="H110" i="174"/>
  <c r="DE422" i="59" s="1"/>
  <c r="H70" i="174"/>
  <c r="BQ422" i="59" s="1"/>
  <c r="H159" i="174"/>
  <c r="FB422" i="59" s="1"/>
  <c r="H225" i="174"/>
  <c r="HP422" i="59" s="1"/>
  <c r="H105" i="174"/>
  <c r="CZ422" i="59" s="1"/>
  <c r="H263" i="174"/>
  <c r="JB422" i="59" s="1"/>
  <c r="H235" i="174"/>
  <c r="HZ422" i="59" s="1"/>
  <c r="H292" i="174"/>
  <c r="KE422" i="59" s="1"/>
  <c r="H179" i="174"/>
  <c r="FV422" i="59" s="1"/>
  <c r="H163" i="174"/>
  <c r="FF422" i="59" s="1"/>
  <c r="H272" i="174"/>
  <c r="JK422" i="59" s="1"/>
  <c r="H239" i="174" a="1"/>
  <c r="H239" i="174" s="1"/>
  <c r="ID422" i="59" s="1"/>
  <c r="H100" i="174"/>
  <c r="CU422" i="59" s="1"/>
  <c r="H249" i="174"/>
  <c r="IN422" i="59" s="1"/>
  <c r="EV497" i="59" l="1"/>
  <c r="G257" i="59" s="1"/>
  <c r="P152" i="114" s="1"/>
  <c r="HU497" i="59"/>
  <c r="G334" i="59" s="1"/>
  <c r="P229" i="114" s="1"/>
  <c r="K497" i="59"/>
  <c r="G116" i="59" s="1"/>
  <c r="P11" i="114" s="1"/>
  <c r="EF497" i="59"/>
  <c r="G241" i="59" s="1"/>
  <c r="P136" i="114" s="1"/>
  <c r="GP497" i="59"/>
  <c r="G303" i="59" s="1"/>
  <c r="P198" i="114" s="1"/>
  <c r="DP497" i="59"/>
  <c r="G225" i="59" s="1"/>
  <c r="P120" i="114" s="1"/>
  <c r="KN497" i="59"/>
  <c r="G405" i="59" s="1"/>
  <c r="P300" i="114" s="1"/>
  <c r="HE497" i="59"/>
  <c r="G318" i="59" s="1"/>
  <c r="P213" i="114" s="1"/>
  <c r="BF497" i="59"/>
  <c r="G163" i="59" s="1"/>
  <c r="P58" i="114" s="1"/>
  <c r="AQ497" i="59"/>
  <c r="G148" i="59" s="1"/>
  <c r="P43" i="114" s="1"/>
  <c r="AA497" i="59"/>
  <c r="G132" i="59" s="1"/>
  <c r="P27" i="114" s="1"/>
  <c r="H73" i="184"/>
  <c r="I73" i="184" s="1"/>
  <c r="K73" i="184" s="1"/>
  <c r="H233" i="174"/>
  <c r="HX422" i="59" s="1"/>
  <c r="H171" i="184"/>
  <c r="I171" i="184" s="1"/>
  <c r="K171" i="184" s="1"/>
  <c r="H299" i="184"/>
  <c r="I299" i="184" s="1"/>
  <c r="K299" i="184" s="1"/>
  <c r="H53" i="174"/>
  <c r="AZ422" i="59" s="1"/>
  <c r="H283" i="174"/>
  <c r="JV422" i="59" s="1"/>
  <c r="H74" i="184"/>
  <c r="I74" i="184" s="1"/>
  <c r="K74" i="184" s="1"/>
  <c r="H293" i="174"/>
  <c r="KF422" i="59" s="1"/>
  <c r="H40" i="174"/>
  <c r="AM422" i="59" s="1"/>
  <c r="H150" i="184"/>
  <c r="I150" i="184" s="1"/>
  <c r="K150" i="184" s="1"/>
  <c r="H50" i="184"/>
  <c r="I50" i="184" s="1"/>
  <c r="K50" i="184" s="1"/>
  <c r="H280" i="184"/>
  <c r="I280" i="184" s="1"/>
  <c r="K280" i="184" s="1"/>
  <c r="H264" i="184"/>
  <c r="I264" i="184" s="1"/>
  <c r="K264" i="184" s="1"/>
  <c r="H25" i="184"/>
  <c r="I25" i="184" s="1"/>
  <c r="K25" i="184" s="1"/>
  <c r="H31" i="184"/>
  <c r="I31" i="184" s="1"/>
  <c r="K31" i="184" s="1"/>
  <c r="H273" i="174"/>
  <c r="JL422" i="59" s="1"/>
  <c r="H31" i="174"/>
  <c r="AD422" i="59" s="1"/>
  <c r="H119" i="174"/>
  <c r="DN422" i="59" s="1"/>
  <c r="H147" i="174"/>
  <c r="EP422" i="59" s="1"/>
  <c r="H61" i="184"/>
  <c r="I61" i="184" s="1"/>
  <c r="K61" i="184" s="1"/>
  <c r="H264" i="174"/>
  <c r="JC422" i="59" s="1"/>
  <c r="H117" i="184"/>
  <c r="I117" i="184" s="1"/>
  <c r="K117" i="184" s="1"/>
  <c r="H20" i="184"/>
  <c r="I20" i="184" s="1"/>
  <c r="K20" i="184" s="1"/>
  <c r="H58" i="174"/>
  <c r="BE422" i="59" s="1"/>
  <c r="H246" i="184"/>
  <c r="I246" i="184" s="1"/>
  <c r="K246" i="184" s="1"/>
  <c r="H36" i="184"/>
  <c r="I36" i="184" s="1"/>
  <c r="K36" i="184" s="1"/>
  <c r="H71" i="184"/>
  <c r="I71" i="184" s="1"/>
  <c r="K71" i="184" s="1"/>
  <c r="H245" i="184"/>
  <c r="I245" i="184" s="1"/>
  <c r="K245" i="184" s="1"/>
  <c r="H251" i="174"/>
  <c r="IP422" i="59" s="1"/>
  <c r="H18" i="174"/>
  <c r="Q422" i="59" s="1"/>
  <c r="H50" i="174"/>
  <c r="AW422" i="59" s="1"/>
  <c r="H129" i="184"/>
  <c r="I129" i="184" s="1"/>
  <c r="K129" i="184" s="1"/>
  <c r="H200" i="184"/>
  <c r="I200" i="184" s="1"/>
  <c r="K200" i="184" s="1"/>
  <c r="H298" i="184"/>
  <c r="I298" i="184" s="1"/>
  <c r="K298" i="184" s="1"/>
  <c r="H67" i="184"/>
  <c r="I67" i="184" s="1"/>
  <c r="K67" i="184" s="1"/>
  <c r="H208" i="184"/>
  <c r="I208" i="184" s="1"/>
  <c r="K208" i="184" s="1"/>
  <c r="H78" i="184"/>
  <c r="I78" i="184" s="1"/>
  <c r="K78" i="184" s="1"/>
  <c r="H237" i="174"/>
  <c r="IB422" i="59" s="1"/>
  <c r="H45" i="184"/>
  <c r="I45" i="184" s="1"/>
  <c r="K45" i="184" s="1"/>
  <c r="H257" i="184"/>
  <c r="I257" i="184" s="1"/>
  <c r="K257" i="184" s="1"/>
  <c r="H155" i="174"/>
  <c r="EX422" i="59" s="1"/>
  <c r="H29" i="174"/>
  <c r="AB422" i="59" s="1"/>
  <c r="H66" i="184"/>
  <c r="I66" i="184" s="1"/>
  <c r="K66" i="184" s="1"/>
  <c r="H97" i="184"/>
  <c r="I97" i="184" s="1"/>
  <c r="K97" i="184" s="1"/>
  <c r="H191" i="184"/>
  <c r="I191" i="184" s="1"/>
  <c r="K191" i="184" s="1"/>
  <c r="H30" i="184"/>
  <c r="I30" i="184" s="1"/>
  <c r="K30" i="184" s="1"/>
  <c r="H154" i="184"/>
  <c r="I154" i="184" s="1"/>
  <c r="K154" i="184" s="1"/>
  <c r="H120" i="184"/>
  <c r="I120" i="184" s="1"/>
  <c r="K120" i="184" s="1"/>
  <c r="H106" i="174"/>
  <c r="DA422" i="59" s="1"/>
  <c r="H41" i="184"/>
  <c r="I41" i="184" s="1"/>
  <c r="K41" i="184" s="1"/>
  <c r="H27" i="174"/>
  <c r="Z422" i="59" s="1"/>
  <c r="H195" i="174"/>
  <c r="GL422" i="59" s="1"/>
  <c r="H78" i="174"/>
  <c r="BY422" i="59" s="1"/>
  <c r="H15" i="174"/>
  <c r="N422" i="59" s="1"/>
  <c r="H103" i="184"/>
  <c r="I103" i="184" s="1"/>
  <c r="K103" i="184" s="1"/>
  <c r="H36" i="174"/>
  <c r="AI422" i="59" s="1"/>
  <c r="H42" i="184"/>
  <c r="I42" i="184" s="1"/>
  <c r="K42" i="184" s="1"/>
  <c r="H45" i="174"/>
  <c r="AR422" i="59" s="1"/>
  <c r="H98" i="184"/>
  <c r="I98" i="184" s="1"/>
  <c r="K98" i="184" s="1"/>
  <c r="H178" i="174"/>
  <c r="FU422" i="59" s="1"/>
  <c r="H213" i="174"/>
  <c r="HD422" i="59" s="1"/>
  <c r="H51" i="184"/>
  <c r="I51" i="184" s="1"/>
  <c r="K51" i="184" s="1"/>
  <c r="H170" i="174"/>
  <c r="FM422" i="59" s="1"/>
  <c r="H285" i="184"/>
  <c r="I285" i="184" s="1"/>
  <c r="K285" i="184" s="1"/>
  <c r="H71" i="174"/>
  <c r="BR422" i="59" s="1"/>
  <c r="H151" i="184"/>
  <c r="I151" i="184" s="1"/>
  <c r="K151" i="184" s="1"/>
  <c r="H21" i="184"/>
  <c r="I21" i="184" s="1"/>
  <c r="K21" i="184" s="1"/>
  <c r="H169" i="174"/>
  <c r="FL422" i="59" s="1"/>
  <c r="H212" i="184"/>
  <c r="I212" i="184" s="1"/>
  <c r="K212" i="184" s="1"/>
  <c r="H118" i="184"/>
  <c r="I118" i="184" s="1"/>
  <c r="K118" i="184" s="1"/>
  <c r="H180" i="184"/>
  <c r="I180" i="184" s="1"/>
  <c r="K180" i="184" s="1"/>
  <c r="H286" i="184"/>
  <c r="I286" i="184" s="1"/>
  <c r="K286" i="184" s="1"/>
  <c r="H274" i="174"/>
  <c r="JM422" i="59" s="1"/>
  <c r="H273" i="184"/>
  <c r="I273" i="184" s="1"/>
  <c r="K273" i="184" s="1"/>
  <c r="H37" i="184"/>
  <c r="I37" i="184" s="1"/>
  <c r="K37" i="184" s="1"/>
  <c r="H66" i="174"/>
  <c r="BM422" i="59" s="1"/>
  <c r="H58" i="184"/>
  <c r="I58" i="184" s="1"/>
  <c r="K58" i="184" s="1"/>
  <c r="H162" i="184"/>
  <c r="I162" i="184" s="1"/>
  <c r="K162" i="184" s="1"/>
  <c r="H212" i="174"/>
  <c r="HC422" i="59" s="1"/>
  <c r="H139" i="184"/>
  <c r="I139" i="184" s="1"/>
  <c r="K139" i="184" s="1"/>
  <c r="H185" i="174"/>
  <c r="GB422" i="59" s="1"/>
  <c r="H166" i="184"/>
  <c r="I166" i="184" s="1"/>
  <c r="K166" i="184" s="1"/>
  <c r="H268" i="184"/>
  <c r="I268" i="184" s="1"/>
  <c r="K268" i="184" s="1"/>
  <c r="H303" i="174"/>
  <c r="KP422" i="59" s="1"/>
  <c r="H8" i="174"/>
  <c r="G422" i="59" s="1"/>
  <c r="H145" i="174"/>
  <c r="EN422" i="59" s="1"/>
  <c r="H232" i="174"/>
  <c r="HW422" i="59" s="1"/>
  <c r="H134" i="184"/>
  <c r="I134" i="184" s="1"/>
  <c r="K134" i="184" s="1"/>
  <c r="H22" i="184"/>
  <c r="I22" i="184" s="1"/>
  <c r="K22" i="184" s="1"/>
  <c r="H251" i="184"/>
  <c r="I251" i="184" s="1"/>
  <c r="K251" i="184" s="1"/>
  <c r="H187" i="184"/>
  <c r="I187" i="184" s="1"/>
  <c r="K187" i="184" s="1"/>
  <c r="H69" i="174"/>
  <c r="BP422" i="59" s="1"/>
  <c r="H35" i="184"/>
  <c r="I35" i="184" s="1"/>
  <c r="K35" i="184" s="1"/>
  <c r="H284" i="184"/>
  <c r="I284" i="184" s="1"/>
  <c r="K284" i="184" s="1"/>
  <c r="H155" i="184"/>
  <c r="I155" i="184" s="1"/>
  <c r="K155" i="184" s="1"/>
  <c r="H237" i="184"/>
  <c r="I237" i="184" s="1"/>
  <c r="K237" i="184" s="1"/>
  <c r="H30" i="174"/>
  <c r="AC422" i="59" s="1"/>
  <c r="H130" i="174"/>
  <c r="DY422" i="59" s="1"/>
  <c r="H108" i="184"/>
  <c r="I108" i="184" s="1"/>
  <c r="K108" i="184" s="1"/>
  <c r="H226" i="184"/>
  <c r="I226" i="184" s="1"/>
  <c r="K226" i="184" s="1"/>
  <c r="H130" i="184"/>
  <c r="I130" i="184" s="1"/>
  <c r="K130" i="184" s="1"/>
  <c r="H11" i="174"/>
  <c r="J422" i="59" s="1"/>
  <c r="H178" i="184"/>
  <c r="I178" i="184" s="1"/>
  <c r="K178" i="184" s="1"/>
  <c r="H300" i="184"/>
  <c r="I300" i="184" s="1"/>
  <c r="K300" i="184" s="1"/>
  <c r="H298" i="174"/>
  <c r="KK422" i="59" s="1"/>
  <c r="H202" i="184"/>
  <c r="I202" i="184" s="1"/>
  <c r="K202" i="184" s="1"/>
  <c r="H211" i="184"/>
  <c r="I211" i="184" s="1"/>
  <c r="K211" i="184" s="1"/>
  <c r="H52" i="184"/>
  <c r="I52" i="184" s="1"/>
  <c r="K52" i="184" s="1"/>
  <c r="H26" i="184"/>
  <c r="I26" i="184" s="1"/>
  <c r="K26" i="184" s="1"/>
  <c r="H134" i="174"/>
  <c r="EC422" i="59" s="1"/>
  <c r="H229" i="184"/>
  <c r="I229" i="184" s="1"/>
  <c r="K229" i="184" s="1"/>
  <c r="H289" i="184"/>
  <c r="I289" i="184" s="1"/>
  <c r="K289" i="184" s="1"/>
  <c r="H300" i="174"/>
  <c r="KM422" i="59" s="1"/>
  <c r="H10" i="174"/>
  <c r="I422" i="59" s="1"/>
  <c r="H144" i="184"/>
  <c r="I144" i="184" s="1"/>
  <c r="K144" i="184" s="1"/>
  <c r="H107" i="184"/>
  <c r="I107" i="184" s="1"/>
  <c r="K107" i="184" s="1"/>
  <c r="H140" i="184"/>
  <c r="I140" i="184" s="1"/>
  <c r="K140" i="184" s="1"/>
  <c r="H107" i="174"/>
  <c r="DB422" i="59" s="1"/>
  <c r="H164" i="174"/>
  <c r="FG422" i="59" s="1"/>
  <c r="H221" i="174"/>
  <c r="HL422" i="59" s="1"/>
  <c r="H24" i="174"/>
  <c r="W422" i="59" s="1"/>
  <c r="H268" i="174"/>
  <c r="JG422" i="59" s="1"/>
  <c r="H242" i="174"/>
  <c r="IG422" i="59" s="1"/>
  <c r="H304" i="184"/>
  <c r="I304" i="184" s="1"/>
  <c r="K304" i="184" s="1"/>
  <c r="H170" i="184"/>
  <c r="I170" i="184" s="1"/>
  <c r="K170" i="184" s="1"/>
  <c r="H156" i="174"/>
  <c r="EY422" i="59" s="1"/>
  <c r="H236" i="174"/>
  <c r="IA422" i="59" s="1"/>
  <c r="H240" i="174"/>
  <c r="IE422" i="59" s="1"/>
  <c r="H193" i="184"/>
  <c r="I193" i="184" s="1"/>
  <c r="K193" i="184" s="1"/>
  <c r="H60" i="184"/>
  <c r="I60" i="184" s="1"/>
  <c r="K60" i="184" s="1"/>
  <c r="H187" i="174"/>
  <c r="GD422" i="59" s="1"/>
  <c r="H269" i="174"/>
  <c r="JH422" i="59" s="1"/>
  <c r="H240" i="184"/>
  <c r="I240" i="184" s="1"/>
  <c r="K240" i="184" s="1"/>
  <c r="H145" i="184"/>
  <c r="I145" i="184" s="1"/>
  <c r="K145" i="184" s="1"/>
  <c r="H227" i="174"/>
  <c r="HR422" i="59" s="1"/>
  <c r="H210" i="184"/>
  <c r="I210" i="184" s="1"/>
  <c r="K210" i="184" s="1"/>
  <c r="H146" i="174"/>
  <c r="EO422" i="59" s="1"/>
  <c r="H29" i="184"/>
  <c r="I29" i="184" s="1"/>
  <c r="K29" i="184" s="1"/>
  <c r="H241" i="184"/>
  <c r="I241" i="184" s="1"/>
  <c r="K241" i="184" s="1"/>
  <c r="H117" i="174"/>
  <c r="DL422" i="59" s="1"/>
  <c r="H289" i="174"/>
  <c r="KB422" i="59" s="1"/>
  <c r="H162" i="174"/>
  <c r="FE422" i="59" s="1"/>
  <c r="H99" i="184"/>
  <c r="I99" i="184" s="1"/>
  <c r="K99" i="184" s="1"/>
  <c r="H124" i="184"/>
  <c r="I124" i="184" s="1"/>
  <c r="K124" i="184" s="1"/>
  <c r="H69" i="184"/>
  <c r="I69" i="184" s="1"/>
  <c r="K69" i="184" s="1"/>
  <c r="H195" i="184"/>
  <c r="I195" i="184" s="1"/>
  <c r="K195" i="184" s="1"/>
  <c r="H114" i="184"/>
  <c r="I114" i="184" s="1"/>
  <c r="K114" i="184" s="1"/>
  <c r="H138" i="184"/>
  <c r="I138" i="184" s="1"/>
  <c r="K138" i="184" s="1"/>
  <c r="H303" i="184"/>
  <c r="I303" i="184" s="1"/>
  <c r="K303" i="184" s="1"/>
  <c r="H260" i="184"/>
  <c r="I260" i="184" s="1"/>
  <c r="K260" i="184" s="1"/>
  <c r="H53" i="184"/>
  <c r="I53" i="184" s="1"/>
  <c r="K53" i="184" s="1"/>
  <c r="H269" i="184"/>
  <c r="I269" i="184" s="1"/>
  <c r="K269" i="184" s="1"/>
  <c r="H297" i="174"/>
  <c r="KJ422" i="59" s="1"/>
  <c r="H167" i="174"/>
  <c r="FJ422" i="59" s="1"/>
  <c r="H261" i="184"/>
  <c r="I261" i="184" s="1"/>
  <c r="K261" i="184" s="1"/>
  <c r="H177" i="184"/>
  <c r="I177" i="184" s="1"/>
  <c r="K177" i="184" s="1"/>
  <c r="H15" i="184"/>
  <c r="I15" i="184" s="1"/>
  <c r="K15" i="184" s="1"/>
  <c r="H198" i="184"/>
  <c r="I198" i="184" s="1"/>
  <c r="K198" i="184" s="1"/>
  <c r="H98" i="174"/>
  <c r="CS422" i="59" s="1"/>
  <c r="H41" i="174"/>
  <c r="AN422" i="59" s="1"/>
  <c r="H224" i="174"/>
  <c r="HO422" i="59" s="1"/>
  <c r="H56" i="184"/>
  <c r="I56" i="184" s="1"/>
  <c r="K56" i="184" s="1"/>
  <c r="H231" i="184"/>
  <c r="I231" i="184" s="1"/>
  <c r="K231" i="184" s="1"/>
  <c r="H27" i="184"/>
  <c r="I27" i="184" s="1"/>
  <c r="K27" i="184" s="1"/>
  <c r="H226" i="174"/>
  <c r="HQ422" i="59" s="1"/>
  <c r="H68" i="184"/>
  <c r="I68" i="184" s="1"/>
  <c r="K68" i="184" s="1"/>
  <c r="H76" i="184"/>
  <c r="I76" i="184" s="1"/>
  <c r="K76" i="184" s="1"/>
  <c r="H124" i="174"/>
  <c r="DS422" i="59" s="1"/>
  <c r="H101" i="184"/>
  <c r="I101" i="184" s="1"/>
  <c r="K101" i="184" s="1"/>
  <c r="H133" i="184"/>
  <c r="I133" i="184" s="1"/>
  <c r="K133" i="184" s="1"/>
  <c r="H135" i="184"/>
  <c r="I135" i="184" s="1"/>
  <c r="K135" i="184" s="1"/>
  <c r="H270" i="184"/>
  <c r="I270" i="184" s="1"/>
  <c r="K270" i="184" s="1"/>
  <c r="H247" i="174"/>
  <c r="IL422" i="59" s="1"/>
  <c r="H120" i="174"/>
  <c r="DO422" i="59" s="1"/>
  <c r="H278" i="184"/>
  <c r="I278" i="184" s="1"/>
  <c r="K278" i="184" s="1"/>
  <c r="H290" i="174"/>
  <c r="KC422" i="59" s="1"/>
  <c r="H266" i="184"/>
  <c r="I266" i="184" s="1"/>
  <c r="K266" i="184" s="1"/>
  <c r="H197" i="184"/>
  <c r="I197" i="184" s="1"/>
  <c r="K197" i="184" s="1"/>
  <c r="H161" i="184"/>
  <c r="I161" i="184" s="1"/>
  <c r="K161" i="184" s="1"/>
  <c r="H165" i="184"/>
  <c r="I165" i="184" s="1"/>
  <c r="K165" i="184" s="1"/>
  <c r="H104" i="184"/>
  <c r="I104" i="184" s="1"/>
  <c r="K104" i="184" s="1"/>
  <c r="H101" i="174"/>
  <c r="CV422" i="59" s="1"/>
  <c r="H213" i="184"/>
  <c r="I213" i="184" s="1"/>
  <c r="K213" i="184" s="1"/>
  <c r="H77" i="184"/>
  <c r="I77" i="184" s="1"/>
  <c r="K77" i="184" s="1"/>
  <c r="H243" i="184"/>
  <c r="I243" i="184" s="1"/>
  <c r="K243" i="184" s="1"/>
  <c r="H286" i="174"/>
  <c r="JY422" i="59" s="1"/>
  <c r="H164" i="184"/>
  <c r="I164" i="184" s="1"/>
  <c r="K164" i="184" s="1"/>
  <c r="H18" i="184"/>
  <c r="I18" i="184" s="1"/>
  <c r="K18" i="184" s="1"/>
  <c r="H67" i="174"/>
  <c r="BN422" i="59" s="1"/>
  <c r="H207" i="184"/>
  <c r="I207" i="184" s="1"/>
  <c r="K207" i="184" s="1"/>
  <c r="H113" i="174"/>
  <c r="DH422" i="59" s="1"/>
  <c r="H278" i="174"/>
  <c r="JQ422" i="59" s="1"/>
  <c r="H198" i="174"/>
  <c r="GO422" i="59" s="1"/>
  <c r="H47" i="174"/>
  <c r="AT422" i="59" s="1"/>
  <c r="H77" i="174"/>
  <c r="BX422" i="59" s="1"/>
  <c r="H182" i="184"/>
  <c r="I182" i="184" s="1"/>
  <c r="K182" i="184" s="1"/>
  <c r="H56" i="174"/>
  <c r="BC422" i="59" s="1"/>
  <c r="H11" i="184"/>
  <c r="I11" i="184" s="1"/>
  <c r="K11" i="184" s="1"/>
  <c r="H166" i="174"/>
  <c r="FI422" i="59" s="1"/>
  <c r="H131" i="184"/>
  <c r="I131" i="184" s="1"/>
  <c r="K131" i="184" s="1"/>
  <c r="H243" i="174"/>
  <c r="IH422" i="59" s="1"/>
  <c r="H211" i="174"/>
  <c r="HB422" i="59" s="1"/>
  <c r="H147" i="184"/>
  <c r="I147" i="184" s="1"/>
  <c r="K147" i="184" s="1"/>
  <c r="H57" i="184"/>
  <c r="I57" i="184" s="1"/>
  <c r="K57" i="184" s="1"/>
  <c r="H217" i="184"/>
  <c r="I217" i="184" s="1"/>
  <c r="K217" i="184" s="1"/>
  <c r="H133" i="174"/>
  <c r="EB422" i="59" s="1"/>
  <c r="H216" i="184"/>
  <c r="I216" i="184" s="1"/>
  <c r="K216" i="184" s="1"/>
  <c r="H302" i="174"/>
  <c r="KO422" i="59" s="1"/>
  <c r="H185" i="184"/>
  <c r="I185" i="184" s="1"/>
  <c r="K185" i="184" s="1"/>
  <c r="H10" i="184"/>
  <c r="I10" i="184" s="1"/>
  <c r="K10" i="184" s="1"/>
  <c r="H304" i="174"/>
  <c r="KQ422" i="59" s="1"/>
  <c r="H288" i="184"/>
  <c r="I288" i="184" s="1"/>
  <c r="K288" i="184" s="1"/>
  <c r="H138" i="174"/>
  <c r="EG422" i="59" s="1"/>
  <c r="H118" i="174"/>
  <c r="DM422" i="59" s="1"/>
  <c r="H232" i="184"/>
  <c r="I232" i="184" s="1"/>
  <c r="K232" i="184" s="1"/>
  <c r="H236" i="184"/>
  <c r="I236" i="184" s="1"/>
  <c r="K236" i="184" s="1"/>
  <c r="H13" i="184"/>
  <c r="I13" i="184" s="1"/>
  <c r="K13" i="184" s="1"/>
  <c r="H160" i="184"/>
  <c r="I160" i="184" s="1"/>
  <c r="K160" i="184" s="1"/>
  <c r="H270" i="174"/>
  <c r="JI422" i="59" s="1"/>
  <c r="H242" i="184"/>
  <c r="I242" i="184" s="1"/>
  <c r="K242" i="184" s="1"/>
  <c r="H8" i="184"/>
  <c r="I8" i="184" s="1"/>
  <c r="K8" i="184" s="1"/>
  <c r="H210" i="174"/>
  <c r="HA422" i="59" s="1"/>
  <c r="H52" i="174"/>
  <c r="AY422" i="59" s="1"/>
  <c r="H221" i="184"/>
  <c r="I221" i="184" s="1"/>
  <c r="K221" i="184" s="1"/>
  <c r="H112" i="174"/>
  <c r="DG422" i="59" s="1"/>
  <c r="H144" i="174"/>
  <c r="EM422" i="59" s="1"/>
  <c r="H294" i="184"/>
  <c r="I294" i="184" s="1"/>
  <c r="K294" i="184" s="1"/>
  <c r="H186" i="184"/>
  <c r="I186" i="184" s="1"/>
  <c r="K186" i="184" s="1"/>
  <c r="H46" i="174"/>
  <c r="AS422" i="59" s="1"/>
  <c r="H257" i="174"/>
  <c r="IV422" i="59" s="1"/>
  <c r="H256" i="174"/>
  <c r="IU422" i="59" s="1"/>
  <c r="H122" i="184"/>
  <c r="I122" i="184" s="1"/>
  <c r="K122" i="184" s="1"/>
  <c r="H284" i="174"/>
  <c r="JW422" i="59" s="1"/>
  <c r="H60" i="174"/>
  <c r="BG422" i="59" s="1"/>
  <c r="H259" i="184"/>
  <c r="I259" i="184" s="1"/>
  <c r="K259" i="184" s="1"/>
  <c r="H40" i="184"/>
  <c r="I40" i="184" s="1"/>
  <c r="K40" i="184" s="1"/>
  <c r="H136" i="184"/>
  <c r="I136" i="184" s="1"/>
  <c r="K136" i="184" s="1"/>
  <c r="H271" i="184"/>
  <c r="I271" i="184" s="1"/>
  <c r="K271" i="184" s="1"/>
  <c r="H9" i="174"/>
  <c r="H422" i="59" s="1"/>
  <c r="H115" i="174"/>
  <c r="DJ422" i="59" s="1"/>
  <c r="H38" i="184"/>
  <c r="I38" i="184" s="1"/>
  <c r="K38" i="184" s="1"/>
  <c r="H231" i="174"/>
  <c r="HV422" i="59" s="1"/>
  <c r="H128" i="184"/>
  <c r="I128" i="184" s="1"/>
  <c r="K128" i="184" s="1"/>
  <c r="H183" i="184"/>
  <c r="I183" i="184" s="1"/>
  <c r="K183" i="184" s="1"/>
  <c r="H197" i="174"/>
  <c r="GN422" i="59" s="1"/>
  <c r="H192" i="184"/>
  <c r="I192" i="184" s="1"/>
  <c r="K192" i="184" s="1"/>
  <c r="H26" i="174"/>
  <c r="Y422" i="59" s="1"/>
  <c r="H254" i="174"/>
  <c r="IS422" i="59" s="1"/>
  <c r="H200" i="174"/>
  <c r="GQ422" i="59" s="1"/>
  <c r="H99" i="174"/>
  <c r="CT422" i="59" s="1"/>
  <c r="H51" i="174"/>
  <c r="AX422" i="59" s="1"/>
  <c r="H42" i="174"/>
  <c r="AO422" i="59" s="1"/>
  <c r="H290" i="184"/>
  <c r="I290" i="184" s="1"/>
  <c r="K290" i="184" s="1"/>
  <c r="H68" i="174"/>
  <c r="BO422" i="59" s="1"/>
  <c r="H19" i="174"/>
  <c r="R422" i="59" s="1"/>
  <c r="H47" i="184"/>
  <c r="I47" i="184" s="1"/>
  <c r="K47" i="184" s="1"/>
  <c r="H14" i="174"/>
  <c r="M422" i="59" s="1"/>
  <c r="H160" i="174"/>
  <c r="FC422" i="59" s="1"/>
  <c r="H255" i="184"/>
  <c r="I255" i="184" s="1"/>
  <c r="K255" i="184" s="1"/>
  <c r="H299" i="174"/>
  <c r="KL422" i="59" s="1"/>
  <c r="H265" i="184"/>
  <c r="I265" i="184" s="1"/>
  <c r="K265" i="184" s="1"/>
  <c r="H302" i="184"/>
  <c r="I302" i="184" s="1"/>
  <c r="K302" i="184" s="1"/>
  <c r="H222" i="174"/>
  <c r="HM422" i="59" s="1"/>
  <c r="H154" i="174"/>
  <c r="EW422" i="59" s="1"/>
  <c r="H37" i="174"/>
  <c r="AJ422" i="59" s="1"/>
  <c r="H250" i="174"/>
  <c r="IO422" i="59" s="1"/>
  <c r="H149" i="174"/>
  <c r="ER422" i="59" s="1"/>
  <c r="H150" i="174"/>
  <c r="ES422" i="59" s="1"/>
  <c r="H202" i="174"/>
  <c r="GS422" i="59" s="1"/>
  <c r="H247" i="184"/>
  <c r="I247" i="184" s="1"/>
  <c r="K247" i="184" s="1"/>
  <c r="H156" i="184"/>
  <c r="I156" i="184" s="1"/>
  <c r="K156" i="184" s="1"/>
  <c r="H275" i="184"/>
  <c r="I275" i="184" s="1"/>
  <c r="K275" i="184" s="1"/>
  <c r="H62" i="174"/>
  <c r="BI422" i="59" s="1"/>
  <c r="H238" i="184"/>
  <c r="I238" i="184" s="1"/>
  <c r="K238" i="184" s="1"/>
  <c r="H20" i="174"/>
  <c r="S422" i="59" s="1"/>
  <c r="H193" i="174"/>
  <c r="GJ422" i="59" s="1"/>
  <c r="H152" i="184"/>
  <c r="I152" i="184" s="1"/>
  <c r="K152" i="184" s="1"/>
  <c r="H106" i="184"/>
  <c r="I106" i="184" s="1"/>
  <c r="K106" i="184" s="1"/>
  <c r="H176" i="174"/>
  <c r="FS422" i="59" s="1"/>
  <c r="H129" i="174"/>
  <c r="DX422" i="59" s="1"/>
  <c r="H223" i="174"/>
  <c r="HN422" i="59" s="1"/>
  <c r="H206" i="174"/>
  <c r="GW422" i="59" s="1"/>
  <c r="H255" i="174"/>
  <c r="IT422" i="59" s="1"/>
  <c r="H43" i="174"/>
  <c r="AP422" i="59" s="1"/>
  <c r="H250" i="184"/>
  <c r="I250" i="184" s="1"/>
  <c r="K250" i="184" s="1"/>
  <c r="H149" i="184"/>
  <c r="I149" i="184" s="1"/>
  <c r="K149" i="184" s="1"/>
  <c r="H123" i="174"/>
  <c r="DR422" i="59" s="1"/>
  <c r="H171" i="174"/>
  <c r="FN422" i="59" s="1"/>
  <c r="H207" i="174"/>
  <c r="GX422" i="59" s="1"/>
  <c r="H128" i="174"/>
  <c r="DW422" i="59" s="1"/>
  <c r="H186" i="174"/>
  <c r="GC422" i="59" s="1"/>
  <c r="H72" i="184"/>
  <c r="I72" i="184" s="1"/>
  <c r="K72" i="184" s="1"/>
  <c r="H55" i="174"/>
  <c r="BB422" i="59" s="1"/>
  <c r="H115" i="184"/>
  <c r="I115" i="184" s="1"/>
  <c r="K115" i="184" s="1"/>
  <c r="H165" i="174"/>
  <c r="FH422" i="59" s="1"/>
  <c r="H256" i="184"/>
  <c r="I256" i="184" s="1"/>
  <c r="K256" i="184" s="1"/>
  <c r="H123" i="184"/>
  <c r="I123" i="184" s="1"/>
  <c r="K123" i="184" s="1"/>
  <c r="H280" i="174"/>
  <c r="JS422" i="59" s="1"/>
  <c r="H9" i="184"/>
  <c r="I9" i="184" s="1"/>
  <c r="K9" i="184" s="1"/>
  <c r="H146" i="184"/>
  <c r="I146" i="184" s="1"/>
  <c r="K146" i="184" s="1"/>
  <c r="H283" i="184"/>
  <c r="I283" i="184" s="1"/>
  <c r="K283" i="184" s="1"/>
  <c r="H76" i="174"/>
  <c r="BW422" i="59" s="1"/>
  <c r="H224" i="184"/>
  <c r="I224" i="184" s="1"/>
  <c r="K224" i="184" s="1"/>
  <c r="H201" i="184"/>
  <c r="I201" i="184" s="1"/>
  <c r="K201" i="184" s="1"/>
  <c r="H113" i="184"/>
  <c r="I113" i="184" s="1"/>
  <c r="K113" i="184" s="1"/>
  <c r="H55" i="184"/>
  <c r="I55" i="184" s="1"/>
  <c r="K55" i="184" s="1"/>
  <c r="H46" i="184"/>
  <c r="I46" i="184" s="1"/>
  <c r="K46" i="184" s="1"/>
  <c r="H25" i="174"/>
  <c r="X422" i="59" s="1"/>
  <c r="H222" i="184"/>
  <c r="I222" i="184" s="1"/>
  <c r="K222" i="184" s="1"/>
  <c r="H131" i="174"/>
  <c r="DZ422" i="59" s="1"/>
  <c r="H245" i="174"/>
  <c r="IJ422" i="59" s="1"/>
  <c r="H259" i="174"/>
  <c r="IX422" i="59" s="1"/>
  <c r="H181" i="174"/>
  <c r="FX422" i="59" s="1"/>
  <c r="H103" i="174"/>
  <c r="CX422" i="59" s="1"/>
  <c r="H161" i="174"/>
  <c r="FD422" i="59" s="1"/>
  <c r="H169" i="184"/>
  <c r="I169" i="184" s="1"/>
  <c r="K169" i="184" s="1"/>
  <c r="H217" i="174"/>
  <c r="HH422" i="59" s="1"/>
  <c r="H62" i="184"/>
  <c r="I62" i="184" s="1"/>
  <c r="K62" i="184" s="1"/>
  <c r="H279" i="174"/>
  <c r="JR422" i="59" s="1"/>
  <c r="H175" i="184"/>
  <c r="I175" i="184" s="1"/>
  <c r="K175" i="184" s="1"/>
  <c r="H102" i="184"/>
  <c r="I102" i="184" s="1"/>
  <c r="K102" i="184" s="1"/>
  <c r="H192" i="174"/>
  <c r="GI422" i="59" s="1"/>
  <c r="H176" i="184"/>
  <c r="I176" i="184" s="1"/>
  <c r="K176" i="184" s="1"/>
  <c r="H229" i="174"/>
  <c r="HT422" i="59" s="1"/>
  <c r="H274" i="184"/>
  <c r="I274" i="184" s="1"/>
  <c r="K274" i="184" s="1"/>
  <c r="H122" i="174"/>
  <c r="DQ422" i="59" s="1"/>
  <c r="H206" i="184"/>
  <c r="I206" i="184" s="1"/>
  <c r="K206" i="184" s="1"/>
  <c r="H61" i="174"/>
  <c r="BH422" i="59" s="1"/>
  <c r="H252" i="174"/>
  <c r="IQ422" i="59" s="1"/>
  <c r="H246" i="174"/>
  <c r="IK422" i="59" s="1"/>
  <c r="H233" i="184"/>
  <c r="I233" i="184" s="1"/>
  <c r="K233" i="184" s="1"/>
  <c r="H74" i="174"/>
  <c r="BU422" i="59" s="1"/>
  <c r="H24" i="184"/>
  <c r="I24" i="184" s="1"/>
  <c r="K24" i="184" s="1"/>
  <c r="H43" i="184"/>
  <c r="I43" i="184" s="1"/>
  <c r="K43" i="184" s="1"/>
  <c r="H119" i="184"/>
  <c r="I119" i="184" s="1"/>
  <c r="K119" i="184" s="1"/>
  <c r="H114" i="174"/>
  <c r="DI422" i="59" s="1"/>
  <c r="H288" i="174"/>
  <c r="KA422" i="59" s="1"/>
  <c r="H183" i="174"/>
  <c r="FZ422" i="59" s="1"/>
  <c r="H216" i="174"/>
  <c r="HG422" i="59" s="1"/>
  <c r="H297" i="184"/>
  <c r="I297" i="184" s="1"/>
  <c r="K297" i="184" s="1"/>
  <c r="H215" i="174"/>
  <c r="HF422" i="59" s="1"/>
  <c r="H102" i="174"/>
  <c r="CW422" i="59" s="1"/>
  <c r="H241" i="174"/>
  <c r="IF422" i="59" s="1"/>
  <c r="H266" i="174"/>
  <c r="JE422" i="59" s="1"/>
  <c r="H201" i="174"/>
  <c r="GR422" i="59" s="1"/>
  <c r="H223" i="184"/>
  <c r="I223" i="184" s="1"/>
  <c r="K223" i="184" s="1"/>
  <c r="H140" i="174"/>
  <c r="EI422" i="59" s="1"/>
  <c r="H167" i="184"/>
  <c r="I167" i="184" s="1"/>
  <c r="K167" i="184" s="1"/>
  <c r="H295" i="184"/>
  <c r="I295" i="184" s="1"/>
  <c r="K295" i="184" s="1"/>
  <c r="H135" i="174"/>
  <c r="ED422" i="59" s="1"/>
  <c r="H180" i="174"/>
  <c r="FW422" i="59" s="1"/>
  <c r="H34" i="184"/>
  <c r="I34" i="184" s="1"/>
  <c r="K34" i="184" s="1"/>
  <c r="H208" i="174"/>
  <c r="GY422" i="59" s="1"/>
  <c r="H275" i="174"/>
  <c r="JN422" i="59" s="1"/>
  <c r="H34" i="174"/>
  <c r="AG422" i="59" s="1"/>
  <c r="H279" i="184"/>
  <c r="I279" i="184" s="1"/>
  <c r="K279" i="184" s="1"/>
  <c r="H261" i="174"/>
  <c r="IZ422" i="59" s="1"/>
  <c r="H19" i="184"/>
  <c r="I19" i="184" s="1"/>
  <c r="K19" i="184" s="1"/>
  <c r="H152" i="174"/>
  <c r="EU422" i="59" s="1"/>
  <c r="H13" i="174"/>
  <c r="L422" i="59" s="1"/>
  <c r="H181" i="184"/>
  <c r="I181" i="184" s="1"/>
  <c r="K181" i="184" s="1"/>
  <c r="H35" i="174"/>
  <c r="AH422" i="59" s="1"/>
  <c r="H139" i="174"/>
  <c r="EH422" i="59" s="1"/>
  <c r="H196" i="174"/>
  <c r="GM422" i="59" s="1"/>
  <c r="H112" i="184"/>
  <c r="I112" i="184" s="1"/>
  <c r="K112" i="184" s="1"/>
  <c r="H108" i="174"/>
  <c r="DC422" i="59" s="1"/>
  <c r="H271" i="174"/>
  <c r="JJ422" i="59" s="1"/>
  <c r="H196" i="184"/>
  <c r="I196" i="184" s="1"/>
  <c r="K196" i="184" s="1"/>
  <c r="H151" i="174"/>
  <c r="ET422" i="59" s="1"/>
  <c r="H215" i="184"/>
  <c r="I215" i="184" s="1"/>
  <c r="K215" i="184" s="1"/>
  <c r="H73" i="174"/>
  <c r="BT422" i="59" s="1"/>
  <c r="H294" i="174"/>
  <c r="KG422" i="59" s="1"/>
  <c r="H191" i="174"/>
  <c r="GH422" i="59" s="1"/>
  <c r="H104" i="174"/>
  <c r="CY422" i="59" s="1"/>
  <c r="H38" i="174"/>
  <c r="AK422" i="59" s="1"/>
  <c r="H228" i="174"/>
  <c r="HS422" i="59" s="1"/>
  <c r="H295" i="174"/>
  <c r="KH422" i="59" s="1"/>
  <c r="H72" i="174"/>
  <c r="BS422" i="59" s="1"/>
  <c r="H227" i="184"/>
  <c r="I227" i="184" s="1"/>
  <c r="K227" i="184" s="1"/>
  <c r="H252" i="184"/>
  <c r="I252" i="184" s="1"/>
  <c r="K252" i="184" s="1"/>
  <c r="H260" i="174"/>
  <c r="IY422" i="59" s="1"/>
  <c r="H228" i="184"/>
  <c r="I228" i="184" s="1"/>
  <c r="K228" i="184" s="1"/>
  <c r="H177" i="174"/>
  <c r="FT422" i="59" s="1"/>
  <c r="H182" i="174"/>
  <c r="FY422" i="59" s="1"/>
  <c r="H281" i="174"/>
  <c r="JT422" i="59" s="1"/>
  <c r="H136" i="174"/>
  <c r="EE422" i="59" s="1"/>
  <c r="H293" i="184"/>
  <c r="I293" i="184" s="1"/>
  <c r="K293" i="184" s="1"/>
  <c r="H97" i="174"/>
  <c r="CR422" i="59" s="1"/>
  <c r="H285" i="174"/>
  <c r="JX422" i="59" s="1"/>
  <c r="H21" i="174"/>
  <c r="T422" i="59" s="1"/>
  <c r="H22" i="174"/>
  <c r="U422" i="59" s="1"/>
  <c r="H265" i="174"/>
  <c r="JD422" i="59" s="1"/>
  <c r="H14" i="184"/>
  <c r="I14" i="184" s="1"/>
  <c r="K14" i="184" s="1"/>
  <c r="H57" i="174"/>
  <c r="BD422" i="59" s="1"/>
  <c r="H175" i="174"/>
  <c r="FR422" i="59" s="1"/>
  <c r="H254" i="184"/>
  <c r="I254" i="184" s="1"/>
  <c r="K254" i="184" s="1"/>
  <c r="H238" i="174"/>
  <c r="IC422" i="59" s="1"/>
  <c r="H281" i="184"/>
  <c r="I281" i="184" s="1"/>
  <c r="K281" i="184" s="1"/>
  <c r="O225" i="59" l="1"/>
  <c r="O132" i="59"/>
  <c r="O303" i="59"/>
  <c r="O148" i="59"/>
  <c r="O241" i="59"/>
  <c r="O163" i="59"/>
  <c r="O116" i="59"/>
  <c r="O318" i="59"/>
  <c r="O334" i="59"/>
  <c r="O405" i="59"/>
  <c r="O257" i="59"/>
  <c r="L497" i="59"/>
  <c r="G117" i="59" s="1"/>
  <c r="P12" i="114" s="1"/>
  <c r="KM497" i="59"/>
  <c r="G404" i="59" s="1"/>
  <c r="P299" i="114" s="1"/>
  <c r="H497" i="59"/>
  <c r="G113" i="59" s="1"/>
  <c r="P8" i="114" s="1"/>
  <c r="N497" i="59"/>
  <c r="G119" i="59" s="1"/>
  <c r="P14" i="114" s="1"/>
  <c r="CU497" i="59"/>
  <c r="G204" i="59" s="1"/>
  <c r="P99" i="114" s="1"/>
  <c r="J497" i="59"/>
  <c r="G115" i="59" s="1"/>
  <c r="P10" i="114" s="1"/>
  <c r="FA497" i="59"/>
  <c r="G262" i="59" s="1"/>
  <c r="P157" i="114" s="1"/>
  <c r="DK497" i="59"/>
  <c r="G220" i="59" s="1"/>
  <c r="P115" i="114" s="1"/>
  <c r="FF497" i="59"/>
  <c r="G267" i="59" s="1"/>
  <c r="P162" i="114" s="1"/>
  <c r="CA497" i="59"/>
  <c r="G184" i="59" s="1"/>
  <c r="P79" i="114" s="1"/>
  <c r="FK497" i="59"/>
  <c r="G272" i="59" s="1"/>
  <c r="P167" i="114" s="1"/>
  <c r="IN497" i="59"/>
  <c r="G353" i="59" s="1"/>
  <c r="P248" i="114" s="1"/>
  <c r="JA497" i="59"/>
  <c r="G366" i="59" s="1"/>
  <c r="P261" i="114" s="1"/>
  <c r="GF497" i="59"/>
  <c r="G293" i="59" s="1"/>
  <c r="P188" i="114" s="1"/>
  <c r="EZ497" i="59"/>
  <c r="G261" i="59" s="1"/>
  <c r="P156" i="114" s="1"/>
  <c r="CZ497" i="59"/>
  <c r="G209" i="59" s="1"/>
  <c r="P104" i="114" s="1"/>
  <c r="IR497" i="59"/>
  <c r="G357" i="59" s="1"/>
  <c r="P252" i="114" s="1"/>
  <c r="GA497" i="59"/>
  <c r="G288" i="59" s="1"/>
  <c r="P183" i="114" s="1"/>
  <c r="ID497" i="59"/>
  <c r="G343" i="59" s="1"/>
  <c r="P238" i="114" s="1"/>
  <c r="DE497" i="59"/>
  <c r="G214" i="59" s="1"/>
  <c r="P109" i="114" s="1"/>
  <c r="JZ497" i="59"/>
  <c r="G391" i="59" s="1"/>
  <c r="P286" i="114" s="1"/>
  <c r="DD497" i="59"/>
  <c r="G213" i="59" s="1"/>
  <c r="P108" i="114" s="1"/>
  <c r="JF497" i="59"/>
  <c r="G371" i="59" s="1"/>
  <c r="P266" i="114" s="1"/>
  <c r="JP497" i="59"/>
  <c r="G381" i="59" s="1"/>
  <c r="P276" i="114" s="1"/>
  <c r="BQ497" i="59"/>
  <c r="G174" i="59" s="1"/>
  <c r="P69" i="114" s="1"/>
  <c r="GT497" i="59"/>
  <c r="G307" i="59" s="1"/>
  <c r="P202" i="114" s="1"/>
  <c r="EQ497" i="59"/>
  <c r="G252" i="59" s="1"/>
  <c r="P147" i="114" s="1"/>
  <c r="FV497" i="59"/>
  <c r="G283" i="59" s="1"/>
  <c r="P178" i="114" s="1"/>
  <c r="KD497" i="59"/>
  <c r="G395" i="59" s="1"/>
  <c r="P290" i="114" s="1"/>
  <c r="JK497" i="59"/>
  <c r="G376" i="59" s="1"/>
  <c r="P271" i="114" s="1"/>
  <c r="IM497" i="59"/>
  <c r="G352" i="59" s="1"/>
  <c r="P247" i="114" s="1"/>
  <c r="IW497" i="59"/>
  <c r="G362" i="59" s="1"/>
  <c r="P257" i="114" s="1"/>
  <c r="BV497" i="59"/>
  <c r="G179" i="59" s="1"/>
  <c r="P74" i="114" s="1"/>
  <c r="HZ497" i="59"/>
  <c r="G339" i="59" s="1"/>
  <c r="P234" i="114" s="1"/>
  <c r="HY497" i="59"/>
  <c r="G338" i="59" s="1"/>
  <c r="P233" i="114" s="1"/>
  <c r="HP497" i="59"/>
  <c r="G329" i="59" s="1"/>
  <c r="P224" i="114" s="1"/>
  <c r="FP497" i="59"/>
  <c r="G277" i="59" s="1"/>
  <c r="P172" i="114" s="1"/>
  <c r="GE497" i="59"/>
  <c r="G292" i="59" s="1"/>
  <c r="P187" i="114" s="1"/>
  <c r="KE497" i="59"/>
  <c r="G396" i="59" s="1"/>
  <c r="P291" i="114" s="1"/>
  <c r="DU497" i="59"/>
  <c r="G230" i="59" s="1"/>
  <c r="P125" i="114" s="1"/>
  <c r="FO497" i="59"/>
  <c r="G276" i="59" s="1"/>
  <c r="P171" i="114" s="1"/>
  <c r="DT497" i="59"/>
  <c r="G229" i="59" s="1"/>
  <c r="P124" i="114" s="1"/>
  <c r="JU497" i="59"/>
  <c r="G386" i="59" s="1"/>
  <c r="P281" i="114" s="1"/>
  <c r="HI497" i="59"/>
  <c r="G322" i="59" s="1"/>
  <c r="P217" i="114" s="1"/>
  <c r="II497" i="59"/>
  <c r="G348" i="59" s="1"/>
  <c r="P243" i="114" s="1"/>
  <c r="JB497" i="59"/>
  <c r="G367" i="59" s="1"/>
  <c r="P262" i="114" s="1"/>
  <c r="EJ497" i="59"/>
  <c r="G245" i="59" s="1"/>
  <c r="P140" i="114" s="1"/>
  <c r="R497" i="59"/>
  <c r="G123" i="59" s="1"/>
  <c r="P18" i="114" s="1"/>
  <c r="M497" i="59"/>
  <c r="G118" i="59" s="1"/>
  <c r="P13" i="114" s="1"/>
  <c r="I497" i="59"/>
  <c r="G114" i="59" s="1"/>
  <c r="P9" i="114" s="1"/>
  <c r="G497" i="59"/>
  <c r="G112" i="59" s="1"/>
  <c r="P7" i="114" s="1"/>
  <c r="GN497" i="59"/>
  <c r="G301" i="59" s="1"/>
  <c r="P196" i="114" s="1"/>
  <c r="EW497" i="59"/>
  <c r="G258" i="59" s="1"/>
  <c r="P153" i="114" s="1"/>
  <c r="BY497" i="59"/>
  <c r="G182" i="59" s="1"/>
  <c r="P77" i="114" s="1"/>
  <c r="O118" i="59" l="1"/>
  <c r="AC118" i="59" s="1"/>
  <c r="O229" i="59"/>
  <c r="AC229" i="59" s="1"/>
  <c r="O112" i="59"/>
  <c r="AC112" i="59" s="1"/>
  <c r="O396" i="59"/>
  <c r="AC396" i="59" s="1"/>
  <c r="O252" i="59"/>
  <c r="AC252" i="59" s="1"/>
  <c r="O261" i="59"/>
  <c r="AC261" i="59" s="1"/>
  <c r="O114" i="59"/>
  <c r="O322" i="59"/>
  <c r="AC322" i="59" s="1"/>
  <c r="O292" i="59"/>
  <c r="AC292" i="59" s="1"/>
  <c r="O362" i="59"/>
  <c r="AC362" i="59" s="1"/>
  <c r="O307" i="59"/>
  <c r="AC307" i="59" s="1"/>
  <c r="O214" i="59"/>
  <c r="AC214" i="59" s="1"/>
  <c r="O293" i="59"/>
  <c r="AC293" i="59" s="1"/>
  <c r="O220" i="59"/>
  <c r="AC220" i="59" s="1"/>
  <c r="O404" i="59"/>
  <c r="O352" i="59"/>
  <c r="AC352" i="59" s="1"/>
  <c r="O174" i="59"/>
  <c r="AC174" i="59" s="1"/>
  <c r="O343" i="59"/>
  <c r="AC343" i="59" s="1"/>
  <c r="O366" i="59"/>
  <c r="AC366" i="59" s="1"/>
  <c r="O262" i="59"/>
  <c r="AC262" i="59" s="1"/>
  <c r="O117" i="59"/>
  <c r="AC117" i="59" s="1"/>
  <c r="O182" i="59"/>
  <c r="O329" i="59"/>
  <c r="AC329" i="59" s="1"/>
  <c r="O376" i="59"/>
  <c r="AC376" i="59" s="1"/>
  <c r="O381" i="59"/>
  <c r="AC381" i="59" s="1"/>
  <c r="O288" i="59"/>
  <c r="AC288" i="59" s="1"/>
  <c r="O353" i="59"/>
  <c r="AC353" i="59" s="1"/>
  <c r="O115" i="59"/>
  <c r="O277" i="59"/>
  <c r="AC277" i="59" s="1"/>
  <c r="O245" i="59"/>
  <c r="AC245" i="59" s="1"/>
  <c r="O338" i="59"/>
  <c r="AC338" i="59" s="1"/>
  <c r="O371" i="59"/>
  <c r="AC371" i="59" s="1"/>
  <c r="O357" i="59"/>
  <c r="AC357" i="59" s="1"/>
  <c r="O272" i="59"/>
  <c r="AC272" i="59" s="1"/>
  <c r="O204" i="59"/>
  <c r="AC204" i="59" s="1"/>
  <c r="O386" i="59"/>
  <c r="AC386" i="59" s="1"/>
  <c r="O258" i="59"/>
  <c r="AC258" i="59" s="1"/>
  <c r="O276" i="59"/>
  <c r="AC276" i="59" s="1"/>
  <c r="O395" i="59"/>
  <c r="AC395" i="59" s="1"/>
  <c r="O301" i="59"/>
  <c r="AC301" i="59" s="1"/>
  <c r="O367" i="59"/>
  <c r="AC367" i="59" s="1"/>
  <c r="O230" i="59"/>
  <c r="AC230" i="59" s="1"/>
  <c r="O339" i="59"/>
  <c r="AC339" i="59" s="1"/>
  <c r="O283" i="59"/>
  <c r="AC283" i="59" s="1"/>
  <c r="O213" i="59"/>
  <c r="AC213" i="59" s="1"/>
  <c r="O209" i="59"/>
  <c r="AC209" i="59" s="1"/>
  <c r="O184" i="59"/>
  <c r="AC184" i="59" s="1"/>
  <c r="O119" i="59"/>
  <c r="AC119" i="59" s="1"/>
  <c r="O123" i="59"/>
  <c r="AC123" i="59" s="1"/>
  <c r="O348" i="59"/>
  <c r="AC348" i="59" s="1"/>
  <c r="O179" i="59"/>
  <c r="AC179" i="59" s="1"/>
  <c r="O391" i="59"/>
  <c r="AC391" i="59" s="1"/>
  <c r="O267" i="59"/>
  <c r="AC267" i="59" s="1"/>
  <c r="O113" i="59"/>
  <c r="AC113" i="59" s="1"/>
  <c r="CQ497" i="59"/>
  <c r="G200" i="59" s="1"/>
  <c r="P95" i="114" s="1"/>
  <c r="JJ497" i="59"/>
  <c r="G375" i="59" s="1"/>
  <c r="P270" i="114" s="1"/>
  <c r="BH497" i="59"/>
  <c r="G165" i="59" s="1"/>
  <c r="P60" i="114" s="1"/>
  <c r="KJ497" i="59"/>
  <c r="G401" i="59" s="1"/>
  <c r="P296" i="114" s="1"/>
  <c r="FB497" i="59"/>
  <c r="G263" i="59" s="1"/>
  <c r="P158" i="114" s="1"/>
  <c r="HB497" i="59"/>
  <c r="G315" i="59" s="1"/>
  <c r="P210" i="114" s="1"/>
  <c r="IE497" i="59"/>
  <c r="G344" i="59" s="1"/>
  <c r="P239" i="114" s="1"/>
  <c r="BS497" i="59"/>
  <c r="G176" i="59" s="1"/>
  <c r="P71" i="114" s="1"/>
  <c r="KQ497" i="59"/>
  <c r="G408" i="59" s="1"/>
  <c r="P303" i="114" s="1"/>
  <c r="BL497" i="59"/>
  <c r="G169" i="59" s="1"/>
  <c r="P64" i="114" s="1"/>
  <c r="FX497" i="59"/>
  <c r="G285" i="59" s="1"/>
  <c r="P180" i="114" s="1"/>
  <c r="HS497" i="59"/>
  <c r="G332" i="59" s="1"/>
  <c r="P227" i="114" s="1"/>
  <c r="AH497" i="59"/>
  <c r="G139" i="59" s="1"/>
  <c r="P34" i="114" s="1"/>
  <c r="FL497" i="59"/>
  <c r="G273" i="59" s="1"/>
  <c r="P168" i="114" s="1"/>
  <c r="JN497" i="59"/>
  <c r="G379" i="59" s="1"/>
  <c r="P274" i="114" s="1"/>
  <c r="HA497" i="59"/>
  <c r="G314" i="59" s="1"/>
  <c r="P209" i="114" s="1"/>
  <c r="KO497" i="59"/>
  <c r="G406" i="59" s="1"/>
  <c r="P301" i="114" s="1"/>
  <c r="IJ497" i="59"/>
  <c r="G349" i="59" s="1"/>
  <c r="P244" i="114" s="1"/>
  <c r="GO497" i="59"/>
  <c r="G302" i="59" s="1"/>
  <c r="P197" i="114" s="1"/>
  <c r="FG497" i="59"/>
  <c r="G268" i="59" s="1"/>
  <c r="P163" i="114" s="1"/>
  <c r="FJ497" i="59"/>
  <c r="G271" i="59" s="1"/>
  <c r="P166" i="114" s="1"/>
  <c r="DL497" i="59"/>
  <c r="G221" i="59" s="1"/>
  <c r="P116" i="114" s="1"/>
  <c r="GM497" i="59"/>
  <c r="G300" i="59" s="1"/>
  <c r="P195" i="114" s="1"/>
  <c r="HX497" i="59"/>
  <c r="G337" i="59" s="1"/>
  <c r="P232" i="114" s="1"/>
  <c r="HT497" i="59"/>
  <c r="G333" i="59" s="1"/>
  <c r="P228" i="114" s="1"/>
  <c r="IF497" i="59"/>
  <c r="G345" i="59" s="1"/>
  <c r="P240" i="114" s="1"/>
  <c r="CW497" i="59"/>
  <c r="G206" i="59" s="1"/>
  <c r="P101" i="114" s="1"/>
  <c r="CY497" i="59"/>
  <c r="G208" i="59" s="1"/>
  <c r="P103" i="114" s="1"/>
  <c r="JG497" i="59"/>
  <c r="G372" i="59" s="1"/>
  <c r="P267" i="114" s="1"/>
  <c r="AW497" i="59"/>
  <c r="G154" i="59" s="1"/>
  <c r="P49" i="114" s="1"/>
  <c r="BB497" i="59"/>
  <c r="G159" i="59" s="1"/>
  <c r="P54" i="114" s="1"/>
  <c r="IU497" i="59"/>
  <c r="G360" i="59" s="1"/>
  <c r="P255" i="114" s="1"/>
  <c r="DC497" i="59"/>
  <c r="G212" i="59" s="1"/>
  <c r="P107" i="114" s="1"/>
  <c r="AO497" i="59"/>
  <c r="G146" i="59" s="1"/>
  <c r="P41" i="114" s="1"/>
  <c r="HG497" i="59"/>
  <c r="G320" i="59" s="1"/>
  <c r="P215" i="114" s="1"/>
  <c r="EY497" i="59"/>
  <c r="G260" i="59" s="1"/>
  <c r="P155" i="114" s="1"/>
  <c r="X497" i="59"/>
  <c r="G129" i="59" s="1"/>
  <c r="P24" i="114" s="1"/>
  <c r="KL497" i="59"/>
  <c r="G403" i="59" s="1"/>
  <c r="P298" i="114" s="1"/>
  <c r="IG497" i="59"/>
  <c r="G346" i="59" s="1"/>
  <c r="P241" i="114" s="1"/>
  <c r="CV497" i="59"/>
  <c r="G205" i="59" s="1"/>
  <c r="P100" i="114" s="1"/>
  <c r="BT497" i="59"/>
  <c r="G177" i="59" s="1"/>
  <c r="P72" i="114" s="1"/>
  <c r="HH497" i="59"/>
  <c r="G321" i="59" s="1"/>
  <c r="P216" i="114" s="1"/>
  <c r="HQ497" i="59"/>
  <c r="G330" i="59" s="1"/>
  <c r="P225" i="114" s="1"/>
  <c r="EH497" i="59"/>
  <c r="G243" i="59" s="1"/>
  <c r="P138" i="114" s="1"/>
  <c r="EU497" i="59"/>
  <c r="G256" i="59" s="1"/>
  <c r="P151" i="114" s="1"/>
  <c r="EB497" i="59"/>
  <c r="G237" i="59" s="1"/>
  <c r="P132" i="114" s="1"/>
  <c r="GR497" i="59"/>
  <c r="G305" i="59" s="1"/>
  <c r="P200" i="114" s="1"/>
  <c r="DS497" i="59"/>
  <c r="G228" i="59" s="1"/>
  <c r="P123" i="114" s="1"/>
  <c r="AT497" i="59"/>
  <c r="G151" i="59" s="1"/>
  <c r="P46" i="114" s="1"/>
  <c r="DW497" i="59"/>
  <c r="G232" i="59" s="1"/>
  <c r="P127" i="114" s="1"/>
  <c r="FN497" i="59"/>
  <c r="G275" i="59" s="1"/>
  <c r="P170" i="114" s="1"/>
  <c r="IL497" i="59"/>
  <c r="G351" i="59" s="1"/>
  <c r="P246" i="114" s="1"/>
  <c r="JX497" i="59"/>
  <c r="G389" i="59" s="1"/>
  <c r="P284" i="114" s="1"/>
  <c r="FH497" i="59"/>
  <c r="G269" i="59" s="1"/>
  <c r="P164" i="114" s="1"/>
  <c r="GS497" i="59"/>
  <c r="G306" i="59" s="1"/>
  <c r="P201" i="114" s="1"/>
  <c r="IS497" i="59"/>
  <c r="G358" i="59" s="1"/>
  <c r="P253" i="114" s="1"/>
  <c r="DR497" i="59"/>
  <c r="G227" i="59" s="1"/>
  <c r="P122" i="114" s="1"/>
  <c r="AG497" i="59"/>
  <c r="G138" i="59" s="1"/>
  <c r="P33" i="114" s="1"/>
  <c r="EE497" i="59"/>
  <c r="G240" i="59" s="1"/>
  <c r="P135" i="114" s="1"/>
  <c r="AP497" i="59"/>
  <c r="G147" i="59" s="1"/>
  <c r="P42" i="114" s="1"/>
  <c r="HF497" i="59"/>
  <c r="G319" i="59" s="1"/>
  <c r="P214" i="114" s="1"/>
  <c r="IT497" i="59"/>
  <c r="G359" i="59" s="1"/>
  <c r="P254" i="114" s="1"/>
  <c r="Y497" i="59"/>
  <c r="G130" i="59" s="1"/>
  <c r="P25" i="114" s="1"/>
  <c r="ED497" i="59"/>
  <c r="G239" i="59" s="1"/>
  <c r="P134" i="114" s="1"/>
  <c r="BD497" i="59"/>
  <c r="G161" i="59" s="1"/>
  <c r="P56" i="114" s="1"/>
  <c r="ET497" i="59"/>
  <c r="G255" i="59" s="1"/>
  <c r="P150" i="114" s="1"/>
  <c r="EI497" i="59"/>
  <c r="G244" i="59" s="1"/>
  <c r="P139" i="114" s="1"/>
  <c r="AR497" i="59"/>
  <c r="G149" i="59" s="1"/>
  <c r="P44" i="114" s="1"/>
  <c r="JI497" i="59"/>
  <c r="G374" i="59" s="1"/>
  <c r="P269" i="114" s="1"/>
  <c r="IH497" i="59"/>
  <c r="G347" i="59" s="1"/>
  <c r="P242" i="114" s="1"/>
  <c r="ER497" i="59"/>
  <c r="G253" i="59" s="1"/>
  <c r="P148" i="114" s="1"/>
  <c r="IV497" i="59"/>
  <c r="G361" i="59" s="1"/>
  <c r="P256" i="114" s="1"/>
  <c r="BI497" i="59"/>
  <c r="G166" i="59" s="1"/>
  <c r="P61" i="114" s="1"/>
  <c r="DF497" i="59"/>
  <c r="G215" i="59" s="1"/>
  <c r="P110" i="114" s="1"/>
  <c r="JY497" i="59"/>
  <c r="G390" i="59" s="1"/>
  <c r="P285" i="114" s="1"/>
  <c r="IK497" i="59"/>
  <c r="G350" i="59" s="1"/>
  <c r="P245" i="114" s="1"/>
  <c r="FR497" i="59"/>
  <c r="G279" i="59" s="1"/>
  <c r="P174" i="114" s="1"/>
  <c r="BU497" i="59"/>
  <c r="G178" i="59" s="1"/>
  <c r="P73" i="114" s="1"/>
  <c r="HK497" i="59"/>
  <c r="G324" i="59" s="1"/>
  <c r="P219" i="114" s="1"/>
  <c r="JL497" i="59"/>
  <c r="G377" i="59" s="1"/>
  <c r="P272" i="114" s="1"/>
  <c r="CX497" i="59"/>
  <c r="G207" i="59" s="1"/>
  <c r="P102" i="114" s="1"/>
  <c r="FZ497" i="59"/>
  <c r="G287" i="59" s="1"/>
  <c r="P182" i="114" s="1"/>
  <c r="ES497" i="59"/>
  <c r="G254" i="59" s="1"/>
  <c r="P149" i="114" s="1"/>
  <c r="GC497" i="59"/>
  <c r="G290" i="59" s="1"/>
  <c r="P185" i="114" s="1"/>
  <c r="FI497" i="59"/>
  <c r="G270" i="59" s="1"/>
  <c r="P165" i="114" s="1"/>
  <c r="DO497" i="59"/>
  <c r="G224" i="59" s="1"/>
  <c r="P119" i="114" s="1"/>
  <c r="IZ497" i="59"/>
  <c r="G365" i="59" s="1"/>
  <c r="P260" i="114" s="1"/>
  <c r="W497" i="59"/>
  <c r="G128" i="59" s="1"/>
  <c r="P23" i="114" s="1"/>
  <c r="IY497" i="59"/>
  <c r="G364" i="59" s="1"/>
  <c r="P259" i="114" s="1"/>
  <c r="FW497" i="59"/>
  <c r="G284" i="59" s="1"/>
  <c r="P179" i="114" s="1"/>
  <c r="GD497" i="59"/>
  <c r="G291" i="59" s="1"/>
  <c r="P186" i="114" s="1"/>
  <c r="FY497" i="59"/>
  <c r="G286" i="59" s="1"/>
  <c r="P181" i="114" s="1"/>
  <c r="KC497" i="59"/>
  <c r="G394" i="59" s="1"/>
  <c r="P289" i="114" s="1"/>
  <c r="KP497" i="59"/>
  <c r="G407" i="59" s="1"/>
  <c r="P302" i="114" s="1"/>
  <c r="KB497" i="59"/>
  <c r="G393" i="59" s="1"/>
  <c r="P288" i="114" s="1"/>
  <c r="BX497" i="59"/>
  <c r="G181" i="59" s="1"/>
  <c r="P76" i="114" s="1"/>
  <c r="CB497" i="59"/>
  <c r="G185" i="59" s="1"/>
  <c r="P80" i="114" s="1"/>
  <c r="JV497" i="59"/>
  <c r="G387" i="59" s="1"/>
  <c r="P282" i="114" s="1"/>
  <c r="BR497" i="59"/>
  <c r="G175" i="59" s="1"/>
  <c r="P70" i="114" s="1"/>
  <c r="KA497" i="59"/>
  <c r="G392" i="59" s="1"/>
  <c r="P287" i="114" s="1"/>
  <c r="JM497" i="59"/>
  <c r="G378" i="59" s="1"/>
  <c r="P273" i="114" s="1"/>
  <c r="BW497" i="59"/>
  <c r="G180" i="59" s="1"/>
  <c r="P75" i="114" s="1"/>
  <c r="EX497" i="59"/>
  <c r="G259" i="59" s="1"/>
  <c r="P154" i="114" s="1"/>
  <c r="DA497" i="59"/>
  <c r="G210" i="59" s="1"/>
  <c r="P105" i="114" s="1"/>
  <c r="GV497" i="59"/>
  <c r="G309" i="59" s="1"/>
  <c r="P204" i="114" s="1"/>
  <c r="HV497" i="59"/>
  <c r="G335" i="59" s="1"/>
  <c r="P230" i="114" s="1"/>
  <c r="GQ497" i="59"/>
  <c r="G304" i="59" s="1"/>
  <c r="P199" i="114" s="1"/>
  <c r="GB497" i="59"/>
  <c r="G289" i="59" s="1"/>
  <c r="P184" i="114" s="1"/>
  <c r="JW497" i="59"/>
  <c r="G388" i="59" s="1"/>
  <c r="P283" i="114" s="1"/>
  <c r="GL497" i="59"/>
  <c r="G299" i="59" s="1"/>
  <c r="P194" i="114" s="1"/>
  <c r="FM497" i="59"/>
  <c r="G274" i="59" s="1"/>
  <c r="P169" i="114" s="1"/>
  <c r="JQ497" i="59"/>
  <c r="G382" i="59" s="1"/>
  <c r="P277" i="114" s="1"/>
  <c r="JH497" i="59"/>
  <c r="G373" i="59" s="1"/>
  <c r="P268" i="114" s="1"/>
  <c r="KK497" i="59"/>
  <c r="G402" i="59" s="1"/>
  <c r="P297" i="114" s="1"/>
  <c r="FQ497" i="59"/>
  <c r="G278" i="59" s="1"/>
  <c r="P173" i="114" s="1"/>
  <c r="DB497" i="59"/>
  <c r="G211" i="59" s="1"/>
  <c r="P106" i="114" s="1"/>
  <c r="DN497" i="59"/>
  <c r="G223" i="59" s="1"/>
  <c r="P118" i="114" s="1"/>
  <c r="HW497" i="59"/>
  <c r="G336" i="59" s="1"/>
  <c r="P231" i="114" s="1"/>
  <c r="DG497" i="59"/>
  <c r="G216" i="59" s="1"/>
  <c r="P111" i="114" s="1"/>
  <c r="GG497" i="59"/>
  <c r="G294" i="59" s="1"/>
  <c r="P189" i="114" s="1"/>
  <c r="BM497" i="59"/>
  <c r="G170" i="59" s="1"/>
  <c r="P65" i="114" s="1"/>
  <c r="EG497" i="59"/>
  <c r="G242" i="59" s="1"/>
  <c r="P137" i="114" s="1"/>
  <c r="EM497" i="59"/>
  <c r="G248" i="59" s="1"/>
  <c r="P143" i="114" s="1"/>
  <c r="DV497" i="59"/>
  <c r="G231" i="59" s="1"/>
  <c r="P126" i="114" s="1"/>
  <c r="Q497" i="59"/>
  <c r="G122" i="59" s="1"/>
  <c r="P17" i="114" s="1"/>
  <c r="HL497" i="59"/>
  <c r="G325" i="59" s="1"/>
  <c r="P220" i="114" s="1"/>
  <c r="AN497" i="59"/>
  <c r="G145" i="59" s="1"/>
  <c r="P40" i="114" s="1"/>
  <c r="BC497" i="59"/>
  <c r="G160" i="59" s="1"/>
  <c r="P55" i="114" s="1"/>
  <c r="AS497" i="59"/>
  <c r="G150" i="59" s="1"/>
  <c r="P45" i="114" s="1"/>
  <c r="DM497" i="59"/>
  <c r="G222" i="59" s="1"/>
  <c r="P117" i="114" s="1"/>
  <c r="EC497" i="59"/>
  <c r="G238" i="59" s="1"/>
  <c r="P133" i="114" s="1"/>
  <c r="BG497" i="59"/>
  <c r="G164" i="59" s="1"/>
  <c r="P59" i="114" s="1"/>
  <c r="EL497" i="59"/>
  <c r="G247" i="59" s="1"/>
  <c r="P142" i="114" s="1"/>
  <c r="AD497" i="59"/>
  <c r="G135" i="59" s="1"/>
  <c r="P30" i="114" s="1"/>
  <c r="Z497" i="59"/>
  <c r="G131" i="59" s="1"/>
  <c r="P26" i="114" s="1"/>
  <c r="AB497" i="59"/>
  <c r="G133" i="59" s="1"/>
  <c r="P28" i="114" s="1"/>
  <c r="IX497" i="59"/>
  <c r="G363" i="59" s="1"/>
  <c r="P258" i="114" s="1"/>
  <c r="AM497" i="59"/>
  <c r="G144" i="59" s="1"/>
  <c r="P39" i="114" s="1"/>
  <c r="AC497" i="59"/>
  <c r="G134" i="59" s="1"/>
  <c r="P29" i="114" s="1"/>
  <c r="HR497" i="59"/>
  <c r="G331" i="59" s="1"/>
  <c r="P226" i="114" s="1"/>
  <c r="DQ497" i="59"/>
  <c r="G226" i="59" s="1"/>
  <c r="P121" i="114" s="1"/>
  <c r="BE497" i="59"/>
  <c r="G162" i="59" s="1"/>
  <c r="P57" i="114" s="1"/>
  <c r="HD497" i="59"/>
  <c r="G317" i="59" s="1"/>
  <c r="P212" i="114" s="1"/>
  <c r="HC497" i="59"/>
  <c r="G316" i="59" s="1"/>
  <c r="P211" i="114" s="1"/>
  <c r="H94" i="174"/>
  <c r="CO422" i="59" s="1"/>
  <c r="H85" i="174"/>
  <c r="CF422" i="59" s="1"/>
  <c r="H86" i="174"/>
  <c r="CG422" i="59" s="1"/>
  <c r="H84" i="174"/>
  <c r="CE422" i="59" s="1"/>
  <c r="H82" i="174"/>
  <c r="CC422" i="59" s="1"/>
  <c r="H89" i="174"/>
  <c r="CJ422" i="59" s="1"/>
  <c r="H91" i="174"/>
  <c r="CL422" i="59" s="1"/>
  <c r="H95" i="174"/>
  <c r="CP422" i="59" s="1"/>
  <c r="H90" i="174"/>
  <c r="CK422" i="59" s="1"/>
  <c r="H87" i="184"/>
  <c r="I87" i="184" s="1"/>
  <c r="K87" i="184" s="1"/>
  <c r="H91" i="184"/>
  <c r="I91" i="184" s="1"/>
  <c r="K91" i="184" s="1"/>
  <c r="H85" i="184"/>
  <c r="I85" i="184" s="1"/>
  <c r="K85" i="184" s="1"/>
  <c r="H83" i="174"/>
  <c r="CD422" i="59" s="1"/>
  <c r="H92" i="174"/>
  <c r="CM422" i="59" s="1"/>
  <c r="H86" i="184"/>
  <c r="I86" i="184" s="1"/>
  <c r="K86" i="184" s="1"/>
  <c r="H84" i="184"/>
  <c r="I84" i="184" s="1"/>
  <c r="K84" i="184" s="1"/>
  <c r="H83" i="184"/>
  <c r="I83" i="184" s="1"/>
  <c r="K83" i="184" s="1"/>
  <c r="H88" i="174"/>
  <c r="CI422" i="59" s="1"/>
  <c r="H93" i="184"/>
  <c r="I93" i="184" s="1"/>
  <c r="K93" i="184" s="1"/>
  <c r="H88" i="184"/>
  <c r="I88" i="184" s="1"/>
  <c r="K88" i="184" s="1"/>
  <c r="H87" i="174"/>
  <c r="CH422" i="59" s="1"/>
  <c r="H89" i="184"/>
  <c r="I89" i="184" s="1"/>
  <c r="K89" i="184" s="1"/>
  <c r="H92" i="184"/>
  <c r="I92" i="184" s="1"/>
  <c r="K92" i="184" s="1"/>
  <c r="H94" i="184"/>
  <c r="I94" i="184" s="1"/>
  <c r="K94" i="184" s="1"/>
  <c r="H93" i="174"/>
  <c r="CN422" i="59" s="1"/>
  <c r="H95" i="184"/>
  <c r="I95" i="184" s="1"/>
  <c r="K95" i="184" s="1"/>
  <c r="H82" i="184"/>
  <c r="I82" i="184" s="1"/>
  <c r="K82" i="184" s="1"/>
  <c r="H6" i="174"/>
  <c r="E422" i="59" s="1"/>
  <c r="H90" i="184"/>
  <c r="I90" i="184" s="1"/>
  <c r="K90" i="184" s="1"/>
  <c r="H5" i="174"/>
  <c r="D422" i="59" s="1"/>
  <c r="H5" i="184"/>
  <c r="I5" i="184" s="1"/>
  <c r="K5" i="184" s="1"/>
  <c r="H4" i="184"/>
  <c r="I4" i="184" s="1"/>
  <c r="K4" i="184" s="1"/>
  <c r="H6" i="184"/>
  <c r="I6" i="184" s="1"/>
  <c r="K6" i="184" s="1"/>
  <c r="H4" i="174"/>
  <c r="C422" i="59" s="1"/>
  <c r="AC303" i="59"/>
  <c r="AC236" i="59"/>
  <c r="AC409" i="59"/>
  <c r="AC183" i="59"/>
  <c r="AC334" i="59"/>
  <c r="AC158" i="59"/>
  <c r="AC313" i="59"/>
  <c r="AC410" i="59"/>
  <c r="AC298" i="59"/>
  <c r="AC405" i="59"/>
  <c r="AC136" i="59"/>
  <c r="AC167" i="59"/>
  <c r="AC121" i="59"/>
  <c r="AC152" i="59"/>
  <c r="AC318" i="59"/>
  <c r="AC380" i="59"/>
  <c r="AC143" i="59"/>
  <c r="AC246" i="59"/>
  <c r="AC168" i="59"/>
  <c r="AC257" i="59"/>
  <c r="AC225" i="59"/>
  <c r="AC137" i="59"/>
  <c r="AC400" i="59"/>
  <c r="AC163" i="59"/>
  <c r="AC120" i="59"/>
  <c r="AC153" i="59"/>
  <c r="AC323" i="59"/>
  <c r="AC148" i="59"/>
  <c r="AC241" i="59"/>
  <c r="AC111" i="59"/>
  <c r="AC127" i="59"/>
  <c r="AC308" i="59"/>
  <c r="AC132" i="59"/>
  <c r="AC116" i="59"/>
  <c r="O316" i="59" l="1"/>
  <c r="O144" i="59"/>
  <c r="AC144" i="59" s="1"/>
  <c r="O164" i="59"/>
  <c r="O325" i="59"/>
  <c r="AC325" i="59" s="1"/>
  <c r="O294" i="59"/>
  <c r="AC294" i="59" s="1"/>
  <c r="O289" i="59"/>
  <c r="AC289" i="59" s="1"/>
  <c r="O180" i="59"/>
  <c r="O181" i="59"/>
  <c r="AC181" i="59" s="1"/>
  <c r="O284" i="59"/>
  <c r="AC284" i="59" s="1"/>
  <c r="O290" i="59"/>
  <c r="AC290" i="59" s="1"/>
  <c r="O178" i="59"/>
  <c r="O361" i="59"/>
  <c r="O255" i="59"/>
  <c r="AC255" i="59" s="1"/>
  <c r="O147" i="59"/>
  <c r="O228" i="59"/>
  <c r="O321" i="59"/>
  <c r="O154" i="59"/>
  <c r="AC154" i="59" s="1"/>
  <c r="O337" i="59"/>
  <c r="AC337" i="59" s="1"/>
  <c r="O349" i="59"/>
  <c r="AC349" i="59" s="1"/>
  <c r="O332" i="59"/>
  <c r="O315" i="59"/>
  <c r="AC315" i="59" s="1"/>
  <c r="O317" i="59"/>
  <c r="O363" i="59"/>
  <c r="O406" i="59"/>
  <c r="O285" i="59"/>
  <c r="AC285" i="59" s="1"/>
  <c r="O162" i="59"/>
  <c r="O239" i="59"/>
  <c r="O146" i="59"/>
  <c r="O401" i="59"/>
  <c r="O226" i="59"/>
  <c r="AC226" i="59" s="1"/>
  <c r="O131" i="59"/>
  <c r="AC131" i="59" s="1"/>
  <c r="O150" i="59"/>
  <c r="AC150" i="59" s="1"/>
  <c r="O223" i="59"/>
  <c r="AC223" i="59" s="1"/>
  <c r="O274" i="59"/>
  <c r="AC274" i="59" s="1"/>
  <c r="O309" i="59"/>
  <c r="AC309" i="59" s="1"/>
  <c r="O175" i="59"/>
  <c r="AC175" i="59" s="1"/>
  <c r="O394" i="59"/>
  <c r="AC394" i="59" s="1"/>
  <c r="O365" i="59"/>
  <c r="O207" i="59"/>
  <c r="O390" i="59"/>
  <c r="AC390" i="59" s="1"/>
  <c r="O374" i="59"/>
  <c r="AC374" i="59" s="1"/>
  <c r="O130" i="59"/>
  <c r="AC130" i="59" s="1"/>
  <c r="O227" i="59"/>
  <c r="AC227" i="59" s="1"/>
  <c r="O275" i="59"/>
  <c r="O256" i="59"/>
  <c r="O346" i="59"/>
  <c r="AC346" i="59" s="1"/>
  <c r="O212" i="59"/>
  <c r="O206" i="59"/>
  <c r="AC206" i="59" s="1"/>
  <c r="O271" i="59"/>
  <c r="O379" i="59"/>
  <c r="AC379" i="59" s="1"/>
  <c r="O408" i="59"/>
  <c r="AC408" i="59" s="1"/>
  <c r="O165" i="59"/>
  <c r="AC165" i="59" s="1"/>
  <c r="O331" i="59"/>
  <c r="AC331" i="59" s="1"/>
  <c r="O160" i="59"/>
  <c r="AC160" i="59" s="1"/>
  <c r="O242" i="59"/>
  <c r="O211" i="59"/>
  <c r="AC211" i="59" s="1"/>
  <c r="O299" i="59"/>
  <c r="AC299" i="59" s="1"/>
  <c r="O210" i="59"/>
  <c r="O387" i="59"/>
  <c r="AC387" i="59" s="1"/>
  <c r="O286" i="59"/>
  <c r="AC286" i="59" s="1"/>
  <c r="O224" i="59"/>
  <c r="O377" i="59"/>
  <c r="AC377" i="59" s="1"/>
  <c r="O215" i="59"/>
  <c r="AC215" i="59" s="1"/>
  <c r="O149" i="59"/>
  <c r="O359" i="59"/>
  <c r="AC359" i="59" s="1"/>
  <c r="O358" i="59"/>
  <c r="O232" i="59"/>
  <c r="AC232" i="59" s="1"/>
  <c r="O243" i="59"/>
  <c r="AC243" i="59" s="1"/>
  <c r="O403" i="59"/>
  <c r="O360" i="59"/>
  <c r="O345" i="59"/>
  <c r="AC345" i="59" s="1"/>
  <c r="O273" i="59"/>
  <c r="AC273" i="59" s="1"/>
  <c r="O176" i="59"/>
  <c r="AC176" i="59" s="1"/>
  <c r="O375" i="59"/>
  <c r="AC375" i="59" s="1"/>
  <c r="O291" i="59"/>
  <c r="O270" i="59"/>
  <c r="O166" i="59"/>
  <c r="O244" i="59"/>
  <c r="O139" i="59"/>
  <c r="AC139" i="59" s="1"/>
  <c r="O344" i="59"/>
  <c r="AC344" i="59" s="1"/>
  <c r="O200" i="59"/>
  <c r="AC200" i="59" s="1"/>
  <c r="C497" i="59"/>
  <c r="CK497" i="59"/>
  <c r="G194" i="59" s="1"/>
  <c r="P89" i="114" s="1"/>
  <c r="CI497" i="59"/>
  <c r="G192" i="59" s="1"/>
  <c r="P87" i="114" s="1"/>
  <c r="O135" i="59"/>
  <c r="AC135" i="59" s="1"/>
  <c r="O402" i="59"/>
  <c r="AC402" i="59" s="1"/>
  <c r="O269" i="59"/>
  <c r="AC269" i="59" s="1"/>
  <c r="O260" i="59"/>
  <c r="AC260" i="59" s="1"/>
  <c r="O238" i="59"/>
  <c r="AC238" i="59" s="1"/>
  <c r="O122" i="59"/>
  <c r="AC122" i="59" s="1"/>
  <c r="O216" i="59"/>
  <c r="AC216" i="59" s="1"/>
  <c r="O373" i="59"/>
  <c r="AC373" i="59" s="1"/>
  <c r="O304" i="59"/>
  <c r="AC304" i="59" s="1"/>
  <c r="O378" i="59"/>
  <c r="AC378" i="59" s="1"/>
  <c r="O393" i="59"/>
  <c r="AC393" i="59" s="1"/>
  <c r="O364" i="59"/>
  <c r="AC364" i="59" s="1"/>
  <c r="O254" i="59"/>
  <c r="AC254" i="59" s="1"/>
  <c r="O279" i="59"/>
  <c r="AC279" i="59" s="1"/>
  <c r="O253" i="59"/>
  <c r="AC253" i="59" s="1"/>
  <c r="O161" i="59"/>
  <c r="O240" i="59"/>
  <c r="O389" i="59"/>
  <c r="AC389" i="59" s="1"/>
  <c r="O305" i="59"/>
  <c r="AC305" i="59" s="1"/>
  <c r="O177" i="59"/>
  <c r="O320" i="59"/>
  <c r="AC320" i="59" s="1"/>
  <c r="O372" i="59"/>
  <c r="AC372" i="59" s="1"/>
  <c r="O300" i="59"/>
  <c r="AC300" i="59" s="1"/>
  <c r="O263" i="59"/>
  <c r="AC263" i="59" s="1"/>
  <c r="O248" i="59"/>
  <c r="AC248" i="59" s="1"/>
  <c r="O133" i="59"/>
  <c r="AC133" i="59" s="1"/>
  <c r="O222" i="59"/>
  <c r="AC222" i="59" s="1"/>
  <c r="O231" i="59"/>
  <c r="AC231" i="59" s="1"/>
  <c r="O336" i="59"/>
  <c r="AC336" i="59" s="1"/>
  <c r="O382" i="59"/>
  <c r="AC382" i="59" s="1"/>
  <c r="O335" i="59"/>
  <c r="AC335" i="59" s="1"/>
  <c r="O392" i="59"/>
  <c r="AC392" i="59" s="1"/>
  <c r="O407" i="59"/>
  <c r="AC407" i="59" s="1"/>
  <c r="O128" i="59"/>
  <c r="AC128" i="59" s="1"/>
  <c r="O287" i="59"/>
  <c r="O350" i="59"/>
  <c r="AC350" i="59" s="1"/>
  <c r="O347" i="59"/>
  <c r="AC347" i="59" s="1"/>
  <c r="O138" i="59"/>
  <c r="AC138" i="59" s="1"/>
  <c r="O351" i="59"/>
  <c r="AC351" i="59" s="1"/>
  <c r="O237" i="59"/>
  <c r="AC237" i="59" s="1"/>
  <c r="O205" i="59"/>
  <c r="AC205" i="59" s="1"/>
  <c r="O208" i="59"/>
  <c r="O221" i="59"/>
  <c r="AC221" i="59" s="1"/>
  <c r="O314" i="59"/>
  <c r="AC314" i="59" s="1"/>
  <c r="O169" i="59"/>
  <c r="AC169" i="59" s="1"/>
  <c r="O268" i="59"/>
  <c r="AC268" i="59" s="1"/>
  <c r="O134" i="59"/>
  <c r="AC134" i="59" s="1"/>
  <c r="O247" i="59"/>
  <c r="AC247" i="59" s="1"/>
  <c r="O145" i="59"/>
  <c r="AC145" i="59" s="1"/>
  <c r="O170" i="59"/>
  <c r="AC170" i="59" s="1"/>
  <c r="O278" i="59"/>
  <c r="AC278" i="59" s="1"/>
  <c r="O388" i="59"/>
  <c r="AC388" i="59" s="1"/>
  <c r="O259" i="59"/>
  <c r="AC259" i="59" s="1"/>
  <c r="O185" i="59"/>
  <c r="AC185" i="59" s="1"/>
  <c r="O324" i="59"/>
  <c r="AC324" i="59" s="1"/>
  <c r="O319" i="59"/>
  <c r="AC319" i="59" s="1"/>
  <c r="O306" i="59"/>
  <c r="AC306" i="59" s="1"/>
  <c r="O151" i="59"/>
  <c r="O330" i="59"/>
  <c r="AC330" i="59" s="1"/>
  <c r="O129" i="59"/>
  <c r="AC129" i="59" s="1"/>
  <c r="O159" i="59"/>
  <c r="AC159" i="59" s="1"/>
  <c r="O333" i="59"/>
  <c r="AC333" i="59" s="1"/>
  <c r="O302" i="59"/>
  <c r="AC302" i="59" s="1"/>
  <c r="CP497" i="59"/>
  <c r="G199" i="59" s="1"/>
  <c r="P94" i="114" s="1"/>
  <c r="CM497" i="59"/>
  <c r="G196" i="59" s="1"/>
  <c r="P91" i="114" s="1"/>
  <c r="CO497" i="59"/>
  <c r="G198" i="59" s="1"/>
  <c r="P93" i="114" s="1"/>
  <c r="CJ497" i="59"/>
  <c r="G193" i="59" s="1"/>
  <c r="P88" i="114" s="1"/>
  <c r="CN497" i="59"/>
  <c r="G197" i="59" s="1"/>
  <c r="P92" i="114" s="1"/>
  <c r="CH497" i="59"/>
  <c r="G191" i="59" s="1"/>
  <c r="P86" i="114" s="1"/>
  <c r="CL497" i="59"/>
  <c r="G195" i="59" s="1"/>
  <c r="P90" i="114" s="1"/>
  <c r="CF497" i="59"/>
  <c r="G189" i="59" s="1"/>
  <c r="P84" i="114" s="1"/>
  <c r="CG497" i="59"/>
  <c r="G190" i="59" s="1"/>
  <c r="P85" i="114" s="1"/>
  <c r="K309" i="184"/>
  <c r="K307" i="184"/>
  <c r="H307" i="174"/>
  <c r="I5" i="59" s="1"/>
  <c r="I80" i="59" s="1"/>
  <c r="O193" i="59" l="1"/>
  <c r="O190" i="59"/>
  <c r="AC190" i="59" s="1"/>
  <c r="O108" i="59"/>
  <c r="AC108" i="59" s="1"/>
  <c r="G108" i="59"/>
  <c r="P3" i="114" s="1"/>
  <c r="O191" i="59"/>
  <c r="AC191" i="59" s="1"/>
  <c r="O199" i="59"/>
  <c r="AC199" i="59" s="1"/>
  <c r="O197" i="59"/>
  <c r="AC197" i="59" s="1"/>
  <c r="O189" i="59"/>
  <c r="AC189" i="59" s="1"/>
  <c r="O195" i="59"/>
  <c r="AC195" i="59" s="1"/>
  <c r="O196" i="59"/>
  <c r="AC196" i="59" s="1"/>
  <c r="O198" i="59"/>
  <c r="AC198" i="59" s="1"/>
  <c r="O194" i="59"/>
  <c r="AC194" i="59" s="1"/>
  <c r="O192" i="59"/>
  <c r="FD497" i="59"/>
  <c r="G265" i="59" s="1"/>
  <c r="P160" i="114" s="1"/>
  <c r="IP497" i="59"/>
  <c r="G355" i="59" s="1"/>
  <c r="P250" i="114" s="1"/>
  <c r="AY497" i="59"/>
  <c r="G156" i="59" s="1"/>
  <c r="P51" i="114" s="1"/>
  <c r="JS497" i="59"/>
  <c r="G384" i="59" s="1"/>
  <c r="P279" i="114" s="1"/>
  <c r="KG497" i="59"/>
  <c r="G398" i="59" s="1"/>
  <c r="P293" i="114" s="1"/>
  <c r="EO497" i="59"/>
  <c r="G250" i="59" s="1"/>
  <c r="P145" i="114" s="1"/>
  <c r="GX497" i="59"/>
  <c r="G311" i="59" s="1"/>
  <c r="P206" i="114" s="1"/>
  <c r="AJ497" i="59"/>
  <c r="G141" i="59" s="1"/>
  <c r="P36" i="114" s="1"/>
  <c r="T497" i="59"/>
  <c r="G125" i="59" s="1"/>
  <c r="P20" i="114" s="1"/>
  <c r="DI497" i="59"/>
  <c r="G218" i="59" s="1"/>
  <c r="P113" i="114" s="1"/>
  <c r="U497" i="59"/>
  <c r="G126" i="59" s="1"/>
  <c r="P21" i="114" s="1"/>
  <c r="JT497" i="59"/>
  <c r="G385" i="59" s="1"/>
  <c r="P280" i="114" s="1"/>
  <c r="GY497" i="59"/>
  <c r="G312" i="59" s="1"/>
  <c r="P207" i="114" s="1"/>
  <c r="S497" i="59"/>
  <c r="G124" i="59" s="1"/>
  <c r="P19" i="114" s="1"/>
  <c r="JR497" i="59"/>
  <c r="G383" i="59" s="1"/>
  <c r="P278" i="114" s="1"/>
  <c r="FC497" i="59"/>
  <c r="G264" i="59" s="1"/>
  <c r="P159" i="114" s="1"/>
  <c r="IB497" i="59"/>
  <c r="G341" i="59" s="1"/>
  <c r="P236" i="114" s="1"/>
  <c r="KH497" i="59"/>
  <c r="G399" i="59" s="1"/>
  <c r="P294" i="114" s="1"/>
  <c r="EP497" i="59"/>
  <c r="G251" i="59" s="1"/>
  <c r="P146" i="114" s="1"/>
  <c r="IC497" i="59"/>
  <c r="G342" i="59" s="1"/>
  <c r="P237" i="114" s="1"/>
  <c r="AI497" i="59"/>
  <c r="G140" i="59" s="1"/>
  <c r="P35" i="114" s="1"/>
  <c r="CR497" i="59"/>
  <c r="G201" i="59" s="1"/>
  <c r="P96" i="114" s="1"/>
  <c r="KF497" i="59"/>
  <c r="G397" i="59" s="1"/>
  <c r="P292" i="114" s="1"/>
  <c r="DZ497" i="59"/>
  <c r="G235" i="59" s="1"/>
  <c r="P130" i="114" s="1"/>
  <c r="IQ497" i="59"/>
  <c r="G356" i="59" s="1"/>
  <c r="P251" i="114" s="1"/>
  <c r="AZ497" i="59"/>
  <c r="G157" i="59" s="1"/>
  <c r="P52" i="114" s="1"/>
  <c r="HM497" i="59"/>
  <c r="G326" i="59" s="1"/>
  <c r="P221" i="114" s="1"/>
  <c r="IA497" i="59"/>
  <c r="G340" i="59" s="1"/>
  <c r="P235" i="114" s="1"/>
  <c r="JC497" i="59"/>
  <c r="G368" i="59" s="1"/>
  <c r="P263" i="114" s="1"/>
  <c r="JD497" i="59"/>
  <c r="G369" i="59" s="1"/>
  <c r="P264" i="114" s="1"/>
  <c r="GJ497" i="59"/>
  <c r="G297" i="59" s="1"/>
  <c r="P192" i="114" s="1"/>
  <c r="AK497" i="59"/>
  <c r="G142" i="59" s="1"/>
  <c r="P37" i="114" s="1"/>
  <c r="HO497" i="59"/>
  <c r="G328" i="59" s="1"/>
  <c r="P223" i="114" s="1"/>
  <c r="EN497" i="59"/>
  <c r="G249" i="59" s="1"/>
  <c r="P144" i="114" s="1"/>
  <c r="DX497" i="59"/>
  <c r="G233" i="59" s="1"/>
  <c r="P128" i="114" s="1"/>
  <c r="DH497" i="59"/>
  <c r="G217" i="59" s="1"/>
  <c r="P112" i="114" s="1"/>
  <c r="CE497" i="59"/>
  <c r="G188" i="59" s="1"/>
  <c r="P83" i="114" s="1"/>
  <c r="CC497" i="59"/>
  <c r="G186" i="59" s="1"/>
  <c r="P81" i="114" s="1"/>
  <c r="CS497" i="59"/>
  <c r="G202" i="59" s="1"/>
  <c r="P97" i="114" s="1"/>
  <c r="DY497" i="59"/>
  <c r="G234" i="59" s="1"/>
  <c r="P129" i="114" s="1"/>
  <c r="BO497" i="59"/>
  <c r="G172" i="59" s="1"/>
  <c r="P67" i="114" s="1"/>
  <c r="JE497" i="59"/>
  <c r="G370" i="59" s="1"/>
  <c r="P265" i="114" s="1"/>
  <c r="FU497" i="59"/>
  <c r="G282" i="59" s="1"/>
  <c r="P177" i="114" s="1"/>
  <c r="FE497" i="59"/>
  <c r="G266" i="59" s="1"/>
  <c r="P161" i="114" s="1"/>
  <c r="E497" i="59"/>
  <c r="G110" i="59" s="1"/>
  <c r="P5" i="114" s="1"/>
  <c r="GW497" i="59"/>
  <c r="G310" i="59" s="1"/>
  <c r="P205" i="114" s="1"/>
  <c r="IO497" i="59"/>
  <c r="G354" i="59" s="1"/>
  <c r="P249" i="114" s="1"/>
  <c r="AX497" i="59"/>
  <c r="G155" i="59" s="1"/>
  <c r="P50" i="114" s="1"/>
  <c r="CD497" i="59"/>
  <c r="G187" i="59" s="1"/>
  <c r="P82" i="114" s="1"/>
  <c r="HN497" i="59"/>
  <c r="G327" i="59" s="1"/>
  <c r="P222" i="114" s="1"/>
  <c r="FT497" i="59"/>
  <c r="G281" i="59" s="1"/>
  <c r="P176" i="114" s="1"/>
  <c r="GI497" i="59"/>
  <c r="G296" i="59" s="1"/>
  <c r="P191" i="114" s="1"/>
  <c r="D497" i="59"/>
  <c r="G109" i="59" s="1"/>
  <c r="P4" i="114" s="1"/>
  <c r="DJ497" i="59"/>
  <c r="G219" i="59" s="1"/>
  <c r="P114" i="114" s="1"/>
  <c r="BP497" i="59"/>
  <c r="G173" i="59" s="1"/>
  <c r="P68" i="114" s="1"/>
  <c r="CT497" i="59"/>
  <c r="G203" i="59" s="1"/>
  <c r="P98" i="114" s="1"/>
  <c r="GH497" i="59"/>
  <c r="G295" i="59" s="1"/>
  <c r="P190" i="114" s="1"/>
  <c r="BN497" i="59"/>
  <c r="G171" i="59" s="1"/>
  <c r="P66" i="114" s="1"/>
  <c r="FS497" i="59"/>
  <c r="G280" i="59" s="1"/>
  <c r="P175" i="114" s="1"/>
  <c r="O201" i="59" l="1"/>
  <c r="O264" i="59"/>
  <c r="AC264" i="59" s="1"/>
  <c r="O218" i="59"/>
  <c r="AC218" i="59" s="1"/>
  <c r="O384" i="59"/>
  <c r="AC384" i="59" s="1"/>
  <c r="O295" i="59"/>
  <c r="AC295" i="59" s="1"/>
  <c r="O326" i="59"/>
  <c r="AC326" i="59" s="1"/>
  <c r="O140" i="59"/>
  <c r="AC140" i="59" s="1"/>
  <c r="O383" i="59"/>
  <c r="AC383" i="59" s="1"/>
  <c r="O203" i="59"/>
  <c r="AC203" i="59" s="1"/>
  <c r="O266" i="59"/>
  <c r="AC266" i="59" s="1"/>
  <c r="O186" i="59"/>
  <c r="AC186" i="59" s="1"/>
  <c r="O142" i="59"/>
  <c r="AC142" i="59" s="1"/>
  <c r="O157" i="59"/>
  <c r="AC157" i="59" s="1"/>
  <c r="O251" i="59"/>
  <c r="AC251" i="59" s="1"/>
  <c r="O312" i="59"/>
  <c r="AC312" i="59" s="1"/>
  <c r="O311" i="59"/>
  <c r="AC311" i="59" s="1"/>
  <c r="O265" i="59"/>
  <c r="AC265" i="59" s="1"/>
  <c r="O187" i="59"/>
  <c r="AC187" i="59" s="1"/>
  <c r="O219" i="59"/>
  <c r="AC219" i="59" s="1"/>
  <c r="O155" i="59"/>
  <c r="O370" i="59"/>
  <c r="AC370" i="59" s="1"/>
  <c r="O217" i="59"/>
  <c r="AC217" i="59" s="1"/>
  <c r="O235" i="59"/>
  <c r="AC235" i="59" s="1"/>
  <c r="O399" i="59"/>
  <c r="AC399" i="59" s="1"/>
  <c r="O385" i="59"/>
  <c r="AC385" i="59" s="1"/>
  <c r="O250" i="59"/>
  <c r="AC250" i="59" s="1"/>
  <c r="O397" i="59"/>
  <c r="O327" i="59"/>
  <c r="AC327" i="59" s="1"/>
  <c r="O369" i="59"/>
  <c r="AC369" i="59" s="1"/>
  <c r="O280" i="59"/>
  <c r="AC280" i="59" s="1"/>
  <c r="O109" i="59"/>
  <c r="AC109" i="59" s="1"/>
  <c r="O354" i="59"/>
  <c r="O172" i="59"/>
  <c r="AC172" i="59" s="1"/>
  <c r="O233" i="59"/>
  <c r="AC233" i="59" s="1"/>
  <c r="O368" i="59"/>
  <c r="AC368" i="59" s="1"/>
  <c r="O341" i="59"/>
  <c r="AC341" i="59" s="1"/>
  <c r="O126" i="59"/>
  <c r="AC126" i="59" s="1"/>
  <c r="O398" i="59"/>
  <c r="AC398" i="59" s="1"/>
  <c r="O171" i="59"/>
  <c r="AC171" i="59" s="1"/>
  <c r="O296" i="59"/>
  <c r="AC296" i="59" s="1"/>
  <c r="O310" i="59"/>
  <c r="AC310" i="59" s="1"/>
  <c r="O234" i="59"/>
  <c r="AC234" i="59" s="1"/>
  <c r="O249" i="59"/>
  <c r="AC249" i="59" s="1"/>
  <c r="O340" i="59"/>
  <c r="AC340" i="59" s="1"/>
  <c r="O281" i="59"/>
  <c r="AC281" i="59" s="1"/>
  <c r="O110" i="59"/>
  <c r="AC110" i="59" s="1"/>
  <c r="O202" i="59"/>
  <c r="AC202" i="59" s="1"/>
  <c r="O328" i="59"/>
  <c r="AC328" i="59" s="1"/>
  <c r="O125" i="59"/>
  <c r="AC125" i="59" s="1"/>
  <c r="O156" i="59"/>
  <c r="AC156" i="59" s="1"/>
  <c r="O124" i="59"/>
  <c r="AC124" i="59" s="1"/>
  <c r="O355" i="59"/>
  <c r="AC355" i="59" s="1"/>
  <c r="O342" i="59"/>
  <c r="AC342" i="59" s="1"/>
  <c r="O141" i="59"/>
  <c r="AC141" i="59" s="1"/>
  <c r="O173" i="59"/>
  <c r="AC173" i="59" s="1"/>
  <c r="O282" i="59"/>
  <c r="AC282" i="59" s="1"/>
  <c r="O188" i="59"/>
  <c r="AC188" i="59" s="1"/>
  <c r="O297" i="59"/>
  <c r="AC297" i="59" s="1"/>
  <c r="O356" i="59"/>
  <c r="AC356" i="59" s="1"/>
  <c r="B497" i="59"/>
  <c r="O105" i="59" l="1"/>
  <c r="AC155" i="59" s="1"/>
  <c r="AC354" i="59" l="1"/>
  <c r="AC115" i="59"/>
  <c r="AC114" i="59"/>
  <c r="AC192" i="59"/>
  <c r="AC193" i="59"/>
  <c r="AC287" i="59"/>
  <c r="AC404" i="59"/>
  <c r="AC291" i="59"/>
  <c r="AC317" i="59"/>
  <c r="AC271" i="59"/>
  <c r="AC401" i="59"/>
  <c r="AC177" i="59"/>
  <c r="AC365" i="59"/>
  <c r="AC397" i="59"/>
  <c r="AC207" i="59"/>
  <c r="AC164" i="59"/>
  <c r="AC224" i="59"/>
  <c r="AC270" i="59"/>
  <c r="AC228" i="59"/>
  <c r="AC316" i="59"/>
  <c r="AC321" i="59"/>
  <c r="AC212" i="59"/>
  <c r="AC210" i="59"/>
  <c r="AC180" i="59"/>
  <c r="AC151" i="59"/>
  <c r="AC256" i="59"/>
  <c r="AC182" i="59"/>
  <c r="AC147" i="59"/>
  <c r="AC244" i="59"/>
  <c r="AC239" i="59"/>
  <c r="AC208" i="59"/>
  <c r="AC178" i="59"/>
  <c r="AC201" i="59"/>
  <c r="AC161" i="59"/>
  <c r="AC146" i="59"/>
  <c r="AC358" i="59"/>
  <c r="AC363" i="59"/>
  <c r="AC403" i="59"/>
  <c r="AC360" i="59"/>
  <c r="AC332" i="59"/>
  <c r="AC162" i="59"/>
  <c r="AC240" i="59"/>
  <c r="AC242" i="59"/>
  <c r="AC166" i="59"/>
  <c r="AC406" i="59"/>
  <c r="AC361" i="59"/>
  <c r="AC149" i="59"/>
  <c r="AC275" i="59"/>
  <c r="AP19" i="177"/>
  <c r="AP23" i="177"/>
  <c r="AP12" i="177"/>
  <c r="AP3" i="177" l="1"/>
  <c r="AC101" i="59"/>
  <c r="K327" i="184"/>
  <c r="K318" i="174" l="1"/>
  <c r="K323" i="174"/>
  <c r="K327" i="174" l="1"/>
  <c r="K26" i="59" l="1"/>
  <c r="K39" i="59"/>
  <c r="K27" i="59"/>
  <c r="K28" i="59"/>
  <c r="K53" i="59"/>
  <c r="K33" i="59"/>
  <c r="K21" i="59"/>
  <c r="K46" i="59"/>
  <c r="K23" i="59"/>
  <c r="K18" i="59"/>
  <c r="K7" i="59"/>
  <c r="K41" i="59"/>
  <c r="K19" i="59"/>
  <c r="K38" i="59"/>
  <c r="K8" i="59"/>
  <c r="K45" i="59"/>
  <c r="K47" i="59"/>
  <c r="K32" i="59"/>
  <c r="K36" i="59"/>
  <c r="K52" i="59"/>
  <c r="K14" i="59"/>
  <c r="K17" i="59"/>
  <c r="K48" i="59"/>
  <c r="K16" i="59"/>
  <c r="K31" i="59"/>
  <c r="K29" i="59"/>
  <c r="K35" i="59"/>
  <c r="K10" i="59"/>
  <c r="K11" i="59"/>
  <c r="K44" i="59"/>
  <c r="K13" i="59"/>
  <c r="K12" i="59"/>
  <c r="K50" i="59"/>
  <c r="K30" i="59"/>
  <c r="K6" i="59"/>
  <c r="K40" i="59"/>
  <c r="K24" i="59"/>
  <c r="K51" i="59"/>
  <c r="K43" i="59"/>
  <c r="K20" i="59"/>
  <c r="K34" i="59"/>
  <c r="K25" i="59"/>
  <c r="K49" i="59"/>
  <c r="K37" i="59"/>
  <c r="K15" i="59"/>
  <c r="K22" i="59"/>
  <c r="K42" i="59"/>
  <c r="K9" i="59"/>
  <c r="I31" i="174" l="1"/>
  <c r="AD504" i="59" s="1"/>
  <c r="N31" i="174"/>
  <c r="N78" i="174"/>
  <c r="I78" i="174"/>
  <c r="BY504" i="59" s="1"/>
  <c r="N71" i="174"/>
  <c r="I71" i="174"/>
  <c r="BR504" i="59" s="1"/>
  <c r="N67" i="174"/>
  <c r="I67" i="174"/>
  <c r="BN504" i="59" s="1"/>
  <c r="N284" i="174"/>
  <c r="I284" i="174"/>
  <c r="JW504" i="59" s="1"/>
  <c r="I41" i="174"/>
  <c r="AN504" i="59" s="1"/>
  <c r="N41" i="174"/>
  <c r="I52" i="174"/>
  <c r="AY504" i="59" s="1"/>
  <c r="N52" i="174"/>
  <c r="O34" i="177"/>
  <c r="O52" i="177"/>
  <c r="N37" i="174"/>
  <c r="I37" i="174"/>
  <c r="AJ504" i="59" s="1"/>
  <c r="O43" i="177"/>
  <c r="I195" i="174"/>
  <c r="GL504" i="59" s="1"/>
  <c r="N195" i="174"/>
  <c r="N79" i="174"/>
  <c r="I79" i="174"/>
  <c r="BZ504" i="59" s="1"/>
  <c r="O33" i="177"/>
  <c r="I9" i="174"/>
  <c r="H504" i="59" s="1"/>
  <c r="N9" i="174"/>
  <c r="O29" i="177"/>
  <c r="N163" i="174"/>
  <c r="I163" i="174"/>
  <c r="FF504" i="59" s="1"/>
  <c r="I92" i="174"/>
  <c r="CM504" i="59" s="1"/>
  <c r="N92" i="174"/>
  <c r="N242" i="174"/>
  <c r="I242" i="174"/>
  <c r="IG504" i="59" s="1"/>
  <c r="I27" i="174"/>
  <c r="Z504" i="59" s="1"/>
  <c r="N27" i="174"/>
  <c r="I48" i="174"/>
  <c r="AU504" i="59" s="1"/>
  <c r="N48" i="174"/>
  <c r="N210" i="174"/>
  <c r="I210" i="174"/>
  <c r="HA504" i="59" s="1"/>
  <c r="N244" i="174"/>
  <c r="I244" i="174"/>
  <c r="II504" i="59" s="1"/>
  <c r="N194" i="174"/>
  <c r="I194" i="174"/>
  <c r="GK504" i="59" s="1"/>
  <c r="I283" i="174"/>
  <c r="JV504" i="59" s="1"/>
  <c r="N283" i="174"/>
  <c r="N212" i="174"/>
  <c r="I212" i="174"/>
  <c r="HC504" i="59" s="1"/>
  <c r="N183" i="174"/>
  <c r="I183" i="174"/>
  <c r="FZ504" i="59" s="1"/>
  <c r="N218" i="174"/>
  <c r="I218" i="174"/>
  <c r="HI504" i="59" s="1"/>
  <c r="I264" i="174"/>
  <c r="JC504" i="59" s="1"/>
  <c r="N264" i="174"/>
  <c r="N87" i="174"/>
  <c r="I87" i="174"/>
  <c r="CH504" i="59" s="1"/>
  <c r="N171" i="174"/>
  <c r="I171" i="174"/>
  <c r="FN504" i="59" s="1"/>
  <c r="N38" i="174"/>
  <c r="I38" i="174"/>
  <c r="AK504" i="59" s="1"/>
  <c r="O49" i="177"/>
  <c r="N122" i="174"/>
  <c r="I122" i="174"/>
  <c r="DQ504" i="59" s="1"/>
  <c r="N66" i="174"/>
  <c r="I66" i="174"/>
  <c r="BM504" i="59" s="1"/>
  <c r="I201" i="174"/>
  <c r="GR504" i="59" s="1"/>
  <c r="N201" i="174"/>
  <c r="K79" i="59"/>
  <c r="N164" i="174"/>
  <c r="I164" i="174"/>
  <c r="FG504" i="59" s="1"/>
  <c r="O48" i="177"/>
  <c r="I77" i="174"/>
  <c r="BX504" i="59" s="1"/>
  <c r="N77" i="174"/>
  <c r="N240" i="174"/>
  <c r="I240" i="174"/>
  <c r="IE504" i="59" s="1"/>
  <c r="I22" i="174"/>
  <c r="U504" i="59" s="1"/>
  <c r="N22" i="174"/>
  <c r="N186" i="174"/>
  <c r="I186" i="174"/>
  <c r="GC504" i="59" s="1"/>
  <c r="N166" i="174"/>
  <c r="I166" i="174"/>
  <c r="FI504" i="59" s="1"/>
  <c r="N294" i="174"/>
  <c r="I294" i="174"/>
  <c r="KG504" i="59" s="1"/>
  <c r="N206" i="174"/>
  <c r="I206" i="174"/>
  <c r="GW504" i="59" s="1"/>
  <c r="N68" i="174"/>
  <c r="I68" i="174"/>
  <c r="BO504" i="59" s="1"/>
  <c r="I138" i="174"/>
  <c r="EG504" i="59" s="1"/>
  <c r="N138" i="174"/>
  <c r="N75" i="174"/>
  <c r="I75" i="174"/>
  <c r="BV504" i="59" s="1"/>
  <c r="O36" i="177"/>
  <c r="N245" i="174"/>
  <c r="I245" i="174"/>
  <c r="IJ504" i="59" s="1"/>
  <c r="N105" i="174"/>
  <c r="I105" i="174"/>
  <c r="CZ504" i="59" s="1"/>
  <c r="N6" i="174"/>
  <c r="I6" i="174"/>
  <c r="E504" i="59" s="1"/>
  <c r="O10" i="177"/>
  <c r="I268" i="174"/>
  <c r="JG504" i="59" s="1"/>
  <c r="N268" i="174"/>
  <c r="N238" i="174"/>
  <c r="I238" i="174"/>
  <c r="IC504" i="59" s="1"/>
  <c r="N252" i="174"/>
  <c r="I252" i="174"/>
  <c r="IQ504" i="59" s="1"/>
  <c r="N83" i="174"/>
  <c r="I83" i="174"/>
  <c r="CD504" i="59" s="1"/>
  <c r="I126" i="174"/>
  <c r="DU504" i="59" s="1"/>
  <c r="N126" i="174"/>
  <c r="N182" i="174"/>
  <c r="I182" i="174"/>
  <c r="FY504" i="59" s="1"/>
  <c r="I39" i="174"/>
  <c r="AL504" i="59" s="1"/>
  <c r="N39" i="174"/>
  <c r="N297" i="174"/>
  <c r="I297" i="174"/>
  <c r="KJ504" i="59" s="1"/>
  <c r="N145" i="174"/>
  <c r="I145" i="174"/>
  <c r="EN504" i="59" s="1"/>
  <c r="N256" i="174"/>
  <c r="I256" i="174"/>
  <c r="IU504" i="59" s="1"/>
  <c r="I121" i="174"/>
  <c r="DP504" i="59" s="1"/>
  <c r="N121" i="174"/>
  <c r="N28" i="174"/>
  <c r="I28" i="174"/>
  <c r="AA504" i="59" s="1"/>
  <c r="N84" i="174"/>
  <c r="I84" i="174"/>
  <c r="CE504" i="59" s="1"/>
  <c r="I33" i="174"/>
  <c r="AF504" i="59" s="1"/>
  <c r="N33" i="174"/>
  <c r="I225" i="174"/>
  <c r="HP504" i="59" s="1"/>
  <c r="N225" i="174"/>
  <c r="N85" i="174"/>
  <c r="I85" i="174"/>
  <c r="CF504" i="59" s="1"/>
  <c r="I189" i="174"/>
  <c r="GF504" i="59" s="1"/>
  <c r="N189" i="174"/>
  <c r="O13" i="177"/>
  <c r="N13" i="174"/>
  <c r="I13" i="174"/>
  <c r="L504" i="59" s="1"/>
  <c r="I287" i="174"/>
  <c r="JZ504" i="59" s="1"/>
  <c r="N287" i="174"/>
  <c r="N43" i="174"/>
  <c r="I43" i="174"/>
  <c r="AP504" i="59" s="1"/>
  <c r="I170" i="174"/>
  <c r="FM504" i="59" s="1"/>
  <c r="N170" i="174"/>
  <c r="O12" i="177"/>
  <c r="AG12" i="177"/>
  <c r="O40" i="177"/>
  <c r="I21" i="174"/>
  <c r="T504" i="59" s="1"/>
  <c r="N21" i="174"/>
  <c r="N128" i="174"/>
  <c r="I128" i="174"/>
  <c r="DW504" i="59" s="1"/>
  <c r="I199" i="174"/>
  <c r="GP504" i="59" s="1"/>
  <c r="N199" i="174"/>
  <c r="I155" i="174"/>
  <c r="EX504" i="59" s="1"/>
  <c r="N155" i="174"/>
  <c r="I91" i="174"/>
  <c r="CL504" i="59" s="1"/>
  <c r="N91" i="174"/>
  <c r="N288" i="174"/>
  <c r="I288" i="174"/>
  <c r="KA504" i="59" s="1"/>
  <c r="I148" i="174"/>
  <c r="EQ504" i="59" s="1"/>
  <c r="N148" i="174"/>
  <c r="N168" i="174"/>
  <c r="I168" i="174"/>
  <c r="FK504" i="59" s="1"/>
  <c r="O14" i="177"/>
  <c r="O51" i="177"/>
  <c r="I306" i="174"/>
  <c r="N306" i="174"/>
  <c r="N176" i="174"/>
  <c r="I176" i="174"/>
  <c r="FS504" i="59" s="1"/>
  <c r="N208" i="174"/>
  <c r="I208" i="174"/>
  <c r="GY504" i="59" s="1"/>
  <c r="O42" i="177"/>
  <c r="N146" i="174"/>
  <c r="I146" i="174"/>
  <c r="EO504" i="59" s="1"/>
  <c r="N250" i="174"/>
  <c r="I250" i="174"/>
  <c r="IO504" i="59" s="1"/>
  <c r="I174" i="174"/>
  <c r="FQ504" i="59" s="1"/>
  <c r="N174" i="174"/>
  <c r="N116" i="174"/>
  <c r="I116" i="174"/>
  <c r="DK504" i="59" s="1"/>
  <c r="N300" i="174"/>
  <c r="I300" i="174"/>
  <c r="KM504" i="59" s="1"/>
  <c r="N227" i="174"/>
  <c r="I227" i="174"/>
  <c r="HR504" i="59" s="1"/>
  <c r="I120" i="174"/>
  <c r="DO504" i="59" s="1"/>
  <c r="N120" i="174"/>
  <c r="O31" i="177"/>
  <c r="N217" i="174"/>
  <c r="I217" i="174"/>
  <c r="HH504" i="59" s="1"/>
  <c r="N291" i="174"/>
  <c r="I291" i="174"/>
  <c r="KD504" i="59" s="1"/>
  <c r="N282" i="174"/>
  <c r="I282" i="174"/>
  <c r="JU504" i="59" s="1"/>
  <c r="O45" i="177"/>
  <c r="N141" i="174"/>
  <c r="I141" i="174"/>
  <c r="EJ504" i="59" s="1"/>
  <c r="N100" i="174"/>
  <c r="I100" i="174"/>
  <c r="CU504" i="59" s="1"/>
  <c r="AG23" i="177"/>
  <c r="O23" i="177"/>
  <c r="I58" i="174"/>
  <c r="BE504" i="59" s="1"/>
  <c r="N58" i="174"/>
  <c r="I24" i="174"/>
  <c r="W504" i="59" s="1"/>
  <c r="N24" i="174"/>
  <c r="I36" i="174"/>
  <c r="AI504" i="59" s="1"/>
  <c r="N36" i="174"/>
  <c r="N258" i="174"/>
  <c r="I258" i="174"/>
  <c r="IW504" i="59" s="1"/>
  <c r="I89" i="174"/>
  <c r="CJ504" i="59" s="1"/>
  <c r="N89" i="174"/>
  <c r="I127" i="174"/>
  <c r="DV504" i="59" s="1"/>
  <c r="N127" i="174"/>
  <c r="I228" i="174"/>
  <c r="HS504" i="59" s="1"/>
  <c r="N228" i="174"/>
  <c r="N270" i="174"/>
  <c r="I270" i="174"/>
  <c r="JI504" i="59" s="1"/>
  <c r="N55" i="174"/>
  <c r="I55" i="174"/>
  <c r="BB504" i="59" s="1"/>
  <c r="I304" i="174"/>
  <c r="KQ504" i="59" s="1"/>
  <c r="N304" i="174"/>
  <c r="N261" i="174"/>
  <c r="I261" i="174"/>
  <c r="IZ504" i="59" s="1"/>
  <c r="N259" i="174"/>
  <c r="I259" i="174"/>
  <c r="IX504" i="59" s="1"/>
  <c r="I158" i="174"/>
  <c r="FA504" i="59" s="1"/>
  <c r="N158" i="174"/>
  <c r="I299" i="174"/>
  <c r="KL504" i="59" s="1"/>
  <c r="N299" i="174"/>
  <c r="O35" i="177"/>
  <c r="N293" i="174"/>
  <c r="I293" i="174"/>
  <c r="KF504" i="59" s="1"/>
  <c r="N15" i="174"/>
  <c r="I15" i="174"/>
  <c r="N504" i="59" s="1"/>
  <c r="N196" i="174"/>
  <c r="I196" i="174"/>
  <c r="GM504" i="59" s="1"/>
  <c r="N202" i="174"/>
  <c r="I202" i="174"/>
  <c r="GS504" i="59" s="1"/>
  <c r="N205" i="174"/>
  <c r="I205" i="174"/>
  <c r="GV504" i="59" s="1"/>
  <c r="I302" i="174"/>
  <c r="KO504" i="59" s="1"/>
  <c r="N302" i="174"/>
  <c r="N246" i="174"/>
  <c r="I246" i="174"/>
  <c r="IK504" i="59" s="1"/>
  <c r="O37" i="177"/>
  <c r="N192" i="174"/>
  <c r="I192" i="174"/>
  <c r="GI504" i="59" s="1"/>
  <c r="N72" i="174"/>
  <c r="I72" i="174"/>
  <c r="BS504" i="59" s="1"/>
  <c r="I248" i="174"/>
  <c r="IM504" i="59" s="1"/>
  <c r="N248" i="174"/>
  <c r="I215" i="174"/>
  <c r="HF504" i="59" s="1"/>
  <c r="N215" i="174"/>
  <c r="N289" i="174"/>
  <c r="I289" i="174"/>
  <c r="KB504" i="59" s="1"/>
  <c r="I273" i="174"/>
  <c r="JL504" i="59" s="1"/>
  <c r="N273" i="174"/>
  <c r="N26" i="174"/>
  <c r="I26" i="174"/>
  <c r="Y504" i="59" s="1"/>
  <c r="I110" i="174"/>
  <c r="DE504" i="59" s="1"/>
  <c r="N110" i="174"/>
  <c r="I139" i="174"/>
  <c r="EH504" i="59" s="1"/>
  <c r="N139" i="174"/>
  <c r="I279" i="174"/>
  <c r="JR504" i="59" s="1"/>
  <c r="N279" i="174"/>
  <c r="N99" i="174"/>
  <c r="I99" i="174"/>
  <c r="CT504" i="59" s="1"/>
  <c r="I97" i="174"/>
  <c r="CR504" i="59" s="1"/>
  <c r="N97" i="174"/>
  <c r="N130" i="174"/>
  <c r="I130" i="174"/>
  <c r="DY504" i="59" s="1"/>
  <c r="I63" i="174"/>
  <c r="BJ504" i="59" s="1"/>
  <c r="N63" i="174"/>
  <c r="I175" i="174"/>
  <c r="FR504" i="59" s="1"/>
  <c r="N175" i="174"/>
  <c r="N223" i="174"/>
  <c r="I223" i="174"/>
  <c r="HN504" i="59" s="1"/>
  <c r="N255" i="174"/>
  <c r="I255" i="174"/>
  <c r="IT504" i="59" s="1"/>
  <c r="N95" i="174"/>
  <c r="I95" i="174"/>
  <c r="CP504" i="59" s="1"/>
  <c r="I235" i="174"/>
  <c r="HZ504" i="59" s="1"/>
  <c r="N235" i="174"/>
  <c r="N313" i="184"/>
  <c r="N307" i="184" s="1"/>
  <c r="I249" i="174"/>
  <c r="IN504" i="59" s="1"/>
  <c r="N249" i="174"/>
  <c r="N60" i="174"/>
  <c r="I60" i="174"/>
  <c r="BG504" i="59" s="1"/>
  <c r="O18" i="177"/>
  <c r="I90" i="174"/>
  <c r="CK504" i="59" s="1"/>
  <c r="N90" i="174"/>
  <c r="I154" i="174"/>
  <c r="EW504" i="59" s="1"/>
  <c r="N154" i="174"/>
  <c r="N51" i="174"/>
  <c r="I51" i="174"/>
  <c r="AX504" i="59" s="1"/>
  <c r="I20" i="174"/>
  <c r="S504" i="59" s="1"/>
  <c r="N20" i="174"/>
  <c r="N239" i="174"/>
  <c r="I239" i="174"/>
  <c r="ID504" i="59" s="1"/>
  <c r="N231" i="174"/>
  <c r="I231" i="174"/>
  <c r="HV504" i="59" s="1"/>
  <c r="N73" i="174"/>
  <c r="I73" i="174"/>
  <c r="BT504" i="59" s="1"/>
  <c r="I53" i="174"/>
  <c r="AZ504" i="59" s="1"/>
  <c r="N53" i="174"/>
  <c r="I29" i="174"/>
  <c r="AB504" i="59" s="1"/>
  <c r="N29" i="174"/>
  <c r="N211" i="174"/>
  <c r="I211" i="174"/>
  <c r="HB504" i="59" s="1"/>
  <c r="I149" i="174"/>
  <c r="ER504" i="59" s="1"/>
  <c r="N149" i="174"/>
  <c r="I272" i="174"/>
  <c r="JK504" i="59" s="1"/>
  <c r="N272" i="174"/>
  <c r="I180" i="174"/>
  <c r="FW504" i="59" s="1"/>
  <c r="N180" i="174"/>
  <c r="I102" i="174"/>
  <c r="CW504" i="59" s="1"/>
  <c r="N102" i="174"/>
  <c r="I285" i="174"/>
  <c r="JX504" i="59" s="1"/>
  <c r="N285" i="174"/>
  <c r="I74" i="174"/>
  <c r="BU504" i="59" s="1"/>
  <c r="N74" i="174"/>
  <c r="I200" i="174"/>
  <c r="GQ504" i="59" s="1"/>
  <c r="N200" i="174"/>
  <c r="O32" i="177"/>
  <c r="I124" i="174"/>
  <c r="DS504" i="59" s="1"/>
  <c r="N124" i="174"/>
  <c r="I113" i="174"/>
  <c r="DH504" i="59" s="1"/>
  <c r="N113" i="174"/>
  <c r="N237" i="174"/>
  <c r="I237" i="174"/>
  <c r="IB504" i="59" s="1"/>
  <c r="O25" i="177"/>
  <c r="I106" i="174"/>
  <c r="DA504" i="59" s="1"/>
  <c r="N106" i="174"/>
  <c r="I191" i="174"/>
  <c r="GH504" i="59" s="1"/>
  <c r="N191" i="174"/>
  <c r="I198" i="174"/>
  <c r="GO504" i="59" s="1"/>
  <c r="N198" i="174"/>
  <c r="N305" i="174"/>
  <c r="I305" i="174"/>
  <c r="KR504" i="59" s="1"/>
  <c r="N50" i="174"/>
  <c r="I50" i="174"/>
  <c r="AW504" i="59" s="1"/>
  <c r="N144" i="174"/>
  <c r="I144" i="174"/>
  <c r="EM504" i="59" s="1"/>
  <c r="N286" i="174"/>
  <c r="I286" i="174"/>
  <c r="JY504" i="59" s="1"/>
  <c r="N190" i="174"/>
  <c r="I190" i="174"/>
  <c r="GG504" i="59" s="1"/>
  <c r="I17" i="174"/>
  <c r="P504" i="59" s="1"/>
  <c r="N17" i="174"/>
  <c r="N295" i="174"/>
  <c r="I295" i="174"/>
  <c r="KH504" i="59" s="1"/>
  <c r="O22" i="177"/>
  <c r="N35" i="174"/>
  <c r="I35" i="174"/>
  <c r="AH504" i="59" s="1"/>
  <c r="O24" i="177"/>
  <c r="N114" i="174"/>
  <c r="I114" i="174"/>
  <c r="DI504" i="59" s="1"/>
  <c r="N54" i="174"/>
  <c r="I54" i="174"/>
  <c r="BA504" i="59" s="1"/>
  <c r="N181" i="174"/>
  <c r="I181" i="174"/>
  <c r="FX504" i="59" s="1"/>
  <c r="N277" i="174"/>
  <c r="I277" i="174"/>
  <c r="JP504" i="59" s="1"/>
  <c r="I14" i="174"/>
  <c r="M504" i="59" s="1"/>
  <c r="N14" i="174"/>
  <c r="I62" i="174"/>
  <c r="BI504" i="59" s="1"/>
  <c r="N62" i="174"/>
  <c r="I19" i="174"/>
  <c r="R504" i="59" s="1"/>
  <c r="N19" i="174"/>
  <c r="N243" i="174"/>
  <c r="I243" i="174"/>
  <c r="IH504" i="59" s="1"/>
  <c r="I233" i="174"/>
  <c r="HX504" i="59" s="1"/>
  <c r="N233" i="174"/>
  <c r="I86" i="174"/>
  <c r="CG504" i="59" s="1"/>
  <c r="N86" i="174"/>
  <c r="N187" i="174"/>
  <c r="I187" i="174"/>
  <c r="GD504" i="59" s="1"/>
  <c r="O15" i="177"/>
  <c r="I234" i="174"/>
  <c r="HY504" i="59" s="1"/>
  <c r="N234" i="174"/>
  <c r="N88" i="174"/>
  <c r="I88" i="174"/>
  <c r="CI504" i="59" s="1"/>
  <c r="N46" i="174"/>
  <c r="I46" i="174"/>
  <c r="AS504" i="59" s="1"/>
  <c r="O19" i="177"/>
  <c r="AG19" i="177"/>
  <c r="I137" i="174"/>
  <c r="EF504" i="59" s="1"/>
  <c r="N137" i="174"/>
  <c r="I204" i="174"/>
  <c r="GU504" i="59" s="1"/>
  <c r="N204" i="174"/>
  <c r="I207" i="174"/>
  <c r="GX504" i="59" s="1"/>
  <c r="N207" i="174"/>
  <c r="I147" i="174"/>
  <c r="EP504" i="59" s="1"/>
  <c r="N147" i="174"/>
  <c r="I61" i="174"/>
  <c r="BH504" i="59" s="1"/>
  <c r="N61" i="174"/>
  <c r="I266" i="174"/>
  <c r="JE504" i="59" s="1"/>
  <c r="N266" i="174"/>
  <c r="N247" i="174"/>
  <c r="I247" i="174"/>
  <c r="IL504" i="59" s="1"/>
  <c r="I219" i="174"/>
  <c r="HJ504" i="59" s="1"/>
  <c r="N219" i="174"/>
  <c r="N254" i="174"/>
  <c r="I254" i="174"/>
  <c r="IS504" i="59" s="1"/>
  <c r="I117" i="174"/>
  <c r="DL504" i="59" s="1"/>
  <c r="N117" i="174"/>
  <c r="I150" i="174"/>
  <c r="ES504" i="59" s="1"/>
  <c r="N150" i="174"/>
  <c r="I49" i="174"/>
  <c r="AV504" i="59" s="1"/>
  <c r="N49" i="174"/>
  <c r="O6" i="177"/>
  <c r="N236" i="174"/>
  <c r="I236" i="174"/>
  <c r="IA504" i="59" s="1"/>
  <c r="I216" i="174"/>
  <c r="HG504" i="59" s="1"/>
  <c r="N216" i="174"/>
  <c r="I76" i="174"/>
  <c r="BW504" i="59" s="1"/>
  <c r="N76" i="174"/>
  <c r="I257" i="174"/>
  <c r="IV504" i="59" s="1"/>
  <c r="N257" i="174"/>
  <c r="N30" i="174"/>
  <c r="I30" i="174"/>
  <c r="AC504" i="59" s="1"/>
  <c r="N275" i="174"/>
  <c r="I275" i="174"/>
  <c r="JN504" i="59" s="1"/>
  <c r="I107" i="174"/>
  <c r="DB504" i="59" s="1"/>
  <c r="N107" i="174"/>
  <c r="N214" i="174"/>
  <c r="I214" i="174"/>
  <c r="HE504" i="59" s="1"/>
  <c r="N296" i="174"/>
  <c r="I296" i="174"/>
  <c r="KI504" i="59" s="1"/>
  <c r="I185" i="174"/>
  <c r="GB504" i="59" s="1"/>
  <c r="N185" i="174"/>
  <c r="N16" i="174"/>
  <c r="I16" i="174"/>
  <c r="O504" i="59" s="1"/>
  <c r="N253" i="174"/>
  <c r="I253" i="174"/>
  <c r="IR504" i="59" s="1"/>
  <c r="I123" i="174"/>
  <c r="DR504" i="59" s="1"/>
  <c r="N123" i="174"/>
  <c r="N276" i="174"/>
  <c r="I276" i="174"/>
  <c r="JO504" i="59" s="1"/>
  <c r="I265" i="174"/>
  <c r="JD504" i="59" s="1"/>
  <c r="N265" i="174"/>
  <c r="I142" i="174"/>
  <c r="EK504" i="59" s="1"/>
  <c r="N142" i="174"/>
  <c r="I5" i="174"/>
  <c r="D504" i="59" s="1"/>
  <c r="N5" i="174"/>
  <c r="N178" i="174"/>
  <c r="I178" i="174"/>
  <c r="FU504" i="59" s="1"/>
  <c r="O38" i="177"/>
  <c r="I129" i="174"/>
  <c r="DX504" i="59" s="1"/>
  <c r="N129" i="174"/>
  <c r="I69" i="174"/>
  <c r="BP504" i="59" s="1"/>
  <c r="N69" i="174"/>
  <c r="I281" i="174"/>
  <c r="JT504" i="59" s="1"/>
  <c r="N281" i="174"/>
  <c r="N222" i="174"/>
  <c r="I222" i="174"/>
  <c r="HM504" i="59" s="1"/>
  <c r="I173" i="174"/>
  <c r="FP504" i="59" s="1"/>
  <c r="N173" i="174"/>
  <c r="I111" i="174"/>
  <c r="DF504" i="59" s="1"/>
  <c r="N111" i="174"/>
  <c r="I224" i="174"/>
  <c r="HO504" i="59" s="1"/>
  <c r="N224" i="174"/>
  <c r="N226" i="174"/>
  <c r="I226" i="174"/>
  <c r="HQ504" i="59" s="1"/>
  <c r="I262" i="174"/>
  <c r="JA504" i="59" s="1"/>
  <c r="N262" i="174"/>
  <c r="I94" i="174"/>
  <c r="CO504" i="59" s="1"/>
  <c r="N94" i="174"/>
  <c r="I112" i="174"/>
  <c r="DG504" i="59" s="1"/>
  <c r="N112" i="174"/>
  <c r="I7" i="174"/>
  <c r="F504" i="59" s="1"/>
  <c r="N7" i="174"/>
  <c r="O47" i="177"/>
  <c r="N167" i="174"/>
  <c r="I167" i="174"/>
  <c r="FJ504" i="59" s="1"/>
  <c r="O21" i="177"/>
  <c r="I165" i="174"/>
  <c r="FH504" i="59" s="1"/>
  <c r="N165" i="174"/>
  <c r="I119" i="174"/>
  <c r="DN504" i="59" s="1"/>
  <c r="N119" i="174"/>
  <c r="O8" i="177"/>
  <c r="N197" i="174"/>
  <c r="I197" i="174"/>
  <c r="GN504" i="59" s="1"/>
  <c r="I59" i="174"/>
  <c r="BF504" i="59" s="1"/>
  <c r="N59" i="174"/>
  <c r="O39" i="177"/>
  <c r="N10" i="174"/>
  <c r="I10" i="174"/>
  <c r="I504" i="59" s="1"/>
  <c r="N108" i="174"/>
  <c r="I108" i="174"/>
  <c r="DC504" i="59" s="1"/>
  <c r="I125" i="174"/>
  <c r="DT504" i="59" s="1"/>
  <c r="N125" i="174"/>
  <c r="I162" i="174"/>
  <c r="FE504" i="59" s="1"/>
  <c r="N162" i="174"/>
  <c r="N298" i="174"/>
  <c r="I298" i="174"/>
  <c r="KK504" i="59" s="1"/>
  <c r="N134" i="174"/>
  <c r="I134" i="174"/>
  <c r="EC504" i="59" s="1"/>
  <c r="I57" i="174"/>
  <c r="BD504" i="59" s="1"/>
  <c r="N57" i="174"/>
  <c r="O28" i="177"/>
  <c r="I23" i="174"/>
  <c r="V504" i="59" s="1"/>
  <c r="N23" i="174"/>
  <c r="N213" i="174"/>
  <c r="I213" i="174"/>
  <c r="HD504" i="59" s="1"/>
  <c r="I184" i="174"/>
  <c r="GA504" i="59" s="1"/>
  <c r="N184" i="174"/>
  <c r="O46" i="177"/>
  <c r="I280" i="174"/>
  <c r="JS504" i="59" s="1"/>
  <c r="N280" i="174"/>
  <c r="N80" i="174"/>
  <c r="I80" i="174"/>
  <c r="CA504" i="59" s="1"/>
  <c r="N101" i="174"/>
  <c r="I101" i="174"/>
  <c r="CV504" i="59" s="1"/>
  <c r="N260" i="174"/>
  <c r="I260" i="174"/>
  <c r="IY504" i="59" s="1"/>
  <c r="O53" i="177"/>
  <c r="I143" i="174"/>
  <c r="EL504" i="59" s="1"/>
  <c r="N143" i="174"/>
  <c r="N70" i="174"/>
  <c r="I70" i="174"/>
  <c r="BQ504" i="59" s="1"/>
  <c r="N161" i="174"/>
  <c r="I161" i="174"/>
  <c r="FD504" i="59" s="1"/>
  <c r="N267" i="174"/>
  <c r="I267" i="174"/>
  <c r="JF504" i="59" s="1"/>
  <c r="I56" i="174"/>
  <c r="BC504" i="59" s="1"/>
  <c r="N56" i="174"/>
  <c r="O44" i="177"/>
  <c r="N140" i="174"/>
  <c r="I140" i="174"/>
  <c r="EI504" i="59" s="1"/>
  <c r="N135" i="174"/>
  <c r="I135" i="174"/>
  <c r="ED504" i="59" s="1"/>
  <c r="I40" i="174"/>
  <c r="AM504" i="59" s="1"/>
  <c r="N40" i="174"/>
  <c r="N157" i="174"/>
  <c r="I157" i="174"/>
  <c r="EZ504" i="59" s="1"/>
  <c r="O50" i="177"/>
  <c r="O27" i="177"/>
  <c r="N109" i="174"/>
  <c r="I109" i="174"/>
  <c r="DD504" i="59" s="1"/>
  <c r="I303" i="174"/>
  <c r="KP504" i="59" s="1"/>
  <c r="N303" i="174"/>
  <c r="I45" i="174"/>
  <c r="AR504" i="59" s="1"/>
  <c r="N45" i="174"/>
  <c r="N169" i="174"/>
  <c r="I169" i="174"/>
  <c r="FL504" i="59" s="1"/>
  <c r="I65" i="174"/>
  <c r="BL504" i="59" s="1"/>
  <c r="N65" i="174"/>
  <c r="O20" i="177"/>
  <c r="N220" i="174"/>
  <c r="I220" i="174"/>
  <c r="HK504" i="59" s="1"/>
  <c r="O16" i="177"/>
  <c r="I132" i="174"/>
  <c r="EA504" i="59" s="1"/>
  <c r="N132" i="174"/>
  <c r="I172" i="174"/>
  <c r="FO504" i="59" s="1"/>
  <c r="N172" i="174"/>
  <c r="N278" i="174"/>
  <c r="I278" i="174"/>
  <c r="JQ504" i="59" s="1"/>
  <c r="N98" i="174"/>
  <c r="I98" i="174"/>
  <c r="CS504" i="59" s="1"/>
  <c r="N203" i="174"/>
  <c r="I203" i="174"/>
  <c r="GT504" i="59" s="1"/>
  <c r="I301" i="174"/>
  <c r="KN504" i="59" s="1"/>
  <c r="N301" i="174"/>
  <c r="I131" i="174"/>
  <c r="DZ504" i="59" s="1"/>
  <c r="N131" i="174"/>
  <c r="I25" i="174"/>
  <c r="X504" i="59" s="1"/>
  <c r="N25" i="174"/>
  <c r="N152" i="174"/>
  <c r="I152" i="174"/>
  <c r="EU504" i="59" s="1"/>
  <c r="N12" i="174"/>
  <c r="I12" i="174"/>
  <c r="K504" i="59" s="1"/>
  <c r="O26" i="177"/>
  <c r="N136" i="174"/>
  <c r="I136" i="174"/>
  <c r="EE504" i="59" s="1"/>
  <c r="N251" i="174"/>
  <c r="I251" i="174"/>
  <c r="IP504" i="59" s="1"/>
  <c r="I64" i="174"/>
  <c r="BK504" i="59" s="1"/>
  <c r="N64" i="174"/>
  <c r="N241" i="174"/>
  <c r="I241" i="174"/>
  <c r="IF504" i="59" s="1"/>
  <c r="I269" i="174"/>
  <c r="JH504" i="59" s="1"/>
  <c r="N269" i="174"/>
  <c r="N81" i="174"/>
  <c r="I81" i="174"/>
  <c r="CB504" i="59" s="1"/>
  <c r="I47" i="174"/>
  <c r="AT504" i="59" s="1"/>
  <c r="N47" i="174"/>
  <c r="I271" i="174"/>
  <c r="JJ504" i="59" s="1"/>
  <c r="N271" i="174"/>
  <c r="N159" i="174"/>
  <c r="I159" i="174"/>
  <c r="FB504" i="59" s="1"/>
  <c r="I274" i="174"/>
  <c r="JM504" i="59" s="1"/>
  <c r="N274" i="174"/>
  <c r="I103" i="174"/>
  <c r="CX504" i="59" s="1"/>
  <c r="N103" i="174"/>
  <c r="I151" i="174"/>
  <c r="ET504" i="59" s="1"/>
  <c r="N151" i="174"/>
  <c r="N188" i="174"/>
  <c r="I188" i="174"/>
  <c r="GE504" i="59" s="1"/>
  <c r="N93" i="174"/>
  <c r="I93" i="174"/>
  <c r="CN504" i="59" s="1"/>
  <c r="O41" i="177"/>
  <c r="N160" i="174"/>
  <c r="I160" i="174"/>
  <c r="FC504" i="59" s="1"/>
  <c r="I292" i="174"/>
  <c r="KE504" i="59" s="1"/>
  <c r="N292" i="174"/>
  <c r="N42" i="174"/>
  <c r="I42" i="174"/>
  <c r="AO504" i="59" s="1"/>
  <c r="I34" i="174"/>
  <c r="AG504" i="59" s="1"/>
  <c r="N34" i="174"/>
  <c r="N8" i="174"/>
  <c r="I8" i="174"/>
  <c r="G504" i="59" s="1"/>
  <c r="I156" i="174"/>
  <c r="EY504" i="59" s="1"/>
  <c r="N156" i="174"/>
  <c r="O9" i="177"/>
  <c r="N232" i="174"/>
  <c r="I232" i="174"/>
  <c r="HW504" i="59" s="1"/>
  <c r="N44" i="174"/>
  <c r="I44" i="174"/>
  <c r="AQ504" i="59" s="1"/>
  <c r="I193" i="174"/>
  <c r="GJ504" i="59" s="1"/>
  <c r="N193" i="174"/>
  <c r="N32" i="174"/>
  <c r="I32" i="174"/>
  <c r="AE504" i="59" s="1"/>
  <c r="N229" i="174"/>
  <c r="I229" i="174"/>
  <c r="HT504" i="59" s="1"/>
  <c r="N115" i="174"/>
  <c r="I115" i="174"/>
  <c r="DJ504" i="59" s="1"/>
  <c r="N177" i="174"/>
  <c r="I177" i="174"/>
  <c r="FT504" i="59" s="1"/>
  <c r="I153" i="174"/>
  <c r="EV504" i="59" s="1"/>
  <c r="N153" i="174"/>
  <c r="O11" i="177"/>
  <c r="I82" i="174"/>
  <c r="CC504" i="59" s="1"/>
  <c r="N82" i="174"/>
  <c r="I11" i="174"/>
  <c r="J504" i="59" s="1"/>
  <c r="N11" i="174"/>
  <c r="I179" i="174"/>
  <c r="FV504" i="59" s="1"/>
  <c r="N179" i="174"/>
  <c r="I209" i="174"/>
  <c r="GZ504" i="59" s="1"/>
  <c r="N209" i="174"/>
  <c r="O7" i="177"/>
  <c r="I18" i="174"/>
  <c r="Q504" i="59" s="1"/>
  <c r="N18" i="174"/>
  <c r="O30" i="177"/>
  <c r="N96" i="174"/>
  <c r="I96" i="174"/>
  <c r="CQ504" i="59" s="1"/>
  <c r="O17" i="177"/>
  <c r="I4" i="174"/>
  <c r="C504" i="59" s="1"/>
  <c r="N4" i="174"/>
  <c r="N230" i="174"/>
  <c r="I230" i="174"/>
  <c r="HU504" i="59" s="1"/>
  <c r="I290" i="174"/>
  <c r="KC504" i="59" s="1"/>
  <c r="N290" i="174"/>
  <c r="N221" i="174"/>
  <c r="I221" i="174"/>
  <c r="HL504" i="59" s="1"/>
  <c r="N118" i="174"/>
  <c r="I118" i="174"/>
  <c r="DM504" i="59" s="1"/>
  <c r="I263" i="174"/>
  <c r="JB504" i="59" s="1"/>
  <c r="N263" i="174"/>
  <c r="N104" i="174"/>
  <c r="I104" i="174"/>
  <c r="CY504" i="59" s="1"/>
  <c r="I133" i="174"/>
  <c r="EB504" i="59" s="1"/>
  <c r="N133" i="174"/>
  <c r="K163" i="174" l="1"/>
  <c r="K66" i="174"/>
  <c r="K195" i="174"/>
  <c r="K67" i="174"/>
  <c r="K141" i="174"/>
  <c r="K110" i="174"/>
  <c r="K52" i="174"/>
  <c r="K164" i="174"/>
  <c r="K182" i="174"/>
  <c r="K116" i="174"/>
  <c r="K176" i="174"/>
  <c r="K291" i="174"/>
  <c r="K75" i="174"/>
  <c r="K245" i="174"/>
  <c r="K92" i="174"/>
  <c r="K252" i="174"/>
  <c r="K145" i="174"/>
  <c r="K148" i="174"/>
  <c r="K87" i="174"/>
  <c r="K162" i="174"/>
  <c r="K284" i="174"/>
  <c r="K139" i="174"/>
  <c r="EH579" i="59"/>
  <c r="K248" i="174"/>
  <c r="IM579" i="59"/>
  <c r="K186" i="174"/>
  <c r="GC579" i="59"/>
  <c r="K194" i="174"/>
  <c r="GK579" i="59"/>
  <c r="K99" i="174"/>
  <c r="CT579" i="59"/>
  <c r="K299" i="174"/>
  <c r="KL579" i="59"/>
  <c r="K270" i="174"/>
  <c r="JI579" i="59"/>
  <c r="K250" i="174"/>
  <c r="IO579" i="59"/>
  <c r="K306" i="174"/>
  <c r="KS504" i="59"/>
  <c r="KS579" i="59" s="1"/>
  <c r="K28" i="174"/>
  <c r="K39" i="174"/>
  <c r="AL579" i="59"/>
  <c r="K268" i="174"/>
  <c r="JG579" i="59"/>
  <c r="K77" i="174"/>
  <c r="BX579" i="59"/>
  <c r="K201" i="174"/>
  <c r="GR579" i="59"/>
  <c r="K78" i="174"/>
  <c r="BY579" i="59"/>
  <c r="K107" i="174"/>
  <c r="DB579" i="59"/>
  <c r="K130" i="174"/>
  <c r="DY579" i="59"/>
  <c r="K89" i="174"/>
  <c r="CJ579" i="59"/>
  <c r="K43" i="174"/>
  <c r="AP579" i="59"/>
  <c r="K212" i="174"/>
  <c r="HC579" i="59"/>
  <c r="K9" i="174"/>
  <c r="H579" i="59"/>
  <c r="K277" i="174"/>
  <c r="JP579" i="59"/>
  <c r="K26" i="174"/>
  <c r="Y579" i="59"/>
  <c r="K24" i="174"/>
  <c r="W579" i="59"/>
  <c r="K146" i="174"/>
  <c r="EO579" i="59"/>
  <c r="K244" i="174"/>
  <c r="II579" i="59"/>
  <c r="K175" i="174"/>
  <c r="FR579" i="59"/>
  <c r="K215" i="174"/>
  <c r="HF579" i="59"/>
  <c r="K196" i="174"/>
  <c r="GM579" i="59"/>
  <c r="K120" i="174"/>
  <c r="DO579" i="59"/>
  <c r="K33" i="174"/>
  <c r="AF579" i="59"/>
  <c r="K121" i="174"/>
  <c r="DP579" i="59"/>
  <c r="K297" i="174"/>
  <c r="KJ579" i="59"/>
  <c r="K6" i="174"/>
  <c r="E579" i="59"/>
  <c r="K68" i="174"/>
  <c r="BO579" i="59"/>
  <c r="K166" i="174"/>
  <c r="FI579" i="59"/>
  <c r="K122" i="174"/>
  <c r="DQ579" i="59"/>
  <c r="K247" i="174"/>
  <c r="IL579" i="59"/>
  <c r="K181" i="174"/>
  <c r="FX579" i="59"/>
  <c r="K168" i="174"/>
  <c r="FK579" i="59"/>
  <c r="K287" i="174"/>
  <c r="JZ579" i="59"/>
  <c r="K85" i="174"/>
  <c r="CF579" i="59"/>
  <c r="K126" i="174"/>
  <c r="DU579" i="59"/>
  <c r="K210" i="174"/>
  <c r="HA579" i="59"/>
  <c r="K300" i="174"/>
  <c r="K228" i="174"/>
  <c r="K27" i="174"/>
  <c r="K90" i="174"/>
  <c r="K293" i="174"/>
  <c r="K243" i="174"/>
  <c r="K36" i="174"/>
  <c r="K13" i="174"/>
  <c r="K31" i="174"/>
  <c r="K254" i="174"/>
  <c r="AT579" i="59"/>
  <c r="EL579" i="59"/>
  <c r="CG579" i="59"/>
  <c r="R579" i="59"/>
  <c r="EW579" i="59"/>
  <c r="N579" i="59"/>
  <c r="EJ579" i="59"/>
  <c r="EN579" i="59"/>
  <c r="AU579" i="59"/>
  <c r="GJ579" i="59"/>
  <c r="AG579" i="59"/>
  <c r="AO579" i="59"/>
  <c r="HT579" i="59"/>
  <c r="FD579" i="59"/>
  <c r="BE579" i="59"/>
  <c r="BN579" i="59"/>
  <c r="K579" i="59"/>
  <c r="X579" i="59"/>
  <c r="FU579" i="59"/>
  <c r="BI579" i="59"/>
  <c r="AH579" i="59"/>
  <c r="IT579" i="59"/>
  <c r="KF579" i="59"/>
  <c r="Z579" i="59"/>
  <c r="FF579" i="59"/>
  <c r="BJ579" i="59"/>
  <c r="KQ579" i="59"/>
  <c r="DW579" i="59"/>
  <c r="AJ579" i="59"/>
  <c r="AV579" i="59"/>
  <c r="IS579" i="59"/>
  <c r="GD579" i="59"/>
  <c r="Q579" i="59"/>
  <c r="EU579" i="59"/>
  <c r="K187" i="174"/>
  <c r="AR579" i="59"/>
  <c r="BC579" i="59"/>
  <c r="HG579" i="59"/>
  <c r="M579" i="59"/>
  <c r="GG579" i="59"/>
  <c r="IB579" i="59"/>
  <c r="BG579" i="59"/>
  <c r="KO579" i="59"/>
  <c r="BV579" i="59"/>
  <c r="CH579" i="59"/>
  <c r="FZ579" i="59"/>
  <c r="AD579" i="59"/>
  <c r="DD579" i="59"/>
  <c r="ED579" i="59"/>
  <c r="DC579" i="59"/>
  <c r="C579" i="59"/>
  <c r="GZ579" i="59"/>
  <c r="J579" i="59"/>
  <c r="FT579" i="59"/>
  <c r="AE579" i="59"/>
  <c r="G579" i="59"/>
  <c r="KE579" i="59"/>
  <c r="GE579" i="59"/>
  <c r="JJ579" i="59"/>
  <c r="V579" i="59"/>
  <c r="I579" i="59"/>
  <c r="JO579" i="59"/>
  <c r="BU579" i="59"/>
  <c r="CU579" i="59"/>
  <c r="KM579" i="59"/>
  <c r="L579" i="59"/>
  <c r="DM579" i="59"/>
  <c r="K55" i="174"/>
  <c r="JM579" i="59"/>
  <c r="K35" i="174"/>
  <c r="CV579" i="59"/>
  <c r="HD579" i="59"/>
  <c r="K199" i="174"/>
  <c r="FJ579" i="59"/>
  <c r="F579" i="59"/>
  <c r="D579" i="59"/>
  <c r="IV579" i="59"/>
  <c r="AA579" i="59"/>
  <c r="K117" i="174"/>
  <c r="K253" i="174"/>
  <c r="K134" i="174"/>
  <c r="K298" i="174"/>
  <c r="K192" i="174"/>
  <c r="K12" i="174"/>
  <c r="K144" i="174"/>
  <c r="K282" i="174"/>
  <c r="K19" i="174"/>
  <c r="K29" i="174"/>
  <c r="AG3" i="177"/>
  <c r="AE3" i="177" s="1"/>
  <c r="K151" i="174"/>
  <c r="K137" i="174"/>
  <c r="K214" i="174"/>
  <c r="K275" i="174"/>
  <c r="K124" i="174"/>
  <c r="DS579" i="59"/>
  <c r="K285" i="174"/>
  <c r="JX579" i="59"/>
  <c r="K171" i="174"/>
  <c r="FN579" i="59"/>
  <c r="K264" i="174"/>
  <c r="JC579" i="59"/>
  <c r="K152" i="174"/>
  <c r="K232" i="174"/>
  <c r="K132" i="174"/>
  <c r="K40" i="174"/>
  <c r="AM579" i="59"/>
  <c r="K262" i="174"/>
  <c r="JA579" i="59"/>
  <c r="K49" i="174"/>
  <c r="K17" i="174"/>
  <c r="P579" i="59"/>
  <c r="K106" i="174"/>
  <c r="DA579" i="59"/>
  <c r="K138" i="174"/>
  <c r="K105" i="174"/>
  <c r="K294" i="174"/>
  <c r="K218" i="174"/>
  <c r="K79" i="174"/>
  <c r="K112" i="174"/>
  <c r="K281" i="174"/>
  <c r="JT579" i="59"/>
  <c r="K249" i="174"/>
  <c r="K198" i="174"/>
  <c r="GO579" i="59"/>
  <c r="K273" i="174"/>
  <c r="JL579" i="59"/>
  <c r="K174" i="174"/>
  <c r="FQ579" i="59"/>
  <c r="K84" i="174"/>
  <c r="CE579" i="59"/>
  <c r="K238" i="174"/>
  <c r="K22" i="174"/>
  <c r="U579" i="59"/>
  <c r="K283" i="174"/>
  <c r="JV579" i="59"/>
  <c r="K71" i="174"/>
  <c r="BR579" i="59"/>
  <c r="K54" i="174"/>
  <c r="BA579" i="59"/>
  <c r="K72" i="174"/>
  <c r="BS579" i="59"/>
  <c r="K205" i="174"/>
  <c r="GV579" i="59"/>
  <c r="K259" i="174"/>
  <c r="IX579" i="59"/>
  <c r="K21" i="174"/>
  <c r="T579" i="59"/>
  <c r="K225" i="174"/>
  <c r="HP579" i="59"/>
  <c r="K256" i="174"/>
  <c r="IU579" i="59"/>
  <c r="K242" i="174"/>
  <c r="IG579" i="59"/>
  <c r="K41" i="174"/>
  <c r="AN579" i="59"/>
  <c r="K108" i="174"/>
  <c r="K224" i="174"/>
  <c r="K280" i="174"/>
  <c r="JS579" i="59"/>
  <c r="K185" i="174"/>
  <c r="K69" i="174"/>
  <c r="K76" i="174"/>
  <c r="BW579" i="59"/>
  <c r="K114" i="174"/>
  <c r="K211" i="174"/>
  <c r="HB579" i="59"/>
  <c r="K239" i="174"/>
  <c r="ID579" i="59"/>
  <c r="K97" i="174"/>
  <c r="CR579" i="59"/>
  <c r="K258" i="174"/>
  <c r="IW579" i="59"/>
  <c r="K189" i="174"/>
  <c r="GF579" i="59"/>
  <c r="K83" i="174"/>
  <c r="CD579" i="59"/>
  <c r="K38" i="174"/>
  <c r="AK579" i="59"/>
  <c r="K222" i="174"/>
  <c r="K191" i="174"/>
  <c r="GH579" i="59"/>
  <c r="K202" i="174"/>
  <c r="GS579" i="59"/>
  <c r="K206" i="174"/>
  <c r="GW579" i="59"/>
  <c r="HL579" i="59"/>
  <c r="BK579" i="59"/>
  <c r="DZ579" i="59"/>
  <c r="EI579" i="59"/>
  <c r="IY579" i="59"/>
  <c r="CA579" i="59"/>
  <c r="GA579" i="59"/>
  <c r="FH579" i="59"/>
  <c r="DG579" i="59"/>
  <c r="EK579" i="59"/>
  <c r="BH579" i="59"/>
  <c r="GX579" i="59"/>
  <c r="EF579" i="59"/>
  <c r="CI579" i="59"/>
  <c r="KH579" i="59"/>
  <c r="AW579" i="59"/>
  <c r="DH579" i="59"/>
  <c r="AB579" i="59"/>
  <c r="CP579" i="59"/>
  <c r="HS579" i="59"/>
  <c r="KD579" i="59"/>
  <c r="FS579" i="59"/>
  <c r="IE579" i="59"/>
  <c r="BM579" i="59"/>
  <c r="AY579" i="59"/>
  <c r="JH579" i="59"/>
  <c r="IP579" i="59"/>
  <c r="FO579" i="59"/>
  <c r="EA579" i="59"/>
  <c r="KP579" i="59"/>
  <c r="FE579" i="59"/>
  <c r="HQ579" i="59"/>
  <c r="DF579" i="59"/>
  <c r="GB579" i="59"/>
  <c r="ES579" i="59"/>
  <c r="ER579" i="59"/>
  <c r="HV579" i="59"/>
  <c r="IN579" i="59"/>
  <c r="EQ579" i="59"/>
  <c r="EX579" i="59"/>
  <c r="CZ579" i="59"/>
  <c r="FG579" i="59"/>
  <c r="EB579" i="59"/>
  <c r="K4" i="174"/>
  <c r="CQ579" i="59"/>
  <c r="EV579" i="59"/>
  <c r="AQ579" i="59"/>
  <c r="ET579" i="59"/>
  <c r="IF579" i="59"/>
  <c r="CS579" i="59"/>
  <c r="HK579" i="59"/>
  <c r="CO579" i="59"/>
  <c r="DX579" i="59"/>
  <c r="DR579" i="59"/>
  <c r="KI579" i="59"/>
  <c r="IA579" i="59"/>
  <c r="JY579" i="59"/>
  <c r="KR579" i="59"/>
  <c r="GQ579" i="59"/>
  <c r="FW579" i="59"/>
  <c r="IK579" i="59"/>
  <c r="FA579" i="59"/>
  <c r="HH579" i="59"/>
  <c r="FY579" i="59"/>
  <c r="IQ579" i="59"/>
  <c r="JB579" i="59"/>
  <c r="KC579" i="59"/>
  <c r="CC579" i="59"/>
  <c r="FB579" i="59"/>
  <c r="EE579" i="59"/>
  <c r="KN579" i="59"/>
  <c r="BL579" i="59"/>
  <c r="BQ579" i="59"/>
  <c r="DT579" i="59"/>
  <c r="BF579" i="59"/>
  <c r="DN579" i="59"/>
  <c r="K286" i="174"/>
  <c r="FP579" i="59"/>
  <c r="JD579" i="59"/>
  <c r="IR579" i="59"/>
  <c r="O579" i="59"/>
  <c r="AC579" i="59"/>
  <c r="JE579" i="59"/>
  <c r="EP579" i="59"/>
  <c r="HY579" i="59"/>
  <c r="HX579" i="59"/>
  <c r="AZ579" i="59"/>
  <c r="S579" i="59"/>
  <c r="JR579" i="59"/>
  <c r="DE579" i="59"/>
  <c r="GI579" i="59"/>
  <c r="BB579" i="59"/>
  <c r="DV579" i="59"/>
  <c r="DK579" i="59"/>
  <c r="CL579" i="59"/>
  <c r="GP579" i="59"/>
  <c r="FM579" i="59"/>
  <c r="IJ579" i="59"/>
  <c r="KG579" i="59"/>
  <c r="GL579" i="59"/>
  <c r="JW579" i="59"/>
  <c r="FV579" i="59"/>
  <c r="HW579" i="59"/>
  <c r="CB579" i="59"/>
  <c r="GT579" i="59"/>
  <c r="JQ579" i="59"/>
  <c r="EZ579" i="59"/>
  <c r="JF579" i="59"/>
  <c r="BD579" i="59"/>
  <c r="KK579" i="59"/>
  <c r="BP579" i="59"/>
  <c r="K266" i="174"/>
  <c r="HJ579" i="59"/>
  <c r="K20" i="174"/>
  <c r="GU579" i="59"/>
  <c r="AS579" i="59"/>
  <c r="IH579" i="59"/>
  <c r="K279" i="174"/>
  <c r="K91" i="174"/>
  <c r="EM579" i="59"/>
  <c r="K127" i="174"/>
  <c r="CK579" i="59"/>
  <c r="HZ579" i="59"/>
  <c r="HN579" i="59"/>
  <c r="KB579" i="59"/>
  <c r="K60" i="174"/>
  <c r="K37" i="174"/>
  <c r="JU579" i="59"/>
  <c r="GY579" i="59"/>
  <c r="IC579" i="59"/>
  <c r="EG579" i="59"/>
  <c r="HI579" i="59"/>
  <c r="CM579" i="59"/>
  <c r="CY579" i="59"/>
  <c r="HU579" i="59"/>
  <c r="DJ579" i="59"/>
  <c r="EY579" i="59"/>
  <c r="K70" i="174"/>
  <c r="FC579" i="59"/>
  <c r="CN579" i="59"/>
  <c r="CX579" i="59"/>
  <c r="K154" i="174"/>
  <c r="FL579" i="59"/>
  <c r="K234" i="174"/>
  <c r="EC579" i="59"/>
  <c r="K219" i="174"/>
  <c r="GN579" i="59"/>
  <c r="HO579" i="59"/>
  <c r="HM579" i="59"/>
  <c r="K233" i="174"/>
  <c r="HE579" i="59"/>
  <c r="JN579" i="59"/>
  <c r="DL579" i="59"/>
  <c r="DI579" i="59"/>
  <c r="K48" i="174"/>
  <c r="CW579" i="59"/>
  <c r="JK579" i="59"/>
  <c r="BT579" i="59"/>
  <c r="AX579" i="59"/>
  <c r="IZ579" i="59"/>
  <c r="AI579" i="59"/>
  <c r="HR579" i="59"/>
  <c r="K304" i="174"/>
  <c r="KA579" i="59"/>
  <c r="BZ579" i="59"/>
  <c r="K313" i="184"/>
  <c r="K295" i="174"/>
  <c r="K131" i="174"/>
  <c r="K296" i="174"/>
  <c r="K95" i="174"/>
  <c r="K104" i="174"/>
  <c r="K25" i="174"/>
  <c r="K158" i="174"/>
  <c r="K227" i="174"/>
  <c r="K255" i="174"/>
  <c r="K50" i="174"/>
  <c r="K161" i="174"/>
  <c r="K14" i="174"/>
  <c r="K221" i="174"/>
  <c r="K292" i="174"/>
  <c r="K269" i="174"/>
  <c r="K150" i="174"/>
  <c r="K129" i="174"/>
  <c r="K236" i="174"/>
  <c r="K169" i="174"/>
  <c r="K289" i="174"/>
  <c r="K42" i="174"/>
  <c r="K15" i="174"/>
  <c r="K261" i="174"/>
  <c r="K184" i="174"/>
  <c r="K62" i="174"/>
  <c r="K65" i="174"/>
  <c r="K190" i="174"/>
  <c r="K220" i="174"/>
  <c r="K193" i="174"/>
  <c r="K96" i="174"/>
  <c r="K23" i="174"/>
  <c r="K16" i="174"/>
  <c r="K98" i="174"/>
  <c r="K57" i="174"/>
  <c r="K102" i="174"/>
  <c r="K88" i="174"/>
  <c r="K209" i="174"/>
  <c r="K58" i="174"/>
  <c r="K123" i="174"/>
  <c r="K177" i="174"/>
  <c r="K149" i="174"/>
  <c r="K305" i="174"/>
  <c r="N307" i="174"/>
  <c r="K56" i="174"/>
  <c r="K11" i="174"/>
  <c r="K118" i="174"/>
  <c r="K271" i="174"/>
  <c r="K140" i="174"/>
  <c r="K213" i="174"/>
  <c r="K203" i="174"/>
  <c r="K188" i="174"/>
  <c r="K103" i="174"/>
  <c r="K257" i="174"/>
  <c r="K63" i="174"/>
  <c r="K172" i="174"/>
  <c r="K290" i="174"/>
  <c r="K7" i="174"/>
  <c r="K73" i="174"/>
  <c r="K142" i="174"/>
  <c r="K200" i="174"/>
  <c r="K217" i="174"/>
  <c r="K165" i="174"/>
  <c r="K160" i="174"/>
  <c r="K61" i="174"/>
  <c r="K136" i="174"/>
  <c r="K94" i="174"/>
  <c r="K178" i="174"/>
  <c r="K82" i="174"/>
  <c r="K34" i="174"/>
  <c r="K240" i="174"/>
  <c r="K302" i="174"/>
  <c r="K128" i="174"/>
  <c r="I307" i="174"/>
  <c r="L4" i="236" s="1"/>
  <c r="K4" i="236" s="1"/>
  <c r="K153" i="174"/>
  <c r="K44" i="174"/>
  <c r="K133" i="174"/>
  <c r="K109" i="174"/>
  <c r="K167" i="174"/>
  <c r="K237" i="174"/>
  <c r="K260" i="174"/>
  <c r="K111" i="174"/>
  <c r="K113" i="174"/>
  <c r="K135" i="174"/>
  <c r="K53" i="174"/>
  <c r="K288" i="174"/>
  <c r="K10" i="174"/>
  <c r="K173" i="174"/>
  <c r="K8" i="174"/>
  <c r="K18" i="174"/>
  <c r="K157" i="174"/>
  <c r="K251" i="174"/>
  <c r="K115" i="174"/>
  <c r="K47" i="174"/>
  <c r="K80" i="174"/>
  <c r="K159" i="174"/>
  <c r="K263" i="174"/>
  <c r="K32" i="174"/>
  <c r="K119" i="174"/>
  <c r="K274" i="174"/>
  <c r="K59" i="174"/>
  <c r="K93" i="174"/>
  <c r="K267" i="174"/>
  <c r="K5" i="174"/>
  <c r="K207" i="174"/>
  <c r="K303" i="174"/>
  <c r="K226" i="174"/>
  <c r="K204" i="174"/>
  <c r="K272" i="174"/>
  <c r="K86" i="174"/>
  <c r="K278" i="174"/>
  <c r="K231" i="174"/>
  <c r="K170" i="174"/>
  <c r="K208" i="174"/>
  <c r="K235" i="174"/>
  <c r="K230" i="174"/>
  <c r="K179" i="174"/>
  <c r="K216" i="174"/>
  <c r="K125" i="174"/>
  <c r="K180" i="174"/>
  <c r="K155" i="174"/>
  <c r="K156" i="174"/>
  <c r="K301" i="174"/>
  <c r="K101" i="174"/>
  <c r="K64" i="174"/>
  <c r="K241" i="174"/>
  <c r="K81" i="174"/>
  <c r="K197" i="174"/>
  <c r="K45" i="174"/>
  <c r="K147" i="174"/>
  <c r="K246" i="174"/>
  <c r="K276" i="174"/>
  <c r="K74" i="174"/>
  <c r="K143" i="174"/>
  <c r="K223" i="174"/>
  <c r="K30" i="174"/>
  <c r="K51" i="174"/>
  <c r="K229" i="174"/>
  <c r="K100" i="174"/>
  <c r="K46" i="174"/>
  <c r="K183" i="174"/>
  <c r="K265" i="174"/>
  <c r="P230" i="59" l="1"/>
  <c r="Q230" i="59" s="1"/>
  <c r="V230" i="59" s="1"/>
  <c r="X230" i="59" s="1"/>
  <c r="Z230" i="59" s="1"/>
  <c r="H230" i="59"/>
  <c r="I230" i="59" s="1"/>
  <c r="P110" i="59"/>
  <c r="Q110" i="59" s="1"/>
  <c r="V110" i="59" s="1"/>
  <c r="X110" i="59" s="1"/>
  <c r="Z110" i="59" s="1"/>
  <c r="H110" i="59"/>
  <c r="I110" i="59" s="1"/>
  <c r="P381" i="59"/>
  <c r="Q381" i="59" s="1"/>
  <c r="U381" i="59" s="1"/>
  <c r="W381" i="59" s="1"/>
  <c r="Y381" i="59" s="1"/>
  <c r="AA381" i="59" s="1"/>
  <c r="AB381" i="59" s="1"/>
  <c r="AD381" i="59" s="1"/>
  <c r="H381" i="59"/>
  <c r="I381" i="59" s="1"/>
  <c r="P147" i="59"/>
  <c r="Q147" i="59" s="1"/>
  <c r="V147" i="59" s="1"/>
  <c r="X147" i="59" s="1"/>
  <c r="Z147" i="59" s="1"/>
  <c r="H147" i="59"/>
  <c r="I147" i="59" s="1"/>
  <c r="P181" i="59"/>
  <c r="Q181" i="59" s="1"/>
  <c r="V181" i="59" s="1"/>
  <c r="X181" i="59" s="1"/>
  <c r="Z181" i="59" s="1"/>
  <c r="H181" i="59"/>
  <c r="I181" i="59" s="1"/>
  <c r="P137" i="59"/>
  <c r="Q137" i="59" s="1"/>
  <c r="V137" i="59" s="1"/>
  <c r="X137" i="59" s="1"/>
  <c r="Z137" i="59" s="1"/>
  <c r="H137" i="59"/>
  <c r="I137" i="59" s="1"/>
  <c r="P207" i="59"/>
  <c r="Q207" i="59" s="1"/>
  <c r="V207" i="59" s="1"/>
  <c r="X207" i="59" s="1"/>
  <c r="Z207" i="59" s="1"/>
  <c r="H207" i="59"/>
  <c r="I207" i="59" s="1"/>
  <c r="P371" i="59"/>
  <c r="Q371" i="59" s="1"/>
  <c r="U371" i="59" s="1"/>
  <c r="W371" i="59" s="1"/>
  <c r="Y371" i="59" s="1"/>
  <c r="AA371" i="59" s="1"/>
  <c r="AB371" i="59" s="1"/>
  <c r="AD371" i="59" s="1"/>
  <c r="H371" i="59"/>
  <c r="I371" i="59" s="1"/>
  <c r="P223" i="59"/>
  <c r="Q223" i="59" s="1"/>
  <c r="V223" i="59" s="1"/>
  <c r="X223" i="59" s="1"/>
  <c r="Z223" i="59" s="1"/>
  <c r="H223" i="59"/>
  <c r="I223" i="59" s="1"/>
  <c r="P345" i="59"/>
  <c r="Q345" i="59" s="1"/>
  <c r="U345" i="59" s="1"/>
  <c r="W345" i="59" s="1"/>
  <c r="Y345" i="59" s="1"/>
  <c r="AA345" i="59" s="1"/>
  <c r="AB345" i="59" s="1"/>
  <c r="AD345" i="59" s="1"/>
  <c r="H345" i="59"/>
  <c r="I345" i="59" s="1"/>
  <c r="P241" i="59"/>
  <c r="Q241" i="59" s="1"/>
  <c r="U241" i="59" s="1"/>
  <c r="W241" i="59" s="1"/>
  <c r="Y241" i="59" s="1"/>
  <c r="AA241" i="59" s="1"/>
  <c r="AB241" i="59" s="1"/>
  <c r="AD241" i="59" s="1"/>
  <c r="H241" i="59"/>
  <c r="I241" i="59" s="1"/>
  <c r="P377" i="59"/>
  <c r="Q377" i="59" s="1"/>
  <c r="U377" i="59" s="1"/>
  <c r="W377" i="59" s="1"/>
  <c r="Y377" i="59" s="1"/>
  <c r="AA377" i="59" s="1"/>
  <c r="AB377" i="59" s="1"/>
  <c r="AD377" i="59" s="1"/>
  <c r="H377" i="59"/>
  <c r="I377" i="59" s="1"/>
  <c r="P108" i="59"/>
  <c r="Q108" i="59" s="1"/>
  <c r="U108" i="59" s="1"/>
  <c r="W108" i="59" s="1"/>
  <c r="Y108" i="59" s="1"/>
  <c r="AA108" i="59" s="1"/>
  <c r="AB108" i="59" s="1"/>
  <c r="AD108" i="59" s="1"/>
  <c r="H108" i="59"/>
  <c r="I108" i="59" s="1"/>
  <c r="P397" i="59"/>
  <c r="Q397" i="59" s="1"/>
  <c r="V397" i="59" s="1"/>
  <c r="X397" i="59" s="1"/>
  <c r="Z397" i="59" s="1"/>
  <c r="H397" i="59"/>
  <c r="I397" i="59" s="1"/>
  <c r="P392" i="59"/>
  <c r="Q392" i="59" s="1"/>
  <c r="V392" i="59" s="1"/>
  <c r="X392" i="59" s="1"/>
  <c r="Z392" i="59" s="1"/>
  <c r="H392" i="59"/>
  <c r="I392" i="59" s="1"/>
  <c r="P234" i="59"/>
  <c r="Q234" i="59" s="1"/>
  <c r="V234" i="59" s="1"/>
  <c r="X234" i="59" s="1"/>
  <c r="Z234" i="59" s="1"/>
  <c r="H234" i="59"/>
  <c r="I234" i="59" s="1"/>
  <c r="P218" i="59"/>
  <c r="Q218" i="59" s="1"/>
  <c r="V218" i="59" s="1"/>
  <c r="X218" i="59" s="1"/>
  <c r="Z218" i="59" s="1"/>
  <c r="H218" i="59"/>
  <c r="I218" i="59" s="1"/>
  <c r="P328" i="59"/>
  <c r="Q328" i="59" s="1"/>
  <c r="V328" i="59" s="1"/>
  <c r="X328" i="59" s="1"/>
  <c r="Z328" i="59" s="1"/>
  <c r="H328" i="59"/>
  <c r="I328" i="59" s="1"/>
  <c r="P219" i="59"/>
  <c r="Q219" i="59" s="1"/>
  <c r="U219" i="59" s="1"/>
  <c r="W219" i="59" s="1"/>
  <c r="Y219" i="59" s="1"/>
  <c r="AA219" i="59" s="1"/>
  <c r="AB219" i="59" s="1"/>
  <c r="AD219" i="59" s="1"/>
  <c r="H219" i="59"/>
  <c r="I219" i="59" s="1"/>
  <c r="P342" i="59"/>
  <c r="Q342" i="59" s="1"/>
  <c r="V342" i="59" s="1"/>
  <c r="X342" i="59" s="1"/>
  <c r="Z342" i="59" s="1"/>
  <c r="H342" i="59"/>
  <c r="I342" i="59" s="1"/>
  <c r="P308" i="59"/>
  <c r="Q308" i="59" s="1"/>
  <c r="U308" i="59" s="1"/>
  <c r="W308" i="59" s="1"/>
  <c r="Y308" i="59" s="1"/>
  <c r="AA308" i="59" s="1"/>
  <c r="AB308" i="59" s="1"/>
  <c r="AD308" i="59" s="1"/>
  <c r="H308" i="59"/>
  <c r="I308" i="59" s="1"/>
  <c r="P161" i="59"/>
  <c r="Q161" i="59" s="1"/>
  <c r="V161" i="59" s="1"/>
  <c r="X161" i="59" s="1"/>
  <c r="Z161" i="59" s="1"/>
  <c r="H161" i="59"/>
  <c r="I161" i="59" s="1"/>
  <c r="P336" i="59"/>
  <c r="Q336" i="59" s="1"/>
  <c r="U336" i="59" s="1"/>
  <c r="W336" i="59" s="1"/>
  <c r="Y336" i="59" s="1"/>
  <c r="AA336" i="59" s="1"/>
  <c r="AB336" i="59" s="1"/>
  <c r="AD336" i="59" s="1"/>
  <c r="H336" i="59"/>
  <c r="I336" i="59" s="1"/>
  <c r="P398" i="59"/>
  <c r="Q398" i="59" s="1"/>
  <c r="U398" i="59" s="1"/>
  <c r="W398" i="59" s="1"/>
  <c r="Y398" i="59" s="1"/>
  <c r="AA398" i="59" s="1"/>
  <c r="AB398" i="59" s="1"/>
  <c r="AD398" i="59" s="1"/>
  <c r="H398" i="59"/>
  <c r="I398" i="59" s="1"/>
  <c r="P220" i="59"/>
  <c r="Q220" i="59" s="1"/>
  <c r="V220" i="59" s="1"/>
  <c r="X220" i="59" s="1"/>
  <c r="Z220" i="59" s="1"/>
  <c r="H220" i="59"/>
  <c r="I220" i="59" s="1"/>
  <c r="P124" i="59"/>
  <c r="Q124" i="59" s="1"/>
  <c r="U124" i="59" s="1"/>
  <c r="W124" i="59" s="1"/>
  <c r="Y124" i="59" s="1"/>
  <c r="AA124" i="59" s="1"/>
  <c r="AB124" i="59" s="1"/>
  <c r="AD124" i="59" s="1"/>
  <c r="H124" i="59"/>
  <c r="I124" i="59" s="1"/>
  <c r="P134" i="59"/>
  <c r="Q134" i="59" s="1"/>
  <c r="U134" i="59" s="1"/>
  <c r="W134" i="59" s="1"/>
  <c r="Y134" i="59" s="1"/>
  <c r="AA134" i="59" s="1"/>
  <c r="AB134" i="59" s="1"/>
  <c r="AD134" i="59" s="1"/>
  <c r="H134" i="59"/>
  <c r="I134" i="59" s="1"/>
  <c r="P405" i="59"/>
  <c r="Q405" i="59" s="1"/>
  <c r="V405" i="59" s="1"/>
  <c r="X405" i="59" s="1"/>
  <c r="Z405" i="59" s="1"/>
  <c r="H405" i="59"/>
  <c r="I405" i="59" s="1"/>
  <c r="P226" i="59"/>
  <c r="Q226" i="59" s="1"/>
  <c r="V226" i="59" s="1"/>
  <c r="X226" i="59" s="1"/>
  <c r="Z226" i="59" s="1"/>
  <c r="H226" i="59"/>
  <c r="I226" i="59" s="1"/>
  <c r="P262" i="59"/>
  <c r="Q262" i="59" s="1"/>
  <c r="V262" i="59" s="1"/>
  <c r="X262" i="59" s="1"/>
  <c r="Z262" i="59" s="1"/>
  <c r="H262" i="59"/>
  <c r="I262" i="59" s="1"/>
  <c r="P340" i="59"/>
  <c r="Q340" i="59" s="1"/>
  <c r="U340" i="59" s="1"/>
  <c r="W340" i="59" s="1"/>
  <c r="Y340" i="59" s="1"/>
  <c r="AA340" i="59" s="1"/>
  <c r="AB340" i="59" s="1"/>
  <c r="AD340" i="59" s="1"/>
  <c r="H340" i="59"/>
  <c r="I340" i="59" s="1"/>
  <c r="P202" i="59"/>
  <c r="Q202" i="59" s="1"/>
  <c r="U202" i="59" s="1"/>
  <c r="W202" i="59" s="1"/>
  <c r="Y202" i="59" s="1"/>
  <c r="AA202" i="59" s="1"/>
  <c r="AB202" i="59" s="1"/>
  <c r="AD202" i="59" s="1"/>
  <c r="H202" i="59"/>
  <c r="I202" i="59" s="1"/>
  <c r="P252" i="59"/>
  <c r="Q252" i="59" s="1"/>
  <c r="U252" i="59" s="1"/>
  <c r="W252" i="59" s="1"/>
  <c r="Y252" i="59" s="1"/>
  <c r="AA252" i="59" s="1"/>
  <c r="AB252" i="59" s="1"/>
  <c r="AD252" i="59" s="1"/>
  <c r="H252" i="59"/>
  <c r="I252" i="59" s="1"/>
  <c r="P253" i="59"/>
  <c r="Q253" i="59" s="1"/>
  <c r="U253" i="59" s="1"/>
  <c r="W253" i="59" s="1"/>
  <c r="Y253" i="59" s="1"/>
  <c r="AA253" i="59" s="1"/>
  <c r="AB253" i="59" s="1"/>
  <c r="AD253" i="59" s="1"/>
  <c r="H253" i="59"/>
  <c r="I253" i="59" s="1"/>
  <c r="P407" i="59"/>
  <c r="Q407" i="59" s="1"/>
  <c r="V407" i="59" s="1"/>
  <c r="X407" i="59" s="1"/>
  <c r="Z407" i="59" s="1"/>
  <c r="H407" i="59"/>
  <c r="I407" i="59" s="1"/>
  <c r="P113" i="59"/>
  <c r="Q113" i="59" s="1"/>
  <c r="U113" i="59" s="1"/>
  <c r="W113" i="59" s="1"/>
  <c r="Y113" i="59" s="1"/>
  <c r="AA113" i="59" s="1"/>
  <c r="AB113" i="59" s="1"/>
  <c r="AD113" i="59" s="1"/>
  <c r="H113" i="59"/>
  <c r="I113" i="59" s="1"/>
  <c r="P332" i="59"/>
  <c r="Q332" i="59" s="1"/>
  <c r="V332" i="59" s="1"/>
  <c r="X332" i="59" s="1"/>
  <c r="Z332" i="59" s="1"/>
  <c r="H332" i="59"/>
  <c r="I332" i="59" s="1"/>
  <c r="P192" i="59"/>
  <c r="Q192" i="59" s="1"/>
  <c r="V192" i="59" s="1"/>
  <c r="X192" i="59" s="1"/>
  <c r="Z192" i="59" s="1"/>
  <c r="H192" i="59"/>
  <c r="I192" i="59" s="1"/>
  <c r="P269" i="59"/>
  <c r="Q269" i="59" s="1"/>
  <c r="V269" i="59" s="1"/>
  <c r="X269" i="59" s="1"/>
  <c r="Z269" i="59" s="1"/>
  <c r="H269" i="59"/>
  <c r="I269" i="59" s="1"/>
  <c r="P168" i="59"/>
  <c r="Q168" i="59" s="1"/>
  <c r="V168" i="59" s="1"/>
  <c r="X168" i="59" s="1"/>
  <c r="Z168" i="59" s="1"/>
  <c r="H168" i="59"/>
  <c r="I168" i="59" s="1"/>
  <c r="P295" i="59"/>
  <c r="Q295" i="59" s="1"/>
  <c r="U295" i="59" s="1"/>
  <c r="W295" i="59" s="1"/>
  <c r="Y295" i="59" s="1"/>
  <c r="AA295" i="59" s="1"/>
  <c r="AB295" i="59" s="1"/>
  <c r="AD295" i="59" s="1"/>
  <c r="H295" i="59"/>
  <c r="I295" i="59" s="1"/>
  <c r="P180" i="59"/>
  <c r="Q180" i="59" s="1"/>
  <c r="V180" i="59" s="1"/>
  <c r="X180" i="59" s="1"/>
  <c r="Z180" i="59" s="1"/>
  <c r="H180" i="59"/>
  <c r="I180" i="59" s="1"/>
  <c r="P360" i="59"/>
  <c r="Q360" i="59" s="1"/>
  <c r="V360" i="59" s="1"/>
  <c r="X360" i="59" s="1"/>
  <c r="Z360" i="59" s="1"/>
  <c r="H360" i="59"/>
  <c r="I360" i="59" s="1"/>
  <c r="P363" i="59"/>
  <c r="Q363" i="59" s="1"/>
  <c r="U363" i="59" s="1"/>
  <c r="W363" i="59" s="1"/>
  <c r="Y363" i="59" s="1"/>
  <c r="H363" i="59"/>
  <c r="I363" i="59" s="1"/>
  <c r="P158" i="59"/>
  <c r="Q158" i="59" s="1"/>
  <c r="V158" i="59" s="1"/>
  <c r="X158" i="59" s="1"/>
  <c r="Z158" i="59" s="1"/>
  <c r="H158" i="59"/>
  <c r="I158" i="59" s="1"/>
  <c r="P126" i="59"/>
  <c r="Q126" i="59" s="1"/>
  <c r="U126" i="59" s="1"/>
  <c r="W126" i="59" s="1"/>
  <c r="Y126" i="59" s="1"/>
  <c r="AA126" i="59" s="1"/>
  <c r="AB126" i="59" s="1"/>
  <c r="AD126" i="59" s="1"/>
  <c r="H126" i="59"/>
  <c r="I126" i="59" s="1"/>
  <c r="P385" i="59"/>
  <c r="Q385" i="59" s="1"/>
  <c r="V385" i="59" s="1"/>
  <c r="X385" i="59" s="1"/>
  <c r="Z385" i="59" s="1"/>
  <c r="H385" i="59"/>
  <c r="I385" i="59" s="1"/>
  <c r="P389" i="59"/>
  <c r="Q389" i="59" s="1"/>
  <c r="V389" i="59" s="1"/>
  <c r="X389" i="59" s="1"/>
  <c r="Z389" i="59" s="1"/>
  <c r="H389" i="59"/>
  <c r="I389" i="59" s="1"/>
  <c r="P111" i="59"/>
  <c r="Q111" i="59" s="1"/>
  <c r="V111" i="59" s="1"/>
  <c r="X111" i="59" s="1"/>
  <c r="Z111" i="59" s="1"/>
  <c r="H111" i="59"/>
  <c r="I111" i="59" s="1"/>
  <c r="P378" i="59"/>
  <c r="Q378" i="59" s="1"/>
  <c r="U378" i="59" s="1"/>
  <c r="W378" i="59" s="1"/>
  <c r="Y378" i="59" s="1"/>
  <c r="AA378" i="59" s="1"/>
  <c r="AB378" i="59" s="1"/>
  <c r="AD378" i="59" s="1"/>
  <c r="H378" i="59"/>
  <c r="I378" i="59" s="1"/>
  <c r="P204" i="59"/>
  <c r="Q204" i="59" s="1"/>
  <c r="V204" i="59" s="1"/>
  <c r="X204" i="59" s="1"/>
  <c r="Z204" i="59" s="1"/>
  <c r="H204" i="59"/>
  <c r="I204" i="59" s="1"/>
  <c r="P292" i="59"/>
  <c r="Q292" i="59" s="1"/>
  <c r="U292" i="59" s="1"/>
  <c r="W292" i="59" s="1"/>
  <c r="Y292" i="59" s="1"/>
  <c r="AA292" i="59" s="1"/>
  <c r="AB292" i="59" s="1"/>
  <c r="AD292" i="59" s="1"/>
  <c r="H292" i="59"/>
  <c r="I292" i="59" s="1"/>
  <c r="P313" i="59"/>
  <c r="Q313" i="59" s="1"/>
  <c r="V313" i="59" s="1"/>
  <c r="X313" i="59" s="1"/>
  <c r="Z313" i="59" s="1"/>
  <c r="H313" i="59"/>
  <c r="I313" i="59" s="1"/>
  <c r="P298" i="59"/>
  <c r="Q298" i="59" s="1"/>
  <c r="V298" i="59" s="1"/>
  <c r="X298" i="59" s="1"/>
  <c r="Z298" i="59" s="1"/>
  <c r="H298" i="59"/>
  <c r="I298" i="59" s="1"/>
  <c r="P341" i="59"/>
  <c r="Q341" i="59" s="1"/>
  <c r="U341" i="59" s="1"/>
  <c r="W341" i="59" s="1"/>
  <c r="Y341" i="59" s="1"/>
  <c r="AA341" i="59" s="1"/>
  <c r="AB341" i="59" s="1"/>
  <c r="AD341" i="59" s="1"/>
  <c r="H341" i="59"/>
  <c r="I341" i="59" s="1"/>
  <c r="P141" i="59"/>
  <c r="Q141" i="59" s="1"/>
  <c r="U141" i="59" s="1"/>
  <c r="W141" i="59" s="1"/>
  <c r="Y141" i="59" s="1"/>
  <c r="AA141" i="59" s="1"/>
  <c r="AB141" i="59" s="1"/>
  <c r="AD141" i="59" s="1"/>
  <c r="H141" i="59"/>
  <c r="I141" i="59" s="1"/>
  <c r="P129" i="59"/>
  <c r="Q129" i="59" s="1"/>
  <c r="U129" i="59" s="1"/>
  <c r="W129" i="59" s="1"/>
  <c r="Y129" i="59" s="1"/>
  <c r="AA129" i="59" s="1"/>
  <c r="AB129" i="59" s="1"/>
  <c r="AD129" i="59" s="1"/>
  <c r="H129" i="59"/>
  <c r="I129" i="59" s="1"/>
  <c r="P333" i="59"/>
  <c r="Q333" i="59" s="1"/>
  <c r="U333" i="59" s="1"/>
  <c r="W333" i="59" s="1"/>
  <c r="Y333" i="59" s="1"/>
  <c r="AA333" i="59" s="1"/>
  <c r="AB333" i="59" s="1"/>
  <c r="AD333" i="59" s="1"/>
  <c r="H333" i="59"/>
  <c r="I333" i="59" s="1"/>
  <c r="P247" i="59"/>
  <c r="Q247" i="59" s="1"/>
  <c r="U247" i="59" s="1"/>
  <c r="W247" i="59" s="1"/>
  <c r="Y247" i="59" s="1"/>
  <c r="AA247" i="59" s="1"/>
  <c r="AB247" i="59" s="1"/>
  <c r="AD247" i="59" s="1"/>
  <c r="H247" i="59"/>
  <c r="I247" i="59" s="1"/>
  <c r="P391" i="59"/>
  <c r="Q391" i="59" s="1"/>
  <c r="U391" i="59" s="1"/>
  <c r="W391" i="59" s="1"/>
  <c r="Y391" i="59" s="1"/>
  <c r="AA391" i="59" s="1"/>
  <c r="AB391" i="59" s="1"/>
  <c r="AD391" i="59" s="1"/>
  <c r="H391" i="59"/>
  <c r="I391" i="59" s="1"/>
  <c r="P351" i="59"/>
  <c r="Q351" i="59" s="1"/>
  <c r="V351" i="59" s="1"/>
  <c r="X351" i="59" s="1"/>
  <c r="Z351" i="59" s="1"/>
  <c r="H351" i="59"/>
  <c r="I351" i="59" s="1"/>
  <c r="P172" i="59"/>
  <c r="Q172" i="59" s="1"/>
  <c r="V172" i="59" s="1"/>
  <c r="X172" i="59" s="1"/>
  <c r="Z172" i="59" s="1"/>
  <c r="H172" i="59"/>
  <c r="I172" i="59" s="1"/>
  <c r="P225" i="59"/>
  <c r="Q225" i="59" s="1"/>
  <c r="U225" i="59" s="1"/>
  <c r="W225" i="59" s="1"/>
  <c r="Y225" i="59" s="1"/>
  <c r="AA225" i="59" s="1"/>
  <c r="AB225" i="59" s="1"/>
  <c r="AD225" i="59" s="1"/>
  <c r="H225" i="59"/>
  <c r="I225" i="59" s="1"/>
  <c r="P300" i="59"/>
  <c r="Q300" i="59" s="1"/>
  <c r="V300" i="59" s="1"/>
  <c r="X300" i="59" s="1"/>
  <c r="Z300" i="59" s="1"/>
  <c r="H300" i="59"/>
  <c r="I300" i="59" s="1"/>
  <c r="P130" i="59"/>
  <c r="Q130" i="59" s="1"/>
  <c r="V130" i="59" s="1"/>
  <c r="X130" i="59" s="1"/>
  <c r="Z130" i="59" s="1"/>
  <c r="H130" i="59"/>
  <c r="I130" i="59" s="1"/>
  <c r="P316" i="59"/>
  <c r="Q316" i="59" s="1"/>
  <c r="U316" i="59" s="1"/>
  <c r="W316" i="59" s="1"/>
  <c r="Y316" i="59" s="1"/>
  <c r="H316" i="59"/>
  <c r="I316" i="59" s="1"/>
  <c r="P305" i="59"/>
  <c r="Q305" i="59" s="1"/>
  <c r="V305" i="59" s="1"/>
  <c r="X305" i="59" s="1"/>
  <c r="Z305" i="59" s="1"/>
  <c r="H305" i="59"/>
  <c r="I305" i="59" s="1"/>
  <c r="P143" i="59"/>
  <c r="Q143" i="59" s="1"/>
  <c r="U143" i="59" s="1"/>
  <c r="W143" i="59" s="1"/>
  <c r="Y143" i="59" s="1"/>
  <c r="AA143" i="59" s="1"/>
  <c r="AB143" i="59" s="1"/>
  <c r="AD143" i="59" s="1"/>
  <c r="H143" i="59"/>
  <c r="I143" i="59" s="1"/>
  <c r="P203" i="59"/>
  <c r="Q203" i="59" s="1"/>
  <c r="V203" i="59" s="1"/>
  <c r="X203" i="59" s="1"/>
  <c r="Z203" i="59" s="1"/>
  <c r="H203" i="59"/>
  <c r="I203" i="59" s="1"/>
  <c r="P352" i="59"/>
  <c r="Q352" i="59" s="1"/>
  <c r="V352" i="59" s="1"/>
  <c r="X352" i="59" s="1"/>
  <c r="Z352" i="59" s="1"/>
  <c r="H352" i="59"/>
  <c r="I352" i="59" s="1"/>
  <c r="P301" i="59"/>
  <c r="Q301" i="59" s="1"/>
  <c r="V301" i="59" s="1"/>
  <c r="X301" i="59" s="1"/>
  <c r="Z301" i="59" s="1"/>
  <c r="H301" i="59"/>
  <c r="I301" i="59" s="1"/>
  <c r="P283" i="59"/>
  <c r="Q283" i="59" s="1"/>
  <c r="V283" i="59" s="1"/>
  <c r="X283" i="59" s="1"/>
  <c r="Z283" i="59" s="1"/>
  <c r="H283" i="59"/>
  <c r="I283" i="59" s="1"/>
  <c r="P211" i="59"/>
  <c r="Q211" i="59" s="1"/>
  <c r="V211" i="59" s="1"/>
  <c r="X211" i="59" s="1"/>
  <c r="Z211" i="59" s="1"/>
  <c r="H211" i="59"/>
  <c r="I211" i="59" s="1"/>
  <c r="P400" i="59"/>
  <c r="Q400" i="59" s="1"/>
  <c r="V400" i="59" s="1"/>
  <c r="X400" i="59" s="1"/>
  <c r="Z400" i="59" s="1"/>
  <c r="H400" i="59"/>
  <c r="I400" i="59" s="1"/>
  <c r="P236" i="59"/>
  <c r="Q236" i="59" s="1"/>
  <c r="V236" i="59" s="1"/>
  <c r="X236" i="59" s="1"/>
  <c r="Z236" i="59" s="1"/>
  <c r="H236" i="59"/>
  <c r="I236" i="59" s="1"/>
  <c r="P325" i="59"/>
  <c r="Q325" i="59" s="1"/>
  <c r="V325" i="59" s="1"/>
  <c r="X325" i="59" s="1"/>
  <c r="Z325" i="59" s="1"/>
  <c r="H325" i="59"/>
  <c r="I325" i="59" s="1"/>
  <c r="P178" i="59"/>
  <c r="Q178" i="59" s="1"/>
  <c r="U178" i="59" s="1"/>
  <c r="W178" i="59" s="1"/>
  <c r="Y178" i="59" s="1"/>
  <c r="H178" i="59"/>
  <c r="I178" i="59" s="1"/>
  <c r="P232" i="59"/>
  <c r="Q232" i="59" s="1"/>
  <c r="V232" i="59" s="1"/>
  <c r="X232" i="59" s="1"/>
  <c r="Z232" i="59" s="1"/>
  <c r="H232" i="59"/>
  <c r="I232" i="59" s="1"/>
  <c r="P146" i="59"/>
  <c r="Q146" i="59" s="1"/>
  <c r="V146" i="59" s="1"/>
  <c r="X146" i="59" s="1"/>
  <c r="Z146" i="59" s="1"/>
  <c r="H146" i="59"/>
  <c r="I146" i="59" s="1"/>
  <c r="P379" i="59"/>
  <c r="Q379" i="59" s="1"/>
  <c r="V379" i="59" s="1"/>
  <c r="X379" i="59" s="1"/>
  <c r="Z379" i="59" s="1"/>
  <c r="H379" i="59"/>
  <c r="I379" i="59" s="1"/>
  <c r="P208" i="59"/>
  <c r="Q208" i="59" s="1"/>
  <c r="V208" i="59" s="1"/>
  <c r="X208" i="59" s="1"/>
  <c r="Z208" i="59" s="1"/>
  <c r="H208" i="59"/>
  <c r="I208" i="59" s="1"/>
  <c r="P393" i="59"/>
  <c r="Q393" i="59" s="1"/>
  <c r="U393" i="59" s="1"/>
  <c r="W393" i="59" s="1"/>
  <c r="Y393" i="59" s="1"/>
  <c r="AA393" i="59" s="1"/>
  <c r="AB393" i="59" s="1"/>
  <c r="AD393" i="59" s="1"/>
  <c r="H393" i="59"/>
  <c r="I393" i="59" s="1"/>
  <c r="P261" i="59"/>
  <c r="Q261" i="59" s="1"/>
  <c r="U261" i="59" s="1"/>
  <c r="W261" i="59" s="1"/>
  <c r="Y261" i="59" s="1"/>
  <c r="AA261" i="59" s="1"/>
  <c r="AB261" i="59" s="1"/>
  <c r="AD261" i="59" s="1"/>
  <c r="H261" i="59"/>
  <c r="I261" i="59" s="1"/>
  <c r="P189" i="59"/>
  <c r="Q189" i="59" s="1"/>
  <c r="V189" i="59" s="1"/>
  <c r="X189" i="59" s="1"/>
  <c r="Z189" i="59" s="1"/>
  <c r="H189" i="59"/>
  <c r="I189" i="59" s="1"/>
  <c r="P337" i="59"/>
  <c r="Q337" i="59" s="1"/>
  <c r="U337" i="59" s="1"/>
  <c r="W337" i="59" s="1"/>
  <c r="Y337" i="59" s="1"/>
  <c r="AA337" i="59" s="1"/>
  <c r="AB337" i="59" s="1"/>
  <c r="AD337" i="59" s="1"/>
  <c r="H337" i="59"/>
  <c r="I337" i="59" s="1"/>
  <c r="P163" i="59"/>
  <c r="Q163" i="59" s="1"/>
  <c r="U163" i="59" s="1"/>
  <c r="W163" i="59" s="1"/>
  <c r="Y163" i="59" s="1"/>
  <c r="AA163" i="59" s="1"/>
  <c r="AB163" i="59" s="1"/>
  <c r="AD163" i="59" s="1"/>
  <c r="H163" i="59"/>
  <c r="I163" i="59" s="1"/>
  <c r="P356" i="59"/>
  <c r="Q356" i="59" s="1"/>
  <c r="V356" i="59" s="1"/>
  <c r="X356" i="59" s="1"/>
  <c r="Z356" i="59" s="1"/>
  <c r="H356" i="59"/>
  <c r="I356" i="59" s="1"/>
  <c r="P227" i="59"/>
  <c r="Q227" i="59" s="1"/>
  <c r="U227" i="59" s="1"/>
  <c r="W227" i="59" s="1"/>
  <c r="Y227" i="59" s="1"/>
  <c r="AA227" i="59" s="1"/>
  <c r="AB227" i="59" s="1"/>
  <c r="AD227" i="59" s="1"/>
  <c r="H227" i="59"/>
  <c r="I227" i="59" s="1"/>
  <c r="P255" i="59"/>
  <c r="Q255" i="59" s="1"/>
  <c r="V255" i="59" s="1"/>
  <c r="X255" i="59" s="1"/>
  <c r="Z255" i="59" s="1"/>
  <c r="H255" i="59"/>
  <c r="I255" i="59" s="1"/>
  <c r="P319" i="59"/>
  <c r="Q319" i="59" s="1"/>
  <c r="U319" i="59" s="1"/>
  <c r="W319" i="59" s="1"/>
  <c r="Y319" i="59" s="1"/>
  <c r="AA319" i="59" s="1"/>
  <c r="AB319" i="59" s="1"/>
  <c r="AD319" i="59" s="1"/>
  <c r="H319" i="59"/>
  <c r="I319" i="59" s="1"/>
  <c r="P289" i="59"/>
  <c r="Q289" i="59" s="1"/>
  <c r="U289" i="59" s="1"/>
  <c r="W289" i="59" s="1"/>
  <c r="Y289" i="59" s="1"/>
  <c r="AA289" i="59" s="1"/>
  <c r="AB289" i="59" s="1"/>
  <c r="AD289" i="59" s="1"/>
  <c r="H289" i="59"/>
  <c r="I289" i="59" s="1"/>
  <c r="P276" i="59"/>
  <c r="Q276" i="59" s="1"/>
  <c r="V276" i="59" s="1"/>
  <c r="X276" i="59" s="1"/>
  <c r="Z276" i="59" s="1"/>
  <c r="H276" i="59"/>
  <c r="I276" i="59" s="1"/>
  <c r="P344" i="59"/>
  <c r="Q344" i="59" s="1"/>
  <c r="V344" i="59" s="1"/>
  <c r="X344" i="59" s="1"/>
  <c r="Z344" i="59" s="1"/>
  <c r="H344" i="59"/>
  <c r="I344" i="59" s="1"/>
  <c r="P133" i="59"/>
  <c r="Q133" i="59" s="1"/>
  <c r="U133" i="59" s="1"/>
  <c r="W133" i="59" s="1"/>
  <c r="Y133" i="59" s="1"/>
  <c r="AA133" i="59" s="1"/>
  <c r="AB133" i="59" s="1"/>
  <c r="AD133" i="59" s="1"/>
  <c r="H133" i="59"/>
  <c r="I133" i="59" s="1"/>
  <c r="P311" i="59"/>
  <c r="Q311" i="59" s="1"/>
  <c r="V311" i="59" s="1"/>
  <c r="X311" i="59" s="1"/>
  <c r="Z311" i="59" s="1"/>
  <c r="H311" i="59"/>
  <c r="I311" i="59" s="1"/>
  <c r="P310" i="59"/>
  <c r="Q310" i="59" s="1"/>
  <c r="U310" i="59" s="1"/>
  <c r="W310" i="59" s="1"/>
  <c r="Y310" i="59" s="1"/>
  <c r="AA310" i="59" s="1"/>
  <c r="AB310" i="59" s="1"/>
  <c r="AD310" i="59" s="1"/>
  <c r="H310" i="59"/>
  <c r="I310" i="59" s="1"/>
  <c r="P309" i="59"/>
  <c r="Q309" i="59" s="1"/>
  <c r="V309" i="59" s="1"/>
  <c r="X309" i="59" s="1"/>
  <c r="Z309" i="59" s="1"/>
  <c r="H309" i="59"/>
  <c r="I309" i="59" s="1"/>
  <c r="P210" i="59"/>
  <c r="Q210" i="59" s="1"/>
  <c r="U210" i="59" s="1"/>
  <c r="W210" i="59" s="1"/>
  <c r="Y210" i="59" s="1"/>
  <c r="H210" i="59"/>
  <c r="I210" i="59" s="1"/>
  <c r="P368" i="59"/>
  <c r="Q368" i="59" s="1"/>
  <c r="V368" i="59" s="1"/>
  <c r="X368" i="59" s="1"/>
  <c r="Z368" i="59" s="1"/>
  <c r="H368" i="59"/>
  <c r="I368" i="59" s="1"/>
  <c r="P222" i="59"/>
  <c r="Q222" i="59" s="1"/>
  <c r="V222" i="59" s="1"/>
  <c r="X222" i="59" s="1"/>
  <c r="Z222" i="59" s="1"/>
  <c r="H222" i="59"/>
  <c r="I222" i="59" s="1"/>
  <c r="P112" i="59"/>
  <c r="Q112" i="59" s="1"/>
  <c r="V112" i="59" s="1"/>
  <c r="X112" i="59" s="1"/>
  <c r="Z112" i="59" s="1"/>
  <c r="H112" i="59"/>
  <c r="I112" i="59" s="1"/>
  <c r="P191" i="59"/>
  <c r="Q191" i="59" s="1"/>
  <c r="V191" i="59" s="1"/>
  <c r="X191" i="59" s="1"/>
  <c r="Z191" i="59" s="1"/>
  <c r="H191" i="59"/>
  <c r="I191" i="59" s="1"/>
  <c r="P408" i="59"/>
  <c r="Q408" i="59" s="1"/>
  <c r="V408" i="59" s="1"/>
  <c r="X408" i="59" s="1"/>
  <c r="Z408" i="59" s="1"/>
  <c r="H408" i="59"/>
  <c r="I408" i="59" s="1"/>
  <c r="P334" i="59"/>
  <c r="Q334" i="59" s="1"/>
  <c r="V334" i="59" s="1"/>
  <c r="X334" i="59" s="1"/>
  <c r="Z334" i="59" s="1"/>
  <c r="H334" i="59"/>
  <c r="I334" i="59" s="1"/>
  <c r="P157" i="59"/>
  <c r="Q157" i="59" s="1"/>
  <c r="V157" i="59" s="1"/>
  <c r="X157" i="59" s="1"/>
  <c r="Z157" i="59" s="1"/>
  <c r="H157" i="59"/>
  <c r="I157" i="59" s="1"/>
  <c r="P350" i="59"/>
  <c r="Q350" i="59" s="1"/>
  <c r="V350" i="59" s="1"/>
  <c r="X350" i="59" s="1"/>
  <c r="Z350" i="59" s="1"/>
  <c r="H350" i="59"/>
  <c r="I350" i="59" s="1"/>
  <c r="P254" i="59"/>
  <c r="Q254" i="59" s="1"/>
  <c r="U254" i="59" s="1"/>
  <c r="W254" i="59" s="1"/>
  <c r="Y254" i="59" s="1"/>
  <c r="AA254" i="59" s="1"/>
  <c r="AB254" i="59" s="1"/>
  <c r="AD254" i="59" s="1"/>
  <c r="H254" i="59"/>
  <c r="I254" i="59" s="1"/>
  <c r="P199" i="59"/>
  <c r="Q199" i="59" s="1"/>
  <c r="U199" i="59" s="1"/>
  <c r="W199" i="59" s="1"/>
  <c r="Y199" i="59" s="1"/>
  <c r="AA199" i="59" s="1"/>
  <c r="AB199" i="59" s="1"/>
  <c r="AD199" i="59" s="1"/>
  <c r="H199" i="59"/>
  <c r="I199" i="59" s="1"/>
  <c r="P343" i="59"/>
  <c r="Q343" i="59" s="1"/>
  <c r="V343" i="59" s="1"/>
  <c r="X343" i="59" s="1"/>
  <c r="Z343" i="59" s="1"/>
  <c r="H343" i="59"/>
  <c r="I343" i="59" s="1"/>
  <c r="P132" i="59"/>
  <c r="Q132" i="59" s="1"/>
  <c r="U132" i="59" s="1"/>
  <c r="W132" i="59" s="1"/>
  <c r="Y132" i="59" s="1"/>
  <c r="AA132" i="59" s="1"/>
  <c r="AB132" i="59" s="1"/>
  <c r="AD132" i="59" s="1"/>
  <c r="H132" i="59"/>
  <c r="I132" i="59" s="1"/>
  <c r="P294" i="59"/>
  <c r="Q294" i="59" s="1"/>
  <c r="V294" i="59" s="1"/>
  <c r="X294" i="59" s="1"/>
  <c r="Z294" i="59" s="1"/>
  <c r="H294" i="59"/>
  <c r="I294" i="59" s="1"/>
  <c r="P245" i="59"/>
  <c r="Q245" i="59" s="1"/>
  <c r="U245" i="59" s="1"/>
  <c r="W245" i="59" s="1"/>
  <c r="Y245" i="59" s="1"/>
  <c r="AA245" i="59" s="1"/>
  <c r="AB245" i="59" s="1"/>
  <c r="AD245" i="59" s="1"/>
  <c r="H245" i="59"/>
  <c r="I245" i="59" s="1"/>
  <c r="P177" i="59"/>
  <c r="Q177" i="59" s="1"/>
  <c r="U177" i="59" s="1"/>
  <c r="W177" i="59" s="1"/>
  <c r="Y177" i="59" s="1"/>
  <c r="H177" i="59"/>
  <c r="I177" i="59" s="1"/>
  <c r="P197" i="59"/>
  <c r="Q197" i="59" s="1"/>
  <c r="V197" i="59" s="1"/>
  <c r="X197" i="59" s="1"/>
  <c r="Z197" i="59" s="1"/>
  <c r="H197" i="59"/>
  <c r="I197" i="59" s="1"/>
  <c r="P272" i="59"/>
  <c r="Q272" i="59" s="1"/>
  <c r="V272" i="59" s="1"/>
  <c r="X272" i="59" s="1"/>
  <c r="Z272" i="59" s="1"/>
  <c r="H272" i="59"/>
  <c r="I272" i="59" s="1"/>
  <c r="P323" i="59"/>
  <c r="Q323" i="59" s="1"/>
  <c r="V323" i="59" s="1"/>
  <c r="X323" i="59" s="1"/>
  <c r="Z323" i="59" s="1"/>
  <c r="H323" i="59"/>
  <c r="I323" i="59" s="1"/>
  <c r="P388" i="59"/>
  <c r="Q388" i="59" s="1"/>
  <c r="V388" i="59" s="1"/>
  <c r="X388" i="59" s="1"/>
  <c r="Z388" i="59" s="1"/>
  <c r="H388" i="59"/>
  <c r="I388" i="59" s="1"/>
  <c r="P159" i="59"/>
  <c r="Q159" i="59" s="1"/>
  <c r="U159" i="59" s="1"/>
  <c r="W159" i="59" s="1"/>
  <c r="Y159" i="59" s="1"/>
  <c r="AA159" i="59" s="1"/>
  <c r="AB159" i="59" s="1"/>
  <c r="AD159" i="59" s="1"/>
  <c r="H159" i="59"/>
  <c r="I159" i="59" s="1"/>
  <c r="P120" i="59"/>
  <c r="Q120" i="59" s="1"/>
  <c r="V120" i="59" s="1"/>
  <c r="X120" i="59" s="1"/>
  <c r="Z120" i="59" s="1"/>
  <c r="H120" i="59"/>
  <c r="I120" i="59" s="1"/>
  <c r="P263" i="59"/>
  <c r="Q263" i="59" s="1"/>
  <c r="V263" i="59" s="1"/>
  <c r="X263" i="59" s="1"/>
  <c r="Z263" i="59" s="1"/>
  <c r="H263" i="59"/>
  <c r="I263" i="59" s="1"/>
  <c r="P284" i="59"/>
  <c r="Q284" i="59" s="1"/>
  <c r="V284" i="59" s="1"/>
  <c r="X284" i="59" s="1"/>
  <c r="Z284" i="59" s="1"/>
  <c r="H284" i="59"/>
  <c r="I284" i="59" s="1"/>
  <c r="P268" i="59"/>
  <c r="Q268" i="59" s="1"/>
  <c r="V268" i="59" s="1"/>
  <c r="X268" i="59" s="1"/>
  <c r="Z268" i="59" s="1"/>
  <c r="H268" i="59"/>
  <c r="I268" i="59" s="1"/>
  <c r="P184" i="59"/>
  <c r="Q184" i="59" s="1"/>
  <c r="V184" i="59" s="1"/>
  <c r="X184" i="59" s="1"/>
  <c r="Z184" i="59" s="1"/>
  <c r="H184" i="59"/>
  <c r="I184" i="59" s="1"/>
  <c r="P145" i="59"/>
  <c r="Q145" i="59" s="1"/>
  <c r="V145" i="59" s="1"/>
  <c r="X145" i="59" s="1"/>
  <c r="Z145" i="59" s="1"/>
  <c r="H145" i="59"/>
  <c r="I145" i="59" s="1"/>
  <c r="P329" i="59"/>
  <c r="Q329" i="59" s="1"/>
  <c r="V329" i="59" s="1"/>
  <c r="X329" i="59" s="1"/>
  <c r="Z329" i="59" s="1"/>
  <c r="H329" i="59"/>
  <c r="I329" i="59" s="1"/>
  <c r="P175" i="59"/>
  <c r="Q175" i="59" s="1"/>
  <c r="V175" i="59" s="1"/>
  <c r="X175" i="59" s="1"/>
  <c r="Z175" i="59" s="1"/>
  <c r="H175" i="59"/>
  <c r="I175" i="59" s="1"/>
  <c r="P228" i="59"/>
  <c r="Q228" i="59" s="1"/>
  <c r="U228" i="59" s="1"/>
  <c r="W228" i="59" s="1"/>
  <c r="Y228" i="59" s="1"/>
  <c r="H228" i="59"/>
  <c r="I228" i="59" s="1"/>
  <c r="P128" i="59"/>
  <c r="Q128" i="59" s="1"/>
  <c r="U128" i="59" s="1"/>
  <c r="W128" i="59" s="1"/>
  <c r="Y128" i="59" s="1"/>
  <c r="AA128" i="59" s="1"/>
  <c r="AB128" i="59" s="1"/>
  <c r="AD128" i="59" s="1"/>
  <c r="H128" i="59"/>
  <c r="I128" i="59" s="1"/>
  <c r="P380" i="59"/>
  <c r="Q380" i="59" s="1"/>
  <c r="V380" i="59" s="1"/>
  <c r="X380" i="59" s="1"/>
  <c r="Z380" i="59" s="1"/>
  <c r="H380" i="59"/>
  <c r="I380" i="59" s="1"/>
  <c r="P212" i="59"/>
  <c r="Q212" i="59" s="1"/>
  <c r="V212" i="59" s="1"/>
  <c r="X212" i="59" s="1"/>
  <c r="Z212" i="59" s="1"/>
  <c r="H212" i="59"/>
  <c r="I212" i="59" s="1"/>
  <c r="P118" i="59"/>
  <c r="Q118" i="59" s="1"/>
  <c r="V118" i="59" s="1"/>
  <c r="X118" i="59" s="1"/>
  <c r="Z118" i="59" s="1"/>
  <c r="H118" i="59"/>
  <c r="I118" i="59" s="1"/>
  <c r="P122" i="59"/>
  <c r="Q122" i="59" s="1"/>
  <c r="V122" i="59" s="1"/>
  <c r="X122" i="59" s="1"/>
  <c r="Z122" i="59" s="1"/>
  <c r="H122" i="59"/>
  <c r="I122" i="59" s="1"/>
  <c r="P359" i="59"/>
  <c r="Q359" i="59" s="1"/>
  <c r="U359" i="59" s="1"/>
  <c r="W359" i="59" s="1"/>
  <c r="Y359" i="59" s="1"/>
  <c r="AA359" i="59" s="1"/>
  <c r="AB359" i="59" s="1"/>
  <c r="AD359" i="59" s="1"/>
  <c r="H359" i="59"/>
  <c r="I359" i="59" s="1"/>
  <c r="P171" i="59"/>
  <c r="Q171" i="59" s="1"/>
  <c r="U171" i="59" s="1"/>
  <c r="W171" i="59" s="1"/>
  <c r="Y171" i="59" s="1"/>
  <c r="AA171" i="59" s="1"/>
  <c r="AB171" i="59" s="1"/>
  <c r="AD171" i="59" s="1"/>
  <c r="H171" i="59"/>
  <c r="I171" i="59" s="1"/>
  <c r="P138" i="59"/>
  <c r="Q138" i="59" s="1"/>
  <c r="U138" i="59" s="1"/>
  <c r="W138" i="59" s="1"/>
  <c r="Y138" i="59" s="1"/>
  <c r="AA138" i="59" s="1"/>
  <c r="AB138" i="59" s="1"/>
  <c r="AD138" i="59" s="1"/>
  <c r="H138" i="59"/>
  <c r="I138" i="59" s="1"/>
  <c r="P119" i="59"/>
  <c r="Q119" i="59" s="1"/>
  <c r="V119" i="59" s="1"/>
  <c r="X119" i="59" s="1"/>
  <c r="Z119" i="59" s="1"/>
  <c r="H119" i="59"/>
  <c r="I119" i="59" s="1"/>
  <c r="P314" i="59"/>
  <c r="Q314" i="59" s="1"/>
  <c r="V314" i="59" s="1"/>
  <c r="X314" i="59" s="1"/>
  <c r="Z314" i="59" s="1"/>
  <c r="H314" i="59"/>
  <c r="I314" i="59" s="1"/>
  <c r="P140" i="59"/>
  <c r="Q140" i="59" s="1"/>
  <c r="U140" i="59" s="1"/>
  <c r="W140" i="59" s="1"/>
  <c r="Y140" i="59" s="1"/>
  <c r="AA140" i="59" s="1"/>
  <c r="AB140" i="59" s="1"/>
  <c r="AD140" i="59" s="1"/>
  <c r="H140" i="59"/>
  <c r="I140" i="59" s="1"/>
  <c r="P376" i="59"/>
  <c r="Q376" i="59" s="1"/>
  <c r="V376" i="59" s="1"/>
  <c r="X376" i="59" s="1"/>
  <c r="Z376" i="59" s="1"/>
  <c r="H376" i="59"/>
  <c r="I376" i="59" s="1"/>
  <c r="P318" i="59"/>
  <c r="Q318" i="59" s="1"/>
  <c r="U318" i="59" s="1"/>
  <c r="W318" i="59" s="1"/>
  <c r="Y318" i="59" s="1"/>
  <c r="AA318" i="59" s="1"/>
  <c r="AB318" i="59" s="1"/>
  <c r="AD318" i="59" s="1"/>
  <c r="H318" i="59"/>
  <c r="I318" i="59" s="1"/>
  <c r="P238" i="59"/>
  <c r="Q238" i="59" s="1"/>
  <c r="V238" i="59" s="1"/>
  <c r="X238" i="59" s="1"/>
  <c r="Z238" i="59" s="1"/>
  <c r="H238" i="59"/>
  <c r="I238" i="59" s="1"/>
  <c r="P264" i="59"/>
  <c r="Q264" i="59" s="1"/>
  <c r="V264" i="59" s="1"/>
  <c r="X264" i="59" s="1"/>
  <c r="Z264" i="59" s="1"/>
  <c r="H264" i="59"/>
  <c r="I264" i="59" s="1"/>
  <c r="P196" i="59"/>
  <c r="Q196" i="59" s="1"/>
  <c r="V196" i="59" s="1"/>
  <c r="X196" i="59" s="1"/>
  <c r="Z196" i="59" s="1"/>
  <c r="H196" i="59"/>
  <c r="I196" i="59" s="1"/>
  <c r="P312" i="59"/>
  <c r="Q312" i="59" s="1"/>
  <c r="V312" i="59" s="1"/>
  <c r="X312" i="59" s="1"/>
  <c r="Z312" i="59" s="1"/>
  <c r="H312" i="59"/>
  <c r="I312" i="59" s="1"/>
  <c r="P327" i="59"/>
  <c r="Q327" i="59" s="1"/>
  <c r="U327" i="59" s="1"/>
  <c r="W327" i="59" s="1"/>
  <c r="Y327" i="59" s="1"/>
  <c r="AA327" i="59" s="1"/>
  <c r="AB327" i="59" s="1"/>
  <c r="AD327" i="59" s="1"/>
  <c r="H327" i="59"/>
  <c r="I327" i="59" s="1"/>
  <c r="P382" i="59"/>
  <c r="Q382" i="59" s="1"/>
  <c r="U382" i="59" s="1"/>
  <c r="W382" i="59" s="1"/>
  <c r="Y382" i="59" s="1"/>
  <c r="AA382" i="59" s="1"/>
  <c r="AB382" i="59" s="1"/>
  <c r="AD382" i="59" s="1"/>
  <c r="H382" i="59"/>
  <c r="I382" i="59" s="1"/>
  <c r="P299" i="59"/>
  <c r="Q299" i="59" s="1"/>
  <c r="U299" i="59" s="1"/>
  <c r="W299" i="59" s="1"/>
  <c r="Y299" i="59" s="1"/>
  <c r="AA299" i="59" s="1"/>
  <c r="AB299" i="59" s="1"/>
  <c r="AD299" i="59" s="1"/>
  <c r="H299" i="59"/>
  <c r="I299" i="59" s="1"/>
  <c r="P274" i="59"/>
  <c r="Q274" i="59" s="1"/>
  <c r="U274" i="59" s="1"/>
  <c r="W274" i="59" s="1"/>
  <c r="Y274" i="59" s="1"/>
  <c r="AA274" i="59" s="1"/>
  <c r="AB274" i="59" s="1"/>
  <c r="AD274" i="59" s="1"/>
  <c r="H274" i="59"/>
  <c r="I274" i="59" s="1"/>
  <c r="P296" i="59"/>
  <c r="Q296" i="59" s="1"/>
  <c r="V296" i="59" s="1"/>
  <c r="X296" i="59" s="1"/>
  <c r="Z296" i="59" s="1"/>
  <c r="H296" i="59"/>
  <c r="I296" i="59" s="1"/>
  <c r="P338" i="59"/>
  <c r="Q338" i="59" s="1"/>
  <c r="V338" i="59" s="1"/>
  <c r="X338" i="59" s="1"/>
  <c r="Z338" i="59" s="1"/>
  <c r="H338" i="59"/>
  <c r="I338" i="59" s="1"/>
  <c r="P357" i="59"/>
  <c r="Q357" i="59" s="1"/>
  <c r="V357" i="59" s="1"/>
  <c r="X357" i="59" s="1"/>
  <c r="Z357" i="59" s="1"/>
  <c r="H357" i="59"/>
  <c r="I357" i="59" s="1"/>
  <c r="P229" i="59"/>
  <c r="Q229" i="59" s="1"/>
  <c r="V229" i="59" s="1"/>
  <c r="X229" i="59" s="1"/>
  <c r="Z229" i="59" s="1"/>
  <c r="H229" i="59"/>
  <c r="I229" i="59" s="1"/>
  <c r="P186" i="59"/>
  <c r="Q186" i="59" s="1"/>
  <c r="V186" i="59" s="1"/>
  <c r="X186" i="59" s="1"/>
  <c r="Z186" i="59" s="1"/>
  <c r="H186" i="59"/>
  <c r="I186" i="59" s="1"/>
  <c r="P286" i="59"/>
  <c r="Q286" i="59" s="1"/>
  <c r="U286" i="59" s="1"/>
  <c r="W286" i="59" s="1"/>
  <c r="Y286" i="59" s="1"/>
  <c r="AA286" i="59" s="1"/>
  <c r="AB286" i="59" s="1"/>
  <c r="AD286" i="59" s="1"/>
  <c r="H286" i="59"/>
  <c r="I286" i="59" s="1"/>
  <c r="P304" i="59"/>
  <c r="Q304" i="59" s="1"/>
  <c r="U304" i="59" s="1"/>
  <c r="W304" i="59" s="1"/>
  <c r="Y304" i="59" s="1"/>
  <c r="AA304" i="59" s="1"/>
  <c r="AB304" i="59" s="1"/>
  <c r="AD304" i="59" s="1"/>
  <c r="H304" i="59"/>
  <c r="I304" i="59" s="1"/>
  <c r="P233" i="59"/>
  <c r="Q233" i="59" s="1"/>
  <c r="U233" i="59" s="1"/>
  <c r="W233" i="59" s="1"/>
  <c r="Y233" i="59" s="1"/>
  <c r="AA233" i="59" s="1"/>
  <c r="AB233" i="59" s="1"/>
  <c r="AD233" i="59" s="1"/>
  <c r="H233" i="59"/>
  <c r="I233" i="59" s="1"/>
  <c r="P148" i="59"/>
  <c r="Q148" i="59" s="1"/>
  <c r="V148" i="59" s="1"/>
  <c r="X148" i="59" s="1"/>
  <c r="Z148" i="59" s="1"/>
  <c r="H148" i="59"/>
  <c r="I148" i="59" s="1"/>
  <c r="P209" i="59"/>
  <c r="Q209" i="59" s="1"/>
  <c r="V209" i="59" s="1"/>
  <c r="X209" i="59" s="1"/>
  <c r="Z209" i="59" s="1"/>
  <c r="H209" i="59"/>
  <c r="I209" i="59" s="1"/>
  <c r="P243" i="59"/>
  <c r="Q243" i="59" s="1"/>
  <c r="U243" i="59" s="1"/>
  <c r="W243" i="59" s="1"/>
  <c r="Y243" i="59" s="1"/>
  <c r="AA243" i="59" s="1"/>
  <c r="AB243" i="59" s="1"/>
  <c r="AD243" i="59" s="1"/>
  <c r="H243" i="59"/>
  <c r="I243" i="59" s="1"/>
  <c r="P215" i="59"/>
  <c r="Q215" i="59" s="1"/>
  <c r="V215" i="59" s="1"/>
  <c r="X215" i="59" s="1"/>
  <c r="Z215" i="59" s="1"/>
  <c r="H215" i="59"/>
  <c r="I215" i="59" s="1"/>
  <c r="P355" i="59"/>
  <c r="Q355" i="59" s="1"/>
  <c r="U355" i="59" s="1"/>
  <c r="W355" i="59" s="1"/>
  <c r="Y355" i="59" s="1"/>
  <c r="AA355" i="59" s="1"/>
  <c r="AB355" i="59" s="1"/>
  <c r="AD355" i="59" s="1"/>
  <c r="H355" i="59"/>
  <c r="I355" i="59" s="1"/>
  <c r="P217" i="59"/>
  <c r="Q217" i="59" s="1"/>
  <c r="V217" i="59" s="1"/>
  <c r="X217" i="59" s="1"/>
  <c r="Z217" i="59" s="1"/>
  <c r="H217" i="59"/>
  <c r="I217" i="59" s="1"/>
  <c r="P165" i="59"/>
  <c r="Q165" i="59" s="1"/>
  <c r="V165" i="59" s="1"/>
  <c r="X165" i="59" s="1"/>
  <c r="Z165" i="59" s="1"/>
  <c r="H165" i="59"/>
  <c r="I165" i="59" s="1"/>
  <c r="P364" i="59"/>
  <c r="Q364" i="59" s="1"/>
  <c r="U364" i="59" s="1"/>
  <c r="W364" i="59" s="1"/>
  <c r="Y364" i="59" s="1"/>
  <c r="AA364" i="59" s="1"/>
  <c r="AB364" i="59" s="1"/>
  <c r="AD364" i="59" s="1"/>
  <c r="H364" i="59"/>
  <c r="I364" i="59" s="1"/>
  <c r="P142" i="59"/>
  <c r="Q142" i="59" s="1"/>
  <c r="U142" i="59" s="1"/>
  <c r="W142" i="59" s="1"/>
  <c r="Y142" i="59" s="1"/>
  <c r="AA142" i="59" s="1"/>
  <c r="AB142" i="59" s="1"/>
  <c r="AD142" i="59" s="1"/>
  <c r="H142" i="59"/>
  <c r="I142" i="59" s="1"/>
  <c r="P362" i="59"/>
  <c r="Q362" i="59" s="1"/>
  <c r="V362" i="59" s="1"/>
  <c r="X362" i="59" s="1"/>
  <c r="Z362" i="59" s="1"/>
  <c r="H362" i="59"/>
  <c r="I362" i="59" s="1"/>
  <c r="P315" i="59"/>
  <c r="Q315" i="59" s="1"/>
  <c r="V315" i="59" s="1"/>
  <c r="X315" i="59" s="1"/>
  <c r="Z315" i="59" s="1"/>
  <c r="H315" i="59"/>
  <c r="I315" i="59" s="1"/>
  <c r="P188" i="59"/>
  <c r="Q188" i="59" s="1"/>
  <c r="V188" i="59" s="1"/>
  <c r="X188" i="59" s="1"/>
  <c r="Z188" i="59" s="1"/>
  <c r="H188" i="59"/>
  <c r="I188" i="59" s="1"/>
  <c r="P302" i="59"/>
  <c r="Q302" i="59" s="1"/>
  <c r="U302" i="59" s="1"/>
  <c r="W302" i="59" s="1"/>
  <c r="Y302" i="59" s="1"/>
  <c r="AA302" i="59" s="1"/>
  <c r="AB302" i="59" s="1"/>
  <c r="AD302" i="59" s="1"/>
  <c r="H302" i="59"/>
  <c r="I302" i="59" s="1"/>
  <c r="P144" i="59"/>
  <c r="Q144" i="59" s="1"/>
  <c r="U144" i="59" s="1"/>
  <c r="W144" i="59" s="1"/>
  <c r="Y144" i="59" s="1"/>
  <c r="AA144" i="59" s="1"/>
  <c r="AB144" i="59" s="1"/>
  <c r="AD144" i="59" s="1"/>
  <c r="H144" i="59"/>
  <c r="I144" i="59" s="1"/>
  <c r="P317" i="59"/>
  <c r="Q317" i="59" s="1"/>
  <c r="V317" i="59" s="1"/>
  <c r="X317" i="59" s="1"/>
  <c r="Z317" i="59" s="1"/>
  <c r="H317" i="59"/>
  <c r="I317" i="59" s="1"/>
  <c r="P117" i="59"/>
  <c r="Q117" i="59" s="1"/>
  <c r="V117" i="59" s="1"/>
  <c r="X117" i="59" s="1"/>
  <c r="Z117" i="59" s="1"/>
  <c r="H117" i="59"/>
  <c r="I117" i="59" s="1"/>
  <c r="P114" i="59"/>
  <c r="Q114" i="59" s="1"/>
  <c r="V114" i="59" s="1"/>
  <c r="X114" i="59" s="1"/>
  <c r="Z114" i="59" s="1"/>
  <c r="H114" i="59"/>
  <c r="I114" i="59" s="1"/>
  <c r="P136" i="59"/>
  <c r="Q136" i="59" s="1"/>
  <c r="V136" i="59" s="1"/>
  <c r="X136" i="59" s="1"/>
  <c r="Z136" i="59" s="1"/>
  <c r="H136" i="59"/>
  <c r="I136" i="59" s="1"/>
  <c r="P239" i="59"/>
  <c r="Q239" i="59" s="1"/>
  <c r="V239" i="59" s="1"/>
  <c r="X239" i="59" s="1"/>
  <c r="Z239" i="59" s="1"/>
  <c r="H239" i="59"/>
  <c r="I239" i="59" s="1"/>
  <c r="P179" i="59"/>
  <c r="Q179" i="59" s="1"/>
  <c r="U179" i="59" s="1"/>
  <c r="W179" i="59" s="1"/>
  <c r="Y179" i="59" s="1"/>
  <c r="AA179" i="59" s="1"/>
  <c r="AB179" i="59" s="1"/>
  <c r="AD179" i="59" s="1"/>
  <c r="H179" i="59"/>
  <c r="I179" i="59" s="1"/>
  <c r="P320" i="59"/>
  <c r="Q320" i="59" s="1"/>
  <c r="V320" i="59" s="1"/>
  <c r="X320" i="59" s="1"/>
  <c r="Z320" i="59" s="1"/>
  <c r="H320" i="59"/>
  <c r="I320" i="59" s="1"/>
  <c r="P291" i="59"/>
  <c r="Q291" i="59" s="1"/>
  <c r="V291" i="59" s="1"/>
  <c r="X291" i="59" s="1"/>
  <c r="Z291" i="59" s="1"/>
  <c r="H291" i="59"/>
  <c r="I291" i="59" s="1"/>
  <c r="P167" i="59"/>
  <c r="Q167" i="59" s="1"/>
  <c r="U167" i="59" s="1"/>
  <c r="W167" i="59" s="1"/>
  <c r="Y167" i="59" s="1"/>
  <c r="AA167" i="59" s="1"/>
  <c r="AB167" i="59" s="1"/>
  <c r="AD167" i="59" s="1"/>
  <c r="H167" i="59"/>
  <c r="I167" i="59" s="1"/>
  <c r="P139" i="59"/>
  <c r="Q139" i="59" s="1"/>
  <c r="V139" i="59" s="1"/>
  <c r="X139" i="59" s="1"/>
  <c r="Z139" i="59" s="1"/>
  <c r="H139" i="59"/>
  <c r="I139" i="59" s="1"/>
  <c r="P162" i="59"/>
  <c r="Q162" i="59" s="1"/>
  <c r="V162" i="59" s="1"/>
  <c r="X162" i="59" s="1"/>
  <c r="Z162" i="59" s="1"/>
  <c r="H162" i="59"/>
  <c r="I162" i="59" s="1"/>
  <c r="P297" i="59"/>
  <c r="Q297" i="59" s="1"/>
  <c r="U297" i="59" s="1"/>
  <c r="W297" i="59" s="1"/>
  <c r="Y297" i="59" s="1"/>
  <c r="AA297" i="59" s="1"/>
  <c r="AB297" i="59" s="1"/>
  <c r="AD297" i="59" s="1"/>
  <c r="H297" i="59"/>
  <c r="I297" i="59" s="1"/>
  <c r="P258" i="59"/>
  <c r="Q258" i="59" s="1"/>
  <c r="U258" i="59" s="1"/>
  <c r="W258" i="59" s="1"/>
  <c r="Y258" i="59" s="1"/>
  <c r="AA258" i="59" s="1"/>
  <c r="AB258" i="59" s="1"/>
  <c r="AD258" i="59" s="1"/>
  <c r="H258" i="59"/>
  <c r="I258" i="59" s="1"/>
  <c r="P221" i="59"/>
  <c r="Q221" i="59" s="1"/>
  <c r="U221" i="59" s="1"/>
  <c r="W221" i="59" s="1"/>
  <c r="Y221" i="59" s="1"/>
  <c r="AA221" i="59" s="1"/>
  <c r="AB221" i="59" s="1"/>
  <c r="AD221" i="59" s="1"/>
  <c r="H221" i="59"/>
  <c r="I221" i="59" s="1"/>
  <c r="P401" i="59"/>
  <c r="Q401" i="59" s="1"/>
  <c r="U401" i="59" s="1"/>
  <c r="W401" i="59" s="1"/>
  <c r="Y401" i="59" s="1"/>
  <c r="H401" i="59"/>
  <c r="I401" i="59" s="1"/>
  <c r="P231" i="59"/>
  <c r="Q231" i="59" s="1"/>
  <c r="V231" i="59" s="1"/>
  <c r="X231" i="59" s="1"/>
  <c r="Z231" i="59" s="1"/>
  <c r="H231" i="59"/>
  <c r="I231" i="59" s="1"/>
  <c r="P290" i="59"/>
  <c r="Q290" i="59" s="1"/>
  <c r="V290" i="59" s="1"/>
  <c r="X290" i="59" s="1"/>
  <c r="Z290" i="59" s="1"/>
  <c r="H290" i="59"/>
  <c r="I290" i="59" s="1"/>
  <c r="P374" i="59"/>
  <c r="Q374" i="59" s="1"/>
  <c r="U374" i="59" s="1"/>
  <c r="W374" i="59" s="1"/>
  <c r="Y374" i="59" s="1"/>
  <c r="AA374" i="59" s="1"/>
  <c r="AB374" i="59" s="1"/>
  <c r="AD374" i="59" s="1"/>
  <c r="H374" i="59"/>
  <c r="I374" i="59" s="1"/>
  <c r="P288" i="59"/>
  <c r="Q288" i="59" s="1"/>
  <c r="V288" i="59" s="1"/>
  <c r="X288" i="59" s="1"/>
  <c r="Z288" i="59" s="1"/>
  <c r="H288" i="59"/>
  <c r="I288" i="59" s="1"/>
  <c r="P366" i="59"/>
  <c r="Q366" i="59" s="1"/>
  <c r="V366" i="59" s="1"/>
  <c r="X366" i="59" s="1"/>
  <c r="Z366" i="59" s="1"/>
  <c r="H366" i="59"/>
  <c r="I366" i="59" s="1"/>
  <c r="P396" i="59"/>
  <c r="Q396" i="59" s="1"/>
  <c r="U396" i="59" s="1"/>
  <c r="W396" i="59" s="1"/>
  <c r="Y396" i="59" s="1"/>
  <c r="AA396" i="59" s="1"/>
  <c r="AB396" i="59" s="1"/>
  <c r="AD396" i="59" s="1"/>
  <c r="H396" i="59"/>
  <c r="I396" i="59" s="1"/>
  <c r="P256" i="59"/>
  <c r="Q256" i="59" s="1"/>
  <c r="V256" i="59" s="1"/>
  <c r="X256" i="59" s="1"/>
  <c r="Z256" i="59" s="1"/>
  <c r="H256" i="59"/>
  <c r="I256" i="59" s="1"/>
  <c r="P151" i="59"/>
  <c r="Q151" i="59" s="1"/>
  <c r="V151" i="59" s="1"/>
  <c r="X151" i="59" s="1"/>
  <c r="Z151" i="59" s="1"/>
  <c r="H151" i="59"/>
  <c r="I151" i="59" s="1"/>
  <c r="P183" i="59"/>
  <c r="Q183" i="59" s="1"/>
  <c r="V183" i="59" s="1"/>
  <c r="X183" i="59" s="1"/>
  <c r="Z183" i="59" s="1"/>
  <c r="H183" i="59"/>
  <c r="I183" i="59" s="1"/>
  <c r="P193" i="59"/>
  <c r="Q193" i="59" s="1"/>
  <c r="U193" i="59" s="1"/>
  <c r="W193" i="59" s="1"/>
  <c r="Y193" i="59" s="1"/>
  <c r="H193" i="59"/>
  <c r="I193" i="59" s="1"/>
  <c r="P322" i="59"/>
  <c r="Q322" i="59" s="1"/>
  <c r="V322" i="59" s="1"/>
  <c r="X322" i="59" s="1"/>
  <c r="Z322" i="59" s="1"/>
  <c r="H322" i="59"/>
  <c r="I322" i="59" s="1"/>
  <c r="P339" i="59"/>
  <c r="Q339" i="59" s="1"/>
  <c r="U339" i="59" s="1"/>
  <c r="W339" i="59" s="1"/>
  <c r="Y339" i="59" s="1"/>
  <c r="AA339" i="59" s="1"/>
  <c r="AB339" i="59" s="1"/>
  <c r="AD339" i="59" s="1"/>
  <c r="H339" i="59"/>
  <c r="I339" i="59" s="1"/>
  <c r="P173" i="59"/>
  <c r="Q173" i="59" s="1"/>
  <c r="U173" i="59" s="1"/>
  <c r="W173" i="59" s="1"/>
  <c r="Y173" i="59" s="1"/>
  <c r="AA173" i="59" s="1"/>
  <c r="AB173" i="59" s="1"/>
  <c r="AD173" i="59" s="1"/>
  <c r="H173" i="59"/>
  <c r="I173" i="59" s="1"/>
  <c r="P348" i="59"/>
  <c r="Q348" i="59" s="1"/>
  <c r="U348" i="59" s="1"/>
  <c r="W348" i="59" s="1"/>
  <c r="Y348" i="59" s="1"/>
  <c r="AA348" i="59" s="1"/>
  <c r="AB348" i="59" s="1"/>
  <c r="AD348" i="59" s="1"/>
  <c r="H348" i="59"/>
  <c r="I348" i="59" s="1"/>
  <c r="P214" i="59"/>
  <c r="Q214" i="59" s="1"/>
  <c r="V214" i="59" s="1"/>
  <c r="X214" i="59" s="1"/>
  <c r="Z214" i="59" s="1"/>
  <c r="H214" i="59"/>
  <c r="I214" i="59" s="1"/>
  <c r="P369" i="59"/>
  <c r="Q369" i="59" s="1"/>
  <c r="U369" i="59" s="1"/>
  <c r="W369" i="59" s="1"/>
  <c r="Y369" i="59" s="1"/>
  <c r="AA369" i="59" s="1"/>
  <c r="AB369" i="59" s="1"/>
  <c r="AD369" i="59" s="1"/>
  <c r="H369" i="59"/>
  <c r="I369" i="59" s="1"/>
  <c r="P394" i="59"/>
  <c r="Q394" i="59" s="1"/>
  <c r="U394" i="59" s="1"/>
  <c r="W394" i="59" s="1"/>
  <c r="Y394" i="59" s="1"/>
  <c r="AA394" i="59" s="1"/>
  <c r="AB394" i="59" s="1"/>
  <c r="AD394" i="59" s="1"/>
  <c r="H394" i="59"/>
  <c r="I394" i="59" s="1"/>
  <c r="P354" i="59"/>
  <c r="Q354" i="59" s="1"/>
  <c r="U354" i="59" s="1"/>
  <c r="W354" i="59" s="1"/>
  <c r="Y354" i="59" s="1"/>
  <c r="H354" i="59"/>
  <c r="I354" i="59" s="1"/>
  <c r="P409" i="59"/>
  <c r="Q409" i="59" s="1"/>
  <c r="U409" i="59" s="1"/>
  <c r="W409" i="59" s="1"/>
  <c r="Y409" i="59" s="1"/>
  <c r="AA409" i="59" s="1"/>
  <c r="AB409" i="59" s="1"/>
  <c r="AD409" i="59" s="1"/>
  <c r="H409" i="59"/>
  <c r="I409" i="59" s="1"/>
  <c r="P257" i="59"/>
  <c r="Q257" i="59" s="1"/>
  <c r="V257" i="59" s="1"/>
  <c r="X257" i="59" s="1"/>
  <c r="Z257" i="59" s="1"/>
  <c r="H257" i="59"/>
  <c r="I257" i="59" s="1"/>
  <c r="P372" i="59"/>
  <c r="Q372" i="59" s="1"/>
  <c r="V372" i="59" s="1"/>
  <c r="X372" i="59" s="1"/>
  <c r="Z372" i="59" s="1"/>
  <c r="H372" i="59"/>
  <c r="I372" i="59" s="1"/>
  <c r="P353" i="59"/>
  <c r="Q353" i="59" s="1"/>
  <c r="V353" i="59" s="1"/>
  <c r="X353" i="59" s="1"/>
  <c r="Z353" i="59" s="1"/>
  <c r="H353" i="59"/>
  <c r="I353" i="59" s="1"/>
  <c r="P330" i="59"/>
  <c r="Q330" i="59" s="1"/>
  <c r="V330" i="59" s="1"/>
  <c r="X330" i="59" s="1"/>
  <c r="Z330" i="59" s="1"/>
  <c r="H330" i="59"/>
  <c r="I330" i="59" s="1"/>
  <c r="P373" i="59"/>
  <c r="Q373" i="59" s="1"/>
  <c r="V373" i="59" s="1"/>
  <c r="X373" i="59" s="1"/>
  <c r="Z373" i="59" s="1"/>
  <c r="H373" i="59"/>
  <c r="I373" i="59" s="1"/>
  <c r="P280" i="59"/>
  <c r="Q280" i="59" s="1"/>
  <c r="V280" i="59" s="1"/>
  <c r="X280" i="59" s="1"/>
  <c r="Z280" i="59" s="1"/>
  <c r="H280" i="59"/>
  <c r="I280" i="59" s="1"/>
  <c r="P154" i="59"/>
  <c r="Q154" i="59" s="1"/>
  <c r="U154" i="59" s="1"/>
  <c r="W154" i="59" s="1"/>
  <c r="Y154" i="59" s="1"/>
  <c r="AA154" i="59" s="1"/>
  <c r="AB154" i="59" s="1"/>
  <c r="AD154" i="59" s="1"/>
  <c r="H154" i="59"/>
  <c r="I154" i="59" s="1"/>
  <c r="P246" i="59"/>
  <c r="Q246" i="59" s="1"/>
  <c r="V246" i="59" s="1"/>
  <c r="X246" i="59" s="1"/>
  <c r="Z246" i="59" s="1"/>
  <c r="H246" i="59"/>
  <c r="I246" i="59" s="1"/>
  <c r="P244" i="59"/>
  <c r="Q244" i="59" s="1"/>
  <c r="V244" i="59" s="1"/>
  <c r="X244" i="59" s="1"/>
  <c r="Z244" i="59" s="1"/>
  <c r="H244" i="59"/>
  <c r="I244" i="59" s="1"/>
  <c r="P306" i="59"/>
  <c r="Q306" i="59" s="1"/>
  <c r="U306" i="59" s="1"/>
  <c r="W306" i="59" s="1"/>
  <c r="Y306" i="59" s="1"/>
  <c r="AA306" i="59" s="1"/>
  <c r="AB306" i="59" s="1"/>
  <c r="AD306" i="59" s="1"/>
  <c r="H306" i="59"/>
  <c r="I306" i="59" s="1"/>
  <c r="P384" i="59"/>
  <c r="Q384" i="59" s="1"/>
  <c r="V384" i="59" s="1"/>
  <c r="X384" i="59" s="1"/>
  <c r="Z384" i="59" s="1"/>
  <c r="H384" i="59"/>
  <c r="I384" i="59" s="1"/>
  <c r="P346" i="59"/>
  <c r="Q346" i="59" s="1"/>
  <c r="U346" i="59" s="1"/>
  <c r="W346" i="59" s="1"/>
  <c r="Y346" i="59" s="1"/>
  <c r="AA346" i="59" s="1"/>
  <c r="AB346" i="59" s="1"/>
  <c r="AD346" i="59" s="1"/>
  <c r="H346" i="59"/>
  <c r="I346" i="59" s="1"/>
  <c r="P125" i="59"/>
  <c r="Q125" i="59" s="1"/>
  <c r="U125" i="59" s="1"/>
  <c r="W125" i="59" s="1"/>
  <c r="Y125" i="59" s="1"/>
  <c r="AA125" i="59" s="1"/>
  <c r="AB125" i="59" s="1"/>
  <c r="AD125" i="59" s="1"/>
  <c r="H125" i="59"/>
  <c r="I125" i="59" s="1"/>
  <c r="P176" i="59"/>
  <c r="Q176" i="59" s="1"/>
  <c r="U176" i="59" s="1"/>
  <c r="W176" i="59" s="1"/>
  <c r="Y176" i="59" s="1"/>
  <c r="AA176" i="59" s="1"/>
  <c r="AB176" i="59" s="1"/>
  <c r="AD176" i="59" s="1"/>
  <c r="H176" i="59"/>
  <c r="I176" i="59" s="1"/>
  <c r="P387" i="59"/>
  <c r="Q387" i="59" s="1"/>
  <c r="U387" i="59" s="1"/>
  <c r="W387" i="59" s="1"/>
  <c r="Y387" i="59" s="1"/>
  <c r="AA387" i="59" s="1"/>
  <c r="AB387" i="59" s="1"/>
  <c r="AD387" i="59" s="1"/>
  <c r="H387" i="59"/>
  <c r="I387" i="59" s="1"/>
  <c r="P121" i="59"/>
  <c r="Q121" i="59" s="1"/>
  <c r="V121" i="59" s="1"/>
  <c r="X121" i="59" s="1"/>
  <c r="Z121" i="59" s="1"/>
  <c r="H121" i="59"/>
  <c r="I121" i="59" s="1"/>
  <c r="P275" i="59"/>
  <c r="Q275" i="59" s="1"/>
  <c r="V275" i="59" s="1"/>
  <c r="X275" i="59" s="1"/>
  <c r="Z275" i="59" s="1"/>
  <c r="H275" i="59"/>
  <c r="I275" i="59" s="1"/>
  <c r="P361" i="59"/>
  <c r="Q361" i="59" s="1"/>
  <c r="U361" i="59" s="1"/>
  <c r="W361" i="59" s="1"/>
  <c r="Y361" i="59" s="1"/>
  <c r="H361" i="59"/>
  <c r="I361" i="59" s="1"/>
  <c r="P205" i="59"/>
  <c r="Q205" i="59" s="1"/>
  <c r="U205" i="59" s="1"/>
  <c r="W205" i="59" s="1"/>
  <c r="Y205" i="59" s="1"/>
  <c r="AA205" i="59" s="1"/>
  <c r="AB205" i="59" s="1"/>
  <c r="AD205" i="59" s="1"/>
  <c r="H205" i="59"/>
  <c r="I205" i="59" s="1"/>
  <c r="P410" i="59"/>
  <c r="Q410" i="59" s="1"/>
  <c r="U410" i="59" s="1"/>
  <c r="W410" i="59" s="1"/>
  <c r="Y410" i="59" s="1"/>
  <c r="AA410" i="59" s="1"/>
  <c r="AB410" i="59" s="1"/>
  <c r="AD410" i="59" s="1"/>
  <c r="H410" i="59"/>
  <c r="I410" i="59" s="1"/>
  <c r="P127" i="59"/>
  <c r="Q127" i="59" s="1"/>
  <c r="V127" i="59" s="1"/>
  <c r="X127" i="59" s="1"/>
  <c r="Z127" i="59" s="1"/>
  <c r="H127" i="59"/>
  <c r="I127" i="59" s="1"/>
  <c r="P281" i="59"/>
  <c r="Q281" i="59" s="1"/>
  <c r="V281" i="59" s="1"/>
  <c r="X281" i="59" s="1"/>
  <c r="Z281" i="59" s="1"/>
  <c r="H281" i="59"/>
  <c r="I281" i="59" s="1"/>
  <c r="P213" i="59"/>
  <c r="Q213" i="59" s="1"/>
  <c r="U213" i="59" s="1"/>
  <c r="W213" i="59" s="1"/>
  <c r="Y213" i="59" s="1"/>
  <c r="AA213" i="59" s="1"/>
  <c r="AB213" i="59" s="1"/>
  <c r="AD213" i="59" s="1"/>
  <c r="H213" i="59"/>
  <c r="I213" i="59" s="1"/>
  <c r="P406" i="59"/>
  <c r="Q406" i="59" s="1"/>
  <c r="U406" i="59" s="1"/>
  <c r="W406" i="59" s="1"/>
  <c r="Y406" i="59" s="1"/>
  <c r="H406" i="59"/>
  <c r="I406" i="59" s="1"/>
  <c r="P160" i="59"/>
  <c r="Q160" i="59" s="1"/>
  <c r="V160" i="59" s="1"/>
  <c r="X160" i="59" s="1"/>
  <c r="Z160" i="59" s="1"/>
  <c r="H160" i="59"/>
  <c r="I160" i="59" s="1"/>
  <c r="P358" i="59"/>
  <c r="Q358" i="59" s="1"/>
  <c r="U358" i="59" s="1"/>
  <c r="W358" i="59" s="1"/>
  <c r="Y358" i="59" s="1"/>
  <c r="H358" i="59"/>
  <c r="I358" i="59" s="1"/>
  <c r="P267" i="59"/>
  <c r="Q267" i="59" s="1"/>
  <c r="V267" i="59" s="1"/>
  <c r="X267" i="59" s="1"/>
  <c r="Z267" i="59" s="1"/>
  <c r="H267" i="59"/>
  <c r="I267" i="59" s="1"/>
  <c r="P166" i="59"/>
  <c r="Q166" i="59" s="1"/>
  <c r="U166" i="59" s="1"/>
  <c r="W166" i="59" s="1"/>
  <c r="Y166" i="59" s="1"/>
  <c r="H166" i="59"/>
  <c r="I166" i="59" s="1"/>
  <c r="P279" i="59"/>
  <c r="Q279" i="59" s="1"/>
  <c r="V279" i="59" s="1"/>
  <c r="X279" i="59" s="1"/>
  <c r="Z279" i="59" s="1"/>
  <c r="H279" i="59"/>
  <c r="I279" i="59" s="1"/>
  <c r="P152" i="59"/>
  <c r="Q152" i="59" s="1"/>
  <c r="V152" i="59" s="1"/>
  <c r="X152" i="59" s="1"/>
  <c r="Z152" i="59" s="1"/>
  <c r="H152" i="59"/>
  <c r="I152" i="59" s="1"/>
  <c r="P123" i="59"/>
  <c r="Q123" i="59" s="1"/>
  <c r="U123" i="59" s="1"/>
  <c r="W123" i="59" s="1"/>
  <c r="Y123" i="59" s="1"/>
  <c r="AA123" i="59" s="1"/>
  <c r="AB123" i="59" s="1"/>
  <c r="AD123" i="59" s="1"/>
  <c r="H123" i="59"/>
  <c r="I123" i="59" s="1"/>
  <c r="P285" i="59"/>
  <c r="Q285" i="59" s="1"/>
  <c r="U285" i="59" s="1"/>
  <c r="W285" i="59" s="1"/>
  <c r="Y285" i="59" s="1"/>
  <c r="AA285" i="59" s="1"/>
  <c r="AB285" i="59" s="1"/>
  <c r="AD285" i="59" s="1"/>
  <c r="H285" i="59"/>
  <c r="I285" i="59" s="1"/>
  <c r="P224" i="59"/>
  <c r="Q224" i="59" s="1"/>
  <c r="V224" i="59" s="1"/>
  <c r="X224" i="59" s="1"/>
  <c r="Z224" i="59" s="1"/>
  <c r="H224" i="59"/>
  <c r="I224" i="59" s="1"/>
  <c r="P182" i="59"/>
  <c r="Q182" i="59" s="1"/>
  <c r="V182" i="59" s="1"/>
  <c r="X182" i="59" s="1"/>
  <c r="Z182" i="59" s="1"/>
  <c r="H182" i="59"/>
  <c r="I182" i="59" s="1"/>
  <c r="P403" i="59"/>
  <c r="Q403" i="59" s="1"/>
  <c r="V403" i="59" s="1"/>
  <c r="X403" i="59" s="1"/>
  <c r="Z403" i="59" s="1"/>
  <c r="H403" i="59"/>
  <c r="I403" i="59" s="1"/>
  <c r="P155" i="59"/>
  <c r="Q155" i="59" s="1"/>
  <c r="V155" i="59" s="1"/>
  <c r="X155" i="59" s="1"/>
  <c r="Z155" i="59" s="1"/>
  <c r="H155" i="59"/>
  <c r="I155" i="59" s="1"/>
  <c r="P248" i="59"/>
  <c r="Q248" i="59" s="1"/>
  <c r="V248" i="59" s="1"/>
  <c r="X248" i="59" s="1"/>
  <c r="Z248" i="59" s="1"/>
  <c r="H248" i="59"/>
  <c r="I248" i="59" s="1"/>
  <c r="P349" i="59"/>
  <c r="Q349" i="59" s="1"/>
  <c r="U349" i="59" s="1"/>
  <c r="W349" i="59" s="1"/>
  <c r="Y349" i="59" s="1"/>
  <c r="AA349" i="59" s="1"/>
  <c r="AB349" i="59" s="1"/>
  <c r="AD349" i="59" s="1"/>
  <c r="H349" i="59"/>
  <c r="I349" i="59" s="1"/>
  <c r="P240" i="59"/>
  <c r="Q240" i="59" s="1"/>
  <c r="U240" i="59" s="1"/>
  <c r="W240" i="59" s="1"/>
  <c r="Y240" i="59" s="1"/>
  <c r="H240" i="59"/>
  <c r="I240" i="59" s="1"/>
  <c r="P237" i="59"/>
  <c r="Q237" i="59" s="1"/>
  <c r="V237" i="59" s="1"/>
  <c r="X237" i="59" s="1"/>
  <c r="Z237" i="59" s="1"/>
  <c r="H237" i="59"/>
  <c r="I237" i="59" s="1"/>
  <c r="P170" i="59"/>
  <c r="Q170" i="59" s="1"/>
  <c r="V170" i="59" s="1"/>
  <c r="X170" i="59" s="1"/>
  <c r="Z170" i="59" s="1"/>
  <c r="H170" i="59"/>
  <c r="I170" i="59" s="1"/>
  <c r="P293" i="59"/>
  <c r="Q293" i="59" s="1"/>
  <c r="V293" i="59" s="1"/>
  <c r="X293" i="59" s="1"/>
  <c r="Z293" i="59" s="1"/>
  <c r="H293" i="59"/>
  <c r="I293" i="59" s="1"/>
  <c r="P271" i="59"/>
  <c r="Q271" i="59" s="1"/>
  <c r="V271" i="59" s="1"/>
  <c r="X271" i="59" s="1"/>
  <c r="Z271" i="59" s="1"/>
  <c r="H271" i="59"/>
  <c r="I271" i="59" s="1"/>
  <c r="P287" i="59"/>
  <c r="Q287" i="59" s="1"/>
  <c r="U287" i="59" s="1"/>
  <c r="W287" i="59" s="1"/>
  <c r="Y287" i="59" s="1"/>
  <c r="H287" i="59"/>
  <c r="I287" i="59" s="1"/>
  <c r="P116" i="59"/>
  <c r="Q116" i="59" s="1"/>
  <c r="U116" i="59" s="1"/>
  <c r="W116" i="59" s="1"/>
  <c r="Y116" i="59" s="1"/>
  <c r="AA116" i="59" s="1"/>
  <c r="AB116" i="59" s="1"/>
  <c r="AD116" i="59" s="1"/>
  <c r="H116" i="59"/>
  <c r="I116" i="59" s="1"/>
  <c r="P331" i="59"/>
  <c r="Q331" i="59" s="1"/>
  <c r="V331" i="59" s="1"/>
  <c r="X331" i="59" s="1"/>
  <c r="Z331" i="59" s="1"/>
  <c r="H331" i="59"/>
  <c r="I331" i="59" s="1"/>
  <c r="P270" i="59"/>
  <c r="Q270" i="59" s="1"/>
  <c r="U270" i="59" s="1"/>
  <c r="W270" i="59" s="1"/>
  <c r="Y270" i="59" s="1"/>
  <c r="H270" i="59"/>
  <c r="I270" i="59" s="1"/>
  <c r="P206" i="59"/>
  <c r="Q206" i="59" s="1"/>
  <c r="U206" i="59" s="1"/>
  <c r="W206" i="59" s="1"/>
  <c r="Y206" i="59" s="1"/>
  <c r="AA206" i="59" s="1"/>
  <c r="AB206" i="59" s="1"/>
  <c r="AD206" i="59" s="1"/>
  <c r="H206" i="59"/>
  <c r="I206" i="59" s="1"/>
  <c r="P250" i="59"/>
  <c r="Q250" i="59" s="1"/>
  <c r="U250" i="59" s="1"/>
  <c r="W250" i="59" s="1"/>
  <c r="Y250" i="59" s="1"/>
  <c r="AA250" i="59" s="1"/>
  <c r="AB250" i="59" s="1"/>
  <c r="AD250" i="59" s="1"/>
  <c r="H250" i="59"/>
  <c r="I250" i="59" s="1"/>
  <c r="P347" i="59"/>
  <c r="Q347" i="59" s="1"/>
  <c r="U347" i="59" s="1"/>
  <c r="W347" i="59" s="1"/>
  <c r="Y347" i="59" s="1"/>
  <c r="AA347" i="59" s="1"/>
  <c r="AB347" i="59" s="1"/>
  <c r="AD347" i="59" s="1"/>
  <c r="H347" i="59"/>
  <c r="I347" i="59" s="1"/>
  <c r="P307" i="59"/>
  <c r="Q307" i="59" s="1"/>
  <c r="U307" i="59" s="1"/>
  <c r="W307" i="59" s="1"/>
  <c r="Y307" i="59" s="1"/>
  <c r="AA307" i="59" s="1"/>
  <c r="AB307" i="59" s="1"/>
  <c r="AD307" i="59" s="1"/>
  <c r="H307" i="59"/>
  <c r="I307" i="59" s="1"/>
  <c r="P303" i="59"/>
  <c r="Q303" i="59" s="1"/>
  <c r="V303" i="59" s="1"/>
  <c r="X303" i="59" s="1"/>
  <c r="Z303" i="59" s="1"/>
  <c r="H303" i="59"/>
  <c r="I303" i="59" s="1"/>
  <c r="P251" i="59"/>
  <c r="Q251" i="59" s="1"/>
  <c r="V251" i="59" s="1"/>
  <c r="X251" i="59" s="1"/>
  <c r="Z251" i="59" s="1"/>
  <c r="H251" i="59"/>
  <c r="I251" i="59" s="1"/>
  <c r="P174" i="59"/>
  <c r="Q174" i="59" s="1"/>
  <c r="U174" i="59" s="1"/>
  <c r="W174" i="59" s="1"/>
  <c r="Y174" i="59" s="1"/>
  <c r="AA174" i="59" s="1"/>
  <c r="AB174" i="59" s="1"/>
  <c r="AD174" i="59" s="1"/>
  <c r="H174" i="59"/>
  <c r="I174" i="59" s="1"/>
  <c r="P198" i="59"/>
  <c r="Q198" i="59" s="1"/>
  <c r="U198" i="59" s="1"/>
  <c r="W198" i="59" s="1"/>
  <c r="Y198" i="59" s="1"/>
  <c r="AA198" i="59" s="1"/>
  <c r="AB198" i="59" s="1"/>
  <c r="AD198" i="59" s="1"/>
  <c r="H198" i="59"/>
  <c r="I198" i="59" s="1"/>
  <c r="J5" i="59"/>
  <c r="P365" i="59"/>
  <c r="Q365" i="59" s="1"/>
  <c r="V365" i="59" s="1"/>
  <c r="X365" i="59" s="1"/>
  <c r="Z365" i="59" s="1"/>
  <c r="H365" i="59"/>
  <c r="I365" i="59" s="1"/>
  <c r="P326" i="59"/>
  <c r="Q326" i="59" s="1"/>
  <c r="V326" i="59" s="1"/>
  <c r="X326" i="59" s="1"/>
  <c r="Z326" i="59" s="1"/>
  <c r="H326" i="59"/>
  <c r="I326" i="59" s="1"/>
  <c r="P273" i="59"/>
  <c r="Q273" i="59" s="1"/>
  <c r="U273" i="59" s="1"/>
  <c r="W273" i="59" s="1"/>
  <c r="Y273" i="59" s="1"/>
  <c r="AA273" i="59" s="1"/>
  <c r="AB273" i="59" s="1"/>
  <c r="AD273" i="59" s="1"/>
  <c r="H273" i="59"/>
  <c r="I273" i="59" s="1"/>
  <c r="P260" i="59"/>
  <c r="Q260" i="59" s="1"/>
  <c r="U260" i="59" s="1"/>
  <c r="W260" i="59" s="1"/>
  <c r="Y260" i="59" s="1"/>
  <c r="AA260" i="59" s="1"/>
  <c r="AB260" i="59" s="1"/>
  <c r="AD260" i="59" s="1"/>
  <c r="H260" i="59"/>
  <c r="I260" i="59" s="1"/>
  <c r="P242" i="59"/>
  <c r="Q242" i="59" s="1"/>
  <c r="V242" i="59" s="1"/>
  <c r="X242" i="59" s="1"/>
  <c r="Z242" i="59" s="1"/>
  <c r="H242" i="59"/>
  <c r="I242" i="59" s="1"/>
  <c r="P386" i="59"/>
  <c r="Q386" i="59" s="1"/>
  <c r="U386" i="59" s="1"/>
  <c r="W386" i="59" s="1"/>
  <c r="Y386" i="59" s="1"/>
  <c r="AA386" i="59" s="1"/>
  <c r="AB386" i="59" s="1"/>
  <c r="AD386" i="59" s="1"/>
  <c r="H386" i="59"/>
  <c r="I386" i="59" s="1"/>
  <c r="P194" i="59"/>
  <c r="Q194" i="59" s="1"/>
  <c r="U194" i="59" s="1"/>
  <c r="W194" i="59" s="1"/>
  <c r="Y194" i="59" s="1"/>
  <c r="AA194" i="59" s="1"/>
  <c r="AB194" i="59" s="1"/>
  <c r="AD194" i="59" s="1"/>
  <c r="H194" i="59"/>
  <c r="I194" i="59" s="1"/>
  <c r="P150" i="59"/>
  <c r="Q150" i="59" s="1"/>
  <c r="V150" i="59" s="1"/>
  <c r="X150" i="59" s="1"/>
  <c r="Z150" i="59" s="1"/>
  <c r="H150" i="59"/>
  <c r="I150" i="59" s="1"/>
  <c r="P402" i="59"/>
  <c r="Q402" i="59" s="1"/>
  <c r="U402" i="59" s="1"/>
  <c r="W402" i="59" s="1"/>
  <c r="Y402" i="59" s="1"/>
  <c r="AA402" i="59" s="1"/>
  <c r="AB402" i="59" s="1"/>
  <c r="AD402" i="59" s="1"/>
  <c r="H402" i="59"/>
  <c r="I402" i="59" s="1"/>
  <c r="P185" i="59"/>
  <c r="Q185" i="59" s="1"/>
  <c r="V185" i="59" s="1"/>
  <c r="X185" i="59" s="1"/>
  <c r="Z185" i="59" s="1"/>
  <c r="H185" i="59"/>
  <c r="I185" i="59" s="1"/>
  <c r="P195" i="59"/>
  <c r="Q195" i="59" s="1"/>
  <c r="U195" i="59" s="1"/>
  <c r="W195" i="59" s="1"/>
  <c r="Y195" i="59" s="1"/>
  <c r="AA195" i="59" s="1"/>
  <c r="AB195" i="59" s="1"/>
  <c r="AD195" i="59" s="1"/>
  <c r="H195" i="59"/>
  <c r="I195" i="59" s="1"/>
  <c r="P383" i="59"/>
  <c r="Q383" i="59" s="1"/>
  <c r="V383" i="59" s="1"/>
  <c r="X383" i="59" s="1"/>
  <c r="Z383" i="59" s="1"/>
  <c r="H383" i="59"/>
  <c r="I383" i="59" s="1"/>
  <c r="P370" i="59"/>
  <c r="Q370" i="59" s="1"/>
  <c r="V370" i="59" s="1"/>
  <c r="X370" i="59" s="1"/>
  <c r="Z370" i="59" s="1"/>
  <c r="H370" i="59"/>
  <c r="I370" i="59" s="1"/>
  <c r="P277" i="59"/>
  <c r="Q277" i="59" s="1"/>
  <c r="U277" i="59" s="1"/>
  <c r="W277" i="59" s="1"/>
  <c r="Y277" i="59" s="1"/>
  <c r="AA277" i="59" s="1"/>
  <c r="AB277" i="59" s="1"/>
  <c r="AD277" i="59" s="1"/>
  <c r="H277" i="59"/>
  <c r="I277" i="59" s="1"/>
  <c r="P169" i="59"/>
  <c r="Q169" i="59" s="1"/>
  <c r="U169" i="59" s="1"/>
  <c r="W169" i="59" s="1"/>
  <c r="Y169" i="59" s="1"/>
  <c r="AA169" i="59" s="1"/>
  <c r="AB169" i="59" s="1"/>
  <c r="AD169" i="59" s="1"/>
  <c r="H169" i="59"/>
  <c r="I169" i="59" s="1"/>
  <c r="P367" i="59"/>
  <c r="Q367" i="59" s="1"/>
  <c r="V367" i="59" s="1"/>
  <c r="X367" i="59" s="1"/>
  <c r="Z367" i="59" s="1"/>
  <c r="H367" i="59"/>
  <c r="I367" i="59" s="1"/>
  <c r="P321" i="59"/>
  <c r="Q321" i="59" s="1"/>
  <c r="U321" i="59" s="1"/>
  <c r="W321" i="59" s="1"/>
  <c r="Y321" i="59" s="1"/>
  <c r="H321" i="59"/>
  <c r="I321" i="59" s="1"/>
  <c r="P390" i="59"/>
  <c r="Q390" i="59" s="1"/>
  <c r="U390" i="59" s="1"/>
  <c r="W390" i="59" s="1"/>
  <c r="Y390" i="59" s="1"/>
  <c r="AA390" i="59" s="1"/>
  <c r="AB390" i="59" s="1"/>
  <c r="AD390" i="59" s="1"/>
  <c r="H390" i="59"/>
  <c r="I390" i="59" s="1"/>
  <c r="P324" i="59"/>
  <c r="Q324" i="59" s="1"/>
  <c r="U324" i="59" s="1"/>
  <c r="W324" i="59" s="1"/>
  <c r="Y324" i="59" s="1"/>
  <c r="AA324" i="59" s="1"/>
  <c r="AB324" i="59" s="1"/>
  <c r="AD324" i="59" s="1"/>
  <c r="H324" i="59"/>
  <c r="I324" i="59" s="1"/>
  <c r="P200" i="59"/>
  <c r="Q200" i="59" s="1"/>
  <c r="U200" i="59" s="1"/>
  <c r="W200" i="59" s="1"/>
  <c r="Y200" i="59" s="1"/>
  <c r="AA200" i="59" s="1"/>
  <c r="AB200" i="59" s="1"/>
  <c r="AD200" i="59" s="1"/>
  <c r="H200" i="59"/>
  <c r="I200" i="59" s="1"/>
  <c r="P259" i="59"/>
  <c r="Q259" i="59" s="1"/>
  <c r="U259" i="59" s="1"/>
  <c r="W259" i="59" s="1"/>
  <c r="Y259" i="59" s="1"/>
  <c r="AA259" i="59" s="1"/>
  <c r="AB259" i="59" s="1"/>
  <c r="AD259" i="59" s="1"/>
  <c r="H259" i="59"/>
  <c r="I259" i="59" s="1"/>
  <c r="P335" i="59"/>
  <c r="Q335" i="59" s="1"/>
  <c r="U335" i="59" s="1"/>
  <c r="W335" i="59" s="1"/>
  <c r="Y335" i="59" s="1"/>
  <c r="AA335" i="59" s="1"/>
  <c r="AB335" i="59" s="1"/>
  <c r="AD335" i="59" s="1"/>
  <c r="H335" i="59"/>
  <c r="I335" i="59" s="1"/>
  <c r="P266" i="59"/>
  <c r="Q266" i="59" s="1"/>
  <c r="V266" i="59" s="1"/>
  <c r="X266" i="59" s="1"/>
  <c r="Z266" i="59" s="1"/>
  <c r="H266" i="59"/>
  <c r="I266" i="59" s="1"/>
  <c r="P156" i="59"/>
  <c r="Q156" i="59" s="1"/>
  <c r="U156" i="59" s="1"/>
  <c r="W156" i="59" s="1"/>
  <c r="Y156" i="59" s="1"/>
  <c r="AA156" i="59" s="1"/>
  <c r="AB156" i="59" s="1"/>
  <c r="AD156" i="59" s="1"/>
  <c r="H156" i="59"/>
  <c r="I156" i="59" s="1"/>
  <c r="P395" i="59"/>
  <c r="Q395" i="59" s="1"/>
  <c r="U395" i="59" s="1"/>
  <c r="W395" i="59" s="1"/>
  <c r="Y395" i="59" s="1"/>
  <c r="AA395" i="59" s="1"/>
  <c r="AB395" i="59" s="1"/>
  <c r="AD395" i="59" s="1"/>
  <c r="H395" i="59"/>
  <c r="I395" i="59" s="1"/>
  <c r="P399" i="59"/>
  <c r="Q399" i="59" s="1"/>
  <c r="U399" i="59" s="1"/>
  <c r="W399" i="59" s="1"/>
  <c r="Y399" i="59" s="1"/>
  <c r="AA399" i="59" s="1"/>
  <c r="AB399" i="59" s="1"/>
  <c r="AD399" i="59" s="1"/>
  <c r="H399" i="59"/>
  <c r="I399" i="59" s="1"/>
  <c r="P216" i="59"/>
  <c r="Q216" i="59" s="1"/>
  <c r="U216" i="59" s="1"/>
  <c r="W216" i="59" s="1"/>
  <c r="Y216" i="59" s="1"/>
  <c r="AA216" i="59" s="1"/>
  <c r="AB216" i="59" s="1"/>
  <c r="AD216" i="59" s="1"/>
  <c r="H216" i="59"/>
  <c r="I216" i="59" s="1"/>
  <c r="P235" i="59"/>
  <c r="Q235" i="59" s="1"/>
  <c r="V235" i="59" s="1"/>
  <c r="X235" i="59" s="1"/>
  <c r="Z235" i="59" s="1"/>
  <c r="H235" i="59"/>
  <c r="I235" i="59" s="1"/>
  <c r="P187" i="59"/>
  <c r="Q187" i="59" s="1"/>
  <c r="U187" i="59" s="1"/>
  <c r="W187" i="59" s="1"/>
  <c r="Y187" i="59" s="1"/>
  <c r="AA187" i="59" s="1"/>
  <c r="AB187" i="59" s="1"/>
  <c r="AD187" i="59" s="1"/>
  <c r="H187" i="59"/>
  <c r="I187" i="59" s="1"/>
  <c r="P201" i="59"/>
  <c r="Q201" i="59" s="1"/>
  <c r="V201" i="59" s="1"/>
  <c r="X201" i="59" s="1"/>
  <c r="Z201" i="59" s="1"/>
  <c r="H201" i="59"/>
  <c r="I201" i="59" s="1"/>
  <c r="P278" i="59"/>
  <c r="Q278" i="59" s="1"/>
  <c r="U278" i="59" s="1"/>
  <c r="W278" i="59" s="1"/>
  <c r="Y278" i="59" s="1"/>
  <c r="AA278" i="59" s="1"/>
  <c r="AB278" i="59" s="1"/>
  <c r="AD278" i="59" s="1"/>
  <c r="H278" i="59"/>
  <c r="I278" i="59" s="1"/>
  <c r="P109" i="59"/>
  <c r="Q109" i="59" s="1"/>
  <c r="U109" i="59" s="1"/>
  <c r="W109" i="59" s="1"/>
  <c r="Y109" i="59" s="1"/>
  <c r="AA109" i="59" s="1"/>
  <c r="AB109" i="59" s="1"/>
  <c r="AD109" i="59" s="1"/>
  <c r="H109" i="59"/>
  <c r="I109" i="59" s="1"/>
  <c r="P404" i="59"/>
  <c r="Q404" i="59" s="1"/>
  <c r="U404" i="59" s="1"/>
  <c r="W404" i="59" s="1"/>
  <c r="Y404" i="59" s="1"/>
  <c r="H404" i="59"/>
  <c r="I404" i="59" s="1"/>
  <c r="P375" i="59"/>
  <c r="Q375" i="59" s="1"/>
  <c r="V375" i="59" s="1"/>
  <c r="X375" i="59" s="1"/>
  <c r="Z375" i="59" s="1"/>
  <c r="H375" i="59"/>
  <c r="I375" i="59" s="1"/>
  <c r="P115" i="59"/>
  <c r="Q115" i="59" s="1"/>
  <c r="V115" i="59" s="1"/>
  <c r="X115" i="59" s="1"/>
  <c r="Z115" i="59" s="1"/>
  <c r="H115" i="59"/>
  <c r="I115" i="59" s="1"/>
  <c r="P135" i="59"/>
  <c r="Q135" i="59" s="1"/>
  <c r="U135" i="59" s="1"/>
  <c r="W135" i="59" s="1"/>
  <c r="Y135" i="59" s="1"/>
  <c r="AA135" i="59" s="1"/>
  <c r="AB135" i="59" s="1"/>
  <c r="AD135" i="59" s="1"/>
  <c r="H135" i="59"/>
  <c r="I135" i="59" s="1"/>
  <c r="P164" i="59"/>
  <c r="Q164" i="59" s="1"/>
  <c r="U164" i="59" s="1"/>
  <c r="W164" i="59" s="1"/>
  <c r="Y164" i="59" s="1"/>
  <c r="H164" i="59"/>
  <c r="I164" i="59" s="1"/>
  <c r="P149" i="59"/>
  <c r="Q149" i="59" s="1"/>
  <c r="U149" i="59" s="1"/>
  <c r="W149" i="59" s="1"/>
  <c r="Y149" i="59" s="1"/>
  <c r="H149" i="59"/>
  <c r="I149" i="59" s="1"/>
  <c r="P153" i="59"/>
  <c r="Q153" i="59" s="1"/>
  <c r="V153" i="59" s="1"/>
  <c r="X153" i="59" s="1"/>
  <c r="Z153" i="59" s="1"/>
  <c r="H153" i="59"/>
  <c r="I153" i="59" s="1"/>
  <c r="P131" i="59"/>
  <c r="Q131" i="59" s="1"/>
  <c r="V131" i="59" s="1"/>
  <c r="X131" i="59" s="1"/>
  <c r="Z131" i="59" s="1"/>
  <c r="H131" i="59"/>
  <c r="I131" i="59" s="1"/>
  <c r="P282" i="59"/>
  <c r="Q282" i="59" s="1"/>
  <c r="V282" i="59" s="1"/>
  <c r="X282" i="59" s="1"/>
  <c r="Z282" i="59" s="1"/>
  <c r="H282" i="59"/>
  <c r="I282" i="59" s="1"/>
  <c r="P265" i="59"/>
  <c r="Q265" i="59" s="1"/>
  <c r="U265" i="59" s="1"/>
  <c r="W265" i="59" s="1"/>
  <c r="Y265" i="59" s="1"/>
  <c r="AA265" i="59" s="1"/>
  <c r="AB265" i="59" s="1"/>
  <c r="AD265" i="59" s="1"/>
  <c r="H265" i="59"/>
  <c r="I265" i="59" s="1"/>
  <c r="P249" i="59"/>
  <c r="Q249" i="59" s="1"/>
  <c r="U249" i="59" s="1"/>
  <c r="W249" i="59" s="1"/>
  <c r="Y249" i="59" s="1"/>
  <c r="AA249" i="59" s="1"/>
  <c r="AB249" i="59" s="1"/>
  <c r="AD249" i="59" s="1"/>
  <c r="H249" i="59"/>
  <c r="I249" i="59" s="1"/>
  <c r="P190" i="59"/>
  <c r="Q190" i="59" s="1"/>
  <c r="U190" i="59" s="1"/>
  <c r="W190" i="59" s="1"/>
  <c r="Y190" i="59" s="1"/>
  <c r="AA190" i="59" s="1"/>
  <c r="AB190" i="59" s="1"/>
  <c r="AD190" i="59" s="1"/>
  <c r="H190" i="59"/>
  <c r="I190" i="59" s="1"/>
  <c r="K313" i="174"/>
  <c r="F5" i="59" s="1"/>
  <c r="G5" i="59" s="1"/>
  <c r="E5" i="59"/>
  <c r="H5" i="59" s="1"/>
  <c r="P5" i="59"/>
  <c r="B579" i="59"/>
  <c r="K309" i="174"/>
  <c r="C5" i="59" s="1"/>
  <c r="D5" i="59" s="1"/>
  <c r="K307" i="174"/>
  <c r="V241" i="59" l="1"/>
  <c r="X241" i="59" s="1"/>
  <c r="Z241" i="59" s="1"/>
  <c r="V202" i="59"/>
  <c r="X202" i="59" s="1"/>
  <c r="Z202" i="59" s="1"/>
  <c r="U218" i="59"/>
  <c r="W218" i="59" s="1"/>
  <c r="Y218" i="59" s="1"/>
  <c r="AA218" i="59" s="1"/>
  <c r="AB218" i="59" s="1"/>
  <c r="AD218" i="59" s="1"/>
  <c r="K5" i="59"/>
  <c r="J80" i="59"/>
  <c r="U192" i="59"/>
  <c r="W192" i="59" s="1"/>
  <c r="Y192" i="59" s="1"/>
  <c r="AA192" i="59" s="1"/>
  <c r="AB192" i="59" s="1"/>
  <c r="AD192" i="59" s="1"/>
  <c r="U342" i="59"/>
  <c r="W342" i="59" s="1"/>
  <c r="Y342" i="59" s="1"/>
  <c r="AA342" i="59" s="1"/>
  <c r="AB342" i="59" s="1"/>
  <c r="AD342" i="59" s="1"/>
  <c r="U181" i="59"/>
  <c r="W181" i="59" s="1"/>
  <c r="Y181" i="59" s="1"/>
  <c r="AA181" i="59" s="1"/>
  <c r="AB181" i="59" s="1"/>
  <c r="AD181" i="59" s="1"/>
  <c r="V371" i="59"/>
  <c r="X371" i="59" s="1"/>
  <c r="Z371" i="59" s="1"/>
  <c r="V336" i="59"/>
  <c r="X336" i="59" s="1"/>
  <c r="Z336" i="59" s="1"/>
  <c r="V124" i="59"/>
  <c r="X124" i="59" s="1"/>
  <c r="Z124" i="59" s="1"/>
  <c r="U110" i="59"/>
  <c r="W110" i="59" s="1"/>
  <c r="Y110" i="59" s="1"/>
  <c r="AA110" i="59" s="1"/>
  <c r="AB110" i="59" s="1"/>
  <c r="AD110" i="59" s="1"/>
  <c r="U226" i="59"/>
  <c r="W226" i="59" s="1"/>
  <c r="Y226" i="59" s="1"/>
  <c r="AA226" i="59" s="1"/>
  <c r="AB226" i="59" s="1"/>
  <c r="AD226" i="59" s="1"/>
  <c r="V295" i="59"/>
  <c r="X295" i="59" s="1"/>
  <c r="Z295" i="59" s="1"/>
  <c r="U397" i="59"/>
  <c r="W397" i="59" s="1"/>
  <c r="Y397" i="59" s="1"/>
  <c r="AA397" i="59" s="1"/>
  <c r="AB397" i="59" s="1"/>
  <c r="AD397" i="59" s="1"/>
  <c r="U400" i="59"/>
  <c r="W400" i="59" s="1"/>
  <c r="Y400" i="59" s="1"/>
  <c r="AA400" i="59" s="1"/>
  <c r="AB400" i="59" s="1"/>
  <c r="AD400" i="59" s="1"/>
  <c r="U172" i="59"/>
  <c r="W172" i="59" s="1"/>
  <c r="Y172" i="59" s="1"/>
  <c r="AA172" i="59" s="1"/>
  <c r="AB172" i="59" s="1"/>
  <c r="AD172" i="59" s="1"/>
  <c r="V178" i="59"/>
  <c r="X178" i="59" s="1"/>
  <c r="Z178" i="59" s="1"/>
  <c r="U168" i="59"/>
  <c r="W168" i="59" s="1"/>
  <c r="Y168" i="59" s="1"/>
  <c r="AA168" i="59" s="1"/>
  <c r="AB168" i="59" s="1"/>
  <c r="AD168" i="59" s="1"/>
  <c r="V345" i="59"/>
  <c r="X345" i="59" s="1"/>
  <c r="Z345" i="59" s="1"/>
  <c r="U220" i="59"/>
  <c r="W220" i="59" s="1"/>
  <c r="Y220" i="59" s="1"/>
  <c r="AA220" i="59" s="1"/>
  <c r="AB220" i="59" s="1"/>
  <c r="AD220" i="59" s="1"/>
  <c r="V340" i="59"/>
  <c r="X340" i="59" s="1"/>
  <c r="Z340" i="59" s="1"/>
  <c r="U147" i="59"/>
  <c r="W147" i="59" s="1"/>
  <c r="Y147" i="59" s="1"/>
  <c r="AA147" i="59" s="1"/>
  <c r="AB147" i="59" s="1"/>
  <c r="AD147" i="59" s="1"/>
  <c r="V341" i="59"/>
  <c r="X341" i="59" s="1"/>
  <c r="Z341" i="59" s="1"/>
  <c r="U385" i="59"/>
  <c r="W385" i="59" s="1"/>
  <c r="Y385" i="59" s="1"/>
  <c r="AA385" i="59" s="1"/>
  <c r="AB385" i="59" s="1"/>
  <c r="AD385" i="59" s="1"/>
  <c r="U255" i="59"/>
  <c r="W255" i="59" s="1"/>
  <c r="Y255" i="59" s="1"/>
  <c r="AA255" i="59" s="1"/>
  <c r="AB255" i="59" s="1"/>
  <c r="AD255" i="59" s="1"/>
  <c r="U407" i="59"/>
  <c r="W407" i="59" s="1"/>
  <c r="Y407" i="59" s="1"/>
  <c r="AA407" i="59" s="1"/>
  <c r="AB407" i="59" s="1"/>
  <c r="AD407" i="59" s="1"/>
  <c r="V261" i="59"/>
  <c r="X261" i="59" s="1"/>
  <c r="Z261" i="59" s="1"/>
  <c r="V247" i="59"/>
  <c r="X247" i="59" s="1"/>
  <c r="Z247" i="59" s="1"/>
  <c r="V132" i="59"/>
  <c r="X132" i="59" s="1"/>
  <c r="Z132" i="59" s="1"/>
  <c r="U309" i="59"/>
  <c r="W309" i="59" s="1"/>
  <c r="Y309" i="59" s="1"/>
  <c r="AA309" i="59" s="1"/>
  <c r="AB309" i="59" s="1"/>
  <c r="AD309" i="59" s="1"/>
  <c r="U325" i="59"/>
  <c r="W325" i="59" s="1"/>
  <c r="Y325" i="59" s="1"/>
  <c r="AA325" i="59" s="1"/>
  <c r="AB325" i="59" s="1"/>
  <c r="AD325" i="59" s="1"/>
  <c r="U343" i="59"/>
  <c r="W343" i="59" s="1"/>
  <c r="Y343" i="59" s="1"/>
  <c r="AA343" i="59" s="1"/>
  <c r="AB343" i="59" s="1"/>
  <c r="AD343" i="59" s="1"/>
  <c r="U272" i="59"/>
  <c r="W272" i="59" s="1"/>
  <c r="Y272" i="59" s="1"/>
  <c r="AA272" i="59" s="1"/>
  <c r="AB272" i="59" s="1"/>
  <c r="AD272" i="59" s="1"/>
  <c r="V177" i="59"/>
  <c r="X177" i="59" s="1"/>
  <c r="Z177" i="59" s="1"/>
  <c r="V163" i="59"/>
  <c r="X163" i="59" s="1"/>
  <c r="Z163" i="59" s="1"/>
  <c r="U276" i="59"/>
  <c r="W276" i="59" s="1"/>
  <c r="Y276" i="59" s="1"/>
  <c r="AA276" i="59" s="1"/>
  <c r="AB276" i="59" s="1"/>
  <c r="AD276" i="59" s="1"/>
  <c r="U112" i="59"/>
  <c r="W112" i="59" s="1"/>
  <c r="Y112" i="59" s="1"/>
  <c r="AA112" i="59" s="1"/>
  <c r="AB112" i="59" s="1"/>
  <c r="AD112" i="59" s="1"/>
  <c r="V141" i="59"/>
  <c r="X141" i="59" s="1"/>
  <c r="Z141" i="59" s="1"/>
  <c r="V254" i="59"/>
  <c r="X254" i="59" s="1"/>
  <c r="Z254" i="59" s="1"/>
  <c r="U323" i="59"/>
  <c r="W323" i="59" s="1"/>
  <c r="Y323" i="59" s="1"/>
  <c r="AA323" i="59" s="1"/>
  <c r="AB323" i="59" s="1"/>
  <c r="AD323" i="59" s="1"/>
  <c r="U120" i="59"/>
  <c r="W120" i="59" s="1"/>
  <c r="Y120" i="59" s="1"/>
  <c r="AA120" i="59" s="1"/>
  <c r="AB120" i="59" s="1"/>
  <c r="AD120" i="59" s="1"/>
  <c r="V210" i="59"/>
  <c r="X210" i="59" s="1"/>
  <c r="Z210" i="59" s="1"/>
  <c r="U334" i="59"/>
  <c r="W334" i="59" s="1"/>
  <c r="Y334" i="59" s="1"/>
  <c r="AA334" i="59" s="1"/>
  <c r="AB334" i="59" s="1"/>
  <c r="AD334" i="59" s="1"/>
  <c r="U313" i="59"/>
  <c r="W313" i="59" s="1"/>
  <c r="Y313" i="59" s="1"/>
  <c r="AA313" i="59" s="1"/>
  <c r="AB313" i="59" s="1"/>
  <c r="AD313" i="59" s="1"/>
  <c r="U379" i="59"/>
  <c r="W379" i="59" s="1"/>
  <c r="Y379" i="59" s="1"/>
  <c r="AA379" i="59" s="1"/>
  <c r="AB379" i="59" s="1"/>
  <c r="AD379" i="59" s="1"/>
  <c r="U322" i="59"/>
  <c r="W322" i="59" s="1"/>
  <c r="Y322" i="59" s="1"/>
  <c r="AA322" i="59" s="1"/>
  <c r="AB322" i="59" s="1"/>
  <c r="AD322" i="59" s="1"/>
  <c r="U230" i="59"/>
  <c r="W230" i="59" s="1"/>
  <c r="Y230" i="59" s="1"/>
  <c r="AA230" i="59" s="1"/>
  <c r="AB230" i="59" s="1"/>
  <c r="AD230" i="59" s="1"/>
  <c r="V133" i="59"/>
  <c r="X133" i="59" s="1"/>
  <c r="Z133" i="59" s="1"/>
  <c r="U352" i="59"/>
  <c r="W352" i="59" s="1"/>
  <c r="Y352" i="59" s="1"/>
  <c r="AA352" i="59" s="1"/>
  <c r="AB352" i="59" s="1"/>
  <c r="AD352" i="59" s="1"/>
  <c r="U111" i="59"/>
  <c r="W111" i="59" s="1"/>
  <c r="Y111" i="59" s="1"/>
  <c r="AA111" i="59" s="1"/>
  <c r="AB111" i="59" s="1"/>
  <c r="AD111" i="59" s="1"/>
  <c r="U351" i="59"/>
  <c r="W351" i="59" s="1"/>
  <c r="Y351" i="59" s="1"/>
  <c r="AA351" i="59" s="1"/>
  <c r="AB351" i="59" s="1"/>
  <c r="AD351" i="59" s="1"/>
  <c r="V219" i="59"/>
  <c r="X219" i="59" s="1"/>
  <c r="Z219" i="59" s="1"/>
  <c r="V159" i="59"/>
  <c r="X159" i="59" s="1"/>
  <c r="Z159" i="59" s="1"/>
  <c r="V253" i="59"/>
  <c r="X253" i="59" s="1"/>
  <c r="Z253" i="59" s="1"/>
  <c r="V333" i="59"/>
  <c r="X333" i="59" s="1"/>
  <c r="Z333" i="59" s="1"/>
  <c r="U207" i="59"/>
  <c r="W207" i="59" s="1"/>
  <c r="Y207" i="59" s="1"/>
  <c r="AA207" i="59" s="1"/>
  <c r="AB207" i="59" s="1"/>
  <c r="AD207" i="59" s="1"/>
  <c r="U350" i="59"/>
  <c r="W350" i="59" s="1"/>
  <c r="Y350" i="59" s="1"/>
  <c r="AA350" i="59" s="1"/>
  <c r="AB350" i="59" s="1"/>
  <c r="AD350" i="59" s="1"/>
  <c r="U305" i="59"/>
  <c r="W305" i="59" s="1"/>
  <c r="Y305" i="59" s="1"/>
  <c r="AA305" i="59" s="1"/>
  <c r="AB305" i="59" s="1"/>
  <c r="AD305" i="59" s="1"/>
  <c r="U211" i="59"/>
  <c r="W211" i="59" s="1"/>
  <c r="Y211" i="59" s="1"/>
  <c r="AA211" i="59" s="1"/>
  <c r="AB211" i="59" s="1"/>
  <c r="AD211" i="59" s="1"/>
  <c r="U300" i="59"/>
  <c r="W300" i="59" s="1"/>
  <c r="Y300" i="59" s="1"/>
  <c r="AA300" i="59" s="1"/>
  <c r="AB300" i="59" s="1"/>
  <c r="AD300" i="59" s="1"/>
  <c r="U161" i="59"/>
  <c r="W161" i="59" s="1"/>
  <c r="Y161" i="59" s="1"/>
  <c r="AA161" i="59" s="1"/>
  <c r="AB161" i="59" s="1"/>
  <c r="AD161" i="59" s="1"/>
  <c r="V292" i="59"/>
  <c r="X292" i="59" s="1"/>
  <c r="Z292" i="59" s="1"/>
  <c r="U360" i="59"/>
  <c r="W360" i="59" s="1"/>
  <c r="Y360" i="59" s="1"/>
  <c r="AA360" i="59" s="1"/>
  <c r="AB360" i="59" s="1"/>
  <c r="AD360" i="59" s="1"/>
  <c r="U405" i="59"/>
  <c r="W405" i="59" s="1"/>
  <c r="Y405" i="59" s="1"/>
  <c r="AA405" i="59" s="1"/>
  <c r="AB405" i="59" s="1"/>
  <c r="AD405" i="59" s="1"/>
  <c r="U146" i="59"/>
  <c r="W146" i="59" s="1"/>
  <c r="Y146" i="59" s="1"/>
  <c r="AA146" i="59" s="1"/>
  <c r="AB146" i="59" s="1"/>
  <c r="AD146" i="59" s="1"/>
  <c r="U408" i="59"/>
  <c r="W408" i="59" s="1"/>
  <c r="Y408" i="59" s="1"/>
  <c r="AA408" i="59" s="1"/>
  <c r="AB408" i="59" s="1"/>
  <c r="AD408" i="59" s="1"/>
  <c r="U234" i="59"/>
  <c r="W234" i="59" s="1"/>
  <c r="Y234" i="59" s="1"/>
  <c r="AA234" i="59" s="1"/>
  <c r="AB234" i="59" s="1"/>
  <c r="AD234" i="59" s="1"/>
  <c r="V245" i="59"/>
  <c r="X245" i="59" s="1"/>
  <c r="Z245" i="59" s="1"/>
  <c r="V286" i="59"/>
  <c r="X286" i="59" s="1"/>
  <c r="Z286" i="59" s="1"/>
  <c r="U332" i="59"/>
  <c r="W332" i="59" s="1"/>
  <c r="Y332" i="59" s="1"/>
  <c r="AA332" i="59" s="1"/>
  <c r="AB332" i="59" s="1"/>
  <c r="AD332" i="59" s="1"/>
  <c r="V126" i="59"/>
  <c r="X126" i="59" s="1"/>
  <c r="Z126" i="59" s="1"/>
  <c r="V289" i="59"/>
  <c r="X289" i="59" s="1"/>
  <c r="Z289" i="59" s="1"/>
  <c r="V108" i="59"/>
  <c r="X108" i="59" s="1"/>
  <c r="Z108" i="59" s="1"/>
  <c r="U212" i="59"/>
  <c r="W212" i="59" s="1"/>
  <c r="Y212" i="59" s="1"/>
  <c r="AA212" i="59" s="1"/>
  <c r="AB212" i="59" s="1"/>
  <c r="AD212" i="59" s="1"/>
  <c r="U222" i="59"/>
  <c r="W222" i="59" s="1"/>
  <c r="Y222" i="59" s="1"/>
  <c r="AA222" i="59" s="1"/>
  <c r="AB222" i="59" s="1"/>
  <c r="AD222" i="59" s="1"/>
  <c r="V227" i="59"/>
  <c r="X227" i="59" s="1"/>
  <c r="Z227" i="59" s="1"/>
  <c r="V393" i="59"/>
  <c r="X393" i="59" s="1"/>
  <c r="Z393" i="59" s="1"/>
  <c r="V337" i="59"/>
  <c r="X337" i="59" s="1"/>
  <c r="Z337" i="59" s="1"/>
  <c r="V274" i="59"/>
  <c r="X274" i="59" s="1"/>
  <c r="Z274" i="59" s="1"/>
  <c r="U145" i="59"/>
  <c r="W145" i="59" s="1"/>
  <c r="Y145" i="59" s="1"/>
  <c r="AA145" i="59" s="1"/>
  <c r="AB145" i="59" s="1"/>
  <c r="AD145" i="59" s="1"/>
  <c r="U119" i="59"/>
  <c r="W119" i="59" s="1"/>
  <c r="Y119" i="59" s="1"/>
  <c r="AA119" i="59" s="1"/>
  <c r="AB119" i="59" s="1"/>
  <c r="AD119" i="59" s="1"/>
  <c r="V359" i="59"/>
  <c r="X359" i="59" s="1"/>
  <c r="Z359" i="59" s="1"/>
  <c r="U284" i="59"/>
  <c r="W284" i="59" s="1"/>
  <c r="Y284" i="59" s="1"/>
  <c r="AA284" i="59" s="1"/>
  <c r="AB284" i="59" s="1"/>
  <c r="AD284" i="59" s="1"/>
  <c r="U376" i="59"/>
  <c r="W376" i="59" s="1"/>
  <c r="Y376" i="59" s="1"/>
  <c r="AA376" i="59" s="1"/>
  <c r="AB376" i="59" s="1"/>
  <c r="AD376" i="59" s="1"/>
  <c r="V228" i="59"/>
  <c r="X228" i="59" s="1"/>
  <c r="Z228" i="59" s="1"/>
  <c r="AA228" i="59" s="1"/>
  <c r="AB228" i="59" s="1"/>
  <c r="AD228" i="59" s="1"/>
  <c r="V171" i="59"/>
  <c r="X171" i="59" s="1"/>
  <c r="Z171" i="59" s="1"/>
  <c r="U314" i="59"/>
  <c r="W314" i="59" s="1"/>
  <c r="Y314" i="59" s="1"/>
  <c r="AA314" i="59" s="1"/>
  <c r="AB314" i="59" s="1"/>
  <c r="AD314" i="59" s="1"/>
  <c r="U329" i="59"/>
  <c r="W329" i="59" s="1"/>
  <c r="Y329" i="59" s="1"/>
  <c r="AA329" i="59" s="1"/>
  <c r="AB329" i="59" s="1"/>
  <c r="AD329" i="59" s="1"/>
  <c r="V143" i="59"/>
  <c r="X143" i="59" s="1"/>
  <c r="Z143" i="59" s="1"/>
  <c r="V378" i="59"/>
  <c r="X378" i="59" s="1"/>
  <c r="Z378" i="59" s="1"/>
  <c r="U130" i="59"/>
  <c r="W130" i="59" s="1"/>
  <c r="Y130" i="59" s="1"/>
  <c r="AA130" i="59" s="1"/>
  <c r="AB130" i="59" s="1"/>
  <c r="AD130" i="59" s="1"/>
  <c r="U301" i="59"/>
  <c r="W301" i="59" s="1"/>
  <c r="Y301" i="59" s="1"/>
  <c r="AA301" i="59" s="1"/>
  <c r="AB301" i="59" s="1"/>
  <c r="AD301" i="59" s="1"/>
  <c r="U311" i="59"/>
  <c r="W311" i="59" s="1"/>
  <c r="Y311" i="59" s="1"/>
  <c r="AA311" i="59" s="1"/>
  <c r="AB311" i="59" s="1"/>
  <c r="AD311" i="59" s="1"/>
  <c r="U268" i="59"/>
  <c r="W268" i="59" s="1"/>
  <c r="Y268" i="59" s="1"/>
  <c r="AA268" i="59" s="1"/>
  <c r="AB268" i="59" s="1"/>
  <c r="AD268" i="59" s="1"/>
  <c r="V363" i="59"/>
  <c r="X363" i="59" s="1"/>
  <c r="Z363" i="59" s="1"/>
  <c r="U118" i="59"/>
  <c r="W118" i="59" s="1"/>
  <c r="Y118" i="59" s="1"/>
  <c r="AA118" i="59" s="1"/>
  <c r="AB118" i="59" s="1"/>
  <c r="AD118" i="59" s="1"/>
  <c r="V128" i="59"/>
  <c r="X128" i="59" s="1"/>
  <c r="Z128" i="59" s="1"/>
  <c r="U229" i="59"/>
  <c r="W229" i="59" s="1"/>
  <c r="Y229" i="59" s="1"/>
  <c r="AA229" i="59" s="1"/>
  <c r="AB229" i="59" s="1"/>
  <c r="AD229" i="59" s="1"/>
  <c r="U114" i="59"/>
  <c r="W114" i="59" s="1"/>
  <c r="Y114" i="59" s="1"/>
  <c r="AA114" i="59" s="1"/>
  <c r="AB114" i="59" s="1"/>
  <c r="AD114" i="59" s="1"/>
  <c r="V401" i="59"/>
  <c r="X401" i="59" s="1"/>
  <c r="Z401" i="59" s="1"/>
  <c r="V179" i="59"/>
  <c r="X179" i="59" s="1"/>
  <c r="Z179" i="59" s="1"/>
  <c r="U183" i="59"/>
  <c r="W183" i="59" s="1"/>
  <c r="Y183" i="59" s="1"/>
  <c r="AA183" i="59" s="1"/>
  <c r="AB183" i="59" s="1"/>
  <c r="AD183" i="59" s="1"/>
  <c r="U215" i="59"/>
  <c r="W215" i="59" s="1"/>
  <c r="Y215" i="59" s="1"/>
  <c r="AA215" i="59" s="1"/>
  <c r="AB215" i="59" s="1"/>
  <c r="AD215" i="59" s="1"/>
  <c r="V327" i="59"/>
  <c r="X327" i="59" s="1"/>
  <c r="Z327" i="59" s="1"/>
  <c r="U357" i="59"/>
  <c r="W357" i="59" s="1"/>
  <c r="Y357" i="59" s="1"/>
  <c r="AA357" i="59" s="1"/>
  <c r="AB357" i="59" s="1"/>
  <c r="AD357" i="59" s="1"/>
  <c r="U264" i="59"/>
  <c r="W264" i="59" s="1"/>
  <c r="Y264" i="59" s="1"/>
  <c r="AA264" i="59" s="1"/>
  <c r="AB264" i="59" s="1"/>
  <c r="AD264" i="59" s="1"/>
  <c r="U117" i="59"/>
  <c r="W117" i="59" s="1"/>
  <c r="Y117" i="59" s="1"/>
  <c r="AA117" i="59" s="1"/>
  <c r="AB117" i="59" s="1"/>
  <c r="AD117" i="59" s="1"/>
  <c r="V302" i="59"/>
  <c r="X302" i="59" s="1"/>
  <c r="Z302" i="59" s="1"/>
  <c r="V355" i="59"/>
  <c r="X355" i="59" s="1"/>
  <c r="Z355" i="59" s="1"/>
  <c r="U214" i="59"/>
  <c r="W214" i="59" s="1"/>
  <c r="Y214" i="59" s="1"/>
  <c r="AA214" i="59" s="1"/>
  <c r="AB214" i="59" s="1"/>
  <c r="AD214" i="59" s="1"/>
  <c r="V364" i="59"/>
  <c r="X364" i="59" s="1"/>
  <c r="Z364" i="59" s="1"/>
  <c r="V382" i="59"/>
  <c r="X382" i="59" s="1"/>
  <c r="Z382" i="59" s="1"/>
  <c r="U315" i="59"/>
  <c r="W315" i="59" s="1"/>
  <c r="Y315" i="59" s="1"/>
  <c r="AA315" i="59" s="1"/>
  <c r="AB315" i="59" s="1"/>
  <c r="AD315" i="59" s="1"/>
  <c r="U196" i="59"/>
  <c r="W196" i="59" s="1"/>
  <c r="Y196" i="59" s="1"/>
  <c r="AA196" i="59" s="1"/>
  <c r="AB196" i="59" s="1"/>
  <c r="AD196" i="59" s="1"/>
  <c r="V304" i="59"/>
  <c r="X304" i="59" s="1"/>
  <c r="Z304" i="59" s="1"/>
  <c r="V318" i="59"/>
  <c r="X318" i="59" s="1"/>
  <c r="Z318" i="59" s="1"/>
  <c r="U296" i="59"/>
  <c r="W296" i="59" s="1"/>
  <c r="Y296" i="59" s="1"/>
  <c r="AA296" i="59" s="1"/>
  <c r="AB296" i="59" s="1"/>
  <c r="AD296" i="59" s="1"/>
  <c r="V144" i="59"/>
  <c r="X144" i="59" s="1"/>
  <c r="Z144" i="59" s="1"/>
  <c r="U209" i="59"/>
  <c r="W209" i="59" s="1"/>
  <c r="Y209" i="59" s="1"/>
  <c r="AA209" i="59" s="1"/>
  <c r="AB209" i="59" s="1"/>
  <c r="AD209" i="59" s="1"/>
  <c r="V167" i="59"/>
  <c r="X167" i="59" s="1"/>
  <c r="Z167" i="59" s="1"/>
  <c r="U165" i="59"/>
  <c r="W165" i="59" s="1"/>
  <c r="Y165" i="59" s="1"/>
  <c r="AA165" i="59" s="1"/>
  <c r="AB165" i="59" s="1"/>
  <c r="AD165" i="59" s="1"/>
  <c r="U239" i="59"/>
  <c r="W239" i="59" s="1"/>
  <c r="Y239" i="59" s="1"/>
  <c r="AA239" i="59" s="1"/>
  <c r="AB239" i="59" s="1"/>
  <c r="AD239" i="59" s="1"/>
  <c r="V297" i="59"/>
  <c r="X297" i="59" s="1"/>
  <c r="Z297" i="59" s="1"/>
  <c r="U366" i="59"/>
  <c r="W366" i="59" s="1"/>
  <c r="Y366" i="59" s="1"/>
  <c r="AA366" i="59" s="1"/>
  <c r="AB366" i="59" s="1"/>
  <c r="AD366" i="59" s="1"/>
  <c r="U290" i="59"/>
  <c r="W290" i="59" s="1"/>
  <c r="Y290" i="59" s="1"/>
  <c r="AA290" i="59" s="1"/>
  <c r="AB290" i="59" s="1"/>
  <c r="AD290" i="59" s="1"/>
  <c r="V154" i="59"/>
  <c r="X154" i="59" s="1"/>
  <c r="Z154" i="59" s="1"/>
  <c r="U162" i="59"/>
  <c r="W162" i="59" s="1"/>
  <c r="Y162" i="59" s="1"/>
  <c r="AA162" i="59" s="1"/>
  <c r="AB162" i="59" s="1"/>
  <c r="AD162" i="59" s="1"/>
  <c r="V306" i="59"/>
  <c r="X306" i="59" s="1"/>
  <c r="Z306" i="59" s="1"/>
  <c r="U121" i="59"/>
  <c r="W121" i="59" s="1"/>
  <c r="Y121" i="59" s="1"/>
  <c r="AA121" i="59" s="1"/>
  <c r="AB121" i="59" s="1"/>
  <c r="AD121" i="59" s="1"/>
  <c r="V410" i="59"/>
  <c r="X410" i="59" s="1"/>
  <c r="Z410" i="59" s="1"/>
  <c r="V339" i="59"/>
  <c r="X339" i="59" s="1"/>
  <c r="Z339" i="59" s="1"/>
  <c r="U151" i="59"/>
  <c r="W151" i="59" s="1"/>
  <c r="Y151" i="59" s="1"/>
  <c r="AA151" i="59" s="1"/>
  <c r="AB151" i="59" s="1"/>
  <c r="AD151" i="59" s="1"/>
  <c r="U291" i="59"/>
  <c r="W291" i="59" s="1"/>
  <c r="Y291" i="59" s="1"/>
  <c r="AA291" i="59" s="1"/>
  <c r="AB291" i="59" s="1"/>
  <c r="AD291" i="59" s="1"/>
  <c r="U362" i="59"/>
  <c r="W362" i="59" s="1"/>
  <c r="Y362" i="59" s="1"/>
  <c r="AA362" i="59" s="1"/>
  <c r="AB362" i="59" s="1"/>
  <c r="AD362" i="59" s="1"/>
  <c r="U281" i="59"/>
  <c r="W281" i="59" s="1"/>
  <c r="Y281" i="59" s="1"/>
  <c r="AA281" i="59" s="1"/>
  <c r="AB281" i="59" s="1"/>
  <c r="AD281" i="59" s="1"/>
  <c r="V125" i="59"/>
  <c r="X125" i="59" s="1"/>
  <c r="Z125" i="59" s="1"/>
  <c r="V221" i="59"/>
  <c r="X221" i="59" s="1"/>
  <c r="Z221" i="59" s="1"/>
  <c r="V394" i="59"/>
  <c r="X394" i="59" s="1"/>
  <c r="Z394" i="59" s="1"/>
  <c r="U148" i="59"/>
  <c r="W148" i="59" s="1"/>
  <c r="Y148" i="59" s="1"/>
  <c r="AA148" i="59" s="1"/>
  <c r="AB148" i="59" s="1"/>
  <c r="AD148" i="59" s="1"/>
  <c r="U160" i="59"/>
  <c r="W160" i="59" s="1"/>
  <c r="Y160" i="59" s="1"/>
  <c r="AA160" i="59" s="1"/>
  <c r="AB160" i="59" s="1"/>
  <c r="AD160" i="59" s="1"/>
  <c r="V348" i="59"/>
  <c r="X348" i="59" s="1"/>
  <c r="Z348" i="59" s="1"/>
  <c r="V198" i="59"/>
  <c r="X198" i="59" s="1"/>
  <c r="Z198" i="59" s="1"/>
  <c r="V277" i="59"/>
  <c r="X277" i="59" s="1"/>
  <c r="Z277" i="59" s="1"/>
  <c r="U257" i="59"/>
  <c r="W257" i="59" s="1"/>
  <c r="Y257" i="59" s="1"/>
  <c r="AA257" i="59" s="1"/>
  <c r="AB257" i="59" s="1"/>
  <c r="AD257" i="59" s="1"/>
  <c r="V123" i="59"/>
  <c r="X123" i="59" s="1"/>
  <c r="Z123" i="59" s="1"/>
  <c r="U303" i="59"/>
  <c r="W303" i="59" s="1"/>
  <c r="Y303" i="59" s="1"/>
  <c r="AA303" i="59" s="1"/>
  <c r="AB303" i="59" s="1"/>
  <c r="AD303" i="59" s="1"/>
  <c r="U331" i="59"/>
  <c r="W331" i="59" s="1"/>
  <c r="Y331" i="59" s="1"/>
  <c r="AA331" i="59" s="1"/>
  <c r="AB331" i="59" s="1"/>
  <c r="AD331" i="59" s="1"/>
  <c r="U330" i="59"/>
  <c r="W330" i="59" s="1"/>
  <c r="Y330" i="59" s="1"/>
  <c r="AA330" i="59" s="1"/>
  <c r="AB330" i="59" s="1"/>
  <c r="AD330" i="59" s="1"/>
  <c r="V205" i="59"/>
  <c r="X205" i="59" s="1"/>
  <c r="Z205" i="59" s="1"/>
  <c r="V166" i="59"/>
  <c r="X166" i="59" s="1"/>
  <c r="Z166" i="59" s="1"/>
  <c r="AA166" i="59" s="1"/>
  <c r="AB166" i="59" s="1"/>
  <c r="AD166" i="59" s="1"/>
  <c r="U182" i="59"/>
  <c r="W182" i="59" s="1"/>
  <c r="Y182" i="59" s="1"/>
  <c r="AA182" i="59" s="1"/>
  <c r="AB182" i="59" s="1"/>
  <c r="AD182" i="59" s="1"/>
  <c r="U150" i="59"/>
  <c r="W150" i="59" s="1"/>
  <c r="Y150" i="59" s="1"/>
  <c r="AA150" i="59" s="1"/>
  <c r="AB150" i="59" s="1"/>
  <c r="AD150" i="59" s="1"/>
  <c r="U326" i="59"/>
  <c r="W326" i="59" s="1"/>
  <c r="Y326" i="59" s="1"/>
  <c r="AA326" i="59" s="1"/>
  <c r="AB326" i="59" s="1"/>
  <c r="AD326" i="59" s="1"/>
  <c r="U248" i="59"/>
  <c r="W248" i="59" s="1"/>
  <c r="Y248" i="59" s="1"/>
  <c r="AA248" i="59" s="1"/>
  <c r="AB248" i="59" s="1"/>
  <c r="AD248" i="59" s="1"/>
  <c r="V250" i="59"/>
  <c r="X250" i="59" s="1"/>
  <c r="Z250" i="59" s="1"/>
  <c r="U237" i="59"/>
  <c r="W237" i="59" s="1"/>
  <c r="Y237" i="59" s="1"/>
  <c r="AA237" i="59" s="1"/>
  <c r="AB237" i="59" s="1"/>
  <c r="AD237" i="59" s="1"/>
  <c r="U246" i="59"/>
  <c r="W246" i="59" s="1"/>
  <c r="Y246" i="59" s="1"/>
  <c r="AA246" i="59" s="1"/>
  <c r="AB246" i="59" s="1"/>
  <c r="AD246" i="59" s="1"/>
  <c r="U372" i="59"/>
  <c r="W372" i="59" s="1"/>
  <c r="Y372" i="59" s="1"/>
  <c r="AA372" i="59" s="1"/>
  <c r="AB372" i="59" s="1"/>
  <c r="AD372" i="59" s="1"/>
  <c r="V358" i="59"/>
  <c r="X358" i="59" s="1"/>
  <c r="Z358" i="59" s="1"/>
  <c r="AA358" i="59" s="1"/>
  <c r="AB358" i="59" s="1"/>
  <c r="AD358" i="59" s="1"/>
  <c r="V374" i="59"/>
  <c r="X374" i="59" s="1"/>
  <c r="Z374" i="59" s="1"/>
  <c r="V354" i="59"/>
  <c r="X354" i="59" s="1"/>
  <c r="Z354" i="59" s="1"/>
  <c r="AA354" i="59" s="1"/>
  <c r="AB354" i="59" s="1"/>
  <c r="AD354" i="59" s="1"/>
  <c r="U403" i="59"/>
  <c r="W403" i="59" s="1"/>
  <c r="Y403" i="59" s="1"/>
  <c r="AA403" i="59" s="1"/>
  <c r="AB403" i="59" s="1"/>
  <c r="AD403" i="59" s="1"/>
  <c r="V287" i="59"/>
  <c r="X287" i="59" s="1"/>
  <c r="Z287" i="59" s="1"/>
  <c r="V396" i="59"/>
  <c r="X396" i="59" s="1"/>
  <c r="Z396" i="59" s="1"/>
  <c r="V270" i="59"/>
  <c r="X270" i="59" s="1"/>
  <c r="Z270" i="59" s="1"/>
  <c r="U271" i="59"/>
  <c r="W271" i="59" s="1"/>
  <c r="Y271" i="59" s="1"/>
  <c r="AA271" i="59" s="1"/>
  <c r="AB271" i="59" s="1"/>
  <c r="AD271" i="59" s="1"/>
  <c r="V200" i="59"/>
  <c r="X200" i="59" s="1"/>
  <c r="Z200" i="59" s="1"/>
  <c r="V195" i="59"/>
  <c r="X195" i="59" s="1"/>
  <c r="Z195" i="59" s="1"/>
  <c r="V285" i="59"/>
  <c r="X285" i="59" s="1"/>
  <c r="Z285" i="59" s="1"/>
  <c r="V213" i="59"/>
  <c r="X213" i="59" s="1"/>
  <c r="Z213" i="59" s="1"/>
  <c r="U242" i="59"/>
  <c r="W242" i="59" s="1"/>
  <c r="Y242" i="59" s="1"/>
  <c r="AA242" i="59" s="1"/>
  <c r="AB242" i="59" s="1"/>
  <c r="AD242" i="59" s="1"/>
  <c r="V321" i="59"/>
  <c r="X321" i="59" s="1"/>
  <c r="Z321" i="59" s="1"/>
  <c r="AA321" i="59" s="1"/>
  <c r="AB321" i="59" s="1"/>
  <c r="AD321" i="59" s="1"/>
  <c r="U282" i="59"/>
  <c r="W282" i="59" s="1"/>
  <c r="Y282" i="59" s="1"/>
  <c r="AA282" i="59" s="1"/>
  <c r="AB282" i="59" s="1"/>
  <c r="AD282" i="59" s="1"/>
  <c r="U115" i="59"/>
  <c r="W115" i="59" s="1"/>
  <c r="Y115" i="59" s="1"/>
  <c r="AA115" i="59" s="1"/>
  <c r="AB115" i="59" s="1"/>
  <c r="AD115" i="59" s="1"/>
  <c r="V391" i="59"/>
  <c r="X391" i="59" s="1"/>
  <c r="Z391" i="59" s="1"/>
  <c r="V190" i="59"/>
  <c r="X190" i="59" s="1"/>
  <c r="Z190" i="59" s="1"/>
  <c r="U266" i="59"/>
  <c r="W266" i="59" s="1"/>
  <c r="Y266" i="59" s="1"/>
  <c r="AA266" i="59" s="1"/>
  <c r="AB266" i="59" s="1"/>
  <c r="AD266" i="59" s="1"/>
  <c r="V109" i="59"/>
  <c r="X109" i="59" s="1"/>
  <c r="Z109" i="59" s="1"/>
  <c r="V187" i="59"/>
  <c r="X187" i="59" s="1"/>
  <c r="Z187" i="59" s="1"/>
  <c r="U175" i="59"/>
  <c r="W175" i="59" s="1"/>
  <c r="Y175" i="59" s="1"/>
  <c r="AA175" i="59" s="1"/>
  <c r="AB175" i="59" s="1"/>
  <c r="AD175" i="59" s="1"/>
  <c r="V319" i="59"/>
  <c r="X319" i="59" s="1"/>
  <c r="Z319" i="59" s="1"/>
  <c r="U275" i="59"/>
  <c r="W275" i="59" s="1"/>
  <c r="Y275" i="59" s="1"/>
  <c r="AA275" i="59" s="1"/>
  <c r="AB275" i="59" s="1"/>
  <c r="AD275" i="59" s="1"/>
  <c r="U384" i="59"/>
  <c r="W384" i="59" s="1"/>
  <c r="Y384" i="59" s="1"/>
  <c r="AA384" i="59" s="1"/>
  <c r="AB384" i="59" s="1"/>
  <c r="AD384" i="59" s="1"/>
  <c r="U373" i="59"/>
  <c r="W373" i="59" s="1"/>
  <c r="Y373" i="59" s="1"/>
  <c r="AA373" i="59" s="1"/>
  <c r="AB373" i="59" s="1"/>
  <c r="AD373" i="59" s="1"/>
  <c r="V176" i="59"/>
  <c r="X176" i="59" s="1"/>
  <c r="Z176" i="59" s="1"/>
  <c r="V233" i="59"/>
  <c r="X233" i="59" s="1"/>
  <c r="Z233" i="59" s="1"/>
  <c r="V193" i="59"/>
  <c r="X193" i="59" s="1"/>
  <c r="Z193" i="59" s="1"/>
  <c r="U279" i="59"/>
  <c r="W279" i="59" s="1"/>
  <c r="Y279" i="59" s="1"/>
  <c r="AA279" i="59" s="1"/>
  <c r="AB279" i="59" s="1"/>
  <c r="AD279" i="59" s="1"/>
  <c r="U251" i="59"/>
  <c r="W251" i="59" s="1"/>
  <c r="Y251" i="59" s="1"/>
  <c r="AA251" i="59" s="1"/>
  <c r="AB251" i="59" s="1"/>
  <c r="AD251" i="59" s="1"/>
  <c r="U170" i="59"/>
  <c r="W170" i="59" s="1"/>
  <c r="Y170" i="59" s="1"/>
  <c r="AA170" i="59" s="1"/>
  <c r="AB170" i="59" s="1"/>
  <c r="AD170" i="59" s="1"/>
  <c r="V349" i="59"/>
  <c r="X349" i="59" s="1"/>
  <c r="Z349" i="59" s="1"/>
  <c r="V399" i="59"/>
  <c r="X399" i="59" s="1"/>
  <c r="Z399" i="59" s="1"/>
  <c r="V149" i="59"/>
  <c r="X149" i="59" s="1"/>
  <c r="Z149" i="59" s="1"/>
  <c r="V259" i="59"/>
  <c r="X259" i="59" s="1"/>
  <c r="Z259" i="59" s="1"/>
  <c r="V390" i="59"/>
  <c r="X390" i="59" s="1"/>
  <c r="Z390" i="59" s="1"/>
  <c r="V347" i="59"/>
  <c r="X347" i="59" s="1"/>
  <c r="Z347" i="59" s="1"/>
  <c r="V273" i="59"/>
  <c r="X273" i="59" s="1"/>
  <c r="Z273" i="59" s="1"/>
  <c r="V402" i="59"/>
  <c r="X402" i="59" s="1"/>
  <c r="Z402" i="59" s="1"/>
  <c r="V156" i="59"/>
  <c r="X156" i="59" s="1"/>
  <c r="Z156" i="59" s="1"/>
  <c r="V386" i="59"/>
  <c r="X386" i="59" s="1"/>
  <c r="Z386" i="59" s="1"/>
  <c r="U180" i="59"/>
  <c r="W180" i="59" s="1"/>
  <c r="Y180" i="59" s="1"/>
  <c r="AA180" i="59" s="1"/>
  <c r="AB180" i="59" s="1"/>
  <c r="AD180" i="59" s="1"/>
  <c r="U317" i="59"/>
  <c r="W317" i="59" s="1"/>
  <c r="Y317" i="59" s="1"/>
  <c r="AA317" i="59" s="1"/>
  <c r="AB317" i="59" s="1"/>
  <c r="AD317" i="59" s="1"/>
  <c r="U383" i="59"/>
  <c r="W383" i="59" s="1"/>
  <c r="Y383" i="59" s="1"/>
  <c r="AA383" i="59" s="1"/>
  <c r="AB383" i="59" s="1"/>
  <c r="AD383" i="59" s="1"/>
  <c r="V169" i="59"/>
  <c r="X169" i="59" s="1"/>
  <c r="Z169" i="59" s="1"/>
  <c r="V346" i="59"/>
  <c r="X346" i="59" s="1"/>
  <c r="Z346" i="59" s="1"/>
  <c r="U244" i="59"/>
  <c r="W244" i="59" s="1"/>
  <c r="Y244" i="59" s="1"/>
  <c r="AA244" i="59" s="1"/>
  <c r="AB244" i="59" s="1"/>
  <c r="AD244" i="59" s="1"/>
  <c r="V377" i="59"/>
  <c r="X377" i="59" s="1"/>
  <c r="Z377" i="59" s="1"/>
  <c r="V199" i="59"/>
  <c r="X199" i="59" s="1"/>
  <c r="Z199" i="59" s="1"/>
  <c r="V129" i="59"/>
  <c r="X129" i="59" s="1"/>
  <c r="Z129" i="59" s="1"/>
  <c r="U288" i="59"/>
  <c r="W288" i="59" s="1"/>
  <c r="Y288" i="59" s="1"/>
  <c r="AA288" i="59" s="1"/>
  <c r="AB288" i="59" s="1"/>
  <c r="AD288" i="59" s="1"/>
  <c r="V381" i="59"/>
  <c r="X381" i="59" s="1"/>
  <c r="Z381" i="59" s="1"/>
  <c r="V299" i="59"/>
  <c r="X299" i="59" s="1"/>
  <c r="Z299" i="59" s="1"/>
  <c r="U392" i="59"/>
  <c r="W392" i="59" s="1"/>
  <c r="Y392" i="59" s="1"/>
  <c r="AA392" i="59" s="1"/>
  <c r="AB392" i="59" s="1"/>
  <c r="AD392" i="59" s="1"/>
  <c r="U158" i="59"/>
  <c r="W158" i="59" s="1"/>
  <c r="Y158" i="59" s="1"/>
  <c r="AA158" i="59" s="1"/>
  <c r="AB158" i="59" s="1"/>
  <c r="AD158" i="59" s="1"/>
  <c r="U283" i="59"/>
  <c r="W283" i="59" s="1"/>
  <c r="Y283" i="59" s="1"/>
  <c r="AA283" i="59" s="1"/>
  <c r="AB283" i="59" s="1"/>
  <c r="AD283" i="59" s="1"/>
  <c r="V140" i="59"/>
  <c r="X140" i="59" s="1"/>
  <c r="Z140" i="59" s="1"/>
  <c r="U312" i="59"/>
  <c r="W312" i="59" s="1"/>
  <c r="Y312" i="59" s="1"/>
  <c r="AA312" i="59" s="1"/>
  <c r="AB312" i="59" s="1"/>
  <c r="AD312" i="59" s="1"/>
  <c r="U236" i="59"/>
  <c r="W236" i="59" s="1"/>
  <c r="Y236" i="59" s="1"/>
  <c r="AA236" i="59" s="1"/>
  <c r="AB236" i="59" s="1"/>
  <c r="AD236" i="59" s="1"/>
  <c r="U136" i="59"/>
  <c r="W136" i="59" s="1"/>
  <c r="Y136" i="59" s="1"/>
  <c r="AA136" i="59" s="1"/>
  <c r="AB136" i="59" s="1"/>
  <c r="AD136" i="59" s="1"/>
  <c r="U223" i="59"/>
  <c r="W223" i="59" s="1"/>
  <c r="Y223" i="59" s="1"/>
  <c r="AA223" i="59" s="1"/>
  <c r="AB223" i="59" s="1"/>
  <c r="AD223" i="59" s="1"/>
  <c r="U197" i="59"/>
  <c r="W197" i="59" s="1"/>
  <c r="Y197" i="59" s="1"/>
  <c r="AA197" i="59" s="1"/>
  <c r="AB197" i="59" s="1"/>
  <c r="AD197" i="59" s="1"/>
  <c r="U280" i="59"/>
  <c r="W280" i="59" s="1"/>
  <c r="Y280" i="59" s="1"/>
  <c r="AA280" i="59" s="1"/>
  <c r="AB280" i="59" s="1"/>
  <c r="AD280" i="59" s="1"/>
  <c r="U353" i="59"/>
  <c r="W353" i="59" s="1"/>
  <c r="Y353" i="59" s="1"/>
  <c r="AA353" i="59" s="1"/>
  <c r="AB353" i="59" s="1"/>
  <c r="AD353" i="59" s="1"/>
  <c r="V138" i="59"/>
  <c r="X138" i="59" s="1"/>
  <c r="Z138" i="59" s="1"/>
  <c r="V243" i="59"/>
  <c r="X243" i="59" s="1"/>
  <c r="Z243" i="59" s="1"/>
  <c r="U153" i="59"/>
  <c r="W153" i="59" s="1"/>
  <c r="Y153" i="59" s="1"/>
  <c r="AA153" i="59" s="1"/>
  <c r="AB153" i="59" s="1"/>
  <c r="AD153" i="59" s="1"/>
  <c r="V265" i="59"/>
  <c r="X265" i="59" s="1"/>
  <c r="Z265" i="59" s="1"/>
  <c r="V404" i="59"/>
  <c r="X404" i="59" s="1"/>
  <c r="Z404" i="59" s="1"/>
  <c r="V216" i="59"/>
  <c r="X216" i="59" s="1"/>
  <c r="Z216" i="59" s="1"/>
  <c r="V361" i="59"/>
  <c r="X361" i="59" s="1"/>
  <c r="Z361" i="59" s="1"/>
  <c r="V116" i="59"/>
  <c r="X116" i="59" s="1"/>
  <c r="Z116" i="59" s="1"/>
  <c r="U367" i="59"/>
  <c r="W367" i="59" s="1"/>
  <c r="Y367" i="59" s="1"/>
  <c r="AA367" i="59" s="1"/>
  <c r="AB367" i="59" s="1"/>
  <c r="AD367" i="59" s="1"/>
  <c r="V324" i="59"/>
  <c r="X324" i="59" s="1"/>
  <c r="Z324" i="59" s="1"/>
  <c r="U365" i="59"/>
  <c r="W365" i="59" s="1"/>
  <c r="Y365" i="59" s="1"/>
  <c r="AA365" i="59" s="1"/>
  <c r="AB365" i="59" s="1"/>
  <c r="AD365" i="59" s="1"/>
  <c r="V260" i="59"/>
  <c r="X260" i="59" s="1"/>
  <c r="Z260" i="59" s="1"/>
  <c r="U267" i="59"/>
  <c r="W267" i="59" s="1"/>
  <c r="Y267" i="59" s="1"/>
  <c r="AA267" i="59" s="1"/>
  <c r="AB267" i="59" s="1"/>
  <c r="AD267" i="59" s="1"/>
  <c r="V307" i="59"/>
  <c r="X307" i="59" s="1"/>
  <c r="Z307" i="59" s="1"/>
  <c r="U293" i="59"/>
  <c r="W293" i="59" s="1"/>
  <c r="Y293" i="59" s="1"/>
  <c r="AA293" i="59" s="1"/>
  <c r="AB293" i="59" s="1"/>
  <c r="AD293" i="59" s="1"/>
  <c r="U224" i="59"/>
  <c r="W224" i="59" s="1"/>
  <c r="Y224" i="59" s="1"/>
  <c r="AA224" i="59" s="1"/>
  <c r="AB224" i="59" s="1"/>
  <c r="AD224" i="59" s="1"/>
  <c r="U370" i="59"/>
  <c r="W370" i="59" s="1"/>
  <c r="Y370" i="59" s="1"/>
  <c r="AA370" i="59" s="1"/>
  <c r="AB370" i="59" s="1"/>
  <c r="AD370" i="59" s="1"/>
  <c r="V335" i="59"/>
  <c r="X335" i="59" s="1"/>
  <c r="Z335" i="59" s="1"/>
  <c r="V206" i="59"/>
  <c r="X206" i="59" s="1"/>
  <c r="Z206" i="59" s="1"/>
  <c r="V164" i="59"/>
  <c r="X164" i="59" s="1"/>
  <c r="Z164" i="59" s="1"/>
  <c r="E80" i="59"/>
  <c r="V395" i="59"/>
  <c r="X395" i="59" s="1"/>
  <c r="Z395" i="59" s="1"/>
  <c r="U375" i="59"/>
  <c r="W375" i="59" s="1"/>
  <c r="Y375" i="59" s="1"/>
  <c r="AA375" i="59" s="1"/>
  <c r="AB375" i="59" s="1"/>
  <c r="AD375" i="59" s="1"/>
  <c r="V134" i="59"/>
  <c r="X134" i="59" s="1"/>
  <c r="Z134" i="59" s="1"/>
  <c r="U231" i="59"/>
  <c r="W231" i="59" s="1"/>
  <c r="Y231" i="59" s="1"/>
  <c r="AA231" i="59" s="1"/>
  <c r="AB231" i="59" s="1"/>
  <c r="AD231" i="59" s="1"/>
  <c r="U380" i="59"/>
  <c r="W380" i="59" s="1"/>
  <c r="Y380" i="59" s="1"/>
  <c r="AA380" i="59" s="1"/>
  <c r="AB380" i="59" s="1"/>
  <c r="AD380" i="59" s="1"/>
  <c r="U131" i="59"/>
  <c r="W131" i="59" s="1"/>
  <c r="Y131" i="59" s="1"/>
  <c r="AA131" i="59" s="1"/>
  <c r="AB131" i="59" s="1"/>
  <c r="AD131" i="59" s="1"/>
  <c r="V310" i="59"/>
  <c r="X310" i="59" s="1"/>
  <c r="Z310" i="59" s="1"/>
  <c r="U122" i="59"/>
  <c r="W122" i="59" s="1"/>
  <c r="Y122" i="59" s="1"/>
  <c r="AA122" i="59" s="1"/>
  <c r="AB122" i="59" s="1"/>
  <c r="AD122" i="59" s="1"/>
  <c r="V174" i="59"/>
  <c r="X174" i="59" s="1"/>
  <c r="Z174" i="59" s="1"/>
  <c r="U189" i="59"/>
  <c r="W189" i="59" s="1"/>
  <c r="Y189" i="59" s="1"/>
  <c r="AA189" i="59" s="1"/>
  <c r="AB189" i="59" s="1"/>
  <c r="AD189" i="59" s="1"/>
  <c r="U188" i="59"/>
  <c r="W188" i="59" s="1"/>
  <c r="Y188" i="59" s="1"/>
  <c r="AA188" i="59" s="1"/>
  <c r="AB188" i="59" s="1"/>
  <c r="AD188" i="59" s="1"/>
  <c r="U139" i="59"/>
  <c r="W139" i="59" s="1"/>
  <c r="Y139" i="59" s="1"/>
  <c r="AA139" i="59" s="1"/>
  <c r="AB139" i="59" s="1"/>
  <c r="AD139" i="59" s="1"/>
  <c r="U137" i="59"/>
  <c r="W137" i="59" s="1"/>
  <c r="Y137" i="59" s="1"/>
  <c r="AA137" i="59" s="1"/>
  <c r="AB137" i="59" s="1"/>
  <c r="AD137" i="59" s="1"/>
  <c r="V409" i="59"/>
  <c r="X409" i="59" s="1"/>
  <c r="Z409" i="59" s="1"/>
  <c r="U127" i="59"/>
  <c r="W127" i="59" s="1"/>
  <c r="Y127" i="59" s="1"/>
  <c r="AA127" i="59" s="1"/>
  <c r="AB127" i="59" s="1"/>
  <c r="AD127" i="59" s="1"/>
  <c r="V225" i="59"/>
  <c r="X225" i="59" s="1"/>
  <c r="Z225" i="59" s="1"/>
  <c r="U269" i="59"/>
  <c r="W269" i="59" s="1"/>
  <c r="Y269" i="59" s="1"/>
  <c r="AA269" i="59" s="1"/>
  <c r="AB269" i="59" s="1"/>
  <c r="AD269" i="59" s="1"/>
  <c r="U203" i="59"/>
  <c r="W203" i="59" s="1"/>
  <c r="Y203" i="59" s="1"/>
  <c r="AA203" i="59" s="1"/>
  <c r="AB203" i="59" s="1"/>
  <c r="AD203" i="59" s="1"/>
  <c r="U338" i="59"/>
  <c r="W338" i="59" s="1"/>
  <c r="Y338" i="59" s="1"/>
  <c r="AA338" i="59" s="1"/>
  <c r="AB338" i="59" s="1"/>
  <c r="AD338" i="59" s="1"/>
  <c r="U185" i="59"/>
  <c r="W185" i="59" s="1"/>
  <c r="Y185" i="59" s="1"/>
  <c r="AA185" i="59" s="1"/>
  <c r="AB185" i="59" s="1"/>
  <c r="AD185" i="59" s="1"/>
  <c r="U208" i="59"/>
  <c r="W208" i="59" s="1"/>
  <c r="Y208" i="59" s="1"/>
  <c r="AA208" i="59" s="1"/>
  <c r="AB208" i="59" s="1"/>
  <c r="AD208" i="59" s="1"/>
  <c r="V406" i="59"/>
  <c r="X406" i="59" s="1"/>
  <c r="Z406" i="59" s="1"/>
  <c r="U344" i="59"/>
  <c r="W344" i="59" s="1"/>
  <c r="Y344" i="59" s="1"/>
  <c r="AA344" i="59" s="1"/>
  <c r="AB344" i="59" s="1"/>
  <c r="AD344" i="59" s="1"/>
  <c r="U204" i="59"/>
  <c r="W204" i="59" s="1"/>
  <c r="Y204" i="59" s="1"/>
  <c r="AA204" i="59" s="1"/>
  <c r="AB204" i="59" s="1"/>
  <c r="AD204" i="59" s="1"/>
  <c r="U389" i="59"/>
  <c r="W389" i="59" s="1"/>
  <c r="Y389" i="59" s="1"/>
  <c r="AA389" i="59" s="1"/>
  <c r="AB389" i="59" s="1"/>
  <c r="AD389" i="59" s="1"/>
  <c r="U152" i="59"/>
  <c r="W152" i="59" s="1"/>
  <c r="Y152" i="59" s="1"/>
  <c r="AA152" i="59" s="1"/>
  <c r="AB152" i="59" s="1"/>
  <c r="AD152" i="59" s="1"/>
  <c r="V398" i="59"/>
  <c r="X398" i="59" s="1"/>
  <c r="Z398" i="59" s="1"/>
  <c r="U328" i="59"/>
  <c r="W328" i="59" s="1"/>
  <c r="Y328" i="59" s="1"/>
  <c r="AA328" i="59" s="1"/>
  <c r="AB328" i="59" s="1"/>
  <c r="AD328" i="59" s="1"/>
  <c r="V308" i="59"/>
  <c r="X308" i="59" s="1"/>
  <c r="Z308" i="59" s="1"/>
  <c r="U263" i="59"/>
  <c r="W263" i="59" s="1"/>
  <c r="Y263" i="59" s="1"/>
  <c r="AA263" i="59" s="1"/>
  <c r="AB263" i="59" s="1"/>
  <c r="AD263" i="59" s="1"/>
  <c r="U388" i="59"/>
  <c r="W388" i="59" s="1"/>
  <c r="Y388" i="59" s="1"/>
  <c r="AA388" i="59" s="1"/>
  <c r="AB388" i="59" s="1"/>
  <c r="AD388" i="59" s="1"/>
  <c r="U191" i="59"/>
  <c r="W191" i="59" s="1"/>
  <c r="Y191" i="59" s="1"/>
  <c r="AA191" i="59" s="1"/>
  <c r="AB191" i="59" s="1"/>
  <c r="AD191" i="59" s="1"/>
  <c r="V278" i="59"/>
  <c r="X278" i="59" s="1"/>
  <c r="Z278" i="59" s="1"/>
  <c r="U262" i="59"/>
  <c r="W262" i="59" s="1"/>
  <c r="Y262" i="59" s="1"/>
  <c r="AA262" i="59" s="1"/>
  <c r="AB262" i="59" s="1"/>
  <c r="AD262" i="59" s="1"/>
  <c r="V142" i="59"/>
  <c r="X142" i="59" s="1"/>
  <c r="Z142" i="59" s="1"/>
  <c r="U356" i="59"/>
  <c r="W356" i="59" s="1"/>
  <c r="Y356" i="59" s="1"/>
  <c r="AA356" i="59" s="1"/>
  <c r="AB356" i="59" s="1"/>
  <c r="AD356" i="59" s="1"/>
  <c r="U184" i="59"/>
  <c r="W184" i="59" s="1"/>
  <c r="Y184" i="59" s="1"/>
  <c r="AA184" i="59" s="1"/>
  <c r="AB184" i="59" s="1"/>
  <c r="AD184" i="59" s="1"/>
  <c r="V240" i="59"/>
  <c r="X240" i="59" s="1"/>
  <c r="Z240" i="59" s="1"/>
  <c r="V387" i="59"/>
  <c r="X387" i="59" s="1"/>
  <c r="Z387" i="59" s="1"/>
  <c r="V252" i="59"/>
  <c r="X252" i="59" s="1"/>
  <c r="Z252" i="59" s="1"/>
  <c r="V258" i="59"/>
  <c r="X258" i="59" s="1"/>
  <c r="Z258" i="59" s="1"/>
  <c r="U186" i="59"/>
  <c r="W186" i="59" s="1"/>
  <c r="Y186" i="59" s="1"/>
  <c r="AA186" i="59" s="1"/>
  <c r="AB186" i="59" s="1"/>
  <c r="AD186" i="59" s="1"/>
  <c r="U368" i="59"/>
  <c r="W368" i="59" s="1"/>
  <c r="Y368" i="59" s="1"/>
  <c r="AA368" i="59" s="1"/>
  <c r="AB368" i="59" s="1"/>
  <c r="AD368" i="59" s="1"/>
  <c r="U238" i="59"/>
  <c r="W238" i="59" s="1"/>
  <c r="Y238" i="59" s="1"/>
  <c r="AA238" i="59" s="1"/>
  <c r="AB238" i="59" s="1"/>
  <c r="AD238" i="59" s="1"/>
  <c r="U155" i="59"/>
  <c r="W155" i="59" s="1"/>
  <c r="Y155" i="59" s="1"/>
  <c r="AA155" i="59" s="1"/>
  <c r="AB155" i="59" s="1"/>
  <c r="AD155" i="59" s="1"/>
  <c r="U235" i="59"/>
  <c r="W235" i="59" s="1"/>
  <c r="Y235" i="59" s="1"/>
  <c r="AA235" i="59" s="1"/>
  <c r="AB235" i="59" s="1"/>
  <c r="AD235" i="59" s="1"/>
  <c r="U294" i="59"/>
  <c r="W294" i="59" s="1"/>
  <c r="Y294" i="59" s="1"/>
  <c r="AA294" i="59" s="1"/>
  <c r="AB294" i="59" s="1"/>
  <c r="AD294" i="59" s="1"/>
  <c r="U298" i="59"/>
  <c r="W298" i="59" s="1"/>
  <c r="Y298" i="59" s="1"/>
  <c r="AA298" i="59" s="1"/>
  <c r="AB298" i="59" s="1"/>
  <c r="AD298" i="59" s="1"/>
  <c r="U320" i="59"/>
  <c r="W320" i="59" s="1"/>
  <c r="Y320" i="59" s="1"/>
  <c r="AA320" i="59" s="1"/>
  <c r="AB320" i="59" s="1"/>
  <c r="AD320" i="59" s="1"/>
  <c r="V369" i="59"/>
  <c r="X369" i="59" s="1"/>
  <c r="Z369" i="59" s="1"/>
  <c r="V135" i="59"/>
  <c r="X135" i="59" s="1"/>
  <c r="Z135" i="59" s="1"/>
  <c r="U201" i="59"/>
  <c r="W201" i="59" s="1"/>
  <c r="Y201" i="59" s="1"/>
  <c r="AA201" i="59" s="1"/>
  <c r="AB201" i="59" s="1"/>
  <c r="AD201" i="59" s="1"/>
  <c r="V316" i="59"/>
  <c r="X316" i="59" s="1"/>
  <c r="Z316" i="59" s="1"/>
  <c r="U157" i="59"/>
  <c r="W157" i="59" s="1"/>
  <c r="Y157" i="59" s="1"/>
  <c r="AA157" i="59" s="1"/>
  <c r="AB157" i="59" s="1"/>
  <c r="AD157" i="59" s="1"/>
  <c r="V194" i="59"/>
  <c r="X194" i="59" s="1"/>
  <c r="Z194" i="59" s="1"/>
  <c r="U256" i="59"/>
  <c r="W256" i="59" s="1"/>
  <c r="Y256" i="59" s="1"/>
  <c r="AA256" i="59" s="1"/>
  <c r="AB256" i="59" s="1"/>
  <c r="AD256" i="59" s="1"/>
  <c r="U217" i="59"/>
  <c r="W217" i="59" s="1"/>
  <c r="Y217" i="59" s="1"/>
  <c r="AA217" i="59" s="1"/>
  <c r="AB217" i="59" s="1"/>
  <c r="AD217" i="59" s="1"/>
  <c r="V113" i="59"/>
  <c r="X113" i="59" s="1"/>
  <c r="Z113" i="59" s="1"/>
  <c r="V249" i="59"/>
  <c r="X249" i="59" s="1"/>
  <c r="Z249" i="59" s="1"/>
  <c r="V173" i="59"/>
  <c r="X173" i="59" s="1"/>
  <c r="Z173" i="59" s="1"/>
  <c r="U232" i="59"/>
  <c r="W232" i="59" s="1"/>
  <c r="Y232" i="59" s="1"/>
  <c r="AA232" i="59" s="1"/>
  <c r="AB232" i="59" s="1"/>
  <c r="AD232" i="59" s="1"/>
  <c r="P80" i="59"/>
  <c r="AA193" i="59"/>
  <c r="AB193" i="59" s="1"/>
  <c r="AD193" i="59" s="1"/>
  <c r="AA361" i="59"/>
  <c r="AB361" i="59" s="1"/>
  <c r="AD361" i="59" s="1"/>
  <c r="AA164" i="59"/>
  <c r="AB164" i="59" s="1"/>
  <c r="AD164" i="59" s="1"/>
  <c r="AA404" i="59"/>
  <c r="AB404" i="59" s="1"/>
  <c r="AD404" i="59" s="1"/>
  <c r="AA401" i="59"/>
  <c r="AB401" i="59" s="1"/>
  <c r="AD401" i="59" s="1"/>
  <c r="AA240" i="59"/>
  <c r="AB240" i="59" s="1"/>
  <c r="AD240" i="59" s="1"/>
  <c r="AA177" i="59"/>
  <c r="AB177" i="59" s="1"/>
  <c r="AD177" i="59" s="1"/>
  <c r="AA363" i="59"/>
  <c r="AB363" i="59" s="1"/>
  <c r="AD363" i="59" s="1"/>
  <c r="AA178" i="59"/>
  <c r="AB178" i="59" s="1"/>
  <c r="AD178" i="59" s="1"/>
  <c r="AA287" i="59"/>
  <c r="AB287" i="59" s="1"/>
  <c r="AD287" i="59" s="1"/>
  <c r="AA270" i="59"/>
  <c r="AB270" i="59" s="1"/>
  <c r="AD270" i="59" s="1"/>
  <c r="AA316" i="59"/>
  <c r="AB316" i="59" s="1"/>
  <c r="AD316" i="59" s="1"/>
  <c r="AA210" i="59"/>
  <c r="AB210" i="59" s="1"/>
  <c r="AD210" i="59" s="1"/>
  <c r="AA406" i="59"/>
  <c r="AB406" i="59" s="1"/>
  <c r="AD406" i="59" s="1"/>
  <c r="AA149" i="59"/>
  <c r="AB149" i="59" s="1"/>
  <c r="AD149" i="59" s="1"/>
  <c r="C80" i="59"/>
  <c r="D80" i="59"/>
  <c r="AF3" i="177"/>
  <c r="AE4" i="177"/>
  <c r="H80" i="59"/>
  <c r="F80" i="59"/>
  <c r="G80" i="59"/>
  <c r="AD101" i="59" l="1"/>
  <c r="T104" i="59"/>
  <c r="L83" i="177"/>
  <c r="AO3" i="177"/>
  <c r="AN4" i="177"/>
  <c r="D6" i="65" a="1"/>
  <c r="D6" i="65" l="1"/>
  <c r="L80" i="177"/>
  <c r="J4" i="237" l="1"/>
  <c r="K4" i="237" s="1"/>
  <c r="K32" i="237" s="1"/>
  <c r="K46" i="237" s="1"/>
  <c r="C84" i="59" l="1"/>
  <c r="D5" i="65" a="1"/>
  <c r="N2" i="237" l="1" a="1"/>
  <c r="N2" i="237" s="1"/>
  <c r="D5" i="65"/>
  <c r="D9" i="6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Reimer Hedde</author>
  </authors>
  <commentList>
    <comment ref="H4" authorId="0" shapeId="0" xr:uid="{00000000-0006-0000-0800-000001000000}">
      <text>
        <r>
          <rPr>
            <b/>
            <sz val="9"/>
            <color indexed="81"/>
            <rFont val="Tahoma"/>
            <family val="2"/>
          </rPr>
          <t>RG-Vergabe immer als Bezug auf die Tabelle 'Raumgruppen_Bezeichnungen' und die entsprechende Zelle</t>
        </r>
        <r>
          <rPr>
            <sz val="9"/>
            <color indexed="81"/>
            <rFont val="Tahoma"/>
            <family val="2"/>
          </rPr>
          <t xml:space="preserve">
</t>
        </r>
      </text>
    </comment>
    <comment ref="J4" authorId="0" shapeId="0" xr:uid="{00000000-0006-0000-0800-000002000000}">
      <text>
        <r>
          <rPr>
            <b/>
            <sz val="9"/>
            <color indexed="81"/>
            <rFont val="Tahoma"/>
            <family val="2"/>
          </rPr>
          <t xml:space="preserve">Grundreinigung
ohne Grundreinig
keine Reinigung
Im Kalkulationsblatt werden für die Grundreinigung nur diejenigen Flächen summiert, die eine RG haben und in der Spalte 'Status' keinen Eintrag haben (leer), jedoch
Status 'Grundreinigung' erhält die GRG-Fläche und reduziert die UHR-Fläche
Status 'ohne Grundreinig' erhält die UHR-Fläche und reduziert die GRG-Fläche
Status 'keine Reinigung' reduziert die UHR- und die GRG-Fläche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<sst xmlns="http://schemas.openxmlformats.org/spreadsheetml/2006/main" count="7477" uniqueCount="1848">
  <si>
    <t>Etage</t>
  </si>
  <si>
    <t>Nr.</t>
  </si>
  <si>
    <t>Raum</t>
  </si>
  <si>
    <t>Bezeichnung</t>
  </si>
  <si>
    <t>Gebäude</t>
  </si>
  <si>
    <t>B2</t>
  </si>
  <si>
    <t>Kopierräume, Bürotechnik-, Papiertechnikräume</t>
  </si>
  <si>
    <t>Raumgruppen</t>
  </si>
  <si>
    <t>A1</t>
  </si>
  <si>
    <t>A2</t>
  </si>
  <si>
    <t>B1</t>
  </si>
  <si>
    <t>Innenglas in m²</t>
  </si>
  <si>
    <t>Außenglas in m²</t>
  </si>
  <si>
    <t xml:space="preserve">Preis / m² beidseitige Reinigung </t>
  </si>
  <si>
    <t>Anzahl Reinigungen pro Jahr</t>
  </si>
  <si>
    <t>Preis / m² beidseitige Reinigung mit Rahmen</t>
  </si>
  <si>
    <t>Preis Innenglasreinigung p.a. netto</t>
  </si>
  <si>
    <t>Preis Außenglasreinigung p.a. netto</t>
  </si>
  <si>
    <t>Preis für benötigte Hubsteiger p.a. netto</t>
  </si>
  <si>
    <t>Status</t>
  </si>
  <si>
    <t>Neujahr</t>
  </si>
  <si>
    <t>Karfreitag</t>
  </si>
  <si>
    <t>Ostermontag</t>
  </si>
  <si>
    <t>Tag der Arbeit</t>
  </si>
  <si>
    <t>Christi Himmelfahrt</t>
  </si>
  <si>
    <t>Pfingstmontag</t>
  </si>
  <si>
    <t>1. Weihnachtstag</t>
  </si>
  <si>
    <t>2. Weihnachtstag</t>
  </si>
  <si>
    <t>Risiko und Gewinn</t>
  </si>
  <si>
    <t>Summe Lohn und Zuschlag</t>
  </si>
  <si>
    <t>Stundenverrechnungssatz werktags</t>
  </si>
  <si>
    <t>Objektleiter/in</t>
  </si>
  <si>
    <t>Vorarbeiter/in</t>
  </si>
  <si>
    <t>Sozialversicherungspflichtig</t>
  </si>
  <si>
    <t>Sonderreinigung</t>
  </si>
  <si>
    <t xml:space="preserve">Reinigungskraft </t>
  </si>
  <si>
    <t>Reinigungskraft inkl. Nacht</t>
  </si>
  <si>
    <t xml:space="preserve">gelernte Reinigungsfachkraft  </t>
  </si>
  <si>
    <t>Glasreiniger/in</t>
  </si>
  <si>
    <t>Teppichbodenreinigung im Host-Verfahren</t>
  </si>
  <si>
    <t>Teppichbodenreinigung im Sprühextraktionsverfahren</t>
  </si>
  <si>
    <t>Fliesenschilde im Sanitärbereich</t>
  </si>
  <si>
    <t>Fliesenschilde in sonstigen Bereichen</t>
  </si>
  <si>
    <t>Fäkalienreinigung im Sanitärbereich</t>
  </si>
  <si>
    <t>Grundreinigung Fliesen-Böden im Sanitärbereich</t>
  </si>
  <si>
    <t>Latex-Wandbereiche waschen</t>
  </si>
  <si>
    <t>Inhaltsverzeichnis</t>
  </si>
  <si>
    <t>Preise für Abrufleistungen</t>
  </si>
  <si>
    <t>in %</t>
  </si>
  <si>
    <t xml:space="preserve">in € </t>
  </si>
  <si>
    <t>Rentenversicherung</t>
  </si>
  <si>
    <t>Krankenversicherung</t>
  </si>
  <si>
    <t>A3</t>
  </si>
  <si>
    <t>Arbeitslosenversicherung</t>
  </si>
  <si>
    <t>A4</t>
  </si>
  <si>
    <t>Pflegeversicherung</t>
  </si>
  <si>
    <t>A5</t>
  </si>
  <si>
    <t>Urlaubsentgelt</t>
  </si>
  <si>
    <t>Sozialversicherung auf Urlaubsentgelt</t>
  </si>
  <si>
    <t>B3</t>
  </si>
  <si>
    <t>B4</t>
  </si>
  <si>
    <t>B5</t>
  </si>
  <si>
    <t>Gesetzliche Feiertage</t>
  </si>
  <si>
    <t>B6</t>
  </si>
  <si>
    <t>B7</t>
  </si>
  <si>
    <t>B8</t>
  </si>
  <si>
    <t>B9</t>
  </si>
  <si>
    <t>B10</t>
  </si>
  <si>
    <t>C1</t>
  </si>
  <si>
    <t>C2</t>
  </si>
  <si>
    <t>D1</t>
  </si>
  <si>
    <t>Kosten Betriebsleitung</t>
  </si>
  <si>
    <t>D2</t>
  </si>
  <si>
    <t>Kosten Objektleiter</t>
  </si>
  <si>
    <t>E: sonstige Kosten</t>
  </si>
  <si>
    <t>Reinigungsmittel und Kleinmaterial</t>
  </si>
  <si>
    <t>Maschinen und Geräte</t>
  </si>
  <si>
    <t>D3</t>
  </si>
  <si>
    <t>Kaufmännische Angestellte</t>
  </si>
  <si>
    <t>Verwaltungskosten (Miete, Fuhrpark, Telefon etc.)</t>
  </si>
  <si>
    <t>Schwerbehindertenabgabe</t>
  </si>
  <si>
    <t>Gewerbesteuer</t>
  </si>
  <si>
    <t>Gesamtkosten (Tariflohn und Positionen A - E)</t>
  </si>
  <si>
    <t>Cleanern (Reinigung und Pflegefilmsanierung Linoleumböden)</t>
  </si>
  <si>
    <t>Versiegelung von Parkettböden</t>
  </si>
  <si>
    <t>Bauzwischenreinigung Hartböden</t>
  </si>
  <si>
    <t>Bauendreinigung Hartböden</t>
  </si>
  <si>
    <t>Bauzwischenreinigung Textilböden</t>
  </si>
  <si>
    <t>Bauendreinigung Textilböden</t>
  </si>
  <si>
    <t>RG</t>
  </si>
  <si>
    <t>100 - 500 m²</t>
  </si>
  <si>
    <t>0 - 100 m²</t>
  </si>
  <si>
    <t>Quadratmeterpreise netto</t>
  </si>
  <si>
    <t>Stundenverrechnungssätze netto</t>
  </si>
  <si>
    <t>&gt; 500 m²</t>
  </si>
  <si>
    <t>Vorbemerkungen</t>
  </si>
  <si>
    <t>Verkehrsflächen; Flure, Foyer, Garderoben</t>
  </si>
  <si>
    <t>Verkehrsflächen; Eingangsbereiche</t>
  </si>
  <si>
    <t>Verkehrsflächen; Treppenhäuser, Aufzüge</t>
  </si>
  <si>
    <t>Sanitärräume; Toiletten, Waschräume und Duschen</t>
  </si>
  <si>
    <t>Sanitärräume; Umkleideräume</t>
  </si>
  <si>
    <t>Grundreinigung PVC-Böden ohne Beschichtung *</t>
  </si>
  <si>
    <t>Grundreinigung PVC-Böden mit Beschichtung *</t>
  </si>
  <si>
    <t>Grundreinigung Linoleum-Böden mit Beschichtung *</t>
  </si>
  <si>
    <t>Grundreinigung Linoleum-Böden ohne Beschichtung *</t>
  </si>
  <si>
    <t xml:space="preserve">* : inklusive Wegrücken und Zurückstellen des Mobiliars </t>
  </si>
  <si>
    <t>Feiertage</t>
  </si>
  <si>
    <t>Termin</t>
  </si>
  <si>
    <t>Bayern</t>
  </si>
  <si>
    <t>Berlin</t>
  </si>
  <si>
    <t>Brandenburg</t>
  </si>
  <si>
    <t>Bremen</t>
  </si>
  <si>
    <t>HH</t>
  </si>
  <si>
    <t>Hessen</t>
  </si>
  <si>
    <t>MV</t>
  </si>
  <si>
    <t>Niedersachsen</t>
  </si>
  <si>
    <t>NRW</t>
  </si>
  <si>
    <t>Rheinland-Pfalz</t>
  </si>
  <si>
    <t>Saarland</t>
  </si>
  <si>
    <t>Sachsen</t>
  </si>
  <si>
    <t>Sachsen-Anhalt</t>
  </si>
  <si>
    <t>Schleswig-Holstein</t>
  </si>
  <si>
    <t>Thüringen</t>
  </si>
  <si>
    <t>Heilige Drei Könige</t>
  </si>
  <si>
    <t>Fronleichnam</t>
  </si>
  <si>
    <t>Mariä Himmelfahrt</t>
  </si>
  <si>
    <t>Tag der Deutschen Einheit</t>
  </si>
  <si>
    <t>Reformationstag</t>
  </si>
  <si>
    <t>Allerheiligen</t>
  </si>
  <si>
    <t>Buß- und Bettag</t>
  </si>
  <si>
    <t>Tage p.a.</t>
  </si>
  <si>
    <t>Feiertage, die in  die Woche fallen</t>
  </si>
  <si>
    <t>Reinigungstage bei 5-tägiger Reinigung ohne Feiertage, die in  die Woche fallen</t>
  </si>
  <si>
    <t>Januar</t>
  </si>
  <si>
    <t>Februar</t>
  </si>
  <si>
    <t>März</t>
  </si>
  <si>
    <t>April</t>
  </si>
  <si>
    <t>Mai</t>
  </si>
  <si>
    <t>Juni</t>
  </si>
  <si>
    <t>Juli</t>
  </si>
  <si>
    <t>August</t>
  </si>
  <si>
    <t>September</t>
  </si>
  <si>
    <t>Oktober</t>
  </si>
  <si>
    <t>November</t>
  </si>
  <si>
    <t>Dezember</t>
  </si>
  <si>
    <t>Ferientage durchschnittlich p.a.</t>
  </si>
  <si>
    <t>Ferientage</t>
  </si>
  <si>
    <t>Klassenräume</t>
  </si>
  <si>
    <t>Fachräume</t>
  </si>
  <si>
    <t>Gruppen- und Speiseräume von Schulkindergärten bzw. –horten, Vorschulen</t>
  </si>
  <si>
    <t>Verwaltungs- und Büroräume, Lehrerzimmer, Besprechungs- und Konferenzräume</t>
  </si>
  <si>
    <t>Schüleraufenthaltsräume, [kleine] Pausenhallen [ohne Verzehr], Schülerbibliotheken</t>
  </si>
  <si>
    <t>Aulen, inklusive Bühnen- und Garderobenbereiche</t>
  </si>
  <si>
    <t>Sozialräume; Speisesaal, Kantine, Cafeteria, einschließlich Flure in diesem Bereich, Teeküchen, Arzt- / Sanitätsräume</t>
  </si>
  <si>
    <t>Lehrküchen</t>
  </si>
  <si>
    <t>Sport- und Mehrzweckhallen</t>
  </si>
  <si>
    <t>Tribünen, sonstige Räume im Sportbereich</t>
  </si>
  <si>
    <t>Leistung [m²/h]</t>
  </si>
  <si>
    <t xml:space="preserve">Intervall  [Woche] </t>
  </si>
  <si>
    <t>Reinigungsfläche  [Jahr]</t>
  </si>
  <si>
    <t>Reinigungstage                         [ Jahr]</t>
  </si>
  <si>
    <t>Reinigungsstunden  [Jahr]</t>
  </si>
  <si>
    <t>Preis p.a. netto</t>
  </si>
  <si>
    <t>netto</t>
  </si>
  <si>
    <t>Preis p.a. Gesamt:</t>
  </si>
  <si>
    <t>Los</t>
  </si>
  <si>
    <t>Glas- und Rahmenreinigung</t>
  </si>
  <si>
    <t>JRF</t>
  </si>
  <si>
    <t>Raumgruppe (RG)</t>
  </si>
  <si>
    <t>Ø - LKZ pro RG</t>
  </si>
  <si>
    <t>Jahres-reinigungs-stunden (JRS)</t>
  </si>
  <si>
    <t>JRS</t>
  </si>
  <si>
    <t>LKZ unterer Wert</t>
  </si>
  <si>
    <t>LKZ oberer Wert</t>
  </si>
  <si>
    <t>Gebäudereinigermeister/in</t>
  </si>
  <si>
    <t>Raumgruppe</t>
  </si>
  <si>
    <t>A.  Sozialversicherungsbeiträge (AG-Anteil)</t>
  </si>
  <si>
    <t>U2 Mutterschutzaufwendungen</t>
  </si>
  <si>
    <t>A6</t>
  </si>
  <si>
    <t>U3 Insolvenzgeldumlage</t>
  </si>
  <si>
    <t>A7</t>
  </si>
  <si>
    <t>Gesetzliche Unfallversicherung</t>
  </si>
  <si>
    <t>B.  Soziallöhne</t>
  </si>
  <si>
    <t>Zusätzliches Urlaubsgeld</t>
  </si>
  <si>
    <t xml:space="preserve">Sozialversicherung auf zusätzliches Urlaubsgeld </t>
  </si>
  <si>
    <t>Sozialversicherung auf gesetzliche Feiertage</t>
  </si>
  <si>
    <t>Entgeltfortzahlung im Krankheitsfall</t>
  </si>
  <si>
    <t>Sozialversicherung auf Entgeltfortzahlung</t>
  </si>
  <si>
    <r>
      <t xml:space="preserve">Tarifliche Ausfallzeiten </t>
    </r>
    <r>
      <rPr>
        <sz val="12"/>
        <color indexed="10"/>
        <rFont val="Arial"/>
        <family val="2"/>
      </rPr>
      <t xml:space="preserve"> </t>
    </r>
  </si>
  <si>
    <r>
      <t xml:space="preserve">Sozialversicherung auf Ausfallzeiten </t>
    </r>
    <r>
      <rPr>
        <sz val="12"/>
        <color indexed="10"/>
        <rFont val="Arial"/>
        <family val="2"/>
      </rPr>
      <t xml:space="preserve"> </t>
    </r>
  </si>
  <si>
    <t>C.  Zusätzliche lohngebundene Kosten</t>
  </si>
  <si>
    <t xml:space="preserve">Haftpflichtversicherung  </t>
  </si>
  <si>
    <t>D.  Gehälter für technische Angestellte und Aufsichtskräfte</t>
  </si>
  <si>
    <t>Kosten Vorarbeiter</t>
  </si>
  <si>
    <t>E1</t>
  </si>
  <si>
    <t>E2</t>
  </si>
  <si>
    <t>E3</t>
  </si>
  <si>
    <t>E4</t>
  </si>
  <si>
    <t>E5</t>
  </si>
  <si>
    <t>Beiträge zu Berufsorganisationen</t>
  </si>
  <si>
    <t>E6</t>
  </si>
  <si>
    <t>E7</t>
  </si>
  <si>
    <t>LKZ</t>
  </si>
  <si>
    <t>SVS</t>
  </si>
  <si>
    <t>Objekt</t>
  </si>
  <si>
    <t>Anschrift</t>
  </si>
  <si>
    <t xml:space="preserve"> Zeitfenster Reinigungszeit </t>
  </si>
  <si>
    <t>Bemerkungen</t>
  </si>
  <si>
    <t>ab 16:00 Uhr</t>
  </si>
  <si>
    <t>Intervall</t>
  </si>
  <si>
    <t>Reinigungskraft inkl. Sonntag</t>
  </si>
  <si>
    <t>Reinigungskraft inkl. Feiertag</t>
  </si>
  <si>
    <t>keine Reinigung</t>
  </si>
  <si>
    <t>Reinigungs-
tage p.a.</t>
  </si>
  <si>
    <t>2 Tage/Wo</t>
  </si>
  <si>
    <t>3 Tage/Wo</t>
  </si>
  <si>
    <t>4 Tage/Wo</t>
  </si>
  <si>
    <t>5 Tage/Wo</t>
  </si>
  <si>
    <t>wöchentl.</t>
  </si>
  <si>
    <t>Lehrmittelräume, Funktionsräume, Unterrichtsvorbereitungsräume, Lehrerbibliotheken</t>
  </si>
  <si>
    <t>monatlich</t>
  </si>
  <si>
    <t>Wochenenden (WE)</t>
  </si>
  <si>
    <t>Ferien</t>
  </si>
  <si>
    <t>Feiertage nicht am WE</t>
  </si>
  <si>
    <t>Gesamtkosten Unterhaltsreinigung p. a. netto:</t>
  </si>
  <si>
    <t>Glas-, und Rahmenreinigung p.a. netto:</t>
  </si>
  <si>
    <t xml:space="preserve">Anzahl Reinigung p. a. </t>
  </si>
  <si>
    <t xml:space="preserve">Preis / m² </t>
  </si>
  <si>
    <t>Grundreinigungs-
fläche in m²</t>
  </si>
  <si>
    <t>Reinigungstage jährlich bei täglicher Reinigung</t>
  </si>
  <si>
    <r>
      <t xml:space="preserve">Klassenräume </t>
    </r>
    <r>
      <rPr>
        <b/>
        <sz val="9"/>
        <rFont val="Arial"/>
        <family val="2"/>
      </rPr>
      <t>(nur Müllentnahme)</t>
    </r>
  </si>
  <si>
    <t>HH-Stelle</t>
  </si>
  <si>
    <t>Müll</t>
  </si>
  <si>
    <t>Kosten 
pro Reinigung</t>
  </si>
  <si>
    <t>Anzahl der Reinigungen pro Jahr</t>
  </si>
  <si>
    <t>HH-Stelle/Objekt</t>
  </si>
  <si>
    <t>Jahresreinigungsflächen je RG</t>
  </si>
  <si>
    <t>Jahresreinigungsstunden je RG</t>
  </si>
  <si>
    <t>Losübersicht GESAMT</t>
  </si>
  <si>
    <t xml:space="preserve">Reinigungstage </t>
  </si>
  <si>
    <t>Tage</t>
  </si>
  <si>
    <t>Jahr</t>
  </si>
  <si>
    <t>Entfernung starker Verkalkung Fliesen-Böden im Sanitärbereich (z. B. Anwendung einer Schaumkanone mit den entsprechenden Reinigungsmitteln)</t>
  </si>
  <si>
    <t>Anzahl Räume</t>
  </si>
  <si>
    <t>Anzahl RG</t>
  </si>
  <si>
    <t>Räume in RG</t>
  </si>
  <si>
    <t xml:space="preserve"> Anzahl RG</t>
  </si>
  <si>
    <t>Glasfläche</t>
  </si>
  <si>
    <t>lfd Nr</t>
  </si>
  <si>
    <t>jährlich</t>
  </si>
  <si>
    <t>jährlich 2x</t>
  </si>
  <si>
    <t>Quartalsw.</t>
  </si>
  <si>
    <t>14 tägig</t>
  </si>
  <si>
    <t>Reinigungstage</t>
  </si>
  <si>
    <t>RG-Appendix</t>
  </si>
  <si>
    <t>-J</t>
  </si>
  <si>
    <t>-J2</t>
  </si>
  <si>
    <t>-Q</t>
  </si>
  <si>
    <t>-M</t>
  </si>
  <si>
    <t>-W</t>
  </si>
  <si>
    <t>-2</t>
  </si>
  <si>
    <t>-3</t>
  </si>
  <si>
    <t>-4</t>
  </si>
  <si>
    <t>-5</t>
  </si>
  <si>
    <t>-Hort</t>
  </si>
  <si>
    <t>Preis p.a. brutto 
(UHR)</t>
  </si>
  <si>
    <t>Reinigungs-fläche in 
m²</t>
  </si>
  <si>
    <t>Preis p.a. 
netto 
(GR)</t>
  </si>
  <si>
    <t>Preis p.a. brutto 
(GR)</t>
  </si>
  <si>
    <t>Grundreini-
gungsfläche in 
m²</t>
  </si>
  <si>
    <t>Jahresreinigungs-fläche (JRF) in 
m²</t>
  </si>
  <si>
    <t>durchschnittliche LKZ in 
m²/h</t>
  </si>
  <si>
    <t>Unterhalts- und Grundreinigung</t>
  </si>
  <si>
    <t>Zeile RG-Tabelle oben</t>
  </si>
  <si>
    <t>Spalte RG-Tabelle oben</t>
  </si>
  <si>
    <r>
      <t xml:space="preserve">Fachräume </t>
    </r>
    <r>
      <rPr>
        <b/>
        <sz val="9"/>
        <rFont val="Arial"/>
        <family val="2"/>
      </rPr>
      <t>(nur Müllentnahme)</t>
    </r>
  </si>
  <si>
    <t>Küchen zur Schülerverpflegung</t>
  </si>
  <si>
    <t>Haustechnik, Lüftungsanlage</t>
  </si>
  <si>
    <t>Preis p.a. 
netto 
(UHR)</t>
  </si>
  <si>
    <t>5 Tage/Wo </t>
  </si>
  <si>
    <t>-14</t>
  </si>
  <si>
    <t>-Müll</t>
  </si>
  <si>
    <t>2 Tage/Wo </t>
  </si>
  <si>
    <t>Inhaltsverzeichnis*</t>
  </si>
  <si>
    <t>Firmenname des Bieters / der Bieterin</t>
  </si>
  <si>
    <t>In den Kalkulationstabellen überschreibbar</t>
  </si>
  <si>
    <t>Werte LKZ als Vorgaben</t>
  </si>
  <si>
    <t>Aufwandskalkulation 
(siehe Erläuterung der Zuschlagswertung)</t>
  </si>
  <si>
    <t>Mehrtage Hort</t>
  </si>
  <si>
    <t>Tabelle zur Festlegung von objektspezifischen Reinigungstagen in Abhängigkeit der Werte in Spalte H der Objektübersicht</t>
  </si>
  <si>
    <t>Lager- und Abstellflächen, Archive, Geräteräume, Fahrradabstellräume, Keller</t>
  </si>
  <si>
    <t>Hort</t>
  </si>
  <si>
    <t>Baden-Württemberg</t>
  </si>
  <si>
    <t>Hamburg</t>
  </si>
  <si>
    <t>Mecklenburg-Vorpommern</t>
  </si>
  <si>
    <t>Nordrhein-Westfalen</t>
  </si>
  <si>
    <t>Ferientage insgesamt</t>
  </si>
  <si>
    <t>Ferientage durchschnittlich p.a.
gerundet</t>
  </si>
  <si>
    <t>Reinigungstage bei 5-tägiger Reinigung, ohne Feiertage, die in  die Woche fallen, im Durchschnitt p.a.</t>
  </si>
  <si>
    <t>Reinigungstage bei 5-tägiger Reinigung, ohne Feiertage, die in  die Woche fallen, im Durchschnitt p.a. in Schulen</t>
  </si>
  <si>
    <t>Gemittelte Werte</t>
  </si>
  <si>
    <t>Zellen mit gelbem Hintergrund sind gesetzliche Feiertage</t>
  </si>
  <si>
    <t>Zellen mit x und gelbem Hintergrund sind gesetzliche Feiertage, die in die Woche fallen (Mo bis Fr)</t>
  </si>
  <si>
    <t>ausblenden</t>
  </si>
  <si>
    <t>Grundreinigung €/m²</t>
  </si>
  <si>
    <t>Grundreinigung</t>
  </si>
  <si>
    <t>Werte €/m² als Vorgaben</t>
  </si>
  <si>
    <t>2,5 Tage/Wo</t>
  </si>
  <si>
    <t>-2,5</t>
  </si>
  <si>
    <t>Preis Außenglas-
reinigung p.a. 
netto</t>
  </si>
  <si>
    <t>Anzahl der Reinigungen p.a.</t>
  </si>
  <si>
    <r>
      <rPr>
        <sz val="11"/>
        <color theme="1"/>
        <rFont val="Symbol"/>
        <family val="1"/>
        <charset val="2"/>
      </rPr>
      <t>D</t>
    </r>
    <r>
      <rPr>
        <sz val="11"/>
        <color theme="1"/>
        <rFont val="Calibri"/>
        <family val="2"/>
        <scheme val="minor"/>
      </rPr>
      <t xml:space="preserve"> oberer Wert</t>
    </r>
  </si>
  <si>
    <r>
      <rPr>
        <sz val="11"/>
        <color theme="1"/>
        <rFont val="Symbol"/>
        <family val="1"/>
        <charset val="2"/>
      </rPr>
      <t>D</t>
    </r>
    <r>
      <rPr>
        <sz val="11"/>
        <color theme="1"/>
        <rFont val="Calibri"/>
        <family val="2"/>
        <scheme val="minor"/>
      </rPr>
      <t xml:space="preserve"> unterer Wert</t>
    </r>
  </si>
  <si>
    <r>
      <rPr>
        <sz val="11"/>
        <color theme="1"/>
        <rFont val="Symbol"/>
        <family val="1"/>
        <charset val="2"/>
      </rPr>
      <t>D</t>
    </r>
    <r>
      <rPr>
        <sz val="11"/>
        <color theme="1"/>
        <rFont val="Calibri"/>
        <family val="2"/>
        <scheme val="minor"/>
      </rPr>
      <t xml:space="preserve"> oberer Wert sanktio-niert</t>
    </r>
  </si>
  <si>
    <r>
      <rPr>
        <sz val="11"/>
        <color theme="1"/>
        <rFont val="Symbol"/>
        <family val="1"/>
        <charset val="2"/>
      </rPr>
      <t>D</t>
    </r>
    <r>
      <rPr>
        <sz val="11"/>
        <color theme="1"/>
        <rFont val="Calibri"/>
        <family val="2"/>
        <scheme val="minor"/>
      </rPr>
      <t xml:space="preserve"> unterer Wert sanktio-niert</t>
    </r>
  </si>
  <si>
    <r>
      <rPr>
        <sz val="11"/>
        <color theme="1"/>
        <rFont val="Symbol"/>
        <family val="1"/>
        <charset val="2"/>
      </rPr>
      <t>D</t>
    </r>
    <r>
      <rPr>
        <sz val="11"/>
        <color theme="1"/>
        <rFont val="Calibri"/>
        <family val="2"/>
        <scheme val="minor"/>
      </rPr>
      <t xml:space="preserve"> in % oberer Wert</t>
    </r>
  </si>
  <si>
    <r>
      <rPr>
        <sz val="11"/>
        <color theme="1"/>
        <rFont val="Symbol"/>
        <family val="1"/>
        <charset val="2"/>
      </rPr>
      <t>D</t>
    </r>
    <r>
      <rPr>
        <sz val="11"/>
        <color theme="1"/>
        <rFont val="Calibri"/>
        <family val="2"/>
        <scheme val="minor"/>
      </rPr>
      <t xml:space="preserve"> in % unterer Wert</t>
    </r>
  </si>
  <si>
    <r>
      <rPr>
        <sz val="11"/>
        <color theme="1"/>
        <rFont val="Symbol"/>
        <family val="1"/>
        <charset val="2"/>
      </rPr>
      <t>D</t>
    </r>
    <r>
      <rPr>
        <sz val="11"/>
        <color theme="1"/>
        <rFont val="Calibri"/>
        <family val="2"/>
        <scheme val="minor"/>
      </rPr>
      <t xml:space="preserve"> in % nach oben oder unten</t>
    </r>
  </si>
  <si>
    <t>Punkte Abzug</t>
  </si>
  <si>
    <t>Anteil an JRF gesamt</t>
  </si>
  <si>
    <t>Punkte Abzug gewichtet</t>
  </si>
  <si>
    <t>LKZ u W</t>
  </si>
  <si>
    <t>LKZ o W</t>
  </si>
  <si>
    <t>Gesamt JRF:</t>
  </si>
  <si>
    <t>Punktabzug gem. Vergabewertung:</t>
  </si>
  <si>
    <t>Punktzahl Güte 
der Aufwandskalkulation:</t>
  </si>
  <si>
    <t>Sum Spalte AB</t>
  </si>
  <si>
    <t>Sum Spalte AC</t>
  </si>
  <si>
    <t>Angaben für die Prüfung der Plausibilität und Auskömmlichkeit des Stundenverrechnungssatzes:</t>
  </si>
  <si>
    <t>kalkulierte durchschnittliche Urlaubstage:</t>
  </si>
  <si>
    <t>kalkulierte durchschnittliche Feiertage:</t>
  </si>
  <si>
    <t>kalkulierte durchschnittliche tarifliche Arbeitsfreistellung:</t>
  </si>
  <si>
    <t>kalkulierte durchschnittliche Krankheitstage:</t>
  </si>
  <si>
    <t>Produktive Stunden
pro Jahr</t>
  </si>
  <si>
    <t>Produktive Stunden
pro Monat</t>
  </si>
  <si>
    <t>Darstellung von Feiertagen zur Berechnung jährlicher Reinigungstage</t>
  </si>
  <si>
    <t>V11</t>
  </si>
  <si>
    <t>Index</t>
  </si>
  <si>
    <t>Datum</t>
  </si>
  <si>
    <t>Beschreibung der Änderungen</t>
  </si>
  <si>
    <t>In den Raumlisten-Tabellen die Formel Kosten/Reinigung so umgestellt, dass bei Nutzung RG Müll kein Div/0 mehr entsteht</t>
  </si>
  <si>
    <t>In den Losübersicheten die Auswertungstabellen in den Spalten T bis AC die Formeln so umgestellt, dass bei fehlenden LKZ-Angaben die Fehlermeldung #WERT nicht mehr erscheint</t>
  </si>
  <si>
    <t>diverse kleinere Fehler beseitigt: unstimmige Bezüge bei der Grundreinigung (Losübersichten), Inkonsistenzen in Spaltenformeln, etc.</t>
  </si>
  <si>
    <t>Raumlisten-Tabellen, Spalte N (Reinigungstage p.a.): Formel geändert, damit die Reinigungstage sich auf die zugehörige Kalkulationstabelle beziehen (vorher nur allgemein, wie in Raumliste Gesamt)</t>
  </si>
  <si>
    <t>V12</t>
  </si>
  <si>
    <t>Einbettung neuer Makros: Ausblenden von nicht belegten Raumgruppen, Gruppieren Tabellenblätter (Kalkulation, Raumliste, Losübersicht 1-N), Fenster fixieren (Kalkulation, Raumliste), Alle regelhaft ausgeblendeten Zeilen und Spalten aller Arbeitsblätter einblenden, Einblenden der Auswertebereiche Losübersichten 1-N</t>
  </si>
  <si>
    <t>Verwendung Kalkulationsmappe</t>
  </si>
  <si>
    <t>Umstellung auf allerneueste Makros enspr. Beschreibung 'Makros der Mustermappe' (Word-Dokument)</t>
  </si>
  <si>
    <t>LKZ
Müll</t>
  </si>
  <si>
    <t>LKZ
UHR</t>
  </si>
  <si>
    <t>Reinigungs
-tage</t>
  </si>
  <si>
    <t>Tage/Jahr</t>
  </si>
  <si>
    <t>Einfügung neue Spalte Reinigungszeit in Raumlistentabellen</t>
  </si>
  <si>
    <t>Überarbeitung Kopfzeile M bis R in Raumlistentabellen</t>
  </si>
  <si>
    <t>Bedingte Formatierung SVS Glas: Eingabe von 0-Werten -&gt; grün</t>
  </si>
  <si>
    <t>Losübersichten, Punktzahl Güte der Aufwandskalkulation (Zelle S78): Runden auf 4 Stellen</t>
  </si>
  <si>
    <t>Korrektur Spalte L in allen Kalkulationstabellen (k) und Losübersichten, Glas-Los Spalte N, Makro 'Alles Ausblenden' im Bereich Glas-Los angepasst</t>
  </si>
  <si>
    <t>Reformationstage HB, NS, HH und SH nachgepflegt</t>
  </si>
  <si>
    <t>Korrektur der Formel Reinigungszeit/Woche in den Tabellen Raumliste Spalte S: 
Divisor SVERWEIS(LINKS(RECHTS(ZELLE("dateiname";$A$2);LÄNGE(ZELLE("dateiname";$A$2))-SUCHEN("]";ZELLE("dateiname";$A$2)));LÄNGE(RECHTS(ZELLE("dateiname";$A$2);LÄNGE(ZELLE("dateiname";$A$2))-SUCHEN("]";ZELLE("dateiname";$A$2))))-2);Raumgruppen_Bezeichnungen!$N$241:$T$290;7;FALSCH) 
ersetzt 
Divisor Raumgruppen_Bezeichnungen!$T$241</t>
  </si>
  <si>
    <t>Losübersichten: realistische LKZ eingetragen</t>
  </si>
  <si>
    <t>Fehlende Formel nachgetragen in Raumgruppen_Bezeichnungen F14 u F15</t>
  </si>
  <si>
    <t>Gruppieren R und K funktioniert jetzt auch dann, wenn Tabellen ausgeblendet sind</t>
  </si>
  <si>
    <t>Korrektur der Formeln LKZ UHR, LKZ Müll, SVS in den Raumlistentabellen: Bezug bei dateiname auf $A$1 statt A1</t>
  </si>
  <si>
    <t>Komplettierung des Makros 'Alles Ausblenden'</t>
  </si>
  <si>
    <t xml:space="preserve"> Zwischensumme Position A:</t>
  </si>
  <si>
    <t>Zwischensumme Position B:</t>
  </si>
  <si>
    <t>Zwischensumme Position A und B:</t>
  </si>
  <si>
    <t>Zwischensumme Position C:</t>
  </si>
  <si>
    <t xml:space="preserve"> Summe Lohn- und lohngebundene Kosten:</t>
  </si>
  <si>
    <t>Zwischensumme Position D:</t>
  </si>
  <si>
    <t>Zwischensumme Position E:</t>
  </si>
  <si>
    <t>Löschung von vielfach übereinandergeschriebenem Stempelfeld in Losübersicht 1 bis 4, Links in den Losübersichten 1 bis 4 verschoben von j nach k, Rahmenkorrekturen in Losübersicht Gesamt, Formatierung der SVS-Blätter</t>
  </si>
  <si>
    <t>LKZ RG F2 wöchentlich bis jährlich korrigiert</t>
  </si>
  <si>
    <t>Tabelle Raumgruppen_Bezeichnungen: In Spalte E (Anzahl Räume) die Formel für nur Müllentnahme korrigiert</t>
  </si>
  <si>
    <t>In allen Tabellen k die Formel für nur Müllentnahme in Spalte C (Fläche) korrigiert</t>
  </si>
  <si>
    <t xml:space="preserve">Preis p.a. alle Lose : </t>
  </si>
  <si>
    <t>In den Raumlisten die Spaltenbreite für Status auf 13 gesetzt, die Spalte Reinigungstage formatiert vert. Mittig, rechtsbündig, zwei eingerückt // Losübersicht Gesamt, Titel Summe auf Summe alle Lose umbenannt</t>
  </si>
  <si>
    <t>Korrekturen für Farbsteuerung Losübersicht Glas (Spalte A): Ergänzung Losgruppe (aus Objektübersicht Spalte A) und Bedingte Formatierung in Spalte A</t>
  </si>
  <si>
    <t>Formatierung Raumgruppenbezeichnungen optimiert, Summenformel in den Losübersichten Spalte B von J232 auf J234 geändert</t>
  </si>
  <si>
    <t>Innenglas</t>
  </si>
  <si>
    <t xml:space="preserve">LKZ
unterer Wert
</t>
  </si>
  <si>
    <t xml:space="preserve">LKZ
oberer Wert
</t>
  </si>
  <si>
    <t>LKZ
[m²/h]</t>
  </si>
  <si>
    <t>Außenglas</t>
  </si>
  <si>
    <t>€/m² beidseitige Reinigung</t>
  </si>
  <si>
    <t>LKZ
[m²/h]</t>
  </si>
  <si>
    <t>Gesamtbetrag Innen- und Außenreinigung sowie Hubsteiger</t>
  </si>
  <si>
    <r>
      <rPr>
        <sz val="11"/>
        <color theme="1"/>
        <rFont val="Symbol"/>
        <family val="1"/>
        <charset val="2"/>
      </rPr>
      <t>D</t>
    </r>
    <r>
      <rPr>
        <sz val="11"/>
        <color theme="1"/>
        <rFont val="Calibri"/>
        <family val="2"/>
        <scheme val="minor"/>
      </rPr>
      <t xml:space="preserve"> oberer Wert 
sanktioniert</t>
    </r>
  </si>
  <si>
    <r>
      <rPr>
        <sz val="11"/>
        <color theme="1"/>
        <rFont val="Symbol"/>
        <family val="1"/>
        <charset val="2"/>
      </rPr>
      <t>D</t>
    </r>
    <r>
      <rPr>
        <sz val="11"/>
        <color theme="1"/>
        <rFont val="Calibri"/>
        <family val="2"/>
        <scheme val="minor"/>
      </rPr>
      <t xml:space="preserve"> unterer Wert
sanktio-niert</t>
    </r>
  </si>
  <si>
    <r>
      <rPr>
        <sz val="11"/>
        <color theme="1"/>
        <rFont val="Symbol"/>
        <family val="1"/>
        <charset val="2"/>
      </rPr>
      <t>D</t>
    </r>
    <r>
      <rPr>
        <sz val="11"/>
        <color theme="1"/>
        <rFont val="Calibri"/>
        <family val="2"/>
        <scheme val="minor"/>
      </rPr>
      <t xml:space="preserve"> in % nach
oben oder unten</t>
    </r>
  </si>
  <si>
    <t>Punkte Abzug
gewichtet</t>
  </si>
  <si>
    <t>Sum Spalte AH</t>
  </si>
  <si>
    <t>Anteil an
JRF gesamt</t>
  </si>
  <si>
    <t>Alle  Nullwerte und alle Negativwerte erhalten automatisch die Schriftfarbe weiß, da sie für die  Berechnung der Punktabzüge keine Relevanz haben.</t>
  </si>
  <si>
    <r>
      <rPr>
        <sz val="11"/>
        <color theme="1"/>
        <rFont val="Symbol"/>
        <family val="1"/>
        <charset val="2"/>
      </rPr>
      <t>D</t>
    </r>
    <r>
      <rPr>
        <sz val="11"/>
        <color theme="1"/>
        <rFont val="Calibri"/>
        <family val="2"/>
        <scheme val="minor"/>
      </rPr>
      <t xml:space="preserve"> unterer Wert
sanktioniert</t>
    </r>
  </si>
  <si>
    <t>Auswertungsbereich Innenglas (SpalteX:AF)</t>
  </si>
  <si>
    <t>Losübersichten 1-4/Bereich Punktvergabe: Korrektur der Formel zur Berechnung der Punktabzüge Spalte AA</t>
  </si>
  <si>
    <t>Makro alles ausblenden: Glaslos ausblenden von Objekten: Bezug auf Spalte 14 (N)</t>
  </si>
  <si>
    <t>R14</t>
  </si>
  <si>
    <t>R13</t>
  </si>
  <si>
    <t>Umstellung bei der Glasreinigung auf Korridore mit Auswertung Punktvergabe (Losübersicht_5_Glas)</t>
  </si>
  <si>
    <t>Tabelle Reinigungstage: Zeile Tage p.a. per Formel automatisiert</t>
  </si>
  <si>
    <t>Anpassungen des Tariflohnes in Prozent</t>
  </si>
  <si>
    <t>Text der Vorbemerkungen um Fortfall von Glasreinigung oder Grundreinigung ergänzt</t>
  </si>
  <si>
    <t>1. Jahr</t>
  </si>
  <si>
    <t>2. Jahr</t>
  </si>
  <si>
    <t>3. Jahr</t>
  </si>
  <si>
    <t>4. Jahr</t>
  </si>
  <si>
    <t>5. Jahr</t>
  </si>
  <si>
    <t>Text der Vorbemerkungen um Beifügung der grau hintelegten Tabellen als pdf ergänzt</t>
  </si>
  <si>
    <t>SVS-Erhöhung prozentual je Jahr für 5 Jahre in Tabelle Stundensatz eingebracht</t>
  </si>
  <si>
    <t>SVS-Erhöhung prozentual je Jahr für 5 Jahre in Tabelle Stundenverrechngssatz_Glas eingebracht</t>
  </si>
  <si>
    <t>Nachpflege Makro Gruppe_SVS: Aufnahme Glasreinigung, Makro Alles _ausblenden ergänzt um Stundenverrechngssatz_Glas H:L</t>
  </si>
  <si>
    <t>Raumliste Gesamt</t>
  </si>
  <si>
    <t>Raumlisten-Tabellen, Spalte S (Reinigungszeit min/Wo): Formel korrigiert und ergänzend in der Objektübersicht Zeile 53 Raumliste Gesamt und Jahresreinigungstage eingetragen, Alles_ausblenden angepasst</t>
  </si>
  <si>
    <t>Losübersichten 1-4/Bereich Punktvergabe: Formel zur Berechnung der Punktabzüge Spalte AA - maximale Punktzahl ergänzt, Hervorhebung derjenigen Raumgruppen die max oder min Über- o Unterschreiten</t>
  </si>
  <si>
    <t>Tabelle Raumgruppenbezeichnungen: Zeile 291 eingefügt</t>
  </si>
  <si>
    <t>Raumgruppen_Bezeichnungen: Bedingtes Format für Spalte Anzahl Räume: 1-3=rot</t>
  </si>
  <si>
    <t>Glas-m² in diversen Tabellen R gelöscht</t>
  </si>
  <si>
    <t>Tabellen K: Abfangen Div/0 bei den m²-Preisen Glas</t>
  </si>
  <si>
    <t>Tabellen K: RG B1-Müll Formel für Flächenerfassung (Sp D) korrigiert</t>
  </si>
  <si>
    <t>Losübersicht Glas: Schutz der Zellen für LKZ aufgehoben</t>
  </si>
  <si>
    <t>Vorname</t>
  </si>
  <si>
    <t>Nachname</t>
  </si>
  <si>
    <t>Vertretungsberechigte/r:</t>
  </si>
  <si>
    <t>Stempelfelder in allen relevanten Tabellen ersetzt in Hinsicht auf elektronische Abgabe, hierfür Umgestaltung der Tabelle Preise_Abrufleistungen</t>
  </si>
  <si>
    <t>R15</t>
  </si>
  <si>
    <t>ausblenden ausblenden ausblenden ausblenden</t>
  </si>
  <si>
    <t>Losübersicht Glas: Auswertungsbereich Spalte AF und AO: Formel geändert, dass kein Fehlerwert ausgegeben wird</t>
  </si>
  <si>
    <t>Tabellen SVS: Korrektur des Hinweistextes für Tariflohnanpassungen</t>
  </si>
  <si>
    <t>VBA: Auswertungsbereich einblenden: Blattschutz aufheben integriert, ausblenden unbenutzter RG entfernt</t>
  </si>
  <si>
    <t>Alle Tabellen SVS: ergänzt um 1 Zeile mit patitätischem Krankenversicherungsbeitrag. In Folge dessen alle Tabellen K, Spalte I: $D$57 auf $D$58 geändert (51*229 Stellen)</t>
  </si>
  <si>
    <t>Losübersichten: Auswertebereiche: Berechnungsfehler in Spalte AC beseitigt (es fehlte Faktor 100) und in den Zellen 'Punktzahl Güte der Aufwandskalkulation' (S78) Negativwerte unterdrückt</t>
  </si>
  <si>
    <t>Tabellen Raumlisten: Reinigungszeit/Woche: Fomel korrigiert und mit Verknüpfung auf stimmige Reinigungstage/Woche versehen</t>
  </si>
  <si>
    <t>Tabelle Ferientage: Bereich 2018 bereinigt, Bereich 2022 ergänzt</t>
  </si>
  <si>
    <t>Tabelle Reinigungstage: Bereich 2018 bereinigt, Bereich 2022 ergänzt</t>
  </si>
  <si>
    <t>Tabelle Raumgruppen Bezeichnungen: Umgestaltung der RG (z.B. 6 Reinigungstage) automatisiert: Veränderungen über die gelben Bereiche (I248 bis I251 u L248 bis L251) verteilen sich automatisch auf alle relevanten Stellen</t>
  </si>
  <si>
    <t>Tabelle Losübersicht Glas: Auswertebereiche: Berechnungsfehler in Zelle AF2 und AO2 beseitigt (es fehlte Faktor 100) und in den Zellen 'Punktzahl Güte der Aufwandskalkulation' (AD2, AM2) Negativwerte unterdrückt</t>
  </si>
  <si>
    <t>R16</t>
  </si>
  <si>
    <t>Losübersichten: Auswertebereiche: Berechnungen in Spalten AA u AC korrigiert, Spalte M gleich Spalte E gesetzt, Formatiereungen in diesen Bereichen optimiert</t>
  </si>
  <si>
    <t>Tabellen K: Spalte D Formeln SVERWEIS ergänzt um FALSCH</t>
  </si>
  <si>
    <t>Tabelle Losübersicht Glas: Korrektur und Anpassung der Auswertung</t>
  </si>
  <si>
    <t>Losübersichten: Korrektur der Formel Punktzahl Güte der Aufwandskalkulation(S78): Summe statt Teilsumme</t>
  </si>
  <si>
    <t>von der Vorgabe abweichende SVS</t>
  </si>
  <si>
    <t>Losübersichten: N3 bis N54: Überprüfung von in den Tabellen k von der Vorgabe abweichenden SVS</t>
  </si>
  <si>
    <t>Tabelle Losübersicht 2: Spalte M: Raumgruppen N2,5 bis N5: falsche Verlinkung behoben</t>
  </si>
  <si>
    <t>Wert SVS [€]</t>
  </si>
  <si>
    <t>Tabelle Losübersicht Gesamt: Hinweistext auf Nettopreis für E-Vergabe</t>
  </si>
  <si>
    <t>VBA: Tabelle Abrufleistungen: Spalte J ausblenden</t>
  </si>
  <si>
    <t>01</t>
  </si>
  <si>
    <t>02</t>
  </si>
  <si>
    <t>03</t>
  </si>
  <si>
    <t>04</t>
  </si>
  <si>
    <t>05</t>
  </si>
  <si>
    <t>06</t>
  </si>
  <si>
    <t>07</t>
  </si>
  <si>
    <t>08</t>
  </si>
  <si>
    <t>09</t>
  </si>
  <si>
    <t>10</t>
  </si>
  <si>
    <t>11</t>
  </si>
  <si>
    <t>12</t>
  </si>
  <si>
    <t>13</t>
  </si>
  <si>
    <t>14</t>
  </si>
  <si>
    <t>R17</t>
  </si>
  <si>
    <t>Umstellung der Losnummern auf zwei Ziffern. Betrifft : Kalkulationstabellen, Spalte I, Formeln; Tabellen Losübersichten, Titelzeilen (Zelle A1); Tabelle Objektübersicht, Spalte A; Tabelle Inhaltsverzeichnis Spalte A, Hyperlinks SVS u Losübersicht-Tabellen</t>
  </si>
  <si>
    <t>15</t>
  </si>
  <si>
    <t>Überarbeitung der Funktion 'Alles Ausblenden'</t>
  </si>
  <si>
    <t>Einfügen weiterer Lose per Makro 'Los ergänzen'  (bis 15 Lose)</t>
  </si>
  <si>
    <t>In allen Losübersichten: Entfernung aller Bruttopreise; Berechnung der Grundreinigungspreisanpassung (Preisgleitklausel) nur Tabellen UHR, bedingte Formatierung Spalte A (auch Objektübersicht)</t>
  </si>
  <si>
    <t>Korrektur der Formeln in der Raumliste Gesamt: Jetzt identisch zu den Formeln in den übrigen Raumlisten</t>
  </si>
  <si>
    <t>Preisgleitfaktor</t>
  </si>
  <si>
    <t>Gleitpreisfeld</t>
  </si>
  <si>
    <t>Anpassung der Preisgleitung auch für Grundreinigung. Unabhängig davon, ob in den Objekten der m²-Preis individuell angegeben wurde; Tabellen Ferien-/ Reinigungstage: Jahreszahl ermittelt sich aus Tabelle Reinigungstage B5</t>
  </si>
  <si>
    <t>Funktion Blattschutz: Aktieren des Inhaltsverzeichnisses um ggf. bestehende Gruppierungen aufzuheben, Gruppe Los: Code für Auswahl Losübersicht korrigiert</t>
  </si>
  <si>
    <t>Internationaler Frauentag</t>
  </si>
  <si>
    <t>Weltkindertag</t>
  </si>
  <si>
    <t>Tabellenblatt Reinigungstage: Nachtrag von Feiertagen für Berlin (Internationaler Frauentag) und Thüringen (Weltkindertag), Hinweis auf einmaligen weiteren Feiertag in Berlin (08.05.20, 75.Jahrestag d Befreieung v Nationalsozialismus</t>
  </si>
  <si>
    <t>Tabellenblatt Raumgruppen_Bezeichnungen: Summenbereich Spalte I auf 3:5000 hochgesetzt</t>
  </si>
  <si>
    <t>Tabelle Preise_Abrufleistungen: Verbundene Zellen A2: Blattschutz aufgehoben</t>
  </si>
  <si>
    <t>Kontrollwert 
LKZ u GRG</t>
  </si>
  <si>
    <t>Tabellen K: Kontrollwert für leere LKZ und GRG eingebaut (Spalten M); Tabelle Losübersicht: Formel in N54 losunabhängig gemacht</t>
  </si>
  <si>
    <t>Leere SVS oder GRG</t>
  </si>
  <si>
    <t>Tabellen K: Zelle J250 (Kosten Hubsteiger) mit 0 € vorbelegt; Losübersicht Glas: Hinweis unter LKZ auf einzutragende Hubsteigerkosten</t>
  </si>
  <si>
    <t>Hilfstabelle Reinigungsintervalle</t>
  </si>
  <si>
    <t>Tabellen K: Glasreinigung auf 2xjährlich gesetzt. Raumliste Gesamt K: LKZ-Formel auch für den Rest der Spalte korrigiert, ab Zeile 19, Makro Blattschutz: Nutzung der Filterfunktion eingeschaltet</t>
  </si>
  <si>
    <t>Funktion 'Los ergänzen': Tabellenblatt Losübersicht Gesamt: Einfügen der Summenformel Spalte C Nettopreis alle Lose (neu/ergänzt); Numerierung Spalte H automatisiert</t>
  </si>
  <si>
    <t>Tabelle Losübersicht Glas: Summenformel Zelle AD2 korrigiert: Unterschreitung von 0</t>
  </si>
  <si>
    <t>Tabelle 'Stundensatz_UHR_Los_01': Zelle N7: Wert gelöscht</t>
  </si>
  <si>
    <t>Tabelle Vorbemerkungen: Ergänzung Hinweis zu Hubsteigerkosten</t>
  </si>
  <si>
    <t>Tabelle Losübersicht 01: Korrektur Formel in Zellen A77 und F77</t>
  </si>
  <si>
    <t>Tabellen SVS: Ergänzung für Vorgabe Tariflöhne Ost u West</t>
  </si>
  <si>
    <t>Tabellen Reinigungstage und Ferientage: 2023 ergänzt (2019 fällt damit raus)</t>
  </si>
  <si>
    <t>Tabelle Raumliste Gesamt: Summenformeln aud korrekten Bereich geändert</t>
  </si>
  <si>
    <t>Liegenschaft</t>
  </si>
  <si>
    <t>Organisation</t>
  </si>
  <si>
    <t>Gesellschaft</t>
  </si>
  <si>
    <t>Tabellenblatt Objektübersicht: Spalte K,L und M nachgetragen für Liegenschaft, Organisation und Gesellschaft</t>
  </si>
  <si>
    <t>6 Tage/Wo</t>
  </si>
  <si>
    <t>7 Tage/Wo</t>
  </si>
  <si>
    <t>-J6</t>
  </si>
  <si>
    <t>-7</t>
  </si>
  <si>
    <t>-6</t>
  </si>
  <si>
    <t>jährlich 6x</t>
  </si>
  <si>
    <t>Jahresreini-
gungstage</t>
  </si>
  <si>
    <t>Maximale
Wochenreini-
gungstage</t>
  </si>
  <si>
    <t>Kalkulationsmappe um RG -J6, -6, -7, C1-Hort, F2-Hort und M1-Hort erweitert, Kalkulationstabellen, Losübersichten und Raumlisten sowie Makros angepasst</t>
  </si>
  <si>
    <t>R19</t>
  </si>
  <si>
    <t>Raumlistentabellen: Bereich Summenformeln in der Kopfzeile korrigiert</t>
  </si>
  <si>
    <t>R18?</t>
  </si>
  <si>
    <t>VBA: 'Alles Ausblenden": Code für leere Kalkulationstabellen ausblenden auf neue RG-Anzahl korrigiert</t>
  </si>
  <si>
    <t>Tage/Wo</t>
  </si>
  <si>
    <t>Tabelle Raumgruppenbezeichnungen: Im Hilfsbereich Intervalle/Woche als Bruch eingefügt für weniger als wöchentliche Reinigung</t>
  </si>
  <si>
    <t>R20</t>
  </si>
  <si>
    <t>Tabellen Raumlisten: Berechnungsbezüge umgestellt auf in der Raumliste abgebildete Basiswerte (RG, LKZ, Intervall, Tage/Jahr, SVS) aus den zugehörigen Tabellen Kalkulation. Bezugsfehler in Formel min/Woche korrigiert</t>
  </si>
  <si>
    <t>Makro 'Alles_ausblenden': Spalten V:Z in Raumlisten ausblenden hinzugefügt</t>
  </si>
  <si>
    <t>Raumgruppenbeschreibung</t>
  </si>
  <si>
    <t xml:space="preserve">Tabelle Raumgruppenbezeichnungen: Änderung des Titels in Spalte B </t>
  </si>
  <si>
    <t>Tabelle Raumliste Gesamt: Raumgruppendatenbereich Spalte V bis Z korrigiert/ergänzt um Zeilen bis RG O1-7</t>
  </si>
  <si>
    <t>Tabellen R: Formel in Spalte N um Wennfehler ergänzt, damit bei RG-Vergabe bei 'keine Reinigung' kein #NV auftritt</t>
  </si>
  <si>
    <t>R21</t>
  </si>
  <si>
    <t xml:space="preserve">Umstellung der Arbeitsmappe auf Vereinzelung der Objekte der 'Raumliste Gesamt' per Makro. Tabellen R: Summenformeln bis Zeile 5000, keine Rahmen mehr für Spalten A bis V, Eintrag Bezug RG, LKZ etc auf Tabellen K </t>
  </si>
  <si>
    <t xml:space="preserve">Tabellen R1 bis R50: Korrektur der Summenformeln in Zeile 1;   Tabelle Reinigungstage: Berechnung der Jahresarbeitstage: bislang wurden 54 Wochenendtage gerechnet - umgestellt auf tatsächliche Anzahl </t>
  </si>
  <si>
    <t>Korrekte Funktion Objekte vereinzeln einkopiert</t>
  </si>
  <si>
    <t>Tabelle Raumgruppen_Bezeichnungen: Korrektur der Summenformel Spalte E (5000 statt 253), Einfäbung B1-Müll</t>
  </si>
  <si>
    <t>Tabelle Losübersicht 1, LKZ unterer Wert: Formel abrunden auf 5 oder 0 eingebaut</t>
  </si>
  <si>
    <t>Tabelle Raumliste Gesamt: zellen V4:Z4: Formeln nachgetragen</t>
  </si>
  <si>
    <t>RG ID</t>
  </si>
  <si>
    <t>Tabelle Raumgruppen_Bezeichnungen: Spalte A als RG ID ergänzt (jetzt kann nach Spalte B sortiert werden, wenn die Raumgruppenzuordnungen als SVERWEIS eingetragen werden, ohne dass die Bezüge in den Raumlisten unstimmig werden)</t>
  </si>
  <si>
    <t>Tabelle Stundensatz_UHR_Los_01: Zellen E4 und E5 Schutz entfernt, E5 bedingte Formatierung hinterlegt.</t>
  </si>
  <si>
    <t>Tabelle Losübersicht_2_Glas: Korrektur des Bezuges Spalte B; Tabelle Inhaltsverzeichnis: Korrektur Hyperlink Stundenverrechnungssatz_Glas</t>
  </si>
  <si>
    <t>Eingabefelder aller Tabellen: Gelb auf Pastell umgestellt</t>
  </si>
  <si>
    <t>R22</t>
  </si>
  <si>
    <t>JRF 
(zur Info aus Losübersicht)</t>
  </si>
  <si>
    <t>RG verwendet
Ja/Nein (1/0)</t>
  </si>
  <si>
    <t>Tabelle Raumgruppen_Bezeichnungen: Spalte N: Vorgaben LKZ für Losübersicht eingetragen; Spalte O: Werte JRF zu den RGn aus der Losübersicht per Sverweis</t>
  </si>
  <si>
    <t>Tabelle Losübersicht_01_UHR: Spalte K: Werte LKZ aus der Tabelle Raumgruppen_Bezeichnungen per Sverweis; Spalte I: Werte zur Steuerung der Sichtbarkeit der RGn aus der Tabelle Raumgruppen_Bezeichnungen per Sverweis</t>
  </si>
  <si>
    <t>Makro alles ausblenden: ungenutzte Raumgruppen_Bezeichnungen: Spalte L (12) ---&gt; 13 korrigiert</t>
  </si>
  <si>
    <t>Änderung verworfen: Punktzahl Güte der Aufwandskalkulation (Zelle AD2):Formel auf prozentualen Abzug entsprechend der Punktezahl Abzug der Spalten AF und AO umgestellt</t>
  </si>
  <si>
    <t>Tabellen Stundenverrechnungssatz: SVS (Zelle D58) auf 2 Nachkomma-Stellen gerundet</t>
  </si>
  <si>
    <t>Formel für Hinweis auf Werte aus Tabellen Sonderleistung. Als Text in entsprechende Tabelle einkopieren (z.B. B27). Tabellenname endet immer auf …Los 01 oder Los 02 usw.</t>
  </si>
  <si>
    <t xml:space="preserve">Dann Textfeld einfügen unter Gesamtpreis der jeweiligen Tabelle und in der Editierzeile '= B27 eingeben. Das Textfeld nimmt dann den Wert der Formel an und </t>
  </si>
  <si>
    <t>Formel:</t>
  </si>
  <si>
    <t>kann formatiert und verschoben werden. Es muss dann noch der Zellbezug auf die Gesamtsumme des Blattes Sonderleistungen hergestellt werden.</t>
  </si>
  <si>
    <t>Ergänzung Makro für Ein-/Ausblenden Spalte N in der Tabelle Raumgruppen_Bezeichnungen. Formel für Sonderleistungen in Tabelle Preise_Abrufleistungen eingetragen und Kurzbeschreibung hinzugefügt</t>
  </si>
  <si>
    <t>Makro 'alles Ausblenden' im Bereich Tabelle_Raumgruppenbezeichnungen: ungenutzte RG, auf Spalte 13 korrigiert und Spalte A ausblenden ergänzt</t>
  </si>
  <si>
    <t>Wochentage p.a. (Mo-Fr)</t>
  </si>
  <si>
    <t>Darstellung von Ferientagen zur Berechnung jährlicher Ferientage</t>
  </si>
  <si>
    <t>Diverse farbliche Formatierungen vereinheitlicht, Texte Verwendung Kalkulationsmappe geringfügig überarbeitet, Tabelle Reinigungstage bei Wochentagen p.a.: (Mo-Fr) ergänzt</t>
  </si>
  <si>
    <t>Tabellen SVS: Zeile 68 formtiert</t>
  </si>
  <si>
    <t>Tabelle Raumgruppen_Bezeichnungen, Spalte O, Zeile 3 bis 294: Formel geändert und Makro für Erfassung weiterer Lose hinzugefügt (Es werden von bis zu 15 Losen die JRF aufaddiert)</t>
  </si>
  <si>
    <t>Vorgabe LKZ
oberer Wert</t>
  </si>
  <si>
    <t>Fußnote Rheinland-Pfalz:</t>
  </si>
  <si>
    <t>Angaben  rot hinterlegt sind geschätzt</t>
  </si>
  <si>
    <t>Kalender 2020 entfernt, Feiertage und Ferientermine 2024 nachgetragen</t>
  </si>
  <si>
    <t>Tabelle Objektübersicht: Formel in Spalte K mit wennfehler versehen; Spalten L, M und N mit abgeleiteten Werten aus Inhaltsverzeichnis A1 und Objektübersicht Zeilen B versehen</t>
  </si>
  <si>
    <t>Tabellen R: Summenformel zellen R1 und S1 ergänzt um "ohne Grundreinig"</t>
  </si>
  <si>
    <t>Tabellen K, Zelle C295: Summenformel um -C49 ergänzt für Abzug RG-Müll</t>
  </si>
  <si>
    <t>R23</t>
  </si>
  <si>
    <t>Ergänzung Makro zum Import von aufbereiteten Kunden-Raumlisten</t>
  </si>
  <si>
    <t>Tabelle Gesamtraumliste, Spalte Intervall: Formel nachgetragen</t>
  </si>
  <si>
    <t>Tabelle Raumgruppen: Anpassung der LKZ-Obergrenze um ca 10 nach unten</t>
  </si>
  <si>
    <t>Tabelle Inhaltsverzeichnis: Zelle A1 bedingte Formatierung für Ergänzung "Ausschreibung " durch Kurzname AG</t>
  </si>
  <si>
    <t>Zusatzbeitrag in der Krankenversicherung</t>
  </si>
  <si>
    <t>Tabellen SVS: Zusatzbeitrag in der Krankenversicherung (vorher: Paritätischer Krankenversicherungsbeitrag)</t>
  </si>
  <si>
    <t>Makro Raumliste_Gesamt vereinzeln: Datenüberprüfung für alle Raumlisten im benutzten Bereich für Spalte H (Status) auf Grundreinigung oder ohne Grundreinig oder keine Reinigung</t>
  </si>
  <si>
    <t>Tabellen SVS: Bei prozentualen Tariflohnerhöhungen Hinweis auf Eintrag des alten SVS vor(!) Prozenteintrag</t>
  </si>
  <si>
    <t>Makro Objekte vereinzeln: Datei speichern und danach unter neuer Version abspeichern, dann In Tabelle Raumgruppen Bezeichnungen die RG und zugehörige Daten kopieren und durch WERTE einfügen ersetzen anschließend Objekte vereinzeln</t>
  </si>
  <si>
    <t>Tabelle Losübersicht Gesamt: Einträge Los 2 bis 5 gelöscht; Tabelle Verwendung Kalkulationsmappe: geringfügige Textänderungen</t>
  </si>
  <si>
    <t>diverse Formatierungen angepasst</t>
  </si>
  <si>
    <t>Gruppieren SVS und Losübersichten funktioniert jetzt auch dann, wenn Tabellen ausgeblendet sind</t>
  </si>
  <si>
    <t>Tabbelle Losübersicht Glas und Tabelle Vorbemerkungen: Hinweis auf Zelle J250 ersetzt durch J313</t>
  </si>
  <si>
    <t>Makro Alles Ausblenden: Tabelle SVS ausblenden bis Spalte Q statt nur bis N</t>
  </si>
  <si>
    <t>Tabelle Losübersicht UHR, Spalte B: festen Bezug für "dateiname";A1) hergestellt; "dateiname";$A$1)</t>
  </si>
  <si>
    <t>Tabellen SVS: Zelle E4 (Tariflohn) Datenüberprüfung umgestellt auf 0 bis 50 (vorher &gt;=0)</t>
  </si>
  <si>
    <t>Tabelle Losübersicht Glas, Zelle J57: Gesamtpreis p.a. netto---&gt;Preis p.a. Gesamt; Zelle K56: netto</t>
  </si>
  <si>
    <t>Tabelle Raumlist Gesamt: Formeln in Spalten M bis S überarbeitet (bei keine Reinigung und RG Müll wurden Werte errechnet)</t>
  </si>
  <si>
    <t>Makro Gesamtraumliste vereinzeln: Blanks in der Liste der Datenüberprüfung beseitigt (keine Reinigung, ohne Grundreinig)</t>
  </si>
  <si>
    <t xml:space="preserve">Tabelle Losübersicht Glas: unteren LKZ gerundet </t>
  </si>
  <si>
    <t>Tabelle Losübersicht Gesamt: Formatierung D2/D3 optimiert</t>
  </si>
  <si>
    <t>Tabelle Vorbemerkungen Zeile 12: Textanpassung</t>
  </si>
  <si>
    <t>Tabelle Stundenverrechnungssatz_Glas: Rahmen für Bereich Tariflohnerhöhung verschoben in nicht ausgeblendeten Bereich</t>
  </si>
  <si>
    <t>Tabelle Ferientage: 2023 Baden-Württemberg aktualisiert</t>
  </si>
  <si>
    <t>VBA-Makro vereinzeln: Datenüberprüfung Spalte H: Semikolon nach ";keine Reinigung" ergänzt:   Formula1:="Grundreinigung;ohne Grundreinig;keine Reinigung;"</t>
  </si>
  <si>
    <t>Tariflohn</t>
  </si>
  <si>
    <r>
      <t xml:space="preserve">      </t>
    </r>
    <r>
      <rPr>
        <sz val="14"/>
        <rFont val="Arial"/>
        <family val="2"/>
      </rPr>
      <t>*</t>
    </r>
  </si>
  <si>
    <r>
      <t xml:space="preserve">Gruppen- und Speiseräume von Schulkindergärten bzw. –horten, Vorschulen </t>
    </r>
    <r>
      <rPr>
        <b/>
        <sz val="9"/>
        <rFont val="Arial"/>
        <family val="2"/>
      </rPr>
      <t>(nur Müllentnahme)</t>
    </r>
  </si>
  <si>
    <r>
      <t>Verwaltungs- und Büroräume, Lehrerzimmer, Besprechungs- und Konferenzräume</t>
    </r>
    <r>
      <rPr>
        <b/>
        <sz val="9"/>
        <rFont val="Arial"/>
        <family val="2"/>
      </rPr>
      <t xml:space="preserve"> (nur Müllentnahme)</t>
    </r>
  </si>
  <si>
    <r>
      <t xml:space="preserve">Lehrmittelräume, Funktionsräume, Unterrichtsvorbereitungsräume, Lehrerbibliotheken </t>
    </r>
    <r>
      <rPr>
        <b/>
        <sz val="9"/>
        <rFont val="Arial"/>
        <family val="2"/>
      </rPr>
      <t>(nur Müllentnahme)</t>
    </r>
  </si>
  <si>
    <r>
      <t xml:space="preserve">Kopierräume, Bürotechnik-, Papiertechnikräume </t>
    </r>
    <r>
      <rPr>
        <b/>
        <sz val="9"/>
        <rFont val="Arial"/>
        <family val="2"/>
      </rPr>
      <t>(nur Müllentnahme)</t>
    </r>
  </si>
  <si>
    <r>
      <t xml:space="preserve">Verkehrsflächen; Flure, Foyer, Garderoben </t>
    </r>
    <r>
      <rPr>
        <b/>
        <sz val="9"/>
        <rFont val="Arial"/>
        <family val="2"/>
      </rPr>
      <t>(nur Müllentnahme)</t>
    </r>
  </si>
  <si>
    <r>
      <t xml:space="preserve">Verkehrsflächen; Eingangsbereiche </t>
    </r>
    <r>
      <rPr>
        <b/>
        <sz val="9"/>
        <rFont val="Arial"/>
        <family val="2"/>
      </rPr>
      <t>(nur Müllentnahme)</t>
    </r>
  </si>
  <si>
    <r>
      <t xml:space="preserve">Verkehrsflächen; Treppenhäuser, Aufzüge </t>
    </r>
    <r>
      <rPr>
        <b/>
        <sz val="9"/>
        <rFont val="Arial"/>
        <family val="2"/>
      </rPr>
      <t>(nur Müllentnahme)</t>
    </r>
  </si>
  <si>
    <r>
      <t xml:space="preserve">Schüleraufenthaltsräume, [kleine] Pausenhallen [ohne Verzehr], Schülerbibliotheken </t>
    </r>
    <r>
      <rPr>
        <b/>
        <sz val="9"/>
        <rFont val="Arial"/>
        <family val="2"/>
      </rPr>
      <t>(nur Müllentnahme)</t>
    </r>
  </si>
  <si>
    <r>
      <t xml:space="preserve">Sanitärräume; Toiletten, Waschräume und Duschen </t>
    </r>
    <r>
      <rPr>
        <b/>
        <sz val="9"/>
        <rFont val="Arial"/>
        <family val="2"/>
      </rPr>
      <t>(nur Müllentnahme)</t>
    </r>
  </si>
  <si>
    <r>
      <t xml:space="preserve">Sanitärräume; Umkleideräume </t>
    </r>
    <r>
      <rPr>
        <b/>
        <sz val="9"/>
        <rFont val="Arial"/>
        <family val="2"/>
      </rPr>
      <t>(nur Müllentnahme)</t>
    </r>
  </si>
  <si>
    <r>
      <t xml:space="preserve">Aulen, inklusive Bühnen- und Garderobenbereiche </t>
    </r>
    <r>
      <rPr>
        <b/>
        <sz val="9"/>
        <rFont val="Arial"/>
        <family val="2"/>
      </rPr>
      <t>(nur Müllentnahme)</t>
    </r>
  </si>
  <si>
    <r>
      <t xml:space="preserve">Sozialräume; Speisesaal, Kantine, Cafeteria, einschließlich Flure in diesem Bereich, Teeküchen, Arzt- / Sanitätsräume </t>
    </r>
    <r>
      <rPr>
        <b/>
        <sz val="9"/>
        <rFont val="Arial"/>
        <family val="2"/>
      </rPr>
      <t>(nur Müllentnahme)</t>
    </r>
  </si>
  <si>
    <t>Gebäudeübersicht</t>
  </si>
  <si>
    <t>Abschnitt</t>
  </si>
  <si>
    <t>Bodenbelag</t>
  </si>
  <si>
    <t>RG 
nur Müll</t>
  </si>
  <si>
    <t>Fläche 
[m²]</t>
  </si>
  <si>
    <t>außen 
[m²]</t>
  </si>
  <si>
    <t>innen 
[m²]</t>
  </si>
  <si>
    <t>[m²/h]</t>
  </si>
  <si>
    <t>[€/h]</t>
  </si>
  <si>
    <t>[€]</t>
  </si>
  <si>
    <t>Summen [m²]:</t>
  </si>
  <si>
    <t>Fläche  
[m²]</t>
  </si>
  <si>
    <t>SVS             [€]</t>
  </si>
  <si>
    <t>Kosten netto [€/Jahr]</t>
  </si>
  <si>
    <t>Summen [€] | [h]:</t>
  </si>
  <si>
    <t>Hilfsspalte
Loszugehörigkeit</t>
  </si>
  <si>
    <t>Gebäudeliste
Angepasster Name</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</si>
  <si>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</si>
  <si>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</si>
  <si>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</si>
  <si>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</si>
  <si>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</si>
  <si>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</si>
  <si>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</si>
  <si>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</si>
  <si>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</si>
  <si>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</si>
  <si>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</si>
  <si>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</si>
  <si>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</si>
  <si>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</si>
  <si>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</si>
  <si>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</si>
  <si>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</si>
  <si>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</si>
  <si>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</si>
  <si>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</si>
  <si>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</si>
  <si>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</si>
  <si>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</si>
  <si>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</si>
  <si>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</si>
  <si>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</si>
  <si>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</si>
  <si>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</si>
  <si>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</si>
  <si>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</si>
  <si>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</si>
  <si>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</si>
  <si>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</si>
  <si>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</si>
  <si>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</si>
  <si>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Vorgabe
Standardname</t>
  </si>
  <si>
    <t>Original Gebäudebezeichnung aus der Raumliste</t>
  </si>
  <si>
    <t>Gebäudeliste
Name</t>
  </si>
  <si>
    <t>Nur Grundreinigungsfläche [m²]:</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</si>
  <si>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</si>
  <si>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</si>
  <si>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</si>
  <si>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</si>
  <si>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</si>
  <si>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</si>
  <si>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</si>
  <si>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</si>
  <si>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</si>
  <si>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</si>
  <si>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</si>
  <si>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</si>
  <si>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</si>
  <si>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</si>
  <si>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</si>
  <si>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</si>
  <si>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</si>
  <si>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</si>
  <si>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</si>
  <si>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</si>
  <si>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</si>
  <si>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</si>
  <si>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</si>
  <si>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</si>
  <si>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</si>
  <si>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wenn Null
 kein Glas</t>
  </si>
  <si>
    <t>Loszuge-
hörigkeit</t>
  </si>
  <si>
    <t>Gebäude-
name</t>
  </si>
  <si>
    <t>R30</t>
  </si>
  <si>
    <t>Tariflöhne in Folgejahren [€/Stunde]</t>
  </si>
  <si>
    <t>F3-2</t>
  </si>
  <si>
    <t>F1-2</t>
  </si>
  <si>
    <t>B1-2</t>
  </si>
  <si>
    <t>C1-W</t>
  </si>
  <si>
    <t>J1-5</t>
  </si>
  <si>
    <t>C1-2</t>
  </si>
  <si>
    <t>H1-5</t>
  </si>
  <si>
    <t>E1-2</t>
  </si>
  <si>
    <t>F3-3</t>
  </si>
  <si>
    <t>F1-J</t>
  </si>
  <si>
    <t>K1-W</t>
  </si>
  <si>
    <t>F2-5</t>
  </si>
  <si>
    <t>F1-5</t>
  </si>
  <si>
    <t>H2-5</t>
  </si>
  <si>
    <t>D1-2</t>
  </si>
  <si>
    <t>L-2</t>
  </si>
  <si>
    <t>H1-W</t>
  </si>
  <si>
    <t>L-5</t>
  </si>
  <si>
    <t>F1-3</t>
  </si>
  <si>
    <t>L-W</t>
  </si>
  <si>
    <t>J1-2</t>
  </si>
  <si>
    <t>J1-W</t>
  </si>
  <si>
    <t>F3-W</t>
  </si>
  <si>
    <t>F1-W</t>
  </si>
  <si>
    <t>B1-3</t>
  </si>
  <si>
    <t>F3-5</t>
  </si>
  <si>
    <t>C1-5</t>
  </si>
  <si>
    <t>D1-W</t>
  </si>
  <si>
    <t>C1-3</t>
  </si>
  <si>
    <t>F2-2</t>
  </si>
  <si>
    <t>G1-2</t>
  </si>
  <si>
    <t>L-M</t>
  </si>
  <si>
    <t>L-3</t>
  </si>
  <si>
    <t>O1-3</t>
  </si>
  <si>
    <t>O1-J</t>
  </si>
  <si>
    <t>B1-5</t>
  </si>
  <si>
    <t>O1-2</t>
  </si>
  <si>
    <t>D1-3</t>
  </si>
  <si>
    <t>O1-M</t>
  </si>
  <si>
    <t>D1-5</t>
  </si>
  <si>
    <t>H2-2</t>
  </si>
  <si>
    <t>B1-W</t>
  </si>
  <si>
    <t>H1-2</t>
  </si>
  <si>
    <t>O1-W</t>
  </si>
  <si>
    <t>A1-J</t>
  </si>
  <si>
    <t>A1-J2</t>
  </si>
  <si>
    <t>A1-Q</t>
  </si>
  <si>
    <t>A1-J6</t>
  </si>
  <si>
    <t>A1-M</t>
  </si>
  <si>
    <t>A1-14</t>
  </si>
  <si>
    <t>A1-W</t>
  </si>
  <si>
    <t>A1-2</t>
  </si>
  <si>
    <t>A1-2,5</t>
  </si>
  <si>
    <t>A1-3</t>
  </si>
  <si>
    <t>A1-4</t>
  </si>
  <si>
    <t>A1-5</t>
  </si>
  <si>
    <t>A1-6</t>
  </si>
  <si>
    <t>A1-7</t>
  </si>
  <si>
    <t>A1-Müll</t>
  </si>
  <si>
    <t>A1-Hort</t>
  </si>
  <si>
    <t>A2-J</t>
  </si>
  <si>
    <t>A2-J2</t>
  </si>
  <si>
    <t>A2-Q</t>
  </si>
  <si>
    <t>A2-J6</t>
  </si>
  <si>
    <t>A2-M</t>
  </si>
  <si>
    <t>A2-14</t>
  </si>
  <si>
    <t>A2-W</t>
  </si>
  <si>
    <t>A2-2</t>
  </si>
  <si>
    <t>A2-2,5</t>
  </si>
  <si>
    <t>A2-3</t>
  </si>
  <si>
    <t>A2-4</t>
  </si>
  <si>
    <t>A2-5</t>
  </si>
  <si>
    <t>A2-6</t>
  </si>
  <si>
    <t>A2-7</t>
  </si>
  <si>
    <t>A2-Müll</t>
  </si>
  <si>
    <t>A2-Hort</t>
  </si>
  <si>
    <t>B1-J</t>
  </si>
  <si>
    <t>B1-J2</t>
  </si>
  <si>
    <t>B1-Q</t>
  </si>
  <si>
    <t>B1-J6</t>
  </si>
  <si>
    <t>B1-M</t>
  </si>
  <si>
    <t>B1-14</t>
  </si>
  <si>
    <t>B1-2,5</t>
  </si>
  <si>
    <t>B1-4</t>
  </si>
  <si>
    <t>B1-6</t>
  </si>
  <si>
    <t>B1-7</t>
  </si>
  <si>
    <t>B1-Müll</t>
  </si>
  <si>
    <t>C1-J</t>
  </si>
  <si>
    <t>C1-J2</t>
  </si>
  <si>
    <t>C1-Q</t>
  </si>
  <si>
    <t>C1-J6</t>
  </si>
  <si>
    <t>C1-M</t>
  </si>
  <si>
    <t>C1-14</t>
  </si>
  <si>
    <t>C1-2,5</t>
  </si>
  <si>
    <t>C1-4</t>
  </si>
  <si>
    <t>C1-6</t>
  </si>
  <si>
    <t>C1-7</t>
  </si>
  <si>
    <t>C1-Müll</t>
  </si>
  <si>
    <t>C1-Hort</t>
  </si>
  <si>
    <t>D1-J</t>
  </si>
  <si>
    <t>D1-J2</t>
  </si>
  <si>
    <t>D1-Q</t>
  </si>
  <si>
    <t>D1-J6</t>
  </si>
  <si>
    <t>D1-M</t>
  </si>
  <si>
    <t>D1-14</t>
  </si>
  <si>
    <t>D1-2,5</t>
  </si>
  <si>
    <t>D1-4</t>
  </si>
  <si>
    <t>D1-6</t>
  </si>
  <si>
    <t>D1-7</t>
  </si>
  <si>
    <t>D1-Müll</t>
  </si>
  <si>
    <t>E1-J</t>
  </si>
  <si>
    <t>E1-J2</t>
  </si>
  <si>
    <t>E1-Q</t>
  </si>
  <si>
    <t>E1-J6</t>
  </si>
  <si>
    <t>E1-M</t>
  </si>
  <si>
    <t>E1-14</t>
  </si>
  <si>
    <t>E1-W</t>
  </si>
  <si>
    <t>E1-2,5</t>
  </si>
  <si>
    <t>E1-3</t>
  </si>
  <si>
    <t>E1-4</t>
  </si>
  <si>
    <t>E1-5</t>
  </si>
  <si>
    <t>E1-6</t>
  </si>
  <si>
    <t>E1-7</t>
  </si>
  <si>
    <t>E1-Müll</t>
  </si>
  <si>
    <t>F1-J2</t>
  </si>
  <si>
    <t>F1-Q</t>
  </si>
  <si>
    <t>F1-J6</t>
  </si>
  <si>
    <t>F1-M</t>
  </si>
  <si>
    <t>F1-14</t>
  </si>
  <si>
    <t>F1-2,5</t>
  </si>
  <si>
    <t>F1-4</t>
  </si>
  <si>
    <t>F1-6</t>
  </si>
  <si>
    <t>F1-7</t>
  </si>
  <si>
    <t>F1-Müll</t>
  </si>
  <si>
    <t>F1-Hort</t>
  </si>
  <si>
    <t>F2-J</t>
  </si>
  <si>
    <t>F2-J2</t>
  </si>
  <si>
    <t>F2-Q</t>
  </si>
  <si>
    <t>F2-J6</t>
  </si>
  <si>
    <t>F2-M</t>
  </si>
  <si>
    <t>F2-14</t>
  </si>
  <si>
    <t>F2-W</t>
  </si>
  <si>
    <t>F2-2,5</t>
  </si>
  <si>
    <t>F2-3</t>
  </si>
  <si>
    <t>F2-4</t>
  </si>
  <si>
    <t>F2-6</t>
  </si>
  <si>
    <t>F2-7</t>
  </si>
  <si>
    <t>F2-Müll</t>
  </si>
  <si>
    <t>F2-Hort</t>
  </si>
  <si>
    <t>F3-J</t>
  </si>
  <si>
    <t>F3-J2</t>
  </si>
  <si>
    <t>F3-Q</t>
  </si>
  <si>
    <t>F3-J6</t>
  </si>
  <si>
    <t>F3-M</t>
  </si>
  <si>
    <t>F3-14</t>
  </si>
  <si>
    <t>F3-2,5</t>
  </si>
  <si>
    <t>F3-4</t>
  </si>
  <si>
    <t>F3-6</t>
  </si>
  <si>
    <t>F3-7</t>
  </si>
  <si>
    <t>F3-Müll</t>
  </si>
  <si>
    <t>F3-Hort</t>
  </si>
  <si>
    <t>G1-J</t>
  </si>
  <si>
    <t>G1-J2</t>
  </si>
  <si>
    <t>G1-Q</t>
  </si>
  <si>
    <t>G1-J6</t>
  </si>
  <si>
    <t>G1-M</t>
  </si>
  <si>
    <t>G1-14</t>
  </si>
  <si>
    <t>G1-W</t>
  </si>
  <si>
    <t>G1-2,5</t>
  </si>
  <si>
    <t>G1-3</t>
  </si>
  <si>
    <t>G1-4</t>
  </si>
  <si>
    <t>G1-5</t>
  </si>
  <si>
    <t>G1-6</t>
  </si>
  <si>
    <t>G1-7</t>
  </si>
  <si>
    <t>G1-Müll</t>
  </si>
  <si>
    <t>H1-J</t>
  </si>
  <si>
    <t>H1-J2</t>
  </si>
  <si>
    <t>H1-Q</t>
  </si>
  <si>
    <t>H1-J6</t>
  </si>
  <si>
    <t>H1-M</t>
  </si>
  <si>
    <t>H1-14</t>
  </si>
  <si>
    <t>H1-2,5</t>
  </si>
  <si>
    <t>H1-3</t>
  </si>
  <si>
    <t>H1-4</t>
  </si>
  <si>
    <t>H1-6</t>
  </si>
  <si>
    <t>H1-7</t>
  </si>
  <si>
    <t>H1-Müll</t>
  </si>
  <si>
    <t>H1-Hort</t>
  </si>
  <si>
    <t>H2-J</t>
  </si>
  <si>
    <t>H2-J2</t>
  </si>
  <si>
    <t>H2-Q</t>
  </si>
  <si>
    <t>H2-J6</t>
  </si>
  <si>
    <t>H2-M</t>
  </si>
  <si>
    <t>H2-14</t>
  </si>
  <si>
    <t>H2-W</t>
  </si>
  <si>
    <t>H2-2,5</t>
  </si>
  <si>
    <t>H2-3</t>
  </si>
  <si>
    <t>H2-4</t>
  </si>
  <si>
    <t>H2-6</t>
  </si>
  <si>
    <t>H2-7</t>
  </si>
  <si>
    <t>H2-Müll</t>
  </si>
  <si>
    <t>I1-J</t>
  </si>
  <si>
    <t>I1-J2</t>
  </si>
  <si>
    <t>I1-Q</t>
  </si>
  <si>
    <t>I1-J6</t>
  </si>
  <si>
    <t>I1-M</t>
  </si>
  <si>
    <t>I1-14</t>
  </si>
  <si>
    <t>I1-W</t>
  </si>
  <si>
    <t>I1-2</t>
  </si>
  <si>
    <t>I1-2,5</t>
  </si>
  <si>
    <t>I1-3</t>
  </si>
  <si>
    <t>I1-4</t>
  </si>
  <si>
    <t>I1-5</t>
  </si>
  <si>
    <t>I1-6</t>
  </si>
  <si>
    <t>I1-7</t>
  </si>
  <si>
    <t>I1-Müll</t>
  </si>
  <si>
    <t>J1-J</t>
  </si>
  <si>
    <t>J1-J2</t>
  </si>
  <si>
    <t>J1-Q</t>
  </si>
  <si>
    <t>J1-J6</t>
  </si>
  <si>
    <t>J1-M</t>
  </si>
  <si>
    <t>J1-14</t>
  </si>
  <si>
    <t>J1-2,5</t>
  </si>
  <si>
    <t>J1-3</t>
  </si>
  <si>
    <t>J1-4</t>
  </si>
  <si>
    <t>J1-6</t>
  </si>
  <si>
    <t>J1-7</t>
  </si>
  <si>
    <t>J1-Müll</t>
  </si>
  <si>
    <t>J1-Hort</t>
  </si>
  <si>
    <t>K1-J</t>
  </si>
  <si>
    <t>K1-J2</t>
  </si>
  <si>
    <t>K1-Q</t>
  </si>
  <si>
    <t>K1-J6</t>
  </si>
  <si>
    <t>K1-M</t>
  </si>
  <si>
    <t>K1-14</t>
  </si>
  <si>
    <t>K1-2</t>
  </si>
  <si>
    <t>K1-2,5</t>
  </si>
  <si>
    <t>K1-3</t>
  </si>
  <si>
    <t>K1-4</t>
  </si>
  <si>
    <t>K1-5</t>
  </si>
  <si>
    <t>K1-6</t>
  </si>
  <si>
    <t>K1-7</t>
  </si>
  <si>
    <t>K2-J</t>
  </si>
  <si>
    <t>K2-J2</t>
  </si>
  <si>
    <t>K2-Q</t>
  </si>
  <si>
    <t>K2-J6</t>
  </si>
  <si>
    <t>K2-M</t>
  </si>
  <si>
    <t>K2-14</t>
  </si>
  <si>
    <t>K2-W</t>
  </si>
  <si>
    <t>K2-2</t>
  </si>
  <si>
    <t>K2-2,5</t>
  </si>
  <si>
    <t>K2-3</t>
  </si>
  <si>
    <t>K2-4</t>
  </si>
  <si>
    <t>K2-5</t>
  </si>
  <si>
    <t>K2-6</t>
  </si>
  <si>
    <t>K2-7</t>
  </si>
  <si>
    <t>L-J</t>
  </si>
  <si>
    <t>L-J2</t>
  </si>
  <si>
    <t>L-Q</t>
  </si>
  <si>
    <t>L-J6</t>
  </si>
  <si>
    <t>L-14</t>
  </si>
  <si>
    <t>L-2,5</t>
  </si>
  <si>
    <t>L-4</t>
  </si>
  <si>
    <t>L-6</t>
  </si>
  <si>
    <t>L-7</t>
  </si>
  <si>
    <t>M1-J</t>
  </si>
  <si>
    <t>M1-J2</t>
  </si>
  <si>
    <t>M1-Q</t>
  </si>
  <si>
    <t>M1-J6</t>
  </si>
  <si>
    <t>M1-M</t>
  </si>
  <si>
    <t>M1-14</t>
  </si>
  <si>
    <t>M1-W</t>
  </si>
  <si>
    <t>M1-2</t>
  </si>
  <si>
    <t>M1-2,5</t>
  </si>
  <si>
    <t>M1-3</t>
  </si>
  <si>
    <t>M1-4</t>
  </si>
  <si>
    <t>M1-5</t>
  </si>
  <si>
    <t>M1-6</t>
  </si>
  <si>
    <t>M1-7</t>
  </si>
  <si>
    <t>M1-Hort</t>
  </si>
  <si>
    <t>N1-J</t>
  </si>
  <si>
    <t>N1-J2</t>
  </si>
  <si>
    <t>N1-Q</t>
  </si>
  <si>
    <t>N1-J6</t>
  </si>
  <si>
    <t>N1-M</t>
  </si>
  <si>
    <t>N1-14</t>
  </si>
  <si>
    <t>N1-W</t>
  </si>
  <si>
    <t>N1-2</t>
  </si>
  <si>
    <t>N1-2,5</t>
  </si>
  <si>
    <t>N1-3</t>
  </si>
  <si>
    <t>N1-4</t>
  </si>
  <si>
    <t>N1-5</t>
  </si>
  <si>
    <t>N1-6</t>
  </si>
  <si>
    <t>N1-7</t>
  </si>
  <si>
    <t>O1-J2</t>
  </si>
  <si>
    <t>O1-Q</t>
  </si>
  <si>
    <t>O1-J6</t>
  </si>
  <si>
    <t>O1-14</t>
  </si>
  <si>
    <t>O1-2,5</t>
  </si>
  <si>
    <t>O1-4</t>
  </si>
  <si>
    <t>O1-5</t>
  </si>
  <si>
    <t>O1-6</t>
  </si>
  <si>
    <t>O1-7</t>
  </si>
  <si>
    <t>Optische Neugestaltung, wesentliche Bereinigung von indirekt-Formel, Erweiterung auf 75 Raumlisten ohne Raumlisten-Vorräte
Kalkulationsunterlagen_Test-final_R32_V00.xlsm wird zu Kalkulationsunterlagen_Mustermappe_R30_V0.xlsm 
(enstanden aus S:\Ausschreibungen\Standardunterlagen_RC\Kalkulationsunterlagen\Arbeitsverzeichnis RHE\Generalüberholung\Test final\Kalkulationsunterlagen_Test-final_R32_V2.xlsm)</t>
  </si>
  <si>
    <t>Sum Spalte AF</t>
  </si>
  <si>
    <t>Sum Spalte AO</t>
  </si>
  <si>
    <t>A8</t>
  </si>
  <si>
    <t>optional: Freiwilliger Zuschlag zum Lohn in Euro [x,xx]</t>
  </si>
  <si>
    <t>R31</t>
  </si>
  <si>
    <t>Sub jR_u_K_Fixieren: Löschung Dim Information, Sub Trennlinien: jetzt auch für Raumliste Gesamt K (Beseitigung der Einschränkung)
Neue Sub xxxFreigabe_Gesamtraumliste: Dient der bequemeren Aufbereitung der Mustermappe für die Freigabe der Gesamtraumliste durch den AG
Neue Function xxxRG_Verküpfung: Automatisierte Herstellung der Bezüge von vergebenen RG auf die Tabelle Raumgruppen_Bezeichnungen</t>
  </si>
  <si>
    <t>Formatierungen von Links optimiert</t>
  </si>
  <si>
    <t xml:space="preserve">Tabelle Raumliste Gesamt R: Summenformeln in Zeile 2 bis auf Zeile 50.000 erweitert, Raumgrppenbezüge Spalte X bis AB in Zeile 2 gesichert /// Tabelle 10 R: Raumgrppenbezüge Spalte X bis AB in Zeile 2 gesichert </t>
  </si>
  <si>
    <t>Hier Loszuordnung vornehmen</t>
  </si>
  <si>
    <t>Abrufleistungen und Sonderleistungen sind individuell anzupassen.</t>
  </si>
  <si>
    <t>Tabelle Raumgruppen_Bezeichnungen: Vorgabe Mehrtage Hort von 35 auf 0 geändert, Tabellen SVS: Hinweis ergänzt: Abrufleistungen und Sonderleistungen sind individuell anzupassen.</t>
  </si>
  <si>
    <t>Makros: Function xxxRG_Verknüpfung färbt jetzt Zellen ohne oder mit faschen RG rot ein</t>
  </si>
  <si>
    <t>Tabelle Losübersicht 01: Bedingte Formatierung Zelle C107 Farbe angepasst, Makro Schutz: Ausnahme Gebäudeübersicht beseitigt (Zugriff auf beliebige Zellen)</t>
  </si>
  <si>
    <t>Tabelle Gebäudeübersicht: Formatierung Titelzeile, Losübersicht: Formel in G108 und K108 und darunter korrigiert (77 statt 52), Vorbemerkungen: Ausnahme Hubsteiger auf Glaslos bezogen, Gebäudeübersicht: Spalte L: Bezug auf Zelle I307 korrigiert (JRS statt I307)</t>
  </si>
  <si>
    <t>Makro JRFergänzen: Bezüge korrigiert und Neuberechnen angehängt</t>
  </si>
  <si>
    <t>Tabelle Gebäudeübersicht: Textfeld maximale Wochenreinigungstage ergänzt</t>
  </si>
  <si>
    <t>Makro Function xxxRG_Verknüpfung in Sub umgewandelt, Tabelle Raumgruppen_Bezeichnungen: Formatierung nachgetragen</t>
  </si>
  <si>
    <t>* Die Raumbücher (und die zugehörigen Kalkulationstabellen) der 
  einzelnen Gebäude sind im Inhaltsverzeichnis nicht aufgeführt.</t>
  </si>
  <si>
    <t>Tabelle Inhaltsverzeichnis: Texthinweis Objekt--&gt; Gebäude</t>
  </si>
  <si>
    <t>Tabelle SVC UHR: Los Nr im Titel auf 2-stellig korrigiert</t>
  </si>
  <si>
    <t>Tabelle Raumgruppen_Bezeichnungen: Formel für Ermittlung Raumanzahl RGn-Müll korrigiert (Spalte I statt H)</t>
  </si>
  <si>
    <t>Raumgruppenbezeichnungen</t>
  </si>
  <si>
    <t>Tabelle Gebäudeübrsicht: Zellschutz Spalte B (Gebäude) aufgehoben, Formelkorrekturen: Formula: Tabelle01 --&gt; Tabelle" &amp; TN &amp; " und Tabelle" &amp; nn &amp; ", Tabellen Vorbemerkungen u Verwendung Kalkulationsmappe u Losübersicht Glas: Objekt --&gt; Gebäude,
Vorgabewerte in Tabellen SVS u Losübersichten, Tabelle 01 K: Formel in D307 wird jetzt beim Erzeugen der neuen Tabelle K eingefügt (vereinzeln, Public Function GebTab_ergänzen)</t>
  </si>
  <si>
    <t>Makro zum Erstellen der geschützten xlsx-Version eingefügt (x_als_xlsx_speichern)</t>
  </si>
  <si>
    <t>Tabelle Vorbemerkungen: Überstellflächenhinweis gelöscht</t>
  </si>
  <si>
    <t>Makro Los ergänzen: Textfeld4 ist jetzt Textfeld7</t>
  </si>
  <si>
    <t>xlsm_als_xlsx_speichern: Am Ende des Makros: Workbook save gelöscht und Numlock-Taste betätigen ergänzt, damit Numlock eingeschaltet bleibt</t>
  </si>
  <si>
    <t>Makro Alles Ausblenden: Tabellen K: auch Spalte O ausblenden</t>
  </si>
  <si>
    <t>TabelleRaumgruppenbezeichnungen: Nummerierung für Spaltenindex korrigiert (Zelle AH390)</t>
  </si>
  <si>
    <t>Tabelle Losübersich 01 UHR: Formel in Zelle O80 korrigiert</t>
  </si>
  <si>
    <t>Tabelle Losübersich 01 UHR: Bezugsfehler in Zelle N79 korrigiert; TabelleGebäudeübersicht: Spalte H: Losnummern 1 bis 75 vorgegeben</t>
  </si>
  <si>
    <t>Tabellen Losübersicht UHR und K: Formatierung der Spalte mit den RG geändert</t>
  </si>
  <si>
    <t>Makro pAus_SpalteO() blendet jetzt Spalte F:AH aus und wählt C2 als aktive Zelle</t>
  </si>
  <si>
    <t>Makro xxxRG_Verknüpfung: umgestellt von Raumliste Gesamt auf beliebige aktive Raumliste. Makro Gebäude_ergänzen: Bezug zur Losprüfung von Spalte H auf Spalte B umgestellt</t>
  </si>
  <si>
    <t>Tabelle Reinigungstage: Feste Jahreszahl in B3/B4 durch Formel ersetzt</t>
  </si>
  <si>
    <t>Makro GebTab_ergänzen: Summenproduktformel korrigiert: C9 statt C10 (Spalte M statt Spalte N)</t>
  </si>
  <si>
    <t>Tabelle Gebäudeübersicht: Reinigungsbeginn g ergänzt, Makro RG-Verknüfung: enif zu End If korrigiert</t>
  </si>
  <si>
    <t>Makro : xDatenübernahme: Beschreibenden Text ergänzt</t>
  </si>
  <si>
    <t>Losübersicht_01_UHR: Formel in Spalte Q5:Q79 so umgestellt, dass nur noch loszugehörige Gebäude angezeigt werden</t>
  </si>
  <si>
    <t>Tabelle Reinigungstage: Internationalen Frauentag für MV ergänzt</t>
  </si>
  <si>
    <t>Tabellen SVS: Anpassung für Mini- und Midijobs</t>
  </si>
  <si>
    <t>Tabelle Stundenverrechnungssatz_Glas: Zelle B59: Verbund aufgelöst</t>
  </si>
  <si>
    <t>Makro vereinzeln in Modul1: Löschbereich in Gesamtraumliste auf Spalte 23 erweitert (vorher 22)</t>
  </si>
  <si>
    <t>Kosten für Hubsteiger sind bei den jeweiligen Gebäuden in die Zelle K325 einzutragen
vorbelegt mit 0 €</t>
  </si>
  <si>
    <t>Tabelle Losübersicht Glas: Bezugshinweis auf K325 korrigiert</t>
  </si>
  <si>
    <t>Tabellen SVS: aktuellen SVS (13/16,20) hinterlegt;  Tabelle Losübersicht Gesamt: Rahmenformatierung korrigiert</t>
  </si>
  <si>
    <t>Tabelle Ferientage: einige Bundesländer 2024 nachgetragen</t>
  </si>
  <si>
    <t>Makros sortiert und formatiert</t>
  </si>
  <si>
    <t>Tabelle Gebäudeübersicht, Spalte J: Datenüberprüfung korrigiert auf 1 bis 7 Tage</t>
  </si>
  <si>
    <r>
      <rPr>
        <sz val="14"/>
        <rFont val="Arial"/>
        <family val="2"/>
      </rPr>
      <t>*</t>
    </r>
    <r>
      <rPr>
        <sz val="10"/>
        <rFont val="Arial"/>
        <family val="2"/>
      </rPr>
      <t>Vorgabewert für Mindest- oder Tariflohn</t>
    </r>
  </si>
  <si>
    <t>Tabelle Losübersicht O80: DIV/0 durch Formelkorrektur beseitigt, Tabellen SVS: Vorgabewert für Tariflohn und zugehöriges Textfeld angepasst, Tabelle SVS Glas: Vorgabewerte LKZ ab Gebäude 50 korrigiert</t>
  </si>
  <si>
    <t>R32</t>
  </si>
  <si>
    <t>Tabellen SVS umgestaltet, m²-Angaben in Gesamtraumliste werden jetzt beim Vereinzeln auf 2 Nachkommastellen gerundet</t>
  </si>
  <si>
    <t>bei Auftragsvergabe [E59]</t>
  </si>
  <si>
    <t>Tabellen SVS: Formatierungskorrekturen, Verweis auf D58 --&gt; E59</t>
  </si>
  <si>
    <t>Makro Los_ergänzen: Weiteres Textfeld kopieren und einfügen (Hinweistext auf SVS bei Auftragsvergabe)</t>
  </si>
  <si>
    <t>Angaben bewirken die Erhöhung  der Lohn- und lohngebundenen Kosten (Zelle E38) und im Ergebnis die Erhöhung des SVS (Zelle E59).</t>
  </si>
  <si>
    <t>Makro RG_Verknüpfung: RG-Müll werden jetzt auch verknüpft, Tabellen SVS: E59 zeigt jetzt Null wenn E59 = Tariflohn</t>
  </si>
  <si>
    <t>Tabelle Gebäudeübersicht: Zellen in der Spalte Anschrift jetzt auch rot, wenn leer</t>
  </si>
  <si>
    <t>Preisgleitfaktor UHR (aus Tabelle Stundensatz_UHR)</t>
  </si>
  <si>
    <t>Tabelle Abrufleistungen: m²-Preise mit Preisgleitung angelegt, Tabellen SVS: Spalte C u C35 formatiert, Makros Alles_Ausblenden und Freigabe_Gesamtraumliste: ausblenden jetzt: Spalte G:K</t>
  </si>
  <si>
    <t>Tabelle Abrufleistungen: Zellen Firmenangaben: Formatierung auf Text gestellt</t>
  </si>
  <si>
    <t>R33</t>
  </si>
  <si>
    <t>Aktualisierung Feiertags- und Ferien-Kalender</t>
  </si>
  <si>
    <t>Der Stundenverrechnungssatz wird mit voller Excel-Genauigkeit gerechnet und erst in der Zelle E59 auf zwei Nachkommastellen gerundet.</t>
  </si>
  <si>
    <t>Raumliste Gesamt: Formel in Spalte U (Reinigungszeit in Min/Wo): Formelverschlankung im UHR-Bereich und Korrektur im Bereich Müll ziehen. Es wird jetzt Müll ziehen immer korrekt bestimmt (auf Basis Tabelle Raumgruppen_Bezeichnungen)</t>
  </si>
  <si>
    <t>Tabellen Stundensatz: Umstellung der Formeln für Tariflohnerhöhungen (Zellen E38, E59 und T11:X11)</t>
  </si>
  <si>
    <t>Tabelle Gebäudeübersicht: Bedingtes Format für Spalte D korrigiert</t>
  </si>
  <si>
    <t>Makro xxxRG_Verknüpfung: find-Methode von part auf whole umgestellt und optimiert</t>
  </si>
  <si>
    <t>Makro cGebäudeErgänzen: Korrektur im Ergänzungs-Bereich &lt; 10: If NeuesGebäudeNr &lt; 10 Then NeuesGebäudeNr = "0" &amp; NeuesGebäudeNr</t>
  </si>
  <si>
    <t>Makro für Raumliste Gesamt R zur Ergänzung der lfd Nr bei nachträglich eingefügten Räumen (Zeilen)</t>
  </si>
  <si>
    <t>Tabelle Feiertage: Formel für Kennzeichnung der Feiertage durch "x" erneuert. Steht jetzt in allen Zellen des Jahresbereiches für Feiertage und wird über Farbe der Zelle eingetragen, abhängig davon, ob es kein Sonnabend oder Sonntag ist.</t>
  </si>
  <si>
    <t>Tabelle Losübersicht: Bereich Zeilen 422 bis 578: Formeln korrigiert (die nicht loszugehörigen Werte JRF und JRS wurden nicht ausgeblendet. Tabelle Losübersicht Gesamt: Textänderung am Textkommentar zur Übertragung von Nettopreisen in die E-Vergabe.</t>
  </si>
  <si>
    <t>Makro xDatenübernahme: obj.Close ergänzt (Schließt die ausgelesene Datei)</t>
  </si>
  <si>
    <t>Tabellenblatt Losübersicht_01_UHR: RG-Beschreibungen in Spalte AF eingefügt</t>
  </si>
  <si>
    <t>Makro xlsm_als_xlsx_speichern: Änderung der Datei beenden-Routine</t>
  </si>
  <si>
    <t>Makro xDateiNamenHolen: auch .xlsb listen (wird für Import aus QMS RCRCDB benötigt)</t>
  </si>
  <si>
    <t>Losübersicht Glas: LKZ oberen Wert gerundet und Nachkommastellen reduziert</t>
  </si>
  <si>
    <t>Makros xDatenübernahme, xHoleKundenDaten, xGetDataClosedWB, xKundenDatenVerschieben: Korrekturen u Änderungen für Datenübernahme beseitigen Probleme mit führenden Nullen und pseudo-leeren Zellen im übernommenen Zellbereich</t>
  </si>
  <si>
    <t>Tabelle Losübersicht_01_UHR: Formel für Auswertungsbereich (Zeile 416-579) angepasst, so dass nur noch Werte für loszugehörige Gebäude angezeigt werden</t>
  </si>
  <si>
    <t>Makro xHoleKundenDaten optimiert: Holt exakt nur den Bereich an Zeilen der in der Übernahmedatei bzw. dem jeweiligen Tabellenblatt auch vorhanden ist</t>
  </si>
  <si>
    <t>Makro kAlles_ausblenden: Kopiert das ganze Tabellenblatt und fügt es als Werte wieder ein (Name FüllfarbeZelle kann nicht in xlsx übernommen werden und führt dann zu Berechnungs- und Darstellungsfehlern)</t>
  </si>
  <si>
    <t>Tabelle 01 R: Bedingte Formatierung Spalten L M N: Schriftfarbe weiß bei Nullwerten</t>
  </si>
  <si>
    <t>Tabelle Gebäudeübersicht: Makro zum losweisen alphabetischen Sortieren der Gebäude: Korrigiert dann in allen Losübersichten UHR und Glas die in Formeln enthaltenen Zellennamen</t>
  </si>
  <si>
    <t>Tabelle Losübersicht Glas: Summenformeln für Innen- und Außenglaskosten eingetragen, Spalte Außenglaskosten: Zahlenformatierung auf Währung umgestellt</t>
  </si>
  <si>
    <t>Tabelle Losübersicht UHR/Makro GebäudeSortieren: Formel für Grundreinigungsfläche in Spalte H korrigiert, RaumlisteGesamt: Bedingte Formatierung Schriftfarbe weiß für Spalten L M N bei Werten gleich Null</t>
  </si>
  <si>
    <t>Makros TabellenblätterUmbenennen und TabellenblätterRückbenennen angepasst auf sortierte Gebäudelisten</t>
  </si>
  <si>
    <t>Fussnote Baden-Württemberg:</t>
  </si>
  <si>
    <t>Im Schuljahr 2025/2026 stehen den Schulen noch 3 bewegliche Ferientage zur Verfügung.</t>
  </si>
  <si>
    <t>Feiertage und Ferientage bis 2027 eingetragen</t>
  </si>
  <si>
    <t>Makro GebäudeSortieren: Ergänzt um Makro  KorrekturFormel_JRF_JRS: Zur Korrektur des Auswertebereiches in den Losübersichten</t>
  </si>
  <si>
    <t>Abschlag gemäß Reinigungsvertrag</t>
  </si>
  <si>
    <t>Preise_Abrufleistungen: Abschlag gemäß Reinigungsvertrag (Zelle G12) "13.2" gelöscht.</t>
  </si>
  <si>
    <t>Raumfläche brutto
in m² ca.</t>
  </si>
  <si>
    <t>Tabelle Gebäudeübersicht: Reinigungsfläche umbenannt in Raumfläche (Zelle F3)</t>
  </si>
  <si>
    <t>Tabelle Losübersicht Zelle C107 und Tabelle 01K Zelle J313: Datenüberprüfung Dezimalzahl zwischen 0 und €5,01</t>
  </si>
  <si>
    <t>Makro xxxlfdNr erweitert auf bis zu 99 neue Zeieln in Folge</t>
  </si>
  <si>
    <t>Makro kAlles _ausblenden korrigiert (Reinigungstage: Cells.Select --&gt; Worksheets(WS.Name).Cells.Select</t>
  </si>
  <si>
    <t>Office 365 "@" aus Formeln gelöscht</t>
  </si>
  <si>
    <t>Makro GebäudeSortieren: Korrektur für den Bereich Tabellen K (LKZ und SVS)</t>
  </si>
  <si>
    <t>Tabelle Preise Abrufleistungen: Formatierungen der Preisfelder auf € umgestellt</t>
  </si>
  <si>
    <t>Tabelle Inhaltsverzeichnis: Matrixzeichen entfernt in erster Glaszeile</t>
  </si>
  <si>
    <t>Donnerstag, 01.01 2026</t>
  </si>
  <si>
    <t>Dienstag, 06.01 2026</t>
  </si>
  <si>
    <t>Sonntag, 08.03.2026</t>
  </si>
  <si>
    <t>Freitag, 03.04 2026</t>
  </si>
  <si>
    <t>Montag, 06.04 2026</t>
  </si>
  <si>
    <t>Freitag, 01.05 2026</t>
  </si>
  <si>
    <t>Donnerstag, 14.05 2026</t>
  </si>
  <si>
    <t>Montag, 25.05 2026</t>
  </si>
  <si>
    <t>Donnerstag, 04.06 2026</t>
  </si>
  <si>
    <t>Samstag, 15.08 2026</t>
  </si>
  <si>
    <t>Sonntag, 20.09.2026</t>
  </si>
  <si>
    <t>Samstag, 03.10 2026</t>
  </si>
  <si>
    <t>Samstag, 31.10 2026</t>
  </si>
  <si>
    <t>Sonntag, 01.11 2026</t>
  </si>
  <si>
    <t>Mittwoch, 18.11 2026</t>
  </si>
  <si>
    <t>Freitag, 25.12 2026</t>
  </si>
  <si>
    <t>Samstag, 26.12 2026</t>
  </si>
  <si>
    <t>Freitag, 01.01 2027</t>
  </si>
  <si>
    <t>Mittwoch, 06.01 2027</t>
  </si>
  <si>
    <t>Montag, 08.03.2027</t>
  </si>
  <si>
    <t>Freitag, 26.03 2027</t>
  </si>
  <si>
    <t>Montag, 29.03 2027</t>
  </si>
  <si>
    <t>Samstag, 01.05 2027</t>
  </si>
  <si>
    <t>Donnerstag, 06.05 2027</t>
  </si>
  <si>
    <t>Montag, 17.05 2027</t>
  </si>
  <si>
    <t>Donnerstag, 27.05 2027</t>
  </si>
  <si>
    <t>Sonntag, 15.08 2027</t>
  </si>
  <si>
    <t>Montag, 20.09.2027</t>
  </si>
  <si>
    <t>Sonntag, 03.10 2027</t>
  </si>
  <si>
    <t>Sonntag, 31.10 2027</t>
  </si>
  <si>
    <t>Montag, 01.11 2027</t>
  </si>
  <si>
    <t>Mittwoch, 17.11 2027</t>
  </si>
  <si>
    <t>Samstag, 25.12 2027</t>
  </si>
  <si>
    <t>Sonntag, 26.12 2027</t>
  </si>
  <si>
    <t>Makro xlsm_als_xlsx_speichern: Ergänzt um Tabelle Reinigungstage und Tabellen Ferientage umwandeln in Werte; Tabelle Reinigungstage: Korrektur der Feiertage 2026 und 2027 (Spalte C)</t>
  </si>
  <si>
    <t>Makro Public Function JrfJrsEintragen: Formeln für JRF und JRS korrigiert; Makro vereinzeln: Makro Public Function JrfJrsEintragen wird nicht mehr ausgeführt; Vorbemerkungen ergänzt um Hinweis auf Excel-Versionen 2016 und 365</t>
  </si>
  <si>
    <t>Makro TabellenblätterRückbenennen: find-Befehl ergänzt um ", lookat:=xlwhole"</t>
  </si>
  <si>
    <t>Makro GebäudeSortieren, Bereich Tabellen K: Namen für SVS (Spalte J), Preis GRG (Zelle J313) und Preisgleitfaktor (Zelle M313); Tabellen Preise Abrufleistungen und Stundensatz UHR: Hinweis auf Anpassung wg Tariflohnerhöhungen</t>
  </si>
  <si>
    <t>Anwendung Preisgleitfaktor m²-Preise auf Abrufleistungen Stundenlöhne und Grundreinigung</t>
  </si>
  <si>
    <t>Makro "GebäudeSortieren": Korrektur der Formeln Preisgleitfeld und Preis pro m² GR</t>
  </si>
  <si>
    <t xml:space="preserve">Vertragsbeginn ab:  </t>
  </si>
  <si>
    <t>Makro xxxlfdNr: Jetzt in allen Raumlisten anwendbar</t>
  </si>
  <si>
    <t>Risiken für Änderungen in den Lohnnebenkosten, u.a. Risikozuschläge für mögliche Änderungen der Sozialversicherungsbeiträge und Soziallöhne, Berücksichtigung sämtlicher Mini- und Midijobs</t>
  </si>
  <si>
    <t>Generelle Überarbeitung: Aktualisierung und redaktionelle Änderungen Vorbemerkungen und Verwendung Kalkulationsmappe
Tabelle Gebäudeübersicht: Bedingte Formatierung für Spalte Q (Gebäudeliste Angepasster Name)==&gt; rot bei mehr als 29 Zeichen
Tabelle Raumgruppen_Bezeichnungen: Button für Makros rLosJRF_ergänzen und pAus_SpalteO
Makro xlsm_als_xlsx_Speichern: Tabellenblätter Ferien- und Reinigungstage: Nach Umwandlung in Text: aktive Zelle ==&gt; A1 und aktives Tabellenblatt Inhaltsverzeichnis
4 Reparaturmakros für unbeabsichtigte Matritzen zu finden am Ende der VBA-Programmierung
Makro cGebäudeErgänzen: Tabellen SVS und Losübersicht Glas werden eingeblendet und alle Zeilen und Spalten in der Gebäudeübersicht werden eingeblendet
Makro TabellenblätterRückbenennen: Neue Tabellenblätter werden nicht mehr angefasst solange sie nicht neue Namen erhalten haben</t>
  </si>
  <si>
    <t>Tabelle Inhaltsverzeichnis: Matrix in Zelle B14 entfernt</t>
  </si>
  <si>
    <t>Samstag, 01.01 2028</t>
  </si>
  <si>
    <t>Donnerstag, 06.01 2028</t>
  </si>
  <si>
    <t>Mittwoch, 08.03.2028</t>
  </si>
  <si>
    <t>Freitag, 14.04 2028</t>
  </si>
  <si>
    <t>Montag, 17.04 2028</t>
  </si>
  <si>
    <t>Montag, 01.05 2028</t>
  </si>
  <si>
    <t>Donnerstag, 25.05 2028</t>
  </si>
  <si>
    <t>Montag, 05.06 2028</t>
  </si>
  <si>
    <t>Donnerstag, 15.06 2028</t>
  </si>
  <si>
    <t>Dienstag, 15.08 2028</t>
  </si>
  <si>
    <t>Mittwoch, 20.09.2028</t>
  </si>
  <si>
    <t>Dienstag, 03.10 2028</t>
  </si>
  <si>
    <t>Dienstag, 31.10 2028</t>
  </si>
  <si>
    <t>Mittwoch, 01.11 2028</t>
  </si>
  <si>
    <t>Mittwoch, 22.11 2028</t>
  </si>
  <si>
    <t>Montag, 25.12 2028</t>
  </si>
  <si>
    <t>Dienstag, 26.12 2028</t>
  </si>
  <si>
    <t>Ferientage für 2028 aktualisiert; Tabelle Reinigungstage: Matrixen in Spalte D bis S entfernt</t>
  </si>
  <si>
    <t>Raumliste Gesamt: Spalte U, Beseitigung der geschweiften Klammern in den Formeln; Preise Abrufleistungen: Vorhang- und Gardinenwäsche entfernt</t>
  </si>
  <si>
    <t>Preisgleitfaktor abzüglich Abschlag gemäß Reinigungsvertrag</t>
  </si>
  <si>
    <t>Tabelle Preise Abrufleistungen: Formel für SVS korrigiert (von m²-Preise auf PGF): Änderung verworfen um vertragskonform zu werden</t>
  </si>
  <si>
    <t>Zeit pro Reinigung</t>
  </si>
  <si>
    <t>[min]</t>
  </si>
  <si>
    <t>R35</t>
  </si>
  <si>
    <t>R34</t>
  </si>
  <si>
    <t>Tabellen R:Spalte U jetzt Zeit/Reinigung in min; Tabellen Losübersicht: Summen in I54 und J54; Tabelle Preise Abrufleistungen: Preisanpassungen für Folgejahre können jetzt Los-bezogen gerechnet werden (statt nur Los 01)</t>
  </si>
  <si>
    <t>Tabellenblatt Gebäudeübersicht: VBAProjekt-Bezeichnung von Tabelle10 auf Tabelle7 umbenannt (wg Fehler bei Gruppieren R und K)</t>
  </si>
  <si>
    <t>Losauswahl:</t>
  </si>
  <si>
    <t>Makro GebäudeSortieren überarbeitet für korrektes Einfärben der Tabellenreiter;  Tabelle Preise_Abrufleistungen: Losauswahl für Dropdownliste automatisiert (Makro bLos_ergänzen, am Ende)</t>
  </si>
  <si>
    <t>Tariflöhne auf 2026 angepasst</t>
  </si>
  <si>
    <t>Makro xxxRG_Verknüpfung so geändert, dass jetzt in allen Tabellen R die Verknüpfung auf die Tabelle Raumgruppen_Bezeichnumgen vorgenommen wird</t>
  </si>
  <si>
    <t>Anzahl Lose:</t>
  </si>
  <si>
    <t>Makro rLosJRF_ergänzen überarbeitet damit es nicht mehrfach ausgeführt werden kann (Abfrage Anzahl Lose ersetzt durch Prüffelder, die alle denkbaren Fälle - für erzeugte Lose noch nicht ausgeführt - schon ausgeführt - nachträglich Los ergänzt berücksichtigt
Makro jR_u_K_Fixieren so überarbeitet, dass jetzt der sichtbare Bereich der Raumlisten und der Tabellen K stimmig wird</t>
  </si>
  <si>
    <t>Tabelle Raumgruppen_Bezeichnungen: Spalte P bis Zeile 305 fehlende Formeln ergänzt und bedingte Formatierung für Nullwerte mit Schriftfarbe weiß</t>
  </si>
  <si>
    <t>Makro Los_ergänzen: Variable LosAnzahl nachgetragen</t>
  </si>
  <si>
    <t>Makro xxxRG_Verknüpfung so geändert, dass jetzt gewählt werden kann zwischen aktuellem Blatt oder allen Blättern</t>
  </si>
  <si>
    <t>Makro aGebäude_vereinzeln: Es werden jetzt  bis zu 5 Reservegebäude eingefügt (abhängig von der Anzahl der Gebäude des Auftraggebers), Tabelle Vorbemerkungen: Hinweis auf Reserve-Gebäude bzw. Bearbeitung von Gebäuden</t>
  </si>
  <si>
    <t>Im Schuljahr 2028/2029 und 2029/2030 stehen den Schulen noch 5 bewegliche Ferientage zur Verfügung.</t>
  </si>
  <si>
    <t>Im Schuljahr 2026/2027 und 2027/2028 stehen den Schulen noch 4 bewegliche Ferientage zur Verfügung.</t>
  </si>
  <si>
    <t>Stand vom 14.01.2026 aus www.schulferien.org</t>
  </si>
  <si>
    <t>Montag, 01.01 2029</t>
  </si>
  <si>
    <t>Samstag, 06.01 2029</t>
  </si>
  <si>
    <t>Donnerstag, 08.03.2029</t>
  </si>
  <si>
    <t>Freitag, 30.03 2029</t>
  </si>
  <si>
    <t>Montag, 02.04 2029</t>
  </si>
  <si>
    <t>Dienstag, 01.05 2029</t>
  </si>
  <si>
    <t>Donnerstag, 10.05 2029</t>
  </si>
  <si>
    <t>Montag, 21.05 2029</t>
  </si>
  <si>
    <t>Donnerstag, 31.05 2029</t>
  </si>
  <si>
    <t>Mittwoch, 15.08 2029</t>
  </si>
  <si>
    <t>Donnerstag, 20.09.2029</t>
  </si>
  <si>
    <t>Mittwoch, 03.10 2029</t>
  </si>
  <si>
    <t>Mittwoch, 31.10 2029</t>
  </si>
  <si>
    <t>Donnerstag, 01.11 2029</t>
  </si>
  <si>
    <t>Mittwoch, 21.11 2029</t>
  </si>
  <si>
    <t>Dienstag, 25.12 2029</t>
  </si>
  <si>
    <t>Mittwoch, 26.12 2029</t>
  </si>
  <si>
    <t>Reinigungs- und Ferientage für 2029 aktualisiert; Gebäudeübersicht N1: Jahreszahl angepasst</t>
  </si>
  <si>
    <t>Jede Schule kann pro Schuljahr  zusätzlich über 6 bewegliche Ferientage verfügen. Auskunft darüber kann nur die jeweilige Schule selbst geben.</t>
  </si>
  <si>
    <t>Fußnote Hessen:</t>
  </si>
  <si>
    <t>Im Schuljahr 2026/2027 gibt es 4 bewegliche Ferientage. Im Schuljahr 2027/2028 3. Im Schuljahr 2028/2029 3. Die beweglichen Ferientage dürfen die Schulämter selbst festlegen.</t>
  </si>
  <si>
    <t>In den Schuljahren 2025/2026, 2026/2027 und 2027/2028 stehen den Schulen 3 bewegliche Ferientage zur Verfügung.</t>
  </si>
  <si>
    <t>Im Schuljahr 2028/2029 stehen den Schulen 4 bewegliche Ferientage zur Verfügung.</t>
  </si>
  <si>
    <t>In den Schuljahren 2025/2026 und 2026/2027 gibt es 2 bewegliche Ferientage.</t>
  </si>
  <si>
    <t>Im Schuljahr 2027/2028 gibt es 1 beweglichen Ferientag, im Schuljahr 2028/2029 gibt es 0 beweglichen Ferientag.</t>
  </si>
  <si>
    <t>In Sachsen steht den Schulen je Schuljahr 1 beweglicher Ferientag zur Verfügung.</t>
  </si>
  <si>
    <t>Bauendreinigung komplett (Boden, Wände, Decke etc.)</t>
  </si>
  <si>
    <t>Preisanpassungen auf Grund von Tariflohnerhöhungen erfolgen dem Reinigungsvertrag entsprechend (Abschnitt "Vergütung, Vergütungsanpassung und Zahlungsweise") und wirken durch den Preisgleitfaktor (Zelle H6) auf alle stundenlohnbasierten Positionen.</t>
  </si>
  <si>
    <t>R36</t>
  </si>
  <si>
    <t>Tabellenblatt "Preise_Abrufleistungen": Bauendreinigung komplett ergänzt</t>
  </si>
  <si>
    <t>Makro GebäudeSortieren: Formelzeilen für Kontrollwerte Losübersicht ergänzt</t>
  </si>
  <si>
    <t>Kontrollwert 
SVS</t>
  </si>
  <si>
    <t>Es fehlen zu einer Raumgruppe einer oder mehrere SVS oder der Grundreinigungspreis</t>
  </si>
  <si>
    <t>Es fehlen zu einer Raumgruppe eine oder mehrere Leistungskennzahlen</t>
  </si>
  <si>
    <t>Es fehlen noch eine oder mehrere Leistungskennzahlen (LKZ)!</t>
  </si>
  <si>
    <t>Raumliste K: Hinweise auf fehlende LKZ,SVS oder GRG-Preis, sowie auf abweichende SVS eingebaut; Losübersicht: Hinweis auf fehlende LKZ eingebaut</t>
  </si>
  <si>
    <t>Datum des Standes der VBA-Makros im VBA aktualisiert</t>
  </si>
  <si>
    <t>VBA: Formatierungen optimiert</t>
  </si>
  <si>
    <t>Reinigungstage Formel 2026 berichtigt</t>
  </si>
  <si>
    <t>Ausschreibung Industrie- und Handelskammer Potsdam</t>
  </si>
  <si>
    <t>Haus 1, 2 a-c</t>
  </si>
  <si>
    <t>EG</t>
  </si>
  <si>
    <t>R 001</t>
  </si>
  <si>
    <t>R 002</t>
  </si>
  <si>
    <t>R 003</t>
  </si>
  <si>
    <t>R 004</t>
  </si>
  <si>
    <t>R 005</t>
  </si>
  <si>
    <t>R 006</t>
  </si>
  <si>
    <t>R 007</t>
  </si>
  <si>
    <t>R 008</t>
  </si>
  <si>
    <t>R 009</t>
  </si>
  <si>
    <t>R 010</t>
  </si>
  <si>
    <t>R 011</t>
  </si>
  <si>
    <t>R 012</t>
  </si>
  <si>
    <t>R 013</t>
  </si>
  <si>
    <t>R 014</t>
  </si>
  <si>
    <t>R 015</t>
  </si>
  <si>
    <t>R 016</t>
  </si>
  <si>
    <t>R 020</t>
  </si>
  <si>
    <t>R 021</t>
  </si>
  <si>
    <t>R 022</t>
  </si>
  <si>
    <t>R 023</t>
  </si>
  <si>
    <t>R 023.1</t>
  </si>
  <si>
    <t>R 024</t>
  </si>
  <si>
    <t>R 026</t>
  </si>
  <si>
    <t>R 027</t>
  </si>
  <si>
    <t>R 030 a</t>
  </si>
  <si>
    <t>R 030 b</t>
  </si>
  <si>
    <t>R 031</t>
  </si>
  <si>
    <t>R 032</t>
  </si>
  <si>
    <t>R 033</t>
  </si>
  <si>
    <t>R 034</t>
  </si>
  <si>
    <t>R 035</t>
  </si>
  <si>
    <t>R 036</t>
  </si>
  <si>
    <t>R 037</t>
  </si>
  <si>
    <t>R 038</t>
  </si>
  <si>
    <t>R 039</t>
  </si>
  <si>
    <t>R 028</t>
  </si>
  <si>
    <t>R 029</t>
  </si>
  <si>
    <t>Treppe 1</t>
  </si>
  <si>
    <t>Treppe 2</t>
  </si>
  <si>
    <t>Treppe 3</t>
  </si>
  <si>
    <t>Halle IHK Verwaltung</t>
  </si>
  <si>
    <t>Durchgang zur Verwaltung IHK</t>
  </si>
  <si>
    <t>Windfang IHK Verwaltung</t>
  </si>
  <si>
    <t>Flur</t>
  </si>
  <si>
    <t>Büro</t>
  </si>
  <si>
    <t>Poststelle</t>
  </si>
  <si>
    <t>Büro (Allgemeine Verwaltung)</t>
  </si>
  <si>
    <t>Postverteilung</t>
  </si>
  <si>
    <t>Büro (Gebäudemanagement)</t>
  </si>
  <si>
    <t>Müllraum IHK Verwaltung</t>
  </si>
  <si>
    <t>Kopierraum / Archiv</t>
  </si>
  <si>
    <t>Prüfungsunterlagenraum</t>
  </si>
  <si>
    <t>WC Damen</t>
  </si>
  <si>
    <t>WC Herren</t>
  </si>
  <si>
    <t>Lager</t>
  </si>
  <si>
    <t>Dusche</t>
  </si>
  <si>
    <t>Teeküche</t>
  </si>
  <si>
    <t>Papierlager</t>
  </si>
  <si>
    <t>Server/ Sicherheitstechnik</t>
  </si>
  <si>
    <t>Stuhllager/ Saal IHK</t>
  </si>
  <si>
    <t>Anlieferung/ Catering</t>
  </si>
  <si>
    <t>Treppenhaus</t>
  </si>
  <si>
    <t>Naturstein</t>
  </si>
  <si>
    <t>Teppich</t>
  </si>
  <si>
    <t>PVC</t>
  </si>
  <si>
    <t>Fliesen</t>
  </si>
  <si>
    <t>Doppelboden</t>
  </si>
  <si>
    <t>1.OG</t>
  </si>
  <si>
    <t>R 101</t>
  </si>
  <si>
    <t>Halle</t>
  </si>
  <si>
    <t>R 102</t>
  </si>
  <si>
    <t>R 104</t>
  </si>
  <si>
    <t>R 105</t>
  </si>
  <si>
    <t>R 106</t>
  </si>
  <si>
    <t>Rotunde</t>
  </si>
  <si>
    <t>R 108</t>
  </si>
  <si>
    <t>Loggia</t>
  </si>
  <si>
    <t>R 110 a</t>
  </si>
  <si>
    <t>R 111</t>
  </si>
  <si>
    <t>R 112</t>
  </si>
  <si>
    <t>R 113</t>
  </si>
  <si>
    <t>R 114</t>
  </si>
  <si>
    <t>R 115</t>
  </si>
  <si>
    <t>R 116</t>
  </si>
  <si>
    <t>R 119 a</t>
  </si>
  <si>
    <t>R 119 b</t>
  </si>
  <si>
    <t>Besprechungsraum</t>
  </si>
  <si>
    <t>R 122</t>
  </si>
  <si>
    <t>R 123</t>
  </si>
  <si>
    <t>R 124</t>
  </si>
  <si>
    <t>R 125</t>
  </si>
  <si>
    <t>R 126</t>
  </si>
  <si>
    <t>R 127</t>
  </si>
  <si>
    <t>R 130</t>
  </si>
  <si>
    <t>R 131</t>
  </si>
  <si>
    <t>Andienung/ Catering/ Lager</t>
  </si>
  <si>
    <t>R 132</t>
  </si>
  <si>
    <t>R 133</t>
  </si>
  <si>
    <t>R 135</t>
  </si>
  <si>
    <t>Kopierraum</t>
  </si>
  <si>
    <t>R 136</t>
  </si>
  <si>
    <t>Patchraum</t>
  </si>
  <si>
    <t>R 137</t>
  </si>
  <si>
    <t>R 138</t>
  </si>
  <si>
    <t>R 139</t>
  </si>
  <si>
    <t>R 140</t>
  </si>
  <si>
    <t>Behinderten WC</t>
  </si>
  <si>
    <t>R 141</t>
  </si>
  <si>
    <t>R 142</t>
  </si>
  <si>
    <t>2. OG</t>
  </si>
  <si>
    <t>3. OG</t>
  </si>
  <si>
    <t>R 201</t>
  </si>
  <si>
    <t>R 202</t>
  </si>
  <si>
    <t>R 203</t>
  </si>
  <si>
    <t>R 204</t>
  </si>
  <si>
    <t>R 205</t>
  </si>
  <si>
    <t>R 210</t>
  </si>
  <si>
    <t>R 211</t>
  </si>
  <si>
    <t>R 212</t>
  </si>
  <si>
    <t>R 213</t>
  </si>
  <si>
    <t>R 214</t>
  </si>
  <si>
    <t>R 215</t>
  </si>
  <si>
    <t>R 216</t>
  </si>
  <si>
    <t>R 219</t>
  </si>
  <si>
    <t>R 220</t>
  </si>
  <si>
    <t>R 221</t>
  </si>
  <si>
    <t>R 222</t>
  </si>
  <si>
    <t>R 225</t>
  </si>
  <si>
    <t>R 226</t>
  </si>
  <si>
    <t>R 227</t>
  </si>
  <si>
    <t>R 228</t>
  </si>
  <si>
    <t>R 229</t>
  </si>
  <si>
    <t>R 230</t>
  </si>
  <si>
    <t>R 233</t>
  </si>
  <si>
    <t>R 235</t>
  </si>
  <si>
    <t>Abstellraum</t>
  </si>
  <si>
    <t>R 236</t>
  </si>
  <si>
    <t>R 237</t>
  </si>
  <si>
    <t>R 238</t>
  </si>
  <si>
    <t>R 239 / 240</t>
  </si>
  <si>
    <t>R 241</t>
  </si>
  <si>
    <t>R 242</t>
  </si>
  <si>
    <t>R 243</t>
  </si>
  <si>
    <t>R 244</t>
  </si>
  <si>
    <t>R 245</t>
  </si>
  <si>
    <t>R 246</t>
  </si>
  <si>
    <t>R 247</t>
  </si>
  <si>
    <t>R 248</t>
  </si>
  <si>
    <t>Marmor</t>
  </si>
  <si>
    <t>Galerie</t>
  </si>
  <si>
    <t>überdeckte Terrasse</t>
  </si>
  <si>
    <t>Sekretariat</t>
  </si>
  <si>
    <t>Büro Präsident</t>
  </si>
  <si>
    <t>Büro Hauptgeschäftsführer</t>
  </si>
  <si>
    <t>Sitzungsr. P. Egenter</t>
  </si>
  <si>
    <t>Lüftungszentrale</t>
  </si>
  <si>
    <t>WC</t>
  </si>
  <si>
    <t>WC Sekretariat</t>
  </si>
  <si>
    <t>2 Aufzüge</t>
  </si>
  <si>
    <t>R 301</t>
  </si>
  <si>
    <t>R 302</t>
  </si>
  <si>
    <t>R 303</t>
  </si>
  <si>
    <t>R 304</t>
  </si>
  <si>
    <t>R 305</t>
  </si>
  <si>
    <t>R 306</t>
  </si>
  <si>
    <t>R 307</t>
  </si>
  <si>
    <t>R 308</t>
  </si>
  <si>
    <t>R 309</t>
  </si>
  <si>
    <t>R 310</t>
  </si>
  <si>
    <t>R 311</t>
  </si>
  <si>
    <t>R 312</t>
  </si>
  <si>
    <t>R 313</t>
  </si>
  <si>
    <t>R 316</t>
  </si>
  <si>
    <t>R 317</t>
  </si>
  <si>
    <t>R 319</t>
  </si>
  <si>
    <t>R 320</t>
  </si>
  <si>
    <t>R 321</t>
  </si>
  <si>
    <t>R 322</t>
  </si>
  <si>
    <t>R 323</t>
  </si>
  <si>
    <t>R 324</t>
  </si>
  <si>
    <t>VRC-161</t>
  </si>
  <si>
    <t>kA</t>
  </si>
  <si>
    <t>R 110 b</t>
  </si>
  <si>
    <t>R 110 c</t>
  </si>
  <si>
    <t>TG</t>
  </si>
  <si>
    <t>U 001</t>
  </si>
  <si>
    <t>Netzersatzanlage</t>
  </si>
  <si>
    <t>U 009</t>
  </si>
  <si>
    <t>Vorraum</t>
  </si>
  <si>
    <t>U 010</t>
  </si>
  <si>
    <t>Schleuse</t>
  </si>
  <si>
    <t>U 011</t>
  </si>
  <si>
    <t>U 012</t>
  </si>
  <si>
    <t>Keller</t>
  </si>
  <si>
    <t>U 013</t>
  </si>
  <si>
    <t>U 015
(-17)</t>
  </si>
  <si>
    <t>Technik/ Keller</t>
  </si>
  <si>
    <t>U 018</t>
  </si>
  <si>
    <t>U 019/20</t>
  </si>
  <si>
    <t>Hausanschlußraum HLS</t>
  </si>
  <si>
    <t>U 021</t>
  </si>
  <si>
    <t>Technik, Lager, etc.</t>
  </si>
  <si>
    <t>U 022</t>
  </si>
  <si>
    <t>U 0012</t>
  </si>
  <si>
    <t>U 023</t>
  </si>
  <si>
    <t>U 024</t>
  </si>
  <si>
    <t>U 025</t>
  </si>
  <si>
    <t>Lager/ Vorraum</t>
  </si>
  <si>
    <t>U 002</t>
  </si>
  <si>
    <t>Traforaum</t>
  </si>
  <si>
    <t>U 003</t>
  </si>
  <si>
    <t>Hauptverteilung ELT</t>
  </si>
  <si>
    <t>U 004</t>
  </si>
  <si>
    <t>Batterieraum</t>
  </si>
  <si>
    <t>U 005</t>
  </si>
  <si>
    <t>U 006</t>
  </si>
  <si>
    <t>U 007</t>
  </si>
  <si>
    <t>U 008</t>
  </si>
  <si>
    <t>Oelanstrich</t>
  </si>
  <si>
    <t>Beton</t>
  </si>
  <si>
    <t>Haus 2, 2 a-c</t>
  </si>
  <si>
    <t>Eingangshalle/ Foyer/ Servicezone</t>
  </si>
  <si>
    <t>Windfang</t>
  </si>
  <si>
    <t>Besucher WC Herren</t>
  </si>
  <si>
    <t>Vorraum Besucher WC Herren</t>
  </si>
  <si>
    <t>Ruheraum</t>
  </si>
  <si>
    <t>Putzkammer</t>
  </si>
  <si>
    <t>Besucher WC Damen</t>
  </si>
  <si>
    <t>Vorraum Besucher WC Damen</t>
  </si>
  <si>
    <t>Garderobe Lounge</t>
  </si>
  <si>
    <t>Backoffice Lounge</t>
  </si>
  <si>
    <t>Lounge</t>
  </si>
  <si>
    <t>Start up Raum 1 und Raum 2 /Loungebereich</t>
  </si>
  <si>
    <t>Windfang Hennig von Tresckowstr.</t>
  </si>
  <si>
    <t>Schwielowsee</t>
  </si>
  <si>
    <t>Beratung 3 / Nieplitz</t>
  </si>
  <si>
    <t>Beratung 4</t>
  </si>
  <si>
    <t>Beratung 5 / Nuthe</t>
  </si>
  <si>
    <t>Balkon Hennig-von-Tresckow links vom Saal</t>
  </si>
  <si>
    <t>Balkon Breite Str.</t>
  </si>
  <si>
    <t>Abstreifer</t>
  </si>
  <si>
    <t>Fliesen, Teppich</t>
  </si>
  <si>
    <t>R 042</t>
  </si>
  <si>
    <t>R 044</t>
  </si>
  <si>
    <t>R 046</t>
  </si>
  <si>
    <t>R 047</t>
  </si>
  <si>
    <t>R 048</t>
  </si>
  <si>
    <t>R 050</t>
  </si>
  <si>
    <t>R 051</t>
  </si>
  <si>
    <t>R 053</t>
  </si>
  <si>
    <t>R 054</t>
  </si>
  <si>
    <t>R 055</t>
  </si>
  <si>
    <t>R 056.1</t>
  </si>
  <si>
    <t>R 056</t>
  </si>
  <si>
    <t>R 057</t>
  </si>
  <si>
    <t>VRC-175</t>
  </si>
  <si>
    <t>VRC-176</t>
  </si>
  <si>
    <t>R 058</t>
  </si>
  <si>
    <t>VRC-178</t>
  </si>
  <si>
    <t>VRC-179</t>
  </si>
  <si>
    <t>VRC-180</t>
  </si>
  <si>
    <t>R 059</t>
  </si>
  <si>
    <t>Treppe 4</t>
  </si>
  <si>
    <t>Treppe 5</t>
  </si>
  <si>
    <t>VRC-184</t>
  </si>
  <si>
    <t>VRC-185</t>
  </si>
  <si>
    <t>Haus 3, 2 a-c</t>
  </si>
  <si>
    <t>nach Bedarf nur auf Anforderung</t>
  </si>
  <si>
    <t>Melanim</t>
  </si>
  <si>
    <t>U 026</t>
  </si>
  <si>
    <t>U 027</t>
  </si>
  <si>
    <t>U 028</t>
  </si>
  <si>
    <t>U 029</t>
  </si>
  <si>
    <t>U 030</t>
  </si>
  <si>
    <t>U 031</t>
  </si>
  <si>
    <t>Kleinlager</t>
  </si>
  <si>
    <t>U 032</t>
  </si>
  <si>
    <t>U 033</t>
  </si>
  <si>
    <t>Technik/ Fettabschneider</t>
  </si>
  <si>
    <t>U 034</t>
  </si>
  <si>
    <t>R 061</t>
  </si>
  <si>
    <t>Halle/ Seminarhaus</t>
  </si>
  <si>
    <t>R 062</t>
  </si>
  <si>
    <t>R 063</t>
  </si>
  <si>
    <t>Windfang/ IHK Seminarhaus</t>
  </si>
  <si>
    <t>R 065</t>
  </si>
  <si>
    <t>Durchgang zum Seminarhaus</t>
  </si>
  <si>
    <t>R 066</t>
  </si>
  <si>
    <t>Archiv/ Lager IHK</t>
  </si>
  <si>
    <t>R 067</t>
  </si>
  <si>
    <t>R 068</t>
  </si>
  <si>
    <t>Müllraum/ Seminarhaus</t>
  </si>
  <si>
    <t>R 069</t>
  </si>
  <si>
    <t>Müllraum/ Bistro</t>
  </si>
  <si>
    <t>R 070</t>
  </si>
  <si>
    <t>Büro Personalrat</t>
  </si>
  <si>
    <t>R 071</t>
  </si>
  <si>
    <t>R 073</t>
  </si>
  <si>
    <t>R 075</t>
  </si>
  <si>
    <t>R 076</t>
  </si>
  <si>
    <t>Teeküche/ Kopierraum</t>
  </si>
  <si>
    <t>R 077</t>
  </si>
  <si>
    <t>R 078</t>
  </si>
  <si>
    <t>R 080</t>
  </si>
  <si>
    <t>Lager Bistro</t>
  </si>
  <si>
    <t>R 091</t>
  </si>
  <si>
    <t>Vorraum WC Damen</t>
  </si>
  <si>
    <t>R 092</t>
  </si>
  <si>
    <t>Vorraum WC Herren</t>
  </si>
  <si>
    <t>R 093</t>
  </si>
  <si>
    <t>R 094</t>
  </si>
  <si>
    <t>R 095</t>
  </si>
  <si>
    <t>R 096</t>
  </si>
  <si>
    <t>WC Umkleide Bistro</t>
  </si>
  <si>
    <t>R 097</t>
  </si>
  <si>
    <t>Bistro Gastraum</t>
  </si>
  <si>
    <t>TR 7</t>
  </si>
  <si>
    <t>TR 8</t>
  </si>
  <si>
    <t>Treppe 6</t>
  </si>
  <si>
    <t>R 161</t>
  </si>
  <si>
    <t>R 162</t>
  </si>
  <si>
    <t>R 163</t>
  </si>
  <si>
    <t>Flur vor 171-177</t>
  </si>
  <si>
    <t>R 165</t>
  </si>
  <si>
    <t>Balkon vor 174</t>
  </si>
  <si>
    <t>R 170</t>
  </si>
  <si>
    <t>Seminarraum</t>
  </si>
  <si>
    <t>R 171</t>
  </si>
  <si>
    <t>R 172</t>
  </si>
  <si>
    <t>R 173</t>
  </si>
  <si>
    <t>R 174</t>
  </si>
  <si>
    <t>Aufenthaltsraum</t>
  </si>
  <si>
    <t>R 175</t>
  </si>
  <si>
    <t>R 176</t>
  </si>
  <si>
    <t>R 177</t>
  </si>
  <si>
    <t>R 178</t>
  </si>
  <si>
    <t>R 180</t>
  </si>
  <si>
    <t>R 181</t>
  </si>
  <si>
    <t>R 182</t>
  </si>
  <si>
    <t>R 183</t>
  </si>
  <si>
    <t>Server 5</t>
  </si>
  <si>
    <t>R 261</t>
  </si>
  <si>
    <t>R 262</t>
  </si>
  <si>
    <t>Flur von 272-278</t>
  </si>
  <si>
    <t>R 264</t>
  </si>
  <si>
    <t>Flur vor 279</t>
  </si>
  <si>
    <t>R 265</t>
  </si>
  <si>
    <t>Flur vor 270</t>
  </si>
  <si>
    <t>R 270</t>
  </si>
  <si>
    <t>R 271</t>
  </si>
  <si>
    <t>R 272</t>
  </si>
  <si>
    <t>R 273</t>
  </si>
  <si>
    <t>R 274</t>
  </si>
  <si>
    <t>R 275</t>
  </si>
  <si>
    <t>R 276</t>
  </si>
  <si>
    <t>R 277</t>
  </si>
  <si>
    <t>R 278</t>
  </si>
  <si>
    <t>R 279</t>
  </si>
  <si>
    <t>R 280</t>
  </si>
  <si>
    <t>R 281</t>
  </si>
  <si>
    <t>R 282</t>
  </si>
  <si>
    <t>R 283</t>
  </si>
  <si>
    <t>R 284</t>
  </si>
  <si>
    <t>Server</t>
  </si>
  <si>
    <t>R 361</t>
  </si>
  <si>
    <t>R 362</t>
  </si>
  <si>
    <t>Flur von 365-372</t>
  </si>
  <si>
    <t>R 363</t>
  </si>
  <si>
    <t>Flur vor 366-373</t>
  </si>
  <si>
    <t>R 364</t>
  </si>
  <si>
    <t>R 365</t>
  </si>
  <si>
    <t>R 366</t>
  </si>
  <si>
    <t>R 370</t>
  </si>
  <si>
    <t>R 371</t>
  </si>
  <si>
    <t>R 372</t>
  </si>
  <si>
    <t>R 374</t>
  </si>
  <si>
    <t>R 375</t>
  </si>
  <si>
    <t>Multifunktionsraum</t>
  </si>
  <si>
    <t>R 380</t>
  </si>
  <si>
    <t>R 381</t>
  </si>
  <si>
    <t>R 382</t>
  </si>
  <si>
    <t>R 383</t>
  </si>
  <si>
    <t>Putzmittelraum</t>
  </si>
  <si>
    <t>VRC-286</t>
  </si>
  <si>
    <t>1 Aufzug</t>
  </si>
  <si>
    <t>2.OG</t>
  </si>
  <si>
    <t>3.OG</t>
  </si>
  <si>
    <t>Neubau  - Fremdvermietet, 2 d</t>
  </si>
  <si>
    <t>2,05</t>
  </si>
  <si>
    <t>Archiv Wilk</t>
  </si>
  <si>
    <t>2,12</t>
  </si>
  <si>
    <t>Büro Wilk</t>
  </si>
  <si>
    <t>2,13</t>
  </si>
  <si>
    <t>2,14</t>
  </si>
  <si>
    <t>2,15</t>
  </si>
  <si>
    <t>Büro Netzwerk Zukunft</t>
  </si>
  <si>
    <t>2,16</t>
  </si>
  <si>
    <t>2,17</t>
  </si>
  <si>
    <t>Seminarraum Netzwerk Zukunft</t>
  </si>
  <si>
    <t>2,18</t>
  </si>
  <si>
    <t>2,19</t>
  </si>
  <si>
    <t>Büro Bilfinger</t>
  </si>
  <si>
    <t>2,2</t>
  </si>
  <si>
    <t>2,28</t>
  </si>
  <si>
    <t>Büro Morgenpost</t>
  </si>
  <si>
    <t>2.29-2.34</t>
  </si>
  <si>
    <t>VWA</t>
  </si>
  <si>
    <t>2,35</t>
  </si>
  <si>
    <t>2,37</t>
  </si>
  <si>
    <t>Büro Riag Media</t>
  </si>
  <si>
    <t>2,38</t>
  </si>
  <si>
    <t>3,09</t>
  </si>
  <si>
    <t>Archiv</t>
  </si>
  <si>
    <t>3,11</t>
  </si>
  <si>
    <t>3,12</t>
  </si>
  <si>
    <t>Archiv/ Abstellraum</t>
  </si>
  <si>
    <t>3,13</t>
  </si>
  <si>
    <t>WC-D</t>
  </si>
  <si>
    <t>3,14</t>
  </si>
  <si>
    <t>Vorr. WC-D</t>
  </si>
  <si>
    <t>3,15</t>
  </si>
  <si>
    <t>WC-H</t>
  </si>
  <si>
    <t>3,16</t>
  </si>
  <si>
    <t>Vorr. WC-H</t>
  </si>
  <si>
    <t>3,18</t>
  </si>
  <si>
    <t>3,19</t>
  </si>
  <si>
    <t>3,2</t>
  </si>
  <si>
    <t>3,21</t>
  </si>
  <si>
    <t>3,22</t>
  </si>
  <si>
    <t>3,23</t>
  </si>
  <si>
    <t>3,24</t>
  </si>
  <si>
    <t>3,25</t>
  </si>
  <si>
    <t>3,26</t>
  </si>
  <si>
    <t>Kugelgarn</t>
  </si>
  <si>
    <t>Textil</t>
  </si>
  <si>
    <t>Neubau, 2 d</t>
  </si>
  <si>
    <t>E.01</t>
  </si>
  <si>
    <t>Eingangshalle</t>
  </si>
  <si>
    <t>E.02</t>
  </si>
  <si>
    <t>TH 9</t>
  </si>
  <si>
    <t>E.03</t>
  </si>
  <si>
    <t>TH 10</t>
  </si>
  <si>
    <t>E.04</t>
  </si>
  <si>
    <t>E.05</t>
  </si>
  <si>
    <t>E.06</t>
  </si>
  <si>
    <t>E.07</t>
  </si>
  <si>
    <t>E.08</t>
  </si>
  <si>
    <t>E.09</t>
  </si>
  <si>
    <t>E.10</t>
  </si>
  <si>
    <t>E.11</t>
  </si>
  <si>
    <t>EDV/Lager</t>
  </si>
  <si>
    <t>E.12</t>
  </si>
  <si>
    <t>E.17</t>
  </si>
  <si>
    <t>Hausmüll</t>
  </si>
  <si>
    <t>E.18</t>
  </si>
  <si>
    <t>E.19</t>
  </si>
  <si>
    <t>Behinderten-WC</t>
  </si>
  <si>
    <t>E.20</t>
  </si>
  <si>
    <t>E.28</t>
  </si>
  <si>
    <t>VRC-317</t>
  </si>
  <si>
    <t>Aufzug</t>
  </si>
  <si>
    <t>Reinigung nach Bedarf</t>
  </si>
  <si>
    <t>Gelegentlich steht ein Papierkorb zum Leeren vor der Tür</t>
  </si>
  <si>
    <t>1,01</t>
  </si>
  <si>
    <t>Brücke</t>
  </si>
  <si>
    <t>1,02</t>
  </si>
  <si>
    <t>1,03</t>
  </si>
  <si>
    <t>1,04</t>
  </si>
  <si>
    <t>1,05</t>
  </si>
  <si>
    <t>Vorraum WC-D</t>
  </si>
  <si>
    <t>1,06</t>
  </si>
  <si>
    <t>1,07</t>
  </si>
  <si>
    <t>1,08</t>
  </si>
  <si>
    <t>Vorraum WC-H</t>
  </si>
  <si>
    <t>1,09</t>
  </si>
  <si>
    <t>Lüftung</t>
  </si>
  <si>
    <t>1,1</t>
  </si>
  <si>
    <t>VRC-327,1</t>
  </si>
  <si>
    <t>1.11a</t>
  </si>
  <si>
    <t>1.11b</t>
  </si>
  <si>
    <t>1.12a</t>
  </si>
  <si>
    <t>1.12b</t>
  </si>
  <si>
    <t>1,13</t>
  </si>
  <si>
    <t>1,14</t>
  </si>
  <si>
    <t>1,15</t>
  </si>
  <si>
    <t>1,16</t>
  </si>
  <si>
    <t>1,17</t>
  </si>
  <si>
    <t>1,18</t>
  </si>
  <si>
    <t>1,19</t>
  </si>
  <si>
    <t>1.20a</t>
  </si>
  <si>
    <t>1.20b</t>
  </si>
  <si>
    <t>1,21</t>
  </si>
  <si>
    <t>1,22</t>
  </si>
  <si>
    <t>1,23</t>
  </si>
  <si>
    <t>1,24</t>
  </si>
  <si>
    <t>1,25</t>
  </si>
  <si>
    <t>1,26</t>
  </si>
  <si>
    <t>1,27</t>
  </si>
  <si>
    <t>1,28</t>
  </si>
  <si>
    <t>1,29</t>
  </si>
  <si>
    <t>1,3</t>
  </si>
  <si>
    <t>1,31</t>
  </si>
  <si>
    <t>Prüfungsunterlagen-Raum</t>
  </si>
  <si>
    <t>2,01</t>
  </si>
  <si>
    <t>VRC-352,1</t>
  </si>
  <si>
    <t>2,02</t>
  </si>
  <si>
    <t>2,03</t>
  </si>
  <si>
    <t>2,04</t>
  </si>
  <si>
    <t>2,06</t>
  </si>
  <si>
    <t>2,07</t>
  </si>
  <si>
    <t>2,08</t>
  </si>
  <si>
    <t>2,09</t>
  </si>
  <si>
    <t>2,1</t>
  </si>
  <si>
    <t>2,11</t>
  </si>
  <si>
    <t>Archiv Leerstand</t>
  </si>
  <si>
    <t>2,21</t>
  </si>
  <si>
    <t>2,22</t>
  </si>
  <si>
    <t>Serverraum</t>
  </si>
  <si>
    <t>2,23</t>
  </si>
  <si>
    <t>2,24</t>
  </si>
  <si>
    <t>2,25</t>
  </si>
  <si>
    <t>2,26</t>
  </si>
  <si>
    <t>2,27</t>
  </si>
  <si>
    <t>2,36</t>
  </si>
  <si>
    <t>3,01</t>
  </si>
  <si>
    <t>3,02</t>
  </si>
  <si>
    <t>3,03</t>
  </si>
  <si>
    <t>3,04</t>
  </si>
  <si>
    <t>3,17</t>
  </si>
  <si>
    <t>Flur Commerzbank</t>
  </si>
  <si>
    <t>3,05</t>
  </si>
  <si>
    <t>3,06</t>
  </si>
  <si>
    <t>3,07</t>
  </si>
  <si>
    <t>3,08</t>
  </si>
  <si>
    <t>3,1</t>
  </si>
  <si>
    <t>3,27</t>
  </si>
  <si>
    <t>3,28</t>
  </si>
  <si>
    <t>Prüfungszentrum- Prüfungsraum</t>
  </si>
  <si>
    <t>3.29a</t>
  </si>
  <si>
    <t>3.29b</t>
  </si>
  <si>
    <t>3.30a</t>
  </si>
  <si>
    <t>3.30b</t>
  </si>
  <si>
    <t>3,31</t>
  </si>
  <si>
    <t>3,32</t>
  </si>
  <si>
    <t>3,33</t>
  </si>
  <si>
    <t>3,34</t>
  </si>
  <si>
    <t>U.02</t>
  </si>
  <si>
    <t>Lager FiBu</t>
  </si>
  <si>
    <t>U.03</t>
  </si>
  <si>
    <t>U.04</t>
  </si>
  <si>
    <t>TH</t>
  </si>
  <si>
    <t>U.05</t>
  </si>
  <si>
    <t>U.06</t>
  </si>
  <si>
    <t>U.07</t>
  </si>
  <si>
    <t>U.08</t>
  </si>
  <si>
    <t>U.09</t>
  </si>
  <si>
    <t>U.10</t>
  </si>
  <si>
    <t>U.11</t>
  </si>
  <si>
    <t>Technik</t>
  </si>
  <si>
    <t>U.12</t>
  </si>
  <si>
    <t>Abstellraum / Lager</t>
  </si>
  <si>
    <t>U.13</t>
  </si>
  <si>
    <t>E-Technik</t>
  </si>
  <si>
    <t>U.14</t>
  </si>
  <si>
    <t>HA-Fernwärme/ Sanitär</t>
  </si>
  <si>
    <t>Tiefgarage</t>
  </si>
  <si>
    <t>VRC-163,45</t>
  </si>
  <si>
    <t>Tiefgarage Haus 2, 2 a-c</t>
  </si>
  <si>
    <t>U.01</t>
  </si>
  <si>
    <t>Tiefgarage Neubau, 2 d</t>
  </si>
  <si>
    <t>Saal</t>
  </si>
  <si>
    <t>Foyer</t>
  </si>
  <si>
    <t>Balkon Hennig-von-Tresckow rechts vom Saal</t>
  </si>
  <si>
    <t>Innenhof</t>
  </si>
  <si>
    <t>Regie Flur, Regiekabine, Regie Flur</t>
  </si>
  <si>
    <t>R 150</t>
  </si>
  <si>
    <t>R 151</t>
  </si>
  <si>
    <t>VRC-188</t>
  </si>
  <si>
    <t>VRC-189</t>
  </si>
  <si>
    <t>VRC-190</t>
  </si>
  <si>
    <t>189, 190, 191</t>
  </si>
  <si>
    <t>Parkett</t>
  </si>
  <si>
    <t>Steinzeug</t>
  </si>
  <si>
    <t>ohne Grundreinig</t>
  </si>
  <si>
    <t>Schätzung Anzahl Reinigungen p.a.</t>
  </si>
  <si>
    <t>Siehe Sonderleistungen Los 01 (Reinigungstage geschätzt, Reinigung nur auf Anforderung nach Veranstaltungen)</t>
  </si>
  <si>
    <t/>
  </si>
  <si>
    <t>Reserve 01</t>
  </si>
  <si>
    <t>Reserve 02</t>
  </si>
  <si>
    <t>Reserve 03</t>
  </si>
  <si>
    <t>Reserve 04</t>
  </si>
  <si>
    <t>Reserve 05</t>
  </si>
  <si>
    <t>01.10.2026</t>
  </si>
  <si>
    <t>Industrie- und Handelskammer Potsdam, Breite Straße 2 a-c, 14467 Potsdam</t>
  </si>
  <si>
    <t>Industrie- und Handelskammer Potsdam, Breite Straße 2 d, 14467 Potsdam</t>
  </si>
  <si>
    <t>Industrie- und Handelskammer Potsdam, Breite Straße 2 a-d, 14467 Potsdam</t>
  </si>
  <si>
    <t xml:space="preserve">ab 06:00 Uhr </t>
  </si>
  <si>
    <t xml:space="preserve">Sonderleistungen Los 01 
Reinigung auf Abruf siehe Veranstaltungsplan
Die Reinigung des Prüfzentrums und der Seminarräume hat bis 7:30 Uhr / 8:00 Uhr zu erfolgen, je nach Belegung der Räume </t>
  </si>
  <si>
    <t>Sonderleistungen Los 01</t>
  </si>
  <si>
    <t>Seminar- Prüfungsräume, Aufenthaltsräume, Multifunktionsräume</t>
  </si>
  <si>
    <t>Seminar- und Prüfungsräume, Aufenthaltsräume, Multifunktionsräume</t>
  </si>
  <si>
    <t>einmal wöchentlich kehren und von Unkraut zu befeien entsprechend Service Level Agreement (SLA)</t>
  </si>
  <si>
    <t>Leistung</t>
  </si>
  <si>
    <t>SVS
[€]</t>
  </si>
  <si>
    <t>Schätzung
Einsätze p.a.</t>
  </si>
  <si>
    <r>
      <t xml:space="preserve">Tageskraft für Veranstaltungen, 
</t>
    </r>
    <r>
      <rPr>
        <sz val="11"/>
        <color theme="1"/>
        <rFont val="Arial"/>
        <family val="2"/>
      </rPr>
      <t>Reinigen der WC-Bereiche im Erdgeschoss und im Eingangsbereich</t>
    </r>
  </si>
  <si>
    <t>Abruf-Leistung</t>
  </si>
  <si>
    <t>Preis Gesamt p.a. netto [€]</t>
  </si>
  <si>
    <t>Preis pro Reinigung netto [€]</t>
  </si>
  <si>
    <t xml:space="preserve">zusätzliche Arbeiten siehe Sonderleistungen Los 01 (werden gesondert vergütet)
</t>
  </si>
  <si>
    <t>geschätzte Anzahl Einsätze</t>
  </si>
  <si>
    <t>**</t>
  </si>
  <si>
    <t>Verpachtet</t>
  </si>
  <si>
    <t>Vermietet</t>
  </si>
  <si>
    <t>Fremdvermietet</t>
  </si>
  <si>
    <t>* Fremdvermietet</t>
  </si>
  <si>
    <t>* Verpachtet</t>
  </si>
  <si>
    <t>1 Tageskraft  für Veranstaltungen im Haus 2</t>
  </si>
  <si>
    <r>
      <rPr>
        <b/>
        <sz val="11"/>
        <color theme="1"/>
        <rFont val="Arial"/>
        <family val="2"/>
      </rPr>
      <t>Im Haus 1</t>
    </r>
    <r>
      <rPr>
        <sz val="11"/>
        <color theme="1"/>
        <rFont val="Arial"/>
        <family val="2"/>
      </rPr>
      <t xml:space="preserve"> im Bereich der Hauptgeschäftsführung im 3. Obergeschoss (Raum 311,312 und 313) sind folgende zusätzliche Leistungen zu erbringen:
1. Abräumen der Tische sowie das Verbringen des Geschirrs und der Getränke in die Teeküche
2. Einräumen und Ausräumen der Spülmaschine
</t>
    </r>
  </si>
  <si>
    <t>Bereich Hauptgeschäftsführung Haus 1
 (Raum 311,312 und 313)</t>
  </si>
  <si>
    <t>Circa Stunden/Tag</t>
  </si>
  <si>
    <t>2026</t>
  </si>
  <si>
    <t>x</t>
  </si>
  <si>
    <t>Ferientage 2026</t>
  </si>
  <si>
    <t>Ferientage 2027</t>
  </si>
  <si>
    <t>Ferientage 2028</t>
  </si>
  <si>
    <t>Ferientage 2029</t>
  </si>
  <si>
    <t>Bewegliche Ferientage 25/26</t>
  </si>
  <si>
    <t>Bewegliche Ferientage 26/27</t>
  </si>
  <si>
    <t>Bewegliche Ferientage 27/28</t>
  </si>
  <si>
    <t>Bewegliche Ferientage 28/29</t>
  </si>
  <si>
    <t>Versions-Nummer: 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</si>
</sst>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quot;€&quot;* #,##0.00_);_(&quot;€&quot;* \(#,##0.00\);_(&quot;€&quot;* &quot;-&quot;??_);_(@_)"/>
    <numFmt numFmtId="165" formatCode="0.0000"/>
    <numFmt numFmtId="166" formatCode="0.0000%"/>
    <numFmt numFmtId="167" formatCode="#,##0.00\ &quot;€&quot;"/>
    <numFmt numFmtId="168" formatCode="#,##0.00\ _€"/>
    <numFmt numFmtId="169" formatCode="#,##0\ &quot;€&quot;"/>
    <numFmt numFmtId="170" formatCode="#,##0.00\ &quot;€/m²&quot;"/>
    <numFmt numFmtId="171" formatCode="#,##0.00\ [$€-1]"/>
    <numFmt numFmtId="172" formatCode="0.0"/>
    <numFmt numFmtId="173" formatCode="0.0000_ ;[Red]\-0.0000\ "/>
    <numFmt numFmtId="174" formatCode="[$-407]dddd\,\ dd/mm/yyyy"/>
    <numFmt numFmtId="175" formatCode="#,##0.000000"/>
    <numFmt numFmtId="176" formatCode="0.000"/>
    <numFmt numFmtId="177" formatCode="#,##0.00\ &quot;€&quot;;[Red]#,##0.00\ &quot;€&quot;"/>
    <numFmt numFmtId="178" formatCode="dd/mm/yyyy\ hh:mm:ss"/>
    <numFmt numFmtId="179" formatCode="#,##0.0\ &quot;h&quot;"/>
    <numFmt numFmtId="180" formatCode="0.00000000"/>
    <numFmt numFmtId="181" formatCode="0.000000"/>
    <numFmt numFmtId="182" formatCode="#,##0.00\ [$€-407];\-#,##0.00\ [$€-407]"/>
  </numFmts>
  <fonts count="70"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2"/>
      <name val="Arial"/>
      <family val="2"/>
    </font>
    <font>
      <b/>
      <sz val="12"/>
      <name val="Arial"/>
      <family val="2"/>
    </font>
    <font>
      <sz val="11"/>
      <name val="Arial"/>
      <family val="2"/>
    </font>
    <font>
      <sz val="10"/>
      <name val="Arial"/>
      <family val="2"/>
    </font>
    <font>
      <b/>
      <sz val="10"/>
      <name val="Arial"/>
      <family val="2"/>
    </font>
    <font>
      <sz val="8"/>
      <name val="Arial"/>
      <family val="2"/>
    </font>
    <font>
      <sz val="14"/>
      <name val="Arial"/>
      <family val="2"/>
    </font>
    <font>
      <b/>
      <sz val="9"/>
      <name val="Arial"/>
      <family val="2"/>
    </font>
    <font>
      <b/>
      <sz val="11"/>
      <name val="Arial"/>
      <family val="2"/>
    </font>
    <font>
      <sz val="9"/>
      <name val="Arial"/>
      <family val="2"/>
    </font>
    <font>
      <u/>
      <sz val="11"/>
      <name val="Arial"/>
      <family val="2"/>
    </font>
    <font>
      <b/>
      <sz val="11"/>
      <color theme="1"/>
      <name val="Calibri"/>
      <family val="2"/>
      <scheme val="minor"/>
    </font>
    <font>
      <sz val="10"/>
      <color theme="1"/>
      <name val="Calibri"/>
      <family val="2"/>
      <scheme val="minor"/>
    </font>
    <font>
      <sz val="8"/>
      <color theme="1"/>
      <name val="Calibri"/>
      <family val="2"/>
      <scheme val="minor"/>
    </font>
    <font>
      <b/>
      <sz val="13"/>
      <name val="Arial"/>
      <family val="2"/>
    </font>
    <font>
      <b/>
      <sz val="13"/>
      <color theme="1"/>
      <name val="Calibri"/>
      <family val="2"/>
      <scheme val="minor"/>
    </font>
    <font>
      <b/>
      <sz val="14"/>
      <name val="Arial"/>
      <family val="2"/>
    </font>
    <font>
      <i/>
      <sz val="9"/>
      <name val="Arial"/>
      <family val="2"/>
    </font>
    <font>
      <b/>
      <sz val="12"/>
      <color theme="1"/>
      <name val="Calibri"/>
      <family val="2"/>
      <scheme val="minor"/>
    </font>
    <font>
      <b/>
      <u/>
      <sz val="11"/>
      <name val="Arial"/>
      <family val="2"/>
    </font>
    <font>
      <b/>
      <sz val="18"/>
      <color theme="1"/>
      <name val="Calibri"/>
      <family val="2"/>
      <scheme val="minor"/>
    </font>
    <font>
      <b/>
      <sz val="14"/>
      <color theme="1"/>
      <name val="Arial"/>
      <family val="2"/>
    </font>
    <font>
      <sz val="11"/>
      <color theme="1"/>
      <name val="Arial"/>
      <family val="2"/>
    </font>
    <font>
      <b/>
      <sz val="11"/>
      <color indexed="8"/>
      <name val="Arial"/>
      <family val="2"/>
    </font>
    <font>
      <b/>
      <u/>
      <sz val="12"/>
      <name val="Arial"/>
      <family val="2"/>
    </font>
    <font>
      <sz val="8.5"/>
      <name val="Arial"/>
      <family val="2"/>
    </font>
    <font>
      <sz val="10"/>
      <color rgb="FF3333FF"/>
      <name val="Arial"/>
      <family val="2"/>
    </font>
    <font>
      <b/>
      <sz val="11"/>
      <color theme="1"/>
      <name val="Arial"/>
      <family val="2"/>
    </font>
    <font>
      <sz val="12"/>
      <color theme="1"/>
      <name val="Arial"/>
      <family val="2"/>
    </font>
    <font>
      <sz val="12"/>
      <color indexed="10"/>
      <name val="Arial"/>
      <family val="2"/>
    </font>
    <font>
      <u/>
      <sz val="11"/>
      <color theme="10"/>
      <name val="Arial"/>
      <family val="2"/>
    </font>
    <font>
      <sz val="10"/>
      <color theme="1"/>
      <name val="Arial"/>
      <family val="2"/>
    </font>
    <font>
      <b/>
      <sz val="10"/>
      <color theme="1"/>
      <name val="Arial"/>
      <family val="2"/>
    </font>
    <font>
      <sz val="11"/>
      <color rgb="FF0070C0"/>
      <name val="Arial"/>
      <family val="2"/>
    </font>
    <font>
      <sz val="11"/>
      <color rgb="FF00B050"/>
      <name val="Arial"/>
      <family val="2"/>
    </font>
    <font>
      <sz val="11"/>
      <color rgb="FFFF0000"/>
      <name val="Arial"/>
      <family val="2"/>
    </font>
    <font>
      <sz val="11"/>
      <color rgb="FF7030A0"/>
      <name val="Arial"/>
      <family val="2"/>
    </font>
    <font>
      <sz val="11"/>
      <color theme="10"/>
      <name val="Arial"/>
      <family val="2"/>
    </font>
    <font>
      <sz val="7"/>
      <name val="Arial"/>
      <family val="2"/>
    </font>
    <font>
      <sz val="9"/>
      <color indexed="81"/>
      <name val="Tahoma"/>
      <family val="2"/>
    </font>
    <font>
      <b/>
      <sz val="9"/>
      <color indexed="81"/>
      <name val="Tahoma"/>
      <family val="2"/>
    </font>
    <font>
      <b/>
      <sz val="11"/>
      <name val="Calibri"/>
      <family val="2"/>
    </font>
    <font>
      <sz val="9"/>
      <color theme="1"/>
      <name val="Calibri"/>
      <family val="2"/>
      <scheme val="minor"/>
    </font>
    <font>
      <sz val="12"/>
      <color theme="1"/>
      <name val="Calibri"/>
      <family val="2"/>
      <scheme val="minor"/>
    </font>
    <font>
      <b/>
      <sz val="10"/>
      <color theme="1"/>
      <name val="Calibri"/>
      <family val="2"/>
      <scheme val="minor"/>
    </font>
    <font>
      <b/>
      <sz val="14"/>
      <color theme="1"/>
      <name val="Calibri"/>
      <family val="2"/>
      <scheme val="minor"/>
    </font>
    <font>
      <sz val="11"/>
      <color theme="1"/>
      <name val="Symbol"/>
      <family val="1"/>
      <charset val="2"/>
    </font>
    <font>
      <sz val="9"/>
      <color rgb="FFFF0000"/>
      <name val="Calibri"/>
      <family val="2"/>
      <scheme val="minor"/>
    </font>
    <font>
      <sz val="10"/>
      <color rgb="FFFF0000"/>
      <name val="Arial"/>
      <family val="2"/>
    </font>
    <font>
      <sz val="11"/>
      <color rgb="FF000000"/>
      <name val="Arial"/>
      <family val="2"/>
    </font>
    <font>
      <b/>
      <sz val="16"/>
      <name val="Arial"/>
      <family val="2"/>
    </font>
    <font>
      <b/>
      <u/>
      <sz val="13"/>
      <name val="Arial"/>
      <family val="2"/>
    </font>
    <font>
      <sz val="11"/>
      <name val="Calibri"/>
      <family val="2"/>
      <scheme val="minor"/>
    </font>
    <font>
      <b/>
      <sz val="14"/>
      <color theme="0"/>
      <name val="Arial"/>
      <family val="2"/>
    </font>
    <font>
      <sz val="14"/>
      <color theme="0"/>
      <name val="Arial"/>
      <family val="2"/>
    </font>
    <font>
      <sz val="10"/>
      <name val="MS Sans Serif"/>
      <family val="2"/>
    </font>
    <font>
      <b/>
      <sz val="20"/>
      <name val="Arial"/>
      <family val="2"/>
    </font>
    <font>
      <sz val="10"/>
      <name val="MS Sans Serif"/>
    </font>
    <font>
      <sz val="24"/>
      <color theme="0"/>
      <name val="Arial"/>
      <family val="2"/>
    </font>
  </fonts>
  <fills count="1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indexed="65"/>
        <bgColor indexed="64"/>
      </patternFill>
    </fill>
    <fill>
      <patternFill patternType="solid">
        <fgColor theme="0"/>
        <bgColor indexed="64"/>
      </patternFill>
    </fill>
    <fill>
      <patternFill patternType="solid">
        <fgColor theme="0" tint="-0.14996795556505021"/>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D961"/>
        <bgColor indexed="64"/>
      </patternFill>
    </fill>
    <fill>
      <patternFill patternType="solid">
        <fgColor rgb="FFFFCCFF"/>
        <bgColor indexed="64"/>
      </patternFill>
    </fill>
    <fill>
      <patternFill patternType="solid">
        <fgColor rgb="FFFF4F4F"/>
        <bgColor indexed="64"/>
      </patternFill>
    </fill>
    <fill>
      <patternFill patternType="solid">
        <fgColor rgb="FFFF0000"/>
        <bgColor indexed="64"/>
      </patternFill>
    </fill>
    <fill>
      <patternFill patternType="solid">
        <fgColor theme="7" tint="0.79998168889431442"/>
        <bgColor indexed="64"/>
      </patternFill>
    </fill>
  </fills>
  <borders count="133">
    <border>
      <left/>
      <right/>
      <top/>
      <bottom/>
      <diagonal/>
    </border>
    <border>
      <left/>
      <right/>
      <top style="thin">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ck">
        <color indexed="64"/>
      </left>
      <right/>
      <top style="thick">
        <color indexed="64"/>
      </top>
      <bottom/>
      <diagonal/>
    </border>
    <border>
      <left style="thick">
        <color indexed="64"/>
      </left>
      <right/>
      <top/>
      <bottom/>
      <diagonal/>
    </border>
    <border>
      <left/>
      <right style="thick">
        <color indexed="64"/>
      </right>
      <top/>
      <bottom/>
      <diagonal/>
    </border>
    <border>
      <left style="thin">
        <color indexed="64"/>
      </left>
      <right/>
      <top/>
      <bottom/>
      <diagonal/>
    </border>
    <border>
      <left style="thick">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indexed="64"/>
      </left>
      <right style="medium">
        <color indexed="64"/>
      </right>
      <top/>
      <bottom style="medium">
        <color indexed="64"/>
      </bottom>
      <diagonal/>
    </border>
    <border>
      <left/>
      <right/>
      <top/>
      <bottom style="medium">
        <color auto="1"/>
      </bottom>
      <diagonal/>
    </border>
    <border>
      <left style="thin">
        <color auto="1"/>
      </left>
      <right style="thin">
        <color auto="1"/>
      </right>
      <top style="double">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diagonalUp="1" diagonalDown="1">
      <left/>
      <right/>
      <top/>
      <bottom/>
      <diagonal style="thin">
        <color auto="1"/>
      </diagonal>
    </border>
    <border diagonalDown="1">
      <left/>
      <right/>
      <top/>
      <bottom/>
      <diagonal style="thin">
        <color auto="1"/>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style="thick">
        <color indexed="64"/>
      </right>
      <top style="thin">
        <color indexed="64"/>
      </top>
      <bottom/>
      <diagonal/>
    </border>
    <border>
      <left style="thin">
        <color indexed="64"/>
      </left>
      <right style="thick">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right/>
      <top style="thick">
        <color indexed="64"/>
      </top>
      <bottom/>
      <diagonal/>
    </border>
    <border diagonalUp="1" diagonalDown="1">
      <left/>
      <right/>
      <top/>
      <bottom style="thin">
        <color auto="1"/>
      </bottom>
      <diagonal style="thin">
        <color auto="1"/>
      </diagonal>
    </border>
    <border>
      <left style="medium">
        <color indexed="64"/>
      </left>
      <right style="thin">
        <color indexed="64"/>
      </right>
      <top/>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indexed="64"/>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indexed="64"/>
      </bottom>
      <diagonal/>
    </border>
    <border>
      <left/>
      <right style="thick">
        <color indexed="64"/>
      </right>
      <top style="thick">
        <color indexed="64"/>
      </top>
      <bottom/>
      <diagonal/>
    </border>
    <border>
      <left style="thick">
        <color indexed="64"/>
      </left>
      <right style="thin">
        <color indexed="64"/>
      </right>
      <top style="thin">
        <color indexed="64"/>
      </top>
      <bottom style="medium">
        <color indexed="64"/>
      </bottom>
      <diagonal/>
    </border>
    <border>
      <left style="thick">
        <color auto="1"/>
      </left>
      <right style="thin">
        <color auto="1"/>
      </right>
      <top style="thin">
        <color auto="1"/>
      </top>
      <bottom style="thick">
        <color auto="1"/>
      </bottom>
      <diagonal/>
    </border>
    <border>
      <left style="thin">
        <color indexed="64"/>
      </left>
      <right style="thick">
        <color indexed="64"/>
      </right>
      <top style="thin">
        <color indexed="64"/>
      </top>
      <bottom style="thick">
        <color indexed="64"/>
      </bottom>
      <diagonal/>
    </border>
    <border>
      <left style="thin">
        <color auto="1"/>
      </left>
      <right style="double">
        <color auto="1"/>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double">
        <color auto="1"/>
      </right>
      <top style="thin">
        <color auto="1"/>
      </top>
      <bottom style="medium">
        <color indexed="64"/>
      </bottom>
      <diagonal/>
    </border>
    <border>
      <left style="thin">
        <color auto="1"/>
      </left>
      <right style="double">
        <color auto="1"/>
      </right>
      <top style="thin">
        <color auto="1"/>
      </top>
      <bottom/>
      <diagonal/>
    </border>
    <border>
      <left style="medium">
        <color indexed="64"/>
      </left>
      <right style="thin">
        <color indexed="64"/>
      </right>
      <top style="thin">
        <color indexed="64"/>
      </top>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auto="1"/>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6">
    <xf numFmtId="0" fontId="0" fillId="0" borderId="0"/>
    <xf numFmtId="0" fontId="41" fillId="0" borderId="0" applyNumberFormat="0" applyFill="0" applyBorder="0" applyAlignment="0" applyProtection="0">
      <alignment vertical="top"/>
      <protection locked="0"/>
    </xf>
    <xf numFmtId="0" fontId="13" fillId="0" borderId="0"/>
    <xf numFmtId="0" fontId="66" fillId="0" borderId="0"/>
    <xf numFmtId="0" fontId="68" fillId="0" borderId="0"/>
    <xf numFmtId="0" fontId="2" fillId="0" borderId="0"/>
  </cellStyleXfs>
  <cellXfs count="1009">
    <xf numFmtId="0" fontId="0" fillId="0" borderId="0" xfId="0"/>
    <xf numFmtId="0" fontId="32" fillId="0" borderId="0" xfId="0" applyFont="1" applyProtection="1">
      <protection hidden="1"/>
    </xf>
    <xf numFmtId="0" fontId="14" fillId="0" borderId="0" xfId="0" applyFont="1" applyProtection="1">
      <protection hidden="1"/>
    </xf>
    <xf numFmtId="0" fontId="46" fillId="0" borderId="0" xfId="0" applyFont="1" applyProtection="1">
      <protection hidden="1"/>
    </xf>
    <xf numFmtId="4" fontId="14" fillId="0" borderId="0" xfId="0" applyNumberFormat="1" applyFont="1" applyProtection="1">
      <protection hidden="1"/>
    </xf>
    <xf numFmtId="0" fontId="45" fillId="0" borderId="0" xfId="0" applyFont="1" applyProtection="1">
      <protection hidden="1"/>
    </xf>
    <xf numFmtId="0" fontId="12" fillId="0" borderId="0" xfId="0" applyFont="1" applyAlignment="1" applyProtection="1">
      <alignment horizontal="center"/>
      <protection hidden="1"/>
    </xf>
    <xf numFmtId="0" fontId="0" fillId="0" borderId="0" xfId="0" applyProtection="1">
      <protection hidden="1"/>
    </xf>
    <xf numFmtId="168" fontId="0" fillId="0" borderId="0" xfId="0" applyNumberFormat="1" applyAlignment="1" applyProtection="1">
      <alignment horizontal="center" vertical="center"/>
      <protection hidden="1"/>
    </xf>
    <xf numFmtId="168" fontId="0" fillId="0" borderId="0" xfId="0" applyNumberFormat="1" applyAlignment="1" applyProtection="1">
      <alignment vertical="center"/>
      <protection hidden="1"/>
    </xf>
    <xf numFmtId="0" fontId="14" fillId="0" borderId="0" xfId="0" applyFont="1" applyAlignment="1" applyProtection="1">
      <alignment vertical="center"/>
      <protection hidden="1"/>
    </xf>
    <xf numFmtId="0" fontId="20" fillId="0" borderId="0" xfId="0" applyFont="1" applyProtection="1">
      <protection hidden="1"/>
    </xf>
    <xf numFmtId="0" fontId="13" fillId="0" borderId="0" xfId="0" applyFont="1" applyProtection="1">
      <protection hidden="1"/>
    </xf>
    <xf numFmtId="165" fontId="13" fillId="0" borderId="0" xfId="0" applyNumberFormat="1" applyFont="1" applyProtection="1">
      <protection hidden="1"/>
    </xf>
    <xf numFmtId="0" fontId="33" fillId="0" borderId="0" xfId="0" applyFont="1" applyProtection="1">
      <protection hidden="1"/>
    </xf>
    <xf numFmtId="0" fontId="39" fillId="2" borderId="24" xfId="0" applyFont="1" applyFill="1" applyBorder="1" applyAlignment="1" applyProtection="1">
      <alignment horizontal="center" vertical="center"/>
      <protection hidden="1"/>
    </xf>
    <xf numFmtId="0" fontId="43" fillId="2" borderId="25" xfId="0" applyFont="1" applyFill="1" applyBorder="1" applyAlignment="1" applyProtection="1">
      <alignment horizontal="center" vertical="center" wrapText="1"/>
      <protection hidden="1"/>
    </xf>
    <xf numFmtId="0" fontId="43" fillId="2" borderId="26" xfId="0" applyFont="1" applyFill="1" applyBorder="1" applyAlignment="1" applyProtection="1">
      <alignment horizontal="center" vertical="center" wrapText="1"/>
      <protection hidden="1"/>
    </xf>
    <xf numFmtId="4" fontId="33" fillId="0" borderId="0" xfId="0" applyNumberFormat="1" applyFont="1" applyProtection="1">
      <protection hidden="1"/>
    </xf>
    <xf numFmtId="167" fontId="12" fillId="0" borderId="0" xfId="0" applyNumberFormat="1" applyFont="1" applyAlignment="1" applyProtection="1">
      <alignment horizontal="center" vertical="center"/>
      <protection hidden="1"/>
    </xf>
    <xf numFmtId="0" fontId="35" fillId="0" borderId="0" xfId="0" applyFont="1" applyAlignment="1" applyProtection="1">
      <alignment horizontal="right" vertical="center"/>
      <protection hidden="1"/>
    </xf>
    <xf numFmtId="0" fontId="12" fillId="0" borderId="0" xfId="0" applyFont="1" applyAlignment="1">
      <alignment horizontal="center"/>
    </xf>
    <xf numFmtId="0" fontId="13" fillId="0" borderId="0" xfId="0" applyFont="1"/>
    <xf numFmtId="0" fontId="21" fillId="0" borderId="0" xfId="0" applyFont="1"/>
    <xf numFmtId="0" fontId="28" fillId="0" borderId="0" xfId="0" applyFont="1"/>
    <xf numFmtId="0" fontId="30" fillId="0" borderId="0" xfId="0" applyFont="1" applyAlignment="1">
      <alignment horizontal="left"/>
    </xf>
    <xf numFmtId="0" fontId="11" fillId="0" borderId="0" xfId="0" applyFont="1"/>
    <xf numFmtId="4" fontId="11" fillId="0" borderId="0" xfId="0" applyNumberFormat="1" applyFont="1"/>
    <xf numFmtId="49" fontId="11" fillId="0" borderId="0" xfId="0" applyNumberFormat="1" applyFont="1" applyAlignment="1">
      <alignment horizontal="center"/>
    </xf>
    <xf numFmtId="0" fontId="11" fillId="0" borderId="0" xfId="0" applyFont="1" applyAlignment="1">
      <alignment horizontal="left"/>
    </xf>
    <xf numFmtId="0" fontId="13" fillId="0" borderId="0" xfId="0" applyFont="1" applyAlignment="1">
      <alignment horizontal="left"/>
    </xf>
    <xf numFmtId="0" fontId="16" fillId="0" borderId="0" xfId="0" applyFont="1" applyAlignment="1">
      <alignment horizontal="center"/>
    </xf>
    <xf numFmtId="0" fontId="19" fillId="2" borderId="12" xfId="0" applyFont="1" applyFill="1" applyBorder="1" applyAlignment="1" applyProtection="1">
      <alignment horizontal="center" vertical="center" wrapText="1"/>
      <protection hidden="1"/>
    </xf>
    <xf numFmtId="0" fontId="19" fillId="2" borderId="28" xfId="0" applyFont="1" applyFill="1" applyBorder="1" applyAlignment="1" applyProtection="1">
      <alignment horizontal="center" vertical="center" wrapText="1"/>
      <protection hidden="1"/>
    </xf>
    <xf numFmtId="0" fontId="15" fillId="2" borderId="28" xfId="0" applyFont="1" applyFill="1" applyBorder="1" applyAlignment="1" applyProtection="1">
      <alignment horizontal="center" vertical="center" wrapText="1"/>
      <protection hidden="1"/>
    </xf>
    <xf numFmtId="0" fontId="15" fillId="2" borderId="16" xfId="0" applyFont="1" applyFill="1" applyBorder="1" applyAlignment="1" applyProtection="1">
      <alignment horizontal="center" vertical="center" wrapText="1"/>
      <protection hidden="1"/>
    </xf>
    <xf numFmtId="0" fontId="15" fillId="2" borderId="32" xfId="0" applyFont="1" applyFill="1" applyBorder="1" applyAlignment="1" applyProtection="1">
      <alignment horizontal="center" vertical="center" wrapText="1"/>
      <protection hidden="1"/>
    </xf>
    <xf numFmtId="0" fontId="19" fillId="2" borderId="31" xfId="0" applyFont="1" applyFill="1" applyBorder="1" applyAlignment="1" applyProtection="1">
      <alignment horizontal="center" vertical="center" wrapText="1"/>
      <protection hidden="1"/>
    </xf>
    <xf numFmtId="0" fontId="18" fillId="2" borderId="31" xfId="0" applyFont="1" applyFill="1" applyBorder="1" applyAlignment="1" applyProtection="1">
      <alignment horizontal="center" vertical="center" wrapText="1"/>
      <protection hidden="1"/>
    </xf>
    <xf numFmtId="0" fontId="14" fillId="0" borderId="0" xfId="0" applyFont="1"/>
    <xf numFmtId="0" fontId="32" fillId="0" borderId="0" xfId="0" applyFont="1" applyAlignment="1" applyProtection="1">
      <alignment horizontal="right"/>
      <protection hidden="1"/>
    </xf>
    <xf numFmtId="0" fontId="16" fillId="0" borderId="0" xfId="0" applyFont="1" applyAlignment="1" applyProtection="1">
      <alignment wrapText="1"/>
      <protection hidden="1"/>
    </xf>
    <xf numFmtId="0" fontId="0" fillId="5" borderId="0" xfId="0" applyFill="1" applyProtection="1">
      <protection hidden="1"/>
    </xf>
    <xf numFmtId="0" fontId="0" fillId="5" borderId="4" xfId="0" applyFill="1" applyBorder="1" applyAlignment="1" applyProtection="1">
      <alignment horizontal="center"/>
      <protection hidden="1"/>
    </xf>
    <xf numFmtId="0" fontId="0" fillId="5" borderId="4" xfId="0" applyFill="1" applyBorder="1" applyAlignment="1" applyProtection="1">
      <alignment horizontal="center" vertical="center"/>
      <protection hidden="1"/>
    </xf>
    <xf numFmtId="0" fontId="14" fillId="0" borderId="0" xfId="0" applyFont="1" applyAlignment="1" applyProtection="1">
      <alignment horizontal="right"/>
      <protection hidden="1"/>
    </xf>
    <xf numFmtId="2" fontId="12" fillId="0" borderId="0" xfId="0" applyNumberFormat="1" applyFont="1" applyProtection="1">
      <protection hidden="1"/>
    </xf>
    <xf numFmtId="2" fontId="0" fillId="0" borderId="0" xfId="0" applyNumberFormat="1" applyProtection="1">
      <protection hidden="1"/>
    </xf>
    <xf numFmtId="0" fontId="49" fillId="0" borderId="0" xfId="0" applyFont="1" applyAlignment="1" applyProtection="1">
      <alignment horizontal="center"/>
      <protection hidden="1"/>
    </xf>
    <xf numFmtId="0" fontId="49" fillId="0" borderId="0" xfId="0" applyFont="1" applyAlignment="1" applyProtection="1">
      <alignment horizontal="center" vertical="top"/>
      <protection hidden="1"/>
    </xf>
    <xf numFmtId="0" fontId="13" fillId="0" borderId="0" xfId="0" applyFont="1" applyAlignment="1" applyProtection="1">
      <alignment horizontal="center"/>
      <protection hidden="1"/>
    </xf>
    <xf numFmtId="0" fontId="0" fillId="6" borderId="4" xfId="0" applyFill="1" applyBorder="1" applyAlignment="1" applyProtection="1">
      <alignment horizontal="center"/>
      <protection hidden="1"/>
    </xf>
    <xf numFmtId="0" fontId="13" fillId="0" borderId="0" xfId="0" applyFont="1" applyAlignment="1" applyProtection="1">
      <alignment horizontal="left" vertical="center"/>
      <protection hidden="1"/>
    </xf>
    <xf numFmtId="3" fontId="13" fillId="0" borderId="4" xfId="0" applyNumberFormat="1" applyFont="1" applyBorder="1" applyAlignment="1" applyProtection="1">
      <alignment horizontal="center"/>
      <protection hidden="1"/>
    </xf>
    <xf numFmtId="0" fontId="13" fillId="0" borderId="7" xfId="0" applyFont="1" applyBorder="1" applyAlignment="1" applyProtection="1">
      <alignment horizontal="left" vertical="center" indent="1"/>
      <protection hidden="1"/>
    </xf>
    <xf numFmtId="2" fontId="12" fillId="0" borderId="4" xfId="0" applyNumberFormat="1" applyFont="1" applyBorder="1" applyAlignment="1">
      <alignment horizontal="right" indent="1"/>
    </xf>
    <xf numFmtId="2" fontId="11" fillId="0" borderId="4" xfId="0" applyNumberFormat="1" applyFont="1" applyBorder="1" applyAlignment="1">
      <alignment horizontal="right" indent="1"/>
    </xf>
    <xf numFmtId="2" fontId="11" fillId="0" borderId="9" xfId="0" applyNumberFormat="1" applyFont="1" applyBorder="1" applyAlignment="1">
      <alignment horizontal="right" indent="1"/>
    </xf>
    <xf numFmtId="2" fontId="27" fillId="0" borderId="4" xfId="0" applyNumberFormat="1" applyFont="1" applyBorder="1" applyAlignment="1">
      <alignment horizontal="right" indent="1"/>
    </xf>
    <xf numFmtId="0" fontId="27" fillId="0" borderId="20" xfId="0" applyFont="1" applyBorder="1" applyAlignment="1" applyProtection="1">
      <alignment horizontal="right" vertical="center"/>
      <protection hidden="1"/>
    </xf>
    <xf numFmtId="167" fontId="12" fillId="0" borderId="20" xfId="0" applyNumberFormat="1" applyFont="1" applyBorder="1" applyAlignment="1" applyProtection="1">
      <alignment horizontal="center" vertical="center"/>
      <protection hidden="1"/>
    </xf>
    <xf numFmtId="0" fontId="13" fillId="0" borderId="4" xfId="0" applyFont="1" applyBorder="1" applyAlignment="1" applyProtection="1">
      <alignment horizontal="left" vertical="center" indent="1"/>
      <protection hidden="1"/>
    </xf>
    <xf numFmtId="0" fontId="0" fillId="0" borderId="4" xfId="0" applyBorder="1" applyAlignment="1" applyProtection="1">
      <alignment horizontal="left" vertical="center" indent="1"/>
      <protection hidden="1"/>
    </xf>
    <xf numFmtId="0" fontId="13" fillId="0" borderId="38" xfId="0" applyFont="1" applyBorder="1" applyProtection="1">
      <protection hidden="1"/>
    </xf>
    <xf numFmtId="0" fontId="13" fillId="0" borderId="39" xfId="0" applyFont="1" applyBorder="1" applyProtection="1">
      <protection hidden="1"/>
    </xf>
    <xf numFmtId="0" fontId="13" fillId="0" borderId="0" xfId="0" applyFont="1" applyAlignment="1" applyProtection="1">
      <alignment horizontal="center" vertical="center"/>
      <protection hidden="1"/>
    </xf>
    <xf numFmtId="0" fontId="13" fillId="0" borderId="45" xfId="0" applyFont="1" applyBorder="1" applyProtection="1">
      <protection hidden="1"/>
    </xf>
    <xf numFmtId="0" fontId="13" fillId="0" borderId="46" xfId="0" applyFont="1" applyBorder="1" applyProtection="1">
      <protection hidden="1"/>
    </xf>
    <xf numFmtId="0" fontId="13" fillId="0" borderId="47" xfId="0" applyFont="1" applyBorder="1" applyProtection="1">
      <protection hidden="1"/>
    </xf>
    <xf numFmtId="0" fontId="13" fillId="0" borderId="37" xfId="0" applyFont="1" applyBorder="1" applyProtection="1">
      <protection hidden="1"/>
    </xf>
    <xf numFmtId="0" fontId="13" fillId="0" borderId="40" xfId="0" applyFont="1" applyBorder="1" applyProtection="1">
      <protection hidden="1"/>
    </xf>
    <xf numFmtId="0" fontId="13" fillId="0" borderId="40" xfId="0" applyFont="1" applyBorder="1" applyAlignment="1" applyProtection="1">
      <alignment horizontal="center" vertical="center"/>
      <protection hidden="1"/>
    </xf>
    <xf numFmtId="0" fontId="13" fillId="0" borderId="0" xfId="0" applyFont="1" applyAlignment="1" applyProtection="1">
      <alignment horizontal="right"/>
      <protection hidden="1"/>
    </xf>
    <xf numFmtId="0" fontId="13" fillId="0" borderId="49" xfId="0" applyFont="1" applyBorder="1" applyAlignment="1" applyProtection="1">
      <alignment horizontal="right" vertical="center"/>
      <protection hidden="1"/>
    </xf>
    <xf numFmtId="0" fontId="13" fillId="0" borderId="50" xfId="0" applyFont="1" applyBorder="1" applyProtection="1">
      <protection hidden="1"/>
    </xf>
    <xf numFmtId="0" fontId="14" fillId="0" borderId="44" xfId="0" applyFont="1" applyBorder="1" applyAlignment="1" applyProtection="1">
      <alignment horizontal="right" vertical="center" indent="4"/>
      <protection hidden="1"/>
    </xf>
    <xf numFmtId="0" fontId="13" fillId="0" borderId="0" xfId="0" applyFont="1" applyAlignment="1">
      <alignment horizontal="right" indent="1"/>
    </xf>
    <xf numFmtId="4" fontId="13" fillId="0" borderId="7" xfId="0" applyNumberFormat="1" applyFont="1" applyBorder="1" applyAlignment="1" applyProtection="1">
      <alignment horizontal="right" vertical="center" indent="1"/>
      <protection hidden="1"/>
    </xf>
    <xf numFmtId="0" fontId="13" fillId="0" borderId="7" xfId="0" applyFont="1" applyBorder="1" applyAlignment="1">
      <alignment horizontal="center" vertical="center"/>
    </xf>
    <xf numFmtId="0" fontId="14" fillId="0" borderId="0" xfId="0" applyFont="1" applyAlignment="1" applyProtection="1">
      <alignment horizontal="center" vertical="center" wrapText="1"/>
      <protection hidden="1"/>
    </xf>
    <xf numFmtId="4" fontId="14" fillId="0" borderId="53" xfId="0" applyNumberFormat="1" applyFont="1" applyBorder="1" applyAlignment="1" applyProtection="1">
      <alignment horizontal="right" vertical="center" indent="1"/>
      <protection hidden="1"/>
    </xf>
    <xf numFmtId="0" fontId="13" fillId="0" borderId="46" xfId="0" applyFont="1" applyBorder="1" applyAlignment="1" applyProtection="1">
      <alignment horizontal="center" vertical="center"/>
      <protection hidden="1"/>
    </xf>
    <xf numFmtId="0" fontId="0" fillId="5" borderId="4" xfId="0" applyFill="1" applyBorder="1" applyAlignment="1" applyProtection="1">
      <alignment horizontal="left" vertical="center" indent="1"/>
      <protection hidden="1"/>
    </xf>
    <xf numFmtId="0" fontId="23" fillId="5" borderId="4" xfId="0" applyFont="1" applyFill="1" applyBorder="1" applyAlignment="1" applyProtection="1">
      <alignment horizontal="left" vertical="center" wrapText="1" indent="1"/>
      <protection hidden="1"/>
    </xf>
    <xf numFmtId="0" fontId="24" fillId="5" borderId="4" xfId="0" applyFont="1" applyFill="1" applyBorder="1" applyAlignment="1" applyProtection="1">
      <alignment horizontal="left" vertical="center" wrapText="1" indent="1"/>
      <protection hidden="1"/>
    </xf>
    <xf numFmtId="0" fontId="0" fillId="5" borderId="52" xfId="0" applyFill="1" applyBorder="1" applyAlignment="1" applyProtection="1">
      <alignment horizontal="left" vertical="center" indent="1"/>
      <protection hidden="1"/>
    </xf>
    <xf numFmtId="0" fontId="0" fillId="5" borderId="52" xfId="0" applyFill="1" applyBorder="1" applyProtection="1">
      <protection hidden="1"/>
    </xf>
    <xf numFmtId="0" fontId="0" fillId="5" borderId="52" xfId="0" applyFill="1" applyBorder="1" applyAlignment="1" applyProtection="1">
      <alignment horizontal="center"/>
      <protection hidden="1"/>
    </xf>
    <xf numFmtId="0" fontId="55" fillId="5" borderId="4" xfId="0" applyFont="1" applyFill="1" applyBorder="1" applyAlignment="1" applyProtection="1">
      <alignment horizontal="left" vertical="center" wrapText="1" indent="1"/>
      <protection hidden="1"/>
    </xf>
    <xf numFmtId="0" fontId="53" fillId="5" borderId="0" xfId="0" applyFont="1" applyFill="1" applyProtection="1">
      <protection hidden="1"/>
    </xf>
    <xf numFmtId="0" fontId="52" fillId="0" borderId="0" xfId="0" applyFont="1" applyAlignment="1" applyProtection="1">
      <alignment horizontal="left" indent="1"/>
      <protection hidden="1"/>
    </xf>
    <xf numFmtId="0" fontId="10" fillId="0" borderId="0" xfId="0" applyFont="1" applyProtection="1">
      <protection hidden="1"/>
    </xf>
    <xf numFmtId="0" fontId="10" fillId="0" borderId="0" xfId="0" applyFont="1" applyAlignment="1" applyProtection="1">
      <alignment horizontal="left" indent="1"/>
      <protection hidden="1"/>
    </xf>
    <xf numFmtId="0" fontId="29" fillId="0" borderId="0" xfId="0" applyFont="1" applyAlignment="1" applyProtection="1">
      <alignment horizontal="left" vertical="center" indent="1"/>
      <protection hidden="1"/>
    </xf>
    <xf numFmtId="0" fontId="22" fillId="0" borderId="56" xfId="0" applyFont="1" applyBorder="1" applyAlignment="1" applyProtection="1">
      <alignment horizontal="right" vertical="center" indent="1"/>
      <protection hidden="1"/>
    </xf>
    <xf numFmtId="0" fontId="14" fillId="0" borderId="40" xfId="0" applyFont="1" applyBorder="1" applyProtection="1">
      <protection hidden="1"/>
    </xf>
    <xf numFmtId="0" fontId="14" fillId="0" borderId="48" xfId="0" applyFont="1" applyBorder="1" applyProtection="1">
      <protection hidden="1"/>
    </xf>
    <xf numFmtId="0" fontId="14" fillId="0" borderId="52" xfId="0" applyFont="1" applyBorder="1" applyProtection="1">
      <protection hidden="1"/>
    </xf>
    <xf numFmtId="4" fontId="38" fillId="0" borderId="20" xfId="0" applyNumberFormat="1" applyFont="1" applyBorder="1" applyAlignment="1" applyProtection="1">
      <alignment horizontal="right" vertical="center" indent="1"/>
      <protection hidden="1"/>
    </xf>
    <xf numFmtId="4" fontId="38" fillId="0" borderId="0" xfId="0" applyNumberFormat="1" applyFont="1" applyAlignment="1" applyProtection="1">
      <alignment horizontal="right" vertical="center" indent="1"/>
      <protection hidden="1"/>
    </xf>
    <xf numFmtId="4" fontId="13" fillId="0" borderId="4" xfId="0" applyNumberFormat="1" applyFont="1" applyBorder="1" applyAlignment="1" applyProtection="1">
      <alignment horizontal="right" vertical="center" indent="1"/>
      <protection hidden="1"/>
    </xf>
    <xf numFmtId="0" fontId="13" fillId="0" borderId="0" xfId="0" applyFont="1" applyAlignment="1">
      <alignment horizontal="right" vertical="center" indent="1"/>
    </xf>
    <xf numFmtId="0" fontId="13" fillId="0" borderId="4" xfId="0" applyFont="1" applyBorder="1" applyAlignment="1">
      <alignment horizontal="center" vertical="center"/>
    </xf>
    <xf numFmtId="0" fontId="7" fillId="0" borderId="0" xfId="0" applyFont="1" applyProtection="1">
      <protection hidden="1"/>
    </xf>
    <xf numFmtId="0" fontId="7" fillId="0" borderId="0" xfId="0" applyFont="1" applyAlignment="1" applyProtection="1">
      <alignment horizontal="center"/>
      <protection hidden="1"/>
    </xf>
    <xf numFmtId="0" fontId="7" fillId="0" borderId="0" xfId="0" applyFont="1" applyAlignment="1" applyProtection="1">
      <alignment horizontal="left" vertical="center" indent="1"/>
      <protection hidden="1"/>
    </xf>
    <xf numFmtId="0" fontId="7" fillId="0" borderId="52" xfId="0" applyFont="1" applyBorder="1" applyAlignment="1" applyProtection="1">
      <alignment horizontal="right" vertical="center" indent="1"/>
      <protection hidden="1"/>
    </xf>
    <xf numFmtId="0" fontId="22" fillId="0" borderId="52" xfId="0" applyFont="1" applyBorder="1" applyAlignment="1" applyProtection="1">
      <alignment horizontal="left" vertical="center" wrapText="1" indent="1"/>
      <protection hidden="1"/>
    </xf>
    <xf numFmtId="2" fontId="29" fillId="0" borderId="52" xfId="0" applyNumberFormat="1" applyFont="1" applyBorder="1" applyAlignment="1" applyProtection="1">
      <alignment horizontal="right" vertical="center" indent="1"/>
      <protection hidden="1"/>
    </xf>
    <xf numFmtId="0" fontId="7" fillId="3" borderId="0" xfId="0" applyFont="1" applyFill="1" applyProtection="1">
      <protection hidden="1"/>
    </xf>
    <xf numFmtId="0" fontId="7" fillId="0" borderId="0" xfId="0" applyFont="1" applyAlignment="1" applyProtection="1">
      <alignment horizontal="center" wrapText="1"/>
      <protection hidden="1"/>
    </xf>
    <xf numFmtId="1" fontId="0" fillId="5" borderId="0" xfId="0" applyNumberFormat="1" applyFill="1" applyProtection="1">
      <protection hidden="1"/>
    </xf>
    <xf numFmtId="167" fontId="13" fillId="0" borderId="58" xfId="0" applyNumberFormat="1" applyFont="1" applyBorder="1" applyAlignment="1" applyProtection="1">
      <alignment horizontal="right" vertical="center" indent="1"/>
      <protection hidden="1"/>
    </xf>
    <xf numFmtId="4" fontId="14" fillId="0" borderId="58" xfId="0" applyNumberFormat="1" applyFont="1" applyBorder="1" applyAlignment="1" applyProtection="1">
      <alignment horizontal="right" indent="1"/>
      <protection hidden="1"/>
    </xf>
    <xf numFmtId="0" fontId="19" fillId="0" borderId="20" xfId="0" applyFont="1" applyBorder="1" applyAlignment="1" applyProtection="1">
      <alignment horizontal="right" vertical="center"/>
      <protection hidden="1"/>
    </xf>
    <xf numFmtId="4" fontId="14" fillId="0" borderId="15" xfId="0" applyNumberFormat="1" applyFont="1" applyBorder="1" applyAlignment="1" applyProtection="1">
      <alignment horizontal="right" vertical="center" wrapText="1" indent="1"/>
      <protection hidden="1"/>
    </xf>
    <xf numFmtId="4" fontId="14" fillId="0" borderId="27" xfId="0" applyNumberFormat="1" applyFont="1" applyBorder="1" applyAlignment="1" applyProtection="1">
      <alignment horizontal="right" vertical="center" wrapText="1" indent="1"/>
      <protection hidden="1"/>
    </xf>
    <xf numFmtId="4" fontId="14" fillId="0" borderId="54" xfId="0" applyNumberFormat="1" applyFont="1" applyBorder="1" applyAlignment="1" applyProtection="1">
      <alignment horizontal="right" vertical="center" wrapText="1" indent="1"/>
      <protection hidden="1"/>
    </xf>
    <xf numFmtId="167" fontId="38" fillId="0" borderId="64" xfId="0" applyNumberFormat="1" applyFont="1" applyBorder="1" applyAlignment="1" applyProtection="1">
      <alignment horizontal="right" vertical="center" indent="1"/>
      <protection hidden="1"/>
    </xf>
    <xf numFmtId="4" fontId="33" fillId="0" borderId="60" xfId="0" applyNumberFormat="1" applyFont="1" applyBorder="1" applyAlignment="1" applyProtection="1">
      <alignment horizontal="right" vertical="center" indent="1"/>
      <protection hidden="1"/>
    </xf>
    <xf numFmtId="167" fontId="33" fillId="0" borderId="60" xfId="0" applyNumberFormat="1" applyFont="1" applyBorder="1" applyAlignment="1" applyProtection="1">
      <alignment horizontal="right" vertical="center" indent="1"/>
      <protection hidden="1"/>
    </xf>
    <xf numFmtId="4" fontId="33" fillId="0" borderId="63" xfId="0" applyNumberFormat="1" applyFont="1" applyBorder="1" applyAlignment="1" applyProtection="1">
      <alignment horizontal="right" vertical="center" indent="1"/>
      <protection hidden="1"/>
    </xf>
    <xf numFmtId="0" fontId="12" fillId="0" borderId="0" xfId="0" applyFont="1" applyAlignment="1" applyProtection="1">
      <alignment horizontal="right" vertical="center" indent="1"/>
      <protection hidden="1"/>
    </xf>
    <xf numFmtId="0" fontId="11" fillId="0" borderId="0" xfId="0" applyFont="1" applyAlignment="1">
      <alignment horizontal="right" vertical="center" indent="1"/>
    </xf>
    <xf numFmtId="0" fontId="0" fillId="0" borderId="0" xfId="0" applyAlignment="1" applyProtection="1">
      <alignment horizontal="center"/>
      <protection hidden="1"/>
    </xf>
    <xf numFmtId="0" fontId="20" fillId="0" borderId="0" xfId="0" applyFont="1" applyAlignment="1" applyProtection="1">
      <alignment horizontal="center" vertical="center"/>
      <protection hidden="1"/>
    </xf>
    <xf numFmtId="165" fontId="14" fillId="0" borderId="0" xfId="0" applyNumberFormat="1" applyFont="1" applyAlignment="1" applyProtection="1">
      <alignment horizontal="right" vertical="center" indent="1"/>
      <protection hidden="1"/>
    </xf>
    <xf numFmtId="0" fontId="15" fillId="0" borderId="30" xfId="0" applyFont="1" applyBorder="1" applyAlignment="1" applyProtection="1">
      <alignment horizontal="right" vertical="center"/>
      <protection hidden="1"/>
    </xf>
    <xf numFmtId="4" fontId="15" fillId="0" borderId="21" xfId="0" applyNumberFormat="1" applyFont="1" applyBorder="1" applyProtection="1">
      <protection hidden="1"/>
    </xf>
    <xf numFmtId="0" fontId="14" fillId="0" borderId="70" xfId="0" applyFont="1" applyBorder="1" applyProtection="1">
      <protection hidden="1"/>
    </xf>
    <xf numFmtId="0" fontId="14" fillId="0" borderId="50" xfId="0" applyFont="1" applyBorder="1" applyProtection="1">
      <protection hidden="1"/>
    </xf>
    <xf numFmtId="0" fontId="14" fillId="0" borderId="71" xfId="0" applyFont="1" applyBorder="1" applyProtection="1">
      <protection hidden="1"/>
    </xf>
    <xf numFmtId="165" fontId="14" fillId="0" borderId="23" xfId="0" applyNumberFormat="1" applyFont="1" applyBorder="1" applyAlignment="1" applyProtection="1">
      <alignment horizontal="right" vertical="center" indent="1"/>
      <protection hidden="1"/>
    </xf>
    <xf numFmtId="0" fontId="14" fillId="0" borderId="44" xfId="0" applyFont="1" applyBorder="1" applyProtection="1">
      <protection hidden="1"/>
    </xf>
    <xf numFmtId="0" fontId="15" fillId="4" borderId="2" xfId="0" applyFont="1" applyFill="1" applyBorder="1" applyProtection="1">
      <protection hidden="1"/>
    </xf>
    <xf numFmtId="0" fontId="36" fillId="7" borderId="4" xfId="0" applyFont="1" applyFill="1" applyBorder="1" applyAlignment="1" applyProtection="1">
      <alignment horizontal="center" vertical="center"/>
      <protection hidden="1"/>
    </xf>
    <xf numFmtId="0" fontId="36" fillId="7" borderId="68" xfId="0" applyFont="1" applyFill="1" applyBorder="1" applyAlignment="1" applyProtection="1">
      <alignment horizontal="center" vertical="center"/>
      <protection hidden="1"/>
    </xf>
    <xf numFmtId="4" fontId="14" fillId="0" borderId="4" xfId="0" applyNumberFormat="1" applyFont="1" applyBorder="1" applyAlignment="1" applyProtection="1">
      <alignment horizontal="right" vertical="center" indent="1"/>
      <protection hidden="1"/>
    </xf>
    <xf numFmtId="0" fontId="14" fillId="0" borderId="75" xfId="0" applyFont="1" applyBorder="1" applyProtection="1">
      <protection hidden="1"/>
    </xf>
    <xf numFmtId="0" fontId="14" fillId="0" borderId="75" xfId="0" applyFont="1" applyBorder="1" applyAlignment="1" applyProtection="1">
      <alignment horizontal="right"/>
      <protection hidden="1"/>
    </xf>
    <xf numFmtId="4" fontId="14" fillId="0" borderId="75" xfId="0" applyNumberFormat="1" applyFont="1" applyBorder="1" applyProtection="1">
      <protection hidden="1"/>
    </xf>
    <xf numFmtId="0" fontId="13" fillId="0" borderId="75" xfId="0" applyFont="1" applyBorder="1" applyAlignment="1" applyProtection="1">
      <alignment horizontal="center" vertical="center"/>
      <protection hidden="1"/>
    </xf>
    <xf numFmtId="0" fontId="13" fillId="0" borderId="75" xfId="0" applyFont="1" applyBorder="1" applyProtection="1">
      <protection hidden="1"/>
    </xf>
    <xf numFmtId="0" fontId="19" fillId="0" borderId="76" xfId="0" applyFont="1" applyBorder="1" applyAlignment="1" applyProtection="1">
      <alignment horizontal="right"/>
      <protection hidden="1"/>
    </xf>
    <xf numFmtId="0" fontId="19" fillId="0" borderId="76" xfId="0" applyFont="1" applyBorder="1" applyProtection="1">
      <protection hidden="1"/>
    </xf>
    <xf numFmtId="0" fontId="19" fillId="3" borderId="76" xfId="0" applyFont="1" applyFill="1" applyBorder="1" applyProtection="1">
      <protection hidden="1"/>
    </xf>
    <xf numFmtId="171" fontId="14" fillId="2" borderId="60" xfId="0" applyNumberFormat="1" applyFont="1" applyFill="1" applyBorder="1" applyAlignment="1">
      <alignment horizontal="center"/>
    </xf>
    <xf numFmtId="171" fontId="14" fillId="0" borderId="72" xfId="0" applyNumberFormat="1" applyFont="1" applyBorder="1" applyAlignment="1">
      <alignment horizontal="center"/>
    </xf>
    <xf numFmtId="0" fontId="0" fillId="0" borderId="0" xfId="0" applyAlignment="1">
      <alignment horizontal="right" vertical="top"/>
    </xf>
    <xf numFmtId="0" fontId="13" fillId="0" borderId="0" xfId="0" applyFont="1" applyAlignment="1">
      <alignment horizontal="left" vertical="center" indent="1"/>
    </xf>
    <xf numFmtId="22" fontId="0" fillId="0" borderId="0" xfId="0" applyNumberFormat="1" applyAlignment="1">
      <alignment horizontal="left" vertical="center" indent="1"/>
    </xf>
    <xf numFmtId="4" fontId="14" fillId="0" borderId="77" xfId="0" applyNumberFormat="1" applyFont="1" applyBorder="1" applyAlignment="1" applyProtection="1">
      <alignment horizontal="right" vertical="center" indent="1"/>
      <protection hidden="1"/>
    </xf>
    <xf numFmtId="2" fontId="14" fillId="0" borderId="77" xfId="0" applyNumberFormat="1" applyFont="1" applyBorder="1" applyAlignment="1" applyProtection="1">
      <alignment horizontal="right" vertical="center" indent="1"/>
      <protection hidden="1"/>
    </xf>
    <xf numFmtId="10" fontId="14" fillId="0" borderId="77" xfId="0" applyNumberFormat="1" applyFont="1" applyBorder="1" applyAlignment="1" applyProtection="1">
      <alignment horizontal="right" vertical="center" indent="1"/>
      <protection hidden="1"/>
    </xf>
    <xf numFmtId="0" fontId="13" fillId="0" borderId="0" xfId="0" applyFont="1" applyAlignment="1">
      <alignment horizontal="left" vertical="center" wrapText="1"/>
    </xf>
    <xf numFmtId="0" fontId="0" fillId="0" borderId="0" xfId="0" applyAlignment="1">
      <alignment horizontal="left" wrapText="1"/>
    </xf>
    <xf numFmtId="0" fontId="0" fillId="0" borderId="0" xfId="0" applyAlignment="1">
      <alignment wrapText="1"/>
    </xf>
    <xf numFmtId="0" fontId="13" fillId="0" borderId="0" xfId="0" applyFont="1" applyAlignment="1">
      <alignment horizontal="left" wrapText="1"/>
    </xf>
    <xf numFmtId="3" fontId="0" fillId="0" borderId="4" xfId="0" applyNumberFormat="1" applyBorder="1" applyAlignment="1" applyProtection="1">
      <alignment horizontal="right" vertical="center" indent="1"/>
      <protection hidden="1"/>
    </xf>
    <xf numFmtId="0" fontId="0" fillId="0" borderId="0" xfId="0" applyAlignment="1" applyProtection="1">
      <alignment horizontal="right" vertical="center" indent="1"/>
      <protection hidden="1"/>
    </xf>
    <xf numFmtId="0" fontId="11" fillId="0" borderId="0" xfId="0" applyFont="1" applyAlignment="1" applyProtection="1">
      <alignment horizontal="center" vertical="center"/>
      <protection hidden="1"/>
    </xf>
    <xf numFmtId="0" fontId="0" fillId="0" borderId="0" xfId="0" applyAlignment="1" applyProtection="1">
      <alignment vertical="center"/>
      <protection hidden="1"/>
    </xf>
    <xf numFmtId="0" fontId="14" fillId="2" borderId="60" xfId="0" applyFont="1" applyFill="1" applyBorder="1" applyAlignment="1">
      <alignment vertical="center"/>
    </xf>
    <xf numFmtId="49" fontId="14" fillId="0" borderId="68" xfId="0" applyNumberFormat="1" applyFont="1" applyBorder="1" applyAlignment="1">
      <alignment vertical="center"/>
    </xf>
    <xf numFmtId="0" fontId="14" fillId="0" borderId="59" xfId="0" applyFont="1" applyBorder="1" applyAlignment="1">
      <alignment vertical="center"/>
    </xf>
    <xf numFmtId="0" fontId="11" fillId="0" borderId="0" xfId="0" applyFont="1" applyAlignment="1" applyProtection="1">
      <alignment vertical="center"/>
      <protection hidden="1"/>
    </xf>
    <xf numFmtId="0" fontId="11" fillId="0" borderId="4" xfId="0" applyFont="1" applyBorder="1" applyAlignment="1" applyProtection="1">
      <alignment horizontal="left" vertical="center" indent="1"/>
      <protection hidden="1"/>
    </xf>
    <xf numFmtId="0" fontId="39" fillId="0" borderId="4" xfId="0" applyFont="1" applyBorder="1" applyAlignment="1" applyProtection="1">
      <alignment horizontal="left" vertical="center" indent="1"/>
      <protection hidden="1"/>
    </xf>
    <xf numFmtId="49" fontId="14" fillId="2" borderId="60" xfId="0" applyNumberFormat="1" applyFont="1" applyFill="1" applyBorder="1" applyAlignment="1">
      <alignment horizontal="left" vertical="center" indent="1"/>
    </xf>
    <xf numFmtId="49" fontId="14" fillId="0" borderId="68" xfId="0" applyNumberFormat="1" applyFont="1" applyBorder="1" applyAlignment="1">
      <alignment horizontal="left" vertical="center" indent="1"/>
    </xf>
    <xf numFmtId="0" fontId="12" fillId="0" borderId="4" xfId="0" applyFont="1" applyBorder="1" applyAlignment="1" applyProtection="1">
      <alignment horizontal="left" vertical="center" indent="1"/>
      <protection hidden="1"/>
    </xf>
    <xf numFmtId="0" fontId="22" fillId="0" borderId="4" xfId="0" applyFont="1" applyBorder="1" applyAlignment="1" applyProtection="1">
      <alignment horizontal="left" vertical="center" indent="1"/>
      <protection hidden="1"/>
    </xf>
    <xf numFmtId="2" fontId="12" fillId="0" borderId="4" xfId="0" applyNumberFormat="1" applyFont="1" applyBorder="1" applyAlignment="1" applyProtection="1">
      <alignment horizontal="right" vertical="center" indent="1"/>
      <protection hidden="1"/>
    </xf>
    <xf numFmtId="2" fontId="11" fillId="0" borderId="4" xfId="0" applyNumberFormat="1" applyFont="1" applyBorder="1" applyAlignment="1" applyProtection="1">
      <alignment horizontal="right" vertical="center" indent="1"/>
      <protection hidden="1"/>
    </xf>
    <xf numFmtId="2" fontId="11" fillId="0" borderId="9" xfId="0" applyNumberFormat="1" applyFont="1" applyBorder="1" applyAlignment="1" applyProtection="1">
      <alignment horizontal="right" vertical="center" indent="1"/>
      <protection hidden="1"/>
    </xf>
    <xf numFmtId="0" fontId="11" fillId="0" borderId="0" xfId="0" applyFont="1" applyAlignment="1" applyProtection="1">
      <alignment horizontal="right" vertical="center" indent="1"/>
      <protection hidden="1"/>
    </xf>
    <xf numFmtId="2" fontId="12" fillId="0" borderId="0" xfId="0" applyNumberFormat="1" applyFont="1" applyAlignment="1" applyProtection="1">
      <alignment horizontal="right" vertical="center" indent="1"/>
      <protection hidden="1"/>
    </xf>
    <xf numFmtId="2" fontId="0" fillId="0" borderId="0" xfId="0" applyNumberFormat="1" applyAlignment="1" applyProtection="1">
      <alignment horizontal="right" vertical="center" indent="1"/>
      <protection hidden="1"/>
    </xf>
    <xf numFmtId="4" fontId="14" fillId="2" borderId="60" xfId="0" applyNumberFormat="1" applyFont="1" applyFill="1" applyBorder="1" applyAlignment="1">
      <alignment horizontal="right" vertical="center" indent="1"/>
    </xf>
    <xf numFmtId="171" fontId="14" fillId="2" borderId="60" xfId="0" applyNumberFormat="1" applyFont="1" applyFill="1" applyBorder="1" applyAlignment="1">
      <alignment horizontal="right" vertical="center" indent="1"/>
    </xf>
    <xf numFmtId="4" fontId="14" fillId="0" borderId="59" xfId="0" applyNumberFormat="1" applyFont="1" applyBorder="1" applyAlignment="1">
      <alignment horizontal="right" vertical="center" indent="1"/>
    </xf>
    <xf numFmtId="171" fontId="14" fillId="0" borderId="72" xfId="0" applyNumberFormat="1" applyFont="1" applyBorder="1" applyAlignment="1">
      <alignment horizontal="right" vertical="center" indent="1"/>
    </xf>
    <xf numFmtId="0" fontId="14" fillId="0" borderId="72" xfId="0" applyFont="1" applyBorder="1" applyAlignment="1">
      <alignment horizontal="right" vertical="center" indent="1"/>
    </xf>
    <xf numFmtId="0" fontId="0" fillId="0" borderId="4" xfId="0" applyBorder="1" applyAlignment="1" applyProtection="1">
      <alignment horizontal="right" vertical="center" indent="1"/>
      <protection hidden="1"/>
    </xf>
    <xf numFmtId="2" fontId="27" fillId="0" borderId="4" xfId="0" applyNumberFormat="1" applyFont="1" applyBorder="1" applyAlignment="1" applyProtection="1">
      <alignment horizontal="right" vertical="center" indent="1"/>
      <protection hidden="1"/>
    </xf>
    <xf numFmtId="3" fontId="14" fillId="0" borderId="0" xfId="0" applyNumberFormat="1" applyFont="1" applyProtection="1">
      <protection hidden="1"/>
    </xf>
    <xf numFmtId="0" fontId="0" fillId="2" borderId="60" xfId="0" applyFill="1" applyBorder="1" applyAlignment="1">
      <alignment horizontal="center" vertical="center" wrapText="1"/>
    </xf>
    <xf numFmtId="0" fontId="19" fillId="0" borderId="28"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2" xfId="0" applyFont="1" applyBorder="1" applyAlignment="1" applyProtection="1">
      <alignment horizontal="center" vertical="center" wrapText="1"/>
      <protection hidden="1"/>
    </xf>
    <xf numFmtId="0" fontId="14" fillId="0" borderId="0" xfId="0" applyFont="1" applyAlignment="1" applyProtection="1">
      <alignment horizontal="right" vertical="center" indent="2"/>
      <protection hidden="1"/>
    </xf>
    <xf numFmtId="0" fontId="0" fillId="2" borderId="60" xfId="0" applyFill="1" applyBorder="1" applyAlignment="1">
      <alignment horizontal="center" vertical="center"/>
    </xf>
    <xf numFmtId="173" fontId="14" fillId="0" borderId="0" xfId="0" applyNumberFormat="1" applyFont="1" applyProtection="1">
      <protection hidden="1"/>
    </xf>
    <xf numFmtId="0" fontId="14" fillId="0" borderId="80" xfId="0" applyFont="1" applyBorder="1" applyProtection="1">
      <protection hidden="1"/>
    </xf>
    <xf numFmtId="0" fontId="0" fillId="2" borderId="62" xfId="0" applyFill="1" applyBorder="1" applyAlignment="1">
      <alignment horizontal="center" vertical="center" wrapText="1"/>
    </xf>
    <xf numFmtId="165" fontId="14" fillId="0" borderId="60" xfId="0" applyNumberFormat="1" applyFont="1" applyBorder="1" applyAlignment="1" applyProtection="1">
      <alignment horizontal="right" vertical="center" indent="1"/>
      <protection hidden="1"/>
    </xf>
    <xf numFmtId="10" fontId="14" fillId="0" borderId="60" xfId="0" applyNumberFormat="1" applyFont="1" applyBorder="1" applyAlignment="1" applyProtection="1">
      <alignment horizontal="right" vertical="center" indent="1"/>
      <protection hidden="1"/>
    </xf>
    <xf numFmtId="0" fontId="14" fillId="0" borderId="83" xfId="0" applyFont="1" applyBorder="1" applyProtection="1">
      <protection hidden="1"/>
    </xf>
    <xf numFmtId="0" fontId="0" fillId="2" borderId="78" xfId="0" applyFill="1" applyBorder="1" applyAlignment="1">
      <alignment horizontal="center" vertical="center" wrapText="1"/>
    </xf>
    <xf numFmtId="172" fontId="14" fillId="0" borderId="60" xfId="0" applyNumberFormat="1" applyFont="1" applyBorder="1" applyAlignment="1" applyProtection="1">
      <alignment horizontal="right" vertical="center" indent="1"/>
      <protection hidden="1"/>
    </xf>
    <xf numFmtId="170" fontId="13" fillId="0" borderId="4" xfId="0" applyNumberFormat="1" applyFont="1" applyBorder="1" applyAlignment="1" applyProtection="1">
      <alignment horizontal="right" vertical="center" indent="1"/>
      <protection hidden="1"/>
    </xf>
    <xf numFmtId="0" fontId="0" fillId="0" borderId="4" xfId="0" applyBorder="1" applyAlignment="1" applyProtection="1">
      <alignment horizontal="center"/>
      <protection hidden="1"/>
    </xf>
    <xf numFmtId="0" fontId="13" fillId="0" borderId="0" xfId="0" applyFont="1" applyAlignment="1">
      <alignment wrapText="1"/>
    </xf>
    <xf numFmtId="0" fontId="13" fillId="0" borderId="4" xfId="1" quotePrefix="1" applyFont="1" applyBorder="1" applyAlignment="1" applyProtection="1">
      <alignment horizontal="left" vertical="center" indent="1"/>
      <protection hidden="1"/>
    </xf>
    <xf numFmtId="0" fontId="13" fillId="0" borderId="35" xfId="0" applyFont="1" applyBorder="1" applyAlignment="1" applyProtection="1">
      <alignment horizontal="center" vertical="center"/>
      <protection hidden="1"/>
    </xf>
    <xf numFmtId="22" fontId="0" fillId="0" borderId="0" xfId="0" applyNumberFormat="1" applyAlignment="1">
      <alignment horizontal="left" vertical="center"/>
    </xf>
    <xf numFmtId="0" fontId="0" fillId="0" borderId="0" xfId="0" applyAlignment="1">
      <alignment horizontal="left" vertical="center"/>
    </xf>
    <xf numFmtId="0" fontId="13" fillId="0" borderId="0" xfId="0" applyFont="1" applyAlignment="1">
      <alignment horizontal="center" vertical="center"/>
    </xf>
    <xf numFmtId="168" fontId="13" fillId="0" borderId="0" xfId="0" applyNumberFormat="1" applyFont="1" applyAlignment="1" applyProtection="1">
      <alignment horizontal="center" vertical="center"/>
      <protection hidden="1"/>
    </xf>
    <xf numFmtId="0" fontId="14" fillId="0" borderId="0" xfId="0" applyFont="1" applyAlignment="1" applyProtection="1">
      <alignment horizontal="left" vertical="center" indent="1"/>
      <protection hidden="1"/>
    </xf>
    <xf numFmtId="0" fontId="12" fillId="0" borderId="0" xfId="0" applyFont="1" applyAlignment="1" applyProtection="1">
      <alignment horizontal="left" vertical="center" indent="1"/>
      <protection hidden="1"/>
    </xf>
    <xf numFmtId="0" fontId="0" fillId="0" borderId="0" xfId="0" applyAlignment="1" applyProtection="1">
      <alignment horizontal="left" indent="1"/>
      <protection hidden="1"/>
    </xf>
    <xf numFmtId="0" fontId="11" fillId="0" borderId="85" xfId="0" applyFont="1" applyBorder="1" applyAlignment="1" applyProtection="1">
      <alignment horizontal="left" vertical="center" indent="1"/>
      <protection hidden="1"/>
    </xf>
    <xf numFmtId="2" fontId="14" fillId="0" borderId="48" xfId="0" applyNumberFormat="1" applyFont="1" applyBorder="1" applyAlignment="1" applyProtection="1">
      <alignment horizontal="right" vertical="center" indent="1"/>
      <protection hidden="1"/>
    </xf>
    <xf numFmtId="2" fontId="15" fillId="4" borderId="74" xfId="0" applyNumberFormat="1" applyFont="1" applyFill="1" applyBorder="1" applyAlignment="1" applyProtection="1">
      <alignment horizontal="right" vertical="center" indent="1"/>
      <protection hidden="1"/>
    </xf>
    <xf numFmtId="2" fontId="14" fillId="0" borderId="81" xfId="0" applyNumberFormat="1" applyFont="1" applyBorder="1" applyAlignment="1" applyProtection="1">
      <alignment horizontal="right" vertical="center" indent="1"/>
      <protection hidden="1"/>
    </xf>
    <xf numFmtId="2" fontId="15" fillId="4" borderId="74" xfId="0" applyNumberFormat="1" applyFont="1" applyFill="1" applyBorder="1" applyAlignment="1" applyProtection="1">
      <alignment horizontal="center" vertical="center"/>
      <protection hidden="1"/>
    </xf>
    <xf numFmtId="2" fontId="14" fillId="0" borderId="60" xfId="0" applyNumberFormat="1" applyFont="1" applyBorder="1" applyAlignment="1" applyProtection="1">
      <alignment horizontal="right" vertical="center" indent="1"/>
      <protection hidden="1"/>
    </xf>
    <xf numFmtId="10" fontId="14" fillId="0" borderId="60" xfId="0" quotePrefix="1" applyNumberFormat="1" applyFont="1" applyBorder="1" applyAlignment="1" applyProtection="1">
      <alignment horizontal="right" vertical="center" indent="1"/>
      <protection hidden="1"/>
    </xf>
    <xf numFmtId="2" fontId="14" fillId="0" borderId="62" xfId="0" applyNumberFormat="1" applyFont="1" applyBorder="1" applyAlignment="1" applyProtection="1">
      <alignment horizontal="right" vertical="center" indent="1"/>
      <protection hidden="1"/>
    </xf>
    <xf numFmtId="0" fontId="14" fillId="0" borderId="86" xfId="0" applyFont="1" applyBorder="1" applyAlignment="1" applyProtection="1">
      <alignment vertical="center"/>
      <protection hidden="1"/>
    </xf>
    <xf numFmtId="2" fontId="14" fillId="0" borderId="40" xfId="0" applyNumberFormat="1" applyFont="1" applyBorder="1" applyAlignment="1" applyProtection="1">
      <alignment horizontal="right" vertical="center" indent="1"/>
      <protection hidden="1"/>
    </xf>
    <xf numFmtId="0" fontId="0" fillId="2" borderId="44" xfId="0" applyFill="1" applyBorder="1" applyAlignment="1">
      <alignment horizontal="center" vertical="center" wrapText="1"/>
    </xf>
    <xf numFmtId="0" fontId="0" fillId="2" borderId="44" xfId="0" applyFill="1" applyBorder="1" applyAlignment="1">
      <alignment horizontal="center" vertical="center"/>
    </xf>
    <xf numFmtId="0" fontId="14" fillId="0" borderId="38" xfId="0" applyFont="1" applyBorder="1" applyProtection="1">
      <protection hidden="1"/>
    </xf>
    <xf numFmtId="0" fontId="15" fillId="0" borderId="0" xfId="0" applyFont="1" applyAlignment="1" applyProtection="1">
      <alignment horizontal="right" vertical="center" indent="3"/>
      <protection hidden="1"/>
    </xf>
    <xf numFmtId="0" fontId="15" fillId="0" borderId="84" xfId="0" applyFont="1" applyBorder="1" applyProtection="1">
      <protection hidden="1"/>
    </xf>
    <xf numFmtId="2" fontId="15" fillId="0" borderId="50" xfId="0" applyNumberFormat="1" applyFont="1" applyBorder="1" applyAlignment="1" applyProtection="1">
      <alignment horizontal="center" vertical="center"/>
      <protection hidden="1"/>
    </xf>
    <xf numFmtId="2" fontId="14" fillId="0" borderId="0" xfId="0" applyNumberFormat="1" applyFont="1" applyAlignment="1" applyProtection="1">
      <alignment horizontal="right" vertical="center" indent="2"/>
      <protection hidden="1"/>
    </xf>
    <xf numFmtId="0" fontId="14" fillId="0" borderId="0" xfId="0" quotePrefix="1" applyFont="1" applyProtection="1">
      <protection hidden="1"/>
    </xf>
    <xf numFmtId="2" fontId="14" fillId="0" borderId="0" xfId="0" applyNumberFormat="1" applyFont="1" applyProtection="1">
      <protection hidden="1"/>
    </xf>
    <xf numFmtId="175" fontId="14" fillId="0" borderId="0" xfId="0" applyNumberFormat="1" applyFont="1" applyProtection="1">
      <protection hidden="1"/>
    </xf>
    <xf numFmtId="0" fontId="22" fillId="0" borderId="85" xfId="0" applyFont="1" applyBorder="1" applyAlignment="1" applyProtection="1">
      <alignment horizontal="left" vertical="center" wrapText="1" indent="1"/>
      <protection hidden="1"/>
    </xf>
    <xf numFmtId="2" fontId="29" fillId="0" borderId="85" xfId="0" applyNumberFormat="1" applyFont="1" applyBorder="1" applyAlignment="1" applyProtection="1">
      <alignment horizontal="right" vertical="center" indent="1"/>
      <protection hidden="1"/>
    </xf>
    <xf numFmtId="49" fontId="13" fillId="0" borderId="4" xfId="0" applyNumberFormat="1" applyFont="1" applyBorder="1" applyAlignment="1" applyProtection="1">
      <alignment horizontal="right" vertical="center" indent="1"/>
      <protection hidden="1"/>
    </xf>
    <xf numFmtId="0" fontId="48" fillId="0" borderId="0" xfId="1" applyFont="1" applyFill="1" applyBorder="1" applyAlignment="1" applyProtection="1">
      <alignment horizontal="left" indent="1"/>
      <protection hidden="1"/>
    </xf>
    <xf numFmtId="49" fontId="13" fillId="0" borderId="0" xfId="1" applyNumberFormat="1" applyFont="1" applyFill="1" applyBorder="1" applyAlignment="1" applyProtection="1">
      <alignment horizontal="left" indent="1"/>
      <protection hidden="1"/>
    </xf>
    <xf numFmtId="0" fontId="13" fillId="0" borderId="0" xfId="0" applyFont="1" applyAlignment="1" applyProtection="1">
      <alignment wrapText="1"/>
      <protection hidden="1"/>
    </xf>
    <xf numFmtId="0" fontId="17" fillId="0" borderId="0" xfId="0" applyFont="1" applyProtection="1">
      <protection hidden="1"/>
    </xf>
    <xf numFmtId="0" fontId="41" fillId="0" borderId="0" xfId="1" applyFill="1" applyAlignment="1" applyProtection="1">
      <protection hidden="1"/>
    </xf>
    <xf numFmtId="0" fontId="33" fillId="0" borderId="75" xfId="0" applyFont="1" applyBorder="1" applyProtection="1">
      <protection hidden="1"/>
    </xf>
    <xf numFmtId="0" fontId="34" fillId="0" borderId="12" xfId="0" applyFont="1" applyBorder="1" applyAlignment="1" applyProtection="1">
      <alignment horizontal="center" vertical="center" wrapText="1"/>
      <protection hidden="1"/>
    </xf>
    <xf numFmtId="0" fontId="0" fillId="5" borderId="85" xfId="0" applyFill="1" applyBorder="1" applyAlignment="1" applyProtection="1">
      <alignment horizontal="center"/>
      <protection hidden="1"/>
    </xf>
    <xf numFmtId="0" fontId="0" fillId="0" borderId="85" xfId="0" applyBorder="1" applyAlignment="1" applyProtection="1">
      <alignment horizontal="center"/>
      <protection hidden="1"/>
    </xf>
    <xf numFmtId="0" fontId="58" fillId="5" borderId="0" xfId="0" applyFont="1" applyFill="1" applyProtection="1">
      <protection hidden="1"/>
    </xf>
    <xf numFmtId="0" fontId="14" fillId="0" borderId="0" xfId="0" applyFont="1" applyAlignment="1">
      <alignment wrapText="1"/>
    </xf>
    <xf numFmtId="2" fontId="13" fillId="0" borderId="0" xfId="1" applyNumberFormat="1" applyFont="1" applyFill="1" applyBorder="1" applyAlignment="1" applyProtection="1">
      <alignment horizontal="center" vertical="center"/>
      <protection hidden="1"/>
    </xf>
    <xf numFmtId="0" fontId="0" fillId="0" borderId="44" xfId="0" applyBorder="1" applyAlignment="1" applyProtection="1">
      <alignment horizontal="center" vertical="center"/>
      <protection hidden="1"/>
    </xf>
    <xf numFmtId="0" fontId="0" fillId="0" borderId="92" xfId="0" applyBorder="1" applyAlignment="1" applyProtection="1">
      <alignment horizontal="left" vertical="center" indent="2"/>
      <protection hidden="1"/>
    </xf>
    <xf numFmtId="0" fontId="0" fillId="0" borderId="22" xfId="0" applyBorder="1" applyProtection="1">
      <protection hidden="1"/>
    </xf>
    <xf numFmtId="0" fontId="0" fillId="0" borderId="55" xfId="0" applyBorder="1" applyProtection="1">
      <protection hidden="1"/>
    </xf>
    <xf numFmtId="0" fontId="0" fillId="0" borderId="96"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2" fontId="0" fillId="0" borderId="64" xfId="0" applyNumberFormat="1" applyBorder="1" applyAlignment="1" applyProtection="1">
      <alignment horizontal="center" vertical="center"/>
      <protection hidden="1"/>
    </xf>
    <xf numFmtId="0" fontId="0" fillId="2" borderId="92" xfId="0" applyFill="1" applyBorder="1" applyAlignment="1" applyProtection="1">
      <alignment horizontal="center" vertical="center" wrapText="1"/>
      <protection hidden="1"/>
    </xf>
    <xf numFmtId="0" fontId="13" fillId="0" borderId="92" xfId="0" applyFont="1" applyBorder="1" applyAlignment="1" applyProtection="1">
      <alignment horizontal="left" vertical="center" indent="1"/>
      <protection hidden="1"/>
    </xf>
    <xf numFmtId="0" fontId="14" fillId="0" borderId="92" xfId="0" applyFont="1" applyBorder="1" applyAlignment="1" applyProtection="1">
      <alignment horizontal="right" vertical="center"/>
      <protection hidden="1"/>
    </xf>
    <xf numFmtId="0" fontId="13" fillId="0" borderId="100" xfId="0" applyFont="1" applyBorder="1" applyProtection="1">
      <protection hidden="1"/>
    </xf>
    <xf numFmtId="0" fontId="13" fillId="0" borderId="92" xfId="0" applyFont="1" applyBorder="1" applyAlignment="1" applyProtection="1">
      <alignment horizontal="center" vertical="center"/>
      <protection hidden="1"/>
    </xf>
    <xf numFmtId="0" fontId="13" fillId="0" borderId="92" xfId="0" applyFont="1" applyBorder="1" applyProtection="1">
      <protection hidden="1"/>
    </xf>
    <xf numFmtId="0" fontId="13" fillId="2" borderId="92" xfId="0" applyFont="1" applyFill="1" applyBorder="1" applyAlignment="1" applyProtection="1">
      <alignment horizontal="center" vertical="center" wrapText="1"/>
      <protection hidden="1"/>
    </xf>
    <xf numFmtId="1" fontId="0" fillId="0" borderId="92" xfId="0" applyNumberFormat="1" applyBorder="1" applyAlignment="1" applyProtection="1">
      <alignment horizontal="right" vertical="center" indent="2"/>
      <protection hidden="1"/>
    </xf>
    <xf numFmtId="0" fontId="13" fillId="0" borderId="46" xfId="0" applyFont="1" applyBorder="1" applyAlignment="1" applyProtection="1">
      <alignment horizontal="left" vertical="center" indent="1"/>
      <protection hidden="1"/>
    </xf>
    <xf numFmtId="0" fontId="13" fillId="0" borderId="101" xfId="0" applyFont="1" applyBorder="1" applyAlignment="1" applyProtection="1">
      <alignment horizontal="center" vertical="center"/>
      <protection hidden="1"/>
    </xf>
    <xf numFmtId="175" fontId="14" fillId="0" borderId="77" xfId="0" applyNumberFormat="1" applyFont="1" applyBorder="1" applyAlignment="1" applyProtection="1">
      <alignment horizontal="right" vertical="center" indent="1"/>
      <protection hidden="1"/>
    </xf>
    <xf numFmtId="176" fontId="13" fillId="0" borderId="0" xfId="0" applyNumberFormat="1" applyFont="1" applyAlignment="1" applyProtection="1">
      <alignment horizontal="right" vertical="center" indent="3"/>
      <protection hidden="1"/>
    </xf>
    <xf numFmtId="0" fontId="13" fillId="0" borderId="0" xfId="0" applyFont="1" applyAlignment="1" applyProtection="1">
      <alignment horizontal="right" vertical="center" indent="3"/>
      <protection hidden="1"/>
    </xf>
    <xf numFmtId="0" fontId="16" fillId="0" borderId="102" xfId="0" applyFont="1" applyBorder="1" applyAlignment="1">
      <alignment horizontal="center" vertical="center"/>
    </xf>
    <xf numFmtId="0" fontId="16" fillId="0" borderId="23" xfId="0" applyFont="1" applyBorder="1" applyAlignment="1">
      <alignment horizontal="center" vertical="center"/>
    </xf>
    <xf numFmtId="0" fontId="16" fillId="0" borderId="23" xfId="0" applyFont="1" applyBorder="1" applyAlignment="1">
      <alignment horizontal="left" vertical="center"/>
    </xf>
    <xf numFmtId="1" fontId="0" fillId="5" borderId="0" xfId="0" applyNumberFormat="1" applyFill="1" applyAlignment="1" applyProtection="1">
      <alignment horizontal="center" vertical="center"/>
      <protection hidden="1"/>
    </xf>
    <xf numFmtId="0" fontId="0" fillId="5" borderId="0" xfId="0" applyFill="1" applyAlignment="1" applyProtection="1">
      <alignment horizontal="center" vertical="center"/>
      <protection hidden="1"/>
    </xf>
    <xf numFmtId="1" fontId="0" fillId="5" borderId="4" xfId="0" applyNumberFormat="1" applyFill="1" applyBorder="1" applyAlignment="1" applyProtection="1">
      <alignment horizontal="center"/>
      <protection hidden="1"/>
    </xf>
    <xf numFmtId="0" fontId="13" fillId="0" borderId="92" xfId="0" applyFont="1" applyBorder="1" applyAlignment="1" applyProtection="1">
      <alignment horizontal="right" vertical="center" indent="2"/>
      <protection hidden="1"/>
    </xf>
    <xf numFmtId="0" fontId="13" fillId="0" borderId="44" xfId="0" applyFont="1" applyBorder="1" applyAlignment="1" applyProtection="1">
      <alignment horizontal="right" vertical="center" indent="2"/>
      <protection hidden="1"/>
    </xf>
    <xf numFmtId="0" fontId="13" fillId="0" borderId="61" xfId="0" applyFont="1" applyBorder="1" applyAlignment="1" applyProtection="1">
      <alignment horizontal="right" vertical="center" indent="2"/>
      <protection hidden="1"/>
    </xf>
    <xf numFmtId="3" fontId="13" fillId="0" borderId="92" xfId="0" applyNumberFormat="1" applyFont="1" applyBorder="1" applyAlignment="1" applyProtection="1">
      <alignment horizontal="right" vertical="center" indent="2"/>
      <protection hidden="1"/>
    </xf>
    <xf numFmtId="3" fontId="13" fillId="0" borderId="44" xfId="0" applyNumberFormat="1" applyFont="1" applyBorder="1" applyAlignment="1" applyProtection="1">
      <alignment horizontal="right" vertical="center" indent="2"/>
      <protection hidden="1"/>
    </xf>
    <xf numFmtId="3" fontId="13" fillId="0" borderId="61" xfId="0" applyNumberFormat="1" applyFont="1" applyBorder="1" applyAlignment="1" applyProtection="1">
      <alignment horizontal="right" vertical="center" indent="2"/>
      <protection hidden="1"/>
    </xf>
    <xf numFmtId="0" fontId="42" fillId="8" borderId="44" xfId="0" applyFont="1" applyFill="1" applyBorder="1" applyAlignment="1" applyProtection="1">
      <alignment horizontal="right" vertical="center" indent="3"/>
      <protection locked="0" hidden="1"/>
    </xf>
    <xf numFmtId="2" fontId="11" fillId="8" borderId="4" xfId="0" applyNumberFormat="1" applyFont="1" applyFill="1" applyBorder="1" applyAlignment="1" applyProtection="1">
      <alignment horizontal="right" vertical="center" indent="1"/>
      <protection locked="0" hidden="1"/>
    </xf>
    <xf numFmtId="2" fontId="11" fillId="8" borderId="85" xfId="0" applyNumberFormat="1" applyFont="1" applyFill="1" applyBorder="1" applyAlignment="1" applyProtection="1">
      <alignment horizontal="right" vertical="center" indent="1"/>
      <protection locked="0" hidden="1"/>
    </xf>
    <xf numFmtId="167" fontId="14" fillId="8" borderId="44" xfId="0" applyNumberFormat="1" applyFont="1" applyFill="1" applyBorder="1" applyAlignment="1" applyProtection="1">
      <alignment horizontal="right" vertical="center" indent="2"/>
      <protection locked="0" hidden="1"/>
    </xf>
    <xf numFmtId="170" fontId="13" fillId="8" borderId="7" xfId="0" applyNumberFormat="1" applyFont="1" applyFill="1" applyBorder="1" applyAlignment="1" applyProtection="1">
      <alignment horizontal="right" vertical="center" indent="1"/>
      <protection locked="0"/>
    </xf>
    <xf numFmtId="167" fontId="13" fillId="8" borderId="4" xfId="0" applyNumberFormat="1" applyFont="1" applyFill="1" applyBorder="1" applyAlignment="1" applyProtection="1">
      <alignment horizontal="right" vertical="center" indent="1"/>
      <protection locked="0"/>
    </xf>
    <xf numFmtId="170" fontId="13" fillId="8" borderId="52" xfId="0" applyNumberFormat="1" applyFont="1" applyFill="1" applyBorder="1" applyAlignment="1" applyProtection="1">
      <alignment horizontal="right" vertical="center" indent="1"/>
      <protection locked="0"/>
    </xf>
    <xf numFmtId="2" fontId="11" fillId="8" borderId="4" xfId="0" applyNumberFormat="1" applyFont="1" applyFill="1" applyBorder="1" applyAlignment="1" applyProtection="1">
      <alignment horizontal="right" indent="1"/>
      <protection locked="0" hidden="1"/>
    </xf>
    <xf numFmtId="3" fontId="13" fillId="0" borderId="92" xfId="0" applyNumberFormat="1" applyFont="1" applyBorder="1" applyAlignment="1" applyProtection="1">
      <alignment horizontal="right" vertical="center" indent="6"/>
      <protection hidden="1"/>
    </xf>
    <xf numFmtId="3" fontId="13" fillId="0" borderId="61" xfId="0" applyNumberFormat="1" applyFont="1" applyBorder="1" applyAlignment="1" applyProtection="1">
      <alignment horizontal="right" vertical="center" indent="6"/>
      <protection hidden="1"/>
    </xf>
    <xf numFmtId="3" fontId="13" fillId="0" borderId="44" xfId="0" applyNumberFormat="1" applyFont="1" applyBorder="1" applyAlignment="1" applyProtection="1">
      <alignment horizontal="right" vertical="center" indent="6"/>
      <protection hidden="1"/>
    </xf>
    <xf numFmtId="0" fontId="0" fillId="0" borderId="38" xfId="0" applyBorder="1" applyProtection="1">
      <protection hidden="1"/>
    </xf>
    <xf numFmtId="167" fontId="32" fillId="2" borderId="20" xfId="0" applyNumberFormat="1" applyFont="1" applyFill="1" applyBorder="1" applyAlignment="1" applyProtection="1">
      <alignment horizontal="right" indent="1"/>
      <protection hidden="1"/>
    </xf>
    <xf numFmtId="0" fontId="0" fillId="2" borderId="4" xfId="0" applyFill="1" applyBorder="1" applyAlignment="1" applyProtection="1">
      <alignment horizontal="left" vertical="center" indent="1"/>
      <protection hidden="1"/>
    </xf>
    <xf numFmtId="0" fontId="0" fillId="2" borderId="85" xfId="0" applyFill="1" applyBorder="1" applyAlignment="1" applyProtection="1">
      <alignment horizontal="left" vertical="center" indent="1"/>
      <protection hidden="1"/>
    </xf>
    <xf numFmtId="1" fontId="29" fillId="2" borderId="4" xfId="0" applyNumberFormat="1" applyFont="1" applyFill="1" applyBorder="1" applyAlignment="1" applyProtection="1">
      <alignment horizontal="center" vertical="center"/>
      <protection hidden="1"/>
    </xf>
    <xf numFmtId="0" fontId="54" fillId="2" borderId="52" xfId="0" applyFont="1" applyFill="1" applyBorder="1" applyAlignment="1" applyProtection="1">
      <alignment horizontal="center" textRotation="60"/>
      <protection hidden="1"/>
    </xf>
    <xf numFmtId="0" fontId="12" fillId="2" borderId="14" xfId="0" applyFont="1" applyFill="1" applyBorder="1" applyAlignment="1">
      <alignment horizontal="center" vertical="top"/>
    </xf>
    <xf numFmtId="0" fontId="12" fillId="2" borderId="14" xfId="0" applyFont="1" applyFill="1" applyBorder="1" applyAlignment="1">
      <alignment horizontal="center" vertical="top" wrapText="1"/>
    </xf>
    <xf numFmtId="0" fontId="11" fillId="2" borderId="29" xfId="0" applyFont="1" applyFill="1" applyBorder="1" applyAlignment="1">
      <alignment horizontal="center" vertical="center"/>
    </xf>
    <xf numFmtId="0" fontId="12" fillId="2" borderId="22" xfId="0" applyFont="1" applyFill="1" applyBorder="1" applyAlignment="1">
      <alignment horizontal="center" vertical="top" wrapText="1"/>
    </xf>
    <xf numFmtId="0" fontId="12" fillId="2" borderId="29" xfId="0" applyFont="1" applyFill="1" applyBorder="1" applyAlignment="1">
      <alignment horizontal="center" vertical="center" wrapText="1"/>
    </xf>
    <xf numFmtId="0" fontId="12" fillId="2" borderId="14" xfId="0" applyFont="1" applyFill="1" applyBorder="1" applyAlignment="1" applyProtection="1">
      <alignment horizontal="center" vertical="top"/>
      <protection hidden="1"/>
    </xf>
    <xf numFmtId="0" fontId="12" fillId="2" borderId="14" xfId="0" applyFont="1" applyFill="1" applyBorder="1" applyAlignment="1" applyProtection="1">
      <alignment horizontal="center" vertical="top" wrapText="1"/>
      <protection hidden="1"/>
    </xf>
    <xf numFmtId="0" fontId="11" fillId="2" borderId="29" xfId="0" applyFont="1" applyFill="1" applyBorder="1" applyAlignment="1" applyProtection="1">
      <alignment horizontal="center" vertical="center"/>
      <protection hidden="1"/>
    </xf>
    <xf numFmtId="0" fontId="12" fillId="2" borderId="22" xfId="0" applyFont="1" applyFill="1" applyBorder="1" applyAlignment="1" applyProtection="1">
      <alignment horizontal="center" vertical="top" wrapText="1"/>
      <protection hidden="1"/>
    </xf>
    <xf numFmtId="0" fontId="12" fillId="2" borderId="29" xfId="0" applyFont="1" applyFill="1" applyBorder="1" applyAlignment="1" applyProtection="1">
      <alignment horizontal="center" vertical="center" wrapText="1"/>
      <protection hidden="1"/>
    </xf>
    <xf numFmtId="3" fontId="25" fillId="2" borderId="20" xfId="0" applyNumberFormat="1" applyFont="1" applyFill="1" applyBorder="1" applyAlignment="1" applyProtection="1">
      <alignment horizontal="right" vertical="center" indent="1"/>
      <protection hidden="1"/>
    </xf>
    <xf numFmtId="167" fontId="19" fillId="2" borderId="20" xfId="0" applyNumberFormat="1" applyFont="1" applyFill="1" applyBorder="1" applyAlignment="1">
      <alignment horizontal="right" vertical="center" indent="1"/>
    </xf>
    <xf numFmtId="167" fontId="19" fillId="2" borderId="21" xfId="0" applyNumberFormat="1" applyFont="1" applyFill="1" applyBorder="1" applyAlignment="1" applyProtection="1">
      <alignment horizontal="right" vertical="center" indent="1"/>
      <protection hidden="1"/>
    </xf>
    <xf numFmtId="167" fontId="13" fillId="2" borderId="4" xfId="0" applyNumberFormat="1" applyFont="1" applyFill="1" applyBorder="1" applyAlignment="1" applyProtection="1">
      <alignment horizontal="right" vertical="center" indent="1"/>
      <protection hidden="1"/>
    </xf>
    <xf numFmtId="167" fontId="19" fillId="2" borderId="20" xfId="0" applyNumberFormat="1" applyFont="1" applyFill="1" applyBorder="1" applyAlignment="1" applyProtection="1">
      <alignment horizontal="right" vertical="center" indent="1"/>
      <protection hidden="1"/>
    </xf>
    <xf numFmtId="0" fontId="0" fillId="8" borderId="4" xfId="0" applyFill="1" applyBorder="1" applyAlignment="1" applyProtection="1">
      <alignment horizontal="center"/>
      <protection hidden="1"/>
    </xf>
    <xf numFmtId="0" fontId="0" fillId="8" borderId="4" xfId="0" applyFill="1" applyBorder="1" applyAlignment="1" applyProtection="1">
      <alignment horizontal="left" vertical="center" indent="1"/>
      <protection hidden="1"/>
    </xf>
    <xf numFmtId="174" fontId="0" fillId="9" borderId="4" xfId="0" applyNumberFormat="1" applyFill="1" applyBorder="1" applyAlignment="1" applyProtection="1">
      <alignment horizontal="left" vertical="center" indent="1"/>
      <protection hidden="1"/>
    </xf>
    <xf numFmtId="174" fontId="0" fillId="9" borderId="85" xfId="0" applyNumberFormat="1" applyFill="1" applyBorder="1" applyAlignment="1" applyProtection="1">
      <alignment horizontal="left" vertical="center" indent="1"/>
      <protection hidden="1"/>
    </xf>
    <xf numFmtId="0" fontId="15"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7" fillId="11" borderId="0" xfId="0" applyFont="1" applyFill="1" applyAlignment="1" applyProtection="1">
      <alignment horizontal="center"/>
      <protection hidden="1"/>
    </xf>
    <xf numFmtId="0" fontId="5" fillId="11" borderId="0" xfId="0" applyFont="1" applyFill="1" applyAlignment="1" applyProtection="1">
      <alignment horizontal="center"/>
      <protection hidden="1"/>
    </xf>
    <xf numFmtId="0" fontId="48" fillId="0" borderId="92" xfId="1" applyFont="1" applyFill="1" applyBorder="1" applyAlignment="1" applyProtection="1">
      <alignment horizontal="left" vertical="center" indent="1"/>
      <protection hidden="1"/>
    </xf>
    <xf numFmtId="0" fontId="16" fillId="0" borderId="84" xfId="0" applyFont="1" applyBorder="1" applyAlignment="1">
      <alignment horizontal="center" vertical="center"/>
    </xf>
    <xf numFmtId="3" fontId="13" fillId="0" borderId="0" xfId="0" applyNumberFormat="1" applyFont="1" applyProtection="1">
      <protection hidden="1"/>
    </xf>
    <xf numFmtId="0" fontId="19" fillId="3" borderId="92" xfId="0" applyFont="1" applyFill="1" applyBorder="1" applyAlignment="1" applyProtection="1">
      <alignment horizontal="left" vertical="center" indent="1"/>
      <protection hidden="1"/>
    </xf>
    <xf numFmtId="0" fontId="0" fillId="0" borderId="75" xfId="0" applyBorder="1" applyAlignment="1" applyProtection="1">
      <alignment horizontal="center" vertical="center"/>
      <protection hidden="1"/>
    </xf>
    <xf numFmtId="0" fontId="13" fillId="3" borderId="44" xfId="0" applyFont="1" applyFill="1" applyBorder="1" applyAlignment="1" applyProtection="1">
      <alignment horizontal="right" vertical="center" indent="2"/>
      <protection hidden="1"/>
    </xf>
    <xf numFmtId="0" fontId="13" fillId="0" borderId="36" xfId="0" applyFont="1" applyBorder="1" applyAlignment="1" applyProtection="1">
      <alignment horizontal="right" vertical="center" indent="2"/>
      <protection hidden="1"/>
    </xf>
    <xf numFmtId="0" fontId="13" fillId="0" borderId="35" xfId="0" applyFont="1" applyBorder="1" applyAlignment="1" applyProtection="1">
      <alignment horizontal="right" vertical="center" indent="2"/>
      <protection hidden="1"/>
    </xf>
    <xf numFmtId="0" fontId="13" fillId="0" borderId="88" xfId="0" applyFont="1" applyBorder="1" applyAlignment="1" applyProtection="1">
      <alignment horizontal="right" vertical="center" indent="2"/>
      <protection hidden="1"/>
    </xf>
    <xf numFmtId="0" fontId="13" fillId="0" borderId="34" xfId="0" applyFont="1" applyBorder="1" applyAlignment="1" applyProtection="1">
      <alignment horizontal="left" vertical="center" indent="1"/>
      <protection hidden="1"/>
    </xf>
    <xf numFmtId="0" fontId="13" fillId="0" borderId="41" xfId="0" applyFont="1" applyBorder="1" applyAlignment="1" applyProtection="1">
      <alignment horizontal="left" vertical="center" indent="1"/>
      <protection hidden="1"/>
    </xf>
    <xf numFmtId="0" fontId="13" fillId="0" borderId="87" xfId="0" applyFont="1" applyBorder="1" applyAlignment="1" applyProtection="1">
      <alignment horizontal="left" vertical="center" indent="1"/>
      <protection hidden="1"/>
    </xf>
    <xf numFmtId="0" fontId="13" fillId="0" borderId="46" xfId="0" applyFont="1" applyBorder="1" applyAlignment="1" applyProtection="1">
      <alignment horizontal="center"/>
      <protection hidden="1"/>
    </xf>
    <xf numFmtId="0" fontId="13" fillId="0" borderId="41" xfId="0" applyFont="1" applyBorder="1" applyAlignment="1" applyProtection="1">
      <alignment horizontal="left" vertical="center" indent="2"/>
      <protection hidden="1"/>
    </xf>
    <xf numFmtId="0" fontId="16" fillId="0" borderId="0" xfId="0" applyFont="1" applyAlignment="1" applyProtection="1">
      <alignment vertical="center" wrapText="1"/>
      <protection hidden="1"/>
    </xf>
    <xf numFmtId="178" fontId="0" fillId="0" borderId="0" xfId="0" applyNumberFormat="1" applyAlignment="1">
      <alignment horizontal="left" vertical="center" indent="1"/>
    </xf>
    <xf numFmtId="0" fontId="56" fillId="5" borderId="92" xfId="0" applyFont="1" applyFill="1" applyBorder="1" applyAlignment="1" applyProtection="1">
      <alignment horizontal="left" vertical="center" wrapText="1" indent="1"/>
      <protection hidden="1"/>
    </xf>
    <xf numFmtId="0" fontId="0" fillId="5" borderId="92" xfId="0" applyFill="1" applyBorder="1" applyAlignment="1" applyProtection="1">
      <alignment horizontal="left" indent="1"/>
      <protection hidden="1"/>
    </xf>
    <xf numFmtId="0" fontId="0" fillId="5" borderId="84" xfId="0" applyFill="1" applyBorder="1" applyProtection="1">
      <protection hidden="1"/>
    </xf>
    <xf numFmtId="0" fontId="0" fillId="0" borderId="46" xfId="0" applyBorder="1" applyAlignment="1" applyProtection="1">
      <alignment horizontal="left" vertical="center" indent="1"/>
      <protection hidden="1"/>
    </xf>
    <xf numFmtId="0" fontId="0" fillId="0" borderId="46" xfId="0" applyBorder="1" applyProtection="1">
      <protection hidden="1"/>
    </xf>
    <xf numFmtId="0" fontId="0" fillId="0" borderId="50" xfId="0" applyBorder="1" applyProtection="1">
      <protection hidden="1"/>
    </xf>
    <xf numFmtId="0" fontId="0" fillId="5" borderId="86" xfId="0" applyFill="1" applyBorder="1" applyProtection="1">
      <protection hidden="1"/>
    </xf>
    <xf numFmtId="0" fontId="0" fillId="5" borderId="91" xfId="0" applyFill="1" applyBorder="1" applyProtection="1">
      <protection hidden="1"/>
    </xf>
    <xf numFmtId="0" fontId="0" fillId="5" borderId="86" xfId="0" applyFill="1" applyBorder="1" applyAlignment="1" applyProtection="1">
      <alignment horizontal="center" vertical="center"/>
      <protection hidden="1"/>
    </xf>
    <xf numFmtId="0" fontId="0" fillId="5" borderId="91" xfId="0" applyFill="1" applyBorder="1" applyAlignment="1" applyProtection="1">
      <alignment horizontal="center" vertical="center"/>
      <protection hidden="1"/>
    </xf>
    <xf numFmtId="0" fontId="0" fillId="5" borderId="46" xfId="0" applyFill="1" applyBorder="1" applyProtection="1">
      <protection hidden="1"/>
    </xf>
    <xf numFmtId="0" fontId="0" fillId="5" borderId="50" xfId="0" applyFill="1" applyBorder="1" applyProtection="1">
      <protection hidden="1"/>
    </xf>
    <xf numFmtId="0" fontId="8" fillId="2" borderId="92" xfId="0" applyFont="1" applyFill="1" applyBorder="1" applyAlignment="1" applyProtection="1">
      <alignment horizontal="center" textRotation="60"/>
      <protection hidden="1"/>
    </xf>
    <xf numFmtId="0" fontId="0" fillId="2" borderId="92" xfId="0" applyFill="1" applyBorder="1" applyAlignment="1" applyProtection="1">
      <alignment horizontal="center" textRotation="60"/>
      <protection hidden="1"/>
    </xf>
    <xf numFmtId="0" fontId="7" fillId="0" borderId="103" xfId="0" applyFont="1" applyBorder="1" applyAlignment="1" applyProtection="1">
      <alignment horizontal="right" vertical="center" indent="1"/>
      <protection hidden="1"/>
    </xf>
    <xf numFmtId="0" fontId="29" fillId="0" borderId="104" xfId="0" applyFont="1" applyBorder="1" applyAlignment="1" applyProtection="1">
      <alignment horizontal="left" vertical="center" indent="1"/>
      <protection hidden="1"/>
    </xf>
    <xf numFmtId="0" fontId="7" fillId="0" borderId="105" xfId="0" applyFont="1" applyBorder="1" applyAlignment="1" applyProtection="1">
      <alignment horizontal="right" vertical="center" indent="1"/>
      <protection hidden="1"/>
    </xf>
    <xf numFmtId="0" fontId="7" fillId="0" borderId="106" xfId="0" applyFont="1" applyBorder="1" applyAlignment="1" applyProtection="1">
      <alignment horizontal="left" vertical="center" indent="1"/>
      <protection hidden="1"/>
    </xf>
    <xf numFmtId="0" fontId="7" fillId="0" borderId="40" xfId="0" applyFont="1" applyBorder="1" applyAlignment="1" applyProtection="1">
      <alignment horizontal="left" vertical="center" indent="1"/>
      <protection hidden="1"/>
    </xf>
    <xf numFmtId="0" fontId="7" fillId="0" borderId="44" xfId="0" applyFont="1" applyBorder="1" applyAlignment="1" applyProtection="1">
      <alignment horizontal="left" vertical="center" indent="1"/>
      <protection hidden="1"/>
    </xf>
    <xf numFmtId="0" fontId="22" fillId="0" borderId="92" xfId="0" applyFont="1" applyBorder="1" applyAlignment="1" applyProtection="1">
      <alignment horizontal="right" vertical="center" indent="1"/>
      <protection hidden="1"/>
    </xf>
    <xf numFmtId="0" fontId="6" fillId="0" borderId="92" xfId="0" applyFont="1" applyBorder="1" applyAlignment="1" applyProtection="1">
      <alignment horizontal="left" vertical="center" indent="1"/>
      <protection hidden="1"/>
    </xf>
    <xf numFmtId="0" fontId="7" fillId="0" borderId="9" xfId="0" applyFont="1" applyBorder="1" applyAlignment="1" applyProtection="1">
      <alignment horizontal="left" vertical="center" indent="1"/>
      <protection hidden="1"/>
    </xf>
    <xf numFmtId="0" fontId="22" fillId="0" borderId="9" xfId="0" applyFont="1" applyBorder="1" applyAlignment="1" applyProtection="1">
      <alignment horizontal="right" vertical="center" indent="1"/>
      <protection hidden="1"/>
    </xf>
    <xf numFmtId="0" fontId="6" fillId="0" borderId="17" xfId="0" applyFont="1" applyBorder="1" applyAlignment="1" applyProtection="1">
      <alignment horizontal="left" vertical="center" indent="1"/>
      <protection hidden="1"/>
    </xf>
    <xf numFmtId="0" fontId="22" fillId="0" borderId="17" xfId="0" applyFont="1" applyBorder="1" applyAlignment="1" applyProtection="1">
      <alignment horizontal="right" vertical="center" indent="1"/>
      <protection hidden="1"/>
    </xf>
    <xf numFmtId="0" fontId="7" fillId="0" borderId="9" xfId="0" applyFont="1" applyBorder="1" applyAlignment="1" applyProtection="1">
      <alignment horizontal="right" vertical="center" indent="1"/>
      <protection hidden="1"/>
    </xf>
    <xf numFmtId="0" fontId="22" fillId="0" borderId="17" xfId="0" applyFont="1" applyBorder="1" applyAlignment="1" applyProtection="1">
      <alignment horizontal="left" vertical="center" indent="1"/>
      <protection hidden="1"/>
    </xf>
    <xf numFmtId="0" fontId="29" fillId="0" borderId="17" xfId="0" applyFont="1" applyBorder="1" applyAlignment="1" applyProtection="1">
      <alignment horizontal="right" vertical="center" indent="1"/>
      <protection hidden="1"/>
    </xf>
    <xf numFmtId="49" fontId="13" fillId="0" borderId="44" xfId="0" applyNumberFormat="1" applyFont="1" applyBorder="1" applyAlignment="1" applyProtection="1">
      <alignment horizontal="right" vertical="center" indent="1"/>
      <protection hidden="1"/>
    </xf>
    <xf numFmtId="0" fontId="13" fillId="0" borderId="44" xfId="0" applyFont="1" applyBorder="1" applyAlignment="1" applyProtection="1">
      <alignment horizontal="left" vertical="center" indent="1"/>
      <protection hidden="1"/>
    </xf>
    <xf numFmtId="3" fontId="0" fillId="0" borderId="44" xfId="0" applyNumberFormat="1" applyBorder="1" applyAlignment="1" applyProtection="1">
      <alignment horizontal="right" vertical="center" indent="1"/>
      <protection hidden="1"/>
    </xf>
    <xf numFmtId="1" fontId="0" fillId="0" borderId="44" xfId="0" applyNumberFormat="1" applyBorder="1" applyAlignment="1" applyProtection="1">
      <alignment horizontal="right" vertical="center" indent="2"/>
      <protection hidden="1"/>
    </xf>
    <xf numFmtId="0" fontId="0" fillId="2" borderId="92" xfId="0" applyFill="1" applyBorder="1" applyAlignment="1" applyProtection="1">
      <alignment horizontal="center" vertical="center"/>
      <protection hidden="1"/>
    </xf>
    <xf numFmtId="0" fontId="0" fillId="0" borderId="107" xfId="0" applyBorder="1" applyAlignment="1" applyProtection="1">
      <alignment vertical="center"/>
      <protection hidden="1"/>
    </xf>
    <xf numFmtId="0" fontId="37" fillId="0" borderId="86" xfId="0" applyFont="1" applyBorder="1" applyAlignment="1" applyProtection="1">
      <alignment horizontal="center" vertical="center"/>
      <protection hidden="1"/>
    </xf>
    <xf numFmtId="0" fontId="0" fillId="0" borderId="86" xfId="0" applyBorder="1" applyAlignment="1" applyProtection="1">
      <alignment vertical="center"/>
      <protection hidden="1"/>
    </xf>
    <xf numFmtId="0" fontId="0" fillId="0" borderId="91" xfId="0" applyBorder="1" applyAlignment="1" applyProtection="1">
      <alignment vertical="center"/>
      <protection hidden="1"/>
    </xf>
    <xf numFmtId="0" fontId="11" fillId="0" borderId="49" xfId="0" applyFont="1" applyBorder="1" applyAlignment="1" applyProtection="1">
      <alignment vertical="center"/>
      <protection hidden="1"/>
    </xf>
    <xf numFmtId="0" fontId="11" fillId="0" borderId="46" xfId="0" applyFont="1" applyBorder="1" applyAlignment="1" applyProtection="1">
      <alignment vertical="center"/>
      <protection hidden="1"/>
    </xf>
    <xf numFmtId="0" fontId="12" fillId="0" borderId="92" xfId="0" applyFont="1" applyBorder="1" applyAlignment="1" applyProtection="1">
      <alignment horizontal="center" vertical="center"/>
      <protection hidden="1"/>
    </xf>
    <xf numFmtId="0" fontId="0" fillId="0" borderId="107" xfId="0" applyBorder="1"/>
    <xf numFmtId="0" fontId="37" fillId="0" borderId="86" xfId="0" applyFont="1" applyBorder="1" applyAlignment="1">
      <alignment horizontal="center"/>
    </xf>
    <xf numFmtId="0" fontId="0" fillId="0" borderId="86" xfId="0" applyBorder="1"/>
    <xf numFmtId="0" fontId="0" fillId="0" borderId="91" xfId="0" applyBorder="1"/>
    <xf numFmtId="0" fontId="11" fillId="0" borderId="49" xfId="0" applyFont="1" applyBorder="1"/>
    <xf numFmtId="0" fontId="11" fillId="0" borderId="46" xfId="0" applyFont="1" applyBorder="1"/>
    <xf numFmtId="0" fontId="12" fillId="0" borderId="92" xfId="0" applyFont="1" applyBorder="1" applyAlignment="1">
      <alignment horizontal="center"/>
    </xf>
    <xf numFmtId="177" fontId="13" fillId="8" borderId="95" xfId="0" applyNumberFormat="1" applyFont="1" applyFill="1" applyBorder="1" applyAlignment="1" applyProtection="1">
      <alignment horizontal="right" vertical="center" indent="1"/>
      <protection locked="0" hidden="1"/>
    </xf>
    <xf numFmtId="0" fontId="11" fillId="0" borderId="107" xfId="0" applyFont="1" applyBorder="1" applyAlignment="1" applyProtection="1">
      <alignment vertical="center"/>
      <protection hidden="1"/>
    </xf>
    <xf numFmtId="0" fontId="11" fillId="0" borderId="86" xfId="0" applyFont="1" applyBorder="1" applyAlignment="1" applyProtection="1">
      <alignment vertical="center"/>
      <protection hidden="1"/>
    </xf>
    <xf numFmtId="0" fontId="11" fillId="0" borderId="86" xfId="0" applyFont="1" applyBorder="1" applyAlignment="1" applyProtection="1">
      <alignment horizontal="right" vertical="center" indent="1"/>
      <protection hidden="1"/>
    </xf>
    <xf numFmtId="2" fontId="11" fillId="0" borderId="91" xfId="0" applyNumberFormat="1" applyFont="1" applyBorder="1" applyAlignment="1" applyProtection="1">
      <alignment horizontal="right" vertical="center" indent="1"/>
      <protection hidden="1"/>
    </xf>
    <xf numFmtId="0" fontId="11" fillId="0" borderId="46" xfId="0" applyFont="1" applyBorder="1" applyAlignment="1" applyProtection="1">
      <alignment horizontal="right" vertical="center" indent="1"/>
      <protection hidden="1"/>
    </xf>
    <xf numFmtId="2" fontId="11" fillId="0" borderId="50" xfId="0" applyNumberFormat="1" applyFont="1" applyBorder="1" applyAlignment="1" applyProtection="1">
      <alignment horizontal="right" vertical="center" indent="1"/>
      <protection hidden="1"/>
    </xf>
    <xf numFmtId="2" fontId="11" fillId="0" borderId="50" xfId="0" applyNumberFormat="1" applyFont="1" applyBorder="1" applyAlignment="1">
      <alignment horizontal="right" indent="1"/>
    </xf>
    <xf numFmtId="0" fontId="11" fillId="0" borderId="92" xfId="0" applyFont="1" applyBorder="1" applyAlignment="1" applyProtection="1">
      <alignment horizontal="left" vertical="center" indent="1"/>
      <protection hidden="1"/>
    </xf>
    <xf numFmtId="2" fontId="11" fillId="8" borderId="92" xfId="0" applyNumberFormat="1" applyFont="1" applyFill="1" applyBorder="1" applyAlignment="1" applyProtection="1">
      <alignment horizontal="right" vertical="center" indent="1"/>
      <protection locked="0" hidden="1"/>
    </xf>
    <xf numFmtId="2" fontId="11" fillId="0" borderId="108" xfId="0" applyNumberFormat="1" applyFont="1" applyBorder="1" applyAlignment="1" applyProtection="1">
      <alignment horizontal="right" vertical="center" indent="1"/>
      <protection hidden="1"/>
    </xf>
    <xf numFmtId="2" fontId="12" fillId="0" borderId="92" xfId="0" applyNumberFormat="1" applyFont="1" applyBorder="1" applyAlignment="1" applyProtection="1">
      <alignment horizontal="right" vertical="center" indent="1"/>
      <protection hidden="1"/>
    </xf>
    <xf numFmtId="0" fontId="11" fillId="0" borderId="40" xfId="0" applyFont="1" applyBorder="1" applyAlignment="1" applyProtection="1">
      <alignment vertical="center"/>
      <protection hidden="1"/>
    </xf>
    <xf numFmtId="2" fontId="11" fillId="0" borderId="84" xfId="0" applyNumberFormat="1" applyFont="1" applyBorder="1" applyAlignment="1" applyProtection="1">
      <alignment horizontal="right" vertical="center" indent="1"/>
      <protection hidden="1"/>
    </xf>
    <xf numFmtId="2" fontId="11" fillId="0" borderId="108" xfId="0" applyNumberFormat="1" applyFont="1" applyBorder="1" applyAlignment="1">
      <alignment horizontal="right" indent="1"/>
    </xf>
    <xf numFmtId="2" fontId="12" fillId="0" borderId="92" xfId="0" applyNumberFormat="1" applyFont="1" applyBorder="1" applyAlignment="1">
      <alignment horizontal="right" indent="1"/>
    </xf>
    <xf numFmtId="2" fontId="11" fillId="0" borderId="84" xfId="0" applyNumberFormat="1" applyFont="1" applyBorder="1" applyAlignment="1">
      <alignment horizontal="right" indent="1"/>
    </xf>
    <xf numFmtId="0" fontId="11" fillId="0" borderId="93" xfId="0" applyFont="1" applyBorder="1" applyAlignment="1" applyProtection="1">
      <alignment vertical="center"/>
      <protection hidden="1"/>
    </xf>
    <xf numFmtId="0" fontId="11" fillId="0" borderId="110" xfId="0" applyFont="1" applyBorder="1" applyAlignment="1" applyProtection="1">
      <alignment vertical="center"/>
      <protection hidden="1"/>
    </xf>
    <xf numFmtId="0" fontId="11" fillId="0" borderId="110" xfId="0" applyFont="1" applyBorder="1" applyAlignment="1" applyProtection="1">
      <alignment horizontal="right" vertical="center" indent="1"/>
      <protection hidden="1"/>
    </xf>
    <xf numFmtId="2" fontId="11" fillId="0" borderId="109" xfId="0" applyNumberFormat="1" applyFont="1" applyBorder="1" applyAlignment="1" applyProtection="1">
      <alignment horizontal="right" vertical="center" indent="1"/>
      <protection hidden="1"/>
    </xf>
    <xf numFmtId="2" fontId="11" fillId="0" borderId="109" xfId="0" applyNumberFormat="1" applyFont="1" applyBorder="1" applyAlignment="1">
      <alignment horizontal="right" indent="1"/>
    </xf>
    <xf numFmtId="2" fontId="11" fillId="0" borderId="91" xfId="0" applyNumberFormat="1" applyFont="1" applyBorder="1" applyAlignment="1">
      <alignment horizontal="right" indent="1"/>
    </xf>
    <xf numFmtId="0" fontId="12" fillId="0" borderId="93" xfId="0" applyFont="1" applyBorder="1" applyAlignment="1" applyProtection="1">
      <alignment horizontal="center" vertical="center"/>
      <protection hidden="1"/>
    </xf>
    <xf numFmtId="0" fontId="0" fillId="0" borderId="110" xfId="0" applyBorder="1" applyAlignment="1" applyProtection="1">
      <alignment horizontal="center" vertical="center"/>
      <protection hidden="1"/>
    </xf>
    <xf numFmtId="0" fontId="12" fillId="0" borderId="110" xfId="0" applyFont="1" applyBorder="1" applyAlignment="1" applyProtection="1">
      <alignment horizontal="right" vertical="center" indent="1"/>
      <protection hidden="1"/>
    </xf>
    <xf numFmtId="2" fontId="12" fillId="0" borderId="109" xfId="0" applyNumberFormat="1" applyFont="1" applyBorder="1" applyAlignment="1" applyProtection="1">
      <alignment horizontal="right" vertical="center" indent="1"/>
      <protection hidden="1"/>
    </xf>
    <xf numFmtId="2" fontId="12" fillId="0" borderId="109" xfId="0" applyNumberFormat="1" applyFont="1" applyBorder="1" applyAlignment="1">
      <alignment horizontal="right" indent="1"/>
    </xf>
    <xf numFmtId="4" fontId="14" fillId="2" borderId="20" xfId="0" applyNumberFormat="1" applyFont="1" applyFill="1" applyBorder="1" applyAlignment="1" applyProtection="1">
      <alignment horizontal="right" indent="1"/>
      <protection hidden="1"/>
    </xf>
    <xf numFmtId="0" fontId="0" fillId="0" borderId="92" xfId="0" applyBorder="1" applyAlignment="1" applyProtection="1">
      <alignment horizontal="left" vertical="top" indent="2"/>
      <protection hidden="1"/>
    </xf>
    <xf numFmtId="0" fontId="48" fillId="0" borderId="90" xfId="1" applyFont="1" applyBorder="1" applyAlignment="1" applyProtection="1">
      <alignment horizontal="center" vertical="center"/>
      <protection locked="0" hidden="1"/>
    </xf>
    <xf numFmtId="0" fontId="48" fillId="0" borderId="0" xfId="1" applyFont="1" applyAlignment="1" applyProtection="1">
      <alignment horizontal="left" indent="1"/>
      <protection locked="0" hidden="1"/>
    </xf>
    <xf numFmtId="0" fontId="48" fillId="0" borderId="92" xfId="1" quotePrefix="1" applyFont="1" applyBorder="1" applyAlignment="1" applyProtection="1">
      <alignment horizontal="left" vertical="center" indent="1"/>
      <protection hidden="1"/>
    </xf>
    <xf numFmtId="3" fontId="13" fillId="0" borderId="108" xfId="0" applyNumberFormat="1" applyFont="1" applyBorder="1" applyAlignment="1" applyProtection="1">
      <alignment horizontal="right" vertical="center" indent="2"/>
      <protection hidden="1"/>
    </xf>
    <xf numFmtId="3" fontId="13" fillId="0" borderId="108" xfId="0" applyNumberFormat="1" applyFont="1" applyBorder="1" applyAlignment="1" applyProtection="1">
      <alignment horizontal="right" vertical="center" indent="6"/>
      <protection hidden="1"/>
    </xf>
    <xf numFmtId="0" fontId="20" fillId="0" borderId="92" xfId="0" applyFont="1" applyBorder="1" applyAlignment="1" applyProtection="1">
      <alignment horizontal="left" vertical="center" indent="1"/>
      <protection hidden="1"/>
    </xf>
    <xf numFmtId="0" fontId="13" fillId="0" borderId="108" xfId="0" applyFont="1" applyBorder="1" applyAlignment="1" applyProtection="1">
      <alignment horizontal="right" vertical="center" indent="2"/>
      <protection hidden="1"/>
    </xf>
    <xf numFmtId="0" fontId="14" fillId="0" borderId="61" xfId="0" applyFont="1" applyBorder="1" applyAlignment="1" applyProtection="1">
      <alignment horizontal="right" vertical="center"/>
      <protection hidden="1"/>
    </xf>
    <xf numFmtId="4" fontId="14" fillId="0" borderId="105" xfId="0" applyNumberFormat="1" applyFont="1" applyBorder="1" applyAlignment="1" applyProtection="1">
      <alignment horizontal="right" vertical="center" wrapText="1" indent="1"/>
      <protection hidden="1"/>
    </xf>
    <xf numFmtId="0" fontId="12" fillId="2" borderId="2" xfId="0" applyFont="1" applyFill="1" applyBorder="1" applyAlignment="1" applyProtection="1">
      <alignment horizontal="center" vertical="top"/>
      <protection hidden="1"/>
    </xf>
    <xf numFmtId="0" fontId="12" fillId="2" borderId="2" xfId="0" applyFont="1" applyFill="1" applyBorder="1" applyAlignment="1">
      <alignment horizontal="center" vertical="top"/>
    </xf>
    <xf numFmtId="0" fontId="12" fillId="2" borderId="2" xfId="0" applyFont="1" applyFill="1" applyBorder="1" applyAlignment="1" applyProtection="1">
      <alignment horizontal="center" vertical="center"/>
      <protection hidden="1"/>
    </xf>
    <xf numFmtId="0" fontId="12" fillId="2" borderId="2" xfId="0" applyFont="1" applyFill="1" applyBorder="1" applyAlignment="1">
      <alignment horizontal="center" vertical="center"/>
    </xf>
    <xf numFmtId="179" fontId="25" fillId="2" borderId="20" xfId="0" applyNumberFormat="1" applyFont="1" applyFill="1" applyBorder="1" applyAlignment="1" applyProtection="1">
      <alignment horizontal="center" vertical="center"/>
      <protection hidden="1"/>
    </xf>
    <xf numFmtId="169" fontId="25" fillId="2" borderId="20" xfId="0" applyNumberFormat="1" applyFont="1" applyFill="1" applyBorder="1" applyAlignment="1" applyProtection="1">
      <alignment horizontal="right" vertical="center" indent="1"/>
      <protection hidden="1"/>
    </xf>
    <xf numFmtId="0" fontId="13" fillId="0" borderId="0" xfId="0" applyFont="1" applyAlignment="1">
      <alignment horizontal="right" vertical="center"/>
    </xf>
    <xf numFmtId="0" fontId="0" fillId="0" borderId="0" xfId="0" applyAlignment="1" applyProtection="1">
      <alignment horizontal="right" vertical="center"/>
      <protection hidden="1"/>
    </xf>
    <xf numFmtId="0" fontId="13" fillId="2" borderId="108" xfId="0" applyFont="1" applyFill="1" applyBorder="1" applyAlignment="1" applyProtection="1">
      <alignment horizontal="center" vertical="center" wrapText="1"/>
      <protection hidden="1"/>
    </xf>
    <xf numFmtId="0" fontId="20" fillId="10" borderId="92" xfId="0" applyFont="1" applyFill="1" applyBorder="1" applyAlignment="1" applyProtection="1">
      <alignment horizontal="left" vertical="center" indent="1"/>
      <protection hidden="1"/>
    </xf>
    <xf numFmtId="0" fontId="13" fillId="0" borderId="107" xfId="0" applyFont="1" applyBorder="1" applyProtection="1">
      <protection hidden="1"/>
    </xf>
    <xf numFmtId="0" fontId="13" fillId="0" borderId="86" xfId="0" applyFont="1" applyBorder="1" applyProtection="1">
      <protection hidden="1"/>
    </xf>
    <xf numFmtId="0" fontId="13" fillId="0" borderId="91" xfId="0" applyFont="1" applyBorder="1" applyProtection="1">
      <protection hidden="1"/>
    </xf>
    <xf numFmtId="0" fontId="13" fillId="0" borderId="111" xfId="0" applyFont="1" applyBorder="1" applyProtection="1">
      <protection hidden="1"/>
    </xf>
    <xf numFmtId="0" fontId="13" fillId="0" borderId="84" xfId="0" applyFont="1" applyBorder="1" applyProtection="1">
      <protection hidden="1"/>
    </xf>
    <xf numFmtId="0" fontId="13" fillId="0" borderId="84" xfId="0" applyFont="1" applyBorder="1" applyAlignment="1" applyProtection="1">
      <alignment horizontal="center" vertical="center"/>
      <protection hidden="1"/>
    </xf>
    <xf numFmtId="0" fontId="13" fillId="0" borderId="110" xfId="0" applyFont="1" applyBorder="1" applyAlignment="1" applyProtection="1">
      <alignment horizontal="right" vertical="center"/>
      <protection hidden="1"/>
    </xf>
    <xf numFmtId="0" fontId="13" fillId="0" borderId="112" xfId="0" applyFont="1" applyBorder="1" applyAlignment="1" applyProtection="1">
      <alignment horizontal="left" vertical="center" indent="1"/>
      <protection hidden="1"/>
    </xf>
    <xf numFmtId="0" fontId="13" fillId="0" borderId="58" xfId="0" applyFont="1" applyBorder="1" applyAlignment="1" applyProtection="1">
      <alignment horizontal="center" vertical="center"/>
      <protection hidden="1"/>
    </xf>
    <xf numFmtId="0" fontId="13" fillId="0" borderId="89" xfId="0" applyFont="1" applyBorder="1" applyProtection="1">
      <protection hidden="1"/>
    </xf>
    <xf numFmtId="0" fontId="13" fillId="0" borderId="92" xfId="0" applyFont="1" applyBorder="1" applyAlignment="1" applyProtection="1">
      <alignment horizontal="center"/>
      <protection hidden="1"/>
    </xf>
    <xf numFmtId="0" fontId="13" fillId="0" borderId="92" xfId="0" quotePrefix="1" applyFont="1" applyBorder="1" applyAlignment="1" applyProtection="1">
      <alignment horizontal="center"/>
      <protection hidden="1"/>
    </xf>
    <xf numFmtId="0" fontId="13" fillId="3" borderId="92" xfId="0" applyFont="1" applyFill="1" applyBorder="1" applyAlignment="1" applyProtection="1">
      <alignment horizontal="right" vertical="center" indent="2"/>
      <protection hidden="1"/>
    </xf>
    <xf numFmtId="0" fontId="13" fillId="3" borderId="92" xfId="0" applyFont="1" applyFill="1" applyBorder="1" applyAlignment="1" applyProtection="1">
      <alignment horizontal="center"/>
      <protection hidden="1"/>
    </xf>
    <xf numFmtId="0" fontId="13" fillId="3" borderId="92" xfId="0" quotePrefix="1" applyFont="1" applyFill="1" applyBorder="1" applyAlignment="1" applyProtection="1">
      <alignment horizontal="center"/>
      <protection hidden="1"/>
    </xf>
    <xf numFmtId="0" fontId="14" fillId="0" borderId="92" xfId="0" applyFont="1" applyBorder="1" applyAlignment="1" applyProtection="1">
      <alignment horizontal="center" wrapText="1"/>
      <protection hidden="1"/>
    </xf>
    <xf numFmtId="0" fontId="0" fillId="0" borderId="92" xfId="0" applyBorder="1" applyProtection="1">
      <protection hidden="1"/>
    </xf>
    <xf numFmtId="0" fontId="13" fillId="3" borderId="108" xfId="0" applyFont="1" applyFill="1" applyBorder="1" applyAlignment="1" applyProtection="1">
      <alignment horizontal="right" vertical="center" indent="2"/>
      <protection hidden="1"/>
    </xf>
    <xf numFmtId="0" fontId="13" fillId="0" borderId="113" xfId="0" applyFont="1" applyBorder="1" applyAlignment="1" applyProtection="1">
      <alignment horizontal="left" vertical="center" indent="1"/>
      <protection hidden="1"/>
    </xf>
    <xf numFmtId="0" fontId="13" fillId="3" borderId="61" xfId="0" applyFont="1" applyFill="1" applyBorder="1" applyAlignment="1" applyProtection="1">
      <alignment horizontal="right" vertical="center" indent="2"/>
      <protection hidden="1"/>
    </xf>
    <xf numFmtId="0" fontId="13" fillId="0" borderId="114" xfId="0" applyFont="1" applyBorder="1" applyAlignment="1" applyProtection="1">
      <alignment horizontal="right" vertical="center" indent="2"/>
      <protection hidden="1"/>
    </xf>
    <xf numFmtId="3" fontId="13" fillId="0" borderId="33" xfId="0" applyNumberFormat="1" applyFont="1" applyBorder="1" applyAlignment="1" applyProtection="1">
      <alignment horizontal="right" vertical="center" indent="2"/>
      <protection hidden="1"/>
    </xf>
    <xf numFmtId="3" fontId="13" fillId="0" borderId="33" xfId="0" applyNumberFormat="1" applyFont="1" applyBorder="1" applyAlignment="1" applyProtection="1">
      <alignment horizontal="right" vertical="center" indent="6"/>
      <protection hidden="1"/>
    </xf>
    <xf numFmtId="3" fontId="14" fillId="0" borderId="92" xfId="0" applyNumberFormat="1" applyFont="1" applyBorder="1" applyAlignment="1" applyProtection="1">
      <alignment horizontal="right" vertical="center" indent="1"/>
      <protection hidden="1"/>
    </xf>
    <xf numFmtId="3" fontId="14" fillId="0" borderId="92" xfId="0" applyNumberFormat="1" applyFont="1" applyBorder="1" applyAlignment="1" applyProtection="1">
      <alignment horizontal="right" vertical="center" indent="2"/>
      <protection hidden="1"/>
    </xf>
    <xf numFmtId="0" fontId="14" fillId="0" borderId="0" xfId="0" applyFont="1" applyAlignment="1" applyProtection="1">
      <alignment horizontal="center" vertical="center"/>
      <protection hidden="1"/>
    </xf>
    <xf numFmtId="0" fontId="13" fillId="2" borderId="92" xfId="0" applyFont="1" applyFill="1" applyBorder="1" applyAlignment="1" applyProtection="1">
      <alignment horizontal="center" vertical="center"/>
      <protection hidden="1"/>
    </xf>
    <xf numFmtId="0" fontId="0" fillId="0" borderId="0" xfId="0" applyAlignment="1" applyProtection="1">
      <alignment horizontal="left" vertical="center" indent="1"/>
      <protection hidden="1"/>
    </xf>
    <xf numFmtId="0" fontId="14" fillId="0" borderId="92" xfId="0" applyFont="1" applyBorder="1" applyAlignment="1" applyProtection="1">
      <alignment horizontal="center" vertical="center" wrapText="1"/>
      <protection hidden="1"/>
    </xf>
    <xf numFmtId="0" fontId="14" fillId="0" borderId="92" xfId="0" applyFont="1" applyBorder="1" applyAlignment="1" applyProtection="1">
      <alignment horizontal="left" vertical="center" wrapText="1" indent="1"/>
      <protection hidden="1"/>
    </xf>
    <xf numFmtId="0" fontId="13" fillId="0" borderId="92" xfId="0" applyFont="1" applyBorder="1" applyAlignment="1" applyProtection="1">
      <alignment horizontal="left" vertical="center" indent="2"/>
      <protection hidden="1"/>
    </xf>
    <xf numFmtId="0" fontId="13" fillId="8" borderId="92" xfId="0" applyFont="1" applyFill="1" applyBorder="1" applyAlignment="1" applyProtection="1">
      <alignment horizontal="left" vertical="center" indent="1"/>
      <protection hidden="1"/>
    </xf>
    <xf numFmtId="0" fontId="0" fillId="0" borderId="92" xfId="0" applyBorder="1" applyAlignment="1" applyProtection="1">
      <alignment horizontal="left" vertical="center" indent="1"/>
      <protection hidden="1"/>
    </xf>
    <xf numFmtId="4" fontId="42" fillId="0" borderId="44" xfId="0" applyNumberFormat="1" applyFont="1" applyBorder="1" applyAlignment="1" applyProtection="1">
      <alignment horizontal="right" vertical="center" indent="1"/>
      <protection hidden="1"/>
    </xf>
    <xf numFmtId="4" fontId="14" fillId="2" borderId="44" xfId="0" applyNumberFormat="1" applyFont="1" applyFill="1" applyBorder="1" applyAlignment="1" applyProtection="1">
      <alignment horizontal="right" vertical="center" indent="1"/>
      <protection hidden="1"/>
    </xf>
    <xf numFmtId="0" fontId="13" fillId="0" borderId="0" xfId="0" quotePrefix="1" applyFont="1"/>
    <xf numFmtId="0" fontId="14" fillId="0" borderId="33" xfId="0" applyFont="1" applyBorder="1" applyAlignment="1" applyProtection="1">
      <alignment horizontal="right" vertical="center"/>
      <protection hidden="1"/>
    </xf>
    <xf numFmtId="167" fontId="13" fillId="0" borderId="17" xfId="0" applyNumberFormat="1" applyFont="1" applyBorder="1" applyAlignment="1" applyProtection="1">
      <alignment horizontal="right" vertical="center" indent="1"/>
      <protection hidden="1"/>
    </xf>
    <xf numFmtId="4" fontId="13" fillId="0" borderId="115" xfId="0" applyNumberFormat="1" applyFont="1" applyBorder="1" applyAlignment="1" applyProtection="1">
      <alignment horizontal="right" vertical="center" indent="1"/>
      <protection hidden="1"/>
    </xf>
    <xf numFmtId="4" fontId="14" fillId="0" borderId="79" xfId="0" applyNumberFormat="1" applyFont="1" applyBorder="1" applyAlignment="1" applyProtection="1">
      <alignment horizontal="right" indent="1"/>
      <protection hidden="1"/>
    </xf>
    <xf numFmtId="4" fontId="14" fillId="0" borderId="17" xfId="0" applyNumberFormat="1" applyFont="1" applyBorder="1" applyAlignment="1" applyProtection="1">
      <alignment horizontal="right" indent="1"/>
      <protection hidden="1"/>
    </xf>
    <xf numFmtId="4" fontId="14" fillId="0" borderId="115" xfId="0" applyNumberFormat="1" applyFont="1" applyBorder="1" applyAlignment="1" applyProtection="1">
      <alignment horizontal="right" vertical="center" indent="1"/>
      <protection hidden="1"/>
    </xf>
    <xf numFmtId="4" fontId="14" fillId="0" borderId="79" xfId="0" applyNumberFormat="1" applyFont="1" applyBorder="1" applyAlignment="1" applyProtection="1">
      <alignment horizontal="right" vertical="center" wrapText="1" indent="1"/>
      <protection hidden="1"/>
    </xf>
    <xf numFmtId="4" fontId="14" fillId="0" borderId="17" xfId="0" applyNumberFormat="1" applyFont="1" applyBorder="1" applyAlignment="1" applyProtection="1">
      <alignment horizontal="right" vertical="center" wrapText="1" indent="1"/>
      <protection hidden="1"/>
    </xf>
    <xf numFmtId="4" fontId="14" fillId="0" borderId="19" xfId="0" applyNumberFormat="1" applyFont="1" applyBorder="1" applyAlignment="1" applyProtection="1">
      <alignment horizontal="right" vertical="center" wrapText="1" indent="1"/>
      <protection hidden="1"/>
    </xf>
    <xf numFmtId="167" fontId="13" fillId="0" borderId="92" xfId="0" applyNumberFormat="1" applyFont="1" applyBorder="1" applyAlignment="1" applyProtection="1">
      <alignment horizontal="right" vertical="center" indent="1"/>
      <protection hidden="1"/>
    </xf>
    <xf numFmtId="4" fontId="13" fillId="0" borderId="53" xfId="0" applyNumberFormat="1" applyFont="1" applyBorder="1" applyAlignment="1" applyProtection="1">
      <alignment horizontal="right" vertical="center" indent="1"/>
      <protection hidden="1"/>
    </xf>
    <xf numFmtId="4" fontId="14" fillId="0" borderId="109" xfId="0" applyNumberFormat="1" applyFont="1" applyBorder="1" applyAlignment="1" applyProtection="1">
      <alignment horizontal="right" indent="1"/>
      <protection hidden="1"/>
    </xf>
    <xf numFmtId="4" fontId="14" fillId="0" borderId="92" xfId="0" applyNumberFormat="1" applyFont="1" applyBorder="1" applyAlignment="1" applyProtection="1">
      <alignment horizontal="right" indent="1"/>
      <protection hidden="1"/>
    </xf>
    <xf numFmtId="4" fontId="14" fillId="0" borderId="109" xfId="0" applyNumberFormat="1" applyFont="1" applyBorder="1" applyAlignment="1" applyProtection="1">
      <alignment horizontal="right" vertical="center" wrapText="1" indent="1"/>
      <protection hidden="1"/>
    </xf>
    <xf numFmtId="4" fontId="14" fillId="0" borderId="92" xfId="0" applyNumberFormat="1" applyFont="1" applyBorder="1" applyAlignment="1" applyProtection="1">
      <alignment horizontal="right" vertical="center" wrapText="1" indent="1"/>
      <protection hidden="1"/>
    </xf>
    <xf numFmtId="4" fontId="13" fillId="0" borderId="117" xfId="0" applyNumberFormat="1" applyFont="1" applyBorder="1" applyAlignment="1" applyProtection="1">
      <alignment horizontal="right" vertical="center" indent="1"/>
      <protection hidden="1"/>
    </xf>
    <xf numFmtId="4" fontId="14" fillId="0" borderId="105" xfId="0" applyNumberFormat="1" applyFont="1" applyBorder="1" applyAlignment="1" applyProtection="1">
      <alignment horizontal="right" indent="1"/>
      <protection hidden="1"/>
    </xf>
    <xf numFmtId="4" fontId="14" fillId="0" borderId="117" xfId="0" applyNumberFormat="1" applyFont="1" applyBorder="1" applyAlignment="1" applyProtection="1">
      <alignment horizontal="right" vertical="center" indent="1"/>
      <protection hidden="1"/>
    </xf>
    <xf numFmtId="4" fontId="14" fillId="0" borderId="58" xfId="0" applyNumberFormat="1" applyFont="1" applyBorder="1" applyAlignment="1" applyProtection="1">
      <alignment horizontal="right" vertical="center" wrapText="1" indent="1"/>
      <protection hidden="1"/>
    </xf>
    <xf numFmtId="0" fontId="14" fillId="0" borderId="3" xfId="0" applyFont="1" applyBorder="1" applyProtection="1">
      <protection hidden="1"/>
    </xf>
    <xf numFmtId="167" fontId="13" fillId="0" borderId="108" xfId="0" applyNumberFormat="1" applyFont="1" applyBorder="1" applyAlignment="1" applyProtection="1">
      <alignment horizontal="right" vertical="center" indent="1"/>
      <protection hidden="1"/>
    </xf>
    <xf numFmtId="4" fontId="13" fillId="0" borderId="118" xfId="0" applyNumberFormat="1" applyFont="1" applyBorder="1" applyAlignment="1" applyProtection="1">
      <alignment horizontal="right" vertical="center" indent="1"/>
      <protection hidden="1"/>
    </xf>
    <xf numFmtId="4" fontId="14" fillId="0" borderId="91" xfId="0" applyNumberFormat="1" applyFont="1" applyBorder="1" applyAlignment="1" applyProtection="1">
      <alignment horizontal="right" indent="1"/>
      <protection hidden="1"/>
    </xf>
    <xf numFmtId="4" fontId="14" fillId="0" borderId="108" xfId="0" applyNumberFormat="1" applyFont="1" applyBorder="1" applyAlignment="1" applyProtection="1">
      <alignment horizontal="right" indent="1"/>
      <protection hidden="1"/>
    </xf>
    <xf numFmtId="4" fontId="14" fillId="0" borderId="118" xfId="0" applyNumberFormat="1" applyFont="1" applyBorder="1" applyAlignment="1" applyProtection="1">
      <alignment horizontal="right" vertical="center" indent="1"/>
      <protection hidden="1"/>
    </xf>
    <xf numFmtId="4" fontId="14" fillId="0" borderId="91" xfId="0" applyNumberFormat="1" applyFont="1" applyBorder="1" applyAlignment="1" applyProtection="1">
      <alignment horizontal="right" vertical="center" wrapText="1" indent="1"/>
      <protection hidden="1"/>
    </xf>
    <xf numFmtId="4" fontId="14" fillId="0" borderId="108" xfId="0" applyNumberFormat="1" applyFont="1" applyBorder="1" applyAlignment="1" applyProtection="1">
      <alignment horizontal="right" vertical="center" wrapText="1" indent="1"/>
      <protection hidden="1"/>
    </xf>
    <xf numFmtId="49" fontId="0" fillId="0" borderId="92" xfId="0" applyNumberFormat="1" applyBorder="1" applyAlignment="1" applyProtection="1">
      <alignment horizontal="left" vertical="center" indent="2"/>
      <protection hidden="1"/>
    </xf>
    <xf numFmtId="49" fontId="13" fillId="0" borderId="92" xfId="0" applyNumberFormat="1" applyFont="1" applyBorder="1" applyAlignment="1" applyProtection="1">
      <alignment horizontal="left" vertical="center" indent="2"/>
      <protection hidden="1"/>
    </xf>
    <xf numFmtId="4" fontId="33" fillId="0" borderId="108" xfId="0" applyNumberFormat="1" applyFont="1" applyBorder="1" applyAlignment="1" applyProtection="1">
      <alignment horizontal="right" vertical="center" indent="1"/>
      <protection hidden="1"/>
    </xf>
    <xf numFmtId="165" fontId="14" fillId="0" borderId="92" xfId="0" applyNumberFormat="1" applyFont="1" applyBorder="1" applyAlignment="1" applyProtection="1">
      <alignment horizontal="right" vertical="center" indent="1"/>
      <protection hidden="1"/>
    </xf>
    <xf numFmtId="10" fontId="14" fillId="0" borderId="92" xfId="0" applyNumberFormat="1" applyFont="1" applyBorder="1" applyAlignment="1" applyProtection="1">
      <alignment horizontal="right" vertical="center" indent="1"/>
      <protection hidden="1"/>
    </xf>
    <xf numFmtId="2" fontId="14" fillId="0" borderId="92" xfId="0" applyNumberFormat="1" applyFont="1" applyBorder="1" applyAlignment="1" applyProtection="1">
      <alignment horizontal="right" vertical="center" indent="1"/>
      <protection hidden="1"/>
    </xf>
    <xf numFmtId="172" fontId="14" fillId="0" borderId="92" xfId="0" applyNumberFormat="1" applyFont="1" applyBorder="1" applyAlignment="1" applyProtection="1">
      <alignment horizontal="right" vertical="center" indent="1"/>
      <protection hidden="1"/>
    </xf>
    <xf numFmtId="10" fontId="14" fillId="0" borderId="92" xfId="0" quotePrefix="1" applyNumberFormat="1" applyFont="1" applyBorder="1" applyAlignment="1" applyProtection="1">
      <alignment horizontal="right" vertical="center" indent="1"/>
      <protection hidden="1"/>
    </xf>
    <xf numFmtId="2" fontId="14" fillId="0" borderId="35" xfId="0" applyNumberFormat="1" applyFont="1" applyBorder="1" applyAlignment="1" applyProtection="1">
      <alignment horizontal="right" vertical="center" indent="1"/>
      <protection hidden="1"/>
    </xf>
    <xf numFmtId="0" fontId="14" fillId="0" borderId="0" xfId="0" applyFont="1" applyAlignment="1" applyProtection="1">
      <alignment horizontal="left" indent="3"/>
      <protection hidden="1"/>
    </xf>
    <xf numFmtId="0" fontId="14" fillId="0" borderId="0" xfId="0" applyFont="1" applyAlignment="1" applyProtection="1">
      <alignment wrapText="1"/>
      <protection hidden="1"/>
    </xf>
    <xf numFmtId="0" fontId="41" fillId="0" borderId="0" xfId="1" applyFill="1" applyAlignment="1" applyProtection="1">
      <alignment horizontal="center" vertical="center"/>
      <protection locked="0" hidden="1"/>
    </xf>
    <xf numFmtId="49" fontId="13" fillId="0" borderId="4" xfId="0" applyNumberFormat="1" applyFont="1" applyBorder="1" applyAlignment="1" applyProtection="1">
      <alignment horizontal="left" vertical="center"/>
      <protection hidden="1"/>
    </xf>
    <xf numFmtId="0" fontId="19" fillId="0" borderId="92" xfId="0" applyFont="1" applyBorder="1" applyAlignment="1" applyProtection="1">
      <alignment vertical="center"/>
      <protection hidden="1"/>
    </xf>
    <xf numFmtId="0" fontId="13" fillId="2" borderId="107" xfId="0" applyFont="1" applyFill="1" applyBorder="1" applyAlignment="1" applyProtection="1">
      <alignment horizontal="center" vertical="center"/>
      <protection hidden="1"/>
    </xf>
    <xf numFmtId="0" fontId="13" fillId="0" borderId="120" xfId="0" applyFont="1" applyBorder="1" applyAlignment="1" applyProtection="1">
      <alignment horizontal="right" vertical="center" indent="2"/>
      <protection hidden="1"/>
    </xf>
    <xf numFmtId="0" fontId="13" fillId="0" borderId="93" xfId="0" applyFont="1" applyBorder="1" applyAlignment="1" applyProtection="1">
      <alignment horizontal="right" vertical="center" indent="2"/>
      <protection hidden="1"/>
    </xf>
    <xf numFmtId="0" fontId="13" fillId="0" borderId="121" xfId="0" applyFont="1" applyBorder="1" applyAlignment="1" applyProtection="1">
      <alignment horizontal="right" vertical="center" indent="2"/>
      <protection hidden="1"/>
    </xf>
    <xf numFmtId="0" fontId="13" fillId="2" borderId="91" xfId="0" applyFont="1" applyFill="1" applyBorder="1" applyAlignment="1" applyProtection="1">
      <alignment horizontal="center" vertical="center" wrapText="1"/>
      <protection hidden="1"/>
    </xf>
    <xf numFmtId="0" fontId="14" fillId="0" borderId="122" xfId="0" applyFont="1" applyBorder="1" applyAlignment="1" applyProtection="1">
      <alignment horizontal="right" vertical="center"/>
      <protection hidden="1"/>
    </xf>
    <xf numFmtId="0" fontId="14" fillId="0" borderId="109" xfId="0" applyFont="1" applyBorder="1" applyAlignment="1" applyProtection="1">
      <alignment horizontal="right" vertical="center"/>
      <protection hidden="1"/>
    </xf>
    <xf numFmtId="0" fontId="14" fillId="0" borderId="123" xfId="0" applyFont="1" applyBorder="1" applyAlignment="1" applyProtection="1">
      <alignment horizontal="right" vertical="center"/>
      <protection hidden="1"/>
    </xf>
    <xf numFmtId="0" fontId="13" fillId="2" borderId="12" xfId="0" applyFont="1" applyFill="1" applyBorder="1" applyAlignment="1" applyProtection="1">
      <alignment horizontal="center" vertical="center"/>
      <protection hidden="1"/>
    </xf>
    <xf numFmtId="0" fontId="13" fillId="2" borderId="28" xfId="0" applyFont="1" applyFill="1" applyBorder="1" applyAlignment="1" applyProtection="1">
      <alignment horizontal="center" vertical="center"/>
      <protection hidden="1"/>
    </xf>
    <xf numFmtId="0" fontId="13" fillId="0" borderId="116" xfId="0" applyFont="1" applyBorder="1" applyAlignment="1" applyProtection="1">
      <alignment horizontal="left" vertical="center" indent="2"/>
      <protection hidden="1"/>
    </xf>
    <xf numFmtId="0" fontId="14" fillId="0" borderId="27" xfId="0" applyFont="1" applyBorder="1" applyAlignment="1" applyProtection="1">
      <alignment horizontal="left" vertical="center" indent="1"/>
      <protection hidden="1"/>
    </xf>
    <xf numFmtId="0" fontId="20" fillId="0" borderId="27" xfId="0" applyFont="1" applyBorder="1" applyAlignment="1" applyProtection="1">
      <alignment horizontal="left" vertical="center" indent="1"/>
      <protection hidden="1"/>
    </xf>
    <xf numFmtId="0" fontId="13" fillId="0" borderId="66" xfId="0" applyFont="1" applyBorder="1" applyAlignment="1" applyProtection="1">
      <alignment horizontal="left" vertical="center" indent="2"/>
      <protection hidden="1"/>
    </xf>
    <xf numFmtId="0" fontId="20" fillId="0" borderId="58" xfId="0" applyFont="1" applyBorder="1" applyAlignment="1" applyProtection="1">
      <alignment horizontal="left" vertical="center" indent="1"/>
      <protection hidden="1"/>
    </xf>
    <xf numFmtId="0" fontId="14" fillId="0" borderId="125" xfId="0" applyFont="1" applyBorder="1" applyAlignment="1" applyProtection="1">
      <alignment horizontal="left" vertical="center" indent="1"/>
      <protection hidden="1"/>
    </xf>
    <xf numFmtId="0" fontId="13" fillId="2" borderId="16" xfId="0" applyFont="1" applyFill="1" applyBorder="1" applyAlignment="1" applyProtection="1">
      <alignment horizontal="center" vertical="center"/>
      <protection hidden="1"/>
    </xf>
    <xf numFmtId="167" fontId="15" fillId="2" borderId="126" xfId="0" applyNumberFormat="1" applyFont="1" applyFill="1" applyBorder="1" applyAlignment="1" applyProtection="1">
      <alignment horizontal="right" vertical="center" indent="1"/>
      <protection hidden="1"/>
    </xf>
    <xf numFmtId="0" fontId="14" fillId="0" borderId="65" xfId="0" applyFont="1" applyBorder="1" applyAlignment="1" applyProtection="1">
      <alignment horizontal="left" vertical="center" indent="4"/>
      <protection hidden="1"/>
    </xf>
    <xf numFmtId="0" fontId="20" fillId="0" borderId="92" xfId="0" applyFont="1" applyBorder="1" applyAlignment="1" applyProtection="1">
      <alignment horizontal="left" vertical="center" wrapText="1" indent="1"/>
      <protection hidden="1"/>
    </xf>
    <xf numFmtId="4" fontId="42" fillId="0" borderId="92" xfId="0" applyNumberFormat="1" applyFont="1" applyBorder="1" applyAlignment="1" applyProtection="1">
      <alignment horizontal="right" vertical="center" indent="1"/>
      <protection hidden="1"/>
    </xf>
    <xf numFmtId="0" fontId="42" fillId="8" borderId="92" xfId="0" applyFont="1" applyFill="1" applyBorder="1" applyAlignment="1" applyProtection="1">
      <alignment horizontal="right" vertical="center" indent="3"/>
      <protection locked="0" hidden="1"/>
    </xf>
    <xf numFmtId="0" fontId="14" fillId="0" borderId="92" xfId="0" applyFont="1" applyBorder="1" applyAlignment="1" applyProtection="1">
      <alignment horizontal="left" vertical="center" indent="1"/>
      <protection hidden="1"/>
    </xf>
    <xf numFmtId="0" fontId="14" fillId="0" borderId="92" xfId="0" applyFont="1" applyBorder="1" applyAlignment="1" applyProtection="1">
      <alignment horizontal="right" vertical="center" indent="4"/>
      <protection hidden="1"/>
    </xf>
    <xf numFmtId="4" fontId="14" fillId="0" borderId="92" xfId="0" applyNumberFormat="1" applyFont="1" applyBorder="1" applyAlignment="1" applyProtection="1">
      <alignment horizontal="right" vertical="center" indent="1"/>
      <protection hidden="1"/>
    </xf>
    <xf numFmtId="167" fontId="14" fillId="8" borderId="92" xfId="0" applyNumberFormat="1" applyFont="1" applyFill="1" applyBorder="1" applyAlignment="1" applyProtection="1">
      <alignment horizontal="right" vertical="center" indent="2"/>
      <protection locked="0" hidden="1"/>
    </xf>
    <xf numFmtId="4" fontId="14" fillId="0" borderId="27" xfId="0" applyNumberFormat="1" applyFont="1" applyBorder="1" applyAlignment="1" applyProtection="1">
      <alignment horizontal="right" vertical="center" indent="1"/>
      <protection hidden="1"/>
    </xf>
    <xf numFmtId="0" fontId="14" fillId="0" borderId="92" xfId="0" applyFont="1" applyBorder="1" applyAlignment="1" applyProtection="1">
      <alignment horizontal="center" vertical="center"/>
      <protection hidden="1"/>
    </xf>
    <xf numFmtId="0" fontId="14" fillId="0" borderId="66" xfId="0" applyFont="1" applyBorder="1" applyAlignment="1" applyProtection="1">
      <alignment horizontal="left" vertical="center" indent="4"/>
      <protection hidden="1"/>
    </xf>
    <xf numFmtId="0" fontId="20" fillId="0" borderId="63" xfId="0" applyFont="1" applyBorder="1" applyAlignment="1" applyProtection="1">
      <alignment horizontal="left" vertical="center" wrapText="1" indent="1"/>
      <protection hidden="1"/>
    </xf>
    <xf numFmtId="4" fontId="42" fillId="0" borderId="63" xfId="0" applyNumberFormat="1" applyFont="1" applyBorder="1" applyAlignment="1" applyProtection="1">
      <alignment horizontal="right" vertical="center" indent="1"/>
      <protection hidden="1"/>
    </xf>
    <xf numFmtId="0" fontId="42" fillId="8" borderId="63" xfId="0" applyFont="1" applyFill="1" applyBorder="1" applyAlignment="1" applyProtection="1">
      <alignment horizontal="right" vertical="center" indent="3"/>
      <protection locked="0" hidden="1"/>
    </xf>
    <xf numFmtId="0" fontId="14" fillId="0" borderId="63" xfId="0" applyFont="1" applyBorder="1" applyAlignment="1" applyProtection="1">
      <alignment horizontal="left" vertical="center" indent="1"/>
      <protection hidden="1"/>
    </xf>
    <xf numFmtId="0" fontId="14" fillId="0" borderId="63" xfId="0" applyFont="1" applyBorder="1" applyAlignment="1" applyProtection="1">
      <alignment horizontal="right" vertical="center" indent="4"/>
      <protection hidden="1"/>
    </xf>
    <xf numFmtId="4" fontId="14" fillId="0" borderId="63" xfId="0" applyNumberFormat="1" applyFont="1" applyBorder="1" applyAlignment="1" applyProtection="1">
      <alignment horizontal="right" vertical="center" indent="1"/>
      <protection hidden="1"/>
    </xf>
    <xf numFmtId="2" fontId="14" fillId="0" borderId="63" xfId="0" applyNumberFormat="1" applyFont="1" applyBorder="1" applyAlignment="1" applyProtection="1">
      <alignment horizontal="right" vertical="center" indent="1"/>
      <protection hidden="1"/>
    </xf>
    <xf numFmtId="167" fontId="14" fillId="8" borderId="63" xfId="0" applyNumberFormat="1" applyFont="1" applyFill="1" applyBorder="1" applyAlignment="1" applyProtection="1">
      <alignment horizontal="right" vertical="center" indent="2"/>
      <protection locked="0" hidden="1"/>
    </xf>
    <xf numFmtId="4" fontId="14" fillId="0" borderId="67" xfId="0" applyNumberFormat="1" applyFont="1" applyBorder="1" applyAlignment="1" applyProtection="1">
      <alignment horizontal="right" vertical="center" indent="1"/>
      <protection hidden="1"/>
    </xf>
    <xf numFmtId="0" fontId="14" fillId="0" borderId="96" xfId="0" applyFont="1" applyBorder="1" applyAlignment="1" applyProtection="1">
      <alignment horizontal="left" vertical="center" indent="4"/>
      <protection hidden="1"/>
    </xf>
    <xf numFmtId="0" fontId="20" fillId="0" borderId="44" xfId="0" applyFont="1" applyBorder="1" applyAlignment="1" applyProtection="1">
      <alignment horizontal="left" vertical="center" wrapText="1" indent="1"/>
      <protection hidden="1"/>
    </xf>
    <xf numFmtId="0" fontId="14" fillId="0" borderId="44" xfId="0" applyFont="1" applyBorder="1" applyAlignment="1" applyProtection="1">
      <alignment horizontal="left" vertical="center" indent="1"/>
      <protection hidden="1"/>
    </xf>
    <xf numFmtId="4" fontId="14" fillId="0" borderId="44" xfId="0" applyNumberFormat="1" applyFont="1" applyBorder="1" applyAlignment="1" applyProtection="1">
      <alignment horizontal="right" vertical="center" indent="1"/>
      <protection hidden="1"/>
    </xf>
    <xf numFmtId="2" fontId="14" fillId="0" borderId="44" xfId="0" applyNumberFormat="1" applyFont="1" applyBorder="1" applyAlignment="1" applyProtection="1">
      <alignment horizontal="right" vertical="center" indent="1"/>
      <protection hidden="1"/>
    </xf>
    <xf numFmtId="4" fontId="14" fillId="0" borderId="124" xfId="0" applyNumberFormat="1" applyFont="1" applyBorder="1" applyAlignment="1" applyProtection="1">
      <alignment horizontal="right" vertical="center" indent="1"/>
      <protection hidden="1"/>
    </xf>
    <xf numFmtId="0" fontId="38" fillId="2" borderId="12" xfId="0" applyFont="1" applyFill="1" applyBorder="1" applyAlignment="1">
      <alignment horizontal="center" vertical="center" wrapText="1"/>
    </xf>
    <xf numFmtId="0" fontId="38" fillId="2" borderId="28" xfId="0" applyFont="1" applyFill="1" applyBorder="1" applyAlignment="1">
      <alignment horizontal="center" vertical="center" wrapText="1"/>
    </xf>
    <xf numFmtId="0" fontId="38" fillId="2" borderId="16" xfId="0" applyFont="1" applyFill="1" applyBorder="1" applyAlignment="1">
      <alignment horizontal="center" vertical="center" wrapText="1"/>
    </xf>
    <xf numFmtId="0" fontId="14" fillId="0" borderId="84" xfId="0" applyFont="1" applyBorder="1" applyProtection="1">
      <protection hidden="1"/>
    </xf>
    <xf numFmtId="3" fontId="13" fillId="8" borderId="27" xfId="0" applyNumberFormat="1" applyFont="1" applyFill="1" applyBorder="1" applyAlignment="1" applyProtection="1">
      <alignment horizontal="center"/>
      <protection locked="0"/>
    </xf>
    <xf numFmtId="0" fontId="36" fillId="0" borderId="12" xfId="0" applyFont="1" applyBorder="1" applyAlignment="1" applyProtection="1">
      <alignment horizontal="center"/>
      <protection hidden="1"/>
    </xf>
    <xf numFmtId="0" fontId="36" fillId="0" borderId="28" xfId="0" applyFont="1" applyBorder="1" applyAlignment="1" applyProtection="1">
      <alignment horizontal="center"/>
      <protection hidden="1"/>
    </xf>
    <xf numFmtId="0" fontId="36" fillId="0" borderId="16" xfId="0" applyFont="1" applyBorder="1" applyAlignment="1" applyProtection="1">
      <alignment horizontal="center"/>
      <protection hidden="1"/>
    </xf>
    <xf numFmtId="3" fontId="14" fillId="0" borderId="96" xfId="0" applyNumberFormat="1" applyFont="1" applyBorder="1" applyAlignment="1" applyProtection="1">
      <alignment horizontal="right" vertical="center" indent="2"/>
      <protection hidden="1"/>
    </xf>
    <xf numFmtId="0" fontId="14" fillId="0" borderId="124" xfId="0" applyFont="1" applyBorder="1" applyAlignment="1" applyProtection="1">
      <alignment horizontal="right" vertical="center" indent="2"/>
      <protection hidden="1"/>
    </xf>
    <xf numFmtId="3" fontId="14" fillId="0" borderId="65" xfId="0" applyNumberFormat="1" applyFont="1" applyBorder="1" applyAlignment="1" applyProtection="1">
      <alignment horizontal="right" vertical="center" indent="2"/>
      <protection hidden="1"/>
    </xf>
    <xf numFmtId="0" fontId="14" fillId="0" borderId="27" xfId="0" applyFont="1" applyBorder="1" applyAlignment="1" applyProtection="1">
      <alignment horizontal="right" vertical="center" indent="2"/>
      <protection hidden="1"/>
    </xf>
    <xf numFmtId="3" fontId="14" fillId="0" borderId="66" xfId="0" applyNumberFormat="1" applyFont="1" applyBorder="1" applyAlignment="1" applyProtection="1">
      <alignment horizontal="right" vertical="center" indent="2"/>
      <protection hidden="1"/>
    </xf>
    <xf numFmtId="0" fontId="14" fillId="0" borderId="67" xfId="0" applyFont="1" applyBorder="1" applyAlignment="1" applyProtection="1">
      <alignment horizontal="right" vertical="center" indent="2"/>
      <protection hidden="1"/>
    </xf>
    <xf numFmtId="3" fontId="13" fillId="0" borderId="44" xfId="0" applyNumberFormat="1" applyFont="1" applyBorder="1" applyAlignment="1" applyProtection="1">
      <alignment horizontal="center"/>
      <protection hidden="1"/>
    </xf>
    <xf numFmtId="10" fontId="14" fillId="0" borderId="44" xfId="0" applyNumberFormat="1" applyFont="1" applyBorder="1" applyAlignment="1" applyProtection="1">
      <alignment horizontal="right" vertical="center" indent="1"/>
      <protection hidden="1"/>
    </xf>
    <xf numFmtId="175" fontId="14" fillId="0" borderId="44" xfId="0" applyNumberFormat="1" applyFont="1" applyBorder="1" applyAlignment="1" applyProtection="1">
      <alignment horizontal="right" vertical="center" indent="1"/>
      <protection hidden="1"/>
    </xf>
    <xf numFmtId="0" fontId="13" fillId="0" borderId="63" xfId="0" applyFont="1" applyBorder="1" applyAlignment="1" applyProtection="1">
      <alignment horizontal="left" vertical="center" indent="1"/>
      <protection hidden="1"/>
    </xf>
    <xf numFmtId="3" fontId="13" fillId="0" borderId="63" xfId="0" applyNumberFormat="1" applyFont="1" applyBorder="1" applyAlignment="1" applyProtection="1">
      <alignment horizontal="center"/>
      <protection hidden="1"/>
    </xf>
    <xf numFmtId="10" fontId="14" fillId="0" borderId="63" xfId="0" applyNumberFormat="1" applyFont="1" applyBorder="1" applyAlignment="1" applyProtection="1">
      <alignment horizontal="right" vertical="center" indent="1"/>
      <protection hidden="1"/>
    </xf>
    <xf numFmtId="175" fontId="14" fillId="0" borderId="63" xfId="0" applyNumberFormat="1" applyFont="1" applyBorder="1" applyAlignment="1" applyProtection="1">
      <alignment horizontal="right" vertical="center" indent="1"/>
      <protection hidden="1"/>
    </xf>
    <xf numFmtId="0" fontId="48" fillId="0" borderId="65" xfId="1" quotePrefix="1" applyFont="1" applyBorder="1" applyAlignment="1" applyProtection="1">
      <alignment horizontal="left" vertical="center" indent="1"/>
      <protection locked="0" hidden="1"/>
    </xf>
    <xf numFmtId="0" fontId="46" fillId="0" borderId="65" xfId="1" quotePrefix="1" applyFont="1" applyBorder="1" applyAlignment="1" applyProtection="1">
      <alignment horizontal="left" vertical="center" indent="1"/>
      <protection locked="0" hidden="1"/>
    </xf>
    <xf numFmtId="0" fontId="45" fillId="0" borderId="65" xfId="1" quotePrefix="1" applyFont="1" applyBorder="1" applyAlignment="1" applyProtection="1">
      <alignment horizontal="left" vertical="center" indent="1"/>
      <protection locked="0" hidden="1"/>
    </xf>
    <xf numFmtId="0" fontId="44" fillId="0" borderId="65" xfId="1" quotePrefix="1" applyFont="1" applyBorder="1" applyAlignment="1" applyProtection="1">
      <alignment horizontal="left" vertical="center" indent="1"/>
      <protection locked="0" hidden="1"/>
    </xf>
    <xf numFmtId="0" fontId="47" fillId="0" borderId="65" xfId="1" quotePrefix="1" applyFont="1" applyBorder="1" applyAlignment="1" applyProtection="1">
      <alignment horizontal="left" vertical="center" indent="1"/>
      <protection locked="0" hidden="1"/>
    </xf>
    <xf numFmtId="0" fontId="47" fillId="0" borderId="119" xfId="1" quotePrefix="1" applyFont="1" applyBorder="1" applyAlignment="1" applyProtection="1">
      <alignment horizontal="left" vertical="center" indent="1"/>
      <protection locked="0" hidden="1"/>
    </xf>
    <xf numFmtId="0" fontId="47" fillId="0" borderId="66" xfId="1" quotePrefix="1" applyFont="1" applyBorder="1" applyAlignment="1" applyProtection="1">
      <alignment horizontal="left" vertical="center" indent="1"/>
      <protection locked="0" hidden="1"/>
    </xf>
    <xf numFmtId="0" fontId="46" fillId="0" borderId="18" xfId="1" quotePrefix="1" applyFont="1" applyBorder="1" applyAlignment="1" applyProtection="1">
      <alignment horizontal="left" vertical="center" wrapText="1" indent="1"/>
      <protection locked="0" hidden="1"/>
    </xf>
    <xf numFmtId="0" fontId="46" fillId="0" borderId="116" xfId="1" quotePrefix="1" applyFont="1" applyBorder="1" applyAlignment="1" applyProtection="1">
      <alignment horizontal="left" vertical="center" wrapText="1" indent="1"/>
      <protection locked="0" hidden="1"/>
    </xf>
    <xf numFmtId="0" fontId="46" fillId="0" borderId="66" xfId="1" quotePrefix="1" applyFont="1" applyBorder="1" applyAlignment="1" applyProtection="1">
      <alignment horizontal="left" vertical="center" wrapText="1" indent="1"/>
      <protection locked="0" hidden="1"/>
    </xf>
    <xf numFmtId="4" fontId="0" fillId="0" borderId="65" xfId="0" applyNumberFormat="1" applyBorder="1" applyAlignment="1" applyProtection="1">
      <alignment horizontal="right" vertical="center" indent="1"/>
      <protection hidden="1"/>
    </xf>
    <xf numFmtId="4" fontId="0" fillId="0" borderId="85" xfId="0" applyNumberFormat="1" applyBorder="1" applyAlignment="1" applyProtection="1">
      <alignment horizontal="right" vertical="center" indent="1"/>
      <protection hidden="1"/>
    </xf>
    <xf numFmtId="180" fontId="0" fillId="0" borderId="67" xfId="0" applyNumberFormat="1" applyBorder="1" applyAlignment="1" applyProtection="1">
      <alignment horizontal="center" vertical="center"/>
      <protection hidden="1"/>
    </xf>
    <xf numFmtId="166" fontId="0" fillId="0" borderId="92" xfId="0" applyNumberFormat="1" applyBorder="1" applyAlignment="1" applyProtection="1">
      <alignment horizontal="right" vertical="center" indent="1"/>
      <protection hidden="1"/>
    </xf>
    <xf numFmtId="0" fontId="11" fillId="0" borderId="107" xfId="0" applyFont="1" applyBorder="1" applyAlignment="1">
      <alignment horizontal="left" vertical="center"/>
    </xf>
    <xf numFmtId="0" fontId="11" fillId="0" borderId="86" xfId="0" applyFont="1" applyBorder="1" applyAlignment="1">
      <alignment horizontal="left" vertical="center"/>
    </xf>
    <xf numFmtId="0" fontId="11" fillId="0" borderId="40" xfId="0" applyFont="1" applyBorder="1" applyAlignment="1">
      <alignment horizontal="left" vertical="center"/>
    </xf>
    <xf numFmtId="0" fontId="11" fillId="0" borderId="0" xfId="0" applyFont="1" applyAlignment="1">
      <alignment horizontal="left" vertical="center"/>
    </xf>
    <xf numFmtId="0" fontId="11" fillId="0" borderId="93" xfId="0" applyFont="1" applyBorder="1" applyAlignment="1">
      <alignment horizontal="left" vertical="center"/>
    </xf>
    <xf numFmtId="0" fontId="11" fillId="0" borderId="110" xfId="0" applyFont="1" applyBorder="1" applyAlignment="1">
      <alignment horizontal="left" vertical="center"/>
    </xf>
    <xf numFmtId="0" fontId="12" fillId="0" borderId="93" xfId="0" applyFont="1" applyBorder="1" applyAlignment="1">
      <alignment horizontal="left" vertical="center"/>
    </xf>
    <xf numFmtId="0" fontId="0" fillId="0" borderId="110" xfId="0" applyBorder="1" applyAlignment="1">
      <alignment horizontal="left" vertical="center"/>
    </xf>
    <xf numFmtId="0" fontId="11" fillId="0" borderId="0" xfId="0" applyFont="1" applyAlignment="1" applyProtection="1">
      <alignment horizontal="left" vertical="center"/>
      <protection hidden="1"/>
    </xf>
    <xf numFmtId="0" fontId="12"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14" fillId="2" borderId="60" xfId="0" applyFont="1" applyFill="1" applyBorder="1" applyAlignment="1">
      <alignment horizontal="left" vertical="center"/>
    </xf>
    <xf numFmtId="4" fontId="14" fillId="2" borderId="60" xfId="0" applyNumberFormat="1" applyFont="1" applyFill="1" applyBorder="1" applyAlignment="1">
      <alignment horizontal="left" vertical="center"/>
    </xf>
    <xf numFmtId="49" fontId="14" fillId="0" borderId="68" xfId="0" applyNumberFormat="1" applyFont="1" applyBorder="1" applyAlignment="1">
      <alignment horizontal="left" vertical="center"/>
    </xf>
    <xf numFmtId="0" fontId="14" fillId="0" borderId="59" xfId="0" applyFont="1" applyBorder="1" applyAlignment="1">
      <alignment horizontal="left" vertical="center"/>
    </xf>
    <xf numFmtId="4" fontId="14" fillId="0" borderId="59" xfId="0" applyNumberFormat="1" applyFont="1" applyBorder="1" applyAlignment="1">
      <alignment horizontal="left" vertical="center"/>
    </xf>
    <xf numFmtId="0" fontId="14" fillId="0" borderId="72" xfId="0" applyFont="1" applyBorder="1" applyAlignment="1">
      <alignment horizontal="left" vertical="center"/>
    </xf>
    <xf numFmtId="0" fontId="11" fillId="0" borderId="4" xfId="0" applyFont="1" applyBorder="1" applyAlignment="1">
      <alignment horizontal="left" vertical="center" indent="1"/>
    </xf>
    <xf numFmtId="0" fontId="39" fillId="0" borderId="4" xfId="0" applyFont="1" applyBorder="1" applyAlignment="1">
      <alignment horizontal="left" vertical="center" indent="1"/>
    </xf>
    <xf numFmtId="0" fontId="11" fillId="0" borderId="92" xfId="0" applyFont="1" applyBorder="1" applyAlignment="1">
      <alignment horizontal="left" vertical="center" indent="1"/>
    </xf>
    <xf numFmtId="0" fontId="11" fillId="0" borderId="6" xfId="0" applyFont="1" applyBorder="1" applyAlignment="1">
      <alignment horizontal="left" vertical="center" indent="1"/>
    </xf>
    <xf numFmtId="0" fontId="11" fillId="0" borderId="4" xfId="0" applyFont="1" applyBorder="1" applyAlignment="1">
      <alignment horizontal="right" vertical="center" indent="1"/>
    </xf>
    <xf numFmtId="0" fontId="11" fillId="0" borderId="86" xfId="0" applyFont="1" applyBorder="1" applyAlignment="1">
      <alignment horizontal="right" vertical="center" indent="1"/>
    </xf>
    <xf numFmtId="0" fontId="11" fillId="0" borderId="46" xfId="0" applyFont="1" applyBorder="1" applyAlignment="1">
      <alignment horizontal="right" vertical="center" indent="1"/>
    </xf>
    <xf numFmtId="2" fontId="11" fillId="8" borderId="4" xfId="0" applyNumberFormat="1" applyFont="1" applyFill="1" applyBorder="1" applyAlignment="1" applyProtection="1">
      <alignment horizontal="right" vertical="center" indent="1"/>
      <protection locked="0"/>
    </xf>
    <xf numFmtId="2" fontId="11" fillId="8" borderId="85" xfId="0" applyNumberFormat="1" applyFont="1" applyFill="1" applyBorder="1" applyAlignment="1" applyProtection="1">
      <alignment horizontal="right" vertical="center" indent="1"/>
      <protection locked="0"/>
    </xf>
    <xf numFmtId="2" fontId="11" fillId="8" borderId="92" xfId="0" applyNumberFormat="1" applyFont="1" applyFill="1" applyBorder="1" applyAlignment="1" applyProtection="1">
      <alignment horizontal="right" vertical="center" indent="1"/>
      <protection locked="0"/>
    </xf>
    <xf numFmtId="2" fontId="12" fillId="0" borderId="92" xfId="0" applyNumberFormat="1" applyFont="1" applyBorder="1" applyAlignment="1">
      <alignment horizontal="right" vertical="center" indent="1"/>
    </xf>
    <xf numFmtId="2" fontId="12" fillId="0" borderId="4" xfId="0" applyNumberFormat="1" applyFont="1" applyBorder="1" applyAlignment="1">
      <alignment horizontal="right" vertical="center" indent="1"/>
    </xf>
    <xf numFmtId="0" fontId="11" fillId="0" borderId="110" xfId="0" applyFont="1" applyBorder="1" applyAlignment="1">
      <alignment horizontal="right" vertical="center" indent="1"/>
    </xf>
    <xf numFmtId="0" fontId="12" fillId="0" borderId="110" xfId="0" applyFont="1" applyBorder="1" applyAlignment="1">
      <alignment horizontal="right" vertical="center" indent="1"/>
    </xf>
    <xf numFmtId="0" fontId="11" fillId="0" borderId="0" xfId="0" applyFont="1" applyAlignment="1">
      <alignment horizontal="left" vertical="center" indent="1"/>
    </xf>
    <xf numFmtId="0" fontId="48" fillId="0" borderId="0" xfId="1" applyFont="1" applyFill="1" applyAlignment="1" applyProtection="1">
      <alignment horizontal="left" vertical="center" indent="1"/>
      <protection locked="0" hidden="1"/>
    </xf>
    <xf numFmtId="0" fontId="20" fillId="0" borderId="108" xfId="0" applyFont="1" applyBorder="1" applyAlignment="1" applyProtection="1">
      <alignment horizontal="left" vertical="center" wrapText="1" indent="1"/>
      <protection hidden="1"/>
    </xf>
    <xf numFmtId="4" fontId="42" fillId="0" borderId="108" xfId="0" applyNumberFormat="1" applyFont="1" applyBorder="1" applyAlignment="1" applyProtection="1">
      <alignment horizontal="right" vertical="center" indent="1"/>
      <protection hidden="1"/>
    </xf>
    <xf numFmtId="0" fontId="42" fillId="8" borderId="108" xfId="0" applyFont="1" applyFill="1" applyBorder="1" applyAlignment="1" applyProtection="1">
      <alignment horizontal="right" vertical="center" indent="3"/>
      <protection locked="0" hidden="1"/>
    </xf>
    <xf numFmtId="0" fontId="14" fillId="0" borderId="108" xfId="0" applyFont="1" applyBorder="1" applyAlignment="1" applyProtection="1">
      <alignment horizontal="left" vertical="center" indent="1"/>
      <protection hidden="1"/>
    </xf>
    <xf numFmtId="0" fontId="14" fillId="0" borderId="108" xfId="0" applyFont="1" applyBorder="1" applyAlignment="1" applyProtection="1">
      <alignment horizontal="right" vertical="center" indent="4"/>
      <protection hidden="1"/>
    </xf>
    <xf numFmtId="4" fontId="14" fillId="0" borderId="108" xfId="0" applyNumberFormat="1" applyFont="1" applyBorder="1" applyAlignment="1" applyProtection="1">
      <alignment horizontal="right" vertical="center" indent="1"/>
      <protection hidden="1"/>
    </xf>
    <xf numFmtId="2" fontId="14" fillId="0" borderId="108" xfId="0" applyNumberFormat="1" applyFont="1" applyBorder="1" applyAlignment="1" applyProtection="1">
      <alignment horizontal="right" vertical="center" indent="1"/>
      <protection hidden="1"/>
    </xf>
    <xf numFmtId="167" fontId="14" fillId="8" borderId="108" xfId="0" applyNumberFormat="1" applyFont="1" applyFill="1" applyBorder="1" applyAlignment="1" applyProtection="1">
      <alignment horizontal="right" vertical="center" indent="2"/>
      <protection locked="0" hidden="1"/>
    </xf>
    <xf numFmtId="4" fontId="14" fillId="0" borderId="129" xfId="0" applyNumberFormat="1" applyFont="1" applyBorder="1" applyAlignment="1" applyProtection="1">
      <alignment horizontal="right" vertical="center" indent="1"/>
      <protection hidden="1"/>
    </xf>
    <xf numFmtId="0" fontId="20" fillId="0" borderId="58" xfId="0" applyFont="1" applyBorder="1" applyAlignment="1" applyProtection="1">
      <alignment horizontal="left" vertical="center" wrapText="1" indent="1"/>
      <protection hidden="1"/>
    </xf>
    <xf numFmtId="4" fontId="42" fillId="0" borderId="58" xfId="0" applyNumberFormat="1" applyFont="1" applyBorder="1" applyAlignment="1" applyProtection="1">
      <alignment horizontal="right" vertical="center" indent="1"/>
      <protection hidden="1"/>
    </xf>
    <xf numFmtId="0" fontId="42" fillId="8" borderId="58" xfId="0" applyFont="1" applyFill="1" applyBorder="1" applyAlignment="1" applyProtection="1">
      <alignment horizontal="right" vertical="center" indent="3"/>
      <protection locked="0" hidden="1"/>
    </xf>
    <xf numFmtId="0" fontId="14" fillId="0" borderId="58" xfId="0" applyFont="1" applyBorder="1" applyAlignment="1" applyProtection="1">
      <alignment horizontal="left" vertical="center" indent="1"/>
      <protection hidden="1"/>
    </xf>
    <xf numFmtId="0" fontId="14" fillId="0" borderId="58" xfId="0" applyFont="1" applyBorder="1" applyAlignment="1" applyProtection="1">
      <alignment horizontal="right" vertical="center" indent="4"/>
      <protection hidden="1"/>
    </xf>
    <xf numFmtId="4" fontId="14" fillId="0" borderId="58" xfId="0" applyNumberFormat="1" applyFont="1" applyBorder="1" applyAlignment="1" applyProtection="1">
      <alignment horizontal="right" vertical="center" indent="1"/>
      <protection hidden="1"/>
    </xf>
    <xf numFmtId="2" fontId="14" fillId="0" borderId="58" xfId="0" applyNumberFormat="1" applyFont="1" applyBorder="1" applyAlignment="1" applyProtection="1">
      <alignment horizontal="right" vertical="center" indent="1"/>
      <protection hidden="1"/>
    </xf>
    <xf numFmtId="167" fontId="14" fillId="8" borderId="58" xfId="0" applyNumberFormat="1" applyFont="1" applyFill="1" applyBorder="1" applyAlignment="1" applyProtection="1">
      <alignment horizontal="right" vertical="center" indent="2"/>
      <protection locked="0" hidden="1"/>
    </xf>
    <xf numFmtId="4" fontId="14" fillId="0" borderId="125" xfId="0" applyNumberFormat="1" applyFont="1" applyBorder="1" applyAlignment="1" applyProtection="1">
      <alignment horizontal="right" vertical="center" indent="1"/>
      <protection hidden="1"/>
    </xf>
    <xf numFmtId="3" fontId="14" fillId="0" borderId="109" xfId="0" applyNumberFormat="1" applyFont="1" applyBorder="1" applyAlignment="1" applyProtection="1">
      <alignment horizontal="right" vertical="center" indent="2"/>
      <protection hidden="1"/>
    </xf>
    <xf numFmtId="3" fontId="14" fillId="0" borderId="58" xfId="0" applyNumberFormat="1" applyFont="1" applyBorder="1" applyAlignment="1" applyProtection="1">
      <alignment horizontal="right" vertical="center" indent="1"/>
      <protection hidden="1"/>
    </xf>
    <xf numFmtId="3" fontId="14" fillId="0" borderId="58" xfId="0" applyNumberFormat="1" applyFont="1" applyBorder="1" applyAlignment="1" applyProtection="1">
      <alignment horizontal="right" vertical="center" indent="2"/>
      <protection hidden="1"/>
    </xf>
    <xf numFmtId="3" fontId="13" fillId="8" borderId="125" xfId="0" applyNumberFormat="1" applyFont="1" applyFill="1" applyBorder="1" applyAlignment="1" applyProtection="1">
      <alignment horizontal="center"/>
      <protection locked="0"/>
    </xf>
    <xf numFmtId="0" fontId="13" fillId="0" borderId="18" xfId="0" applyFont="1" applyBorder="1" applyAlignment="1" applyProtection="1">
      <alignment horizontal="left" vertical="center" indent="2"/>
      <protection hidden="1"/>
    </xf>
    <xf numFmtId="0" fontId="20" fillId="0" borderId="17" xfId="0" applyFont="1" applyBorder="1" applyAlignment="1" applyProtection="1">
      <alignment horizontal="left" vertical="center" indent="1"/>
      <protection hidden="1"/>
    </xf>
    <xf numFmtId="0" fontId="14" fillId="0" borderId="19" xfId="0" applyFont="1" applyBorder="1" applyAlignment="1" applyProtection="1">
      <alignment horizontal="left" vertical="center" indent="1"/>
      <protection hidden="1"/>
    </xf>
    <xf numFmtId="0" fontId="13" fillId="0" borderId="0" xfId="0" applyFont="1" applyAlignment="1">
      <alignment vertical="center"/>
    </xf>
    <xf numFmtId="49" fontId="13" fillId="0" borderId="92" xfId="0" applyNumberFormat="1" applyFont="1" applyBorder="1" applyAlignment="1" applyProtection="1">
      <alignment horizontal="left" vertical="center" indent="1"/>
      <protection hidden="1"/>
    </xf>
    <xf numFmtId="4" fontId="13" fillId="0" borderId="92" xfId="0" applyNumberFormat="1" applyFont="1" applyBorder="1" applyAlignment="1" applyProtection="1">
      <alignment horizontal="right" vertical="center" indent="1"/>
      <protection hidden="1"/>
    </xf>
    <xf numFmtId="0" fontId="13" fillId="0" borderId="92" xfId="0" applyFont="1" applyBorder="1" applyAlignment="1">
      <alignment horizontal="right" vertical="center" indent="1"/>
    </xf>
    <xf numFmtId="0" fontId="13" fillId="0" borderId="92" xfId="0" applyFont="1" applyBorder="1" applyAlignment="1" applyProtection="1">
      <alignment horizontal="right" vertical="center" indent="1"/>
      <protection hidden="1"/>
    </xf>
    <xf numFmtId="0" fontId="11" fillId="0" borderId="0" xfId="0" applyFont="1" applyAlignment="1">
      <alignment horizontal="center" vertical="center"/>
    </xf>
    <xf numFmtId="14" fontId="13" fillId="12" borderId="92" xfId="0" quotePrefix="1" applyNumberFormat="1" applyFont="1" applyFill="1" applyBorder="1" applyAlignment="1" applyProtection="1">
      <alignment horizontal="left" vertical="center" indent="1"/>
      <protection hidden="1"/>
    </xf>
    <xf numFmtId="0" fontId="14" fillId="0" borderId="71" xfId="0" applyFont="1" applyBorder="1" applyAlignment="1" applyProtection="1">
      <alignment horizontal="center" vertical="center"/>
      <protection hidden="1"/>
    </xf>
    <xf numFmtId="10" fontId="14" fillId="0" borderId="23" xfId="0" applyNumberFormat="1" applyFont="1" applyBorder="1" applyAlignment="1" applyProtection="1">
      <alignment horizontal="right" vertical="center" indent="1"/>
      <protection hidden="1"/>
    </xf>
    <xf numFmtId="0" fontId="14" fillId="0" borderId="8" xfId="0" applyFont="1" applyBorder="1" applyProtection="1">
      <protection hidden="1"/>
    </xf>
    <xf numFmtId="10" fontId="14" fillId="0" borderId="84" xfId="0" applyNumberFormat="1" applyFont="1" applyBorder="1" applyAlignment="1" applyProtection="1">
      <alignment horizontal="right" vertical="center" indent="1"/>
      <protection hidden="1"/>
    </xf>
    <xf numFmtId="0" fontId="15" fillId="13" borderId="21" xfId="0" applyFont="1" applyFill="1" applyBorder="1" applyAlignment="1" applyProtection="1">
      <alignment horizontal="right" vertical="center" indent="3"/>
      <protection hidden="1"/>
    </xf>
    <xf numFmtId="167" fontId="19" fillId="0" borderId="16" xfId="0" applyNumberFormat="1" applyFont="1" applyBorder="1" applyAlignment="1" applyProtection="1">
      <alignment horizontal="right" vertical="center" indent="1"/>
      <protection hidden="1"/>
    </xf>
    <xf numFmtId="0" fontId="12" fillId="0" borderId="30" xfId="0" applyFont="1" applyBorder="1" applyAlignment="1" applyProtection="1">
      <alignment horizontal="center" vertical="center" wrapText="1"/>
      <protection hidden="1"/>
    </xf>
    <xf numFmtId="0" fontId="12" fillId="2" borderId="20" xfId="0" applyFont="1" applyFill="1" applyBorder="1" applyAlignment="1" applyProtection="1">
      <alignment horizontal="center" vertical="center" wrapText="1"/>
      <protection hidden="1"/>
    </xf>
    <xf numFmtId="0" fontId="48" fillId="0" borderId="0" xfId="1" applyFont="1" applyAlignment="1" applyProtection="1">
      <alignment horizontal="left" vertical="top" indent="1"/>
      <protection locked="0" hidden="1"/>
    </xf>
    <xf numFmtId="0" fontId="48" fillId="0" borderId="0" xfId="1" applyFont="1" applyFill="1" applyAlignment="1" applyProtection="1">
      <alignment horizontal="left" vertical="top" indent="1"/>
      <protection locked="0" hidden="1"/>
    </xf>
    <xf numFmtId="0" fontId="48" fillId="0" borderId="0" xfId="1" applyFont="1" applyAlignment="1" applyProtection="1">
      <alignment horizontal="left" vertical="top"/>
      <protection locked="0" hidden="1"/>
    </xf>
    <xf numFmtId="0" fontId="48" fillId="0" borderId="0" xfId="1" applyFont="1" applyFill="1" applyAlignment="1" applyProtection="1">
      <alignment horizontal="center" vertical="center"/>
      <protection locked="0" hidden="1"/>
    </xf>
    <xf numFmtId="0" fontId="48" fillId="0" borderId="0" xfId="1" applyFont="1" applyAlignment="1" applyProtection="1">
      <alignment horizontal="left" vertical="center" indent="1"/>
      <protection locked="0" hidden="1"/>
    </xf>
    <xf numFmtId="0" fontId="13" fillId="0" borderId="94" xfId="0" applyFont="1" applyBorder="1" applyAlignment="1" applyProtection="1">
      <alignment horizontal="center" vertical="center" wrapText="1"/>
      <protection hidden="1"/>
    </xf>
    <xf numFmtId="3" fontId="14" fillId="0" borderId="17" xfId="0" applyNumberFormat="1" applyFont="1" applyBorder="1" applyAlignment="1" applyProtection="1">
      <alignment horizontal="right" vertical="center" indent="1"/>
      <protection hidden="1"/>
    </xf>
    <xf numFmtId="3" fontId="14" fillId="0" borderId="17" xfId="0" applyNumberFormat="1" applyFont="1" applyBorder="1" applyAlignment="1" applyProtection="1">
      <alignment horizontal="right" vertical="center" indent="2"/>
      <protection hidden="1"/>
    </xf>
    <xf numFmtId="3" fontId="13" fillId="8" borderId="19" xfId="0" applyNumberFormat="1" applyFont="1" applyFill="1" applyBorder="1" applyAlignment="1" applyProtection="1">
      <alignment horizontal="center"/>
      <protection locked="0"/>
    </xf>
    <xf numFmtId="0" fontId="48" fillId="0" borderId="44" xfId="1" quotePrefix="1" applyFont="1" applyBorder="1" applyAlignment="1" applyProtection="1">
      <alignment horizontal="left" vertical="center" indent="1"/>
      <protection locked="0" hidden="1"/>
    </xf>
    <xf numFmtId="49" fontId="13" fillId="12" borderId="92" xfId="0" applyNumberFormat="1" applyFont="1" applyFill="1" applyBorder="1" applyAlignment="1" applyProtection="1">
      <alignment horizontal="center" vertical="center" wrapText="1"/>
      <protection hidden="1"/>
    </xf>
    <xf numFmtId="0" fontId="13" fillId="0" borderId="18" xfId="0" applyFont="1" applyBorder="1" applyAlignment="1" applyProtection="1">
      <alignment horizontal="left" vertical="center" indent="1"/>
      <protection hidden="1"/>
    </xf>
    <xf numFmtId="0" fontId="13" fillId="0" borderId="116" xfId="0" applyFont="1" applyBorder="1" applyAlignment="1" applyProtection="1">
      <alignment horizontal="left" vertical="center" indent="1"/>
      <protection hidden="1"/>
    </xf>
    <xf numFmtId="0" fontId="13" fillId="0" borderId="66" xfId="0" applyFont="1" applyBorder="1" applyAlignment="1" applyProtection="1">
      <alignment horizontal="left" vertical="center" indent="1"/>
      <protection hidden="1"/>
    </xf>
    <xf numFmtId="0" fontId="38" fillId="2" borderId="12" xfId="0" applyFont="1" applyFill="1" applyBorder="1" applyAlignment="1">
      <alignment horizontal="left" vertical="center" wrapText="1" indent="2"/>
    </xf>
    <xf numFmtId="0" fontId="14" fillId="0" borderId="96" xfId="0" applyFont="1" applyBorder="1" applyAlignment="1" applyProtection="1">
      <alignment horizontal="left" vertical="center" indent="2"/>
      <protection hidden="1"/>
    </xf>
    <xf numFmtId="0" fontId="14" fillId="0" borderId="65" xfId="0" applyFont="1" applyBorder="1" applyAlignment="1" applyProtection="1">
      <alignment horizontal="left" vertical="center" indent="2"/>
      <protection hidden="1"/>
    </xf>
    <xf numFmtId="0" fontId="14" fillId="0" borderId="119" xfId="0" applyFont="1" applyBorder="1" applyAlignment="1" applyProtection="1">
      <alignment horizontal="left" vertical="center" indent="2"/>
      <protection hidden="1"/>
    </xf>
    <xf numFmtId="0" fontId="14" fillId="0" borderId="66" xfId="0" applyFont="1" applyBorder="1" applyAlignment="1" applyProtection="1">
      <alignment horizontal="left" vertical="center" indent="2"/>
      <protection hidden="1"/>
    </xf>
    <xf numFmtId="0" fontId="12" fillId="0" borderId="4" xfId="0" applyFont="1" applyBorder="1" applyAlignment="1">
      <alignment horizontal="left" vertical="center" indent="1"/>
    </xf>
    <xf numFmtId="0" fontId="22" fillId="0" borderId="4" xfId="0" applyFont="1" applyBorder="1" applyAlignment="1">
      <alignment horizontal="left" vertical="center" indent="1"/>
    </xf>
    <xf numFmtId="0" fontId="0" fillId="0" borderId="4" xfId="0" applyBorder="1" applyAlignment="1">
      <alignment horizontal="left" vertical="center" indent="1"/>
    </xf>
    <xf numFmtId="0" fontId="39" fillId="0" borderId="4" xfId="0" applyFont="1" applyBorder="1" applyAlignment="1" applyProtection="1">
      <alignment horizontal="left" vertical="center" wrapText="1" indent="1"/>
      <protection hidden="1"/>
    </xf>
    <xf numFmtId="167" fontId="19" fillId="0" borderId="20" xfId="0" applyNumberFormat="1" applyFont="1" applyBorder="1" applyAlignment="1" applyProtection="1">
      <alignment horizontal="right" vertical="center" indent="1"/>
      <protection hidden="1"/>
    </xf>
    <xf numFmtId="177" fontId="13" fillId="0" borderId="4" xfId="0" applyNumberFormat="1" applyFont="1" applyBorder="1" applyAlignment="1" applyProtection="1">
      <alignment horizontal="right" vertical="center" indent="1"/>
      <protection hidden="1"/>
    </xf>
    <xf numFmtId="0" fontId="11" fillId="0" borderId="0" xfId="0" applyFont="1" applyProtection="1">
      <protection hidden="1"/>
    </xf>
    <xf numFmtId="0" fontId="13" fillId="0" borderId="0" xfId="0" applyFont="1" applyAlignment="1" applyProtection="1">
      <alignment horizontal="right" vertical="center"/>
      <protection hidden="1"/>
    </xf>
    <xf numFmtId="10" fontId="0" fillId="0" borderId="0" xfId="0" applyNumberFormat="1" applyProtection="1">
      <protection hidden="1"/>
    </xf>
    <xf numFmtId="9" fontId="0" fillId="0" borderId="0" xfId="0" applyNumberFormat="1" applyProtection="1">
      <protection hidden="1"/>
    </xf>
    <xf numFmtId="181" fontId="0" fillId="0" borderId="0" xfId="0" applyNumberFormat="1" applyAlignment="1" applyProtection="1">
      <alignment horizontal="right" vertical="center" indent="1"/>
      <protection hidden="1"/>
    </xf>
    <xf numFmtId="164" fontId="0" fillId="0" borderId="0" xfId="0" applyNumberFormat="1" applyProtection="1">
      <protection hidden="1"/>
    </xf>
    <xf numFmtId="1" fontId="13" fillId="0" borderId="19" xfId="0" applyNumberFormat="1" applyFont="1" applyBorder="1" applyAlignment="1" applyProtection="1">
      <alignment horizontal="right" vertical="center" indent="2"/>
      <protection hidden="1"/>
    </xf>
    <xf numFmtId="1" fontId="13" fillId="0" borderId="64" xfId="0" applyNumberFormat="1" applyFont="1" applyBorder="1" applyAlignment="1" applyProtection="1">
      <alignment horizontal="right" vertical="center" indent="2"/>
      <protection hidden="1"/>
    </xf>
    <xf numFmtId="1" fontId="13" fillId="0" borderId="67" xfId="0" applyNumberFormat="1" applyFont="1" applyBorder="1" applyAlignment="1" applyProtection="1">
      <alignment horizontal="right" vertical="center" indent="2"/>
      <protection hidden="1"/>
    </xf>
    <xf numFmtId="1" fontId="13" fillId="0" borderId="79" xfId="0" applyNumberFormat="1" applyFont="1" applyBorder="1" applyAlignment="1" applyProtection="1">
      <alignment horizontal="right" vertical="center" indent="3"/>
      <protection hidden="1"/>
    </xf>
    <xf numFmtId="1" fontId="13" fillId="0" borderId="78" xfId="0" applyNumberFormat="1" applyFont="1" applyBorder="1" applyAlignment="1" applyProtection="1">
      <alignment horizontal="right" vertical="center" indent="3"/>
      <protection hidden="1"/>
    </xf>
    <xf numFmtId="1" fontId="13" fillId="0" borderId="63" xfId="0" applyNumberFormat="1" applyFont="1" applyBorder="1" applyAlignment="1" applyProtection="1">
      <alignment horizontal="right" vertical="center" indent="3"/>
      <protection hidden="1"/>
    </xf>
    <xf numFmtId="1" fontId="13" fillId="0" borderId="19" xfId="0" applyNumberFormat="1" applyFont="1" applyBorder="1" applyAlignment="1" applyProtection="1">
      <alignment horizontal="right" vertical="center" indent="3"/>
      <protection hidden="1"/>
    </xf>
    <xf numFmtId="1" fontId="13" fillId="0" borderId="64" xfId="0" applyNumberFormat="1" applyFont="1" applyBorder="1" applyAlignment="1" applyProtection="1">
      <alignment horizontal="right" vertical="center" indent="3"/>
      <protection hidden="1"/>
    </xf>
    <xf numFmtId="1" fontId="13" fillId="0" borderId="67" xfId="0" applyNumberFormat="1" applyFont="1" applyBorder="1" applyAlignment="1" applyProtection="1">
      <alignment horizontal="right" vertical="center" indent="3"/>
      <protection hidden="1"/>
    </xf>
    <xf numFmtId="172" fontId="13" fillId="0" borderId="79" xfId="0" applyNumberFormat="1" applyFont="1" applyBorder="1" applyAlignment="1" applyProtection="1">
      <alignment horizontal="right" vertical="center" indent="3"/>
      <protection hidden="1"/>
    </xf>
    <xf numFmtId="172" fontId="13" fillId="0" borderId="78" xfId="0" applyNumberFormat="1" applyFont="1" applyBorder="1" applyAlignment="1" applyProtection="1">
      <alignment horizontal="right" vertical="center" indent="3"/>
      <protection hidden="1"/>
    </xf>
    <xf numFmtId="172" fontId="13" fillId="0" borderId="63" xfId="0" applyNumberFormat="1" applyFont="1" applyBorder="1" applyAlignment="1" applyProtection="1">
      <alignment horizontal="right" vertical="center" indent="3"/>
      <protection hidden="1"/>
    </xf>
    <xf numFmtId="172" fontId="13" fillId="8" borderId="18" xfId="0" applyNumberFormat="1" applyFont="1" applyFill="1" applyBorder="1" applyAlignment="1" applyProtection="1">
      <alignment horizontal="right" vertical="center" indent="2"/>
      <protection locked="0"/>
    </xf>
    <xf numFmtId="172" fontId="13" fillId="8" borderId="65" xfId="0" applyNumberFormat="1" applyFont="1" applyFill="1" applyBorder="1" applyAlignment="1" applyProtection="1">
      <alignment horizontal="right" vertical="center" indent="2"/>
      <protection locked="0"/>
    </xf>
    <xf numFmtId="172" fontId="13" fillId="8" borderId="66" xfId="0" applyNumberFormat="1" applyFont="1" applyFill="1" applyBorder="1" applyAlignment="1" applyProtection="1">
      <alignment horizontal="right" vertical="center" indent="2"/>
      <protection locked="0"/>
    </xf>
    <xf numFmtId="172" fontId="13" fillId="8" borderId="119" xfId="0" applyNumberFormat="1" applyFont="1" applyFill="1" applyBorder="1" applyAlignment="1" applyProtection="1">
      <alignment horizontal="right" vertical="center" indent="2"/>
      <protection locked="0"/>
    </xf>
    <xf numFmtId="167" fontId="38" fillId="0" borderId="20" xfId="0" applyNumberFormat="1" applyFont="1" applyBorder="1" applyAlignment="1" applyProtection="1">
      <alignment horizontal="right" vertical="center" indent="1"/>
      <protection hidden="1"/>
    </xf>
    <xf numFmtId="167" fontId="33" fillId="0" borderId="108" xfId="0" applyNumberFormat="1" applyFont="1" applyBorder="1" applyAlignment="1" applyProtection="1">
      <alignment horizontal="right" vertical="center" indent="1"/>
      <protection hidden="1"/>
    </xf>
    <xf numFmtId="167" fontId="33" fillId="0" borderId="63" xfId="0" applyNumberFormat="1" applyFont="1" applyBorder="1" applyAlignment="1" applyProtection="1">
      <alignment horizontal="right" vertical="center" indent="1"/>
      <protection hidden="1"/>
    </xf>
    <xf numFmtId="0" fontId="14" fillId="0" borderId="49" xfId="0" applyFont="1" applyBorder="1" applyAlignment="1" applyProtection="1">
      <alignment horizontal="center" vertical="center"/>
      <protection hidden="1"/>
    </xf>
    <xf numFmtId="9" fontId="0" fillId="0" borderId="0" xfId="0" applyNumberFormat="1" applyAlignment="1" applyProtection="1">
      <alignment horizontal="center" vertical="center"/>
      <protection hidden="1"/>
    </xf>
    <xf numFmtId="49" fontId="13" fillId="8" borderId="92" xfId="0" applyNumberFormat="1" applyFont="1" applyFill="1" applyBorder="1" applyAlignment="1" applyProtection="1">
      <alignment horizontal="left" vertical="center" indent="1"/>
      <protection locked="0"/>
    </xf>
    <xf numFmtId="0" fontId="13" fillId="0" borderId="0" xfId="0" applyFont="1" applyAlignment="1" applyProtection="1">
      <alignment horizontal="right" vertical="top"/>
      <protection hidden="1"/>
    </xf>
    <xf numFmtId="167" fontId="13" fillId="8" borderId="92" xfId="0" applyNumberFormat="1" applyFont="1" applyFill="1" applyBorder="1" applyAlignment="1" applyProtection="1">
      <alignment horizontal="right" vertical="center" indent="2"/>
      <protection locked="0" hidden="1"/>
    </xf>
    <xf numFmtId="167" fontId="0" fillId="0" borderId="92" xfId="0" applyNumberFormat="1" applyBorder="1" applyAlignment="1" applyProtection="1">
      <alignment horizontal="right" vertical="center" indent="2"/>
      <protection hidden="1"/>
    </xf>
    <xf numFmtId="0" fontId="14" fillId="2" borderId="92" xfId="0" applyFont="1" applyFill="1" applyBorder="1" applyAlignment="1" applyProtection="1">
      <alignment horizontal="center" vertical="center"/>
      <protection hidden="1"/>
    </xf>
    <xf numFmtId="0" fontId="14" fillId="2" borderId="92" xfId="0" applyFont="1" applyFill="1" applyBorder="1" applyAlignment="1" applyProtection="1">
      <alignment horizontal="center"/>
      <protection hidden="1"/>
    </xf>
    <xf numFmtId="0" fontId="0" fillId="0" borderId="93" xfId="0" applyBorder="1" applyAlignment="1" applyProtection="1">
      <alignment horizontal="left" vertical="center" wrapText="1" indent="1"/>
      <protection hidden="1"/>
    </xf>
    <xf numFmtId="167" fontId="13" fillId="0" borderId="92" xfId="0" applyNumberFormat="1" applyFont="1" applyBorder="1" applyAlignment="1">
      <alignment horizontal="right" vertical="center" indent="2"/>
    </xf>
    <xf numFmtId="0" fontId="0" fillId="0" borderId="92" xfId="0" applyBorder="1" applyAlignment="1" applyProtection="1">
      <alignment horizontal="left" vertical="center" wrapText="1" indent="1"/>
      <protection hidden="1"/>
    </xf>
    <xf numFmtId="0" fontId="13" fillId="0" borderId="92" xfId="0" applyFont="1" applyBorder="1" applyAlignment="1" applyProtection="1">
      <alignment horizontal="left" vertical="center" wrapText="1" indent="1"/>
      <protection hidden="1"/>
    </xf>
    <xf numFmtId="0" fontId="13" fillId="0" borderId="93" xfId="0" applyFont="1" applyBorder="1" applyAlignment="1">
      <alignment horizontal="left" vertical="center" wrapText="1" indent="1"/>
    </xf>
    <xf numFmtId="0" fontId="13" fillId="0" borderId="93" xfId="0" applyFont="1" applyBorder="1" applyAlignment="1" applyProtection="1">
      <alignment horizontal="left" vertical="center" wrapText="1" indent="1"/>
      <protection hidden="1"/>
    </xf>
    <xf numFmtId="0" fontId="27" fillId="2" borderId="93" xfId="0" applyFont="1" applyFill="1" applyBorder="1" applyAlignment="1" applyProtection="1">
      <alignment vertical="center"/>
      <protection hidden="1"/>
    </xf>
    <xf numFmtId="0" fontId="27" fillId="2" borderId="94" xfId="0" applyFont="1" applyFill="1" applyBorder="1" applyAlignment="1" applyProtection="1">
      <alignment vertical="center"/>
      <protection hidden="1"/>
    </xf>
    <xf numFmtId="0" fontId="27" fillId="2" borderId="95" xfId="0" applyFont="1" applyFill="1" applyBorder="1" applyAlignment="1" applyProtection="1">
      <alignment vertical="center"/>
      <protection hidden="1"/>
    </xf>
    <xf numFmtId="0" fontId="13" fillId="0" borderId="0" xfId="0" quotePrefix="1" applyFont="1" applyProtection="1">
      <protection hidden="1"/>
    </xf>
    <xf numFmtId="3" fontId="13" fillId="0" borderId="92" xfId="0" applyNumberFormat="1" applyFont="1" applyBorder="1" applyAlignment="1" applyProtection="1">
      <alignment horizontal="right" vertical="center" indent="5"/>
      <protection hidden="1"/>
    </xf>
    <xf numFmtId="49" fontId="46" fillId="0" borderId="0" xfId="0" applyNumberFormat="1" applyFont="1" applyAlignment="1" applyProtection="1">
      <alignment horizontal="right" vertical="center" indent="2"/>
      <protection hidden="1"/>
    </xf>
    <xf numFmtId="49" fontId="14" fillId="0" borderId="0" xfId="0" applyNumberFormat="1" applyFont="1" applyProtection="1">
      <protection hidden="1"/>
    </xf>
    <xf numFmtId="49" fontId="19" fillId="0" borderId="0" xfId="0" applyNumberFormat="1" applyFont="1" applyAlignment="1" applyProtection="1">
      <alignment horizontal="center" vertical="center"/>
      <protection hidden="1"/>
    </xf>
    <xf numFmtId="0" fontId="13" fillId="0" borderId="0" xfId="0" applyFont="1" applyAlignment="1">
      <alignment vertical="top"/>
    </xf>
    <xf numFmtId="49" fontId="0" fillId="0" borderId="0" xfId="0" applyNumberFormat="1" applyProtection="1">
      <protection hidden="1"/>
    </xf>
    <xf numFmtId="49" fontId="13" fillId="0" borderId="0" xfId="0" applyNumberFormat="1" applyFont="1" applyProtection="1">
      <protection hidden="1"/>
    </xf>
    <xf numFmtId="0" fontId="61" fillId="0" borderId="0" xfId="0" applyFont="1" applyAlignment="1" applyProtection="1">
      <alignment horizontal="right" vertical="center"/>
      <protection hidden="1"/>
    </xf>
    <xf numFmtId="0" fontId="61" fillId="8" borderId="92" xfId="0" applyFont="1" applyFill="1" applyBorder="1" applyAlignment="1" applyProtection="1">
      <alignment horizontal="left" vertical="center" indent="1"/>
      <protection locked="0"/>
    </xf>
    <xf numFmtId="0" fontId="62" fillId="0" borderId="0" xfId="0" applyFont="1" applyAlignment="1" applyProtection="1">
      <alignment horizontal="left" vertical="center"/>
      <protection hidden="1"/>
    </xf>
    <xf numFmtId="0" fontId="13" fillId="0" borderId="0" xfId="0" applyFont="1" applyAlignment="1" applyProtection="1">
      <alignment vertical="center"/>
      <protection hidden="1"/>
    </xf>
    <xf numFmtId="0" fontId="13" fillId="0" borderId="0" xfId="0" applyFont="1" applyAlignment="1" applyProtection="1">
      <alignment horizontal="left" vertical="center" indent="1"/>
      <protection hidden="1"/>
    </xf>
    <xf numFmtId="0" fontId="4" fillId="3" borderId="0" xfId="0" applyFont="1" applyFill="1" applyProtection="1">
      <protection hidden="1"/>
    </xf>
    <xf numFmtId="0" fontId="3" fillId="0" borderId="0" xfId="0" applyFont="1" applyProtection="1">
      <protection hidden="1"/>
    </xf>
    <xf numFmtId="0" fontId="63" fillId="0" borderId="0" xfId="0" applyFont="1"/>
    <xf numFmtId="49" fontId="13" fillId="0" borderId="75" xfId="0" applyNumberFormat="1" applyFont="1" applyBorder="1" applyProtection="1">
      <protection hidden="1"/>
    </xf>
    <xf numFmtId="0" fontId="14" fillId="0" borderId="0" xfId="2" applyFont="1" applyAlignment="1">
      <alignment horizontal="center" vertical="center" wrapText="1"/>
    </xf>
    <xf numFmtId="0" fontId="64" fillId="0" borderId="0" xfId="2" applyFont="1"/>
    <xf numFmtId="0" fontId="65" fillId="0" borderId="0" xfId="2" applyFont="1" applyAlignment="1">
      <alignment vertical="top"/>
    </xf>
    <xf numFmtId="0" fontId="11" fillId="0" borderId="0" xfId="3" applyFont="1" applyProtection="1">
      <protection hidden="1"/>
    </xf>
    <xf numFmtId="0" fontId="14" fillId="0" borderId="0" xfId="3" applyFont="1" applyProtection="1">
      <protection hidden="1"/>
    </xf>
    <xf numFmtId="1" fontId="29" fillId="2" borderId="93" xfId="0" applyNumberFormat="1" applyFont="1" applyFill="1" applyBorder="1" applyAlignment="1" applyProtection="1">
      <alignment horizontal="center" vertical="center"/>
      <protection hidden="1"/>
    </xf>
    <xf numFmtId="1" fontId="29" fillId="2" borderId="109" xfId="0" applyNumberFormat="1" applyFont="1" applyFill="1" applyBorder="1" applyAlignment="1" applyProtection="1">
      <alignment horizontal="center" vertical="center"/>
      <protection hidden="1"/>
    </xf>
    <xf numFmtId="0" fontId="0" fillId="5" borderId="108" xfId="0" applyFill="1" applyBorder="1" applyAlignment="1" applyProtection="1">
      <alignment horizontal="center" vertical="center"/>
      <protection hidden="1"/>
    </xf>
    <xf numFmtId="1" fontId="29" fillId="2" borderId="44" xfId="0" applyNumberFormat="1" applyFont="1" applyFill="1" applyBorder="1" applyAlignment="1" applyProtection="1">
      <alignment horizontal="center" vertical="center"/>
      <protection hidden="1"/>
    </xf>
    <xf numFmtId="1" fontId="29" fillId="2" borderId="20" xfId="0" applyNumberFormat="1" applyFont="1" applyFill="1" applyBorder="1" applyAlignment="1" applyProtection="1">
      <alignment horizontal="center" vertical="center"/>
      <protection hidden="1"/>
    </xf>
    <xf numFmtId="2" fontId="29" fillId="0" borderId="93" xfId="0" applyNumberFormat="1" applyFont="1" applyBorder="1" applyAlignment="1" applyProtection="1">
      <alignment horizontal="right" vertical="center" indent="1"/>
      <protection hidden="1"/>
    </xf>
    <xf numFmtId="2" fontId="29" fillId="0" borderId="109" xfId="0" applyNumberFormat="1" applyFont="1" applyBorder="1" applyAlignment="1" applyProtection="1">
      <alignment horizontal="right" vertical="center" indent="1"/>
      <protection hidden="1"/>
    </xf>
    <xf numFmtId="2" fontId="29" fillId="0" borderId="108" xfId="0" applyNumberFormat="1" applyFont="1" applyBorder="1" applyAlignment="1" applyProtection="1">
      <alignment horizontal="right" vertical="center" indent="1"/>
      <protection hidden="1"/>
    </xf>
    <xf numFmtId="2" fontId="29" fillId="0" borderId="20" xfId="0" applyNumberFormat="1" applyFont="1" applyBorder="1" applyAlignment="1" applyProtection="1">
      <alignment horizontal="right" vertical="center" indent="1"/>
      <protection hidden="1"/>
    </xf>
    <xf numFmtId="0" fontId="13" fillId="3" borderId="92" xfId="0" applyFont="1" applyFill="1" applyBorder="1" applyAlignment="1" applyProtection="1">
      <alignment horizontal="left" vertical="center" indent="1"/>
      <protection hidden="1"/>
    </xf>
    <xf numFmtId="0" fontId="67" fillId="0" borderId="0" xfId="0" applyFont="1"/>
    <xf numFmtId="0" fontId="0" fillId="0" borderId="92" xfId="0" applyBorder="1"/>
    <xf numFmtId="0" fontId="0" fillId="0" borderId="0" xfId="0" applyAlignment="1">
      <alignment horizontal="center" vertical="center"/>
    </xf>
    <xf numFmtId="0" fontId="0" fillId="0" borderId="0" xfId="0" applyAlignment="1">
      <alignment horizontal="right" vertical="top" indent="1"/>
    </xf>
    <xf numFmtId="0" fontId="13" fillId="0" borderId="96" xfId="0" applyFont="1" applyBorder="1" applyAlignment="1" applyProtection="1">
      <alignment horizontal="left" vertical="center" indent="1"/>
      <protection hidden="1"/>
    </xf>
    <xf numFmtId="167" fontId="33" fillId="8" borderId="63" xfId="4" applyNumberFormat="1" applyFont="1" applyFill="1" applyBorder="1" applyAlignment="1" applyProtection="1">
      <alignment horizontal="center" vertical="center"/>
      <protection locked="0"/>
    </xf>
    <xf numFmtId="167" fontId="33" fillId="8" borderId="108" xfId="4" applyNumberFormat="1" applyFont="1" applyFill="1" applyBorder="1" applyAlignment="1" applyProtection="1">
      <alignment horizontal="center" vertical="center"/>
      <protection locked="0"/>
    </xf>
    <xf numFmtId="167" fontId="33" fillId="8" borderId="92" xfId="4" applyNumberFormat="1" applyFont="1" applyFill="1" applyBorder="1" applyAlignment="1" applyProtection="1">
      <alignment horizontal="center" vertical="center"/>
      <protection locked="0"/>
    </xf>
    <xf numFmtId="167" fontId="33" fillId="8" borderId="17" xfId="4" applyNumberFormat="1" applyFont="1" applyFill="1" applyBorder="1" applyAlignment="1" applyProtection="1">
      <alignment horizontal="center" vertical="center"/>
      <protection locked="0"/>
    </xf>
    <xf numFmtId="167" fontId="33" fillId="8" borderId="25" xfId="4" applyNumberFormat="1" applyFont="1" applyFill="1" applyBorder="1" applyAlignment="1" applyProtection="1">
      <alignment horizontal="center" vertical="center"/>
      <protection locked="0"/>
    </xf>
    <xf numFmtId="0" fontId="13" fillId="0" borderId="119" xfId="0" applyFont="1" applyBorder="1" applyAlignment="1" applyProtection="1">
      <alignment horizontal="left" vertical="center" indent="1"/>
      <protection hidden="1"/>
    </xf>
    <xf numFmtId="0" fontId="19" fillId="0" borderId="0" xfId="0" applyFont="1" applyAlignment="1">
      <alignment horizontal="right" vertical="center"/>
    </xf>
    <xf numFmtId="0" fontId="12" fillId="0" borderId="0" xfId="0" applyFont="1" applyAlignment="1">
      <alignment horizontal="right" vertical="center"/>
    </xf>
    <xf numFmtId="4" fontId="0" fillId="0" borderId="0" xfId="0" applyNumberFormat="1"/>
    <xf numFmtId="0" fontId="16" fillId="0" borderId="92" xfId="0" applyFont="1" applyBorder="1" applyAlignment="1" applyProtection="1">
      <alignment horizontal="center" vertical="center"/>
      <protection hidden="1"/>
    </xf>
    <xf numFmtId="0" fontId="16" fillId="6" borderId="92" xfId="0" applyFont="1" applyFill="1" applyBorder="1" applyAlignment="1" applyProtection="1">
      <alignment horizontal="center" vertical="center"/>
      <protection hidden="1"/>
    </xf>
    <xf numFmtId="0" fontId="11" fillId="0" borderId="92" xfId="0" applyFont="1" applyBorder="1"/>
    <xf numFmtId="49" fontId="11" fillId="0" borderId="92" xfId="0" applyNumberFormat="1" applyFont="1" applyBorder="1" applyAlignment="1">
      <alignment horizontal="center"/>
    </xf>
    <xf numFmtId="0" fontId="11" fillId="0" borderId="92" xfId="0" applyFont="1" applyBorder="1" applyAlignment="1">
      <alignment horizontal="left"/>
    </xf>
    <xf numFmtId="0" fontId="13" fillId="0" borderId="92" xfId="0" applyFont="1" applyBorder="1" applyAlignment="1">
      <alignment horizontal="left"/>
    </xf>
    <xf numFmtId="0" fontId="16" fillId="0" borderId="92" xfId="0" applyFont="1" applyBorder="1" applyAlignment="1">
      <alignment horizontal="center"/>
    </xf>
    <xf numFmtId="4" fontId="11" fillId="0" borderId="92" xfId="0" applyNumberFormat="1" applyFont="1" applyBorder="1"/>
    <xf numFmtId="0" fontId="11" fillId="0" borderId="92" xfId="0" applyFont="1" applyBorder="1" applyAlignment="1">
      <alignment horizontal="right" vertical="center" indent="1"/>
    </xf>
    <xf numFmtId="0" fontId="14" fillId="0" borderId="64" xfId="0" applyFont="1" applyBorder="1" applyAlignment="1" applyProtection="1">
      <alignment horizontal="left" vertical="center" indent="1"/>
      <protection hidden="1"/>
    </xf>
    <xf numFmtId="0" fontId="13" fillId="0" borderId="119" xfId="0" applyFont="1" applyBorder="1" applyAlignment="1" applyProtection="1">
      <alignment horizontal="left" vertical="center" indent="2"/>
      <protection hidden="1"/>
    </xf>
    <xf numFmtId="0" fontId="20" fillId="0" borderId="108" xfId="0" applyFont="1" applyBorder="1" applyAlignment="1" applyProtection="1">
      <alignment horizontal="left" vertical="center" indent="1"/>
      <protection hidden="1"/>
    </xf>
    <xf numFmtId="0" fontId="14" fillId="0" borderId="129" xfId="0" applyFont="1" applyBorder="1" applyAlignment="1" applyProtection="1">
      <alignment horizontal="left" vertical="center" indent="1"/>
      <protection hidden="1"/>
    </xf>
    <xf numFmtId="0" fontId="13" fillId="0" borderId="96" xfId="0" applyFont="1" applyBorder="1" applyAlignment="1" applyProtection="1">
      <alignment horizontal="left" vertical="center" indent="2"/>
      <protection hidden="1"/>
    </xf>
    <xf numFmtId="0" fontId="20" fillId="0" borderId="44" xfId="0" applyFont="1" applyBorder="1" applyAlignment="1" applyProtection="1">
      <alignment horizontal="left" vertical="center" indent="1"/>
      <protection hidden="1"/>
    </xf>
    <xf numFmtId="0" fontId="14" fillId="0" borderId="124" xfId="0" applyFont="1" applyBorder="1" applyAlignment="1" applyProtection="1">
      <alignment horizontal="left" vertical="center" indent="1"/>
      <protection hidden="1"/>
    </xf>
    <xf numFmtId="0" fontId="20" fillId="0" borderId="63" xfId="0" applyFont="1" applyBorder="1" applyAlignment="1" applyProtection="1">
      <alignment horizontal="left" vertical="center" indent="1"/>
      <protection hidden="1"/>
    </xf>
    <xf numFmtId="0" fontId="14" fillId="0" borderId="23" xfId="0" applyFont="1" applyBorder="1" applyAlignment="1" applyProtection="1">
      <alignment horizontal="right" vertical="center" indent="4"/>
      <protection hidden="1"/>
    </xf>
    <xf numFmtId="3" fontId="14" fillId="0" borderId="108" xfId="0" applyNumberFormat="1" applyFont="1" applyBorder="1" applyAlignment="1" applyProtection="1">
      <alignment horizontal="right" vertical="center" indent="1"/>
      <protection hidden="1"/>
    </xf>
    <xf numFmtId="3" fontId="14" fillId="0" borderId="108" xfId="0" applyNumberFormat="1" applyFont="1" applyBorder="1" applyAlignment="1" applyProtection="1">
      <alignment horizontal="right" vertical="center" indent="2"/>
      <protection hidden="1"/>
    </xf>
    <xf numFmtId="3" fontId="13" fillId="8" borderId="129" xfId="0" applyNumberFormat="1" applyFont="1" applyFill="1" applyBorder="1" applyAlignment="1" applyProtection="1">
      <alignment horizontal="center"/>
      <protection locked="0"/>
    </xf>
    <xf numFmtId="3" fontId="14" fillId="0" borderId="44" xfId="0" applyNumberFormat="1" applyFont="1" applyBorder="1" applyAlignment="1" applyProtection="1">
      <alignment horizontal="right" vertical="center" indent="1"/>
      <protection hidden="1"/>
    </xf>
    <xf numFmtId="3" fontId="14" fillId="0" borderId="44" xfId="0" applyNumberFormat="1" applyFont="1" applyBorder="1" applyAlignment="1" applyProtection="1">
      <alignment horizontal="right" vertical="center" indent="2"/>
      <protection hidden="1"/>
    </xf>
    <xf numFmtId="3" fontId="13" fillId="8" borderId="124" xfId="0" applyNumberFormat="1" applyFont="1" applyFill="1" applyBorder="1" applyAlignment="1" applyProtection="1">
      <alignment horizontal="center"/>
      <protection locked="0"/>
    </xf>
    <xf numFmtId="3" fontId="14" fillId="0" borderId="63" xfId="0" applyNumberFormat="1" applyFont="1" applyBorder="1" applyAlignment="1" applyProtection="1">
      <alignment horizontal="right" vertical="center" indent="1"/>
      <protection hidden="1"/>
    </xf>
    <xf numFmtId="3" fontId="14" fillId="0" borderId="63" xfId="0" applyNumberFormat="1" applyFont="1" applyBorder="1" applyAlignment="1" applyProtection="1">
      <alignment horizontal="right" vertical="center" indent="2"/>
      <protection hidden="1"/>
    </xf>
    <xf numFmtId="182" fontId="0" fillId="0" borderId="20" xfId="0" applyNumberFormat="1" applyBorder="1" applyAlignment="1">
      <alignment horizontal="right" vertical="center" indent="1"/>
    </xf>
    <xf numFmtId="182" fontId="12" fillId="0" borderId="20" xfId="0" applyNumberFormat="1" applyFont="1" applyBorder="1" applyAlignment="1">
      <alignment horizontal="right" vertical="center" indent="1"/>
    </xf>
    <xf numFmtId="167" fontId="0" fillId="0" borderId="19" xfId="0" applyNumberFormat="1" applyBorder="1" applyAlignment="1">
      <alignment horizontal="right" vertical="center" indent="1"/>
    </xf>
    <xf numFmtId="167" fontId="0" fillId="0" borderId="125" xfId="0" applyNumberFormat="1" applyBorder="1" applyAlignment="1">
      <alignment horizontal="right" vertical="center" indent="1"/>
    </xf>
    <xf numFmtId="167" fontId="0" fillId="0" borderId="64" xfId="0" applyNumberFormat="1" applyBorder="1" applyAlignment="1">
      <alignment horizontal="right" vertical="center" indent="1"/>
    </xf>
    <xf numFmtId="167" fontId="0" fillId="0" borderId="22" xfId="0" applyNumberFormat="1" applyBorder="1" applyAlignment="1">
      <alignment horizontal="right" vertical="center" indent="1"/>
    </xf>
    <xf numFmtId="167" fontId="0" fillId="0" borderId="129" xfId="0" applyNumberFormat="1" applyBorder="1" applyAlignment="1">
      <alignment horizontal="right" vertical="center" indent="1"/>
    </xf>
    <xf numFmtId="4" fontId="13" fillId="0" borderId="18" xfId="0" applyNumberFormat="1" applyFont="1" applyBorder="1" applyAlignment="1" applyProtection="1">
      <alignment horizontal="center" vertical="center"/>
      <protection hidden="1"/>
    </xf>
    <xf numFmtId="4" fontId="13" fillId="0" borderId="116" xfId="0" applyNumberFormat="1" applyFont="1" applyBorder="1" applyAlignment="1" applyProtection="1">
      <alignment horizontal="center" vertical="center"/>
      <protection hidden="1"/>
    </xf>
    <xf numFmtId="4" fontId="13" fillId="0" borderId="119" xfId="0" applyNumberFormat="1" applyFont="1" applyBorder="1" applyAlignment="1" applyProtection="1">
      <alignment horizontal="center" vertical="center"/>
      <protection hidden="1"/>
    </xf>
    <xf numFmtId="4" fontId="13" fillId="0" borderId="66" xfId="0" applyNumberFormat="1" applyFont="1" applyBorder="1" applyAlignment="1" applyProtection="1">
      <alignment horizontal="center" vertical="center"/>
      <protection hidden="1"/>
    </xf>
    <xf numFmtId="0" fontId="20" fillId="0" borderId="130" xfId="0" applyFont="1" applyBorder="1" applyAlignment="1" applyProtection="1">
      <alignment horizontal="left" vertical="center" indent="1"/>
      <protection hidden="1"/>
    </xf>
    <xf numFmtId="0" fontId="13" fillId="3" borderId="92" xfId="0" applyFont="1" applyFill="1" applyBorder="1" applyAlignment="1" applyProtection="1">
      <alignment horizontal="left" vertical="center" wrapText="1" indent="1"/>
      <protection hidden="1"/>
    </xf>
    <xf numFmtId="167" fontId="39" fillId="8" borderId="63" xfId="4" applyNumberFormat="1" applyFont="1" applyFill="1" applyBorder="1" applyAlignment="1" applyProtection="1">
      <alignment horizontal="center" vertical="center"/>
      <protection locked="0"/>
    </xf>
    <xf numFmtId="167" fontId="33" fillId="5" borderId="125" xfId="5" applyNumberFormat="1" applyFont="1" applyFill="1" applyBorder="1" applyAlignment="1">
      <alignment horizontal="right" vertical="center" indent="1"/>
    </xf>
    <xf numFmtId="0" fontId="19" fillId="2" borderId="30" xfId="0" applyFont="1" applyFill="1" applyBorder="1" applyAlignment="1">
      <alignment horizontal="center" vertical="center" wrapText="1"/>
    </xf>
    <xf numFmtId="0" fontId="19" fillId="2" borderId="6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19" fillId="2" borderId="20" xfId="0" applyFont="1" applyFill="1" applyBorder="1" applyAlignment="1" applyProtection="1">
      <alignment horizontal="center" vertical="center" wrapText="1"/>
      <protection hidden="1"/>
    </xf>
    <xf numFmtId="167" fontId="39" fillId="8" borderId="104" xfId="4" applyNumberFormat="1" applyFont="1" applyFill="1" applyBorder="1" applyAlignment="1" applyProtection="1">
      <alignment horizontal="center" vertical="center"/>
      <protection locked="0"/>
    </xf>
    <xf numFmtId="167" fontId="33" fillId="0" borderId="16" xfId="5" applyNumberFormat="1" applyFont="1" applyBorder="1" applyAlignment="1">
      <alignment horizontal="center" vertical="center" wrapText="1"/>
    </xf>
    <xf numFmtId="0" fontId="13" fillId="0" borderId="131" xfId="0" applyFont="1" applyBorder="1" applyAlignment="1" applyProtection="1">
      <alignment horizontal="left" vertical="center" indent="1"/>
      <protection hidden="1"/>
    </xf>
    <xf numFmtId="0" fontId="13" fillId="0" borderId="126" xfId="0" applyFont="1" applyBorder="1" applyAlignment="1" applyProtection="1">
      <alignment horizontal="left" vertical="center" indent="1"/>
      <protection hidden="1"/>
    </xf>
    <xf numFmtId="0" fontId="13" fillId="14" borderId="132" xfId="0" applyFont="1" applyFill="1" applyBorder="1" applyAlignment="1" applyProtection="1">
      <alignment horizontal="left" vertical="center" indent="1"/>
      <protection hidden="1"/>
    </xf>
    <xf numFmtId="0" fontId="13" fillId="14" borderId="79" xfId="0" applyFont="1" applyFill="1" applyBorder="1" applyAlignment="1" applyProtection="1">
      <alignment horizontal="left" vertical="center" indent="1"/>
      <protection hidden="1"/>
    </xf>
    <xf numFmtId="0" fontId="13" fillId="14" borderId="18" xfId="0" applyFont="1" applyFill="1" applyBorder="1" applyAlignment="1" applyProtection="1">
      <alignment horizontal="left" vertical="center" indent="1"/>
      <protection hidden="1"/>
    </xf>
    <xf numFmtId="4" fontId="13" fillId="14" borderId="18" xfId="0" applyNumberFormat="1" applyFont="1" applyFill="1" applyBorder="1" applyAlignment="1" applyProtection="1">
      <alignment horizontal="center" vertical="center"/>
      <protection hidden="1"/>
    </xf>
    <xf numFmtId="0" fontId="27" fillId="0" borderId="0" xfId="0" applyFont="1"/>
    <xf numFmtId="0" fontId="24" fillId="5" borderId="108" xfId="0" applyFont="1" applyFill="1" applyBorder="1" applyAlignment="1" applyProtection="1">
      <alignment horizontal="left" vertical="center" wrapText="1" indent="1"/>
      <protection hidden="1"/>
    </xf>
    <xf numFmtId="0" fontId="0" fillId="5" borderId="108" xfId="0" applyFill="1" applyBorder="1" applyAlignment="1" applyProtection="1">
      <alignment horizontal="left" vertical="center" indent="1"/>
      <protection hidden="1"/>
    </xf>
    <xf numFmtId="0" fontId="23" fillId="5" borderId="44" xfId="0" applyFont="1" applyFill="1" applyBorder="1" applyAlignment="1" applyProtection="1">
      <alignment horizontal="left" vertical="center" wrapText="1" indent="1"/>
      <protection hidden="1"/>
    </xf>
    <xf numFmtId="0" fontId="0" fillId="5" borderId="44" xfId="0" applyFill="1" applyBorder="1" applyAlignment="1" applyProtection="1">
      <alignment horizontal="center"/>
      <protection hidden="1"/>
    </xf>
    <xf numFmtId="0" fontId="0" fillId="5" borderId="44" xfId="0" applyFill="1" applyBorder="1" applyAlignment="1" applyProtection="1">
      <alignment horizontal="center" vertical="center"/>
      <protection hidden="1"/>
    </xf>
    <xf numFmtId="0" fontId="0" fillId="5" borderId="23" xfId="0" applyFill="1" applyBorder="1" applyAlignment="1" applyProtection="1">
      <alignment horizontal="center" vertical="center"/>
      <protection hidden="1"/>
    </xf>
    <xf numFmtId="0" fontId="0" fillId="5" borderId="3" xfId="0" applyFill="1" applyBorder="1" applyAlignment="1" applyProtection="1">
      <alignment horizontal="left" vertical="center" indent="1"/>
      <protection hidden="1"/>
    </xf>
    <xf numFmtId="0" fontId="0" fillId="5" borderId="3" xfId="0" applyFill="1" applyBorder="1" applyAlignment="1" applyProtection="1">
      <alignment horizontal="center" vertical="center"/>
      <protection hidden="1"/>
    </xf>
    <xf numFmtId="0" fontId="0" fillId="5" borderId="2" xfId="0" applyFill="1" applyBorder="1" applyAlignment="1" applyProtection="1">
      <alignment horizontal="center" vertical="center"/>
      <protection hidden="1"/>
    </xf>
    <xf numFmtId="0" fontId="0" fillId="5" borderId="55" xfId="0" applyFill="1" applyBorder="1" applyProtection="1">
      <protection hidden="1"/>
    </xf>
    <xf numFmtId="0" fontId="0" fillId="5" borderId="127" xfId="0" applyFill="1" applyBorder="1" applyProtection="1">
      <protection hidden="1"/>
    </xf>
    <xf numFmtId="0" fontId="33" fillId="0" borderId="63" xfId="5" applyFont="1" applyBorder="1" applyAlignment="1">
      <alignment horizontal="center" vertical="center"/>
    </xf>
    <xf numFmtId="0" fontId="0" fillId="0" borderId="17" xfId="0" applyBorder="1" applyAlignment="1">
      <alignment horizontal="center" vertical="center"/>
    </xf>
    <xf numFmtId="0" fontId="0" fillId="0" borderId="92" xfId="0" applyBorder="1" applyAlignment="1">
      <alignment horizontal="center" vertical="center"/>
    </xf>
    <xf numFmtId="0" fontId="0" fillId="0" borderId="108" xfId="0" applyBorder="1" applyAlignment="1">
      <alignment horizontal="center" vertical="center"/>
    </xf>
    <xf numFmtId="0" fontId="0" fillId="0" borderId="63" xfId="0" applyBorder="1" applyAlignment="1">
      <alignment horizontal="center" vertical="center"/>
    </xf>
    <xf numFmtId="0" fontId="33" fillId="0" borderId="28" xfId="5" applyFont="1" applyBorder="1" applyAlignment="1">
      <alignment horizontal="center" vertical="center" wrapText="1"/>
    </xf>
    <xf numFmtId="0" fontId="69" fillId="0" borderId="0" xfId="3" applyFont="1" applyAlignment="1" applyProtection="1">
      <alignment vertical="center"/>
      <protection hidden="1"/>
    </xf>
    <xf numFmtId="0" fontId="12" fillId="2" borderId="107" xfId="0" applyFont="1" applyFill="1" applyBorder="1" applyAlignment="1" applyProtection="1">
      <alignment horizontal="center" vertical="center"/>
      <protection hidden="1"/>
    </xf>
    <xf numFmtId="0" fontId="0" fillId="2" borderId="86" xfId="0" applyFill="1" applyBorder="1"/>
    <xf numFmtId="0" fontId="0" fillId="2" borderId="91" xfId="0" applyFill="1" applyBorder="1"/>
    <xf numFmtId="0" fontId="14" fillId="2" borderId="49" xfId="0" applyFont="1" applyFill="1" applyBorder="1" applyAlignment="1" applyProtection="1">
      <alignment horizontal="center" vertical="center"/>
      <protection hidden="1"/>
    </xf>
    <xf numFmtId="0" fontId="0" fillId="2" borderId="46" xfId="0" applyFill="1" applyBorder="1"/>
    <xf numFmtId="0" fontId="0" fillId="2" borderId="50" xfId="0" applyFill="1" applyBorder="1"/>
    <xf numFmtId="49" fontId="12" fillId="8" borderId="93" xfId="0" applyNumberFormat="1" applyFont="1" applyFill="1" applyBorder="1" applyAlignment="1" applyProtection="1">
      <alignment horizontal="left" vertical="center" indent="1"/>
      <protection locked="0" hidden="1"/>
    </xf>
    <xf numFmtId="49" fontId="0" fillId="8" borderId="110" xfId="0" applyNumberFormat="1" applyFill="1" applyBorder="1" applyAlignment="1" applyProtection="1">
      <alignment horizontal="left" vertical="center" indent="1"/>
      <protection locked="0" hidden="1"/>
    </xf>
    <xf numFmtId="49" fontId="0" fillId="8" borderId="109" xfId="0" applyNumberFormat="1" applyFill="1" applyBorder="1" applyAlignment="1" applyProtection="1">
      <alignment horizontal="left" vertical="center" indent="1"/>
      <protection locked="0" hidden="1"/>
    </xf>
    <xf numFmtId="0" fontId="13" fillId="0" borderId="0" xfId="0" applyFont="1" applyAlignment="1" applyProtection="1">
      <alignment horizontal="center" textRotation="90"/>
      <protection hidden="1"/>
    </xf>
    <xf numFmtId="0" fontId="0" fillId="0" borderId="0" xfId="0" applyAlignment="1">
      <alignment horizontal="center"/>
    </xf>
    <xf numFmtId="0" fontId="13" fillId="0" borderId="86" xfId="0" applyFont="1" applyBorder="1" applyAlignment="1" applyProtection="1">
      <alignment horizontal="right" vertical="center" indent="1"/>
      <protection hidden="1"/>
    </xf>
    <xf numFmtId="0" fontId="0" fillId="0" borderId="46" xfId="0" applyBorder="1" applyAlignment="1">
      <alignment horizontal="right" indent="1"/>
    </xf>
    <xf numFmtId="0" fontId="13" fillId="0" borderId="93" xfId="0" applyFont="1" applyBorder="1" applyAlignment="1" applyProtection="1">
      <alignment horizontal="left" vertical="center" indent="1"/>
      <protection hidden="1"/>
    </xf>
    <xf numFmtId="0" fontId="0" fillId="0" borderId="109" xfId="0" applyBorder="1" applyAlignment="1">
      <alignment horizontal="left" vertical="center" indent="1"/>
    </xf>
    <xf numFmtId="0" fontId="0" fillId="2" borderId="91" xfId="0" applyFill="1" applyBorder="1" applyAlignment="1">
      <alignment horizontal="center" vertical="center"/>
    </xf>
    <xf numFmtId="0" fontId="13" fillId="0" borderId="46" xfId="0" applyFont="1" applyBorder="1" applyAlignment="1" applyProtection="1">
      <alignment horizontal="center" vertical="center"/>
      <protection hidden="1"/>
    </xf>
    <xf numFmtId="0" fontId="0" fillId="0" borderId="46" xfId="0" applyBorder="1" applyAlignment="1">
      <alignment horizontal="center" vertical="center"/>
    </xf>
    <xf numFmtId="0" fontId="0" fillId="2" borderId="50" xfId="0" applyFill="1" applyBorder="1" applyAlignment="1">
      <alignment horizontal="center" vertical="center"/>
    </xf>
    <xf numFmtId="49" fontId="13" fillId="8" borderId="93" xfId="0" applyNumberFormat="1" applyFont="1" applyFill="1" applyBorder="1" applyAlignment="1" applyProtection="1">
      <alignment horizontal="left" vertical="center" indent="1"/>
      <protection locked="0"/>
    </xf>
    <xf numFmtId="49" fontId="0" fillId="8" borderId="109" xfId="0" applyNumberFormat="1" applyFill="1" applyBorder="1" applyAlignment="1" applyProtection="1">
      <alignment horizontal="left" vertical="center" indent="1"/>
      <protection locked="0"/>
    </xf>
    <xf numFmtId="0" fontId="31" fillId="5" borderId="10" xfId="0" applyFont="1" applyFill="1" applyBorder="1" applyAlignment="1" applyProtection="1">
      <alignment horizontal="center" vertical="center"/>
      <protection hidden="1"/>
    </xf>
    <xf numFmtId="0" fontId="0" fillId="0" borderId="49" xfId="0" applyBorder="1" applyAlignment="1" applyProtection="1">
      <alignment horizontal="center" vertical="center"/>
      <protection hidden="1"/>
    </xf>
    <xf numFmtId="0" fontId="31" fillId="5" borderId="40" xfId="0" applyFont="1" applyFill="1" applyBorder="1" applyAlignment="1" applyProtection="1">
      <alignment horizontal="center" vertical="center"/>
      <protection hidden="1"/>
    </xf>
    <xf numFmtId="0" fontId="56" fillId="5" borderId="11" xfId="0" applyFont="1" applyFill="1" applyBorder="1" applyAlignment="1" applyProtection="1">
      <alignment horizontal="center" vertical="center"/>
      <protection hidden="1"/>
    </xf>
    <xf numFmtId="0" fontId="17" fillId="0" borderId="99" xfId="0" applyFont="1" applyBorder="1" applyAlignment="1" applyProtection="1">
      <alignment horizontal="center" vertical="center"/>
      <protection hidden="1"/>
    </xf>
    <xf numFmtId="0" fontId="12" fillId="2" borderId="30" xfId="0" applyFont="1" applyFill="1" applyBorder="1" applyAlignment="1" applyProtection="1">
      <alignment horizontal="center" vertical="top" wrapText="1"/>
      <protection hidden="1"/>
    </xf>
    <xf numFmtId="0" fontId="12" fillId="2" borderId="21" xfId="0" applyFont="1" applyFill="1" applyBorder="1" applyAlignment="1" applyProtection="1">
      <alignment horizontal="center" vertical="top" wrapText="1"/>
      <protection hidden="1"/>
    </xf>
    <xf numFmtId="0" fontId="12" fillId="2" borderId="30" xfId="0" applyFont="1" applyFill="1" applyBorder="1" applyAlignment="1" applyProtection="1">
      <alignment horizontal="center" vertical="top"/>
      <protection hidden="1"/>
    </xf>
    <xf numFmtId="0" fontId="12" fillId="2" borderId="69" xfId="0" applyFont="1" applyFill="1" applyBorder="1" applyAlignment="1" applyProtection="1">
      <alignment horizontal="center" vertical="top"/>
      <protection hidden="1"/>
    </xf>
    <xf numFmtId="0" fontId="12" fillId="2" borderId="21" xfId="0" applyFont="1" applyFill="1" applyBorder="1" applyAlignment="1" applyProtection="1">
      <alignment horizontal="center" vertical="top"/>
      <protection hidden="1"/>
    </xf>
    <xf numFmtId="0" fontId="19" fillId="2" borderId="24" xfId="0" applyFont="1" applyFill="1" applyBorder="1" applyAlignment="1">
      <alignment horizontal="center" wrapText="1"/>
    </xf>
    <xf numFmtId="0" fontId="19" fillId="2" borderId="57" xfId="0" applyFont="1" applyFill="1" applyBorder="1" applyAlignment="1">
      <alignment horizontal="center" wrapText="1"/>
    </xf>
    <xf numFmtId="0" fontId="19" fillId="2" borderId="17"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9" fillId="2" borderId="19" xfId="0" applyFont="1" applyFill="1" applyBorder="1" applyAlignment="1">
      <alignment horizontal="center" vertical="center" wrapText="1"/>
    </xf>
    <xf numFmtId="0" fontId="19" fillId="2" borderId="67" xfId="0" applyFont="1" applyFill="1" applyBorder="1" applyAlignment="1">
      <alignment horizontal="center" vertical="center" wrapText="1"/>
    </xf>
    <xf numFmtId="0" fontId="12" fillId="2" borderId="30" xfId="0" applyFont="1" applyFill="1" applyBorder="1" applyAlignment="1">
      <alignment horizontal="center" vertical="top" wrapText="1"/>
    </xf>
    <xf numFmtId="0" fontId="12" fillId="2" borderId="21" xfId="0" applyFont="1" applyFill="1" applyBorder="1" applyAlignment="1">
      <alignment horizontal="center" vertical="top" wrapText="1"/>
    </xf>
    <xf numFmtId="0" fontId="12" fillId="2" borderId="30" xfId="0" applyFont="1" applyFill="1" applyBorder="1" applyAlignment="1">
      <alignment horizontal="center" vertical="top"/>
    </xf>
    <xf numFmtId="0" fontId="12" fillId="2" borderId="69" xfId="0" applyFont="1" applyFill="1" applyBorder="1" applyAlignment="1">
      <alignment horizontal="center" vertical="top"/>
    </xf>
    <xf numFmtId="0" fontId="12" fillId="2" borderId="21" xfId="0" applyFont="1" applyFill="1" applyBorder="1" applyAlignment="1">
      <alignment horizontal="center" vertical="top"/>
    </xf>
    <xf numFmtId="49" fontId="0" fillId="2" borderId="65" xfId="0" applyNumberFormat="1" applyFill="1" applyBorder="1" applyAlignment="1" applyProtection="1">
      <alignment horizontal="center" vertical="center"/>
      <protection hidden="1"/>
    </xf>
    <xf numFmtId="49" fontId="0" fillId="2" borderId="85" xfId="0" applyNumberFormat="1" applyFill="1" applyBorder="1" applyAlignment="1" applyProtection="1">
      <alignment horizontal="center" vertical="center"/>
      <protection hidden="1"/>
    </xf>
    <xf numFmtId="0" fontId="25" fillId="2" borderId="42" xfId="0" applyFont="1" applyFill="1" applyBorder="1" applyAlignment="1" applyProtection="1">
      <alignment horizontal="center" vertical="center" wrapText="1"/>
      <protection hidden="1"/>
    </xf>
    <xf numFmtId="0" fontId="26" fillId="2" borderId="43" xfId="0" applyFont="1" applyFill="1" applyBorder="1" applyAlignment="1" applyProtection="1">
      <alignment horizontal="center" vertical="center"/>
      <protection hidden="1"/>
    </xf>
    <xf numFmtId="0" fontId="26" fillId="2" borderId="51" xfId="0" applyFont="1" applyFill="1" applyBorder="1" applyAlignment="1" applyProtection="1">
      <alignment horizontal="center" vertical="center"/>
      <protection hidden="1"/>
    </xf>
    <xf numFmtId="0" fontId="19" fillId="2" borderId="42" xfId="0" applyFont="1" applyFill="1" applyBorder="1" applyAlignment="1" applyProtection="1">
      <alignment horizontal="left" vertical="center" indent="1"/>
      <protection hidden="1"/>
    </xf>
    <xf numFmtId="0" fontId="9" fillId="2" borderId="51" xfId="0" applyFont="1" applyFill="1" applyBorder="1" applyAlignment="1" applyProtection="1">
      <alignment horizontal="left" vertical="center" indent="1"/>
      <protection hidden="1"/>
    </xf>
    <xf numFmtId="0" fontId="38" fillId="2" borderId="92" xfId="0" applyFont="1" applyFill="1" applyBorder="1" applyAlignment="1" applyProtection="1">
      <alignment horizontal="left" vertical="center" wrapText="1" indent="1"/>
      <protection hidden="1"/>
    </xf>
    <xf numFmtId="0" fontId="33" fillId="2" borderId="92" xfId="0" applyFont="1" applyFill="1" applyBorder="1" applyAlignment="1" applyProtection="1">
      <alignment horizontal="left" vertical="center" indent="1"/>
      <protection hidden="1"/>
    </xf>
    <xf numFmtId="0" fontId="12" fillId="0" borderId="93" xfId="0" applyFont="1" applyBorder="1" applyAlignment="1" applyProtection="1">
      <alignment horizontal="right" vertical="center" indent="1"/>
      <protection hidden="1"/>
    </xf>
    <xf numFmtId="0" fontId="0" fillId="0" borderId="109" xfId="0" applyBorder="1" applyAlignment="1" applyProtection="1">
      <alignment horizontal="right" vertical="center" indent="1"/>
      <protection hidden="1"/>
    </xf>
    <xf numFmtId="0" fontId="0" fillId="0" borderId="97" xfId="0" applyBorder="1" applyAlignment="1" applyProtection="1">
      <alignment horizontal="left" vertical="center" wrapText="1" indent="1"/>
      <protection hidden="1"/>
    </xf>
    <xf numFmtId="0" fontId="0" fillId="0" borderId="86" xfId="0" applyBorder="1" applyAlignment="1" applyProtection="1">
      <alignment horizontal="left" vertical="center" wrapText="1" indent="1"/>
      <protection hidden="1"/>
    </xf>
    <xf numFmtId="0" fontId="0" fillId="0" borderId="98" xfId="0" applyBorder="1" applyAlignment="1" applyProtection="1">
      <alignment horizontal="left" vertical="center" wrapText="1" indent="1"/>
      <protection hidden="1"/>
    </xf>
    <xf numFmtId="0" fontId="0" fillId="0" borderId="0" xfId="0" applyAlignment="1" applyProtection="1">
      <alignment horizontal="left" vertical="center" wrapText="1" indent="1"/>
      <protection hidden="1"/>
    </xf>
    <xf numFmtId="0" fontId="15" fillId="0" borderId="11" xfId="0" applyFont="1" applyBorder="1" applyAlignment="1" applyProtection="1">
      <alignment horizontal="center" wrapText="1"/>
      <protection hidden="1"/>
    </xf>
    <xf numFmtId="0" fontId="15" fillId="0" borderId="3" xfId="0" applyFont="1" applyBorder="1" applyAlignment="1" applyProtection="1">
      <alignment horizontal="center" wrapText="1"/>
      <protection hidden="1"/>
    </xf>
    <xf numFmtId="0" fontId="15" fillId="0" borderId="2" xfId="0" applyFont="1" applyBorder="1" applyAlignment="1" applyProtection="1">
      <alignment horizontal="center" wrapText="1"/>
      <protection hidden="1"/>
    </xf>
    <xf numFmtId="0" fontId="15" fillId="0" borderId="82" xfId="0" applyFont="1" applyBorder="1" applyAlignment="1" applyProtection="1">
      <alignment horizontal="center" wrapText="1"/>
      <protection hidden="1"/>
    </xf>
    <xf numFmtId="0" fontId="15" fillId="0" borderId="46" xfId="0" applyFont="1" applyBorder="1" applyAlignment="1" applyProtection="1">
      <alignment horizontal="center" wrapText="1"/>
      <protection hidden="1"/>
    </xf>
    <xf numFmtId="0" fontId="15" fillId="0" borderId="83" xfId="0" applyFont="1" applyBorder="1" applyAlignment="1" applyProtection="1">
      <alignment horizontal="center" wrapText="1"/>
      <protection hidden="1"/>
    </xf>
    <xf numFmtId="0" fontId="0" fillId="0" borderId="99" xfId="0" applyBorder="1" applyAlignment="1" applyProtection="1">
      <alignment horizontal="left" vertical="center" indent="1"/>
      <protection hidden="1"/>
    </xf>
    <xf numFmtId="0" fontId="0" fillId="0" borderId="55" xfId="0" applyBorder="1" applyAlignment="1" applyProtection="1">
      <alignment horizontal="left" vertical="center" indent="1"/>
      <protection hidden="1"/>
    </xf>
    <xf numFmtId="0" fontId="38" fillId="2" borderId="92" xfId="0" applyFont="1" applyFill="1" applyBorder="1" applyAlignment="1" applyProtection="1">
      <alignment horizontal="left" vertical="center" indent="1"/>
      <protection hidden="1"/>
    </xf>
    <xf numFmtId="0" fontId="12" fillId="0" borderId="6" xfId="0" applyFont="1" applyBorder="1" applyAlignment="1" applyProtection="1">
      <alignment horizontal="left" vertical="center" indent="1"/>
      <protection hidden="1"/>
    </xf>
    <xf numFmtId="0" fontId="22" fillId="0" borderId="5" xfId="0" applyFont="1" applyBorder="1" applyAlignment="1" applyProtection="1">
      <alignment horizontal="left" vertical="center" indent="1"/>
      <protection hidden="1"/>
    </xf>
    <xf numFmtId="0" fontId="12" fillId="0" borderId="42" xfId="0" applyFont="1" applyBorder="1" applyAlignment="1" applyProtection="1">
      <alignment horizontal="right" vertical="center" indent="1"/>
      <protection hidden="1"/>
    </xf>
    <xf numFmtId="0" fontId="0" fillId="0" borderId="51" xfId="0" applyBorder="1" applyAlignment="1" applyProtection="1">
      <alignment horizontal="right" vertical="center" indent="1"/>
      <protection hidden="1"/>
    </xf>
    <xf numFmtId="0" fontId="19" fillId="2" borderId="93" xfId="0" applyFont="1" applyFill="1" applyBorder="1" applyAlignment="1" applyProtection="1">
      <alignment horizontal="left" vertical="center" indent="1"/>
      <protection hidden="1"/>
    </xf>
    <xf numFmtId="0" fontId="0" fillId="2" borderId="109" xfId="0" applyFill="1" applyBorder="1" applyAlignment="1" applyProtection="1">
      <alignment horizontal="left" vertical="center" indent="1"/>
      <protection hidden="1"/>
    </xf>
    <xf numFmtId="0" fontId="0" fillId="0" borderId="5" xfId="0" applyBorder="1" applyAlignment="1" applyProtection="1">
      <alignment horizontal="left" vertical="center" indent="1"/>
      <protection hidden="1"/>
    </xf>
    <xf numFmtId="0" fontId="11" fillId="0" borderId="6" xfId="0" applyFont="1" applyBorder="1" applyAlignment="1" applyProtection="1">
      <alignment horizontal="left" vertical="center" indent="1"/>
      <protection hidden="1"/>
    </xf>
    <xf numFmtId="0" fontId="13" fillId="0" borderId="5" xfId="0" applyFont="1" applyBorder="1" applyAlignment="1" applyProtection="1">
      <alignment horizontal="left" vertical="center" indent="1"/>
      <protection hidden="1"/>
    </xf>
    <xf numFmtId="0" fontId="38" fillId="2" borderId="93" xfId="0" applyFont="1" applyFill="1" applyBorder="1" applyAlignment="1" applyProtection="1">
      <alignment horizontal="left" vertical="center" indent="1"/>
      <protection hidden="1"/>
    </xf>
    <xf numFmtId="0" fontId="33" fillId="2" borderId="109" xfId="0" applyFont="1" applyFill="1" applyBorder="1" applyAlignment="1" applyProtection="1">
      <alignment horizontal="left" vertical="center" indent="1"/>
      <protection hidden="1"/>
    </xf>
    <xf numFmtId="0" fontId="38" fillId="5" borderId="30" xfId="5" applyFont="1" applyFill="1" applyBorder="1" applyAlignment="1">
      <alignment horizontal="left" vertical="center" wrapText="1" indent="1"/>
    </xf>
    <xf numFmtId="0" fontId="33" fillId="5" borderId="69" xfId="5" applyFont="1" applyFill="1" applyBorder="1" applyAlignment="1">
      <alignment horizontal="left" vertical="center" wrapText="1" indent="1"/>
    </xf>
    <xf numFmtId="0" fontId="33" fillId="5" borderId="30" xfId="5" applyFont="1" applyFill="1" applyBorder="1" applyAlignment="1">
      <alignment horizontal="left" vertical="center" wrapText="1" indent="1"/>
    </xf>
    <xf numFmtId="0" fontId="27" fillId="2" borderId="30" xfId="0" applyFont="1" applyFill="1" applyBorder="1" applyAlignment="1">
      <alignment horizontal="center" vertical="center" wrapText="1"/>
    </xf>
    <xf numFmtId="0" fontId="27" fillId="2" borderId="69" xfId="0" applyFont="1" applyFill="1" applyBorder="1" applyAlignment="1">
      <alignment horizontal="center" vertical="center" wrapText="1"/>
    </xf>
    <xf numFmtId="0" fontId="27" fillId="2" borderId="21" xfId="0" applyFont="1" applyFill="1" applyBorder="1" applyAlignment="1">
      <alignment horizontal="center" vertical="center" wrapText="1"/>
    </xf>
    <xf numFmtId="0" fontId="27" fillId="2" borderId="69" xfId="0" applyFont="1" applyFill="1" applyBorder="1" applyAlignment="1">
      <alignment horizontal="center" vertical="center"/>
    </xf>
    <xf numFmtId="0" fontId="27" fillId="2" borderId="21" xfId="0" applyFont="1" applyFill="1" applyBorder="1" applyAlignment="1">
      <alignment horizontal="center" vertical="center"/>
    </xf>
    <xf numFmtId="0" fontId="14" fillId="0" borderId="10" xfId="0" applyFont="1" applyBorder="1" applyAlignment="1" applyProtection="1">
      <alignment horizontal="center" vertical="center"/>
      <protection hidden="1"/>
    </xf>
    <xf numFmtId="0" fontId="14" fillId="0" borderId="1" xfId="0" applyFont="1" applyBorder="1" applyAlignment="1" applyProtection="1">
      <alignment horizontal="center" vertical="center"/>
      <protection hidden="1"/>
    </xf>
    <xf numFmtId="0" fontId="14" fillId="0" borderId="8" xfId="0" applyFont="1" applyBorder="1" applyAlignment="1" applyProtection="1">
      <alignment horizontal="center" vertical="center"/>
      <protection hidden="1"/>
    </xf>
    <xf numFmtId="0" fontId="14" fillId="0" borderId="49" xfId="0" applyFont="1" applyBorder="1" applyAlignment="1" applyProtection="1">
      <alignment horizontal="center" vertical="center"/>
      <protection hidden="1"/>
    </xf>
    <xf numFmtId="0" fontId="14" fillId="0" borderId="46" xfId="0" applyFont="1" applyBorder="1" applyAlignment="1" applyProtection="1">
      <alignment horizontal="center" vertical="center"/>
      <protection hidden="1"/>
    </xf>
    <xf numFmtId="0" fontId="14" fillId="0" borderId="50" xfId="0" applyFont="1" applyBorder="1" applyAlignment="1" applyProtection="1">
      <alignment horizontal="center" vertical="center"/>
      <protection hidden="1"/>
    </xf>
    <xf numFmtId="0" fontId="20" fillId="0" borderId="11" xfId="0" applyFont="1" applyBorder="1" applyAlignment="1" applyProtection="1">
      <alignment horizontal="center" vertical="center" wrapText="1"/>
      <protection hidden="1"/>
    </xf>
    <xf numFmtId="0" fontId="0" fillId="0" borderId="3" xfId="0" applyBorder="1" applyAlignment="1" applyProtection="1">
      <alignment horizontal="center"/>
      <protection hidden="1"/>
    </xf>
    <xf numFmtId="0" fontId="0" fillId="0" borderId="2" xfId="0" applyBorder="1" applyAlignment="1" applyProtection="1">
      <alignment horizontal="center"/>
      <protection hidden="1"/>
    </xf>
    <xf numFmtId="0" fontId="0" fillId="0" borderId="98" xfId="0" applyBorder="1" applyAlignment="1" applyProtection="1">
      <alignment horizontal="center"/>
      <protection hidden="1"/>
    </xf>
    <xf numFmtId="0" fontId="0" fillId="0" borderId="0" xfId="0" applyAlignment="1" applyProtection="1">
      <alignment horizontal="center"/>
      <protection hidden="1"/>
    </xf>
    <xf numFmtId="0" fontId="0" fillId="0" borderId="22" xfId="0" applyBorder="1" applyAlignment="1" applyProtection="1">
      <alignment horizontal="center"/>
      <protection hidden="1"/>
    </xf>
    <xf numFmtId="0" fontId="20" fillId="0" borderId="98" xfId="0" applyFont="1" applyBorder="1" applyAlignment="1" applyProtection="1">
      <alignment horizontal="center" vertical="center"/>
      <protection hidden="1"/>
    </xf>
    <xf numFmtId="0" fontId="20" fillId="0" borderId="0" xfId="0" applyFont="1" applyAlignment="1" applyProtection="1">
      <alignment horizontal="center" vertical="center"/>
      <protection hidden="1"/>
    </xf>
    <xf numFmtId="0" fontId="20" fillId="0" borderId="99" xfId="0" applyFont="1" applyBorder="1" applyAlignment="1" applyProtection="1">
      <alignment horizontal="center" vertical="center"/>
      <protection hidden="1"/>
    </xf>
    <xf numFmtId="0" fontId="20" fillId="0" borderId="55" xfId="0" applyFont="1" applyBorder="1" applyAlignment="1" applyProtection="1">
      <alignment horizontal="center" vertical="center"/>
      <protection hidden="1"/>
    </xf>
    <xf numFmtId="0" fontId="0" fillId="0" borderId="127" xfId="0" applyBorder="1" applyAlignment="1" applyProtection="1">
      <alignment horizontal="center"/>
      <protection hidden="1"/>
    </xf>
    <xf numFmtId="0" fontId="15" fillId="0" borderId="30" xfId="0" applyFont="1" applyBorder="1" applyAlignment="1" applyProtection="1">
      <alignment horizontal="right" vertical="center"/>
      <protection hidden="1"/>
    </xf>
    <xf numFmtId="0" fontId="15" fillId="0" borderId="69" xfId="0" applyFont="1" applyBorder="1" applyAlignment="1" applyProtection="1">
      <alignment horizontal="right" vertical="center"/>
      <protection hidden="1"/>
    </xf>
    <xf numFmtId="0" fontId="15" fillId="4" borderId="11" xfId="0" applyFont="1" applyFill="1" applyBorder="1" applyAlignment="1" applyProtection="1">
      <alignment wrapText="1"/>
      <protection hidden="1"/>
    </xf>
    <xf numFmtId="0" fontId="15" fillId="4" borderId="3" xfId="0" applyFont="1" applyFill="1" applyBorder="1" applyProtection="1">
      <protection hidden="1"/>
    </xf>
    <xf numFmtId="0" fontId="15" fillId="4" borderId="73" xfId="0" applyFont="1" applyFill="1" applyBorder="1" applyProtection="1">
      <protection hidden="1"/>
    </xf>
    <xf numFmtId="0" fontId="15" fillId="4" borderId="55" xfId="0" applyFont="1" applyFill="1" applyBorder="1" applyProtection="1">
      <protection hidden="1"/>
    </xf>
    <xf numFmtId="0" fontId="0" fillId="2" borderId="72" xfId="0" applyFill="1" applyBorder="1" applyAlignment="1">
      <alignment horizontal="center" vertical="center" wrapText="1"/>
    </xf>
    <xf numFmtId="0" fontId="0" fillId="0" borderId="72" xfId="0" applyBorder="1"/>
    <xf numFmtId="0" fontId="0" fillId="0" borderId="60" xfId="0" applyBorder="1"/>
    <xf numFmtId="0" fontId="0" fillId="2" borderId="60" xfId="0" applyFill="1" applyBorder="1" applyAlignment="1">
      <alignment horizontal="center" vertical="center" wrapText="1"/>
    </xf>
    <xf numFmtId="0" fontId="14" fillId="0" borderId="11" xfId="0"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98"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16" fillId="0" borderId="98" xfId="0" applyFont="1" applyBorder="1" applyAlignment="1" applyProtection="1">
      <alignment horizontal="center" vertical="center"/>
      <protection hidden="1"/>
    </xf>
    <xf numFmtId="0" fontId="16" fillId="0" borderId="22" xfId="0" applyFont="1" applyBorder="1" applyAlignment="1" applyProtection="1">
      <alignment horizontal="center" vertical="center"/>
      <protection hidden="1"/>
    </xf>
    <xf numFmtId="0" fontId="16" fillId="0" borderId="99" xfId="0" applyFont="1" applyBorder="1" applyAlignment="1" applyProtection="1">
      <alignment horizontal="center" vertical="center"/>
      <protection hidden="1"/>
    </xf>
    <xf numFmtId="0" fontId="16" fillId="0" borderId="127" xfId="0" applyFont="1" applyBorder="1" applyAlignment="1" applyProtection="1">
      <alignment horizontal="center" vertical="center"/>
      <protection hidden="1"/>
    </xf>
    <xf numFmtId="0" fontId="25" fillId="2" borderId="4" xfId="0" applyFont="1" applyFill="1" applyBorder="1" applyAlignment="1">
      <alignment horizontal="center" vertical="center" wrapText="1"/>
    </xf>
    <xf numFmtId="0" fontId="26" fillId="2" borderId="4" xfId="0" applyFont="1" applyFill="1" applyBorder="1" applyAlignment="1">
      <alignment horizontal="center" vertical="center"/>
    </xf>
    <xf numFmtId="0" fontId="19" fillId="2" borderId="4" xfId="0" applyFont="1" applyFill="1" applyBorder="1" applyAlignment="1">
      <alignment horizontal="left" vertical="center" indent="1"/>
    </xf>
    <xf numFmtId="0" fontId="9" fillId="2" borderId="4" xfId="0" applyFont="1" applyFill="1" applyBorder="1" applyAlignment="1">
      <alignment horizontal="left" vertical="center" indent="1"/>
    </xf>
    <xf numFmtId="0" fontId="38" fillId="2" borderId="92" xfId="0" applyFont="1" applyFill="1" applyBorder="1" applyAlignment="1">
      <alignment horizontal="left" vertical="center" wrapText="1" indent="1"/>
    </xf>
    <xf numFmtId="0" fontId="33" fillId="2" borderId="92" xfId="0" applyFont="1" applyFill="1" applyBorder="1" applyAlignment="1">
      <alignment horizontal="left" vertical="center" indent="1"/>
    </xf>
    <xf numFmtId="0" fontId="12" fillId="0" borderId="93" xfId="0" applyFont="1" applyBorder="1" applyAlignment="1">
      <alignment horizontal="right" vertical="center" indent="1"/>
    </xf>
    <xf numFmtId="0" fontId="0" fillId="0" borderId="109" xfId="0" applyBorder="1" applyAlignment="1">
      <alignment horizontal="right" vertical="center" indent="1"/>
    </xf>
    <xf numFmtId="49" fontId="0" fillId="2" borderId="128" xfId="0" applyNumberFormat="1" applyFill="1" applyBorder="1" applyAlignment="1" applyProtection="1">
      <alignment horizontal="center" vertical="center"/>
      <protection hidden="1"/>
    </xf>
    <xf numFmtId="49" fontId="0" fillId="2" borderId="110" xfId="0" applyNumberFormat="1" applyFill="1" applyBorder="1" applyAlignment="1" applyProtection="1">
      <alignment horizontal="center" vertical="center"/>
      <protection hidden="1"/>
    </xf>
    <xf numFmtId="49" fontId="0" fillId="2" borderId="109" xfId="0" applyNumberFormat="1" applyFill="1" applyBorder="1" applyAlignment="1" applyProtection="1">
      <alignment horizontal="center" vertical="center"/>
      <protection hidden="1"/>
    </xf>
    <xf numFmtId="0" fontId="12" fillId="0" borderId="6" xfId="0" applyFont="1" applyBorder="1" applyAlignment="1">
      <alignment horizontal="left" vertical="center" indent="1"/>
    </xf>
    <xf numFmtId="0" fontId="0" fillId="0" borderId="5" xfId="0" applyBorder="1" applyAlignment="1">
      <alignment horizontal="left" vertical="center" indent="1"/>
    </xf>
    <xf numFmtId="0" fontId="11" fillId="0" borderId="6" xfId="0" applyFont="1" applyBorder="1" applyAlignment="1">
      <alignment horizontal="left" vertical="center" indent="1"/>
    </xf>
    <xf numFmtId="0" fontId="13" fillId="0" borderId="5" xfId="0" applyFont="1" applyBorder="1" applyAlignment="1">
      <alignment horizontal="left" vertical="center" indent="1"/>
    </xf>
    <xf numFmtId="0" fontId="22" fillId="0" borderId="5" xfId="0" applyFont="1" applyBorder="1" applyAlignment="1">
      <alignment horizontal="left" vertical="center" indent="1"/>
    </xf>
    <xf numFmtId="0" fontId="15" fillId="0" borderId="0" xfId="0" applyFont="1" applyAlignment="1" applyProtection="1">
      <alignment wrapText="1"/>
      <protection hidden="1"/>
    </xf>
    <xf numFmtId="0" fontId="15" fillId="0" borderId="0" xfId="0" applyFont="1" applyProtection="1">
      <protection hidden="1"/>
    </xf>
    <xf numFmtId="0" fontId="15" fillId="0" borderId="46" xfId="0" applyFont="1" applyBorder="1" applyProtection="1">
      <protection hidden="1"/>
    </xf>
    <xf numFmtId="0" fontId="14" fillId="0" borderId="45" xfId="0" applyFont="1" applyBorder="1" applyAlignment="1" applyProtection="1">
      <alignment horizontal="center" vertical="center"/>
      <protection hidden="1"/>
    </xf>
    <xf numFmtId="165" fontId="14" fillId="0" borderId="10" xfId="0" applyNumberFormat="1" applyFont="1" applyBorder="1" applyAlignment="1" applyProtection="1">
      <alignment horizontal="center" vertical="center"/>
      <protection hidden="1"/>
    </xf>
    <xf numFmtId="0" fontId="0" fillId="0" borderId="1" xfId="0" applyBorder="1" applyAlignment="1">
      <alignment horizontal="center"/>
    </xf>
    <xf numFmtId="0" fontId="0" fillId="0" borderId="8" xfId="0" applyBorder="1" applyAlignment="1">
      <alignment horizontal="center"/>
    </xf>
    <xf numFmtId="0" fontId="0" fillId="0" borderId="40" xfId="0" applyBorder="1" applyAlignment="1">
      <alignment horizontal="center"/>
    </xf>
    <xf numFmtId="0" fontId="0" fillId="0" borderId="84" xfId="0" applyBorder="1" applyAlignment="1">
      <alignment horizontal="center"/>
    </xf>
    <xf numFmtId="0" fontId="0" fillId="0" borderId="49" xfId="0" applyBorder="1" applyAlignment="1">
      <alignment horizontal="center"/>
    </xf>
    <xf numFmtId="0" fontId="0" fillId="0" borderId="46" xfId="0" applyBorder="1" applyAlignment="1">
      <alignment horizontal="center"/>
    </xf>
    <xf numFmtId="0" fontId="0" fillId="0" borderId="50" xfId="0" applyBorder="1" applyAlignment="1">
      <alignment horizontal="center"/>
    </xf>
    <xf numFmtId="0" fontId="19" fillId="0" borderId="30" xfId="0" applyFont="1" applyBorder="1" applyAlignment="1" applyProtection="1">
      <alignment horizontal="center" vertical="center"/>
      <protection hidden="1"/>
    </xf>
    <xf numFmtId="0" fontId="19" fillId="0" borderId="69" xfId="0" applyFont="1" applyBorder="1" applyAlignment="1" applyProtection="1">
      <alignment horizontal="center" vertical="center"/>
      <protection hidden="1"/>
    </xf>
    <xf numFmtId="0" fontId="19" fillId="0" borderId="21" xfId="0" applyFont="1" applyBorder="1" applyAlignment="1" applyProtection="1">
      <alignment horizontal="center" vertical="center"/>
      <protection hidden="1"/>
    </xf>
    <xf numFmtId="0" fontId="14" fillId="0" borderId="82" xfId="0" applyFont="1" applyBorder="1" applyAlignment="1" applyProtection="1">
      <alignment horizontal="center" vertical="center"/>
      <protection hidden="1"/>
    </xf>
    <xf numFmtId="0" fontId="14" fillId="0" borderId="83" xfId="0" applyFont="1" applyBorder="1" applyAlignment="1" applyProtection="1">
      <alignment horizontal="center" vertical="center"/>
      <protection hidden="1"/>
    </xf>
    <xf numFmtId="0" fontId="59" fillId="0" borderId="10" xfId="0" applyFont="1" applyBorder="1" applyAlignment="1" applyProtection="1">
      <alignment horizontal="center" vertical="center" wrapText="1"/>
      <protection hidden="1"/>
    </xf>
    <xf numFmtId="0" fontId="46" fillId="0" borderId="86" xfId="0" applyFont="1" applyBorder="1" applyAlignment="1">
      <alignment horizontal="center" vertical="center"/>
    </xf>
    <xf numFmtId="0" fontId="46" fillId="0" borderId="91" xfId="0" applyFont="1" applyBorder="1" applyAlignment="1">
      <alignment horizontal="center" vertical="center"/>
    </xf>
    <xf numFmtId="0" fontId="46" fillId="0" borderId="40" xfId="0" applyFont="1" applyBorder="1" applyAlignment="1">
      <alignment horizontal="center" vertical="center"/>
    </xf>
    <xf numFmtId="0" fontId="46" fillId="0" borderId="0" xfId="0" applyFont="1" applyAlignment="1">
      <alignment horizontal="center" vertical="center"/>
    </xf>
    <xf numFmtId="0" fontId="46" fillId="0" borderId="84" xfId="0" applyFont="1" applyBorder="1" applyAlignment="1">
      <alignment horizontal="center" vertical="center"/>
    </xf>
    <xf numFmtId="0" fontId="46" fillId="0" borderId="49" xfId="0" applyFont="1" applyBorder="1" applyAlignment="1">
      <alignment horizontal="center" vertical="center"/>
    </xf>
    <xf numFmtId="0" fontId="46" fillId="0" borderId="46" xfId="0" applyFont="1" applyBorder="1" applyAlignment="1">
      <alignment horizontal="center" vertical="center"/>
    </xf>
    <xf numFmtId="0" fontId="46" fillId="0" borderId="50" xfId="0" applyFont="1" applyBorder="1" applyAlignment="1">
      <alignment horizontal="center" vertical="center"/>
    </xf>
    <xf numFmtId="22" fontId="0" fillId="0" borderId="0" xfId="0" applyNumberFormat="1" applyAlignment="1">
      <alignment horizontal="center" vertical="center"/>
    </xf>
  </cellXfs>
  <cellStyles count="6">
    <cellStyle name="Link" xfId="1" builtinId="8"/>
    <cellStyle name="Standard" xfId="0" builtinId="0"/>
    <cellStyle name="Standard 10 3" xfId="3" xr:uid="{60EB97B3-EF4E-4922-8996-5D78D08BDEE8}"/>
    <cellStyle name="Standard 2" xfId="5" xr:uid="{C2680FF9-E587-4DA5-A4E5-F21265D7CC11}"/>
    <cellStyle name="Standard 2 2" xfId="4" xr:uid="{5F37D140-D450-47F6-A85E-4CAC562ACCEB}"/>
    <cellStyle name="Standard 2 3" xfId="2" xr:uid="{B7D915C9-B0BC-4B54-A6F8-F5DF678D958B}"/>
  </cellStyles>
  <dxfs count="154">
    <dxf>
      <fill>
        <patternFill>
          <bgColor rgb="FFFF0000"/>
        </patternFill>
      </fill>
    </dxf>
    <dxf>
      <font>
        <color theme="0"/>
      </font>
    </dxf>
    <dxf>
      <font>
        <color theme="0"/>
      </font>
    </dxf>
    <dxf>
      <font>
        <color theme="0"/>
      </font>
    </dxf>
    <dxf>
      <fill>
        <patternFill>
          <bgColor theme="6" tint="0.79998168889431442"/>
        </patternFill>
      </fill>
    </dxf>
    <dxf>
      <font>
        <color rgb="FFFF0000"/>
      </font>
    </dxf>
    <dxf>
      <font>
        <color rgb="FF00B050"/>
      </font>
    </dxf>
    <dxf>
      <font>
        <color rgb="FF0070C0"/>
      </font>
    </dxf>
    <dxf>
      <font>
        <color rgb="FF7030A0"/>
      </font>
    </dxf>
    <dxf>
      <font>
        <color theme="2" tint="-0.499984740745262"/>
      </font>
    </dxf>
    <dxf>
      <font>
        <color theme="5" tint="0.59996337778862885"/>
      </font>
    </dxf>
    <dxf>
      <font>
        <color theme="6" tint="-0.24994659260841701"/>
      </font>
    </dxf>
    <dxf>
      <font>
        <color theme="8" tint="0.39994506668294322"/>
      </font>
    </dxf>
    <dxf>
      <font>
        <color theme="9" tint="-0.499984740745262"/>
      </font>
    </dxf>
    <dxf>
      <font>
        <color theme="1"/>
      </font>
    </dxf>
    <dxf>
      <font>
        <color rgb="FF66FF33"/>
      </font>
    </dxf>
    <dxf>
      <font>
        <color rgb="FF66CCFF"/>
      </font>
    </dxf>
    <dxf>
      <font>
        <color rgb="FFFF00FF"/>
      </font>
    </dxf>
    <dxf>
      <font>
        <color rgb="FFFFFF00"/>
      </font>
    </dxf>
    <dxf>
      <font>
        <color rgb="FFCC9900"/>
      </font>
    </dxf>
    <dxf>
      <fill>
        <patternFill>
          <bgColor theme="6" tint="0.79998168889431442"/>
        </patternFill>
      </fill>
    </dxf>
    <dxf>
      <fill>
        <patternFill>
          <bgColor theme="6" tint="0.79998168889431442"/>
        </patternFill>
      </fill>
    </dxf>
    <dxf>
      <font>
        <color theme="0"/>
      </font>
    </dxf>
    <dxf>
      <font>
        <strike val="0"/>
        <color theme="0"/>
      </font>
    </dxf>
    <dxf>
      <font>
        <color theme="0"/>
      </font>
    </dxf>
    <dxf>
      <fill>
        <patternFill>
          <bgColor theme="5" tint="0.59996337778862885"/>
        </patternFill>
      </fill>
    </dxf>
    <dxf>
      <fill>
        <patternFill>
          <bgColor theme="9" tint="0.39994506668294322"/>
        </patternFill>
      </fill>
    </dxf>
    <dxf>
      <fill>
        <patternFill>
          <bgColor theme="6" tint="0.79998168889431442"/>
        </patternFill>
      </fill>
    </dxf>
    <dxf>
      <fill>
        <patternFill>
          <bgColor theme="6" tint="0.79998168889431442"/>
        </patternFill>
      </fill>
    </dxf>
    <dxf>
      <font>
        <b/>
        <i val="0"/>
        <color rgb="FFFF0000"/>
      </font>
    </dxf>
    <dxf>
      <font>
        <color rgb="FFFF0000"/>
      </font>
    </dxf>
    <dxf>
      <font>
        <color rgb="FF00B050"/>
      </font>
    </dxf>
    <dxf>
      <font>
        <color rgb="FF0070C0"/>
      </font>
    </dxf>
    <dxf>
      <font>
        <color rgb="FF7030A0"/>
      </font>
    </dxf>
    <dxf>
      <font>
        <color theme="2" tint="-0.499984740745262"/>
      </font>
    </dxf>
    <dxf>
      <font>
        <color theme="5" tint="0.59996337778862885"/>
      </font>
    </dxf>
    <dxf>
      <font>
        <color theme="6" tint="-0.24994659260841701"/>
      </font>
    </dxf>
    <dxf>
      <font>
        <color theme="8" tint="0.39994506668294322"/>
      </font>
    </dxf>
    <dxf>
      <font>
        <color theme="9" tint="-0.499984740745262"/>
      </font>
    </dxf>
    <dxf>
      <font>
        <color theme="1"/>
      </font>
    </dxf>
    <dxf>
      <font>
        <color rgb="FF66FF33"/>
      </font>
    </dxf>
    <dxf>
      <font>
        <color rgb="FF66CCFF"/>
      </font>
    </dxf>
    <dxf>
      <font>
        <color rgb="FFFF00FF"/>
      </font>
    </dxf>
    <dxf>
      <font>
        <color rgb="FFFFFF00"/>
      </font>
    </dxf>
    <dxf>
      <font>
        <color rgb="FFCC9900"/>
      </font>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ont>
        <color rgb="FFFF0000"/>
      </font>
    </dxf>
    <dxf>
      <font>
        <color rgb="FFFF0000"/>
      </font>
    </dxf>
    <dxf>
      <font>
        <color rgb="FFFF0000"/>
      </font>
    </dxf>
    <dxf>
      <font>
        <color theme="0"/>
      </font>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theme="0"/>
      </font>
    </dxf>
    <dxf>
      <font>
        <color theme="0"/>
      </font>
    </dxf>
    <dxf>
      <font>
        <color rgb="FF9C0006"/>
      </font>
      <fill>
        <patternFill>
          <bgColor rgb="FFFEBEBE"/>
        </patternFill>
      </fill>
    </dxf>
    <dxf>
      <fill>
        <patternFill>
          <bgColor rgb="FFFF9999"/>
        </patternFill>
      </fill>
    </dxf>
    <dxf>
      <fill>
        <patternFill>
          <bgColor rgb="FFFF0000"/>
        </patternFill>
      </fill>
    </dxf>
    <dxf>
      <fill>
        <patternFill>
          <bgColor rgb="FFFF9999"/>
        </patternFill>
      </fill>
    </dxf>
    <dxf>
      <fill>
        <patternFill>
          <bgColor rgb="FFFF9999"/>
        </patternFill>
      </fill>
    </dxf>
    <dxf>
      <fill>
        <patternFill>
          <bgColor rgb="FFFF5050"/>
        </patternFill>
      </fill>
    </dxf>
    <dxf>
      <font>
        <color rgb="FFFF0000"/>
      </font>
    </dxf>
    <dxf>
      <font>
        <color rgb="FF00B050"/>
      </font>
    </dxf>
    <dxf>
      <font>
        <color rgb="FF0070C0"/>
      </font>
    </dxf>
    <dxf>
      <font>
        <color rgb="FF7030A0"/>
      </font>
    </dxf>
    <dxf>
      <font>
        <color theme="2" tint="-0.499984740745262"/>
      </font>
    </dxf>
    <dxf>
      <font>
        <color theme="5" tint="0.59996337778862885"/>
      </font>
    </dxf>
    <dxf>
      <font>
        <color theme="6" tint="-0.24994659260841701"/>
      </font>
    </dxf>
    <dxf>
      <font>
        <color theme="8" tint="0.39994506668294322"/>
      </font>
    </dxf>
    <dxf>
      <font>
        <color theme="9" tint="-0.499984740745262"/>
      </font>
    </dxf>
    <dxf>
      <font>
        <color theme="1"/>
      </font>
    </dxf>
    <dxf>
      <font>
        <color rgb="FF66FF33"/>
      </font>
    </dxf>
    <dxf>
      <font>
        <color rgb="FF66CCFF"/>
      </font>
    </dxf>
    <dxf>
      <font>
        <color rgb="FFFF00FF"/>
      </font>
    </dxf>
    <dxf>
      <font>
        <color rgb="FFFFFF00"/>
      </font>
    </dxf>
    <dxf>
      <font>
        <color rgb="FFCC9900"/>
      </font>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0.14996795556505021"/>
        </patternFill>
      </fill>
    </dxf>
  </dxfs>
  <tableStyles count="0" defaultTableStyle="TableStyleMedium2" defaultPivotStyle="PivotStyleLight16"/>
  <colors>
    <mruColors>
      <color rgb="FFFFFF00"/>
      <color rgb="FFFFFFCC"/>
      <color rgb="FFFFCCFF"/>
      <color rgb="FFFF4F4F"/>
      <color rgb="FFFF5050"/>
      <color rgb="FFFFCC00"/>
      <color rgb="FFFFD961"/>
      <color rgb="FFCC9900"/>
      <color rgb="FFFF00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133350</xdr:rowOff>
    </xdr:from>
    <xdr:to>
      <xdr:col>1</xdr:col>
      <xdr:colOff>1466850</xdr:colOff>
      <xdr:row>0</xdr:row>
      <xdr:rowOff>1291590</xdr:rowOff>
    </xdr:to>
    <xdr:pic>
      <xdr:nvPicPr>
        <xdr:cNvPr id="3" name="Grafik 2">
          <a:extLst>
            <a:ext uri="{FF2B5EF4-FFF2-40B4-BE49-F238E27FC236}">
              <a16:creationId xmlns:a16="http://schemas.microsoft.com/office/drawing/2014/main" id="{A939098E-A640-F88F-78C2-8B0DD5B0A981}"/>
            </a:ext>
          </a:extLst>
        </xdr:cNvPr>
        <xdr:cNvPicPr>
          <a:picLocks noChangeAspect="1"/>
        </xdr:cNvPicPr>
      </xdr:nvPicPr>
      <xdr:blipFill>
        <a:blip xmlns:r="http://schemas.openxmlformats.org/officeDocument/2006/relationships" r:embed="rId1"/>
        <a:stretch>
          <a:fillRect/>
        </a:stretch>
      </xdr:blipFill>
      <xdr:spPr>
        <a:xfrm>
          <a:off x="457200" y="133350"/>
          <a:ext cx="1447800" cy="1158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123825</xdr:colOff>
      <xdr:row>9</xdr:row>
      <xdr:rowOff>104775</xdr:rowOff>
    </xdr:from>
    <xdr:to>
      <xdr:col>17</xdr:col>
      <xdr:colOff>1771650</xdr:colOff>
      <xdr:row>14</xdr:row>
      <xdr:rowOff>152400</xdr:rowOff>
    </xdr:to>
    <xdr:sp macro="" textlink="">
      <xdr:nvSpPr>
        <xdr:cNvPr id="2" name="Textfeld 1">
          <a:extLst>
            <a:ext uri="{FF2B5EF4-FFF2-40B4-BE49-F238E27FC236}">
              <a16:creationId xmlns:a16="http://schemas.microsoft.com/office/drawing/2014/main" id="{00000000-0008-0000-0E00-000002000000}"/>
            </a:ext>
          </a:extLst>
        </xdr:cNvPr>
        <xdr:cNvSpPr txBox="1"/>
      </xdr:nvSpPr>
      <xdr:spPr>
        <a:xfrm>
          <a:off x="15916275" y="2266950"/>
          <a:ext cx="3324225" cy="1009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rgbClr val="FF0000"/>
              </a:solidFill>
            </a:rPr>
            <a:t>&lt;----</a:t>
          </a:r>
          <a:r>
            <a:rPr lang="de-DE" sz="1100" b="1" u="sng">
              <a:solidFill>
                <a:srgbClr val="FF0000"/>
              </a:solidFill>
            </a:rPr>
            <a:t>Dieser Wert </a:t>
          </a:r>
          <a:r>
            <a:rPr lang="de-DE" sz="1100">
              <a:solidFill>
                <a:srgbClr val="FF0000"/>
              </a:solidFill>
            </a:rPr>
            <a:t>muss dem Wert bei Auftragsvergabe entsprechen und vor der Eingabe einer prozentualen Erhöhung für das 1. Jahr (Zelle H10) von Hand eingetragen werden.</a:t>
          </a:r>
        </a:p>
      </xdr:txBody>
    </xdr:sp>
    <xdr:clientData/>
  </xdr:twoCellAnchor>
  <xdr:twoCellAnchor>
    <xdr:from>
      <xdr:col>15</xdr:col>
      <xdr:colOff>47625</xdr:colOff>
      <xdr:row>9</xdr:row>
      <xdr:rowOff>133350</xdr:rowOff>
    </xdr:from>
    <xdr:to>
      <xdr:col>18</xdr:col>
      <xdr:colOff>476250</xdr:colOff>
      <xdr:row>14</xdr:row>
      <xdr:rowOff>171450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19078575" y="2314575"/>
          <a:ext cx="3752850"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&lt;----</a:t>
          </a:r>
          <a:r>
            <a:rPr lang="de-DE" sz="1100" b="1" u="sng">
              <a:solidFill>
                <a:schemeClr val="dk1"/>
              </a:solidFill>
              <a:effectLst/>
              <a:latin typeface="+mn-lt"/>
              <a:ea typeface="+mn-ea"/>
              <a:cs typeface="+mn-cs"/>
            </a:rPr>
            <a:t>Dieser Wert</a:t>
          </a:r>
          <a:r>
            <a:rPr lang="de-DE" sz="1100" b="0">
              <a:solidFill>
                <a:schemeClr val="dk1"/>
              </a:solidFill>
              <a:effectLst/>
              <a:latin typeface="+mn-lt"/>
              <a:ea typeface="+mn-ea"/>
              <a:cs typeface="+mn-cs"/>
            </a:rPr>
            <a:t> (Zelle O11) </a:t>
          </a:r>
          <a:r>
            <a:rPr lang="de-DE" sz="1100">
              <a:solidFill>
                <a:schemeClr val="dk1"/>
              </a:solidFill>
              <a:effectLst/>
              <a:latin typeface="+mn-lt"/>
              <a:ea typeface="+mn-ea"/>
              <a:cs typeface="+mn-cs"/>
            </a:rPr>
            <a:t>muss dem Wert des SVS bei Auftragsvergabe entsprechen und vor der Eingabe eines</a:t>
          </a:r>
          <a:r>
            <a:rPr lang="de-DE" sz="1100" baseline="0">
              <a:solidFill>
                <a:schemeClr val="dk1"/>
              </a:solidFill>
              <a:effectLst/>
              <a:latin typeface="+mn-lt"/>
              <a:ea typeface="+mn-ea"/>
              <a:cs typeface="+mn-cs"/>
            </a:rPr>
            <a:t> neuen</a:t>
          </a:r>
          <a:r>
            <a:rPr lang="de-DE" sz="1100">
              <a:solidFill>
                <a:schemeClr val="dk1"/>
              </a:solidFill>
              <a:effectLst/>
              <a:latin typeface="+mn-lt"/>
              <a:ea typeface="+mn-ea"/>
              <a:cs typeface="+mn-cs"/>
            </a:rPr>
            <a:t> Tariflohns (Zellen I11:M11, Tariflöhne in Folgejahren) eingetragen werden.</a:t>
          </a:r>
          <a:endParaRPr lang="de-DE">
            <a:effectLst/>
          </a:endParaRPr>
        </a:p>
      </xdr:txBody>
    </xdr:sp>
    <xdr:clientData/>
  </xdr:twoCellAnchor>
  <xdr:twoCellAnchor>
    <xdr:from>
      <xdr:col>6</xdr:col>
      <xdr:colOff>323849</xdr:colOff>
      <xdr:row>7</xdr:row>
      <xdr:rowOff>9527</xdr:rowOff>
    </xdr:from>
    <xdr:to>
      <xdr:col>7</xdr:col>
      <xdr:colOff>581025</xdr:colOff>
      <xdr:row>11</xdr:row>
      <xdr:rowOff>28575</xdr:rowOff>
    </xdr:to>
    <xdr:sp macro="" textlink="">
      <xdr:nvSpPr>
        <xdr:cNvPr id="8" name="Textfeld 7">
          <a:extLst>
            <a:ext uri="{FF2B5EF4-FFF2-40B4-BE49-F238E27FC236}">
              <a16:creationId xmlns:a16="http://schemas.microsoft.com/office/drawing/2014/main" id="{00000000-0008-0000-0E00-000008000000}"/>
            </a:ext>
          </a:extLst>
        </xdr:cNvPr>
        <xdr:cNvSpPr txBox="1"/>
      </xdr:nvSpPr>
      <xdr:spPr>
        <a:xfrm>
          <a:off x="8048624" y="1809752"/>
          <a:ext cx="3971926" cy="781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lstStyle/>
        <a:p>
          <a:r>
            <a:rPr lang="de-DE" sz="1100">
              <a:solidFill>
                <a:schemeClr val="dk1"/>
              </a:solidFill>
              <a:effectLst/>
              <a:latin typeface="+mn-lt"/>
              <a:ea typeface="+mn-ea"/>
              <a:cs typeface="+mn-cs"/>
            </a:rPr>
            <a:t>Für den Fall, dass sich während des Ausschreibungsverfahrens</a:t>
          </a:r>
          <a:r>
            <a:rPr lang="de-DE" sz="1100" baseline="0">
              <a:solidFill>
                <a:schemeClr val="dk1"/>
              </a:solidFill>
              <a:effectLst/>
              <a:latin typeface="+mn-lt"/>
              <a:ea typeface="+mn-ea"/>
              <a:cs typeface="+mn-cs"/>
            </a:rPr>
            <a:t>  Mindest- oder Tariflöhne ändern, wird der Wert, soweit gesetzlich oder allgemeinverbindlich, beim obsiegenden Bieter übernommen.</a:t>
          </a:r>
          <a:endParaRPr lang="de-DE">
            <a:effectLst/>
          </a:endParaRPr>
        </a:p>
      </xdr:txBody>
    </xdr:sp>
    <xdr:clientData/>
  </xdr:twoCellAnchor>
  <xdr:twoCellAnchor>
    <xdr:from>
      <xdr:col>9</xdr:col>
      <xdr:colOff>326569</xdr:colOff>
      <xdr:row>16</xdr:row>
      <xdr:rowOff>108857</xdr:rowOff>
    </xdr:from>
    <xdr:to>
      <xdr:col>14</xdr:col>
      <xdr:colOff>413654</xdr:colOff>
      <xdr:row>20</xdr:row>
      <xdr:rowOff>119743</xdr:rowOff>
    </xdr:to>
    <xdr:sp macro="" textlink="Preise_Abrufleistungen!K8">
      <xdr:nvSpPr>
        <xdr:cNvPr id="3" name="Textfeld 2">
          <a:extLst>
            <a:ext uri="{FF2B5EF4-FFF2-40B4-BE49-F238E27FC236}">
              <a16:creationId xmlns:a16="http://schemas.microsoft.com/office/drawing/2014/main" id="{00000000-0008-0000-0E00-000003000000}"/>
            </a:ext>
          </a:extLst>
        </xdr:cNvPr>
        <xdr:cNvSpPr txBox="1"/>
      </xdr:nvSpPr>
      <xdr:spPr>
        <a:xfrm>
          <a:off x="13955483" y="3679371"/>
          <a:ext cx="5715000" cy="8490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2B33BDA-12B2-40D5-AF90-363AAFEB605E}" type="TxLink">
            <a:rPr lang="en-US" sz="1100" b="0" i="0" u="none" strike="noStrike">
              <a:solidFill>
                <a:srgbClr val="000000"/>
              </a:solidFill>
              <a:latin typeface="Arial"/>
              <a:cs typeface="Arial"/>
            </a:rPr>
            <a:pPr/>
            <a:t>Preisanpassungen auf Grund von Tariflohnerhöhungen erfolgen dem Reinigungsvertrag entsprechend (Abschnitt "Vergütung, Vergütungsanpassung und Zahlungsweise") und wirken durch den Preisgleitfaktor (Zelle H6) auf alle stundenlohnbasierten Positionen.</a:t>
          </a:fld>
          <a:endParaRPr lang="de-DE"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161925</xdr:colOff>
      <xdr:row>87</xdr:row>
      <xdr:rowOff>95249</xdr:rowOff>
    </xdr:from>
    <xdr:to>
      <xdr:col>5</xdr:col>
      <xdr:colOff>37426</xdr:colOff>
      <xdr:row>90</xdr:row>
      <xdr:rowOff>158570</xdr:rowOff>
    </xdr:to>
    <xdr:sp macro="" textlink="Preise_Abrufleistungen!K5">
      <xdr:nvSpPr>
        <xdr:cNvPr id="3" name="Textfeld 2">
          <a:extLst>
            <a:ext uri="{FF2B5EF4-FFF2-40B4-BE49-F238E27FC236}">
              <a16:creationId xmlns:a16="http://schemas.microsoft.com/office/drawing/2014/main" id="{00000000-0008-0000-0F00-000003000000}"/>
            </a:ext>
          </a:extLst>
        </xdr:cNvPr>
        <xdr:cNvSpPr txBox="1"/>
      </xdr:nvSpPr>
      <xdr:spPr>
        <a:xfrm>
          <a:off x="161925" y="11991974"/>
          <a:ext cx="5400000" cy="6062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85DF01E9-6620-43FB-9D5A-CB426F52A1B9}" type="TxLink">
            <a:rPr lang="en-US" sz="1100" b="0" i="0" u="none" strike="noStrike">
              <a:solidFill>
                <a:srgbClr val="000000"/>
              </a:solidFill>
              <a:latin typeface="Arial"/>
              <a:cs typeface="Arial"/>
            </a:rPr>
            <a:pPr algn="ctr"/>
            <a:t>Die/Der Unterfertigende,  , erklärt hiermit zur Abgabe des Angebotes im Namen der Bieterin/des Bieters berechtigt zu sein.</a:t>
          </a:fld>
          <a:endParaRPr lang="de-DE"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177165</xdr:colOff>
      <xdr:row>15</xdr:row>
      <xdr:rowOff>0</xdr:rowOff>
    </xdr:from>
    <xdr:to>
      <xdr:col>4</xdr:col>
      <xdr:colOff>1290915</xdr:colOff>
      <xdr:row>18</xdr:row>
      <xdr:rowOff>0</xdr:rowOff>
    </xdr:to>
    <xdr:sp macro="" textlink="Preise_Abrufleistungen!K5">
      <xdr:nvSpPr>
        <xdr:cNvPr id="3" name="Textfeld 2">
          <a:extLst>
            <a:ext uri="{FF2B5EF4-FFF2-40B4-BE49-F238E27FC236}">
              <a16:creationId xmlns:a16="http://schemas.microsoft.com/office/drawing/2014/main" id="{00000000-0008-0000-1000-000003000000}"/>
            </a:ext>
          </a:extLst>
        </xdr:cNvPr>
        <xdr:cNvSpPr txBox="1"/>
      </xdr:nvSpPr>
      <xdr:spPr>
        <a:xfrm>
          <a:off x="611505" y="5875020"/>
          <a:ext cx="5396190"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85DF01E9-6620-43FB-9D5A-CB426F52A1B9}" type="TxLink">
            <a:rPr lang="en-US" sz="1100" b="0" i="0" u="none" strike="noStrike">
              <a:solidFill>
                <a:srgbClr val="000000"/>
              </a:solidFill>
              <a:latin typeface="Arial"/>
              <a:cs typeface="Arial"/>
            </a:rPr>
            <a:pPr algn="ctr"/>
            <a:t>Die/Der Unterfertigende,  , erklärt hiermit zur Abgabe des Angebotes im Namen der Bieterin/des Bieters berechtigt zu sein.</a:t>
          </a:fld>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923925</xdr:colOff>
      <xdr:row>40</xdr:row>
      <xdr:rowOff>104775</xdr:rowOff>
    </xdr:from>
    <xdr:to>
      <xdr:col>9</xdr:col>
      <xdr:colOff>752475</xdr:colOff>
      <xdr:row>43</xdr:row>
      <xdr:rowOff>161925</xdr:rowOff>
    </xdr:to>
    <xdr:sp macro="" textlink="K8">
      <xdr:nvSpPr>
        <xdr:cNvPr id="3" name="Textfeld 2">
          <a:extLst>
            <a:ext uri="{FF2B5EF4-FFF2-40B4-BE49-F238E27FC236}">
              <a16:creationId xmlns:a16="http://schemas.microsoft.com/office/drawing/2014/main" id="{00000000-0008-0000-0100-000003000000}"/>
            </a:ext>
          </a:extLst>
        </xdr:cNvPr>
        <xdr:cNvSpPr txBox="1"/>
      </xdr:nvSpPr>
      <xdr:spPr>
        <a:xfrm>
          <a:off x="9344025" y="8524875"/>
          <a:ext cx="6153150" cy="628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3176C5E-6C00-4B41-BA11-C6E1BFB33220}" type="TxLink">
            <a:rPr lang="en-US" sz="1100" b="0" i="0" u="none" strike="noStrike">
              <a:solidFill>
                <a:srgbClr val="000000"/>
              </a:solidFill>
              <a:latin typeface="Arial"/>
              <a:cs typeface="Arial"/>
            </a:rPr>
            <a:pPr/>
            <a:t>Preisanpassungen auf Grund von Tariflohnerhöhungen erfolgen dem Reinigungsvertrag entsprechend (Abschnitt "Vergütung, Vergütungsanpassung und Zahlungsweise") und wirken durch den Preisgleitfaktor (Zelle H6) auf alle stundenlohnbasierten Positionen.</a:t>
          </a:fld>
          <a:endParaRPr lang="de-DE" sz="1100"/>
        </a:p>
      </xdr:txBody>
    </xdr:sp>
    <xdr:clientData/>
  </xdr:twoCellAnchor>
  <xdr:twoCellAnchor>
    <xdr:from>
      <xdr:col>1</xdr:col>
      <xdr:colOff>33337</xdr:colOff>
      <xdr:row>46</xdr:row>
      <xdr:rowOff>223837</xdr:rowOff>
    </xdr:from>
    <xdr:to>
      <xdr:col>3</xdr:col>
      <xdr:colOff>42862</xdr:colOff>
      <xdr:row>50</xdr:row>
      <xdr:rowOff>119062</xdr:rowOff>
    </xdr:to>
    <xdr:sp macro="" textlink="K5">
      <xdr:nvSpPr>
        <xdr:cNvPr id="4" name="Textfeld 3">
          <a:extLst>
            <a:ext uri="{FF2B5EF4-FFF2-40B4-BE49-F238E27FC236}">
              <a16:creationId xmlns:a16="http://schemas.microsoft.com/office/drawing/2014/main" id="{00000000-0008-0000-0100-000004000000}"/>
            </a:ext>
          </a:extLst>
        </xdr:cNvPr>
        <xdr:cNvSpPr txBox="1"/>
      </xdr:nvSpPr>
      <xdr:spPr>
        <a:xfrm>
          <a:off x="471487" y="9729787"/>
          <a:ext cx="5143500" cy="657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504BD09A-540F-4C15-8110-150DD8132BAA}" type="TxLink">
            <a:rPr lang="en-US" sz="1100" b="0" i="0" u="none" strike="noStrike">
              <a:solidFill>
                <a:srgbClr val="000000"/>
              </a:solidFill>
              <a:latin typeface="Arial"/>
              <a:cs typeface="Arial"/>
            </a:rPr>
            <a:pPr algn="ctr"/>
            <a:t>Die/Der Unterfertigende,  , erklärt hiermit zur Abgabe des Angebotes im Namen der Bieterin/des Bieters berechtigt zu sein.</a:t>
          </a:fld>
          <a:endParaRPr lang="de-DE" sz="1100"/>
        </a:p>
      </xdr:txBody>
    </xdr:sp>
    <xdr:clientData/>
  </xdr:twoCellAnchor>
  <xdr:twoCellAnchor>
    <xdr:from>
      <xdr:col>6</xdr:col>
      <xdr:colOff>923925</xdr:colOff>
      <xdr:row>40</xdr:row>
      <xdr:rowOff>104775</xdr:rowOff>
    </xdr:from>
    <xdr:to>
      <xdr:col>9</xdr:col>
      <xdr:colOff>752475</xdr:colOff>
      <xdr:row>43</xdr:row>
      <xdr:rowOff>161925</xdr:rowOff>
    </xdr:to>
    <xdr:sp macro="" textlink="K8">
      <xdr:nvSpPr>
        <xdr:cNvPr id="5" name="Textfeld 4">
          <a:extLst>
            <a:ext uri="{FF2B5EF4-FFF2-40B4-BE49-F238E27FC236}">
              <a16:creationId xmlns:a16="http://schemas.microsoft.com/office/drawing/2014/main" id="{00000000-0008-0000-0100-000005000000}"/>
            </a:ext>
          </a:extLst>
        </xdr:cNvPr>
        <xdr:cNvSpPr txBox="1"/>
      </xdr:nvSpPr>
      <xdr:spPr>
        <a:xfrm>
          <a:off x="9328785" y="8631555"/>
          <a:ext cx="6145530" cy="628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3176C5E-6C00-4B41-BA11-C6E1BFB33220}" type="TxLink">
            <a:rPr lang="en-US" sz="1100" b="0" i="0" u="none" strike="noStrike">
              <a:solidFill>
                <a:srgbClr val="000000"/>
              </a:solidFill>
              <a:latin typeface="Arial"/>
              <a:cs typeface="Arial"/>
            </a:rPr>
            <a:pPr/>
            <a:t>Preisanpassungen auf Grund von Tariflohnerhöhungen erfolgen dem Reinigungsvertrag entsprechend (Abschnitt "Vergütung, Vergütungsanpassung und Zahlungsweise") und wirken durch den Preisgleitfaktor (Zelle H6) auf alle stundenlohnbasierten Positionen.</a:t>
          </a:fld>
          <a:endParaRPr lang="de-DE"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285750</xdr:colOff>
          <xdr:row>0</xdr:row>
          <xdr:rowOff>123825</xdr:rowOff>
        </xdr:from>
        <xdr:to>
          <xdr:col>15</xdr:col>
          <xdr:colOff>819150</xdr:colOff>
          <xdr:row>1</xdr:row>
          <xdr:rowOff>171450</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0400-0000017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Gebäude sortieren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16</xdr:col>
          <xdr:colOff>114300</xdr:colOff>
          <xdr:row>0</xdr:row>
          <xdr:rowOff>123825</xdr:rowOff>
        </xdr:from>
        <xdr:to>
          <xdr:col>16</xdr:col>
          <xdr:colOff>2266950</xdr:colOff>
          <xdr:row>1</xdr:row>
          <xdr:rowOff>171450</xdr:rowOff>
        </xdr:to>
        <xdr:sp macro="" textlink="">
          <xdr:nvSpPr>
            <xdr:cNvPr id="29698" name="Button 2" hidden="1">
              <a:extLst>
                <a:ext uri="{63B3BB69-23CF-44E3-9099-C40C66FF867C}">
                  <a14:compatExt spid="_x0000_s29698"/>
                </a:ext>
                <a:ext uri="{FF2B5EF4-FFF2-40B4-BE49-F238E27FC236}">
                  <a16:creationId xmlns:a16="http://schemas.microsoft.com/office/drawing/2014/main" id="{00000000-0008-0000-0400-0000027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Tabellenblätter umbenennen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95250</xdr:colOff>
          <xdr:row>0</xdr:row>
          <xdr:rowOff>123825</xdr:rowOff>
        </xdr:from>
        <xdr:to>
          <xdr:col>18</xdr:col>
          <xdr:colOff>2428875</xdr:colOff>
          <xdr:row>1</xdr:row>
          <xdr:rowOff>171450</xdr:rowOff>
        </xdr:to>
        <xdr:sp macro="" textlink="">
          <xdr:nvSpPr>
            <xdr:cNvPr id="29699" name="Button 3" hidden="1">
              <a:extLst>
                <a:ext uri="{63B3BB69-23CF-44E3-9099-C40C66FF867C}">
                  <a14:compatExt spid="_x0000_s29699"/>
                </a:ext>
                <a:ext uri="{FF2B5EF4-FFF2-40B4-BE49-F238E27FC236}">
                  <a16:creationId xmlns:a16="http://schemas.microsoft.com/office/drawing/2014/main" id="{00000000-0008-0000-0400-0000037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Gebäudeliste abrufen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2790825</xdr:colOff>
          <xdr:row>0</xdr:row>
          <xdr:rowOff>133350</xdr:rowOff>
        </xdr:from>
        <xdr:to>
          <xdr:col>20</xdr:col>
          <xdr:colOff>542925</xdr:colOff>
          <xdr:row>1</xdr:row>
          <xdr:rowOff>171450</xdr:rowOff>
        </xdr:to>
        <xdr:sp macro="" textlink="">
          <xdr:nvSpPr>
            <xdr:cNvPr id="29700" name="Button 4" hidden="1">
              <a:extLst>
                <a:ext uri="{63B3BB69-23CF-44E3-9099-C40C66FF867C}">
                  <a14:compatExt spid="_x0000_s29700"/>
                </a:ext>
                <a:ext uri="{FF2B5EF4-FFF2-40B4-BE49-F238E27FC236}">
                  <a16:creationId xmlns:a16="http://schemas.microsoft.com/office/drawing/2014/main" id="{00000000-0008-0000-0400-0000047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Tabellenblätter rückbenennen</a:t>
              </a:r>
            </a:p>
          </xdr:txBody>
        </xdr:sp>
        <xdr:clientData fPrintsWithSheet="0"/>
      </xdr:twoCellAnchor>
    </mc:Choice>
    <mc:Fallback/>
  </mc:AlternateContent>
  <xdr:twoCellAnchor>
    <xdr:from>
      <xdr:col>2</xdr:col>
      <xdr:colOff>2338918</xdr:colOff>
      <xdr:row>80</xdr:row>
      <xdr:rowOff>116417</xdr:rowOff>
    </xdr:from>
    <xdr:to>
      <xdr:col>5</xdr:col>
      <xdr:colOff>1301750</xdr:colOff>
      <xdr:row>91</xdr:row>
      <xdr:rowOff>148167</xdr:rowOff>
    </xdr:to>
    <xdr:sp macro="" textlink="">
      <xdr:nvSpPr>
        <xdr:cNvPr id="3" name="Textfeld 2">
          <a:extLst>
            <a:ext uri="{FF2B5EF4-FFF2-40B4-BE49-F238E27FC236}">
              <a16:creationId xmlns:a16="http://schemas.microsoft.com/office/drawing/2014/main" id="{02BC48B6-67DD-8032-BF7C-3F4663C15393}"/>
            </a:ext>
          </a:extLst>
        </xdr:cNvPr>
        <xdr:cNvSpPr txBox="1"/>
      </xdr:nvSpPr>
      <xdr:spPr>
        <a:xfrm>
          <a:off x="3143251" y="2709334"/>
          <a:ext cx="8731249" cy="2010833"/>
        </a:xfrm>
        <a:prstGeom prst="rect">
          <a:avLst/>
        </a:prstGeom>
        <a:solidFill>
          <a:schemeClr val="accent4">
            <a:lumMod val="20000"/>
            <a:lumOff val="80000"/>
          </a:schemeClr>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2000">
              <a:solidFill>
                <a:schemeClr val="dk1"/>
              </a:solidFill>
              <a:effectLst/>
              <a:latin typeface="Arilal"/>
              <a:ea typeface="+mn-ea"/>
              <a:cs typeface="+mn-cs"/>
            </a:rPr>
            <a:t>Die Reinigungsobjekte sind alarmgesichert. </a:t>
          </a:r>
        </a:p>
        <a:p>
          <a:pPr marL="0" marR="0" lvl="0" indent="0" defTabSz="914400" eaLnBrk="1" fontAlgn="auto" latinLnBrk="0" hangingPunct="1">
            <a:lnSpc>
              <a:spcPct val="100000"/>
            </a:lnSpc>
            <a:spcBef>
              <a:spcPts val="0"/>
            </a:spcBef>
            <a:spcAft>
              <a:spcPts val="0"/>
            </a:spcAft>
            <a:buClrTx/>
            <a:buSzTx/>
            <a:buFontTx/>
            <a:buNone/>
            <a:tabLst/>
            <a:defRPr/>
          </a:pPr>
          <a:r>
            <a:rPr lang="de-DE" sz="2000">
              <a:solidFill>
                <a:schemeClr val="dk1"/>
              </a:solidFill>
              <a:effectLst/>
              <a:latin typeface="Arilal"/>
              <a:ea typeface="+mn-ea"/>
              <a:cs typeface="+mn-cs"/>
            </a:rPr>
            <a:t>Montag bis Freitag ab 05:00 Uhr erfolgt eine Entsicherung. </a:t>
          </a:r>
        </a:p>
        <a:p>
          <a:pPr marL="0" marR="0" lvl="0" indent="0" defTabSz="914400" eaLnBrk="1" fontAlgn="auto" latinLnBrk="0" hangingPunct="1">
            <a:lnSpc>
              <a:spcPct val="100000"/>
            </a:lnSpc>
            <a:spcBef>
              <a:spcPts val="0"/>
            </a:spcBef>
            <a:spcAft>
              <a:spcPts val="0"/>
            </a:spcAft>
            <a:buClrTx/>
            <a:buSzTx/>
            <a:buFontTx/>
            <a:buNone/>
            <a:tabLst/>
            <a:defRPr/>
          </a:pPr>
          <a:r>
            <a:rPr lang="de-DE" sz="2000">
              <a:solidFill>
                <a:schemeClr val="dk1"/>
              </a:solidFill>
              <a:effectLst/>
              <a:latin typeface="Arilal"/>
              <a:ea typeface="+mn-ea"/>
              <a:cs typeface="+mn-cs"/>
            </a:rPr>
            <a:t>Die Reinigung des Prüfzentrums und der Seminarräume hat bis 7:30 Uhr / 8:00 Uhr zu erfolgen, je nach Belegung der Räume (siehe Veranstaltungsplan).   </a:t>
          </a:r>
        </a:p>
        <a:p>
          <a:pPr marL="0" marR="0" lvl="0" indent="0" defTabSz="914400" eaLnBrk="1" fontAlgn="auto" latinLnBrk="0" hangingPunct="1">
            <a:lnSpc>
              <a:spcPct val="100000"/>
            </a:lnSpc>
            <a:spcBef>
              <a:spcPts val="0"/>
            </a:spcBef>
            <a:spcAft>
              <a:spcPts val="0"/>
            </a:spcAft>
            <a:buClrTx/>
            <a:buSzTx/>
            <a:buFontTx/>
            <a:buNone/>
            <a:tabLst/>
            <a:defRPr/>
          </a:pPr>
          <a:r>
            <a:rPr lang="de-DE" sz="2000">
              <a:solidFill>
                <a:schemeClr val="dk1"/>
              </a:solidFill>
              <a:effectLst/>
              <a:latin typeface="Arilal"/>
              <a:ea typeface="+mn-ea"/>
              <a:cs typeface="+mn-cs"/>
            </a:rPr>
            <a:t>Die Etage des Hauptgeschäftsführers kann bis 8:00 Uhr gereinigt werden. </a:t>
          </a:r>
        </a:p>
        <a:p>
          <a:pPr marL="0" marR="0" lvl="0" indent="0" defTabSz="914400" eaLnBrk="1" fontAlgn="auto" latinLnBrk="0" hangingPunct="1">
            <a:lnSpc>
              <a:spcPct val="100000"/>
            </a:lnSpc>
            <a:spcBef>
              <a:spcPts val="0"/>
            </a:spcBef>
            <a:spcAft>
              <a:spcPts val="0"/>
            </a:spcAft>
            <a:buClrTx/>
            <a:buSzTx/>
            <a:buFontTx/>
            <a:buNone/>
            <a:tabLst/>
            <a:defRPr/>
          </a:pPr>
          <a:r>
            <a:rPr lang="de-DE" sz="2000">
              <a:solidFill>
                <a:schemeClr val="dk1"/>
              </a:solidFill>
              <a:effectLst/>
              <a:latin typeface="Arilal"/>
              <a:ea typeface="+mn-ea"/>
              <a:cs typeface="+mn-cs"/>
            </a:rPr>
            <a:t>Die Büros bis 8:30 / 9:00 Uhr.</a:t>
          </a:r>
        </a:p>
        <a:p>
          <a:endParaRPr lang="de-DE" sz="2000">
            <a:latin typeface="Aril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7620</xdr:colOff>
      <xdr:row>1</xdr:row>
      <xdr:rowOff>7621</xdr:rowOff>
    </xdr:from>
    <xdr:to>
      <xdr:col>6</xdr:col>
      <xdr:colOff>160020</xdr:colOff>
      <xdr:row>41</xdr:row>
      <xdr:rowOff>142876</xdr:rowOff>
    </xdr:to>
    <xdr:sp macro="" textlink="">
      <xdr:nvSpPr>
        <xdr:cNvPr id="2" name="Textfeld 1">
          <a:extLst>
            <a:ext uri="{FF2B5EF4-FFF2-40B4-BE49-F238E27FC236}">
              <a16:creationId xmlns:a16="http://schemas.microsoft.com/office/drawing/2014/main" id="{00000000-0008-0000-0500-000002000000}"/>
            </a:ext>
          </a:extLst>
        </xdr:cNvPr>
        <xdr:cNvSpPr txBox="1"/>
      </xdr:nvSpPr>
      <xdr:spPr>
        <a:xfrm>
          <a:off x="445770" y="321946"/>
          <a:ext cx="7267575" cy="784098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ct val="115000"/>
            </a:lnSpc>
            <a:spcAft>
              <a:spcPts val="1000"/>
            </a:spcAft>
          </a:pPr>
          <a:endParaRPr lang="de-DE" sz="1100" b="1">
            <a:latin typeface="Arial" pitchFamily="34" charset="0"/>
            <a:ea typeface="Calibri"/>
            <a:cs typeface="Arial" pitchFamily="34" charset="0"/>
          </a:endParaRPr>
        </a:p>
        <a:p>
          <a:pPr>
            <a:lnSpc>
              <a:spcPct val="115000"/>
            </a:lnSpc>
            <a:spcAft>
              <a:spcPts val="1000"/>
            </a:spcAft>
          </a:pPr>
          <a:r>
            <a:rPr lang="de-DE" sz="1100" b="1">
              <a:latin typeface="Arial" pitchFamily="34" charset="0"/>
              <a:ea typeface="Calibri"/>
              <a:cs typeface="Arial" pitchFamily="34" charset="0"/>
            </a:rPr>
            <a:t>Vorbemerkungen</a:t>
          </a:r>
          <a:endParaRPr lang="de-DE" sz="1100">
            <a:latin typeface="Arial" pitchFamily="34" charset="0"/>
            <a:ea typeface="Calibri"/>
            <a:cs typeface="Arial" pitchFamily="34" charset="0"/>
          </a:endParaRPr>
        </a:p>
        <a:p>
          <a:r>
            <a:rPr lang="de-DE" sz="1100">
              <a:latin typeface="Arial" pitchFamily="34" charset="0"/>
              <a:cs typeface="Arial" pitchFamily="34" charset="0"/>
            </a:rPr>
            <a:t>Diese Kalkulationsdatei ist für die Verwendung mit Excel 365 geprüft.</a:t>
          </a:r>
        </a:p>
        <a:p>
          <a:endParaRPr lang="de-DE" sz="1100">
            <a:latin typeface="Arial" pitchFamily="34" charset="0"/>
            <a:cs typeface="Arial" pitchFamily="34" charset="0"/>
          </a:endParaRPr>
        </a:p>
        <a:p>
          <a:r>
            <a:rPr lang="de-DE" sz="1100">
              <a:latin typeface="Arial" pitchFamily="34" charset="0"/>
              <a:cs typeface="Arial" pitchFamily="34" charset="0"/>
            </a:rPr>
            <a:t>Standardmäßig werden mit diesem Kalkulationssystem Leistungen der Unterhaltsreinigung (UHR), der Grund-reinigung und</a:t>
          </a:r>
          <a:r>
            <a:rPr lang="de-DE" sz="1100" baseline="0">
              <a:latin typeface="Arial" pitchFamily="34" charset="0"/>
              <a:cs typeface="Arial" pitchFamily="34" charset="0"/>
            </a:rPr>
            <a:t> der Glas- und Rahmenreinigung ausgeschrieben. Für den Fall, dass bestimmte Leistungen nicht erbracht werden sollen, sind entsprechende Eingabefelder ausgeblendet oder für eine Eingabe gesperrt. In Ergebnisübersichten sind entsprechende Bereiche ausgeblendet oder durch Schraffur als irrelevant gekennzeichnet.</a:t>
          </a:r>
        </a:p>
        <a:p>
          <a:endParaRPr lang="de-DE" sz="1100" baseline="0">
            <a:latin typeface="Arial" pitchFamily="34" charset="0"/>
            <a:cs typeface="Arial" pitchFamily="34" charset="0"/>
          </a:endParaRPr>
        </a:p>
        <a:p>
          <a:r>
            <a:rPr lang="de-DE" sz="1100" baseline="0">
              <a:latin typeface="Arial" pitchFamily="34" charset="0"/>
              <a:cs typeface="Arial" pitchFamily="34" charset="0"/>
            </a:rPr>
            <a:t>Alle ausgewiesenen Preise sind Nettopreise. Für einen Bruttopreis ist die jeweils gültige gesetzliche Mehrwert-steuer hinzuzurechnen.</a:t>
          </a:r>
          <a:endParaRPr lang="de-DE" sz="1100">
            <a:latin typeface="Arial" pitchFamily="34" charset="0"/>
            <a:cs typeface="Arial" pitchFamily="34" charset="0"/>
          </a:endParaRPr>
        </a:p>
        <a:p>
          <a:endParaRPr lang="de-DE" sz="1100">
            <a:latin typeface="Arial" pitchFamily="34" charset="0"/>
            <a:cs typeface="Arial" pitchFamily="34" charset="0"/>
          </a:endParaRPr>
        </a:p>
        <a:p>
          <a:r>
            <a:rPr lang="de-DE" sz="1100">
              <a:latin typeface="Arial" pitchFamily="34" charset="0"/>
              <a:cs typeface="Arial" pitchFamily="34" charset="0"/>
            </a:rPr>
            <a:t>Beachten Sie bitte unbedingt</a:t>
          </a:r>
          <a:r>
            <a:rPr lang="de-DE" sz="1100" baseline="0">
              <a:latin typeface="Arial" pitchFamily="34" charset="0"/>
              <a:cs typeface="Arial" pitchFamily="34" charset="0"/>
            </a:rPr>
            <a:t> das Tabellenblatt 'Verwendung Kalkulationsmappe'.</a:t>
          </a:r>
        </a:p>
        <a:p>
          <a:endParaRPr lang="de-DE" sz="1100">
            <a:latin typeface="Arial" pitchFamily="34" charset="0"/>
            <a:cs typeface="Arial" pitchFamily="34" charset="0"/>
          </a:endParaRPr>
        </a:p>
        <a:p>
          <a:r>
            <a:rPr lang="de-DE" sz="1100">
              <a:latin typeface="Arial" pitchFamily="34" charset="0"/>
              <a:cs typeface="Arial" pitchFamily="34" charset="0"/>
            </a:rPr>
            <a:t>Alle Eingabefelder sind gelb markiert und müssen ausgefüllt werden. Die Eingabefelder</a:t>
          </a:r>
          <a:r>
            <a:rPr lang="de-DE" sz="1100" baseline="0">
              <a:latin typeface="Arial" pitchFamily="34" charset="0"/>
              <a:cs typeface="Arial" pitchFamily="34" charset="0"/>
            </a:rPr>
            <a:t> </a:t>
          </a:r>
          <a:r>
            <a:rPr lang="de-DE" sz="1100">
              <a:latin typeface="Arial" pitchFamily="34" charset="0"/>
              <a:cs typeface="Arial" pitchFamily="34" charset="0"/>
            </a:rPr>
            <a:t>verändern</a:t>
          </a:r>
          <a:r>
            <a:rPr lang="de-DE" sz="1100" baseline="0">
              <a:latin typeface="Arial" pitchFamily="34" charset="0"/>
              <a:cs typeface="Arial" pitchFamily="34" charset="0"/>
            </a:rPr>
            <a:t> mit der Eingabe von Daten ihre Hintergrundfarbe in grün.</a:t>
          </a:r>
          <a:endParaRPr lang="de-DE" sz="1100">
            <a:latin typeface="Arial" pitchFamily="34" charset="0"/>
            <a:cs typeface="Arial" pitchFamily="34" charset="0"/>
          </a:endParaRPr>
        </a:p>
        <a:p>
          <a:endParaRPr lang="de-DE" sz="1100">
            <a:latin typeface="Arial" pitchFamily="34" charset="0"/>
            <a:cs typeface="Arial" pitchFamily="34" charset="0"/>
          </a:endParaRPr>
        </a:p>
        <a:p>
          <a:r>
            <a:rPr lang="de-DE" sz="1100">
              <a:latin typeface="Arial" pitchFamily="34" charset="0"/>
              <a:cs typeface="Arial" pitchFamily="34" charset="0"/>
            </a:rPr>
            <a:t>Bitte machen Sie auch dann realistische LKZ-Angaben, selbst wenn Raumflächen mit 0 m² ausgewiesen sind. Gegebenenfalls ändern sich im Laufe des Vertrages Raumnutzungen. Für diesen Fall liegen dann realistische Leistungskennzahlen vor.</a:t>
          </a:r>
        </a:p>
        <a:p>
          <a:endParaRPr lang="de-DE" sz="1100">
            <a:latin typeface="Arial" pitchFamily="34" charset="0"/>
            <a:cs typeface="Arial" pitchFamily="34" charset="0"/>
          </a:endParaRPr>
        </a:p>
        <a:p>
          <a:r>
            <a:rPr lang="de-DE" sz="1100">
              <a:latin typeface="Arial" pitchFamily="34" charset="0"/>
              <a:cs typeface="Arial" pitchFamily="34" charset="0"/>
            </a:rPr>
            <a:t>Abrufleistungen sind standort- und losunabhängig, ohne Anfahrtskosten inklusive Material zu kalkulieren.</a:t>
          </a:r>
        </a:p>
        <a:p>
          <a:endParaRPr lang="de-DE" sz="1100">
            <a:latin typeface="Arial" pitchFamily="34" charset="0"/>
            <a:cs typeface="Arial" pitchFamily="34" charset="0"/>
          </a:endParaRPr>
        </a:p>
        <a:p>
          <a:r>
            <a:rPr lang="de-DE" sz="1100">
              <a:latin typeface="Arial" pitchFamily="34" charset="0"/>
              <a:cs typeface="Arial" pitchFamily="34" charset="0"/>
            </a:rPr>
            <a:t>Der Zeitpunkt für die Ausführung einer ggf. vereinbarten Grundreinigung wird separat mit dem Auftraggeber bzw. dessen Beauftragten in den Gebäuden vereinbart oder festgelegt.</a:t>
          </a:r>
        </a:p>
        <a:p>
          <a:endParaRPr lang="de-DE" sz="1100">
            <a:latin typeface="Arial" pitchFamily="34" charset="0"/>
            <a:cs typeface="Arial" pitchFamily="34" charset="0"/>
          </a:endParaRPr>
        </a:p>
        <a:p>
          <a:r>
            <a:rPr lang="de-DE" sz="1100">
              <a:latin typeface="Arial" pitchFamily="34" charset="0"/>
              <a:cs typeface="Arial" pitchFamily="34" charset="0"/>
            </a:rPr>
            <a:t>Die Unterhaltsreinigungsfläche entspricht u.</a:t>
          </a:r>
          <a:r>
            <a:rPr lang="de-DE" sz="1100" baseline="0">
              <a:latin typeface="Arial" pitchFamily="34" charset="0"/>
              <a:cs typeface="Arial" pitchFamily="34" charset="0"/>
            </a:rPr>
            <a:t> U. </a:t>
          </a:r>
          <a:r>
            <a:rPr lang="de-DE" sz="1100">
              <a:latin typeface="Arial" pitchFamily="34" charset="0"/>
              <a:cs typeface="Arial" pitchFamily="34" charset="0"/>
            </a:rPr>
            <a:t>nicht der Fläche für die Grundreinigung. </a:t>
          </a:r>
        </a:p>
        <a:p>
          <a:endParaRPr lang="de-DE" sz="1100">
            <a:solidFill>
              <a:schemeClr val="dk1"/>
            </a:solidFill>
            <a:latin typeface="Arial" pitchFamily="34" charset="0"/>
            <a:ea typeface="+mn-ea"/>
            <a:cs typeface="Arial" pitchFamily="34" charset="0"/>
          </a:endParaRPr>
        </a:p>
        <a:p>
          <a:r>
            <a:rPr lang="de-DE" sz="1100">
              <a:solidFill>
                <a:schemeClr val="dk1"/>
              </a:solidFill>
              <a:latin typeface="Arial" pitchFamily="34" charset="0"/>
              <a:ea typeface="+mn-ea"/>
              <a:cs typeface="Arial" pitchFamily="34" charset="0"/>
            </a:rPr>
            <a:t>Aufschlüsselung der Einträge in der Spalte ‚Status‘ der Raumlisten. Es erfolgt bei</a:t>
          </a:r>
        </a:p>
        <a:p>
          <a:endParaRPr lang="de-DE" sz="1100">
            <a:solidFill>
              <a:schemeClr val="dk1"/>
            </a:solidFill>
            <a:latin typeface="Arial" pitchFamily="34" charset="0"/>
            <a:ea typeface="+mn-ea"/>
            <a:cs typeface="Arial" pitchFamily="34" charset="0"/>
          </a:endParaRPr>
        </a:p>
        <a:p>
          <a:r>
            <a:rPr lang="de-DE" sz="1100">
              <a:solidFill>
                <a:schemeClr val="dk1"/>
              </a:solidFill>
              <a:latin typeface="Arial" pitchFamily="34" charset="0"/>
              <a:ea typeface="+mn-ea"/>
              <a:cs typeface="Arial" pitchFamily="34" charset="0"/>
            </a:rPr>
            <a:t>                   Leer:	      Unterhalts- und Grundreinigung.</a:t>
          </a:r>
        </a:p>
        <a:p>
          <a:r>
            <a:rPr lang="de-DE" sz="1100">
              <a:solidFill>
                <a:schemeClr val="dk1"/>
              </a:solidFill>
              <a:latin typeface="Arial" pitchFamily="34" charset="0"/>
              <a:ea typeface="+mn-ea"/>
              <a:cs typeface="Arial" pitchFamily="34" charset="0"/>
            </a:rPr>
            <a:t>                   Grundreinigung:	      Nur Grundreinigung (keine UHR).</a:t>
          </a:r>
        </a:p>
        <a:p>
          <a:r>
            <a:rPr lang="de-DE" sz="1100">
              <a:solidFill>
                <a:schemeClr val="dk1"/>
              </a:solidFill>
              <a:latin typeface="Arial" pitchFamily="34" charset="0"/>
              <a:ea typeface="+mn-ea"/>
              <a:cs typeface="Arial" pitchFamily="34" charset="0"/>
            </a:rPr>
            <a:t>                   ohne Grundreinig:     Nur Unterhaltsreinigung.</a:t>
          </a:r>
        </a:p>
        <a:p>
          <a:r>
            <a:rPr lang="de-DE" sz="1100">
              <a:solidFill>
                <a:schemeClr val="dk1"/>
              </a:solidFill>
              <a:latin typeface="Arial" pitchFamily="34" charset="0"/>
              <a:ea typeface="+mn-ea"/>
              <a:cs typeface="Arial" pitchFamily="34" charset="0"/>
            </a:rPr>
            <a:t>                   keine Reinigung:       Weder Unterhalts- noch Grundreinigung.</a:t>
          </a:r>
        </a:p>
        <a:p>
          <a:endParaRPr lang="de-DE" sz="1100">
            <a:solidFill>
              <a:schemeClr val="dk1"/>
            </a:solidFill>
            <a:latin typeface="Arial" pitchFamily="34" charset="0"/>
            <a:ea typeface="+mn-ea"/>
            <a:cs typeface="Arial" pitchFamily="34" charset="0"/>
          </a:endParaRPr>
        </a:p>
        <a:p>
          <a:r>
            <a:rPr lang="de-DE" sz="1100">
              <a:solidFill>
                <a:schemeClr val="dk1"/>
              </a:solidFill>
              <a:latin typeface="Arial" pitchFamily="34" charset="0"/>
              <a:ea typeface="+mn-ea"/>
              <a:cs typeface="Arial" pitchFamily="34" charset="0"/>
            </a:rPr>
            <a:t>Sofern die Leistung Grundreinigung für Gebäude entfällt, sind die diesbezüglichen</a:t>
          </a:r>
          <a:r>
            <a:rPr lang="de-DE" sz="1100" baseline="0">
              <a:solidFill>
                <a:schemeClr val="dk1"/>
              </a:solidFill>
              <a:latin typeface="Arial" pitchFamily="34" charset="0"/>
              <a:ea typeface="+mn-ea"/>
              <a:cs typeface="Arial" pitchFamily="34" charset="0"/>
            </a:rPr>
            <a:t> Eingabe- und/oder Preisfelder ausgeblendet oder schraffiert.</a:t>
          </a:r>
          <a:endParaRPr lang="de-DE" sz="1100">
            <a:solidFill>
              <a:schemeClr val="dk1"/>
            </a:solidFill>
            <a:latin typeface="Arial" pitchFamily="34" charset="0"/>
            <a:ea typeface="+mn-ea"/>
            <a:cs typeface="Arial" pitchFamily="34" charset="0"/>
          </a:endParaRPr>
        </a:p>
        <a:p>
          <a:endParaRPr lang="de-DE" sz="1100">
            <a:solidFill>
              <a:schemeClr val="dk1"/>
            </a:solidFill>
            <a:latin typeface="Arial" pitchFamily="34" charset="0"/>
            <a:ea typeface="+mn-ea"/>
            <a:cs typeface="Arial" pitchFamily="34" charset="0"/>
          </a:endParaRPr>
        </a:p>
        <a:p>
          <a:r>
            <a:rPr lang="de-DE" sz="1100">
              <a:solidFill>
                <a:schemeClr val="dk1"/>
              </a:solidFill>
              <a:latin typeface="Arial" pitchFamily="34" charset="0"/>
              <a:ea typeface="+mn-ea"/>
              <a:cs typeface="Arial" pitchFamily="34" charset="0"/>
            </a:rPr>
            <a:t>Beachten Sie die Spalte Bemerkungen</a:t>
          </a:r>
          <a:r>
            <a:rPr lang="de-DE" sz="1100" baseline="0">
              <a:solidFill>
                <a:schemeClr val="dk1"/>
              </a:solidFill>
              <a:latin typeface="Arial" pitchFamily="34" charset="0"/>
              <a:ea typeface="+mn-ea"/>
              <a:cs typeface="Arial" pitchFamily="34" charset="0"/>
            </a:rPr>
            <a:t> am rechten Rand der Raumlistentabellen</a:t>
          </a:r>
          <a:r>
            <a:rPr lang="de-DE" sz="1100">
              <a:solidFill>
                <a:schemeClr val="dk1"/>
              </a:solidFill>
              <a:latin typeface="Arial" pitchFamily="34" charset="0"/>
              <a:ea typeface="+mn-ea"/>
              <a:cs typeface="Arial" pitchFamily="34" charset="0"/>
            </a:rPr>
            <a:t>.</a:t>
          </a:r>
        </a:p>
        <a:p>
          <a:endParaRPr lang="de-DE" sz="1100">
            <a:solidFill>
              <a:schemeClr val="dk1"/>
            </a:solidFill>
            <a:latin typeface="Arial" pitchFamily="34" charset="0"/>
            <a:ea typeface="+mn-ea"/>
            <a:cs typeface="Arial" pitchFamily="34" charset="0"/>
          </a:endParaRPr>
        </a:p>
        <a:p>
          <a:r>
            <a:rPr lang="de-DE" sz="1100">
              <a:solidFill>
                <a:schemeClr val="dk1"/>
              </a:solidFill>
              <a:latin typeface="Arial" pitchFamily="34" charset="0"/>
              <a:ea typeface="+mn-ea"/>
              <a:cs typeface="Arial" pitchFamily="34" charset="0"/>
            </a:rPr>
            <a:t>Auftraggeber können das Merkblatt '</a:t>
          </a:r>
          <a:r>
            <a:rPr lang="de-DE" sz="1100" b="1" u="sng">
              <a:solidFill>
                <a:schemeClr val="dk1"/>
              </a:solidFill>
              <a:effectLst/>
              <a:latin typeface="+mn-lt"/>
              <a:ea typeface="+mn-ea"/>
              <a:cs typeface="+mn-cs"/>
            </a:rPr>
            <a:t>Erstellung neuer und Bearbeitung vorhandener Gebäuderaumlisten</a:t>
          </a:r>
          <a:r>
            <a:rPr lang="de-DE" sz="1100">
              <a:solidFill>
                <a:schemeClr val="dk1"/>
              </a:solidFill>
              <a:latin typeface="Arial" pitchFamily="34" charset="0"/>
              <a:ea typeface="+mn-ea"/>
              <a:cs typeface="Arial" pitchFamily="34" charset="0"/>
            </a:rPr>
            <a:t>' anfordern.</a:t>
          </a:r>
          <a:endParaRPr lang="de-DE" sz="1100"/>
        </a:p>
        <a:p>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9526</xdr:colOff>
      <xdr:row>22</xdr:row>
      <xdr:rowOff>85723</xdr:rowOff>
    </xdr:from>
    <xdr:to>
      <xdr:col>2</xdr:col>
      <xdr:colOff>0</xdr:colOff>
      <xdr:row>84</xdr:row>
      <xdr:rowOff>114300</xdr:rowOff>
    </xdr:to>
    <xdr:sp macro="" textlink="">
      <xdr:nvSpPr>
        <xdr:cNvPr id="2" name="Textfeld 1">
          <a:extLst>
            <a:ext uri="{FF2B5EF4-FFF2-40B4-BE49-F238E27FC236}">
              <a16:creationId xmlns:a16="http://schemas.microsoft.com/office/drawing/2014/main" id="{00000000-0008-0000-0600-000002000000}"/>
            </a:ext>
          </a:extLst>
        </xdr:cNvPr>
        <xdr:cNvSpPr txBox="1"/>
      </xdr:nvSpPr>
      <xdr:spPr>
        <a:xfrm>
          <a:off x="447676" y="4200523"/>
          <a:ext cx="7229474" cy="113157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u="dbl" baseline="0">
              <a:solidFill>
                <a:schemeClr val="dk1"/>
              </a:solidFill>
              <a:effectLst/>
              <a:latin typeface="+mn-lt"/>
              <a:ea typeface="+mn-ea"/>
              <a:cs typeface="+mn-cs"/>
            </a:rPr>
            <a:t>Beschreibung der Funktionsweise dieser Excel-Arbeitsmappe</a:t>
          </a:r>
          <a:r>
            <a:rPr lang="de-DE" sz="1100" u="dbl" baseline="0">
              <a:solidFill>
                <a:schemeClr val="dk1"/>
              </a:solidFill>
              <a:effectLst/>
              <a:latin typeface="+mn-lt"/>
              <a:ea typeface="+mn-ea"/>
              <a:cs typeface="+mn-cs"/>
            </a:rPr>
            <a:t> </a:t>
          </a:r>
          <a:endParaRPr lang="de-DE">
            <a:effectLst/>
          </a:endParaRPr>
        </a:p>
        <a:p>
          <a:r>
            <a:rPr lang="de-DE" sz="1100">
              <a:solidFill>
                <a:schemeClr val="dk1"/>
              </a:solidFill>
              <a:effectLst/>
              <a:latin typeface="+mn-lt"/>
              <a:ea typeface="+mn-ea"/>
              <a:cs typeface="+mn-cs"/>
            </a:rPr>
            <a:t> </a:t>
          </a:r>
          <a:endParaRPr lang="de-DE">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Die Arbeitsmappe dient der schnellen Kalkulation und Kalkulationsauswertung von Reinigungsleistungen auf Basis von Raumdaten (Bezeichnung, Größe, Bodenart, Nutzungsart, Glasflächen innen und außen). Die Qualität der verwendeten Raumdaten ist von besonderer Wichtigkeit, da die Verkettung von Kalkulation, Preisgestaltung, Reinigungsleistung, Qualitätskontrolle, Abrechnung etc. auf deren Korrektheit beruhen. Erforderliche Angaben für die Kalkulation sind Stundenverrechnungssätze, Leistungskennzahlen für die Unterhaltsreinigung von Räumen, Grundreinigungspreise, sowie Preise für Abrufleistungen oder auch Preise für Besonderheiten bei Gebäudereinigungen (Sonderleistungen). Auf Basis von Stundenverrechnungssätzen, Reinigungs-intervallen und Jahresreinigungstagen werden die Kalkulationen erstellt. Es entstehen Preise für Einzelräume, Gebäude,  Lose und schließlich für die Gesamtausschreibung.</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Ergebnisse der Preisermittlungen finden sich für</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Einzelräume in den Raumlisten Spalte T (UHR)</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Gebäude in den Kalkulationstabellen Spalte K, Zeilen 309 bis 313 (UHR, GR)</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Sonderleistungen in den Tabellen Sonderleistungen Los 01 bis nn (n. B.)</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die gesamte Ausschreibungsdatei in der ‚Losübersicht_</a:t>
          </a:r>
          <a:r>
            <a:rPr kumimoji="0" lang="de-DE" sz="1100" b="0" i="0" u="none" strike="noStrike" kern="0" cap="all" spc="0" normalizeH="0" baseline="0" noProof="0">
              <a:ln>
                <a:noFill/>
              </a:ln>
              <a:solidFill>
                <a:prstClr val="black"/>
              </a:solidFill>
              <a:effectLst/>
              <a:uLnTx/>
              <a:uFillTx/>
              <a:latin typeface="+mn-lt"/>
              <a:ea typeface="+mn-ea"/>
              <a:cs typeface="+mn-cs"/>
            </a:rPr>
            <a:t>gesamt</a:t>
          </a: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Die Struktur der Arbeitsmappe und ihre Tabellenblätter sind passwortgeschützt. Zugänglich sind allein die Eingabefelder die gelb hervorgehoben sind. </a:t>
          </a:r>
          <a:r>
            <a:rPr kumimoji="0" lang="de-DE" sz="1100" b="1" i="0" u="sng" strike="noStrike" kern="0" cap="none" spc="0" normalizeH="0" baseline="0" noProof="0">
              <a:ln>
                <a:noFill/>
              </a:ln>
              <a:solidFill>
                <a:prstClr val="black"/>
              </a:solidFill>
              <a:effectLst/>
              <a:uLnTx/>
              <a:uFillTx/>
              <a:latin typeface="+mn-lt"/>
              <a:ea typeface="+mn-ea"/>
              <a:cs typeface="+mn-cs"/>
            </a:rPr>
            <a:t>Beachten Sie unbedingt die Hinweise</a:t>
          </a:r>
          <a:r>
            <a:rPr kumimoji="0" lang="de-DE" sz="1100" b="0" i="0" u="none" strike="noStrike" kern="0" cap="none" spc="0" normalizeH="0" baseline="0" noProof="0">
              <a:ln>
                <a:noFill/>
              </a:ln>
              <a:solidFill>
                <a:prstClr val="black"/>
              </a:solidFill>
              <a:effectLst/>
              <a:uLnTx/>
              <a:uFillTx/>
              <a:latin typeface="+mn-lt"/>
              <a:ea typeface="+mn-ea"/>
              <a:cs typeface="+mn-cs"/>
            </a:rPr>
            <a:t> </a:t>
          </a:r>
          <a:r>
            <a:rPr kumimoji="0" lang="de-DE" sz="1100" b="1" i="0" u="sng" strike="noStrike" kern="0" cap="none" spc="0" normalizeH="0" baseline="0" noProof="0">
              <a:ln>
                <a:noFill/>
              </a:ln>
              <a:solidFill>
                <a:prstClr val="black"/>
              </a:solidFill>
              <a:effectLst/>
              <a:uLnTx/>
              <a:uFillTx/>
              <a:latin typeface="+mn-lt"/>
              <a:ea typeface="+mn-ea"/>
              <a:cs typeface="+mn-cs"/>
            </a:rPr>
            <a:t>(speziell die Abschnitte UHR und GR) zu den möglichen Eingaben, bevor Sie Werte in die Arbeitsmappe eintragen!</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Grundsätzlich müssen alle Zellen, die gelb eingefärbt sind, mit Werten versehen sein. Wenn kein (Zahlen)Wert angegeben werden soll, so ist eine Null einzutragen. Bei fehlenden Werten droht i. d. R. ein Ausschluss vom Bieter-verfahren. Für eine optimale Übersicht verändern die Eingabefelder (Zellen) ihre Hintergrundfarbe von gelb auf grün.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Es können i. d. R. nur Zahlen eingegeben werden (Datenüberprüfung).</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sng" strike="noStrike" kern="0" cap="none" spc="0" normalizeH="0" baseline="0" noProof="0">
              <a:ln>
                <a:noFill/>
              </a:ln>
              <a:solidFill>
                <a:prstClr val="black"/>
              </a:solidFill>
              <a:effectLst/>
              <a:uLnTx/>
              <a:uFillTx/>
              <a:latin typeface="+mn-lt"/>
              <a:ea typeface="+mn-ea"/>
              <a:cs typeface="+mn-cs"/>
            </a:rPr>
            <a:t>Beim Füllen der gelben Zellen empfiehlt es sich u. U. die automatische Neuberechnung von Formeln auf manuell zu stellen</a:t>
          </a:r>
          <a:r>
            <a:rPr kumimoji="0" lang="de-DE" sz="1100" b="0" i="0" u="none" strike="noStrike" kern="0" cap="none" spc="0" normalizeH="0" baseline="0" noProof="0">
              <a:ln>
                <a:noFill/>
              </a:ln>
              <a:solidFill>
                <a:prstClr val="black"/>
              </a:solidFill>
              <a:effectLst/>
              <a:uLnTx/>
              <a:uFillTx/>
              <a:latin typeface="+mn-lt"/>
              <a:ea typeface="+mn-ea"/>
              <a:cs typeface="+mn-cs"/>
            </a:rPr>
            <a:t> (Menü Formeln, Berechnung, Berechnungsoptionen). Eine Berechnung der Werte für die gesamte Arbeitsmappe kann dann im Menü Formeln, Berechnung durch klicken des Symbols für ‚Neu berechnen‘ oder F9 angestoßen werden, alternativ durch klicken des Symbols für ‚Blatt berechnen‘ oder Umschalt+F9 nur für das Tabellenblatt.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der Tabelle ‚Gebäudeübersicht‘ sind in der Spalte I Jahresreinigungstage individuell für jedes Objekt vermerkt. Zugehörig sind die 'maximalen Wochenreinigungstage' in der Spalte J. So werden die unterschiedlichen Reinigungsbedarfe für z. B. Schulen, Horte oder Verwaltungsgebäude abgebildet. Zu jedem Gebäude gibt es eine </a:t>
          </a:r>
          <a:r>
            <a:rPr kumimoji="0" lang="de-DE" sz="1100" b="1" i="0" u="none" strike="noStrike" kern="0" cap="none" spc="0" normalizeH="0" baseline="0" noProof="0">
              <a:ln>
                <a:noFill/>
              </a:ln>
              <a:solidFill>
                <a:prstClr val="black"/>
              </a:solidFill>
              <a:effectLst/>
              <a:uLnTx/>
              <a:uFillTx/>
              <a:latin typeface="+mn-lt"/>
              <a:ea typeface="+mn-ea"/>
              <a:cs typeface="+mn-cs"/>
            </a:rPr>
            <a:t>R</a:t>
          </a:r>
          <a:r>
            <a:rPr kumimoji="0" lang="de-DE" sz="1100" b="0" i="0" u="none" strike="noStrike" kern="0" cap="none" spc="0" normalizeH="0" baseline="0" noProof="0">
              <a:ln>
                <a:noFill/>
              </a:ln>
              <a:solidFill>
                <a:prstClr val="black"/>
              </a:solidFill>
              <a:effectLst/>
              <a:uLnTx/>
              <a:uFillTx/>
              <a:latin typeface="+mn-lt"/>
              <a:ea typeface="+mn-ea"/>
              <a:cs typeface="+mn-cs"/>
            </a:rPr>
            <a:t>aumlisten-Tabelle (Raumbuch) und eine </a:t>
          </a:r>
          <a:r>
            <a:rPr kumimoji="0" lang="de-DE" sz="1100" b="1" i="0" u="none" strike="noStrike" kern="0" cap="none" spc="0" normalizeH="0" baseline="0" noProof="0">
              <a:ln>
                <a:noFill/>
              </a:ln>
              <a:solidFill>
                <a:prstClr val="black"/>
              </a:solidFill>
              <a:effectLst/>
              <a:uLnTx/>
              <a:uFillTx/>
              <a:latin typeface="+mn-lt"/>
              <a:ea typeface="+mn-ea"/>
              <a:cs typeface="+mn-cs"/>
            </a:rPr>
            <a:t>K</a:t>
          </a:r>
          <a:r>
            <a:rPr kumimoji="0" lang="de-DE" sz="1100" b="0" i="0" u="none" strike="noStrike" kern="0" cap="none" spc="0" normalizeH="0" baseline="0" noProof="0">
              <a:ln>
                <a:noFill/>
              </a:ln>
              <a:solidFill>
                <a:prstClr val="black"/>
              </a:solidFill>
              <a:effectLst/>
              <a:uLnTx/>
              <a:uFillTx/>
              <a:latin typeface="+mn-lt"/>
              <a:ea typeface="+mn-ea"/>
              <a:cs typeface="+mn-cs"/>
            </a:rPr>
            <a:t>alkulations-Tabelle (Tabellennamen enden auf </a:t>
          </a:r>
          <a:r>
            <a:rPr kumimoji="0" lang="de-DE" sz="1100" b="1" i="0" u="none" strike="noStrike" kern="0" cap="none" spc="0" normalizeH="0" baseline="0" noProof="0">
              <a:ln>
                <a:noFill/>
              </a:ln>
              <a:solidFill>
                <a:prstClr val="black"/>
              </a:solidFill>
              <a:effectLst/>
              <a:uLnTx/>
              <a:uFillTx/>
              <a:latin typeface="+mn-lt"/>
              <a:ea typeface="+mn-ea"/>
              <a:cs typeface="+mn-cs"/>
            </a:rPr>
            <a:t>R</a:t>
          </a:r>
          <a:r>
            <a:rPr kumimoji="0" lang="de-DE" sz="1100" b="0" i="0" u="none" strike="noStrike" kern="0" cap="none" spc="0" normalizeH="0" baseline="0" noProof="0">
              <a:ln>
                <a:noFill/>
              </a:ln>
              <a:solidFill>
                <a:prstClr val="black"/>
              </a:solidFill>
              <a:effectLst/>
              <a:uLnTx/>
              <a:uFillTx/>
              <a:latin typeface="+mn-lt"/>
              <a:ea typeface="+mn-ea"/>
              <a:cs typeface="+mn-cs"/>
            </a:rPr>
            <a:t> für Tabellenblätter der Raumlisten bzw. </a:t>
          </a:r>
          <a:r>
            <a:rPr kumimoji="0" lang="de-DE" sz="1100" b="1" i="0" u="none" strike="noStrike" kern="0" cap="none" spc="0" normalizeH="0" baseline="0" noProof="0">
              <a:ln>
                <a:noFill/>
              </a:ln>
              <a:solidFill>
                <a:prstClr val="black"/>
              </a:solidFill>
              <a:effectLst/>
              <a:uLnTx/>
              <a:uFillTx/>
              <a:latin typeface="+mn-lt"/>
              <a:ea typeface="+mn-ea"/>
              <a:cs typeface="+mn-cs"/>
            </a:rPr>
            <a:t>K</a:t>
          </a:r>
          <a:r>
            <a:rPr kumimoji="0" lang="de-DE" sz="1100" b="0" i="0" u="none" strike="noStrike" kern="0" cap="none" spc="0" normalizeH="0" baseline="0" noProof="0">
              <a:ln>
                <a:noFill/>
              </a:ln>
              <a:solidFill>
                <a:prstClr val="black"/>
              </a:solidFill>
              <a:effectLst/>
              <a:uLnTx/>
              <a:uFillTx/>
              <a:latin typeface="+mn-lt"/>
              <a:ea typeface="+mn-ea"/>
              <a:cs typeface="+mn-cs"/>
            </a:rPr>
            <a:t> für zugehörige Tabellenblätter mit den Kalkulationen)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die Tabelle ‚Preise_Abrufleistungen‘ sind Werte für alle Positionen einzutragen. Der Bereich ab Spalte G hat nur Relevanz für obsiegende Bieter und stellt Preisanpassungen in Folgejahren dar.</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e-DE" sz="1100" b="0" i="0" baseline="0">
              <a:solidFill>
                <a:schemeClr val="dk1"/>
              </a:solidFill>
              <a:effectLst/>
              <a:latin typeface="+mn-lt"/>
              <a:ea typeface="+mn-ea"/>
              <a:cs typeface="+mn-cs"/>
            </a:rPr>
            <a:t>Nach Bedarf (n. B.) </a:t>
          </a:r>
          <a:r>
            <a:rPr kumimoji="0" lang="de-DE" sz="1100" b="0" i="0" u="none" strike="noStrike" kern="0" cap="none" spc="0" normalizeH="0" baseline="0" noProof="0">
              <a:ln>
                <a:noFill/>
              </a:ln>
              <a:solidFill>
                <a:prstClr val="black"/>
              </a:solidFill>
              <a:effectLst/>
              <a:uLnTx/>
              <a:uFillTx/>
              <a:latin typeface="+mn-lt"/>
              <a:ea typeface="+mn-ea"/>
              <a:cs typeface="+mn-cs"/>
            </a:rPr>
            <a:t>gibt es weitere Tabellen mit Preisabfragen (z.B. "Sonderleistungen Los 01" oder </a:t>
          </a:r>
          <a:r>
            <a:rPr lang="de-DE" sz="1100" b="0" i="0" baseline="0">
              <a:solidFill>
                <a:schemeClr val="dk1"/>
              </a:solidFill>
              <a:effectLst/>
              <a:latin typeface="+mn-lt"/>
              <a:ea typeface="+mn-ea"/>
              <a:cs typeface="+mn-cs"/>
            </a:rPr>
            <a:t>"Verbrauchsmaterial Los 01"</a:t>
          </a:r>
          <a:r>
            <a:rPr kumimoji="0" lang="de-DE" sz="1100" b="0" i="0" u="none" strike="noStrike" kern="0" cap="none" spc="0" normalizeH="0" baseline="0" noProof="0">
              <a:ln>
                <a:noFill/>
              </a:ln>
              <a:solidFill>
                <a:prstClr val="black"/>
              </a:solidFill>
              <a:effectLst/>
              <a:uLnTx/>
              <a:uFillTx/>
              <a:latin typeface="+mn-lt"/>
              <a:ea typeface="+mn-ea"/>
              <a:cs typeface="+mn-cs"/>
            </a:rPr>
            <a:t>) – auch dort sind Werte für alle Positionen einzutragen.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Besondere Beachtung ist der Tabelle ‚Vorbemerkungen‘ zu widmen, die Hinweise auf zu berücksichtigende Besonderheiten gibt.</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sng" strike="noStrike" kern="0" cap="none" spc="0" normalizeH="0" baseline="0" noProof="0">
              <a:ln>
                <a:noFill/>
              </a:ln>
              <a:solidFill>
                <a:prstClr val="black"/>
              </a:solidFill>
              <a:effectLst/>
              <a:uLnTx/>
              <a:uFillTx/>
              <a:latin typeface="+mn-lt"/>
              <a:ea typeface="+mn-ea"/>
              <a:cs typeface="+mn-cs"/>
            </a:rPr>
            <a:t>UHR:</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Für jedes Los sind in die Tabellen ,Stundensatz_UHR_Los_nn‘ Werte für die Kalkulation eines Stundenverrechnungssatzes   (SVS UHR) einzugeben. Die SVS UHR übertragen sich (auf das jeweilige Los bezogen) in jedes Kalkulations-Tabellenblatt eines jeden Gebäudes. Der SVS UHR wird dort den einzelnen Raumgruppen zugeordnet. Es besteht jedoch die Möglichkeit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dem Kalkulations-Tabellenblatt den SVS UHR bei den einzelnen Raumgruppen (Spalte J) individuell zu überschreiben. Achtung, damit wird </a:t>
          </a:r>
          <a:r>
            <a:rPr lang="de-DE" sz="1100" b="0" i="0" baseline="0">
              <a:solidFill>
                <a:schemeClr val="dk1"/>
              </a:solidFill>
              <a:effectLst/>
              <a:latin typeface="+mn-lt"/>
              <a:ea typeface="+mn-ea"/>
              <a:cs typeface="+mn-cs"/>
            </a:rPr>
            <a:t>für die überschriebenen Zellen </a:t>
          </a:r>
          <a:r>
            <a:rPr kumimoji="0" lang="de-DE" sz="1100" b="0" i="0" u="none" strike="noStrike" kern="0" cap="none" spc="0" normalizeH="0" baseline="0" noProof="0">
              <a:ln>
                <a:noFill/>
              </a:ln>
              <a:solidFill>
                <a:prstClr val="black"/>
              </a:solidFill>
              <a:effectLst/>
              <a:uLnTx/>
              <a:uFillTx/>
              <a:latin typeface="+mn-lt"/>
              <a:ea typeface="+mn-ea"/>
              <a:cs typeface="+mn-cs"/>
            </a:rPr>
            <a:t>die automatische Füllung aus den Tabellen ,Stundensatz_UHR_Los_nn‘ endgültig ausgeschlossen.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den Tabellen Losübersicht_nn_UHR sind in der Spalte J ab Zeile 108 Leistungskennzahlen (LKZ) für jede Raumgruppe einzutragen und zwar auch dann, wenn keine Reinigungsfläche vorhanden ist. Bei möglichen späteren Umnutzungen von Räumen kann dann direkt auf eine stimmige LKZ zugegriffen werden. Die LKZ wird von dort den einzelnen Raumgruppen zugeordnet. Es besteht jedoch die Möglichkeit in dem Kalkulations-Tabellenblatt die LKZ bei den einzelnen Raumgruppen (Spalte E) individuell zu überschreiben. Achtung, damit wird für die überschriebenen Zellen die automatische Füllung aus den Tabellen ‚Losübersicht_nn_UHR‘ endgültig ausgeschlossen.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sng" strike="noStrike" kern="0" cap="none" spc="0" normalizeH="0" baseline="0" noProof="0">
              <a:ln>
                <a:noFill/>
              </a:ln>
              <a:solidFill>
                <a:prstClr val="black"/>
              </a:solidFill>
              <a:effectLst/>
              <a:uLnTx/>
              <a:uFillTx/>
              <a:latin typeface="+mn-lt"/>
              <a:ea typeface="+mn-ea"/>
              <a:cs typeface="+mn-cs"/>
            </a:rPr>
            <a:t>GR:</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den Tabellen ‚Losübersicht_nn_UHR‘ ist in die Zelle C107 für die Grundreinigung (GR) ein Preis je m² einzutragen. Dieser Wert wird von dort den einzelnen Kalkulations-Tabellenblättern des Loses zugeordnet. Es besteht jedoch die Möglichkeit im jeweiligen Kalkulations-Tabellenblatt  in der Zelle J313 diesen Wert individuell zu überschreiben. Achtung, damit wird die automatische Füllung aus den Tabellen ‚Losübersicht_nn_UHR‘ endgültig ausgeschlossen.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endParaRPr lang="de-DE">
            <a:effectLst/>
          </a:endParaRPr>
        </a:p>
      </xdr:txBody>
    </xdr:sp>
    <xdr:clientData/>
  </xdr:twoCellAnchor>
  <xdr:twoCellAnchor>
    <xdr:from>
      <xdr:col>1</xdr:col>
      <xdr:colOff>7620</xdr:colOff>
      <xdr:row>1</xdr:row>
      <xdr:rowOff>0</xdr:rowOff>
    </xdr:from>
    <xdr:to>
      <xdr:col>2</xdr:col>
      <xdr:colOff>0</xdr:colOff>
      <xdr:row>21</xdr:row>
      <xdr:rowOff>95250</xdr:rowOff>
    </xdr:to>
    <xdr:sp macro="" textlink="">
      <xdr:nvSpPr>
        <xdr:cNvPr id="3" name="Textfeld 2">
          <a:extLst>
            <a:ext uri="{FF2B5EF4-FFF2-40B4-BE49-F238E27FC236}">
              <a16:creationId xmlns:a16="http://schemas.microsoft.com/office/drawing/2014/main" id="{00000000-0008-0000-0600-000003000000}"/>
            </a:ext>
          </a:extLst>
        </xdr:cNvPr>
        <xdr:cNvSpPr txBox="1"/>
      </xdr:nvSpPr>
      <xdr:spPr>
        <a:xfrm>
          <a:off x="445770" y="314325"/>
          <a:ext cx="7231380" cy="3714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1100" b="1" u="sng">
              <a:solidFill>
                <a:schemeClr val="dk1"/>
              </a:solidFill>
              <a:effectLst/>
              <a:latin typeface="+mn-lt"/>
              <a:ea typeface="+mn-ea"/>
              <a:cs typeface="+mn-cs"/>
            </a:rPr>
            <a:t>Kurzanleitung für Bieter</a:t>
          </a:r>
        </a:p>
        <a:p>
          <a:endParaRPr lang="de-DE"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a:t>
          </a:r>
          <a:r>
            <a:rPr kumimoji="0" lang="de-DE" sz="1100" b="0" i="0" u="none" strike="noStrike" kern="0" cap="none" spc="0" normalizeH="0" baseline="0" noProof="0">
              <a:ln>
                <a:noFill/>
              </a:ln>
              <a:solidFill>
                <a:prstClr val="black"/>
              </a:solidFill>
              <a:effectLst/>
              <a:uLnTx/>
              <a:uFillTx/>
              <a:latin typeface="+mn-lt"/>
              <a:ea typeface="+mn-ea"/>
              <a:cs typeface="+mn-cs"/>
            </a:rPr>
            <a:t>Diese Kurzanleitung ersetzt in keinem Fall die Anwendungshinweise in der Tabelle ‚Verwendung Kalkulationsmappe‘, Abschnitt 'Beschreibung der Funktionsweise dieser Excel-Arbeitsmappe', die wir in jedem Fall zu beachten empfehlen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Grundsätzlich sind alle Zellen mit gelber Füllung mit Werten zu versehen.</a:t>
          </a:r>
          <a:endParaRPr kumimoji="0" lang="de-DE"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1. Lesen Sie die Vorbemerkungen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2. Geben Sie Werte in die Tabelle ‚Preise_Abrufleistungen‘ ein (u. U. gibt es weitere Preis-Tabellen Sonderleistungen zu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den jeweiligen Losen)</a:t>
          </a:r>
        </a:p>
        <a:p>
          <a:pPr marL="0" marR="0" lvl="0" indent="0" defTabSz="914400" eaLnBrk="1" fontAlgn="auto" latinLnBrk="0" hangingPunct="1">
            <a:lnSpc>
              <a:spcPct val="100000"/>
            </a:lnSpc>
            <a:spcBef>
              <a:spcPts val="0"/>
            </a:spcBef>
            <a:spcAft>
              <a:spcPts val="0"/>
            </a:spcAft>
            <a:buClrTx/>
            <a:buSzTx/>
            <a:buFontTx/>
            <a:buNone/>
            <a:tabLst/>
            <a:defRPr/>
          </a:pPr>
          <a:r>
            <a:rPr lang="de-DE" sz="1100" b="0" i="0" baseline="0">
              <a:solidFill>
                <a:schemeClr val="dk1"/>
              </a:solidFill>
              <a:effectLst/>
              <a:latin typeface="+mn-lt"/>
              <a:ea typeface="+mn-ea"/>
              <a:cs typeface="+mn-cs"/>
            </a:rPr>
            <a:t>3. Beachten Sie in der Gebäudeübersicht das Reinigungszeitfenster der jeweiligen Gebäude</a:t>
          </a:r>
          <a:endParaRPr lang="de-DE">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4. Geben Sie die Berechnungswerte für die Stundenverrechnungssätze an (Tabellen ‚Stundensatz_UHR_Los_nn)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5. Geben Sie in den Losübersichten LKZ-Werte (für UHR) an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6. Geben Sie in den Losübersichten UHR einen m²-Preis für die Grundreinigung an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7. Nach dem Speichern der Datei sehen Sie Ihr Ergebnis zusammengefasst in der Tabelle ‚Losübersicht_GESAMT‘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In den Kalkulationstabellen der Gebäude sind alle Zellen mit gelber oder grüner Füllung jeweils mit individuellen Werten füllbar. Vorsicht, bei Eingabe individueller Werte ist eine Rückkehr zu den Standardwerten nur noch händisch möglich!</a:t>
          </a:r>
        </a:p>
        <a:p>
          <a:endParaRPr lang="de-DE" sz="1100">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457200</xdr:colOff>
      <xdr:row>284</xdr:row>
      <xdr:rowOff>95250</xdr:rowOff>
    </xdr:from>
    <xdr:to>
      <xdr:col>31</xdr:col>
      <xdr:colOff>266700</xdr:colOff>
      <xdr:row>305</xdr:row>
      <xdr:rowOff>28575</xdr:rowOff>
    </xdr:to>
    <xdr:sp macro="" textlink="">
      <xdr:nvSpPr>
        <xdr:cNvPr id="2" name="Textfeld 1">
          <a:extLst>
            <a:ext uri="{FF2B5EF4-FFF2-40B4-BE49-F238E27FC236}">
              <a16:creationId xmlns:a16="http://schemas.microsoft.com/office/drawing/2014/main" id="{00000000-0008-0000-0700-000002000000}"/>
            </a:ext>
          </a:extLst>
        </xdr:cNvPr>
        <xdr:cNvSpPr txBox="1"/>
      </xdr:nvSpPr>
      <xdr:spPr>
        <a:xfrm>
          <a:off x="21221700" y="37623750"/>
          <a:ext cx="9944100" cy="270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a:latin typeface="Arial" panose="020B0604020202020204" pitchFamily="34" charset="0"/>
              <a:cs typeface="Arial" panose="020B0604020202020204" pitchFamily="34" charset="0"/>
            </a:rPr>
            <a:t>Zu beachten ist, dass in der </a:t>
          </a:r>
          <a:r>
            <a:rPr lang="de-DE" sz="1200" b="1">
              <a:latin typeface="Arial" panose="020B0604020202020204" pitchFamily="34" charset="0"/>
              <a:cs typeface="Arial" panose="020B0604020202020204" pitchFamily="34" charset="0"/>
            </a:rPr>
            <a:t>Objektübersicht</a:t>
          </a:r>
          <a:r>
            <a:rPr lang="de-DE" sz="1200">
              <a:latin typeface="Arial" panose="020B0604020202020204" pitchFamily="34" charset="0"/>
              <a:cs typeface="Arial" panose="020B0604020202020204" pitchFamily="34" charset="0"/>
            </a:rPr>
            <a:t> die korrekten Reinigungstage für 5, 6 oder 7 mögliche Tage Reinigung in der Woche hinterlegt</a:t>
          </a:r>
          <a:r>
            <a:rPr lang="de-DE" sz="1200" baseline="0">
              <a:latin typeface="Arial" panose="020B0604020202020204" pitchFamily="34" charset="0"/>
              <a:cs typeface="Arial" panose="020B0604020202020204" pitchFamily="34" charset="0"/>
            </a:rPr>
            <a:t> werden müssen.</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Soweit für Horte die Raumgruppen mit der Endung Hort ausreichend vorhanden sind, wird unter </a:t>
          </a:r>
          <a:r>
            <a:rPr lang="de-DE" sz="1200" b="1" baseline="0">
              <a:latin typeface="Arial" panose="020B0604020202020204" pitchFamily="34" charset="0"/>
              <a:cs typeface="Arial" panose="020B0604020202020204" pitchFamily="34" charset="0"/>
            </a:rPr>
            <a:t>Mehrtage Hort</a:t>
          </a:r>
          <a:r>
            <a:rPr lang="de-DE" sz="1200" baseline="0">
              <a:latin typeface="Arial" panose="020B0604020202020204" pitchFamily="34" charset="0"/>
              <a:cs typeface="Arial" panose="020B0604020202020204" pitchFamily="34" charset="0"/>
            </a:rPr>
            <a:t> ein Wert eingetragen. Die Spalte AD (Hort) basiert immer </a:t>
          </a:r>
        </a:p>
        <a:p>
          <a:r>
            <a:rPr lang="de-DE" sz="1200" baseline="0">
              <a:latin typeface="Arial" panose="020B0604020202020204" pitchFamily="34" charset="0"/>
              <a:cs typeface="Arial" panose="020B0604020202020204" pitchFamily="34" charset="0"/>
            </a:rPr>
            <a:t>auf 5 Tage/Woche!</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Alternativ können Horte mit allen zugehörigen Räumen als Raumliste separiert werden und sind dann ein eigenständiges Objekt für das die Reinigungstage in der </a:t>
          </a:r>
          <a:r>
            <a:rPr lang="de-DE" sz="1200" b="1" baseline="0">
              <a:latin typeface="Arial" panose="020B0604020202020204" pitchFamily="34" charset="0"/>
              <a:cs typeface="Arial" panose="020B0604020202020204" pitchFamily="34" charset="0"/>
            </a:rPr>
            <a:t>Objektübersicht</a:t>
          </a:r>
          <a:r>
            <a:rPr lang="de-DE" sz="1200" baseline="0">
              <a:latin typeface="Arial" panose="020B0604020202020204" pitchFamily="34" charset="0"/>
              <a:cs typeface="Arial" panose="020B0604020202020204" pitchFamily="34" charset="0"/>
            </a:rPr>
            <a:t> hinterlegt werden. Dann müssen die </a:t>
          </a:r>
          <a:r>
            <a:rPr lang="de-DE" sz="1200" b="1" baseline="0">
              <a:latin typeface="Arial" panose="020B0604020202020204" pitchFamily="34" charset="0"/>
              <a:cs typeface="Arial" panose="020B0604020202020204" pitchFamily="34" charset="0"/>
            </a:rPr>
            <a:t>Mehrtage Hort</a:t>
          </a:r>
          <a:r>
            <a:rPr lang="de-DE" sz="1200" baseline="0">
              <a:latin typeface="Arial" panose="020B0604020202020204" pitchFamily="34" charset="0"/>
              <a:cs typeface="Arial" panose="020B0604020202020204" pitchFamily="34" charset="0"/>
            </a:rPr>
            <a:t> auf Null gesetzt werden!</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Die übrigen Werte der </a:t>
          </a:r>
          <a:r>
            <a:rPr lang="de-DE" sz="1200" b="1" baseline="0">
              <a:latin typeface="Arial" panose="020B0604020202020204" pitchFamily="34" charset="0"/>
              <a:cs typeface="Arial" panose="020B0604020202020204" pitchFamily="34" charset="0"/>
            </a:rPr>
            <a:t>Reinigungstage</a:t>
          </a:r>
          <a:r>
            <a:rPr lang="de-DE" sz="1200" baseline="0">
              <a:latin typeface="Arial" panose="020B0604020202020204" pitchFamily="34" charset="0"/>
              <a:cs typeface="Arial" panose="020B0604020202020204" pitchFamily="34" charset="0"/>
            </a:rPr>
            <a:t> sind nur für die </a:t>
          </a:r>
          <a:r>
            <a:rPr lang="de-DE" sz="1200" b="1" baseline="0">
              <a:latin typeface="Arial" panose="020B0604020202020204" pitchFamily="34" charset="0"/>
              <a:cs typeface="Arial" panose="020B0604020202020204" pitchFamily="34" charset="0"/>
            </a:rPr>
            <a:t>Raumliste Gesamt</a:t>
          </a:r>
          <a:r>
            <a:rPr lang="de-DE" sz="1200" baseline="0">
              <a:latin typeface="Arial" panose="020B0604020202020204" pitchFamily="34" charset="0"/>
              <a:cs typeface="Arial" panose="020B0604020202020204" pitchFamily="34" charset="0"/>
            </a:rPr>
            <a:t> fest vorgegeben. Eine Anpassung ist über den </a:t>
          </a:r>
          <a:r>
            <a:rPr lang="de-DE" sz="1200" b="1" baseline="0">
              <a:latin typeface="Arial" panose="020B0604020202020204" pitchFamily="34" charset="0"/>
              <a:cs typeface="Arial" panose="020B0604020202020204" pitchFamily="34" charset="0"/>
            </a:rPr>
            <a:t>Zellbereich B308 bis B312</a:t>
          </a:r>
          <a:r>
            <a:rPr lang="de-DE" sz="1200" baseline="0">
              <a:latin typeface="Arial" panose="020B0604020202020204" pitchFamily="34" charset="0"/>
              <a:cs typeface="Arial" panose="020B0604020202020204" pitchFamily="34" charset="0"/>
            </a:rPr>
            <a:t> begrenzt möglich.</a:t>
          </a:r>
          <a:endParaRPr lang="de-DE" sz="1200">
            <a:latin typeface="Arial" panose="020B0604020202020204" pitchFamily="34" charset="0"/>
            <a:cs typeface="Arial" panose="020B0604020202020204" pitchFamily="34" charset="0"/>
          </a:endParaRPr>
        </a:p>
      </xdr:txBody>
    </xdr:sp>
    <xdr:clientData/>
  </xdr:twoCellAnchor>
  <xdr:twoCellAnchor>
    <xdr:from>
      <xdr:col>16</xdr:col>
      <xdr:colOff>457200</xdr:colOff>
      <xdr:row>284</xdr:row>
      <xdr:rowOff>95250</xdr:rowOff>
    </xdr:from>
    <xdr:to>
      <xdr:col>31</xdr:col>
      <xdr:colOff>266700</xdr:colOff>
      <xdr:row>305</xdr:row>
      <xdr:rowOff>28575</xdr:rowOff>
    </xdr:to>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22890480" y="50676810"/>
          <a:ext cx="12458700" cy="36366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a:latin typeface="Arial" panose="020B0604020202020204" pitchFamily="34" charset="0"/>
              <a:cs typeface="Arial" panose="020B0604020202020204" pitchFamily="34" charset="0"/>
            </a:rPr>
            <a:t>Zu beachten ist, dass in der </a:t>
          </a:r>
          <a:r>
            <a:rPr lang="de-DE" sz="1200" b="1">
              <a:latin typeface="Arial" panose="020B0604020202020204" pitchFamily="34" charset="0"/>
              <a:cs typeface="Arial" panose="020B0604020202020204" pitchFamily="34" charset="0"/>
            </a:rPr>
            <a:t>Objektübersicht</a:t>
          </a:r>
          <a:r>
            <a:rPr lang="de-DE" sz="1200">
              <a:latin typeface="Arial" panose="020B0604020202020204" pitchFamily="34" charset="0"/>
              <a:cs typeface="Arial" panose="020B0604020202020204" pitchFamily="34" charset="0"/>
            </a:rPr>
            <a:t> die korrekten Reinigungstage für 5, 6 oder 7 mögliche Tage Reinigung in der Woche hinterlegt</a:t>
          </a:r>
          <a:r>
            <a:rPr lang="de-DE" sz="1200" baseline="0">
              <a:latin typeface="Arial" panose="020B0604020202020204" pitchFamily="34" charset="0"/>
              <a:cs typeface="Arial" panose="020B0604020202020204" pitchFamily="34" charset="0"/>
            </a:rPr>
            <a:t> werden müssen.</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Soweit für Horte die Raumgruppen mit der Endung Hort ausreichend vorhanden sind, wird unter </a:t>
          </a:r>
          <a:r>
            <a:rPr lang="de-DE" sz="1200" b="1" baseline="0">
              <a:latin typeface="Arial" panose="020B0604020202020204" pitchFamily="34" charset="0"/>
              <a:cs typeface="Arial" panose="020B0604020202020204" pitchFamily="34" charset="0"/>
            </a:rPr>
            <a:t>Mehrtage Hort</a:t>
          </a:r>
          <a:r>
            <a:rPr lang="de-DE" sz="1200" baseline="0">
              <a:latin typeface="Arial" panose="020B0604020202020204" pitchFamily="34" charset="0"/>
              <a:cs typeface="Arial" panose="020B0604020202020204" pitchFamily="34" charset="0"/>
            </a:rPr>
            <a:t> ein Wert eingetragen. Die Spalte AD (Hort) basiert immer </a:t>
          </a:r>
        </a:p>
        <a:p>
          <a:r>
            <a:rPr lang="de-DE" sz="1200" baseline="0">
              <a:latin typeface="Arial" panose="020B0604020202020204" pitchFamily="34" charset="0"/>
              <a:cs typeface="Arial" panose="020B0604020202020204" pitchFamily="34" charset="0"/>
            </a:rPr>
            <a:t>auf 5 Tage/Woche!</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Alternativ können Horte mit allen zugehörigen Räumen als Raumliste separiert werden und sind dann ein eigenständiges Objekt für das die Reinigungstage in der </a:t>
          </a:r>
          <a:r>
            <a:rPr lang="de-DE" sz="1200" b="1" baseline="0">
              <a:latin typeface="Arial" panose="020B0604020202020204" pitchFamily="34" charset="0"/>
              <a:cs typeface="Arial" panose="020B0604020202020204" pitchFamily="34" charset="0"/>
            </a:rPr>
            <a:t>Objektübersicht</a:t>
          </a:r>
          <a:r>
            <a:rPr lang="de-DE" sz="1200" baseline="0">
              <a:latin typeface="Arial" panose="020B0604020202020204" pitchFamily="34" charset="0"/>
              <a:cs typeface="Arial" panose="020B0604020202020204" pitchFamily="34" charset="0"/>
            </a:rPr>
            <a:t> hinterlegt werden. Dann müssen die </a:t>
          </a:r>
          <a:r>
            <a:rPr lang="de-DE" sz="1200" b="1" baseline="0">
              <a:latin typeface="Arial" panose="020B0604020202020204" pitchFamily="34" charset="0"/>
              <a:cs typeface="Arial" panose="020B0604020202020204" pitchFamily="34" charset="0"/>
            </a:rPr>
            <a:t>Mehrtage Hort</a:t>
          </a:r>
          <a:r>
            <a:rPr lang="de-DE" sz="1200" baseline="0">
              <a:latin typeface="Arial" panose="020B0604020202020204" pitchFamily="34" charset="0"/>
              <a:cs typeface="Arial" panose="020B0604020202020204" pitchFamily="34" charset="0"/>
            </a:rPr>
            <a:t> auf Null gesetzt werden!</a:t>
          </a:r>
        </a:p>
        <a:p>
          <a:endParaRPr lang="de-DE" sz="1200" baseline="0">
            <a:latin typeface="Arial" panose="020B0604020202020204" pitchFamily="34" charset="0"/>
            <a:cs typeface="Arial" panose="020B0604020202020204" pitchFamily="34" charset="0"/>
          </a:endParaRPr>
        </a:p>
        <a:p>
          <a:r>
            <a:rPr lang="de-DE" sz="1200" baseline="0">
              <a:latin typeface="Arial" panose="020B0604020202020204" pitchFamily="34" charset="0"/>
              <a:cs typeface="Arial" panose="020B0604020202020204" pitchFamily="34" charset="0"/>
            </a:rPr>
            <a:t>Die übrigen Werte der </a:t>
          </a:r>
          <a:r>
            <a:rPr lang="de-DE" sz="1200" b="1" baseline="0">
              <a:latin typeface="Arial" panose="020B0604020202020204" pitchFamily="34" charset="0"/>
              <a:cs typeface="Arial" panose="020B0604020202020204" pitchFamily="34" charset="0"/>
            </a:rPr>
            <a:t>Reinigungstage</a:t>
          </a:r>
          <a:r>
            <a:rPr lang="de-DE" sz="1200" baseline="0">
              <a:latin typeface="Arial" panose="020B0604020202020204" pitchFamily="34" charset="0"/>
              <a:cs typeface="Arial" panose="020B0604020202020204" pitchFamily="34" charset="0"/>
            </a:rPr>
            <a:t> sind nur für die </a:t>
          </a:r>
          <a:r>
            <a:rPr lang="de-DE" sz="1200" b="1" baseline="0">
              <a:latin typeface="Arial" panose="020B0604020202020204" pitchFamily="34" charset="0"/>
              <a:cs typeface="Arial" panose="020B0604020202020204" pitchFamily="34" charset="0"/>
            </a:rPr>
            <a:t>Raumliste Gesamt</a:t>
          </a:r>
          <a:r>
            <a:rPr lang="de-DE" sz="1200" baseline="0">
              <a:latin typeface="Arial" panose="020B0604020202020204" pitchFamily="34" charset="0"/>
              <a:cs typeface="Arial" panose="020B0604020202020204" pitchFamily="34" charset="0"/>
            </a:rPr>
            <a:t> fest vorgegeben. Eine Anpassung ist über den </a:t>
          </a:r>
          <a:r>
            <a:rPr lang="de-DE" sz="1200" b="1" baseline="0">
              <a:latin typeface="Arial" panose="020B0604020202020204" pitchFamily="34" charset="0"/>
              <a:cs typeface="Arial" panose="020B0604020202020204" pitchFamily="34" charset="0"/>
            </a:rPr>
            <a:t>Zellbereich B308 bis B312</a:t>
          </a:r>
          <a:r>
            <a:rPr lang="de-DE" sz="1200" baseline="0">
              <a:latin typeface="Arial" panose="020B0604020202020204" pitchFamily="34" charset="0"/>
              <a:cs typeface="Arial" panose="020B0604020202020204" pitchFamily="34" charset="0"/>
            </a:rPr>
            <a:t> begrenzt möglich.</a:t>
          </a:r>
          <a:endParaRPr lang="de-DE" sz="1200">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xdr:from>
          <xdr:col>17</xdr:col>
          <xdr:colOff>38100</xdr:colOff>
          <xdr:row>1</xdr:row>
          <xdr:rowOff>19050</xdr:rowOff>
        </xdr:from>
        <xdr:to>
          <xdr:col>18</xdr:col>
          <xdr:colOff>600075</xdr:colOff>
          <xdr:row>1</xdr:row>
          <xdr:rowOff>390525</xdr:rowOff>
        </xdr:to>
        <xdr:sp macro="" textlink="">
          <xdr:nvSpPr>
            <xdr:cNvPr id="18433" name="Button 1" hidden="1">
              <a:extLst>
                <a:ext uri="{63B3BB69-23CF-44E3-9099-C40C66FF867C}">
                  <a14:compatExt spid="_x0000_s18433"/>
                </a:ext>
                <a:ext uri="{FF2B5EF4-FFF2-40B4-BE49-F238E27FC236}">
                  <a16:creationId xmlns:a16="http://schemas.microsoft.com/office/drawing/2014/main" id="{00000000-0008-0000-0700-0000014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rLosJRF_ergänzen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95250</xdr:colOff>
          <xdr:row>1</xdr:row>
          <xdr:rowOff>19050</xdr:rowOff>
        </xdr:from>
        <xdr:to>
          <xdr:col>20</xdr:col>
          <xdr:colOff>485775</xdr:colOff>
          <xdr:row>1</xdr:row>
          <xdr:rowOff>400050</xdr:rowOff>
        </xdr:to>
        <xdr:sp macro="" textlink="">
          <xdr:nvSpPr>
            <xdr:cNvPr id="18434" name="Button 2" hidden="1">
              <a:extLst>
                <a:ext uri="{63B3BB69-23CF-44E3-9099-C40C66FF867C}">
                  <a14:compatExt spid="_x0000_s18434"/>
                </a:ext>
                <a:ext uri="{FF2B5EF4-FFF2-40B4-BE49-F238E27FC236}">
                  <a16:creationId xmlns:a16="http://schemas.microsoft.com/office/drawing/2014/main" id="{00000000-0008-0000-0700-0000024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DE" sz="1100" b="0" i="0" u="none" strike="noStrike" baseline="0">
                  <a:solidFill>
                    <a:srgbClr val="000000"/>
                  </a:solidFill>
                  <a:latin typeface="Arial"/>
                  <a:cs typeface="Arial"/>
                </a:rPr>
                <a:t>pAus_Spalte O</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15</xdr:col>
      <xdr:colOff>47624</xdr:colOff>
      <xdr:row>9</xdr:row>
      <xdr:rowOff>133350</xdr:rowOff>
    </xdr:from>
    <xdr:to>
      <xdr:col>18</xdr:col>
      <xdr:colOff>476250</xdr:colOff>
      <xdr:row>14</xdr:row>
      <xdr:rowOff>171450</xdr:rowOff>
    </xdr:to>
    <xdr:sp macro="" textlink="">
      <xdr:nvSpPr>
        <xdr:cNvPr id="2" name="Textfeld 1">
          <a:extLst>
            <a:ext uri="{FF2B5EF4-FFF2-40B4-BE49-F238E27FC236}">
              <a16:creationId xmlns:a16="http://schemas.microsoft.com/office/drawing/2014/main" id="{00000000-0008-0000-0C00-000002000000}"/>
            </a:ext>
          </a:extLst>
        </xdr:cNvPr>
        <xdr:cNvSpPr txBox="1"/>
      </xdr:nvSpPr>
      <xdr:spPr>
        <a:xfrm>
          <a:off x="19078574" y="2314575"/>
          <a:ext cx="3752851" cy="1000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ysClr val="windowText" lastClr="000000"/>
              </a:solidFill>
            </a:rPr>
            <a:t>&lt;----</a:t>
          </a:r>
          <a:r>
            <a:rPr lang="de-DE" sz="1100" b="1" u="sng">
              <a:solidFill>
                <a:sysClr val="windowText" lastClr="000000"/>
              </a:solidFill>
            </a:rPr>
            <a:t>Dieser Wert</a:t>
          </a:r>
          <a:r>
            <a:rPr lang="de-DE" sz="1100" b="0" u="none">
              <a:solidFill>
                <a:sysClr val="windowText" lastClr="000000"/>
              </a:solidFill>
            </a:rPr>
            <a:t> (Zelle O11) </a:t>
          </a:r>
          <a:r>
            <a:rPr lang="de-DE" sz="1100">
              <a:solidFill>
                <a:sysClr val="windowText" lastClr="000000"/>
              </a:solidFill>
            </a:rPr>
            <a:t>muss dem Wert des SVS bei Auftragsvergabe entsprechen und vor der Eingabe eines</a:t>
          </a:r>
          <a:r>
            <a:rPr lang="de-DE" sz="1100" baseline="0">
              <a:solidFill>
                <a:sysClr val="windowText" lastClr="000000"/>
              </a:solidFill>
            </a:rPr>
            <a:t> neuen</a:t>
          </a:r>
          <a:r>
            <a:rPr lang="de-DE" sz="1100">
              <a:solidFill>
                <a:sysClr val="windowText" lastClr="000000"/>
              </a:solidFill>
            </a:rPr>
            <a:t> Tariflohns (Zellen I11:M11, Tariflöhne in Folgejahren) eingetragen werden.</a:t>
          </a:r>
        </a:p>
      </xdr:txBody>
    </xdr:sp>
    <xdr:clientData/>
  </xdr:twoCellAnchor>
  <xdr:twoCellAnchor>
    <xdr:from>
      <xdr:col>6</xdr:col>
      <xdr:colOff>323849</xdr:colOff>
      <xdr:row>7</xdr:row>
      <xdr:rowOff>9527</xdr:rowOff>
    </xdr:from>
    <xdr:to>
      <xdr:col>7</xdr:col>
      <xdr:colOff>596900</xdr:colOff>
      <xdr:row>11</xdr:row>
      <xdr:rowOff>28575</xdr:rowOff>
    </xdr:to>
    <xdr:sp macro="" textlink="">
      <xdr:nvSpPr>
        <xdr:cNvPr id="4" name="Textfeld 3">
          <a:extLst>
            <a:ext uri="{FF2B5EF4-FFF2-40B4-BE49-F238E27FC236}">
              <a16:creationId xmlns:a16="http://schemas.microsoft.com/office/drawing/2014/main" id="{00000000-0008-0000-0C00-000004000000}"/>
            </a:ext>
          </a:extLst>
        </xdr:cNvPr>
        <xdr:cNvSpPr txBox="1"/>
      </xdr:nvSpPr>
      <xdr:spPr>
        <a:xfrm>
          <a:off x="8039099" y="1806577"/>
          <a:ext cx="3981451" cy="781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tlCol="0" anchor="t"/>
        <a:lstStyle/>
        <a:p>
          <a:r>
            <a:rPr lang="de-DE" sz="1100"/>
            <a:t>Für den Fall, dass sich während des Ausschreibungsverfahrens</a:t>
          </a:r>
          <a:r>
            <a:rPr lang="de-DE" sz="1100" baseline="0"/>
            <a:t>  Mindest- oder Tariflöhne ändern, wird der Wert, soweit gesetzlich oder allgemeinverbindlich, beim obsiegenden Bieter übernommen.</a:t>
          </a:r>
          <a:endParaRPr lang="de-DE" sz="1100">
            <a:solidFill>
              <a:schemeClr val="dk1"/>
            </a:solidFill>
            <a:effectLst/>
            <a:latin typeface="+mn-lt"/>
            <a:ea typeface="+mn-ea"/>
            <a:cs typeface="+mn-cs"/>
          </a:endParaRPr>
        </a:p>
      </xdr:txBody>
    </xdr:sp>
    <xdr:clientData/>
  </xdr:twoCellAnchor>
  <xdr:twoCellAnchor>
    <xdr:from>
      <xdr:col>9</xdr:col>
      <xdr:colOff>10886</xdr:colOff>
      <xdr:row>16</xdr:row>
      <xdr:rowOff>130630</xdr:rowOff>
    </xdr:from>
    <xdr:to>
      <xdr:col>14</xdr:col>
      <xdr:colOff>76200</xdr:colOff>
      <xdr:row>19</xdr:row>
      <xdr:rowOff>163287</xdr:rowOff>
    </xdr:to>
    <xdr:sp macro="" textlink="Preise_Abrufleistungen!K8">
      <xdr:nvSpPr>
        <xdr:cNvPr id="3" name="Textfeld 2">
          <a:extLst>
            <a:ext uri="{FF2B5EF4-FFF2-40B4-BE49-F238E27FC236}">
              <a16:creationId xmlns:a16="http://schemas.microsoft.com/office/drawing/2014/main" id="{00000000-0008-0000-0C00-000003000000}"/>
            </a:ext>
          </a:extLst>
        </xdr:cNvPr>
        <xdr:cNvSpPr txBox="1"/>
      </xdr:nvSpPr>
      <xdr:spPr>
        <a:xfrm>
          <a:off x="13639800" y="3701144"/>
          <a:ext cx="5693229" cy="6749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6AC9B5B-F88B-48E1-BE27-24B9C50A9B8D}" type="TxLink">
            <a:rPr lang="en-US" sz="1100" b="0" i="0" u="none" strike="noStrike">
              <a:solidFill>
                <a:srgbClr val="000000"/>
              </a:solidFill>
              <a:latin typeface="Arial"/>
              <a:cs typeface="Arial"/>
            </a:rPr>
            <a:pPr/>
            <a:t>Preisanpassungen auf Grund von Tariflohnerhöhungen erfolgen dem Reinigungsvertrag entsprechend (Abschnitt "Vergütung, Vergütungsanpassung und Zahlungsweise") und wirken durch den Preisgleitfaktor (Zelle H6) auf alle stundenlohnbasierten Positionen.</a:t>
          </a:fld>
          <a:endParaRPr lang="de-DE"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409575</xdr:colOff>
      <xdr:row>42</xdr:row>
      <xdr:rowOff>178592</xdr:rowOff>
    </xdr:from>
    <xdr:to>
      <xdr:col>9</xdr:col>
      <xdr:colOff>1076325</xdr:colOff>
      <xdr:row>45</xdr:row>
      <xdr:rowOff>23812</xdr:rowOff>
    </xdr:to>
    <xdr:sp macro="" textlink="">
      <xdr:nvSpPr>
        <xdr:cNvPr id="3" name="Textfeld 2">
          <a:extLst>
            <a:ext uri="{FF2B5EF4-FFF2-40B4-BE49-F238E27FC236}">
              <a16:creationId xmlns:a16="http://schemas.microsoft.com/office/drawing/2014/main" id="{A486802E-BFB0-45F9-A3BB-4E91F83680A9}"/>
            </a:ext>
          </a:extLst>
        </xdr:cNvPr>
        <xdr:cNvSpPr txBox="1"/>
      </xdr:nvSpPr>
      <xdr:spPr>
        <a:xfrm>
          <a:off x="409575" y="12580142"/>
          <a:ext cx="9763125" cy="397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600" b="1">
              <a:solidFill>
                <a:srgbClr val="FF0000"/>
              </a:solidFill>
              <a:latin typeface="Arial" panose="020B0604020202020204" pitchFamily="34" charset="0"/>
              <a:cs typeface="Arial" panose="020B0604020202020204" pitchFamily="34" charset="0"/>
            </a:rPr>
            <a:t>Die Abrechnung aller Positionen erfolgt entsprechend tatsächlich geleistetem Stundenaufwand</a:t>
          </a:r>
        </a:p>
      </xdr:txBody>
    </xdr:sp>
    <xdr:clientData/>
  </xdr:twoCellAnchor>
  <xdr:twoCellAnchor>
    <xdr:from>
      <xdr:col>11</xdr:col>
      <xdr:colOff>76199</xdr:colOff>
      <xdr:row>44</xdr:row>
      <xdr:rowOff>104775</xdr:rowOff>
    </xdr:from>
    <xdr:to>
      <xdr:col>18</xdr:col>
      <xdr:colOff>228600</xdr:colOff>
      <xdr:row>46</xdr:row>
      <xdr:rowOff>171450</xdr:rowOff>
    </xdr:to>
    <xdr:sp macro="" textlink="$N$2">
      <xdr:nvSpPr>
        <xdr:cNvPr id="4" name="Textfeld 3">
          <a:extLst>
            <a:ext uri="{FF2B5EF4-FFF2-40B4-BE49-F238E27FC236}">
              <a16:creationId xmlns:a16="http://schemas.microsoft.com/office/drawing/2014/main" id="{E3035B7A-BB52-38CB-FD5C-65CA38E016D0}"/>
            </a:ext>
          </a:extLst>
        </xdr:cNvPr>
        <xdr:cNvSpPr txBox="1"/>
      </xdr:nvSpPr>
      <xdr:spPr>
        <a:xfrm>
          <a:off x="11791949" y="12887325"/>
          <a:ext cx="5181601" cy="466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D501407-5A15-4D07-9227-1C7F2DEBE192}" type="TxLink">
            <a:rPr lang="en-US" sz="1100" b="0" i="0" u="none" strike="noStrike">
              <a:solidFill>
                <a:srgbClr val="FF0000"/>
              </a:solidFill>
              <a:latin typeface="Arial"/>
              <a:cs typeface="Arial"/>
            </a:rPr>
            <a:pPr/>
            <a:t>Der Gesamtpreis Tabellenblatt 'Sonderleistungen Los 01' (netto € 0,00) ist im 'Preis p.a. Gesamt' der Tabelle 'Losübersicht_01_UHR' enthalten.</a:t>
          </a:fld>
          <a:endParaRPr lang="de-DE" sz="1100">
            <a:solidFill>
              <a:srgbClr val="FF0000"/>
            </a:solidFill>
          </a:endParaRPr>
        </a:p>
      </xdr:txBody>
    </xdr:sp>
    <xdr:clientData/>
  </xdr:twoCellAnchor>
  <xdr:twoCellAnchor>
    <xdr:from>
      <xdr:col>11</xdr:col>
      <xdr:colOff>595313</xdr:colOff>
      <xdr:row>5</xdr:row>
      <xdr:rowOff>130970</xdr:rowOff>
    </xdr:from>
    <xdr:to>
      <xdr:col>26</xdr:col>
      <xdr:colOff>619124</xdr:colOff>
      <xdr:row>12</xdr:row>
      <xdr:rowOff>154782</xdr:rowOff>
    </xdr:to>
    <xdr:sp macro="" textlink="">
      <xdr:nvSpPr>
        <xdr:cNvPr id="2" name="Textfeld 1">
          <a:extLst>
            <a:ext uri="{FF2B5EF4-FFF2-40B4-BE49-F238E27FC236}">
              <a16:creationId xmlns:a16="http://schemas.microsoft.com/office/drawing/2014/main" id="{944C8008-8C97-BC24-9E47-607D077A1711}"/>
            </a:ext>
          </a:extLst>
        </xdr:cNvPr>
        <xdr:cNvSpPr txBox="1"/>
      </xdr:nvSpPr>
      <xdr:spPr>
        <a:xfrm>
          <a:off x="12299157" y="2797970"/>
          <a:ext cx="8358186" cy="135731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1400">
              <a:solidFill>
                <a:schemeClr val="dk1"/>
              </a:solidFill>
              <a:effectLst/>
              <a:latin typeface="Arial" panose="020B0604020202020204" pitchFamily="34" charset="0"/>
              <a:ea typeface="+mn-ea"/>
              <a:cs typeface="Arial" panose="020B0604020202020204" pitchFamily="34" charset="0"/>
            </a:rPr>
            <a:t>** Im Rahmen der Unterhaltsreinigung im Haus 2, Saalreinigung (Raum-Nr. 150) ist der </a:t>
          </a:r>
          <a:r>
            <a:rPr lang="de-DE" sz="1400" b="1">
              <a:solidFill>
                <a:schemeClr val="dk1"/>
              </a:solidFill>
              <a:effectLst/>
              <a:latin typeface="Arial" panose="020B0604020202020204" pitchFamily="34" charset="0"/>
              <a:ea typeface="+mn-ea"/>
              <a:cs typeface="Arial" panose="020B0604020202020204" pitchFamily="34" charset="0"/>
            </a:rPr>
            <a:t>Parkettboden</a:t>
          </a:r>
          <a:r>
            <a:rPr lang="de-DE" sz="1400">
              <a:solidFill>
                <a:schemeClr val="dk1"/>
              </a:solidFill>
              <a:effectLst/>
              <a:latin typeface="Arial" panose="020B0604020202020204" pitchFamily="34" charset="0"/>
              <a:ea typeface="+mn-ea"/>
              <a:cs typeface="Arial" panose="020B0604020202020204" pitchFamily="34" charset="0"/>
            </a:rPr>
            <a:t> fachgerecht mit einer geeigneten Wischpflege zu reinigen. Der vorhandene Holzboden ist unter Ver-wendung geeigneter Holzpflegeprodukte auf Öl- oder Wachsbasis schonend zu reinigen und pflegend zu behandeln. Dabei sind die Pflegehinweise und Vorgaben des Auftraggebers zwingend einzuhalten. Zusätzlich sind lokale Verschmutzungen wie Papierschnipsel, Blumenblätter, Absatzstriche, Kaugummi-reste oder ähnliche Verunreinigungen vollständig zu entfernen.</a:t>
          </a:r>
        </a:p>
        <a:p>
          <a:endParaRPr lang="de-DE" sz="1100"/>
        </a:p>
      </xdr:txBody>
    </xdr:sp>
    <xdr:clientData/>
  </xdr:twoCellAnchor>
  <xdr:twoCellAnchor>
    <xdr:from>
      <xdr:col>11</xdr:col>
      <xdr:colOff>583406</xdr:colOff>
      <xdr:row>2</xdr:row>
      <xdr:rowOff>36907</xdr:rowOff>
    </xdr:from>
    <xdr:to>
      <xdr:col>26</xdr:col>
      <xdr:colOff>142875</xdr:colOff>
      <xdr:row>5</xdr:row>
      <xdr:rowOff>47625</xdr:rowOff>
    </xdr:to>
    <xdr:sp macro="" textlink="">
      <xdr:nvSpPr>
        <xdr:cNvPr id="5" name="Textfeld 4">
          <a:extLst>
            <a:ext uri="{FF2B5EF4-FFF2-40B4-BE49-F238E27FC236}">
              <a16:creationId xmlns:a16="http://schemas.microsoft.com/office/drawing/2014/main" id="{109B2409-7E13-C3BF-128F-FEF75204342F}"/>
            </a:ext>
          </a:extLst>
        </xdr:cNvPr>
        <xdr:cNvSpPr txBox="1"/>
      </xdr:nvSpPr>
      <xdr:spPr>
        <a:xfrm>
          <a:off x="12287250" y="1513282"/>
          <a:ext cx="7893844" cy="1201343"/>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a:latin typeface="Arial" panose="020B0604020202020204" pitchFamily="34" charset="0"/>
              <a:cs typeface="Arial" panose="020B0604020202020204" pitchFamily="34" charset="0"/>
            </a:rPr>
            <a:t>Die sich in der Spalte</a:t>
          </a:r>
          <a:r>
            <a:rPr lang="de-DE" sz="1400" baseline="0">
              <a:latin typeface="Arial" panose="020B0604020202020204" pitchFamily="34" charset="0"/>
              <a:cs typeface="Arial" panose="020B0604020202020204" pitchFamily="34" charset="0"/>
            </a:rPr>
            <a:t> "J" errechnenden Preise je Reinigung ergeben sich aus der dem Raum zugehörigen Raumgruppe, der LKZ und dem SVS. Diese Werte sind in den Raumlisten zu den jeweiligen Gebäuden hinterlegt. </a:t>
          </a:r>
          <a:br>
            <a:rPr lang="de-DE" sz="1400" baseline="0">
              <a:latin typeface="Arial" panose="020B0604020202020204" pitchFamily="34" charset="0"/>
              <a:cs typeface="Arial" panose="020B0604020202020204" pitchFamily="34" charset="0"/>
            </a:rPr>
          </a:br>
          <a:r>
            <a:rPr lang="de-DE" sz="1400" baseline="0">
              <a:latin typeface="Arial" panose="020B0604020202020204" pitchFamily="34" charset="0"/>
              <a:cs typeface="Arial" panose="020B0604020202020204" pitchFamily="34" charset="0"/>
            </a:rPr>
            <a:t>Die Preise in der Spalte "J" können manuell überschrieben werden. Eine automatische Rückkehr zu den Vorgabewerten ist dann jedoch nicht mehr möglich.</a:t>
          </a:r>
          <a:r>
            <a:rPr lang="de-DE" sz="1400">
              <a:latin typeface="Arial" panose="020B0604020202020204" pitchFamily="34" charset="0"/>
              <a:cs typeface="Arial" panose="020B0604020202020204" pitchFamily="34" charset="0"/>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88</xdr:row>
      <xdr:rowOff>0</xdr:rowOff>
    </xdr:from>
    <xdr:to>
      <xdr:col>4</xdr:col>
      <xdr:colOff>997545</xdr:colOff>
      <xdr:row>91</xdr:row>
      <xdr:rowOff>64411</xdr:rowOff>
    </xdr:to>
    <xdr:sp macro="" textlink="Preise_Abrufleistungen!K5">
      <xdr:nvSpPr>
        <xdr:cNvPr id="4" name="Textfeld 3">
          <a:extLst>
            <a:ext uri="{FF2B5EF4-FFF2-40B4-BE49-F238E27FC236}">
              <a16:creationId xmlns:a16="http://schemas.microsoft.com/office/drawing/2014/main" id="{00000000-0008-0000-0D00-000004000000}"/>
            </a:ext>
          </a:extLst>
        </xdr:cNvPr>
        <xdr:cNvSpPr txBox="1"/>
      </xdr:nvSpPr>
      <xdr:spPr>
        <a:xfrm>
          <a:off x="434340" y="11757660"/>
          <a:ext cx="5394285" cy="574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fld id="{85DF01E9-6620-43FB-9D5A-CB426F52A1B9}" type="TxLink">
            <a:rPr lang="en-US" sz="1100" b="0" i="0" u="none" strike="noStrike">
              <a:solidFill>
                <a:srgbClr val="000000"/>
              </a:solidFill>
              <a:latin typeface="Arial"/>
              <a:cs typeface="Arial"/>
            </a:rPr>
            <a:pPr algn="ctr"/>
            <a:t>Die/Der Unterfertigende,  , erklärt hiermit zur Abgabe des Angebotes im Namen der Bieterin/des Bieters berechtigt zu sein.</a:t>
          </a:fld>
          <a:endParaRPr lang="de-DE" sz="1100"/>
        </a:p>
      </xdr:txBody>
    </xdr:sp>
    <xdr:clientData/>
  </xdr:twoCellAnchor>
  <xdr:twoCellAnchor>
    <xdr:from>
      <xdr:col>3</xdr:col>
      <xdr:colOff>35718</xdr:colOff>
      <xdr:row>82</xdr:row>
      <xdr:rowOff>83346</xdr:rowOff>
    </xdr:from>
    <xdr:to>
      <xdr:col>8</xdr:col>
      <xdr:colOff>100012</xdr:colOff>
      <xdr:row>84</xdr:row>
      <xdr:rowOff>126208</xdr:rowOff>
    </xdr:to>
    <xdr:sp macro="" textlink="'Sonderleistungen Los 01'!$N$2">
      <xdr:nvSpPr>
        <xdr:cNvPr id="2" name="Textfeld 1">
          <a:extLst>
            <a:ext uri="{FF2B5EF4-FFF2-40B4-BE49-F238E27FC236}">
              <a16:creationId xmlns:a16="http://schemas.microsoft.com/office/drawing/2014/main" id="{E7AE4A2A-6466-4E02-9728-EB42E6D38322}"/>
            </a:ext>
          </a:extLst>
        </xdr:cNvPr>
        <xdr:cNvSpPr txBox="1"/>
      </xdr:nvSpPr>
      <xdr:spPr>
        <a:xfrm>
          <a:off x="3726656" y="3048002"/>
          <a:ext cx="5505450" cy="4714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E4792601-E300-41B8-BE96-F606891A2152}" type="TxLink">
            <a:rPr lang="en-US" sz="1100" b="0" i="0" u="none" strike="noStrike">
              <a:solidFill>
                <a:srgbClr val="FF0000"/>
              </a:solidFill>
              <a:latin typeface="Arial"/>
              <a:ea typeface="+mn-ea"/>
              <a:cs typeface="Arial"/>
            </a:rPr>
            <a:pPr marL="0" indent="0"/>
            <a:t>Der Gesamtpreis Tabellenblatt 'Sonderleistungen Los 01' (netto € 0,00) ist im 'Preis p.a. Gesamt' der Tabelle 'Losübersicht_01_UHR' enthalten.</a:t>
          </a:fld>
          <a:endParaRPr lang="de-DE" sz="1100" b="0" i="0" u="none" strike="noStrike">
            <a:solidFill>
              <a:srgbClr val="FF0000"/>
            </a:solidFill>
            <a:latin typeface="Arial"/>
            <a:ea typeface="+mn-ea"/>
            <a:cs typeface="Aria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1:F41"/>
  <sheetViews>
    <sheetView showGridLines="0" tabSelected="1" workbookViewId="0">
      <selection activeCell="L2" sqref="L2"/>
    </sheetView>
  </sheetViews>
  <sheetFormatPr baseColWidth="10" defaultColWidth="11" defaultRowHeight="14.25" x14ac:dyDescent="0.2"/>
  <cols>
    <col min="1" max="1" width="5.75" style="7" customWidth="1"/>
    <col min="2" max="2" width="52.25" style="7" bestFit="1" customWidth="1"/>
    <col min="3" max="3" width="4.375" style="7" hidden="1" customWidth="1"/>
    <col min="4" max="4" width="11" style="7" hidden="1" customWidth="1"/>
    <col min="5" max="16384" width="11" style="7"/>
  </cols>
  <sheetData>
    <row r="1" spans="2:5" ht="110.25" customHeight="1" x14ac:dyDescent="0.2">
      <c r="C1" s="263" t="s">
        <v>303</v>
      </c>
      <c r="D1" s="263" t="s">
        <v>303</v>
      </c>
      <c r="E1" s="12" t="s">
        <v>1847</v>
      </c>
    </row>
    <row r="2" spans="2:5" ht="19.899999999999999" customHeight="1" x14ac:dyDescent="0.25">
      <c r="B2" s="322" t="s">
        <v>1213</v>
      </c>
      <c r="C2" s="235"/>
      <c r="D2" s="238">
        <v>1</v>
      </c>
    </row>
    <row r="3" spans="2:5" ht="19.899999999999999" customHeight="1" x14ac:dyDescent="0.25">
      <c r="B3" s="319" t="s">
        <v>283</v>
      </c>
      <c r="C3" s="235"/>
      <c r="D3" s="238">
        <v>2</v>
      </c>
    </row>
    <row r="4" spans="2:5" ht="19.899999999999999" customHeight="1" x14ac:dyDescent="0.25">
      <c r="B4" s="319" t="s">
        <v>47</v>
      </c>
      <c r="C4" s="235"/>
      <c r="D4" s="238">
        <v>3</v>
      </c>
    </row>
    <row r="5" spans="2:5" ht="19.899999999999999" customHeight="1" x14ac:dyDescent="0.25">
      <c r="B5" s="319" t="s">
        <v>239</v>
      </c>
      <c r="C5" s="235"/>
      <c r="D5" s="238">
        <v>4</v>
      </c>
    </row>
    <row r="6" spans="2:5" ht="19.899999999999999" customHeight="1" x14ac:dyDescent="0.25">
      <c r="B6" s="319" t="s">
        <v>146</v>
      </c>
      <c r="C6" s="235"/>
      <c r="D6" s="238">
        <v>5</v>
      </c>
    </row>
    <row r="7" spans="2:5" ht="19.899999999999999" customHeight="1" x14ac:dyDescent="0.25">
      <c r="B7" s="319" t="s">
        <v>597</v>
      </c>
      <c r="C7" s="235"/>
      <c r="D7" s="238">
        <v>6</v>
      </c>
    </row>
    <row r="8" spans="2:5" ht="19.899999999999999" customHeight="1" x14ac:dyDescent="0.25">
      <c r="B8" s="319" t="s">
        <v>95</v>
      </c>
      <c r="C8" s="235"/>
      <c r="D8" s="238">
        <v>7</v>
      </c>
    </row>
    <row r="9" spans="2:5" ht="19.899999999999999" customHeight="1" x14ac:dyDescent="0.25">
      <c r="B9" s="319" t="s">
        <v>346</v>
      </c>
      <c r="C9" s="235"/>
      <c r="D9" s="238">
        <v>8</v>
      </c>
    </row>
    <row r="10" spans="2:5" ht="19.899999999999999" customHeight="1" x14ac:dyDescent="0.25">
      <c r="B10" s="319" t="s">
        <v>1008</v>
      </c>
      <c r="C10" s="235"/>
      <c r="D10" s="238">
        <v>9</v>
      </c>
    </row>
    <row r="11" spans="2:5" ht="19.899999999999999" customHeight="1" x14ac:dyDescent="0.25">
      <c r="B11" s="319" t="s">
        <v>1814</v>
      </c>
      <c r="C11" s="235"/>
      <c r="D11" s="238"/>
    </row>
    <row r="12" spans="2:5" ht="19.899999999999999" customHeight="1" x14ac:dyDescent="0.25">
      <c r="B12" s="415" t="str">
        <f>HYPERLINK("#"&amp;(IF(C12=C12,CONCATENATE("'","Stundensatz_UHR_Los_",C12,"'","!$A$1"),CONCATENATE("'","Losübersicht_",C12,"_UHR","'","!$A$1"))),IF(C12=C12,CONCATENATE("Stundenverrechnungssatz UHR Los ",C12),CONCATENATE("Losübersicht ",C12," UHR")))</f>
        <v>Stundenverrechnungssatz UHR Los 01</v>
      </c>
      <c r="C12" s="236" t="s">
        <v>449</v>
      </c>
      <c r="D12" s="238">
        <v>10</v>
      </c>
    </row>
    <row r="13" spans="2:5" ht="19.899999999999999" customHeight="1" x14ac:dyDescent="0.25">
      <c r="B13" s="319" t="str">
        <f>HYPERLINK("#"&amp;(IF(C13=C14,CONCATENATE("'","Stundensatz_UHR_Los_",C13,"'","!$A$1"),CONCATENATE("'","Losübersicht_",C13,"_UHR","'","!$A$1"))),IF(C13=C14,CONCATENATE("Stundenverrechnungssatz UHR Los ",C13),CONCATENATE("Losübersicht ",C13," UHR")))</f>
        <v>Losübersicht 01 UHR</v>
      </c>
      <c r="C13" s="236" t="s">
        <v>449</v>
      </c>
      <c r="D13" s="238">
        <v>11</v>
      </c>
    </row>
    <row r="14" spans="2:5" ht="19.899999999999999" hidden="1" customHeight="1" x14ac:dyDescent="0.25">
      <c r="B14" s="415" t="str">
        <f>HYPERLINK("#"&amp;CONCATENATE("'Stundenverrechnungssatz_Glas'!")&amp;"A1", CONCATENATE("Stundenverrechnungssatz Glas Los ",C14))</f>
        <v>Stundenverrechnungssatz Glas Los 02</v>
      </c>
      <c r="C14" s="236" t="s">
        <v>450</v>
      </c>
      <c r="D14" s="238">
        <v>12</v>
      </c>
    </row>
    <row r="15" spans="2:5" ht="19.899999999999999" hidden="1" customHeight="1" x14ac:dyDescent="0.25">
      <c r="B15" s="319" t="str" cm="1">
        <f t="array" aca="1" ref="B15" ca="1">HYPERLINK("#"&amp;(CONCATENATE("'",RIGHT(CELL("dateiname",Losübersicht_02_Glas!$B$2),LEN(CELL("dateiname",Losübersicht_02_Glas!$B$2))-SEARCH("]",CELL("dateiname",Losübersicht_02_Glas!$B$2))),"'"))&amp;"!A1",CONCATENATE("Losübersicht ",C15," Glas"))</f>
        <v>Losübersicht 02 Glas</v>
      </c>
      <c r="C15" s="236" t="s">
        <v>450</v>
      </c>
      <c r="D15" s="238">
        <v>13</v>
      </c>
    </row>
    <row r="16" spans="2:5" ht="19.899999999999999" customHeight="1" x14ac:dyDescent="0.25">
      <c r="B16" s="319" t="str">
        <f>HYPERLINK("#"&amp;("'Losübersicht_Gesamt'")&amp;"!A1","Losübersicht Gesamt")</f>
        <v>Losübersicht Gesamt</v>
      </c>
      <c r="C16" s="236" t="s">
        <v>451</v>
      </c>
      <c r="D16" s="238">
        <v>14</v>
      </c>
    </row>
    <row r="17" spans="2:6" ht="19.899999999999999" customHeight="1" x14ac:dyDescent="0.25">
      <c r="C17" s="236" t="s">
        <v>451</v>
      </c>
      <c r="D17" s="238">
        <v>15</v>
      </c>
    </row>
    <row r="18" spans="2:6" ht="27.75" customHeight="1" x14ac:dyDescent="0.25">
      <c r="B18" s="333" t="s">
        <v>1004</v>
      </c>
      <c r="C18" s="236" t="s">
        <v>452</v>
      </c>
      <c r="D18" s="238">
        <v>16</v>
      </c>
    </row>
    <row r="19" spans="2:6" ht="19.899999999999999" customHeight="1" x14ac:dyDescent="0.25">
      <c r="C19" s="236" t="s">
        <v>452</v>
      </c>
      <c r="D19" s="238">
        <v>17</v>
      </c>
    </row>
    <row r="20" spans="2:6" ht="19.899999999999999" customHeight="1" x14ac:dyDescent="0.25">
      <c r="C20" s="236" t="s">
        <v>453</v>
      </c>
      <c r="D20" s="238">
        <v>18</v>
      </c>
      <c r="F20" s="239"/>
    </row>
    <row r="21" spans="2:6" ht="19.899999999999999" customHeight="1" x14ac:dyDescent="0.25">
      <c r="C21" s="236" t="s">
        <v>453</v>
      </c>
      <c r="D21" s="238">
        <v>19</v>
      </c>
    </row>
    <row r="22" spans="2:6" ht="19.899999999999999" customHeight="1" x14ac:dyDescent="0.25">
      <c r="B22" s="41"/>
      <c r="C22" s="236" t="s">
        <v>454</v>
      </c>
      <c r="D22" s="238">
        <v>20</v>
      </c>
    </row>
    <row r="23" spans="2:6" ht="19.899999999999999" customHeight="1" x14ac:dyDescent="0.25">
      <c r="C23" s="236" t="s">
        <v>454</v>
      </c>
      <c r="D23" s="238">
        <v>21</v>
      </c>
    </row>
    <row r="24" spans="2:6" ht="19.899999999999999" customHeight="1" x14ac:dyDescent="0.25">
      <c r="C24" s="236" t="s">
        <v>455</v>
      </c>
      <c r="D24" s="238">
        <v>22</v>
      </c>
    </row>
    <row r="25" spans="2:6" ht="19.899999999999999" customHeight="1" x14ac:dyDescent="0.25">
      <c r="C25" s="236" t="s">
        <v>455</v>
      </c>
      <c r="D25" s="238">
        <v>23</v>
      </c>
    </row>
    <row r="26" spans="2:6" ht="19.899999999999999" customHeight="1" x14ac:dyDescent="0.25">
      <c r="C26" s="236" t="s">
        <v>456</v>
      </c>
      <c r="D26" s="238">
        <v>24</v>
      </c>
    </row>
    <row r="27" spans="2:6" ht="19.899999999999999" customHeight="1" x14ac:dyDescent="0.25">
      <c r="C27" s="236" t="s">
        <v>456</v>
      </c>
      <c r="D27" s="238">
        <v>25</v>
      </c>
    </row>
    <row r="28" spans="2:6" ht="19.899999999999999" customHeight="1" x14ac:dyDescent="0.25">
      <c r="C28" s="236" t="s">
        <v>457</v>
      </c>
      <c r="D28" s="238">
        <v>26</v>
      </c>
    </row>
    <row r="29" spans="2:6" ht="19.899999999999999" customHeight="1" x14ac:dyDescent="0.25">
      <c r="B29" s="237"/>
      <c r="C29" s="236" t="s">
        <v>457</v>
      </c>
      <c r="D29" s="238">
        <v>27</v>
      </c>
    </row>
    <row r="30" spans="2:6" ht="19.899999999999999" customHeight="1" x14ac:dyDescent="0.25">
      <c r="C30" s="236" t="s">
        <v>458</v>
      </c>
      <c r="D30" s="238">
        <v>28</v>
      </c>
    </row>
    <row r="31" spans="2:6" ht="19.899999999999999" customHeight="1" x14ac:dyDescent="0.25">
      <c r="C31" s="236" t="s">
        <v>458</v>
      </c>
      <c r="D31" s="238">
        <v>29</v>
      </c>
    </row>
    <row r="32" spans="2:6" ht="19.899999999999999" customHeight="1" x14ac:dyDescent="0.25">
      <c r="C32" s="236" t="s">
        <v>459</v>
      </c>
      <c r="D32" s="238">
        <v>30</v>
      </c>
    </row>
    <row r="33" spans="3:4" ht="19.899999999999999" customHeight="1" x14ac:dyDescent="0.25">
      <c r="C33" s="236" t="s">
        <v>459</v>
      </c>
      <c r="D33" s="238">
        <v>31</v>
      </c>
    </row>
    <row r="34" spans="3:4" ht="19.899999999999999" customHeight="1" x14ac:dyDescent="0.25">
      <c r="C34" s="236" t="s">
        <v>460</v>
      </c>
      <c r="D34" s="238">
        <v>32</v>
      </c>
    </row>
    <row r="35" spans="3:4" ht="19.899999999999999" customHeight="1" x14ac:dyDescent="0.25">
      <c r="C35" s="236" t="s">
        <v>460</v>
      </c>
      <c r="D35" s="238">
        <v>33</v>
      </c>
    </row>
    <row r="36" spans="3:4" ht="19.899999999999999" customHeight="1" x14ac:dyDescent="0.25">
      <c r="C36" s="236" t="s">
        <v>461</v>
      </c>
      <c r="D36" s="238">
        <v>34</v>
      </c>
    </row>
    <row r="37" spans="3:4" ht="19.899999999999999" customHeight="1" x14ac:dyDescent="0.25">
      <c r="C37" s="236" t="s">
        <v>461</v>
      </c>
      <c r="D37" s="238">
        <v>35</v>
      </c>
    </row>
    <row r="38" spans="3:4" ht="19.899999999999999" customHeight="1" x14ac:dyDescent="0.25">
      <c r="C38" s="236" t="s">
        <v>462</v>
      </c>
      <c r="D38" s="238">
        <v>36</v>
      </c>
    </row>
    <row r="39" spans="3:4" ht="19.899999999999999" customHeight="1" x14ac:dyDescent="0.25">
      <c r="C39" s="236" t="s">
        <v>462</v>
      </c>
      <c r="D39" s="238">
        <v>37</v>
      </c>
    </row>
    <row r="40" spans="3:4" ht="18" x14ac:dyDescent="0.25">
      <c r="C40" s="236" t="s">
        <v>465</v>
      </c>
      <c r="D40" s="238">
        <v>38</v>
      </c>
    </row>
    <row r="41" spans="3:4" ht="18" x14ac:dyDescent="0.25">
      <c r="C41" s="236" t="s">
        <v>465</v>
      </c>
      <c r="D41" s="238">
        <v>39</v>
      </c>
    </row>
  </sheetData>
  <sheetProtection algorithmName="SHA-512" hashValue="qwV3yAClD36oofoFTo1oMvhNGowpCfeH4os90vcJF103MH8xCk1EgxOTfQrfKuHx+7BhysJBQACMxwuDCMp0jA==" saltValue="+ae9A9FyVzSMQVUiVmYNMw==" spinCount="100000" sheet="1" objects="1" scenarios="1"/>
  <conditionalFormatting sqref="B2">
    <cfRule type="expression" dxfId="153" priority="1">
      <formula>AND(B2&lt;&gt;"Ausschreibung Mustermappe",B2&lt;&gt;"Ausschreibung ",B2&lt;&gt;"Ausschreibung")</formula>
    </cfRule>
  </conditionalFormatting>
  <hyperlinks>
    <hyperlink ref="B3" location="Inhaltsverzeichnis!A1" display="Inhaltsverzeichnis" xr:uid="{00000000-0004-0000-0000-000000000000}"/>
    <hyperlink ref="B4" location="Preise_Abrufleistungen!A2" display="Preise für Abrufleistungen" xr:uid="{00000000-0004-0000-0000-000001000000}"/>
    <hyperlink ref="B5" location="Reinigungstage!A106" display="Reinigungstage " xr:uid="{00000000-0004-0000-0000-000002000000}"/>
    <hyperlink ref="B6" location="Ferientage!A73" display="Ferientage" xr:uid="{00000000-0004-0000-0000-000003000000}"/>
    <hyperlink ref="B7" location="Gebäudeübersicht!A1" display="Gebäudeübersicht" xr:uid="{00000000-0004-0000-0000-000004000000}"/>
    <hyperlink ref="B8" location="Vorbemerkungen!A1" display="Vorbemerkungen" xr:uid="{00000000-0004-0000-0000-000005000000}"/>
    <hyperlink ref="B10" location="Raumgruppen_Bezeichnungen!A1" display="Raumgruppenbezeichnungen" xr:uid="{00000000-0004-0000-0000-000006000000}"/>
    <hyperlink ref="B9" location="'Verwendung Kalkulationsmappe'!A1" display="Verwendung Kalkulationsmappe" xr:uid="{00000000-0004-0000-0000-000007000000}"/>
    <hyperlink ref="B11" location="'Sonderleistungen Los 01'!A1" display="Sonderleistungen Los 01" xr:uid="{D6AABC2C-DCC7-431E-AC2F-B117A1C6D72C}"/>
  </hyperlinks>
  <pageMargins left="0.70866141732283472" right="0.70866141732283472" top="0.78740157480314965" bottom="0.78740157480314965"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9">
    <tabColor theme="1"/>
  </sheetPr>
  <dimension ref="B1:N327"/>
  <sheetViews>
    <sheetView showGridLines="0" zoomScale="70" zoomScaleNormal="70" workbookViewId="0">
      <pane ySplit="3" topLeftCell="A4" activePane="bottomLeft" state="frozen"/>
      <selection activeCell="M313" sqref="M313"/>
      <selection pane="bottomLeft" activeCell="B2" sqref="B2"/>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0.375" style="22" customWidth="1"/>
    <col min="10" max="10" width="11.625" style="22" bestFit="1" customWidth="1"/>
    <col min="11" max="11" width="16.875" style="22" customWidth="1"/>
    <col min="12" max="12" width="11" style="22"/>
    <col min="13" max="13" width="14.25" style="22" customWidth="1"/>
    <col min="14" max="16384" width="11" style="22"/>
  </cols>
  <sheetData>
    <row r="1" spans="2:14" ht="25.15" customHeight="1" x14ac:dyDescent="0.2">
      <c r="M1" s="263" t="s">
        <v>303</v>
      </c>
      <c r="N1" s="263" t="s">
        <v>303</v>
      </c>
    </row>
    <row r="2" spans="2:14" ht="26.25" customHeight="1" thickBot="1" x14ac:dyDescent="0.3">
      <c r="B2" s="506" t="str" cm="1">
        <f t="array" aca="1" ref="B2" ca="1">HYPERLINK("#"&amp;(CONCATENATE("'","Losübersicht_",VLOOKUP(REPLACE(RIGHT(CELL("dateiname",B3),LEN(CELL("dateiname",B3))-SEARCH("]",CELL("dateiname",B3))),LEN(CELL("dateiname",B3))-SEARCH("]",CELL("dateiname",B3))-1,2,""),Gebäudeübersicht!C4:H79,6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Raumliste Gesamt  </v>
      </c>
      <c r="L2" s="620" t="s">
        <v>597</v>
      </c>
      <c r="M2" s="207" t="s">
        <v>244</v>
      </c>
      <c r="N2" s="245" t="s">
        <v>479</v>
      </c>
    </row>
    <row r="3" spans="2:14" ht="61.5" customHeight="1" thickBot="1" x14ac:dyDescent="0.25">
      <c r="B3" s="553" t="s">
        <v>89</v>
      </c>
      <c r="C3" s="554" t="s">
        <v>7</v>
      </c>
      <c r="D3" s="554" t="s">
        <v>608</v>
      </c>
      <c r="E3" s="554" t="s">
        <v>157</v>
      </c>
      <c r="F3" s="554" t="s">
        <v>158</v>
      </c>
      <c r="G3" s="554" t="s">
        <v>160</v>
      </c>
      <c r="H3" s="554" t="s">
        <v>159</v>
      </c>
      <c r="I3" s="554" t="s">
        <v>161</v>
      </c>
      <c r="J3" s="554" t="s">
        <v>609</v>
      </c>
      <c r="K3" s="555" t="s">
        <v>610</v>
      </c>
      <c r="L3" s="661" t="s">
        <v>46</v>
      </c>
      <c r="M3" s="22">
        <f>SUM(M4:M306)</f>
        <v>24</v>
      </c>
    </row>
    <row r="4" spans="2:14" ht="15" customHeight="1" x14ac:dyDescent="0.2">
      <c r="B4" s="547" t="str">
        <f>Raumgruppen_Bezeichnungen!$C3</f>
        <v>A1-J</v>
      </c>
      <c r="C4" s="548" t="str">
        <f>Raumgruppen_Bezeichnungen!$D3</f>
        <v>Seminar- und Prüfungsräume, Aufenthaltsräume, Multifunktionsräume</v>
      </c>
      <c r="D4" s="465">
        <f>SUMIFS(TabelleRRlGLL,TabelleRRlGHH,'Raumliste Gesamt K'!B4,TabelleRRlGJJ,"")+
SUMIFS(TabelleRRlGLL,TabelleRRlGHH,'Raumliste Gesamt K'!B4,TabelleRRlGJJ,"ohne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90" ca="1" si="1">D4*G4</f>
        <v>0</v>
      </c>
      <c r="I4" s="551">
        <f t="shared" ref="I4:I90" si="2">IF(E4=0,0,H4/E4)</f>
        <v>0</v>
      </c>
      <c r="J4" s="282">
        <f t="shared" ref="J4:J67" si="3">Stundensatz01SVS</f>
        <v>0</v>
      </c>
      <c r="K4" s="552">
        <f t="shared" ref="K4:K90" si="4">IF(J4="","",I4*J4)</f>
        <v>0</v>
      </c>
      <c r="M4" s="22">
        <f>Raumgruppen_Bezeichnungen!N3</f>
        <v>1</v>
      </c>
      <c r="N4" s="22">
        <f>IF(E4=0,1,0)</f>
        <v>1</v>
      </c>
    </row>
    <row r="5" spans="2:14" ht="15" customHeight="1" x14ac:dyDescent="0.2">
      <c r="B5" s="527" t="str">
        <f>Raumgruppen_Bezeichnungen!$C4</f>
        <v>A1-J2</v>
      </c>
      <c r="C5" s="528" t="str">
        <f>Raumgruppen_Bezeichnungen!$D4</f>
        <v>Klassenräume</v>
      </c>
      <c r="D5" s="529">
        <f>SUMIFS(TabelleRRlGLL,TabelleRRlGHH,'Raumliste Gesamt K'!B5,TabelleRRlGJJ,"")+
SUMIFS(TabelleRRlGLL,TabelleRRlGHH,'Raumliste Gesamt K'!B5,TabelleRRlGJJ,"ohne Grundreinig")</f>
        <v>0</v>
      </c>
      <c r="E5" s="530">
        <f t="shared" si="0"/>
        <v>0</v>
      </c>
      <c r="F5" s="531" t="str">
        <f>VLOOKUP(B5,Raumgruppen_Bezeichnungen!$C$3:$E$305,3,FALSE)</f>
        <v>jährlich 2x</v>
      </c>
      <c r="G5" s="532"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row>
    <row r="6" spans="2:14" ht="15" customHeight="1" x14ac:dyDescent="0.2">
      <c r="B6" s="527" t="str">
        <f>Raumgruppen_Bezeichnungen!$C5</f>
        <v>A1-Q</v>
      </c>
      <c r="C6" s="528" t="str">
        <f>Raumgruppen_Bezeichnungen!$D5</f>
        <v>Klassenräume</v>
      </c>
      <c r="D6" s="529">
        <f>SUMIFS(TabelleRRlGLL,TabelleRRlGHH,'Raumliste Gesamt K'!B6,TabelleRRlGJJ,"")+
SUMIFS(TabelleRRlGLL,TabelleRRlGHH,'Raumliste Gesamt K'!B6,TabelleRRlGJJ,"ohne Grundreinig")</f>
        <v>0</v>
      </c>
      <c r="E6" s="530">
        <f t="shared" si="0"/>
        <v>0</v>
      </c>
      <c r="F6" s="531" t="str">
        <f>VLOOKUP(B6,Raumgruppen_Bezeichnungen!$C$3:$E$305,3,FALSE)</f>
        <v>Quartalsw.</v>
      </c>
      <c r="G6" s="532"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row>
    <row r="7" spans="2:14" ht="15" customHeight="1" x14ac:dyDescent="0.2">
      <c r="B7" s="527" t="str">
        <f>Raumgruppen_Bezeichnungen!$C6</f>
        <v>A1-J6</v>
      </c>
      <c r="C7" s="528" t="str">
        <f>Raumgruppen_Bezeichnungen!$D6</f>
        <v>Klassenräume</v>
      </c>
      <c r="D7" s="529">
        <f>SUMIFS(TabelleRRlGLL,TabelleRRlGHH,'Raumliste Gesamt K'!B7,TabelleRRlGJJ,"")+
SUMIFS(TabelleRRlGLL,TabelleRRlGHH,'Raumliste Gesamt K'!B7,TabelleRRlGJJ,"ohne Grundreinig")</f>
        <v>0</v>
      </c>
      <c r="E7" s="530">
        <f t="shared" si="0"/>
        <v>0</v>
      </c>
      <c r="F7" s="531" t="str">
        <f>VLOOKUP(B7,Raumgruppen_Bezeichnungen!$C$3:$E$305,3,FALSE)</f>
        <v>jährlich 6x</v>
      </c>
      <c r="G7" s="532" cm="1">
        <f t="array" aca="1" ref="G7" ca="1">HLOOKUP(
                           F7,
                           Raumgruppen_Bezeichnungen!$P$314:$AF$390,
                           VLOOKUP(
                                                 LEFT(RIGHT(CELL("dateiname",$B$2),LEN(CELL("dateiname",$B$2))-SEARCH("]",CELL("dateiname",$B$2))),LEN(RIGHT(CELL("dateiname",$B$2),LEN(CELL("dateiname",$B$2))-SEARCH("]",CELL("dateiname",$B$2))))-2),
                                                 Raumgruppen_Bezeichnungen!$P$315:$AH$390,
                                                 19,
                                                 FALSE),
                           FALSE)</f>
        <v>6</v>
      </c>
      <c r="H7" s="533">
        <f t="shared" ca="1" si="1"/>
        <v>0</v>
      </c>
      <c r="I7" s="500">
        <f t="shared" si="2"/>
        <v>0</v>
      </c>
      <c r="J7" s="534">
        <f t="shared" si="3"/>
        <v>0</v>
      </c>
      <c r="K7" s="535">
        <f t="shared" si="4"/>
        <v>0</v>
      </c>
      <c r="M7" s="22">
        <f>Raumgruppen_Bezeichnungen!N6</f>
        <v>0</v>
      </c>
      <c r="N7" s="22">
        <f t="shared" si="5"/>
        <v>1</v>
      </c>
    </row>
    <row r="8" spans="2:14" ht="15" customHeight="1" x14ac:dyDescent="0.2">
      <c r="B8" s="527" t="str">
        <f>Raumgruppen_Bezeichnungen!$C7</f>
        <v>A1-M</v>
      </c>
      <c r="C8" s="528" t="str">
        <f>Raumgruppen_Bezeichnungen!$D7</f>
        <v>Klassenräume</v>
      </c>
      <c r="D8" s="529">
        <f>SUMIFS(TabelleRRlGLL,TabelleRRlGHH,'Raumliste Gesamt K'!B8,TabelleRRlGJJ,"")+
SUMIFS(TabelleRRlGLL,TabelleRRlGHH,'Raumliste Gesamt K'!B8,TabelleRRlGJJ,"ohne Grundreinig")</f>
        <v>0</v>
      </c>
      <c r="E8" s="530">
        <f t="shared" si="0"/>
        <v>0</v>
      </c>
      <c r="F8" s="531" t="str">
        <f>VLOOKUP(B8,Raumgruppen_Bezeichnungen!$C$3:$E$305,3,FALSE)</f>
        <v>monatlich</v>
      </c>
      <c r="G8" s="532"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ca="1" si="1"/>
        <v>0</v>
      </c>
      <c r="I8" s="500">
        <f t="shared" si="2"/>
        <v>0</v>
      </c>
      <c r="J8" s="534">
        <f t="shared" si="3"/>
        <v>0</v>
      </c>
      <c r="K8" s="535">
        <f t="shared" si="4"/>
        <v>0</v>
      </c>
      <c r="M8" s="22">
        <f>Raumgruppen_Bezeichnungen!N7</f>
        <v>0</v>
      </c>
      <c r="N8" s="22">
        <f t="shared" si="5"/>
        <v>1</v>
      </c>
    </row>
    <row r="9" spans="2:14" ht="15" customHeight="1" x14ac:dyDescent="0.2">
      <c r="B9" s="527" t="str">
        <f>Raumgruppen_Bezeichnungen!$C8</f>
        <v>A1-14</v>
      </c>
      <c r="C9" s="528" t="str">
        <f>Raumgruppen_Bezeichnungen!$D8</f>
        <v>Klassenräume</v>
      </c>
      <c r="D9" s="529">
        <f>SUMIFS(TabelleRRlGLL,TabelleRRlGHH,'Raumliste Gesamt K'!B9,TabelleRRlGJJ,"")+
SUMIFS(TabelleRRlGLL,TabelleRRlGHH,'Raumliste Gesamt K'!B9,TabelleRRlGJJ,"ohne Grundreinig")</f>
        <v>0</v>
      </c>
      <c r="E9" s="530">
        <f t="shared" si="0"/>
        <v>0</v>
      </c>
      <c r="F9" s="531" t="str">
        <f>VLOOKUP(B9,Raumgruppen_Bezeichnungen!$C$3:$E$305,3,FALSE)</f>
        <v>14 tägig</v>
      </c>
      <c r="G9" s="532"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1"/>
        <v>0</v>
      </c>
      <c r="I9" s="500">
        <f t="shared" si="2"/>
        <v>0</v>
      </c>
      <c r="J9" s="534">
        <f t="shared" si="3"/>
        <v>0</v>
      </c>
      <c r="K9" s="535">
        <f t="shared" si="4"/>
        <v>0</v>
      </c>
      <c r="M9" s="22">
        <f>Raumgruppen_Bezeichnungen!N8</f>
        <v>0</v>
      </c>
      <c r="N9" s="22">
        <f t="shared" si="5"/>
        <v>1</v>
      </c>
    </row>
    <row r="10" spans="2:14" ht="15" customHeight="1" x14ac:dyDescent="0.2">
      <c r="B10" s="527" t="str">
        <f>Raumgruppen_Bezeichnungen!$C9</f>
        <v>A1-W</v>
      </c>
      <c r="C10" s="528" t="str">
        <f>Raumgruppen_Bezeichnungen!$D9</f>
        <v>Seminar- Prüfungsräume, Aufenthaltsräume, Multifunktionsräume</v>
      </c>
      <c r="D10" s="529">
        <f>SUMIFS(TabelleRRlGLL,TabelleRRlGHH,'Raumliste Gesamt K'!B10,TabelleRRlGJJ,"")+
SUMIFS(TabelleRRlGLL,TabelleRRlGHH,'Raumliste Gesamt K'!B10,TabelleRRlGJJ,"ohne Grundreinig")</f>
        <v>0</v>
      </c>
      <c r="E10" s="530">
        <f t="shared" si="0"/>
        <v>0</v>
      </c>
      <c r="F10" s="531" t="str">
        <f>VLOOKUP(B10,Raumgruppen_Bezeichnungen!$C$3:$E$305,3,FALSE)</f>
        <v>wöchentl.</v>
      </c>
      <c r="G10" s="532"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1"/>
        <v>0</v>
      </c>
      <c r="I10" s="500">
        <f t="shared" si="2"/>
        <v>0</v>
      </c>
      <c r="J10" s="534">
        <f t="shared" si="3"/>
        <v>0</v>
      </c>
      <c r="K10" s="535">
        <f t="shared" si="4"/>
        <v>0</v>
      </c>
      <c r="M10" s="22">
        <f>Raumgruppen_Bezeichnungen!N9</f>
        <v>1</v>
      </c>
      <c r="N10" s="22">
        <f t="shared" si="5"/>
        <v>1</v>
      </c>
    </row>
    <row r="11" spans="2:14" ht="15" customHeight="1" x14ac:dyDescent="0.2">
      <c r="B11" s="527" t="str">
        <f>Raumgruppen_Bezeichnungen!$C10</f>
        <v>A1-2</v>
      </c>
      <c r="C11" s="528" t="str">
        <f>Raumgruppen_Bezeichnungen!$D10</f>
        <v>Seminar- Prüfungsräume, Aufenthaltsräume, Multifunktionsräume</v>
      </c>
      <c r="D11" s="529">
        <f>SUMIFS(TabelleRRlGLL,TabelleRRlGHH,'Raumliste Gesamt K'!B11,TabelleRRlGJJ,"")+
SUMIFS(TabelleRRlGLL,TabelleRRlGHH,'Raumliste Gesamt K'!B11,TabelleRRlGJJ,"ohne Grundreinig")</f>
        <v>0</v>
      </c>
      <c r="E11" s="530">
        <f t="shared" si="0"/>
        <v>0</v>
      </c>
      <c r="F11" s="531" t="str">
        <f>VLOOKUP(B11,Raumgruppen_Bezeichnungen!$C$3:$E$305,3,FALSE)</f>
        <v>2 Tage/Wo</v>
      </c>
      <c r="G11" s="532"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1"/>
        <v>0</v>
      </c>
      <c r="I11" s="500">
        <f t="shared" si="2"/>
        <v>0</v>
      </c>
      <c r="J11" s="534">
        <f t="shared" si="3"/>
        <v>0</v>
      </c>
      <c r="K11" s="535">
        <f t="shared" si="4"/>
        <v>0</v>
      </c>
      <c r="M11" s="22">
        <f>Raumgruppen_Bezeichnungen!N10</f>
        <v>1</v>
      </c>
      <c r="N11" s="22">
        <f t="shared" si="5"/>
        <v>1</v>
      </c>
    </row>
    <row r="12" spans="2:14" ht="15" customHeight="1" x14ac:dyDescent="0.2">
      <c r="B12" s="527" t="str">
        <f>Raumgruppen_Bezeichnungen!$C11</f>
        <v>A1-2,5</v>
      </c>
      <c r="C12" s="528" t="str">
        <f>Raumgruppen_Bezeichnungen!$D11</f>
        <v>Klassenräume</v>
      </c>
      <c r="D12" s="529">
        <f>SUMIFS(TabelleRRlGLL,TabelleRRlGHH,'Raumliste Gesamt K'!B12,TabelleRRlGJJ,"")+
SUMIFS(TabelleRRlGLL,TabelleRRlGHH,'Raumliste Gesamt K'!B12,TabelleRRlGJJ,"ohne Grundreinig")</f>
        <v>0</v>
      </c>
      <c r="E12" s="530">
        <f t="shared" si="0"/>
        <v>0</v>
      </c>
      <c r="F12" s="531" t="str">
        <f>VLOOKUP(B12,Raumgruppen_Bezeichnungen!$C$3:$E$305,3,FALSE)</f>
        <v>2,5 Tage/Wo</v>
      </c>
      <c r="G12" s="532"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t="shared" ca="1" si="1"/>
        <v>0</v>
      </c>
      <c r="I12" s="500">
        <f t="shared" si="2"/>
        <v>0</v>
      </c>
      <c r="J12" s="534">
        <f t="shared" si="3"/>
        <v>0</v>
      </c>
      <c r="K12" s="535">
        <f t="shared" si="4"/>
        <v>0</v>
      </c>
      <c r="M12" s="22">
        <f>Raumgruppen_Bezeichnungen!N11</f>
        <v>0</v>
      </c>
      <c r="N12" s="22">
        <f t="shared" si="5"/>
        <v>1</v>
      </c>
    </row>
    <row r="13" spans="2:14" ht="15" customHeight="1" x14ac:dyDescent="0.2">
      <c r="B13" s="527" t="str">
        <f>Raumgruppen_Bezeichnungen!$C12</f>
        <v>A1-3</v>
      </c>
      <c r="C13" s="528" t="str">
        <f>Raumgruppen_Bezeichnungen!$D12</f>
        <v>Klassenräume</v>
      </c>
      <c r="D13" s="529">
        <f>SUMIFS(TabelleRRlGLL,TabelleRRlGHH,'Raumliste Gesamt K'!B13,TabelleRRlGJJ,"")+
SUMIFS(TabelleRRlGLL,TabelleRRlGHH,'Raumliste Gesamt K'!B13,TabelleRRlGJJ,"ohne Grundreinig")</f>
        <v>0</v>
      </c>
      <c r="E13" s="530">
        <f t="shared" si="0"/>
        <v>0</v>
      </c>
      <c r="F13" s="531" t="str">
        <f>VLOOKUP(B13,Raumgruppen_Bezeichnungen!$C$3:$E$305,3,FALSE)</f>
        <v>3 Tage/Wo</v>
      </c>
      <c r="G13" s="532"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ca="1" si="1"/>
        <v>0</v>
      </c>
      <c r="I13" s="500">
        <f t="shared" si="2"/>
        <v>0</v>
      </c>
      <c r="J13" s="534">
        <f t="shared" si="3"/>
        <v>0</v>
      </c>
      <c r="K13" s="535">
        <f t="shared" si="4"/>
        <v>0</v>
      </c>
      <c r="M13" s="22">
        <f>Raumgruppen_Bezeichnungen!N12</f>
        <v>0</v>
      </c>
      <c r="N13" s="22">
        <f t="shared" si="5"/>
        <v>1</v>
      </c>
    </row>
    <row r="14" spans="2:14" ht="15" customHeight="1" x14ac:dyDescent="0.2">
      <c r="B14" s="527" t="str">
        <f>Raumgruppen_Bezeichnungen!$C13</f>
        <v>A1-4</v>
      </c>
      <c r="C14" s="528" t="str">
        <f>Raumgruppen_Bezeichnungen!$D13</f>
        <v>Klassenräume</v>
      </c>
      <c r="D14" s="529">
        <f>SUMIFS(TabelleRRlGLL,TabelleRRlGHH,'Raumliste Gesamt K'!B14,TabelleRRlGJJ,"")+
SUMIFS(TabelleRRlGLL,TabelleRRlGHH,'Raumliste Gesamt K'!B14,TabelleRRlGJJ,"ohne Grundreinig")</f>
        <v>0</v>
      </c>
      <c r="E14" s="530">
        <f t="shared" si="0"/>
        <v>0</v>
      </c>
      <c r="F14" s="531" t="str">
        <f>VLOOKUP(B14,Raumgruppen_Bezeichnungen!$C$3:$E$305,3,FALSE)</f>
        <v>4 Tage/Wo</v>
      </c>
      <c r="G14" s="532"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
        <v>0</v>
      </c>
      <c r="I14" s="500">
        <f t="shared" si="2"/>
        <v>0</v>
      </c>
      <c r="J14" s="534">
        <f t="shared" si="3"/>
        <v>0</v>
      </c>
      <c r="K14" s="535">
        <f t="shared" si="4"/>
        <v>0</v>
      </c>
      <c r="M14" s="22">
        <f>Raumgruppen_Bezeichnungen!N13</f>
        <v>0</v>
      </c>
      <c r="N14" s="22">
        <f t="shared" si="5"/>
        <v>1</v>
      </c>
    </row>
    <row r="15" spans="2:14" ht="15" customHeight="1" x14ac:dyDescent="0.2">
      <c r="B15" s="527" t="str">
        <f>Raumgruppen_Bezeichnungen!$C14</f>
        <v>A1-5</v>
      </c>
      <c r="C15" s="528" t="str">
        <f>Raumgruppen_Bezeichnungen!$D14</f>
        <v>Klassenräume</v>
      </c>
      <c r="D15" s="529">
        <f>SUMIFS(TabelleRRlGLL,TabelleRRlGHH,'Raumliste Gesamt K'!B15,TabelleRRlGJJ,"")+
SUMIFS(TabelleRRlGLL,TabelleRRlGHH,'Raumliste Gesamt K'!B15,TabelleRRlGJJ,"ohne Grundreinig")</f>
        <v>0</v>
      </c>
      <c r="E15" s="530">
        <f t="shared" si="0"/>
        <v>0</v>
      </c>
      <c r="F15" s="531" t="str">
        <f>VLOOKUP(B15,Raumgruppen_Bezeichnungen!$C$3:$E$305,3,FALSE)</f>
        <v>5 Tage/Wo</v>
      </c>
      <c r="G15" s="532"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
        <v>0</v>
      </c>
      <c r="I15" s="500">
        <f t="shared" si="2"/>
        <v>0</v>
      </c>
      <c r="J15" s="534">
        <f t="shared" si="3"/>
        <v>0</v>
      </c>
      <c r="K15" s="535">
        <f t="shared" si="4"/>
        <v>0</v>
      </c>
      <c r="M15" s="22">
        <f>Raumgruppen_Bezeichnungen!N14</f>
        <v>0</v>
      </c>
      <c r="N15" s="22">
        <f t="shared" si="5"/>
        <v>1</v>
      </c>
    </row>
    <row r="16" spans="2:14" ht="15" customHeight="1" x14ac:dyDescent="0.2">
      <c r="B16" s="527" t="str">
        <f>Raumgruppen_Bezeichnungen!$C15</f>
        <v>A1-6</v>
      </c>
      <c r="C16" s="528" t="str">
        <f>Raumgruppen_Bezeichnungen!$D15</f>
        <v>Klassenräume</v>
      </c>
      <c r="D16" s="529">
        <f>SUMIFS(TabelleRRlGLL,TabelleRRlGHH,'Raumliste Gesamt K'!B16,TabelleRRlGJJ,"")+
SUMIFS(TabelleRRlGLL,TabelleRRlGHH,'Raumliste Gesamt K'!B16,TabelleRRlGJJ,"ohne Grundreinig")</f>
        <v>0</v>
      </c>
      <c r="E16" s="530">
        <f t="shared" si="0"/>
        <v>0</v>
      </c>
      <c r="F16" s="531" t="str">
        <f>VLOOKUP(B16,Raumgruppen_Bezeichnungen!$C$3:$E$305,3,FALSE)</f>
        <v>6 Tage/Wo</v>
      </c>
      <c r="G16" s="532"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t="shared" ca="1" si="1"/>
        <v>0</v>
      </c>
      <c r="I16" s="500">
        <f t="shared" si="2"/>
        <v>0</v>
      </c>
      <c r="J16" s="534">
        <f t="shared" si="3"/>
        <v>0</v>
      </c>
      <c r="K16" s="535">
        <f t="shared" si="4"/>
        <v>0</v>
      </c>
      <c r="M16" s="22">
        <f>Raumgruppen_Bezeichnungen!N15</f>
        <v>0</v>
      </c>
      <c r="N16" s="22">
        <f t="shared" si="5"/>
        <v>1</v>
      </c>
    </row>
    <row r="17" spans="2:14" ht="15" customHeight="1" x14ac:dyDescent="0.2">
      <c r="B17" s="527" t="str">
        <f>Raumgruppen_Bezeichnungen!$C16</f>
        <v>A1-7</v>
      </c>
      <c r="C17" s="528" t="str">
        <f>Raumgruppen_Bezeichnungen!$D16</f>
        <v>Klassenräume</v>
      </c>
      <c r="D17" s="529">
        <f>SUMIFS(TabelleRRlGLL,TabelleRRlGHH,'Raumliste Gesamt K'!B17,TabelleRRlGJJ,"")+
SUMIFS(TabelleRRlGLL,TabelleRRlGHH,'Raumliste Gesamt K'!B17,TabelleRRlGJJ,"ohne Grundreinig")</f>
        <v>0</v>
      </c>
      <c r="E17" s="530">
        <f t="shared" si="0"/>
        <v>0</v>
      </c>
      <c r="F17" s="531" t="str">
        <f>VLOOKUP(B17,Raumgruppen_Bezeichnungen!$C$3:$E$305,3,FALSE)</f>
        <v>7 Tage/Wo</v>
      </c>
      <c r="G17" s="532"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t="shared" ca="1" si="1"/>
        <v>0</v>
      </c>
      <c r="I17" s="500">
        <f t="shared" si="2"/>
        <v>0</v>
      </c>
      <c r="J17" s="534">
        <f t="shared" si="3"/>
        <v>0</v>
      </c>
      <c r="K17" s="535">
        <f t="shared" si="4"/>
        <v>0</v>
      </c>
      <c r="M17" s="22">
        <f>Raumgruppen_Bezeichnungen!N16</f>
        <v>0</v>
      </c>
      <c r="N17" s="22">
        <f t="shared" si="5"/>
        <v>1</v>
      </c>
    </row>
    <row r="18" spans="2:14" ht="15" customHeight="1" x14ac:dyDescent="0.2">
      <c r="B18" s="527" t="str">
        <f>Raumgruppen_Bezeichnungen!$C17</f>
        <v>A1-Müll</v>
      </c>
      <c r="C18" s="528" t="str">
        <f>Raumgruppen_Bezeichnungen!$D17</f>
        <v>Klassenräume (nur Müllentnahme)</v>
      </c>
      <c r="D18" s="529" t="e">
        <f>SUMIFS(TabelleRRlGLL,TabelleRRlGII,'Raumliste Gesamt K'!B18,TabelleRRlGJJ,"")+
SUMIFS(TabelleRRlGLL,TabelleRII,'Raumliste Gesamt K'!B18,TabelleRRlGJJ,"ohne Grundreinig")</f>
        <v>#NAME?</v>
      </c>
      <c r="E18" s="530">
        <f t="shared" si="0"/>
        <v>0</v>
      </c>
      <c r="F18" s="531" t="str">
        <f>VLOOKUP(B18,Raumgruppen_Bezeichnungen!$C$3:$E$305,3,FALSE)</f>
        <v>2 Tage/Wo </v>
      </c>
      <c r="G18" s="532"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t="e">
        <f t="shared" ca="1" si="1"/>
        <v>#NAME?</v>
      </c>
      <c r="I18" s="500">
        <f t="shared" si="2"/>
        <v>0</v>
      </c>
      <c r="J18" s="534">
        <f t="shared" si="3"/>
        <v>0</v>
      </c>
      <c r="K18" s="535">
        <f t="shared" si="4"/>
        <v>0</v>
      </c>
      <c r="M18" s="22">
        <f>Raumgruppen_Bezeichnungen!N17</f>
        <v>0</v>
      </c>
      <c r="N18" s="22">
        <f t="shared" si="5"/>
        <v>1</v>
      </c>
    </row>
    <row r="19" spans="2:14" ht="15" customHeight="1" x14ac:dyDescent="0.2">
      <c r="B19" s="527" t="str">
        <f>Raumgruppen_Bezeichnungen!$C18</f>
        <v>A1-Hort</v>
      </c>
      <c r="C19" s="528" t="str">
        <f>Raumgruppen_Bezeichnungen!$D18</f>
        <v>Klassenräume</v>
      </c>
      <c r="D19" s="529">
        <f>SUMIFS(TabelleRRlGLL,TabelleRRlGHH,'Raumliste Gesamt K'!B19,TabelleRRlGJJ,"")+
SUMIFS(TabelleRRlGLL,TabelleRRlGHH,'Raumliste Gesamt K'!B19,TabelleRRlGJJ,"ohne Grundreinig")</f>
        <v>0</v>
      </c>
      <c r="E19" s="530">
        <f t="shared" si="0"/>
        <v>0</v>
      </c>
      <c r="F19" s="531" t="str">
        <f>VLOOKUP(B19,Raumgruppen_Bezeichnungen!$C$3:$E$305,3,FALSE)</f>
        <v>5 Tage/Wo </v>
      </c>
      <c r="G19" s="532"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
        <v>0</v>
      </c>
      <c r="I19" s="500">
        <f t="shared" si="2"/>
        <v>0</v>
      </c>
      <c r="J19" s="534">
        <f t="shared" si="3"/>
        <v>0</v>
      </c>
      <c r="K19" s="535">
        <f t="shared" si="4"/>
        <v>0</v>
      </c>
      <c r="M19" s="22">
        <f>Raumgruppen_Bezeichnungen!N18</f>
        <v>0</v>
      </c>
      <c r="N19" s="22">
        <f t="shared" si="5"/>
        <v>1</v>
      </c>
    </row>
    <row r="20" spans="2:14" ht="15" customHeight="1" x14ac:dyDescent="0.2">
      <c r="B20" s="527" t="str">
        <f>Raumgruppen_Bezeichnungen!$C19</f>
        <v>A2-J</v>
      </c>
      <c r="C20" s="528" t="str">
        <f>Raumgruppen_Bezeichnungen!$D19</f>
        <v>Fachräume</v>
      </c>
      <c r="D20" s="529">
        <f>SUMIFS(TabelleRRlGLL,TabelleRRlGHH,'Raumliste Gesamt K'!B20,TabelleRRlGJJ,"")+
SUMIFS(TabelleRRlGLL,TabelleRRlGHH,'Raumliste Gesamt K'!B20,TabelleRRlGJJ,"ohne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
        <v>0</v>
      </c>
      <c r="I20" s="500">
        <f t="shared" si="2"/>
        <v>0</v>
      </c>
      <c r="J20" s="534">
        <f t="shared" si="3"/>
        <v>0</v>
      </c>
      <c r="K20" s="535">
        <f t="shared" si="4"/>
        <v>0</v>
      </c>
      <c r="M20" s="22">
        <f>Raumgruppen_Bezeichnungen!N19</f>
        <v>0</v>
      </c>
      <c r="N20" s="22">
        <f t="shared" si="5"/>
        <v>1</v>
      </c>
    </row>
    <row r="21" spans="2:14" ht="15" customHeight="1" x14ac:dyDescent="0.2">
      <c r="B21" s="527" t="str">
        <f>Raumgruppen_Bezeichnungen!$C20</f>
        <v>A2-J2</v>
      </c>
      <c r="C21" s="528" t="str">
        <f>Raumgruppen_Bezeichnungen!$D20</f>
        <v>Fachräume</v>
      </c>
      <c r="D21" s="529">
        <f>SUMIFS(TabelleRRlGLL,TabelleRRlGHH,'Raumliste Gesamt K'!B21,TabelleRRlGJJ,"")+
SUMIFS(TabelleRRlGLL,TabelleRRlGHH,'Raumliste Gesamt K'!B21,TabelleRRlGJJ,"ohne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
        <v>0</v>
      </c>
      <c r="I21" s="500">
        <f t="shared" si="2"/>
        <v>0</v>
      </c>
      <c r="J21" s="534">
        <f t="shared" si="3"/>
        <v>0</v>
      </c>
      <c r="K21" s="535">
        <f t="shared" si="4"/>
        <v>0</v>
      </c>
      <c r="M21" s="22">
        <f>Raumgruppen_Bezeichnungen!N20</f>
        <v>0</v>
      </c>
      <c r="N21" s="22">
        <f t="shared" si="5"/>
        <v>1</v>
      </c>
    </row>
    <row r="22" spans="2:14" ht="15" customHeight="1" x14ac:dyDescent="0.2">
      <c r="B22" s="527" t="str">
        <f>Raumgruppen_Bezeichnungen!$C21</f>
        <v>A2-Q</v>
      </c>
      <c r="C22" s="528" t="str">
        <f>Raumgruppen_Bezeichnungen!$D21</f>
        <v>Fachräume</v>
      </c>
      <c r="D22" s="529">
        <f>SUMIFS(TabelleRRlGLL,TabelleRRlGHH,'Raumliste Gesamt K'!B22,TabelleRRlGJJ,"")+
SUMIFS(TabelleRRlGLL,TabelleRRlGHH,'Raumliste Gesamt K'!B22,TabelleRRlGJJ,"ohne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
        <v>0</v>
      </c>
      <c r="I22" s="500">
        <f t="shared" si="2"/>
        <v>0</v>
      </c>
      <c r="J22" s="534">
        <f t="shared" si="3"/>
        <v>0</v>
      </c>
      <c r="K22" s="535">
        <f t="shared" si="4"/>
        <v>0</v>
      </c>
      <c r="M22" s="22">
        <f>Raumgruppen_Bezeichnungen!N21</f>
        <v>0</v>
      </c>
      <c r="N22" s="22">
        <f t="shared" si="5"/>
        <v>1</v>
      </c>
    </row>
    <row r="23" spans="2:14" ht="15" customHeight="1" x14ac:dyDescent="0.2">
      <c r="B23" s="527" t="str">
        <f>Raumgruppen_Bezeichnungen!$C22</f>
        <v>A2-J6</v>
      </c>
      <c r="C23" s="528" t="str">
        <f>Raumgruppen_Bezeichnungen!$D22</f>
        <v>Fachräume</v>
      </c>
      <c r="D23" s="529">
        <f>SUMIFS(TabelleRRlGLL,TabelleRRlGHH,'Raumliste Gesamt K'!B23,TabelleRRlGJJ,"")+
SUMIFS(TabelleRRlGLL,TabelleRRlGHH,'Raumliste Gesamt K'!B23,TabelleRRlGJJ,"ohne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t="shared" ca="1" si="1"/>
        <v>0</v>
      </c>
      <c r="I23" s="500">
        <f t="shared" si="2"/>
        <v>0</v>
      </c>
      <c r="J23" s="534">
        <f t="shared" si="3"/>
        <v>0</v>
      </c>
      <c r="K23" s="535">
        <f t="shared" si="4"/>
        <v>0</v>
      </c>
      <c r="M23" s="22">
        <f>Raumgruppen_Bezeichnungen!N22</f>
        <v>0</v>
      </c>
      <c r="N23" s="22">
        <f t="shared" si="5"/>
        <v>1</v>
      </c>
    </row>
    <row r="24" spans="2:14" ht="15" customHeight="1" x14ac:dyDescent="0.2">
      <c r="B24" s="527" t="str">
        <f>Raumgruppen_Bezeichnungen!$C23</f>
        <v>A2-M</v>
      </c>
      <c r="C24" s="528" t="str">
        <f>Raumgruppen_Bezeichnungen!$D23</f>
        <v>Fachräume</v>
      </c>
      <c r="D24" s="529">
        <f>SUMIFS(TabelleRRlGLL,TabelleRRlGHH,'Raumliste Gesamt K'!B24,TabelleRRlGJJ,"")+
SUMIFS(TabelleRRlGLL,TabelleRRlGHH,'Raumliste Gesamt K'!B24,TabelleRRlGJJ,"ohne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ca="1" si="1"/>
        <v>0</v>
      </c>
      <c r="I24" s="500">
        <f t="shared" si="2"/>
        <v>0</v>
      </c>
      <c r="J24" s="534">
        <f t="shared" si="3"/>
        <v>0</v>
      </c>
      <c r="K24" s="535">
        <f t="shared" si="4"/>
        <v>0</v>
      </c>
      <c r="M24" s="22">
        <f>Raumgruppen_Bezeichnungen!N23</f>
        <v>0</v>
      </c>
      <c r="N24" s="22">
        <f t="shared" si="5"/>
        <v>1</v>
      </c>
    </row>
    <row r="25" spans="2:14" ht="15" customHeight="1" x14ac:dyDescent="0.2">
      <c r="B25" s="527" t="str">
        <f>Raumgruppen_Bezeichnungen!$C24</f>
        <v>A2-14</v>
      </c>
      <c r="C25" s="528" t="str">
        <f>Raumgruppen_Bezeichnungen!$D24</f>
        <v>Fachräume</v>
      </c>
      <c r="D25" s="529">
        <f>SUMIFS(TabelleRRlGLL,TabelleRRlGHH,'Raumliste Gesamt K'!B25,TabelleRRlGJJ,"")+
SUMIFS(TabelleRRlGLL,TabelleRRlGHH,'Raumliste Gesamt K'!B25,TabelleRRlGJJ,"ohne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
        <v>0</v>
      </c>
      <c r="I25" s="500">
        <f t="shared" si="2"/>
        <v>0</v>
      </c>
      <c r="J25" s="534">
        <f t="shared" si="3"/>
        <v>0</v>
      </c>
      <c r="K25" s="535">
        <f t="shared" si="4"/>
        <v>0</v>
      </c>
      <c r="M25" s="22">
        <f>Raumgruppen_Bezeichnungen!N24</f>
        <v>0</v>
      </c>
      <c r="N25" s="22">
        <f t="shared" si="5"/>
        <v>1</v>
      </c>
    </row>
    <row r="26" spans="2:14" ht="15" customHeight="1" x14ac:dyDescent="0.2">
      <c r="B26" s="527" t="str">
        <f>Raumgruppen_Bezeichnungen!$C25</f>
        <v>A2-W</v>
      </c>
      <c r="C26" s="528" t="str">
        <f>Raumgruppen_Bezeichnungen!$D25</f>
        <v>Fachräume</v>
      </c>
      <c r="D26" s="529">
        <f>SUMIFS(TabelleRRlGLL,TabelleRRlGHH,'Raumliste Gesamt K'!B26,TabelleRRlGJJ,"")+
SUMIFS(TabelleRRlGLL,TabelleRRlGHH,'Raumliste Gesamt K'!B26,TabelleRRlGJJ,"ohne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
        <v>0</v>
      </c>
      <c r="I26" s="500">
        <f t="shared" si="2"/>
        <v>0</v>
      </c>
      <c r="J26" s="534">
        <f t="shared" si="3"/>
        <v>0</v>
      </c>
      <c r="K26" s="535">
        <f t="shared" si="4"/>
        <v>0</v>
      </c>
      <c r="M26" s="22">
        <f>Raumgruppen_Bezeichnungen!N25</f>
        <v>0</v>
      </c>
      <c r="N26" s="22">
        <f t="shared" si="5"/>
        <v>1</v>
      </c>
    </row>
    <row r="27" spans="2:14" ht="15" customHeight="1" x14ac:dyDescent="0.2">
      <c r="B27" s="527" t="str">
        <f>Raumgruppen_Bezeichnungen!$C26</f>
        <v>A2-2</v>
      </c>
      <c r="C27" s="528" t="str">
        <f>Raumgruppen_Bezeichnungen!$D26</f>
        <v>Fachräume</v>
      </c>
      <c r="D27" s="529">
        <f>SUMIFS(TabelleRRlGLL,TabelleRRlGHH,'Raumliste Gesamt K'!B27,TabelleRRlGJJ,"")+
SUMIFS(TabelleRRlGLL,TabelleRRlGHH,'Raumliste Gesamt K'!B27,TabelleRRlGJJ,"ohne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
        <v>0</v>
      </c>
      <c r="I27" s="500">
        <f t="shared" si="2"/>
        <v>0</v>
      </c>
      <c r="J27" s="534">
        <f t="shared" si="3"/>
        <v>0</v>
      </c>
      <c r="K27" s="535">
        <f t="shared" si="4"/>
        <v>0</v>
      </c>
      <c r="M27" s="22">
        <f>Raumgruppen_Bezeichnungen!N26</f>
        <v>0</v>
      </c>
      <c r="N27" s="22">
        <f t="shared" si="5"/>
        <v>1</v>
      </c>
    </row>
    <row r="28" spans="2:14" ht="15" customHeight="1" x14ac:dyDescent="0.2">
      <c r="B28" s="527" t="str">
        <f>Raumgruppen_Bezeichnungen!$C27</f>
        <v>A2-2,5</v>
      </c>
      <c r="C28" s="528" t="str">
        <f>Raumgruppen_Bezeichnungen!$D27</f>
        <v>Fachräume</v>
      </c>
      <c r="D28" s="529">
        <f>SUMIFS(TabelleRRlGLL,TabelleRRlGHH,'Raumliste Gesamt K'!B28,TabelleRRlGJJ,"")+
SUMIFS(TabelleRRlGLL,TabelleRRlGHH,'Raumliste Gesamt K'!B28,TabelleRRlGJJ,"ohne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t="shared" ca="1" si="1"/>
        <v>0</v>
      </c>
      <c r="I28" s="500">
        <f t="shared" si="2"/>
        <v>0</v>
      </c>
      <c r="J28" s="534">
        <f t="shared" si="3"/>
        <v>0</v>
      </c>
      <c r="K28" s="535">
        <f t="shared" si="4"/>
        <v>0</v>
      </c>
      <c r="M28" s="22">
        <f>Raumgruppen_Bezeichnungen!N27</f>
        <v>0</v>
      </c>
      <c r="N28" s="22">
        <f t="shared" si="5"/>
        <v>1</v>
      </c>
    </row>
    <row r="29" spans="2:14" ht="15" customHeight="1" x14ac:dyDescent="0.2">
      <c r="B29" s="527" t="str">
        <f>Raumgruppen_Bezeichnungen!$C28</f>
        <v>A2-3</v>
      </c>
      <c r="C29" s="528" t="str">
        <f>Raumgruppen_Bezeichnungen!$D28</f>
        <v>Fachräume</v>
      </c>
      <c r="D29" s="529">
        <f>SUMIFS(TabelleRRlGLL,TabelleRRlGHH,'Raumliste Gesamt K'!B29,TabelleRRlGJJ,"")+
SUMIFS(TabelleRRlGLL,TabelleRRlGHH,'Raumliste Gesamt K'!B29,TabelleRRlGJJ,"ohne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ca="1" si="1"/>
        <v>0</v>
      </c>
      <c r="I29" s="500">
        <f t="shared" si="2"/>
        <v>0</v>
      </c>
      <c r="J29" s="534">
        <f t="shared" si="3"/>
        <v>0</v>
      </c>
      <c r="K29" s="535">
        <f t="shared" si="4"/>
        <v>0</v>
      </c>
      <c r="M29" s="22">
        <f>Raumgruppen_Bezeichnungen!N28</f>
        <v>0</v>
      </c>
      <c r="N29" s="22">
        <f t="shared" si="5"/>
        <v>1</v>
      </c>
    </row>
    <row r="30" spans="2:14" ht="15" customHeight="1" x14ac:dyDescent="0.2">
      <c r="B30" s="527" t="str">
        <f>Raumgruppen_Bezeichnungen!$C29</f>
        <v>A2-4</v>
      </c>
      <c r="C30" s="528" t="str">
        <f>Raumgruppen_Bezeichnungen!$D29</f>
        <v>Fachräume</v>
      </c>
      <c r="D30" s="529">
        <f>SUMIFS(TabelleRRlGLL,TabelleRRlGHH,'Raumliste Gesamt K'!B30,TabelleRRlGJJ,"")+
SUMIFS(TabelleRRlGLL,TabelleRRlGHH,'Raumliste Gesamt K'!B30,TabelleRRlGJJ,"ohne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
        <v>0</v>
      </c>
      <c r="I30" s="500">
        <f t="shared" si="2"/>
        <v>0</v>
      </c>
      <c r="J30" s="534">
        <f t="shared" si="3"/>
        <v>0</v>
      </c>
      <c r="K30" s="535">
        <f t="shared" si="4"/>
        <v>0</v>
      </c>
      <c r="M30" s="22">
        <f>Raumgruppen_Bezeichnungen!N29</f>
        <v>0</v>
      </c>
      <c r="N30" s="22">
        <f t="shared" si="5"/>
        <v>1</v>
      </c>
    </row>
    <row r="31" spans="2:14" ht="15" customHeight="1" x14ac:dyDescent="0.2">
      <c r="B31" s="527" t="str">
        <f>Raumgruppen_Bezeichnungen!$C30</f>
        <v>A2-5</v>
      </c>
      <c r="C31" s="528" t="str">
        <f>Raumgruppen_Bezeichnungen!$D30</f>
        <v>Fachräume</v>
      </c>
      <c r="D31" s="529">
        <f>SUMIFS(TabelleRRlGLL,TabelleRRlGHH,'Raumliste Gesamt K'!B31,TabelleRRlGJJ,"")+
SUMIFS(TabelleRRlGLL,TabelleRRlGHH,'Raumliste Gesamt K'!B31,TabelleRRlGJJ,"ohne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
        <v>0</v>
      </c>
      <c r="I31" s="500">
        <f t="shared" si="2"/>
        <v>0</v>
      </c>
      <c r="J31" s="534">
        <f t="shared" si="3"/>
        <v>0</v>
      </c>
      <c r="K31" s="535">
        <f t="shared" si="4"/>
        <v>0</v>
      </c>
      <c r="M31" s="22">
        <f>Raumgruppen_Bezeichnungen!N30</f>
        <v>0</v>
      </c>
      <c r="N31" s="22">
        <f t="shared" si="5"/>
        <v>1</v>
      </c>
    </row>
    <row r="32" spans="2:14" ht="15" customHeight="1" x14ac:dyDescent="0.2">
      <c r="B32" s="527" t="str">
        <f>Raumgruppen_Bezeichnungen!$C31</f>
        <v>A2-6</v>
      </c>
      <c r="C32" s="528" t="str">
        <f>Raumgruppen_Bezeichnungen!$D31</f>
        <v>Fachräume</v>
      </c>
      <c r="D32" s="529">
        <f>SUMIFS(TabelleRRlGLL,TabelleRRlGHH,'Raumliste Gesamt K'!B32,TabelleRRlGJJ,"")+
SUMIFS(TabelleRRlGLL,TabelleRRlGHH,'Raumliste Gesamt K'!B32,TabelleRRlGJJ,"ohne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t="shared" ca="1" si="1"/>
        <v>0</v>
      </c>
      <c r="I32" s="500">
        <f t="shared" si="2"/>
        <v>0</v>
      </c>
      <c r="J32" s="534">
        <f t="shared" si="3"/>
        <v>0</v>
      </c>
      <c r="K32" s="535">
        <f t="shared" si="4"/>
        <v>0</v>
      </c>
      <c r="M32" s="22">
        <f>Raumgruppen_Bezeichnungen!N31</f>
        <v>0</v>
      </c>
      <c r="N32" s="22">
        <f t="shared" si="5"/>
        <v>1</v>
      </c>
    </row>
    <row r="33" spans="2:14" ht="15" customHeight="1" x14ac:dyDescent="0.2">
      <c r="B33" s="527" t="str">
        <f>Raumgruppen_Bezeichnungen!$C32</f>
        <v>A2-7</v>
      </c>
      <c r="C33" s="528" t="str">
        <f>Raumgruppen_Bezeichnungen!$D32</f>
        <v>Fachräume</v>
      </c>
      <c r="D33" s="529">
        <f>SUMIFS(TabelleRRlGLL,TabelleRRlGHH,'Raumliste Gesamt K'!B33,TabelleRRlGJJ,"")+
SUMIFS(TabelleRRlGLL,TabelleRRlGHH,'Raumliste Gesamt K'!B33,TabelleRRlGJJ,"ohne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t="shared" ca="1" si="1"/>
        <v>0</v>
      </c>
      <c r="I33" s="500">
        <f t="shared" si="2"/>
        <v>0</v>
      </c>
      <c r="J33" s="534">
        <f t="shared" si="3"/>
        <v>0</v>
      </c>
      <c r="K33" s="535">
        <f t="shared" si="4"/>
        <v>0</v>
      </c>
      <c r="M33" s="22">
        <f>Raumgruppen_Bezeichnungen!N32</f>
        <v>0</v>
      </c>
      <c r="N33" s="22">
        <f t="shared" si="5"/>
        <v>1</v>
      </c>
    </row>
    <row r="34" spans="2:14" ht="15" customHeight="1" x14ac:dyDescent="0.2">
      <c r="B34" s="527" t="str">
        <f>Raumgruppen_Bezeichnungen!$C33</f>
        <v>A2-Müll</v>
      </c>
      <c r="C34" s="528" t="str">
        <f>Raumgruppen_Bezeichnungen!$D33</f>
        <v>Fachräume (nur Müllentnahme)</v>
      </c>
      <c r="D34" s="529" t="e">
        <f>SUMIFS(TabelleRRlGLL,TabelleRRlGII,'Raumliste Gesamt K'!B34,TabelleRRlGJJ,"")+
SUMIFS(TabelleRRlGLL,TabelleRII,'Raumliste Gesamt K'!B34,TabelleRRlGJJ,"ohne Grundreinig")</f>
        <v>#NAME?</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t="e">
        <f t="shared" ca="1" si="1"/>
        <v>#NAME?</v>
      </c>
      <c r="I34" s="500">
        <f t="shared" si="2"/>
        <v>0</v>
      </c>
      <c r="J34" s="534">
        <f t="shared" si="3"/>
        <v>0</v>
      </c>
      <c r="K34" s="535">
        <f t="shared" si="4"/>
        <v>0</v>
      </c>
      <c r="M34" s="22">
        <f>Raumgruppen_Bezeichnungen!N33</f>
        <v>0</v>
      </c>
      <c r="N34" s="22">
        <f t="shared" si="5"/>
        <v>1</v>
      </c>
    </row>
    <row r="35" spans="2:14" ht="15" customHeight="1" x14ac:dyDescent="0.2">
      <c r="B35" s="527" t="str">
        <f>Raumgruppen_Bezeichnungen!$C34</f>
        <v>A2-Hort</v>
      </c>
      <c r="C35" s="528" t="str">
        <f>Raumgruppen_Bezeichnungen!$D34</f>
        <v>Fachräume</v>
      </c>
      <c r="D35" s="529">
        <f>SUMIFS(TabelleRRlGLL,TabelleRRlGHH,'Raumliste Gesamt K'!B35,TabelleRRlGJJ,"")+
SUMIFS(TabelleRRlGLL,TabelleRRlGHH,'Raumliste Gesamt K'!B35,TabelleRRlGJJ,"ohne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1"/>
        <v>0</v>
      </c>
      <c r="I35" s="500">
        <f t="shared" si="2"/>
        <v>0</v>
      </c>
      <c r="J35" s="534">
        <f t="shared" si="3"/>
        <v>0</v>
      </c>
      <c r="K35" s="535">
        <f t="shared" si="4"/>
        <v>0</v>
      </c>
      <c r="M35" s="22">
        <f>Raumgruppen_Bezeichnungen!N34</f>
        <v>0</v>
      </c>
      <c r="N35" s="22">
        <f t="shared" si="5"/>
        <v>1</v>
      </c>
    </row>
    <row r="36" spans="2:14" ht="15" customHeight="1" x14ac:dyDescent="0.2">
      <c r="B36" s="527" t="str">
        <f>Raumgruppen_Bezeichnungen!$C35</f>
        <v>B1-J</v>
      </c>
      <c r="C36" s="528" t="str">
        <f>Raumgruppen_Bezeichnungen!$D35</f>
        <v>Gruppen- und Speiseräume von Schulkindergärten bzw. –horten, Vorschulen</v>
      </c>
      <c r="D36" s="529">
        <f>SUMIFS(TabelleRRlGLL,TabelleRRlGHH,'Raumliste Gesamt K'!B36,TabelleRRlGJJ,"")+
SUMIFS(TabelleRRlGLL,TabelleRRlGHH,'Raumliste Gesamt K'!B36,TabelleRRlGJJ,"ohne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1"/>
        <v>0</v>
      </c>
      <c r="I36" s="500">
        <f t="shared" si="2"/>
        <v>0</v>
      </c>
      <c r="J36" s="534">
        <f t="shared" si="3"/>
        <v>0</v>
      </c>
      <c r="K36" s="535">
        <f t="shared" si="4"/>
        <v>0</v>
      </c>
      <c r="M36" s="22">
        <f>Raumgruppen_Bezeichnungen!N35</f>
        <v>0</v>
      </c>
      <c r="N36" s="22">
        <f t="shared" si="5"/>
        <v>1</v>
      </c>
    </row>
    <row r="37" spans="2:14" ht="15" customHeight="1" x14ac:dyDescent="0.2">
      <c r="B37" s="527" t="str">
        <f>Raumgruppen_Bezeichnungen!$C36</f>
        <v>B1-J2</v>
      </c>
      <c r="C37" s="528" t="str">
        <f>Raumgruppen_Bezeichnungen!$D36</f>
        <v>Gruppen- und Speiseräume von Schulkindergärten bzw. –horten, Vorschulen</v>
      </c>
      <c r="D37" s="529">
        <f>SUMIFS(TabelleRRlGLL,TabelleRRlGHH,'Raumliste Gesamt K'!B37,TabelleRRlGJJ,"")+
SUMIFS(TabelleRRlGLL,TabelleRRlGHH,'Raumliste Gesamt K'!B37,TabelleRRlGJJ,"ohne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1"/>
        <v>0</v>
      </c>
      <c r="I37" s="500">
        <f t="shared" si="2"/>
        <v>0</v>
      </c>
      <c r="J37" s="534">
        <f t="shared" si="3"/>
        <v>0</v>
      </c>
      <c r="K37" s="535">
        <f t="shared" si="4"/>
        <v>0</v>
      </c>
      <c r="M37" s="22">
        <f>Raumgruppen_Bezeichnungen!N36</f>
        <v>0</v>
      </c>
      <c r="N37" s="22">
        <f t="shared" si="5"/>
        <v>1</v>
      </c>
    </row>
    <row r="38" spans="2:14" ht="15" customHeight="1" x14ac:dyDescent="0.2">
      <c r="B38" s="527" t="str">
        <f>Raumgruppen_Bezeichnungen!$C37</f>
        <v>B1-Q</v>
      </c>
      <c r="C38" s="528" t="str">
        <f>Raumgruppen_Bezeichnungen!$D37</f>
        <v>Gruppen- und Speiseräume von Schulkindergärten bzw. –horten, Vorschulen</v>
      </c>
      <c r="D38" s="529">
        <f>SUMIFS(TabelleRRlGLL,TabelleRRlGHH,'Raumliste Gesamt K'!B38,TabelleRRlGJJ,"")+
SUMIFS(TabelleRRlGLL,TabelleRRlGHH,'Raumliste Gesamt K'!B38,TabelleRRlGJJ,"ohne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1"/>
        <v>0</v>
      </c>
      <c r="I38" s="500">
        <f t="shared" si="2"/>
        <v>0</v>
      </c>
      <c r="J38" s="534">
        <f t="shared" si="3"/>
        <v>0</v>
      </c>
      <c r="K38" s="535">
        <f t="shared" si="4"/>
        <v>0</v>
      </c>
      <c r="M38" s="22">
        <f>Raumgruppen_Bezeichnungen!N37</f>
        <v>0</v>
      </c>
      <c r="N38" s="22">
        <f t="shared" si="5"/>
        <v>1</v>
      </c>
    </row>
    <row r="39" spans="2:14" ht="15" customHeight="1" x14ac:dyDescent="0.2">
      <c r="B39" s="527" t="str">
        <f>Raumgruppen_Bezeichnungen!$C38</f>
        <v>B1-J6</v>
      </c>
      <c r="C39" s="528" t="str">
        <f>Raumgruppen_Bezeichnungen!$D38</f>
        <v>Gruppen- und Speiseräume von Schulkindergärten bzw. –horten, Vorschulen</v>
      </c>
      <c r="D39" s="529">
        <f>SUMIFS(TabelleRRlGLL,TabelleRRlGHH,'Raumliste Gesamt K'!B39,TabelleRRlGJJ,"")+
SUMIFS(TabelleRRlGLL,TabelleRRlGHH,'Raumliste Gesamt K'!B39,TabelleRRlGJJ,"ohne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t="shared" ca="1" si="1"/>
        <v>0</v>
      </c>
      <c r="I39" s="500">
        <f t="shared" si="2"/>
        <v>0</v>
      </c>
      <c r="J39" s="534">
        <f t="shared" si="3"/>
        <v>0</v>
      </c>
      <c r="K39" s="535">
        <f t="shared" si="4"/>
        <v>0</v>
      </c>
      <c r="M39" s="22">
        <f>Raumgruppen_Bezeichnungen!N38</f>
        <v>0</v>
      </c>
      <c r="N39" s="22">
        <f t="shared" si="5"/>
        <v>1</v>
      </c>
    </row>
    <row r="40" spans="2:14" ht="15" customHeight="1" x14ac:dyDescent="0.2">
      <c r="B40" s="527" t="str">
        <f>Raumgruppen_Bezeichnungen!$C39</f>
        <v>B1-M</v>
      </c>
      <c r="C40" s="528" t="str">
        <f>Raumgruppen_Bezeichnungen!$D39</f>
        <v>Gruppen- und Speiseräume von Schulkindergärten bzw. –horten, Vorschulen</v>
      </c>
      <c r="D40" s="529">
        <f>SUMIFS(TabelleRRlGLL,TabelleRRlGHH,'Raumliste Gesamt K'!B40,TabelleRRlGJJ,"")+
SUMIFS(TabelleRRlGLL,TabelleRRlGHH,'Raumliste Gesamt K'!B40,TabelleRRlGJJ,"ohne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ca="1" si="1"/>
        <v>0</v>
      </c>
      <c r="I40" s="500">
        <f t="shared" si="2"/>
        <v>0</v>
      </c>
      <c r="J40" s="534">
        <f t="shared" si="3"/>
        <v>0</v>
      </c>
      <c r="K40" s="535">
        <f t="shared" si="4"/>
        <v>0</v>
      </c>
      <c r="M40" s="22">
        <f>Raumgruppen_Bezeichnungen!N39</f>
        <v>0</v>
      </c>
      <c r="N40" s="22">
        <f t="shared" si="5"/>
        <v>1</v>
      </c>
    </row>
    <row r="41" spans="2:14" ht="15" customHeight="1" x14ac:dyDescent="0.2">
      <c r="B41" s="527" t="str">
        <f>Raumgruppen_Bezeichnungen!$C40</f>
        <v>B1-14</v>
      </c>
      <c r="C41" s="528" t="str">
        <f>Raumgruppen_Bezeichnungen!$D40</f>
        <v>Gruppen- und Speiseräume von Schulkindergärten bzw. –horten, Vorschulen</v>
      </c>
      <c r="D41" s="529">
        <f>SUMIFS(TabelleRRlGLL,TabelleRRlGHH,'Raumliste Gesamt K'!B41,TabelleRRlGJJ,"")+
SUMIFS(TabelleRRlGLL,TabelleRRlGHH,'Raumliste Gesamt K'!B41,TabelleRRlGJJ,"ohne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1"/>
        <v>0</v>
      </c>
      <c r="I41" s="500">
        <f t="shared" si="2"/>
        <v>0</v>
      </c>
      <c r="J41" s="534">
        <f t="shared" si="3"/>
        <v>0</v>
      </c>
      <c r="K41" s="535">
        <f t="shared" si="4"/>
        <v>0</v>
      </c>
      <c r="M41" s="22">
        <f>Raumgruppen_Bezeichnungen!N40</f>
        <v>0</v>
      </c>
      <c r="N41" s="22">
        <f t="shared" si="5"/>
        <v>1</v>
      </c>
    </row>
    <row r="42" spans="2:14" ht="15" customHeight="1" x14ac:dyDescent="0.2">
      <c r="B42" s="527" t="str">
        <f>Raumgruppen_Bezeichnungen!$C41</f>
        <v>B1-W</v>
      </c>
      <c r="C42" s="528" t="str">
        <f>Raumgruppen_Bezeichnungen!$D41</f>
        <v>Gruppen- und Speiseräume von Schulkindergärten bzw. –horten, Vorschulen</v>
      </c>
      <c r="D42" s="529">
        <f>SUMIFS(TabelleRRlGLL,TabelleRRlGHH,'Raumliste Gesamt K'!B42,TabelleRRlGJJ,"")+
SUMIFS(TabelleRRlGLL,TabelleRRlGHH,'Raumliste Gesamt K'!B42,TabelleRRlGJJ,"ohne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1"/>
        <v>0</v>
      </c>
      <c r="I42" s="500">
        <f t="shared" si="2"/>
        <v>0</v>
      </c>
      <c r="J42" s="534">
        <f t="shared" si="3"/>
        <v>0</v>
      </c>
      <c r="K42" s="535">
        <f t="shared" si="4"/>
        <v>0</v>
      </c>
      <c r="M42" s="22">
        <f>Raumgruppen_Bezeichnungen!N41</f>
        <v>0</v>
      </c>
      <c r="N42" s="22">
        <f t="shared" si="5"/>
        <v>1</v>
      </c>
    </row>
    <row r="43" spans="2:14" ht="15" customHeight="1" x14ac:dyDescent="0.2">
      <c r="B43" s="527" t="str">
        <f>Raumgruppen_Bezeichnungen!$C42</f>
        <v>B1-2</v>
      </c>
      <c r="C43" s="528" t="str">
        <f>Raumgruppen_Bezeichnungen!$D42</f>
        <v>Gruppen- und Speiseräume von Schulkindergärten bzw. –horten, Vorschulen</v>
      </c>
      <c r="D43" s="529">
        <f>SUMIFS(TabelleRRlGLL,TabelleRRlGHH,'Raumliste Gesamt K'!B43,TabelleRRlGJJ,"")+
SUMIFS(TabelleRRlGLL,TabelleRRlGHH,'Raumliste Gesamt K'!B43,TabelleRRlGJJ,"ohne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1"/>
        <v>0</v>
      </c>
      <c r="I43" s="500">
        <f t="shared" si="2"/>
        <v>0</v>
      </c>
      <c r="J43" s="534">
        <f t="shared" si="3"/>
        <v>0</v>
      </c>
      <c r="K43" s="535">
        <f t="shared" si="4"/>
        <v>0</v>
      </c>
      <c r="M43" s="22">
        <f>Raumgruppen_Bezeichnungen!N42</f>
        <v>0</v>
      </c>
      <c r="N43" s="22">
        <f t="shared" si="5"/>
        <v>1</v>
      </c>
    </row>
    <row r="44" spans="2:14" ht="15" customHeight="1" x14ac:dyDescent="0.2">
      <c r="B44" s="527" t="str">
        <f>Raumgruppen_Bezeichnungen!$C43</f>
        <v>B1-2,5</v>
      </c>
      <c r="C44" s="528" t="str">
        <f>Raumgruppen_Bezeichnungen!$D43</f>
        <v>Gruppen- und Speiseräume von Schulkindergärten bzw. –horten, Vorschulen</v>
      </c>
      <c r="D44" s="529">
        <f>SUMIFS(TabelleRRlGLL,TabelleRRlGHH,'Raumliste Gesamt K'!B44,TabelleRRlGJJ,"")+
SUMIFS(TabelleRRlGLL,TabelleRRlGHH,'Raumliste Gesamt K'!B44,TabelleRRlGJJ,"ohne Grundreinig")</f>
        <v>0</v>
      </c>
      <c r="E44" s="530">
        <f t="shared" si="0"/>
        <v>0</v>
      </c>
      <c r="F44" s="531" t="str">
        <f>VLOOKUP(B44,Raumgruppen_Bezeichnungen!$C$3:$E$305,3,FALSE)</f>
        <v>2,5 Tage/Wo</v>
      </c>
      <c r="G44" s="532" cm="1">
        <f t="array" aca="1" ref="G44" ca="1">HLOOKUP(
                           F44,
                           Raumgruppen_Bezeichnungen!$P$314:$AF$390,
                           VLOOKUP(
                                                 LEFT(RIGHT(CELL("dateiname",$B$2),LEN(CELL("dateiname",$B$2))-SEARCH("]",CELL("dateiname",$B$2))),LEN(RIGHT(CELL("dateiname",$B$2),LEN(CELL("dateiname",$B$2))-SEARCH("]",CELL("dateiname",$B$2))))-2),
                                                 Raumgruppen_Bezeichnungen!$P$315:$AH$390,
                                                 19,
                                                 FALSE),
                           FALSE)</f>
        <v>125</v>
      </c>
      <c r="H44" s="533">
        <f t="shared" ca="1" si="1"/>
        <v>0</v>
      </c>
      <c r="I44" s="500">
        <f t="shared" si="2"/>
        <v>0</v>
      </c>
      <c r="J44" s="534">
        <f t="shared" si="3"/>
        <v>0</v>
      </c>
      <c r="K44" s="535">
        <f t="shared" si="4"/>
        <v>0</v>
      </c>
      <c r="M44" s="22">
        <f>Raumgruppen_Bezeichnungen!N43</f>
        <v>0</v>
      </c>
      <c r="N44" s="22">
        <f t="shared" si="5"/>
        <v>1</v>
      </c>
    </row>
    <row r="45" spans="2:14" ht="15" customHeight="1" x14ac:dyDescent="0.2">
      <c r="B45" s="527" t="str">
        <f>Raumgruppen_Bezeichnungen!$C44</f>
        <v>B1-3</v>
      </c>
      <c r="C45" s="528" t="str">
        <f>Raumgruppen_Bezeichnungen!$D44</f>
        <v>Gruppen- und Speiseräume von Schulkindergärten bzw. –horten, Vorschulen</v>
      </c>
      <c r="D45" s="529">
        <f>SUMIFS(TabelleRRlGLL,TabelleRRlGHH,'Raumliste Gesamt K'!B45,TabelleRRlGJJ,"")+
SUMIFS(TabelleRRlGLL,TabelleRRlGHH,'Raumliste Gesamt K'!B45,TabelleRRlGJJ,"ohne Grundreinig")</f>
        <v>0</v>
      </c>
      <c r="E45" s="530">
        <f t="shared" si="0"/>
        <v>0</v>
      </c>
      <c r="F45" s="531" t="str">
        <f>VLOOKUP(B45,Raumgruppen_Bezeichnungen!$C$3:$E$305,3,FALSE)</f>
        <v>3 Tage/Wo</v>
      </c>
      <c r="G45" s="532" cm="1">
        <f t="array" aca="1" ref="G45" ca="1">HLOOKUP(
                           F45,
                           Raumgruppen_Bezeichnungen!$P$314:$AF$390,
                           VLOOKUP(
                                                 LEFT(RIGHT(CELL("dateiname",$B$2),LEN(CELL("dateiname",$B$2))-SEARCH("]",CELL("dateiname",$B$2))),LEN(RIGHT(CELL("dateiname",$B$2),LEN(CELL("dateiname",$B$2))-SEARCH("]",CELL("dateiname",$B$2))))-2),
                                                 Raumgruppen_Bezeichnungen!$P$315:$AH$390,
                                                 19,
                                                 FALSE),
                           FALSE)</f>
        <v>150</v>
      </c>
      <c r="H45" s="533">
        <f t="shared" ca="1" si="1"/>
        <v>0</v>
      </c>
      <c r="I45" s="500">
        <f t="shared" si="2"/>
        <v>0</v>
      </c>
      <c r="J45" s="534">
        <f t="shared" si="3"/>
        <v>0</v>
      </c>
      <c r="K45" s="535">
        <f t="shared" si="4"/>
        <v>0</v>
      </c>
      <c r="M45" s="22">
        <f>Raumgruppen_Bezeichnungen!N44</f>
        <v>0</v>
      </c>
      <c r="N45" s="22">
        <f t="shared" si="5"/>
        <v>1</v>
      </c>
    </row>
    <row r="46" spans="2:14" ht="15" customHeight="1" x14ac:dyDescent="0.2">
      <c r="B46" s="527" t="str">
        <f>Raumgruppen_Bezeichnungen!$C45</f>
        <v>B1-4</v>
      </c>
      <c r="C46" s="528" t="str">
        <f>Raumgruppen_Bezeichnungen!$D45</f>
        <v>Gruppen- und Speiseräume von Schulkindergärten bzw. –horten, Vorschulen</v>
      </c>
      <c r="D46" s="529">
        <f>SUMIFS(TabelleRRlGLL,TabelleRRlGHH,'Raumliste Gesamt K'!B46,TabelleRRlGJJ,"")+
SUMIFS(TabelleRRlGLL,TabelleRRlGHH,'Raumliste Gesamt K'!B46,TabelleRRlGJJ,"ohne Grundreinig")</f>
        <v>0</v>
      </c>
      <c r="E46" s="530">
        <f t="shared" si="0"/>
        <v>0</v>
      </c>
      <c r="F46" s="531" t="str">
        <f>VLOOKUP(B46,Raumgruppen_Bezeichnungen!$C$3:$E$305,3,FALSE)</f>
        <v>4 Tage/Wo</v>
      </c>
      <c r="G46" s="532" cm="1">
        <f t="array" aca="1" ref="G46" ca="1">HLOOKUP(
                           F46,
                           Raumgruppen_Bezeichnungen!$P$314:$AF$390,
                           VLOOKUP(
                                                 LEFT(RIGHT(CELL("dateiname",$B$2),LEN(CELL("dateiname",$B$2))-SEARCH("]",CELL("dateiname",$B$2))),LEN(RIGHT(CELL("dateiname",$B$2),LEN(CELL("dateiname",$B$2))-SEARCH("]",CELL("dateiname",$B$2))))-2),
                                                 Raumgruppen_Bezeichnungen!$P$315:$AH$390,
                                                 19,
                                                 FALSE),
                           FALSE)</f>
        <v>200</v>
      </c>
      <c r="H46" s="533">
        <f t="shared" ca="1" si="1"/>
        <v>0</v>
      </c>
      <c r="I46" s="500">
        <f t="shared" si="2"/>
        <v>0</v>
      </c>
      <c r="J46" s="534">
        <f t="shared" si="3"/>
        <v>0</v>
      </c>
      <c r="K46" s="535">
        <f t="shared" si="4"/>
        <v>0</v>
      </c>
      <c r="M46" s="22">
        <f>Raumgruppen_Bezeichnungen!N45</f>
        <v>0</v>
      </c>
      <c r="N46" s="22">
        <f t="shared" si="5"/>
        <v>1</v>
      </c>
    </row>
    <row r="47" spans="2:14" ht="15" customHeight="1" x14ac:dyDescent="0.2">
      <c r="B47" s="527" t="str">
        <f>Raumgruppen_Bezeichnungen!$C46</f>
        <v>B1-5</v>
      </c>
      <c r="C47" s="528" t="str">
        <f>Raumgruppen_Bezeichnungen!$D46</f>
        <v>Gruppen- und Speiseräume von Schulkindergärten bzw. –horten, Vorschulen</v>
      </c>
      <c r="D47" s="529">
        <f>SUMIFS(TabelleRRlGLL,TabelleRRlGHH,'Raumliste Gesamt K'!B47,TabelleRRlGJJ,"")+
SUMIFS(TabelleRRlGLL,TabelleRRlGHH,'Raumliste Gesamt K'!B47,TabelleRRlGJJ,"ohne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1"/>
        <v>0</v>
      </c>
      <c r="I47" s="500">
        <f t="shared" si="2"/>
        <v>0</v>
      </c>
      <c r="J47" s="534">
        <f t="shared" si="3"/>
        <v>0</v>
      </c>
      <c r="K47" s="535">
        <f t="shared" si="4"/>
        <v>0</v>
      </c>
      <c r="M47" s="22">
        <f>Raumgruppen_Bezeichnungen!N46</f>
        <v>0</v>
      </c>
      <c r="N47" s="22">
        <f t="shared" si="5"/>
        <v>1</v>
      </c>
    </row>
    <row r="48" spans="2:14" ht="15" customHeight="1" x14ac:dyDescent="0.2">
      <c r="B48" s="527" t="str">
        <f>Raumgruppen_Bezeichnungen!$C47</f>
        <v>B1-6</v>
      </c>
      <c r="C48" s="528" t="str">
        <f>Raumgruppen_Bezeichnungen!$D47</f>
        <v>Gruppen- und Speiseräume von Schulkindergärten bzw. –horten, Vorschulen</v>
      </c>
      <c r="D48" s="529">
        <f>SUMIFS(TabelleRRlGLL,TabelleRRlGHH,'Raumliste Gesamt K'!B48,TabelleRRlGJJ,"")+
SUMIFS(TabelleRRlGLL,TabelleRRlGHH,'Raumliste Gesamt K'!B48,TabelleRRlGJJ,"ohne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t="shared" ca="1" si="1"/>
        <v>0</v>
      </c>
      <c r="I48" s="500">
        <f t="shared" si="2"/>
        <v>0</v>
      </c>
      <c r="J48" s="534">
        <f t="shared" si="3"/>
        <v>0</v>
      </c>
      <c r="K48" s="535">
        <f t="shared" si="4"/>
        <v>0</v>
      </c>
      <c r="M48" s="22">
        <f>Raumgruppen_Bezeichnungen!N47</f>
        <v>0</v>
      </c>
      <c r="N48" s="22">
        <f t="shared" si="5"/>
        <v>1</v>
      </c>
    </row>
    <row r="49" spans="2:14" ht="15" customHeight="1" x14ac:dyDescent="0.2">
      <c r="B49" s="527" t="str">
        <f>Raumgruppen_Bezeichnungen!$C48</f>
        <v>B1-7</v>
      </c>
      <c r="C49" s="528" t="str">
        <f>Raumgruppen_Bezeichnungen!$D48</f>
        <v>Gruppen- und Speiseräume von Schulkindergärten bzw. –horten, Vorschulen</v>
      </c>
      <c r="D49" s="529">
        <f>SUMIFS(TabelleRRlGLL,TabelleRRlGHH,'Raumliste Gesamt K'!B49,TabelleRRlGJJ,"")+
SUMIFS(TabelleRRlGLL,TabelleRRlGHH,'Raumliste Gesamt K'!B49,TabelleRRlGJJ,"ohne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t="shared" ca="1" si="1"/>
        <v>0</v>
      </c>
      <c r="I49" s="500">
        <f t="shared" si="2"/>
        <v>0</v>
      </c>
      <c r="J49" s="534">
        <f t="shared" si="3"/>
        <v>0</v>
      </c>
      <c r="K49" s="535">
        <f t="shared" si="4"/>
        <v>0</v>
      </c>
      <c r="M49" s="22">
        <f>Raumgruppen_Bezeichnungen!N48</f>
        <v>0</v>
      </c>
      <c r="N49" s="22">
        <f t="shared" si="5"/>
        <v>1</v>
      </c>
    </row>
    <row r="50" spans="2:14" ht="15" customHeight="1" x14ac:dyDescent="0.2">
      <c r="B50" s="527" t="str">
        <f>Raumgruppen_Bezeichnungen!$C49</f>
        <v>B1-Müll</v>
      </c>
      <c r="C50" s="528" t="str">
        <f>Raumgruppen_Bezeichnungen!$D49</f>
        <v>Gruppen- und Speiseräume von Schulkindergärten bzw. –horten, Vorschulen (nur Müllentnahme)</v>
      </c>
      <c r="D50" s="529" t="e">
        <f>SUMIFS(TabelleRRlGLL,TabelleRRlGII,'Raumliste Gesamt K'!B50,TabelleRRlGJJ,"")+
SUMIFS(TabelleRRlGLL,TabelleRII,'Raumliste Gesamt K'!B50,TabelleRRlGJJ,"ohne Grundreinig")</f>
        <v>#NAME?</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t="e">
        <f t="shared" ca="1" si="1"/>
        <v>#NAME?</v>
      </c>
      <c r="I50" s="500">
        <f t="shared" si="2"/>
        <v>0</v>
      </c>
      <c r="J50" s="534">
        <f t="shared" si="3"/>
        <v>0</v>
      </c>
      <c r="K50" s="535">
        <f t="shared" si="4"/>
        <v>0</v>
      </c>
      <c r="M50" s="22">
        <f>Raumgruppen_Bezeichnungen!N49</f>
        <v>0</v>
      </c>
      <c r="N50" s="22">
        <f t="shared" si="5"/>
        <v>1</v>
      </c>
    </row>
    <row r="51" spans="2:14" ht="15" customHeight="1" x14ac:dyDescent="0.2">
      <c r="B51" s="527" t="str">
        <f>Raumgruppen_Bezeichnungen!$C50</f>
        <v>C1-J</v>
      </c>
      <c r="C51" s="528" t="str">
        <f>Raumgruppen_Bezeichnungen!$D50</f>
        <v>Verwaltungs- und Büroräume, Lehrerzimmer, Besprechungs- und Konferenzräume</v>
      </c>
      <c r="D51" s="529">
        <f>SUMIFS(TabelleRRlGLL,TabelleRRlGHH,'Raumliste Gesamt K'!B51,TabelleRRlGJJ,"")+
SUMIFS(TabelleRRlGLL,TabelleRRlGHH,'Raumliste Gesamt K'!B51,TabelleRRlGJJ,"ohne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1"/>
        <v>0</v>
      </c>
      <c r="I51" s="500">
        <f t="shared" si="2"/>
        <v>0</v>
      </c>
      <c r="J51" s="534">
        <f t="shared" si="3"/>
        <v>0</v>
      </c>
      <c r="K51" s="535">
        <f t="shared" si="4"/>
        <v>0</v>
      </c>
      <c r="M51" s="22">
        <f>Raumgruppen_Bezeichnungen!N50</f>
        <v>1</v>
      </c>
      <c r="N51" s="22">
        <f t="shared" si="5"/>
        <v>1</v>
      </c>
    </row>
    <row r="52" spans="2:14" ht="15" customHeight="1" x14ac:dyDescent="0.2">
      <c r="B52" s="527" t="str">
        <f>Raumgruppen_Bezeichnungen!$C51</f>
        <v>C1-J2</v>
      </c>
      <c r="C52" s="528" t="str">
        <f>Raumgruppen_Bezeichnungen!$D51</f>
        <v>Verwaltungs- und Büroräume, Lehrerzimmer, Besprechungs- und Konferenzräume</v>
      </c>
      <c r="D52" s="529">
        <f>SUMIFS(TabelleRRlGLL,TabelleRRlGHH,'Raumliste Gesamt K'!B52,TabelleRRlGJJ,"")+
SUMIFS(TabelleRRlGLL,TabelleRRlGHH,'Raumliste Gesamt K'!B52,TabelleRRlGJJ,"ohne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1"/>
        <v>0</v>
      </c>
      <c r="I52" s="500">
        <f t="shared" si="2"/>
        <v>0</v>
      </c>
      <c r="J52" s="534">
        <f t="shared" si="3"/>
        <v>0</v>
      </c>
      <c r="K52" s="535">
        <f t="shared" si="4"/>
        <v>0</v>
      </c>
      <c r="M52" s="22">
        <f>Raumgruppen_Bezeichnungen!N51</f>
        <v>0</v>
      </c>
      <c r="N52" s="22">
        <f t="shared" si="5"/>
        <v>1</v>
      </c>
    </row>
    <row r="53" spans="2:14" ht="15" customHeight="1" x14ac:dyDescent="0.2">
      <c r="B53" s="527" t="str">
        <f>Raumgruppen_Bezeichnungen!$C52</f>
        <v>C1-Q</v>
      </c>
      <c r="C53" s="528" t="str">
        <f>Raumgruppen_Bezeichnungen!$D52</f>
        <v>Verwaltungs- und Büroräume, Lehrerzimmer, Besprechungs- und Konferenzräume</v>
      </c>
      <c r="D53" s="529">
        <f>SUMIFS(TabelleRRlGLL,TabelleRRlGHH,'Raumliste Gesamt K'!B53,TabelleRRlGJJ,"")+
SUMIFS(TabelleRRlGLL,TabelleRRlGHH,'Raumliste Gesamt K'!B53,TabelleRRlGJJ,"ohne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1"/>
        <v>0</v>
      </c>
      <c r="I53" s="500">
        <f t="shared" si="2"/>
        <v>0</v>
      </c>
      <c r="J53" s="534">
        <f t="shared" si="3"/>
        <v>0</v>
      </c>
      <c r="K53" s="535">
        <f t="shared" si="4"/>
        <v>0</v>
      </c>
      <c r="M53" s="22">
        <f>Raumgruppen_Bezeichnungen!N52</f>
        <v>0</v>
      </c>
      <c r="N53" s="22">
        <f t="shared" si="5"/>
        <v>1</v>
      </c>
    </row>
    <row r="54" spans="2:14" ht="15" customHeight="1" x14ac:dyDescent="0.2">
      <c r="B54" s="527" t="str">
        <f>Raumgruppen_Bezeichnungen!$C53</f>
        <v>C1-J6</v>
      </c>
      <c r="C54" s="528" t="str">
        <f>Raumgruppen_Bezeichnungen!$D53</f>
        <v>Verwaltungs- und Büroräume, Lehrerzimmer, Besprechungs- und Konferenzräume</v>
      </c>
      <c r="D54" s="529">
        <f>SUMIFS(TabelleRRlGLL,TabelleRRlGHH,'Raumliste Gesamt K'!B54,TabelleRRlGJJ,"")+
SUMIFS(TabelleRRlGLL,TabelleRRlGHH,'Raumliste Gesamt K'!B54,TabelleRRlGJJ,"ohne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t="shared" ca="1" si="1"/>
        <v>0</v>
      </c>
      <c r="I54" s="500">
        <f t="shared" si="2"/>
        <v>0</v>
      </c>
      <c r="J54" s="534">
        <f t="shared" si="3"/>
        <v>0</v>
      </c>
      <c r="K54" s="535">
        <f t="shared" si="4"/>
        <v>0</v>
      </c>
      <c r="M54" s="22">
        <f>Raumgruppen_Bezeichnungen!N53</f>
        <v>0</v>
      </c>
      <c r="N54" s="22">
        <f t="shared" si="5"/>
        <v>1</v>
      </c>
    </row>
    <row r="55" spans="2:14" ht="15" customHeight="1" x14ac:dyDescent="0.2">
      <c r="B55" s="527" t="str">
        <f>Raumgruppen_Bezeichnungen!$C54</f>
        <v>C1-M</v>
      </c>
      <c r="C55" s="528" t="str">
        <f>Raumgruppen_Bezeichnungen!$D54</f>
        <v>Verwaltungs- und Büroräume, Lehrerzimmer, Besprechungs- und Konferenzräume</v>
      </c>
      <c r="D55" s="529">
        <f>SUMIFS(TabelleRRlGLL,TabelleRRlGHH,'Raumliste Gesamt K'!B55,TabelleRRlGJJ,"")+
SUMIFS(TabelleRRlGLL,TabelleRRlGHH,'Raumliste Gesamt K'!B55,TabelleRRlGJJ,"ohne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ca="1" si="1"/>
        <v>0</v>
      </c>
      <c r="I55" s="500">
        <f t="shared" si="2"/>
        <v>0</v>
      </c>
      <c r="J55" s="534">
        <f t="shared" si="3"/>
        <v>0</v>
      </c>
      <c r="K55" s="535">
        <f t="shared" si="4"/>
        <v>0</v>
      </c>
      <c r="M55" s="22">
        <f>Raumgruppen_Bezeichnungen!N54</f>
        <v>0</v>
      </c>
      <c r="N55" s="22">
        <f t="shared" si="5"/>
        <v>1</v>
      </c>
    </row>
    <row r="56" spans="2:14" ht="15" customHeight="1" x14ac:dyDescent="0.2">
      <c r="B56" s="527" t="str">
        <f>Raumgruppen_Bezeichnungen!$C55</f>
        <v>C1-14</v>
      </c>
      <c r="C56" s="528" t="str">
        <f>Raumgruppen_Bezeichnungen!$D55</f>
        <v>Verwaltungs- und Büroräume, Lehrerzimmer, Besprechungs- und Konferenzräume</v>
      </c>
      <c r="D56" s="529">
        <f>SUMIFS(TabelleRRlGLL,TabelleRRlGHH,'Raumliste Gesamt K'!B56,TabelleRRlGJJ,"")+
SUMIFS(TabelleRRlGLL,TabelleRRlGHH,'Raumliste Gesamt K'!B56,TabelleRRlGJJ,"ohne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1"/>
        <v>0</v>
      </c>
      <c r="I56" s="500">
        <f t="shared" si="2"/>
        <v>0</v>
      </c>
      <c r="J56" s="534">
        <f t="shared" si="3"/>
        <v>0</v>
      </c>
      <c r="K56" s="535">
        <f t="shared" si="4"/>
        <v>0</v>
      </c>
      <c r="M56" s="22">
        <f>Raumgruppen_Bezeichnungen!N55</f>
        <v>0</v>
      </c>
      <c r="N56" s="22">
        <f t="shared" si="5"/>
        <v>1</v>
      </c>
    </row>
    <row r="57" spans="2:14" ht="15" customHeight="1" x14ac:dyDescent="0.2">
      <c r="B57" s="527" t="str">
        <f>Raumgruppen_Bezeichnungen!$C56</f>
        <v>C1-W</v>
      </c>
      <c r="C57" s="528" t="str">
        <f>Raumgruppen_Bezeichnungen!$D56</f>
        <v>Verwaltungs- und Büroräume, Lehrerzimmer, Besprechungs- und Konferenzräume</v>
      </c>
      <c r="D57" s="529">
        <f>SUMIFS(TabelleRRlGLL,TabelleRRlGHH,'Raumliste Gesamt K'!B57,TabelleRRlGJJ,"")+
SUMIFS(TabelleRRlGLL,TabelleRRlGHH,'Raumliste Gesamt K'!B57,TabelleRRlGJJ,"ohne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1"/>
        <v>0</v>
      </c>
      <c r="I57" s="500">
        <f t="shared" si="2"/>
        <v>0</v>
      </c>
      <c r="J57" s="534">
        <f t="shared" si="3"/>
        <v>0</v>
      </c>
      <c r="K57" s="535">
        <f t="shared" si="4"/>
        <v>0</v>
      </c>
      <c r="M57" s="22">
        <f>Raumgruppen_Bezeichnungen!N56</f>
        <v>1</v>
      </c>
      <c r="N57" s="22">
        <f t="shared" si="5"/>
        <v>1</v>
      </c>
    </row>
    <row r="58" spans="2:14" ht="15" customHeight="1" x14ac:dyDescent="0.2">
      <c r="B58" s="527" t="str">
        <f>Raumgruppen_Bezeichnungen!$C57</f>
        <v>C1-2</v>
      </c>
      <c r="C58" s="528" t="str">
        <f>Raumgruppen_Bezeichnungen!$D57</f>
        <v>Verwaltungs- und Büroräume, Lehrerzimmer, Besprechungs- und Konferenzräume</v>
      </c>
      <c r="D58" s="529">
        <f>SUMIFS(TabelleRRlGLL,TabelleRRlGHH,'Raumliste Gesamt K'!B58,TabelleRRlGJJ,"")+
SUMIFS(TabelleRRlGLL,TabelleRRlGHH,'Raumliste Gesamt K'!B58,TabelleRRlGJJ,"ohne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1"/>
        <v>0</v>
      </c>
      <c r="I58" s="500">
        <f t="shared" si="2"/>
        <v>0</v>
      </c>
      <c r="J58" s="534">
        <f t="shared" si="3"/>
        <v>0</v>
      </c>
      <c r="K58" s="535">
        <f t="shared" si="4"/>
        <v>0</v>
      </c>
      <c r="M58" s="22">
        <f>Raumgruppen_Bezeichnungen!N57</f>
        <v>1</v>
      </c>
      <c r="N58" s="22">
        <f t="shared" si="5"/>
        <v>1</v>
      </c>
    </row>
    <row r="59" spans="2:14" ht="15" customHeight="1" x14ac:dyDescent="0.2">
      <c r="B59" s="527" t="str">
        <f>Raumgruppen_Bezeichnungen!$C58</f>
        <v>C1-2,5</v>
      </c>
      <c r="C59" s="528" t="str">
        <f>Raumgruppen_Bezeichnungen!$D58</f>
        <v>Verwaltungs- und Büroräume, Lehrerzimmer, Besprechungs- und Konferenzräume</v>
      </c>
      <c r="D59" s="529">
        <f>SUMIFS(TabelleRRlGLL,TabelleRRlGHH,'Raumliste Gesamt K'!B59,TabelleRRlGJJ,"")+
SUMIFS(TabelleRRlGLL,TabelleRRlGHH,'Raumliste Gesamt K'!B59,TabelleRRlGJJ,"ohne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t="shared" ca="1" si="1"/>
        <v>0</v>
      </c>
      <c r="I59" s="500">
        <f t="shared" si="2"/>
        <v>0</v>
      </c>
      <c r="J59" s="534">
        <f t="shared" si="3"/>
        <v>0</v>
      </c>
      <c r="K59" s="535">
        <f t="shared" si="4"/>
        <v>0</v>
      </c>
      <c r="M59" s="22">
        <f>Raumgruppen_Bezeichnungen!N58</f>
        <v>0</v>
      </c>
      <c r="N59" s="22">
        <f t="shared" si="5"/>
        <v>1</v>
      </c>
    </row>
    <row r="60" spans="2:14" ht="15" customHeight="1" x14ac:dyDescent="0.2">
      <c r="B60" s="527" t="str">
        <f>Raumgruppen_Bezeichnungen!$C59</f>
        <v>C1-3</v>
      </c>
      <c r="C60" s="528" t="str">
        <f>Raumgruppen_Bezeichnungen!$D59</f>
        <v>Verwaltungs- und Büroräume, Lehrerzimmer, Besprechungs- und Konferenzräume</v>
      </c>
      <c r="D60" s="529">
        <f>SUMIFS(TabelleRRlGLL,TabelleRRlGHH,'Raumliste Gesamt K'!B60,TabelleRRlGJJ,"")+
SUMIFS(TabelleRRlGLL,TabelleRRlGHH,'Raumliste Gesamt K'!B60,TabelleRRlGJJ,"ohne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ca="1" si="1"/>
        <v>0</v>
      </c>
      <c r="I60" s="500">
        <f t="shared" si="2"/>
        <v>0</v>
      </c>
      <c r="J60" s="534">
        <f t="shared" si="3"/>
        <v>0</v>
      </c>
      <c r="K60" s="535">
        <f t="shared" si="4"/>
        <v>0</v>
      </c>
      <c r="M60" s="22">
        <f>Raumgruppen_Bezeichnungen!N59</f>
        <v>0</v>
      </c>
      <c r="N60" s="22">
        <f t="shared" si="5"/>
        <v>1</v>
      </c>
    </row>
    <row r="61" spans="2:14" ht="15" customHeight="1" x14ac:dyDescent="0.2">
      <c r="B61" s="527" t="str">
        <f>Raumgruppen_Bezeichnungen!$C60</f>
        <v>C1-4</v>
      </c>
      <c r="C61" s="528" t="str">
        <f>Raumgruppen_Bezeichnungen!$D60</f>
        <v>Verwaltungs- und Büroräume, Lehrerzimmer, Besprechungs- und Konferenzräume</v>
      </c>
      <c r="D61" s="529">
        <f>SUMIFS(TabelleRRlGLL,TabelleRRlGHH,'Raumliste Gesamt K'!B61,TabelleRRlGJJ,"")+
SUMIFS(TabelleRRlGLL,TabelleRRlGHH,'Raumliste Gesamt K'!B61,TabelleRRlGJJ,"ohne Grundreinig")</f>
        <v>0</v>
      </c>
      <c r="E61" s="530">
        <f t="shared" si="0"/>
        <v>0</v>
      </c>
      <c r="F61" s="531" t="str">
        <f>VLOOKUP(B61,Raumgruppen_Bezeichnungen!$C$3:$E$305,3,FALSE)</f>
        <v>4 Tage/Wo</v>
      </c>
      <c r="G61" s="532" cm="1">
        <f t="array" aca="1" ref="G61" ca="1">HLOOKUP(
                           F61,
                           Raumgruppen_Bezeichnungen!$P$314:$AF$390,
                           VLOOKUP(
                                                 LEFT(RIGHT(CELL("dateiname",$B$2),LEN(CELL("dateiname",$B$2))-SEARCH("]",CELL("dateiname",$B$2))),LEN(RIGHT(CELL("dateiname",$B$2),LEN(CELL("dateiname",$B$2))-SEARCH("]",CELL("dateiname",$B$2))))-2),
                                                 Raumgruppen_Bezeichnungen!$P$315:$AH$390,
                                                 19,
                                                 FALSE),
                           FALSE)</f>
        <v>200</v>
      </c>
      <c r="H61" s="533">
        <f t="shared" ca="1" si="1"/>
        <v>0</v>
      </c>
      <c r="I61" s="500">
        <f t="shared" si="2"/>
        <v>0</v>
      </c>
      <c r="J61" s="534">
        <f t="shared" si="3"/>
        <v>0</v>
      </c>
      <c r="K61" s="535">
        <f t="shared" si="4"/>
        <v>0</v>
      </c>
      <c r="M61" s="22">
        <f>Raumgruppen_Bezeichnungen!N60</f>
        <v>0</v>
      </c>
      <c r="N61" s="22">
        <f t="shared" si="5"/>
        <v>1</v>
      </c>
    </row>
    <row r="62" spans="2:14" ht="15" customHeight="1" x14ac:dyDescent="0.2">
      <c r="B62" s="527" t="str">
        <f>Raumgruppen_Bezeichnungen!$C61</f>
        <v>C1-5</v>
      </c>
      <c r="C62" s="528" t="str">
        <f>Raumgruppen_Bezeichnungen!$D61</f>
        <v>Verwaltungs- und Büroräume, Lehrerzimmer, Besprechungs- und Konferenzräume</v>
      </c>
      <c r="D62" s="529">
        <f>SUMIFS(TabelleRRlGLL,TabelleRRlGHH,'Raumliste Gesamt K'!B62,TabelleRRlGJJ,"")+
SUMIFS(TabelleRRlGLL,TabelleRRlGHH,'Raumliste Gesamt K'!B62,TabelleRRlGJJ,"ohne Grundreinig")</f>
        <v>0</v>
      </c>
      <c r="E62" s="530">
        <f t="shared" si="0"/>
        <v>0</v>
      </c>
      <c r="F62" s="531" t="str">
        <f>VLOOKUP(B62,Raumgruppen_Bezeichnungen!$C$3:$E$305,3,FALSE)</f>
        <v>5 Tage/Wo</v>
      </c>
      <c r="G62" s="532" cm="1">
        <f t="array" aca="1" ref="G62" ca="1">HLOOKUP(
                           F62,
                           Raumgruppen_Bezeichnungen!$P$314:$AF$390,
                           VLOOKUP(
                                                 LEFT(RIGHT(CELL("dateiname",$B$2),LEN(CELL("dateiname",$B$2))-SEARCH("]",CELL("dateiname",$B$2))),LEN(RIGHT(CELL("dateiname",$B$2),LEN(CELL("dateiname",$B$2))-SEARCH("]",CELL("dateiname",$B$2))))-2),
                                                 Raumgruppen_Bezeichnungen!$P$315:$AH$390,
                                                 19,
                                                 FALSE),
                           FALSE)</f>
        <v>250</v>
      </c>
      <c r="H62" s="533">
        <f t="shared" ca="1" si="1"/>
        <v>0</v>
      </c>
      <c r="I62" s="500">
        <f t="shared" si="2"/>
        <v>0</v>
      </c>
      <c r="J62" s="534">
        <f t="shared" si="3"/>
        <v>0</v>
      </c>
      <c r="K62" s="535">
        <f t="shared" si="4"/>
        <v>0</v>
      </c>
      <c r="M62" s="22">
        <f>Raumgruppen_Bezeichnungen!N61</f>
        <v>1</v>
      </c>
      <c r="N62" s="22">
        <f t="shared" si="5"/>
        <v>1</v>
      </c>
    </row>
    <row r="63" spans="2:14" ht="15" customHeight="1" x14ac:dyDescent="0.2">
      <c r="B63" s="527" t="str">
        <f>Raumgruppen_Bezeichnungen!$C62</f>
        <v>C1-6</v>
      </c>
      <c r="C63" s="528" t="str">
        <f>Raumgruppen_Bezeichnungen!$D62</f>
        <v>Verwaltungs- und Büroräume, Lehrerzimmer, Besprechungs- und Konferenzräume</v>
      </c>
      <c r="D63" s="529">
        <f>SUMIFS(TabelleRRlGLL,TabelleRRlGHH,'Raumliste Gesamt K'!B63,TabelleRRlGJJ,"")+
SUMIFS(TabelleRRlGLL,TabelleRRlGHH,'Raumliste Gesamt K'!B63,TabelleRRlGJJ,"ohne Grundreinig")</f>
        <v>0</v>
      </c>
      <c r="E63" s="530">
        <f t="shared" si="0"/>
        <v>0</v>
      </c>
      <c r="F63" s="531" t="str">
        <f>VLOOKUP(B63,Raumgruppen_Bezeichnungen!$C$3:$E$305,3,FALSE)</f>
        <v>6 Tage/Wo</v>
      </c>
      <c r="G63" s="532" cm="1">
        <f t="array" aca="1" ref="G63" ca="1">HLOOKUP(
                           F63,
                           Raumgruppen_Bezeichnungen!$P$314:$AF$390,
                           VLOOKUP(
                                                 LEFT(RIGHT(CELL("dateiname",$B$2),LEN(CELL("dateiname",$B$2))-SEARCH("]",CELL("dateiname",$B$2))),LEN(RIGHT(CELL("dateiname",$B$2),LEN(CELL("dateiname",$B$2))-SEARCH("]",CELL("dateiname",$B$2))))-2),
                                                 Raumgruppen_Bezeichnungen!$P$315:$AH$390,
                                                 19,
                                                 FALSE),
                           FALSE)</f>
        <v>300</v>
      </c>
      <c r="H63" s="533">
        <f t="shared" ca="1" si="1"/>
        <v>0</v>
      </c>
      <c r="I63" s="500">
        <f t="shared" si="2"/>
        <v>0</v>
      </c>
      <c r="J63" s="534">
        <f t="shared" si="3"/>
        <v>0</v>
      </c>
      <c r="K63" s="535">
        <f t="shared" si="4"/>
        <v>0</v>
      </c>
      <c r="M63" s="22">
        <f>Raumgruppen_Bezeichnungen!N62</f>
        <v>0</v>
      </c>
      <c r="N63" s="22">
        <f t="shared" si="5"/>
        <v>1</v>
      </c>
    </row>
    <row r="64" spans="2:14" ht="15" customHeight="1" x14ac:dyDescent="0.2">
      <c r="B64" s="527" t="str">
        <f>Raumgruppen_Bezeichnungen!$C63</f>
        <v>C1-7</v>
      </c>
      <c r="C64" s="528" t="str">
        <f>Raumgruppen_Bezeichnungen!$D63</f>
        <v>Verwaltungs- und Büroräume, Lehrerzimmer, Besprechungs- und Konferenzräume</v>
      </c>
      <c r="D64" s="529">
        <f>SUMIFS(TabelleRRlGLL,TabelleRRlGHH,'Raumliste Gesamt K'!B64,TabelleRRlGJJ,"")+
SUMIFS(TabelleRRlGLL,TabelleRRlGHH,'Raumliste Gesamt K'!B64,TabelleRRlGJJ,"ohne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t="shared" ca="1" si="1"/>
        <v>0</v>
      </c>
      <c r="I64" s="500">
        <f t="shared" si="2"/>
        <v>0</v>
      </c>
      <c r="J64" s="534">
        <f t="shared" si="3"/>
        <v>0</v>
      </c>
      <c r="K64" s="535">
        <f t="shared" si="4"/>
        <v>0</v>
      </c>
      <c r="M64" s="22">
        <f>Raumgruppen_Bezeichnungen!N63</f>
        <v>0</v>
      </c>
      <c r="N64" s="22">
        <f t="shared" si="5"/>
        <v>1</v>
      </c>
    </row>
    <row r="65" spans="2:14" ht="15" customHeight="1" x14ac:dyDescent="0.2">
      <c r="B65" s="527" t="str">
        <f>Raumgruppen_Bezeichnungen!$C64</f>
        <v>C1-Müll</v>
      </c>
      <c r="C65" s="528" t="str">
        <f>Raumgruppen_Bezeichnungen!$D64</f>
        <v>Verwaltungs- und Büroräume, Lehrerzimmer, Besprechungs- und Konferenzräume (nur Müllentnahme)</v>
      </c>
      <c r="D65" s="529" t="e">
        <f>SUMIFS(TabelleRRlGLL,TabelleRRlGII,'Raumliste Gesamt K'!B65,TabelleRRlGJJ,"")+
SUMIFS(TabelleRRlGLL,TabelleRII,'Raumliste Gesamt K'!B65,TabelleRRlGJJ,"ohne Grundreinig")</f>
        <v>#NAME?</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t="e">
        <f t="shared" ca="1" si="1"/>
        <v>#NAME?</v>
      </c>
      <c r="I65" s="500">
        <f t="shared" si="2"/>
        <v>0</v>
      </c>
      <c r="J65" s="534">
        <f t="shared" si="3"/>
        <v>0</v>
      </c>
      <c r="K65" s="535">
        <f t="shared" si="4"/>
        <v>0</v>
      </c>
      <c r="M65" s="22">
        <f>Raumgruppen_Bezeichnungen!N64</f>
        <v>0</v>
      </c>
      <c r="N65" s="22">
        <f t="shared" si="5"/>
        <v>1</v>
      </c>
    </row>
    <row r="66" spans="2:14" ht="15" customHeight="1" x14ac:dyDescent="0.2">
      <c r="B66" s="527" t="str">
        <f>Raumgruppen_Bezeichnungen!$C65</f>
        <v>C1-Hort</v>
      </c>
      <c r="C66" s="528" t="str">
        <f>Raumgruppen_Bezeichnungen!$D65</f>
        <v>Verwaltungs- und Büroräume, Lehrerzimmer, Besprechungs- und Konferenzräume</v>
      </c>
      <c r="D66" s="529">
        <f>SUMIFS(TabelleRRlGLL,TabelleRRlGHH,'Raumliste Gesamt K'!B66,TabelleRRlGJJ,"")+
SUMIFS(TabelleRRlGLL,TabelleRRlGHH,'Raumliste Gesamt K'!B66,TabelleRRlGJJ,"ohne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ca="1" si="1"/>
        <v>0</v>
      </c>
      <c r="I66" s="500">
        <f t="shared" si="2"/>
        <v>0</v>
      </c>
      <c r="J66" s="534">
        <f t="shared" si="3"/>
        <v>0</v>
      </c>
      <c r="K66" s="535">
        <f t="shared" si="4"/>
        <v>0</v>
      </c>
      <c r="M66" s="22">
        <f>Raumgruppen_Bezeichnungen!N65</f>
        <v>0</v>
      </c>
      <c r="N66" s="22">
        <f t="shared" si="5"/>
        <v>1</v>
      </c>
    </row>
    <row r="67" spans="2:14" ht="15" customHeight="1" x14ac:dyDescent="0.2">
      <c r="B67" s="527" t="str">
        <f>Raumgruppen_Bezeichnungen!$C66</f>
        <v>D1-J</v>
      </c>
      <c r="C67" s="528" t="str">
        <f>Raumgruppen_Bezeichnungen!$D66</f>
        <v>Lehrmittelräume, Funktionsräume, Unterrichtsvorbereitungsräume, Lehrerbibliotheken</v>
      </c>
      <c r="D67" s="529">
        <f>SUMIFS(TabelleRRlGLL,TabelleRRlGHH,'Raumliste Gesamt K'!B67,TabelleRRlGJJ,"")+
SUMIFS(TabelleRRlGLL,TabelleRRlGHH,'Raumliste Gesamt K'!B67,TabelleRRlGJJ,"ohne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1"/>
        <v>0</v>
      </c>
      <c r="I67" s="500">
        <f t="shared" si="2"/>
        <v>0</v>
      </c>
      <c r="J67" s="534">
        <f t="shared" si="3"/>
        <v>0</v>
      </c>
      <c r="K67" s="535">
        <f t="shared" si="4"/>
        <v>0</v>
      </c>
      <c r="M67" s="22">
        <f>Raumgruppen_Bezeichnungen!N66</f>
        <v>0</v>
      </c>
      <c r="N67" s="22">
        <f t="shared" si="5"/>
        <v>1</v>
      </c>
    </row>
    <row r="68" spans="2:14" ht="15" customHeight="1" x14ac:dyDescent="0.2">
      <c r="B68" s="527" t="str">
        <f>Raumgruppen_Bezeichnungen!$C67</f>
        <v>D1-J2</v>
      </c>
      <c r="C68" s="528" t="str">
        <f>Raumgruppen_Bezeichnungen!$D67</f>
        <v>Lehrmittelräume, Funktionsräume, Unterrichtsvorbereitungsräume, Lehrerbibliotheken</v>
      </c>
      <c r="D68" s="529">
        <f>SUMIFS(TabelleRRlGLL,TabelleRRlGHH,'Raumliste Gesamt K'!B68,TabelleRRlGJJ,"")+
SUMIFS(TabelleRRlGLL,TabelleRRlGHH,'Raumliste Gesamt K'!B68,TabelleRRlGJJ,"ohne Grundreinig")</f>
        <v>0</v>
      </c>
      <c r="E68" s="530">
        <f t="shared" ref="E68:E131" si="6">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1"/>
        <v>0</v>
      </c>
      <c r="I68" s="500">
        <f t="shared" si="2"/>
        <v>0</v>
      </c>
      <c r="J68" s="534">
        <f t="shared" ref="J68:J131" si="7">Stundensatz01SVS</f>
        <v>0</v>
      </c>
      <c r="K68" s="535">
        <f t="shared" si="4"/>
        <v>0</v>
      </c>
      <c r="M68" s="22">
        <f>Raumgruppen_Bezeichnungen!N67</f>
        <v>0</v>
      </c>
      <c r="N68" s="22">
        <f t="shared" si="5"/>
        <v>1</v>
      </c>
    </row>
    <row r="69" spans="2:14" ht="15" customHeight="1" x14ac:dyDescent="0.2">
      <c r="B69" s="527" t="str">
        <f>Raumgruppen_Bezeichnungen!$C68</f>
        <v>D1-Q</v>
      </c>
      <c r="C69" s="528" t="str">
        <f>Raumgruppen_Bezeichnungen!$D68</f>
        <v>Lehrmittelräume, Funktionsräume, Unterrichtsvorbereitungsräume, Lehrerbibliotheken</v>
      </c>
      <c r="D69" s="529">
        <f>SUMIFS(TabelleRRlGLL,TabelleRRlGHH,'Raumliste Gesamt K'!B69,TabelleRRlGJJ,"")+
SUMIFS(TabelleRRlGLL,TabelleRRlGHH,'Raumliste Gesamt K'!B69,TabelleRRlGJJ,"ohne Grundreinig")</f>
        <v>0</v>
      </c>
      <c r="E69" s="530">
        <f t="shared" si="6"/>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t="shared" ca="1" si="1"/>
        <v>0</v>
      </c>
      <c r="I69" s="500">
        <f t="shared" si="2"/>
        <v>0</v>
      </c>
      <c r="J69" s="534">
        <f t="shared" si="7"/>
        <v>0</v>
      </c>
      <c r="K69" s="535">
        <f t="shared" si="4"/>
        <v>0</v>
      </c>
      <c r="M69" s="22">
        <f>Raumgruppen_Bezeichnungen!N68</f>
        <v>0</v>
      </c>
      <c r="N69" s="22">
        <f t="shared" ref="N69:N132" si="8">IF(E69=0,1,0)</f>
        <v>1</v>
      </c>
    </row>
    <row r="70" spans="2:14" ht="15" customHeight="1" x14ac:dyDescent="0.2">
      <c r="B70" s="527" t="str">
        <f>Raumgruppen_Bezeichnungen!$C69</f>
        <v>D1-J6</v>
      </c>
      <c r="C70" s="528" t="str">
        <f>Raumgruppen_Bezeichnungen!$D69</f>
        <v>Lehrmittelräume, Funktionsräume, Unterrichtsvorbereitungsräume, Lehrerbibliotheken</v>
      </c>
      <c r="D70" s="529">
        <f>SUMIFS(TabelleRRlGLL,TabelleRRlGHH,'Raumliste Gesamt K'!B70,TabelleRRlGJJ,"")+
SUMIFS(TabelleRRlGLL,TabelleRRlGHH,'Raumliste Gesamt K'!B70,TabelleRRlGJJ,"ohne Grundreinig")</f>
        <v>0</v>
      </c>
      <c r="E70" s="530">
        <f t="shared" si="6"/>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ca="1" si="1"/>
        <v>0</v>
      </c>
      <c r="I70" s="500">
        <f t="shared" si="2"/>
        <v>0</v>
      </c>
      <c r="J70" s="534">
        <f t="shared" si="7"/>
        <v>0</v>
      </c>
      <c r="K70" s="535">
        <f t="shared" si="4"/>
        <v>0</v>
      </c>
      <c r="M70" s="22">
        <f>Raumgruppen_Bezeichnungen!N69</f>
        <v>0</v>
      </c>
      <c r="N70" s="22">
        <f t="shared" si="8"/>
        <v>1</v>
      </c>
    </row>
    <row r="71" spans="2:14" ht="15" customHeight="1" x14ac:dyDescent="0.2">
      <c r="B71" s="527" t="str">
        <f>Raumgruppen_Bezeichnungen!$C70</f>
        <v>D1-M</v>
      </c>
      <c r="C71" s="528" t="str">
        <f>Raumgruppen_Bezeichnungen!$D70</f>
        <v>Lehrmittelräume, Funktionsräume, Unterrichtsvorbereitungsräume, Lehrerbibliotheken</v>
      </c>
      <c r="D71" s="529">
        <f>SUMIFS(TabelleRRlGLL,TabelleRRlGHH,'Raumliste Gesamt K'!B71,TabelleRRlGJJ,"")+
SUMIFS(TabelleRRlGLL,TabelleRRlGHH,'Raumliste Gesamt K'!B71,TabelleRRlGJJ,"ohne Grundreinig")</f>
        <v>0</v>
      </c>
      <c r="E71" s="530">
        <f t="shared" si="6"/>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1"/>
        <v>0</v>
      </c>
      <c r="I71" s="500">
        <f t="shared" si="2"/>
        <v>0</v>
      </c>
      <c r="J71" s="534">
        <f t="shared" si="7"/>
        <v>0</v>
      </c>
      <c r="K71" s="535">
        <f t="shared" si="4"/>
        <v>0</v>
      </c>
      <c r="M71" s="22">
        <f>Raumgruppen_Bezeichnungen!N70</f>
        <v>0</v>
      </c>
      <c r="N71" s="22">
        <f t="shared" si="8"/>
        <v>1</v>
      </c>
    </row>
    <row r="72" spans="2:14" ht="15" customHeight="1" x14ac:dyDescent="0.2">
      <c r="B72" s="527" t="str">
        <f>Raumgruppen_Bezeichnungen!$C71</f>
        <v>D1-14</v>
      </c>
      <c r="C72" s="528" t="str">
        <f>Raumgruppen_Bezeichnungen!$D71</f>
        <v>Lehrmittelräume, Funktionsräume, Unterrichtsvorbereitungsräume, Lehrerbibliotheken</v>
      </c>
      <c r="D72" s="529">
        <f>SUMIFS(TabelleRRlGLL,TabelleRRlGHH,'Raumliste Gesamt K'!B72,TabelleRRlGJJ,"")+
SUMIFS(TabelleRRlGLL,TabelleRRlGHH,'Raumliste Gesamt K'!B72,TabelleRRlGJJ,"ohne Grundreinig")</f>
        <v>0</v>
      </c>
      <c r="E72" s="530">
        <f t="shared" si="6"/>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1"/>
        <v>0</v>
      </c>
      <c r="I72" s="500">
        <f t="shared" si="2"/>
        <v>0</v>
      </c>
      <c r="J72" s="534">
        <f t="shared" si="7"/>
        <v>0</v>
      </c>
      <c r="K72" s="535">
        <f t="shared" si="4"/>
        <v>0</v>
      </c>
      <c r="M72" s="22">
        <f>Raumgruppen_Bezeichnungen!N71</f>
        <v>0</v>
      </c>
      <c r="N72" s="22">
        <f t="shared" si="8"/>
        <v>1</v>
      </c>
    </row>
    <row r="73" spans="2:14" ht="15" customHeight="1" x14ac:dyDescent="0.2">
      <c r="B73" s="527" t="str">
        <f>Raumgruppen_Bezeichnungen!$C72</f>
        <v>D1-W</v>
      </c>
      <c r="C73" s="528" t="str">
        <f>Raumgruppen_Bezeichnungen!$D72</f>
        <v>Lehrmittelräume, Funktionsräume, Unterrichtsvorbereitungsräume, Lehrerbibliotheken</v>
      </c>
      <c r="D73" s="529">
        <f>SUMIFS(TabelleRRlGLL,TabelleRRlGHH,'Raumliste Gesamt K'!B73,TabelleRRlGJJ,"")+
SUMIFS(TabelleRRlGLL,TabelleRRlGHH,'Raumliste Gesamt K'!B73,TabelleRRlGJJ,"ohne Grundreinig")</f>
        <v>0</v>
      </c>
      <c r="E73" s="530">
        <f t="shared" si="6"/>
        <v>0</v>
      </c>
      <c r="F73" s="531" t="str">
        <f>VLOOKUP(B73,Raumgruppen_Bezeichnungen!$C$3:$E$305,3,FALSE)</f>
        <v>wöchentl.</v>
      </c>
      <c r="G73" s="532" cm="1">
        <f t="array" aca="1" ref="G73" ca="1">HLOOKUP(
                           F73,
                           Raumgruppen_Bezeichnungen!$P$314:$AF$390,
                           VLOOKUP(
                                                 LEFT(RIGHT(CELL("dateiname",$B$2),LEN(CELL("dateiname",$B$2))-SEARCH("]",CELL("dateiname",$B$2))),LEN(RIGHT(CELL("dateiname",$B$2),LEN(CELL("dateiname",$B$2))-SEARCH("]",CELL("dateiname",$B$2))))-2),
                                                 Raumgruppen_Bezeichnungen!$P$315:$AH$390,
                                                 19,
                                                 FALSE),
                           FALSE)</f>
        <v>50</v>
      </c>
      <c r="H73" s="533">
        <f t="shared" ca="1" si="1"/>
        <v>0</v>
      </c>
      <c r="I73" s="500">
        <f t="shared" si="2"/>
        <v>0</v>
      </c>
      <c r="J73" s="534">
        <f t="shared" si="7"/>
        <v>0</v>
      </c>
      <c r="K73" s="535">
        <f t="shared" si="4"/>
        <v>0</v>
      </c>
      <c r="M73" s="22">
        <f>Raumgruppen_Bezeichnungen!N72</f>
        <v>0</v>
      </c>
      <c r="N73" s="22">
        <f t="shared" si="8"/>
        <v>1</v>
      </c>
    </row>
    <row r="74" spans="2:14" ht="15" customHeight="1" x14ac:dyDescent="0.2">
      <c r="B74" s="527" t="str">
        <f>Raumgruppen_Bezeichnungen!$C73</f>
        <v>D1-2</v>
      </c>
      <c r="C74" s="528" t="str">
        <f>Raumgruppen_Bezeichnungen!$D73</f>
        <v>Lehrmittelräume, Funktionsräume, Unterrichtsvorbereitungsräume, Lehrerbibliotheken</v>
      </c>
      <c r="D74" s="529">
        <f>SUMIFS(TabelleRRlGLL,TabelleRRlGHH,'Raumliste Gesamt K'!B74,TabelleRRlGJJ,"")+
SUMIFS(TabelleRRlGLL,TabelleRRlGHH,'Raumliste Gesamt K'!B74,TabelleRRlGJJ,"ohne Grundreinig")</f>
        <v>0</v>
      </c>
      <c r="E74" s="530">
        <f t="shared" si="6"/>
        <v>0</v>
      </c>
      <c r="F74" s="531" t="str">
        <f>VLOOKUP(B74,Raumgruppen_Bezeichnungen!$C$3:$E$305,3,FALSE)</f>
        <v>2 Tage/Wo</v>
      </c>
      <c r="G74" s="532" cm="1">
        <f t="array" aca="1" ref="G74" ca="1">HLOOKUP(
                           F74,
                           Raumgruppen_Bezeichnungen!$P$314:$AF$390,
                           VLOOKUP(
                                                 LEFT(RIGHT(CELL("dateiname",$B$2),LEN(CELL("dateiname",$B$2))-SEARCH("]",CELL("dateiname",$B$2))),LEN(RIGHT(CELL("dateiname",$B$2),LEN(CELL("dateiname",$B$2))-SEARCH("]",CELL("dateiname",$B$2))))-2),
                                                 Raumgruppen_Bezeichnungen!$P$315:$AH$390,
                                                 19,
                                                 FALSE),
                           FALSE)</f>
        <v>100</v>
      </c>
      <c r="H74" s="533">
        <f t="shared" ca="1" si="1"/>
        <v>0</v>
      </c>
      <c r="I74" s="500">
        <f t="shared" si="2"/>
        <v>0</v>
      </c>
      <c r="J74" s="534">
        <f t="shared" si="7"/>
        <v>0</v>
      </c>
      <c r="K74" s="535">
        <f t="shared" si="4"/>
        <v>0</v>
      </c>
      <c r="M74" s="22">
        <f>Raumgruppen_Bezeichnungen!N73</f>
        <v>0</v>
      </c>
      <c r="N74" s="22">
        <f t="shared" si="8"/>
        <v>1</v>
      </c>
    </row>
    <row r="75" spans="2:14" ht="15" customHeight="1" x14ac:dyDescent="0.2">
      <c r="B75" s="527" t="str">
        <f>Raumgruppen_Bezeichnungen!$C74</f>
        <v>D1-2,5</v>
      </c>
      <c r="C75" s="528" t="str">
        <f>Raumgruppen_Bezeichnungen!$D74</f>
        <v>Lehrmittelräume, Funktionsräume, Unterrichtsvorbereitungsräume, Lehrerbibliotheken</v>
      </c>
      <c r="D75" s="529">
        <f>SUMIFS(TabelleRRlGLL,TabelleRRlGHH,'Raumliste Gesamt K'!B75,TabelleRRlGJJ,"")+
SUMIFS(TabelleRRlGLL,TabelleRRlGHH,'Raumliste Gesamt K'!B75,TabelleRRlGJJ,"ohne Grundreinig")</f>
        <v>0</v>
      </c>
      <c r="E75" s="530">
        <f t="shared" si="6"/>
        <v>0</v>
      </c>
      <c r="F75" s="531" t="str">
        <f>VLOOKUP(B75,Raumgruppen_Bezeichnungen!$C$3:$E$305,3,FALSE)</f>
        <v>2,5 Tage/Wo</v>
      </c>
      <c r="G75" s="532" cm="1">
        <f t="array" aca="1" ref="G75" ca="1">HLOOKUP(
                           F75,
                           Raumgruppen_Bezeichnungen!$P$314:$AF$390,
                           VLOOKUP(
                                                 LEFT(RIGHT(CELL("dateiname",$B$2),LEN(CELL("dateiname",$B$2))-SEARCH("]",CELL("dateiname",$B$2))),LEN(RIGHT(CELL("dateiname",$B$2),LEN(CELL("dateiname",$B$2))-SEARCH("]",CELL("dateiname",$B$2))))-2),
                                                 Raumgruppen_Bezeichnungen!$P$315:$AH$390,
                                                 19,
                                                 FALSE),
                           FALSE)</f>
        <v>125</v>
      </c>
      <c r="H75" s="533">
        <f t="shared" ca="1" si="1"/>
        <v>0</v>
      </c>
      <c r="I75" s="500">
        <f t="shared" si="2"/>
        <v>0</v>
      </c>
      <c r="J75" s="534">
        <f t="shared" si="7"/>
        <v>0</v>
      </c>
      <c r="K75" s="535">
        <f t="shared" si="4"/>
        <v>0</v>
      </c>
      <c r="M75" s="22">
        <f>Raumgruppen_Bezeichnungen!N74</f>
        <v>0</v>
      </c>
      <c r="N75" s="22">
        <f t="shared" si="8"/>
        <v>1</v>
      </c>
    </row>
    <row r="76" spans="2:14" ht="15" customHeight="1" x14ac:dyDescent="0.2">
      <c r="B76" s="527" t="str">
        <f>Raumgruppen_Bezeichnungen!$C75</f>
        <v>D1-3</v>
      </c>
      <c r="C76" s="528" t="str">
        <f>Raumgruppen_Bezeichnungen!$D75</f>
        <v>Lehrmittelräume, Funktionsräume, Unterrichtsvorbereitungsräume, Lehrerbibliotheken</v>
      </c>
      <c r="D76" s="529">
        <f>SUMIFS(TabelleRRlGLL,TabelleRRlGHH,'Raumliste Gesamt K'!B76,TabelleRRlGJJ,"")+
SUMIFS(TabelleRRlGLL,TabelleRRlGHH,'Raumliste Gesamt K'!B76,TabelleRRlGJJ,"ohne Grundreinig")</f>
        <v>0</v>
      </c>
      <c r="E76" s="530">
        <f t="shared" si="6"/>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1"/>
        <v>0</v>
      </c>
      <c r="I76" s="500">
        <f t="shared" si="2"/>
        <v>0</v>
      </c>
      <c r="J76" s="534">
        <f t="shared" si="7"/>
        <v>0</v>
      </c>
      <c r="K76" s="535">
        <f t="shared" si="4"/>
        <v>0</v>
      </c>
      <c r="M76" s="22">
        <f>Raumgruppen_Bezeichnungen!N75</f>
        <v>0</v>
      </c>
      <c r="N76" s="22">
        <f t="shared" si="8"/>
        <v>1</v>
      </c>
    </row>
    <row r="77" spans="2:14" ht="15" customHeight="1" x14ac:dyDescent="0.2">
      <c r="B77" s="527" t="str">
        <f>Raumgruppen_Bezeichnungen!$C76</f>
        <v>D1-4</v>
      </c>
      <c r="C77" s="528" t="str">
        <f>Raumgruppen_Bezeichnungen!$D76</f>
        <v>Lehrmittelräume, Funktionsräume, Unterrichtsvorbereitungsräume, Lehrerbibliotheken</v>
      </c>
      <c r="D77" s="529">
        <f>SUMIFS(TabelleRRlGLL,TabelleRRlGHH,'Raumliste Gesamt K'!B77,TabelleRRlGJJ,"")+
SUMIFS(TabelleRRlGLL,TabelleRRlGHH,'Raumliste Gesamt K'!B77,TabelleRRlGJJ,"ohne Grundreinig")</f>
        <v>0</v>
      </c>
      <c r="E77" s="530">
        <f t="shared" si="6"/>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1"/>
        <v>0</v>
      </c>
      <c r="I77" s="500">
        <f t="shared" si="2"/>
        <v>0</v>
      </c>
      <c r="J77" s="534">
        <f t="shared" si="7"/>
        <v>0</v>
      </c>
      <c r="K77" s="535">
        <f t="shared" si="4"/>
        <v>0</v>
      </c>
      <c r="M77" s="22">
        <f>Raumgruppen_Bezeichnungen!N76</f>
        <v>0</v>
      </c>
      <c r="N77" s="22">
        <f t="shared" si="8"/>
        <v>1</v>
      </c>
    </row>
    <row r="78" spans="2:14" ht="15" customHeight="1" x14ac:dyDescent="0.2">
      <c r="B78" s="527" t="str">
        <f>Raumgruppen_Bezeichnungen!$C77</f>
        <v>D1-5</v>
      </c>
      <c r="C78" s="528" t="str">
        <f>Raumgruppen_Bezeichnungen!$D77</f>
        <v>Lehrmittelräume, Funktionsräume, Unterrichtsvorbereitungsräume, Lehrerbibliotheken</v>
      </c>
      <c r="D78" s="529">
        <f>SUMIFS(TabelleRRlGLL,TabelleRRlGHH,'Raumliste Gesamt K'!B78,TabelleRRlGJJ,"")+
SUMIFS(TabelleRRlGLL,TabelleRRlGHH,'Raumliste Gesamt K'!B78,TabelleRRlGJJ,"ohne Grundreinig")</f>
        <v>0</v>
      </c>
      <c r="E78" s="530">
        <f t="shared" si="6"/>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t="shared" ca="1" si="1"/>
        <v>0</v>
      </c>
      <c r="I78" s="500">
        <f t="shared" si="2"/>
        <v>0</v>
      </c>
      <c r="J78" s="534">
        <f t="shared" si="7"/>
        <v>0</v>
      </c>
      <c r="K78" s="535">
        <f t="shared" si="4"/>
        <v>0</v>
      </c>
      <c r="M78" s="22">
        <f>Raumgruppen_Bezeichnungen!N77</f>
        <v>0</v>
      </c>
      <c r="N78" s="22">
        <f t="shared" si="8"/>
        <v>1</v>
      </c>
    </row>
    <row r="79" spans="2:14" ht="15" customHeight="1" x14ac:dyDescent="0.2">
      <c r="B79" s="527" t="str">
        <f>Raumgruppen_Bezeichnungen!$C78</f>
        <v>D1-6</v>
      </c>
      <c r="C79" s="528" t="str">
        <f>Raumgruppen_Bezeichnungen!$D78</f>
        <v>Lehrmittelräume, Funktionsräume, Unterrichtsvorbereitungsräume, Lehrerbibliotheken</v>
      </c>
      <c r="D79" s="529">
        <f>SUMIFS(TabelleRRlGLL,TabelleRRlGHH,'Raumliste Gesamt K'!B79,TabelleRRlGJJ,"")+
SUMIFS(TabelleRRlGLL,TabelleRRlGHH,'Raumliste Gesamt K'!B79,TabelleRRlGJJ,"ohne Grundreinig")</f>
        <v>0</v>
      </c>
      <c r="E79" s="530">
        <f t="shared" si="6"/>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t="shared" ca="1" si="1"/>
        <v>0</v>
      </c>
      <c r="I79" s="500">
        <f t="shared" si="2"/>
        <v>0</v>
      </c>
      <c r="J79" s="534">
        <f t="shared" si="7"/>
        <v>0</v>
      </c>
      <c r="K79" s="535">
        <f t="shared" si="4"/>
        <v>0</v>
      </c>
      <c r="M79" s="22">
        <f>Raumgruppen_Bezeichnungen!N78</f>
        <v>0</v>
      </c>
      <c r="N79" s="22">
        <f t="shared" si="8"/>
        <v>1</v>
      </c>
    </row>
    <row r="80" spans="2:14" ht="15" customHeight="1" x14ac:dyDescent="0.2">
      <c r="B80" s="527" t="str">
        <f>Raumgruppen_Bezeichnungen!$C79</f>
        <v>D1-7</v>
      </c>
      <c r="C80" s="528" t="str">
        <f>Raumgruppen_Bezeichnungen!$D79</f>
        <v>Lehrmittelräume, Funktionsräume, Unterrichtsvorbereitungsräume, Lehrerbibliotheken</v>
      </c>
      <c r="D80" s="529">
        <f>SUMIFS(TabelleRRlGLL,TabelleRRlGHH,'Raumliste Gesamt K'!B80,TabelleRRlGJJ,"")+
SUMIFS(TabelleRRlGLL,TabelleRRlGHH,'Raumliste Gesamt K'!B80,TabelleRRlGJJ,"ohne Grundreinig")</f>
        <v>0</v>
      </c>
      <c r="E80" s="530">
        <f t="shared" si="6"/>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ca="1" si="1"/>
        <v>0</v>
      </c>
      <c r="I80" s="500">
        <f t="shared" si="2"/>
        <v>0</v>
      </c>
      <c r="J80" s="534">
        <f t="shared" si="7"/>
        <v>0</v>
      </c>
      <c r="K80" s="535">
        <f t="shared" si="4"/>
        <v>0</v>
      </c>
      <c r="M80" s="22">
        <f>Raumgruppen_Bezeichnungen!N79</f>
        <v>0</v>
      </c>
      <c r="N80" s="22">
        <f t="shared" si="8"/>
        <v>1</v>
      </c>
    </row>
    <row r="81" spans="2:14" ht="15" customHeight="1" x14ac:dyDescent="0.2">
      <c r="B81" s="527" t="str">
        <f>Raumgruppen_Bezeichnungen!$C80</f>
        <v>D1-Müll</v>
      </c>
      <c r="C81" s="528" t="str">
        <f>Raumgruppen_Bezeichnungen!$D80</f>
        <v>Lehrmittelräume, Funktionsräume, Unterrichtsvorbereitungsräume, Lehrerbibliotheken (nur Müllentnahme)</v>
      </c>
      <c r="D81" s="529" t="e">
        <f>SUMIFS(TabelleRRlGLL,TabelleRRlGII,'Raumliste Gesamt K'!B81,TabelleRRlGJJ,"")+
SUMIFS(TabelleRRlGLL,TabelleRII,'Raumliste Gesamt K'!B81,TabelleRRlGJJ,"ohne Grundreinig")</f>
        <v>#NAME?</v>
      </c>
      <c r="E81" s="530">
        <f t="shared" si="6"/>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t="e">
        <f t="shared" ca="1" si="1"/>
        <v>#NAME?</v>
      </c>
      <c r="I81" s="500">
        <f t="shared" si="2"/>
        <v>0</v>
      </c>
      <c r="J81" s="534">
        <f t="shared" si="7"/>
        <v>0</v>
      </c>
      <c r="K81" s="535">
        <f t="shared" si="4"/>
        <v>0</v>
      </c>
      <c r="M81" s="22">
        <f>Raumgruppen_Bezeichnungen!N80</f>
        <v>0</v>
      </c>
      <c r="N81" s="22">
        <f t="shared" si="8"/>
        <v>1</v>
      </c>
    </row>
    <row r="82" spans="2:14" ht="15" customHeight="1" x14ac:dyDescent="0.2">
      <c r="B82" s="527" t="str">
        <f>Raumgruppen_Bezeichnungen!$C81</f>
        <v>E1-J</v>
      </c>
      <c r="C82" s="528" t="str">
        <f>Raumgruppen_Bezeichnungen!$D81</f>
        <v>Kopierräume, Bürotechnik-, Papiertechnikräume</v>
      </c>
      <c r="D82" s="529">
        <f>SUMIFS(TabelleRRlGLL,TabelleRRlGHH,'Raumliste Gesamt K'!B82,TabelleRRlGJJ,"")+
SUMIFS(TabelleRRlGLL,TabelleRRlGHH,'Raumliste Gesamt K'!B82,TabelleRRlGJJ,"ohne Grundreinig")</f>
        <v>0</v>
      </c>
      <c r="E82" s="530">
        <f t="shared" si="6"/>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1"/>
        <v>0</v>
      </c>
      <c r="I82" s="500">
        <f t="shared" si="2"/>
        <v>0</v>
      </c>
      <c r="J82" s="534">
        <f t="shared" si="7"/>
        <v>0</v>
      </c>
      <c r="K82" s="535">
        <f t="shared" si="4"/>
        <v>0</v>
      </c>
      <c r="M82" s="22">
        <f>Raumgruppen_Bezeichnungen!N81</f>
        <v>0</v>
      </c>
      <c r="N82" s="22">
        <f t="shared" si="8"/>
        <v>1</v>
      </c>
    </row>
    <row r="83" spans="2:14" ht="15" customHeight="1" x14ac:dyDescent="0.2">
      <c r="B83" s="527" t="str">
        <f>Raumgruppen_Bezeichnungen!$C82</f>
        <v>E1-J2</v>
      </c>
      <c r="C83" s="528" t="str">
        <f>Raumgruppen_Bezeichnungen!$D82</f>
        <v>Kopierräume, Bürotechnik-, Papiertechnikräume</v>
      </c>
      <c r="D83" s="529">
        <f>SUMIFS(TabelleRRlGLL,TabelleRRlGHH,'Raumliste Gesamt K'!B83,TabelleRRlGJJ,"")+
SUMIFS(TabelleRRlGLL,TabelleRRlGHH,'Raumliste Gesamt K'!B83,TabelleRRlGJJ,"ohne Grundreinig")</f>
        <v>0</v>
      </c>
      <c r="E83" s="530">
        <f t="shared" si="6"/>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t="shared" ca="1" si="1"/>
        <v>0</v>
      </c>
      <c r="I83" s="500">
        <f t="shared" si="2"/>
        <v>0</v>
      </c>
      <c r="J83" s="534">
        <f t="shared" si="7"/>
        <v>0</v>
      </c>
      <c r="K83" s="535">
        <f t="shared" si="4"/>
        <v>0</v>
      </c>
      <c r="M83" s="22">
        <f>Raumgruppen_Bezeichnungen!N82</f>
        <v>0</v>
      </c>
      <c r="N83" s="22">
        <f t="shared" si="8"/>
        <v>1</v>
      </c>
    </row>
    <row r="84" spans="2:14" ht="15" customHeight="1" x14ac:dyDescent="0.2">
      <c r="B84" s="527" t="str">
        <f>Raumgruppen_Bezeichnungen!$C83</f>
        <v>E1-Q</v>
      </c>
      <c r="C84" s="528" t="str">
        <f>Raumgruppen_Bezeichnungen!$D83</f>
        <v>Kopierräume, Bürotechnik-, Papiertechnikräume</v>
      </c>
      <c r="D84" s="529">
        <f>SUMIFS(TabelleRRlGLL,TabelleRRlGHH,'Raumliste Gesamt K'!B84,TabelleRRlGJJ,"")+
SUMIFS(TabelleRRlGLL,TabelleRRlGHH,'Raumliste Gesamt K'!B84,TabelleRRlGJJ,"ohne Grundreinig")</f>
        <v>0</v>
      </c>
      <c r="E84" s="530">
        <f t="shared" si="6"/>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ca="1" si="1"/>
        <v>0</v>
      </c>
      <c r="I84" s="500">
        <f t="shared" si="2"/>
        <v>0</v>
      </c>
      <c r="J84" s="534">
        <f t="shared" si="7"/>
        <v>0</v>
      </c>
      <c r="K84" s="535">
        <f t="shared" si="4"/>
        <v>0</v>
      </c>
      <c r="M84" s="22">
        <f>Raumgruppen_Bezeichnungen!N83</f>
        <v>0</v>
      </c>
      <c r="N84" s="22">
        <f t="shared" si="8"/>
        <v>1</v>
      </c>
    </row>
    <row r="85" spans="2:14" ht="15" customHeight="1" x14ac:dyDescent="0.2">
      <c r="B85" s="527" t="str">
        <f>Raumgruppen_Bezeichnungen!$C84</f>
        <v>E1-J6</v>
      </c>
      <c r="C85" s="528" t="str">
        <f>Raumgruppen_Bezeichnungen!$D84</f>
        <v>Kopierräume, Bürotechnik-, Papiertechnikräume</v>
      </c>
      <c r="D85" s="529">
        <f>SUMIFS(TabelleRRlGLL,TabelleRRlGHH,'Raumliste Gesamt K'!B85,TabelleRRlGJJ,"")+
SUMIFS(TabelleRRlGLL,TabelleRRlGHH,'Raumliste Gesamt K'!B85,TabelleRRlGJJ,"ohne Grundreinig")</f>
        <v>0</v>
      </c>
      <c r="E85" s="530">
        <f t="shared" si="6"/>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1"/>
        <v>0</v>
      </c>
      <c r="I85" s="500">
        <f t="shared" si="2"/>
        <v>0</v>
      </c>
      <c r="J85" s="534">
        <f t="shared" si="7"/>
        <v>0</v>
      </c>
      <c r="K85" s="535">
        <f t="shared" si="4"/>
        <v>0</v>
      </c>
      <c r="M85" s="22">
        <f>Raumgruppen_Bezeichnungen!N84</f>
        <v>0</v>
      </c>
      <c r="N85" s="22">
        <f t="shared" si="8"/>
        <v>1</v>
      </c>
    </row>
    <row r="86" spans="2:14" ht="15" customHeight="1" x14ac:dyDescent="0.2">
      <c r="B86" s="527" t="str">
        <f>Raumgruppen_Bezeichnungen!$C85</f>
        <v>E1-M</v>
      </c>
      <c r="C86" s="528" t="str">
        <f>Raumgruppen_Bezeichnungen!$D85</f>
        <v>Kopierräume, Bürotechnik-, Papiertechnikräume</v>
      </c>
      <c r="D86" s="529">
        <f>SUMIFS(TabelleRRlGLL,TabelleRRlGHH,'Raumliste Gesamt K'!B86,TabelleRRlGJJ,"")+
SUMIFS(TabelleRRlGLL,TabelleRRlGHH,'Raumliste Gesamt K'!B86,TabelleRRlGJJ,"ohne Grundreinig")</f>
        <v>0</v>
      </c>
      <c r="E86" s="530">
        <f t="shared" si="6"/>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1"/>
        <v>0</v>
      </c>
      <c r="I86" s="500">
        <f t="shared" si="2"/>
        <v>0</v>
      </c>
      <c r="J86" s="534">
        <f t="shared" si="7"/>
        <v>0</v>
      </c>
      <c r="K86" s="535">
        <f t="shared" si="4"/>
        <v>0</v>
      </c>
      <c r="M86" s="22">
        <f>Raumgruppen_Bezeichnungen!N85</f>
        <v>0</v>
      </c>
      <c r="N86" s="22">
        <f t="shared" si="8"/>
        <v>1</v>
      </c>
    </row>
    <row r="87" spans="2:14" ht="15" customHeight="1" x14ac:dyDescent="0.2">
      <c r="B87" s="527" t="str">
        <f>Raumgruppen_Bezeichnungen!$C86</f>
        <v>E1-14</v>
      </c>
      <c r="C87" s="528" t="str">
        <f>Raumgruppen_Bezeichnungen!$D86</f>
        <v>Kopierräume, Bürotechnik-, Papiertechnikräume</v>
      </c>
      <c r="D87" s="529">
        <f>SUMIFS(TabelleRRlGLL,TabelleRRlGHH,'Raumliste Gesamt K'!B87,TabelleRRlGJJ,"")+
SUMIFS(TabelleRRlGLL,TabelleRRlGHH,'Raumliste Gesamt K'!B87,TabelleRRlGJJ,"ohne Grundreinig")</f>
        <v>0</v>
      </c>
      <c r="E87" s="530">
        <f t="shared" si="6"/>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1"/>
        <v>0</v>
      </c>
      <c r="I87" s="500">
        <f t="shared" si="2"/>
        <v>0</v>
      </c>
      <c r="J87" s="534">
        <f t="shared" si="7"/>
        <v>0</v>
      </c>
      <c r="K87" s="535">
        <f t="shared" si="4"/>
        <v>0</v>
      </c>
      <c r="M87" s="22">
        <f>Raumgruppen_Bezeichnungen!N86</f>
        <v>0</v>
      </c>
      <c r="N87" s="22">
        <f t="shared" si="8"/>
        <v>1</v>
      </c>
    </row>
    <row r="88" spans="2:14" ht="15" customHeight="1" x14ac:dyDescent="0.2">
      <c r="B88" s="527" t="str">
        <f>Raumgruppen_Bezeichnungen!$C87</f>
        <v>E1-W</v>
      </c>
      <c r="C88" s="528" t="str">
        <f>Raumgruppen_Bezeichnungen!$D87</f>
        <v>Kopierräume, Bürotechnik-, Papiertechnikräume</v>
      </c>
      <c r="D88" s="529">
        <f>SUMIFS(TabelleRRlGLL,TabelleRRlGHH,'Raumliste Gesamt K'!B88,TabelleRRlGJJ,"")+
SUMIFS(TabelleRRlGLL,TabelleRRlGHH,'Raumliste Gesamt K'!B88,TabelleRRlGJJ,"ohne Grundreinig")</f>
        <v>0</v>
      </c>
      <c r="E88" s="530">
        <f t="shared" si="6"/>
        <v>0</v>
      </c>
      <c r="F88" s="531" t="str">
        <f>VLOOKUP(B88,Raumgruppen_Bezeichnungen!$C$3:$E$305,3,FALSE)</f>
        <v>wöchentl.</v>
      </c>
      <c r="G88" s="532" cm="1">
        <f t="array" aca="1" ref="G88" ca="1">HLOOKUP(
                           F88,
                           Raumgruppen_Bezeichnungen!$P$314:$AF$390,
                           VLOOKUP(
                                                 LEFT(RIGHT(CELL("dateiname",$B$2),LEN(CELL("dateiname",$B$2))-SEARCH("]",CELL("dateiname",$B$2))),LEN(RIGHT(CELL("dateiname",$B$2),LEN(CELL("dateiname",$B$2))-SEARCH("]",CELL("dateiname",$B$2))))-2),
                                                 Raumgruppen_Bezeichnungen!$P$315:$AH$390,
                                                 19,
                                                 FALSE),
                           FALSE)</f>
        <v>50</v>
      </c>
      <c r="H88" s="533">
        <f t="shared" ca="1" si="1"/>
        <v>0</v>
      </c>
      <c r="I88" s="500">
        <f t="shared" si="2"/>
        <v>0</v>
      </c>
      <c r="J88" s="534">
        <f t="shared" si="7"/>
        <v>0</v>
      </c>
      <c r="K88" s="535">
        <f t="shared" si="4"/>
        <v>0</v>
      </c>
      <c r="M88" s="22">
        <f>Raumgruppen_Bezeichnungen!N87</f>
        <v>1</v>
      </c>
      <c r="N88" s="22">
        <f t="shared" si="8"/>
        <v>1</v>
      </c>
    </row>
    <row r="89" spans="2:14" ht="15" customHeight="1" x14ac:dyDescent="0.2">
      <c r="B89" s="527" t="str">
        <f>Raumgruppen_Bezeichnungen!$C88</f>
        <v>E1-2</v>
      </c>
      <c r="C89" s="528" t="str">
        <f>Raumgruppen_Bezeichnungen!$D88</f>
        <v>Kopierräume, Bürotechnik-, Papiertechnikräume</v>
      </c>
      <c r="D89" s="529">
        <f>SUMIFS(TabelleRRlGLL,TabelleRRlGHH,'Raumliste Gesamt K'!B89,TabelleRRlGJJ,"")+
SUMIFS(TabelleRRlGLL,TabelleRRlGHH,'Raumliste Gesamt K'!B89,TabelleRRlGJJ,"ohne Grundreinig")</f>
        <v>0</v>
      </c>
      <c r="E89" s="530">
        <f t="shared" si="6"/>
        <v>0</v>
      </c>
      <c r="F89" s="531" t="str">
        <f>VLOOKUP(B89,Raumgruppen_Bezeichnungen!$C$3:$E$305,3,FALSE)</f>
        <v>2 Tage/Wo</v>
      </c>
      <c r="G89" s="532" cm="1">
        <f t="array" aca="1" ref="G89" ca="1">HLOOKUP(
                           F89,
                           Raumgruppen_Bezeichnungen!$P$314:$AF$390,
                           VLOOKUP(
                                                 LEFT(RIGHT(CELL("dateiname",$B$2),LEN(CELL("dateiname",$B$2))-SEARCH("]",CELL("dateiname",$B$2))),LEN(RIGHT(CELL("dateiname",$B$2),LEN(CELL("dateiname",$B$2))-SEARCH("]",CELL("dateiname",$B$2))))-2),
                                                 Raumgruppen_Bezeichnungen!$P$315:$AH$390,
                                                 19,
                                                 FALSE),
                           FALSE)</f>
        <v>100</v>
      </c>
      <c r="H89" s="533">
        <f t="shared" ca="1" si="1"/>
        <v>0</v>
      </c>
      <c r="I89" s="500">
        <f t="shared" si="2"/>
        <v>0</v>
      </c>
      <c r="J89" s="534">
        <f t="shared" si="7"/>
        <v>0</v>
      </c>
      <c r="K89" s="535">
        <f t="shared" si="4"/>
        <v>0</v>
      </c>
      <c r="M89" s="22">
        <f>Raumgruppen_Bezeichnungen!N88</f>
        <v>1</v>
      </c>
      <c r="N89" s="22">
        <f t="shared" si="8"/>
        <v>1</v>
      </c>
    </row>
    <row r="90" spans="2:14" ht="15" customHeight="1" x14ac:dyDescent="0.2">
      <c r="B90" s="527" t="str">
        <f>Raumgruppen_Bezeichnungen!$C89</f>
        <v>E1-2,5</v>
      </c>
      <c r="C90" s="528" t="str">
        <f>Raumgruppen_Bezeichnungen!$D89</f>
        <v>Kopierräume, Bürotechnik-, Papiertechnikräume</v>
      </c>
      <c r="D90" s="529">
        <f>SUMIFS(TabelleRRlGLL,TabelleRRlGHH,'Raumliste Gesamt K'!B90,TabelleRRlGJJ,"")+
SUMIFS(TabelleRRlGLL,TabelleRRlGHH,'Raumliste Gesamt K'!B90,TabelleRRlGJJ,"ohne Grundreinig")</f>
        <v>0</v>
      </c>
      <c r="E90" s="530">
        <f t="shared" si="6"/>
        <v>0</v>
      </c>
      <c r="F90" s="531" t="str">
        <f>VLOOKUP(B90,Raumgruppen_Bezeichnungen!$C$3:$E$305,3,FALSE)</f>
        <v>2,5 Tage/Wo</v>
      </c>
      <c r="G90" s="532" cm="1">
        <f t="array" aca="1" ref="G90" ca="1">HLOOKUP(
                           F90,
                           Raumgruppen_Bezeichnungen!$P$314:$AF$390,
                           VLOOKUP(
                                                 LEFT(RIGHT(CELL("dateiname",$B$2),LEN(CELL("dateiname",$B$2))-SEARCH("]",CELL("dateiname",$B$2))),LEN(RIGHT(CELL("dateiname",$B$2),LEN(CELL("dateiname",$B$2))-SEARCH("]",CELL("dateiname",$B$2))))-2),
                                                 Raumgruppen_Bezeichnungen!$P$315:$AH$390,
                                                 19,
                                                 FALSE),
                           FALSE)</f>
        <v>125</v>
      </c>
      <c r="H90" s="533">
        <f t="shared" ca="1" si="1"/>
        <v>0</v>
      </c>
      <c r="I90" s="500">
        <f t="shared" si="2"/>
        <v>0</v>
      </c>
      <c r="J90" s="534">
        <f t="shared" si="7"/>
        <v>0</v>
      </c>
      <c r="K90" s="535">
        <f t="shared" si="4"/>
        <v>0</v>
      </c>
      <c r="M90" s="22">
        <f>Raumgruppen_Bezeichnungen!N89</f>
        <v>0</v>
      </c>
      <c r="N90" s="22">
        <f t="shared" si="8"/>
        <v>1</v>
      </c>
    </row>
    <row r="91" spans="2:14" ht="15" customHeight="1" x14ac:dyDescent="0.2">
      <c r="B91" s="527" t="str">
        <f>Raumgruppen_Bezeichnungen!$C90</f>
        <v>E1-3</v>
      </c>
      <c r="C91" s="528" t="str">
        <f>Raumgruppen_Bezeichnungen!$D90</f>
        <v>Kopierräume, Bürotechnik-, Papiertechnikräume</v>
      </c>
      <c r="D91" s="529">
        <f>SUMIFS(TabelleRRlGLL,TabelleRRlGHH,'Raumliste Gesamt K'!B91,TabelleRRlGJJ,"")+
SUMIFS(TabelleRRlGLL,TabelleRRlGHH,'Raumliste Gesamt K'!B91,TabelleRRlGJJ,"ohne Grundreinig")</f>
        <v>0</v>
      </c>
      <c r="E91" s="530">
        <f t="shared" si="6"/>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ref="H91:H183" ca="1" si="9">D91*G91</f>
        <v>0</v>
      </c>
      <c r="I91" s="500">
        <f t="shared" ref="I91:I183" si="10">IF(E91=0,0,H91/E91)</f>
        <v>0</v>
      </c>
      <c r="J91" s="534">
        <f t="shared" si="7"/>
        <v>0</v>
      </c>
      <c r="K91" s="535">
        <f t="shared" ref="K91:K183" si="11">IF(J91="","",I91*J91)</f>
        <v>0</v>
      </c>
      <c r="M91" s="22">
        <f>Raumgruppen_Bezeichnungen!N90</f>
        <v>0</v>
      </c>
      <c r="N91" s="22">
        <f t="shared" si="8"/>
        <v>1</v>
      </c>
    </row>
    <row r="92" spans="2:14" ht="15" customHeight="1" x14ac:dyDescent="0.2">
      <c r="B92" s="527" t="str">
        <f>Raumgruppen_Bezeichnungen!$C91</f>
        <v>E1-4</v>
      </c>
      <c r="C92" s="528" t="str">
        <f>Raumgruppen_Bezeichnungen!$D91</f>
        <v>Kopierräume, Bürotechnik-, Papiertechnikräume</v>
      </c>
      <c r="D92" s="529">
        <f>SUMIFS(TabelleRRlGLL,TabelleRRlGHH,'Raumliste Gesamt K'!B92,TabelleRRlGJJ,"")+
SUMIFS(TabelleRRlGLL,TabelleRRlGHH,'Raumliste Gesamt K'!B92,TabelleRRlGJJ,"ohne Grundreinig")</f>
        <v>0</v>
      </c>
      <c r="E92" s="530">
        <f t="shared" si="6"/>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t="shared" ca="1" si="9"/>
        <v>0</v>
      </c>
      <c r="I92" s="500">
        <f t="shared" si="10"/>
        <v>0</v>
      </c>
      <c r="J92" s="534">
        <f t="shared" si="7"/>
        <v>0</v>
      </c>
      <c r="K92" s="535">
        <f t="shared" si="11"/>
        <v>0</v>
      </c>
      <c r="M92" s="22">
        <f>Raumgruppen_Bezeichnungen!N91</f>
        <v>0</v>
      </c>
      <c r="N92" s="22">
        <f t="shared" si="8"/>
        <v>1</v>
      </c>
    </row>
    <row r="93" spans="2:14" ht="15" customHeight="1" x14ac:dyDescent="0.2">
      <c r="B93" s="527" t="str">
        <f>Raumgruppen_Bezeichnungen!$C92</f>
        <v>E1-5</v>
      </c>
      <c r="C93" s="528" t="str">
        <f>Raumgruppen_Bezeichnungen!$D92</f>
        <v>Kopierräume, Bürotechnik-, Papiertechnikräume</v>
      </c>
      <c r="D93" s="529">
        <f>SUMIFS(TabelleRRlGLL,TabelleRRlGHH,'Raumliste Gesamt K'!B93,TabelleRRlGJJ,"")+
SUMIFS(TabelleRRlGLL,TabelleRRlGHH,'Raumliste Gesamt K'!B93,TabelleRRlGJJ,"ohne Grundreinig")</f>
        <v>0</v>
      </c>
      <c r="E93" s="530">
        <f t="shared" si="6"/>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t="shared" ca="1" si="9"/>
        <v>0</v>
      </c>
      <c r="I93" s="500">
        <f t="shared" si="10"/>
        <v>0</v>
      </c>
      <c r="J93" s="534">
        <f t="shared" si="7"/>
        <v>0</v>
      </c>
      <c r="K93" s="535">
        <f t="shared" si="11"/>
        <v>0</v>
      </c>
      <c r="M93" s="22">
        <f>Raumgruppen_Bezeichnungen!N92</f>
        <v>0</v>
      </c>
      <c r="N93" s="22">
        <f t="shared" si="8"/>
        <v>1</v>
      </c>
    </row>
    <row r="94" spans="2:14" ht="15" customHeight="1" x14ac:dyDescent="0.2">
      <c r="B94" s="527" t="str">
        <f>Raumgruppen_Bezeichnungen!$C93</f>
        <v>E1-6</v>
      </c>
      <c r="C94" s="528" t="str">
        <f>Raumgruppen_Bezeichnungen!$D93</f>
        <v>Kopierräume, Bürotechnik-, Papiertechnikräume</v>
      </c>
      <c r="D94" s="529">
        <f>SUMIFS(TabelleRRlGLL,TabelleRRlGHH,'Raumliste Gesamt K'!B94,TabelleRRlGJJ,"")+
SUMIFS(TabelleRRlGLL,TabelleRRlGHH,'Raumliste Gesamt K'!B94,TabelleRRlGJJ,"ohne Grundreinig")</f>
        <v>0</v>
      </c>
      <c r="E94" s="530">
        <f t="shared" si="6"/>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ca="1" si="9"/>
        <v>0</v>
      </c>
      <c r="I94" s="500">
        <f t="shared" si="10"/>
        <v>0</v>
      </c>
      <c r="J94" s="534">
        <f t="shared" si="7"/>
        <v>0</v>
      </c>
      <c r="K94" s="535">
        <f t="shared" si="11"/>
        <v>0</v>
      </c>
      <c r="M94" s="22">
        <f>Raumgruppen_Bezeichnungen!N93</f>
        <v>0</v>
      </c>
      <c r="N94" s="22">
        <f t="shared" si="8"/>
        <v>1</v>
      </c>
    </row>
    <row r="95" spans="2:14" ht="15" customHeight="1" x14ac:dyDescent="0.2">
      <c r="B95" s="527" t="str">
        <f>Raumgruppen_Bezeichnungen!$C94</f>
        <v>E1-7</v>
      </c>
      <c r="C95" s="528" t="str">
        <f>Raumgruppen_Bezeichnungen!$D94</f>
        <v>Kopierräume, Bürotechnik-, Papiertechnikräume</v>
      </c>
      <c r="D95" s="529">
        <f>SUMIFS(TabelleRRlGLL,TabelleRRlGHH,'Raumliste Gesamt K'!B95,TabelleRRlGJJ,"")+
SUMIFS(TabelleRRlGLL,TabelleRRlGHH,'Raumliste Gesamt K'!B95,TabelleRRlGJJ,"ohne Grundreinig")</f>
        <v>0</v>
      </c>
      <c r="E95" s="530">
        <f t="shared" si="6"/>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9"/>
        <v>0</v>
      </c>
      <c r="I95" s="500">
        <f t="shared" si="10"/>
        <v>0</v>
      </c>
      <c r="J95" s="534">
        <f t="shared" si="7"/>
        <v>0</v>
      </c>
      <c r="K95" s="535">
        <f t="shared" si="11"/>
        <v>0</v>
      </c>
      <c r="M95" s="22">
        <f>Raumgruppen_Bezeichnungen!N94</f>
        <v>0</v>
      </c>
      <c r="N95" s="22">
        <f t="shared" si="8"/>
        <v>1</v>
      </c>
    </row>
    <row r="96" spans="2:14" ht="15" customHeight="1" x14ac:dyDescent="0.2">
      <c r="B96" s="527" t="str">
        <f>Raumgruppen_Bezeichnungen!$C95</f>
        <v>E1-Müll</v>
      </c>
      <c r="C96" s="528" t="str">
        <f>Raumgruppen_Bezeichnungen!$D95</f>
        <v>Kopierräume, Bürotechnik-, Papiertechnikräume (nur Müllentnahme)</v>
      </c>
      <c r="D96" s="529" t="e">
        <f>SUMIFS(TabelleRRlGLL,TabelleRRlGII,'Raumliste Gesamt K'!B96,TabelleRRlGJJ,"")+
SUMIFS(TabelleRRlGLL,TabelleRII,'Raumliste Gesamt K'!B96,TabelleRRlGJJ,"ohne Grundreinig")</f>
        <v>#NAME?</v>
      </c>
      <c r="E96" s="530">
        <f t="shared" si="6"/>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t="e">
        <f t="shared" ca="1" si="9"/>
        <v>#NAME?</v>
      </c>
      <c r="I96" s="500">
        <f t="shared" si="10"/>
        <v>0</v>
      </c>
      <c r="J96" s="534">
        <f t="shared" si="7"/>
        <v>0</v>
      </c>
      <c r="K96" s="535">
        <f t="shared" si="11"/>
        <v>0</v>
      </c>
      <c r="M96" s="22">
        <f>Raumgruppen_Bezeichnungen!N95</f>
        <v>0</v>
      </c>
      <c r="N96" s="22">
        <f t="shared" si="8"/>
        <v>1</v>
      </c>
    </row>
    <row r="97" spans="2:14" ht="15" customHeight="1" x14ac:dyDescent="0.2">
      <c r="B97" s="527" t="str">
        <f>Raumgruppen_Bezeichnungen!$C96</f>
        <v>F1-J</v>
      </c>
      <c r="C97" s="528" t="str">
        <f>Raumgruppen_Bezeichnungen!$D96</f>
        <v>Verkehrsflächen; Flure, Foyer, Garderoben</v>
      </c>
      <c r="D97" s="529">
        <f>SUMIFS(TabelleRRlGLL,TabelleRRlGHH,'Raumliste Gesamt K'!B97,TabelleRRlGJJ,"")+
SUMIFS(TabelleRRlGLL,TabelleRRlGHH,'Raumliste Gesamt K'!B97,TabelleRRlGJJ,"ohne Grundreinig")</f>
        <v>0</v>
      </c>
      <c r="E97" s="530">
        <f t="shared" si="6"/>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t="shared" ca="1" si="9"/>
        <v>0</v>
      </c>
      <c r="I97" s="500">
        <f t="shared" si="10"/>
        <v>0</v>
      </c>
      <c r="J97" s="534">
        <f t="shared" si="7"/>
        <v>0</v>
      </c>
      <c r="K97" s="535">
        <f t="shared" si="11"/>
        <v>0</v>
      </c>
      <c r="M97" s="22">
        <f>Raumgruppen_Bezeichnungen!N96</f>
        <v>1</v>
      </c>
      <c r="N97" s="22">
        <f t="shared" si="8"/>
        <v>1</v>
      </c>
    </row>
    <row r="98" spans="2:14" ht="15" customHeight="1" x14ac:dyDescent="0.2">
      <c r="B98" s="527" t="str">
        <f>Raumgruppen_Bezeichnungen!$C97</f>
        <v>F1-J2</v>
      </c>
      <c r="C98" s="528" t="str">
        <f>Raumgruppen_Bezeichnungen!$D97</f>
        <v>Verkehrsflächen; Flure, Foyer, Garderoben</v>
      </c>
      <c r="D98" s="529">
        <f>SUMIFS(TabelleRRlGLL,TabelleRRlGHH,'Raumliste Gesamt K'!B98,TabelleRRlGJJ,"")+
SUMIFS(TabelleRRlGLL,TabelleRRlGHH,'Raumliste Gesamt K'!B98,TabelleRRlGJJ,"ohne Grundreinig")</f>
        <v>0</v>
      </c>
      <c r="E98" s="530">
        <f t="shared" si="6"/>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ca="1" si="9"/>
        <v>0</v>
      </c>
      <c r="I98" s="500">
        <f t="shared" si="10"/>
        <v>0</v>
      </c>
      <c r="J98" s="534">
        <f t="shared" si="7"/>
        <v>0</v>
      </c>
      <c r="K98" s="535">
        <f t="shared" si="11"/>
        <v>0</v>
      </c>
      <c r="M98" s="22">
        <f>Raumgruppen_Bezeichnungen!N97</f>
        <v>0</v>
      </c>
      <c r="N98" s="22">
        <f t="shared" si="8"/>
        <v>1</v>
      </c>
    </row>
    <row r="99" spans="2:14" ht="15" customHeight="1" x14ac:dyDescent="0.2">
      <c r="B99" s="527" t="str">
        <f>Raumgruppen_Bezeichnungen!$C98</f>
        <v>F1-Q</v>
      </c>
      <c r="C99" s="528" t="str">
        <f>Raumgruppen_Bezeichnungen!$D98</f>
        <v>Verkehrsflächen; Flure, Foyer, Garderoben</v>
      </c>
      <c r="D99" s="529">
        <f>SUMIFS(TabelleRRlGLL,TabelleRRlGHH,'Raumliste Gesamt K'!B99,TabelleRRlGJJ,"")+
SUMIFS(TabelleRRlGLL,TabelleRRlGHH,'Raumliste Gesamt K'!B99,TabelleRRlGJJ,"ohne Grundreinig")</f>
        <v>0</v>
      </c>
      <c r="E99" s="530">
        <f t="shared" si="6"/>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9"/>
        <v>0</v>
      </c>
      <c r="I99" s="500">
        <f t="shared" si="10"/>
        <v>0</v>
      </c>
      <c r="J99" s="534">
        <f t="shared" si="7"/>
        <v>0</v>
      </c>
      <c r="K99" s="535">
        <f t="shared" si="11"/>
        <v>0</v>
      </c>
      <c r="M99" s="22">
        <f>Raumgruppen_Bezeichnungen!N98</f>
        <v>0</v>
      </c>
      <c r="N99" s="22">
        <f t="shared" si="8"/>
        <v>1</v>
      </c>
    </row>
    <row r="100" spans="2:14" ht="15" customHeight="1" x14ac:dyDescent="0.2">
      <c r="B100" s="527" t="str">
        <f>Raumgruppen_Bezeichnungen!$C99</f>
        <v>F1-J6</v>
      </c>
      <c r="C100" s="528" t="str">
        <f>Raumgruppen_Bezeichnungen!$D99</f>
        <v>Verkehrsflächen; Flure, Foyer, Garderoben</v>
      </c>
      <c r="D100" s="529">
        <f>SUMIFS(TabelleRRlGLL,TabelleRRlGHH,'Raumliste Gesamt K'!B100,TabelleRRlGJJ,"")+
SUMIFS(TabelleRRlGLL,TabelleRRlGHH,'Raumliste Gesamt K'!B100,TabelleRRlGJJ,"ohne Grundreinig")</f>
        <v>0</v>
      </c>
      <c r="E100" s="530">
        <f t="shared" si="6"/>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9"/>
        <v>0</v>
      </c>
      <c r="I100" s="500">
        <f t="shared" si="10"/>
        <v>0</v>
      </c>
      <c r="J100" s="534">
        <f t="shared" si="7"/>
        <v>0</v>
      </c>
      <c r="K100" s="535">
        <f t="shared" si="11"/>
        <v>0</v>
      </c>
      <c r="M100" s="22">
        <f>Raumgruppen_Bezeichnungen!N99</f>
        <v>0</v>
      </c>
      <c r="N100" s="22">
        <f t="shared" si="8"/>
        <v>1</v>
      </c>
    </row>
    <row r="101" spans="2:14" ht="15" customHeight="1" x14ac:dyDescent="0.2">
      <c r="B101" s="527" t="str">
        <f>Raumgruppen_Bezeichnungen!$C100</f>
        <v>F1-M</v>
      </c>
      <c r="C101" s="528" t="str">
        <f>Raumgruppen_Bezeichnungen!$D100</f>
        <v>Verkehrsflächen; Flure, Foyer, Garderoben</v>
      </c>
      <c r="D101" s="529">
        <f>SUMIFS(TabelleRRlGLL,TabelleRRlGHH,'Raumliste Gesamt K'!B101,TabelleRRlGJJ,"")+
SUMIFS(TabelleRRlGLL,TabelleRRlGHH,'Raumliste Gesamt K'!B101,TabelleRRlGJJ,"ohne Grundreinig")</f>
        <v>0</v>
      </c>
      <c r="E101" s="530">
        <f t="shared" si="6"/>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9"/>
        <v>0</v>
      </c>
      <c r="I101" s="500">
        <f t="shared" si="10"/>
        <v>0</v>
      </c>
      <c r="J101" s="534">
        <f t="shared" si="7"/>
        <v>0</v>
      </c>
      <c r="K101" s="535">
        <f t="shared" si="11"/>
        <v>0</v>
      </c>
      <c r="M101" s="22">
        <f>Raumgruppen_Bezeichnungen!N100</f>
        <v>0</v>
      </c>
      <c r="N101" s="22">
        <f t="shared" si="8"/>
        <v>1</v>
      </c>
    </row>
    <row r="102" spans="2:14" ht="15" customHeight="1" x14ac:dyDescent="0.2">
      <c r="B102" s="527" t="str">
        <f>Raumgruppen_Bezeichnungen!$C101</f>
        <v>F1-14</v>
      </c>
      <c r="C102" s="528" t="str">
        <f>Raumgruppen_Bezeichnungen!$D101</f>
        <v>Verkehrsflächen; Flure, Foyer, Garderoben</v>
      </c>
      <c r="D102" s="529">
        <f>SUMIFS(TabelleRRlGLL,TabelleRRlGHH,'Raumliste Gesamt K'!B102,TabelleRRlGJJ,"")+
SUMIFS(TabelleRRlGLL,TabelleRRlGHH,'Raumliste Gesamt K'!B102,TabelleRRlGJJ,"ohne Grundreinig")</f>
        <v>0</v>
      </c>
      <c r="E102" s="530">
        <f t="shared" si="6"/>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t="shared" ca="1" si="9"/>
        <v>0</v>
      </c>
      <c r="I102" s="500">
        <f t="shared" si="10"/>
        <v>0</v>
      </c>
      <c r="J102" s="534">
        <f t="shared" si="7"/>
        <v>0</v>
      </c>
      <c r="K102" s="535">
        <f t="shared" si="11"/>
        <v>0</v>
      </c>
      <c r="M102" s="22">
        <f>Raumgruppen_Bezeichnungen!N101</f>
        <v>0</v>
      </c>
      <c r="N102" s="22">
        <f t="shared" si="8"/>
        <v>1</v>
      </c>
    </row>
    <row r="103" spans="2:14" ht="15" customHeight="1" x14ac:dyDescent="0.2">
      <c r="B103" s="527" t="str">
        <f>Raumgruppen_Bezeichnungen!$C102</f>
        <v>F1-W</v>
      </c>
      <c r="C103" s="528" t="str">
        <f>Raumgruppen_Bezeichnungen!$D102</f>
        <v>Verkehrsflächen; Flure, Foyer, Garderoben</v>
      </c>
      <c r="D103" s="529">
        <f>SUMIFS(TabelleRRlGLL,TabelleRRlGHH,'Raumliste Gesamt K'!B103,TabelleRRlGJJ,"")+
SUMIFS(TabelleRRlGLL,TabelleRRlGHH,'Raumliste Gesamt K'!B103,TabelleRRlGJJ,"ohne Grundreinig")</f>
        <v>0</v>
      </c>
      <c r="E103" s="530">
        <f t="shared" si="6"/>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ca="1" si="9"/>
        <v>0</v>
      </c>
      <c r="I103" s="500">
        <f t="shared" si="10"/>
        <v>0</v>
      </c>
      <c r="J103" s="534">
        <f t="shared" si="7"/>
        <v>0</v>
      </c>
      <c r="K103" s="535">
        <f t="shared" si="11"/>
        <v>0</v>
      </c>
      <c r="M103" s="22">
        <f>Raumgruppen_Bezeichnungen!N102</f>
        <v>1</v>
      </c>
      <c r="N103" s="22">
        <f t="shared" si="8"/>
        <v>1</v>
      </c>
    </row>
    <row r="104" spans="2:14" ht="15" customHeight="1" x14ac:dyDescent="0.2">
      <c r="B104" s="527" t="str">
        <f>Raumgruppen_Bezeichnungen!$C103</f>
        <v>F1-2</v>
      </c>
      <c r="C104" s="528" t="str">
        <f>Raumgruppen_Bezeichnungen!$D103</f>
        <v>Verkehrsflächen; Flure, Foyer, Garderoben</v>
      </c>
      <c r="D104" s="529">
        <f>SUMIFS(TabelleRRlGLL,TabelleRRlGHH,'Raumliste Gesamt K'!B104,TabelleRRlGJJ,"")+
SUMIFS(TabelleRRlGLL,TabelleRRlGHH,'Raumliste Gesamt K'!B104,TabelleRRlGJJ,"ohne Grundreinig")</f>
        <v>0</v>
      </c>
      <c r="E104" s="530">
        <f t="shared" si="6"/>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9"/>
        <v>0</v>
      </c>
      <c r="I104" s="500">
        <f t="shared" si="10"/>
        <v>0</v>
      </c>
      <c r="J104" s="534">
        <f t="shared" si="7"/>
        <v>0</v>
      </c>
      <c r="K104" s="535">
        <f t="shared" si="11"/>
        <v>0</v>
      </c>
      <c r="M104" s="22">
        <f>Raumgruppen_Bezeichnungen!N103</f>
        <v>1</v>
      </c>
      <c r="N104" s="22">
        <f t="shared" si="8"/>
        <v>1</v>
      </c>
    </row>
    <row r="105" spans="2:14" ht="15" customHeight="1" x14ac:dyDescent="0.2">
      <c r="B105" s="527" t="str">
        <f>Raumgruppen_Bezeichnungen!$C104</f>
        <v>F1-2,5</v>
      </c>
      <c r="C105" s="528" t="str">
        <f>Raumgruppen_Bezeichnungen!$D104</f>
        <v>Verkehrsflächen; Flure, Foyer, Garderoben</v>
      </c>
      <c r="D105" s="529">
        <f>SUMIFS(TabelleRRlGLL,TabelleRRlGHH,'Raumliste Gesamt K'!B105,TabelleRRlGJJ,"")+
SUMIFS(TabelleRRlGLL,TabelleRRlGHH,'Raumliste Gesamt K'!B105,TabelleRRlGJJ,"ohne Grundreinig")</f>
        <v>0</v>
      </c>
      <c r="E105" s="530">
        <f t="shared" si="6"/>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9"/>
        <v>0</v>
      </c>
      <c r="I105" s="500">
        <f t="shared" si="10"/>
        <v>0</v>
      </c>
      <c r="J105" s="534">
        <f t="shared" si="7"/>
        <v>0</v>
      </c>
      <c r="K105" s="535">
        <f t="shared" si="11"/>
        <v>0</v>
      </c>
      <c r="M105" s="22">
        <f>Raumgruppen_Bezeichnungen!N104</f>
        <v>0</v>
      </c>
      <c r="N105" s="22">
        <f t="shared" si="8"/>
        <v>1</v>
      </c>
    </row>
    <row r="106" spans="2:14" ht="15" customHeight="1" x14ac:dyDescent="0.2">
      <c r="B106" s="527" t="str">
        <f>Raumgruppen_Bezeichnungen!$C105</f>
        <v>F1-3</v>
      </c>
      <c r="C106" s="528" t="str">
        <f>Raumgruppen_Bezeichnungen!$D105</f>
        <v>Verkehrsflächen; Flure, Foyer, Garderoben</v>
      </c>
      <c r="D106" s="529">
        <f>SUMIFS(TabelleRRlGLL,TabelleRRlGHH,'Raumliste Gesamt K'!B106,TabelleRRlGJJ,"")+
SUMIFS(TabelleRRlGLL,TabelleRRlGHH,'Raumliste Gesamt K'!B106,TabelleRRlGJJ,"ohne Grundreinig")</f>
        <v>0</v>
      </c>
      <c r="E106" s="530">
        <f t="shared" si="6"/>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t="shared" ca="1" si="9"/>
        <v>0</v>
      </c>
      <c r="I106" s="500">
        <f t="shared" si="10"/>
        <v>0</v>
      </c>
      <c r="J106" s="534">
        <f t="shared" si="7"/>
        <v>0</v>
      </c>
      <c r="K106" s="535">
        <f t="shared" si="11"/>
        <v>0</v>
      </c>
      <c r="M106" s="22">
        <f>Raumgruppen_Bezeichnungen!N105</f>
        <v>0</v>
      </c>
      <c r="N106" s="22">
        <f t="shared" si="8"/>
        <v>1</v>
      </c>
    </row>
    <row r="107" spans="2:14" ht="15" customHeight="1" x14ac:dyDescent="0.2">
      <c r="B107" s="527" t="str">
        <f>Raumgruppen_Bezeichnungen!$C106</f>
        <v>F1-4</v>
      </c>
      <c r="C107" s="528" t="str">
        <f>Raumgruppen_Bezeichnungen!$D106</f>
        <v>Verkehrsflächen; Flure, Foyer, Garderoben</v>
      </c>
      <c r="D107" s="529">
        <f>SUMIFS(TabelleRRlGLL,TabelleRRlGHH,'Raumliste Gesamt K'!B107,TabelleRRlGJJ,"")+
SUMIFS(TabelleRRlGLL,TabelleRRlGHH,'Raumliste Gesamt K'!B107,TabelleRRlGJJ,"ohne Grundreinig")</f>
        <v>0</v>
      </c>
      <c r="E107" s="530">
        <f t="shared" si="6"/>
        <v>0</v>
      </c>
      <c r="F107" s="531" t="str">
        <f>VLOOKUP(B107,Raumgruppen_Bezeichnungen!$C$3:$E$305,3,FALSE)</f>
        <v>4 Tage/Wo</v>
      </c>
      <c r="G107" s="532"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533">
        <f t="shared" ca="1" si="9"/>
        <v>0</v>
      </c>
      <c r="I107" s="500">
        <f t="shared" si="10"/>
        <v>0</v>
      </c>
      <c r="J107" s="534">
        <f t="shared" si="7"/>
        <v>0</v>
      </c>
      <c r="K107" s="535">
        <f t="shared" si="11"/>
        <v>0</v>
      </c>
      <c r="M107" s="22">
        <f>Raumgruppen_Bezeichnungen!N106</f>
        <v>0</v>
      </c>
      <c r="N107" s="22">
        <f t="shared" si="8"/>
        <v>1</v>
      </c>
    </row>
    <row r="108" spans="2:14" ht="15" customHeight="1" x14ac:dyDescent="0.2">
      <c r="B108" s="527" t="str">
        <f>Raumgruppen_Bezeichnungen!$C107</f>
        <v>F1-5</v>
      </c>
      <c r="C108" s="528" t="str">
        <f>Raumgruppen_Bezeichnungen!$D107</f>
        <v>Verkehrsflächen; Flure, Foyer, Garderoben</v>
      </c>
      <c r="D108" s="529">
        <f>SUMIFS(TabelleRRlGLL,TabelleRRlGHH,'Raumliste Gesamt K'!B108,TabelleRRlGJJ,"")+
SUMIFS(TabelleRRlGLL,TabelleRRlGHH,'Raumliste Gesamt K'!B108,TabelleRRlGJJ,"ohne Grundreinig")</f>
        <v>0</v>
      </c>
      <c r="E108" s="530">
        <f t="shared" si="6"/>
        <v>0</v>
      </c>
      <c r="F108" s="531" t="str">
        <f>VLOOKUP(B108,Raumgruppen_Bezeichnungen!$C$3:$E$305,3,FALSE)</f>
        <v>5 Tage/Wo</v>
      </c>
      <c r="G108" s="532"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533">
        <f t="shared" ca="1" si="9"/>
        <v>0</v>
      </c>
      <c r="I108" s="500">
        <f t="shared" si="10"/>
        <v>0</v>
      </c>
      <c r="J108" s="534">
        <f t="shared" si="7"/>
        <v>0</v>
      </c>
      <c r="K108" s="535">
        <f t="shared" si="11"/>
        <v>0</v>
      </c>
      <c r="M108" s="22">
        <f>Raumgruppen_Bezeichnungen!N107</f>
        <v>1</v>
      </c>
      <c r="N108" s="22">
        <f t="shared" si="8"/>
        <v>1</v>
      </c>
    </row>
    <row r="109" spans="2:14" ht="15" customHeight="1" x14ac:dyDescent="0.2">
      <c r="B109" s="527" t="str">
        <f>Raumgruppen_Bezeichnungen!$C108</f>
        <v>F1-6</v>
      </c>
      <c r="C109" s="528" t="str">
        <f>Raumgruppen_Bezeichnungen!$D108</f>
        <v>Verkehrsflächen; Flure, Foyer, Garderoben</v>
      </c>
      <c r="D109" s="529">
        <f>SUMIFS(TabelleRRlGLL,TabelleRRlGHH,'Raumliste Gesamt K'!B109,TabelleRRlGJJ,"")+
SUMIFS(TabelleRRlGLL,TabelleRRlGHH,'Raumliste Gesamt K'!B109,TabelleRRlGJJ,"ohne Grundreinig")</f>
        <v>0</v>
      </c>
      <c r="E109" s="530">
        <f t="shared" si="6"/>
        <v>0</v>
      </c>
      <c r="F109" s="531" t="str">
        <f>VLOOKUP(B109,Raumgruppen_Bezeichnungen!$C$3:$E$305,3,FALSE)</f>
        <v>6 Tage/Wo</v>
      </c>
      <c r="G109" s="532"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33">
        <f t="shared" ca="1" si="9"/>
        <v>0</v>
      </c>
      <c r="I109" s="500">
        <f t="shared" si="10"/>
        <v>0</v>
      </c>
      <c r="J109" s="534">
        <f t="shared" si="7"/>
        <v>0</v>
      </c>
      <c r="K109" s="535">
        <f t="shared" si="11"/>
        <v>0</v>
      </c>
      <c r="M109" s="22">
        <f>Raumgruppen_Bezeichnungen!N108</f>
        <v>0</v>
      </c>
      <c r="N109" s="22">
        <f t="shared" si="8"/>
        <v>1</v>
      </c>
    </row>
    <row r="110" spans="2:14" ht="15" customHeight="1" x14ac:dyDescent="0.2">
      <c r="B110" s="527" t="str">
        <f>Raumgruppen_Bezeichnungen!$C109</f>
        <v>F1-7</v>
      </c>
      <c r="C110" s="528" t="str">
        <f>Raumgruppen_Bezeichnungen!$D109</f>
        <v>Verkehrsflächen; Flure, Foyer, Garderoben</v>
      </c>
      <c r="D110" s="529">
        <f>SUMIFS(TabelleRRlGLL,TabelleRRlGHH,'Raumliste Gesamt K'!B110,TabelleRRlGJJ,"")+
SUMIFS(TabelleRRlGLL,TabelleRRlGHH,'Raumliste Gesamt K'!B110,TabelleRRlGJJ,"ohne Grundreinig")</f>
        <v>0</v>
      </c>
      <c r="E110" s="530">
        <f t="shared" si="6"/>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9"/>
        <v>0</v>
      </c>
      <c r="I110" s="500">
        <f t="shared" si="10"/>
        <v>0</v>
      </c>
      <c r="J110" s="534">
        <f t="shared" si="7"/>
        <v>0</v>
      </c>
      <c r="K110" s="535">
        <f t="shared" si="11"/>
        <v>0</v>
      </c>
      <c r="M110" s="22">
        <f>Raumgruppen_Bezeichnungen!N109</f>
        <v>0</v>
      </c>
      <c r="N110" s="22">
        <f t="shared" si="8"/>
        <v>1</v>
      </c>
    </row>
    <row r="111" spans="2:14" ht="15" customHeight="1" x14ac:dyDescent="0.2">
      <c r="B111" s="527" t="str">
        <f>Raumgruppen_Bezeichnungen!$C110</f>
        <v>F1-Müll</v>
      </c>
      <c r="C111" s="528" t="str">
        <f>Raumgruppen_Bezeichnungen!$D110</f>
        <v>Verkehrsflächen; Flure, Foyer, Garderoben (nur Müllentnahme)</v>
      </c>
      <c r="D111" s="529" t="e">
        <f>SUMIFS(TabelleRRlGLL,TabelleRRlGII,'Raumliste Gesamt K'!B111,TabelleRRlGJJ,"")+
SUMIFS(TabelleRRlGLL,TabelleRII,'Raumliste Gesamt K'!B111,TabelleRRlGJJ,"ohne Grundreinig")</f>
        <v>#NAME?</v>
      </c>
      <c r="E111" s="530">
        <f t="shared" si="6"/>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t="e">
        <f t="shared" ca="1" si="9"/>
        <v>#NAME?</v>
      </c>
      <c r="I111" s="500">
        <f t="shared" si="10"/>
        <v>0</v>
      </c>
      <c r="J111" s="534">
        <f t="shared" si="7"/>
        <v>0</v>
      </c>
      <c r="K111" s="535">
        <f t="shared" si="11"/>
        <v>0</v>
      </c>
      <c r="M111" s="22">
        <f>Raumgruppen_Bezeichnungen!N110</f>
        <v>0</v>
      </c>
      <c r="N111" s="22">
        <f t="shared" si="8"/>
        <v>1</v>
      </c>
    </row>
    <row r="112" spans="2:14" ht="15" customHeight="1" x14ac:dyDescent="0.2">
      <c r="B112" s="527" t="str">
        <f>Raumgruppen_Bezeichnungen!$C111</f>
        <v>F1-Hort</v>
      </c>
      <c r="C112" s="528" t="str">
        <f>Raumgruppen_Bezeichnungen!$D111</f>
        <v>Verkehrsflächen; Flure, Foyer, Garderoben</v>
      </c>
      <c r="D112" s="529">
        <f>SUMIFS(TabelleRRlGLL,TabelleRRlGHH,'Raumliste Gesamt K'!B112,TabelleRRlGJJ,"")+
SUMIFS(TabelleRRlGLL,TabelleRRlGHH,'Raumliste Gesamt K'!B112,TabelleRRlGJJ,"ohne Grundreinig")</f>
        <v>0</v>
      </c>
      <c r="E112" s="530">
        <f t="shared" si="6"/>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t="shared" ca="1" si="9"/>
        <v>0</v>
      </c>
      <c r="I112" s="500">
        <f t="shared" si="10"/>
        <v>0</v>
      </c>
      <c r="J112" s="534">
        <f t="shared" si="7"/>
        <v>0</v>
      </c>
      <c r="K112" s="535">
        <f t="shared" si="11"/>
        <v>0</v>
      </c>
      <c r="M112" s="22">
        <f>Raumgruppen_Bezeichnungen!N111</f>
        <v>0</v>
      </c>
      <c r="N112" s="22">
        <f t="shared" si="8"/>
        <v>1</v>
      </c>
    </row>
    <row r="113" spans="2:14" ht="15" customHeight="1" x14ac:dyDescent="0.2">
      <c r="B113" s="527" t="str">
        <f>Raumgruppen_Bezeichnungen!$C112</f>
        <v>F2-J</v>
      </c>
      <c r="C113" s="528" t="str">
        <f>Raumgruppen_Bezeichnungen!$D112</f>
        <v>Verkehrsflächen; Eingangsbereiche</v>
      </c>
      <c r="D113" s="529">
        <f>SUMIFS(TabelleRRlGLL,TabelleRRlGHH,'Raumliste Gesamt K'!B113,TabelleRRlGJJ,"")+
SUMIFS(TabelleRRlGLL,TabelleRRlGHH,'Raumliste Gesamt K'!B113,TabelleRRlGJJ,"ohne Grundreinig")</f>
        <v>0</v>
      </c>
      <c r="E113" s="530">
        <f t="shared" si="6"/>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ca="1" si="9"/>
        <v>0</v>
      </c>
      <c r="I113" s="500">
        <f t="shared" si="10"/>
        <v>0</v>
      </c>
      <c r="J113" s="534">
        <f t="shared" si="7"/>
        <v>0</v>
      </c>
      <c r="K113" s="535">
        <f t="shared" si="11"/>
        <v>0</v>
      </c>
      <c r="M113" s="22">
        <f>Raumgruppen_Bezeichnungen!N112</f>
        <v>0</v>
      </c>
      <c r="N113" s="22">
        <f t="shared" si="8"/>
        <v>1</v>
      </c>
    </row>
    <row r="114" spans="2:14" ht="15" customHeight="1" x14ac:dyDescent="0.2">
      <c r="B114" s="527" t="str">
        <f>Raumgruppen_Bezeichnungen!$C113</f>
        <v>F2-J2</v>
      </c>
      <c r="C114" s="528" t="str">
        <f>Raumgruppen_Bezeichnungen!$D113</f>
        <v>Verkehrsflächen; Eingangsbereiche</v>
      </c>
      <c r="D114" s="529">
        <f>SUMIFS(TabelleRRlGLL,TabelleRRlGHH,'Raumliste Gesamt K'!B114,TabelleRRlGJJ,"")+
SUMIFS(TabelleRRlGLL,TabelleRRlGHH,'Raumliste Gesamt K'!B114,TabelleRRlGJJ,"ohne Grundreinig")</f>
        <v>0</v>
      </c>
      <c r="E114" s="530">
        <f t="shared" si="6"/>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9"/>
        <v>0</v>
      </c>
      <c r="I114" s="500">
        <f t="shared" si="10"/>
        <v>0</v>
      </c>
      <c r="J114" s="534">
        <f t="shared" si="7"/>
        <v>0</v>
      </c>
      <c r="K114" s="535">
        <f t="shared" si="11"/>
        <v>0</v>
      </c>
      <c r="M114" s="22">
        <f>Raumgruppen_Bezeichnungen!N113</f>
        <v>0</v>
      </c>
      <c r="N114" s="22">
        <f t="shared" si="8"/>
        <v>1</v>
      </c>
    </row>
    <row r="115" spans="2:14" ht="15" customHeight="1" x14ac:dyDescent="0.2">
      <c r="B115" s="527" t="str">
        <f>Raumgruppen_Bezeichnungen!$C114</f>
        <v>F2-Q</v>
      </c>
      <c r="C115" s="528" t="str">
        <f>Raumgruppen_Bezeichnungen!$D114</f>
        <v>Verkehrsflächen; Eingangsbereiche</v>
      </c>
      <c r="D115" s="529">
        <f>SUMIFS(TabelleRRlGLL,TabelleRRlGHH,'Raumliste Gesamt K'!B115,TabelleRRlGJJ,"")+
SUMIFS(TabelleRRlGLL,TabelleRRlGHH,'Raumliste Gesamt K'!B115,TabelleRRlGJJ,"ohne Grundreinig")</f>
        <v>0</v>
      </c>
      <c r="E115" s="530">
        <f t="shared" si="6"/>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9"/>
        <v>0</v>
      </c>
      <c r="I115" s="500">
        <f t="shared" si="10"/>
        <v>0</v>
      </c>
      <c r="J115" s="534">
        <f t="shared" si="7"/>
        <v>0</v>
      </c>
      <c r="K115" s="535">
        <f t="shared" si="11"/>
        <v>0</v>
      </c>
      <c r="M115" s="22">
        <f>Raumgruppen_Bezeichnungen!N114</f>
        <v>0</v>
      </c>
      <c r="N115" s="22">
        <f t="shared" si="8"/>
        <v>1</v>
      </c>
    </row>
    <row r="116" spans="2:14" ht="15" customHeight="1" x14ac:dyDescent="0.2">
      <c r="B116" s="527" t="str">
        <f>Raumgruppen_Bezeichnungen!$C115</f>
        <v>F2-J6</v>
      </c>
      <c r="C116" s="528" t="str">
        <f>Raumgruppen_Bezeichnungen!$D115</f>
        <v>Verkehrsflächen; Eingangsbereiche</v>
      </c>
      <c r="D116" s="529">
        <f>SUMIFS(TabelleRRlGLL,TabelleRRlGHH,'Raumliste Gesamt K'!B116,TabelleRRlGJJ,"")+
SUMIFS(TabelleRRlGLL,TabelleRRlGHH,'Raumliste Gesamt K'!B116,TabelleRRlGJJ,"ohne Grundreinig")</f>
        <v>0</v>
      </c>
      <c r="E116" s="530">
        <f t="shared" si="6"/>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9"/>
        <v>0</v>
      </c>
      <c r="I116" s="500">
        <f t="shared" si="10"/>
        <v>0</v>
      </c>
      <c r="J116" s="534">
        <f t="shared" si="7"/>
        <v>0</v>
      </c>
      <c r="K116" s="535">
        <f t="shared" si="11"/>
        <v>0</v>
      </c>
      <c r="M116" s="22">
        <f>Raumgruppen_Bezeichnungen!N115</f>
        <v>0</v>
      </c>
      <c r="N116" s="22">
        <f t="shared" si="8"/>
        <v>1</v>
      </c>
    </row>
    <row r="117" spans="2:14" ht="15" customHeight="1" x14ac:dyDescent="0.2">
      <c r="B117" s="527" t="str">
        <f>Raumgruppen_Bezeichnungen!$C116</f>
        <v>F2-M</v>
      </c>
      <c r="C117" s="528" t="str">
        <f>Raumgruppen_Bezeichnungen!$D116</f>
        <v>Verkehrsflächen; Eingangsbereiche</v>
      </c>
      <c r="D117" s="529">
        <f>SUMIFS(TabelleRRlGLL,TabelleRRlGHH,'Raumliste Gesamt K'!B117,TabelleRRlGJJ,"")+
SUMIFS(TabelleRRlGLL,TabelleRRlGHH,'Raumliste Gesamt K'!B117,TabelleRRlGJJ,"ohne Grundreinig")</f>
        <v>0</v>
      </c>
      <c r="E117" s="530">
        <f t="shared" si="6"/>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t="shared" ca="1" si="9"/>
        <v>0</v>
      </c>
      <c r="I117" s="500">
        <f t="shared" si="10"/>
        <v>0</v>
      </c>
      <c r="J117" s="534">
        <f t="shared" si="7"/>
        <v>0</v>
      </c>
      <c r="K117" s="535">
        <f t="shared" si="11"/>
        <v>0</v>
      </c>
      <c r="M117" s="22">
        <f>Raumgruppen_Bezeichnungen!N116</f>
        <v>0</v>
      </c>
      <c r="N117" s="22">
        <f t="shared" si="8"/>
        <v>1</v>
      </c>
    </row>
    <row r="118" spans="2:14" ht="15" customHeight="1" x14ac:dyDescent="0.2">
      <c r="B118" s="527" t="str">
        <f>Raumgruppen_Bezeichnungen!$C117</f>
        <v>F2-14</v>
      </c>
      <c r="C118" s="528" t="str">
        <f>Raumgruppen_Bezeichnungen!$D117</f>
        <v>Verkehrsflächen; Eingangsbereiche</v>
      </c>
      <c r="D118" s="529">
        <f>SUMIFS(TabelleRRlGLL,TabelleRRlGHH,'Raumliste Gesamt K'!B118,TabelleRRlGJJ,"")+
SUMIFS(TabelleRRlGLL,TabelleRRlGHH,'Raumliste Gesamt K'!B118,TabelleRRlGJJ,"ohne Grundreinig")</f>
        <v>0</v>
      </c>
      <c r="E118" s="530">
        <f t="shared" si="6"/>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ca="1" si="9"/>
        <v>0</v>
      </c>
      <c r="I118" s="500">
        <f t="shared" si="10"/>
        <v>0</v>
      </c>
      <c r="J118" s="534">
        <f t="shared" si="7"/>
        <v>0</v>
      </c>
      <c r="K118" s="535">
        <f t="shared" si="11"/>
        <v>0</v>
      </c>
      <c r="M118" s="22">
        <f>Raumgruppen_Bezeichnungen!N117</f>
        <v>0</v>
      </c>
      <c r="N118" s="22">
        <f t="shared" si="8"/>
        <v>1</v>
      </c>
    </row>
    <row r="119" spans="2:14" ht="15" customHeight="1" x14ac:dyDescent="0.2">
      <c r="B119" s="527" t="str">
        <f>Raumgruppen_Bezeichnungen!$C118</f>
        <v>F2-W</v>
      </c>
      <c r="C119" s="528" t="str">
        <f>Raumgruppen_Bezeichnungen!$D118</f>
        <v>Verkehrsflächen; Eingangsbereiche</v>
      </c>
      <c r="D119" s="529">
        <f>SUMIFS(TabelleRRlGLL,TabelleRRlGHH,'Raumliste Gesamt K'!B119,TabelleRRlGJJ,"")+
SUMIFS(TabelleRRlGLL,TabelleRRlGHH,'Raumliste Gesamt K'!B119,TabelleRRlGJJ,"ohne Grundreinig")</f>
        <v>0</v>
      </c>
      <c r="E119" s="530">
        <f t="shared" si="6"/>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9"/>
        <v>0</v>
      </c>
      <c r="I119" s="500">
        <f t="shared" si="10"/>
        <v>0</v>
      </c>
      <c r="J119" s="534">
        <f t="shared" si="7"/>
        <v>0</v>
      </c>
      <c r="K119" s="535">
        <f t="shared" si="11"/>
        <v>0</v>
      </c>
      <c r="M119" s="22">
        <f>Raumgruppen_Bezeichnungen!N118</f>
        <v>0</v>
      </c>
      <c r="N119" s="22">
        <f t="shared" si="8"/>
        <v>1</v>
      </c>
    </row>
    <row r="120" spans="2:14" ht="15" customHeight="1" x14ac:dyDescent="0.2">
      <c r="B120" s="527" t="str">
        <f>Raumgruppen_Bezeichnungen!$C119</f>
        <v>F2-2</v>
      </c>
      <c r="C120" s="528" t="str">
        <f>Raumgruppen_Bezeichnungen!$D119</f>
        <v>Verkehrsflächen; Eingangsbereiche</v>
      </c>
      <c r="D120" s="529">
        <f>SUMIFS(TabelleRRlGLL,TabelleRRlGHH,'Raumliste Gesamt K'!B120,TabelleRRlGJJ,"")+
SUMIFS(TabelleRRlGLL,TabelleRRlGHH,'Raumliste Gesamt K'!B120,TabelleRRlGJJ,"ohne Grundreinig")</f>
        <v>0</v>
      </c>
      <c r="E120" s="530">
        <f t="shared" si="6"/>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9"/>
        <v>0</v>
      </c>
      <c r="I120" s="500">
        <f t="shared" si="10"/>
        <v>0</v>
      </c>
      <c r="J120" s="534">
        <f t="shared" si="7"/>
        <v>0</v>
      </c>
      <c r="K120" s="535">
        <f t="shared" si="11"/>
        <v>0</v>
      </c>
      <c r="M120" s="22">
        <f>Raumgruppen_Bezeichnungen!N119</f>
        <v>1</v>
      </c>
      <c r="N120" s="22">
        <f t="shared" si="8"/>
        <v>1</v>
      </c>
    </row>
    <row r="121" spans="2:14" ht="15" customHeight="1" x14ac:dyDescent="0.2">
      <c r="B121" s="527" t="str">
        <f>Raumgruppen_Bezeichnungen!$C120</f>
        <v>F2-2,5</v>
      </c>
      <c r="C121" s="528" t="str">
        <f>Raumgruppen_Bezeichnungen!$D120</f>
        <v>Verkehrsflächen; Eingangsbereiche</v>
      </c>
      <c r="D121" s="529">
        <f>SUMIFS(TabelleRRlGLL,TabelleRRlGHH,'Raumliste Gesamt K'!B121,TabelleRRlGJJ,"")+
SUMIFS(TabelleRRlGLL,TabelleRRlGHH,'Raumliste Gesamt K'!B121,TabelleRRlGJJ,"ohne Grundreinig")</f>
        <v>0</v>
      </c>
      <c r="E121" s="530">
        <f t="shared" si="6"/>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t="shared" ca="1" si="9"/>
        <v>0</v>
      </c>
      <c r="I121" s="500">
        <f t="shared" si="10"/>
        <v>0</v>
      </c>
      <c r="J121" s="534">
        <f t="shared" si="7"/>
        <v>0</v>
      </c>
      <c r="K121" s="535">
        <f t="shared" si="11"/>
        <v>0</v>
      </c>
      <c r="M121" s="22">
        <f>Raumgruppen_Bezeichnungen!N120</f>
        <v>0</v>
      </c>
      <c r="N121" s="22">
        <f t="shared" si="8"/>
        <v>1</v>
      </c>
    </row>
    <row r="122" spans="2:14" ht="15" customHeight="1" x14ac:dyDescent="0.2">
      <c r="B122" s="527" t="str">
        <f>Raumgruppen_Bezeichnungen!$C121</f>
        <v>F2-3</v>
      </c>
      <c r="C122" s="528" t="str">
        <f>Raumgruppen_Bezeichnungen!$D121</f>
        <v>Verkehrsflächen; Eingangsbereiche</v>
      </c>
      <c r="D122" s="529">
        <f>SUMIFS(TabelleRRlGLL,TabelleRRlGHH,'Raumliste Gesamt K'!B122,TabelleRRlGJJ,"")+
SUMIFS(TabelleRRlGLL,TabelleRRlGHH,'Raumliste Gesamt K'!B122,TabelleRRlGJJ,"ohne Grundreinig")</f>
        <v>0</v>
      </c>
      <c r="E122" s="530">
        <f t="shared" si="6"/>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t="shared" ca="1" si="9"/>
        <v>0</v>
      </c>
      <c r="I122" s="500">
        <f t="shared" si="10"/>
        <v>0</v>
      </c>
      <c r="J122" s="534">
        <f t="shared" si="7"/>
        <v>0</v>
      </c>
      <c r="K122" s="535">
        <f t="shared" si="11"/>
        <v>0</v>
      </c>
      <c r="M122" s="22">
        <f>Raumgruppen_Bezeichnungen!N121</f>
        <v>0</v>
      </c>
      <c r="N122" s="22">
        <f t="shared" si="8"/>
        <v>1</v>
      </c>
    </row>
    <row r="123" spans="2:14" ht="15" customHeight="1" x14ac:dyDescent="0.2">
      <c r="B123" s="527" t="str">
        <f>Raumgruppen_Bezeichnungen!$C122</f>
        <v>F2-4</v>
      </c>
      <c r="C123" s="528" t="str">
        <f>Raumgruppen_Bezeichnungen!$D122</f>
        <v>Verkehrsflächen; Eingangsbereiche</v>
      </c>
      <c r="D123" s="529">
        <f>SUMIFS(TabelleRRlGLL,TabelleRRlGHH,'Raumliste Gesamt K'!B123,TabelleRRlGJJ,"")+
SUMIFS(TabelleRRlGLL,TabelleRRlGHH,'Raumliste Gesamt K'!B123,TabelleRRlGJJ,"ohne Grundreinig")</f>
        <v>0</v>
      </c>
      <c r="E123" s="530">
        <f t="shared" si="6"/>
        <v>0</v>
      </c>
      <c r="F123" s="531" t="str">
        <f>VLOOKUP(B123,Raumgruppen_Bezeichnungen!$C$3:$E$305,3,FALSE)</f>
        <v>4 Tage/Wo</v>
      </c>
      <c r="G123" s="532"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533">
        <f t="shared" ca="1" si="9"/>
        <v>0</v>
      </c>
      <c r="I123" s="500">
        <f t="shared" si="10"/>
        <v>0</v>
      </c>
      <c r="J123" s="534">
        <f t="shared" si="7"/>
        <v>0</v>
      </c>
      <c r="K123" s="535">
        <f t="shared" si="11"/>
        <v>0</v>
      </c>
      <c r="M123" s="22">
        <f>Raumgruppen_Bezeichnungen!N122</f>
        <v>0</v>
      </c>
      <c r="N123" s="22">
        <f t="shared" si="8"/>
        <v>1</v>
      </c>
    </row>
    <row r="124" spans="2:14" ht="15" customHeight="1" x14ac:dyDescent="0.2">
      <c r="B124" s="527" t="str">
        <f>Raumgruppen_Bezeichnungen!$C123</f>
        <v>F2-5</v>
      </c>
      <c r="C124" s="528" t="str">
        <f>Raumgruppen_Bezeichnungen!$D123</f>
        <v>Verkehrsflächen; Eingangsbereiche</v>
      </c>
      <c r="D124" s="529">
        <f>SUMIFS(TabelleRRlGLL,TabelleRRlGHH,'Raumliste Gesamt K'!B124,TabelleRRlGJJ,"")+
SUMIFS(TabelleRRlGLL,TabelleRRlGHH,'Raumliste Gesamt K'!B124,TabelleRRlGJJ,"ohne Grundreinig")</f>
        <v>0</v>
      </c>
      <c r="E124" s="530">
        <f t="shared" si="6"/>
        <v>0</v>
      </c>
      <c r="F124" s="531" t="str">
        <f>VLOOKUP(B124,Raumgruppen_Bezeichnungen!$C$3:$E$305,3,FALSE)</f>
        <v>5 Tage/Wo</v>
      </c>
      <c r="G124" s="532"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533">
        <f t="shared" ca="1" si="9"/>
        <v>0</v>
      </c>
      <c r="I124" s="500">
        <f t="shared" si="10"/>
        <v>0</v>
      </c>
      <c r="J124" s="534">
        <f t="shared" si="7"/>
        <v>0</v>
      </c>
      <c r="K124" s="535">
        <f t="shared" si="11"/>
        <v>0</v>
      </c>
      <c r="M124" s="22">
        <f>Raumgruppen_Bezeichnungen!N123</f>
        <v>1</v>
      </c>
      <c r="N124" s="22">
        <f t="shared" si="8"/>
        <v>1</v>
      </c>
    </row>
    <row r="125" spans="2:14" ht="15" customHeight="1" x14ac:dyDescent="0.2">
      <c r="B125" s="527" t="str">
        <f>Raumgruppen_Bezeichnungen!$C124</f>
        <v>F2-6</v>
      </c>
      <c r="C125" s="528" t="str">
        <f>Raumgruppen_Bezeichnungen!$D124</f>
        <v>Verkehrsflächen; Eingangsbereiche</v>
      </c>
      <c r="D125" s="529">
        <f>SUMIFS(TabelleRRlGLL,TabelleRRlGHH,'Raumliste Gesamt K'!B125,TabelleRRlGJJ,"")+
SUMIFS(TabelleRRlGLL,TabelleRRlGHH,'Raumliste Gesamt K'!B125,TabelleRRlGJJ,"ohne Grundreinig")</f>
        <v>0</v>
      </c>
      <c r="E125" s="530">
        <f t="shared" si="6"/>
        <v>0</v>
      </c>
      <c r="F125" s="531" t="str">
        <f>VLOOKUP(B125,Raumgruppen_Bezeichnungen!$C$3:$E$305,3,FALSE)</f>
        <v>6 Tage/Wo</v>
      </c>
      <c r="G125" s="532"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33">
        <f t="shared" ca="1" si="9"/>
        <v>0</v>
      </c>
      <c r="I125" s="500">
        <f t="shared" si="10"/>
        <v>0</v>
      </c>
      <c r="J125" s="534">
        <f t="shared" si="7"/>
        <v>0</v>
      </c>
      <c r="K125" s="535">
        <f t="shared" si="11"/>
        <v>0</v>
      </c>
      <c r="M125" s="22">
        <f>Raumgruppen_Bezeichnungen!N124</f>
        <v>0</v>
      </c>
      <c r="N125" s="22">
        <f t="shared" si="8"/>
        <v>1</v>
      </c>
    </row>
    <row r="126" spans="2:14" ht="15" customHeight="1" x14ac:dyDescent="0.2">
      <c r="B126" s="527" t="str">
        <f>Raumgruppen_Bezeichnungen!$C125</f>
        <v>F2-7</v>
      </c>
      <c r="C126" s="528" t="str">
        <f>Raumgruppen_Bezeichnungen!$D125</f>
        <v>Verkehrsflächen; Eingangsbereiche</v>
      </c>
      <c r="D126" s="529">
        <f>SUMIFS(TabelleRRlGLL,TabelleRRlGHH,'Raumliste Gesamt K'!B126,TabelleRRlGJJ,"")+
SUMIFS(TabelleRRlGLL,TabelleRRlGHH,'Raumliste Gesamt K'!B126,TabelleRRlGJJ,"ohne Grundreinig")</f>
        <v>0</v>
      </c>
      <c r="E126" s="530">
        <f t="shared" si="6"/>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9"/>
        <v>0</v>
      </c>
      <c r="I126" s="500">
        <f t="shared" si="10"/>
        <v>0</v>
      </c>
      <c r="J126" s="534">
        <f t="shared" si="7"/>
        <v>0</v>
      </c>
      <c r="K126" s="535">
        <f t="shared" si="11"/>
        <v>0</v>
      </c>
      <c r="M126" s="22">
        <f>Raumgruppen_Bezeichnungen!N125</f>
        <v>0</v>
      </c>
      <c r="N126" s="22">
        <f t="shared" si="8"/>
        <v>1</v>
      </c>
    </row>
    <row r="127" spans="2:14" ht="15" customHeight="1" x14ac:dyDescent="0.2">
      <c r="B127" s="527" t="str">
        <f>Raumgruppen_Bezeichnungen!$C126</f>
        <v>F2-Müll</v>
      </c>
      <c r="C127" s="528" t="str">
        <f>Raumgruppen_Bezeichnungen!$D126</f>
        <v>Verkehrsflächen; Eingangsbereiche (nur Müllentnahme)</v>
      </c>
      <c r="D127" s="529" t="e">
        <f>SUMIFS(TabelleRRlGLL,TabelleRRlGII,'Raumliste Gesamt K'!B127,TabelleRRlGJJ,"")+
SUMIFS(TabelleRRlGLL,TabelleRII,'Raumliste Gesamt K'!B127,TabelleRRlGJJ,"ohne Grundreinig")</f>
        <v>#NAME?</v>
      </c>
      <c r="E127" s="530">
        <f t="shared" si="6"/>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t="e">
        <f t="shared" ca="1" si="9"/>
        <v>#NAME?</v>
      </c>
      <c r="I127" s="500">
        <f t="shared" si="10"/>
        <v>0</v>
      </c>
      <c r="J127" s="534">
        <f t="shared" si="7"/>
        <v>0</v>
      </c>
      <c r="K127" s="535">
        <f t="shared" si="11"/>
        <v>0</v>
      </c>
      <c r="M127" s="22">
        <f>Raumgruppen_Bezeichnungen!N126</f>
        <v>0</v>
      </c>
      <c r="N127" s="22">
        <f t="shared" si="8"/>
        <v>1</v>
      </c>
    </row>
    <row r="128" spans="2:14" ht="15" customHeight="1" x14ac:dyDescent="0.2">
      <c r="B128" s="527" t="str">
        <f>Raumgruppen_Bezeichnungen!$C127</f>
        <v>F2-Hort</v>
      </c>
      <c r="C128" s="528" t="str">
        <f>Raumgruppen_Bezeichnungen!$D127</f>
        <v>Verkehrsflächen; Eingangsbereiche</v>
      </c>
      <c r="D128" s="529">
        <f>SUMIFS(TabelleRRlGLL,TabelleRRlGHH,'Raumliste Gesamt K'!B128,TabelleRRlGJJ,"")+
SUMIFS(TabelleRRlGLL,TabelleRRlGHH,'Raumliste Gesamt K'!B128,TabelleRRlGJJ,"ohne Grundreinig")</f>
        <v>0</v>
      </c>
      <c r="E128" s="530">
        <f t="shared" si="6"/>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ca="1" si="9"/>
        <v>0</v>
      </c>
      <c r="I128" s="500">
        <f t="shared" si="10"/>
        <v>0</v>
      </c>
      <c r="J128" s="534">
        <f t="shared" si="7"/>
        <v>0</v>
      </c>
      <c r="K128" s="535">
        <f t="shared" si="11"/>
        <v>0</v>
      </c>
      <c r="M128" s="22">
        <f>Raumgruppen_Bezeichnungen!N127</f>
        <v>0</v>
      </c>
      <c r="N128" s="22">
        <f t="shared" si="8"/>
        <v>1</v>
      </c>
    </row>
    <row r="129" spans="2:14" ht="15" customHeight="1" x14ac:dyDescent="0.2">
      <c r="B129" s="527" t="str">
        <f>Raumgruppen_Bezeichnungen!$C128</f>
        <v>F3-J</v>
      </c>
      <c r="C129" s="528" t="str">
        <f>Raumgruppen_Bezeichnungen!$D128</f>
        <v>Verkehrsflächen; Treppenhäuser, Aufzüge</v>
      </c>
      <c r="D129" s="529">
        <f>SUMIFS(TabelleRRlGLL,TabelleRRlGHH,'Raumliste Gesamt K'!B129,TabelleRRlGJJ,"")+
SUMIFS(TabelleRRlGLL,TabelleRRlGHH,'Raumliste Gesamt K'!B129,TabelleRRlGJJ,"ohne Grundreinig")</f>
        <v>0</v>
      </c>
      <c r="E129" s="530">
        <f t="shared" si="6"/>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9"/>
        <v>0</v>
      </c>
      <c r="I129" s="500">
        <f t="shared" si="10"/>
        <v>0</v>
      </c>
      <c r="J129" s="534">
        <f t="shared" si="7"/>
        <v>0</v>
      </c>
      <c r="K129" s="535">
        <f t="shared" si="11"/>
        <v>0</v>
      </c>
      <c r="M129" s="22">
        <f>Raumgruppen_Bezeichnungen!N128</f>
        <v>0</v>
      </c>
      <c r="N129" s="22">
        <f t="shared" si="8"/>
        <v>1</v>
      </c>
    </row>
    <row r="130" spans="2:14" ht="15" customHeight="1" x14ac:dyDescent="0.2">
      <c r="B130" s="527" t="str">
        <f>Raumgruppen_Bezeichnungen!$C129</f>
        <v>F3-J2</v>
      </c>
      <c r="C130" s="528" t="str">
        <f>Raumgruppen_Bezeichnungen!$D129</f>
        <v>Verkehrsflächen; Treppenhäuser, Aufzüge</v>
      </c>
      <c r="D130" s="529">
        <f>SUMIFS(TabelleRRlGLL,TabelleRRlGHH,'Raumliste Gesamt K'!B130,TabelleRRlGJJ,"")+
SUMIFS(TabelleRRlGLL,TabelleRRlGHH,'Raumliste Gesamt K'!B130,TabelleRRlGJJ,"ohne Grundreinig")</f>
        <v>0</v>
      </c>
      <c r="E130" s="530">
        <f t="shared" si="6"/>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9"/>
        <v>0</v>
      </c>
      <c r="I130" s="500">
        <f t="shared" si="10"/>
        <v>0</v>
      </c>
      <c r="J130" s="534">
        <f t="shared" si="7"/>
        <v>0</v>
      </c>
      <c r="K130" s="535">
        <f t="shared" si="11"/>
        <v>0</v>
      </c>
      <c r="M130" s="22">
        <f>Raumgruppen_Bezeichnungen!N129</f>
        <v>0</v>
      </c>
      <c r="N130" s="22">
        <f t="shared" si="8"/>
        <v>1</v>
      </c>
    </row>
    <row r="131" spans="2:14" ht="15" customHeight="1" x14ac:dyDescent="0.2">
      <c r="B131" s="527" t="str">
        <f>Raumgruppen_Bezeichnungen!$C130</f>
        <v>F3-Q</v>
      </c>
      <c r="C131" s="528" t="str">
        <f>Raumgruppen_Bezeichnungen!$D130</f>
        <v>Verkehrsflächen; Treppenhäuser, Aufzüge</v>
      </c>
      <c r="D131" s="529">
        <f>SUMIFS(TabelleRRlGLL,TabelleRRlGHH,'Raumliste Gesamt K'!B131,TabelleRRlGJJ,"")+
SUMIFS(TabelleRRlGLL,TabelleRRlGHH,'Raumliste Gesamt K'!B131,TabelleRRlGJJ,"ohne Grundreinig")</f>
        <v>0</v>
      </c>
      <c r="E131" s="530">
        <f t="shared" si="6"/>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9"/>
        <v>0</v>
      </c>
      <c r="I131" s="500">
        <f t="shared" si="10"/>
        <v>0</v>
      </c>
      <c r="J131" s="534">
        <f t="shared" si="7"/>
        <v>0</v>
      </c>
      <c r="K131" s="535">
        <f t="shared" si="11"/>
        <v>0</v>
      </c>
      <c r="M131" s="22">
        <f>Raumgruppen_Bezeichnungen!N130</f>
        <v>0</v>
      </c>
      <c r="N131" s="22">
        <f t="shared" si="8"/>
        <v>1</v>
      </c>
    </row>
    <row r="132" spans="2:14" ht="15" customHeight="1" x14ac:dyDescent="0.2">
      <c r="B132" s="527" t="str">
        <f>Raumgruppen_Bezeichnungen!$C131</f>
        <v>F3-J6</v>
      </c>
      <c r="C132" s="528" t="str">
        <f>Raumgruppen_Bezeichnungen!$D131</f>
        <v>Verkehrsflächen; Treppenhäuser, Aufzüge</v>
      </c>
      <c r="D132" s="529">
        <f>SUMIFS(TabelleRRlGLL,TabelleRRlGHH,'Raumliste Gesamt K'!B132,TabelleRRlGJJ,"")+
SUMIFS(TabelleRRlGLL,TabelleRRlGHH,'Raumliste Gesamt K'!B132,TabelleRRlGJJ,"ohne Grundreinig")</f>
        <v>0</v>
      </c>
      <c r="E132" s="530">
        <f t="shared" ref="E132:E195" si="12">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t="shared" ca="1" si="9"/>
        <v>0</v>
      </c>
      <c r="I132" s="500">
        <f t="shared" si="10"/>
        <v>0</v>
      </c>
      <c r="J132" s="534">
        <f t="shared" ref="J132:J195" si="13">Stundensatz01SVS</f>
        <v>0</v>
      </c>
      <c r="K132" s="535">
        <f t="shared" si="11"/>
        <v>0</v>
      </c>
      <c r="M132" s="22">
        <f>Raumgruppen_Bezeichnungen!N131</f>
        <v>0</v>
      </c>
      <c r="N132" s="22">
        <f t="shared" si="8"/>
        <v>1</v>
      </c>
    </row>
    <row r="133" spans="2:14" ht="15" customHeight="1" x14ac:dyDescent="0.2">
      <c r="B133" s="527" t="str">
        <f>Raumgruppen_Bezeichnungen!$C132</f>
        <v>F3-M</v>
      </c>
      <c r="C133" s="528" t="str">
        <f>Raumgruppen_Bezeichnungen!$D132</f>
        <v>Verkehrsflächen; Treppenhäuser, Aufzüge</v>
      </c>
      <c r="D133" s="529">
        <f>SUMIFS(TabelleRRlGLL,TabelleRRlGHH,'Raumliste Gesamt K'!B133,TabelleRRlGJJ,"")+
SUMIFS(TabelleRRlGLL,TabelleRRlGHH,'Raumliste Gesamt K'!B133,TabelleRRlGJJ,"ohne Grundreinig")</f>
        <v>0</v>
      </c>
      <c r="E133" s="530">
        <f t="shared" si="12"/>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ca="1" si="9"/>
        <v>0</v>
      </c>
      <c r="I133" s="500">
        <f t="shared" si="10"/>
        <v>0</v>
      </c>
      <c r="J133" s="534">
        <f t="shared" si="13"/>
        <v>0</v>
      </c>
      <c r="K133" s="535">
        <f t="shared" si="11"/>
        <v>0</v>
      </c>
      <c r="M133" s="22">
        <f>Raumgruppen_Bezeichnungen!N132</f>
        <v>0</v>
      </c>
      <c r="N133" s="22">
        <f t="shared" ref="N133:N196" si="14">IF(E133=0,1,0)</f>
        <v>1</v>
      </c>
    </row>
    <row r="134" spans="2:14" ht="15" customHeight="1" x14ac:dyDescent="0.2">
      <c r="B134" s="527" t="str">
        <f>Raumgruppen_Bezeichnungen!$C133</f>
        <v>F3-14</v>
      </c>
      <c r="C134" s="528" t="str">
        <f>Raumgruppen_Bezeichnungen!$D133</f>
        <v>Verkehrsflächen; Treppenhäuser, Aufzüge</v>
      </c>
      <c r="D134" s="529">
        <f>SUMIFS(TabelleRRlGLL,TabelleRRlGHH,'Raumliste Gesamt K'!B134,TabelleRRlGJJ,"")+
SUMIFS(TabelleRRlGLL,TabelleRRlGHH,'Raumliste Gesamt K'!B134,TabelleRRlGJJ,"ohne Grundreinig")</f>
        <v>0</v>
      </c>
      <c r="E134" s="530">
        <f t="shared" si="12"/>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9"/>
        <v>0</v>
      </c>
      <c r="I134" s="500">
        <f t="shared" si="10"/>
        <v>0</v>
      </c>
      <c r="J134" s="534">
        <f t="shared" si="13"/>
        <v>0</v>
      </c>
      <c r="K134" s="535">
        <f t="shared" si="11"/>
        <v>0</v>
      </c>
      <c r="M134" s="22">
        <f>Raumgruppen_Bezeichnungen!N133</f>
        <v>0</v>
      </c>
      <c r="N134" s="22">
        <f t="shared" si="14"/>
        <v>1</v>
      </c>
    </row>
    <row r="135" spans="2:14" ht="15" customHeight="1" x14ac:dyDescent="0.2">
      <c r="B135" s="527" t="str">
        <f>Raumgruppen_Bezeichnungen!$C134</f>
        <v>F3-W</v>
      </c>
      <c r="C135" s="528" t="str">
        <f>Raumgruppen_Bezeichnungen!$D134</f>
        <v>Verkehrsflächen; Treppenhäuser, Aufzüge</v>
      </c>
      <c r="D135" s="529">
        <f>SUMIFS(TabelleRRlGLL,TabelleRRlGHH,'Raumliste Gesamt K'!B135,TabelleRRlGJJ,"")+
SUMIFS(TabelleRRlGLL,TabelleRRlGHH,'Raumliste Gesamt K'!B135,TabelleRRlGJJ,"ohne Grundreinig")</f>
        <v>0</v>
      </c>
      <c r="E135" s="530">
        <f t="shared" si="12"/>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9"/>
        <v>0</v>
      </c>
      <c r="I135" s="500">
        <f t="shared" si="10"/>
        <v>0</v>
      </c>
      <c r="J135" s="534">
        <f t="shared" si="13"/>
        <v>0</v>
      </c>
      <c r="K135" s="535">
        <f t="shared" si="11"/>
        <v>0</v>
      </c>
      <c r="M135" s="22">
        <f>Raumgruppen_Bezeichnungen!N134</f>
        <v>0</v>
      </c>
      <c r="N135" s="22">
        <f t="shared" si="14"/>
        <v>1</v>
      </c>
    </row>
    <row r="136" spans="2:14" ht="15" customHeight="1" x14ac:dyDescent="0.2">
      <c r="B136" s="527" t="str">
        <f>Raumgruppen_Bezeichnungen!$C135</f>
        <v>F3-2</v>
      </c>
      <c r="C136" s="528" t="str">
        <f>Raumgruppen_Bezeichnungen!$D135</f>
        <v>Verkehrsflächen; Treppenhäuser, Aufzüge</v>
      </c>
      <c r="D136" s="529">
        <f>SUMIFS(TabelleRRlGLL,TabelleRRlGHH,'Raumliste Gesamt K'!B136,TabelleRRlGJJ,"")+
SUMIFS(TabelleRRlGLL,TabelleRRlGHH,'Raumliste Gesamt K'!B136,TabelleRRlGJJ,"ohne Grundreinig")</f>
        <v>0</v>
      </c>
      <c r="E136" s="530">
        <f t="shared" si="12"/>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t="shared" ca="1" si="9"/>
        <v>0</v>
      </c>
      <c r="I136" s="500">
        <f t="shared" si="10"/>
        <v>0</v>
      </c>
      <c r="J136" s="534">
        <f t="shared" si="13"/>
        <v>0</v>
      </c>
      <c r="K136" s="535">
        <f t="shared" si="11"/>
        <v>0</v>
      </c>
      <c r="M136" s="22">
        <f>Raumgruppen_Bezeichnungen!N135</f>
        <v>1</v>
      </c>
      <c r="N136" s="22">
        <f t="shared" si="14"/>
        <v>1</v>
      </c>
    </row>
    <row r="137" spans="2:14" ht="15" customHeight="1" x14ac:dyDescent="0.2">
      <c r="B137" s="527" t="str">
        <f>Raumgruppen_Bezeichnungen!$C136</f>
        <v>F3-2,5</v>
      </c>
      <c r="C137" s="528" t="str">
        <f>Raumgruppen_Bezeichnungen!$D136</f>
        <v>Verkehrsflächen; Treppenhäuser, Aufzüge</v>
      </c>
      <c r="D137" s="529">
        <f>SUMIFS(TabelleRRlGLL,TabelleRRlGHH,'Raumliste Gesamt K'!B137,TabelleRRlGJJ,"")+
SUMIFS(TabelleRRlGLL,TabelleRRlGHH,'Raumliste Gesamt K'!B137,TabelleRRlGJJ,"ohne Grundreinig")</f>
        <v>0</v>
      </c>
      <c r="E137" s="530">
        <f t="shared" si="12"/>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t="shared" ca="1" si="9"/>
        <v>0</v>
      </c>
      <c r="I137" s="500">
        <f t="shared" si="10"/>
        <v>0</v>
      </c>
      <c r="J137" s="534">
        <f t="shared" si="13"/>
        <v>0</v>
      </c>
      <c r="K137" s="535">
        <f t="shared" si="11"/>
        <v>0</v>
      </c>
      <c r="M137" s="22">
        <f>Raumgruppen_Bezeichnungen!N136</f>
        <v>0</v>
      </c>
      <c r="N137" s="22">
        <f t="shared" si="14"/>
        <v>1</v>
      </c>
    </row>
    <row r="138" spans="2:14" ht="15" customHeight="1" x14ac:dyDescent="0.2">
      <c r="B138" s="527" t="str">
        <f>Raumgruppen_Bezeichnungen!$C137</f>
        <v>F3-3</v>
      </c>
      <c r="C138" s="528" t="str">
        <f>Raumgruppen_Bezeichnungen!$D137</f>
        <v>Verkehrsflächen; Treppenhäuser, Aufzüge</v>
      </c>
      <c r="D138" s="529">
        <f>SUMIFS(TabelleRRlGLL,TabelleRRlGHH,'Raumliste Gesamt K'!B138,TabelleRRlGJJ,"")+
SUMIFS(TabelleRRlGLL,TabelleRRlGHH,'Raumliste Gesamt K'!B138,TabelleRRlGJJ,"ohne Grundreinig")</f>
        <v>0</v>
      </c>
      <c r="E138" s="530">
        <f t="shared" si="12"/>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ca="1" si="9"/>
        <v>0</v>
      </c>
      <c r="I138" s="500">
        <f t="shared" si="10"/>
        <v>0</v>
      </c>
      <c r="J138" s="534">
        <f t="shared" si="13"/>
        <v>0</v>
      </c>
      <c r="K138" s="535">
        <f t="shared" si="11"/>
        <v>0</v>
      </c>
      <c r="M138" s="22">
        <f>Raumgruppen_Bezeichnungen!N137</f>
        <v>0</v>
      </c>
      <c r="N138" s="22">
        <f t="shared" si="14"/>
        <v>1</v>
      </c>
    </row>
    <row r="139" spans="2:14" ht="15" customHeight="1" x14ac:dyDescent="0.2">
      <c r="B139" s="527" t="str">
        <f>Raumgruppen_Bezeichnungen!$C138</f>
        <v>F3-4</v>
      </c>
      <c r="C139" s="528" t="str">
        <f>Raumgruppen_Bezeichnungen!$D138</f>
        <v>Verkehrsflächen; Treppenhäuser, Aufzüge</v>
      </c>
      <c r="D139" s="529">
        <f>SUMIFS(TabelleRRlGLL,TabelleRRlGHH,'Raumliste Gesamt K'!B139,TabelleRRlGJJ,"")+
SUMIFS(TabelleRRlGLL,TabelleRRlGHH,'Raumliste Gesamt K'!B139,TabelleRRlGJJ,"ohne Grundreinig")</f>
        <v>0</v>
      </c>
      <c r="E139" s="530">
        <f t="shared" si="12"/>
        <v>0</v>
      </c>
      <c r="F139" s="531" t="str">
        <f>VLOOKUP(B139,Raumgruppen_Bezeichnungen!$C$3:$E$305,3,FALSE)</f>
        <v>4 Tage/Wo</v>
      </c>
      <c r="G139" s="532"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533">
        <f t="shared" ca="1" si="9"/>
        <v>0</v>
      </c>
      <c r="I139" s="500">
        <f t="shared" si="10"/>
        <v>0</v>
      </c>
      <c r="J139" s="534">
        <f t="shared" si="13"/>
        <v>0</v>
      </c>
      <c r="K139" s="535">
        <f t="shared" si="11"/>
        <v>0</v>
      </c>
      <c r="M139" s="22">
        <f>Raumgruppen_Bezeichnungen!N138</f>
        <v>0</v>
      </c>
      <c r="N139" s="22">
        <f t="shared" si="14"/>
        <v>1</v>
      </c>
    </row>
    <row r="140" spans="2:14" ht="15" customHeight="1" x14ac:dyDescent="0.2">
      <c r="B140" s="527" t="str">
        <f>Raumgruppen_Bezeichnungen!$C139</f>
        <v>F3-5</v>
      </c>
      <c r="C140" s="528" t="str">
        <f>Raumgruppen_Bezeichnungen!$D139</f>
        <v>Verkehrsflächen; Treppenhäuser, Aufzüge</v>
      </c>
      <c r="D140" s="529">
        <f>SUMIFS(TabelleRRlGLL,TabelleRRlGHH,'Raumliste Gesamt K'!B140,TabelleRRlGJJ,"")+
SUMIFS(TabelleRRlGLL,TabelleRRlGHH,'Raumliste Gesamt K'!B140,TabelleRRlGJJ,"ohne Grundreinig")</f>
        <v>0</v>
      </c>
      <c r="E140" s="530">
        <f t="shared" si="12"/>
        <v>0</v>
      </c>
      <c r="F140" s="531" t="str">
        <f>VLOOKUP(B140,Raumgruppen_Bezeichnungen!$C$3:$E$305,3,FALSE)</f>
        <v>5 Tage/Wo</v>
      </c>
      <c r="G140" s="532"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533">
        <f t="shared" ca="1" si="9"/>
        <v>0</v>
      </c>
      <c r="I140" s="500">
        <f t="shared" si="10"/>
        <v>0</v>
      </c>
      <c r="J140" s="534">
        <f t="shared" si="13"/>
        <v>0</v>
      </c>
      <c r="K140" s="535">
        <f t="shared" si="11"/>
        <v>0</v>
      </c>
      <c r="M140" s="22">
        <f>Raumgruppen_Bezeichnungen!N139</f>
        <v>1</v>
      </c>
      <c r="N140" s="22">
        <f t="shared" si="14"/>
        <v>1</v>
      </c>
    </row>
    <row r="141" spans="2:14" ht="15" customHeight="1" x14ac:dyDescent="0.2">
      <c r="B141" s="527" t="str">
        <f>Raumgruppen_Bezeichnungen!$C140</f>
        <v>F3-6</v>
      </c>
      <c r="C141" s="528" t="str">
        <f>Raumgruppen_Bezeichnungen!$D140</f>
        <v>Verkehrsflächen; Treppenhäuser, Aufzüge</v>
      </c>
      <c r="D141" s="529">
        <f>SUMIFS(TabelleRRlGLL,TabelleRRlGHH,'Raumliste Gesamt K'!B141,TabelleRRlGJJ,"")+
SUMIFS(TabelleRRlGLL,TabelleRRlGHH,'Raumliste Gesamt K'!B141,TabelleRRlGJJ,"ohne Grundreinig")</f>
        <v>0</v>
      </c>
      <c r="E141" s="530">
        <f t="shared" si="12"/>
        <v>0</v>
      </c>
      <c r="F141" s="531" t="str">
        <f>VLOOKUP(B141,Raumgruppen_Bezeichnungen!$C$3:$E$305,3,FALSE)</f>
        <v>6 Tage/Wo</v>
      </c>
      <c r="G141" s="532"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33">
        <f t="shared" ca="1" si="9"/>
        <v>0</v>
      </c>
      <c r="I141" s="500">
        <f t="shared" si="10"/>
        <v>0</v>
      </c>
      <c r="J141" s="534">
        <f t="shared" si="13"/>
        <v>0</v>
      </c>
      <c r="K141" s="535">
        <f t="shared" si="11"/>
        <v>0</v>
      </c>
      <c r="M141" s="22">
        <f>Raumgruppen_Bezeichnungen!N140</f>
        <v>0</v>
      </c>
      <c r="N141" s="22">
        <f t="shared" si="14"/>
        <v>1</v>
      </c>
    </row>
    <row r="142" spans="2:14" ht="15" customHeight="1" x14ac:dyDescent="0.2">
      <c r="B142" s="527" t="str">
        <f>Raumgruppen_Bezeichnungen!$C141</f>
        <v>F3-7</v>
      </c>
      <c r="C142" s="528" t="str">
        <f>Raumgruppen_Bezeichnungen!$D141</f>
        <v>Verkehrsflächen; Treppenhäuser, Aufzüge</v>
      </c>
      <c r="D142" s="529">
        <f>SUMIFS(TabelleRRlGLL,TabelleRRlGHH,'Raumliste Gesamt K'!B142,TabelleRRlGJJ,"")+
SUMIFS(TabelleRRlGLL,TabelleRRlGHH,'Raumliste Gesamt K'!B142,TabelleRRlGJJ,"ohne Grundreinig")</f>
        <v>0</v>
      </c>
      <c r="E142" s="530">
        <f t="shared" si="12"/>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t="shared" ca="1" si="9"/>
        <v>0</v>
      </c>
      <c r="I142" s="500">
        <f t="shared" si="10"/>
        <v>0</v>
      </c>
      <c r="J142" s="534">
        <f t="shared" si="13"/>
        <v>0</v>
      </c>
      <c r="K142" s="535">
        <f t="shared" si="11"/>
        <v>0</v>
      </c>
      <c r="M142" s="22">
        <f>Raumgruppen_Bezeichnungen!N141</f>
        <v>0</v>
      </c>
      <c r="N142" s="22">
        <f t="shared" si="14"/>
        <v>1</v>
      </c>
    </row>
    <row r="143" spans="2:14" ht="15" customHeight="1" x14ac:dyDescent="0.2">
      <c r="B143" s="527" t="str">
        <f>Raumgruppen_Bezeichnungen!$C142</f>
        <v>F3-Müll</v>
      </c>
      <c r="C143" s="528" t="str">
        <f>Raumgruppen_Bezeichnungen!$D142</f>
        <v>Verkehrsflächen; Treppenhäuser, Aufzüge (nur Müllentnahme)</v>
      </c>
      <c r="D143" s="529" t="e">
        <f>SUMIFS(TabelleRRlGLL,TabelleRRlGII,'Raumliste Gesamt K'!B143,TabelleRRlGJJ,"")+
SUMIFS(TabelleRRlGLL,TabelleRII,'Raumliste Gesamt K'!B143,TabelleRRlGJJ,"ohne Grundreinig")</f>
        <v>#NAME?</v>
      </c>
      <c r="E143" s="530">
        <f t="shared" si="12"/>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t="e">
        <f t="shared" ca="1" si="9"/>
        <v>#NAME?</v>
      </c>
      <c r="I143" s="500">
        <f t="shared" si="10"/>
        <v>0</v>
      </c>
      <c r="J143" s="534">
        <f t="shared" si="13"/>
        <v>0</v>
      </c>
      <c r="K143" s="535">
        <f t="shared" si="11"/>
        <v>0</v>
      </c>
      <c r="M143" s="22">
        <f>Raumgruppen_Bezeichnungen!N142</f>
        <v>0</v>
      </c>
      <c r="N143" s="22">
        <f t="shared" si="14"/>
        <v>1</v>
      </c>
    </row>
    <row r="144" spans="2:14" ht="15" customHeight="1" x14ac:dyDescent="0.2">
      <c r="B144" s="527" t="str">
        <f>Raumgruppen_Bezeichnungen!$C143</f>
        <v>F3-Hort</v>
      </c>
      <c r="C144" s="528" t="str">
        <f>Raumgruppen_Bezeichnungen!$D143</f>
        <v>Verkehrsflächen; Treppenhäuser, Aufzüge</v>
      </c>
      <c r="D144" s="529">
        <f>SUMIFS(TabelleRRlGLL,TabelleRRlGHH,'Raumliste Gesamt K'!B144,TabelleRRlGJJ,"")+
SUMIFS(TabelleRRlGLL,TabelleRRlGHH,'Raumliste Gesamt K'!B144,TabelleRRlGJJ,"ohne Grundreinig")</f>
        <v>0</v>
      </c>
      <c r="E144" s="530">
        <f t="shared" si="12"/>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ca="1" si="9"/>
        <v>0</v>
      </c>
      <c r="I144" s="500">
        <f t="shared" si="10"/>
        <v>0</v>
      </c>
      <c r="J144" s="534">
        <f t="shared" si="13"/>
        <v>0</v>
      </c>
      <c r="K144" s="535">
        <f t="shared" si="11"/>
        <v>0</v>
      </c>
      <c r="M144" s="22">
        <f>Raumgruppen_Bezeichnungen!N143</f>
        <v>0</v>
      </c>
      <c r="N144" s="22">
        <f t="shared" si="14"/>
        <v>1</v>
      </c>
    </row>
    <row r="145" spans="2:14" ht="15" customHeight="1" x14ac:dyDescent="0.2">
      <c r="B145" s="527" t="str">
        <f>Raumgruppen_Bezeichnungen!$C144</f>
        <v>G1-J</v>
      </c>
      <c r="C145" s="528" t="str">
        <f>Raumgruppen_Bezeichnungen!$D144</f>
        <v>Schüleraufenthaltsräume, [kleine] Pausenhallen [ohne Verzehr], Schülerbibliotheken</v>
      </c>
      <c r="D145" s="529">
        <f>SUMIFS(TabelleRRlGLL,TabelleRRlGHH,'Raumliste Gesamt K'!B145,TabelleRRlGJJ,"")+
SUMIFS(TabelleRRlGLL,TabelleRRlGHH,'Raumliste Gesamt K'!B145,TabelleRRlGJJ,"ohne Grundreinig")</f>
        <v>0</v>
      </c>
      <c r="E145" s="530">
        <f t="shared" si="12"/>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
        <v>0</v>
      </c>
      <c r="I145" s="500">
        <f t="shared" si="10"/>
        <v>0</v>
      </c>
      <c r="J145" s="534">
        <f t="shared" si="13"/>
        <v>0</v>
      </c>
      <c r="K145" s="535">
        <f t="shared" si="11"/>
        <v>0</v>
      </c>
      <c r="M145" s="22">
        <f>Raumgruppen_Bezeichnungen!N144</f>
        <v>0</v>
      </c>
      <c r="N145" s="22">
        <f t="shared" si="14"/>
        <v>1</v>
      </c>
    </row>
    <row r="146" spans="2:14" ht="15" customHeight="1" x14ac:dyDescent="0.2">
      <c r="B146" s="527" t="str">
        <f>Raumgruppen_Bezeichnungen!$C145</f>
        <v>G1-J2</v>
      </c>
      <c r="C146" s="528" t="str">
        <f>Raumgruppen_Bezeichnungen!$D145</f>
        <v>Schüleraufenthaltsräume, [kleine] Pausenhallen [ohne Verzehr], Schülerbibliotheken</v>
      </c>
      <c r="D146" s="529">
        <f>SUMIFS(TabelleRRlGLL,TabelleRRlGHH,'Raumliste Gesamt K'!B146,TabelleRRlGJJ,"")+
SUMIFS(TabelleRRlGLL,TabelleRRlGHH,'Raumliste Gesamt K'!B146,TabelleRRlGJJ,"ohne Grundreinig")</f>
        <v>0</v>
      </c>
      <c r="E146" s="530">
        <f t="shared" si="12"/>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
        <v>0</v>
      </c>
      <c r="I146" s="500">
        <f t="shared" si="10"/>
        <v>0</v>
      </c>
      <c r="J146" s="534">
        <f t="shared" si="13"/>
        <v>0</v>
      </c>
      <c r="K146" s="535">
        <f t="shared" si="11"/>
        <v>0</v>
      </c>
      <c r="M146" s="22">
        <f>Raumgruppen_Bezeichnungen!N145</f>
        <v>0</v>
      </c>
      <c r="N146" s="22">
        <f t="shared" si="14"/>
        <v>1</v>
      </c>
    </row>
    <row r="147" spans="2:14" ht="15" customHeight="1" x14ac:dyDescent="0.2">
      <c r="B147" s="527" t="str">
        <f>Raumgruppen_Bezeichnungen!$C146</f>
        <v>G1-Q</v>
      </c>
      <c r="C147" s="528" t="str">
        <f>Raumgruppen_Bezeichnungen!$D146</f>
        <v>Schüleraufenthaltsräume, [kleine] Pausenhallen [ohne Verzehr], Schülerbibliotheken</v>
      </c>
      <c r="D147" s="529">
        <f>SUMIFS(TabelleRRlGLL,TabelleRRlGHH,'Raumliste Gesamt K'!B147,TabelleRRlGJJ,"")+
SUMIFS(TabelleRRlGLL,TabelleRRlGHH,'Raumliste Gesamt K'!B147,TabelleRRlGJJ,"ohne Grundreinig")</f>
        <v>0</v>
      </c>
      <c r="E147" s="530">
        <f t="shared" si="12"/>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t="shared" ca="1" si="9"/>
        <v>0</v>
      </c>
      <c r="I147" s="500">
        <f t="shared" si="10"/>
        <v>0</v>
      </c>
      <c r="J147" s="534">
        <f t="shared" si="13"/>
        <v>0</v>
      </c>
      <c r="K147" s="535">
        <f t="shared" si="11"/>
        <v>0</v>
      </c>
      <c r="M147" s="22">
        <f>Raumgruppen_Bezeichnungen!N146</f>
        <v>0</v>
      </c>
      <c r="N147" s="22">
        <f t="shared" si="14"/>
        <v>1</v>
      </c>
    </row>
    <row r="148" spans="2:14" ht="15" customHeight="1" x14ac:dyDescent="0.2">
      <c r="B148" s="527" t="str">
        <f>Raumgruppen_Bezeichnungen!$C147</f>
        <v>G1-J6</v>
      </c>
      <c r="C148" s="528" t="str">
        <f>Raumgruppen_Bezeichnungen!$D147</f>
        <v>Schüleraufenthaltsräume, [kleine] Pausenhallen [ohne Verzehr], Schülerbibliotheken</v>
      </c>
      <c r="D148" s="529">
        <f>SUMIFS(TabelleRRlGLL,TabelleRRlGHH,'Raumliste Gesamt K'!B148,TabelleRRlGJJ,"")+
SUMIFS(TabelleRRlGLL,TabelleRRlGHH,'Raumliste Gesamt K'!B148,TabelleRRlGJJ,"ohne Grundreinig")</f>
        <v>0</v>
      </c>
      <c r="E148" s="530">
        <f t="shared" si="12"/>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ca="1" si="9"/>
        <v>0</v>
      </c>
      <c r="I148" s="500">
        <f t="shared" si="10"/>
        <v>0</v>
      </c>
      <c r="J148" s="534">
        <f t="shared" si="13"/>
        <v>0</v>
      </c>
      <c r="K148" s="535">
        <f t="shared" si="11"/>
        <v>0</v>
      </c>
      <c r="M148" s="22">
        <f>Raumgruppen_Bezeichnungen!N147</f>
        <v>0</v>
      </c>
      <c r="N148" s="22">
        <f t="shared" si="14"/>
        <v>1</v>
      </c>
    </row>
    <row r="149" spans="2:14" ht="15" customHeight="1" x14ac:dyDescent="0.2">
      <c r="B149" s="527" t="str">
        <f>Raumgruppen_Bezeichnungen!$C148</f>
        <v>G1-M</v>
      </c>
      <c r="C149" s="528" t="str">
        <f>Raumgruppen_Bezeichnungen!$D148</f>
        <v>Schüleraufenthaltsräume, [kleine] Pausenhallen [ohne Verzehr], Schülerbibliotheken</v>
      </c>
      <c r="D149" s="529">
        <f>SUMIFS(TabelleRRlGLL,TabelleRRlGHH,'Raumliste Gesamt K'!B149,TabelleRRlGJJ,"")+
SUMIFS(TabelleRRlGLL,TabelleRRlGHH,'Raumliste Gesamt K'!B149,TabelleRRlGJJ,"ohne Grundreinig")</f>
        <v>0</v>
      </c>
      <c r="E149" s="530">
        <f t="shared" si="12"/>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
        <v>0</v>
      </c>
      <c r="I149" s="500">
        <f t="shared" si="10"/>
        <v>0</v>
      </c>
      <c r="J149" s="534">
        <f t="shared" si="13"/>
        <v>0</v>
      </c>
      <c r="K149" s="535">
        <f t="shared" si="11"/>
        <v>0</v>
      </c>
      <c r="M149" s="22">
        <f>Raumgruppen_Bezeichnungen!N148</f>
        <v>0</v>
      </c>
      <c r="N149" s="22">
        <f t="shared" si="14"/>
        <v>1</v>
      </c>
    </row>
    <row r="150" spans="2:14" ht="15" customHeight="1" x14ac:dyDescent="0.2">
      <c r="B150" s="527" t="str">
        <f>Raumgruppen_Bezeichnungen!$C149</f>
        <v>G1-14</v>
      </c>
      <c r="C150" s="528" t="str">
        <f>Raumgruppen_Bezeichnungen!$D149</f>
        <v>Schüleraufenthaltsräume, [kleine] Pausenhallen [ohne Verzehr], Schülerbibliotheken</v>
      </c>
      <c r="D150" s="529">
        <f>SUMIFS(TabelleRRlGLL,TabelleRRlGHH,'Raumliste Gesamt K'!B150,TabelleRRlGJJ,"")+
SUMIFS(TabelleRRlGLL,TabelleRRlGHH,'Raumliste Gesamt K'!B150,TabelleRRlGJJ,"ohne Grundreinig")</f>
        <v>0</v>
      </c>
      <c r="E150" s="530">
        <f t="shared" si="12"/>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
        <v>0</v>
      </c>
      <c r="I150" s="500">
        <f t="shared" si="10"/>
        <v>0</v>
      </c>
      <c r="J150" s="534">
        <f t="shared" si="13"/>
        <v>0</v>
      </c>
      <c r="K150" s="535">
        <f t="shared" si="11"/>
        <v>0</v>
      </c>
      <c r="M150" s="22">
        <f>Raumgruppen_Bezeichnungen!N149</f>
        <v>0</v>
      </c>
      <c r="N150" s="22">
        <f t="shared" si="14"/>
        <v>1</v>
      </c>
    </row>
    <row r="151" spans="2:14" ht="15" customHeight="1" x14ac:dyDescent="0.2">
      <c r="B151" s="527" t="str">
        <f>Raumgruppen_Bezeichnungen!$C150</f>
        <v>G1-W</v>
      </c>
      <c r="C151" s="528" t="str">
        <f>Raumgruppen_Bezeichnungen!$D150</f>
        <v>Schüleraufenthaltsräume, [kleine] Pausenhallen [ohne Verzehr], Schülerbibliotheken</v>
      </c>
      <c r="D151" s="529">
        <f>SUMIFS(TabelleRRlGLL,TabelleRRlGHH,'Raumliste Gesamt K'!B151,TabelleRRlGJJ,"")+
SUMIFS(TabelleRRlGLL,TabelleRRlGHH,'Raumliste Gesamt K'!B151,TabelleRRlGJJ,"ohne Grundreinig")</f>
        <v>0</v>
      </c>
      <c r="E151" s="530">
        <f t="shared" si="12"/>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t="shared" ca="1" si="9"/>
        <v>0</v>
      </c>
      <c r="I151" s="500">
        <f t="shared" si="10"/>
        <v>0</v>
      </c>
      <c r="J151" s="534">
        <f t="shared" si="13"/>
        <v>0</v>
      </c>
      <c r="K151" s="535">
        <f t="shared" si="11"/>
        <v>0</v>
      </c>
      <c r="M151" s="22">
        <f>Raumgruppen_Bezeichnungen!N150</f>
        <v>0</v>
      </c>
      <c r="N151" s="22">
        <f t="shared" si="14"/>
        <v>1</v>
      </c>
    </row>
    <row r="152" spans="2:14" ht="15" customHeight="1" x14ac:dyDescent="0.2">
      <c r="B152" s="527" t="str">
        <f>Raumgruppen_Bezeichnungen!$C151</f>
        <v>G1-2</v>
      </c>
      <c r="C152" s="528" t="str">
        <f>Raumgruppen_Bezeichnungen!$D151</f>
        <v>Schüleraufenthaltsräume, [kleine] Pausenhallen [ohne Verzehr], Schülerbibliotheken</v>
      </c>
      <c r="D152" s="529">
        <f>SUMIFS(TabelleRRlGLL,TabelleRRlGHH,'Raumliste Gesamt K'!B152,TabelleRRlGJJ,"")+
SUMIFS(TabelleRRlGLL,TabelleRRlGHH,'Raumliste Gesamt K'!B152,TabelleRRlGJJ,"ohne Grundreinig")</f>
        <v>0</v>
      </c>
      <c r="E152" s="530">
        <f t="shared" si="12"/>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t="shared" ca="1" si="9"/>
        <v>0</v>
      </c>
      <c r="I152" s="500">
        <f t="shared" si="10"/>
        <v>0</v>
      </c>
      <c r="J152" s="534">
        <f t="shared" si="13"/>
        <v>0</v>
      </c>
      <c r="K152" s="535">
        <f t="shared" si="11"/>
        <v>0</v>
      </c>
      <c r="M152" s="22">
        <f>Raumgruppen_Bezeichnungen!N151</f>
        <v>0</v>
      </c>
      <c r="N152" s="22">
        <f t="shared" si="14"/>
        <v>1</v>
      </c>
    </row>
    <row r="153" spans="2:14" ht="15" customHeight="1" x14ac:dyDescent="0.2">
      <c r="B153" s="527" t="str">
        <f>Raumgruppen_Bezeichnungen!$C152</f>
        <v>G1-2,5</v>
      </c>
      <c r="C153" s="528" t="str">
        <f>Raumgruppen_Bezeichnungen!$D152</f>
        <v>Schüleraufenthaltsräume, [kleine] Pausenhallen [ohne Verzehr], Schülerbibliotheken</v>
      </c>
      <c r="D153" s="529">
        <f>SUMIFS(TabelleRRlGLL,TabelleRRlGHH,'Raumliste Gesamt K'!B153,TabelleRRlGJJ,"")+
SUMIFS(TabelleRRlGLL,TabelleRRlGHH,'Raumliste Gesamt K'!B153,TabelleRRlGJJ,"ohne Grundreinig")</f>
        <v>0</v>
      </c>
      <c r="E153" s="530">
        <f t="shared" si="12"/>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ca="1" si="9"/>
        <v>0</v>
      </c>
      <c r="I153" s="500">
        <f t="shared" si="10"/>
        <v>0</v>
      </c>
      <c r="J153" s="534">
        <f t="shared" si="13"/>
        <v>0</v>
      </c>
      <c r="K153" s="535">
        <f t="shared" si="11"/>
        <v>0</v>
      </c>
      <c r="M153" s="22">
        <f>Raumgruppen_Bezeichnungen!N152</f>
        <v>0</v>
      </c>
      <c r="N153" s="22">
        <f t="shared" si="14"/>
        <v>1</v>
      </c>
    </row>
    <row r="154" spans="2:14" ht="15" customHeight="1" x14ac:dyDescent="0.2">
      <c r="B154" s="527" t="str">
        <f>Raumgruppen_Bezeichnungen!$C153</f>
        <v>G1-3</v>
      </c>
      <c r="C154" s="528" t="str">
        <f>Raumgruppen_Bezeichnungen!$D153</f>
        <v>Schüleraufenthaltsräume, [kleine] Pausenhallen [ohne Verzehr], Schülerbibliotheken</v>
      </c>
      <c r="D154" s="529">
        <f>SUMIFS(TabelleRRlGLL,TabelleRRlGHH,'Raumliste Gesamt K'!B154,TabelleRRlGJJ,"")+
SUMIFS(TabelleRRlGLL,TabelleRRlGHH,'Raumliste Gesamt K'!B154,TabelleRRlGJJ,"ohne Grundreinig")</f>
        <v>0</v>
      </c>
      <c r="E154" s="530">
        <f t="shared" si="12"/>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9"/>
        <v>0</v>
      </c>
      <c r="I154" s="500">
        <f t="shared" si="10"/>
        <v>0</v>
      </c>
      <c r="J154" s="534">
        <f t="shared" si="13"/>
        <v>0</v>
      </c>
      <c r="K154" s="535">
        <f t="shared" si="11"/>
        <v>0</v>
      </c>
      <c r="M154" s="22">
        <f>Raumgruppen_Bezeichnungen!N153</f>
        <v>0</v>
      </c>
      <c r="N154" s="22">
        <f t="shared" si="14"/>
        <v>1</v>
      </c>
    </row>
    <row r="155" spans="2:14" ht="15" customHeight="1" x14ac:dyDescent="0.2">
      <c r="B155" s="527" t="str">
        <f>Raumgruppen_Bezeichnungen!$C154</f>
        <v>G1-4</v>
      </c>
      <c r="C155" s="528" t="str">
        <f>Raumgruppen_Bezeichnungen!$D154</f>
        <v>Schüleraufenthaltsräume, [kleine] Pausenhallen [ohne Verzehr], Schülerbibliotheken</v>
      </c>
      <c r="D155" s="529">
        <f>SUMIFS(TabelleRRlGLL,TabelleRRlGHH,'Raumliste Gesamt K'!B155,TabelleRRlGJJ,"")+
SUMIFS(TabelleRRlGLL,TabelleRRlGHH,'Raumliste Gesamt K'!B155,TabelleRRlGJJ,"ohne Grundreinig")</f>
        <v>0</v>
      </c>
      <c r="E155" s="530">
        <f t="shared" si="12"/>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9"/>
        <v>0</v>
      </c>
      <c r="I155" s="500">
        <f t="shared" si="10"/>
        <v>0</v>
      </c>
      <c r="J155" s="534">
        <f t="shared" si="13"/>
        <v>0</v>
      </c>
      <c r="K155" s="535">
        <f t="shared" si="11"/>
        <v>0</v>
      </c>
      <c r="M155" s="22">
        <f>Raumgruppen_Bezeichnungen!N154</f>
        <v>0</v>
      </c>
      <c r="N155" s="22">
        <f t="shared" si="14"/>
        <v>1</v>
      </c>
    </row>
    <row r="156" spans="2:14" ht="15" customHeight="1" x14ac:dyDescent="0.2">
      <c r="B156" s="527" t="str">
        <f>Raumgruppen_Bezeichnungen!$C155</f>
        <v>G1-5</v>
      </c>
      <c r="C156" s="528" t="str">
        <f>Raumgruppen_Bezeichnungen!$D155</f>
        <v>Schüleraufenthaltsräume, [kleine] Pausenhallen [ohne Verzehr], Schülerbibliotheken</v>
      </c>
      <c r="D156" s="529">
        <f>SUMIFS(TabelleRRlGLL,TabelleRRlGHH,'Raumliste Gesamt K'!B156,TabelleRRlGJJ,"")+
SUMIFS(TabelleRRlGLL,TabelleRRlGHH,'Raumliste Gesamt K'!B156,TabelleRRlGJJ,"ohne Grundreinig")</f>
        <v>0</v>
      </c>
      <c r="E156" s="530">
        <f t="shared" si="12"/>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t="shared" ca="1" si="9"/>
        <v>0</v>
      </c>
      <c r="I156" s="500">
        <f t="shared" si="10"/>
        <v>0</v>
      </c>
      <c r="J156" s="534">
        <f t="shared" si="13"/>
        <v>0</v>
      </c>
      <c r="K156" s="535">
        <f t="shared" si="11"/>
        <v>0</v>
      </c>
      <c r="M156" s="22">
        <f>Raumgruppen_Bezeichnungen!N155</f>
        <v>0</v>
      </c>
      <c r="N156" s="22">
        <f t="shared" si="14"/>
        <v>1</v>
      </c>
    </row>
    <row r="157" spans="2:14" ht="15" customHeight="1" x14ac:dyDescent="0.2">
      <c r="B157" s="527" t="str">
        <f>Raumgruppen_Bezeichnungen!$C156</f>
        <v>G1-6</v>
      </c>
      <c r="C157" s="528" t="str">
        <f>Raumgruppen_Bezeichnungen!$D156</f>
        <v>Schüleraufenthaltsräume, [kleine] Pausenhallen [ohne Verzehr], Schülerbibliotheken</v>
      </c>
      <c r="D157" s="529">
        <f>SUMIFS(TabelleRRlGLL,TabelleRRlGHH,'Raumliste Gesamt K'!B157,TabelleRRlGJJ,"")+
SUMIFS(TabelleRRlGLL,TabelleRRlGHH,'Raumliste Gesamt K'!B157,TabelleRRlGJJ,"ohne Grundreinig")</f>
        <v>0</v>
      </c>
      <c r="E157" s="530">
        <f t="shared" si="12"/>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ca="1" si="9"/>
        <v>0</v>
      </c>
      <c r="I157" s="500">
        <f t="shared" si="10"/>
        <v>0</v>
      </c>
      <c r="J157" s="534">
        <f t="shared" si="13"/>
        <v>0</v>
      </c>
      <c r="K157" s="535">
        <f t="shared" si="11"/>
        <v>0</v>
      </c>
      <c r="M157" s="22">
        <f>Raumgruppen_Bezeichnungen!N156</f>
        <v>0</v>
      </c>
      <c r="N157" s="22">
        <f t="shared" si="14"/>
        <v>1</v>
      </c>
    </row>
    <row r="158" spans="2:14" ht="15" customHeight="1" x14ac:dyDescent="0.2">
      <c r="B158" s="527" t="str">
        <f>Raumgruppen_Bezeichnungen!$C157</f>
        <v>G1-7</v>
      </c>
      <c r="C158" s="528" t="str">
        <f>Raumgruppen_Bezeichnungen!$D157</f>
        <v>Schüleraufenthaltsräume, [kleine] Pausenhallen [ohne Verzehr], Schülerbibliotheken</v>
      </c>
      <c r="D158" s="529">
        <f>SUMIFS(TabelleRRlGLL,TabelleRRlGHH,'Raumliste Gesamt K'!B158,TabelleRRlGJJ,"")+
SUMIFS(TabelleRRlGLL,TabelleRRlGHH,'Raumliste Gesamt K'!B158,TabelleRRlGJJ,"ohne Grundreinig")</f>
        <v>0</v>
      </c>
      <c r="E158" s="530">
        <f t="shared" si="12"/>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9"/>
        <v>0</v>
      </c>
      <c r="I158" s="500">
        <f t="shared" si="10"/>
        <v>0</v>
      </c>
      <c r="J158" s="534">
        <f t="shared" si="13"/>
        <v>0</v>
      </c>
      <c r="K158" s="535">
        <f t="shared" si="11"/>
        <v>0</v>
      </c>
      <c r="M158" s="22">
        <f>Raumgruppen_Bezeichnungen!N157</f>
        <v>0</v>
      </c>
      <c r="N158" s="22">
        <f t="shared" si="14"/>
        <v>1</v>
      </c>
    </row>
    <row r="159" spans="2:14" ht="15" customHeight="1" x14ac:dyDescent="0.2">
      <c r="B159" s="527" t="str">
        <f>Raumgruppen_Bezeichnungen!$C158</f>
        <v>G1-Müll</v>
      </c>
      <c r="C159" s="528" t="str">
        <f>Raumgruppen_Bezeichnungen!$D158</f>
        <v>Schüleraufenthaltsräume, [kleine] Pausenhallen [ohne Verzehr], Schülerbibliotheken (nur Müllentnahme)</v>
      </c>
      <c r="D159" s="529" t="e">
        <f>SUMIFS(TabelleRRlGLL,TabelleRRlGII,'Raumliste Gesamt K'!B159,TabelleRRlGJJ,"")+
SUMIFS(TabelleRRlGLL,TabelleRII,'Raumliste Gesamt K'!B159,TabelleRRlGJJ,"ohne Grundreinig")</f>
        <v>#NAME?</v>
      </c>
      <c r="E159" s="530">
        <f t="shared" si="12"/>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t="e">
        <f t="shared" ca="1" si="9"/>
        <v>#NAME?</v>
      </c>
      <c r="I159" s="500">
        <f t="shared" si="10"/>
        <v>0</v>
      </c>
      <c r="J159" s="534">
        <f t="shared" si="13"/>
        <v>0</v>
      </c>
      <c r="K159" s="535">
        <f t="shared" si="11"/>
        <v>0</v>
      </c>
      <c r="M159" s="22">
        <f>Raumgruppen_Bezeichnungen!N158</f>
        <v>0</v>
      </c>
      <c r="N159" s="22">
        <f t="shared" si="14"/>
        <v>1</v>
      </c>
    </row>
    <row r="160" spans="2:14" ht="15" customHeight="1" x14ac:dyDescent="0.2">
      <c r="B160" s="527" t="str">
        <f>Raumgruppen_Bezeichnungen!$C159</f>
        <v>H1-J</v>
      </c>
      <c r="C160" s="528" t="str">
        <f>Raumgruppen_Bezeichnungen!$D159</f>
        <v>Sanitärräume; Toiletten, Waschräume und Duschen</v>
      </c>
      <c r="D160" s="529">
        <f>SUMIFS(TabelleRRlGLL,TabelleRRlGHH,'Raumliste Gesamt K'!B160,TabelleRRlGJJ,"")+
SUMIFS(TabelleRRlGLL,TabelleRRlGHH,'Raumliste Gesamt K'!B160,TabelleRRlGJJ,"ohne Grundreinig")</f>
        <v>0</v>
      </c>
      <c r="E160" s="530">
        <f t="shared" si="12"/>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9"/>
        <v>0</v>
      </c>
      <c r="I160" s="500">
        <f t="shared" si="10"/>
        <v>0</v>
      </c>
      <c r="J160" s="534">
        <f t="shared" si="13"/>
        <v>0</v>
      </c>
      <c r="K160" s="535">
        <f t="shared" si="11"/>
        <v>0</v>
      </c>
      <c r="M160" s="22">
        <f>Raumgruppen_Bezeichnungen!N159</f>
        <v>0</v>
      </c>
      <c r="N160" s="22">
        <f t="shared" si="14"/>
        <v>1</v>
      </c>
    </row>
    <row r="161" spans="2:14" ht="15" customHeight="1" x14ac:dyDescent="0.2">
      <c r="B161" s="527" t="str">
        <f>Raumgruppen_Bezeichnungen!$C160</f>
        <v>H1-J2</v>
      </c>
      <c r="C161" s="528" t="str">
        <f>Raumgruppen_Bezeichnungen!$D160</f>
        <v>Sanitärräume; Toiletten, Waschräume und Duschen</v>
      </c>
      <c r="D161" s="529">
        <f>SUMIFS(TabelleRRlGLL,TabelleRRlGHH,'Raumliste Gesamt K'!B161,TabelleRRlGJJ,"")+
SUMIFS(TabelleRRlGLL,TabelleRRlGHH,'Raumliste Gesamt K'!B161,TabelleRRlGJJ,"ohne Grundreinig")</f>
        <v>0</v>
      </c>
      <c r="E161" s="530">
        <f t="shared" si="12"/>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t="shared" ca="1" si="9"/>
        <v>0</v>
      </c>
      <c r="I161" s="500">
        <f t="shared" si="10"/>
        <v>0</v>
      </c>
      <c r="J161" s="534">
        <f t="shared" si="13"/>
        <v>0</v>
      </c>
      <c r="K161" s="535">
        <f t="shared" si="11"/>
        <v>0</v>
      </c>
      <c r="M161" s="22">
        <f>Raumgruppen_Bezeichnungen!N160</f>
        <v>0</v>
      </c>
      <c r="N161" s="22">
        <f t="shared" si="14"/>
        <v>1</v>
      </c>
    </row>
    <row r="162" spans="2:14" ht="15" customHeight="1" x14ac:dyDescent="0.2">
      <c r="B162" s="527" t="str">
        <f>Raumgruppen_Bezeichnungen!$C161</f>
        <v>H1-Q</v>
      </c>
      <c r="C162" s="528" t="str">
        <f>Raumgruppen_Bezeichnungen!$D161</f>
        <v>Sanitärräume; Toiletten, Waschräume und Duschen</v>
      </c>
      <c r="D162" s="529">
        <f>SUMIFS(TabelleRRlGLL,TabelleRRlGHH,'Raumliste Gesamt K'!B162,TabelleRRlGJJ,"")+
SUMIFS(TabelleRRlGLL,TabelleRRlGHH,'Raumliste Gesamt K'!B162,TabelleRRlGJJ,"ohne Grundreinig")</f>
        <v>0</v>
      </c>
      <c r="E162" s="530">
        <f t="shared" si="12"/>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ca="1" si="9"/>
        <v>0</v>
      </c>
      <c r="I162" s="500">
        <f t="shared" si="10"/>
        <v>0</v>
      </c>
      <c r="J162" s="534">
        <f t="shared" si="13"/>
        <v>0</v>
      </c>
      <c r="K162" s="535">
        <f t="shared" si="11"/>
        <v>0</v>
      </c>
      <c r="M162" s="22">
        <f>Raumgruppen_Bezeichnungen!N161</f>
        <v>0</v>
      </c>
      <c r="N162" s="22">
        <f t="shared" si="14"/>
        <v>1</v>
      </c>
    </row>
    <row r="163" spans="2:14" ht="15" customHeight="1" x14ac:dyDescent="0.2">
      <c r="B163" s="527" t="str">
        <f>Raumgruppen_Bezeichnungen!$C162</f>
        <v>H1-J6</v>
      </c>
      <c r="C163" s="528" t="str">
        <f>Raumgruppen_Bezeichnungen!$D162</f>
        <v>Sanitärräume; Toiletten, Waschräume und Duschen</v>
      </c>
      <c r="D163" s="529">
        <f>SUMIFS(TabelleRRlGLL,TabelleRRlGHH,'Raumliste Gesamt K'!B163,TabelleRRlGJJ,"")+
SUMIFS(TabelleRRlGLL,TabelleRRlGHH,'Raumliste Gesamt K'!B163,TabelleRRlGJJ,"ohne Grundreinig")</f>
        <v>0</v>
      </c>
      <c r="E163" s="530">
        <f t="shared" si="12"/>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9"/>
        <v>0</v>
      </c>
      <c r="I163" s="500">
        <f t="shared" si="10"/>
        <v>0</v>
      </c>
      <c r="J163" s="534">
        <f t="shared" si="13"/>
        <v>0</v>
      </c>
      <c r="K163" s="535">
        <f t="shared" si="11"/>
        <v>0</v>
      </c>
      <c r="M163" s="22">
        <f>Raumgruppen_Bezeichnungen!N162</f>
        <v>0</v>
      </c>
      <c r="N163" s="22">
        <f t="shared" si="14"/>
        <v>1</v>
      </c>
    </row>
    <row r="164" spans="2:14" ht="15" customHeight="1" x14ac:dyDescent="0.2">
      <c r="B164" s="527" t="str">
        <f>Raumgruppen_Bezeichnungen!$C163</f>
        <v>H1-M</v>
      </c>
      <c r="C164" s="528" t="str">
        <f>Raumgruppen_Bezeichnungen!$D163</f>
        <v>Sanitärräume; Toiletten, Waschräume und Duschen</v>
      </c>
      <c r="D164" s="529">
        <f>SUMIFS(TabelleRRlGLL,TabelleRRlGHH,'Raumliste Gesamt K'!B164,TabelleRRlGJJ,"")+
SUMIFS(TabelleRRlGLL,TabelleRRlGHH,'Raumliste Gesamt K'!B164,TabelleRRlGJJ,"ohne Grundreinig")</f>
        <v>0</v>
      </c>
      <c r="E164" s="530">
        <f t="shared" si="12"/>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9"/>
        <v>0</v>
      </c>
      <c r="I164" s="500">
        <f t="shared" si="10"/>
        <v>0</v>
      </c>
      <c r="J164" s="534">
        <f t="shared" si="13"/>
        <v>0</v>
      </c>
      <c r="K164" s="535">
        <f t="shared" si="11"/>
        <v>0</v>
      </c>
      <c r="M164" s="22">
        <f>Raumgruppen_Bezeichnungen!N163</f>
        <v>0</v>
      </c>
      <c r="N164" s="22">
        <f t="shared" si="14"/>
        <v>1</v>
      </c>
    </row>
    <row r="165" spans="2:14" ht="15" customHeight="1" x14ac:dyDescent="0.2">
      <c r="B165" s="527" t="str">
        <f>Raumgruppen_Bezeichnungen!$C164</f>
        <v>H1-14</v>
      </c>
      <c r="C165" s="528" t="str">
        <f>Raumgruppen_Bezeichnungen!$D164</f>
        <v>Sanitärräume; Toiletten, Waschräume und Duschen</v>
      </c>
      <c r="D165" s="529">
        <f>SUMIFS(TabelleRRlGLL,TabelleRRlGHH,'Raumliste Gesamt K'!B165,TabelleRRlGJJ,"")+
SUMIFS(TabelleRRlGLL,TabelleRRlGHH,'Raumliste Gesamt K'!B165,TabelleRRlGJJ,"ohne Grundreinig")</f>
        <v>0</v>
      </c>
      <c r="E165" s="530">
        <f t="shared" si="12"/>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t="shared" ca="1" si="9"/>
        <v>0</v>
      </c>
      <c r="I165" s="500">
        <f t="shared" si="10"/>
        <v>0</v>
      </c>
      <c r="J165" s="534">
        <f t="shared" si="13"/>
        <v>0</v>
      </c>
      <c r="K165" s="535">
        <f t="shared" si="11"/>
        <v>0</v>
      </c>
      <c r="M165" s="22">
        <f>Raumgruppen_Bezeichnungen!N164</f>
        <v>0</v>
      </c>
      <c r="N165" s="22">
        <f t="shared" si="14"/>
        <v>1</v>
      </c>
    </row>
    <row r="166" spans="2:14" ht="15" customHeight="1" x14ac:dyDescent="0.2">
      <c r="B166" s="527" t="str">
        <f>Raumgruppen_Bezeichnungen!$C165</f>
        <v>H1-W</v>
      </c>
      <c r="C166" s="528" t="str">
        <f>Raumgruppen_Bezeichnungen!$D165</f>
        <v>Sanitärräume; Toiletten, Waschräume und Duschen</v>
      </c>
      <c r="D166" s="529">
        <f>SUMIFS(TabelleRRlGLL,TabelleRRlGHH,'Raumliste Gesamt K'!B166,TabelleRRlGJJ,"")+
SUMIFS(TabelleRRlGLL,TabelleRRlGHH,'Raumliste Gesamt K'!B166,TabelleRRlGJJ,"ohne Grundreinig")</f>
        <v>0</v>
      </c>
      <c r="E166" s="530">
        <f t="shared" si="12"/>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t="shared" ca="1" si="9"/>
        <v>0</v>
      </c>
      <c r="I166" s="500">
        <f t="shared" si="10"/>
        <v>0</v>
      </c>
      <c r="J166" s="534">
        <f t="shared" si="13"/>
        <v>0</v>
      </c>
      <c r="K166" s="535">
        <f t="shared" si="11"/>
        <v>0</v>
      </c>
      <c r="M166" s="22">
        <f>Raumgruppen_Bezeichnungen!N165</f>
        <v>0</v>
      </c>
      <c r="N166" s="22">
        <f t="shared" si="14"/>
        <v>1</v>
      </c>
    </row>
    <row r="167" spans="2:14" ht="15" customHeight="1" x14ac:dyDescent="0.2">
      <c r="B167" s="527" t="str">
        <f>Raumgruppen_Bezeichnungen!$C166</f>
        <v>H1-2</v>
      </c>
      <c r="C167" s="528" t="str">
        <f>Raumgruppen_Bezeichnungen!$D166</f>
        <v>Sanitärräume; Toiletten, Waschräume und Duschen</v>
      </c>
      <c r="D167" s="529">
        <f>SUMIFS(TabelleRRlGLL,TabelleRRlGHH,'Raumliste Gesamt K'!B167,TabelleRRlGJJ,"")+
SUMIFS(TabelleRRlGLL,TabelleRRlGHH,'Raumliste Gesamt K'!B167,TabelleRRlGJJ,"ohne Grundreinig")</f>
        <v>0</v>
      </c>
      <c r="E167" s="530">
        <f t="shared" si="12"/>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ca="1" si="9"/>
        <v>0</v>
      </c>
      <c r="I167" s="500">
        <f t="shared" si="10"/>
        <v>0</v>
      </c>
      <c r="J167" s="534">
        <f t="shared" si="13"/>
        <v>0</v>
      </c>
      <c r="K167" s="535">
        <f t="shared" si="11"/>
        <v>0</v>
      </c>
      <c r="M167" s="22">
        <f>Raumgruppen_Bezeichnungen!N166</f>
        <v>0</v>
      </c>
      <c r="N167" s="22">
        <f t="shared" si="14"/>
        <v>1</v>
      </c>
    </row>
    <row r="168" spans="2:14" ht="15" customHeight="1" x14ac:dyDescent="0.2">
      <c r="B168" s="527" t="str">
        <f>Raumgruppen_Bezeichnungen!$C167</f>
        <v>H1-2,5</v>
      </c>
      <c r="C168" s="528" t="str">
        <f>Raumgruppen_Bezeichnungen!$D167</f>
        <v>Sanitärräume; Toiletten, Waschräume und Duschen</v>
      </c>
      <c r="D168" s="529">
        <f>SUMIFS(TabelleRRlGLL,TabelleRRlGHH,'Raumliste Gesamt K'!B168,TabelleRRlGJJ,"")+
SUMIFS(TabelleRRlGLL,TabelleRRlGHH,'Raumliste Gesamt K'!B168,TabelleRRlGJJ,"ohne Grundreinig")</f>
        <v>0</v>
      </c>
      <c r="E168" s="530">
        <f t="shared" si="12"/>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9"/>
        <v>0</v>
      </c>
      <c r="I168" s="500">
        <f t="shared" si="10"/>
        <v>0</v>
      </c>
      <c r="J168" s="534">
        <f t="shared" si="13"/>
        <v>0</v>
      </c>
      <c r="K168" s="535">
        <f t="shared" si="11"/>
        <v>0</v>
      </c>
      <c r="M168" s="22">
        <f>Raumgruppen_Bezeichnungen!N167</f>
        <v>0</v>
      </c>
      <c r="N168" s="22">
        <f t="shared" si="14"/>
        <v>1</v>
      </c>
    </row>
    <row r="169" spans="2:14" ht="15" customHeight="1" x14ac:dyDescent="0.2">
      <c r="B169" s="527" t="str">
        <f>Raumgruppen_Bezeichnungen!$C168</f>
        <v>H1-3</v>
      </c>
      <c r="C169" s="528" t="str">
        <f>Raumgruppen_Bezeichnungen!$D168</f>
        <v>Sanitärräume; Toiletten, Waschräume und Duschen</v>
      </c>
      <c r="D169" s="529">
        <f>SUMIFS(TabelleRRlGLL,TabelleRRlGHH,'Raumliste Gesamt K'!B169,TabelleRRlGJJ,"")+
SUMIFS(TabelleRRlGLL,TabelleRRlGHH,'Raumliste Gesamt K'!B169,TabelleRRlGJJ,"ohne Grundreinig")</f>
        <v>0</v>
      </c>
      <c r="E169" s="530">
        <f t="shared" si="12"/>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9"/>
        <v>0</v>
      </c>
      <c r="I169" s="500">
        <f t="shared" si="10"/>
        <v>0</v>
      </c>
      <c r="J169" s="534">
        <f t="shared" si="13"/>
        <v>0</v>
      </c>
      <c r="K169" s="535">
        <f t="shared" si="11"/>
        <v>0</v>
      </c>
      <c r="M169" s="22">
        <f>Raumgruppen_Bezeichnungen!N168</f>
        <v>0</v>
      </c>
      <c r="N169" s="22">
        <f t="shared" si="14"/>
        <v>1</v>
      </c>
    </row>
    <row r="170" spans="2:14" ht="15" customHeight="1" x14ac:dyDescent="0.2">
      <c r="B170" s="527" t="str">
        <f>Raumgruppen_Bezeichnungen!$C169</f>
        <v>H1-4</v>
      </c>
      <c r="C170" s="528" t="str">
        <f>Raumgruppen_Bezeichnungen!$D169</f>
        <v>Sanitärräume; Toiletten, Waschräume und Duschen</v>
      </c>
      <c r="D170" s="529">
        <f>SUMIFS(TabelleRRlGLL,TabelleRRlGHH,'Raumliste Gesamt K'!B170,TabelleRRlGJJ,"")+
SUMIFS(TabelleRRlGLL,TabelleRRlGHH,'Raumliste Gesamt K'!B170,TabelleRRlGJJ,"ohne Grundreinig")</f>
        <v>0</v>
      </c>
      <c r="E170" s="530">
        <f t="shared" si="12"/>
        <v>0</v>
      </c>
      <c r="F170" s="531" t="str">
        <f>VLOOKUP(B170,Raumgruppen_Bezeichnungen!$C$3:$E$305,3,FALSE)</f>
        <v>4 Tage/Wo</v>
      </c>
      <c r="G170" s="532"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533">
        <f t="shared" ca="1" si="9"/>
        <v>0</v>
      </c>
      <c r="I170" s="500">
        <f t="shared" si="10"/>
        <v>0</v>
      </c>
      <c r="J170" s="534">
        <f t="shared" si="13"/>
        <v>0</v>
      </c>
      <c r="K170" s="535">
        <f t="shared" si="11"/>
        <v>0</v>
      </c>
      <c r="M170" s="22">
        <f>Raumgruppen_Bezeichnungen!N169</f>
        <v>0</v>
      </c>
      <c r="N170" s="22">
        <f t="shared" si="14"/>
        <v>1</v>
      </c>
    </row>
    <row r="171" spans="2:14" ht="15" customHeight="1" x14ac:dyDescent="0.2">
      <c r="B171" s="527" t="str">
        <f>Raumgruppen_Bezeichnungen!$C170</f>
        <v>H1-5</v>
      </c>
      <c r="C171" s="528" t="str">
        <f>Raumgruppen_Bezeichnungen!$D170</f>
        <v>Sanitärräume; Toiletten, Waschräume und Duschen</v>
      </c>
      <c r="D171" s="529">
        <f>SUMIFS(TabelleRRlGLL,TabelleRRlGHH,'Raumliste Gesamt K'!B171,TabelleRRlGJJ,"")+
SUMIFS(TabelleRRlGLL,TabelleRRlGHH,'Raumliste Gesamt K'!B171,TabelleRRlGJJ,"ohne Grundreinig")</f>
        <v>0</v>
      </c>
      <c r="E171" s="530">
        <f t="shared" si="12"/>
        <v>0</v>
      </c>
      <c r="F171" s="531" t="str">
        <f>VLOOKUP(B171,Raumgruppen_Bezeichnungen!$C$3:$E$305,3,FALSE)</f>
        <v>5 Tage/Wo</v>
      </c>
      <c r="G171" s="532"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533">
        <f t="shared" ca="1" si="9"/>
        <v>0</v>
      </c>
      <c r="I171" s="500">
        <f t="shared" si="10"/>
        <v>0</v>
      </c>
      <c r="J171" s="534">
        <f t="shared" si="13"/>
        <v>0</v>
      </c>
      <c r="K171" s="535">
        <f t="shared" si="11"/>
        <v>0</v>
      </c>
      <c r="M171" s="22">
        <f>Raumgruppen_Bezeichnungen!N170</f>
        <v>1</v>
      </c>
      <c r="N171" s="22">
        <f t="shared" si="14"/>
        <v>1</v>
      </c>
    </row>
    <row r="172" spans="2:14" ht="15" customHeight="1" x14ac:dyDescent="0.2">
      <c r="B172" s="527" t="str">
        <f>Raumgruppen_Bezeichnungen!$C171</f>
        <v>H1-6</v>
      </c>
      <c r="C172" s="528" t="str">
        <f>Raumgruppen_Bezeichnungen!$D171</f>
        <v>Sanitärräume; Toiletten, Waschräume und Duschen</v>
      </c>
      <c r="D172" s="529">
        <f>SUMIFS(TabelleRRlGLL,TabelleRRlGHH,'Raumliste Gesamt K'!B172,TabelleRRlGJJ,"")+
SUMIFS(TabelleRRlGLL,TabelleRRlGHH,'Raumliste Gesamt K'!B172,TabelleRRlGJJ,"ohne Grundreinig")</f>
        <v>0</v>
      </c>
      <c r="E172" s="530">
        <f t="shared" si="12"/>
        <v>0</v>
      </c>
      <c r="F172" s="531" t="str">
        <f>VLOOKUP(B172,Raumgruppen_Bezeichnungen!$C$3:$E$305,3,FALSE)</f>
        <v>6 Tage/Wo</v>
      </c>
      <c r="G172" s="532"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33">
        <f t="shared" ca="1" si="9"/>
        <v>0</v>
      </c>
      <c r="I172" s="500">
        <f t="shared" si="10"/>
        <v>0</v>
      </c>
      <c r="J172" s="534">
        <f t="shared" si="13"/>
        <v>0</v>
      </c>
      <c r="K172" s="535">
        <f t="shared" si="11"/>
        <v>0</v>
      </c>
      <c r="M172" s="22">
        <f>Raumgruppen_Bezeichnungen!N171</f>
        <v>0</v>
      </c>
      <c r="N172" s="22">
        <f t="shared" si="14"/>
        <v>1</v>
      </c>
    </row>
    <row r="173" spans="2:14" ht="15" customHeight="1" x14ac:dyDescent="0.2">
      <c r="B173" s="527" t="str">
        <f>Raumgruppen_Bezeichnungen!$C172</f>
        <v>H1-7</v>
      </c>
      <c r="C173" s="528" t="str">
        <f>Raumgruppen_Bezeichnungen!$D172</f>
        <v>Sanitärräume; Toiletten, Waschräume und Duschen</v>
      </c>
      <c r="D173" s="529">
        <f>SUMIFS(TabelleRRlGLL,TabelleRRlGHH,'Raumliste Gesamt K'!B173,TabelleRRlGJJ,"")+
SUMIFS(TabelleRRlGLL,TabelleRRlGHH,'Raumliste Gesamt K'!B173,TabelleRRlGJJ,"ohne Grundreinig")</f>
        <v>0</v>
      </c>
      <c r="E173" s="530">
        <f t="shared" si="12"/>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9"/>
        <v>0</v>
      </c>
      <c r="I173" s="500">
        <f t="shared" si="10"/>
        <v>0</v>
      </c>
      <c r="J173" s="534">
        <f t="shared" si="13"/>
        <v>0</v>
      </c>
      <c r="K173" s="535">
        <f t="shared" si="11"/>
        <v>0</v>
      </c>
      <c r="M173" s="22">
        <f>Raumgruppen_Bezeichnungen!N172</f>
        <v>0</v>
      </c>
      <c r="N173" s="22">
        <f t="shared" si="14"/>
        <v>1</v>
      </c>
    </row>
    <row r="174" spans="2:14" ht="15" customHeight="1" x14ac:dyDescent="0.2">
      <c r="B174" s="527" t="str">
        <f>Raumgruppen_Bezeichnungen!$C173</f>
        <v>H1-Müll</v>
      </c>
      <c r="C174" s="528" t="str">
        <f>Raumgruppen_Bezeichnungen!$D173</f>
        <v>Sanitärräume; Toiletten, Waschräume und Duschen (nur Müllentnahme)</v>
      </c>
      <c r="D174" s="529" t="e">
        <f>SUMIFS(TabelleRRlGLL,TabelleRRlGII,'Raumliste Gesamt K'!B174,TabelleRRlGJJ,"")+
SUMIFS(TabelleRRlGLL,TabelleRII,'Raumliste Gesamt K'!B174,TabelleRRlGJJ,"ohne Grundreinig")</f>
        <v>#NAME?</v>
      </c>
      <c r="E174" s="530">
        <f t="shared" si="12"/>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t="e">
        <f t="shared" ca="1" si="9"/>
        <v>#NAME?</v>
      </c>
      <c r="I174" s="500">
        <f t="shared" si="10"/>
        <v>0</v>
      </c>
      <c r="J174" s="534">
        <f t="shared" si="13"/>
        <v>0</v>
      </c>
      <c r="K174" s="535">
        <f t="shared" si="11"/>
        <v>0</v>
      </c>
      <c r="M174" s="22">
        <f>Raumgruppen_Bezeichnungen!N173</f>
        <v>0</v>
      </c>
      <c r="N174" s="22">
        <f t="shared" si="14"/>
        <v>1</v>
      </c>
    </row>
    <row r="175" spans="2:14" ht="15" customHeight="1" x14ac:dyDescent="0.2">
      <c r="B175" s="527" t="str">
        <f>Raumgruppen_Bezeichnungen!$C174</f>
        <v>H1-Hort</v>
      </c>
      <c r="C175" s="528" t="str">
        <f>Raumgruppen_Bezeichnungen!$D174</f>
        <v>Sanitärräume; Toiletten, Waschräume und Duschen</v>
      </c>
      <c r="D175" s="529">
        <f>SUMIFS(TabelleRRlGLL,TabelleRRlGHH,'Raumliste Gesamt K'!B175,TabelleRRlGJJ,"")+
SUMIFS(TabelleRRlGLL,TabelleRRlGHH,'Raumliste Gesamt K'!B175,TabelleRRlGJJ,"ohne Grundreinig")</f>
        <v>0</v>
      </c>
      <c r="E175" s="530">
        <f t="shared" si="12"/>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9"/>
        <v>0</v>
      </c>
      <c r="I175" s="500">
        <f t="shared" si="10"/>
        <v>0</v>
      </c>
      <c r="J175" s="534">
        <f t="shared" si="13"/>
        <v>0</v>
      </c>
      <c r="K175" s="535">
        <f t="shared" si="11"/>
        <v>0</v>
      </c>
      <c r="M175" s="22">
        <f>Raumgruppen_Bezeichnungen!N174</f>
        <v>0</v>
      </c>
      <c r="N175" s="22">
        <f t="shared" si="14"/>
        <v>1</v>
      </c>
    </row>
    <row r="176" spans="2:14" ht="15" customHeight="1" x14ac:dyDescent="0.2">
      <c r="B176" s="527" t="str">
        <f>Raumgruppen_Bezeichnungen!$C175</f>
        <v>H2-J</v>
      </c>
      <c r="C176" s="528" t="str">
        <f>Raumgruppen_Bezeichnungen!$D175</f>
        <v>Sanitärräume; Umkleideräume</v>
      </c>
      <c r="D176" s="529">
        <f>SUMIFS(TabelleRRlGLL,TabelleRRlGHH,'Raumliste Gesamt K'!B176,TabelleRRlGJJ,"")+
SUMIFS(TabelleRRlGLL,TabelleRRlGHH,'Raumliste Gesamt K'!B176,TabelleRRlGJJ,"ohne Grundreinig")</f>
        <v>0</v>
      </c>
      <c r="E176" s="530">
        <f t="shared" si="12"/>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t="shared" ca="1" si="9"/>
        <v>0</v>
      </c>
      <c r="I176" s="500">
        <f t="shared" si="10"/>
        <v>0</v>
      </c>
      <c r="J176" s="534">
        <f t="shared" si="13"/>
        <v>0</v>
      </c>
      <c r="K176" s="535">
        <f t="shared" si="11"/>
        <v>0</v>
      </c>
      <c r="M176" s="22">
        <f>Raumgruppen_Bezeichnungen!N175</f>
        <v>0</v>
      </c>
      <c r="N176" s="22">
        <f t="shared" si="14"/>
        <v>1</v>
      </c>
    </row>
    <row r="177" spans="2:14" ht="15" customHeight="1" x14ac:dyDescent="0.2">
      <c r="B177" s="527" t="str">
        <f>Raumgruppen_Bezeichnungen!$C176</f>
        <v>H2-J2</v>
      </c>
      <c r="C177" s="528" t="str">
        <f>Raumgruppen_Bezeichnungen!$D176</f>
        <v>Sanitärräume; Umkleideräume</v>
      </c>
      <c r="D177" s="529">
        <f>SUMIFS(TabelleRRlGLL,TabelleRRlGHH,'Raumliste Gesamt K'!B177,TabelleRRlGJJ,"")+
SUMIFS(TabelleRRlGLL,TabelleRRlGHH,'Raumliste Gesamt K'!B177,TabelleRRlGJJ,"ohne Grundreinig")</f>
        <v>0</v>
      </c>
      <c r="E177" s="530">
        <f t="shared" si="12"/>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ca="1" si="9"/>
        <v>0</v>
      </c>
      <c r="I177" s="500">
        <f t="shared" si="10"/>
        <v>0</v>
      </c>
      <c r="J177" s="534">
        <f t="shared" si="13"/>
        <v>0</v>
      </c>
      <c r="K177" s="535">
        <f t="shared" si="11"/>
        <v>0</v>
      </c>
      <c r="M177" s="22">
        <f>Raumgruppen_Bezeichnungen!N176</f>
        <v>0</v>
      </c>
      <c r="N177" s="22">
        <f t="shared" si="14"/>
        <v>1</v>
      </c>
    </row>
    <row r="178" spans="2:14" ht="15" customHeight="1" x14ac:dyDescent="0.2">
      <c r="B178" s="527" t="str">
        <f>Raumgruppen_Bezeichnungen!$C177</f>
        <v>H2-Q</v>
      </c>
      <c r="C178" s="528" t="str">
        <f>Raumgruppen_Bezeichnungen!$D177</f>
        <v>Sanitärräume; Umkleideräume</v>
      </c>
      <c r="D178" s="529">
        <f>SUMIFS(TabelleRRlGLL,TabelleRRlGHH,'Raumliste Gesamt K'!B178,TabelleRRlGJJ,"")+
SUMIFS(TabelleRRlGLL,TabelleRRlGHH,'Raumliste Gesamt K'!B178,TabelleRRlGJJ,"ohne Grundreinig")</f>
        <v>0</v>
      </c>
      <c r="E178" s="530">
        <f t="shared" si="12"/>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9"/>
        <v>0</v>
      </c>
      <c r="I178" s="500">
        <f t="shared" si="10"/>
        <v>0</v>
      </c>
      <c r="J178" s="534">
        <f t="shared" si="13"/>
        <v>0</v>
      </c>
      <c r="K178" s="535">
        <f t="shared" si="11"/>
        <v>0</v>
      </c>
      <c r="M178" s="22">
        <f>Raumgruppen_Bezeichnungen!N177</f>
        <v>0</v>
      </c>
      <c r="N178" s="22">
        <f t="shared" si="14"/>
        <v>1</v>
      </c>
    </row>
    <row r="179" spans="2:14" ht="15" customHeight="1" x14ac:dyDescent="0.2">
      <c r="B179" s="527" t="str">
        <f>Raumgruppen_Bezeichnungen!$C178</f>
        <v>H2-J6</v>
      </c>
      <c r="C179" s="528" t="str">
        <f>Raumgruppen_Bezeichnungen!$D178</f>
        <v>Sanitärräume; Umkleideräume</v>
      </c>
      <c r="D179" s="529">
        <f>SUMIFS(TabelleRRlGLL,TabelleRRlGHH,'Raumliste Gesamt K'!B179,TabelleRRlGJJ,"")+
SUMIFS(TabelleRRlGLL,TabelleRRlGHH,'Raumliste Gesamt K'!B179,TabelleRRlGJJ,"ohne Grundreinig")</f>
        <v>0</v>
      </c>
      <c r="E179" s="530">
        <f t="shared" si="12"/>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9"/>
        <v>0</v>
      </c>
      <c r="I179" s="500">
        <f t="shared" si="10"/>
        <v>0</v>
      </c>
      <c r="J179" s="534">
        <f t="shared" si="13"/>
        <v>0</v>
      </c>
      <c r="K179" s="535">
        <f t="shared" si="11"/>
        <v>0</v>
      </c>
      <c r="M179" s="22">
        <f>Raumgruppen_Bezeichnungen!N178</f>
        <v>0</v>
      </c>
      <c r="N179" s="22">
        <f t="shared" si="14"/>
        <v>1</v>
      </c>
    </row>
    <row r="180" spans="2:14" ht="15" customHeight="1" x14ac:dyDescent="0.2">
      <c r="B180" s="527" t="str">
        <f>Raumgruppen_Bezeichnungen!$C179</f>
        <v>H2-M</v>
      </c>
      <c r="C180" s="528" t="str">
        <f>Raumgruppen_Bezeichnungen!$D179</f>
        <v>Sanitärräume; Umkleideräume</v>
      </c>
      <c r="D180" s="529">
        <f>SUMIFS(TabelleRRlGLL,TabelleRRlGHH,'Raumliste Gesamt K'!B180,TabelleRRlGJJ,"")+
SUMIFS(TabelleRRlGLL,TabelleRRlGHH,'Raumliste Gesamt K'!B180,TabelleRRlGJJ,"ohne Grundreinig")</f>
        <v>0</v>
      </c>
      <c r="E180" s="530">
        <f t="shared" si="12"/>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t="shared" ca="1" si="9"/>
        <v>0</v>
      </c>
      <c r="I180" s="500">
        <f t="shared" si="10"/>
        <v>0</v>
      </c>
      <c r="J180" s="534">
        <f t="shared" si="13"/>
        <v>0</v>
      </c>
      <c r="K180" s="535">
        <f t="shared" si="11"/>
        <v>0</v>
      </c>
      <c r="M180" s="22">
        <f>Raumgruppen_Bezeichnungen!N179</f>
        <v>0</v>
      </c>
      <c r="N180" s="22">
        <f t="shared" si="14"/>
        <v>1</v>
      </c>
    </row>
    <row r="181" spans="2:14" ht="15" customHeight="1" x14ac:dyDescent="0.2">
      <c r="B181" s="527" t="str">
        <f>Raumgruppen_Bezeichnungen!$C180</f>
        <v>H2-14</v>
      </c>
      <c r="C181" s="528" t="str">
        <f>Raumgruppen_Bezeichnungen!$D180</f>
        <v>Sanitärräume; Umkleideräume</v>
      </c>
      <c r="D181" s="529">
        <f>SUMIFS(TabelleRRlGLL,TabelleRRlGHH,'Raumliste Gesamt K'!B181,TabelleRRlGJJ,"")+
SUMIFS(TabelleRRlGLL,TabelleRRlGHH,'Raumliste Gesamt K'!B181,TabelleRRlGJJ,"ohne Grundreinig")</f>
        <v>0</v>
      </c>
      <c r="E181" s="530">
        <f t="shared" si="12"/>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t="shared" ca="1" si="9"/>
        <v>0</v>
      </c>
      <c r="I181" s="500">
        <f t="shared" si="10"/>
        <v>0</v>
      </c>
      <c r="J181" s="534">
        <f t="shared" si="13"/>
        <v>0</v>
      </c>
      <c r="K181" s="535">
        <f t="shared" si="11"/>
        <v>0</v>
      </c>
      <c r="M181" s="22">
        <f>Raumgruppen_Bezeichnungen!N180</f>
        <v>0</v>
      </c>
      <c r="N181" s="22">
        <f t="shared" si="14"/>
        <v>1</v>
      </c>
    </row>
    <row r="182" spans="2:14" ht="15" customHeight="1" x14ac:dyDescent="0.2">
      <c r="B182" s="527" t="str">
        <f>Raumgruppen_Bezeichnungen!$C181</f>
        <v>H2-W</v>
      </c>
      <c r="C182" s="528" t="str">
        <f>Raumgruppen_Bezeichnungen!$D181</f>
        <v>Sanitärräume; Umkleideräume</v>
      </c>
      <c r="D182" s="529">
        <f>SUMIFS(TabelleRRlGLL,TabelleRRlGHH,'Raumliste Gesamt K'!B182,TabelleRRlGJJ,"")+
SUMIFS(TabelleRRlGLL,TabelleRRlGHH,'Raumliste Gesamt K'!B182,TabelleRRlGJJ,"ohne Grundreinig")</f>
        <v>0</v>
      </c>
      <c r="E182" s="530">
        <f t="shared" si="12"/>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ca="1" si="9"/>
        <v>0</v>
      </c>
      <c r="I182" s="500">
        <f t="shared" si="10"/>
        <v>0</v>
      </c>
      <c r="J182" s="534">
        <f t="shared" si="13"/>
        <v>0</v>
      </c>
      <c r="K182" s="535">
        <f t="shared" si="11"/>
        <v>0</v>
      </c>
      <c r="M182" s="22">
        <f>Raumgruppen_Bezeichnungen!N181</f>
        <v>0</v>
      </c>
      <c r="N182" s="22">
        <f t="shared" si="14"/>
        <v>1</v>
      </c>
    </row>
    <row r="183" spans="2:14" ht="15" customHeight="1" x14ac:dyDescent="0.2">
      <c r="B183" s="527" t="str">
        <f>Raumgruppen_Bezeichnungen!$C182</f>
        <v>H2-2</v>
      </c>
      <c r="C183" s="528" t="str">
        <f>Raumgruppen_Bezeichnungen!$D182</f>
        <v>Sanitärräume; Umkleideräume</v>
      </c>
      <c r="D183" s="529">
        <f>SUMIFS(TabelleRRlGLL,TabelleRRlGHH,'Raumliste Gesamt K'!B183,TabelleRRlGJJ,"")+
SUMIFS(TabelleRRlGLL,TabelleRRlGHH,'Raumliste Gesamt K'!B183,TabelleRRlGJJ,"ohne Grundreinig")</f>
        <v>0</v>
      </c>
      <c r="E183" s="530">
        <f t="shared" si="12"/>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9"/>
        <v>0</v>
      </c>
      <c r="I183" s="500">
        <f t="shared" si="10"/>
        <v>0</v>
      </c>
      <c r="J183" s="534">
        <f t="shared" si="13"/>
        <v>0</v>
      </c>
      <c r="K183" s="535">
        <f t="shared" si="11"/>
        <v>0</v>
      </c>
      <c r="M183" s="22">
        <f>Raumgruppen_Bezeichnungen!N182</f>
        <v>0</v>
      </c>
      <c r="N183" s="22">
        <f t="shared" si="14"/>
        <v>1</v>
      </c>
    </row>
    <row r="184" spans="2:14" ht="15" customHeight="1" x14ac:dyDescent="0.2">
      <c r="B184" s="527" t="str">
        <f>Raumgruppen_Bezeichnungen!$C183</f>
        <v>H2-2,5</v>
      </c>
      <c r="C184" s="528" t="str">
        <f>Raumgruppen_Bezeichnungen!$D183</f>
        <v>Sanitärräume; Umkleideräume</v>
      </c>
      <c r="D184" s="529">
        <f>SUMIFS(TabelleRRlGLL,TabelleRRlGHH,'Raumliste Gesamt K'!B184,TabelleRRlGJJ,"")+
SUMIFS(TabelleRRlGLL,TabelleRRlGHH,'Raumliste Gesamt K'!B184,TabelleRRlGJJ,"ohne Grundreinig")</f>
        <v>0</v>
      </c>
      <c r="E184" s="530">
        <f t="shared" si="12"/>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ref="H184:H238" ca="1" si="15">D184*G184</f>
        <v>0</v>
      </c>
      <c r="I184" s="500">
        <f t="shared" ref="I184:I287" si="16">IF(E184=0,0,H184/E184)</f>
        <v>0</v>
      </c>
      <c r="J184" s="534">
        <f t="shared" si="13"/>
        <v>0</v>
      </c>
      <c r="K184" s="535">
        <f t="shared" ref="K184:K287" si="17">IF(J184="","",I184*J184)</f>
        <v>0</v>
      </c>
      <c r="M184" s="22">
        <f>Raumgruppen_Bezeichnungen!N183</f>
        <v>0</v>
      </c>
      <c r="N184" s="22">
        <f t="shared" si="14"/>
        <v>1</v>
      </c>
    </row>
    <row r="185" spans="2:14" ht="15" customHeight="1" x14ac:dyDescent="0.2">
      <c r="B185" s="527" t="str">
        <f>Raumgruppen_Bezeichnungen!$C184</f>
        <v>H2-3</v>
      </c>
      <c r="C185" s="528" t="str">
        <f>Raumgruppen_Bezeichnungen!$D184</f>
        <v>Sanitärräume; Umkleideräume</v>
      </c>
      <c r="D185" s="529">
        <f>SUMIFS(TabelleRRlGLL,TabelleRRlGHH,'Raumliste Gesamt K'!B185,TabelleRRlGJJ,"")+
SUMIFS(TabelleRRlGLL,TabelleRRlGHH,'Raumliste Gesamt K'!B185,TabelleRRlGJJ,"ohne Grundreinig")</f>
        <v>0</v>
      </c>
      <c r="E185" s="530">
        <f t="shared" si="12"/>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t="shared" ca="1" si="15"/>
        <v>0</v>
      </c>
      <c r="I185" s="500">
        <f t="shared" si="16"/>
        <v>0</v>
      </c>
      <c r="J185" s="534">
        <f t="shared" si="13"/>
        <v>0</v>
      </c>
      <c r="K185" s="535">
        <f t="shared" si="17"/>
        <v>0</v>
      </c>
      <c r="M185" s="22">
        <f>Raumgruppen_Bezeichnungen!N184</f>
        <v>0</v>
      </c>
      <c r="N185" s="22">
        <f t="shared" si="14"/>
        <v>1</v>
      </c>
    </row>
    <row r="186" spans="2:14" ht="15" customHeight="1" x14ac:dyDescent="0.2">
      <c r="B186" s="527" t="str">
        <f>Raumgruppen_Bezeichnungen!$C185</f>
        <v>H2-4</v>
      </c>
      <c r="C186" s="528" t="str">
        <f>Raumgruppen_Bezeichnungen!$D185</f>
        <v>Sanitärräume; Umkleideräume</v>
      </c>
      <c r="D186" s="529">
        <f>SUMIFS(TabelleRRlGLL,TabelleRRlGHH,'Raumliste Gesamt K'!B186,TabelleRRlGJJ,"")+
SUMIFS(TabelleRRlGLL,TabelleRRlGHH,'Raumliste Gesamt K'!B186,TabelleRRlGJJ,"ohne Grundreinig")</f>
        <v>0</v>
      </c>
      <c r="E186" s="530">
        <f t="shared" si="12"/>
        <v>0</v>
      </c>
      <c r="F186" s="531" t="str">
        <f>VLOOKUP(B186,Raumgruppen_Bezeichnungen!$C$3:$E$305,3,FALSE)</f>
        <v>4 Tage/Wo</v>
      </c>
      <c r="G186" s="532"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533">
        <f t="shared" ca="1" si="15"/>
        <v>0</v>
      </c>
      <c r="I186" s="500">
        <f t="shared" si="16"/>
        <v>0</v>
      </c>
      <c r="J186" s="534">
        <f t="shared" si="13"/>
        <v>0</v>
      </c>
      <c r="K186" s="535">
        <f t="shared" si="17"/>
        <v>0</v>
      </c>
      <c r="M186" s="22">
        <f>Raumgruppen_Bezeichnungen!N185</f>
        <v>0</v>
      </c>
      <c r="N186" s="22">
        <f t="shared" si="14"/>
        <v>1</v>
      </c>
    </row>
    <row r="187" spans="2:14" ht="15" customHeight="1" x14ac:dyDescent="0.2">
      <c r="B187" s="527" t="str">
        <f>Raumgruppen_Bezeichnungen!$C186</f>
        <v>H2-5</v>
      </c>
      <c r="C187" s="528" t="str">
        <f>Raumgruppen_Bezeichnungen!$D186</f>
        <v>Sanitärräume; Umkleideräume</v>
      </c>
      <c r="D187" s="529">
        <f>SUMIFS(TabelleRRlGLL,TabelleRRlGHH,'Raumliste Gesamt K'!B187,TabelleRRlGJJ,"")+
SUMIFS(TabelleRRlGLL,TabelleRRlGHH,'Raumliste Gesamt K'!B187,TabelleRRlGJJ,"ohne Grundreinig")</f>
        <v>0</v>
      </c>
      <c r="E187" s="530">
        <f t="shared" si="12"/>
        <v>0</v>
      </c>
      <c r="F187" s="531" t="str">
        <f>VLOOKUP(B187,Raumgruppen_Bezeichnungen!$C$3:$E$305,3,FALSE)</f>
        <v>5 Tage/Wo</v>
      </c>
      <c r="G187" s="532"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533">
        <f t="shared" ca="1" si="15"/>
        <v>0</v>
      </c>
      <c r="I187" s="500">
        <f t="shared" si="16"/>
        <v>0</v>
      </c>
      <c r="J187" s="534">
        <f t="shared" si="13"/>
        <v>0</v>
      </c>
      <c r="K187" s="535">
        <f t="shared" si="17"/>
        <v>0</v>
      </c>
      <c r="M187" s="22">
        <f>Raumgruppen_Bezeichnungen!N186</f>
        <v>0</v>
      </c>
      <c r="N187" s="22">
        <f t="shared" si="14"/>
        <v>1</v>
      </c>
    </row>
    <row r="188" spans="2:14" ht="15" customHeight="1" x14ac:dyDescent="0.2">
      <c r="B188" s="527" t="str">
        <f>Raumgruppen_Bezeichnungen!$C187</f>
        <v>H2-6</v>
      </c>
      <c r="C188" s="528" t="str">
        <f>Raumgruppen_Bezeichnungen!$D187</f>
        <v>Sanitärräume; Umkleideräume</v>
      </c>
      <c r="D188" s="529">
        <f>SUMIFS(TabelleRRlGLL,TabelleRRlGHH,'Raumliste Gesamt K'!B188,TabelleRRlGJJ,"")+
SUMIFS(TabelleRRlGLL,TabelleRRlGHH,'Raumliste Gesamt K'!B188,TabelleRRlGJJ,"ohne Grundreinig")</f>
        <v>0</v>
      </c>
      <c r="E188" s="530">
        <f t="shared" si="12"/>
        <v>0</v>
      </c>
      <c r="F188" s="531" t="str">
        <f>VLOOKUP(B188,Raumgruppen_Bezeichnungen!$C$3:$E$305,3,FALSE)</f>
        <v>6 Tage/Wo</v>
      </c>
      <c r="G188" s="532"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33">
        <f t="shared" ca="1" si="15"/>
        <v>0</v>
      </c>
      <c r="I188" s="500">
        <f t="shared" si="16"/>
        <v>0</v>
      </c>
      <c r="J188" s="534">
        <f t="shared" si="13"/>
        <v>0</v>
      </c>
      <c r="K188" s="535">
        <f t="shared" si="17"/>
        <v>0</v>
      </c>
      <c r="M188" s="22">
        <f>Raumgruppen_Bezeichnungen!N187</f>
        <v>0</v>
      </c>
      <c r="N188" s="22">
        <f t="shared" si="14"/>
        <v>1</v>
      </c>
    </row>
    <row r="189" spans="2:14" ht="15" customHeight="1" x14ac:dyDescent="0.2">
      <c r="B189" s="527" t="str">
        <f>Raumgruppen_Bezeichnungen!$C188</f>
        <v>H2-7</v>
      </c>
      <c r="C189" s="528" t="str">
        <f>Raumgruppen_Bezeichnungen!$D188</f>
        <v>Sanitärräume; Umkleideräume</v>
      </c>
      <c r="D189" s="529">
        <f>SUMIFS(TabelleRRlGLL,TabelleRRlGHH,'Raumliste Gesamt K'!B189,TabelleRRlGJJ,"")+
SUMIFS(TabelleRRlGLL,TabelleRRlGHH,'Raumliste Gesamt K'!B189,TabelleRRlGJJ,"ohne Grundreinig")</f>
        <v>0</v>
      </c>
      <c r="E189" s="530">
        <f t="shared" si="12"/>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5"/>
        <v>0</v>
      </c>
      <c r="I189" s="500">
        <f t="shared" si="16"/>
        <v>0</v>
      </c>
      <c r="J189" s="534">
        <f t="shared" si="13"/>
        <v>0</v>
      </c>
      <c r="K189" s="535">
        <f t="shared" si="17"/>
        <v>0</v>
      </c>
      <c r="M189" s="22">
        <f>Raumgruppen_Bezeichnungen!N188</f>
        <v>0</v>
      </c>
      <c r="N189" s="22">
        <f t="shared" si="14"/>
        <v>1</v>
      </c>
    </row>
    <row r="190" spans="2:14" ht="15" customHeight="1" x14ac:dyDescent="0.2">
      <c r="B190" s="527" t="str">
        <f>Raumgruppen_Bezeichnungen!$C189</f>
        <v>H2-Müll</v>
      </c>
      <c r="C190" s="528" t="str">
        <f>Raumgruppen_Bezeichnungen!$D189</f>
        <v>Sanitärräume; Umkleideräume (nur Müllentnahme)</v>
      </c>
      <c r="D190" s="529" t="e">
        <f>SUMIFS(TabelleRRlGLL,TabelleRRlGII,'Raumliste Gesamt K'!B190,TabelleRRlGJJ,"")+
SUMIFS(TabelleRRlGLL,TabelleRII,'Raumliste Gesamt K'!B190,TabelleRRlGJJ,"ohne Grundreinig")</f>
        <v>#NAME?</v>
      </c>
      <c r="E190" s="530">
        <f t="shared" si="12"/>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t="e">
        <f t="shared" ca="1" si="15"/>
        <v>#NAME?</v>
      </c>
      <c r="I190" s="500">
        <f t="shared" si="16"/>
        <v>0</v>
      </c>
      <c r="J190" s="534">
        <f t="shared" si="13"/>
        <v>0</v>
      </c>
      <c r="K190" s="535">
        <f t="shared" si="17"/>
        <v>0</v>
      </c>
      <c r="M190" s="22">
        <f>Raumgruppen_Bezeichnungen!N189</f>
        <v>0</v>
      </c>
      <c r="N190" s="22">
        <f t="shared" si="14"/>
        <v>1</v>
      </c>
    </row>
    <row r="191" spans="2:14" ht="15" customHeight="1" x14ac:dyDescent="0.2">
      <c r="B191" s="527" t="str">
        <f>Raumgruppen_Bezeichnungen!$C190</f>
        <v>I1-J</v>
      </c>
      <c r="C191" s="528" t="str">
        <f>Raumgruppen_Bezeichnungen!$D190</f>
        <v>Aulen, inklusive Bühnen- und Garderobenbereiche</v>
      </c>
      <c r="D191" s="529">
        <f>SUMIFS(TabelleRRlGLL,TabelleRRlGHH,'Raumliste Gesamt K'!B191,TabelleRRlGJJ,"")+
SUMIFS(TabelleRRlGLL,TabelleRRlGHH,'Raumliste Gesamt K'!B191,TabelleRRlGJJ,"ohne Grundreinig")</f>
        <v>0</v>
      </c>
      <c r="E191" s="530">
        <f t="shared" si="12"/>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ca="1" si="15"/>
        <v>0</v>
      </c>
      <c r="I191" s="500">
        <f t="shared" si="16"/>
        <v>0</v>
      </c>
      <c r="J191" s="534">
        <f t="shared" si="13"/>
        <v>0</v>
      </c>
      <c r="K191" s="535">
        <f t="shared" si="17"/>
        <v>0</v>
      </c>
      <c r="M191" s="22">
        <f>Raumgruppen_Bezeichnungen!N190</f>
        <v>0</v>
      </c>
      <c r="N191" s="22">
        <f t="shared" si="14"/>
        <v>1</v>
      </c>
    </row>
    <row r="192" spans="2:14" ht="15" customHeight="1" x14ac:dyDescent="0.2">
      <c r="B192" s="527" t="str">
        <f>Raumgruppen_Bezeichnungen!$C191</f>
        <v>I1-J2</v>
      </c>
      <c r="C192" s="528" t="str">
        <f>Raumgruppen_Bezeichnungen!$D191</f>
        <v>Aulen, inklusive Bühnen- und Garderobenbereiche</v>
      </c>
      <c r="D192" s="529">
        <f>SUMIFS(TabelleRRlGLL,TabelleRRlGHH,'Raumliste Gesamt K'!B192,TabelleRRlGJJ,"")+
SUMIFS(TabelleRRlGLL,TabelleRRlGHH,'Raumliste Gesamt K'!B192,TabelleRRlGJJ,"ohne Grundreinig")</f>
        <v>0</v>
      </c>
      <c r="E192" s="530">
        <f t="shared" si="12"/>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5"/>
        <v>0</v>
      </c>
      <c r="I192" s="500">
        <f t="shared" si="16"/>
        <v>0</v>
      </c>
      <c r="J192" s="534">
        <f t="shared" si="13"/>
        <v>0</v>
      </c>
      <c r="K192" s="535">
        <f t="shared" si="17"/>
        <v>0</v>
      </c>
      <c r="M192" s="22">
        <f>Raumgruppen_Bezeichnungen!N191</f>
        <v>0</v>
      </c>
      <c r="N192" s="22">
        <f t="shared" si="14"/>
        <v>1</v>
      </c>
    </row>
    <row r="193" spans="2:14" ht="15" customHeight="1" x14ac:dyDescent="0.2">
      <c r="B193" s="527" t="str">
        <f>Raumgruppen_Bezeichnungen!$C192</f>
        <v>I1-Q</v>
      </c>
      <c r="C193" s="528" t="str">
        <f>Raumgruppen_Bezeichnungen!$D192</f>
        <v>Aulen, inklusive Bühnen- und Garderobenbereiche</v>
      </c>
      <c r="D193" s="529">
        <f>SUMIFS(TabelleRRlGLL,TabelleRRlGHH,'Raumliste Gesamt K'!B193,TabelleRRlGJJ,"")+
SUMIFS(TabelleRRlGLL,TabelleRRlGHH,'Raumliste Gesamt K'!B193,TabelleRRlGJJ,"ohne Grundreinig")</f>
        <v>0</v>
      </c>
      <c r="E193" s="530">
        <f t="shared" si="12"/>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5"/>
        <v>0</v>
      </c>
      <c r="I193" s="500">
        <f t="shared" si="16"/>
        <v>0</v>
      </c>
      <c r="J193" s="534">
        <f t="shared" si="13"/>
        <v>0</v>
      </c>
      <c r="K193" s="535">
        <f t="shared" si="17"/>
        <v>0</v>
      </c>
      <c r="M193" s="22">
        <f>Raumgruppen_Bezeichnungen!N192</f>
        <v>0</v>
      </c>
      <c r="N193" s="22">
        <f t="shared" si="14"/>
        <v>1</v>
      </c>
    </row>
    <row r="194" spans="2:14" ht="15" customHeight="1" x14ac:dyDescent="0.2">
      <c r="B194" s="527" t="str">
        <f>Raumgruppen_Bezeichnungen!$C193</f>
        <v>I1-J6</v>
      </c>
      <c r="C194" s="528" t="str">
        <f>Raumgruppen_Bezeichnungen!$D193</f>
        <v>Aulen, inklusive Bühnen- und Garderobenbereiche</v>
      </c>
      <c r="D194" s="529">
        <f>SUMIFS(TabelleRRlGLL,TabelleRRlGHH,'Raumliste Gesamt K'!B194,TabelleRRlGJJ,"")+
SUMIFS(TabelleRRlGLL,TabelleRRlGHH,'Raumliste Gesamt K'!B194,TabelleRRlGJJ,"ohne Grundreinig")</f>
        <v>0</v>
      </c>
      <c r="E194" s="530">
        <f t="shared" si="12"/>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t="shared" ca="1" si="15"/>
        <v>0</v>
      </c>
      <c r="I194" s="500">
        <f t="shared" si="16"/>
        <v>0</v>
      </c>
      <c r="J194" s="534">
        <f t="shared" si="13"/>
        <v>0</v>
      </c>
      <c r="K194" s="535">
        <f t="shared" si="17"/>
        <v>0</v>
      </c>
      <c r="M194" s="22">
        <f>Raumgruppen_Bezeichnungen!N193</f>
        <v>0</v>
      </c>
      <c r="N194" s="22">
        <f t="shared" si="14"/>
        <v>1</v>
      </c>
    </row>
    <row r="195" spans="2:14" ht="15" customHeight="1" x14ac:dyDescent="0.2">
      <c r="B195" s="527" t="str">
        <f>Raumgruppen_Bezeichnungen!$C194</f>
        <v>I1-M</v>
      </c>
      <c r="C195" s="528" t="str">
        <f>Raumgruppen_Bezeichnungen!$D194</f>
        <v>Aulen, inklusive Bühnen- und Garderobenbereiche</v>
      </c>
      <c r="D195" s="529">
        <f>SUMIFS(TabelleRRlGLL,TabelleRRlGHH,'Raumliste Gesamt K'!B195,TabelleRRlGJJ,"")+
SUMIFS(TabelleRRlGLL,TabelleRRlGHH,'Raumliste Gesamt K'!B195,TabelleRRlGJJ,"ohne Grundreinig")</f>
        <v>0</v>
      </c>
      <c r="E195" s="530">
        <f t="shared" si="12"/>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t="shared" ca="1" si="15"/>
        <v>0</v>
      </c>
      <c r="I195" s="500">
        <f t="shared" si="16"/>
        <v>0</v>
      </c>
      <c r="J195" s="534">
        <f t="shared" si="13"/>
        <v>0</v>
      </c>
      <c r="K195" s="535">
        <f t="shared" si="17"/>
        <v>0</v>
      </c>
      <c r="M195" s="22">
        <f>Raumgruppen_Bezeichnungen!N194</f>
        <v>0</v>
      </c>
      <c r="N195" s="22">
        <f t="shared" si="14"/>
        <v>1</v>
      </c>
    </row>
    <row r="196" spans="2:14" ht="15" customHeight="1" x14ac:dyDescent="0.2">
      <c r="B196" s="527" t="str">
        <f>Raumgruppen_Bezeichnungen!$C195</f>
        <v>I1-14</v>
      </c>
      <c r="C196" s="528" t="str">
        <f>Raumgruppen_Bezeichnungen!$D195</f>
        <v>Aulen, inklusive Bühnen- und Garderobenbereiche</v>
      </c>
      <c r="D196" s="529">
        <f>SUMIFS(TabelleRRlGLL,TabelleRRlGHH,'Raumliste Gesamt K'!B196,TabelleRRlGJJ,"")+
SUMIFS(TabelleRRlGLL,TabelleRRlGHH,'Raumliste Gesamt K'!B196,TabelleRRlGJJ,"ohne Grundreinig")</f>
        <v>0</v>
      </c>
      <c r="E196" s="530">
        <f t="shared" ref="E196:E259" si="18">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ca="1" si="15"/>
        <v>0</v>
      </c>
      <c r="I196" s="500">
        <f t="shared" si="16"/>
        <v>0</v>
      </c>
      <c r="J196" s="534">
        <f t="shared" ref="J196:J259" si="19">Stundensatz01SVS</f>
        <v>0</v>
      </c>
      <c r="K196" s="535">
        <f t="shared" si="17"/>
        <v>0</v>
      </c>
      <c r="M196" s="22">
        <f>Raumgruppen_Bezeichnungen!N195</f>
        <v>0</v>
      </c>
      <c r="N196" s="22">
        <f t="shared" si="14"/>
        <v>1</v>
      </c>
    </row>
    <row r="197" spans="2:14" ht="15" customHeight="1" x14ac:dyDescent="0.2">
      <c r="B197" s="527" t="str">
        <f>Raumgruppen_Bezeichnungen!$C196</f>
        <v>I1-W</v>
      </c>
      <c r="C197" s="528" t="str">
        <f>Raumgruppen_Bezeichnungen!$D196</f>
        <v>Aulen, inklusive Bühnen- und Garderobenbereiche</v>
      </c>
      <c r="D197" s="529">
        <f>SUMIFS(TabelleRRlGLL,TabelleRRlGHH,'Raumliste Gesamt K'!B197,TabelleRRlGJJ,"")+
SUMIFS(TabelleRRlGLL,TabelleRRlGHH,'Raumliste Gesamt K'!B197,TabelleRRlGJJ,"ohne Grundreinig")</f>
        <v>0</v>
      </c>
      <c r="E197" s="530">
        <f t="shared" si="18"/>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5"/>
        <v>0</v>
      </c>
      <c r="I197" s="500">
        <f t="shared" si="16"/>
        <v>0</v>
      </c>
      <c r="J197" s="534">
        <f t="shared" si="19"/>
        <v>0</v>
      </c>
      <c r="K197" s="535">
        <f t="shared" si="17"/>
        <v>0</v>
      </c>
      <c r="M197" s="22">
        <f>Raumgruppen_Bezeichnungen!N196</f>
        <v>0</v>
      </c>
      <c r="N197" s="22">
        <f t="shared" ref="N197:N260" si="20">IF(E197=0,1,0)</f>
        <v>1</v>
      </c>
    </row>
    <row r="198" spans="2:14" ht="15" customHeight="1" x14ac:dyDescent="0.2">
      <c r="B198" s="527" t="str">
        <f>Raumgruppen_Bezeichnungen!$C197</f>
        <v>I1-2</v>
      </c>
      <c r="C198" s="528" t="str">
        <f>Raumgruppen_Bezeichnungen!$D197</f>
        <v>Aulen, inklusive Bühnen- und Garderobenbereiche</v>
      </c>
      <c r="D198" s="529">
        <f>SUMIFS(TabelleRRlGLL,TabelleRRlGHH,'Raumliste Gesamt K'!B198,TabelleRRlGJJ,"")+
SUMIFS(TabelleRRlGLL,TabelleRRlGHH,'Raumliste Gesamt K'!B198,TabelleRRlGJJ,"ohne Grundreinig")</f>
        <v>0</v>
      </c>
      <c r="E198" s="530">
        <f t="shared" si="18"/>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5"/>
        <v>0</v>
      </c>
      <c r="I198" s="500">
        <f t="shared" si="16"/>
        <v>0</v>
      </c>
      <c r="J198" s="534">
        <f t="shared" si="19"/>
        <v>0</v>
      </c>
      <c r="K198" s="535">
        <f t="shared" si="17"/>
        <v>0</v>
      </c>
      <c r="M198" s="22">
        <f>Raumgruppen_Bezeichnungen!N197</f>
        <v>0</v>
      </c>
      <c r="N198" s="22">
        <f t="shared" si="20"/>
        <v>1</v>
      </c>
    </row>
    <row r="199" spans="2:14" ht="15" customHeight="1" x14ac:dyDescent="0.2">
      <c r="B199" s="527" t="str">
        <f>Raumgruppen_Bezeichnungen!$C198</f>
        <v>I1-2,5</v>
      </c>
      <c r="C199" s="528" t="str">
        <f>Raumgruppen_Bezeichnungen!$D198</f>
        <v>Aulen, inklusive Bühnen- und Garderobenbereiche</v>
      </c>
      <c r="D199" s="529">
        <f>SUMIFS(TabelleRRlGLL,TabelleRRlGHH,'Raumliste Gesamt K'!B199,TabelleRRlGJJ,"")+
SUMIFS(TabelleRRlGLL,TabelleRRlGHH,'Raumliste Gesamt K'!B199,TabelleRRlGJJ,"ohne Grundreinig")</f>
        <v>0</v>
      </c>
      <c r="E199" s="530">
        <f t="shared" si="18"/>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t="shared" ca="1" si="15"/>
        <v>0</v>
      </c>
      <c r="I199" s="500">
        <f t="shared" si="16"/>
        <v>0</v>
      </c>
      <c r="J199" s="534">
        <f t="shared" si="19"/>
        <v>0</v>
      </c>
      <c r="K199" s="535">
        <f t="shared" si="17"/>
        <v>0</v>
      </c>
      <c r="M199" s="22">
        <f>Raumgruppen_Bezeichnungen!N198</f>
        <v>0</v>
      </c>
      <c r="N199" s="22">
        <f t="shared" si="20"/>
        <v>1</v>
      </c>
    </row>
    <row r="200" spans="2:14" ht="15" customHeight="1" x14ac:dyDescent="0.2">
      <c r="B200" s="527" t="str">
        <f>Raumgruppen_Bezeichnungen!$C199</f>
        <v>I1-3</v>
      </c>
      <c r="C200" s="528" t="str">
        <f>Raumgruppen_Bezeichnungen!$D199</f>
        <v>Aulen, inklusive Bühnen- und Garderobenbereiche</v>
      </c>
      <c r="D200" s="529">
        <f>SUMIFS(TabelleRRlGLL,TabelleRRlGHH,'Raumliste Gesamt K'!B200,TabelleRRlGJJ,"")+
SUMIFS(TabelleRRlGLL,TabelleRRlGHH,'Raumliste Gesamt K'!B200,TabelleRRlGJJ,"ohne Grundreinig")</f>
        <v>0</v>
      </c>
      <c r="E200" s="530">
        <f t="shared" si="18"/>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ca="1" si="15"/>
        <v>0</v>
      </c>
      <c r="I200" s="500">
        <f t="shared" si="16"/>
        <v>0</v>
      </c>
      <c r="J200" s="534">
        <f t="shared" si="19"/>
        <v>0</v>
      </c>
      <c r="K200" s="535">
        <f t="shared" si="17"/>
        <v>0</v>
      </c>
      <c r="M200" s="22">
        <f>Raumgruppen_Bezeichnungen!N199</f>
        <v>0</v>
      </c>
      <c r="N200" s="22">
        <f t="shared" si="20"/>
        <v>1</v>
      </c>
    </row>
    <row r="201" spans="2:14" ht="15" customHeight="1" x14ac:dyDescent="0.2">
      <c r="B201" s="527" t="str">
        <f>Raumgruppen_Bezeichnungen!$C200</f>
        <v>I1-4</v>
      </c>
      <c r="C201" s="528" t="str">
        <f>Raumgruppen_Bezeichnungen!$D200</f>
        <v>Aulen, inklusive Bühnen- und Garderobenbereiche</v>
      </c>
      <c r="D201" s="529">
        <f>SUMIFS(TabelleRRlGLL,TabelleRRlGHH,'Raumliste Gesamt K'!B201,TabelleRRlGJJ,"")+
SUMIFS(TabelleRRlGLL,TabelleRRlGHH,'Raumliste Gesamt K'!B201,TabelleRRlGJJ,"ohne Grundreinig")</f>
        <v>0</v>
      </c>
      <c r="E201" s="530">
        <f t="shared" si="18"/>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5"/>
        <v>0</v>
      </c>
      <c r="I201" s="500">
        <f t="shared" si="16"/>
        <v>0</v>
      </c>
      <c r="J201" s="534">
        <f t="shared" si="19"/>
        <v>0</v>
      </c>
      <c r="K201" s="535">
        <f t="shared" si="17"/>
        <v>0</v>
      </c>
      <c r="M201" s="22">
        <f>Raumgruppen_Bezeichnungen!N200</f>
        <v>0</v>
      </c>
      <c r="N201" s="22">
        <f t="shared" si="20"/>
        <v>1</v>
      </c>
    </row>
    <row r="202" spans="2:14" ht="15" customHeight="1" x14ac:dyDescent="0.2">
      <c r="B202" s="527" t="str">
        <f>Raumgruppen_Bezeichnungen!$C201</f>
        <v>I1-5</v>
      </c>
      <c r="C202" s="528" t="str">
        <f>Raumgruppen_Bezeichnungen!$D201</f>
        <v>Aulen, inklusive Bühnen- und Garderobenbereiche</v>
      </c>
      <c r="D202" s="529">
        <f>SUMIFS(TabelleRRlGLL,TabelleRRlGHH,'Raumliste Gesamt K'!B202,TabelleRRlGJJ,"")+
SUMIFS(TabelleRRlGLL,TabelleRRlGHH,'Raumliste Gesamt K'!B202,TabelleRRlGJJ,"ohne Grundreinig")</f>
        <v>0</v>
      </c>
      <c r="E202" s="530">
        <f t="shared" si="18"/>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5"/>
        <v>0</v>
      </c>
      <c r="I202" s="500">
        <f t="shared" si="16"/>
        <v>0</v>
      </c>
      <c r="J202" s="534">
        <f t="shared" si="19"/>
        <v>0</v>
      </c>
      <c r="K202" s="535">
        <f t="shared" si="17"/>
        <v>0</v>
      </c>
      <c r="M202" s="22">
        <f>Raumgruppen_Bezeichnungen!N201</f>
        <v>0</v>
      </c>
      <c r="N202" s="22">
        <f t="shared" si="20"/>
        <v>1</v>
      </c>
    </row>
    <row r="203" spans="2:14" ht="15" customHeight="1" x14ac:dyDescent="0.2">
      <c r="B203" s="527" t="str">
        <f>Raumgruppen_Bezeichnungen!$C202</f>
        <v>I1-6</v>
      </c>
      <c r="C203" s="528" t="str">
        <f>Raumgruppen_Bezeichnungen!$D202</f>
        <v>Aulen, inklusive Bühnen- und Garderobenbereiche</v>
      </c>
      <c r="D203" s="529">
        <f>SUMIFS(TabelleRRlGLL,TabelleRRlGHH,'Raumliste Gesamt K'!B203,TabelleRRlGJJ,"")+
SUMIFS(TabelleRRlGLL,TabelleRRlGHH,'Raumliste Gesamt K'!B203,TabelleRRlGJJ,"ohne Grundreinig")</f>
        <v>0</v>
      </c>
      <c r="E203" s="530">
        <f t="shared" si="18"/>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5"/>
        <v>0</v>
      </c>
      <c r="I203" s="500">
        <f t="shared" si="16"/>
        <v>0</v>
      </c>
      <c r="J203" s="534">
        <f t="shared" si="19"/>
        <v>0</v>
      </c>
      <c r="K203" s="535">
        <f t="shared" si="17"/>
        <v>0</v>
      </c>
      <c r="M203" s="22">
        <f>Raumgruppen_Bezeichnungen!N202</f>
        <v>0</v>
      </c>
      <c r="N203" s="22">
        <f t="shared" si="20"/>
        <v>1</v>
      </c>
    </row>
    <row r="204" spans="2:14" ht="15" customHeight="1" x14ac:dyDescent="0.2">
      <c r="B204" s="527" t="str">
        <f>Raumgruppen_Bezeichnungen!$C203</f>
        <v>I1-7</v>
      </c>
      <c r="C204" s="528" t="str">
        <f>Raumgruppen_Bezeichnungen!$D203</f>
        <v>Aulen, inklusive Bühnen- und Garderobenbereiche</v>
      </c>
      <c r="D204" s="529">
        <f>SUMIFS(TabelleRRlGLL,TabelleRRlGHH,'Raumliste Gesamt K'!B204,TabelleRRlGJJ,"")+
SUMIFS(TabelleRRlGLL,TabelleRRlGHH,'Raumliste Gesamt K'!B204,TabelleRRlGJJ,"ohne Grundreinig")</f>
        <v>0</v>
      </c>
      <c r="E204" s="530">
        <f t="shared" si="18"/>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t="shared" ca="1" si="15"/>
        <v>0</v>
      </c>
      <c r="I204" s="500">
        <f t="shared" si="16"/>
        <v>0</v>
      </c>
      <c r="J204" s="534">
        <f t="shared" si="19"/>
        <v>0</v>
      </c>
      <c r="K204" s="535">
        <f t="shared" si="17"/>
        <v>0</v>
      </c>
      <c r="M204" s="22">
        <f>Raumgruppen_Bezeichnungen!N203</f>
        <v>0</v>
      </c>
      <c r="N204" s="22">
        <f t="shared" si="20"/>
        <v>1</v>
      </c>
    </row>
    <row r="205" spans="2:14" ht="15" customHeight="1" x14ac:dyDescent="0.2">
      <c r="B205" s="527" t="str">
        <f>Raumgruppen_Bezeichnungen!$C204</f>
        <v>I1-Müll</v>
      </c>
      <c r="C205" s="528" t="str">
        <f>Raumgruppen_Bezeichnungen!$D204</f>
        <v>Aulen, inklusive Bühnen- und Garderobenbereiche (nur Müllentnahme)</v>
      </c>
      <c r="D205" s="529" t="e">
        <f>SUMIFS(TabelleRRlGLL,TabelleRRlGII,'Raumliste Gesamt K'!B205,TabelleRRlGJJ,"")+
SUMIFS(TabelleRRlGLL,TabelleRII,'Raumliste Gesamt K'!B205,TabelleRRlGJJ,"ohne Grundreinig")</f>
        <v>#NAME?</v>
      </c>
      <c r="E205" s="530">
        <f t="shared" si="18"/>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t="e">
        <f t="shared" ca="1" si="15"/>
        <v>#NAME?</v>
      </c>
      <c r="I205" s="500">
        <f t="shared" si="16"/>
        <v>0</v>
      </c>
      <c r="J205" s="534">
        <f t="shared" si="19"/>
        <v>0</v>
      </c>
      <c r="K205" s="535">
        <f t="shared" si="17"/>
        <v>0</v>
      </c>
      <c r="M205" s="22">
        <f>Raumgruppen_Bezeichnungen!N204</f>
        <v>0</v>
      </c>
      <c r="N205" s="22">
        <f t="shared" si="20"/>
        <v>1</v>
      </c>
    </row>
    <row r="206" spans="2:14" ht="15" customHeight="1" x14ac:dyDescent="0.2">
      <c r="B206" s="527" t="str">
        <f>Raumgruppen_Bezeichnungen!$C205</f>
        <v>J1-J</v>
      </c>
      <c r="C206" s="528" t="str">
        <f>Raumgruppen_Bezeichnungen!$D205</f>
        <v>Sozialräume; Speisesaal, Kantine, Cafeteria, einschließlich Flure in diesem Bereich, Teeküchen, Arzt- / Sanitätsräume</v>
      </c>
      <c r="D206" s="529">
        <f>SUMIFS(TabelleRRlGLL,TabelleRRlGHH,'Raumliste Gesamt K'!B206,TabelleRRlGJJ,"")+
SUMIFS(TabelleRRlGLL,TabelleRRlGHH,'Raumliste Gesamt K'!B206,TabelleRRlGJJ,"ohne Grundreinig")</f>
        <v>0</v>
      </c>
      <c r="E206" s="530">
        <f t="shared" si="18"/>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5"/>
        <v>0</v>
      </c>
      <c r="I206" s="500">
        <f t="shared" si="16"/>
        <v>0</v>
      </c>
      <c r="J206" s="534">
        <f t="shared" si="19"/>
        <v>0</v>
      </c>
      <c r="K206" s="535">
        <f t="shared" si="17"/>
        <v>0</v>
      </c>
      <c r="M206" s="22">
        <f>Raumgruppen_Bezeichnungen!N205</f>
        <v>1</v>
      </c>
      <c r="N206" s="22">
        <f t="shared" si="20"/>
        <v>1</v>
      </c>
    </row>
    <row r="207" spans="2:14" ht="15" customHeight="1" x14ac:dyDescent="0.2">
      <c r="B207" s="527" t="str">
        <f>Raumgruppen_Bezeichnungen!$C206</f>
        <v>J1-J2</v>
      </c>
      <c r="C207" s="528" t="str">
        <f>Raumgruppen_Bezeichnungen!$D206</f>
        <v>Sozialräume; Speisesaal, Kantine, Cafeteria, einschließlich Flure in diesem Bereich, Teeküchen, Arzt- / Sanitätsräume</v>
      </c>
      <c r="D207" s="529">
        <f>SUMIFS(TabelleRRlGLL,TabelleRRlGHH,'Raumliste Gesamt K'!B207,TabelleRRlGJJ,"")+
SUMIFS(TabelleRRlGLL,TabelleRRlGHH,'Raumliste Gesamt K'!B207,TabelleRRlGJJ,"ohne Grundreinig")</f>
        <v>0</v>
      </c>
      <c r="E207" s="530">
        <f t="shared" si="18"/>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5"/>
        <v>0</v>
      </c>
      <c r="I207" s="500">
        <f t="shared" si="16"/>
        <v>0</v>
      </c>
      <c r="J207" s="534">
        <f t="shared" si="19"/>
        <v>0</v>
      </c>
      <c r="K207" s="535">
        <f t="shared" si="17"/>
        <v>0</v>
      </c>
      <c r="M207" s="22">
        <f>Raumgruppen_Bezeichnungen!N206</f>
        <v>0</v>
      </c>
      <c r="N207" s="22">
        <f t="shared" si="20"/>
        <v>1</v>
      </c>
    </row>
    <row r="208" spans="2:14" ht="15" customHeight="1" x14ac:dyDescent="0.2">
      <c r="B208" s="527" t="str">
        <f>Raumgruppen_Bezeichnungen!$C207</f>
        <v>J1-Q</v>
      </c>
      <c r="C208" s="528" t="str">
        <f>Raumgruppen_Bezeichnungen!$D207</f>
        <v>Sozialräume; Speisesaal, Kantine, Cafeteria, einschließlich Flure in diesem Bereich, Teeküchen, Arzt- / Sanitätsräume</v>
      </c>
      <c r="D208" s="529">
        <f>SUMIFS(TabelleRRlGLL,TabelleRRlGHH,'Raumliste Gesamt K'!B208,TabelleRRlGJJ,"")+
SUMIFS(TabelleRRlGLL,TabelleRRlGHH,'Raumliste Gesamt K'!B208,TabelleRRlGJJ,"ohne Grundreinig")</f>
        <v>0</v>
      </c>
      <c r="E208" s="530">
        <f t="shared" si="18"/>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t="shared" ca="1" si="15"/>
        <v>0</v>
      </c>
      <c r="I208" s="500">
        <f t="shared" si="16"/>
        <v>0</v>
      </c>
      <c r="J208" s="534">
        <f t="shared" si="19"/>
        <v>0</v>
      </c>
      <c r="K208" s="535">
        <f t="shared" si="17"/>
        <v>0</v>
      </c>
      <c r="M208" s="22">
        <f>Raumgruppen_Bezeichnungen!N207</f>
        <v>0</v>
      </c>
      <c r="N208" s="22">
        <f t="shared" si="20"/>
        <v>1</v>
      </c>
    </row>
    <row r="209" spans="2:14" ht="15" customHeight="1" x14ac:dyDescent="0.2">
      <c r="B209" s="527" t="str">
        <f>Raumgruppen_Bezeichnungen!$C208</f>
        <v>J1-J6</v>
      </c>
      <c r="C209" s="528" t="str">
        <f>Raumgruppen_Bezeichnungen!$D208</f>
        <v>Sozialräume; Speisesaal, Kantine, Cafeteria, einschließlich Flure in diesem Bereich, Teeküchen, Arzt- / Sanitätsräume</v>
      </c>
      <c r="D209" s="529">
        <f>SUMIFS(TabelleRRlGLL,TabelleRRlGHH,'Raumliste Gesamt K'!B209,TabelleRRlGJJ,"")+
SUMIFS(TabelleRRlGLL,TabelleRRlGHH,'Raumliste Gesamt K'!B209,TabelleRRlGJJ,"ohne Grundreinig")</f>
        <v>0</v>
      </c>
      <c r="E209" s="530">
        <f t="shared" si="18"/>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t="shared" ca="1" si="15"/>
        <v>0</v>
      </c>
      <c r="I209" s="500">
        <f t="shared" si="16"/>
        <v>0</v>
      </c>
      <c r="J209" s="534">
        <f t="shared" si="19"/>
        <v>0</v>
      </c>
      <c r="K209" s="535">
        <f t="shared" si="17"/>
        <v>0</v>
      </c>
      <c r="M209" s="22">
        <f>Raumgruppen_Bezeichnungen!N208</f>
        <v>0</v>
      </c>
      <c r="N209" s="22">
        <f t="shared" si="20"/>
        <v>1</v>
      </c>
    </row>
    <row r="210" spans="2:14" ht="15" customHeight="1" x14ac:dyDescent="0.2">
      <c r="B210" s="527" t="str">
        <f>Raumgruppen_Bezeichnungen!$C209</f>
        <v>J1-M</v>
      </c>
      <c r="C210" s="528" t="str">
        <f>Raumgruppen_Bezeichnungen!$D209</f>
        <v>Sozialräume; Speisesaal, Kantine, Cafeteria, einschließlich Flure in diesem Bereich, Teeküchen, Arzt- / Sanitätsräume</v>
      </c>
      <c r="D210" s="529">
        <f>SUMIFS(TabelleRRlGLL,TabelleRRlGHH,'Raumliste Gesamt K'!B210,TabelleRRlGJJ,"")+
SUMIFS(TabelleRRlGLL,TabelleRRlGHH,'Raumliste Gesamt K'!B210,TabelleRRlGJJ,"ohne Grundreinig")</f>
        <v>0</v>
      </c>
      <c r="E210" s="530">
        <f t="shared" si="18"/>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ca="1" si="15"/>
        <v>0</v>
      </c>
      <c r="I210" s="500">
        <f t="shared" si="16"/>
        <v>0</v>
      </c>
      <c r="J210" s="534">
        <f t="shared" si="19"/>
        <v>0</v>
      </c>
      <c r="K210" s="535">
        <f t="shared" si="17"/>
        <v>0</v>
      </c>
      <c r="M210" s="22">
        <f>Raumgruppen_Bezeichnungen!N209</f>
        <v>0</v>
      </c>
      <c r="N210" s="22">
        <f t="shared" si="20"/>
        <v>1</v>
      </c>
    </row>
    <row r="211" spans="2:14" ht="15" customHeight="1" x14ac:dyDescent="0.2">
      <c r="B211" s="527" t="str">
        <f>Raumgruppen_Bezeichnungen!$C210</f>
        <v>J1-14</v>
      </c>
      <c r="C211" s="528" t="str">
        <f>Raumgruppen_Bezeichnungen!$D210</f>
        <v>Sozialräume; Speisesaal, Kantine, Cafeteria, einschließlich Flure in diesem Bereich, Teeküchen, Arzt- / Sanitätsräume</v>
      </c>
      <c r="D211" s="529">
        <f>SUMIFS(TabelleRRlGLL,TabelleRRlGHH,'Raumliste Gesamt K'!B211,TabelleRRlGJJ,"")+
SUMIFS(TabelleRRlGLL,TabelleRRlGHH,'Raumliste Gesamt K'!B211,TabelleRRlGJJ,"ohne Grundreinig")</f>
        <v>0</v>
      </c>
      <c r="E211" s="530">
        <f t="shared" si="18"/>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5"/>
        <v>0</v>
      </c>
      <c r="I211" s="500">
        <f t="shared" si="16"/>
        <v>0</v>
      </c>
      <c r="J211" s="534">
        <f t="shared" si="19"/>
        <v>0</v>
      </c>
      <c r="K211" s="535">
        <f t="shared" si="17"/>
        <v>0</v>
      </c>
      <c r="M211" s="22">
        <f>Raumgruppen_Bezeichnungen!N210</f>
        <v>0</v>
      </c>
      <c r="N211" s="22">
        <f t="shared" si="20"/>
        <v>1</v>
      </c>
    </row>
    <row r="212" spans="2:14" ht="15" customHeight="1" x14ac:dyDescent="0.2">
      <c r="B212" s="527" t="str">
        <f>Raumgruppen_Bezeichnungen!$C211</f>
        <v>J1-W</v>
      </c>
      <c r="C212" s="528" t="str">
        <f>Raumgruppen_Bezeichnungen!$D211</f>
        <v>Sozialräume; Speisesaal, Kantine, Cafeteria, einschließlich Flure in diesem Bereich, Teeküchen, Arzt- / Sanitätsräume</v>
      </c>
      <c r="D212" s="529">
        <f>SUMIFS(TabelleRRlGLL,TabelleRRlGHH,'Raumliste Gesamt K'!B212,TabelleRRlGJJ,"")+
SUMIFS(TabelleRRlGLL,TabelleRRlGHH,'Raumliste Gesamt K'!B212,TabelleRRlGJJ,"ohne Grundreinig")</f>
        <v>0</v>
      </c>
      <c r="E212" s="530">
        <f t="shared" si="18"/>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5"/>
        <v>0</v>
      </c>
      <c r="I212" s="500">
        <f t="shared" si="16"/>
        <v>0</v>
      </c>
      <c r="J212" s="534">
        <f t="shared" si="19"/>
        <v>0</v>
      </c>
      <c r="K212" s="535">
        <f t="shared" si="17"/>
        <v>0</v>
      </c>
      <c r="M212" s="22">
        <f>Raumgruppen_Bezeichnungen!N211</f>
        <v>0</v>
      </c>
      <c r="N212" s="22">
        <f t="shared" si="20"/>
        <v>1</v>
      </c>
    </row>
    <row r="213" spans="2:14" ht="15" customHeight="1" x14ac:dyDescent="0.2">
      <c r="B213" s="527" t="str">
        <f>Raumgruppen_Bezeichnungen!$C212</f>
        <v>J1-2</v>
      </c>
      <c r="C213" s="528" t="str">
        <f>Raumgruppen_Bezeichnungen!$D212</f>
        <v>Sozialräume; Speisesaal, Kantine, Cafeteria, einschließlich Flure in diesem Bereich, Teeküchen, Arzt- / Sanitätsräume</v>
      </c>
      <c r="D213" s="529">
        <f>SUMIFS(TabelleRRlGLL,TabelleRRlGHH,'Raumliste Gesamt K'!B213,TabelleRRlGJJ,"")+
SUMIFS(TabelleRRlGLL,TabelleRRlGHH,'Raumliste Gesamt K'!B213,TabelleRRlGJJ,"ohne Grundreinig")</f>
        <v>0</v>
      </c>
      <c r="E213" s="530">
        <f t="shared" si="18"/>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5"/>
        <v>0</v>
      </c>
      <c r="I213" s="500">
        <f t="shared" si="16"/>
        <v>0</v>
      </c>
      <c r="J213" s="534">
        <f t="shared" si="19"/>
        <v>0</v>
      </c>
      <c r="K213" s="535">
        <f t="shared" si="17"/>
        <v>0</v>
      </c>
      <c r="M213" s="22">
        <f>Raumgruppen_Bezeichnungen!N212</f>
        <v>0</v>
      </c>
      <c r="N213" s="22">
        <f t="shared" si="20"/>
        <v>1</v>
      </c>
    </row>
    <row r="214" spans="2:14" ht="15" customHeight="1" x14ac:dyDescent="0.2">
      <c r="B214" s="527" t="str">
        <f>Raumgruppen_Bezeichnungen!$C213</f>
        <v>J1-2,5</v>
      </c>
      <c r="C214" s="528" t="str">
        <f>Raumgruppen_Bezeichnungen!$D213</f>
        <v>Sozialräume; Speisesaal, Kantine, Cafeteria, einschließlich Flure in diesem Bereich, Teeküchen, Arzt- / Sanitätsräume</v>
      </c>
      <c r="D214" s="529">
        <f>SUMIFS(TabelleRRlGLL,TabelleRRlGHH,'Raumliste Gesamt K'!B214,TabelleRRlGJJ,"")+
SUMIFS(TabelleRRlGLL,TabelleRRlGHH,'Raumliste Gesamt K'!B214,TabelleRRlGJJ,"ohne Grundreinig")</f>
        <v>0</v>
      </c>
      <c r="E214" s="530">
        <f t="shared" si="18"/>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t="shared" ca="1" si="15"/>
        <v>0</v>
      </c>
      <c r="I214" s="500">
        <f t="shared" si="16"/>
        <v>0</v>
      </c>
      <c r="J214" s="534">
        <f t="shared" si="19"/>
        <v>0</v>
      </c>
      <c r="K214" s="535">
        <f t="shared" si="17"/>
        <v>0</v>
      </c>
      <c r="M214" s="22">
        <f>Raumgruppen_Bezeichnungen!N213</f>
        <v>0</v>
      </c>
      <c r="N214" s="22">
        <f t="shared" si="20"/>
        <v>1</v>
      </c>
    </row>
    <row r="215" spans="2:14" ht="15" customHeight="1" x14ac:dyDescent="0.2">
      <c r="B215" s="527" t="str">
        <f>Raumgruppen_Bezeichnungen!$C214</f>
        <v>J1-3</v>
      </c>
      <c r="C215" s="528" t="str">
        <f>Raumgruppen_Bezeichnungen!$D214</f>
        <v>Sozialräume; Speisesaal, Kantine, Cafeteria, einschließlich Flure in diesem Bereich, Teeküchen, Arzt- / Sanitätsräume</v>
      </c>
      <c r="D215" s="529">
        <f>SUMIFS(TabelleRRlGLL,TabelleRRlGHH,'Raumliste Gesamt K'!B215,TabelleRRlGJJ,"")+
SUMIFS(TabelleRRlGLL,TabelleRRlGHH,'Raumliste Gesamt K'!B215,TabelleRRlGJJ,"ohne Grundreinig")</f>
        <v>0</v>
      </c>
      <c r="E215" s="530">
        <f t="shared" si="18"/>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ca="1" si="15"/>
        <v>0</v>
      </c>
      <c r="I215" s="500">
        <f t="shared" si="16"/>
        <v>0</v>
      </c>
      <c r="J215" s="534">
        <f t="shared" si="19"/>
        <v>0</v>
      </c>
      <c r="K215" s="535">
        <f t="shared" si="17"/>
        <v>0</v>
      </c>
      <c r="M215" s="22">
        <f>Raumgruppen_Bezeichnungen!N214</f>
        <v>0</v>
      </c>
      <c r="N215" s="22">
        <f t="shared" si="20"/>
        <v>1</v>
      </c>
    </row>
    <row r="216" spans="2:14" ht="15" customHeight="1" x14ac:dyDescent="0.2">
      <c r="B216" s="527" t="str">
        <f>Raumgruppen_Bezeichnungen!$C215</f>
        <v>J1-4</v>
      </c>
      <c r="C216" s="528" t="str">
        <f>Raumgruppen_Bezeichnungen!$D215</f>
        <v>Sozialräume; Speisesaal, Kantine, Cafeteria, einschließlich Flure in diesem Bereich, Teeküchen, Arzt- / Sanitätsräume</v>
      </c>
      <c r="D216" s="529">
        <f>SUMIFS(TabelleRRlGLL,TabelleRRlGHH,'Raumliste Gesamt K'!B216,TabelleRRlGJJ,"")+
SUMIFS(TabelleRRlGLL,TabelleRRlGHH,'Raumliste Gesamt K'!B216,TabelleRRlGJJ,"ohne Grundreinig")</f>
        <v>0</v>
      </c>
      <c r="E216" s="530">
        <f t="shared" si="18"/>
        <v>0</v>
      </c>
      <c r="F216" s="531" t="str">
        <f>VLOOKUP(B216,Raumgruppen_Bezeichnungen!$C$3:$E$305,3,FALSE)</f>
        <v>4 Tage/Wo</v>
      </c>
      <c r="G216" s="532"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533">
        <f t="shared" ca="1" si="15"/>
        <v>0</v>
      </c>
      <c r="I216" s="500">
        <f t="shared" si="16"/>
        <v>0</v>
      </c>
      <c r="J216" s="534">
        <f t="shared" si="19"/>
        <v>0</v>
      </c>
      <c r="K216" s="535">
        <f t="shared" si="17"/>
        <v>0</v>
      </c>
      <c r="M216" s="22">
        <f>Raumgruppen_Bezeichnungen!N215</f>
        <v>0</v>
      </c>
      <c r="N216" s="22">
        <f t="shared" si="20"/>
        <v>1</v>
      </c>
    </row>
    <row r="217" spans="2:14" ht="15" customHeight="1" x14ac:dyDescent="0.2">
      <c r="B217" s="527" t="str">
        <f>Raumgruppen_Bezeichnungen!$C216</f>
        <v>J1-5</v>
      </c>
      <c r="C217" s="528" t="str">
        <f>Raumgruppen_Bezeichnungen!$D216</f>
        <v>Sozialräume; Speisesaal, Kantine, Cafeteria, einschließlich Flure in diesem Bereich, Teeküchen, Arzt- / Sanitätsräume</v>
      </c>
      <c r="D217" s="529">
        <f>SUMIFS(TabelleRRlGLL,TabelleRRlGHH,'Raumliste Gesamt K'!B217,TabelleRRlGJJ,"")+
SUMIFS(TabelleRRlGLL,TabelleRRlGHH,'Raumliste Gesamt K'!B217,TabelleRRlGJJ,"ohne Grundreinig")</f>
        <v>0</v>
      </c>
      <c r="E217" s="530">
        <f t="shared" si="18"/>
        <v>0</v>
      </c>
      <c r="F217" s="531" t="str">
        <f>VLOOKUP(B217,Raumgruppen_Bezeichnungen!$C$3:$E$305,3,FALSE)</f>
        <v>5 Tage/Wo</v>
      </c>
      <c r="G217" s="532"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533">
        <f t="shared" ca="1" si="15"/>
        <v>0</v>
      </c>
      <c r="I217" s="500">
        <f t="shared" si="16"/>
        <v>0</v>
      </c>
      <c r="J217" s="534">
        <f t="shared" si="19"/>
        <v>0</v>
      </c>
      <c r="K217" s="535">
        <f t="shared" si="17"/>
        <v>0</v>
      </c>
      <c r="M217" s="22">
        <f>Raumgruppen_Bezeichnungen!N216</f>
        <v>1</v>
      </c>
      <c r="N217" s="22">
        <f t="shared" si="20"/>
        <v>1</v>
      </c>
    </row>
    <row r="218" spans="2:14" ht="15" customHeight="1" x14ac:dyDescent="0.2">
      <c r="B218" s="527" t="str">
        <f>Raumgruppen_Bezeichnungen!$C217</f>
        <v>J1-6</v>
      </c>
      <c r="C218" s="528" t="str">
        <f>Raumgruppen_Bezeichnungen!$D217</f>
        <v>Sozialräume; Speisesaal, Kantine, Cafeteria, einschließlich Flure in diesem Bereich, Teeküchen, Arzt- / Sanitätsräume</v>
      </c>
      <c r="D218" s="529">
        <f>SUMIFS(TabelleRRlGLL,TabelleRRlGHH,'Raumliste Gesamt K'!B218,TabelleRRlGJJ,"")+
SUMIFS(TabelleRRlGLL,TabelleRRlGHH,'Raumliste Gesamt K'!B218,TabelleRRlGJJ,"ohne Grundreinig")</f>
        <v>0</v>
      </c>
      <c r="E218" s="530">
        <f t="shared" si="18"/>
        <v>0</v>
      </c>
      <c r="F218" s="531" t="str">
        <f>VLOOKUP(B218,Raumgruppen_Bezeichnungen!$C$3:$E$305,3,FALSE)</f>
        <v>6 Tage/Wo</v>
      </c>
      <c r="G218" s="532"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33">
        <f t="shared" ca="1" si="15"/>
        <v>0</v>
      </c>
      <c r="I218" s="500">
        <f t="shared" si="16"/>
        <v>0</v>
      </c>
      <c r="J218" s="534">
        <f t="shared" si="19"/>
        <v>0</v>
      </c>
      <c r="K218" s="535">
        <f t="shared" si="17"/>
        <v>0</v>
      </c>
      <c r="M218" s="22">
        <f>Raumgruppen_Bezeichnungen!N217</f>
        <v>0</v>
      </c>
      <c r="N218" s="22">
        <f t="shared" si="20"/>
        <v>1</v>
      </c>
    </row>
    <row r="219" spans="2:14" ht="15" customHeight="1" x14ac:dyDescent="0.2">
      <c r="B219" s="527" t="str">
        <f>Raumgruppen_Bezeichnungen!$C218</f>
        <v>J1-7</v>
      </c>
      <c r="C219" s="528" t="str">
        <f>Raumgruppen_Bezeichnungen!$D218</f>
        <v>Sozialräume; Speisesaal, Kantine, Cafeteria, einschließlich Flure in diesem Bereich, Teeküchen, Arzt- / Sanitätsräume</v>
      </c>
      <c r="D219" s="529">
        <f>SUMIFS(TabelleRRlGLL,TabelleRRlGHH,'Raumliste Gesamt K'!B219,TabelleRRlGJJ,"")+
SUMIFS(TabelleRRlGLL,TabelleRRlGHH,'Raumliste Gesamt K'!B219,TabelleRRlGJJ,"ohne Grundreinig")</f>
        <v>0</v>
      </c>
      <c r="E219" s="530">
        <f t="shared" si="18"/>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t="shared" ca="1" si="15"/>
        <v>0</v>
      </c>
      <c r="I219" s="500">
        <f t="shared" si="16"/>
        <v>0</v>
      </c>
      <c r="J219" s="534">
        <f t="shared" si="19"/>
        <v>0</v>
      </c>
      <c r="K219" s="535">
        <f t="shared" si="17"/>
        <v>0</v>
      </c>
      <c r="M219" s="22">
        <f>Raumgruppen_Bezeichnungen!N218</f>
        <v>0</v>
      </c>
      <c r="N219" s="22">
        <f t="shared" si="20"/>
        <v>1</v>
      </c>
    </row>
    <row r="220" spans="2:14" ht="15" customHeight="1" x14ac:dyDescent="0.2">
      <c r="B220" s="527" t="str">
        <f>Raumgruppen_Bezeichnungen!$C219</f>
        <v>J1-Müll</v>
      </c>
      <c r="C220" s="528" t="str">
        <f>Raumgruppen_Bezeichnungen!$D219</f>
        <v>Sozialräume; Speisesaal, Kantine, Cafeteria, einschließlich Flure in diesem Bereich, Teeküchen, Arzt- / Sanitätsräume (nur Müllentnahme)</v>
      </c>
      <c r="D220" s="529" t="e">
        <f>SUMIFS(TabelleRRlGLL,TabelleRRlGII,'Raumliste Gesamt K'!B220,TabelleRRlGJJ,"")+
SUMIFS(TabelleRRlGLL,TabelleRII,'Raumliste Gesamt K'!B220,TabelleRRlGJJ,"ohne Grundreinig")</f>
        <v>#NAME?</v>
      </c>
      <c r="E220" s="530">
        <f t="shared" si="18"/>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t="e">
        <f t="shared" ca="1" si="15"/>
        <v>#NAME?</v>
      </c>
      <c r="I220" s="500">
        <f t="shared" si="16"/>
        <v>0</v>
      </c>
      <c r="J220" s="534">
        <f t="shared" si="19"/>
        <v>0</v>
      </c>
      <c r="K220" s="535">
        <f t="shared" si="17"/>
        <v>0</v>
      </c>
      <c r="M220" s="22">
        <f>Raumgruppen_Bezeichnungen!N219</f>
        <v>0</v>
      </c>
      <c r="N220" s="22">
        <f t="shared" si="20"/>
        <v>1</v>
      </c>
    </row>
    <row r="221" spans="2:14" ht="15" customHeight="1" x14ac:dyDescent="0.2">
      <c r="B221" s="527" t="str">
        <f>Raumgruppen_Bezeichnungen!$C220</f>
        <v>J1-Hort</v>
      </c>
      <c r="C221" s="528" t="str">
        <f>Raumgruppen_Bezeichnungen!$D220</f>
        <v>Sozialräume; Speisesaal, Kantine, Cafeteria, einschließlich Flure in diesem Bereich, Teeküchen, Arzt- / Sanitätsräume</v>
      </c>
      <c r="D221" s="529">
        <f>SUMIFS(TabelleRRlGLL,TabelleRRlGHH,'Raumliste Gesamt K'!B221,TabelleRRlGJJ,"")+
SUMIFS(TabelleRRlGLL,TabelleRRlGHH,'Raumliste Gesamt K'!B221,TabelleRRlGJJ,"ohne Grundreinig")</f>
        <v>0</v>
      </c>
      <c r="E221" s="530">
        <f t="shared" si="18"/>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5"/>
        <v>0</v>
      </c>
      <c r="I221" s="500">
        <f t="shared" si="16"/>
        <v>0</v>
      </c>
      <c r="J221" s="534">
        <f t="shared" si="19"/>
        <v>0</v>
      </c>
      <c r="K221" s="535">
        <f t="shared" si="17"/>
        <v>0</v>
      </c>
      <c r="M221" s="22">
        <f>Raumgruppen_Bezeichnungen!N220</f>
        <v>0</v>
      </c>
      <c r="N221" s="22">
        <f t="shared" si="20"/>
        <v>1</v>
      </c>
    </row>
    <row r="222" spans="2:14" ht="15" customHeight="1" x14ac:dyDescent="0.2">
      <c r="B222" s="527" t="str">
        <f>Raumgruppen_Bezeichnungen!$C221</f>
        <v>K1-J</v>
      </c>
      <c r="C222" s="528" t="str">
        <f>Raumgruppen_Bezeichnungen!$D221</f>
        <v>Küchen zur Schülerverpflegung</v>
      </c>
      <c r="D222" s="529">
        <f>SUMIFS(TabelleRRlGLL,TabelleRRlGHH,'Raumliste Gesamt K'!B222,TabelleRRlGJJ,"")+
SUMIFS(TabelleRRlGLL,TabelleRRlGHH,'Raumliste Gesamt K'!B222,TabelleRRlGJJ,"ohne Grundreinig")</f>
        <v>0</v>
      </c>
      <c r="E222" s="530">
        <f t="shared" si="18"/>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5"/>
        <v>0</v>
      </c>
      <c r="I222" s="500">
        <f t="shared" si="16"/>
        <v>0</v>
      </c>
      <c r="J222" s="534">
        <f t="shared" si="19"/>
        <v>0</v>
      </c>
      <c r="K222" s="535">
        <f t="shared" si="17"/>
        <v>0</v>
      </c>
      <c r="M222" s="22">
        <f>Raumgruppen_Bezeichnungen!N221</f>
        <v>0</v>
      </c>
      <c r="N222" s="22">
        <f t="shared" si="20"/>
        <v>1</v>
      </c>
    </row>
    <row r="223" spans="2:14" ht="15" customHeight="1" x14ac:dyDescent="0.2">
      <c r="B223" s="527" t="str">
        <f>Raumgruppen_Bezeichnungen!$C222</f>
        <v>K1-J2</v>
      </c>
      <c r="C223" s="528" t="str">
        <f>Raumgruppen_Bezeichnungen!$D222</f>
        <v>Küchen zur Schülerverpflegung</v>
      </c>
      <c r="D223" s="529">
        <f>SUMIFS(TabelleRRlGLL,TabelleRRlGHH,'Raumliste Gesamt K'!B223,TabelleRRlGJJ,"")+
SUMIFS(TabelleRRlGLL,TabelleRRlGHH,'Raumliste Gesamt K'!B223,TabelleRRlGJJ,"ohne Grundreinig")</f>
        <v>0</v>
      </c>
      <c r="E223" s="530">
        <f t="shared" si="18"/>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t="shared" ca="1" si="15"/>
        <v>0</v>
      </c>
      <c r="I223" s="500">
        <f t="shared" si="16"/>
        <v>0</v>
      </c>
      <c r="J223" s="534">
        <f t="shared" si="19"/>
        <v>0</v>
      </c>
      <c r="K223" s="535">
        <f t="shared" si="17"/>
        <v>0</v>
      </c>
      <c r="M223" s="22">
        <f>Raumgruppen_Bezeichnungen!N222</f>
        <v>0</v>
      </c>
      <c r="N223" s="22">
        <f t="shared" si="20"/>
        <v>1</v>
      </c>
    </row>
    <row r="224" spans="2:14" ht="15" customHeight="1" x14ac:dyDescent="0.2">
      <c r="B224" s="527" t="str">
        <f>Raumgruppen_Bezeichnungen!$C223</f>
        <v>K1-Q</v>
      </c>
      <c r="C224" s="528" t="str">
        <f>Raumgruppen_Bezeichnungen!$D223</f>
        <v>Küchen zur Schülerverpflegung</v>
      </c>
      <c r="D224" s="529">
        <f>SUMIFS(TabelleRRlGLL,TabelleRRlGHH,'Raumliste Gesamt K'!B224,TabelleRRlGJJ,"")+
SUMIFS(TabelleRRlGLL,TabelleRRlGHH,'Raumliste Gesamt K'!B224,TabelleRRlGJJ,"ohne Grundreinig")</f>
        <v>0</v>
      </c>
      <c r="E224" s="530">
        <f t="shared" si="18"/>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t="shared" ca="1" si="15"/>
        <v>0</v>
      </c>
      <c r="I224" s="500">
        <f t="shared" si="16"/>
        <v>0</v>
      </c>
      <c r="J224" s="534">
        <f t="shared" si="19"/>
        <v>0</v>
      </c>
      <c r="K224" s="535">
        <f t="shared" si="17"/>
        <v>0</v>
      </c>
      <c r="M224" s="22">
        <f>Raumgruppen_Bezeichnungen!N223</f>
        <v>0</v>
      </c>
      <c r="N224" s="22">
        <f t="shared" si="20"/>
        <v>1</v>
      </c>
    </row>
    <row r="225" spans="2:14" ht="15" customHeight="1" x14ac:dyDescent="0.2">
      <c r="B225" s="527" t="str">
        <f>Raumgruppen_Bezeichnungen!$C224</f>
        <v>K1-J6</v>
      </c>
      <c r="C225" s="528" t="str">
        <f>Raumgruppen_Bezeichnungen!$D224</f>
        <v>Küchen zur Schülerverpflegung</v>
      </c>
      <c r="D225" s="529">
        <f>SUMIFS(TabelleRRlGLL,TabelleRRlGHH,'Raumliste Gesamt K'!B225,TabelleRRlGJJ,"")+
SUMIFS(TabelleRRlGLL,TabelleRRlGHH,'Raumliste Gesamt K'!B225,TabelleRRlGJJ,"ohne Grundreinig")</f>
        <v>0</v>
      </c>
      <c r="E225" s="530">
        <f t="shared" si="18"/>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ca="1" si="15"/>
        <v>0</v>
      </c>
      <c r="I225" s="500">
        <f t="shared" si="16"/>
        <v>0</v>
      </c>
      <c r="J225" s="534">
        <f t="shared" si="19"/>
        <v>0</v>
      </c>
      <c r="K225" s="535">
        <f t="shared" si="17"/>
        <v>0</v>
      </c>
      <c r="M225" s="22">
        <f>Raumgruppen_Bezeichnungen!N224</f>
        <v>0</v>
      </c>
      <c r="N225" s="22">
        <f t="shared" si="20"/>
        <v>1</v>
      </c>
    </row>
    <row r="226" spans="2:14" ht="15" customHeight="1" x14ac:dyDescent="0.2">
      <c r="B226" s="527" t="str">
        <f>Raumgruppen_Bezeichnungen!$C225</f>
        <v>K1-M</v>
      </c>
      <c r="C226" s="528" t="str">
        <f>Raumgruppen_Bezeichnungen!$D225</f>
        <v>Küchen zur Schülerverpflegung</v>
      </c>
      <c r="D226" s="529">
        <f>SUMIFS(TabelleRRlGLL,TabelleRRlGHH,'Raumliste Gesamt K'!B226,TabelleRRlGJJ,"")+
SUMIFS(TabelleRRlGLL,TabelleRRlGHH,'Raumliste Gesamt K'!B226,TabelleRRlGJJ,"ohne Grundreinig")</f>
        <v>0</v>
      </c>
      <c r="E226" s="530">
        <f t="shared" si="18"/>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
        <v>0</v>
      </c>
      <c r="I226" s="500">
        <f t="shared" si="16"/>
        <v>0</v>
      </c>
      <c r="J226" s="534">
        <f t="shared" si="19"/>
        <v>0</v>
      </c>
      <c r="K226" s="535">
        <f t="shared" si="17"/>
        <v>0</v>
      </c>
      <c r="M226" s="22">
        <f>Raumgruppen_Bezeichnungen!N225</f>
        <v>0</v>
      </c>
      <c r="N226" s="22">
        <f t="shared" si="20"/>
        <v>1</v>
      </c>
    </row>
    <row r="227" spans="2:14" ht="15" customHeight="1" x14ac:dyDescent="0.2">
      <c r="B227" s="527" t="str">
        <f>Raumgruppen_Bezeichnungen!$C226</f>
        <v>K1-14</v>
      </c>
      <c r="C227" s="528" t="str">
        <f>Raumgruppen_Bezeichnungen!$D226</f>
        <v>Küchen zur Schülerverpflegung</v>
      </c>
      <c r="D227" s="529">
        <f>SUMIFS(TabelleRRlGLL,TabelleRRlGHH,'Raumliste Gesamt K'!B227,TabelleRRlGJJ,"")+
SUMIFS(TabelleRRlGLL,TabelleRRlGHH,'Raumliste Gesamt K'!B227,TabelleRRlGJJ,"ohne Grundreinig")</f>
        <v>0</v>
      </c>
      <c r="E227" s="530">
        <f t="shared" si="18"/>
        <v>0</v>
      </c>
      <c r="F227" s="531" t="str">
        <f>VLOOKUP(B227,Raumgruppen_Bezeichnungen!$C$3:$E$305,3,FALSE)</f>
        <v>14 tägig</v>
      </c>
      <c r="G227" s="532"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533">
        <f t="shared" ca="1" si="15"/>
        <v>0</v>
      </c>
      <c r="I227" s="500">
        <f t="shared" si="16"/>
        <v>0</v>
      </c>
      <c r="J227" s="534">
        <f t="shared" si="19"/>
        <v>0</v>
      </c>
      <c r="K227" s="535">
        <f t="shared" si="17"/>
        <v>0</v>
      </c>
      <c r="M227" s="22">
        <f>Raumgruppen_Bezeichnungen!N226</f>
        <v>0</v>
      </c>
      <c r="N227" s="22">
        <f t="shared" si="20"/>
        <v>1</v>
      </c>
    </row>
    <row r="228" spans="2:14" ht="15" customHeight="1" x14ac:dyDescent="0.2">
      <c r="B228" s="527" t="str">
        <f>Raumgruppen_Bezeichnungen!$C227</f>
        <v>K1-W</v>
      </c>
      <c r="C228" s="528" t="str">
        <f>Raumgruppen_Bezeichnungen!$D227</f>
        <v>Küchen zur Schülerverpflegung</v>
      </c>
      <c r="D228" s="529">
        <f>SUMIFS(TabelleRRlGLL,TabelleRRlGHH,'Raumliste Gesamt K'!B228,TabelleRRlGJJ,"")+
SUMIFS(TabelleRRlGLL,TabelleRRlGHH,'Raumliste Gesamt K'!B228,TabelleRRlGJJ,"ohne Grundreinig")</f>
        <v>0</v>
      </c>
      <c r="E228" s="530">
        <f t="shared" si="18"/>
        <v>0</v>
      </c>
      <c r="F228" s="531" t="str">
        <f>VLOOKUP(B228,Raumgruppen_Bezeichnungen!$C$3:$E$305,3,FALSE)</f>
        <v>wöchentl.</v>
      </c>
      <c r="G228" s="532"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533">
        <f t="shared" ca="1" si="15"/>
        <v>0</v>
      </c>
      <c r="I228" s="500">
        <f t="shared" si="16"/>
        <v>0</v>
      </c>
      <c r="J228" s="534">
        <f t="shared" si="19"/>
        <v>0</v>
      </c>
      <c r="K228" s="535">
        <f t="shared" si="17"/>
        <v>0</v>
      </c>
      <c r="M228" s="22">
        <f>Raumgruppen_Bezeichnungen!N227</f>
        <v>0</v>
      </c>
      <c r="N228" s="22">
        <f t="shared" si="20"/>
        <v>1</v>
      </c>
    </row>
    <row r="229" spans="2:14" ht="15" customHeight="1" x14ac:dyDescent="0.2">
      <c r="B229" s="527" t="str">
        <f>Raumgruppen_Bezeichnungen!$C228</f>
        <v>K1-2</v>
      </c>
      <c r="C229" s="528" t="str">
        <f>Raumgruppen_Bezeichnungen!$D228</f>
        <v>Küchen zur Schülerverpflegung</v>
      </c>
      <c r="D229" s="529">
        <f>SUMIFS(TabelleRRlGLL,TabelleRRlGHH,'Raumliste Gesamt K'!B229,TabelleRRlGJJ,"")+
SUMIFS(TabelleRRlGLL,TabelleRRlGHH,'Raumliste Gesamt K'!B229,TabelleRRlGJJ,"ohne Grundreinig")</f>
        <v>0</v>
      </c>
      <c r="E229" s="530">
        <f t="shared" si="18"/>
        <v>0</v>
      </c>
      <c r="F229" s="531" t="str">
        <f>VLOOKUP(B229,Raumgruppen_Bezeichnungen!$C$3:$E$305,3,FALSE)</f>
        <v>2 Tage/Wo</v>
      </c>
      <c r="G229" s="532"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33">
        <f t="shared" ca="1" si="15"/>
        <v>0</v>
      </c>
      <c r="I229" s="500">
        <f t="shared" si="16"/>
        <v>0</v>
      </c>
      <c r="J229" s="534">
        <f t="shared" si="19"/>
        <v>0</v>
      </c>
      <c r="K229" s="535">
        <f t="shared" si="17"/>
        <v>0</v>
      </c>
      <c r="M229" s="22">
        <f>Raumgruppen_Bezeichnungen!N228</f>
        <v>0</v>
      </c>
      <c r="N229" s="22">
        <f t="shared" si="20"/>
        <v>1</v>
      </c>
    </row>
    <row r="230" spans="2:14" ht="15" customHeight="1" x14ac:dyDescent="0.2">
      <c r="B230" s="527" t="str">
        <f>Raumgruppen_Bezeichnungen!$C229</f>
        <v>K1-2,5</v>
      </c>
      <c r="C230" s="528" t="str">
        <f>Raumgruppen_Bezeichnungen!$D229</f>
        <v>Küchen zur Schülerverpflegung</v>
      </c>
      <c r="D230" s="529">
        <f>SUMIFS(TabelleRRlGLL,TabelleRRlGHH,'Raumliste Gesamt K'!B230,TabelleRRlGJJ,"")+
SUMIFS(TabelleRRlGLL,TabelleRRlGHH,'Raumliste Gesamt K'!B230,TabelleRRlGJJ,"ohne Grundreinig")</f>
        <v>0</v>
      </c>
      <c r="E230" s="530">
        <f t="shared" si="18"/>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
        <v>0</v>
      </c>
      <c r="I230" s="500">
        <f t="shared" si="16"/>
        <v>0</v>
      </c>
      <c r="J230" s="534">
        <f t="shared" si="19"/>
        <v>0</v>
      </c>
      <c r="K230" s="535">
        <f t="shared" si="17"/>
        <v>0</v>
      </c>
      <c r="M230" s="22">
        <f>Raumgruppen_Bezeichnungen!N229</f>
        <v>0</v>
      </c>
      <c r="N230" s="22">
        <f t="shared" si="20"/>
        <v>1</v>
      </c>
    </row>
    <row r="231" spans="2:14" ht="15" customHeight="1" x14ac:dyDescent="0.2">
      <c r="B231" s="527" t="str">
        <f>Raumgruppen_Bezeichnungen!$C230</f>
        <v>K1-3</v>
      </c>
      <c r="C231" s="528" t="str">
        <f>Raumgruppen_Bezeichnungen!$D230</f>
        <v>Küchen zur Schülerverpflegung</v>
      </c>
      <c r="D231" s="529">
        <f>SUMIFS(TabelleRRlGLL,TabelleRRlGHH,'Raumliste Gesamt K'!B231,TabelleRRlGJJ,"")+
SUMIFS(TabelleRRlGLL,TabelleRRlGHH,'Raumliste Gesamt K'!B231,TabelleRRlGJJ,"ohne Grundreinig")</f>
        <v>0</v>
      </c>
      <c r="E231" s="530">
        <f t="shared" si="18"/>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
        <v>0</v>
      </c>
      <c r="I231" s="500">
        <f t="shared" si="16"/>
        <v>0</v>
      </c>
      <c r="J231" s="534">
        <f t="shared" si="19"/>
        <v>0</v>
      </c>
      <c r="K231" s="535">
        <f t="shared" si="17"/>
        <v>0</v>
      </c>
      <c r="M231" s="22">
        <f>Raumgruppen_Bezeichnungen!N230</f>
        <v>0</v>
      </c>
      <c r="N231" s="22">
        <f t="shared" si="20"/>
        <v>1</v>
      </c>
    </row>
    <row r="232" spans="2:14" ht="15" customHeight="1" x14ac:dyDescent="0.2">
      <c r="B232" s="527" t="str">
        <f>Raumgruppen_Bezeichnungen!$C231</f>
        <v>K1-4</v>
      </c>
      <c r="C232" s="528" t="str">
        <f>Raumgruppen_Bezeichnungen!$D231</f>
        <v>Küchen zur Schülerverpflegung</v>
      </c>
      <c r="D232" s="529">
        <f>SUMIFS(TabelleRRlGLL,TabelleRRlGHH,'Raumliste Gesamt K'!B232,TabelleRRlGJJ,"")+
SUMIFS(TabelleRRlGLL,TabelleRRlGHH,'Raumliste Gesamt K'!B232,TabelleRRlGJJ,"ohne Grundreinig")</f>
        <v>0</v>
      </c>
      <c r="E232" s="530">
        <f t="shared" si="18"/>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
        <v>0</v>
      </c>
      <c r="I232" s="500">
        <f t="shared" si="16"/>
        <v>0</v>
      </c>
      <c r="J232" s="534">
        <f t="shared" si="19"/>
        <v>0</v>
      </c>
      <c r="K232" s="535">
        <f t="shared" si="17"/>
        <v>0</v>
      </c>
      <c r="M232" s="22">
        <f>Raumgruppen_Bezeichnungen!N231</f>
        <v>0</v>
      </c>
      <c r="N232" s="22">
        <f t="shared" si="20"/>
        <v>1</v>
      </c>
    </row>
    <row r="233" spans="2:14" ht="15" customHeight="1" x14ac:dyDescent="0.2">
      <c r="B233" s="527" t="str">
        <f>Raumgruppen_Bezeichnungen!$C232</f>
        <v>K1-5</v>
      </c>
      <c r="C233" s="528" t="str">
        <f>Raumgruppen_Bezeichnungen!$D232</f>
        <v>Küchen zur Schülerverpflegung</v>
      </c>
      <c r="D233" s="529">
        <f>SUMIFS(TabelleRRlGLL,TabelleRRlGHH,'Raumliste Gesamt K'!B233,TabelleRRlGJJ,"")+
SUMIFS(TabelleRRlGLL,TabelleRRlGHH,'Raumliste Gesamt K'!B233,TabelleRRlGJJ,"ohne Grundreinig")</f>
        <v>0</v>
      </c>
      <c r="E233" s="530">
        <f t="shared" si="18"/>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t="shared" ca="1" si="15"/>
        <v>0</v>
      </c>
      <c r="I233" s="500">
        <f t="shared" si="16"/>
        <v>0</v>
      </c>
      <c r="J233" s="534">
        <f t="shared" si="19"/>
        <v>0</v>
      </c>
      <c r="K233" s="535">
        <f t="shared" si="17"/>
        <v>0</v>
      </c>
      <c r="M233" s="22">
        <f>Raumgruppen_Bezeichnungen!N232</f>
        <v>0</v>
      </c>
      <c r="N233" s="22">
        <f t="shared" si="20"/>
        <v>1</v>
      </c>
    </row>
    <row r="234" spans="2:14" ht="15" customHeight="1" x14ac:dyDescent="0.2">
      <c r="B234" s="527" t="str">
        <f>Raumgruppen_Bezeichnungen!$C233</f>
        <v>K1-6</v>
      </c>
      <c r="C234" s="528" t="str">
        <f>Raumgruppen_Bezeichnungen!$D233</f>
        <v>Küchen zur Schülerverpflegung</v>
      </c>
      <c r="D234" s="529">
        <f>SUMIFS(TabelleRRlGLL,TabelleRRlGHH,'Raumliste Gesamt K'!B234,TabelleRRlGJJ,"")+
SUMIFS(TabelleRRlGLL,TabelleRRlGHH,'Raumliste Gesamt K'!B234,TabelleRRlGJJ,"ohne Grundreinig")</f>
        <v>0</v>
      </c>
      <c r="E234" s="530">
        <f t="shared" si="18"/>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ca="1" si="15"/>
        <v>0</v>
      </c>
      <c r="I234" s="500">
        <f t="shared" si="16"/>
        <v>0</v>
      </c>
      <c r="J234" s="534">
        <f t="shared" si="19"/>
        <v>0</v>
      </c>
      <c r="K234" s="535">
        <f t="shared" si="17"/>
        <v>0</v>
      </c>
      <c r="M234" s="22">
        <f>Raumgruppen_Bezeichnungen!N233</f>
        <v>0</v>
      </c>
      <c r="N234" s="22">
        <f t="shared" si="20"/>
        <v>1</v>
      </c>
    </row>
    <row r="235" spans="2:14" ht="15" customHeight="1" x14ac:dyDescent="0.2">
      <c r="B235" s="527" t="str">
        <f>Raumgruppen_Bezeichnungen!$C234</f>
        <v>K1-7</v>
      </c>
      <c r="C235" s="528" t="str">
        <f>Raumgruppen_Bezeichnungen!$D234</f>
        <v>Küchen zur Schülerverpflegung</v>
      </c>
      <c r="D235" s="529">
        <f>SUMIFS(TabelleRRlGLL,TabelleRRlGHH,'Raumliste Gesamt K'!B235,TabelleRRlGJJ,"")+
SUMIFS(TabelleRRlGLL,TabelleRRlGHH,'Raumliste Gesamt K'!B235,TabelleRRlGJJ,"ohne Grundreinig")</f>
        <v>0</v>
      </c>
      <c r="E235" s="530">
        <f t="shared" si="18"/>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
        <v>0</v>
      </c>
      <c r="I235" s="500">
        <f t="shared" si="16"/>
        <v>0</v>
      </c>
      <c r="J235" s="534">
        <f t="shared" si="19"/>
        <v>0</v>
      </c>
      <c r="K235" s="535">
        <f t="shared" si="17"/>
        <v>0</v>
      </c>
      <c r="M235" s="22">
        <f>Raumgruppen_Bezeichnungen!N234</f>
        <v>0</v>
      </c>
      <c r="N235" s="22">
        <f t="shared" si="20"/>
        <v>1</v>
      </c>
    </row>
    <row r="236" spans="2:14" ht="15" customHeight="1" x14ac:dyDescent="0.2">
      <c r="B236" s="527" t="str">
        <f>Raumgruppen_Bezeichnungen!$C235</f>
        <v>K2-J</v>
      </c>
      <c r="C236" s="528" t="str">
        <f>Raumgruppen_Bezeichnungen!$D235</f>
        <v>Lehrküchen</v>
      </c>
      <c r="D236" s="529">
        <f>SUMIFS(TabelleRRlGLL,TabelleRRlGHH,'Raumliste Gesamt K'!B236,TabelleRRlGJJ,"")+
SUMIFS(TabelleRRlGLL,TabelleRRlGHH,'Raumliste Gesamt K'!B236,TabelleRRlGJJ,"ohne Grundreinig")</f>
        <v>0</v>
      </c>
      <c r="E236" s="530">
        <f t="shared" si="18"/>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
        <v>0</v>
      </c>
      <c r="I236" s="500">
        <f t="shared" si="16"/>
        <v>0</v>
      </c>
      <c r="J236" s="534">
        <f t="shared" si="19"/>
        <v>0</v>
      </c>
      <c r="K236" s="535">
        <f t="shared" si="17"/>
        <v>0</v>
      </c>
      <c r="M236" s="22">
        <f>Raumgruppen_Bezeichnungen!N235</f>
        <v>0</v>
      </c>
      <c r="N236" s="22">
        <f t="shared" si="20"/>
        <v>1</v>
      </c>
    </row>
    <row r="237" spans="2:14" ht="15" customHeight="1" x14ac:dyDescent="0.2">
      <c r="B237" s="527" t="str">
        <f>Raumgruppen_Bezeichnungen!$C236</f>
        <v>K2-J2</v>
      </c>
      <c r="C237" s="528" t="str">
        <f>Raumgruppen_Bezeichnungen!$D236</f>
        <v>Lehrküchen</v>
      </c>
      <c r="D237" s="529">
        <f>SUMIFS(TabelleRRlGLL,TabelleRRlGHH,'Raumliste Gesamt K'!B237,TabelleRRlGJJ,"")+
SUMIFS(TabelleRRlGLL,TabelleRRlGHH,'Raumliste Gesamt K'!B237,TabelleRRlGJJ,"ohne Grundreinig")</f>
        <v>0</v>
      </c>
      <c r="E237" s="530">
        <f t="shared" si="18"/>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t="shared" ca="1" si="15"/>
        <v>0</v>
      </c>
      <c r="I237" s="500">
        <f t="shared" si="16"/>
        <v>0</v>
      </c>
      <c r="J237" s="534">
        <f t="shared" si="19"/>
        <v>0</v>
      </c>
      <c r="K237" s="535">
        <f t="shared" si="17"/>
        <v>0</v>
      </c>
      <c r="M237" s="22">
        <f>Raumgruppen_Bezeichnungen!N236</f>
        <v>0</v>
      </c>
      <c r="N237" s="22">
        <f t="shared" si="20"/>
        <v>1</v>
      </c>
    </row>
    <row r="238" spans="2:14" ht="15" customHeight="1" x14ac:dyDescent="0.2">
      <c r="B238" s="527" t="str">
        <f>Raumgruppen_Bezeichnungen!$C237</f>
        <v>K2-Q</v>
      </c>
      <c r="C238" s="528" t="str">
        <f>Raumgruppen_Bezeichnungen!$D237</f>
        <v>Lehrküchen</v>
      </c>
      <c r="D238" s="529">
        <f>SUMIFS(TabelleRRlGLL,TabelleRRlGHH,'Raumliste Gesamt K'!B238,TabelleRRlGJJ,"")+
SUMIFS(TabelleRRlGLL,TabelleRRlGHH,'Raumliste Gesamt K'!B238,TabelleRRlGJJ,"ohne Grundreinig")</f>
        <v>0</v>
      </c>
      <c r="E238" s="530">
        <f t="shared" si="18"/>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t="shared" ca="1" si="15"/>
        <v>0</v>
      </c>
      <c r="I238" s="500">
        <f t="shared" si="16"/>
        <v>0</v>
      </c>
      <c r="J238" s="534">
        <f t="shared" si="19"/>
        <v>0</v>
      </c>
      <c r="K238" s="535">
        <f t="shared" si="17"/>
        <v>0</v>
      </c>
      <c r="M238" s="22">
        <f>Raumgruppen_Bezeichnungen!N237</f>
        <v>0</v>
      </c>
      <c r="N238" s="22">
        <f t="shared" si="20"/>
        <v>1</v>
      </c>
    </row>
    <row r="239" spans="2:14" ht="15" customHeight="1" x14ac:dyDescent="0.2">
      <c r="B239" s="527" t="str">
        <f>Raumgruppen_Bezeichnungen!$C238</f>
        <v>K2-J6</v>
      </c>
      <c r="C239" s="528" t="str">
        <f>Raumgruppen_Bezeichnungen!$D238</f>
        <v>Lehrküchen</v>
      </c>
      <c r="D239" s="529">
        <f>SUMIFS(TabelleRRlGLL,TabelleRRlGHH,'Raumliste Gesamt K'!B239,TabelleRRlGJJ,"")+
SUMIFS(TabelleRRlGLL,TabelleRRlGHH,'Raumliste Gesamt K'!B239,TabelleRRlGJJ,"ohne Grundreinig")</f>
        <v>0</v>
      </c>
      <c r="E239" s="530">
        <f t="shared" si="18"/>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si="16"/>
        <v>0</v>
      </c>
      <c r="J239" s="534">
        <f t="shared" si="19"/>
        <v>0</v>
      </c>
      <c r="K239" s="535">
        <f t="shared" si="17"/>
        <v>0</v>
      </c>
      <c r="M239" s="22">
        <f>Raumgruppen_Bezeichnungen!N238</f>
        <v>0</v>
      </c>
      <c r="N239" s="22">
        <f t="shared" si="20"/>
        <v>1</v>
      </c>
    </row>
    <row r="240" spans="2:14" ht="15" customHeight="1" x14ac:dyDescent="0.2">
      <c r="B240" s="527" t="str">
        <f>Raumgruppen_Bezeichnungen!$C239</f>
        <v>K2-M</v>
      </c>
      <c r="C240" s="528" t="str">
        <f>Raumgruppen_Bezeichnungen!$D239</f>
        <v>Lehrküchen</v>
      </c>
      <c r="D240" s="529">
        <f>SUMIFS(TabelleRRlGLL,TabelleRRlGHH,'Raumliste Gesamt K'!B240,TabelleRRlGJJ,"")+
SUMIFS(TabelleRRlGLL,TabelleRRlGHH,'Raumliste Gesamt K'!B240,TabelleRRlGJJ,"ohne Grundreinig")</f>
        <v>0</v>
      </c>
      <c r="E240" s="530">
        <f t="shared" si="18"/>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306" ca="1" si="21">D240*G240</f>
        <v>0</v>
      </c>
      <c r="I240" s="500">
        <f t="shared" si="16"/>
        <v>0</v>
      </c>
      <c r="J240" s="534">
        <f t="shared" si="19"/>
        <v>0</v>
      </c>
      <c r="K240" s="535">
        <f t="shared" si="17"/>
        <v>0</v>
      </c>
      <c r="M240" s="22">
        <f>Raumgruppen_Bezeichnungen!N239</f>
        <v>0</v>
      </c>
      <c r="N240" s="22">
        <f t="shared" si="20"/>
        <v>1</v>
      </c>
    </row>
    <row r="241" spans="2:14" ht="15" customHeight="1" x14ac:dyDescent="0.2">
      <c r="B241" s="527" t="str">
        <f>Raumgruppen_Bezeichnungen!$C240</f>
        <v>K2-14</v>
      </c>
      <c r="C241" s="528" t="str">
        <f>Raumgruppen_Bezeichnungen!$D240</f>
        <v>Lehrküchen</v>
      </c>
      <c r="D241" s="529">
        <f>SUMIFS(TabelleRRlGLL,TabelleRRlGHH,'Raumliste Gesamt K'!B241,TabelleRRlGJJ,"")+
SUMIFS(TabelleRRlGLL,TabelleRRlGHH,'Raumliste Gesamt K'!B241,TabelleRRlGJJ,"ohne Grundreinig")</f>
        <v>0</v>
      </c>
      <c r="E241" s="530">
        <f t="shared" si="18"/>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21"/>
        <v>0</v>
      </c>
      <c r="I241" s="500">
        <f t="shared" si="16"/>
        <v>0</v>
      </c>
      <c r="J241" s="534">
        <f t="shared" si="19"/>
        <v>0</v>
      </c>
      <c r="K241" s="535">
        <f t="shared" si="17"/>
        <v>0</v>
      </c>
      <c r="M241" s="22">
        <f>Raumgruppen_Bezeichnungen!N240</f>
        <v>0</v>
      </c>
      <c r="N241" s="22">
        <f t="shared" si="20"/>
        <v>1</v>
      </c>
    </row>
    <row r="242" spans="2:14" ht="15" customHeight="1" x14ac:dyDescent="0.2">
      <c r="B242" s="527" t="str">
        <f>Raumgruppen_Bezeichnungen!$C241</f>
        <v>K2-W</v>
      </c>
      <c r="C242" s="528" t="str">
        <f>Raumgruppen_Bezeichnungen!$D241</f>
        <v>Lehrküchen</v>
      </c>
      <c r="D242" s="529">
        <f>SUMIFS(TabelleRRlGLL,TabelleRRlGHH,'Raumliste Gesamt K'!B242,TabelleRRlGJJ,"")+
SUMIFS(TabelleRRlGLL,TabelleRRlGHH,'Raumliste Gesamt K'!B242,TabelleRRlGJJ,"ohne Grundreinig")</f>
        <v>0</v>
      </c>
      <c r="E242" s="530">
        <f t="shared" si="18"/>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t="shared" ca="1" si="21"/>
        <v>0</v>
      </c>
      <c r="I242" s="500">
        <f t="shared" si="16"/>
        <v>0</v>
      </c>
      <c r="J242" s="534">
        <f t="shared" si="19"/>
        <v>0</v>
      </c>
      <c r="K242" s="535">
        <f t="shared" si="17"/>
        <v>0</v>
      </c>
      <c r="M242" s="22">
        <f>Raumgruppen_Bezeichnungen!N241</f>
        <v>0</v>
      </c>
      <c r="N242" s="22">
        <f t="shared" si="20"/>
        <v>1</v>
      </c>
    </row>
    <row r="243" spans="2:14" ht="15" customHeight="1" x14ac:dyDescent="0.2">
      <c r="B243" s="527" t="str">
        <f>Raumgruppen_Bezeichnungen!$C242</f>
        <v>K2-2</v>
      </c>
      <c r="C243" s="528" t="str">
        <f>Raumgruppen_Bezeichnungen!$D242</f>
        <v>Lehrküchen</v>
      </c>
      <c r="D243" s="529">
        <f>SUMIFS(TabelleRRlGLL,TabelleRRlGHH,'Raumliste Gesamt K'!B243,TabelleRRlGJJ,"")+
SUMIFS(TabelleRRlGLL,TabelleRRlGHH,'Raumliste Gesamt K'!B243,TabelleRRlGJJ,"ohne Grundreinig")</f>
        <v>0</v>
      </c>
      <c r="E243" s="530">
        <f t="shared" si="18"/>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ca="1" si="21"/>
        <v>0</v>
      </c>
      <c r="I243" s="500">
        <f t="shared" si="16"/>
        <v>0</v>
      </c>
      <c r="J243" s="534">
        <f t="shared" si="19"/>
        <v>0</v>
      </c>
      <c r="K243" s="535">
        <f t="shared" si="17"/>
        <v>0</v>
      </c>
      <c r="M243" s="22">
        <f>Raumgruppen_Bezeichnungen!N242</f>
        <v>0</v>
      </c>
      <c r="N243" s="22">
        <f t="shared" si="20"/>
        <v>1</v>
      </c>
    </row>
    <row r="244" spans="2:14" ht="15" customHeight="1" x14ac:dyDescent="0.2">
      <c r="B244" s="527" t="str">
        <f>Raumgruppen_Bezeichnungen!$C243</f>
        <v>K2-2,5</v>
      </c>
      <c r="C244" s="528" t="str">
        <f>Raumgruppen_Bezeichnungen!$D243</f>
        <v>Lehrküchen</v>
      </c>
      <c r="D244" s="529">
        <f>SUMIFS(TabelleRRlGLL,TabelleRRlGHH,'Raumliste Gesamt K'!B244,TabelleRRlGJJ,"")+
SUMIFS(TabelleRRlGLL,TabelleRRlGHH,'Raumliste Gesamt K'!B244,TabelleRRlGJJ,"ohne Grundreinig")</f>
        <v>0</v>
      </c>
      <c r="E244" s="530">
        <f t="shared" si="18"/>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21"/>
        <v>0</v>
      </c>
      <c r="I244" s="500">
        <f t="shared" si="16"/>
        <v>0</v>
      </c>
      <c r="J244" s="534">
        <f t="shared" si="19"/>
        <v>0</v>
      </c>
      <c r="K244" s="535">
        <f t="shared" si="17"/>
        <v>0</v>
      </c>
      <c r="M244" s="22">
        <f>Raumgruppen_Bezeichnungen!N243</f>
        <v>0</v>
      </c>
      <c r="N244" s="22">
        <f t="shared" si="20"/>
        <v>1</v>
      </c>
    </row>
    <row r="245" spans="2:14" ht="15" customHeight="1" x14ac:dyDescent="0.2">
      <c r="B245" s="527" t="str">
        <f>Raumgruppen_Bezeichnungen!$C244</f>
        <v>K2-3</v>
      </c>
      <c r="C245" s="528" t="str">
        <f>Raumgruppen_Bezeichnungen!$D244</f>
        <v>Lehrküchen</v>
      </c>
      <c r="D245" s="529">
        <f>SUMIFS(TabelleRRlGLL,TabelleRRlGHH,'Raumliste Gesamt K'!B245,TabelleRRlGJJ,"")+
SUMIFS(TabelleRRlGLL,TabelleRRlGHH,'Raumliste Gesamt K'!B245,TabelleRRlGJJ,"ohne Grundreinig")</f>
        <v>0</v>
      </c>
      <c r="E245" s="530">
        <f t="shared" si="18"/>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21"/>
        <v>0</v>
      </c>
      <c r="I245" s="500">
        <f t="shared" si="16"/>
        <v>0</v>
      </c>
      <c r="J245" s="534">
        <f t="shared" si="19"/>
        <v>0</v>
      </c>
      <c r="K245" s="535">
        <f t="shared" si="17"/>
        <v>0</v>
      </c>
      <c r="M245" s="22">
        <f>Raumgruppen_Bezeichnungen!N244</f>
        <v>0</v>
      </c>
      <c r="N245" s="22">
        <f t="shared" si="20"/>
        <v>1</v>
      </c>
    </row>
    <row r="246" spans="2:14" ht="15" customHeight="1" x14ac:dyDescent="0.2">
      <c r="B246" s="527" t="str">
        <f>Raumgruppen_Bezeichnungen!$C245</f>
        <v>K2-4</v>
      </c>
      <c r="C246" s="528" t="str">
        <f>Raumgruppen_Bezeichnungen!$D245</f>
        <v>Lehrküchen</v>
      </c>
      <c r="D246" s="529">
        <f>SUMIFS(TabelleRRlGLL,TabelleRRlGHH,'Raumliste Gesamt K'!B246,TabelleRRlGJJ,"")+
SUMIFS(TabelleRRlGLL,TabelleRRlGHH,'Raumliste Gesamt K'!B246,TabelleRRlGJJ,"ohne Grundreinig")</f>
        <v>0</v>
      </c>
      <c r="E246" s="530">
        <f t="shared" si="18"/>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21"/>
        <v>0</v>
      </c>
      <c r="I246" s="500">
        <f t="shared" si="16"/>
        <v>0</v>
      </c>
      <c r="J246" s="534">
        <f t="shared" si="19"/>
        <v>0</v>
      </c>
      <c r="K246" s="535">
        <f t="shared" si="17"/>
        <v>0</v>
      </c>
      <c r="M246" s="22">
        <f>Raumgruppen_Bezeichnungen!N245</f>
        <v>0</v>
      </c>
      <c r="N246" s="22">
        <f t="shared" si="20"/>
        <v>1</v>
      </c>
    </row>
    <row r="247" spans="2:14" ht="15" customHeight="1" x14ac:dyDescent="0.2">
      <c r="B247" s="527" t="str">
        <f>Raumgruppen_Bezeichnungen!$C246</f>
        <v>K2-5</v>
      </c>
      <c r="C247" s="528" t="str">
        <f>Raumgruppen_Bezeichnungen!$D246</f>
        <v>Lehrküchen</v>
      </c>
      <c r="D247" s="529">
        <f>SUMIFS(TabelleRRlGLL,TabelleRRlGHH,'Raumliste Gesamt K'!B247,TabelleRRlGJJ,"")+
SUMIFS(TabelleRRlGLL,TabelleRRlGHH,'Raumliste Gesamt K'!B247,TabelleRRlGJJ,"ohne Grundreinig")</f>
        <v>0</v>
      </c>
      <c r="E247" s="530">
        <f t="shared" si="18"/>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t="shared" ca="1" si="21"/>
        <v>0</v>
      </c>
      <c r="I247" s="500">
        <f t="shared" si="16"/>
        <v>0</v>
      </c>
      <c r="J247" s="534">
        <f t="shared" si="19"/>
        <v>0</v>
      </c>
      <c r="K247" s="535">
        <f t="shared" si="17"/>
        <v>0</v>
      </c>
      <c r="M247" s="22">
        <f>Raumgruppen_Bezeichnungen!N246</f>
        <v>0</v>
      </c>
      <c r="N247" s="22">
        <f t="shared" si="20"/>
        <v>1</v>
      </c>
    </row>
    <row r="248" spans="2:14" ht="15" customHeight="1" x14ac:dyDescent="0.2">
      <c r="B248" s="527" t="str">
        <f>Raumgruppen_Bezeichnungen!$C247</f>
        <v>K2-6</v>
      </c>
      <c r="C248" s="528" t="str">
        <f>Raumgruppen_Bezeichnungen!$D247</f>
        <v>Lehrküchen</v>
      </c>
      <c r="D248" s="529">
        <f>SUMIFS(TabelleRRlGLL,TabelleRRlGHH,'Raumliste Gesamt K'!B248,TabelleRRlGJJ,"")+
SUMIFS(TabelleRRlGLL,TabelleRRlGHH,'Raumliste Gesamt K'!B248,TabelleRRlGJJ,"ohne Grundreinig")</f>
        <v>0</v>
      </c>
      <c r="E248" s="530">
        <f t="shared" si="18"/>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ca="1" si="21"/>
        <v>0</v>
      </c>
      <c r="I248" s="500">
        <f t="shared" si="16"/>
        <v>0</v>
      </c>
      <c r="J248" s="534">
        <f t="shared" si="19"/>
        <v>0</v>
      </c>
      <c r="K248" s="535">
        <f t="shared" si="17"/>
        <v>0</v>
      </c>
      <c r="M248" s="22">
        <f>Raumgruppen_Bezeichnungen!N247</f>
        <v>0</v>
      </c>
      <c r="N248" s="22">
        <f t="shared" si="20"/>
        <v>1</v>
      </c>
    </row>
    <row r="249" spans="2:14" ht="15" customHeight="1" x14ac:dyDescent="0.2">
      <c r="B249" s="527" t="str">
        <f>Raumgruppen_Bezeichnungen!$C248</f>
        <v>K2-7</v>
      </c>
      <c r="C249" s="528" t="str">
        <f>Raumgruppen_Bezeichnungen!$D248</f>
        <v>Lehrküchen</v>
      </c>
      <c r="D249" s="529">
        <f>SUMIFS(TabelleRRlGLL,TabelleRRlGHH,'Raumliste Gesamt K'!B249,TabelleRRlGJJ,"")+
SUMIFS(TabelleRRlGLL,TabelleRRlGHH,'Raumliste Gesamt K'!B249,TabelleRRlGJJ,"ohne Grundreinig")</f>
        <v>0</v>
      </c>
      <c r="E249" s="530">
        <f t="shared" si="18"/>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21"/>
        <v>0</v>
      </c>
      <c r="I249" s="500">
        <f t="shared" si="16"/>
        <v>0</v>
      </c>
      <c r="J249" s="534">
        <f t="shared" si="19"/>
        <v>0</v>
      </c>
      <c r="K249" s="535">
        <f t="shared" si="17"/>
        <v>0</v>
      </c>
      <c r="M249" s="22">
        <f>Raumgruppen_Bezeichnungen!N248</f>
        <v>0</v>
      </c>
      <c r="N249" s="22">
        <f t="shared" si="20"/>
        <v>1</v>
      </c>
    </row>
    <row r="250" spans="2:14" ht="15" customHeight="1" x14ac:dyDescent="0.2">
      <c r="B250" s="527" t="str">
        <f>Raumgruppen_Bezeichnungen!$C249</f>
        <v>L-J</v>
      </c>
      <c r="C250" s="528" t="str">
        <f>Raumgruppen_Bezeichnungen!$D249</f>
        <v>Lager- und Abstellflächen, Archive, Geräteräume, Fahrradabstellräume, Keller</v>
      </c>
      <c r="D250" s="529">
        <f>SUMIFS(TabelleRRlGLL,TabelleRRlGHH,'Raumliste Gesamt K'!B250,TabelleRRlGJJ,"")+
SUMIFS(TabelleRRlGLL,TabelleRRlGHH,'Raumliste Gesamt K'!B250,TabelleRRlGJJ,"ohne Grundreinig")</f>
        <v>0</v>
      </c>
      <c r="E250" s="530">
        <f t="shared" si="18"/>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21"/>
        <v>0</v>
      </c>
      <c r="I250" s="500">
        <f t="shared" si="16"/>
        <v>0</v>
      </c>
      <c r="J250" s="534">
        <f t="shared" si="19"/>
        <v>0</v>
      </c>
      <c r="K250" s="535">
        <f t="shared" si="17"/>
        <v>0</v>
      </c>
      <c r="M250" s="22">
        <f>Raumgruppen_Bezeichnungen!N249</f>
        <v>1</v>
      </c>
      <c r="N250" s="22">
        <f t="shared" si="20"/>
        <v>1</v>
      </c>
    </row>
    <row r="251" spans="2:14" ht="15" customHeight="1" x14ac:dyDescent="0.2">
      <c r="B251" s="527" t="str">
        <f>Raumgruppen_Bezeichnungen!$C250</f>
        <v>L-J2</v>
      </c>
      <c r="C251" s="528" t="str">
        <f>Raumgruppen_Bezeichnungen!$D250</f>
        <v>Lager- und Abstellflächen, Archive, Geräteräume, Fahrradabstellräume, Keller</v>
      </c>
      <c r="D251" s="529">
        <f>SUMIFS(TabelleRRlGLL,TabelleRRlGHH,'Raumliste Gesamt K'!B251,TabelleRRlGJJ,"")+
SUMIFS(TabelleRRlGLL,TabelleRRlGHH,'Raumliste Gesamt K'!B251,TabelleRRlGJJ,"ohne Grundreinig")</f>
        <v>0</v>
      </c>
      <c r="E251" s="530">
        <f t="shared" si="18"/>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t="shared" ca="1" si="21"/>
        <v>0</v>
      </c>
      <c r="I251" s="500">
        <f t="shared" si="16"/>
        <v>0</v>
      </c>
      <c r="J251" s="534">
        <f t="shared" si="19"/>
        <v>0</v>
      </c>
      <c r="K251" s="535">
        <f t="shared" si="17"/>
        <v>0</v>
      </c>
      <c r="M251" s="22">
        <f>Raumgruppen_Bezeichnungen!N250</f>
        <v>0</v>
      </c>
      <c r="N251" s="22">
        <f t="shared" si="20"/>
        <v>1</v>
      </c>
    </row>
    <row r="252" spans="2:14" ht="15" customHeight="1" x14ac:dyDescent="0.2">
      <c r="B252" s="527" t="str">
        <f>Raumgruppen_Bezeichnungen!$C251</f>
        <v>L-Q</v>
      </c>
      <c r="C252" s="528" t="str">
        <f>Raumgruppen_Bezeichnungen!$D251</f>
        <v>Lager- und Abstellflächen, Archive, Geräteräume, Fahrradabstellräume, Keller</v>
      </c>
      <c r="D252" s="529">
        <f>SUMIFS(TabelleRRlGLL,TabelleRRlGHH,'Raumliste Gesamt K'!B252,TabelleRRlGJJ,"")+
SUMIFS(TabelleRRlGLL,TabelleRRlGHH,'Raumliste Gesamt K'!B252,TabelleRRlGJJ,"ohne Grundreinig")</f>
        <v>0</v>
      </c>
      <c r="E252" s="530">
        <f t="shared" si="18"/>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t="shared" ca="1" si="21"/>
        <v>0</v>
      </c>
      <c r="I252" s="500">
        <f t="shared" si="16"/>
        <v>0</v>
      </c>
      <c r="J252" s="534">
        <f t="shared" si="19"/>
        <v>0</v>
      </c>
      <c r="K252" s="535">
        <f t="shared" si="17"/>
        <v>0</v>
      </c>
      <c r="M252" s="22">
        <f>Raumgruppen_Bezeichnungen!N251</f>
        <v>0</v>
      </c>
      <c r="N252" s="22">
        <f t="shared" si="20"/>
        <v>1</v>
      </c>
    </row>
    <row r="253" spans="2:14" ht="15" customHeight="1" x14ac:dyDescent="0.2">
      <c r="B253" s="527" t="str">
        <f>Raumgruppen_Bezeichnungen!$C252</f>
        <v>L-J6</v>
      </c>
      <c r="C253" s="528" t="str">
        <f>Raumgruppen_Bezeichnungen!$D252</f>
        <v>Lager- und Abstellflächen, Archive, Geräteräume, Fahrradabstellräume, Keller</v>
      </c>
      <c r="D253" s="529">
        <f>SUMIFS(TabelleRRlGLL,TabelleRRlGHH,'Raumliste Gesamt K'!B253,TabelleRRlGJJ,"")+
SUMIFS(TabelleRRlGLL,TabelleRRlGHH,'Raumliste Gesamt K'!B253,TabelleRRlGJJ,"ohne Grundreinig")</f>
        <v>0</v>
      </c>
      <c r="E253" s="530">
        <f t="shared" si="18"/>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ca="1" si="21"/>
        <v>0</v>
      </c>
      <c r="I253" s="500">
        <f t="shared" si="16"/>
        <v>0</v>
      </c>
      <c r="J253" s="534">
        <f t="shared" si="19"/>
        <v>0</v>
      </c>
      <c r="K253" s="535">
        <f t="shared" si="17"/>
        <v>0</v>
      </c>
      <c r="M253" s="22">
        <f>Raumgruppen_Bezeichnungen!N252</f>
        <v>0</v>
      </c>
      <c r="N253" s="22">
        <f t="shared" si="20"/>
        <v>1</v>
      </c>
    </row>
    <row r="254" spans="2:14" ht="15" customHeight="1" x14ac:dyDescent="0.2">
      <c r="B254" s="527" t="str">
        <f>Raumgruppen_Bezeichnungen!$C253</f>
        <v>L-M</v>
      </c>
      <c r="C254" s="528" t="str">
        <f>Raumgruppen_Bezeichnungen!$D253</f>
        <v>Lager- und Abstellflächen, Archive, Geräteräume, Fahrradabstellräume, Keller</v>
      </c>
      <c r="D254" s="529">
        <f>SUMIFS(TabelleRRlGLL,TabelleRRlGHH,'Raumliste Gesamt K'!B254,TabelleRRlGJJ,"")+
SUMIFS(TabelleRRlGLL,TabelleRRlGHH,'Raumliste Gesamt K'!B254,TabelleRRlGJJ,"ohne Grundreinig")</f>
        <v>0</v>
      </c>
      <c r="E254" s="530">
        <f t="shared" si="18"/>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21"/>
        <v>0</v>
      </c>
      <c r="I254" s="500">
        <f t="shared" si="16"/>
        <v>0</v>
      </c>
      <c r="J254" s="534">
        <f t="shared" si="19"/>
        <v>0</v>
      </c>
      <c r="K254" s="535">
        <f t="shared" si="17"/>
        <v>0</v>
      </c>
      <c r="M254" s="22">
        <f>Raumgruppen_Bezeichnungen!N253</f>
        <v>1</v>
      </c>
      <c r="N254" s="22">
        <f t="shared" si="20"/>
        <v>1</v>
      </c>
    </row>
    <row r="255" spans="2:14" ht="15" customHeight="1" x14ac:dyDescent="0.2">
      <c r="B255" s="527" t="str">
        <f>Raumgruppen_Bezeichnungen!$C254</f>
        <v>L-14</v>
      </c>
      <c r="C255" s="528" t="str">
        <f>Raumgruppen_Bezeichnungen!$D254</f>
        <v>Lager- und Abstellflächen, Archive, Geräteräume, Fahrradabstellräume, Keller</v>
      </c>
      <c r="D255" s="529">
        <f>SUMIFS(TabelleRRlGLL,TabelleRRlGHH,'Raumliste Gesamt K'!B255,TabelleRRlGJJ,"")+
SUMIFS(TabelleRRlGLL,TabelleRRlGHH,'Raumliste Gesamt K'!B255,TabelleRRlGJJ,"ohne Grundreinig")</f>
        <v>0</v>
      </c>
      <c r="E255" s="530">
        <f t="shared" si="18"/>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21"/>
        <v>0</v>
      </c>
      <c r="I255" s="500">
        <f t="shared" si="16"/>
        <v>0</v>
      </c>
      <c r="J255" s="534">
        <f t="shared" si="19"/>
        <v>0</v>
      </c>
      <c r="K255" s="535">
        <f t="shared" si="17"/>
        <v>0</v>
      </c>
      <c r="M255" s="22">
        <f>Raumgruppen_Bezeichnungen!N254</f>
        <v>0</v>
      </c>
      <c r="N255" s="22">
        <f t="shared" si="20"/>
        <v>1</v>
      </c>
    </row>
    <row r="256" spans="2:14" ht="15" customHeight="1" x14ac:dyDescent="0.2">
      <c r="B256" s="527" t="str">
        <f>Raumgruppen_Bezeichnungen!$C255</f>
        <v>L-W</v>
      </c>
      <c r="C256" s="528" t="str">
        <f>Raumgruppen_Bezeichnungen!$D255</f>
        <v>Lager- und Abstellflächen, Archive, Geräteräume, Fahrradabstellräume, Keller</v>
      </c>
      <c r="D256" s="529">
        <f>SUMIFS(TabelleRRlGLL,TabelleRRlGHH,'Raumliste Gesamt K'!B256,TabelleRRlGJJ,"")+
SUMIFS(TabelleRRlGLL,TabelleRRlGHH,'Raumliste Gesamt K'!B256,TabelleRRlGJJ,"ohne Grundreinig")</f>
        <v>0</v>
      </c>
      <c r="E256" s="530">
        <f t="shared" si="18"/>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t="shared" ca="1" si="21"/>
        <v>0</v>
      </c>
      <c r="I256" s="500">
        <f t="shared" si="16"/>
        <v>0</v>
      </c>
      <c r="J256" s="534">
        <f t="shared" si="19"/>
        <v>0</v>
      </c>
      <c r="K256" s="535">
        <f t="shared" si="17"/>
        <v>0</v>
      </c>
      <c r="M256" s="22">
        <f>Raumgruppen_Bezeichnungen!N255</f>
        <v>1</v>
      </c>
      <c r="N256" s="22">
        <f t="shared" si="20"/>
        <v>1</v>
      </c>
    </row>
    <row r="257" spans="2:14" ht="15" customHeight="1" x14ac:dyDescent="0.2">
      <c r="B257" s="527" t="str">
        <f>Raumgruppen_Bezeichnungen!$C256</f>
        <v>L-2</v>
      </c>
      <c r="C257" s="528" t="str">
        <f>Raumgruppen_Bezeichnungen!$D256</f>
        <v>Lager- und Abstellflächen, Archive, Geräteräume, Fahrradabstellräume, Keller</v>
      </c>
      <c r="D257" s="529">
        <f>SUMIFS(TabelleRRlGLL,TabelleRRlGHH,'Raumliste Gesamt K'!B257,TabelleRRlGJJ,"")+
SUMIFS(TabelleRRlGLL,TabelleRRlGHH,'Raumliste Gesamt K'!B257,TabelleRRlGJJ,"ohne Grundreinig")</f>
        <v>0</v>
      </c>
      <c r="E257" s="530">
        <f t="shared" si="18"/>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ca="1" si="21"/>
        <v>0</v>
      </c>
      <c r="I257" s="500">
        <f t="shared" si="16"/>
        <v>0</v>
      </c>
      <c r="J257" s="534">
        <f t="shared" si="19"/>
        <v>0</v>
      </c>
      <c r="K257" s="535">
        <f t="shared" si="17"/>
        <v>0</v>
      </c>
      <c r="M257" s="22">
        <f>Raumgruppen_Bezeichnungen!N256</f>
        <v>0</v>
      </c>
      <c r="N257" s="22">
        <f t="shared" si="20"/>
        <v>1</v>
      </c>
    </row>
    <row r="258" spans="2:14" ht="15" customHeight="1" x14ac:dyDescent="0.2">
      <c r="B258" s="527" t="str">
        <f>Raumgruppen_Bezeichnungen!$C257</f>
        <v>L-2,5</v>
      </c>
      <c r="C258" s="528" t="str">
        <f>Raumgruppen_Bezeichnungen!$D257</f>
        <v>Lager- und Abstellflächen, Archive, Geräteräume, Fahrradabstellräume, Keller</v>
      </c>
      <c r="D258" s="529">
        <f>SUMIFS(TabelleRRlGLL,TabelleRRlGHH,'Raumliste Gesamt K'!B258,TabelleRRlGJJ,"")+
SUMIFS(TabelleRRlGLL,TabelleRRlGHH,'Raumliste Gesamt K'!B258,TabelleRRlGJJ,"ohne Grundreinig")</f>
        <v>0</v>
      </c>
      <c r="E258" s="530">
        <f t="shared" si="18"/>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21"/>
        <v>0</v>
      </c>
      <c r="I258" s="500">
        <f t="shared" si="16"/>
        <v>0</v>
      </c>
      <c r="J258" s="534">
        <f t="shared" si="19"/>
        <v>0</v>
      </c>
      <c r="K258" s="535">
        <f t="shared" si="17"/>
        <v>0</v>
      </c>
      <c r="M258" s="22">
        <f>Raumgruppen_Bezeichnungen!N257</f>
        <v>0</v>
      </c>
      <c r="N258" s="22">
        <f t="shared" si="20"/>
        <v>1</v>
      </c>
    </row>
    <row r="259" spans="2:14" ht="15" customHeight="1" x14ac:dyDescent="0.2">
      <c r="B259" s="527" t="str">
        <f>Raumgruppen_Bezeichnungen!$C258</f>
        <v>L-3</v>
      </c>
      <c r="C259" s="528" t="str">
        <f>Raumgruppen_Bezeichnungen!$D258</f>
        <v>Lager- und Abstellflächen, Archive, Geräteräume, Fahrradabstellräume, Keller</v>
      </c>
      <c r="D259" s="529">
        <f>SUMIFS(TabelleRRlGLL,TabelleRRlGHH,'Raumliste Gesamt K'!B259,TabelleRRlGJJ,"")+
SUMIFS(TabelleRRlGLL,TabelleRRlGHH,'Raumliste Gesamt K'!B259,TabelleRRlGJJ,"ohne Grundreinig")</f>
        <v>0</v>
      </c>
      <c r="E259" s="530">
        <f t="shared" si="18"/>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21"/>
        <v>0</v>
      </c>
      <c r="I259" s="500">
        <f t="shared" si="16"/>
        <v>0</v>
      </c>
      <c r="J259" s="534">
        <f t="shared" si="19"/>
        <v>0</v>
      </c>
      <c r="K259" s="535">
        <f t="shared" si="17"/>
        <v>0</v>
      </c>
      <c r="M259" s="22">
        <f>Raumgruppen_Bezeichnungen!N258</f>
        <v>0</v>
      </c>
      <c r="N259" s="22">
        <f t="shared" si="20"/>
        <v>1</v>
      </c>
    </row>
    <row r="260" spans="2:14" ht="15" customHeight="1" x14ac:dyDescent="0.2">
      <c r="B260" s="527" t="str">
        <f>Raumgruppen_Bezeichnungen!$C259</f>
        <v>L-4</v>
      </c>
      <c r="C260" s="528" t="str">
        <f>Raumgruppen_Bezeichnungen!$D259</f>
        <v>Lager- und Abstellflächen, Archive, Geräteräume, Fahrradabstellräume, Keller</v>
      </c>
      <c r="D260" s="529">
        <f>SUMIFS(TabelleRRlGLL,TabelleRRlGHH,'Raumliste Gesamt K'!B260,TabelleRRlGJJ,"")+
SUMIFS(TabelleRRlGLL,TabelleRRlGHH,'Raumliste Gesamt K'!B260,TabelleRRlGJJ,"ohne Grundreinig")</f>
        <v>0</v>
      </c>
      <c r="E260" s="530">
        <f t="shared" ref="E260:E306" si="22">VLOOKUP(B260,Los01NS,6,FALSE)</f>
        <v>0</v>
      </c>
      <c r="F260" s="531" t="str">
        <f>VLOOKUP(B260,Raumgruppen_Bezeichnungen!$C$3:$E$305,3,FALSE)</f>
        <v>4 Tage/Wo</v>
      </c>
      <c r="G260" s="532"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533">
        <f t="shared" ca="1" si="21"/>
        <v>0</v>
      </c>
      <c r="I260" s="500">
        <f t="shared" si="16"/>
        <v>0</v>
      </c>
      <c r="J260" s="534">
        <f t="shared" ref="J260:J306" si="23">Stundensatz01SVS</f>
        <v>0</v>
      </c>
      <c r="K260" s="535">
        <f t="shared" si="17"/>
        <v>0</v>
      </c>
      <c r="M260" s="22">
        <f>Raumgruppen_Bezeichnungen!N259</f>
        <v>0</v>
      </c>
      <c r="N260" s="22">
        <f t="shared" si="20"/>
        <v>1</v>
      </c>
    </row>
    <row r="261" spans="2:14" ht="15" customHeight="1" x14ac:dyDescent="0.2">
      <c r="B261" s="527" t="str">
        <f>Raumgruppen_Bezeichnungen!$C260</f>
        <v>L-5</v>
      </c>
      <c r="C261" s="528" t="str">
        <f>Raumgruppen_Bezeichnungen!$D260</f>
        <v>Lager- und Abstellflächen, Archive, Geräteräume, Fahrradabstellräume, Keller</v>
      </c>
      <c r="D261" s="529">
        <f>SUMIFS(TabelleRRlGLL,TabelleRRlGHH,'Raumliste Gesamt K'!B261,TabelleRRlGJJ,"")+
SUMIFS(TabelleRRlGLL,TabelleRRlGHH,'Raumliste Gesamt K'!B261,TabelleRRlGJJ,"ohne Grundreinig")</f>
        <v>0</v>
      </c>
      <c r="E261" s="530">
        <f t="shared" si="22"/>
        <v>0</v>
      </c>
      <c r="F261" s="531" t="str">
        <f>VLOOKUP(B261,Raumgruppen_Bezeichnungen!$C$3:$E$305,3,FALSE)</f>
        <v>5 Tage/Wo</v>
      </c>
      <c r="G261" s="532"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533">
        <f t="shared" ca="1" si="21"/>
        <v>0</v>
      </c>
      <c r="I261" s="500">
        <f t="shared" si="16"/>
        <v>0</v>
      </c>
      <c r="J261" s="534">
        <f t="shared" si="23"/>
        <v>0</v>
      </c>
      <c r="K261" s="535">
        <f t="shared" si="17"/>
        <v>0</v>
      </c>
      <c r="M261" s="22">
        <f>Raumgruppen_Bezeichnungen!N260</f>
        <v>0</v>
      </c>
      <c r="N261" s="22">
        <f t="shared" ref="N261:N306" si="24">IF(E261=0,1,0)</f>
        <v>1</v>
      </c>
    </row>
    <row r="262" spans="2:14" ht="15" customHeight="1" x14ac:dyDescent="0.2">
      <c r="B262" s="527" t="str">
        <f>Raumgruppen_Bezeichnungen!$C261</f>
        <v>L-6</v>
      </c>
      <c r="C262" s="528" t="str">
        <f>Raumgruppen_Bezeichnungen!$D261</f>
        <v>Lager- und Abstellflächen, Archive, Geräteräume, Fahrradabstellräume, Keller</v>
      </c>
      <c r="D262" s="529">
        <f>SUMIFS(TabelleRRlGLL,TabelleRRlGHH,'Raumliste Gesamt K'!B262,TabelleRRlGJJ,"")+
SUMIFS(TabelleRRlGLL,TabelleRRlGHH,'Raumliste Gesamt K'!B262,TabelleRRlGJJ,"ohne Grundreinig")</f>
        <v>0</v>
      </c>
      <c r="E262" s="530">
        <f t="shared" si="22"/>
        <v>0</v>
      </c>
      <c r="F262" s="531" t="str">
        <f>VLOOKUP(B262,Raumgruppen_Bezeichnungen!$C$3:$E$305,3,FALSE)</f>
        <v>6 Tage/Wo</v>
      </c>
      <c r="G262" s="532"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33">
        <f t="shared" ca="1" si="21"/>
        <v>0</v>
      </c>
      <c r="I262" s="500">
        <f t="shared" si="16"/>
        <v>0</v>
      </c>
      <c r="J262" s="534">
        <f t="shared" si="23"/>
        <v>0</v>
      </c>
      <c r="K262" s="535">
        <f t="shared" si="17"/>
        <v>0</v>
      </c>
      <c r="M262" s="22">
        <f>Raumgruppen_Bezeichnungen!N261</f>
        <v>0</v>
      </c>
      <c r="N262" s="22">
        <f t="shared" si="24"/>
        <v>1</v>
      </c>
    </row>
    <row r="263" spans="2:14" ht="15" customHeight="1" x14ac:dyDescent="0.2">
      <c r="B263" s="527" t="str">
        <f>Raumgruppen_Bezeichnungen!$C262</f>
        <v>L-7</v>
      </c>
      <c r="C263" s="528" t="str">
        <f>Raumgruppen_Bezeichnungen!$D262</f>
        <v>Lager- und Abstellflächen, Archive, Geräteräume, Fahrradabstellräume, Keller</v>
      </c>
      <c r="D263" s="529">
        <f>SUMIFS(TabelleRRlGLL,TabelleRRlGHH,'Raumliste Gesamt K'!B263,TabelleRRlGJJ,"")+
SUMIFS(TabelleRRlGLL,TabelleRRlGHH,'Raumliste Gesamt K'!B263,TabelleRRlGJJ,"ohne Grundreinig")</f>
        <v>0</v>
      </c>
      <c r="E263" s="530">
        <f t="shared" si="22"/>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21"/>
        <v>0</v>
      </c>
      <c r="I263" s="500">
        <f t="shared" si="16"/>
        <v>0</v>
      </c>
      <c r="J263" s="534">
        <f t="shared" si="23"/>
        <v>0</v>
      </c>
      <c r="K263" s="535">
        <f t="shared" si="17"/>
        <v>0</v>
      </c>
      <c r="M263" s="22">
        <f>Raumgruppen_Bezeichnungen!N262</f>
        <v>0</v>
      </c>
      <c r="N263" s="22">
        <f t="shared" si="24"/>
        <v>1</v>
      </c>
    </row>
    <row r="264" spans="2:14" ht="15" customHeight="1" x14ac:dyDescent="0.2">
      <c r="B264" s="527" t="str">
        <f>Raumgruppen_Bezeichnungen!$C263</f>
        <v>M1-J</v>
      </c>
      <c r="C264" s="528" t="str">
        <f>Raumgruppen_Bezeichnungen!$D263</f>
        <v>Sport- und Mehrzweckhallen</v>
      </c>
      <c r="D264" s="529">
        <f>SUMIFS(TabelleRRlGLL,TabelleRRlGHH,'Raumliste Gesamt K'!B264,TabelleRRlGJJ,"")+
SUMIFS(TabelleRRlGLL,TabelleRRlGHH,'Raumliste Gesamt K'!B264,TabelleRRlGJJ,"ohne Grundreinig")</f>
        <v>0</v>
      </c>
      <c r="E264" s="530">
        <f t="shared" si="22"/>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21"/>
        <v>0</v>
      </c>
      <c r="I264" s="500">
        <f t="shared" si="16"/>
        <v>0</v>
      </c>
      <c r="J264" s="534">
        <f t="shared" si="23"/>
        <v>0</v>
      </c>
      <c r="K264" s="535">
        <f t="shared" si="17"/>
        <v>0</v>
      </c>
      <c r="M264" s="22">
        <f>Raumgruppen_Bezeichnungen!N263</f>
        <v>0</v>
      </c>
      <c r="N264" s="22">
        <f t="shared" si="24"/>
        <v>1</v>
      </c>
    </row>
    <row r="265" spans="2:14" ht="15" customHeight="1" x14ac:dyDescent="0.2">
      <c r="B265" s="527" t="str">
        <f>Raumgruppen_Bezeichnungen!$C264</f>
        <v>M1-J2</v>
      </c>
      <c r="C265" s="528" t="str">
        <f>Raumgruppen_Bezeichnungen!$D264</f>
        <v>Sport- und Mehrzweckhallen</v>
      </c>
      <c r="D265" s="529">
        <f>SUMIFS(TabelleRRlGLL,TabelleRRlGHH,'Raumliste Gesamt K'!B265,TabelleRRlGJJ,"")+
SUMIFS(TabelleRRlGLL,TabelleRRlGHH,'Raumliste Gesamt K'!B265,TabelleRRlGJJ,"ohne Grundreinig")</f>
        <v>0</v>
      </c>
      <c r="E265" s="530">
        <f t="shared" si="22"/>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t="shared" ca="1" si="21"/>
        <v>0</v>
      </c>
      <c r="I265" s="500">
        <f t="shared" si="16"/>
        <v>0</v>
      </c>
      <c r="J265" s="534">
        <f t="shared" si="23"/>
        <v>0</v>
      </c>
      <c r="K265" s="535">
        <f t="shared" si="17"/>
        <v>0</v>
      </c>
      <c r="M265" s="22">
        <f>Raumgruppen_Bezeichnungen!N264</f>
        <v>0</v>
      </c>
      <c r="N265" s="22">
        <f t="shared" si="24"/>
        <v>1</v>
      </c>
    </row>
    <row r="266" spans="2:14" ht="15" customHeight="1" x14ac:dyDescent="0.2">
      <c r="B266" s="527" t="str">
        <f>Raumgruppen_Bezeichnungen!$C265</f>
        <v>M1-Q</v>
      </c>
      <c r="C266" s="528" t="str">
        <f>Raumgruppen_Bezeichnungen!$D265</f>
        <v>Sport- und Mehrzweckhallen</v>
      </c>
      <c r="D266" s="529">
        <f>SUMIFS(TabelleRRlGLL,TabelleRRlGHH,'Raumliste Gesamt K'!B266,TabelleRRlGJJ,"")+
SUMIFS(TabelleRRlGLL,TabelleRRlGHH,'Raumliste Gesamt K'!B266,TabelleRRlGJJ,"ohne Grundreinig")</f>
        <v>0</v>
      </c>
      <c r="E266" s="530">
        <f t="shared" si="22"/>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t="shared" ca="1" si="21"/>
        <v>0</v>
      </c>
      <c r="I266" s="500">
        <f t="shared" si="16"/>
        <v>0</v>
      </c>
      <c r="J266" s="534">
        <f t="shared" si="23"/>
        <v>0</v>
      </c>
      <c r="K266" s="535">
        <f t="shared" si="17"/>
        <v>0</v>
      </c>
      <c r="M266" s="22">
        <f>Raumgruppen_Bezeichnungen!N265</f>
        <v>0</v>
      </c>
      <c r="N266" s="22">
        <f t="shared" si="24"/>
        <v>1</v>
      </c>
    </row>
    <row r="267" spans="2:14" ht="15" customHeight="1" x14ac:dyDescent="0.2">
      <c r="B267" s="527" t="str">
        <f>Raumgruppen_Bezeichnungen!$C266</f>
        <v>M1-J6</v>
      </c>
      <c r="C267" s="528" t="str">
        <f>Raumgruppen_Bezeichnungen!$D266</f>
        <v>Sport- und Mehrzweckhallen</v>
      </c>
      <c r="D267" s="529">
        <f>SUMIFS(TabelleRRlGLL,TabelleRRlGHH,'Raumliste Gesamt K'!B267,TabelleRRlGJJ,"")+
SUMIFS(TabelleRRlGLL,TabelleRRlGHH,'Raumliste Gesamt K'!B267,TabelleRRlGJJ,"ohne Grundreinig")</f>
        <v>0</v>
      </c>
      <c r="E267" s="530">
        <f t="shared" si="22"/>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t="shared" ca="1" si="21"/>
        <v>0</v>
      </c>
      <c r="I267" s="500">
        <f t="shared" si="16"/>
        <v>0</v>
      </c>
      <c r="J267" s="534">
        <f t="shared" si="23"/>
        <v>0</v>
      </c>
      <c r="K267" s="535">
        <f t="shared" si="17"/>
        <v>0</v>
      </c>
      <c r="M267" s="22">
        <f>Raumgruppen_Bezeichnungen!N266</f>
        <v>0</v>
      </c>
      <c r="N267" s="22">
        <f t="shared" si="24"/>
        <v>1</v>
      </c>
    </row>
    <row r="268" spans="2:14" ht="15" customHeight="1" x14ac:dyDescent="0.2">
      <c r="B268" s="527" t="str">
        <f>Raumgruppen_Bezeichnungen!$C267</f>
        <v>M1-M</v>
      </c>
      <c r="C268" s="528" t="str">
        <f>Raumgruppen_Bezeichnungen!$D267</f>
        <v>Sport- und Mehrzweckhallen</v>
      </c>
      <c r="D268" s="529">
        <f>SUMIFS(TabelleRRlGLL,TabelleRRlGHH,'Raumliste Gesamt K'!B268,TabelleRRlGJJ,"")+
SUMIFS(TabelleRRlGLL,TabelleRRlGHH,'Raumliste Gesamt K'!B268,TabelleRRlGJJ,"ohne Grundreinig")</f>
        <v>0</v>
      </c>
      <c r="E268" s="530">
        <f t="shared" si="22"/>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ca="1" si="21"/>
        <v>0</v>
      </c>
      <c r="I268" s="500">
        <f t="shared" si="16"/>
        <v>0</v>
      </c>
      <c r="J268" s="534">
        <f t="shared" si="23"/>
        <v>0</v>
      </c>
      <c r="K268" s="535">
        <f t="shared" si="17"/>
        <v>0</v>
      </c>
      <c r="M268" s="22">
        <f>Raumgruppen_Bezeichnungen!N267</f>
        <v>0</v>
      </c>
      <c r="N268" s="22">
        <f t="shared" si="24"/>
        <v>1</v>
      </c>
    </row>
    <row r="269" spans="2:14" ht="15" customHeight="1" x14ac:dyDescent="0.2">
      <c r="B269" s="527" t="str">
        <f>Raumgruppen_Bezeichnungen!$C268</f>
        <v>M1-14</v>
      </c>
      <c r="C269" s="528" t="str">
        <f>Raumgruppen_Bezeichnungen!$D268</f>
        <v>Sport- und Mehrzweckhallen</v>
      </c>
      <c r="D269" s="529">
        <f>SUMIFS(TabelleRRlGLL,TabelleRRlGHH,'Raumliste Gesamt K'!B269,TabelleRRlGJJ,"")+
SUMIFS(TabelleRRlGLL,TabelleRRlGHH,'Raumliste Gesamt K'!B269,TabelleRRlGJJ,"ohne Grundreinig")</f>
        <v>0</v>
      </c>
      <c r="E269" s="530">
        <f t="shared" si="22"/>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21"/>
        <v>0</v>
      </c>
      <c r="I269" s="500">
        <f t="shared" si="16"/>
        <v>0</v>
      </c>
      <c r="J269" s="534">
        <f t="shared" si="23"/>
        <v>0</v>
      </c>
      <c r="K269" s="535">
        <f t="shared" si="17"/>
        <v>0</v>
      </c>
      <c r="M269" s="22">
        <f>Raumgruppen_Bezeichnungen!N268</f>
        <v>0</v>
      </c>
      <c r="N269" s="22">
        <f t="shared" si="24"/>
        <v>1</v>
      </c>
    </row>
    <row r="270" spans="2:14" ht="15" customHeight="1" x14ac:dyDescent="0.2">
      <c r="B270" s="527" t="str">
        <f>Raumgruppen_Bezeichnungen!$C269</f>
        <v>M1-W</v>
      </c>
      <c r="C270" s="528" t="str">
        <f>Raumgruppen_Bezeichnungen!$D269</f>
        <v>Sport- und Mehrzweckhallen</v>
      </c>
      <c r="D270" s="529">
        <f>SUMIFS(TabelleRRlGLL,TabelleRRlGHH,'Raumliste Gesamt K'!B270,TabelleRRlGJJ,"")+
SUMIFS(TabelleRRlGLL,TabelleRRlGHH,'Raumliste Gesamt K'!B270,TabelleRRlGJJ,"ohne Grundreinig")</f>
        <v>0</v>
      </c>
      <c r="E270" s="530">
        <f t="shared" si="22"/>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21"/>
        <v>0</v>
      </c>
      <c r="I270" s="500">
        <f t="shared" si="16"/>
        <v>0</v>
      </c>
      <c r="J270" s="534">
        <f t="shared" si="23"/>
        <v>0</v>
      </c>
      <c r="K270" s="535">
        <f t="shared" si="17"/>
        <v>0</v>
      </c>
      <c r="M270" s="22">
        <f>Raumgruppen_Bezeichnungen!N269</f>
        <v>0</v>
      </c>
      <c r="N270" s="22">
        <f t="shared" si="24"/>
        <v>1</v>
      </c>
    </row>
    <row r="271" spans="2:14" ht="15" customHeight="1" x14ac:dyDescent="0.2">
      <c r="B271" s="527" t="str">
        <f>Raumgruppen_Bezeichnungen!$C270</f>
        <v>M1-2</v>
      </c>
      <c r="C271" s="528" t="str">
        <f>Raumgruppen_Bezeichnungen!$D270</f>
        <v>Sport- und Mehrzweckhallen</v>
      </c>
      <c r="D271" s="529">
        <f>SUMIFS(TabelleRRlGLL,TabelleRRlGHH,'Raumliste Gesamt K'!B271,TabelleRRlGJJ,"")+
SUMIFS(TabelleRRlGLL,TabelleRRlGHH,'Raumliste Gesamt K'!B271,TabelleRRlGJJ,"ohne Grundreinig")</f>
        <v>0</v>
      </c>
      <c r="E271" s="530">
        <f t="shared" si="22"/>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t="shared" ca="1" si="21"/>
        <v>0</v>
      </c>
      <c r="I271" s="500">
        <f t="shared" si="16"/>
        <v>0</v>
      </c>
      <c r="J271" s="534">
        <f t="shared" si="23"/>
        <v>0</v>
      </c>
      <c r="K271" s="535">
        <f t="shared" si="17"/>
        <v>0</v>
      </c>
      <c r="M271" s="22">
        <f>Raumgruppen_Bezeichnungen!N270</f>
        <v>0</v>
      </c>
      <c r="N271" s="22">
        <f t="shared" si="24"/>
        <v>1</v>
      </c>
    </row>
    <row r="272" spans="2:14" ht="15" customHeight="1" x14ac:dyDescent="0.2">
      <c r="B272" s="527" t="str">
        <f>Raumgruppen_Bezeichnungen!$C271</f>
        <v>M1-2,5</v>
      </c>
      <c r="C272" s="528" t="str">
        <f>Raumgruppen_Bezeichnungen!$D271</f>
        <v>Sport- und Mehrzweckhallen</v>
      </c>
      <c r="D272" s="529">
        <f>SUMIFS(TabelleRRlGLL,TabelleRRlGHH,'Raumliste Gesamt K'!B272,TabelleRRlGJJ,"")+
SUMIFS(TabelleRRlGLL,TabelleRRlGHH,'Raumliste Gesamt K'!B272,TabelleRRlGJJ,"ohne Grundreinig")</f>
        <v>0</v>
      </c>
      <c r="E272" s="530">
        <f t="shared" si="22"/>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ca="1" si="21"/>
        <v>0</v>
      </c>
      <c r="I272" s="500">
        <f t="shared" si="16"/>
        <v>0</v>
      </c>
      <c r="J272" s="534">
        <f t="shared" si="23"/>
        <v>0</v>
      </c>
      <c r="K272" s="535">
        <f t="shared" si="17"/>
        <v>0</v>
      </c>
      <c r="M272" s="22">
        <f>Raumgruppen_Bezeichnungen!N271</f>
        <v>0</v>
      </c>
      <c r="N272" s="22">
        <f t="shared" si="24"/>
        <v>1</v>
      </c>
    </row>
    <row r="273" spans="2:14" ht="15" customHeight="1" x14ac:dyDescent="0.2">
      <c r="B273" s="527" t="str">
        <f>Raumgruppen_Bezeichnungen!$C272</f>
        <v>M1-3</v>
      </c>
      <c r="C273" s="528" t="str">
        <f>Raumgruppen_Bezeichnungen!$D272</f>
        <v>Sport- und Mehrzweckhallen</v>
      </c>
      <c r="D273" s="529">
        <f>SUMIFS(TabelleRRlGLL,TabelleRRlGHH,'Raumliste Gesamt K'!B273,TabelleRRlGJJ,"")+
SUMIFS(TabelleRRlGLL,TabelleRRlGHH,'Raumliste Gesamt K'!B273,TabelleRRlGJJ,"ohne Grundreinig")</f>
        <v>0</v>
      </c>
      <c r="E273" s="530">
        <f t="shared" si="22"/>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21"/>
        <v>0</v>
      </c>
      <c r="I273" s="500">
        <f t="shared" si="16"/>
        <v>0</v>
      </c>
      <c r="J273" s="534">
        <f t="shared" si="23"/>
        <v>0</v>
      </c>
      <c r="K273" s="535">
        <f t="shared" si="17"/>
        <v>0</v>
      </c>
      <c r="M273" s="22">
        <f>Raumgruppen_Bezeichnungen!N272</f>
        <v>0</v>
      </c>
      <c r="N273" s="22">
        <f t="shared" si="24"/>
        <v>1</v>
      </c>
    </row>
    <row r="274" spans="2:14" ht="15" customHeight="1" x14ac:dyDescent="0.2">
      <c r="B274" s="527" t="str">
        <f>Raumgruppen_Bezeichnungen!$C273</f>
        <v>M1-4</v>
      </c>
      <c r="C274" s="528" t="str">
        <f>Raumgruppen_Bezeichnungen!$D273</f>
        <v>Sport- und Mehrzweckhallen</v>
      </c>
      <c r="D274" s="529">
        <f>SUMIFS(TabelleRRlGLL,TabelleRRlGHH,'Raumliste Gesamt K'!B274,TabelleRRlGJJ,"")+
SUMIFS(TabelleRRlGLL,TabelleRRlGHH,'Raumliste Gesamt K'!B274,TabelleRRlGJJ,"ohne Grundreinig")</f>
        <v>0</v>
      </c>
      <c r="E274" s="530">
        <f t="shared" si="22"/>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21"/>
        <v>0</v>
      </c>
      <c r="I274" s="500">
        <f t="shared" si="16"/>
        <v>0</v>
      </c>
      <c r="J274" s="534">
        <f t="shared" si="23"/>
        <v>0</v>
      </c>
      <c r="K274" s="535">
        <f t="shared" si="17"/>
        <v>0</v>
      </c>
      <c r="M274" s="22">
        <f>Raumgruppen_Bezeichnungen!N273</f>
        <v>0</v>
      </c>
      <c r="N274" s="22">
        <f t="shared" si="24"/>
        <v>1</v>
      </c>
    </row>
    <row r="275" spans="2:14" ht="15" customHeight="1" x14ac:dyDescent="0.2">
      <c r="B275" s="527" t="str">
        <f>Raumgruppen_Bezeichnungen!$C274</f>
        <v>M1-5</v>
      </c>
      <c r="C275" s="528" t="str">
        <f>Raumgruppen_Bezeichnungen!$D274</f>
        <v>Sport- und Mehrzweckhallen</v>
      </c>
      <c r="D275" s="529">
        <f>SUMIFS(TabelleRRlGLL,TabelleRRlGHH,'Raumliste Gesamt K'!B275,TabelleRRlGJJ,"")+
SUMIFS(TabelleRRlGLL,TabelleRRlGHH,'Raumliste Gesamt K'!B275,TabelleRRlGJJ,"ohne Grundreinig")</f>
        <v>0</v>
      </c>
      <c r="E275" s="530">
        <f t="shared" si="22"/>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21"/>
        <v>0</v>
      </c>
      <c r="I275" s="500">
        <f t="shared" si="16"/>
        <v>0</v>
      </c>
      <c r="J275" s="534">
        <f t="shared" si="23"/>
        <v>0</v>
      </c>
      <c r="K275" s="535">
        <f t="shared" si="17"/>
        <v>0</v>
      </c>
      <c r="M275" s="22">
        <f>Raumgruppen_Bezeichnungen!N274</f>
        <v>0</v>
      </c>
      <c r="N275" s="22">
        <f t="shared" si="24"/>
        <v>1</v>
      </c>
    </row>
    <row r="276" spans="2:14" ht="15" customHeight="1" x14ac:dyDescent="0.2">
      <c r="B276" s="527" t="str">
        <f>Raumgruppen_Bezeichnungen!$C275</f>
        <v>M1-6</v>
      </c>
      <c r="C276" s="528" t="str">
        <f>Raumgruppen_Bezeichnungen!$D275</f>
        <v>Sport- und Mehrzweckhallen</v>
      </c>
      <c r="D276" s="529">
        <f>SUMIFS(TabelleRRlGLL,TabelleRRlGHH,'Raumliste Gesamt K'!B276,TabelleRRlGJJ,"")+
SUMIFS(TabelleRRlGLL,TabelleRRlGHH,'Raumliste Gesamt K'!B276,TabelleRRlGJJ,"ohne Grundreinig")</f>
        <v>0</v>
      </c>
      <c r="E276" s="530">
        <f t="shared" si="22"/>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t="shared" ca="1" si="21"/>
        <v>0</v>
      </c>
      <c r="I276" s="500">
        <f t="shared" si="16"/>
        <v>0</v>
      </c>
      <c r="J276" s="534">
        <f t="shared" si="23"/>
        <v>0</v>
      </c>
      <c r="K276" s="535">
        <f t="shared" si="17"/>
        <v>0</v>
      </c>
      <c r="M276" s="22">
        <f>Raumgruppen_Bezeichnungen!N275</f>
        <v>0</v>
      </c>
      <c r="N276" s="22">
        <f t="shared" si="24"/>
        <v>1</v>
      </c>
    </row>
    <row r="277" spans="2:14" ht="15" customHeight="1" x14ac:dyDescent="0.2">
      <c r="B277" s="527" t="str">
        <f>Raumgruppen_Bezeichnungen!$C276</f>
        <v>M1-7</v>
      </c>
      <c r="C277" s="528" t="str">
        <f>Raumgruppen_Bezeichnungen!$D276</f>
        <v>Sport- und Mehrzweckhallen</v>
      </c>
      <c r="D277" s="529">
        <f>SUMIFS(TabelleRRlGLL,TabelleRRlGHH,'Raumliste Gesamt K'!B277,TabelleRRlGJJ,"")+
SUMIFS(TabelleRRlGLL,TabelleRRlGHH,'Raumliste Gesamt K'!B277,TabelleRRlGJJ,"ohne Grundreinig")</f>
        <v>0</v>
      </c>
      <c r="E277" s="530">
        <f t="shared" si="22"/>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ca="1" si="21"/>
        <v>0</v>
      </c>
      <c r="I277" s="500">
        <f t="shared" si="16"/>
        <v>0</v>
      </c>
      <c r="J277" s="534">
        <f t="shared" si="23"/>
        <v>0</v>
      </c>
      <c r="K277" s="535">
        <f t="shared" si="17"/>
        <v>0</v>
      </c>
      <c r="M277" s="22">
        <f>Raumgruppen_Bezeichnungen!N276</f>
        <v>0</v>
      </c>
      <c r="N277" s="22">
        <f t="shared" si="24"/>
        <v>1</v>
      </c>
    </row>
    <row r="278" spans="2:14" ht="15" customHeight="1" x14ac:dyDescent="0.2">
      <c r="B278" s="527" t="str">
        <f>Raumgruppen_Bezeichnungen!$C277</f>
        <v>M1-Hort</v>
      </c>
      <c r="C278" s="528" t="str">
        <f>Raumgruppen_Bezeichnungen!$D277</f>
        <v>Sport- und Mehrzweckhallen</v>
      </c>
      <c r="D278" s="529">
        <f>SUMIFS(TabelleRRlGLL,TabelleRRlGHH,'Raumliste Gesamt K'!B278,TabelleRRlGJJ,"")+
SUMIFS(TabelleRRlGLL,TabelleRRlGHH,'Raumliste Gesamt K'!B278,TabelleRRlGJJ,"ohne Grundreinig")</f>
        <v>0</v>
      </c>
      <c r="E278" s="530">
        <f t="shared" si="22"/>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21"/>
        <v>0</v>
      </c>
      <c r="I278" s="500">
        <f t="shared" si="16"/>
        <v>0</v>
      </c>
      <c r="J278" s="534">
        <f t="shared" si="23"/>
        <v>0</v>
      </c>
      <c r="K278" s="535">
        <f t="shared" si="17"/>
        <v>0</v>
      </c>
      <c r="M278" s="22">
        <f>Raumgruppen_Bezeichnungen!N277</f>
        <v>0</v>
      </c>
      <c r="N278" s="22">
        <f t="shared" si="24"/>
        <v>1</v>
      </c>
    </row>
    <row r="279" spans="2:14" ht="15" customHeight="1" x14ac:dyDescent="0.2">
      <c r="B279" s="527" t="str">
        <f>Raumgruppen_Bezeichnungen!$C278</f>
        <v>N1-J</v>
      </c>
      <c r="C279" s="528" t="str">
        <f>Raumgruppen_Bezeichnungen!$D278</f>
        <v>Tribünen, sonstige Räume im Sportbereich</v>
      </c>
      <c r="D279" s="529">
        <f>SUMIFS(TabelleRRlGLL,TabelleRRlGHH,'Raumliste Gesamt K'!B279,TabelleRRlGJJ,"")+
SUMIFS(TabelleRRlGLL,TabelleRRlGHH,'Raumliste Gesamt K'!B279,TabelleRRlGJJ,"ohne Grundreinig")</f>
        <v>0</v>
      </c>
      <c r="E279" s="530">
        <f t="shared" si="22"/>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21"/>
        <v>0</v>
      </c>
      <c r="I279" s="500">
        <f t="shared" si="16"/>
        <v>0</v>
      </c>
      <c r="J279" s="534">
        <f t="shared" si="23"/>
        <v>0</v>
      </c>
      <c r="K279" s="535">
        <f t="shared" si="17"/>
        <v>0</v>
      </c>
      <c r="M279" s="22">
        <f>Raumgruppen_Bezeichnungen!N278</f>
        <v>0</v>
      </c>
      <c r="N279" s="22">
        <f t="shared" si="24"/>
        <v>1</v>
      </c>
    </row>
    <row r="280" spans="2:14" ht="15" customHeight="1" x14ac:dyDescent="0.2">
      <c r="B280" s="527" t="str">
        <f>Raumgruppen_Bezeichnungen!$C279</f>
        <v>N1-J2</v>
      </c>
      <c r="C280" s="528" t="str">
        <f>Raumgruppen_Bezeichnungen!$D279</f>
        <v>Tribünen, sonstige Räume im Sportbereich</v>
      </c>
      <c r="D280" s="529">
        <f>SUMIFS(TabelleRRlGLL,TabelleRRlGHH,'Raumliste Gesamt K'!B280,TabelleRRlGJJ,"")+
SUMIFS(TabelleRRlGLL,TabelleRRlGHH,'Raumliste Gesamt K'!B280,TabelleRRlGJJ,"ohne Grundreinig")</f>
        <v>0</v>
      </c>
      <c r="E280" s="530">
        <f t="shared" si="22"/>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t="shared" ca="1" si="21"/>
        <v>0</v>
      </c>
      <c r="I280" s="500">
        <f t="shared" si="16"/>
        <v>0</v>
      </c>
      <c r="J280" s="534">
        <f t="shared" si="23"/>
        <v>0</v>
      </c>
      <c r="K280" s="535">
        <f t="shared" si="17"/>
        <v>0</v>
      </c>
      <c r="M280" s="22">
        <f>Raumgruppen_Bezeichnungen!N279</f>
        <v>0</v>
      </c>
      <c r="N280" s="22">
        <f t="shared" si="24"/>
        <v>1</v>
      </c>
    </row>
    <row r="281" spans="2:14" ht="15" customHeight="1" x14ac:dyDescent="0.2">
      <c r="B281" s="527" t="str">
        <f>Raumgruppen_Bezeichnungen!$C280</f>
        <v>N1-Q</v>
      </c>
      <c r="C281" s="528" t="str">
        <f>Raumgruppen_Bezeichnungen!$D280</f>
        <v>Tribünen, sonstige Räume im Sportbereich</v>
      </c>
      <c r="D281" s="529">
        <f>SUMIFS(TabelleRRlGLL,TabelleRRlGHH,'Raumliste Gesamt K'!B281,TabelleRRlGJJ,"")+
SUMIFS(TabelleRRlGLL,TabelleRRlGHH,'Raumliste Gesamt K'!B281,TabelleRRlGJJ,"ohne Grundreinig")</f>
        <v>0</v>
      </c>
      <c r="E281" s="530">
        <f t="shared" si="22"/>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t="shared" ca="1" si="21"/>
        <v>0</v>
      </c>
      <c r="I281" s="500">
        <f t="shared" si="16"/>
        <v>0</v>
      </c>
      <c r="J281" s="534">
        <f t="shared" si="23"/>
        <v>0</v>
      </c>
      <c r="K281" s="535">
        <f t="shared" si="17"/>
        <v>0</v>
      </c>
      <c r="M281" s="22">
        <f>Raumgruppen_Bezeichnungen!N280</f>
        <v>0</v>
      </c>
      <c r="N281" s="22">
        <f t="shared" si="24"/>
        <v>1</v>
      </c>
    </row>
    <row r="282" spans="2:14" ht="15" customHeight="1" x14ac:dyDescent="0.2">
      <c r="B282" s="527" t="str">
        <f>Raumgruppen_Bezeichnungen!$C281</f>
        <v>N1-J6</v>
      </c>
      <c r="C282" s="528" t="str">
        <f>Raumgruppen_Bezeichnungen!$D281</f>
        <v>Tribünen, sonstige Räume im Sportbereich</v>
      </c>
      <c r="D282" s="529">
        <f>SUMIFS(TabelleRRlGLL,TabelleRRlGHH,'Raumliste Gesamt K'!B282,TabelleRRlGJJ,"")+
SUMIFS(TabelleRRlGLL,TabelleRRlGHH,'Raumliste Gesamt K'!B282,TabelleRRlGJJ,"ohne Grundreinig")</f>
        <v>0</v>
      </c>
      <c r="E282" s="530">
        <f t="shared" si="22"/>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ca="1" si="21"/>
        <v>0</v>
      </c>
      <c r="I282" s="500">
        <f t="shared" si="16"/>
        <v>0</v>
      </c>
      <c r="J282" s="534">
        <f t="shared" si="23"/>
        <v>0</v>
      </c>
      <c r="K282" s="535">
        <f t="shared" si="17"/>
        <v>0</v>
      </c>
      <c r="M282" s="22">
        <f>Raumgruppen_Bezeichnungen!N281</f>
        <v>0</v>
      </c>
      <c r="N282" s="22">
        <f t="shared" si="24"/>
        <v>1</v>
      </c>
    </row>
    <row r="283" spans="2:14" ht="15" customHeight="1" x14ac:dyDescent="0.2">
      <c r="B283" s="527" t="str">
        <f>Raumgruppen_Bezeichnungen!$C282</f>
        <v>N1-M</v>
      </c>
      <c r="C283" s="528" t="str">
        <f>Raumgruppen_Bezeichnungen!$D282</f>
        <v>Tribünen, sonstige Räume im Sportbereich</v>
      </c>
      <c r="D283" s="529">
        <f>SUMIFS(TabelleRRlGLL,TabelleRRlGHH,'Raumliste Gesamt K'!B283,TabelleRRlGJJ,"")+
SUMIFS(TabelleRRlGLL,TabelleRRlGHH,'Raumliste Gesamt K'!B283,TabelleRRlGJJ,"ohne Grundreinig")</f>
        <v>0</v>
      </c>
      <c r="E283" s="530">
        <f t="shared" si="22"/>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21"/>
        <v>0</v>
      </c>
      <c r="I283" s="500">
        <f t="shared" si="16"/>
        <v>0</v>
      </c>
      <c r="J283" s="534">
        <f t="shared" si="23"/>
        <v>0</v>
      </c>
      <c r="K283" s="535">
        <f t="shared" si="17"/>
        <v>0</v>
      </c>
      <c r="M283" s="22">
        <f>Raumgruppen_Bezeichnungen!N282</f>
        <v>0</v>
      </c>
      <c r="N283" s="22">
        <f t="shared" si="24"/>
        <v>1</v>
      </c>
    </row>
    <row r="284" spans="2:14" ht="15" customHeight="1" x14ac:dyDescent="0.2">
      <c r="B284" s="527" t="str">
        <f>Raumgruppen_Bezeichnungen!$C283</f>
        <v>N1-14</v>
      </c>
      <c r="C284" s="528" t="str">
        <f>Raumgruppen_Bezeichnungen!$D283</f>
        <v>Tribünen, sonstige Räume im Sportbereich</v>
      </c>
      <c r="D284" s="529">
        <f>SUMIFS(TabelleRRlGLL,TabelleRRlGHH,'Raumliste Gesamt K'!B284,TabelleRRlGJJ,"")+
SUMIFS(TabelleRRlGLL,TabelleRRlGHH,'Raumliste Gesamt K'!B284,TabelleRRlGJJ,"ohne Grundreinig")</f>
        <v>0</v>
      </c>
      <c r="E284" s="530">
        <f t="shared" si="22"/>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21"/>
        <v>0</v>
      </c>
      <c r="I284" s="500">
        <f t="shared" si="16"/>
        <v>0</v>
      </c>
      <c r="J284" s="534">
        <f t="shared" si="23"/>
        <v>0</v>
      </c>
      <c r="K284" s="535">
        <f t="shared" si="17"/>
        <v>0</v>
      </c>
      <c r="M284" s="22">
        <f>Raumgruppen_Bezeichnungen!N283</f>
        <v>0</v>
      </c>
      <c r="N284" s="22">
        <f t="shared" si="24"/>
        <v>1</v>
      </c>
    </row>
    <row r="285" spans="2:14" ht="15" customHeight="1" x14ac:dyDescent="0.2">
      <c r="B285" s="527" t="str">
        <f>Raumgruppen_Bezeichnungen!$C284</f>
        <v>N1-W</v>
      </c>
      <c r="C285" s="528" t="str">
        <f>Raumgruppen_Bezeichnungen!$D284</f>
        <v>Tribünen, sonstige Räume im Sportbereich</v>
      </c>
      <c r="D285" s="529">
        <f>SUMIFS(TabelleRRlGLL,TabelleRRlGHH,'Raumliste Gesamt K'!B285,TabelleRRlGJJ,"")+
SUMIFS(TabelleRRlGLL,TabelleRRlGHH,'Raumliste Gesamt K'!B285,TabelleRRlGJJ,"ohne Grundreinig")</f>
        <v>0</v>
      </c>
      <c r="E285" s="530">
        <f t="shared" si="22"/>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t="shared" ca="1" si="21"/>
        <v>0</v>
      </c>
      <c r="I285" s="500">
        <f t="shared" si="16"/>
        <v>0</v>
      </c>
      <c r="J285" s="534">
        <f t="shared" si="23"/>
        <v>0</v>
      </c>
      <c r="K285" s="535">
        <f t="shared" si="17"/>
        <v>0</v>
      </c>
      <c r="M285" s="22">
        <f>Raumgruppen_Bezeichnungen!N284</f>
        <v>0</v>
      </c>
      <c r="N285" s="22">
        <f t="shared" si="24"/>
        <v>1</v>
      </c>
    </row>
    <row r="286" spans="2:14" ht="15" customHeight="1" x14ac:dyDescent="0.2">
      <c r="B286" s="527" t="str">
        <f>Raumgruppen_Bezeichnungen!$C285</f>
        <v>N1-2</v>
      </c>
      <c r="C286" s="528" t="str">
        <f>Raumgruppen_Bezeichnungen!$D285</f>
        <v>Tribünen, sonstige Räume im Sportbereich</v>
      </c>
      <c r="D286" s="529">
        <f>SUMIFS(TabelleRRlGLL,TabelleRRlGHH,'Raumliste Gesamt K'!B286,TabelleRRlGJJ,"")+
SUMIFS(TabelleRRlGLL,TabelleRRlGHH,'Raumliste Gesamt K'!B286,TabelleRRlGJJ,"ohne Grundreinig")</f>
        <v>0</v>
      </c>
      <c r="E286" s="530">
        <f t="shared" si="22"/>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ca="1" si="21"/>
        <v>0</v>
      </c>
      <c r="I286" s="500">
        <f t="shared" si="16"/>
        <v>0</v>
      </c>
      <c r="J286" s="534">
        <f t="shared" si="23"/>
        <v>0</v>
      </c>
      <c r="K286" s="535">
        <f t="shared" si="17"/>
        <v>0</v>
      </c>
      <c r="M286" s="22">
        <f>Raumgruppen_Bezeichnungen!N285</f>
        <v>0</v>
      </c>
      <c r="N286" s="22">
        <f t="shared" si="24"/>
        <v>1</v>
      </c>
    </row>
    <row r="287" spans="2:14" ht="15" customHeight="1" x14ac:dyDescent="0.2">
      <c r="B287" s="527" t="str">
        <f>Raumgruppen_Bezeichnungen!$C286</f>
        <v>N1-2,5</v>
      </c>
      <c r="C287" s="528" t="str">
        <f>Raumgruppen_Bezeichnungen!$D286</f>
        <v>Tribünen, sonstige Räume im Sportbereich</v>
      </c>
      <c r="D287" s="529">
        <f>SUMIFS(TabelleRRlGLL,TabelleRRlGHH,'Raumliste Gesamt K'!B287,TabelleRRlGJJ,"")+
SUMIFS(TabelleRRlGLL,TabelleRRlGHH,'Raumliste Gesamt K'!B287,TabelleRRlGJJ,"ohne Grundreinig")</f>
        <v>0</v>
      </c>
      <c r="E287" s="530">
        <f t="shared" si="22"/>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21"/>
        <v>0</v>
      </c>
      <c r="I287" s="500">
        <f t="shared" si="16"/>
        <v>0</v>
      </c>
      <c r="J287" s="534">
        <f t="shared" si="23"/>
        <v>0</v>
      </c>
      <c r="K287" s="535">
        <f t="shared" si="17"/>
        <v>0</v>
      </c>
      <c r="M287" s="22">
        <f>Raumgruppen_Bezeichnungen!N286</f>
        <v>0</v>
      </c>
      <c r="N287" s="22">
        <f t="shared" si="24"/>
        <v>1</v>
      </c>
    </row>
    <row r="288" spans="2:14" ht="15" customHeight="1" x14ac:dyDescent="0.2">
      <c r="B288" s="527" t="str">
        <f>Raumgruppen_Bezeichnungen!$C287</f>
        <v>N1-3</v>
      </c>
      <c r="C288" s="528" t="str">
        <f>Raumgruppen_Bezeichnungen!$D287</f>
        <v>Tribünen, sonstige Räume im Sportbereich</v>
      </c>
      <c r="D288" s="529">
        <f>SUMIFS(TabelleRRlGLL,TabelleRRlGHH,'Raumliste Gesamt K'!B288,TabelleRRlGJJ,"")+
SUMIFS(TabelleRRlGLL,TabelleRRlGHH,'Raumliste Gesamt K'!B288,TabelleRRlGJJ,"ohne Grundreinig")</f>
        <v>0</v>
      </c>
      <c r="E288" s="530">
        <f t="shared" si="22"/>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t="shared" ca="1" si="21"/>
        <v>0</v>
      </c>
      <c r="I288" s="500">
        <f t="shared" ref="I288:I306" si="25">IF(E288=0,0,H288/E288)</f>
        <v>0</v>
      </c>
      <c r="J288" s="534">
        <f t="shared" si="23"/>
        <v>0</v>
      </c>
      <c r="K288" s="535">
        <f t="shared" ref="K288:K306" si="26">IF(J288="","",I288*J288)</f>
        <v>0</v>
      </c>
      <c r="M288" s="22">
        <f>Raumgruppen_Bezeichnungen!N287</f>
        <v>0</v>
      </c>
      <c r="N288" s="22">
        <f t="shared" si="24"/>
        <v>1</v>
      </c>
    </row>
    <row r="289" spans="2:14" ht="15" customHeight="1" x14ac:dyDescent="0.2">
      <c r="B289" s="527" t="str">
        <f>Raumgruppen_Bezeichnungen!$C288</f>
        <v>N1-4</v>
      </c>
      <c r="C289" s="528" t="str">
        <f>Raumgruppen_Bezeichnungen!$D288</f>
        <v>Tribünen, sonstige Räume im Sportbereich</v>
      </c>
      <c r="D289" s="529">
        <f>SUMIFS(TabelleRRlGLL,TabelleRRlGHH,'Raumliste Gesamt K'!B289,TabelleRRlGJJ,"")+
SUMIFS(TabelleRRlGLL,TabelleRRlGHH,'Raumliste Gesamt K'!B289,TabelleRRlGJJ,"ohne Grundreinig")</f>
        <v>0</v>
      </c>
      <c r="E289" s="530">
        <f t="shared" si="22"/>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t="shared" ca="1" si="21"/>
        <v>0</v>
      </c>
      <c r="I289" s="500">
        <f t="shared" si="25"/>
        <v>0</v>
      </c>
      <c r="J289" s="534">
        <f t="shared" si="23"/>
        <v>0</v>
      </c>
      <c r="K289" s="535">
        <f t="shared" si="26"/>
        <v>0</v>
      </c>
      <c r="M289" s="22">
        <f>Raumgruppen_Bezeichnungen!N288</f>
        <v>0</v>
      </c>
      <c r="N289" s="22">
        <f t="shared" si="24"/>
        <v>1</v>
      </c>
    </row>
    <row r="290" spans="2:14" ht="15" customHeight="1" x14ac:dyDescent="0.2">
      <c r="B290" s="527" t="str">
        <f>Raumgruppen_Bezeichnungen!$C289</f>
        <v>N1-5</v>
      </c>
      <c r="C290" s="528" t="str">
        <f>Raumgruppen_Bezeichnungen!$D289</f>
        <v>Tribünen, sonstige Räume im Sportbereich</v>
      </c>
      <c r="D290" s="529">
        <f>SUMIFS(TabelleRRlGLL,TabelleRRlGHH,'Raumliste Gesamt K'!B290,TabelleRRlGJJ,"")+
SUMIFS(TabelleRRlGLL,TabelleRRlGHH,'Raumliste Gesamt K'!B290,TabelleRRlGJJ,"ohne Grundreinig")</f>
        <v>0</v>
      </c>
      <c r="E290" s="530">
        <f t="shared" si="22"/>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t="shared" ca="1" si="21"/>
        <v>0</v>
      </c>
      <c r="I290" s="500">
        <f t="shared" si="25"/>
        <v>0</v>
      </c>
      <c r="J290" s="534">
        <f t="shared" si="23"/>
        <v>0</v>
      </c>
      <c r="K290" s="535">
        <f t="shared" si="26"/>
        <v>0</v>
      </c>
      <c r="M290" s="22">
        <f>Raumgruppen_Bezeichnungen!N289</f>
        <v>0</v>
      </c>
      <c r="N290" s="22">
        <f t="shared" si="24"/>
        <v>1</v>
      </c>
    </row>
    <row r="291" spans="2:14" ht="15" customHeight="1" x14ac:dyDescent="0.2">
      <c r="B291" s="527" t="str">
        <f>Raumgruppen_Bezeichnungen!$C290</f>
        <v>N1-6</v>
      </c>
      <c r="C291" s="528" t="str">
        <f>Raumgruppen_Bezeichnungen!$D290</f>
        <v>Tribünen, sonstige Räume im Sportbereich</v>
      </c>
      <c r="D291" s="529">
        <f>SUMIFS(TabelleRRlGLL,TabelleRRlGHH,'Raumliste Gesamt K'!B291,TabelleRRlGJJ,"")+
SUMIFS(TabelleRRlGLL,TabelleRRlGHH,'Raumliste Gesamt K'!B291,TabelleRRlGJJ,"ohne Grundreinig")</f>
        <v>0</v>
      </c>
      <c r="E291" s="530">
        <f t="shared" si="22"/>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t="shared" ca="1" si="21"/>
        <v>0</v>
      </c>
      <c r="I291" s="500">
        <f t="shared" si="25"/>
        <v>0</v>
      </c>
      <c r="J291" s="534">
        <f t="shared" si="23"/>
        <v>0</v>
      </c>
      <c r="K291" s="535">
        <f t="shared" si="26"/>
        <v>0</v>
      </c>
      <c r="M291" s="22">
        <f>Raumgruppen_Bezeichnungen!N290</f>
        <v>0</v>
      </c>
      <c r="N291" s="22">
        <f t="shared" si="24"/>
        <v>1</v>
      </c>
    </row>
    <row r="292" spans="2:14" ht="15" customHeight="1" x14ac:dyDescent="0.2">
      <c r="B292" s="527" t="str">
        <f>Raumgruppen_Bezeichnungen!$C291</f>
        <v>N1-7</v>
      </c>
      <c r="C292" s="528" t="str">
        <f>Raumgruppen_Bezeichnungen!$D291</f>
        <v>Tribünen, sonstige Räume im Sportbereich</v>
      </c>
      <c r="D292" s="529">
        <f>SUMIFS(TabelleRRlGLL,TabelleRRlGHH,'Raumliste Gesamt K'!B292,TabelleRRlGJJ,"")+
SUMIFS(TabelleRRlGLL,TabelleRRlGHH,'Raumliste Gesamt K'!B292,TabelleRRlGJJ,"ohne Grundreinig")</f>
        <v>0</v>
      </c>
      <c r="E292" s="530">
        <f t="shared" si="22"/>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t="shared" ca="1" si="21"/>
        <v>0</v>
      </c>
      <c r="I292" s="500">
        <f t="shared" si="25"/>
        <v>0</v>
      </c>
      <c r="J292" s="534">
        <f t="shared" si="23"/>
        <v>0</v>
      </c>
      <c r="K292" s="535">
        <f t="shared" si="26"/>
        <v>0</v>
      </c>
      <c r="M292" s="22">
        <f>Raumgruppen_Bezeichnungen!N291</f>
        <v>0</v>
      </c>
      <c r="N292" s="22">
        <f t="shared" si="24"/>
        <v>1</v>
      </c>
    </row>
    <row r="293" spans="2:14" ht="15" customHeight="1" x14ac:dyDescent="0.2">
      <c r="B293" s="527" t="str">
        <f>Raumgruppen_Bezeichnungen!$C292</f>
        <v>O1-J</v>
      </c>
      <c r="C293" s="528" t="str">
        <f>Raumgruppen_Bezeichnungen!$D292</f>
        <v>Haustechnik, Lüftungsanlage</v>
      </c>
      <c r="D293" s="529">
        <f>SUMIFS(TabelleRRlGLL,TabelleRRlGHH,'Raumliste Gesamt K'!B293,TabelleRRlGJJ,"")+
SUMIFS(TabelleRRlGLL,TabelleRRlGHH,'Raumliste Gesamt K'!B293,TabelleRRlGJJ,"ohne Grundreinig")</f>
        <v>0</v>
      </c>
      <c r="E293" s="530">
        <f t="shared" si="22"/>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ca="1" si="21"/>
        <v>0</v>
      </c>
      <c r="I293" s="500">
        <f t="shared" si="25"/>
        <v>0</v>
      </c>
      <c r="J293" s="534">
        <f t="shared" si="23"/>
        <v>0</v>
      </c>
      <c r="K293" s="535">
        <f t="shared" si="26"/>
        <v>0</v>
      </c>
      <c r="M293" s="22">
        <f>Raumgruppen_Bezeichnungen!N292</f>
        <v>1</v>
      </c>
      <c r="N293" s="22">
        <f t="shared" si="24"/>
        <v>1</v>
      </c>
    </row>
    <row r="294" spans="2:14" ht="15" customHeight="1" x14ac:dyDescent="0.2">
      <c r="B294" s="527" t="str">
        <f>Raumgruppen_Bezeichnungen!$C293</f>
        <v>O1-J2</v>
      </c>
      <c r="C294" s="528" t="str">
        <f>Raumgruppen_Bezeichnungen!$D293</f>
        <v>Haustechnik, Lüftungsanlage</v>
      </c>
      <c r="D294" s="529">
        <f>SUMIFS(TabelleRRlGLL,TabelleRRlGHH,'Raumliste Gesamt K'!B294,TabelleRRlGJJ,"")+
SUMIFS(TabelleRRlGLL,TabelleRRlGHH,'Raumliste Gesamt K'!B294,TabelleRRlGJJ,"ohne Grundreinig")</f>
        <v>0</v>
      </c>
      <c r="E294" s="530">
        <f t="shared" si="22"/>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21"/>
        <v>0</v>
      </c>
      <c r="I294" s="500">
        <f t="shared" si="25"/>
        <v>0</v>
      </c>
      <c r="J294" s="534">
        <f t="shared" si="23"/>
        <v>0</v>
      </c>
      <c r="K294" s="535">
        <f t="shared" si="26"/>
        <v>0</v>
      </c>
      <c r="M294" s="22">
        <f>Raumgruppen_Bezeichnungen!N293</f>
        <v>0</v>
      </c>
      <c r="N294" s="22">
        <f t="shared" si="24"/>
        <v>1</v>
      </c>
    </row>
    <row r="295" spans="2:14" ht="15" customHeight="1" x14ac:dyDescent="0.2">
      <c r="B295" s="527" t="str">
        <f>Raumgruppen_Bezeichnungen!$C294</f>
        <v>O1-Q</v>
      </c>
      <c r="C295" s="528" t="str">
        <f>Raumgruppen_Bezeichnungen!$D294</f>
        <v>Haustechnik, Lüftungsanlage</v>
      </c>
      <c r="D295" s="529">
        <f>SUMIFS(TabelleRRlGLL,TabelleRRlGHH,'Raumliste Gesamt K'!B295,TabelleRRlGJJ,"")+
SUMIFS(TabelleRRlGLL,TabelleRRlGHH,'Raumliste Gesamt K'!B295,TabelleRRlGJJ,"ohne Grundreinig")</f>
        <v>0</v>
      </c>
      <c r="E295" s="530">
        <f t="shared" si="22"/>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21"/>
        <v>0</v>
      </c>
      <c r="I295" s="500">
        <f t="shared" si="25"/>
        <v>0</v>
      </c>
      <c r="J295" s="534">
        <f t="shared" si="23"/>
        <v>0</v>
      </c>
      <c r="K295" s="535">
        <f t="shared" si="26"/>
        <v>0</v>
      </c>
      <c r="M295" s="22">
        <f>Raumgruppen_Bezeichnungen!N294</f>
        <v>0</v>
      </c>
      <c r="N295" s="22">
        <f t="shared" si="24"/>
        <v>1</v>
      </c>
    </row>
    <row r="296" spans="2:14" ht="15" customHeight="1" x14ac:dyDescent="0.2">
      <c r="B296" s="527" t="str">
        <f>Raumgruppen_Bezeichnungen!$C295</f>
        <v>O1-J6</v>
      </c>
      <c r="C296" s="528" t="str">
        <f>Raumgruppen_Bezeichnungen!$D295</f>
        <v>Haustechnik, Lüftungsanlage</v>
      </c>
      <c r="D296" s="529">
        <f>SUMIFS(TabelleRRlGLL,TabelleRRlGHH,'Raumliste Gesamt K'!B296,TabelleRRlGJJ,"")+
SUMIFS(TabelleRRlGLL,TabelleRRlGHH,'Raumliste Gesamt K'!B296,TabelleRRlGJJ,"ohne Grundreinig")</f>
        <v>0</v>
      </c>
      <c r="E296" s="530">
        <f t="shared" si="22"/>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21"/>
        <v>0</v>
      </c>
      <c r="I296" s="500">
        <f t="shared" si="25"/>
        <v>0</v>
      </c>
      <c r="J296" s="534">
        <f t="shared" si="23"/>
        <v>0</v>
      </c>
      <c r="K296" s="535">
        <f t="shared" si="26"/>
        <v>0</v>
      </c>
      <c r="M296" s="22">
        <f>Raumgruppen_Bezeichnungen!N295</f>
        <v>0</v>
      </c>
      <c r="N296" s="22">
        <f t="shared" si="24"/>
        <v>1</v>
      </c>
    </row>
    <row r="297" spans="2:14" ht="15" customHeight="1" x14ac:dyDescent="0.2">
      <c r="B297" s="527" t="str">
        <f>Raumgruppen_Bezeichnungen!$C296</f>
        <v>O1-M</v>
      </c>
      <c r="C297" s="528" t="str">
        <f>Raumgruppen_Bezeichnungen!$D296</f>
        <v>Haustechnik, Lüftungsanlage</v>
      </c>
      <c r="D297" s="529">
        <f>SUMIFS(TabelleRRlGLL,TabelleRRlGHH,'Raumliste Gesamt K'!B297,TabelleRRlGJJ,"")+
SUMIFS(TabelleRRlGLL,TabelleRRlGHH,'Raumliste Gesamt K'!B297,TabelleRRlGJJ,"ohne Grundreinig")</f>
        <v>0</v>
      </c>
      <c r="E297" s="530">
        <f t="shared" si="22"/>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21"/>
        <v>0</v>
      </c>
      <c r="I297" s="500">
        <f t="shared" si="25"/>
        <v>0</v>
      </c>
      <c r="J297" s="534">
        <f t="shared" si="23"/>
        <v>0</v>
      </c>
      <c r="K297" s="535">
        <f t="shared" si="26"/>
        <v>0</v>
      </c>
      <c r="M297" s="22">
        <f>Raumgruppen_Bezeichnungen!N296</f>
        <v>0</v>
      </c>
      <c r="N297" s="22">
        <f t="shared" si="24"/>
        <v>1</v>
      </c>
    </row>
    <row r="298" spans="2:14" ht="15" customHeight="1" x14ac:dyDescent="0.2">
      <c r="B298" s="527" t="str">
        <f>Raumgruppen_Bezeichnungen!$C297</f>
        <v>O1-14</v>
      </c>
      <c r="C298" s="528" t="str">
        <f>Raumgruppen_Bezeichnungen!$D297</f>
        <v>Haustechnik, Lüftungsanlage</v>
      </c>
      <c r="D298" s="529">
        <f>SUMIFS(TabelleRRlGLL,TabelleRRlGHH,'Raumliste Gesamt K'!B298,TabelleRRlGJJ,"")+
SUMIFS(TabelleRRlGLL,TabelleRRlGHH,'Raumliste Gesamt K'!B298,TabelleRRlGJJ,"ohne Grundreinig")</f>
        <v>0</v>
      </c>
      <c r="E298" s="530">
        <f t="shared" si="22"/>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21"/>
        <v>0</v>
      </c>
      <c r="I298" s="500">
        <f t="shared" si="25"/>
        <v>0</v>
      </c>
      <c r="J298" s="534">
        <f t="shared" si="23"/>
        <v>0</v>
      </c>
      <c r="K298" s="535">
        <f t="shared" si="26"/>
        <v>0</v>
      </c>
      <c r="M298" s="22">
        <f>Raumgruppen_Bezeichnungen!N297</f>
        <v>0</v>
      </c>
      <c r="N298" s="22">
        <f t="shared" si="24"/>
        <v>1</v>
      </c>
    </row>
    <row r="299" spans="2:14" ht="15" customHeight="1" x14ac:dyDescent="0.2">
      <c r="B299" s="527" t="str">
        <f>Raumgruppen_Bezeichnungen!$C298</f>
        <v>O1-W</v>
      </c>
      <c r="C299" s="528" t="str">
        <f>Raumgruppen_Bezeichnungen!$D298</f>
        <v>Haustechnik, Lüftungsanlage</v>
      </c>
      <c r="D299" s="529">
        <f>SUMIFS(TabelleRRlGLL,TabelleRRlGHH,'Raumliste Gesamt K'!B299,TabelleRRlGJJ,"")+
SUMIFS(TabelleRRlGLL,TabelleRRlGHH,'Raumliste Gesamt K'!B299,TabelleRRlGJJ,"ohne Grundreinig")</f>
        <v>0</v>
      </c>
      <c r="E299" s="530">
        <f t="shared" si="22"/>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21"/>
        <v>0</v>
      </c>
      <c r="I299" s="500">
        <f t="shared" si="25"/>
        <v>0</v>
      </c>
      <c r="J299" s="534">
        <f t="shared" si="23"/>
        <v>0</v>
      </c>
      <c r="K299" s="535">
        <f t="shared" si="26"/>
        <v>0</v>
      </c>
      <c r="M299" s="22">
        <f>Raumgruppen_Bezeichnungen!N298</f>
        <v>0</v>
      </c>
      <c r="N299" s="22">
        <f t="shared" si="24"/>
        <v>1</v>
      </c>
    </row>
    <row r="300" spans="2:14" ht="15" customHeight="1" x14ac:dyDescent="0.2">
      <c r="B300" s="527" t="str">
        <f>Raumgruppen_Bezeichnungen!$C299</f>
        <v>O1-2</v>
      </c>
      <c r="C300" s="528" t="str">
        <f>Raumgruppen_Bezeichnungen!$D299</f>
        <v>Haustechnik, Lüftungsanlage</v>
      </c>
      <c r="D300" s="529">
        <f>SUMIFS(TabelleRRlGLL,TabelleRRlGHH,'Raumliste Gesamt K'!B300,TabelleRRlGJJ,"")+
SUMIFS(TabelleRRlGLL,TabelleRRlGHH,'Raumliste Gesamt K'!B300,TabelleRRlGJJ,"ohne Grundreinig")</f>
        <v>0</v>
      </c>
      <c r="E300" s="530">
        <f t="shared" si="22"/>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21"/>
        <v>0</v>
      </c>
      <c r="I300" s="500">
        <f t="shared" si="25"/>
        <v>0</v>
      </c>
      <c r="J300" s="534">
        <f t="shared" si="23"/>
        <v>0</v>
      </c>
      <c r="K300" s="535">
        <f t="shared" si="26"/>
        <v>0</v>
      </c>
      <c r="M300" s="22">
        <f>Raumgruppen_Bezeichnungen!N299</f>
        <v>0</v>
      </c>
      <c r="N300" s="22">
        <f t="shared" si="24"/>
        <v>1</v>
      </c>
    </row>
    <row r="301" spans="2:14" ht="15" customHeight="1" x14ac:dyDescent="0.2">
      <c r="B301" s="527" t="str">
        <f>Raumgruppen_Bezeichnungen!$C300</f>
        <v>O1-2,5</v>
      </c>
      <c r="C301" s="528" t="str">
        <f>Raumgruppen_Bezeichnungen!$D300</f>
        <v>Haustechnik, Lüftungsanlage</v>
      </c>
      <c r="D301" s="529">
        <f>SUMIFS(TabelleRRlGLL,TabelleRRlGHH,'Raumliste Gesamt K'!B301,TabelleRRlGJJ,"")+
SUMIFS(TabelleRRlGLL,TabelleRRlGHH,'Raumliste Gesamt K'!B301,TabelleRRlGJJ,"ohne Grundreinig")</f>
        <v>0</v>
      </c>
      <c r="E301" s="530">
        <f t="shared" si="22"/>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21"/>
        <v>0</v>
      </c>
      <c r="I301" s="500">
        <f t="shared" si="25"/>
        <v>0</v>
      </c>
      <c r="J301" s="534">
        <f t="shared" si="23"/>
        <v>0</v>
      </c>
      <c r="K301" s="535">
        <f t="shared" si="26"/>
        <v>0</v>
      </c>
      <c r="M301" s="22">
        <f>Raumgruppen_Bezeichnungen!N300</f>
        <v>0</v>
      </c>
      <c r="N301" s="22">
        <f t="shared" si="24"/>
        <v>1</v>
      </c>
    </row>
    <row r="302" spans="2:14" ht="15" customHeight="1" x14ac:dyDescent="0.2">
      <c r="B302" s="527" t="str">
        <f>Raumgruppen_Bezeichnungen!$C301</f>
        <v>O1-3</v>
      </c>
      <c r="C302" s="528" t="str">
        <f>Raumgruppen_Bezeichnungen!$D301</f>
        <v>Haustechnik, Lüftungsanlage</v>
      </c>
      <c r="D302" s="529">
        <f>SUMIFS(TabelleRRlGLL,TabelleRRlGHH,'Raumliste Gesamt K'!B302,TabelleRRlGJJ,"")+
SUMIFS(TabelleRRlGLL,TabelleRRlGHH,'Raumliste Gesamt K'!B302,TabelleRRlGJJ,"ohne Grundreinig")</f>
        <v>0</v>
      </c>
      <c r="E302" s="530">
        <f t="shared" si="22"/>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21"/>
        <v>0</v>
      </c>
      <c r="I302" s="500">
        <f t="shared" si="25"/>
        <v>0</v>
      </c>
      <c r="J302" s="534">
        <f t="shared" si="23"/>
        <v>0</v>
      </c>
      <c r="K302" s="535">
        <f t="shared" si="26"/>
        <v>0</v>
      </c>
      <c r="M302" s="22">
        <f>Raumgruppen_Bezeichnungen!N301</f>
        <v>0</v>
      </c>
      <c r="N302" s="22">
        <f t="shared" si="24"/>
        <v>1</v>
      </c>
    </row>
    <row r="303" spans="2:14" ht="15" customHeight="1" x14ac:dyDescent="0.2">
      <c r="B303" s="527" t="str">
        <f>Raumgruppen_Bezeichnungen!$C302</f>
        <v>O1-4</v>
      </c>
      <c r="C303" s="528" t="str">
        <f>Raumgruppen_Bezeichnungen!$D302</f>
        <v>Haustechnik, Lüftungsanlage</v>
      </c>
      <c r="D303" s="529">
        <f>SUMIFS(TabelleRRlGLL,TabelleRRlGHH,'Raumliste Gesamt K'!B303,TabelleRRlGJJ,"")+
SUMIFS(TabelleRRlGLL,TabelleRRlGHH,'Raumliste Gesamt K'!B303,TabelleRRlGJJ,"ohne Grundreinig")</f>
        <v>0</v>
      </c>
      <c r="E303" s="530">
        <f t="shared" si="22"/>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21"/>
        <v>0</v>
      </c>
      <c r="I303" s="500">
        <f t="shared" ca="1" si="25"/>
        <v>0</v>
      </c>
      <c r="J303" s="534">
        <f t="shared" si="23"/>
        <v>0</v>
      </c>
      <c r="K303" s="535">
        <f t="shared" ca="1" si="26"/>
        <v>0</v>
      </c>
      <c r="M303" s="22">
        <f>Raumgruppen_Bezeichnungen!N302</f>
        <v>0</v>
      </c>
      <c r="N303" s="22">
        <f t="shared" si="24"/>
        <v>0</v>
      </c>
    </row>
    <row r="304" spans="2:14" ht="15" customHeight="1" x14ac:dyDescent="0.2">
      <c r="B304" s="527" t="str">
        <f>Raumgruppen_Bezeichnungen!$C303</f>
        <v>O1-5</v>
      </c>
      <c r="C304" s="528" t="str">
        <f>Raumgruppen_Bezeichnungen!$D303</f>
        <v>Haustechnik, Lüftungsanlage</v>
      </c>
      <c r="D304" s="529">
        <f>SUMIFS(TabelleRRlGLL,TabelleRRlGHH,'Raumliste Gesamt K'!B304,TabelleRRlGJJ,"")+
SUMIFS(TabelleRRlGLL,TabelleRRlGHH,'Raumliste Gesamt K'!B304,TabelleRRlGJJ,"ohne Grundreinig")</f>
        <v>0</v>
      </c>
      <c r="E304" s="530">
        <f t="shared" si="22"/>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21"/>
        <v>0</v>
      </c>
      <c r="I304" s="500">
        <f t="shared" ca="1" si="25"/>
        <v>0</v>
      </c>
      <c r="J304" s="534">
        <f t="shared" si="23"/>
        <v>0</v>
      </c>
      <c r="K304" s="535">
        <f t="shared" ca="1" si="26"/>
        <v>0</v>
      </c>
      <c r="M304" s="22">
        <f>Raumgruppen_Bezeichnungen!N303</f>
        <v>0</v>
      </c>
      <c r="N304" s="22">
        <f t="shared" si="24"/>
        <v>0</v>
      </c>
    </row>
    <row r="305" spans="2:14" ht="15" customHeight="1" x14ac:dyDescent="0.2">
      <c r="B305" s="527" t="str">
        <f>Raumgruppen_Bezeichnungen!$C304</f>
        <v>O1-6</v>
      </c>
      <c r="C305" s="528" t="str">
        <f>Raumgruppen_Bezeichnungen!$D304</f>
        <v>Haustechnik, Lüftungsanlage</v>
      </c>
      <c r="D305" s="529">
        <f>SUMIFS(TabelleRRlGLL,TabelleRRlGHH,'Raumliste Gesamt K'!B305,TabelleRRlGJJ,"")+
SUMIFS(TabelleRRlGLL,TabelleRRlGHH,'Raumliste Gesamt K'!B305,TabelleRRlGJJ,"ohne Grundreinig")</f>
        <v>0</v>
      </c>
      <c r="E305" s="530">
        <f t="shared" si="22"/>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21"/>
        <v>0</v>
      </c>
      <c r="I305" s="500">
        <f t="shared" ca="1" si="25"/>
        <v>0</v>
      </c>
      <c r="J305" s="534">
        <f t="shared" si="23"/>
        <v>0</v>
      </c>
      <c r="K305" s="535">
        <f t="shared" ca="1" si="26"/>
        <v>0</v>
      </c>
      <c r="M305" s="22">
        <f>Raumgruppen_Bezeichnungen!N304</f>
        <v>0</v>
      </c>
      <c r="N305" s="22">
        <f t="shared" si="24"/>
        <v>0</v>
      </c>
    </row>
    <row r="306" spans="2:14" ht="15" customHeight="1" thickBot="1" x14ac:dyDescent="0.25">
      <c r="B306" s="537" t="str">
        <f>Raumgruppen_Bezeichnungen!$C305</f>
        <v>O1-7</v>
      </c>
      <c r="C306" s="538" t="str">
        <f>Raumgruppen_Bezeichnungen!$D305</f>
        <v>Haustechnik, Lüftungsanlage</v>
      </c>
      <c r="D306" s="539">
        <f>SUMIFS(TabelleRRlGLL,TabelleRRlGHH,'Raumliste Gesamt K'!B306,TabelleRRlGJJ,"")+
SUMIFS(TabelleRRlGLL,TabelleRRlGHH,'Raumliste Gesamt K'!B306,TabelleRRlGJJ,"ohne Grundreinig")</f>
        <v>0</v>
      </c>
      <c r="E306" s="540">
        <f t="shared" si="22"/>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21"/>
        <v>0</v>
      </c>
      <c r="I306" s="544">
        <f t="shared" ca="1" si="25"/>
        <v>0</v>
      </c>
      <c r="J306" s="545">
        <f t="shared" si="23"/>
        <v>0</v>
      </c>
      <c r="K306" s="546">
        <f t="shared" ca="1" si="26"/>
        <v>0</v>
      </c>
      <c r="M306" s="22">
        <f>Raumgruppen_Bezeichnungen!N305</f>
        <v>0</v>
      </c>
      <c r="N306" s="22">
        <f t="shared" si="24"/>
        <v>0</v>
      </c>
    </row>
    <row r="307" spans="2:14" ht="15" thickBot="1" x14ac:dyDescent="0.25">
      <c r="D307" s="466" t="e">
        <f>SUBTOTAL(109,D4:D306)-SUMPRODUCT((M4:M306=1)*(NOT(ISERROR(FIND("Müll",$B$4:$B$306,1))))*(D4:D306))</f>
        <v>#NAME?</v>
      </c>
      <c r="F307" s="2"/>
      <c r="G307" s="2"/>
      <c r="K307" s="526">
        <f ca="1">SUBTOTAL(109,K4:K306)</f>
        <v>0</v>
      </c>
      <c r="N307" s="22">
        <f>SUBTOTAL(109,N4:N306)+SUBTOTAL(109,N313:N313)</f>
        <v>300</v>
      </c>
    </row>
    <row r="308" spans="2:14" ht="15" thickBot="1" x14ac:dyDescent="0.25"/>
    <row r="309" spans="2:14" ht="15.75" thickBot="1" x14ac:dyDescent="0.3">
      <c r="H309" s="25" t="s">
        <v>224</v>
      </c>
      <c r="K309" s="307">
        <f ca="1">SUBTOTAL(109,K4:K306)</f>
        <v>0</v>
      </c>
    </row>
    <row r="310" spans="2:14" ht="15" thickBot="1" x14ac:dyDescent="0.25">
      <c r="K310" s="76"/>
    </row>
    <row r="311" spans="2:14" ht="15" customHeight="1" x14ac:dyDescent="0.2">
      <c r="D311" s="467"/>
      <c r="H311" s="877" t="s">
        <v>228</v>
      </c>
      <c r="I311" s="879" t="s">
        <v>226</v>
      </c>
      <c r="J311" s="881" t="s">
        <v>227</v>
      </c>
      <c r="K311" s="76"/>
    </row>
    <row r="312" spans="2:14" ht="15" customHeight="1" thickBot="1" x14ac:dyDescent="0.25">
      <c r="H312" s="878"/>
      <c r="I312" s="880"/>
      <c r="J312" s="882"/>
      <c r="K312" s="76"/>
      <c r="M312" s="22" t="s">
        <v>471</v>
      </c>
    </row>
    <row r="313" spans="2:14" ht="15.75" thickBot="1" x14ac:dyDescent="0.25">
      <c r="H313" s="77" t="e">
        <f>D307+TabelleRRlGJ2</f>
        <v>#NAME?</v>
      </c>
      <c r="I313" s="78">
        <v>1</v>
      </c>
      <c r="J313" s="283">
        <f>Losübersicht_01_UHR!C107</f>
        <v>0</v>
      </c>
      <c r="K313" s="308" t="e">
        <f>H313*I313*M313</f>
        <v>#NAME?</v>
      </c>
      <c r="M313" s="200">
        <f>J313*Stundensatz01PGF</f>
        <v>0</v>
      </c>
      <c r="N313" s="22">
        <f>IF(J313=0,1,0)</f>
        <v>1</v>
      </c>
    </row>
    <row r="314" spans="2:14" ht="15" x14ac:dyDescent="0.25">
      <c r="H314" s="25"/>
    </row>
    <row r="315" spans="2:14" x14ac:dyDescent="0.2">
      <c r="H315" s="22" t="s">
        <v>11</v>
      </c>
      <c r="K315" s="100">
        <f>TabelleRRlGN2</f>
        <v>0</v>
      </c>
    </row>
    <row r="316" spans="2:14" x14ac:dyDescent="0.2">
      <c r="H316" s="22" t="s">
        <v>13</v>
      </c>
      <c r="K316" s="200">
        <f>IF(Losübersicht_02_Glas!R5=0,0,Stundenverrechnungssatz_Glas!E59/Losübersicht_02_Glas!R5)</f>
        <v>0</v>
      </c>
    </row>
    <row r="317" spans="2:14" x14ac:dyDescent="0.2">
      <c r="H317" s="22" t="s">
        <v>14</v>
      </c>
      <c r="K317" s="102">
        <v>2</v>
      </c>
    </row>
    <row r="318" spans="2:14" x14ac:dyDescent="0.2">
      <c r="H318" s="23" t="s">
        <v>16</v>
      </c>
      <c r="K318" s="309">
        <f>K315*K316*K317</f>
        <v>0</v>
      </c>
    </row>
    <row r="319" spans="2:14" x14ac:dyDescent="0.2">
      <c r="K319" s="101"/>
    </row>
    <row r="320" spans="2:14" x14ac:dyDescent="0.2">
      <c r="H320" s="22" t="s">
        <v>12</v>
      </c>
      <c r="K320" s="100">
        <f>TabelleRRlGM2</f>
        <v>0</v>
      </c>
    </row>
    <row r="321" spans="3:11" x14ac:dyDescent="0.2">
      <c r="H321" s="22" t="s">
        <v>15</v>
      </c>
      <c r="K321" s="200">
        <f>IF(Losübersicht_02_Glas!V5="",0,Stundenverrechnungssatz_Glas!E59/Losübersicht_02_Glas!V5)</f>
        <v>0</v>
      </c>
    </row>
    <row r="322" spans="3:11" x14ac:dyDescent="0.2">
      <c r="C322" s="24"/>
      <c r="H322" s="22" t="s">
        <v>14</v>
      </c>
      <c r="K322" s="102">
        <v>2</v>
      </c>
    </row>
    <row r="323" spans="3:11" x14ac:dyDescent="0.2">
      <c r="H323" s="23" t="s">
        <v>17</v>
      </c>
      <c r="K323" s="309">
        <f>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K318+K323+K325</f>
        <v>0</v>
      </c>
    </row>
  </sheetData>
  <sheetProtection algorithmName="SHA-512" hashValue="8blOpSzwPZsDLPSf5lm3xyVEy0+w6jknlZkeMIxkkzILb/sgBWfLpZNTlGqu6djZ+2A83i4tGJIQP4FmYeQ7vw==" saltValue="b9ohoMkubnSuPOz11ploOQ==" spinCount="100000" sheet="1" objects="1" scenarios="1" selectLockedCells="1"/>
  <mergeCells count="3">
    <mergeCell ref="H311:H312"/>
    <mergeCell ref="I311:I312"/>
    <mergeCell ref="J311:J312"/>
  </mergeCells>
  <conditionalFormatting sqref="E4:E306">
    <cfRule type="expression" dxfId="125" priority="3">
      <formula>E4&gt;0</formula>
    </cfRule>
  </conditionalFormatting>
  <conditionalFormatting sqref="J4:J306">
    <cfRule type="expression" dxfId="124" priority="40">
      <formula>J4&gt;0</formula>
    </cfRule>
  </conditionalFormatting>
  <conditionalFormatting sqref="J313">
    <cfRule type="expression" dxfId="123" priority="1">
      <formula>J313&gt;0</formula>
    </cfRule>
  </conditionalFormatting>
  <conditionalFormatting sqref="K325">
    <cfRule type="expression" dxfId="122" priority="39">
      <formula>K325&gt;=0</formula>
    </cfRule>
  </conditionalFormatting>
  <dataValidations count="1">
    <dataValidation type="decimal" operator="greaterThanOrEqual" allowBlank="1" showErrorMessage="1" error="Dezimalwert muss gleich oder größer Null sein!" sqref="K325 K316 K321 E4:E306 J313 J4:J306" xr:uid="{00000000-0002-0000-0900-000000000000}">
      <formula1>0</formula1>
    </dataValidation>
  </dataValidations>
  <hyperlinks>
    <hyperlink ref="L2" location="Gebäudeübersicht!B2" display="Gebäudeübersicht" xr:uid="{00000000-0004-0000-0900-000000000000}"/>
    <hyperlink ref="L3" location="Inhaltsverzeichnis!A1" display="Inhaltsverzeichnis" xr:uid="{00000000-0004-0000-0900-000001000000}"/>
  </hyperlinks>
  <pageMargins left="0.70866141732283472" right="0.70866141732283472" top="0.78740157480314965" bottom="0.78740157480314965" header="0.31496062992125984" footer="0.31496062992125984"/>
  <pageSetup paperSize="9" scale="90" orientation="landscape" r:id="rId1"/>
  <colBreaks count="1" manualBreakCount="1">
    <brk id="11"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1">
    <tabColor rgb="FFFF0000"/>
  </sheetPr>
  <dimension ref="B1:CB307"/>
  <sheetViews>
    <sheetView showGridLines="0" zoomScale="80" zoomScaleNormal="80" workbookViewId="0">
      <pane ySplit="4" topLeftCell="A102" activePane="bottomLeft" state="frozen"/>
      <selection activeCell="G22" sqref="G22"/>
      <selection pane="bottomLeft" activeCell="W2" sqref="W2"/>
    </sheetView>
  </sheetViews>
  <sheetFormatPr baseColWidth="10" defaultColWidth="11" defaultRowHeight="14.25" x14ac:dyDescent="0.2"/>
  <cols>
    <col min="1" max="1" width="5.75" customWidth="1"/>
    <col min="2" max="2" width="12" hidden="1" customWidth="1"/>
    <col min="3" max="3" width="17.875" customWidth="1"/>
    <col min="4" max="4" width="25.75" hidden="1" customWidth="1"/>
    <col min="5" max="5" width="9.875" bestFit="1" customWidth="1"/>
    <col min="6" max="6" width="12.375" bestFit="1" customWidth="1"/>
    <col min="7" max="7" width="34.125" bestFit="1"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47" customWidth="1"/>
    <col min="24" max="39" width="11" hidden="1" customWidth="1"/>
    <col min="40"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-3178.0799999999977</v>
      </c>
      <c r="K2" s="429" t="s">
        <v>607</v>
      </c>
      <c r="L2" s="306">
        <f>SUM(L5:L5004)</f>
        <v>3362.5799999999977</v>
      </c>
      <c r="M2" s="306">
        <f>SUM(M5:M5004)</f>
        <v>0</v>
      </c>
      <c r="N2" s="306">
        <f>SUM(N5:N5004)</f>
        <v>0</v>
      </c>
      <c r="O2" s="159"/>
      <c r="P2" s="159"/>
      <c r="Q2" s="159"/>
      <c r="R2" s="159"/>
      <c r="S2" s="429" t="s">
        <v>611</v>
      </c>
      <c r="T2" s="427">
        <f ca="1">SUMIF(J5:J5004,"",T5:T5004)+SUMIF(J5:J5004,"ohne Grundreinig",T5:T5004)</f>
        <v>0</v>
      </c>
      <c r="U2" s="426">
        <f ca="1">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x14ac:dyDescent="0.2">
      <c r="B5" s="255"/>
      <c r="C5" s="255" t="s">
        <v>1214</v>
      </c>
      <c r="D5" s="255"/>
      <c r="E5" s="255" t="s">
        <v>1215</v>
      </c>
      <c r="F5" s="647" t="s">
        <v>1216</v>
      </c>
      <c r="G5" s="255" t="s">
        <v>1256</v>
      </c>
      <c r="H5" s="255" t="str">
        <f>Raumgruppen_Bezeichnungen!$C$107</f>
        <v>F1-5</v>
      </c>
      <c r="I5" s="255"/>
      <c r="J5" s="774" t="s">
        <v>1799</v>
      </c>
      <c r="K5" s="255" t="s">
        <v>1278</v>
      </c>
      <c r="L5" s="648">
        <v>82</v>
      </c>
      <c r="M5" s="648">
        <v>0</v>
      </c>
      <c r="N5" s="648">
        <v>0</v>
      </c>
      <c r="O5" s="255" t="str">
        <f t="shared" ref="O5:O36" si="0">IF(
                AND(H5="",I5=""),
                "",
                IF(
                              AND(H5&lt;&gt;"",J5&lt;&gt;"Grundreinigung",J5&lt;&gt;"keine Reinigung"),
                              VLOOKUP(H5,$X$5:$AB$313,3,FALSE),
                             ""))</f>
        <v>5 Tage/Wo</v>
      </c>
      <c r="P5" s="649">
        <f t="shared" ref="P5:P36" ca="1" si="1">IFERROR(
                              IF(AND(H5="",I5=""),
                              "",
                              IF(AND(H5&lt;&gt;"",J5&lt;&gt;"Grundreinigung",J5&lt;&gt;"keine Reinigung"),
                                           VLOOKUP(H5,$X$5:$AB$313,4,FALSE),
                               "")),
                               "")</f>
        <v>253</v>
      </c>
      <c r="Q5" s="650">
        <f t="shared" ref="Q5:Q36" ca="1" si="2">IF(
                AND(P5&lt;&gt;"",H5&lt;&gt;""),
                VLOOKUP(H5,$X$5:$AB$313,2,FALSE),
                "")</f>
        <v>0</v>
      </c>
      <c r="R5" s="650" t="str">
        <f t="shared" ref="R5:R36" ca="1" si="3">IF(
                AND(P5&lt;&gt;"",I5&lt;&gt;""),
                VLOOKUP(I5,$X$5:$AB$313,2,FALSE),
                "")</f>
        <v/>
      </c>
      <c r="S5" s="648">
        <f t="shared" ref="S5:S36" ca="1" si="4">IF(
                P5="",
                "",
                IF(
                              H5&lt;&gt;"",
                              VLOOKUP(H5,$X$5:$AB$313,5,FALSE),
                              ""))</f>
        <v>0</v>
      </c>
      <c r="T5" s="648" t="str">
        <f t="shared" ref="T5:T36" ca="1" si="5">IF(
                OR(J5="keine Reinigung",J5="Grundreinigung"),
                "",
                IF(
                              AND(H5&lt;&gt;"",Q5&lt;&gt;0),
                              L5/Q5*S5,
                              ""))</f>
        <v/>
      </c>
      <c r="U5" s="648" t="str">
        <f t="shared" ref="U5:U36" ca="1" si="6">IFERROR(T5/S5*60,"")</f>
        <v/>
      </c>
      <c r="V5" s="273">
        <v>1</v>
      </c>
      <c r="W5" s="255"/>
      <c r="X5" t="str">
        <f>'Haus 1, 2 a-c K'!B4</f>
        <v>A1-J</v>
      </c>
      <c r="Y5">
        <f>'Haus 1, 2 a-c K'!E4</f>
        <v>0</v>
      </c>
      <c r="Z5" t="str">
        <f>'Haus 1, 2 a-c K'!F4</f>
        <v>jährlich</v>
      </c>
      <c r="AA5">
        <f ca="1">'Haus 1, 2 a-c K'!G4</f>
        <v>1</v>
      </c>
      <c r="AB5">
        <f>'Haus 1, 2 a-c K'!J4</f>
        <v>0</v>
      </c>
      <c r="CB5" s="773"/>
    </row>
    <row r="6" spans="2:80" ht="15" x14ac:dyDescent="0.2">
      <c r="B6" s="255"/>
      <c r="C6" s="255" t="s">
        <v>1214</v>
      </c>
      <c r="D6" s="255"/>
      <c r="E6" s="255" t="s">
        <v>1215</v>
      </c>
      <c r="F6" s="647" t="s">
        <v>1217</v>
      </c>
      <c r="G6" s="255" t="s">
        <v>1257</v>
      </c>
      <c r="H6" s="255" t="str">
        <f>Raumgruppen_Bezeichnungen!$C$107</f>
        <v>F1-5</v>
      </c>
      <c r="I6" s="255"/>
      <c r="J6" s="774" t="s">
        <v>1799</v>
      </c>
      <c r="K6" s="255" t="s">
        <v>1278</v>
      </c>
      <c r="L6" s="648">
        <v>28.1</v>
      </c>
      <c r="M6" s="648">
        <v>0</v>
      </c>
      <c r="N6" s="648">
        <v>0</v>
      </c>
      <c r="O6" s="255" t="str">
        <f t="shared" si="0"/>
        <v>5 Tage/Wo</v>
      </c>
      <c r="P6" s="649">
        <f t="shared" ca="1" si="1"/>
        <v>253</v>
      </c>
      <c r="Q6" s="650">
        <f t="shared" ca="1" si="2"/>
        <v>0</v>
      </c>
      <c r="R6" s="650" t="str">
        <f t="shared" ca="1" si="3"/>
        <v/>
      </c>
      <c r="S6" s="648">
        <f t="shared" ca="1" si="4"/>
        <v>0</v>
      </c>
      <c r="T6" s="648" t="str">
        <f t="shared" ca="1" si="5"/>
        <v/>
      </c>
      <c r="U6" s="648" t="str">
        <f t="shared" ca="1" si="6"/>
        <v/>
      </c>
      <c r="V6" s="273">
        <v>2</v>
      </c>
      <c r="W6" s="255"/>
      <c r="X6" t="str">
        <f>'Haus 1, 2 a-c K'!B5</f>
        <v>A1-J2</v>
      </c>
      <c r="Y6">
        <f>'Haus 1, 2 a-c K'!E5</f>
        <v>0</v>
      </c>
      <c r="Z6" t="str">
        <f>'Haus 1, 2 a-c K'!F5</f>
        <v>jährlich 2x</v>
      </c>
      <c r="AA6">
        <f ca="1">'Haus 1, 2 a-c K'!G5</f>
        <v>2</v>
      </c>
      <c r="AB6">
        <f>'Haus 1, 2 a-c K'!J5</f>
        <v>0</v>
      </c>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ht="15" x14ac:dyDescent="0.2">
      <c r="B7" s="255"/>
      <c r="C7" s="255" t="s">
        <v>1214</v>
      </c>
      <c r="D7" s="255"/>
      <c r="E7" s="255" t="s">
        <v>1215</v>
      </c>
      <c r="F7" s="647" t="s">
        <v>1218</v>
      </c>
      <c r="G7" s="255" t="s">
        <v>1258</v>
      </c>
      <c r="H7" s="255" t="str">
        <f>Raumgruppen_Bezeichnungen!$C$123</f>
        <v>F2-5</v>
      </c>
      <c r="I7" s="255"/>
      <c r="J7" s="774" t="s">
        <v>1799</v>
      </c>
      <c r="K7" s="255" t="s">
        <v>1278</v>
      </c>
      <c r="L7" s="648">
        <v>21.5</v>
      </c>
      <c r="M7" s="648">
        <v>0</v>
      </c>
      <c r="N7" s="648">
        <v>0</v>
      </c>
      <c r="O7" s="255" t="str">
        <f t="shared" si="0"/>
        <v>5 Tage/Wo</v>
      </c>
      <c r="P7" s="649">
        <f t="shared" ca="1" si="1"/>
        <v>253</v>
      </c>
      <c r="Q7" s="650">
        <f t="shared" ca="1" si="2"/>
        <v>0</v>
      </c>
      <c r="R7" s="650" t="str">
        <f t="shared" ca="1" si="3"/>
        <v/>
      </c>
      <c r="S7" s="648">
        <f t="shared" ca="1" si="4"/>
        <v>0</v>
      </c>
      <c r="T7" s="648" t="str">
        <f t="shared" ca="1" si="5"/>
        <v/>
      </c>
      <c r="U7" s="648" t="str">
        <f t="shared" ca="1" si="6"/>
        <v/>
      </c>
      <c r="V7" s="273">
        <v>3</v>
      </c>
      <c r="W7" s="255"/>
      <c r="X7" t="str">
        <f>'Haus 1, 2 a-c K'!B6</f>
        <v>A1-Q</v>
      </c>
      <c r="Y7">
        <f>'Haus 1, 2 a-c K'!E6</f>
        <v>0</v>
      </c>
      <c r="Z7" t="str">
        <f>'Haus 1, 2 a-c K'!F6</f>
        <v>Quartalsw.</v>
      </c>
      <c r="AA7">
        <f ca="1">'Haus 1, 2 a-c K'!G6</f>
        <v>4</v>
      </c>
      <c r="AB7">
        <f>'Haus 1, 2 a-c K'!J6</f>
        <v>0</v>
      </c>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row>
    <row r="8" spans="2:80" ht="15" x14ac:dyDescent="0.2">
      <c r="B8" s="255"/>
      <c r="C8" s="255" t="s">
        <v>1214</v>
      </c>
      <c r="D8" s="255"/>
      <c r="E8" s="255" t="s">
        <v>1215</v>
      </c>
      <c r="F8" s="647" t="s">
        <v>1219</v>
      </c>
      <c r="G8" s="255" t="s">
        <v>1259</v>
      </c>
      <c r="H8" s="255" t="str">
        <f>Raumgruppen_Bezeichnungen!$C$103</f>
        <v>F1-2</v>
      </c>
      <c r="I8" s="255"/>
      <c r="J8" s="774" t="s">
        <v>1799</v>
      </c>
      <c r="K8" s="255" t="s">
        <v>1279</v>
      </c>
      <c r="L8" s="648">
        <v>11.5</v>
      </c>
      <c r="M8" s="648">
        <v>0</v>
      </c>
      <c r="N8" s="648">
        <v>0</v>
      </c>
      <c r="O8" s="255" t="str">
        <f t="shared" si="0"/>
        <v>2 Tage/Wo</v>
      </c>
      <c r="P8" s="649">
        <f t="shared" ca="1" si="1"/>
        <v>101</v>
      </c>
      <c r="Q8" s="650">
        <f t="shared" ca="1" si="2"/>
        <v>0</v>
      </c>
      <c r="R8" s="650" t="str">
        <f t="shared" ca="1" si="3"/>
        <v/>
      </c>
      <c r="S8" s="648">
        <f t="shared" ca="1" si="4"/>
        <v>0</v>
      </c>
      <c r="T8" s="648" t="str">
        <f t="shared" ca="1" si="5"/>
        <v/>
      </c>
      <c r="U8" s="648" t="str">
        <f t="shared" ca="1" si="6"/>
        <v/>
      </c>
      <c r="V8" s="273">
        <v>4</v>
      </c>
      <c r="W8" s="255"/>
      <c r="X8" t="str">
        <f>'Haus 1, 2 a-c K'!B7</f>
        <v>A1-J6</v>
      </c>
      <c r="Y8">
        <f>'Haus 1, 2 a-c K'!E7</f>
        <v>0</v>
      </c>
      <c r="Z8" t="str">
        <f>'Haus 1, 2 a-c K'!F7</f>
        <v>jährlich 6x</v>
      </c>
      <c r="AA8">
        <f ca="1">'Haus 1, 2 a-c K'!G7</f>
        <v>6</v>
      </c>
      <c r="AB8">
        <f>'Haus 1, 2 a-c K'!J7</f>
        <v>0</v>
      </c>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row>
    <row r="9" spans="2:80" ht="15" x14ac:dyDescent="0.2">
      <c r="B9" s="255"/>
      <c r="C9" s="255" t="s">
        <v>1214</v>
      </c>
      <c r="D9" s="255"/>
      <c r="E9" s="255" t="s">
        <v>1215</v>
      </c>
      <c r="F9" s="647" t="s">
        <v>1220</v>
      </c>
      <c r="G9" s="255" t="s">
        <v>1259</v>
      </c>
      <c r="H9" s="255" t="str">
        <f>Raumgruppen_Bezeichnungen!$C$103</f>
        <v>F1-2</v>
      </c>
      <c r="I9" s="255"/>
      <c r="J9" s="774" t="s">
        <v>1799</v>
      </c>
      <c r="K9" s="255" t="s">
        <v>1279</v>
      </c>
      <c r="L9" s="648">
        <v>19.399999999999999</v>
      </c>
      <c r="M9" s="648">
        <v>0</v>
      </c>
      <c r="N9" s="648">
        <v>0</v>
      </c>
      <c r="O9" s="255" t="str">
        <f t="shared" si="0"/>
        <v>2 Tage/Wo</v>
      </c>
      <c r="P9" s="649">
        <f t="shared" ca="1" si="1"/>
        <v>101</v>
      </c>
      <c r="Q9" s="650">
        <f t="shared" ca="1" si="2"/>
        <v>0</v>
      </c>
      <c r="R9" s="650" t="str">
        <f t="shared" ca="1" si="3"/>
        <v/>
      </c>
      <c r="S9" s="648">
        <f t="shared" ca="1" si="4"/>
        <v>0</v>
      </c>
      <c r="T9" s="648" t="str">
        <f t="shared" ca="1" si="5"/>
        <v/>
      </c>
      <c r="U9" s="648" t="str">
        <f t="shared" ca="1" si="6"/>
        <v/>
      </c>
      <c r="V9" s="273">
        <v>5</v>
      </c>
      <c r="W9" s="255"/>
      <c r="X9" t="str">
        <f>'Haus 1, 2 a-c K'!B8</f>
        <v>A1-M</v>
      </c>
      <c r="Y9">
        <f>'Haus 1, 2 a-c K'!E8</f>
        <v>0</v>
      </c>
      <c r="Z9" t="str">
        <f>'Haus 1, 2 a-c K'!F8</f>
        <v>monatlich</v>
      </c>
      <c r="AA9">
        <f ca="1">'Haus 1, 2 a-c K'!G8</f>
        <v>12</v>
      </c>
      <c r="AB9">
        <f>'Haus 1, 2 a-c K'!J8</f>
        <v>0</v>
      </c>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row>
    <row r="10" spans="2:80" ht="15" x14ac:dyDescent="0.2">
      <c r="B10" s="255"/>
      <c r="C10" s="255" t="s">
        <v>1214</v>
      </c>
      <c r="D10" s="255"/>
      <c r="E10" s="255" t="s">
        <v>1215</v>
      </c>
      <c r="F10" s="647" t="s">
        <v>1221</v>
      </c>
      <c r="G10" s="255" t="s">
        <v>1259</v>
      </c>
      <c r="H10" s="255" t="str">
        <f>Raumgruppen_Bezeichnungen!$C$103</f>
        <v>F1-2</v>
      </c>
      <c r="I10" s="255"/>
      <c r="J10" s="774" t="s">
        <v>1799</v>
      </c>
      <c r="K10" s="255" t="s">
        <v>1280</v>
      </c>
      <c r="L10" s="648">
        <v>15</v>
      </c>
      <c r="M10" s="648">
        <v>0</v>
      </c>
      <c r="N10" s="648">
        <v>0</v>
      </c>
      <c r="O10" s="255" t="str">
        <f t="shared" si="0"/>
        <v>2 Tage/Wo</v>
      </c>
      <c r="P10" s="649">
        <f t="shared" ca="1" si="1"/>
        <v>101</v>
      </c>
      <c r="Q10" s="650">
        <f t="shared" ca="1" si="2"/>
        <v>0</v>
      </c>
      <c r="R10" s="650" t="str">
        <f t="shared" ca="1" si="3"/>
        <v/>
      </c>
      <c r="S10" s="648">
        <f t="shared" ca="1" si="4"/>
        <v>0</v>
      </c>
      <c r="T10" s="648" t="str">
        <f t="shared" ca="1" si="5"/>
        <v/>
      </c>
      <c r="U10" s="648" t="str">
        <f t="shared" ca="1" si="6"/>
        <v/>
      </c>
      <c r="V10" s="273">
        <v>6</v>
      </c>
      <c r="W10" s="255"/>
      <c r="X10" t="str">
        <f>'Haus 1, 2 a-c K'!B9</f>
        <v>A1-14</v>
      </c>
      <c r="Y10">
        <f>'Haus 1, 2 a-c K'!E9</f>
        <v>0</v>
      </c>
      <c r="Z10" t="str">
        <f>'Haus 1, 2 a-c K'!F9</f>
        <v>14 tägig</v>
      </c>
      <c r="AA10">
        <f ca="1">'Haus 1, 2 a-c K'!G9</f>
        <v>25</v>
      </c>
      <c r="AB10">
        <f>'Haus 1, 2 a-c K'!J9</f>
        <v>0</v>
      </c>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row>
    <row r="11" spans="2:80" ht="15" x14ac:dyDescent="0.2">
      <c r="B11" s="255"/>
      <c r="C11" s="255" t="s">
        <v>1214</v>
      </c>
      <c r="D11" s="255"/>
      <c r="E11" s="255" t="s">
        <v>1215</v>
      </c>
      <c r="F11" s="647" t="s">
        <v>1222</v>
      </c>
      <c r="G11" s="255" t="s">
        <v>1259</v>
      </c>
      <c r="H11" s="255" t="str">
        <f>Raumgruppen_Bezeichnungen!$C$103</f>
        <v>F1-2</v>
      </c>
      <c r="I11" s="255"/>
      <c r="J11" s="774" t="s">
        <v>1799</v>
      </c>
      <c r="K11" s="255" t="s">
        <v>1279</v>
      </c>
      <c r="L11" s="648">
        <v>42.1</v>
      </c>
      <c r="M11" s="648">
        <v>0</v>
      </c>
      <c r="N11" s="648">
        <v>0</v>
      </c>
      <c r="O11" s="255" t="str">
        <f t="shared" si="0"/>
        <v>2 Tage/Wo</v>
      </c>
      <c r="P11" s="649">
        <f t="shared" ca="1" si="1"/>
        <v>101</v>
      </c>
      <c r="Q11" s="650">
        <f t="shared" ca="1" si="2"/>
        <v>0</v>
      </c>
      <c r="R11" s="650" t="str">
        <f t="shared" ca="1" si="3"/>
        <v/>
      </c>
      <c r="S11" s="648">
        <f t="shared" ca="1" si="4"/>
        <v>0</v>
      </c>
      <c r="T11" s="648" t="str">
        <f t="shared" ca="1" si="5"/>
        <v/>
      </c>
      <c r="U11" s="648" t="str">
        <f t="shared" ca="1" si="6"/>
        <v/>
      </c>
      <c r="V11" s="273">
        <v>7</v>
      </c>
      <c r="W11" s="255"/>
      <c r="X11" t="str">
        <f>'Haus 1, 2 a-c K'!B10</f>
        <v>A1-W</v>
      </c>
      <c r="Y11">
        <f>'Haus 1, 2 a-c K'!E10</f>
        <v>0</v>
      </c>
      <c r="Z11" t="str">
        <f>'Haus 1, 2 a-c K'!F10</f>
        <v>wöchentl.</v>
      </c>
      <c r="AA11">
        <f ca="1">'Haus 1, 2 a-c K'!G10</f>
        <v>51</v>
      </c>
      <c r="AB11">
        <f>'Haus 1, 2 a-c K'!J10</f>
        <v>0</v>
      </c>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2:80" ht="15" x14ac:dyDescent="0.2">
      <c r="B12" s="255"/>
      <c r="C12" s="255" t="s">
        <v>1214</v>
      </c>
      <c r="D12" s="255"/>
      <c r="E12" s="255" t="s">
        <v>1215</v>
      </c>
      <c r="F12" s="647" t="s">
        <v>1223</v>
      </c>
      <c r="G12" s="255" t="s">
        <v>1259</v>
      </c>
      <c r="H12" s="255" t="str">
        <f>Raumgruppen_Bezeichnungen!$C$103</f>
        <v>F1-2</v>
      </c>
      <c r="I12" s="255"/>
      <c r="J12" s="774" t="s">
        <v>1799</v>
      </c>
      <c r="K12" s="255" t="s">
        <v>1281</v>
      </c>
      <c r="L12" s="648">
        <v>3.7</v>
      </c>
      <c r="M12" s="648">
        <v>0</v>
      </c>
      <c r="N12" s="648">
        <v>0</v>
      </c>
      <c r="O12" s="255" t="str">
        <f t="shared" si="0"/>
        <v>2 Tage/Wo</v>
      </c>
      <c r="P12" s="649">
        <f t="shared" ca="1" si="1"/>
        <v>101</v>
      </c>
      <c r="Q12" s="650">
        <f t="shared" ca="1" si="2"/>
        <v>0</v>
      </c>
      <c r="R12" s="650" t="str">
        <f t="shared" ca="1" si="3"/>
        <v/>
      </c>
      <c r="S12" s="648">
        <f t="shared" ca="1" si="4"/>
        <v>0</v>
      </c>
      <c r="T12" s="648" t="str">
        <f t="shared" ca="1" si="5"/>
        <v/>
      </c>
      <c r="U12" s="648" t="str">
        <f t="shared" ca="1" si="6"/>
        <v/>
      </c>
      <c r="V12" s="273">
        <v>8</v>
      </c>
      <c r="W12" s="255"/>
      <c r="X12" t="str">
        <f>'Haus 1, 2 a-c K'!B11</f>
        <v>A1-2</v>
      </c>
      <c r="Y12">
        <f>'Haus 1, 2 a-c K'!E11</f>
        <v>0</v>
      </c>
      <c r="Z12" t="str">
        <f>'Haus 1, 2 a-c K'!F11</f>
        <v>2 Tage/Wo</v>
      </c>
      <c r="AA12">
        <f ca="1">'Haus 1, 2 a-c K'!G11</f>
        <v>101</v>
      </c>
      <c r="AB12">
        <f>'Haus 1, 2 a-c K'!J11</f>
        <v>0</v>
      </c>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row>
    <row r="13" spans="2:80" ht="15" x14ac:dyDescent="0.2">
      <c r="B13" s="255"/>
      <c r="C13" s="255" t="s">
        <v>1214</v>
      </c>
      <c r="D13" s="255"/>
      <c r="E13" s="255" t="s">
        <v>1215</v>
      </c>
      <c r="F13" s="647" t="s">
        <v>1224</v>
      </c>
      <c r="G13" s="255" t="s">
        <v>1260</v>
      </c>
      <c r="H13" s="255" t="str">
        <f>Raumgruppen_Bezeichnungen!$C$56</f>
        <v>C1-W</v>
      </c>
      <c r="I13" s="255"/>
      <c r="J13" s="774" t="s">
        <v>1799</v>
      </c>
      <c r="K13" s="255" t="s">
        <v>1279</v>
      </c>
      <c r="L13" s="648">
        <v>12.6</v>
      </c>
      <c r="M13" s="648">
        <v>0</v>
      </c>
      <c r="N13" s="648">
        <v>0</v>
      </c>
      <c r="O13" s="255" t="str">
        <f t="shared" si="0"/>
        <v>wöchentl.</v>
      </c>
      <c r="P13" s="649">
        <f t="shared" ca="1" si="1"/>
        <v>51</v>
      </c>
      <c r="Q13" s="650">
        <f t="shared" ca="1" si="2"/>
        <v>0</v>
      </c>
      <c r="R13" s="650" t="str">
        <f t="shared" ca="1" si="3"/>
        <v/>
      </c>
      <c r="S13" s="648">
        <f t="shared" ca="1" si="4"/>
        <v>0</v>
      </c>
      <c r="T13" s="648" t="str">
        <f t="shared" ca="1" si="5"/>
        <v/>
      </c>
      <c r="U13" s="648" t="str">
        <f t="shared" ca="1" si="6"/>
        <v/>
      </c>
      <c r="V13" s="273">
        <v>9</v>
      </c>
      <c r="W13" s="255"/>
      <c r="X13" t="str">
        <f>'Haus 1, 2 a-c K'!B12</f>
        <v>A1-2,5</v>
      </c>
      <c r="Y13">
        <f>'Haus 1, 2 a-c K'!E12</f>
        <v>0</v>
      </c>
      <c r="Z13" t="str">
        <f>'Haus 1, 2 a-c K'!F12</f>
        <v>2,5 Tage/Wo</v>
      </c>
      <c r="AA13">
        <f ca="1">'Haus 1, 2 a-c K'!G12</f>
        <v>127</v>
      </c>
      <c r="AB13">
        <f>'Haus 1, 2 a-c K'!J12</f>
        <v>0</v>
      </c>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row>
    <row r="14" spans="2:80" ht="15" x14ac:dyDescent="0.2">
      <c r="B14" s="255"/>
      <c r="C14" s="255" t="s">
        <v>1214</v>
      </c>
      <c r="D14" s="255"/>
      <c r="E14" s="255" t="s">
        <v>1215</v>
      </c>
      <c r="F14" s="647" t="s">
        <v>1225</v>
      </c>
      <c r="G14" s="255" t="s">
        <v>1260</v>
      </c>
      <c r="H14" s="255" t="str">
        <f>Raumgruppen_Bezeichnungen!$C$56</f>
        <v>C1-W</v>
      </c>
      <c r="I14" s="255"/>
      <c r="J14" s="774" t="s">
        <v>1799</v>
      </c>
      <c r="K14" s="255" t="s">
        <v>1279</v>
      </c>
      <c r="L14" s="648">
        <v>19.3</v>
      </c>
      <c r="M14" s="648">
        <v>0</v>
      </c>
      <c r="N14" s="648">
        <v>0</v>
      </c>
      <c r="O14" s="255" t="str">
        <f t="shared" si="0"/>
        <v>wöchentl.</v>
      </c>
      <c r="P14" s="649">
        <f t="shared" ca="1" si="1"/>
        <v>51</v>
      </c>
      <c r="Q14" s="650">
        <f t="shared" ca="1" si="2"/>
        <v>0</v>
      </c>
      <c r="R14" s="650" t="str">
        <f t="shared" ca="1" si="3"/>
        <v/>
      </c>
      <c r="S14" s="648">
        <f t="shared" ca="1" si="4"/>
        <v>0</v>
      </c>
      <c r="T14" s="648" t="str">
        <f t="shared" ca="1" si="5"/>
        <v/>
      </c>
      <c r="U14" s="648" t="str">
        <f t="shared" ca="1" si="6"/>
        <v/>
      </c>
      <c r="V14" s="273">
        <v>10</v>
      </c>
      <c r="W14" s="255"/>
      <c r="X14" t="str">
        <f>'Haus 1, 2 a-c K'!B13</f>
        <v>A1-3</v>
      </c>
      <c r="Y14">
        <f>'Haus 1, 2 a-c K'!E13</f>
        <v>0</v>
      </c>
      <c r="Z14" t="str">
        <f>'Haus 1, 2 a-c K'!F13</f>
        <v>3 Tage/Wo</v>
      </c>
      <c r="AA14">
        <f ca="1">'Haus 1, 2 a-c K'!G13</f>
        <v>152</v>
      </c>
      <c r="AB14">
        <f>'Haus 1, 2 a-c K'!J13</f>
        <v>0</v>
      </c>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row>
    <row r="15" spans="2:80" ht="15" x14ac:dyDescent="0.2">
      <c r="B15" s="255"/>
      <c r="C15" s="255" t="s">
        <v>1214</v>
      </c>
      <c r="D15" s="255"/>
      <c r="E15" s="255" t="s">
        <v>1215</v>
      </c>
      <c r="F15" s="647" t="s">
        <v>1226</v>
      </c>
      <c r="G15" s="255" t="s">
        <v>1260</v>
      </c>
      <c r="H15" s="255" t="str">
        <f>Raumgruppen_Bezeichnungen!$C$56</f>
        <v>C1-W</v>
      </c>
      <c r="I15" s="255"/>
      <c r="J15" s="774" t="s">
        <v>1799</v>
      </c>
      <c r="K15" s="255" t="s">
        <v>1279</v>
      </c>
      <c r="L15" s="648">
        <v>19.3</v>
      </c>
      <c r="M15" s="648">
        <v>0</v>
      </c>
      <c r="N15" s="648">
        <v>0</v>
      </c>
      <c r="O15" s="255" t="str">
        <f t="shared" si="0"/>
        <v>wöchentl.</v>
      </c>
      <c r="P15" s="649">
        <f t="shared" ca="1" si="1"/>
        <v>51</v>
      </c>
      <c r="Q15" s="650">
        <f t="shared" ca="1" si="2"/>
        <v>0</v>
      </c>
      <c r="R15" s="650" t="str">
        <f t="shared" ca="1" si="3"/>
        <v/>
      </c>
      <c r="S15" s="648">
        <f t="shared" ca="1" si="4"/>
        <v>0</v>
      </c>
      <c r="T15" s="648" t="str">
        <f t="shared" ca="1" si="5"/>
        <v/>
      </c>
      <c r="U15" s="648" t="str">
        <f t="shared" ca="1" si="6"/>
        <v/>
      </c>
      <c r="V15" s="273">
        <v>11</v>
      </c>
      <c r="W15" s="255"/>
      <c r="X15" t="str">
        <f>'Haus 1, 2 a-c K'!B14</f>
        <v>A1-4</v>
      </c>
      <c r="Y15">
        <f>'Haus 1, 2 a-c K'!E14</f>
        <v>0</v>
      </c>
      <c r="Z15" t="str">
        <f>'Haus 1, 2 a-c K'!F14</f>
        <v>4 Tage/Wo</v>
      </c>
      <c r="AA15">
        <f ca="1">'Haus 1, 2 a-c K'!G14</f>
        <v>202</v>
      </c>
      <c r="AB15">
        <f>'Haus 1, 2 a-c K'!J14</f>
        <v>0</v>
      </c>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row>
    <row r="16" spans="2:80" ht="15" x14ac:dyDescent="0.2">
      <c r="B16" s="255"/>
      <c r="C16" s="255" t="s">
        <v>1214</v>
      </c>
      <c r="D16" s="255"/>
      <c r="E16" s="255" t="s">
        <v>1215</v>
      </c>
      <c r="F16" s="647" t="s">
        <v>1227</v>
      </c>
      <c r="G16" s="255" t="s">
        <v>1260</v>
      </c>
      <c r="H16" s="255" t="str">
        <f>Raumgruppen_Bezeichnungen!$C$56</f>
        <v>C1-W</v>
      </c>
      <c r="I16" s="255"/>
      <c r="J16" s="774" t="s">
        <v>1799</v>
      </c>
      <c r="K16" s="255" t="s">
        <v>1279</v>
      </c>
      <c r="L16" s="648">
        <v>19.3</v>
      </c>
      <c r="M16" s="648">
        <v>0</v>
      </c>
      <c r="N16" s="648">
        <v>0</v>
      </c>
      <c r="O16" s="255" t="str">
        <f t="shared" si="0"/>
        <v>wöchentl.</v>
      </c>
      <c r="P16" s="649">
        <f t="shared" ca="1" si="1"/>
        <v>51</v>
      </c>
      <c r="Q16" s="650">
        <f t="shared" ca="1" si="2"/>
        <v>0</v>
      </c>
      <c r="R16" s="650" t="str">
        <f t="shared" ca="1" si="3"/>
        <v/>
      </c>
      <c r="S16" s="648">
        <f t="shared" ca="1" si="4"/>
        <v>0</v>
      </c>
      <c r="T16" s="648" t="str">
        <f t="shared" ca="1" si="5"/>
        <v/>
      </c>
      <c r="U16" s="648" t="str">
        <f t="shared" ca="1" si="6"/>
        <v/>
      </c>
      <c r="V16" s="273">
        <v>12</v>
      </c>
      <c r="W16" s="255"/>
      <c r="X16" t="str">
        <f>'Haus 1, 2 a-c K'!B15</f>
        <v>A1-5</v>
      </c>
      <c r="Y16">
        <f>'Haus 1, 2 a-c K'!E15</f>
        <v>0</v>
      </c>
      <c r="Z16" t="str">
        <f>'Haus 1, 2 a-c K'!F15</f>
        <v>5 Tage/Wo</v>
      </c>
      <c r="AA16">
        <f ca="1">'Haus 1, 2 a-c K'!G15</f>
        <v>253</v>
      </c>
      <c r="AB16">
        <f>'Haus 1, 2 a-c K'!J15</f>
        <v>0</v>
      </c>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row>
    <row r="17" spans="2:80" ht="15" x14ac:dyDescent="0.2">
      <c r="B17" s="255"/>
      <c r="C17" s="255" t="s">
        <v>1214</v>
      </c>
      <c r="D17" s="255"/>
      <c r="E17" s="255" t="s">
        <v>1215</v>
      </c>
      <c r="F17" s="647" t="s">
        <v>1228</v>
      </c>
      <c r="G17" s="255" t="s">
        <v>1260</v>
      </c>
      <c r="H17" s="255" t="str">
        <f>Raumgruppen_Bezeichnungen!$C$56</f>
        <v>C1-W</v>
      </c>
      <c r="I17" s="255"/>
      <c r="J17" s="774" t="s">
        <v>1799</v>
      </c>
      <c r="K17" s="255" t="s">
        <v>1279</v>
      </c>
      <c r="L17" s="648">
        <v>19.3</v>
      </c>
      <c r="M17" s="648">
        <v>0</v>
      </c>
      <c r="N17" s="648">
        <v>0</v>
      </c>
      <c r="O17" s="255" t="str">
        <f t="shared" si="0"/>
        <v>wöchentl.</v>
      </c>
      <c r="P17" s="649">
        <f t="shared" ca="1" si="1"/>
        <v>51</v>
      </c>
      <c r="Q17" s="650">
        <f t="shared" ca="1" si="2"/>
        <v>0</v>
      </c>
      <c r="R17" s="650" t="str">
        <f t="shared" ca="1" si="3"/>
        <v/>
      </c>
      <c r="S17" s="648">
        <f t="shared" ca="1" si="4"/>
        <v>0</v>
      </c>
      <c r="T17" s="648" t="str">
        <f t="shared" ca="1" si="5"/>
        <v/>
      </c>
      <c r="U17" s="648" t="str">
        <f t="shared" ca="1" si="6"/>
        <v/>
      </c>
      <c r="V17" s="273">
        <v>13</v>
      </c>
      <c r="W17" s="255"/>
      <c r="X17" t="str">
        <f>'Haus 1, 2 a-c K'!B16</f>
        <v>A1-6</v>
      </c>
      <c r="Y17">
        <f>'Haus 1, 2 a-c K'!E16</f>
        <v>0</v>
      </c>
      <c r="Z17" t="str">
        <f>'Haus 1, 2 a-c K'!F16</f>
        <v>6 Tage/Wo</v>
      </c>
      <c r="AA17">
        <f ca="1">'Haus 1, 2 a-c K'!G16</f>
        <v>304</v>
      </c>
      <c r="AB17">
        <f>'Haus 1, 2 a-c K'!J16</f>
        <v>0</v>
      </c>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row>
    <row r="18" spans="2:80" ht="15" x14ac:dyDescent="0.2">
      <c r="B18" s="255"/>
      <c r="C18" s="255" t="s">
        <v>1214</v>
      </c>
      <c r="D18" s="255"/>
      <c r="E18" s="255" t="s">
        <v>1215</v>
      </c>
      <c r="F18" s="647" t="s">
        <v>1229</v>
      </c>
      <c r="G18" s="255" t="s">
        <v>1260</v>
      </c>
      <c r="H18" s="255" t="str">
        <f>Raumgruppen_Bezeichnungen!$C$56</f>
        <v>C1-W</v>
      </c>
      <c r="I18" s="255"/>
      <c r="J18" s="774" t="s">
        <v>1799</v>
      </c>
      <c r="K18" s="255" t="s">
        <v>1279</v>
      </c>
      <c r="L18" s="648">
        <v>19.3</v>
      </c>
      <c r="M18" s="648">
        <v>0</v>
      </c>
      <c r="N18" s="648">
        <v>0</v>
      </c>
      <c r="O18" s="255" t="str">
        <f t="shared" si="0"/>
        <v>wöchentl.</v>
      </c>
      <c r="P18" s="649">
        <f t="shared" ca="1" si="1"/>
        <v>51</v>
      </c>
      <c r="Q18" s="650">
        <f t="shared" ca="1" si="2"/>
        <v>0</v>
      </c>
      <c r="R18" s="650" t="str">
        <f t="shared" ca="1" si="3"/>
        <v/>
      </c>
      <c r="S18" s="648">
        <f t="shared" ca="1" si="4"/>
        <v>0</v>
      </c>
      <c r="T18" s="648" t="str">
        <f t="shared" ca="1" si="5"/>
        <v/>
      </c>
      <c r="U18" s="648" t="str">
        <f t="shared" ca="1" si="6"/>
        <v/>
      </c>
      <c r="V18" s="273">
        <v>14</v>
      </c>
      <c r="W18" s="255"/>
      <c r="X18" t="str">
        <f>'Haus 1, 2 a-c K'!B17</f>
        <v>A1-7</v>
      </c>
      <c r="Y18">
        <f>'Haus 1, 2 a-c K'!E17</f>
        <v>0</v>
      </c>
      <c r="Z18" t="str">
        <f>'Haus 1, 2 a-c K'!F17</f>
        <v>7 Tage/Wo</v>
      </c>
      <c r="AA18">
        <f ca="1">'Haus 1, 2 a-c K'!G17</f>
        <v>354</v>
      </c>
      <c r="AB18">
        <f>'Haus 1, 2 a-c K'!J17</f>
        <v>0</v>
      </c>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row>
    <row r="19" spans="2:80" ht="15" x14ac:dyDescent="0.2">
      <c r="B19" s="255"/>
      <c r="C19" s="255" t="s">
        <v>1214</v>
      </c>
      <c r="D19" s="255"/>
      <c r="E19" s="255" t="s">
        <v>1215</v>
      </c>
      <c r="F19" s="647" t="s">
        <v>1230</v>
      </c>
      <c r="G19" s="255" t="s">
        <v>1260</v>
      </c>
      <c r="H19" s="255" t="str">
        <f>Raumgruppen_Bezeichnungen!$C$56</f>
        <v>C1-W</v>
      </c>
      <c r="I19" s="255"/>
      <c r="J19" s="774" t="s">
        <v>1799</v>
      </c>
      <c r="K19" s="255" t="s">
        <v>1279</v>
      </c>
      <c r="L19" s="648">
        <v>19.3</v>
      </c>
      <c r="M19" s="648">
        <v>0</v>
      </c>
      <c r="N19" s="648">
        <v>0</v>
      </c>
      <c r="O19" s="255" t="str">
        <f t="shared" si="0"/>
        <v>wöchentl.</v>
      </c>
      <c r="P19" s="649">
        <f t="shared" ca="1" si="1"/>
        <v>51</v>
      </c>
      <c r="Q19" s="650">
        <f t="shared" ca="1" si="2"/>
        <v>0</v>
      </c>
      <c r="R19" s="650" t="str">
        <f t="shared" ca="1" si="3"/>
        <v/>
      </c>
      <c r="S19" s="648">
        <f t="shared" ca="1" si="4"/>
        <v>0</v>
      </c>
      <c r="T19" s="648" t="str">
        <f t="shared" ca="1" si="5"/>
        <v/>
      </c>
      <c r="U19" s="648" t="str">
        <f t="shared" ca="1" si="6"/>
        <v/>
      </c>
      <c r="V19" s="273">
        <v>15</v>
      </c>
      <c r="W19" s="255"/>
      <c r="X19" t="str">
        <f>'Haus 1, 2 a-c K'!B18</f>
        <v>A1-Müll</v>
      </c>
      <c r="Y19">
        <f>'Haus 1, 2 a-c K'!E18</f>
        <v>0</v>
      </c>
      <c r="Z19" t="str">
        <f>'Haus 1, 2 a-c K'!F18</f>
        <v>2 Tage/Wo </v>
      </c>
      <c r="AA19">
        <f ca="1">'Haus 1, 2 a-c K'!G18</f>
        <v>101</v>
      </c>
      <c r="AB19">
        <f>'Haus 1, 2 a-c K'!J18</f>
        <v>0</v>
      </c>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row>
    <row r="20" spans="2:80" ht="15" x14ac:dyDescent="0.2">
      <c r="B20" s="255"/>
      <c r="C20" s="255" t="s">
        <v>1214</v>
      </c>
      <c r="D20" s="255"/>
      <c r="E20" s="255" t="s">
        <v>1215</v>
      </c>
      <c r="F20" s="647" t="s">
        <v>1231</v>
      </c>
      <c r="G20" s="255" t="s">
        <v>1260</v>
      </c>
      <c r="H20" s="255" t="str">
        <f>Raumgruppen_Bezeichnungen!$C$56</f>
        <v>C1-W</v>
      </c>
      <c r="I20" s="255"/>
      <c r="J20" s="774" t="s">
        <v>1799</v>
      </c>
      <c r="K20" s="255" t="s">
        <v>1279</v>
      </c>
      <c r="L20" s="648">
        <v>19.3</v>
      </c>
      <c r="M20" s="648">
        <v>0</v>
      </c>
      <c r="N20" s="648">
        <v>0</v>
      </c>
      <c r="O20" s="255" t="str">
        <f t="shared" si="0"/>
        <v>wöchentl.</v>
      </c>
      <c r="P20" s="649">
        <f t="shared" ca="1" si="1"/>
        <v>51</v>
      </c>
      <c r="Q20" s="650">
        <f t="shared" ca="1" si="2"/>
        <v>0</v>
      </c>
      <c r="R20" s="650" t="str">
        <f t="shared" ca="1" si="3"/>
        <v/>
      </c>
      <c r="S20" s="648">
        <f t="shared" ca="1" si="4"/>
        <v>0</v>
      </c>
      <c r="T20" s="648" t="str">
        <f t="shared" ca="1" si="5"/>
        <v/>
      </c>
      <c r="U20" s="648" t="str">
        <f t="shared" ca="1" si="6"/>
        <v/>
      </c>
      <c r="V20" s="273">
        <v>16</v>
      </c>
      <c r="W20" s="255"/>
      <c r="X20" t="str">
        <f>'Haus 1, 2 a-c K'!B19</f>
        <v>A1-Hort</v>
      </c>
      <c r="Y20">
        <f>'Haus 1, 2 a-c K'!E19</f>
        <v>0</v>
      </c>
      <c r="Z20" t="str">
        <f>'Haus 1, 2 a-c K'!F19</f>
        <v>5 Tage/Wo </v>
      </c>
      <c r="AA20">
        <f ca="1">'Haus 1, 2 a-c K'!G19</f>
        <v>253</v>
      </c>
      <c r="AB20">
        <f>'Haus 1, 2 a-c K'!J19</f>
        <v>0</v>
      </c>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row>
    <row r="21" spans="2:80" ht="15" x14ac:dyDescent="0.2">
      <c r="B21" s="255"/>
      <c r="C21" s="255" t="s">
        <v>1214</v>
      </c>
      <c r="D21" s="255"/>
      <c r="E21" s="255" t="s">
        <v>1215</v>
      </c>
      <c r="F21" s="647" t="s">
        <v>1232</v>
      </c>
      <c r="G21" s="255" t="s">
        <v>1260</v>
      </c>
      <c r="H21" s="255" t="str">
        <f>Raumgruppen_Bezeichnungen!$C$56</f>
        <v>C1-W</v>
      </c>
      <c r="I21" s="255"/>
      <c r="J21" s="774" t="s">
        <v>1799</v>
      </c>
      <c r="K21" s="255" t="s">
        <v>1279</v>
      </c>
      <c r="L21" s="648">
        <v>16.100000000000001</v>
      </c>
      <c r="M21" s="648">
        <v>0</v>
      </c>
      <c r="N21" s="648">
        <v>0</v>
      </c>
      <c r="O21" s="255" t="str">
        <f t="shared" si="0"/>
        <v>wöchentl.</v>
      </c>
      <c r="P21" s="649">
        <f t="shared" ca="1" si="1"/>
        <v>51</v>
      </c>
      <c r="Q21" s="650">
        <f t="shared" ca="1" si="2"/>
        <v>0</v>
      </c>
      <c r="R21" s="650" t="str">
        <f t="shared" ca="1" si="3"/>
        <v/>
      </c>
      <c r="S21" s="648">
        <f t="shared" ca="1" si="4"/>
        <v>0</v>
      </c>
      <c r="T21" s="648" t="str">
        <f t="shared" ca="1" si="5"/>
        <v/>
      </c>
      <c r="U21" s="648" t="str">
        <f t="shared" ca="1" si="6"/>
        <v/>
      </c>
      <c r="V21" s="273">
        <v>17</v>
      </c>
      <c r="W21" s="255"/>
      <c r="X21" t="str">
        <f>'Haus 1, 2 a-c K'!B20</f>
        <v>A2-J</v>
      </c>
      <c r="Y21">
        <f>'Haus 1, 2 a-c K'!E20</f>
        <v>0</v>
      </c>
      <c r="Z21" t="str">
        <f>'Haus 1, 2 a-c K'!F20</f>
        <v>jährlich</v>
      </c>
      <c r="AA21">
        <f ca="1">'Haus 1, 2 a-c K'!G20</f>
        <v>1</v>
      </c>
      <c r="AB21">
        <f>'Haus 1, 2 a-c K'!J20</f>
        <v>0</v>
      </c>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row>
    <row r="22" spans="2:80" ht="15" x14ac:dyDescent="0.2">
      <c r="B22" s="255"/>
      <c r="C22" s="255" t="s">
        <v>1214</v>
      </c>
      <c r="D22" s="255"/>
      <c r="E22" s="255" t="s">
        <v>1215</v>
      </c>
      <c r="F22" s="647" t="s">
        <v>1233</v>
      </c>
      <c r="G22" s="255" t="s">
        <v>1260</v>
      </c>
      <c r="H22" s="255" t="str">
        <f>Raumgruppen_Bezeichnungen!$C$56</f>
        <v>C1-W</v>
      </c>
      <c r="I22" s="255"/>
      <c r="J22" s="774" t="s">
        <v>1799</v>
      </c>
      <c r="K22" s="255" t="s">
        <v>1279</v>
      </c>
      <c r="L22" s="648">
        <v>13.5</v>
      </c>
      <c r="M22" s="648">
        <v>0</v>
      </c>
      <c r="N22" s="648">
        <v>0</v>
      </c>
      <c r="O22" s="255" t="str">
        <f t="shared" si="0"/>
        <v>wöchentl.</v>
      </c>
      <c r="P22" s="649">
        <f t="shared" ca="1" si="1"/>
        <v>51</v>
      </c>
      <c r="Q22" s="650">
        <f t="shared" ca="1" si="2"/>
        <v>0</v>
      </c>
      <c r="R22" s="650" t="str">
        <f t="shared" ca="1" si="3"/>
        <v/>
      </c>
      <c r="S22" s="648">
        <f t="shared" ca="1" si="4"/>
        <v>0</v>
      </c>
      <c r="T22" s="648" t="str">
        <f t="shared" ca="1" si="5"/>
        <v/>
      </c>
      <c r="U22" s="648" t="str">
        <f t="shared" ca="1" si="6"/>
        <v/>
      </c>
      <c r="V22" s="273">
        <v>18</v>
      </c>
      <c r="W22" s="255"/>
      <c r="X22" t="str">
        <f>'Haus 1, 2 a-c K'!B21</f>
        <v>A2-J2</v>
      </c>
      <c r="Y22">
        <f>'Haus 1, 2 a-c K'!E21</f>
        <v>0</v>
      </c>
      <c r="Z22" t="str">
        <f>'Haus 1, 2 a-c K'!F21</f>
        <v>jährlich 2x</v>
      </c>
      <c r="AA22">
        <f ca="1">'Haus 1, 2 a-c K'!G21</f>
        <v>2</v>
      </c>
      <c r="AB22">
        <f>'Haus 1, 2 a-c K'!J21</f>
        <v>0</v>
      </c>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row>
    <row r="23" spans="2:80" ht="15" x14ac:dyDescent="0.2">
      <c r="B23" s="255"/>
      <c r="C23" s="255" t="s">
        <v>1214</v>
      </c>
      <c r="D23" s="255"/>
      <c r="E23" s="255" t="s">
        <v>1215</v>
      </c>
      <c r="F23" s="647" t="s">
        <v>1234</v>
      </c>
      <c r="G23" s="255" t="s">
        <v>1261</v>
      </c>
      <c r="H23" s="255" t="str">
        <f>Raumgruppen_Bezeichnungen!$C$57</f>
        <v>C1-2</v>
      </c>
      <c r="I23" s="255"/>
      <c r="J23" s="774" t="s">
        <v>1799</v>
      </c>
      <c r="K23" s="255" t="s">
        <v>1280</v>
      </c>
      <c r="L23" s="648">
        <v>67.14</v>
      </c>
      <c r="M23" s="648">
        <v>0</v>
      </c>
      <c r="N23" s="648">
        <v>0</v>
      </c>
      <c r="O23" s="255" t="str">
        <f t="shared" si="0"/>
        <v>2 Tage/Wo</v>
      </c>
      <c r="P23" s="649">
        <f t="shared" ca="1" si="1"/>
        <v>101</v>
      </c>
      <c r="Q23" s="650">
        <f t="shared" ca="1" si="2"/>
        <v>0</v>
      </c>
      <c r="R23" s="650" t="str">
        <f t="shared" ca="1" si="3"/>
        <v/>
      </c>
      <c r="S23" s="648">
        <f t="shared" ca="1" si="4"/>
        <v>0</v>
      </c>
      <c r="T23" s="648" t="str">
        <f t="shared" ca="1" si="5"/>
        <v/>
      </c>
      <c r="U23" s="648" t="str">
        <f t="shared" ca="1" si="6"/>
        <v/>
      </c>
      <c r="V23" s="273">
        <v>19</v>
      </c>
      <c r="W23" s="255"/>
      <c r="X23" t="str">
        <f>'Haus 1, 2 a-c K'!B22</f>
        <v>A2-Q</v>
      </c>
      <c r="Y23">
        <f>'Haus 1, 2 a-c K'!E22</f>
        <v>0</v>
      </c>
      <c r="Z23" t="str">
        <f>'Haus 1, 2 a-c K'!F22</f>
        <v>Quartalsw.</v>
      </c>
      <c r="AA23">
        <f ca="1">'Haus 1, 2 a-c K'!G22</f>
        <v>4</v>
      </c>
      <c r="AB23">
        <f>'Haus 1, 2 a-c K'!J22</f>
        <v>0</v>
      </c>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row>
    <row r="24" spans="2:80" ht="15" x14ac:dyDescent="0.2">
      <c r="B24" s="255"/>
      <c r="C24" s="255" t="s">
        <v>1214</v>
      </c>
      <c r="D24" s="255"/>
      <c r="E24" s="255" t="s">
        <v>1215</v>
      </c>
      <c r="F24" s="647" t="s">
        <v>1235</v>
      </c>
      <c r="G24" s="255" t="s">
        <v>1262</v>
      </c>
      <c r="H24" s="255" t="str">
        <f>Raumgruppen_Bezeichnungen!$C$56</f>
        <v>C1-W</v>
      </c>
      <c r="I24" s="255"/>
      <c r="J24" s="774" t="s">
        <v>1799</v>
      </c>
      <c r="K24" s="255" t="s">
        <v>1279</v>
      </c>
      <c r="L24" s="648">
        <v>21.57</v>
      </c>
      <c r="M24" s="648">
        <v>0</v>
      </c>
      <c r="N24" s="648">
        <v>0</v>
      </c>
      <c r="O24" s="255" t="str">
        <f t="shared" si="0"/>
        <v>wöchentl.</v>
      </c>
      <c r="P24" s="649">
        <f t="shared" ca="1" si="1"/>
        <v>51</v>
      </c>
      <c r="Q24" s="650">
        <f t="shared" ca="1" si="2"/>
        <v>0</v>
      </c>
      <c r="R24" s="650" t="str">
        <f t="shared" ca="1" si="3"/>
        <v/>
      </c>
      <c r="S24" s="648">
        <f t="shared" ca="1" si="4"/>
        <v>0</v>
      </c>
      <c r="T24" s="648" t="str">
        <f t="shared" ca="1" si="5"/>
        <v/>
      </c>
      <c r="U24" s="648" t="str">
        <f t="shared" ca="1" si="6"/>
        <v/>
      </c>
      <c r="V24" s="273">
        <v>20</v>
      </c>
      <c r="W24" s="255"/>
      <c r="X24" t="str">
        <f>'Haus 1, 2 a-c K'!B23</f>
        <v>A2-J6</v>
      </c>
      <c r="Y24">
        <f>'Haus 1, 2 a-c K'!E23</f>
        <v>0</v>
      </c>
      <c r="Z24" t="str">
        <f>'Haus 1, 2 a-c K'!F23</f>
        <v>jährlich 6x</v>
      </c>
      <c r="AA24">
        <f ca="1">'Haus 1, 2 a-c K'!G23</f>
        <v>6</v>
      </c>
      <c r="AB24">
        <f>'Haus 1, 2 a-c K'!J23</f>
        <v>0</v>
      </c>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row>
    <row r="25" spans="2:80" ht="15" x14ac:dyDescent="0.2">
      <c r="B25" s="255"/>
      <c r="C25" s="255" t="s">
        <v>1214</v>
      </c>
      <c r="D25" s="255"/>
      <c r="E25" s="255" t="s">
        <v>1215</v>
      </c>
      <c r="F25" s="647" t="s">
        <v>1236</v>
      </c>
      <c r="G25" s="255" t="s">
        <v>1263</v>
      </c>
      <c r="H25" s="255" t="str">
        <f>Raumgruppen_Bezeichnungen!$C$57</f>
        <v>C1-2</v>
      </c>
      <c r="I25" s="255"/>
      <c r="J25" s="774" t="s">
        <v>1799</v>
      </c>
      <c r="K25" s="255" t="s">
        <v>1280</v>
      </c>
      <c r="L25" s="648">
        <v>5.4</v>
      </c>
      <c r="M25" s="648">
        <v>0</v>
      </c>
      <c r="N25" s="648">
        <v>0</v>
      </c>
      <c r="O25" s="255" t="str">
        <f t="shared" si="0"/>
        <v>2 Tage/Wo</v>
      </c>
      <c r="P25" s="649">
        <f t="shared" ca="1" si="1"/>
        <v>101</v>
      </c>
      <c r="Q25" s="650">
        <f t="shared" ca="1" si="2"/>
        <v>0</v>
      </c>
      <c r="R25" s="650" t="str">
        <f t="shared" ca="1" si="3"/>
        <v/>
      </c>
      <c r="S25" s="648">
        <f t="shared" ca="1" si="4"/>
        <v>0</v>
      </c>
      <c r="T25" s="648" t="str">
        <f t="shared" ca="1" si="5"/>
        <v/>
      </c>
      <c r="U25" s="648" t="str">
        <f t="shared" ca="1" si="6"/>
        <v/>
      </c>
      <c r="V25" s="273">
        <v>21</v>
      </c>
      <c r="W25" s="255"/>
      <c r="X25" t="str">
        <f>'Haus 1, 2 a-c K'!B24</f>
        <v>A2-M</v>
      </c>
      <c r="Y25">
        <f>'Haus 1, 2 a-c K'!E24</f>
        <v>0</v>
      </c>
      <c r="Z25" t="str">
        <f>'Haus 1, 2 a-c K'!F24</f>
        <v>monatlich</v>
      </c>
      <c r="AA25">
        <f ca="1">'Haus 1, 2 a-c K'!G24</f>
        <v>12</v>
      </c>
      <c r="AB25">
        <f>'Haus 1, 2 a-c K'!J24</f>
        <v>0</v>
      </c>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row>
    <row r="26" spans="2:80" ht="15" x14ac:dyDescent="0.2">
      <c r="B26" s="255"/>
      <c r="C26" s="255" t="s">
        <v>1214</v>
      </c>
      <c r="D26" s="255"/>
      <c r="E26" s="255" t="s">
        <v>1215</v>
      </c>
      <c r="F26" s="647" t="s">
        <v>1237</v>
      </c>
      <c r="G26" s="255" t="s">
        <v>1264</v>
      </c>
      <c r="H26" s="255" t="str">
        <f>Raumgruppen_Bezeichnungen!$C$56</f>
        <v>C1-W</v>
      </c>
      <c r="I26" s="255"/>
      <c r="J26" s="774" t="s">
        <v>1799</v>
      </c>
      <c r="K26" s="255" t="s">
        <v>1279</v>
      </c>
      <c r="L26" s="648">
        <v>25.6</v>
      </c>
      <c r="M26" s="648">
        <v>0</v>
      </c>
      <c r="N26" s="648">
        <v>0</v>
      </c>
      <c r="O26" s="255" t="str">
        <f t="shared" si="0"/>
        <v>wöchentl.</v>
      </c>
      <c r="P26" s="649">
        <f t="shared" ca="1" si="1"/>
        <v>51</v>
      </c>
      <c r="Q26" s="650">
        <f t="shared" ca="1" si="2"/>
        <v>0</v>
      </c>
      <c r="R26" s="650" t="str">
        <f t="shared" ca="1" si="3"/>
        <v/>
      </c>
      <c r="S26" s="648">
        <f t="shared" ca="1" si="4"/>
        <v>0</v>
      </c>
      <c r="T26" s="648" t="str">
        <f t="shared" ca="1" si="5"/>
        <v/>
      </c>
      <c r="U26" s="648" t="str">
        <f t="shared" ca="1" si="6"/>
        <v/>
      </c>
      <c r="V26" s="273">
        <v>22</v>
      </c>
      <c r="W26" s="255"/>
      <c r="X26" t="str">
        <f>'Haus 1, 2 a-c K'!B25</f>
        <v>A2-14</v>
      </c>
      <c r="Y26">
        <f>'Haus 1, 2 a-c K'!E25</f>
        <v>0</v>
      </c>
      <c r="Z26" t="str">
        <f>'Haus 1, 2 a-c K'!F25</f>
        <v>14 tägig</v>
      </c>
      <c r="AA26">
        <f ca="1">'Haus 1, 2 a-c K'!G25</f>
        <v>25</v>
      </c>
      <c r="AB26">
        <f>'Haus 1, 2 a-c K'!J25</f>
        <v>0</v>
      </c>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row>
    <row r="27" spans="2:80" ht="15" x14ac:dyDescent="0.2">
      <c r="B27" s="255"/>
      <c r="C27" s="255" t="s">
        <v>1214</v>
      </c>
      <c r="D27" s="255"/>
      <c r="E27" s="255" t="s">
        <v>1215</v>
      </c>
      <c r="F27" s="647" t="s">
        <v>1238</v>
      </c>
      <c r="G27" s="255" t="s">
        <v>1265</v>
      </c>
      <c r="H27" s="255" t="str">
        <f>Raumgruppen_Bezeichnungen!$C$255</f>
        <v>L-W</v>
      </c>
      <c r="I27" s="255"/>
      <c r="J27" s="774" t="s">
        <v>1799</v>
      </c>
      <c r="K27" s="255" t="s">
        <v>1281</v>
      </c>
      <c r="L27" s="648">
        <v>7.8</v>
      </c>
      <c r="M27" s="648">
        <v>0</v>
      </c>
      <c r="N27" s="648">
        <v>0</v>
      </c>
      <c r="O27" s="255" t="str">
        <f t="shared" si="0"/>
        <v>wöchentl.</v>
      </c>
      <c r="P27" s="649">
        <f t="shared" ca="1" si="1"/>
        <v>51</v>
      </c>
      <c r="Q27" s="650">
        <f t="shared" ca="1" si="2"/>
        <v>0</v>
      </c>
      <c r="R27" s="650" t="str">
        <f t="shared" ca="1" si="3"/>
        <v/>
      </c>
      <c r="S27" s="648">
        <f t="shared" ca="1" si="4"/>
        <v>0</v>
      </c>
      <c r="T27" s="648" t="str">
        <f t="shared" ca="1" si="5"/>
        <v/>
      </c>
      <c r="U27" s="648" t="str">
        <f t="shared" ca="1" si="6"/>
        <v/>
      </c>
      <c r="V27" s="273">
        <v>23</v>
      </c>
      <c r="W27" s="255"/>
      <c r="X27" t="str">
        <f>'Haus 1, 2 a-c K'!B26</f>
        <v>A2-W</v>
      </c>
      <c r="Y27">
        <f>'Haus 1, 2 a-c K'!E26</f>
        <v>0</v>
      </c>
      <c r="Z27" t="str">
        <f>'Haus 1, 2 a-c K'!F26</f>
        <v>wöchentl.</v>
      </c>
      <c r="AA27">
        <f ca="1">'Haus 1, 2 a-c K'!G26</f>
        <v>51</v>
      </c>
      <c r="AB27">
        <f>'Haus 1, 2 a-c K'!J26</f>
        <v>0</v>
      </c>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row>
    <row r="28" spans="2:80" ht="15" x14ac:dyDescent="0.2">
      <c r="B28" s="255"/>
      <c r="C28" s="255" t="s">
        <v>1214</v>
      </c>
      <c r="D28" s="255"/>
      <c r="E28" s="255" t="s">
        <v>1215</v>
      </c>
      <c r="F28" s="647" t="s">
        <v>1239</v>
      </c>
      <c r="G28" s="255" t="s">
        <v>1265</v>
      </c>
      <c r="H28" s="255" t="str">
        <f>Raumgruppen_Bezeichnungen!$C$255</f>
        <v>L-W</v>
      </c>
      <c r="I28" s="255"/>
      <c r="J28" s="774" t="s">
        <v>1799</v>
      </c>
      <c r="K28" s="255" t="s">
        <v>1281</v>
      </c>
      <c r="L28" s="648">
        <v>7.8</v>
      </c>
      <c r="M28" s="648">
        <v>0</v>
      </c>
      <c r="N28" s="648">
        <v>0</v>
      </c>
      <c r="O28" s="255" t="str">
        <f t="shared" si="0"/>
        <v>wöchentl.</v>
      </c>
      <c r="P28" s="649">
        <f t="shared" ca="1" si="1"/>
        <v>51</v>
      </c>
      <c r="Q28" s="650">
        <f t="shared" ca="1" si="2"/>
        <v>0</v>
      </c>
      <c r="R28" s="650" t="str">
        <f t="shared" ca="1" si="3"/>
        <v/>
      </c>
      <c r="S28" s="648">
        <f t="shared" ca="1" si="4"/>
        <v>0</v>
      </c>
      <c r="T28" s="648" t="str">
        <f t="shared" ca="1" si="5"/>
        <v/>
      </c>
      <c r="U28" s="648" t="str">
        <f t="shared" ca="1" si="6"/>
        <v/>
      </c>
      <c r="V28" s="273">
        <v>24</v>
      </c>
      <c r="W28" s="255"/>
      <c r="X28" t="str">
        <f>'Haus 1, 2 a-c K'!B27</f>
        <v>A2-2</v>
      </c>
      <c r="Y28">
        <f>'Haus 1, 2 a-c K'!E27</f>
        <v>0</v>
      </c>
      <c r="Z28" t="str">
        <f>'Haus 1, 2 a-c K'!F27</f>
        <v>2 Tage/Wo</v>
      </c>
      <c r="AA28">
        <f ca="1">'Haus 1, 2 a-c K'!G27</f>
        <v>101</v>
      </c>
      <c r="AB28">
        <f>'Haus 1, 2 a-c K'!J27</f>
        <v>0</v>
      </c>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row>
    <row r="29" spans="2:80" ht="15" x14ac:dyDescent="0.2">
      <c r="B29" s="255"/>
      <c r="C29" s="255" t="s">
        <v>1214</v>
      </c>
      <c r="D29" s="255"/>
      <c r="E29" s="255" t="s">
        <v>1215</v>
      </c>
      <c r="F29" s="647" t="s">
        <v>1240</v>
      </c>
      <c r="G29" s="255" t="s">
        <v>1266</v>
      </c>
      <c r="H29" s="255" t="str">
        <f>Raumgruppen_Bezeichnungen!$C$57</f>
        <v>C1-2</v>
      </c>
      <c r="I29" s="255"/>
      <c r="J29" s="774" t="s">
        <v>1799</v>
      </c>
      <c r="K29" s="255" t="s">
        <v>1280</v>
      </c>
      <c r="L29" s="648">
        <v>14</v>
      </c>
      <c r="M29" s="648">
        <v>0</v>
      </c>
      <c r="N29" s="648">
        <v>0</v>
      </c>
      <c r="O29" s="255" t="str">
        <f t="shared" si="0"/>
        <v>2 Tage/Wo</v>
      </c>
      <c r="P29" s="649">
        <f t="shared" ca="1" si="1"/>
        <v>101</v>
      </c>
      <c r="Q29" s="650">
        <f t="shared" ca="1" si="2"/>
        <v>0</v>
      </c>
      <c r="R29" s="650" t="str">
        <f t="shared" ca="1" si="3"/>
        <v/>
      </c>
      <c r="S29" s="648">
        <f t="shared" ca="1" si="4"/>
        <v>0</v>
      </c>
      <c r="T29" s="648" t="str">
        <f t="shared" ca="1" si="5"/>
        <v/>
      </c>
      <c r="U29" s="648" t="str">
        <f t="shared" ca="1" si="6"/>
        <v/>
      </c>
      <c r="V29" s="273">
        <v>25</v>
      </c>
      <c r="W29" s="255"/>
      <c r="X29" t="str">
        <f>'Haus 1, 2 a-c K'!B28</f>
        <v>A2-2,5</v>
      </c>
      <c r="Y29">
        <f>'Haus 1, 2 a-c K'!E28</f>
        <v>0</v>
      </c>
      <c r="Z29" t="str">
        <f>'Haus 1, 2 a-c K'!F28</f>
        <v>2,5 Tage/Wo</v>
      </c>
      <c r="AA29">
        <f ca="1">'Haus 1, 2 a-c K'!G28</f>
        <v>127</v>
      </c>
      <c r="AB29">
        <f>'Haus 1, 2 a-c K'!J28</f>
        <v>0</v>
      </c>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row>
    <row r="30" spans="2:80" ht="15" x14ac:dyDescent="0.2">
      <c r="B30" s="255"/>
      <c r="C30" s="255" t="s">
        <v>1214</v>
      </c>
      <c r="D30" s="255"/>
      <c r="E30" s="255" t="s">
        <v>1215</v>
      </c>
      <c r="F30" s="647" t="s">
        <v>1241</v>
      </c>
      <c r="G30" s="255" t="s">
        <v>1267</v>
      </c>
      <c r="H30" s="255" t="str">
        <f>Raumgruppen_Bezeichnungen!$C$249</f>
        <v>L-J</v>
      </c>
      <c r="I30" s="255"/>
      <c r="J30" s="774" t="s">
        <v>1799</v>
      </c>
      <c r="K30" s="255" t="s">
        <v>1280</v>
      </c>
      <c r="L30" s="648">
        <v>20.7</v>
      </c>
      <c r="M30" s="648">
        <v>0</v>
      </c>
      <c r="N30" s="648">
        <v>0</v>
      </c>
      <c r="O30" s="255" t="str">
        <f t="shared" si="0"/>
        <v>jährlich</v>
      </c>
      <c r="P30" s="649">
        <f t="shared" ca="1" si="1"/>
        <v>1</v>
      </c>
      <c r="Q30" s="650">
        <f t="shared" ca="1" si="2"/>
        <v>0</v>
      </c>
      <c r="R30" s="650" t="str">
        <f t="shared" ca="1" si="3"/>
        <v/>
      </c>
      <c r="S30" s="648">
        <f t="shared" ca="1" si="4"/>
        <v>0</v>
      </c>
      <c r="T30" s="648" t="str">
        <f t="shared" ca="1" si="5"/>
        <v/>
      </c>
      <c r="U30" s="648" t="str">
        <f t="shared" ca="1" si="6"/>
        <v/>
      </c>
      <c r="V30" s="273">
        <v>26</v>
      </c>
      <c r="W30" s="255"/>
      <c r="X30" t="str">
        <f>'Haus 1, 2 a-c K'!B29</f>
        <v>A2-3</v>
      </c>
      <c r="Y30">
        <f>'Haus 1, 2 a-c K'!E29</f>
        <v>0</v>
      </c>
      <c r="Z30" t="str">
        <f>'Haus 1, 2 a-c K'!F29</f>
        <v>3 Tage/Wo</v>
      </c>
      <c r="AA30">
        <f ca="1">'Haus 1, 2 a-c K'!G29</f>
        <v>152</v>
      </c>
      <c r="AB30">
        <f>'Haus 1, 2 a-c K'!J29</f>
        <v>0</v>
      </c>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row>
    <row r="31" spans="2:80" ht="15" x14ac:dyDescent="0.2">
      <c r="B31" s="255"/>
      <c r="C31" s="255" t="s">
        <v>1214</v>
      </c>
      <c r="D31" s="255"/>
      <c r="E31" s="255" t="s">
        <v>1215</v>
      </c>
      <c r="F31" s="647" t="s">
        <v>1242</v>
      </c>
      <c r="G31" s="255" t="s">
        <v>1268</v>
      </c>
      <c r="H31" s="255" t="str">
        <f>Raumgruppen_Bezeichnungen!$C$170</f>
        <v>H1-5</v>
      </c>
      <c r="I31" s="255"/>
      <c r="J31" s="774" t="s">
        <v>1799</v>
      </c>
      <c r="K31" s="255" t="s">
        <v>1281</v>
      </c>
      <c r="L31" s="648">
        <v>5.3</v>
      </c>
      <c r="M31" s="648">
        <v>0</v>
      </c>
      <c r="N31" s="648">
        <v>0</v>
      </c>
      <c r="O31" s="255" t="str">
        <f t="shared" si="0"/>
        <v>5 Tage/Wo</v>
      </c>
      <c r="P31" s="649">
        <f t="shared" ca="1" si="1"/>
        <v>253</v>
      </c>
      <c r="Q31" s="650">
        <f t="shared" ca="1" si="2"/>
        <v>0</v>
      </c>
      <c r="R31" s="650" t="str">
        <f t="shared" ca="1" si="3"/>
        <v/>
      </c>
      <c r="S31" s="648">
        <f t="shared" ca="1" si="4"/>
        <v>0</v>
      </c>
      <c r="T31" s="648" t="str">
        <f t="shared" ca="1" si="5"/>
        <v/>
      </c>
      <c r="U31" s="648" t="str">
        <f t="shared" ca="1" si="6"/>
        <v/>
      </c>
      <c r="V31" s="273">
        <v>27</v>
      </c>
      <c r="W31" s="255"/>
      <c r="X31" t="str">
        <f>'Haus 1, 2 a-c K'!B30</f>
        <v>A2-4</v>
      </c>
      <c r="Y31">
        <f>'Haus 1, 2 a-c K'!E30</f>
        <v>0</v>
      </c>
      <c r="Z31" t="str">
        <f>'Haus 1, 2 a-c K'!F30</f>
        <v>4 Tage/Wo</v>
      </c>
      <c r="AA31">
        <f ca="1">'Haus 1, 2 a-c K'!G30</f>
        <v>202</v>
      </c>
      <c r="AB31">
        <f>'Haus 1, 2 a-c K'!J30</f>
        <v>0</v>
      </c>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row>
    <row r="32" spans="2:80" ht="15" x14ac:dyDescent="0.2">
      <c r="B32" s="255"/>
      <c r="C32" s="255" t="s">
        <v>1214</v>
      </c>
      <c r="D32" s="255"/>
      <c r="E32" s="255" t="s">
        <v>1215</v>
      </c>
      <c r="F32" s="647" t="s">
        <v>1243</v>
      </c>
      <c r="G32" s="255" t="s">
        <v>1269</v>
      </c>
      <c r="H32" s="255" t="str">
        <f>Raumgruppen_Bezeichnungen!$C$170</f>
        <v>H1-5</v>
      </c>
      <c r="I32" s="255"/>
      <c r="J32" s="774" t="s">
        <v>1799</v>
      </c>
      <c r="K32" s="255" t="s">
        <v>1281</v>
      </c>
      <c r="L32" s="648">
        <v>5.3</v>
      </c>
      <c r="M32" s="648">
        <v>0</v>
      </c>
      <c r="N32" s="648">
        <v>0</v>
      </c>
      <c r="O32" s="255" t="str">
        <f t="shared" si="0"/>
        <v>5 Tage/Wo</v>
      </c>
      <c r="P32" s="649">
        <f t="shared" ca="1" si="1"/>
        <v>253</v>
      </c>
      <c r="Q32" s="650">
        <f t="shared" ca="1" si="2"/>
        <v>0</v>
      </c>
      <c r="R32" s="650" t="str">
        <f t="shared" ca="1" si="3"/>
        <v/>
      </c>
      <c r="S32" s="648">
        <f t="shared" ca="1" si="4"/>
        <v>0</v>
      </c>
      <c r="T32" s="648" t="str">
        <f t="shared" ca="1" si="5"/>
        <v/>
      </c>
      <c r="U32" s="648" t="str">
        <f t="shared" ca="1" si="6"/>
        <v/>
      </c>
      <c r="V32" s="273">
        <v>28</v>
      </c>
      <c r="W32" s="255"/>
      <c r="X32" t="str">
        <f>'Haus 1, 2 a-c K'!B31</f>
        <v>A2-5</v>
      </c>
      <c r="Y32">
        <f>'Haus 1, 2 a-c K'!E31</f>
        <v>0</v>
      </c>
      <c r="Z32" t="str">
        <f>'Haus 1, 2 a-c K'!F31</f>
        <v>5 Tage/Wo</v>
      </c>
      <c r="AA32">
        <f ca="1">'Haus 1, 2 a-c K'!G31</f>
        <v>253</v>
      </c>
      <c r="AB32">
        <f>'Haus 1, 2 a-c K'!J31</f>
        <v>0</v>
      </c>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row>
    <row r="33" spans="2:80" ht="15" x14ac:dyDescent="0.2">
      <c r="B33" s="255"/>
      <c r="C33" s="255" t="s">
        <v>1214</v>
      </c>
      <c r="D33" s="255"/>
      <c r="E33" s="255" t="s">
        <v>1215</v>
      </c>
      <c r="F33" s="647" t="s">
        <v>1244</v>
      </c>
      <c r="G33" s="255" t="s">
        <v>1270</v>
      </c>
      <c r="H33" s="255" t="str">
        <f>Raumgruppen_Bezeichnungen!$C$255</f>
        <v>L-W</v>
      </c>
      <c r="I33" s="255"/>
      <c r="J33" s="774" t="s">
        <v>1799</v>
      </c>
      <c r="K33" s="255" t="s">
        <v>1281</v>
      </c>
      <c r="L33" s="648">
        <v>2.2999999999999998</v>
      </c>
      <c r="M33" s="648">
        <v>0</v>
      </c>
      <c r="N33" s="648">
        <v>0</v>
      </c>
      <c r="O33" s="255" t="str">
        <f t="shared" si="0"/>
        <v>wöchentl.</v>
      </c>
      <c r="P33" s="649">
        <f t="shared" ca="1" si="1"/>
        <v>51</v>
      </c>
      <c r="Q33" s="650">
        <f t="shared" ca="1" si="2"/>
        <v>0</v>
      </c>
      <c r="R33" s="650" t="str">
        <f t="shared" ca="1" si="3"/>
        <v/>
      </c>
      <c r="S33" s="648">
        <f t="shared" ca="1" si="4"/>
        <v>0</v>
      </c>
      <c r="T33" s="648" t="str">
        <f t="shared" ca="1" si="5"/>
        <v/>
      </c>
      <c r="U33" s="648" t="str">
        <f t="shared" ca="1" si="6"/>
        <v/>
      </c>
      <c r="V33" s="273">
        <v>29</v>
      </c>
      <c r="W33" s="255"/>
      <c r="X33" t="str">
        <f>'Haus 1, 2 a-c K'!B32</f>
        <v>A2-6</v>
      </c>
      <c r="Y33">
        <f>'Haus 1, 2 a-c K'!E32</f>
        <v>0</v>
      </c>
      <c r="Z33" t="str">
        <f>'Haus 1, 2 a-c K'!F32</f>
        <v>6 Tage/Wo</v>
      </c>
      <c r="AA33">
        <f ca="1">'Haus 1, 2 a-c K'!G32</f>
        <v>304</v>
      </c>
      <c r="AB33">
        <f>'Haus 1, 2 a-c K'!J32</f>
        <v>0</v>
      </c>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row>
    <row r="34" spans="2:80" ht="15" x14ac:dyDescent="0.2">
      <c r="B34" s="255"/>
      <c r="C34" s="255" t="s">
        <v>1214</v>
      </c>
      <c r="D34" s="255"/>
      <c r="E34" s="255" t="s">
        <v>1215</v>
      </c>
      <c r="F34" s="647" t="s">
        <v>1245</v>
      </c>
      <c r="G34" s="255" t="s">
        <v>1271</v>
      </c>
      <c r="H34" s="255" t="str">
        <f>Raumgruppen_Bezeichnungen!$C$170</f>
        <v>H1-5</v>
      </c>
      <c r="I34" s="255"/>
      <c r="J34" s="774" t="s">
        <v>1799</v>
      </c>
      <c r="K34" s="255" t="s">
        <v>1281</v>
      </c>
      <c r="L34" s="648">
        <v>2.2999999999999998</v>
      </c>
      <c r="M34" s="648">
        <v>0</v>
      </c>
      <c r="N34" s="648">
        <v>0</v>
      </c>
      <c r="O34" s="255" t="str">
        <f t="shared" si="0"/>
        <v>5 Tage/Wo</v>
      </c>
      <c r="P34" s="649">
        <f t="shared" ca="1" si="1"/>
        <v>253</v>
      </c>
      <c r="Q34" s="650">
        <f t="shared" ca="1" si="2"/>
        <v>0</v>
      </c>
      <c r="R34" s="650" t="str">
        <f t="shared" ca="1" si="3"/>
        <v/>
      </c>
      <c r="S34" s="648">
        <f t="shared" ca="1" si="4"/>
        <v>0</v>
      </c>
      <c r="T34" s="648" t="str">
        <f t="shared" ca="1" si="5"/>
        <v/>
      </c>
      <c r="U34" s="648" t="str">
        <f t="shared" ca="1" si="6"/>
        <v/>
      </c>
      <c r="V34" s="273">
        <v>30</v>
      </c>
      <c r="W34" s="255"/>
      <c r="X34" t="str">
        <f>'Haus 1, 2 a-c K'!B33</f>
        <v>A2-7</v>
      </c>
      <c r="Y34">
        <f>'Haus 1, 2 a-c K'!E33</f>
        <v>0</v>
      </c>
      <c r="Z34" t="str">
        <f>'Haus 1, 2 a-c K'!F33</f>
        <v>7 Tage/Wo</v>
      </c>
      <c r="AA34">
        <f ca="1">'Haus 1, 2 a-c K'!G33</f>
        <v>354</v>
      </c>
      <c r="AB34">
        <f>'Haus 1, 2 a-c K'!J33</f>
        <v>0</v>
      </c>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row>
    <row r="35" spans="2:80" ht="15" x14ac:dyDescent="0.2">
      <c r="B35" s="255"/>
      <c r="C35" s="255" t="s">
        <v>1214</v>
      </c>
      <c r="D35" s="255"/>
      <c r="E35" s="255" t="s">
        <v>1215</v>
      </c>
      <c r="F35" s="647" t="s">
        <v>1246</v>
      </c>
      <c r="G35" s="255" t="s">
        <v>1272</v>
      </c>
      <c r="H35" s="255" t="str">
        <f>Raumgruppen_Bezeichnungen!$C$216</f>
        <v>J1-5</v>
      </c>
      <c r="I35" s="255"/>
      <c r="J35" s="775"/>
      <c r="K35" s="255" t="s">
        <v>1281</v>
      </c>
      <c r="L35" s="648">
        <v>3.6</v>
      </c>
      <c r="M35" s="648">
        <v>0</v>
      </c>
      <c r="N35" s="648">
        <v>0</v>
      </c>
      <c r="O35" s="255" t="str">
        <f t="shared" si="0"/>
        <v>5 Tage/Wo</v>
      </c>
      <c r="P35" s="649">
        <f t="shared" ca="1" si="1"/>
        <v>253</v>
      </c>
      <c r="Q35" s="650">
        <f t="shared" ca="1" si="2"/>
        <v>0</v>
      </c>
      <c r="R35" s="650" t="str">
        <f t="shared" ca="1" si="3"/>
        <v/>
      </c>
      <c r="S35" s="648">
        <f t="shared" ca="1" si="4"/>
        <v>0</v>
      </c>
      <c r="T35" s="648" t="str">
        <f t="shared" ca="1" si="5"/>
        <v/>
      </c>
      <c r="U35" s="648" t="str">
        <f t="shared" ca="1" si="6"/>
        <v/>
      </c>
      <c r="V35" s="273">
        <v>31</v>
      </c>
      <c r="W35" s="255"/>
      <c r="X35" t="str">
        <f>'Haus 1, 2 a-c K'!B34</f>
        <v>A2-Müll</v>
      </c>
      <c r="Y35">
        <f>'Haus 1, 2 a-c K'!E34</f>
        <v>0</v>
      </c>
      <c r="Z35" t="str">
        <f>'Haus 1, 2 a-c K'!F34</f>
        <v>2 Tage/Wo </v>
      </c>
      <c r="AA35">
        <f ca="1">'Haus 1, 2 a-c K'!G34</f>
        <v>101</v>
      </c>
      <c r="AB35">
        <f>'Haus 1, 2 a-c K'!J34</f>
        <v>0</v>
      </c>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row>
    <row r="36" spans="2:80" ht="15" x14ac:dyDescent="0.2">
      <c r="B36" s="255"/>
      <c r="C36" s="255" t="s">
        <v>1214</v>
      </c>
      <c r="D36" s="255"/>
      <c r="E36" s="255" t="s">
        <v>1215</v>
      </c>
      <c r="F36" s="647" t="s">
        <v>1247</v>
      </c>
      <c r="G36" s="255" t="s">
        <v>1273</v>
      </c>
      <c r="H36" s="255" t="str">
        <f>Raumgruppen_Bezeichnungen!$C$249</f>
        <v>L-J</v>
      </c>
      <c r="I36" s="255"/>
      <c r="J36" s="774" t="s">
        <v>1799</v>
      </c>
      <c r="K36" s="255" t="s">
        <v>1279</v>
      </c>
      <c r="L36" s="648">
        <v>3.7</v>
      </c>
      <c r="M36" s="648">
        <v>0</v>
      </c>
      <c r="N36" s="648">
        <v>0</v>
      </c>
      <c r="O36" s="255" t="str">
        <f t="shared" si="0"/>
        <v>jährlich</v>
      </c>
      <c r="P36" s="649">
        <f t="shared" ca="1" si="1"/>
        <v>1</v>
      </c>
      <c r="Q36" s="650">
        <f t="shared" ca="1" si="2"/>
        <v>0</v>
      </c>
      <c r="R36" s="650" t="str">
        <f t="shared" ca="1" si="3"/>
        <v/>
      </c>
      <c r="S36" s="648">
        <f t="shared" ca="1" si="4"/>
        <v>0</v>
      </c>
      <c r="T36" s="648" t="str">
        <f t="shared" ca="1" si="5"/>
        <v/>
      </c>
      <c r="U36" s="648" t="str">
        <f t="shared" ca="1" si="6"/>
        <v/>
      </c>
      <c r="V36" s="273">
        <v>32</v>
      </c>
      <c r="W36" s="255"/>
      <c r="X36" t="str">
        <f>'Haus 1, 2 a-c K'!B35</f>
        <v>A2-Hort</v>
      </c>
      <c r="Y36">
        <f>'Haus 1, 2 a-c K'!E35</f>
        <v>0</v>
      </c>
      <c r="Z36" t="str">
        <f>'Haus 1, 2 a-c K'!F35</f>
        <v>5 Tage/Wo </v>
      </c>
      <c r="AA36">
        <f ca="1">'Haus 1, 2 a-c K'!G35</f>
        <v>253</v>
      </c>
      <c r="AB36">
        <f>'Haus 1, 2 a-c K'!J35</f>
        <v>0</v>
      </c>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row>
    <row r="37" spans="2:80" ht="15" x14ac:dyDescent="0.2">
      <c r="B37" s="255"/>
      <c r="C37" s="255" t="s">
        <v>1214</v>
      </c>
      <c r="D37" s="255"/>
      <c r="E37" s="255" t="s">
        <v>1215</v>
      </c>
      <c r="F37" s="647" t="s">
        <v>1248</v>
      </c>
      <c r="G37" s="255" t="s">
        <v>1270</v>
      </c>
      <c r="H37" s="255" t="str">
        <f>Raumgruppen_Bezeichnungen!$C$249</f>
        <v>L-J</v>
      </c>
      <c r="I37" s="255"/>
      <c r="J37" s="774" t="s">
        <v>1799</v>
      </c>
      <c r="K37" s="255" t="s">
        <v>1282</v>
      </c>
      <c r="L37" s="648">
        <v>22.3</v>
      </c>
      <c r="M37" s="648">
        <v>0</v>
      </c>
      <c r="N37" s="648">
        <v>0</v>
      </c>
      <c r="O37" s="255" t="str">
        <f t="shared" ref="O37:O68" si="7">IF(
                AND(H37="",I37=""),
                "",
                IF(
                              AND(H37&lt;&gt;"",J37&lt;&gt;"Grundreinigung",J37&lt;&gt;"keine Reinigung"),
                              VLOOKUP(H37,$X$5:$AB$313,3,FALSE),
                             ""))</f>
        <v>jährlich</v>
      </c>
      <c r="P37" s="649">
        <f t="shared" ref="P37:P68" ca="1" si="8">IFERROR(
                              IF(AND(H37="",I37=""),
                              "",
                              IF(AND(H37&lt;&gt;"",J37&lt;&gt;"Grundreinigung",J37&lt;&gt;"keine Reinigung"),
                                           VLOOKUP(H37,$X$5:$AB$313,4,FALSE),
                               "")),
                               "")</f>
        <v>1</v>
      </c>
      <c r="Q37" s="650">
        <f t="shared" ref="Q37:Q68" ca="1" si="9">IF(
                AND(P37&lt;&gt;"",H37&lt;&gt;""),
                VLOOKUP(H37,$X$5:$AB$313,2,FALSE),
                "")</f>
        <v>0</v>
      </c>
      <c r="R37" s="650" t="str">
        <f t="shared" ref="R37:R68" ca="1" si="10">IF(
                AND(P37&lt;&gt;"",I37&lt;&gt;""),
                VLOOKUP(I37,$X$5:$AB$313,2,FALSE),
                "")</f>
        <v/>
      </c>
      <c r="S37" s="648">
        <f t="shared" ref="S37:S68" ca="1" si="11">IF(
                P37="",
                "",
                IF(
                              H37&lt;&gt;"",
                              VLOOKUP(H37,$X$5:$AB$313,5,FALSE),
                              ""))</f>
        <v>0</v>
      </c>
      <c r="T37" s="648" t="str">
        <f t="shared" ref="T37:T68" ca="1" si="12">IF(
                OR(J37="keine Reinigung",J37="Grundreinigung"),
                "",
                IF(
                              AND(H37&lt;&gt;"",Q37&lt;&gt;0),
                              L37/Q37*S37,
                              ""))</f>
        <v/>
      </c>
      <c r="U37" s="648" t="str">
        <f t="shared" ref="U37:U68" ca="1" si="13">IFERROR(T37/S37*60,"")</f>
        <v/>
      </c>
      <c r="V37" s="273">
        <v>33</v>
      </c>
      <c r="W37" s="255"/>
      <c r="X37" t="str">
        <f>'Haus 1, 2 a-c K'!B36</f>
        <v>B1-J</v>
      </c>
      <c r="Y37">
        <f>'Haus 1, 2 a-c K'!E36</f>
        <v>0</v>
      </c>
      <c r="Z37" t="str">
        <f>'Haus 1, 2 a-c K'!F36</f>
        <v>jährlich</v>
      </c>
      <c r="AA37">
        <f ca="1">'Haus 1, 2 a-c K'!G36</f>
        <v>1</v>
      </c>
      <c r="AB37">
        <f>'Haus 1, 2 a-c K'!J36</f>
        <v>0</v>
      </c>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row>
    <row r="38" spans="2:80" ht="15" x14ac:dyDescent="0.2">
      <c r="B38" s="255"/>
      <c r="C38" s="255" t="s">
        <v>1214</v>
      </c>
      <c r="D38" s="255"/>
      <c r="E38" s="255" t="s">
        <v>1215</v>
      </c>
      <c r="F38" s="647" t="s">
        <v>1249</v>
      </c>
      <c r="G38" s="255" t="s">
        <v>1274</v>
      </c>
      <c r="H38" s="255" t="str">
        <f>Raumgruppen_Bezeichnungen!$C$292</f>
        <v>O1-J</v>
      </c>
      <c r="I38" s="255"/>
      <c r="J38" s="774" t="s">
        <v>1799</v>
      </c>
      <c r="K38" s="255" t="s">
        <v>1282</v>
      </c>
      <c r="L38" s="648">
        <v>28.35</v>
      </c>
      <c r="M38" s="648">
        <v>0</v>
      </c>
      <c r="N38" s="648">
        <v>0</v>
      </c>
      <c r="O38" s="255" t="str">
        <f t="shared" si="7"/>
        <v>jährlich</v>
      </c>
      <c r="P38" s="649">
        <f t="shared" ca="1" si="8"/>
        <v>1</v>
      </c>
      <c r="Q38" s="650">
        <f t="shared" ca="1" si="9"/>
        <v>0</v>
      </c>
      <c r="R38" s="650" t="str">
        <f t="shared" ca="1" si="10"/>
        <v/>
      </c>
      <c r="S38" s="648">
        <f t="shared" ca="1" si="11"/>
        <v>0</v>
      </c>
      <c r="T38" s="648" t="str">
        <f t="shared" ca="1" si="12"/>
        <v/>
      </c>
      <c r="U38" s="648" t="str">
        <f t="shared" ca="1" si="13"/>
        <v/>
      </c>
      <c r="V38" s="273">
        <v>34</v>
      </c>
      <c r="W38" s="255"/>
      <c r="X38" t="str">
        <f>'Haus 1, 2 a-c K'!B37</f>
        <v>B1-J2</v>
      </c>
      <c r="Y38">
        <f>'Haus 1, 2 a-c K'!E37</f>
        <v>0</v>
      </c>
      <c r="Z38" t="str">
        <f>'Haus 1, 2 a-c K'!F37</f>
        <v>jährlich 2x</v>
      </c>
      <c r="AA38">
        <f ca="1">'Haus 1, 2 a-c K'!G37</f>
        <v>2</v>
      </c>
      <c r="AB38">
        <f>'Haus 1, 2 a-c K'!J37</f>
        <v>0</v>
      </c>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row>
    <row r="39" spans="2:80" ht="15" x14ac:dyDescent="0.2">
      <c r="B39" s="255"/>
      <c r="C39" s="255" t="s">
        <v>1214</v>
      </c>
      <c r="D39" s="255"/>
      <c r="E39" s="255" t="s">
        <v>1215</v>
      </c>
      <c r="F39" s="647" t="s">
        <v>1250</v>
      </c>
      <c r="G39" s="255" t="s">
        <v>1275</v>
      </c>
      <c r="H39" s="255" t="str">
        <f>Raumgruppen_Bezeichnungen!$C$249</f>
        <v>L-J</v>
      </c>
      <c r="I39" s="255"/>
      <c r="J39" s="774" t="s">
        <v>1799</v>
      </c>
      <c r="K39" s="255" t="s">
        <v>1280</v>
      </c>
      <c r="L39" s="648">
        <v>41</v>
      </c>
      <c r="M39" s="648">
        <v>0</v>
      </c>
      <c r="N39" s="648">
        <v>0</v>
      </c>
      <c r="O39" s="255" t="str">
        <f t="shared" si="7"/>
        <v>jährlich</v>
      </c>
      <c r="P39" s="649">
        <f t="shared" ca="1" si="8"/>
        <v>1</v>
      </c>
      <c r="Q39" s="650">
        <f t="shared" ca="1" si="9"/>
        <v>0</v>
      </c>
      <c r="R39" s="650" t="str">
        <f t="shared" ca="1" si="10"/>
        <v/>
      </c>
      <c r="S39" s="648">
        <f t="shared" ca="1" si="11"/>
        <v>0</v>
      </c>
      <c r="T39" s="648" t="str">
        <f t="shared" ca="1" si="12"/>
        <v/>
      </c>
      <c r="U39" s="648" t="str">
        <f t="shared" ca="1" si="13"/>
        <v/>
      </c>
      <c r="V39" s="273">
        <v>35</v>
      </c>
      <c r="W39" s="255"/>
      <c r="X39" t="str">
        <f>'Haus 1, 2 a-c K'!B38</f>
        <v>B1-Q</v>
      </c>
      <c r="Y39">
        <f>'Haus 1, 2 a-c K'!E38</f>
        <v>0</v>
      </c>
      <c r="Z39" t="str">
        <f>'Haus 1, 2 a-c K'!F38</f>
        <v>Quartalsw.</v>
      </c>
      <c r="AA39">
        <f ca="1">'Haus 1, 2 a-c K'!G38</f>
        <v>4</v>
      </c>
      <c r="AB39">
        <f>'Haus 1, 2 a-c K'!J38</f>
        <v>0</v>
      </c>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row>
    <row r="40" spans="2:80" ht="15" x14ac:dyDescent="0.2">
      <c r="B40" s="255"/>
      <c r="C40" s="255" t="s">
        <v>1214</v>
      </c>
      <c r="D40" s="255"/>
      <c r="E40" s="255" t="s">
        <v>1215</v>
      </c>
      <c r="F40" s="647" t="s">
        <v>1251</v>
      </c>
      <c r="G40" s="255" t="s">
        <v>1276</v>
      </c>
      <c r="H40" s="255" t="str">
        <f>Raumgruppen_Bezeichnungen!$C$253</f>
        <v>L-M</v>
      </c>
      <c r="I40" s="255"/>
      <c r="J40" s="774" t="s">
        <v>1799</v>
      </c>
      <c r="K40" s="255" t="s">
        <v>1281</v>
      </c>
      <c r="L40" s="648">
        <v>19.600000000000001</v>
      </c>
      <c r="M40" s="648">
        <v>0</v>
      </c>
      <c r="N40" s="648">
        <v>0</v>
      </c>
      <c r="O40" s="255" t="str">
        <f t="shared" si="7"/>
        <v>monatlich</v>
      </c>
      <c r="P40" s="649">
        <f t="shared" ca="1" si="8"/>
        <v>12</v>
      </c>
      <c r="Q40" s="650">
        <f t="shared" ca="1" si="9"/>
        <v>0</v>
      </c>
      <c r="R40" s="650" t="str">
        <f t="shared" ca="1" si="10"/>
        <v/>
      </c>
      <c r="S40" s="648">
        <f t="shared" ca="1" si="11"/>
        <v>0</v>
      </c>
      <c r="T40" s="648" t="str">
        <f t="shared" ca="1" si="12"/>
        <v/>
      </c>
      <c r="U40" s="648" t="str">
        <f t="shared" ca="1" si="13"/>
        <v/>
      </c>
      <c r="V40" s="273">
        <v>36</v>
      </c>
      <c r="W40" s="255"/>
      <c r="X40" t="str">
        <f>'Haus 1, 2 a-c K'!B39</f>
        <v>B1-J6</v>
      </c>
      <c r="Y40">
        <f>'Haus 1, 2 a-c K'!E39</f>
        <v>0</v>
      </c>
      <c r="Z40" t="str">
        <f>'Haus 1, 2 a-c K'!F39</f>
        <v>jährlich 6x</v>
      </c>
      <c r="AA40">
        <f ca="1">'Haus 1, 2 a-c K'!G39</f>
        <v>6</v>
      </c>
      <c r="AB40">
        <f>'Haus 1, 2 a-c K'!J39</f>
        <v>0</v>
      </c>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row>
    <row r="41" spans="2:80" ht="15" x14ac:dyDescent="0.2">
      <c r="B41" s="255"/>
      <c r="C41" s="255" t="s">
        <v>1214</v>
      </c>
      <c r="D41" s="255"/>
      <c r="E41" s="255" t="s">
        <v>1215</v>
      </c>
      <c r="F41" s="647" t="s">
        <v>1252</v>
      </c>
      <c r="G41" s="255" t="s">
        <v>1270</v>
      </c>
      <c r="H41" s="255" t="str">
        <f>Raumgruppen_Bezeichnungen!$C$249</f>
        <v>L-J</v>
      </c>
      <c r="I41" s="255"/>
      <c r="J41" s="774" t="s">
        <v>1799</v>
      </c>
      <c r="K41" s="255" t="s">
        <v>1280</v>
      </c>
      <c r="L41" s="648">
        <v>5</v>
      </c>
      <c r="M41" s="648">
        <v>0</v>
      </c>
      <c r="N41" s="648">
        <v>0</v>
      </c>
      <c r="O41" s="255" t="str">
        <f t="shared" si="7"/>
        <v>jährlich</v>
      </c>
      <c r="P41" s="649">
        <f t="shared" ca="1" si="8"/>
        <v>1</v>
      </c>
      <c r="Q41" s="650">
        <f t="shared" ca="1" si="9"/>
        <v>0</v>
      </c>
      <c r="R41" s="650" t="str">
        <f t="shared" ca="1" si="10"/>
        <v/>
      </c>
      <c r="S41" s="648">
        <f t="shared" ca="1" si="11"/>
        <v>0</v>
      </c>
      <c r="T41" s="648" t="str">
        <f t="shared" ca="1" si="12"/>
        <v/>
      </c>
      <c r="U41" s="648" t="str">
        <f t="shared" ca="1" si="13"/>
        <v/>
      </c>
      <c r="V41" s="273">
        <v>37</v>
      </c>
      <c r="W41" s="255"/>
      <c r="X41" t="str">
        <f>'Haus 1, 2 a-c K'!B40</f>
        <v>B1-M</v>
      </c>
      <c r="Y41">
        <f>'Haus 1, 2 a-c K'!E40</f>
        <v>0</v>
      </c>
      <c r="Z41" t="str">
        <f>'Haus 1, 2 a-c K'!F40</f>
        <v>monatlich</v>
      </c>
      <c r="AA41">
        <f ca="1">'Haus 1, 2 a-c K'!G40</f>
        <v>12</v>
      </c>
      <c r="AB41">
        <f>'Haus 1, 2 a-c K'!J40</f>
        <v>0</v>
      </c>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row>
    <row r="42" spans="2:80" ht="15" x14ac:dyDescent="0.2">
      <c r="B42" s="255"/>
      <c r="C42" s="255" t="s">
        <v>1214</v>
      </c>
      <c r="D42" s="255"/>
      <c r="E42" s="255" t="s">
        <v>1215</v>
      </c>
      <c r="F42" s="647" t="s">
        <v>1253</v>
      </c>
      <c r="G42" s="255" t="s">
        <v>1277</v>
      </c>
      <c r="H42" s="255" t="str">
        <f>Raumgruppen_Bezeichnungen!$C$135</f>
        <v>F3-2</v>
      </c>
      <c r="I42" s="255"/>
      <c r="J42" s="774" t="s">
        <v>1799</v>
      </c>
      <c r="K42" s="255" t="s">
        <v>1278</v>
      </c>
      <c r="L42" s="648">
        <v>21.2</v>
      </c>
      <c r="M42" s="648">
        <v>0</v>
      </c>
      <c r="N42" s="648">
        <v>0</v>
      </c>
      <c r="O42" s="255" t="str">
        <f t="shared" si="7"/>
        <v>2 Tage/Wo</v>
      </c>
      <c r="P42" s="649">
        <f t="shared" ca="1" si="8"/>
        <v>101</v>
      </c>
      <c r="Q42" s="650">
        <f t="shared" ca="1" si="9"/>
        <v>0</v>
      </c>
      <c r="R42" s="650" t="str">
        <f t="shared" ca="1" si="10"/>
        <v/>
      </c>
      <c r="S42" s="648">
        <f t="shared" ca="1" si="11"/>
        <v>0</v>
      </c>
      <c r="T42" s="648" t="str">
        <f t="shared" ca="1" si="12"/>
        <v/>
      </c>
      <c r="U42" s="648" t="str">
        <f t="shared" ca="1" si="13"/>
        <v/>
      </c>
      <c r="V42" s="273">
        <v>38</v>
      </c>
      <c r="W42" s="255"/>
      <c r="X42" t="str">
        <f>'Haus 1, 2 a-c K'!B41</f>
        <v>B1-14</v>
      </c>
      <c r="Y42">
        <f>'Haus 1, 2 a-c K'!E41</f>
        <v>0</v>
      </c>
      <c r="Z42" t="str">
        <f>'Haus 1, 2 a-c K'!F41</f>
        <v>14 tägig</v>
      </c>
      <c r="AA42">
        <f ca="1">'Haus 1, 2 a-c K'!G41</f>
        <v>25</v>
      </c>
      <c r="AB42">
        <f>'Haus 1, 2 a-c K'!J41</f>
        <v>0</v>
      </c>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row>
    <row r="43" spans="2:80" ht="15" x14ac:dyDescent="0.2">
      <c r="B43" s="255"/>
      <c r="C43" s="255" t="s">
        <v>1214</v>
      </c>
      <c r="D43" s="255"/>
      <c r="E43" s="255" t="s">
        <v>1215</v>
      </c>
      <c r="F43" s="647" t="s">
        <v>1254</v>
      </c>
      <c r="G43" s="255" t="s">
        <v>1277</v>
      </c>
      <c r="H43" s="255" t="str">
        <f>Raumgruppen_Bezeichnungen!$C$135</f>
        <v>F3-2</v>
      </c>
      <c r="I43" s="255"/>
      <c r="J43" s="774" t="s">
        <v>1799</v>
      </c>
      <c r="K43" s="255" t="s">
        <v>1278</v>
      </c>
      <c r="L43" s="648">
        <v>29.8</v>
      </c>
      <c r="M43" s="648">
        <v>0</v>
      </c>
      <c r="N43" s="648">
        <v>0</v>
      </c>
      <c r="O43" s="255" t="str">
        <f t="shared" si="7"/>
        <v>2 Tage/Wo</v>
      </c>
      <c r="P43" s="649">
        <f t="shared" ca="1" si="8"/>
        <v>101</v>
      </c>
      <c r="Q43" s="650">
        <f t="shared" ca="1" si="9"/>
        <v>0</v>
      </c>
      <c r="R43" s="650" t="str">
        <f t="shared" ca="1" si="10"/>
        <v/>
      </c>
      <c r="S43" s="648">
        <f t="shared" ca="1" si="11"/>
        <v>0</v>
      </c>
      <c r="T43" s="648" t="str">
        <f t="shared" ca="1" si="12"/>
        <v/>
      </c>
      <c r="U43" s="648" t="str">
        <f t="shared" ca="1" si="13"/>
        <v/>
      </c>
      <c r="V43" s="273">
        <v>39</v>
      </c>
      <c r="W43" s="255"/>
      <c r="X43" t="str">
        <f>'Haus 1, 2 a-c K'!B42</f>
        <v>B1-W</v>
      </c>
      <c r="Y43">
        <f>'Haus 1, 2 a-c K'!E42</f>
        <v>0</v>
      </c>
      <c r="Z43" t="str">
        <f>'Haus 1, 2 a-c K'!F42</f>
        <v>wöchentl.</v>
      </c>
      <c r="AA43">
        <f ca="1">'Haus 1, 2 a-c K'!G42</f>
        <v>51</v>
      </c>
      <c r="AB43">
        <f>'Haus 1, 2 a-c K'!J42</f>
        <v>0</v>
      </c>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row>
    <row r="44" spans="2:80" ht="15" x14ac:dyDescent="0.2">
      <c r="B44" s="255"/>
      <c r="C44" s="255" t="s">
        <v>1214</v>
      </c>
      <c r="D44" s="255"/>
      <c r="E44" s="255" t="s">
        <v>1215</v>
      </c>
      <c r="F44" s="647" t="s">
        <v>1255</v>
      </c>
      <c r="G44" s="255" t="s">
        <v>1277</v>
      </c>
      <c r="H44" s="255" t="str">
        <f>Raumgruppen_Bezeichnungen!$C$139</f>
        <v>F3-5</v>
      </c>
      <c r="I44" s="255"/>
      <c r="J44" s="774" t="s">
        <v>1799</v>
      </c>
      <c r="K44" s="255" t="s">
        <v>1279</v>
      </c>
      <c r="L44" s="648">
        <v>54</v>
      </c>
      <c r="M44" s="648">
        <v>0</v>
      </c>
      <c r="N44" s="648">
        <v>0</v>
      </c>
      <c r="O44" s="255" t="str">
        <f t="shared" si="7"/>
        <v>5 Tage/Wo</v>
      </c>
      <c r="P44" s="649">
        <f t="shared" ca="1" si="8"/>
        <v>253</v>
      </c>
      <c r="Q44" s="650">
        <f t="shared" ca="1" si="9"/>
        <v>0</v>
      </c>
      <c r="R44" s="650" t="str">
        <f t="shared" ca="1" si="10"/>
        <v/>
      </c>
      <c r="S44" s="648">
        <f t="shared" ca="1" si="11"/>
        <v>0</v>
      </c>
      <c r="T44" s="648" t="str">
        <f t="shared" ca="1" si="12"/>
        <v/>
      </c>
      <c r="U44" s="648" t="str">
        <f t="shared" ca="1" si="13"/>
        <v/>
      </c>
      <c r="V44" s="273">
        <v>40</v>
      </c>
      <c r="W44" s="255"/>
      <c r="X44" t="str">
        <f>'Haus 1, 2 a-c K'!B43</f>
        <v>B1-2</v>
      </c>
      <c r="Y44">
        <f>'Haus 1, 2 a-c K'!E43</f>
        <v>0</v>
      </c>
      <c r="Z44" t="str">
        <f>'Haus 1, 2 a-c K'!F43</f>
        <v>2 Tage/Wo</v>
      </c>
      <c r="AA44">
        <f ca="1">'Haus 1, 2 a-c K'!G43</f>
        <v>101</v>
      </c>
      <c r="AB44">
        <f>'Haus 1, 2 a-c K'!J43</f>
        <v>0</v>
      </c>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row>
    <row r="45" spans="2:80" ht="15" x14ac:dyDescent="0.2">
      <c r="B45" s="255"/>
      <c r="C45" s="255" t="s">
        <v>1214</v>
      </c>
      <c r="D45" s="255"/>
      <c r="E45" s="647" t="s">
        <v>1283</v>
      </c>
      <c r="F45" s="647" t="s">
        <v>1284</v>
      </c>
      <c r="G45" s="255" t="s">
        <v>1285</v>
      </c>
      <c r="H45" s="255" t="str">
        <f>Raumgruppen_Bezeichnungen!$C$103</f>
        <v>F1-2</v>
      </c>
      <c r="I45" s="255"/>
      <c r="J45" s="774" t="s">
        <v>1799</v>
      </c>
      <c r="K45" s="255" t="s">
        <v>1279</v>
      </c>
      <c r="L45" s="648">
        <v>69.3</v>
      </c>
      <c r="M45" s="648">
        <v>0</v>
      </c>
      <c r="N45" s="648">
        <v>0</v>
      </c>
      <c r="O45" s="255" t="str">
        <f t="shared" si="7"/>
        <v>2 Tage/Wo</v>
      </c>
      <c r="P45" s="649">
        <f t="shared" ca="1" si="8"/>
        <v>101</v>
      </c>
      <c r="Q45" s="650">
        <f t="shared" ca="1" si="9"/>
        <v>0</v>
      </c>
      <c r="R45" s="650" t="str">
        <f t="shared" ca="1" si="10"/>
        <v/>
      </c>
      <c r="S45" s="648">
        <f t="shared" ca="1" si="11"/>
        <v>0</v>
      </c>
      <c r="T45" s="648" t="str">
        <f t="shared" ca="1" si="12"/>
        <v/>
      </c>
      <c r="U45" s="648" t="str">
        <f t="shared" ca="1" si="13"/>
        <v/>
      </c>
      <c r="V45" s="273">
        <v>41</v>
      </c>
      <c r="W45" s="255"/>
      <c r="X45" t="str">
        <f>'Haus 1, 2 a-c K'!B44</f>
        <v>B1-2,5</v>
      </c>
      <c r="Y45">
        <f>'Haus 1, 2 a-c K'!E44</f>
        <v>0</v>
      </c>
      <c r="Z45" t="str">
        <f>'Haus 1, 2 a-c K'!F44</f>
        <v>2,5 Tage/Wo</v>
      </c>
      <c r="AA45">
        <f ca="1">'Haus 1, 2 a-c K'!G44</f>
        <v>127</v>
      </c>
      <c r="AB45">
        <f>'Haus 1, 2 a-c K'!J44</f>
        <v>0</v>
      </c>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row>
    <row r="46" spans="2:80" ht="15" x14ac:dyDescent="0.2">
      <c r="B46" s="255"/>
      <c r="C46" s="255" t="s">
        <v>1214</v>
      </c>
      <c r="D46" s="255"/>
      <c r="E46" s="647" t="s">
        <v>1283</v>
      </c>
      <c r="F46" s="647" t="s">
        <v>1286</v>
      </c>
      <c r="G46" s="255" t="s">
        <v>1259</v>
      </c>
      <c r="H46" s="255" t="str">
        <f>Raumgruppen_Bezeichnungen!$C$103</f>
        <v>F1-2</v>
      </c>
      <c r="I46" s="255"/>
      <c r="J46" s="774" t="s">
        <v>1799</v>
      </c>
      <c r="K46" s="255" t="s">
        <v>1279</v>
      </c>
      <c r="L46" s="648">
        <v>49.1</v>
      </c>
      <c r="M46" s="648">
        <v>0</v>
      </c>
      <c r="N46" s="648">
        <v>0</v>
      </c>
      <c r="O46" s="255" t="str">
        <f t="shared" si="7"/>
        <v>2 Tage/Wo</v>
      </c>
      <c r="P46" s="649">
        <f t="shared" ca="1" si="8"/>
        <v>101</v>
      </c>
      <c r="Q46" s="650">
        <f t="shared" ca="1" si="9"/>
        <v>0</v>
      </c>
      <c r="R46" s="650" t="str">
        <f t="shared" ca="1" si="10"/>
        <v/>
      </c>
      <c r="S46" s="648">
        <f t="shared" ca="1" si="11"/>
        <v>0</v>
      </c>
      <c r="T46" s="648" t="str">
        <f t="shared" ca="1" si="12"/>
        <v/>
      </c>
      <c r="U46" s="648" t="str">
        <f t="shared" ca="1" si="13"/>
        <v/>
      </c>
      <c r="V46" s="273">
        <v>42</v>
      </c>
      <c r="W46" s="255"/>
      <c r="X46" t="str">
        <f>'Haus 1, 2 a-c K'!B45</f>
        <v>B1-3</v>
      </c>
      <c r="Y46">
        <f>'Haus 1, 2 a-c K'!E45</f>
        <v>0</v>
      </c>
      <c r="Z46" t="str">
        <f>'Haus 1, 2 a-c K'!F45</f>
        <v>3 Tage/Wo</v>
      </c>
      <c r="AA46">
        <f ca="1">'Haus 1, 2 a-c K'!G45</f>
        <v>152</v>
      </c>
      <c r="AB46">
        <f>'Haus 1, 2 a-c K'!J45</f>
        <v>0</v>
      </c>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row>
    <row r="47" spans="2:80" ht="15" x14ac:dyDescent="0.2">
      <c r="B47" s="255"/>
      <c r="C47" s="255" t="s">
        <v>1214</v>
      </c>
      <c r="D47" s="255"/>
      <c r="E47" s="647" t="s">
        <v>1283</v>
      </c>
      <c r="F47" s="647" t="s">
        <v>1287</v>
      </c>
      <c r="G47" s="255" t="s">
        <v>1259</v>
      </c>
      <c r="H47" s="255" t="str">
        <f>Raumgruppen_Bezeichnungen!$C$103</f>
        <v>F1-2</v>
      </c>
      <c r="I47" s="255"/>
      <c r="J47" s="774" t="s">
        <v>1799</v>
      </c>
      <c r="K47" s="255" t="s">
        <v>1279</v>
      </c>
      <c r="L47" s="648">
        <v>46.9</v>
      </c>
      <c r="M47" s="648">
        <v>0</v>
      </c>
      <c r="N47" s="648">
        <v>0</v>
      </c>
      <c r="O47" s="255" t="str">
        <f t="shared" si="7"/>
        <v>2 Tage/Wo</v>
      </c>
      <c r="P47" s="649">
        <f t="shared" ca="1" si="8"/>
        <v>101</v>
      </c>
      <c r="Q47" s="650">
        <f t="shared" ca="1" si="9"/>
        <v>0</v>
      </c>
      <c r="R47" s="650" t="str">
        <f t="shared" ca="1" si="10"/>
        <v/>
      </c>
      <c r="S47" s="648">
        <f t="shared" ca="1" si="11"/>
        <v>0</v>
      </c>
      <c r="T47" s="648" t="str">
        <f t="shared" ca="1" si="12"/>
        <v/>
      </c>
      <c r="U47" s="648" t="str">
        <f t="shared" ca="1" si="13"/>
        <v/>
      </c>
      <c r="V47" s="273">
        <v>43</v>
      </c>
      <c r="W47" s="255"/>
      <c r="X47" t="str">
        <f>'Haus 1, 2 a-c K'!B46</f>
        <v>B1-4</v>
      </c>
      <c r="Y47">
        <f>'Haus 1, 2 a-c K'!E46</f>
        <v>0</v>
      </c>
      <c r="Z47" t="str">
        <f>'Haus 1, 2 a-c K'!F46</f>
        <v>4 Tage/Wo</v>
      </c>
      <c r="AA47">
        <f ca="1">'Haus 1, 2 a-c K'!G46</f>
        <v>202</v>
      </c>
      <c r="AB47">
        <f>'Haus 1, 2 a-c K'!J46</f>
        <v>0</v>
      </c>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row>
    <row r="48" spans="2:80" ht="15" x14ac:dyDescent="0.2">
      <c r="B48" s="255"/>
      <c r="C48" s="255" t="s">
        <v>1214</v>
      </c>
      <c r="D48" s="255"/>
      <c r="E48" s="647" t="s">
        <v>1283</v>
      </c>
      <c r="F48" s="647" t="s">
        <v>1288</v>
      </c>
      <c r="G48" s="255" t="s">
        <v>1259</v>
      </c>
      <c r="H48" s="255" t="str">
        <f>Raumgruppen_Bezeichnungen!$C$103</f>
        <v>F1-2</v>
      </c>
      <c r="I48" s="255"/>
      <c r="J48" s="774" t="s">
        <v>1799</v>
      </c>
      <c r="K48" s="255" t="s">
        <v>1279</v>
      </c>
      <c r="L48" s="648">
        <v>13.4</v>
      </c>
      <c r="M48" s="648">
        <v>0</v>
      </c>
      <c r="N48" s="648">
        <v>0</v>
      </c>
      <c r="O48" s="255" t="str">
        <f t="shared" si="7"/>
        <v>2 Tage/Wo</v>
      </c>
      <c r="P48" s="649">
        <f t="shared" ca="1" si="8"/>
        <v>101</v>
      </c>
      <c r="Q48" s="650">
        <f t="shared" ca="1" si="9"/>
        <v>0</v>
      </c>
      <c r="R48" s="650" t="str">
        <f t="shared" ca="1" si="10"/>
        <v/>
      </c>
      <c r="S48" s="648">
        <f t="shared" ca="1" si="11"/>
        <v>0</v>
      </c>
      <c r="T48" s="648" t="str">
        <f t="shared" ca="1" si="12"/>
        <v/>
      </c>
      <c r="U48" s="648" t="str">
        <f t="shared" ca="1" si="13"/>
        <v/>
      </c>
      <c r="V48" s="273">
        <v>44</v>
      </c>
      <c r="W48" s="255"/>
      <c r="X48" t="str">
        <f>'Haus 1, 2 a-c K'!B47</f>
        <v>B1-5</v>
      </c>
      <c r="Y48">
        <f>'Haus 1, 2 a-c K'!E47</f>
        <v>0</v>
      </c>
      <c r="Z48" t="str">
        <f>'Haus 1, 2 a-c K'!F47</f>
        <v>5 Tage/Wo</v>
      </c>
      <c r="AA48">
        <f ca="1">'Haus 1, 2 a-c K'!G47</f>
        <v>253</v>
      </c>
      <c r="AB48">
        <f>'Haus 1, 2 a-c K'!J47</f>
        <v>0</v>
      </c>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row>
    <row r="49" spans="2:80" ht="15" x14ac:dyDescent="0.2">
      <c r="B49" s="255"/>
      <c r="C49" s="255" t="s">
        <v>1214</v>
      </c>
      <c r="D49" s="255"/>
      <c r="E49" s="647" t="s">
        <v>1283</v>
      </c>
      <c r="F49" s="647" t="s">
        <v>1289</v>
      </c>
      <c r="G49" s="255" t="s">
        <v>1290</v>
      </c>
      <c r="H49" s="255" t="str">
        <f>Raumgruppen_Bezeichnungen!$C$135</f>
        <v>F3-2</v>
      </c>
      <c r="I49" s="255"/>
      <c r="J49" s="774" t="s">
        <v>1799</v>
      </c>
      <c r="K49" s="255" t="s">
        <v>1279</v>
      </c>
      <c r="L49" s="648">
        <v>83.1</v>
      </c>
      <c r="M49" s="648">
        <v>0</v>
      </c>
      <c r="N49" s="648">
        <v>0</v>
      </c>
      <c r="O49" s="255" t="str">
        <f t="shared" si="7"/>
        <v>2 Tage/Wo</v>
      </c>
      <c r="P49" s="649">
        <f t="shared" ca="1" si="8"/>
        <v>101</v>
      </c>
      <c r="Q49" s="650">
        <f t="shared" ca="1" si="9"/>
        <v>0</v>
      </c>
      <c r="R49" s="650" t="str">
        <f t="shared" ca="1" si="10"/>
        <v/>
      </c>
      <c r="S49" s="648">
        <f t="shared" ca="1" si="11"/>
        <v>0</v>
      </c>
      <c r="T49" s="648" t="str">
        <f t="shared" ca="1" si="12"/>
        <v/>
      </c>
      <c r="U49" s="648" t="str">
        <f t="shared" ca="1" si="13"/>
        <v/>
      </c>
      <c r="V49" s="273">
        <v>45</v>
      </c>
      <c r="W49" s="255"/>
      <c r="X49" t="str">
        <f>'Haus 1, 2 a-c K'!B48</f>
        <v>B1-6</v>
      </c>
      <c r="Y49">
        <f>'Haus 1, 2 a-c K'!E48</f>
        <v>0</v>
      </c>
      <c r="Z49" t="str">
        <f>'Haus 1, 2 a-c K'!F48</f>
        <v>6 Tage/Wo</v>
      </c>
      <c r="AA49">
        <f ca="1">'Haus 1, 2 a-c K'!G48</f>
        <v>304</v>
      </c>
      <c r="AB49">
        <f>'Haus 1, 2 a-c K'!J48</f>
        <v>0</v>
      </c>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row>
    <row r="50" spans="2:80" ht="15" x14ac:dyDescent="0.2">
      <c r="B50" s="255"/>
      <c r="C50" s="255" t="s">
        <v>1214</v>
      </c>
      <c r="D50" s="255"/>
      <c r="E50" s="647" t="s">
        <v>1283</v>
      </c>
      <c r="F50" s="647" t="s">
        <v>1291</v>
      </c>
      <c r="G50" s="255" t="s">
        <v>1292</v>
      </c>
      <c r="H50" s="255" t="str">
        <f>Raumgruppen_Bezeichnungen!$C$255</f>
        <v>L-W</v>
      </c>
      <c r="I50" s="255"/>
      <c r="J50" s="774" t="s">
        <v>1799</v>
      </c>
      <c r="K50" s="255" t="s">
        <v>1278</v>
      </c>
      <c r="L50" s="648">
        <v>26.4</v>
      </c>
      <c r="M50" s="648">
        <v>0</v>
      </c>
      <c r="N50" s="648">
        <v>0</v>
      </c>
      <c r="O50" s="255" t="str">
        <f t="shared" si="7"/>
        <v>wöchentl.</v>
      </c>
      <c r="P50" s="649">
        <f t="shared" ca="1" si="8"/>
        <v>51</v>
      </c>
      <c r="Q50" s="650">
        <f t="shared" ca="1" si="9"/>
        <v>0</v>
      </c>
      <c r="R50" s="650" t="str">
        <f t="shared" ca="1" si="10"/>
        <v/>
      </c>
      <c r="S50" s="648">
        <f t="shared" ca="1" si="11"/>
        <v>0</v>
      </c>
      <c r="T50" s="648" t="str">
        <f t="shared" ca="1" si="12"/>
        <v/>
      </c>
      <c r="U50" s="648" t="str">
        <f t="shared" ca="1" si="13"/>
        <v/>
      </c>
      <c r="V50" s="273">
        <v>46</v>
      </c>
      <c r="W50" s="255"/>
      <c r="X50" t="str">
        <f>'Haus 1, 2 a-c K'!B49</f>
        <v>B1-7</v>
      </c>
      <c r="Y50">
        <f>'Haus 1, 2 a-c K'!E49</f>
        <v>0</v>
      </c>
      <c r="Z50" t="str">
        <f>'Haus 1, 2 a-c K'!F49</f>
        <v>7 Tage/Wo</v>
      </c>
      <c r="AA50">
        <f ca="1">'Haus 1, 2 a-c K'!G49</f>
        <v>354</v>
      </c>
      <c r="AB50">
        <f>'Haus 1, 2 a-c K'!J49</f>
        <v>0</v>
      </c>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row>
    <row r="51" spans="2:80" ht="15" x14ac:dyDescent="0.2">
      <c r="B51" s="255"/>
      <c r="C51" s="255" t="s">
        <v>1214</v>
      </c>
      <c r="D51" s="255"/>
      <c r="E51" s="647" t="s">
        <v>1283</v>
      </c>
      <c r="F51" s="647" t="s">
        <v>1293</v>
      </c>
      <c r="G51" s="255" t="s">
        <v>1260</v>
      </c>
      <c r="H51" s="255" t="str">
        <f>Raumgruppen_Bezeichnungen!$C$56</f>
        <v>C1-W</v>
      </c>
      <c r="I51" s="255"/>
      <c r="J51" s="774" t="s">
        <v>1799</v>
      </c>
      <c r="K51" s="255" t="s">
        <v>1279</v>
      </c>
      <c r="L51" s="648">
        <v>25</v>
      </c>
      <c r="M51" s="648">
        <v>0</v>
      </c>
      <c r="N51" s="648">
        <v>0</v>
      </c>
      <c r="O51" s="255" t="str">
        <f t="shared" si="7"/>
        <v>wöchentl.</v>
      </c>
      <c r="P51" s="649">
        <f t="shared" ca="1" si="8"/>
        <v>51</v>
      </c>
      <c r="Q51" s="650">
        <f t="shared" ca="1" si="9"/>
        <v>0</v>
      </c>
      <c r="R51" s="650" t="str">
        <f t="shared" ca="1" si="10"/>
        <v/>
      </c>
      <c r="S51" s="648">
        <f t="shared" ca="1" si="11"/>
        <v>0</v>
      </c>
      <c r="T51" s="648" t="str">
        <f t="shared" ca="1" si="12"/>
        <v/>
      </c>
      <c r="U51" s="648" t="str">
        <f t="shared" ca="1" si="13"/>
        <v/>
      </c>
      <c r="V51" s="273">
        <v>47</v>
      </c>
      <c r="W51" s="255"/>
      <c r="X51" t="str">
        <f>'Haus 1, 2 a-c K'!B50</f>
        <v>B1-Müll</v>
      </c>
      <c r="Y51">
        <f>'Haus 1, 2 a-c K'!E50</f>
        <v>0</v>
      </c>
      <c r="Z51" t="str">
        <f>'Haus 1, 2 a-c K'!F50</f>
        <v>2 Tage/Wo </v>
      </c>
      <c r="AA51">
        <f ca="1">'Haus 1, 2 a-c K'!G50</f>
        <v>101</v>
      </c>
      <c r="AB51">
        <f>'Haus 1, 2 a-c K'!J50</f>
        <v>0</v>
      </c>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row>
    <row r="52" spans="2:80" ht="15" x14ac:dyDescent="0.2">
      <c r="B52" s="255"/>
      <c r="C52" s="255" t="s">
        <v>1214</v>
      </c>
      <c r="D52" s="255"/>
      <c r="E52" s="647" t="s">
        <v>1283</v>
      </c>
      <c r="F52" s="647" t="s">
        <v>1294</v>
      </c>
      <c r="G52" s="255" t="s">
        <v>1260</v>
      </c>
      <c r="H52" s="255" t="str">
        <f>Raumgruppen_Bezeichnungen!$C$56</f>
        <v>C1-W</v>
      </c>
      <c r="I52" s="255"/>
      <c r="J52" s="774" t="s">
        <v>1799</v>
      </c>
      <c r="K52" s="255" t="s">
        <v>1279</v>
      </c>
      <c r="L52" s="648">
        <v>20</v>
      </c>
      <c r="M52" s="648">
        <v>0</v>
      </c>
      <c r="N52" s="648">
        <v>0</v>
      </c>
      <c r="O52" s="255" t="str">
        <f t="shared" si="7"/>
        <v>wöchentl.</v>
      </c>
      <c r="P52" s="649">
        <f t="shared" ca="1" si="8"/>
        <v>51</v>
      </c>
      <c r="Q52" s="650">
        <f t="shared" ca="1" si="9"/>
        <v>0</v>
      </c>
      <c r="R52" s="650" t="str">
        <f t="shared" ca="1" si="10"/>
        <v/>
      </c>
      <c r="S52" s="648">
        <f t="shared" ca="1" si="11"/>
        <v>0</v>
      </c>
      <c r="T52" s="648" t="str">
        <f t="shared" ca="1" si="12"/>
        <v/>
      </c>
      <c r="U52" s="648" t="str">
        <f t="shared" ca="1" si="13"/>
        <v/>
      </c>
      <c r="V52" s="273">
        <v>48</v>
      </c>
      <c r="W52" s="255"/>
      <c r="X52" t="str">
        <f>'Haus 1, 2 a-c K'!B51</f>
        <v>C1-J</v>
      </c>
      <c r="Y52">
        <f>'Haus 1, 2 a-c K'!E51</f>
        <v>0</v>
      </c>
      <c r="Z52" t="str">
        <f>'Haus 1, 2 a-c K'!F51</f>
        <v>jährlich</v>
      </c>
      <c r="AA52">
        <f ca="1">'Haus 1, 2 a-c K'!G51</f>
        <v>1</v>
      </c>
      <c r="AB52">
        <f>'Haus 1, 2 a-c K'!J51</f>
        <v>0</v>
      </c>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row>
    <row r="53" spans="2:80" ht="15" x14ac:dyDescent="0.2">
      <c r="B53" s="255"/>
      <c r="C53" s="255" t="s">
        <v>1214</v>
      </c>
      <c r="D53" s="255"/>
      <c r="E53" s="647" t="s">
        <v>1283</v>
      </c>
      <c r="F53" s="647" t="s">
        <v>1295</v>
      </c>
      <c r="G53" s="255" t="s">
        <v>1260</v>
      </c>
      <c r="H53" s="255" t="str">
        <f>Raumgruppen_Bezeichnungen!$C$56</f>
        <v>C1-W</v>
      </c>
      <c r="I53" s="255"/>
      <c r="J53" s="774" t="s">
        <v>1799</v>
      </c>
      <c r="K53" s="255" t="s">
        <v>1279</v>
      </c>
      <c r="L53" s="648">
        <v>20</v>
      </c>
      <c r="M53" s="648">
        <v>0</v>
      </c>
      <c r="N53" s="648">
        <v>0</v>
      </c>
      <c r="O53" s="255" t="str">
        <f t="shared" si="7"/>
        <v>wöchentl.</v>
      </c>
      <c r="P53" s="649">
        <f t="shared" ca="1" si="8"/>
        <v>51</v>
      </c>
      <c r="Q53" s="650">
        <f t="shared" ca="1" si="9"/>
        <v>0</v>
      </c>
      <c r="R53" s="650" t="str">
        <f t="shared" ca="1" si="10"/>
        <v/>
      </c>
      <c r="S53" s="648">
        <f t="shared" ca="1" si="11"/>
        <v>0</v>
      </c>
      <c r="T53" s="648" t="str">
        <f t="shared" ca="1" si="12"/>
        <v/>
      </c>
      <c r="U53" s="648" t="str">
        <f t="shared" ca="1" si="13"/>
        <v/>
      </c>
      <c r="V53" s="273">
        <v>49</v>
      </c>
      <c r="W53" s="255"/>
      <c r="X53" t="str">
        <f>'Haus 1, 2 a-c K'!B52</f>
        <v>C1-J2</v>
      </c>
      <c r="Y53">
        <f>'Haus 1, 2 a-c K'!E52</f>
        <v>0</v>
      </c>
      <c r="Z53" t="str">
        <f>'Haus 1, 2 a-c K'!F52</f>
        <v>jährlich 2x</v>
      </c>
      <c r="AA53">
        <f ca="1">'Haus 1, 2 a-c K'!G52</f>
        <v>2</v>
      </c>
      <c r="AB53">
        <f>'Haus 1, 2 a-c K'!J52</f>
        <v>0</v>
      </c>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row>
    <row r="54" spans="2:80" ht="15" x14ac:dyDescent="0.2">
      <c r="B54" s="255"/>
      <c r="C54" s="255" t="s">
        <v>1214</v>
      </c>
      <c r="D54" s="255"/>
      <c r="E54" s="647" t="s">
        <v>1283</v>
      </c>
      <c r="F54" s="647" t="s">
        <v>1296</v>
      </c>
      <c r="G54" s="255" t="s">
        <v>1260</v>
      </c>
      <c r="H54" s="255" t="str">
        <f>Raumgruppen_Bezeichnungen!$C$56</f>
        <v>C1-W</v>
      </c>
      <c r="I54" s="255"/>
      <c r="J54" s="774" t="s">
        <v>1799</v>
      </c>
      <c r="K54" s="255" t="s">
        <v>1279</v>
      </c>
      <c r="L54" s="648">
        <v>20</v>
      </c>
      <c r="M54" s="648">
        <v>0</v>
      </c>
      <c r="N54" s="648">
        <v>0</v>
      </c>
      <c r="O54" s="255" t="str">
        <f t="shared" si="7"/>
        <v>wöchentl.</v>
      </c>
      <c r="P54" s="649">
        <f t="shared" ca="1" si="8"/>
        <v>51</v>
      </c>
      <c r="Q54" s="650">
        <f t="shared" ca="1" si="9"/>
        <v>0</v>
      </c>
      <c r="R54" s="650" t="str">
        <f t="shared" ca="1" si="10"/>
        <v/>
      </c>
      <c r="S54" s="648">
        <f t="shared" ca="1" si="11"/>
        <v>0</v>
      </c>
      <c r="T54" s="648" t="str">
        <f t="shared" ca="1" si="12"/>
        <v/>
      </c>
      <c r="U54" s="648" t="str">
        <f t="shared" ca="1" si="13"/>
        <v/>
      </c>
      <c r="V54" s="273">
        <v>50</v>
      </c>
      <c r="W54" s="255"/>
      <c r="X54" t="str">
        <f>'Haus 1, 2 a-c K'!B53</f>
        <v>C1-Q</v>
      </c>
      <c r="Y54">
        <f>'Haus 1, 2 a-c K'!E53</f>
        <v>0</v>
      </c>
      <c r="Z54" t="str">
        <f>'Haus 1, 2 a-c K'!F53</f>
        <v>Quartalsw.</v>
      </c>
      <c r="AA54">
        <f ca="1">'Haus 1, 2 a-c K'!G53</f>
        <v>4</v>
      </c>
      <c r="AB54">
        <f>'Haus 1, 2 a-c K'!J53</f>
        <v>0</v>
      </c>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row>
    <row r="55" spans="2:80" ht="15" x14ac:dyDescent="0.2">
      <c r="B55" s="255"/>
      <c r="C55" s="255" t="s">
        <v>1214</v>
      </c>
      <c r="D55" s="255"/>
      <c r="E55" s="647" t="s">
        <v>1283</v>
      </c>
      <c r="F55" s="647" t="s">
        <v>1297</v>
      </c>
      <c r="G55" s="255" t="s">
        <v>1260</v>
      </c>
      <c r="H55" s="255" t="str">
        <f>Raumgruppen_Bezeichnungen!$C$56</f>
        <v>C1-W</v>
      </c>
      <c r="I55" s="255"/>
      <c r="J55" s="774" t="s">
        <v>1799</v>
      </c>
      <c r="K55" s="255" t="s">
        <v>1279</v>
      </c>
      <c r="L55" s="648">
        <v>20</v>
      </c>
      <c r="M55" s="648">
        <v>0</v>
      </c>
      <c r="N55" s="648">
        <v>0</v>
      </c>
      <c r="O55" s="255" t="str">
        <f t="shared" si="7"/>
        <v>wöchentl.</v>
      </c>
      <c r="P55" s="649">
        <f t="shared" ca="1" si="8"/>
        <v>51</v>
      </c>
      <c r="Q55" s="650">
        <f t="shared" ca="1" si="9"/>
        <v>0</v>
      </c>
      <c r="R55" s="650" t="str">
        <f t="shared" ca="1" si="10"/>
        <v/>
      </c>
      <c r="S55" s="648">
        <f t="shared" ca="1" si="11"/>
        <v>0</v>
      </c>
      <c r="T55" s="648" t="str">
        <f t="shared" ca="1" si="12"/>
        <v/>
      </c>
      <c r="U55" s="648" t="str">
        <f t="shared" ca="1" si="13"/>
        <v/>
      </c>
      <c r="V55" s="273">
        <v>51</v>
      </c>
      <c r="W55" s="255"/>
      <c r="X55" t="str">
        <f>'Haus 1, 2 a-c K'!B54</f>
        <v>C1-J6</v>
      </c>
      <c r="Y55">
        <f>'Haus 1, 2 a-c K'!E54</f>
        <v>0</v>
      </c>
      <c r="Z55" t="str">
        <f>'Haus 1, 2 a-c K'!F54</f>
        <v>jährlich 6x</v>
      </c>
      <c r="AA55">
        <f ca="1">'Haus 1, 2 a-c K'!G54</f>
        <v>6</v>
      </c>
      <c r="AB55">
        <f>'Haus 1, 2 a-c K'!J54</f>
        <v>0</v>
      </c>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row>
    <row r="56" spans="2:80" ht="15" x14ac:dyDescent="0.2">
      <c r="B56" s="255"/>
      <c r="C56" s="255" t="s">
        <v>1214</v>
      </c>
      <c r="D56" s="255"/>
      <c r="E56" s="647" t="s">
        <v>1283</v>
      </c>
      <c r="F56" s="647" t="s">
        <v>1298</v>
      </c>
      <c r="G56" s="255" t="s">
        <v>1260</v>
      </c>
      <c r="H56" s="255" t="str">
        <f>Raumgruppen_Bezeichnungen!$C$56</f>
        <v>C1-W</v>
      </c>
      <c r="I56" s="255"/>
      <c r="J56" s="774" t="s">
        <v>1799</v>
      </c>
      <c r="K56" s="255" t="s">
        <v>1279</v>
      </c>
      <c r="L56" s="648">
        <v>20</v>
      </c>
      <c r="M56" s="648">
        <v>0</v>
      </c>
      <c r="N56" s="648">
        <v>0</v>
      </c>
      <c r="O56" s="255" t="str">
        <f t="shared" si="7"/>
        <v>wöchentl.</v>
      </c>
      <c r="P56" s="649">
        <f t="shared" ca="1" si="8"/>
        <v>51</v>
      </c>
      <c r="Q56" s="650">
        <f t="shared" ca="1" si="9"/>
        <v>0</v>
      </c>
      <c r="R56" s="650" t="str">
        <f t="shared" ca="1" si="10"/>
        <v/>
      </c>
      <c r="S56" s="648">
        <f t="shared" ca="1" si="11"/>
        <v>0</v>
      </c>
      <c r="T56" s="648" t="str">
        <f t="shared" ca="1" si="12"/>
        <v/>
      </c>
      <c r="U56" s="648" t="str">
        <f t="shared" ca="1" si="13"/>
        <v/>
      </c>
      <c r="V56" s="273">
        <v>52</v>
      </c>
      <c r="W56" s="255"/>
      <c r="X56" t="str">
        <f>'Haus 1, 2 a-c K'!B55</f>
        <v>C1-M</v>
      </c>
      <c r="Y56">
        <f>'Haus 1, 2 a-c K'!E55</f>
        <v>0</v>
      </c>
      <c r="Z56" t="str">
        <f>'Haus 1, 2 a-c K'!F55</f>
        <v>monatlich</v>
      </c>
      <c r="AA56">
        <f ca="1">'Haus 1, 2 a-c K'!G55</f>
        <v>12</v>
      </c>
      <c r="AB56">
        <f>'Haus 1, 2 a-c K'!J55</f>
        <v>0</v>
      </c>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row>
    <row r="57" spans="2:80" ht="15" x14ac:dyDescent="0.2">
      <c r="B57" s="255"/>
      <c r="C57" s="255" t="s">
        <v>1214</v>
      </c>
      <c r="D57" s="255"/>
      <c r="E57" s="647" t="s">
        <v>1283</v>
      </c>
      <c r="F57" s="647" t="s">
        <v>1299</v>
      </c>
      <c r="G57" s="255" t="s">
        <v>1260</v>
      </c>
      <c r="H57" s="255" t="str">
        <f>Raumgruppen_Bezeichnungen!$C$56</f>
        <v>C1-W</v>
      </c>
      <c r="I57" s="255"/>
      <c r="J57" s="774" t="s">
        <v>1799</v>
      </c>
      <c r="K57" s="255" t="s">
        <v>1279</v>
      </c>
      <c r="L57" s="648">
        <v>13.2</v>
      </c>
      <c r="M57" s="648">
        <v>0</v>
      </c>
      <c r="N57" s="648">
        <v>0</v>
      </c>
      <c r="O57" s="255" t="str">
        <f t="shared" si="7"/>
        <v>wöchentl.</v>
      </c>
      <c r="P57" s="649">
        <f t="shared" ca="1" si="8"/>
        <v>51</v>
      </c>
      <c r="Q57" s="650">
        <f t="shared" ca="1" si="9"/>
        <v>0</v>
      </c>
      <c r="R57" s="650" t="str">
        <f t="shared" ca="1" si="10"/>
        <v/>
      </c>
      <c r="S57" s="648">
        <f t="shared" ca="1" si="11"/>
        <v>0</v>
      </c>
      <c r="T57" s="648" t="str">
        <f t="shared" ca="1" si="12"/>
        <v/>
      </c>
      <c r="U57" s="648" t="str">
        <f t="shared" ca="1" si="13"/>
        <v/>
      </c>
      <c r="V57" s="273">
        <v>53</v>
      </c>
      <c r="W57" s="255"/>
      <c r="X57" t="str">
        <f>'Haus 1, 2 a-c K'!B56</f>
        <v>C1-14</v>
      </c>
      <c r="Y57">
        <f>'Haus 1, 2 a-c K'!E56</f>
        <v>0</v>
      </c>
      <c r="Z57" t="str">
        <f>'Haus 1, 2 a-c K'!F56</f>
        <v>14 tägig</v>
      </c>
      <c r="AA57">
        <f ca="1">'Haus 1, 2 a-c K'!G56</f>
        <v>25</v>
      </c>
      <c r="AB57">
        <f>'Haus 1, 2 a-c K'!J56</f>
        <v>0</v>
      </c>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row>
    <row r="58" spans="2:80" ht="15" x14ac:dyDescent="0.2">
      <c r="B58" s="255"/>
      <c r="C58" s="255" t="s">
        <v>1214</v>
      </c>
      <c r="D58" s="255"/>
      <c r="E58" s="647" t="s">
        <v>1283</v>
      </c>
      <c r="F58" s="647" t="s">
        <v>1300</v>
      </c>
      <c r="G58" s="255" t="s">
        <v>1260</v>
      </c>
      <c r="H58" s="255" t="str">
        <f>Raumgruppen_Bezeichnungen!$C$56</f>
        <v>C1-W</v>
      </c>
      <c r="I58" s="255"/>
      <c r="J58" s="774" t="s">
        <v>1799</v>
      </c>
      <c r="K58" s="255" t="s">
        <v>1279</v>
      </c>
      <c r="L58" s="648">
        <v>32</v>
      </c>
      <c r="M58" s="648">
        <v>0</v>
      </c>
      <c r="N58" s="648">
        <v>0</v>
      </c>
      <c r="O58" s="255" t="str">
        <f t="shared" si="7"/>
        <v>wöchentl.</v>
      </c>
      <c r="P58" s="649">
        <f t="shared" ca="1" si="8"/>
        <v>51</v>
      </c>
      <c r="Q58" s="650">
        <f t="shared" ca="1" si="9"/>
        <v>0</v>
      </c>
      <c r="R58" s="650" t="str">
        <f t="shared" ca="1" si="10"/>
        <v/>
      </c>
      <c r="S58" s="648">
        <f t="shared" ca="1" si="11"/>
        <v>0</v>
      </c>
      <c r="T58" s="648" t="str">
        <f t="shared" ca="1" si="12"/>
        <v/>
      </c>
      <c r="U58" s="648" t="str">
        <f t="shared" ca="1" si="13"/>
        <v/>
      </c>
      <c r="V58" s="273">
        <v>54</v>
      </c>
      <c r="W58" s="255"/>
      <c r="X58" t="str">
        <f>'Haus 1, 2 a-c K'!B57</f>
        <v>C1-W</v>
      </c>
      <c r="Y58">
        <f>'Haus 1, 2 a-c K'!E57</f>
        <v>0</v>
      </c>
      <c r="Z58" t="str">
        <f>'Haus 1, 2 a-c K'!F57</f>
        <v>wöchentl.</v>
      </c>
      <c r="AA58">
        <f ca="1">'Haus 1, 2 a-c K'!G57</f>
        <v>51</v>
      </c>
      <c r="AB58">
        <f>'Haus 1, 2 a-c K'!J57</f>
        <v>0</v>
      </c>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row>
    <row r="59" spans="2:80" ht="15" x14ac:dyDescent="0.2">
      <c r="B59" s="255"/>
      <c r="C59" s="255" t="s">
        <v>1214</v>
      </c>
      <c r="D59" s="255"/>
      <c r="E59" s="647" t="s">
        <v>1283</v>
      </c>
      <c r="F59" s="647" t="s">
        <v>1301</v>
      </c>
      <c r="G59" s="255" t="s">
        <v>1302</v>
      </c>
      <c r="H59" s="255" t="str">
        <f>Raumgruppen_Bezeichnungen!$C$57</f>
        <v>C1-2</v>
      </c>
      <c r="I59" s="255"/>
      <c r="J59" s="774" t="s">
        <v>1799</v>
      </c>
      <c r="K59" s="255" t="s">
        <v>1279</v>
      </c>
      <c r="L59" s="648">
        <v>40</v>
      </c>
      <c r="M59" s="648">
        <v>0</v>
      </c>
      <c r="N59" s="648">
        <v>0</v>
      </c>
      <c r="O59" s="255" t="str">
        <f t="shared" si="7"/>
        <v>2 Tage/Wo</v>
      </c>
      <c r="P59" s="649">
        <f t="shared" ca="1" si="8"/>
        <v>101</v>
      </c>
      <c r="Q59" s="650">
        <f t="shared" ca="1" si="9"/>
        <v>0</v>
      </c>
      <c r="R59" s="650" t="str">
        <f t="shared" ca="1" si="10"/>
        <v/>
      </c>
      <c r="S59" s="648">
        <f t="shared" ca="1" si="11"/>
        <v>0</v>
      </c>
      <c r="T59" s="648" t="str">
        <f t="shared" ca="1" si="12"/>
        <v/>
      </c>
      <c r="U59" s="648" t="str">
        <f t="shared" ca="1" si="13"/>
        <v/>
      </c>
      <c r="V59" s="273">
        <v>55</v>
      </c>
      <c r="W59" s="255"/>
      <c r="X59" t="str">
        <f>'Haus 1, 2 a-c K'!B58</f>
        <v>C1-2</v>
      </c>
      <c r="Y59">
        <f>'Haus 1, 2 a-c K'!E58</f>
        <v>0</v>
      </c>
      <c r="Z59" t="str">
        <f>'Haus 1, 2 a-c K'!F58</f>
        <v>2 Tage/Wo</v>
      </c>
      <c r="AA59">
        <f ca="1">'Haus 1, 2 a-c K'!G58</f>
        <v>101</v>
      </c>
      <c r="AB59">
        <f>'Haus 1, 2 a-c K'!J58</f>
        <v>0</v>
      </c>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row>
    <row r="60" spans="2:80" ht="15" x14ac:dyDescent="0.2">
      <c r="B60" s="255"/>
      <c r="C60" s="255" t="s">
        <v>1214</v>
      </c>
      <c r="D60" s="255"/>
      <c r="E60" s="647" t="s">
        <v>1283</v>
      </c>
      <c r="F60" s="647" t="s">
        <v>1303</v>
      </c>
      <c r="G60" s="255" t="s">
        <v>1260</v>
      </c>
      <c r="H60" s="255" t="str">
        <f>Raumgruppen_Bezeichnungen!$C$56</f>
        <v>C1-W</v>
      </c>
      <c r="I60" s="255"/>
      <c r="J60" s="774" t="s">
        <v>1799</v>
      </c>
      <c r="K60" s="255" t="s">
        <v>1279</v>
      </c>
      <c r="L60" s="648">
        <v>18</v>
      </c>
      <c r="M60" s="648">
        <v>0</v>
      </c>
      <c r="N60" s="648">
        <v>0</v>
      </c>
      <c r="O60" s="255" t="str">
        <f t="shared" si="7"/>
        <v>wöchentl.</v>
      </c>
      <c r="P60" s="649">
        <f t="shared" ca="1" si="8"/>
        <v>51</v>
      </c>
      <c r="Q60" s="650">
        <f t="shared" ca="1" si="9"/>
        <v>0</v>
      </c>
      <c r="R60" s="650" t="str">
        <f t="shared" ca="1" si="10"/>
        <v/>
      </c>
      <c r="S60" s="648">
        <f t="shared" ca="1" si="11"/>
        <v>0</v>
      </c>
      <c r="T60" s="648" t="str">
        <f t="shared" ca="1" si="12"/>
        <v/>
      </c>
      <c r="U60" s="648" t="str">
        <f t="shared" ca="1" si="13"/>
        <v/>
      </c>
      <c r="V60" s="273">
        <v>56</v>
      </c>
      <c r="W60" s="255"/>
      <c r="X60" t="str">
        <f>'Haus 1, 2 a-c K'!B59</f>
        <v>C1-2,5</v>
      </c>
      <c r="Y60">
        <f>'Haus 1, 2 a-c K'!E59</f>
        <v>0</v>
      </c>
      <c r="Z60" t="str">
        <f>'Haus 1, 2 a-c K'!F59</f>
        <v>2,5 Tage/Wo</v>
      </c>
      <c r="AA60">
        <f ca="1">'Haus 1, 2 a-c K'!G59</f>
        <v>127</v>
      </c>
      <c r="AB60">
        <f>'Haus 1, 2 a-c K'!J59</f>
        <v>0</v>
      </c>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row>
    <row r="61" spans="2:80" ht="15" x14ac:dyDescent="0.2">
      <c r="B61" s="255"/>
      <c r="C61" s="255" t="s">
        <v>1214</v>
      </c>
      <c r="D61" s="255"/>
      <c r="E61" s="647" t="s">
        <v>1283</v>
      </c>
      <c r="F61" s="647" t="s">
        <v>1304</v>
      </c>
      <c r="G61" s="255" t="s">
        <v>1260</v>
      </c>
      <c r="H61" s="255" t="str">
        <f>Raumgruppen_Bezeichnungen!$C$56</f>
        <v>C1-W</v>
      </c>
      <c r="I61" s="255"/>
      <c r="J61" s="774" t="s">
        <v>1799</v>
      </c>
      <c r="K61" s="255" t="s">
        <v>1279</v>
      </c>
      <c r="L61" s="648">
        <v>20</v>
      </c>
      <c r="M61" s="648">
        <v>0</v>
      </c>
      <c r="N61" s="648">
        <v>0</v>
      </c>
      <c r="O61" s="255" t="str">
        <f t="shared" si="7"/>
        <v>wöchentl.</v>
      </c>
      <c r="P61" s="649">
        <f t="shared" ca="1" si="8"/>
        <v>51</v>
      </c>
      <c r="Q61" s="650">
        <f t="shared" ca="1" si="9"/>
        <v>0</v>
      </c>
      <c r="R61" s="650" t="str">
        <f t="shared" ca="1" si="10"/>
        <v/>
      </c>
      <c r="S61" s="648">
        <f t="shared" ca="1" si="11"/>
        <v>0</v>
      </c>
      <c r="T61" s="648" t="str">
        <f t="shared" ca="1" si="12"/>
        <v/>
      </c>
      <c r="U61" s="648" t="str">
        <f t="shared" ca="1" si="13"/>
        <v/>
      </c>
      <c r="V61" s="273">
        <v>57</v>
      </c>
      <c r="W61" s="255"/>
      <c r="X61" t="str">
        <f>'Haus 1, 2 a-c K'!B60</f>
        <v>C1-3</v>
      </c>
      <c r="Y61">
        <f>'Haus 1, 2 a-c K'!E60</f>
        <v>0</v>
      </c>
      <c r="Z61" t="str">
        <f>'Haus 1, 2 a-c K'!F60</f>
        <v>3 Tage/Wo</v>
      </c>
      <c r="AA61">
        <f ca="1">'Haus 1, 2 a-c K'!G60</f>
        <v>152</v>
      </c>
      <c r="AB61">
        <f>'Haus 1, 2 a-c K'!J60</f>
        <v>0</v>
      </c>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row>
    <row r="62" spans="2:80" ht="15" x14ac:dyDescent="0.2">
      <c r="B62" s="255"/>
      <c r="C62" s="255" t="s">
        <v>1214</v>
      </c>
      <c r="D62" s="255"/>
      <c r="E62" s="647" t="s">
        <v>1283</v>
      </c>
      <c r="F62" s="647" t="s">
        <v>1305</v>
      </c>
      <c r="G62" s="255" t="s">
        <v>1260</v>
      </c>
      <c r="H62" s="255" t="str">
        <f>Raumgruppen_Bezeichnungen!$C$56</f>
        <v>C1-W</v>
      </c>
      <c r="I62" s="255"/>
      <c r="J62" s="774" t="s">
        <v>1799</v>
      </c>
      <c r="K62" s="255" t="s">
        <v>1279</v>
      </c>
      <c r="L62" s="648">
        <v>20</v>
      </c>
      <c r="M62" s="648">
        <v>0</v>
      </c>
      <c r="N62" s="648">
        <v>0</v>
      </c>
      <c r="O62" s="255" t="str">
        <f t="shared" si="7"/>
        <v>wöchentl.</v>
      </c>
      <c r="P62" s="649">
        <f t="shared" ca="1" si="8"/>
        <v>51</v>
      </c>
      <c r="Q62" s="650">
        <f t="shared" ca="1" si="9"/>
        <v>0</v>
      </c>
      <c r="R62" s="650" t="str">
        <f t="shared" ca="1" si="10"/>
        <v/>
      </c>
      <c r="S62" s="648">
        <f t="shared" ca="1" si="11"/>
        <v>0</v>
      </c>
      <c r="T62" s="648" t="str">
        <f t="shared" ca="1" si="12"/>
        <v/>
      </c>
      <c r="U62" s="648" t="str">
        <f t="shared" ca="1" si="13"/>
        <v/>
      </c>
      <c r="V62" s="273">
        <v>58</v>
      </c>
      <c r="W62" s="255"/>
      <c r="X62" t="str">
        <f>'Haus 1, 2 a-c K'!B61</f>
        <v>C1-4</v>
      </c>
      <c r="Y62">
        <f>'Haus 1, 2 a-c K'!E61</f>
        <v>0</v>
      </c>
      <c r="Z62" t="str">
        <f>'Haus 1, 2 a-c K'!F61</f>
        <v>4 Tage/Wo</v>
      </c>
      <c r="AA62">
        <f ca="1">'Haus 1, 2 a-c K'!G61</f>
        <v>202</v>
      </c>
      <c r="AB62">
        <f>'Haus 1, 2 a-c K'!J61</f>
        <v>0</v>
      </c>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row>
    <row r="63" spans="2:80" ht="15" x14ac:dyDescent="0.2">
      <c r="B63" s="255"/>
      <c r="C63" s="255" t="s">
        <v>1214</v>
      </c>
      <c r="D63" s="255"/>
      <c r="E63" s="647" t="s">
        <v>1283</v>
      </c>
      <c r="F63" s="647" t="s">
        <v>1306</v>
      </c>
      <c r="G63" s="255" t="s">
        <v>1260</v>
      </c>
      <c r="H63" s="255" t="str">
        <f>Raumgruppen_Bezeichnungen!$C$56</f>
        <v>C1-W</v>
      </c>
      <c r="I63" s="255"/>
      <c r="J63" s="774" t="s">
        <v>1799</v>
      </c>
      <c r="K63" s="255" t="s">
        <v>1279</v>
      </c>
      <c r="L63" s="648">
        <v>20</v>
      </c>
      <c r="M63" s="648">
        <v>0</v>
      </c>
      <c r="N63" s="648">
        <v>0</v>
      </c>
      <c r="O63" s="255" t="str">
        <f t="shared" si="7"/>
        <v>wöchentl.</v>
      </c>
      <c r="P63" s="649">
        <f t="shared" ca="1" si="8"/>
        <v>51</v>
      </c>
      <c r="Q63" s="650">
        <f t="shared" ca="1" si="9"/>
        <v>0</v>
      </c>
      <c r="R63" s="650" t="str">
        <f t="shared" ca="1" si="10"/>
        <v/>
      </c>
      <c r="S63" s="648">
        <f t="shared" ca="1" si="11"/>
        <v>0</v>
      </c>
      <c r="T63" s="648" t="str">
        <f t="shared" ca="1" si="12"/>
        <v/>
      </c>
      <c r="U63" s="648" t="str">
        <f t="shared" ca="1" si="13"/>
        <v/>
      </c>
      <c r="V63" s="273">
        <v>59</v>
      </c>
      <c r="W63" s="255"/>
      <c r="X63" t="str">
        <f>'Haus 1, 2 a-c K'!B62</f>
        <v>C1-5</v>
      </c>
      <c r="Y63">
        <f>'Haus 1, 2 a-c K'!E62</f>
        <v>0</v>
      </c>
      <c r="Z63" t="str">
        <f>'Haus 1, 2 a-c K'!F62</f>
        <v>5 Tage/Wo</v>
      </c>
      <c r="AA63">
        <f ca="1">'Haus 1, 2 a-c K'!G62</f>
        <v>253</v>
      </c>
      <c r="AB63">
        <f>'Haus 1, 2 a-c K'!J62</f>
        <v>0</v>
      </c>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row>
    <row r="64" spans="2:80" ht="15" x14ac:dyDescent="0.2">
      <c r="B64" s="255"/>
      <c r="C64" s="255" t="s">
        <v>1214</v>
      </c>
      <c r="D64" s="255"/>
      <c r="E64" s="647" t="s">
        <v>1283</v>
      </c>
      <c r="F64" s="647" t="s">
        <v>1307</v>
      </c>
      <c r="G64" s="255" t="s">
        <v>1260</v>
      </c>
      <c r="H64" s="255" t="str">
        <f>Raumgruppen_Bezeichnungen!$C$56</f>
        <v>C1-W</v>
      </c>
      <c r="I64" s="255"/>
      <c r="J64" s="774" t="s">
        <v>1799</v>
      </c>
      <c r="K64" s="255" t="s">
        <v>1279</v>
      </c>
      <c r="L64" s="648">
        <v>20</v>
      </c>
      <c r="M64" s="648">
        <v>0</v>
      </c>
      <c r="N64" s="648">
        <v>0</v>
      </c>
      <c r="O64" s="255" t="str">
        <f t="shared" si="7"/>
        <v>wöchentl.</v>
      </c>
      <c r="P64" s="649">
        <f t="shared" ca="1" si="8"/>
        <v>51</v>
      </c>
      <c r="Q64" s="650">
        <f t="shared" ca="1" si="9"/>
        <v>0</v>
      </c>
      <c r="R64" s="650" t="str">
        <f t="shared" ca="1" si="10"/>
        <v/>
      </c>
      <c r="S64" s="648">
        <f t="shared" ca="1" si="11"/>
        <v>0</v>
      </c>
      <c r="T64" s="648" t="str">
        <f t="shared" ca="1" si="12"/>
        <v/>
      </c>
      <c r="U64" s="648" t="str">
        <f t="shared" ca="1" si="13"/>
        <v/>
      </c>
      <c r="V64" s="273">
        <v>60</v>
      </c>
      <c r="W64" s="255"/>
      <c r="X64" t="str">
        <f>'Haus 1, 2 a-c K'!B63</f>
        <v>C1-6</v>
      </c>
      <c r="Y64">
        <f>'Haus 1, 2 a-c K'!E63</f>
        <v>0</v>
      </c>
      <c r="Z64" t="str">
        <f>'Haus 1, 2 a-c K'!F63</f>
        <v>6 Tage/Wo</v>
      </c>
      <c r="AA64">
        <f ca="1">'Haus 1, 2 a-c K'!G63</f>
        <v>304</v>
      </c>
      <c r="AB64">
        <f>'Haus 1, 2 a-c K'!J63</f>
        <v>0</v>
      </c>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row>
    <row r="65" spans="2:80" ht="15" x14ac:dyDescent="0.2">
      <c r="B65" s="255"/>
      <c r="C65" s="255" t="s">
        <v>1214</v>
      </c>
      <c r="D65" s="255"/>
      <c r="E65" s="647" t="s">
        <v>1283</v>
      </c>
      <c r="F65" s="647" t="s">
        <v>1308</v>
      </c>
      <c r="G65" s="255" t="s">
        <v>1260</v>
      </c>
      <c r="H65" s="255" t="str">
        <f>Raumgruppen_Bezeichnungen!$C$56</f>
        <v>C1-W</v>
      </c>
      <c r="I65" s="255"/>
      <c r="J65" s="774" t="s">
        <v>1799</v>
      </c>
      <c r="K65" s="255" t="s">
        <v>1279</v>
      </c>
      <c r="L65" s="648">
        <v>13.2</v>
      </c>
      <c r="M65" s="648">
        <v>0</v>
      </c>
      <c r="N65" s="648">
        <v>0</v>
      </c>
      <c r="O65" s="255" t="str">
        <f t="shared" si="7"/>
        <v>wöchentl.</v>
      </c>
      <c r="P65" s="649">
        <f t="shared" ca="1" si="8"/>
        <v>51</v>
      </c>
      <c r="Q65" s="650">
        <f t="shared" ca="1" si="9"/>
        <v>0</v>
      </c>
      <c r="R65" s="650" t="str">
        <f t="shared" ca="1" si="10"/>
        <v/>
      </c>
      <c r="S65" s="648">
        <f t="shared" ca="1" si="11"/>
        <v>0</v>
      </c>
      <c r="T65" s="648" t="str">
        <f t="shared" ca="1" si="12"/>
        <v/>
      </c>
      <c r="U65" s="648" t="str">
        <f t="shared" ca="1" si="13"/>
        <v/>
      </c>
      <c r="V65" s="273">
        <v>61</v>
      </c>
      <c r="W65" s="255"/>
      <c r="X65" t="str">
        <f>'Haus 1, 2 a-c K'!B64</f>
        <v>C1-7</v>
      </c>
      <c r="Y65">
        <f>'Haus 1, 2 a-c K'!E64</f>
        <v>0</v>
      </c>
      <c r="Z65" t="str">
        <f>'Haus 1, 2 a-c K'!F64</f>
        <v>7 Tage/Wo</v>
      </c>
      <c r="AA65">
        <f ca="1">'Haus 1, 2 a-c K'!G64</f>
        <v>354</v>
      </c>
      <c r="AB65">
        <f>'Haus 1, 2 a-c K'!J64</f>
        <v>0</v>
      </c>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row>
    <row r="66" spans="2:80" ht="15" x14ac:dyDescent="0.2">
      <c r="B66" s="255"/>
      <c r="C66" s="255" t="s">
        <v>1214</v>
      </c>
      <c r="D66" s="255"/>
      <c r="E66" s="647" t="s">
        <v>1283</v>
      </c>
      <c r="F66" s="647" t="s">
        <v>1309</v>
      </c>
      <c r="G66" s="255" t="s">
        <v>1260</v>
      </c>
      <c r="H66" s="255" t="str">
        <f>Raumgruppen_Bezeichnungen!$C$56</f>
        <v>C1-W</v>
      </c>
      <c r="I66" s="255"/>
      <c r="J66" s="774" t="s">
        <v>1799</v>
      </c>
      <c r="K66" s="255" t="s">
        <v>1279</v>
      </c>
      <c r="L66" s="648">
        <v>18.899999999999999</v>
      </c>
      <c r="M66" s="648">
        <v>0</v>
      </c>
      <c r="N66" s="648">
        <v>0</v>
      </c>
      <c r="O66" s="255" t="str">
        <f t="shared" si="7"/>
        <v>wöchentl.</v>
      </c>
      <c r="P66" s="649">
        <f t="shared" ca="1" si="8"/>
        <v>51</v>
      </c>
      <c r="Q66" s="650">
        <f t="shared" ca="1" si="9"/>
        <v>0</v>
      </c>
      <c r="R66" s="650" t="str">
        <f t="shared" ca="1" si="10"/>
        <v/>
      </c>
      <c r="S66" s="648">
        <f t="shared" ca="1" si="11"/>
        <v>0</v>
      </c>
      <c r="T66" s="648" t="str">
        <f t="shared" ca="1" si="12"/>
        <v/>
      </c>
      <c r="U66" s="648" t="str">
        <f t="shared" ca="1" si="13"/>
        <v/>
      </c>
      <c r="V66" s="273">
        <v>62</v>
      </c>
      <c r="W66" s="255"/>
      <c r="X66" t="str">
        <f>'Haus 1, 2 a-c K'!B65</f>
        <v>C1-Müll</v>
      </c>
      <c r="Y66">
        <f>'Haus 1, 2 a-c K'!E65</f>
        <v>0</v>
      </c>
      <c r="Z66" t="str">
        <f>'Haus 1, 2 a-c K'!F65</f>
        <v>2 Tage/Wo </v>
      </c>
      <c r="AA66">
        <f ca="1">'Haus 1, 2 a-c K'!G65</f>
        <v>101</v>
      </c>
      <c r="AB66">
        <f>'Haus 1, 2 a-c K'!J65</f>
        <v>0</v>
      </c>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row>
    <row r="67" spans="2:80" ht="15" x14ac:dyDescent="0.2">
      <c r="B67" s="255"/>
      <c r="C67" s="255" t="s">
        <v>1214</v>
      </c>
      <c r="D67" s="255"/>
      <c r="E67" s="647" t="s">
        <v>1283</v>
      </c>
      <c r="F67" s="647" t="s">
        <v>1310</v>
      </c>
      <c r="G67" s="255" t="s">
        <v>1311</v>
      </c>
      <c r="H67" s="255" t="str">
        <f>Raumgruppen_Bezeichnungen!$C$216</f>
        <v>J1-5</v>
      </c>
      <c r="I67" s="255"/>
      <c r="J67" s="775"/>
      <c r="K67" s="255" t="s">
        <v>1280</v>
      </c>
      <c r="L67" s="648">
        <v>23.9</v>
      </c>
      <c r="M67" s="648">
        <v>0</v>
      </c>
      <c r="N67" s="648">
        <v>0</v>
      </c>
      <c r="O67" s="255" t="str">
        <f t="shared" si="7"/>
        <v>5 Tage/Wo</v>
      </c>
      <c r="P67" s="649">
        <f t="shared" ca="1" si="8"/>
        <v>253</v>
      </c>
      <c r="Q67" s="650">
        <f t="shared" ca="1" si="9"/>
        <v>0</v>
      </c>
      <c r="R67" s="650" t="str">
        <f t="shared" ca="1" si="10"/>
        <v/>
      </c>
      <c r="S67" s="648">
        <f t="shared" ca="1" si="11"/>
        <v>0</v>
      </c>
      <c r="T67" s="648" t="str">
        <f t="shared" ca="1" si="12"/>
        <v/>
      </c>
      <c r="U67" s="648" t="str">
        <f t="shared" ca="1" si="13"/>
        <v/>
      </c>
      <c r="V67" s="273">
        <v>63</v>
      </c>
      <c r="W67" s="255"/>
      <c r="X67" t="str">
        <f>'Haus 1, 2 a-c K'!B66</f>
        <v>C1-Hort</v>
      </c>
      <c r="Y67">
        <f>'Haus 1, 2 a-c K'!E66</f>
        <v>0</v>
      </c>
      <c r="Z67" t="str">
        <f>'Haus 1, 2 a-c K'!F66</f>
        <v>5 Tage/Wo </v>
      </c>
      <c r="AA67">
        <f ca="1">'Haus 1, 2 a-c K'!G66</f>
        <v>253</v>
      </c>
      <c r="AB67">
        <f>'Haus 1, 2 a-c K'!J66</f>
        <v>0</v>
      </c>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row>
    <row r="68" spans="2:80" ht="15" x14ac:dyDescent="0.2">
      <c r="B68" s="255"/>
      <c r="C68" s="255" t="s">
        <v>1214</v>
      </c>
      <c r="D68" s="255"/>
      <c r="E68" s="647" t="s">
        <v>1283</v>
      </c>
      <c r="F68" s="647" t="s">
        <v>1312</v>
      </c>
      <c r="G68" s="255" t="s">
        <v>1260</v>
      </c>
      <c r="H68" s="255" t="str">
        <f>Raumgruppen_Bezeichnungen!$C$56</f>
        <v>C1-W</v>
      </c>
      <c r="I68" s="255"/>
      <c r="J68" s="774" t="s">
        <v>1799</v>
      </c>
      <c r="K68" s="255" t="s">
        <v>1279</v>
      </c>
      <c r="L68" s="648">
        <v>33.1</v>
      </c>
      <c r="M68" s="648">
        <v>0</v>
      </c>
      <c r="N68" s="648">
        <v>0</v>
      </c>
      <c r="O68" s="255" t="str">
        <f t="shared" si="7"/>
        <v>wöchentl.</v>
      </c>
      <c r="P68" s="649">
        <f t="shared" ca="1" si="8"/>
        <v>51</v>
      </c>
      <c r="Q68" s="650">
        <f t="shared" ca="1" si="9"/>
        <v>0</v>
      </c>
      <c r="R68" s="650" t="str">
        <f t="shared" ca="1" si="10"/>
        <v/>
      </c>
      <c r="S68" s="648">
        <f t="shared" ca="1" si="11"/>
        <v>0</v>
      </c>
      <c r="T68" s="648" t="str">
        <f t="shared" ca="1" si="12"/>
        <v/>
      </c>
      <c r="U68" s="648" t="str">
        <f t="shared" ca="1" si="13"/>
        <v/>
      </c>
      <c r="V68" s="273">
        <v>64</v>
      </c>
      <c r="W68" s="255"/>
      <c r="X68" t="str">
        <f>'Haus 1, 2 a-c K'!B67</f>
        <v>D1-J</v>
      </c>
      <c r="Y68">
        <f>'Haus 1, 2 a-c K'!E67</f>
        <v>0</v>
      </c>
      <c r="Z68" t="str">
        <f>'Haus 1, 2 a-c K'!F67</f>
        <v>jährlich</v>
      </c>
      <c r="AA68">
        <f ca="1">'Haus 1, 2 a-c K'!G67</f>
        <v>1</v>
      </c>
      <c r="AB68">
        <f>'Haus 1, 2 a-c K'!J67</f>
        <v>0</v>
      </c>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row>
    <row r="69" spans="2:80" ht="15" x14ac:dyDescent="0.2">
      <c r="B69" s="255"/>
      <c r="C69" s="255" t="s">
        <v>1214</v>
      </c>
      <c r="D69" s="255"/>
      <c r="E69" s="647" t="s">
        <v>1283</v>
      </c>
      <c r="F69" s="647" t="s">
        <v>1313</v>
      </c>
      <c r="G69" s="255" t="s">
        <v>1260</v>
      </c>
      <c r="H69" s="255" t="str">
        <f>Raumgruppen_Bezeichnungen!$C$56</f>
        <v>C1-W</v>
      </c>
      <c r="I69" s="255"/>
      <c r="J69" s="774" t="s">
        <v>1799</v>
      </c>
      <c r="K69" s="255" t="s">
        <v>1279</v>
      </c>
      <c r="L69" s="648">
        <v>33.1</v>
      </c>
      <c r="M69" s="648">
        <v>0</v>
      </c>
      <c r="N69" s="648">
        <v>0</v>
      </c>
      <c r="O69" s="255" t="str">
        <f t="shared" ref="O69:O100" si="14">IF(
                AND(H69="",I69=""),
                "",
                IF(
                              AND(H69&lt;&gt;"",J69&lt;&gt;"Grundreinigung",J69&lt;&gt;"keine Reinigung"),
                              VLOOKUP(H69,$X$5:$AB$313,3,FALSE),
                             ""))</f>
        <v>wöchentl.</v>
      </c>
      <c r="P69" s="649">
        <f t="shared" ref="P69:P100" ca="1" si="15">IFERROR(
                              IF(AND(H69="",I69=""),
                              "",
                              IF(AND(H69&lt;&gt;"",J69&lt;&gt;"Grundreinigung",J69&lt;&gt;"keine Reinigung"),
                                           VLOOKUP(H69,$X$5:$AB$313,4,FALSE),
                               "")),
                               "")</f>
        <v>51</v>
      </c>
      <c r="Q69" s="650">
        <f t="shared" ref="Q69:Q100" ca="1" si="16">IF(
                AND(P69&lt;&gt;"",H69&lt;&gt;""),
                VLOOKUP(H69,$X$5:$AB$313,2,FALSE),
                "")</f>
        <v>0</v>
      </c>
      <c r="R69" s="650" t="str">
        <f t="shared" ref="R69:R100" ca="1" si="17">IF(
                AND(P69&lt;&gt;"",I69&lt;&gt;""),
                VLOOKUP(I69,$X$5:$AB$313,2,FALSE),
                "")</f>
        <v/>
      </c>
      <c r="S69" s="648">
        <f t="shared" ref="S69:S100" ca="1" si="18">IF(
                P69="",
                "",
                IF(
                              H69&lt;&gt;"",
                              VLOOKUP(H69,$X$5:$AB$313,5,FALSE),
                              ""))</f>
        <v>0</v>
      </c>
      <c r="T69" s="648" t="str">
        <f t="shared" ref="T69:T100" ca="1" si="19">IF(
                OR(J69="keine Reinigung",J69="Grundreinigung"),
                "",
                IF(
                              AND(H69&lt;&gt;"",Q69&lt;&gt;0),
                              L69/Q69*S69,
                              ""))</f>
        <v/>
      </c>
      <c r="U69" s="648" t="str">
        <f t="shared" ref="U69:U100" ca="1" si="20">IFERROR(T69/S69*60,"")</f>
        <v/>
      </c>
      <c r="V69" s="273">
        <v>65</v>
      </c>
      <c r="W69" s="255"/>
      <c r="X69" t="str">
        <f>'Haus 1, 2 a-c K'!B68</f>
        <v>D1-J2</v>
      </c>
      <c r="Y69">
        <f>'Haus 1, 2 a-c K'!E68</f>
        <v>0</v>
      </c>
      <c r="Z69" t="str">
        <f>'Haus 1, 2 a-c K'!F68</f>
        <v>jährlich 2x</v>
      </c>
      <c r="AA69">
        <f ca="1">'Haus 1, 2 a-c K'!G68</f>
        <v>2</v>
      </c>
      <c r="AB69">
        <f>'Haus 1, 2 a-c K'!J68</f>
        <v>0</v>
      </c>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row>
    <row r="70" spans="2:80" ht="15" x14ac:dyDescent="0.2">
      <c r="B70" s="255"/>
      <c r="C70" s="255" t="s">
        <v>1214</v>
      </c>
      <c r="D70" s="255"/>
      <c r="E70" s="647" t="s">
        <v>1283</v>
      </c>
      <c r="F70" s="647" t="s">
        <v>1314</v>
      </c>
      <c r="G70" s="255" t="s">
        <v>1315</v>
      </c>
      <c r="H70" s="255" t="str">
        <f>Raumgruppen_Bezeichnungen!$C$57</f>
        <v>C1-2</v>
      </c>
      <c r="I70" s="255"/>
      <c r="J70" s="774" t="s">
        <v>1799</v>
      </c>
      <c r="K70" s="255" t="s">
        <v>1279</v>
      </c>
      <c r="L70" s="648">
        <v>5.4</v>
      </c>
      <c r="M70" s="648">
        <v>0</v>
      </c>
      <c r="N70" s="648">
        <v>0</v>
      </c>
      <c r="O70" s="255" t="str">
        <f t="shared" si="14"/>
        <v>2 Tage/Wo</v>
      </c>
      <c r="P70" s="649">
        <f t="shared" ca="1" si="15"/>
        <v>101</v>
      </c>
      <c r="Q70" s="650">
        <f t="shared" ca="1" si="16"/>
        <v>0</v>
      </c>
      <c r="R70" s="650" t="str">
        <f t="shared" ca="1" si="17"/>
        <v/>
      </c>
      <c r="S70" s="648">
        <f t="shared" ca="1" si="18"/>
        <v>0</v>
      </c>
      <c r="T70" s="648" t="str">
        <f t="shared" ca="1" si="19"/>
        <v/>
      </c>
      <c r="U70" s="648" t="str">
        <f t="shared" ca="1" si="20"/>
        <v/>
      </c>
      <c r="V70" s="273">
        <v>66</v>
      </c>
      <c r="W70" s="255"/>
      <c r="X70" t="str">
        <f>'Haus 1, 2 a-c K'!B69</f>
        <v>D1-Q</v>
      </c>
      <c r="Y70">
        <f>'Haus 1, 2 a-c K'!E69</f>
        <v>0</v>
      </c>
      <c r="Z70" t="str">
        <f>'Haus 1, 2 a-c K'!F69</f>
        <v>Quartalsw.</v>
      </c>
      <c r="AA70">
        <f ca="1">'Haus 1, 2 a-c K'!G69</f>
        <v>4</v>
      </c>
      <c r="AB70">
        <f>'Haus 1, 2 a-c K'!J69</f>
        <v>0</v>
      </c>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row>
    <row r="71" spans="2:80" ht="15" x14ac:dyDescent="0.2">
      <c r="B71" s="255"/>
      <c r="C71" s="255" t="s">
        <v>1214</v>
      </c>
      <c r="D71" s="255"/>
      <c r="E71" s="647" t="s">
        <v>1283</v>
      </c>
      <c r="F71" s="647" t="s">
        <v>1316</v>
      </c>
      <c r="G71" s="255" t="s">
        <v>1317</v>
      </c>
      <c r="H71" s="255" t="str">
        <f>Raumgruppen_Bezeichnungen!$C$249</f>
        <v>L-J</v>
      </c>
      <c r="I71" s="255"/>
      <c r="J71" s="774" t="s">
        <v>212</v>
      </c>
      <c r="K71" s="255" t="s">
        <v>1282</v>
      </c>
      <c r="L71" s="648">
        <v>9.1999999999999993</v>
      </c>
      <c r="M71" s="648">
        <v>0</v>
      </c>
      <c r="N71" s="648">
        <v>0</v>
      </c>
      <c r="O71" s="255" t="str">
        <f t="shared" si="14"/>
        <v/>
      </c>
      <c r="P71" s="649" t="str">
        <f t="shared" si="15"/>
        <v/>
      </c>
      <c r="Q71" s="650" t="str">
        <f t="shared" si="16"/>
        <v/>
      </c>
      <c r="R71" s="650" t="str">
        <f t="shared" si="17"/>
        <v/>
      </c>
      <c r="S71" s="648" t="str">
        <f t="shared" si="18"/>
        <v/>
      </c>
      <c r="T71" s="648" t="str">
        <f t="shared" si="19"/>
        <v/>
      </c>
      <c r="U71" s="648" t="str">
        <f t="shared" si="20"/>
        <v/>
      </c>
      <c r="V71" s="273">
        <v>67</v>
      </c>
      <c r="W71" s="255"/>
      <c r="X71" t="str">
        <f>'Haus 1, 2 a-c K'!B70</f>
        <v>D1-J6</v>
      </c>
      <c r="Y71">
        <f>'Haus 1, 2 a-c K'!E70</f>
        <v>0</v>
      </c>
      <c r="Z71" t="str">
        <f>'Haus 1, 2 a-c K'!F70</f>
        <v>jährlich 6x</v>
      </c>
      <c r="AA71">
        <f ca="1">'Haus 1, 2 a-c K'!G70</f>
        <v>6</v>
      </c>
      <c r="AB71">
        <f>'Haus 1, 2 a-c K'!J70</f>
        <v>0</v>
      </c>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row>
    <row r="72" spans="2:80" ht="15" x14ac:dyDescent="0.2">
      <c r="B72" s="255"/>
      <c r="C72" s="255" t="s">
        <v>1214</v>
      </c>
      <c r="D72" s="255"/>
      <c r="E72" s="647" t="s">
        <v>1283</v>
      </c>
      <c r="F72" s="647" t="s">
        <v>1318</v>
      </c>
      <c r="G72" s="255" t="s">
        <v>1270</v>
      </c>
      <c r="H72" s="255" t="str">
        <f>Raumgruppen_Bezeichnungen!$C$249</f>
        <v>L-J</v>
      </c>
      <c r="I72" s="255"/>
      <c r="J72" s="774" t="s">
        <v>1799</v>
      </c>
      <c r="K72" s="255" t="s">
        <v>1282</v>
      </c>
      <c r="L72" s="648">
        <v>6.6</v>
      </c>
      <c r="M72" s="648">
        <v>0</v>
      </c>
      <c r="N72" s="648">
        <v>0</v>
      </c>
      <c r="O72" s="255" t="str">
        <f t="shared" si="14"/>
        <v>jährlich</v>
      </c>
      <c r="P72" s="649">
        <f t="shared" ca="1" si="15"/>
        <v>1</v>
      </c>
      <c r="Q72" s="650">
        <f t="shared" ca="1" si="16"/>
        <v>0</v>
      </c>
      <c r="R72" s="650" t="str">
        <f t="shared" ca="1" si="17"/>
        <v/>
      </c>
      <c r="S72" s="648">
        <f t="shared" ca="1" si="18"/>
        <v>0</v>
      </c>
      <c r="T72" s="648" t="str">
        <f t="shared" ca="1" si="19"/>
        <v/>
      </c>
      <c r="U72" s="648" t="str">
        <f t="shared" ca="1" si="20"/>
        <v/>
      </c>
      <c r="V72" s="273">
        <v>68</v>
      </c>
      <c r="W72" s="255"/>
      <c r="X72" t="str">
        <f>'Haus 1, 2 a-c K'!B71</f>
        <v>D1-M</v>
      </c>
      <c r="Y72">
        <f>'Haus 1, 2 a-c K'!E71</f>
        <v>0</v>
      </c>
      <c r="Z72" t="str">
        <f>'Haus 1, 2 a-c K'!F71</f>
        <v>monatlich</v>
      </c>
      <c r="AA72">
        <f ca="1">'Haus 1, 2 a-c K'!G71</f>
        <v>12</v>
      </c>
      <c r="AB72">
        <f>'Haus 1, 2 a-c K'!J71</f>
        <v>0</v>
      </c>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row>
    <row r="73" spans="2:80" ht="15" x14ac:dyDescent="0.2">
      <c r="B73" s="255"/>
      <c r="C73" s="255" t="s">
        <v>1214</v>
      </c>
      <c r="D73" s="255"/>
      <c r="E73" s="647" t="s">
        <v>1283</v>
      </c>
      <c r="F73" s="647" t="s">
        <v>1319</v>
      </c>
      <c r="G73" s="255" t="s">
        <v>1270</v>
      </c>
      <c r="H73" s="255" t="str">
        <f>Raumgruppen_Bezeichnungen!$C$249</f>
        <v>L-J</v>
      </c>
      <c r="I73" s="255"/>
      <c r="J73" s="774" t="s">
        <v>1799</v>
      </c>
      <c r="K73" s="255" t="s">
        <v>1282</v>
      </c>
      <c r="L73" s="648">
        <v>6.8</v>
      </c>
      <c r="M73" s="648">
        <v>0</v>
      </c>
      <c r="N73" s="648">
        <v>0</v>
      </c>
      <c r="O73" s="255" t="str">
        <f t="shared" si="14"/>
        <v>jährlich</v>
      </c>
      <c r="P73" s="649">
        <f t="shared" ca="1" si="15"/>
        <v>1</v>
      </c>
      <c r="Q73" s="650">
        <f t="shared" ca="1" si="16"/>
        <v>0</v>
      </c>
      <c r="R73" s="650" t="str">
        <f t="shared" ca="1" si="17"/>
        <v/>
      </c>
      <c r="S73" s="648">
        <f t="shared" ca="1" si="18"/>
        <v>0</v>
      </c>
      <c r="T73" s="648" t="str">
        <f t="shared" ca="1" si="19"/>
        <v/>
      </c>
      <c r="U73" s="648" t="str">
        <f t="shared" ca="1" si="20"/>
        <v/>
      </c>
      <c r="V73" s="273">
        <v>69</v>
      </c>
      <c r="W73" s="255"/>
      <c r="X73" t="str">
        <f>'Haus 1, 2 a-c K'!B72</f>
        <v>D1-14</v>
      </c>
      <c r="Y73">
        <f>'Haus 1, 2 a-c K'!E72</f>
        <v>0</v>
      </c>
      <c r="Z73" t="str">
        <f>'Haus 1, 2 a-c K'!F72</f>
        <v>14 tägig</v>
      </c>
      <c r="AA73">
        <f ca="1">'Haus 1, 2 a-c K'!G72</f>
        <v>25</v>
      </c>
      <c r="AB73">
        <f>'Haus 1, 2 a-c K'!J72</f>
        <v>0</v>
      </c>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row>
    <row r="74" spans="2:80" ht="15" x14ac:dyDescent="0.2">
      <c r="B74" s="255"/>
      <c r="C74" s="255" t="s">
        <v>1214</v>
      </c>
      <c r="D74" s="255"/>
      <c r="E74" s="647" t="s">
        <v>1283</v>
      </c>
      <c r="F74" s="647" t="s">
        <v>1320</v>
      </c>
      <c r="G74" s="255" t="s">
        <v>1272</v>
      </c>
      <c r="H74" s="255" t="str">
        <f>Raumgruppen_Bezeichnungen!$C$216</f>
        <v>J1-5</v>
      </c>
      <c r="I74" s="255"/>
      <c r="J74" s="775"/>
      <c r="K74" s="255" t="s">
        <v>1281</v>
      </c>
      <c r="L74" s="648">
        <v>5.4</v>
      </c>
      <c r="M74" s="648">
        <v>0</v>
      </c>
      <c r="N74" s="648">
        <v>0</v>
      </c>
      <c r="O74" s="255" t="str">
        <f t="shared" si="14"/>
        <v>5 Tage/Wo</v>
      </c>
      <c r="P74" s="649">
        <f t="shared" ca="1" si="15"/>
        <v>253</v>
      </c>
      <c r="Q74" s="650">
        <f t="shared" ca="1" si="16"/>
        <v>0</v>
      </c>
      <c r="R74" s="650" t="str">
        <f t="shared" ca="1" si="17"/>
        <v/>
      </c>
      <c r="S74" s="648">
        <f t="shared" ca="1" si="18"/>
        <v>0</v>
      </c>
      <c r="T74" s="648" t="str">
        <f t="shared" ca="1" si="19"/>
        <v/>
      </c>
      <c r="U74" s="648" t="str">
        <f t="shared" ca="1" si="20"/>
        <v/>
      </c>
      <c r="V74" s="273">
        <v>70</v>
      </c>
      <c r="W74" s="255"/>
      <c r="X74" t="str">
        <f>'Haus 1, 2 a-c K'!B73</f>
        <v>D1-W</v>
      </c>
      <c r="Y74">
        <f>'Haus 1, 2 a-c K'!E73</f>
        <v>0</v>
      </c>
      <c r="Z74" t="str">
        <f>'Haus 1, 2 a-c K'!F73</f>
        <v>wöchentl.</v>
      </c>
      <c r="AA74">
        <f ca="1">'Haus 1, 2 a-c K'!G73</f>
        <v>51</v>
      </c>
      <c r="AB74">
        <f>'Haus 1, 2 a-c K'!J73</f>
        <v>0</v>
      </c>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row>
    <row r="75" spans="2:80" ht="15" x14ac:dyDescent="0.2">
      <c r="B75" s="255"/>
      <c r="C75" s="255" t="s">
        <v>1214</v>
      </c>
      <c r="D75" s="255"/>
      <c r="E75" s="647" t="s">
        <v>1283</v>
      </c>
      <c r="F75" s="647" t="s">
        <v>1321</v>
      </c>
      <c r="G75" s="255" t="s">
        <v>1322</v>
      </c>
      <c r="H75" s="255" t="str">
        <f>Raumgruppen_Bezeichnungen!$C$170</f>
        <v>H1-5</v>
      </c>
      <c r="I75" s="255"/>
      <c r="J75" s="774" t="s">
        <v>1799</v>
      </c>
      <c r="K75" s="255" t="s">
        <v>1281</v>
      </c>
      <c r="L75" s="648">
        <v>5.3</v>
      </c>
      <c r="M75" s="648">
        <v>0</v>
      </c>
      <c r="N75" s="648">
        <v>0</v>
      </c>
      <c r="O75" s="255" t="str">
        <f t="shared" si="14"/>
        <v>5 Tage/Wo</v>
      </c>
      <c r="P75" s="649">
        <f t="shared" ca="1" si="15"/>
        <v>253</v>
      </c>
      <c r="Q75" s="650">
        <f t="shared" ca="1" si="16"/>
        <v>0</v>
      </c>
      <c r="R75" s="650" t="str">
        <f t="shared" ca="1" si="17"/>
        <v/>
      </c>
      <c r="S75" s="648">
        <f t="shared" ca="1" si="18"/>
        <v>0</v>
      </c>
      <c r="T75" s="648" t="str">
        <f t="shared" ca="1" si="19"/>
        <v/>
      </c>
      <c r="U75" s="648" t="str">
        <f t="shared" ca="1" si="20"/>
        <v/>
      </c>
      <c r="V75" s="273">
        <v>71</v>
      </c>
      <c r="W75" s="255"/>
      <c r="X75" t="str">
        <f>'Haus 1, 2 a-c K'!B74</f>
        <v>D1-2</v>
      </c>
      <c r="Y75">
        <f>'Haus 1, 2 a-c K'!E74</f>
        <v>0</v>
      </c>
      <c r="Z75" t="str">
        <f>'Haus 1, 2 a-c K'!F74</f>
        <v>2 Tage/Wo</v>
      </c>
      <c r="AA75">
        <f ca="1">'Haus 1, 2 a-c K'!G74</f>
        <v>101</v>
      </c>
      <c r="AB75">
        <f>'Haus 1, 2 a-c K'!J74</f>
        <v>0</v>
      </c>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row>
    <row r="76" spans="2:80" ht="15" x14ac:dyDescent="0.2">
      <c r="B76" s="255"/>
      <c r="C76" s="255" t="s">
        <v>1214</v>
      </c>
      <c r="D76" s="255"/>
      <c r="E76" s="647" t="s">
        <v>1283</v>
      </c>
      <c r="F76" s="647" t="s">
        <v>1323</v>
      </c>
      <c r="G76" s="255" t="s">
        <v>1268</v>
      </c>
      <c r="H76" s="255" t="str">
        <f>Raumgruppen_Bezeichnungen!$C$170</f>
        <v>H1-5</v>
      </c>
      <c r="I76" s="255"/>
      <c r="J76" s="774" t="s">
        <v>1799</v>
      </c>
      <c r="K76" s="255" t="s">
        <v>1278</v>
      </c>
      <c r="L76" s="648">
        <v>11.9</v>
      </c>
      <c r="M76" s="648">
        <v>0</v>
      </c>
      <c r="N76" s="648">
        <v>0</v>
      </c>
      <c r="O76" s="255" t="str">
        <f t="shared" si="14"/>
        <v>5 Tage/Wo</v>
      </c>
      <c r="P76" s="649">
        <f t="shared" ca="1" si="15"/>
        <v>253</v>
      </c>
      <c r="Q76" s="650">
        <f t="shared" ca="1" si="16"/>
        <v>0</v>
      </c>
      <c r="R76" s="650" t="str">
        <f t="shared" ca="1" si="17"/>
        <v/>
      </c>
      <c r="S76" s="648">
        <f t="shared" ca="1" si="18"/>
        <v>0</v>
      </c>
      <c r="T76" s="648" t="str">
        <f t="shared" ca="1" si="19"/>
        <v/>
      </c>
      <c r="U76" s="648" t="str">
        <f t="shared" ca="1" si="20"/>
        <v/>
      </c>
      <c r="V76" s="273">
        <v>72</v>
      </c>
      <c r="W76" s="255"/>
      <c r="X76" t="str">
        <f>'Haus 1, 2 a-c K'!B75</f>
        <v>D1-2,5</v>
      </c>
      <c r="Y76">
        <f>'Haus 1, 2 a-c K'!E75</f>
        <v>0</v>
      </c>
      <c r="Z76" t="str">
        <f>'Haus 1, 2 a-c K'!F75</f>
        <v>2,5 Tage/Wo</v>
      </c>
      <c r="AA76">
        <f ca="1">'Haus 1, 2 a-c K'!G75</f>
        <v>127</v>
      </c>
      <c r="AB76">
        <f>'Haus 1, 2 a-c K'!J75</f>
        <v>0</v>
      </c>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row>
    <row r="77" spans="2:80" ht="15" x14ac:dyDescent="0.2">
      <c r="B77" s="255"/>
      <c r="C77" s="255" t="s">
        <v>1214</v>
      </c>
      <c r="D77" s="255"/>
      <c r="E77" s="647" t="s">
        <v>1283</v>
      </c>
      <c r="F77" s="647" t="s">
        <v>1324</v>
      </c>
      <c r="G77" s="255" t="s">
        <v>1269</v>
      </c>
      <c r="H77" s="255" t="str">
        <f>Raumgruppen_Bezeichnungen!$C$170</f>
        <v>H1-5</v>
      </c>
      <c r="I77" s="255"/>
      <c r="J77" s="774" t="s">
        <v>1799</v>
      </c>
      <c r="K77" s="255" t="s">
        <v>1278</v>
      </c>
      <c r="L77" s="648">
        <v>11.9</v>
      </c>
      <c r="M77" s="648">
        <v>0</v>
      </c>
      <c r="N77" s="648">
        <v>0</v>
      </c>
      <c r="O77" s="255" t="str">
        <f t="shared" si="14"/>
        <v>5 Tage/Wo</v>
      </c>
      <c r="P77" s="649">
        <f t="shared" ca="1" si="15"/>
        <v>253</v>
      </c>
      <c r="Q77" s="650">
        <f t="shared" ca="1" si="16"/>
        <v>0</v>
      </c>
      <c r="R77" s="650" t="str">
        <f t="shared" ca="1" si="17"/>
        <v/>
      </c>
      <c r="S77" s="648">
        <f t="shared" ca="1" si="18"/>
        <v>0</v>
      </c>
      <c r="T77" s="648" t="str">
        <f t="shared" ca="1" si="19"/>
        <v/>
      </c>
      <c r="U77" s="648" t="str">
        <f t="shared" ca="1" si="20"/>
        <v/>
      </c>
      <c r="V77" s="273">
        <v>73</v>
      </c>
      <c r="W77" s="255"/>
      <c r="X77" t="str">
        <f>'Haus 1, 2 a-c K'!B76</f>
        <v>D1-3</v>
      </c>
      <c r="Y77">
        <f>'Haus 1, 2 a-c K'!E76</f>
        <v>0</v>
      </c>
      <c r="Z77" t="str">
        <f>'Haus 1, 2 a-c K'!F76</f>
        <v>3 Tage/Wo</v>
      </c>
      <c r="AA77">
        <f ca="1">'Haus 1, 2 a-c K'!G76</f>
        <v>152</v>
      </c>
      <c r="AB77">
        <f>'Haus 1, 2 a-c K'!J76</f>
        <v>0</v>
      </c>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row>
    <row r="78" spans="2:80" ht="15" x14ac:dyDescent="0.2">
      <c r="B78" s="255"/>
      <c r="C78" s="255" t="s">
        <v>1214</v>
      </c>
      <c r="D78" s="255"/>
      <c r="E78" s="647" t="s">
        <v>1283</v>
      </c>
      <c r="F78" s="647" t="s">
        <v>1253</v>
      </c>
      <c r="G78" s="255" t="s">
        <v>1277</v>
      </c>
      <c r="H78" s="255" t="str">
        <f>Raumgruppen_Bezeichnungen!$C$135</f>
        <v>F3-2</v>
      </c>
      <c r="I78" s="255"/>
      <c r="J78" s="774" t="s">
        <v>1799</v>
      </c>
      <c r="K78" s="255" t="s">
        <v>1278</v>
      </c>
      <c r="L78" s="648">
        <v>18.5</v>
      </c>
      <c r="M78" s="648">
        <v>0</v>
      </c>
      <c r="N78" s="648">
        <v>0</v>
      </c>
      <c r="O78" s="255" t="str">
        <f t="shared" si="14"/>
        <v>2 Tage/Wo</v>
      </c>
      <c r="P78" s="649">
        <f t="shared" ca="1" si="15"/>
        <v>101</v>
      </c>
      <c r="Q78" s="650">
        <f t="shared" ca="1" si="16"/>
        <v>0</v>
      </c>
      <c r="R78" s="650" t="str">
        <f t="shared" ca="1" si="17"/>
        <v/>
      </c>
      <c r="S78" s="648">
        <f t="shared" ca="1" si="18"/>
        <v>0</v>
      </c>
      <c r="T78" s="648" t="str">
        <f t="shared" ca="1" si="19"/>
        <v/>
      </c>
      <c r="U78" s="648" t="str">
        <f t="shared" ca="1" si="20"/>
        <v/>
      </c>
      <c r="V78" s="273">
        <v>74</v>
      </c>
      <c r="W78" s="255"/>
      <c r="X78" t="str">
        <f>'Haus 1, 2 a-c K'!B77</f>
        <v>D1-4</v>
      </c>
      <c r="Y78">
        <f>'Haus 1, 2 a-c K'!E77</f>
        <v>0</v>
      </c>
      <c r="Z78" t="str">
        <f>'Haus 1, 2 a-c K'!F77</f>
        <v>4 Tage/Wo</v>
      </c>
      <c r="AA78">
        <f ca="1">'Haus 1, 2 a-c K'!G77</f>
        <v>202</v>
      </c>
      <c r="AB78">
        <f>'Haus 1, 2 a-c K'!J77</f>
        <v>0</v>
      </c>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row>
    <row r="79" spans="2:80" ht="15" x14ac:dyDescent="0.2">
      <c r="B79" s="255"/>
      <c r="C79" s="255" t="s">
        <v>1214</v>
      </c>
      <c r="D79" s="255"/>
      <c r="E79" s="647" t="s">
        <v>1283</v>
      </c>
      <c r="F79" s="647" t="s">
        <v>1254</v>
      </c>
      <c r="G79" s="255" t="s">
        <v>1277</v>
      </c>
      <c r="H79" s="255" t="str">
        <f>Raumgruppen_Bezeichnungen!$C$135</f>
        <v>F3-2</v>
      </c>
      <c r="I79" s="255"/>
      <c r="J79" s="774" t="s">
        <v>1799</v>
      </c>
      <c r="K79" s="255" t="s">
        <v>1278</v>
      </c>
      <c r="L79" s="648">
        <v>18.600000000000001</v>
      </c>
      <c r="M79" s="648">
        <v>0</v>
      </c>
      <c r="N79" s="648">
        <v>0</v>
      </c>
      <c r="O79" s="255" t="str">
        <f t="shared" si="14"/>
        <v>2 Tage/Wo</v>
      </c>
      <c r="P79" s="649">
        <f t="shared" ca="1" si="15"/>
        <v>101</v>
      </c>
      <c r="Q79" s="650">
        <f t="shared" ca="1" si="16"/>
        <v>0</v>
      </c>
      <c r="R79" s="650" t="str">
        <f t="shared" ca="1" si="17"/>
        <v/>
      </c>
      <c r="S79" s="648">
        <f t="shared" ca="1" si="18"/>
        <v>0</v>
      </c>
      <c r="T79" s="648" t="str">
        <f t="shared" ca="1" si="19"/>
        <v/>
      </c>
      <c r="U79" s="648" t="str">
        <f t="shared" ca="1" si="20"/>
        <v/>
      </c>
      <c r="V79" s="273">
        <v>75</v>
      </c>
      <c r="W79" s="255"/>
      <c r="X79" t="str">
        <f>'Haus 1, 2 a-c K'!B78</f>
        <v>D1-5</v>
      </c>
      <c r="Y79">
        <f>'Haus 1, 2 a-c K'!E78</f>
        <v>0</v>
      </c>
      <c r="Z79" t="str">
        <f>'Haus 1, 2 a-c K'!F78</f>
        <v>5 Tage/Wo</v>
      </c>
      <c r="AA79">
        <f ca="1">'Haus 1, 2 a-c K'!G78</f>
        <v>253</v>
      </c>
      <c r="AB79">
        <f>'Haus 1, 2 a-c K'!J78</f>
        <v>0</v>
      </c>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row>
    <row r="80" spans="2:80" ht="15" x14ac:dyDescent="0.2">
      <c r="B80" s="255"/>
      <c r="C80" s="255" t="s">
        <v>1214</v>
      </c>
      <c r="D80" s="255"/>
      <c r="E80" s="647" t="s">
        <v>1325</v>
      </c>
      <c r="F80" s="647" t="s">
        <v>1327</v>
      </c>
      <c r="G80" s="255" t="s">
        <v>1285</v>
      </c>
      <c r="H80" s="255" t="str">
        <f>Raumgruppen_Bezeichnungen!$C$103</f>
        <v>F1-2</v>
      </c>
      <c r="I80" s="255"/>
      <c r="J80" s="774" t="s">
        <v>1799</v>
      </c>
      <c r="K80" s="255" t="s">
        <v>1279</v>
      </c>
      <c r="L80" s="648">
        <v>69.3</v>
      </c>
      <c r="M80" s="648">
        <v>0</v>
      </c>
      <c r="N80" s="648">
        <v>0</v>
      </c>
      <c r="O80" s="255" t="str">
        <f t="shared" si="14"/>
        <v>2 Tage/Wo</v>
      </c>
      <c r="P80" s="649">
        <f t="shared" ca="1" si="15"/>
        <v>101</v>
      </c>
      <c r="Q80" s="650">
        <f t="shared" ca="1" si="16"/>
        <v>0</v>
      </c>
      <c r="R80" s="650" t="str">
        <f t="shared" ca="1" si="17"/>
        <v/>
      </c>
      <c r="S80" s="648">
        <f t="shared" ca="1" si="18"/>
        <v>0</v>
      </c>
      <c r="T80" s="648" t="str">
        <f t="shared" ca="1" si="19"/>
        <v/>
      </c>
      <c r="U80" s="648" t="str">
        <f t="shared" ca="1" si="20"/>
        <v/>
      </c>
      <c r="V80" s="273">
        <v>76</v>
      </c>
      <c r="W80" s="255"/>
      <c r="X80" t="str">
        <f>'Haus 1, 2 a-c K'!B79</f>
        <v>D1-6</v>
      </c>
      <c r="Y80">
        <f>'Haus 1, 2 a-c K'!E79</f>
        <v>0</v>
      </c>
      <c r="Z80" t="str">
        <f>'Haus 1, 2 a-c K'!F79</f>
        <v>6 Tage/Wo</v>
      </c>
      <c r="AA80">
        <f ca="1">'Haus 1, 2 a-c K'!G79</f>
        <v>304</v>
      </c>
      <c r="AB80">
        <f>'Haus 1, 2 a-c K'!J79</f>
        <v>0</v>
      </c>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row>
    <row r="81" spans="2:80" ht="15" x14ac:dyDescent="0.2">
      <c r="B81" s="255"/>
      <c r="C81" s="255" t="s">
        <v>1214</v>
      </c>
      <c r="D81" s="255"/>
      <c r="E81" s="647" t="s">
        <v>1325</v>
      </c>
      <c r="F81" s="647" t="s">
        <v>1328</v>
      </c>
      <c r="G81" s="255" t="s">
        <v>1259</v>
      </c>
      <c r="H81" s="255" t="str">
        <f>Raumgruppen_Bezeichnungen!$C$103</f>
        <v>F1-2</v>
      </c>
      <c r="I81" s="255"/>
      <c r="J81" s="774" t="s">
        <v>1799</v>
      </c>
      <c r="K81" s="255" t="s">
        <v>1279</v>
      </c>
      <c r="L81" s="648">
        <v>49.1</v>
      </c>
      <c r="M81" s="648">
        <v>0</v>
      </c>
      <c r="N81" s="648">
        <v>0</v>
      </c>
      <c r="O81" s="255" t="str">
        <f t="shared" si="14"/>
        <v>2 Tage/Wo</v>
      </c>
      <c r="P81" s="649">
        <f t="shared" ca="1" si="15"/>
        <v>101</v>
      </c>
      <c r="Q81" s="650">
        <f t="shared" ca="1" si="16"/>
        <v>0</v>
      </c>
      <c r="R81" s="650" t="str">
        <f t="shared" ca="1" si="17"/>
        <v/>
      </c>
      <c r="S81" s="648">
        <f t="shared" ca="1" si="18"/>
        <v>0</v>
      </c>
      <c r="T81" s="648" t="str">
        <f t="shared" ca="1" si="19"/>
        <v/>
      </c>
      <c r="U81" s="648" t="str">
        <f t="shared" ca="1" si="20"/>
        <v/>
      </c>
      <c r="V81" s="273">
        <v>77</v>
      </c>
      <c r="W81" s="255"/>
      <c r="X81" t="str">
        <f>'Haus 1, 2 a-c K'!B80</f>
        <v>D1-7</v>
      </c>
      <c r="Y81">
        <f>'Haus 1, 2 a-c K'!E80</f>
        <v>0</v>
      </c>
      <c r="Z81" t="str">
        <f>'Haus 1, 2 a-c K'!F80</f>
        <v>7 Tage/Wo</v>
      </c>
      <c r="AA81">
        <f ca="1">'Haus 1, 2 a-c K'!G80</f>
        <v>354</v>
      </c>
      <c r="AB81">
        <f>'Haus 1, 2 a-c K'!J80</f>
        <v>0</v>
      </c>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row>
    <row r="82" spans="2:80" ht="15" x14ac:dyDescent="0.2">
      <c r="B82" s="255"/>
      <c r="C82" s="255" t="s">
        <v>1214</v>
      </c>
      <c r="D82" s="255"/>
      <c r="E82" s="647" t="s">
        <v>1325</v>
      </c>
      <c r="F82" s="647" t="s">
        <v>1329</v>
      </c>
      <c r="G82" s="255" t="s">
        <v>1259</v>
      </c>
      <c r="H82" s="255" t="str">
        <f>Raumgruppen_Bezeichnungen!$C$103</f>
        <v>F1-2</v>
      </c>
      <c r="I82" s="255"/>
      <c r="J82" s="774" t="s">
        <v>1799</v>
      </c>
      <c r="K82" s="255" t="s">
        <v>1279</v>
      </c>
      <c r="L82" s="648">
        <v>26.8</v>
      </c>
      <c r="M82" s="648">
        <v>0</v>
      </c>
      <c r="N82" s="648">
        <v>0</v>
      </c>
      <c r="O82" s="255" t="str">
        <f t="shared" si="14"/>
        <v>2 Tage/Wo</v>
      </c>
      <c r="P82" s="649">
        <f t="shared" ca="1" si="15"/>
        <v>101</v>
      </c>
      <c r="Q82" s="650">
        <f t="shared" ca="1" si="16"/>
        <v>0</v>
      </c>
      <c r="R82" s="650" t="str">
        <f t="shared" ca="1" si="17"/>
        <v/>
      </c>
      <c r="S82" s="648">
        <f t="shared" ca="1" si="18"/>
        <v>0</v>
      </c>
      <c r="T82" s="648" t="str">
        <f t="shared" ca="1" si="19"/>
        <v/>
      </c>
      <c r="U82" s="648" t="str">
        <f t="shared" ca="1" si="20"/>
        <v/>
      </c>
      <c r="V82" s="273">
        <v>78</v>
      </c>
      <c r="W82" s="255"/>
      <c r="X82" t="str">
        <f>'Haus 1, 2 a-c K'!B81</f>
        <v>D1-Müll</v>
      </c>
      <c r="Y82">
        <f>'Haus 1, 2 a-c K'!E81</f>
        <v>0</v>
      </c>
      <c r="Z82" t="str">
        <f>'Haus 1, 2 a-c K'!F81</f>
        <v>2 Tage/Wo </v>
      </c>
      <c r="AA82">
        <f ca="1">'Haus 1, 2 a-c K'!G81</f>
        <v>101</v>
      </c>
      <c r="AB82">
        <f>'Haus 1, 2 a-c K'!J81</f>
        <v>0</v>
      </c>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row>
    <row r="83" spans="2:80" ht="15" x14ac:dyDescent="0.2">
      <c r="B83" s="255"/>
      <c r="C83" s="255" t="s">
        <v>1214</v>
      </c>
      <c r="D83" s="255"/>
      <c r="E83" s="647" t="s">
        <v>1325</v>
      </c>
      <c r="F83" s="647" t="s">
        <v>1330</v>
      </c>
      <c r="G83" s="255" t="s">
        <v>1259</v>
      </c>
      <c r="H83" s="255" t="str">
        <f>Raumgruppen_Bezeichnungen!$C$103</f>
        <v>F1-2</v>
      </c>
      <c r="I83" s="255"/>
      <c r="J83" s="774" t="s">
        <v>1799</v>
      </c>
      <c r="K83" s="255" t="s">
        <v>1279</v>
      </c>
      <c r="L83" s="648">
        <v>46.9</v>
      </c>
      <c r="M83" s="648">
        <v>0</v>
      </c>
      <c r="N83" s="648">
        <v>0</v>
      </c>
      <c r="O83" s="255" t="str">
        <f t="shared" si="14"/>
        <v>2 Tage/Wo</v>
      </c>
      <c r="P83" s="649">
        <f t="shared" ca="1" si="15"/>
        <v>101</v>
      </c>
      <c r="Q83" s="650">
        <f t="shared" ca="1" si="16"/>
        <v>0</v>
      </c>
      <c r="R83" s="650" t="str">
        <f t="shared" ca="1" si="17"/>
        <v/>
      </c>
      <c r="S83" s="648">
        <f t="shared" ca="1" si="18"/>
        <v>0</v>
      </c>
      <c r="T83" s="648" t="str">
        <f t="shared" ca="1" si="19"/>
        <v/>
      </c>
      <c r="U83" s="648" t="str">
        <f t="shared" ca="1" si="20"/>
        <v/>
      </c>
      <c r="V83" s="273">
        <v>79</v>
      </c>
      <c r="W83" s="255"/>
      <c r="X83" t="str">
        <f>'Haus 1, 2 a-c K'!B82</f>
        <v>E1-J</v>
      </c>
      <c r="Y83">
        <f>'Haus 1, 2 a-c K'!E82</f>
        <v>0</v>
      </c>
      <c r="Z83" t="str">
        <f>'Haus 1, 2 a-c K'!F82</f>
        <v>jährlich</v>
      </c>
      <c r="AA83">
        <f ca="1">'Haus 1, 2 a-c K'!G82</f>
        <v>1</v>
      </c>
      <c r="AB83">
        <f>'Haus 1, 2 a-c K'!J82</f>
        <v>0</v>
      </c>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row>
    <row r="84" spans="2:80" ht="15" x14ac:dyDescent="0.2">
      <c r="B84" s="255"/>
      <c r="C84" s="255" t="s">
        <v>1214</v>
      </c>
      <c r="D84" s="255"/>
      <c r="E84" s="647" t="s">
        <v>1325</v>
      </c>
      <c r="F84" s="647" t="s">
        <v>1331</v>
      </c>
      <c r="G84" s="255" t="s">
        <v>1259</v>
      </c>
      <c r="H84" s="255" t="str">
        <f>Raumgruppen_Bezeichnungen!$C$103</f>
        <v>F1-2</v>
      </c>
      <c r="I84" s="255"/>
      <c r="J84" s="774" t="s">
        <v>1799</v>
      </c>
      <c r="K84" s="255" t="s">
        <v>1279</v>
      </c>
      <c r="L84" s="648">
        <v>16.5</v>
      </c>
      <c r="M84" s="648">
        <v>0</v>
      </c>
      <c r="N84" s="648">
        <v>0</v>
      </c>
      <c r="O84" s="255" t="str">
        <f t="shared" si="14"/>
        <v>2 Tage/Wo</v>
      </c>
      <c r="P84" s="649">
        <f t="shared" ca="1" si="15"/>
        <v>101</v>
      </c>
      <c r="Q84" s="650">
        <f t="shared" ca="1" si="16"/>
        <v>0</v>
      </c>
      <c r="R84" s="650" t="str">
        <f t="shared" ca="1" si="17"/>
        <v/>
      </c>
      <c r="S84" s="648">
        <f t="shared" ca="1" si="18"/>
        <v>0</v>
      </c>
      <c r="T84" s="648" t="str">
        <f t="shared" ca="1" si="19"/>
        <v/>
      </c>
      <c r="U84" s="648" t="str">
        <f t="shared" ca="1" si="20"/>
        <v/>
      </c>
      <c r="V84" s="273">
        <v>80</v>
      </c>
      <c r="W84" s="255"/>
      <c r="X84" t="str">
        <f>'Haus 1, 2 a-c K'!B83</f>
        <v>E1-J2</v>
      </c>
      <c r="Y84">
        <f>'Haus 1, 2 a-c K'!E83</f>
        <v>0</v>
      </c>
      <c r="Z84" t="str">
        <f>'Haus 1, 2 a-c K'!F83</f>
        <v>jährlich 2x</v>
      </c>
      <c r="AA84">
        <f ca="1">'Haus 1, 2 a-c K'!G83</f>
        <v>2</v>
      </c>
      <c r="AB84">
        <f>'Haus 1, 2 a-c K'!J83</f>
        <v>0</v>
      </c>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row>
    <row r="85" spans="2:80" ht="15" x14ac:dyDescent="0.2">
      <c r="B85" s="255"/>
      <c r="C85" s="255" t="s">
        <v>1214</v>
      </c>
      <c r="D85" s="255"/>
      <c r="E85" s="647" t="s">
        <v>1325</v>
      </c>
      <c r="F85" s="647" t="s">
        <v>1332</v>
      </c>
      <c r="G85" s="255" t="s">
        <v>1260</v>
      </c>
      <c r="H85" s="255" t="str">
        <f>Raumgruppen_Bezeichnungen!$C$56</f>
        <v>C1-W</v>
      </c>
      <c r="I85" s="255"/>
      <c r="J85" s="774" t="s">
        <v>1799</v>
      </c>
      <c r="K85" s="255" t="s">
        <v>1279</v>
      </c>
      <c r="L85" s="648">
        <v>79.400000000000006</v>
      </c>
      <c r="M85" s="648">
        <v>0</v>
      </c>
      <c r="N85" s="648">
        <v>0</v>
      </c>
      <c r="O85" s="255" t="str">
        <f t="shared" si="14"/>
        <v>wöchentl.</v>
      </c>
      <c r="P85" s="649">
        <f t="shared" ca="1" si="15"/>
        <v>51</v>
      </c>
      <c r="Q85" s="650">
        <f t="shared" ca="1" si="16"/>
        <v>0</v>
      </c>
      <c r="R85" s="650" t="str">
        <f t="shared" ca="1" si="17"/>
        <v/>
      </c>
      <c r="S85" s="648">
        <f t="shared" ca="1" si="18"/>
        <v>0</v>
      </c>
      <c r="T85" s="648" t="str">
        <f t="shared" ca="1" si="19"/>
        <v/>
      </c>
      <c r="U85" s="648" t="str">
        <f t="shared" ca="1" si="20"/>
        <v/>
      </c>
      <c r="V85" s="273">
        <v>81</v>
      </c>
      <c r="W85" s="255"/>
      <c r="X85" t="str">
        <f>'Haus 1, 2 a-c K'!B84</f>
        <v>E1-Q</v>
      </c>
      <c r="Y85">
        <f>'Haus 1, 2 a-c K'!E84</f>
        <v>0</v>
      </c>
      <c r="Z85" t="str">
        <f>'Haus 1, 2 a-c K'!F84</f>
        <v>Quartalsw.</v>
      </c>
      <c r="AA85">
        <f ca="1">'Haus 1, 2 a-c K'!G84</f>
        <v>4</v>
      </c>
      <c r="AB85">
        <f>'Haus 1, 2 a-c K'!J84</f>
        <v>0</v>
      </c>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row>
    <row r="86" spans="2:80" ht="15" x14ac:dyDescent="0.2">
      <c r="B86" s="255"/>
      <c r="C86" s="255" t="s">
        <v>1214</v>
      </c>
      <c r="D86" s="255"/>
      <c r="E86" s="647" t="s">
        <v>1325</v>
      </c>
      <c r="F86" s="647" t="s">
        <v>1333</v>
      </c>
      <c r="G86" s="255" t="s">
        <v>1260</v>
      </c>
      <c r="H86" s="255" t="str">
        <f>Raumgruppen_Bezeichnungen!$C$56</f>
        <v>C1-W</v>
      </c>
      <c r="I86" s="255"/>
      <c r="J86" s="774" t="s">
        <v>1799</v>
      </c>
      <c r="K86" s="255" t="s">
        <v>1279</v>
      </c>
      <c r="L86" s="648">
        <v>20</v>
      </c>
      <c r="M86" s="648">
        <v>0</v>
      </c>
      <c r="N86" s="648">
        <v>0</v>
      </c>
      <c r="O86" s="255" t="str">
        <f t="shared" si="14"/>
        <v>wöchentl.</v>
      </c>
      <c r="P86" s="649">
        <f t="shared" ca="1" si="15"/>
        <v>51</v>
      </c>
      <c r="Q86" s="650">
        <f t="shared" ca="1" si="16"/>
        <v>0</v>
      </c>
      <c r="R86" s="650" t="str">
        <f t="shared" ca="1" si="17"/>
        <v/>
      </c>
      <c r="S86" s="648">
        <f t="shared" ca="1" si="18"/>
        <v>0</v>
      </c>
      <c r="T86" s="648" t="str">
        <f t="shared" ca="1" si="19"/>
        <v/>
      </c>
      <c r="U86" s="648" t="str">
        <f t="shared" ca="1" si="20"/>
        <v/>
      </c>
      <c r="V86" s="273">
        <v>82</v>
      </c>
      <c r="W86" s="255"/>
      <c r="X86" t="str">
        <f>'Haus 1, 2 a-c K'!B85</f>
        <v>E1-J6</v>
      </c>
      <c r="Y86">
        <f>'Haus 1, 2 a-c K'!E85</f>
        <v>0</v>
      </c>
      <c r="Z86" t="str">
        <f>'Haus 1, 2 a-c K'!F85</f>
        <v>jährlich 6x</v>
      </c>
      <c r="AA86">
        <f ca="1">'Haus 1, 2 a-c K'!G85</f>
        <v>6</v>
      </c>
      <c r="AB86">
        <f>'Haus 1, 2 a-c K'!J85</f>
        <v>0</v>
      </c>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row>
    <row r="87" spans="2:80" ht="15" x14ac:dyDescent="0.2">
      <c r="B87" s="255"/>
      <c r="C87" s="255" t="s">
        <v>1214</v>
      </c>
      <c r="D87" s="255"/>
      <c r="E87" s="647" t="s">
        <v>1325</v>
      </c>
      <c r="F87" s="647" t="s">
        <v>1334</v>
      </c>
      <c r="G87" s="255" t="s">
        <v>1260</v>
      </c>
      <c r="H87" s="255" t="str">
        <f>Raumgruppen_Bezeichnungen!$C$56</f>
        <v>C1-W</v>
      </c>
      <c r="I87" s="255"/>
      <c r="J87" s="774" t="s">
        <v>1799</v>
      </c>
      <c r="K87" s="255" t="s">
        <v>1279</v>
      </c>
      <c r="L87" s="648">
        <v>20</v>
      </c>
      <c r="M87" s="648">
        <v>0</v>
      </c>
      <c r="N87" s="648">
        <v>0</v>
      </c>
      <c r="O87" s="255" t="str">
        <f t="shared" si="14"/>
        <v>wöchentl.</v>
      </c>
      <c r="P87" s="649">
        <f t="shared" ca="1" si="15"/>
        <v>51</v>
      </c>
      <c r="Q87" s="650">
        <f t="shared" ca="1" si="16"/>
        <v>0</v>
      </c>
      <c r="R87" s="650" t="str">
        <f t="shared" ca="1" si="17"/>
        <v/>
      </c>
      <c r="S87" s="648">
        <f t="shared" ca="1" si="18"/>
        <v>0</v>
      </c>
      <c r="T87" s="648" t="str">
        <f t="shared" ca="1" si="19"/>
        <v/>
      </c>
      <c r="U87" s="648" t="str">
        <f t="shared" ca="1" si="20"/>
        <v/>
      </c>
      <c r="V87" s="273">
        <v>83</v>
      </c>
      <c r="W87" s="255"/>
      <c r="X87" t="str">
        <f>'Haus 1, 2 a-c K'!B86</f>
        <v>E1-M</v>
      </c>
      <c r="Y87">
        <f>'Haus 1, 2 a-c K'!E86</f>
        <v>0</v>
      </c>
      <c r="Z87" t="str">
        <f>'Haus 1, 2 a-c K'!F86</f>
        <v>monatlich</v>
      </c>
      <c r="AA87">
        <f ca="1">'Haus 1, 2 a-c K'!G86</f>
        <v>12</v>
      </c>
      <c r="AB87">
        <f>'Haus 1, 2 a-c K'!J86</f>
        <v>0</v>
      </c>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row>
    <row r="88" spans="2:80" ht="15" x14ac:dyDescent="0.2">
      <c r="B88" s="255"/>
      <c r="C88" s="255" t="s">
        <v>1214</v>
      </c>
      <c r="D88" s="255"/>
      <c r="E88" s="647" t="s">
        <v>1325</v>
      </c>
      <c r="F88" s="647" t="s">
        <v>1335</v>
      </c>
      <c r="G88" s="255" t="s">
        <v>1260</v>
      </c>
      <c r="H88" s="255" t="str">
        <f>Raumgruppen_Bezeichnungen!$C$56</f>
        <v>C1-W</v>
      </c>
      <c r="I88" s="255"/>
      <c r="J88" s="774" t="s">
        <v>1799</v>
      </c>
      <c r="K88" s="255" t="s">
        <v>1279</v>
      </c>
      <c r="L88" s="648">
        <v>20</v>
      </c>
      <c r="M88" s="648">
        <v>0</v>
      </c>
      <c r="N88" s="648">
        <v>0</v>
      </c>
      <c r="O88" s="255" t="str">
        <f t="shared" si="14"/>
        <v>wöchentl.</v>
      </c>
      <c r="P88" s="649">
        <f t="shared" ca="1" si="15"/>
        <v>51</v>
      </c>
      <c r="Q88" s="650">
        <f t="shared" ca="1" si="16"/>
        <v>0</v>
      </c>
      <c r="R88" s="650" t="str">
        <f t="shared" ca="1" si="17"/>
        <v/>
      </c>
      <c r="S88" s="648">
        <f t="shared" ca="1" si="18"/>
        <v>0</v>
      </c>
      <c r="T88" s="648" t="str">
        <f t="shared" ca="1" si="19"/>
        <v/>
      </c>
      <c r="U88" s="648" t="str">
        <f t="shared" ca="1" si="20"/>
        <v/>
      </c>
      <c r="V88" s="273">
        <v>84</v>
      </c>
      <c r="W88" s="255"/>
      <c r="X88" t="str">
        <f>'Haus 1, 2 a-c K'!B87</f>
        <v>E1-14</v>
      </c>
      <c r="Y88">
        <f>'Haus 1, 2 a-c K'!E87</f>
        <v>0</v>
      </c>
      <c r="Z88" t="str">
        <f>'Haus 1, 2 a-c K'!F87</f>
        <v>14 tägig</v>
      </c>
      <c r="AA88">
        <f ca="1">'Haus 1, 2 a-c K'!G87</f>
        <v>25</v>
      </c>
      <c r="AB88">
        <f>'Haus 1, 2 a-c K'!J87</f>
        <v>0</v>
      </c>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row>
    <row r="89" spans="2:80" ht="15" x14ac:dyDescent="0.2">
      <c r="B89" s="255"/>
      <c r="C89" s="255" t="s">
        <v>1214</v>
      </c>
      <c r="D89" s="255"/>
      <c r="E89" s="647" t="s">
        <v>1325</v>
      </c>
      <c r="F89" s="647" t="s">
        <v>1336</v>
      </c>
      <c r="G89" s="255" t="s">
        <v>1260</v>
      </c>
      <c r="H89" s="255" t="str">
        <f>Raumgruppen_Bezeichnungen!$C$56</f>
        <v>C1-W</v>
      </c>
      <c r="I89" s="255"/>
      <c r="J89" s="774" t="s">
        <v>1799</v>
      </c>
      <c r="K89" s="255" t="s">
        <v>1279</v>
      </c>
      <c r="L89" s="648">
        <v>20</v>
      </c>
      <c r="M89" s="648">
        <v>0</v>
      </c>
      <c r="N89" s="648">
        <v>0</v>
      </c>
      <c r="O89" s="255" t="str">
        <f t="shared" si="14"/>
        <v>wöchentl.</v>
      </c>
      <c r="P89" s="649">
        <f t="shared" ca="1" si="15"/>
        <v>51</v>
      </c>
      <c r="Q89" s="650">
        <f t="shared" ca="1" si="16"/>
        <v>0</v>
      </c>
      <c r="R89" s="650" t="str">
        <f t="shared" ca="1" si="17"/>
        <v/>
      </c>
      <c r="S89" s="648">
        <f t="shared" ca="1" si="18"/>
        <v>0</v>
      </c>
      <c r="T89" s="648" t="str">
        <f t="shared" ca="1" si="19"/>
        <v/>
      </c>
      <c r="U89" s="648" t="str">
        <f t="shared" ca="1" si="20"/>
        <v/>
      </c>
      <c r="V89" s="273">
        <v>85</v>
      </c>
      <c r="W89" s="255"/>
      <c r="X89" t="str">
        <f>'Haus 1, 2 a-c K'!B88</f>
        <v>E1-W</v>
      </c>
      <c r="Y89">
        <f>'Haus 1, 2 a-c K'!E88</f>
        <v>0</v>
      </c>
      <c r="Z89" t="str">
        <f>'Haus 1, 2 a-c K'!F88</f>
        <v>wöchentl.</v>
      </c>
      <c r="AA89">
        <f ca="1">'Haus 1, 2 a-c K'!G88</f>
        <v>51</v>
      </c>
      <c r="AB89">
        <f>'Haus 1, 2 a-c K'!J88</f>
        <v>0</v>
      </c>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row>
    <row r="90" spans="2:80" ht="15" x14ac:dyDescent="0.2">
      <c r="B90" s="255"/>
      <c r="C90" s="255" t="s">
        <v>1214</v>
      </c>
      <c r="D90" s="255"/>
      <c r="E90" s="647" t="s">
        <v>1325</v>
      </c>
      <c r="F90" s="647" t="s">
        <v>1337</v>
      </c>
      <c r="G90" s="255" t="s">
        <v>1260</v>
      </c>
      <c r="H90" s="255" t="str">
        <f>Raumgruppen_Bezeichnungen!$C$56</f>
        <v>C1-W</v>
      </c>
      <c r="I90" s="255"/>
      <c r="J90" s="774" t="s">
        <v>1799</v>
      </c>
      <c r="K90" s="255" t="s">
        <v>1279</v>
      </c>
      <c r="L90" s="648">
        <v>20</v>
      </c>
      <c r="M90" s="648">
        <v>0</v>
      </c>
      <c r="N90" s="648">
        <v>0</v>
      </c>
      <c r="O90" s="255" t="str">
        <f t="shared" si="14"/>
        <v>wöchentl.</v>
      </c>
      <c r="P90" s="649">
        <f t="shared" ca="1" si="15"/>
        <v>51</v>
      </c>
      <c r="Q90" s="650">
        <f t="shared" ca="1" si="16"/>
        <v>0</v>
      </c>
      <c r="R90" s="650" t="str">
        <f t="shared" ca="1" si="17"/>
        <v/>
      </c>
      <c r="S90" s="648">
        <f t="shared" ca="1" si="18"/>
        <v>0</v>
      </c>
      <c r="T90" s="648" t="str">
        <f t="shared" ca="1" si="19"/>
        <v/>
      </c>
      <c r="U90" s="648" t="str">
        <f t="shared" ca="1" si="20"/>
        <v/>
      </c>
      <c r="V90" s="273">
        <v>86</v>
      </c>
      <c r="W90" s="255"/>
      <c r="X90" t="str">
        <f>'Haus 1, 2 a-c K'!B89</f>
        <v>E1-2</v>
      </c>
      <c r="Y90">
        <f>'Haus 1, 2 a-c K'!E89</f>
        <v>0</v>
      </c>
      <c r="Z90" t="str">
        <f>'Haus 1, 2 a-c K'!F89</f>
        <v>2 Tage/Wo</v>
      </c>
      <c r="AA90">
        <f ca="1">'Haus 1, 2 a-c K'!G89</f>
        <v>101</v>
      </c>
      <c r="AB90">
        <f>'Haus 1, 2 a-c K'!J89</f>
        <v>0</v>
      </c>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row>
    <row r="91" spans="2:80" ht="15" x14ac:dyDescent="0.2">
      <c r="B91" s="255"/>
      <c r="C91" s="255" t="s">
        <v>1214</v>
      </c>
      <c r="D91" s="255"/>
      <c r="E91" s="647" t="s">
        <v>1325</v>
      </c>
      <c r="F91" s="647" t="s">
        <v>1338</v>
      </c>
      <c r="G91" s="255" t="s">
        <v>1260</v>
      </c>
      <c r="H91" s="255" t="str">
        <f>Raumgruppen_Bezeichnungen!$C$56</f>
        <v>C1-W</v>
      </c>
      <c r="I91" s="255"/>
      <c r="J91" s="774" t="s">
        <v>1799</v>
      </c>
      <c r="K91" s="255" t="s">
        <v>1279</v>
      </c>
      <c r="L91" s="648">
        <v>13.2</v>
      </c>
      <c r="M91" s="648">
        <v>0</v>
      </c>
      <c r="N91" s="648">
        <v>0</v>
      </c>
      <c r="O91" s="255" t="str">
        <f t="shared" si="14"/>
        <v>wöchentl.</v>
      </c>
      <c r="P91" s="649">
        <f t="shared" ca="1" si="15"/>
        <v>51</v>
      </c>
      <c r="Q91" s="650">
        <f t="shared" ca="1" si="16"/>
        <v>0</v>
      </c>
      <c r="R91" s="650" t="str">
        <f t="shared" ca="1" si="17"/>
        <v/>
      </c>
      <c r="S91" s="648">
        <f t="shared" ca="1" si="18"/>
        <v>0</v>
      </c>
      <c r="T91" s="648" t="str">
        <f t="shared" ca="1" si="19"/>
        <v/>
      </c>
      <c r="U91" s="648" t="str">
        <f t="shared" ca="1" si="20"/>
        <v/>
      </c>
      <c r="V91" s="273">
        <v>87</v>
      </c>
      <c r="W91" s="255"/>
      <c r="X91" t="str">
        <f>'Haus 1, 2 a-c K'!B90</f>
        <v>E1-2,5</v>
      </c>
      <c r="Y91">
        <f>'Haus 1, 2 a-c K'!E90</f>
        <v>0</v>
      </c>
      <c r="Z91" t="str">
        <f>'Haus 1, 2 a-c K'!F90</f>
        <v>2,5 Tage/Wo</v>
      </c>
      <c r="AA91">
        <f ca="1">'Haus 1, 2 a-c K'!G90</f>
        <v>127</v>
      </c>
      <c r="AB91">
        <f>'Haus 1, 2 a-c K'!J90</f>
        <v>0</v>
      </c>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row>
    <row r="92" spans="2:80" ht="42.75" x14ac:dyDescent="0.2">
      <c r="B92" s="255"/>
      <c r="C92" s="255" t="s">
        <v>1214</v>
      </c>
      <c r="D92" s="255"/>
      <c r="E92" s="647" t="s">
        <v>1325</v>
      </c>
      <c r="F92" s="647" t="s">
        <v>1339</v>
      </c>
      <c r="G92" s="759" t="s">
        <v>1302</v>
      </c>
      <c r="H92" s="255" t="str">
        <f>Raumgruppen_Bezeichnungen!$C$50</f>
        <v>C1-J</v>
      </c>
      <c r="I92" s="255"/>
      <c r="J92" s="774" t="s">
        <v>212</v>
      </c>
      <c r="K92" s="255" t="s">
        <v>1279</v>
      </c>
      <c r="L92" s="648">
        <v>32.200000000000003</v>
      </c>
      <c r="M92" s="648">
        <v>0</v>
      </c>
      <c r="N92" s="648">
        <v>0</v>
      </c>
      <c r="O92" s="255" t="str">
        <f t="shared" si="14"/>
        <v/>
      </c>
      <c r="P92" s="649" t="str">
        <f t="shared" si="15"/>
        <v/>
      </c>
      <c r="Q92" s="650" t="str">
        <f t="shared" si="16"/>
        <v/>
      </c>
      <c r="R92" s="650" t="str">
        <f t="shared" si="17"/>
        <v/>
      </c>
      <c r="S92" s="648" t="str">
        <f t="shared" si="18"/>
        <v/>
      </c>
      <c r="T92" s="648" t="str">
        <f t="shared" si="19"/>
        <v/>
      </c>
      <c r="U92" s="648" t="str">
        <f t="shared" si="20"/>
        <v/>
      </c>
      <c r="V92" s="273">
        <v>88</v>
      </c>
      <c r="W92" s="812" t="s">
        <v>1801</v>
      </c>
      <c r="X92" t="str">
        <f>'Haus 1, 2 a-c K'!B91</f>
        <v>E1-3</v>
      </c>
      <c r="Y92">
        <f>'Haus 1, 2 a-c K'!E91</f>
        <v>0</v>
      </c>
      <c r="Z92" t="str">
        <f>'Haus 1, 2 a-c K'!F91</f>
        <v>3 Tage/Wo</v>
      </c>
      <c r="AA92">
        <f ca="1">'Haus 1, 2 a-c K'!G91</f>
        <v>152</v>
      </c>
      <c r="AB92">
        <f>'Haus 1, 2 a-c K'!J91</f>
        <v>0</v>
      </c>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row>
    <row r="93" spans="2:80" ht="15" x14ac:dyDescent="0.2">
      <c r="B93" s="255"/>
      <c r="C93" s="255" t="s">
        <v>1214</v>
      </c>
      <c r="D93" s="255"/>
      <c r="E93" s="647" t="s">
        <v>1325</v>
      </c>
      <c r="F93" s="647" t="s">
        <v>1340</v>
      </c>
      <c r="G93" s="255" t="s">
        <v>1260</v>
      </c>
      <c r="H93" s="255" t="str">
        <f>Raumgruppen_Bezeichnungen!$C$56</f>
        <v>C1-W</v>
      </c>
      <c r="I93" s="255"/>
      <c r="J93" s="774" t="s">
        <v>1799</v>
      </c>
      <c r="K93" s="255" t="s">
        <v>1279</v>
      </c>
      <c r="L93" s="648">
        <v>20</v>
      </c>
      <c r="M93" s="648">
        <v>0</v>
      </c>
      <c r="N93" s="648">
        <v>0</v>
      </c>
      <c r="O93" s="255" t="str">
        <f t="shared" si="14"/>
        <v>wöchentl.</v>
      </c>
      <c r="P93" s="649">
        <f t="shared" ca="1" si="15"/>
        <v>51</v>
      </c>
      <c r="Q93" s="650">
        <f t="shared" ca="1" si="16"/>
        <v>0</v>
      </c>
      <c r="R93" s="650" t="str">
        <f t="shared" ca="1" si="17"/>
        <v/>
      </c>
      <c r="S93" s="648">
        <f t="shared" ca="1" si="18"/>
        <v>0</v>
      </c>
      <c r="T93" s="648" t="str">
        <f t="shared" ca="1" si="19"/>
        <v/>
      </c>
      <c r="U93" s="648" t="str">
        <f t="shared" ca="1" si="20"/>
        <v/>
      </c>
      <c r="V93" s="273">
        <v>89</v>
      </c>
      <c r="W93" s="255"/>
      <c r="X93" t="str">
        <f>'Haus 1, 2 a-c K'!B92</f>
        <v>E1-4</v>
      </c>
      <c r="Y93">
        <f>'Haus 1, 2 a-c K'!E92</f>
        <v>0</v>
      </c>
      <c r="Z93" t="str">
        <f>'Haus 1, 2 a-c K'!F92</f>
        <v>4 Tage/Wo</v>
      </c>
      <c r="AA93">
        <f ca="1">'Haus 1, 2 a-c K'!G92</f>
        <v>202</v>
      </c>
      <c r="AB93">
        <f>'Haus 1, 2 a-c K'!J92</f>
        <v>0</v>
      </c>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row>
    <row r="94" spans="2:80" ht="15" x14ac:dyDescent="0.2">
      <c r="B94" s="255"/>
      <c r="C94" s="255" t="s">
        <v>1214</v>
      </c>
      <c r="D94" s="255"/>
      <c r="E94" s="647" t="s">
        <v>1325</v>
      </c>
      <c r="F94" s="647" t="s">
        <v>1341</v>
      </c>
      <c r="G94" s="255" t="s">
        <v>1260</v>
      </c>
      <c r="H94" s="255" t="str">
        <f>Raumgruppen_Bezeichnungen!$C$56</f>
        <v>C1-W</v>
      </c>
      <c r="I94" s="255"/>
      <c r="J94" s="774" t="s">
        <v>1799</v>
      </c>
      <c r="K94" s="255" t="s">
        <v>1279</v>
      </c>
      <c r="L94" s="648">
        <v>20</v>
      </c>
      <c r="M94" s="648">
        <v>0</v>
      </c>
      <c r="N94" s="648">
        <v>0</v>
      </c>
      <c r="O94" s="255" t="str">
        <f t="shared" si="14"/>
        <v>wöchentl.</v>
      </c>
      <c r="P94" s="649">
        <f t="shared" ca="1" si="15"/>
        <v>51</v>
      </c>
      <c r="Q94" s="650">
        <f t="shared" ca="1" si="16"/>
        <v>0</v>
      </c>
      <c r="R94" s="650" t="str">
        <f t="shared" ca="1" si="17"/>
        <v/>
      </c>
      <c r="S94" s="648">
        <f t="shared" ca="1" si="18"/>
        <v>0</v>
      </c>
      <c r="T94" s="648" t="str">
        <f t="shared" ca="1" si="19"/>
        <v/>
      </c>
      <c r="U94" s="648" t="str">
        <f t="shared" ca="1" si="20"/>
        <v/>
      </c>
      <c r="V94" s="273">
        <v>90</v>
      </c>
      <c r="W94" s="255"/>
      <c r="X94" t="str">
        <f>'Haus 1, 2 a-c K'!B93</f>
        <v>E1-5</v>
      </c>
      <c r="Y94">
        <f>'Haus 1, 2 a-c K'!E93</f>
        <v>0</v>
      </c>
      <c r="Z94" t="str">
        <f>'Haus 1, 2 a-c K'!F93</f>
        <v>5 Tage/Wo</v>
      </c>
      <c r="AA94">
        <f ca="1">'Haus 1, 2 a-c K'!G93</f>
        <v>253</v>
      </c>
      <c r="AB94">
        <f>'Haus 1, 2 a-c K'!J93</f>
        <v>0</v>
      </c>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row>
    <row r="95" spans="2:80" ht="15" x14ac:dyDescent="0.2">
      <c r="B95" s="255"/>
      <c r="C95" s="255" t="s">
        <v>1214</v>
      </c>
      <c r="D95" s="255"/>
      <c r="E95" s="647" t="s">
        <v>1325</v>
      </c>
      <c r="F95" s="647" t="s">
        <v>1342</v>
      </c>
      <c r="G95" s="255" t="s">
        <v>1260</v>
      </c>
      <c r="H95" s="255" t="str">
        <f>Raumgruppen_Bezeichnungen!$C$56</f>
        <v>C1-W</v>
      </c>
      <c r="I95" s="255"/>
      <c r="J95" s="774" t="s">
        <v>1799</v>
      </c>
      <c r="K95" s="255" t="s">
        <v>1279</v>
      </c>
      <c r="L95" s="648">
        <v>13.2</v>
      </c>
      <c r="M95" s="648">
        <v>0</v>
      </c>
      <c r="N95" s="648">
        <v>0</v>
      </c>
      <c r="O95" s="255" t="str">
        <f t="shared" si="14"/>
        <v>wöchentl.</v>
      </c>
      <c r="P95" s="649">
        <f t="shared" ca="1" si="15"/>
        <v>51</v>
      </c>
      <c r="Q95" s="650">
        <f t="shared" ca="1" si="16"/>
        <v>0</v>
      </c>
      <c r="R95" s="650" t="str">
        <f t="shared" ca="1" si="17"/>
        <v/>
      </c>
      <c r="S95" s="648">
        <f t="shared" ca="1" si="18"/>
        <v>0</v>
      </c>
      <c r="T95" s="648" t="str">
        <f t="shared" ca="1" si="19"/>
        <v/>
      </c>
      <c r="U95" s="648" t="str">
        <f t="shared" ca="1" si="20"/>
        <v/>
      </c>
      <c r="V95" s="273">
        <v>91</v>
      </c>
      <c r="W95" s="255"/>
      <c r="X95" t="str">
        <f>'Haus 1, 2 a-c K'!B94</f>
        <v>E1-6</v>
      </c>
      <c r="Y95">
        <f>'Haus 1, 2 a-c K'!E94</f>
        <v>0</v>
      </c>
      <c r="Z95" t="str">
        <f>'Haus 1, 2 a-c K'!F94</f>
        <v>6 Tage/Wo</v>
      </c>
      <c r="AA95">
        <f ca="1">'Haus 1, 2 a-c K'!G94</f>
        <v>304</v>
      </c>
      <c r="AB95">
        <f>'Haus 1, 2 a-c K'!J94</f>
        <v>0</v>
      </c>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row>
    <row r="96" spans="2:80" ht="15" x14ac:dyDescent="0.2">
      <c r="B96" s="255"/>
      <c r="C96" s="255" t="s">
        <v>1214</v>
      </c>
      <c r="D96" s="255"/>
      <c r="E96" s="647" t="s">
        <v>1325</v>
      </c>
      <c r="F96" s="647" t="s">
        <v>1343</v>
      </c>
      <c r="G96" s="255" t="s">
        <v>1260</v>
      </c>
      <c r="H96" s="255" t="str">
        <f>Raumgruppen_Bezeichnungen!$C$56</f>
        <v>C1-W</v>
      </c>
      <c r="I96" s="255"/>
      <c r="J96" s="774" t="s">
        <v>1799</v>
      </c>
      <c r="K96" s="255" t="s">
        <v>1279</v>
      </c>
      <c r="L96" s="648">
        <v>18.399999999999999</v>
      </c>
      <c r="M96" s="648">
        <v>0</v>
      </c>
      <c r="N96" s="648">
        <v>0</v>
      </c>
      <c r="O96" s="255" t="str">
        <f t="shared" si="14"/>
        <v>wöchentl.</v>
      </c>
      <c r="P96" s="649">
        <f t="shared" ca="1" si="15"/>
        <v>51</v>
      </c>
      <c r="Q96" s="650">
        <f t="shared" ca="1" si="16"/>
        <v>0</v>
      </c>
      <c r="R96" s="650" t="str">
        <f t="shared" ca="1" si="17"/>
        <v/>
      </c>
      <c r="S96" s="648">
        <f t="shared" ca="1" si="18"/>
        <v>0</v>
      </c>
      <c r="T96" s="648" t="str">
        <f t="shared" ca="1" si="19"/>
        <v/>
      </c>
      <c r="U96" s="648" t="str">
        <f t="shared" ca="1" si="20"/>
        <v/>
      </c>
      <c r="V96" s="273">
        <v>92</v>
      </c>
      <c r="W96" s="255"/>
      <c r="X96" t="str">
        <f>'Haus 1, 2 a-c K'!B95</f>
        <v>E1-7</v>
      </c>
      <c r="Y96">
        <f>'Haus 1, 2 a-c K'!E95</f>
        <v>0</v>
      </c>
      <c r="Z96" t="str">
        <f>'Haus 1, 2 a-c K'!F95</f>
        <v>7 Tage/Wo</v>
      </c>
      <c r="AA96">
        <f ca="1">'Haus 1, 2 a-c K'!G95</f>
        <v>354</v>
      </c>
      <c r="AB96">
        <f>'Haus 1, 2 a-c K'!J95</f>
        <v>0</v>
      </c>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row>
    <row r="97" spans="2:80" ht="15" x14ac:dyDescent="0.2">
      <c r="B97" s="255"/>
      <c r="C97" s="255" t="s">
        <v>1214</v>
      </c>
      <c r="D97" s="255"/>
      <c r="E97" s="647" t="s">
        <v>1325</v>
      </c>
      <c r="F97" s="647" t="s">
        <v>1344</v>
      </c>
      <c r="G97" s="255" t="s">
        <v>1260</v>
      </c>
      <c r="H97" s="255" t="str">
        <f>Raumgruppen_Bezeichnungen!$C$56</f>
        <v>C1-W</v>
      </c>
      <c r="I97" s="255"/>
      <c r="J97" s="774" t="s">
        <v>1799</v>
      </c>
      <c r="K97" s="255" t="s">
        <v>1279</v>
      </c>
      <c r="L97" s="648">
        <v>20</v>
      </c>
      <c r="M97" s="648">
        <v>0</v>
      </c>
      <c r="N97" s="648">
        <v>0</v>
      </c>
      <c r="O97" s="255" t="str">
        <f t="shared" si="14"/>
        <v>wöchentl.</v>
      </c>
      <c r="P97" s="649">
        <f t="shared" ca="1" si="15"/>
        <v>51</v>
      </c>
      <c r="Q97" s="650">
        <f t="shared" ca="1" si="16"/>
        <v>0</v>
      </c>
      <c r="R97" s="650" t="str">
        <f t="shared" ca="1" si="17"/>
        <v/>
      </c>
      <c r="S97" s="648">
        <f t="shared" ca="1" si="18"/>
        <v>0</v>
      </c>
      <c r="T97" s="648" t="str">
        <f t="shared" ca="1" si="19"/>
        <v/>
      </c>
      <c r="U97" s="648" t="str">
        <f t="shared" ca="1" si="20"/>
        <v/>
      </c>
      <c r="V97" s="273">
        <v>93</v>
      </c>
      <c r="W97" s="255"/>
      <c r="X97" t="str">
        <f>'Haus 1, 2 a-c K'!B96</f>
        <v>E1-Müll</v>
      </c>
      <c r="Y97">
        <f>'Haus 1, 2 a-c K'!E96</f>
        <v>0</v>
      </c>
      <c r="Z97" t="str">
        <f>'Haus 1, 2 a-c K'!F96</f>
        <v>2 Tage/Wo </v>
      </c>
      <c r="AA97">
        <f ca="1">'Haus 1, 2 a-c K'!G96</f>
        <v>101</v>
      </c>
      <c r="AB97">
        <f>'Haus 1, 2 a-c K'!J96</f>
        <v>0</v>
      </c>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row>
    <row r="98" spans="2:80" ht="15" x14ac:dyDescent="0.2">
      <c r="B98" s="255"/>
      <c r="C98" s="255" t="s">
        <v>1214</v>
      </c>
      <c r="D98" s="255"/>
      <c r="E98" s="647" t="s">
        <v>1325</v>
      </c>
      <c r="F98" s="647" t="s">
        <v>1345</v>
      </c>
      <c r="G98" s="255" t="s">
        <v>1260</v>
      </c>
      <c r="H98" s="255" t="str">
        <f>Raumgruppen_Bezeichnungen!$C$56</f>
        <v>C1-W</v>
      </c>
      <c r="I98" s="255"/>
      <c r="J98" s="774" t="s">
        <v>1799</v>
      </c>
      <c r="K98" s="255" t="s">
        <v>1279</v>
      </c>
      <c r="L98" s="648">
        <v>20</v>
      </c>
      <c r="M98" s="648">
        <v>0</v>
      </c>
      <c r="N98" s="648">
        <v>0</v>
      </c>
      <c r="O98" s="255" t="str">
        <f t="shared" si="14"/>
        <v>wöchentl.</v>
      </c>
      <c r="P98" s="649">
        <f t="shared" ca="1" si="15"/>
        <v>51</v>
      </c>
      <c r="Q98" s="650">
        <f t="shared" ca="1" si="16"/>
        <v>0</v>
      </c>
      <c r="R98" s="650" t="str">
        <f t="shared" ca="1" si="17"/>
        <v/>
      </c>
      <c r="S98" s="648">
        <f t="shared" ca="1" si="18"/>
        <v>0</v>
      </c>
      <c r="T98" s="648" t="str">
        <f t="shared" ca="1" si="19"/>
        <v/>
      </c>
      <c r="U98" s="648" t="str">
        <f t="shared" ca="1" si="20"/>
        <v/>
      </c>
      <c r="V98" s="273">
        <v>94</v>
      </c>
      <c r="W98" s="255"/>
      <c r="X98" t="str">
        <f>'Haus 1, 2 a-c K'!B97</f>
        <v>F1-J</v>
      </c>
      <c r="Y98">
        <f>'Haus 1, 2 a-c K'!E97</f>
        <v>0</v>
      </c>
      <c r="Z98" t="str">
        <f>'Haus 1, 2 a-c K'!F97</f>
        <v>jährlich</v>
      </c>
      <c r="AA98">
        <f ca="1">'Haus 1, 2 a-c K'!G97</f>
        <v>1</v>
      </c>
      <c r="AB98">
        <f>'Haus 1, 2 a-c K'!J97</f>
        <v>0</v>
      </c>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row>
    <row r="99" spans="2:80" ht="15" x14ac:dyDescent="0.2">
      <c r="B99" s="255"/>
      <c r="C99" s="255" t="s">
        <v>1214</v>
      </c>
      <c r="D99" s="255"/>
      <c r="E99" s="647" t="s">
        <v>1325</v>
      </c>
      <c r="F99" s="647" t="s">
        <v>1346</v>
      </c>
      <c r="G99" s="255" t="s">
        <v>1260</v>
      </c>
      <c r="H99" s="255" t="str">
        <f>Raumgruppen_Bezeichnungen!$C$56</f>
        <v>C1-W</v>
      </c>
      <c r="I99" s="255"/>
      <c r="J99" s="774" t="s">
        <v>1799</v>
      </c>
      <c r="K99" s="255" t="s">
        <v>1279</v>
      </c>
      <c r="L99" s="648">
        <v>20</v>
      </c>
      <c r="M99" s="648">
        <v>0</v>
      </c>
      <c r="N99" s="648">
        <v>0</v>
      </c>
      <c r="O99" s="255" t="str">
        <f t="shared" si="14"/>
        <v>wöchentl.</v>
      </c>
      <c r="P99" s="649">
        <f t="shared" ca="1" si="15"/>
        <v>51</v>
      </c>
      <c r="Q99" s="650">
        <f t="shared" ca="1" si="16"/>
        <v>0</v>
      </c>
      <c r="R99" s="650" t="str">
        <f t="shared" ca="1" si="17"/>
        <v/>
      </c>
      <c r="S99" s="648">
        <f t="shared" ca="1" si="18"/>
        <v>0</v>
      </c>
      <c r="T99" s="648" t="str">
        <f t="shared" ca="1" si="19"/>
        <v/>
      </c>
      <c r="U99" s="648" t="str">
        <f t="shared" ca="1" si="20"/>
        <v/>
      </c>
      <c r="V99" s="273">
        <v>95</v>
      </c>
      <c r="W99" s="255"/>
      <c r="X99" t="str">
        <f>'Haus 1, 2 a-c K'!B98</f>
        <v>F1-J2</v>
      </c>
      <c r="Y99">
        <f>'Haus 1, 2 a-c K'!E98</f>
        <v>0</v>
      </c>
      <c r="Z99" t="str">
        <f>'Haus 1, 2 a-c K'!F98</f>
        <v>jährlich 2x</v>
      </c>
      <c r="AA99">
        <f ca="1">'Haus 1, 2 a-c K'!G98</f>
        <v>2</v>
      </c>
      <c r="AB99">
        <f>'Haus 1, 2 a-c K'!J98</f>
        <v>0</v>
      </c>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row>
    <row r="100" spans="2:80" ht="15" x14ac:dyDescent="0.2">
      <c r="B100" s="255"/>
      <c r="C100" s="255" t="s">
        <v>1214</v>
      </c>
      <c r="D100" s="255"/>
      <c r="E100" s="647" t="s">
        <v>1325</v>
      </c>
      <c r="F100" s="647" t="s">
        <v>1347</v>
      </c>
      <c r="G100" s="255" t="s">
        <v>1260</v>
      </c>
      <c r="H100" s="255" t="str">
        <f>Raumgruppen_Bezeichnungen!$C$56</f>
        <v>C1-W</v>
      </c>
      <c r="I100" s="255"/>
      <c r="J100" s="774" t="s">
        <v>1799</v>
      </c>
      <c r="K100" s="255" t="s">
        <v>1279</v>
      </c>
      <c r="L100" s="648">
        <v>20</v>
      </c>
      <c r="M100" s="648">
        <v>0</v>
      </c>
      <c r="N100" s="648">
        <v>0</v>
      </c>
      <c r="O100" s="255" t="str">
        <f t="shared" si="14"/>
        <v>wöchentl.</v>
      </c>
      <c r="P100" s="649">
        <f t="shared" ca="1" si="15"/>
        <v>51</v>
      </c>
      <c r="Q100" s="650">
        <f t="shared" ca="1" si="16"/>
        <v>0</v>
      </c>
      <c r="R100" s="650" t="str">
        <f t="shared" ca="1" si="17"/>
        <v/>
      </c>
      <c r="S100" s="648">
        <f t="shared" ca="1" si="18"/>
        <v>0</v>
      </c>
      <c r="T100" s="648" t="str">
        <f t="shared" ca="1" si="19"/>
        <v/>
      </c>
      <c r="U100" s="648" t="str">
        <f t="shared" ca="1" si="20"/>
        <v/>
      </c>
      <c r="V100" s="273">
        <v>96</v>
      </c>
      <c r="W100" s="255"/>
      <c r="X100" t="str">
        <f>'Haus 1, 2 a-c K'!B99</f>
        <v>F1-Q</v>
      </c>
      <c r="Y100">
        <f>'Haus 1, 2 a-c K'!E99</f>
        <v>0</v>
      </c>
      <c r="Z100" t="str">
        <f>'Haus 1, 2 a-c K'!F99</f>
        <v>Quartalsw.</v>
      </c>
      <c r="AA100">
        <f ca="1">'Haus 1, 2 a-c K'!G99</f>
        <v>4</v>
      </c>
      <c r="AB100">
        <f>'Haus 1, 2 a-c K'!J99</f>
        <v>0</v>
      </c>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row>
    <row r="101" spans="2:80" ht="15" x14ac:dyDescent="0.2">
      <c r="B101" s="255"/>
      <c r="C101" s="255" t="s">
        <v>1214</v>
      </c>
      <c r="D101" s="255"/>
      <c r="E101" s="647" t="s">
        <v>1325</v>
      </c>
      <c r="F101" s="647" t="s">
        <v>1348</v>
      </c>
      <c r="G101" s="255" t="s">
        <v>1260</v>
      </c>
      <c r="H101" s="255" t="str">
        <f>Raumgruppen_Bezeichnungen!$C$56</f>
        <v>C1-W</v>
      </c>
      <c r="I101" s="255"/>
      <c r="J101" s="774" t="s">
        <v>1799</v>
      </c>
      <c r="K101" s="255" t="s">
        <v>1279</v>
      </c>
      <c r="L101" s="648">
        <v>13.2</v>
      </c>
      <c r="M101" s="648">
        <v>0</v>
      </c>
      <c r="N101" s="648">
        <v>0</v>
      </c>
      <c r="O101" s="255" t="str">
        <f t="shared" ref="O101:O132" si="21">IF(
                AND(H101="",I101=""),
                "",
                IF(
                              AND(H101&lt;&gt;"",J101&lt;&gt;"Grundreinigung",J101&lt;&gt;"keine Reinigung"),
                              VLOOKUP(H101,$X$5:$AB$313,3,FALSE),
                             ""))</f>
        <v>wöchentl.</v>
      </c>
      <c r="P101" s="649">
        <f t="shared" ref="P101:P132" ca="1" si="22">IFERROR(
                              IF(AND(H101="",I101=""),
                              "",
                              IF(AND(H101&lt;&gt;"",J101&lt;&gt;"Grundreinigung",J101&lt;&gt;"keine Reinigung"),
                                           VLOOKUP(H101,$X$5:$AB$313,4,FALSE),
                               "")),
                               "")</f>
        <v>51</v>
      </c>
      <c r="Q101" s="650">
        <f t="shared" ref="Q101:Q132" ca="1" si="23">IF(
                AND(P101&lt;&gt;"",H101&lt;&gt;""),
                VLOOKUP(H101,$X$5:$AB$313,2,FALSE),
                "")</f>
        <v>0</v>
      </c>
      <c r="R101" s="650" t="str">
        <f t="shared" ref="R101:R132" ca="1" si="24">IF(
                AND(P101&lt;&gt;"",I101&lt;&gt;""),
                VLOOKUP(I101,$X$5:$AB$313,2,FALSE),
                "")</f>
        <v/>
      </c>
      <c r="S101" s="648">
        <f t="shared" ref="S101:S132" ca="1" si="25">IF(
                P101="",
                "",
                IF(
                              H101&lt;&gt;"",
                              VLOOKUP(H101,$X$5:$AB$313,5,FALSE),
                              ""))</f>
        <v>0</v>
      </c>
      <c r="T101" s="648" t="str">
        <f t="shared" ref="T101:T132" ca="1" si="26">IF(
                OR(J101="keine Reinigung",J101="Grundreinigung"),
                "",
                IF(
                              AND(H101&lt;&gt;"",Q101&lt;&gt;0),
                              L101/Q101*S101,
                              ""))</f>
        <v/>
      </c>
      <c r="U101" s="648" t="str">
        <f t="shared" ref="U101:U132" ca="1" si="27">IFERROR(T101/S101*60,"")</f>
        <v/>
      </c>
      <c r="V101" s="273">
        <v>97</v>
      </c>
      <c r="W101" s="255"/>
      <c r="X101" t="str">
        <f>'Haus 1, 2 a-c K'!B100</f>
        <v>F1-J6</v>
      </c>
      <c r="Y101">
        <f>'Haus 1, 2 a-c K'!E100</f>
        <v>0</v>
      </c>
      <c r="Z101" t="str">
        <f>'Haus 1, 2 a-c K'!F100</f>
        <v>jährlich 6x</v>
      </c>
      <c r="AA101">
        <f ca="1">'Haus 1, 2 a-c K'!G100</f>
        <v>6</v>
      </c>
      <c r="AB101">
        <f>'Haus 1, 2 a-c K'!J100</f>
        <v>0</v>
      </c>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row>
    <row r="102" spans="2:80" ht="42.75" x14ac:dyDescent="0.2">
      <c r="B102" s="255"/>
      <c r="C102" s="255" t="s">
        <v>1214</v>
      </c>
      <c r="D102" s="255"/>
      <c r="E102" s="647" t="s">
        <v>1325</v>
      </c>
      <c r="F102" s="647" t="s">
        <v>1349</v>
      </c>
      <c r="G102" s="759" t="s">
        <v>1302</v>
      </c>
      <c r="H102" s="255" t="str">
        <f>Raumgruppen_Bezeichnungen!$C$50</f>
        <v>C1-J</v>
      </c>
      <c r="I102" s="255"/>
      <c r="J102" s="774" t="s">
        <v>212</v>
      </c>
      <c r="K102" s="255" t="s">
        <v>1279</v>
      </c>
      <c r="L102" s="648">
        <v>33.200000000000003</v>
      </c>
      <c r="M102" s="648">
        <v>0</v>
      </c>
      <c r="N102" s="648">
        <v>0</v>
      </c>
      <c r="O102" s="255" t="str">
        <f t="shared" si="21"/>
        <v/>
      </c>
      <c r="P102" s="649" t="str">
        <f t="shared" si="22"/>
        <v/>
      </c>
      <c r="Q102" s="650" t="str">
        <f t="shared" si="23"/>
        <v/>
      </c>
      <c r="R102" s="650" t="str">
        <f t="shared" si="24"/>
        <v/>
      </c>
      <c r="S102" s="648" t="str">
        <f t="shared" si="25"/>
        <v/>
      </c>
      <c r="T102" s="648" t="str">
        <f t="shared" si="26"/>
        <v/>
      </c>
      <c r="U102" s="648" t="str">
        <f t="shared" si="27"/>
        <v/>
      </c>
      <c r="V102" s="273">
        <v>98</v>
      </c>
      <c r="W102" s="812" t="s">
        <v>1801</v>
      </c>
      <c r="X102" t="str">
        <f>'Haus 1, 2 a-c K'!B101</f>
        <v>F1-M</v>
      </c>
      <c r="Y102">
        <f>'Haus 1, 2 a-c K'!E101</f>
        <v>0</v>
      </c>
      <c r="Z102" t="str">
        <f>'Haus 1, 2 a-c K'!F101</f>
        <v>monatlich</v>
      </c>
      <c r="AA102">
        <f ca="1">'Haus 1, 2 a-c K'!G101</f>
        <v>12</v>
      </c>
      <c r="AB102">
        <f>'Haus 1, 2 a-c K'!J101</f>
        <v>0</v>
      </c>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row>
    <row r="103" spans="2:80" ht="15" x14ac:dyDescent="0.2">
      <c r="B103" s="255"/>
      <c r="C103" s="255" t="s">
        <v>1214</v>
      </c>
      <c r="D103" s="255"/>
      <c r="E103" s="647" t="s">
        <v>1325</v>
      </c>
      <c r="F103" s="647" t="s">
        <v>1350</v>
      </c>
      <c r="G103" s="255" t="s">
        <v>1351</v>
      </c>
      <c r="H103" s="255" t="str">
        <f>Raumgruppen_Bezeichnungen!$C$249</f>
        <v>L-J</v>
      </c>
      <c r="I103" s="255"/>
      <c r="J103" s="774" t="s">
        <v>1799</v>
      </c>
      <c r="K103" s="255" t="s">
        <v>1282</v>
      </c>
      <c r="L103" s="648">
        <v>3.9</v>
      </c>
      <c r="M103" s="648">
        <v>0</v>
      </c>
      <c r="N103" s="648">
        <v>0</v>
      </c>
      <c r="O103" s="255" t="str">
        <f t="shared" si="21"/>
        <v>jährlich</v>
      </c>
      <c r="P103" s="649">
        <f t="shared" ca="1" si="22"/>
        <v>1</v>
      </c>
      <c r="Q103" s="650">
        <f t="shared" ca="1" si="23"/>
        <v>0</v>
      </c>
      <c r="R103" s="650" t="str">
        <f t="shared" ca="1" si="24"/>
        <v/>
      </c>
      <c r="S103" s="648">
        <f t="shared" ca="1" si="25"/>
        <v>0</v>
      </c>
      <c r="T103" s="648" t="str">
        <f t="shared" ca="1" si="26"/>
        <v/>
      </c>
      <c r="U103" s="648" t="str">
        <f t="shared" ca="1" si="27"/>
        <v/>
      </c>
      <c r="V103" s="273">
        <v>99</v>
      </c>
      <c r="W103" s="255"/>
      <c r="X103" t="str">
        <f>'Haus 1, 2 a-c K'!B102</f>
        <v>F1-14</v>
      </c>
      <c r="Y103">
        <f>'Haus 1, 2 a-c K'!E102</f>
        <v>0</v>
      </c>
      <c r="Z103" t="str">
        <f>'Haus 1, 2 a-c K'!F102</f>
        <v>14 tägig</v>
      </c>
      <c r="AA103">
        <f ca="1">'Haus 1, 2 a-c K'!G102</f>
        <v>25</v>
      </c>
      <c r="AB103">
        <f>'Haus 1, 2 a-c K'!J102</f>
        <v>0</v>
      </c>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row>
    <row r="104" spans="2:80" ht="15" x14ac:dyDescent="0.2">
      <c r="B104" s="255"/>
      <c r="C104" s="255" t="s">
        <v>1214</v>
      </c>
      <c r="D104" s="255"/>
      <c r="E104" s="647" t="s">
        <v>1325</v>
      </c>
      <c r="F104" s="647" t="s">
        <v>1352</v>
      </c>
      <c r="G104" s="255" t="s">
        <v>1260</v>
      </c>
      <c r="H104" s="255" t="str">
        <f>Raumgruppen_Bezeichnungen!$C$56</f>
        <v>C1-W</v>
      </c>
      <c r="I104" s="255"/>
      <c r="J104" s="774" t="s">
        <v>1799</v>
      </c>
      <c r="K104" s="255" t="s">
        <v>1279</v>
      </c>
      <c r="L104" s="648">
        <v>19.399999999999999</v>
      </c>
      <c r="M104" s="648">
        <v>0</v>
      </c>
      <c r="N104" s="648">
        <v>0</v>
      </c>
      <c r="O104" s="255" t="str">
        <f t="shared" si="21"/>
        <v>wöchentl.</v>
      </c>
      <c r="P104" s="649">
        <f t="shared" ca="1" si="22"/>
        <v>51</v>
      </c>
      <c r="Q104" s="650">
        <f t="shared" ca="1" si="23"/>
        <v>0</v>
      </c>
      <c r="R104" s="650" t="str">
        <f t="shared" ca="1" si="24"/>
        <v/>
      </c>
      <c r="S104" s="648">
        <f t="shared" ca="1" si="25"/>
        <v>0</v>
      </c>
      <c r="T104" s="648" t="str">
        <f t="shared" ca="1" si="26"/>
        <v/>
      </c>
      <c r="U104" s="648" t="str">
        <f t="shared" ca="1" si="27"/>
        <v/>
      </c>
      <c r="V104" s="273">
        <v>100</v>
      </c>
      <c r="W104" s="255"/>
      <c r="X104" t="str">
        <f>'Haus 1, 2 a-c K'!B103</f>
        <v>F1-W</v>
      </c>
      <c r="Y104">
        <f>'Haus 1, 2 a-c K'!E103</f>
        <v>0</v>
      </c>
      <c r="Z104" t="str">
        <f>'Haus 1, 2 a-c K'!F103</f>
        <v>wöchentl.</v>
      </c>
      <c r="AA104">
        <f ca="1">'Haus 1, 2 a-c K'!G103</f>
        <v>51</v>
      </c>
      <c r="AB104">
        <f>'Haus 1, 2 a-c K'!J103</f>
        <v>0</v>
      </c>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row>
    <row r="105" spans="2:80" ht="15" x14ac:dyDescent="0.2">
      <c r="B105" s="255"/>
      <c r="C105" s="255" t="s">
        <v>1214</v>
      </c>
      <c r="D105" s="255"/>
      <c r="E105" s="647" t="s">
        <v>1325</v>
      </c>
      <c r="F105" s="647" t="s">
        <v>1353</v>
      </c>
      <c r="G105" s="255" t="s">
        <v>1260</v>
      </c>
      <c r="H105" s="255" t="str">
        <f>Raumgruppen_Bezeichnungen!$C$56</f>
        <v>C1-W</v>
      </c>
      <c r="I105" s="255"/>
      <c r="J105" s="774" t="s">
        <v>1799</v>
      </c>
      <c r="K105" s="255" t="s">
        <v>1279</v>
      </c>
      <c r="L105" s="648">
        <v>35.200000000000003</v>
      </c>
      <c r="M105" s="648">
        <v>0</v>
      </c>
      <c r="N105" s="648">
        <v>0</v>
      </c>
      <c r="O105" s="255" t="str">
        <f t="shared" si="21"/>
        <v>wöchentl.</v>
      </c>
      <c r="P105" s="649">
        <f t="shared" ca="1" si="22"/>
        <v>51</v>
      </c>
      <c r="Q105" s="650">
        <f t="shared" ca="1" si="23"/>
        <v>0</v>
      </c>
      <c r="R105" s="650" t="str">
        <f t="shared" ca="1" si="24"/>
        <v/>
      </c>
      <c r="S105" s="648">
        <f t="shared" ca="1" si="25"/>
        <v>0</v>
      </c>
      <c r="T105" s="648" t="str">
        <f t="shared" ca="1" si="26"/>
        <v/>
      </c>
      <c r="U105" s="648" t="str">
        <f t="shared" ca="1" si="27"/>
        <v/>
      </c>
      <c r="V105" s="273">
        <v>101</v>
      </c>
      <c r="W105" s="255"/>
      <c r="X105" t="str">
        <f>'Haus 1, 2 a-c K'!B104</f>
        <v>F1-2</v>
      </c>
      <c r="Y105">
        <f>'Haus 1, 2 a-c K'!E104</f>
        <v>0</v>
      </c>
      <c r="Z105" t="str">
        <f>'Haus 1, 2 a-c K'!F104</f>
        <v>2 Tage/Wo</v>
      </c>
      <c r="AA105">
        <f ca="1">'Haus 1, 2 a-c K'!G104</f>
        <v>101</v>
      </c>
      <c r="AB105">
        <f>'Haus 1, 2 a-c K'!J104</f>
        <v>0</v>
      </c>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row>
    <row r="106" spans="2:80" ht="15" x14ac:dyDescent="0.2">
      <c r="B106" s="255"/>
      <c r="C106" s="255" t="s">
        <v>1214</v>
      </c>
      <c r="D106" s="255"/>
      <c r="E106" s="647" t="s">
        <v>1325</v>
      </c>
      <c r="F106" s="647" t="s">
        <v>1354</v>
      </c>
      <c r="G106" s="255" t="s">
        <v>1260</v>
      </c>
      <c r="H106" s="255" t="str">
        <f>Raumgruppen_Bezeichnungen!$C$56</f>
        <v>C1-W</v>
      </c>
      <c r="I106" s="255"/>
      <c r="J106" s="774" t="s">
        <v>1799</v>
      </c>
      <c r="K106" s="255" t="s">
        <v>1279</v>
      </c>
      <c r="L106" s="648">
        <v>35.200000000000003</v>
      </c>
      <c r="M106" s="648">
        <v>0</v>
      </c>
      <c r="N106" s="648">
        <v>0</v>
      </c>
      <c r="O106" s="255" t="str">
        <f t="shared" si="21"/>
        <v>wöchentl.</v>
      </c>
      <c r="P106" s="649">
        <f t="shared" ca="1" si="22"/>
        <v>51</v>
      </c>
      <c r="Q106" s="650">
        <f t="shared" ca="1" si="23"/>
        <v>0</v>
      </c>
      <c r="R106" s="650" t="str">
        <f t="shared" ca="1" si="24"/>
        <v/>
      </c>
      <c r="S106" s="648">
        <f t="shared" ca="1" si="25"/>
        <v>0</v>
      </c>
      <c r="T106" s="648" t="str">
        <f t="shared" ca="1" si="26"/>
        <v/>
      </c>
      <c r="U106" s="648" t="str">
        <f t="shared" ca="1" si="27"/>
        <v/>
      </c>
      <c r="V106" s="273">
        <v>102</v>
      </c>
      <c r="W106" s="255"/>
      <c r="X106" t="str">
        <f>'Haus 1, 2 a-c K'!B105</f>
        <v>F1-2,5</v>
      </c>
      <c r="Y106">
        <f>'Haus 1, 2 a-c K'!E105</f>
        <v>0</v>
      </c>
      <c r="Z106" t="str">
        <f>'Haus 1, 2 a-c K'!F105</f>
        <v>2,5 Tage/Wo</v>
      </c>
      <c r="AA106">
        <f ca="1">'Haus 1, 2 a-c K'!G105</f>
        <v>127</v>
      </c>
      <c r="AB106">
        <f>'Haus 1, 2 a-c K'!J105</f>
        <v>0</v>
      </c>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row>
    <row r="107" spans="2:80" ht="42.75" x14ac:dyDescent="0.2">
      <c r="B107" s="255"/>
      <c r="C107" s="255" t="s">
        <v>1214</v>
      </c>
      <c r="D107" s="255"/>
      <c r="E107" s="647" t="s">
        <v>1325</v>
      </c>
      <c r="F107" s="647" t="s">
        <v>1355</v>
      </c>
      <c r="G107" s="759" t="s">
        <v>1302</v>
      </c>
      <c r="H107" s="255" t="str">
        <f>Raumgruppen_Bezeichnungen!$C$50</f>
        <v>C1-J</v>
      </c>
      <c r="I107" s="255"/>
      <c r="J107" s="774" t="s">
        <v>212</v>
      </c>
      <c r="K107" s="255" t="s">
        <v>1279</v>
      </c>
      <c r="L107" s="648">
        <v>67.2</v>
      </c>
      <c r="M107" s="648">
        <v>0</v>
      </c>
      <c r="N107" s="648">
        <v>0</v>
      </c>
      <c r="O107" s="255" t="str">
        <f t="shared" si="21"/>
        <v/>
      </c>
      <c r="P107" s="649" t="str">
        <f t="shared" si="22"/>
        <v/>
      </c>
      <c r="Q107" s="650" t="str">
        <f t="shared" si="23"/>
        <v/>
      </c>
      <c r="R107" s="650" t="str">
        <f t="shared" si="24"/>
        <v/>
      </c>
      <c r="S107" s="648" t="str">
        <f t="shared" si="25"/>
        <v/>
      </c>
      <c r="T107" s="648" t="str">
        <f t="shared" si="26"/>
        <v/>
      </c>
      <c r="U107" s="648" t="str">
        <f t="shared" si="27"/>
        <v/>
      </c>
      <c r="V107" s="273">
        <v>103</v>
      </c>
      <c r="W107" s="812" t="s">
        <v>1801</v>
      </c>
      <c r="X107" t="str">
        <f>'Haus 1, 2 a-c K'!B106</f>
        <v>F1-3</v>
      </c>
      <c r="Y107">
        <f>'Haus 1, 2 a-c K'!E106</f>
        <v>0</v>
      </c>
      <c r="Z107" t="str">
        <f>'Haus 1, 2 a-c K'!F106</f>
        <v>3 Tage/Wo</v>
      </c>
      <c r="AA107">
        <f ca="1">'Haus 1, 2 a-c K'!G106</f>
        <v>152</v>
      </c>
      <c r="AB107">
        <f>'Haus 1, 2 a-c K'!J106</f>
        <v>0</v>
      </c>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row>
    <row r="108" spans="2:80" ht="15" x14ac:dyDescent="0.2">
      <c r="B108" s="255"/>
      <c r="C108" s="255" t="s">
        <v>1214</v>
      </c>
      <c r="D108" s="255"/>
      <c r="E108" s="647" t="s">
        <v>1325</v>
      </c>
      <c r="F108" s="647" t="s">
        <v>1356</v>
      </c>
      <c r="G108" s="255" t="s">
        <v>1315</v>
      </c>
      <c r="H108" s="255" t="str">
        <f>Raumgruppen_Bezeichnungen!$C$57</f>
        <v>C1-2</v>
      </c>
      <c r="I108" s="255"/>
      <c r="J108" s="774" t="s">
        <v>1799</v>
      </c>
      <c r="K108" s="255" t="s">
        <v>1279</v>
      </c>
      <c r="L108" s="648">
        <v>5.4</v>
      </c>
      <c r="M108" s="648">
        <v>0</v>
      </c>
      <c r="N108" s="648">
        <v>0</v>
      </c>
      <c r="O108" s="255" t="str">
        <f t="shared" si="21"/>
        <v>2 Tage/Wo</v>
      </c>
      <c r="P108" s="649">
        <f t="shared" ca="1" si="22"/>
        <v>101</v>
      </c>
      <c r="Q108" s="650">
        <f t="shared" ca="1" si="23"/>
        <v>0</v>
      </c>
      <c r="R108" s="650" t="str">
        <f t="shared" ca="1" si="24"/>
        <v/>
      </c>
      <c r="S108" s="648">
        <f t="shared" ca="1" si="25"/>
        <v>0</v>
      </c>
      <c r="T108" s="648" t="str">
        <f t="shared" ca="1" si="26"/>
        <v/>
      </c>
      <c r="U108" s="648" t="str">
        <f t="shared" ca="1" si="27"/>
        <v/>
      </c>
      <c r="V108" s="273">
        <v>104</v>
      </c>
      <c r="W108" s="255"/>
      <c r="X108" t="str">
        <f>'Haus 1, 2 a-c K'!B107</f>
        <v>F1-4</v>
      </c>
      <c r="Y108">
        <f>'Haus 1, 2 a-c K'!E107</f>
        <v>0</v>
      </c>
      <c r="Z108" t="str">
        <f>'Haus 1, 2 a-c K'!F107</f>
        <v>4 Tage/Wo</v>
      </c>
      <c r="AA108">
        <f ca="1">'Haus 1, 2 a-c K'!G107</f>
        <v>202</v>
      </c>
      <c r="AB108">
        <f>'Haus 1, 2 a-c K'!J107</f>
        <v>0</v>
      </c>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row>
    <row r="109" spans="2:80" ht="15" x14ac:dyDescent="0.2">
      <c r="B109" s="255"/>
      <c r="C109" s="255" t="s">
        <v>1214</v>
      </c>
      <c r="D109" s="255"/>
      <c r="E109" s="647" t="s">
        <v>1325</v>
      </c>
      <c r="F109" s="647" t="s">
        <v>1357</v>
      </c>
      <c r="G109" s="255" t="s">
        <v>1317</v>
      </c>
      <c r="H109" s="255" t="str">
        <f>Raumgruppen_Bezeichnungen!$C$292</f>
        <v>O1-J</v>
      </c>
      <c r="I109" s="255"/>
      <c r="J109" s="774" t="s">
        <v>1799</v>
      </c>
      <c r="K109" s="255" t="s">
        <v>1282</v>
      </c>
      <c r="L109" s="648">
        <v>9.1999999999999993</v>
      </c>
      <c r="M109" s="648">
        <v>0</v>
      </c>
      <c r="N109" s="648">
        <v>0</v>
      </c>
      <c r="O109" s="255" t="str">
        <f t="shared" si="21"/>
        <v>jährlich</v>
      </c>
      <c r="P109" s="649">
        <f t="shared" ca="1" si="22"/>
        <v>1</v>
      </c>
      <c r="Q109" s="650">
        <f t="shared" ca="1" si="23"/>
        <v>0</v>
      </c>
      <c r="R109" s="650" t="str">
        <f t="shared" ca="1" si="24"/>
        <v/>
      </c>
      <c r="S109" s="648">
        <f t="shared" ca="1" si="25"/>
        <v>0</v>
      </c>
      <c r="T109" s="648" t="str">
        <f t="shared" ca="1" si="26"/>
        <v/>
      </c>
      <c r="U109" s="648" t="str">
        <f t="shared" ca="1" si="27"/>
        <v/>
      </c>
      <c r="V109" s="273">
        <v>105</v>
      </c>
      <c r="W109" s="255"/>
      <c r="X109" t="str">
        <f>'Haus 1, 2 a-c K'!B108</f>
        <v>F1-5</v>
      </c>
      <c r="Y109">
        <f>'Haus 1, 2 a-c K'!E108</f>
        <v>0</v>
      </c>
      <c r="Z109" t="str">
        <f>'Haus 1, 2 a-c K'!F108</f>
        <v>5 Tage/Wo</v>
      </c>
      <c r="AA109">
        <f ca="1">'Haus 1, 2 a-c K'!G108</f>
        <v>253</v>
      </c>
      <c r="AB109">
        <f>'Haus 1, 2 a-c K'!J108</f>
        <v>0</v>
      </c>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row>
    <row r="110" spans="2:80" ht="15" x14ac:dyDescent="0.2">
      <c r="B110" s="255"/>
      <c r="C110" s="255" t="s">
        <v>1214</v>
      </c>
      <c r="D110" s="255"/>
      <c r="E110" s="647" t="s">
        <v>1325</v>
      </c>
      <c r="F110" s="647" t="s">
        <v>1358</v>
      </c>
      <c r="G110" s="255" t="s">
        <v>1270</v>
      </c>
      <c r="H110" s="255" t="str">
        <f>Raumgruppen_Bezeichnungen!$C$249</f>
        <v>L-J</v>
      </c>
      <c r="I110" s="255"/>
      <c r="J110" s="774" t="s">
        <v>1799</v>
      </c>
      <c r="K110" s="255" t="s">
        <v>1282</v>
      </c>
      <c r="L110" s="648">
        <v>6.6</v>
      </c>
      <c r="M110" s="648">
        <v>0</v>
      </c>
      <c r="N110" s="648">
        <v>0</v>
      </c>
      <c r="O110" s="255" t="str">
        <f t="shared" si="21"/>
        <v>jährlich</v>
      </c>
      <c r="P110" s="649">
        <f t="shared" ca="1" si="22"/>
        <v>1</v>
      </c>
      <c r="Q110" s="650">
        <f t="shared" ca="1" si="23"/>
        <v>0</v>
      </c>
      <c r="R110" s="650" t="str">
        <f t="shared" ca="1" si="24"/>
        <v/>
      </c>
      <c r="S110" s="648">
        <f t="shared" ca="1" si="25"/>
        <v>0</v>
      </c>
      <c r="T110" s="648" t="str">
        <f t="shared" ca="1" si="26"/>
        <v/>
      </c>
      <c r="U110" s="648" t="str">
        <f t="shared" ca="1" si="27"/>
        <v/>
      </c>
      <c r="V110" s="273">
        <v>106</v>
      </c>
      <c r="W110" s="255"/>
      <c r="X110" t="str">
        <f>'Haus 1, 2 a-c K'!B109</f>
        <v>F1-6</v>
      </c>
      <c r="Y110">
        <f>'Haus 1, 2 a-c K'!E109</f>
        <v>0</v>
      </c>
      <c r="Z110" t="str">
        <f>'Haus 1, 2 a-c K'!F109</f>
        <v>6 Tage/Wo</v>
      </c>
      <c r="AA110">
        <f ca="1">'Haus 1, 2 a-c K'!G109</f>
        <v>304</v>
      </c>
      <c r="AB110">
        <f>'Haus 1, 2 a-c K'!J109</f>
        <v>0</v>
      </c>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row>
    <row r="111" spans="2:80" ht="15" x14ac:dyDescent="0.2">
      <c r="B111" s="255"/>
      <c r="C111" s="255" t="s">
        <v>1214</v>
      </c>
      <c r="D111" s="255"/>
      <c r="E111" s="647" t="s">
        <v>1325</v>
      </c>
      <c r="F111" s="647" t="s">
        <v>1359</v>
      </c>
      <c r="G111" s="255" t="s">
        <v>1270</v>
      </c>
      <c r="H111" s="255" t="str">
        <f>Raumgruppen_Bezeichnungen!$C$249</f>
        <v>L-J</v>
      </c>
      <c r="I111" s="255"/>
      <c r="J111" s="774" t="s">
        <v>1799</v>
      </c>
      <c r="K111" s="255" t="s">
        <v>1282</v>
      </c>
      <c r="L111" s="648">
        <v>6.8</v>
      </c>
      <c r="M111" s="648">
        <v>0</v>
      </c>
      <c r="N111" s="648">
        <v>0</v>
      </c>
      <c r="O111" s="255" t="str">
        <f t="shared" si="21"/>
        <v>jährlich</v>
      </c>
      <c r="P111" s="649">
        <f t="shared" ca="1" si="22"/>
        <v>1</v>
      </c>
      <c r="Q111" s="650">
        <f t="shared" ca="1" si="23"/>
        <v>0</v>
      </c>
      <c r="R111" s="650" t="str">
        <f t="shared" ca="1" si="24"/>
        <v/>
      </c>
      <c r="S111" s="648">
        <f t="shared" ca="1" si="25"/>
        <v>0</v>
      </c>
      <c r="T111" s="648" t="str">
        <f t="shared" ca="1" si="26"/>
        <v/>
      </c>
      <c r="U111" s="648" t="str">
        <f t="shared" ca="1" si="27"/>
        <v/>
      </c>
      <c r="V111" s="273">
        <v>107</v>
      </c>
      <c r="W111" s="255"/>
      <c r="X111" t="str">
        <f>'Haus 1, 2 a-c K'!B110</f>
        <v>F1-7</v>
      </c>
      <c r="Y111">
        <f>'Haus 1, 2 a-c K'!E110</f>
        <v>0</v>
      </c>
      <c r="Z111" t="str">
        <f>'Haus 1, 2 a-c K'!F110</f>
        <v>7 Tage/Wo</v>
      </c>
      <c r="AA111">
        <f ca="1">'Haus 1, 2 a-c K'!G110</f>
        <v>354</v>
      </c>
      <c r="AB111">
        <f>'Haus 1, 2 a-c K'!J110</f>
        <v>0</v>
      </c>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row>
    <row r="112" spans="2:80" ht="15" x14ac:dyDescent="0.2">
      <c r="B112" s="255"/>
      <c r="C112" s="255" t="s">
        <v>1214</v>
      </c>
      <c r="D112" s="255"/>
      <c r="E112" s="647" t="s">
        <v>1325</v>
      </c>
      <c r="F112" s="647" t="s">
        <v>1360</v>
      </c>
      <c r="G112" s="255" t="s">
        <v>1272</v>
      </c>
      <c r="H112" s="255" t="str">
        <f>Raumgruppen_Bezeichnungen!$C$216</f>
        <v>J1-5</v>
      </c>
      <c r="I112" s="255"/>
      <c r="J112" s="775"/>
      <c r="K112" s="255" t="s">
        <v>1281</v>
      </c>
      <c r="L112" s="648">
        <v>5.4</v>
      </c>
      <c r="M112" s="648">
        <v>0</v>
      </c>
      <c r="N112" s="648">
        <v>0</v>
      </c>
      <c r="O112" s="255" t="str">
        <f t="shared" si="21"/>
        <v>5 Tage/Wo</v>
      </c>
      <c r="P112" s="649">
        <f t="shared" ca="1" si="22"/>
        <v>253</v>
      </c>
      <c r="Q112" s="650">
        <f t="shared" ca="1" si="23"/>
        <v>0</v>
      </c>
      <c r="R112" s="650" t="str">
        <f t="shared" ca="1" si="24"/>
        <v/>
      </c>
      <c r="S112" s="648">
        <f t="shared" ca="1" si="25"/>
        <v>0</v>
      </c>
      <c r="T112" s="648" t="str">
        <f t="shared" ca="1" si="26"/>
        <v/>
      </c>
      <c r="U112" s="648" t="str">
        <f t="shared" ca="1" si="27"/>
        <v/>
      </c>
      <c r="V112" s="273">
        <v>108</v>
      </c>
      <c r="W112" s="255"/>
      <c r="X112" t="str">
        <f>'Haus 1, 2 a-c K'!B111</f>
        <v>F1-Müll</v>
      </c>
      <c r="Y112">
        <f>'Haus 1, 2 a-c K'!E111</f>
        <v>0</v>
      </c>
      <c r="Z112" t="str">
        <f>'Haus 1, 2 a-c K'!F111</f>
        <v>2 Tage/Wo </v>
      </c>
      <c r="AA112">
        <f ca="1">'Haus 1, 2 a-c K'!G111</f>
        <v>101</v>
      </c>
      <c r="AB112">
        <f>'Haus 1, 2 a-c K'!J111</f>
        <v>0</v>
      </c>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row>
    <row r="113" spans="2:80" ht="15" x14ac:dyDescent="0.2">
      <c r="B113" s="255"/>
      <c r="C113" s="255" t="s">
        <v>1214</v>
      </c>
      <c r="D113" s="255"/>
      <c r="E113" s="647" t="s">
        <v>1325</v>
      </c>
      <c r="F113" s="647" t="s">
        <v>1361</v>
      </c>
      <c r="G113" s="255" t="s">
        <v>1322</v>
      </c>
      <c r="H113" s="255" t="str">
        <f>Raumgruppen_Bezeichnungen!$C$170</f>
        <v>H1-5</v>
      </c>
      <c r="I113" s="255"/>
      <c r="J113" s="774" t="s">
        <v>1799</v>
      </c>
      <c r="K113" s="255" t="s">
        <v>1281</v>
      </c>
      <c r="L113" s="648">
        <v>5.3</v>
      </c>
      <c r="M113" s="648">
        <v>0</v>
      </c>
      <c r="N113" s="648">
        <v>0</v>
      </c>
      <c r="O113" s="255" t="str">
        <f t="shared" si="21"/>
        <v>5 Tage/Wo</v>
      </c>
      <c r="P113" s="649">
        <f t="shared" ca="1" si="22"/>
        <v>253</v>
      </c>
      <c r="Q113" s="650">
        <f t="shared" ca="1" si="23"/>
        <v>0</v>
      </c>
      <c r="R113" s="650" t="str">
        <f t="shared" ca="1" si="24"/>
        <v/>
      </c>
      <c r="S113" s="648">
        <f t="shared" ca="1" si="25"/>
        <v>0</v>
      </c>
      <c r="T113" s="648" t="str">
        <f t="shared" ca="1" si="26"/>
        <v/>
      </c>
      <c r="U113" s="648" t="str">
        <f t="shared" ca="1" si="27"/>
        <v/>
      </c>
      <c r="V113" s="273">
        <v>109</v>
      </c>
      <c r="W113" s="255"/>
      <c r="X113" t="str">
        <f>'Haus 1, 2 a-c K'!B112</f>
        <v>F1-Hort</v>
      </c>
      <c r="Y113">
        <f>'Haus 1, 2 a-c K'!E112</f>
        <v>0</v>
      </c>
      <c r="Z113" t="str">
        <f>'Haus 1, 2 a-c K'!F112</f>
        <v>5 Tage/Wo </v>
      </c>
      <c r="AA113">
        <f ca="1">'Haus 1, 2 a-c K'!G112</f>
        <v>253</v>
      </c>
      <c r="AB113">
        <f>'Haus 1, 2 a-c K'!J112</f>
        <v>0</v>
      </c>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row>
    <row r="114" spans="2:80" ht="15" x14ac:dyDescent="0.2">
      <c r="B114" s="255"/>
      <c r="C114" s="255" t="s">
        <v>1214</v>
      </c>
      <c r="D114" s="255"/>
      <c r="E114" s="647" t="s">
        <v>1325</v>
      </c>
      <c r="F114" s="647" t="s">
        <v>1362</v>
      </c>
      <c r="G114" s="255" t="s">
        <v>1268</v>
      </c>
      <c r="H114" s="255" t="str">
        <f>Raumgruppen_Bezeichnungen!$C$170</f>
        <v>H1-5</v>
      </c>
      <c r="I114" s="255"/>
      <c r="J114" s="774" t="s">
        <v>1799</v>
      </c>
      <c r="K114" s="255" t="s">
        <v>1278</v>
      </c>
      <c r="L114" s="648">
        <v>11.9</v>
      </c>
      <c r="M114" s="648">
        <v>0</v>
      </c>
      <c r="N114" s="648">
        <v>0</v>
      </c>
      <c r="O114" s="255" t="str">
        <f t="shared" si="21"/>
        <v>5 Tage/Wo</v>
      </c>
      <c r="P114" s="649">
        <f t="shared" ca="1" si="22"/>
        <v>253</v>
      </c>
      <c r="Q114" s="650">
        <f t="shared" ca="1" si="23"/>
        <v>0</v>
      </c>
      <c r="R114" s="650" t="str">
        <f t="shared" ca="1" si="24"/>
        <v/>
      </c>
      <c r="S114" s="648">
        <f t="shared" ca="1" si="25"/>
        <v>0</v>
      </c>
      <c r="T114" s="648" t="str">
        <f t="shared" ca="1" si="26"/>
        <v/>
      </c>
      <c r="U114" s="648" t="str">
        <f t="shared" ca="1" si="27"/>
        <v/>
      </c>
      <c r="V114" s="273">
        <v>110</v>
      </c>
      <c r="W114" s="255"/>
      <c r="X114" t="str">
        <f>'Haus 1, 2 a-c K'!B113</f>
        <v>F2-J</v>
      </c>
      <c r="Y114">
        <f>'Haus 1, 2 a-c K'!E113</f>
        <v>0</v>
      </c>
      <c r="Z114" t="str">
        <f>'Haus 1, 2 a-c K'!F113</f>
        <v>jährlich</v>
      </c>
      <c r="AA114">
        <f ca="1">'Haus 1, 2 a-c K'!G113</f>
        <v>1</v>
      </c>
      <c r="AB114">
        <f>'Haus 1, 2 a-c K'!J113</f>
        <v>0</v>
      </c>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row>
    <row r="115" spans="2:80" ht="15" x14ac:dyDescent="0.2">
      <c r="B115" s="255"/>
      <c r="C115" s="255" t="s">
        <v>1214</v>
      </c>
      <c r="D115" s="255"/>
      <c r="E115" s="647" t="s">
        <v>1325</v>
      </c>
      <c r="F115" s="647" t="s">
        <v>1363</v>
      </c>
      <c r="G115" s="255" t="s">
        <v>1269</v>
      </c>
      <c r="H115" s="255" t="str">
        <f>Raumgruppen_Bezeichnungen!$C$170</f>
        <v>H1-5</v>
      </c>
      <c r="I115" s="255"/>
      <c r="J115" s="774" t="s">
        <v>1799</v>
      </c>
      <c r="K115" s="255" t="s">
        <v>1278</v>
      </c>
      <c r="L115" s="648">
        <v>11.9</v>
      </c>
      <c r="M115" s="648">
        <v>0</v>
      </c>
      <c r="N115" s="648">
        <v>0</v>
      </c>
      <c r="O115" s="255" t="str">
        <f t="shared" si="21"/>
        <v>5 Tage/Wo</v>
      </c>
      <c r="P115" s="649">
        <f t="shared" ca="1" si="22"/>
        <v>253</v>
      </c>
      <c r="Q115" s="650">
        <f t="shared" ca="1" si="23"/>
        <v>0</v>
      </c>
      <c r="R115" s="650" t="str">
        <f t="shared" ca="1" si="24"/>
        <v/>
      </c>
      <c r="S115" s="648">
        <f t="shared" ca="1" si="25"/>
        <v>0</v>
      </c>
      <c r="T115" s="648" t="str">
        <f t="shared" ca="1" si="26"/>
        <v/>
      </c>
      <c r="U115" s="648" t="str">
        <f t="shared" ca="1" si="27"/>
        <v/>
      </c>
      <c r="V115" s="273">
        <v>111</v>
      </c>
      <c r="W115" s="255"/>
      <c r="X115" t="str">
        <f>'Haus 1, 2 a-c K'!B114</f>
        <v>F2-J2</v>
      </c>
      <c r="Y115">
        <f>'Haus 1, 2 a-c K'!E114</f>
        <v>0</v>
      </c>
      <c r="Z115" t="str">
        <f>'Haus 1, 2 a-c K'!F114</f>
        <v>jährlich 2x</v>
      </c>
      <c r="AA115">
        <f ca="1">'Haus 1, 2 a-c K'!G114</f>
        <v>2</v>
      </c>
      <c r="AB115">
        <f>'Haus 1, 2 a-c K'!J114</f>
        <v>0</v>
      </c>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row>
    <row r="116" spans="2:80" ht="15" x14ac:dyDescent="0.2">
      <c r="B116" s="255"/>
      <c r="C116" s="255" t="s">
        <v>1214</v>
      </c>
      <c r="D116" s="255"/>
      <c r="E116" s="647" t="s">
        <v>1325</v>
      </c>
      <c r="F116" s="647" t="s">
        <v>1253</v>
      </c>
      <c r="G116" s="255" t="s">
        <v>1253</v>
      </c>
      <c r="H116" s="255" t="str">
        <f>Raumgruppen_Bezeichnungen!$C$135</f>
        <v>F3-2</v>
      </c>
      <c r="I116" s="255"/>
      <c r="J116" s="774" t="s">
        <v>1799</v>
      </c>
      <c r="K116" s="255" t="s">
        <v>1278</v>
      </c>
      <c r="L116" s="648">
        <v>18.5</v>
      </c>
      <c r="M116" s="648">
        <v>0</v>
      </c>
      <c r="N116" s="648">
        <v>0</v>
      </c>
      <c r="O116" s="255" t="str">
        <f t="shared" si="21"/>
        <v>2 Tage/Wo</v>
      </c>
      <c r="P116" s="649">
        <f t="shared" ca="1" si="22"/>
        <v>101</v>
      </c>
      <c r="Q116" s="650">
        <f t="shared" ca="1" si="23"/>
        <v>0</v>
      </c>
      <c r="R116" s="650" t="str">
        <f t="shared" ca="1" si="24"/>
        <v/>
      </c>
      <c r="S116" s="648">
        <f t="shared" ca="1" si="25"/>
        <v>0</v>
      </c>
      <c r="T116" s="648" t="str">
        <f t="shared" ca="1" si="26"/>
        <v/>
      </c>
      <c r="U116" s="648" t="str">
        <f t="shared" ca="1" si="27"/>
        <v/>
      </c>
      <c r="V116" s="273">
        <v>112</v>
      </c>
      <c r="W116" s="255"/>
      <c r="X116" t="str">
        <f>'Haus 1, 2 a-c K'!B115</f>
        <v>F2-Q</v>
      </c>
      <c r="Y116">
        <f>'Haus 1, 2 a-c K'!E115</f>
        <v>0</v>
      </c>
      <c r="Z116" t="str">
        <f>'Haus 1, 2 a-c K'!F115</f>
        <v>Quartalsw.</v>
      </c>
      <c r="AA116">
        <f ca="1">'Haus 1, 2 a-c K'!G115</f>
        <v>4</v>
      </c>
      <c r="AB116">
        <f>'Haus 1, 2 a-c K'!J115</f>
        <v>0</v>
      </c>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row>
    <row r="117" spans="2:80" ht="15" x14ac:dyDescent="0.2">
      <c r="B117" s="255"/>
      <c r="C117" s="255" t="s">
        <v>1214</v>
      </c>
      <c r="D117" s="255"/>
      <c r="E117" s="647" t="s">
        <v>1325</v>
      </c>
      <c r="F117" s="647" t="s">
        <v>1254</v>
      </c>
      <c r="G117" s="255" t="s">
        <v>1254</v>
      </c>
      <c r="H117" s="255" t="str">
        <f>Raumgruppen_Bezeichnungen!$C$135</f>
        <v>F3-2</v>
      </c>
      <c r="I117" s="255"/>
      <c r="J117" s="774" t="s">
        <v>1799</v>
      </c>
      <c r="K117" s="255" t="s">
        <v>1278</v>
      </c>
      <c r="L117" s="648">
        <v>18.600000000000001</v>
      </c>
      <c r="M117" s="648">
        <v>0</v>
      </c>
      <c r="N117" s="648">
        <v>0</v>
      </c>
      <c r="O117" s="255" t="str">
        <f t="shared" si="21"/>
        <v>2 Tage/Wo</v>
      </c>
      <c r="P117" s="649">
        <f t="shared" ca="1" si="22"/>
        <v>101</v>
      </c>
      <c r="Q117" s="650">
        <f t="shared" ca="1" si="23"/>
        <v>0</v>
      </c>
      <c r="R117" s="650" t="str">
        <f t="shared" ca="1" si="24"/>
        <v/>
      </c>
      <c r="S117" s="648">
        <f t="shared" ca="1" si="25"/>
        <v>0</v>
      </c>
      <c r="T117" s="648" t="str">
        <f t="shared" ca="1" si="26"/>
        <v/>
      </c>
      <c r="U117" s="648" t="str">
        <f t="shared" ca="1" si="27"/>
        <v/>
      </c>
      <c r="V117" s="273">
        <v>113</v>
      </c>
      <c r="W117" s="255"/>
      <c r="X117" t="str">
        <f>'Haus 1, 2 a-c K'!B116</f>
        <v>F2-J6</v>
      </c>
      <c r="Y117">
        <f>'Haus 1, 2 a-c K'!E116</f>
        <v>0</v>
      </c>
      <c r="Z117" t="str">
        <f>'Haus 1, 2 a-c K'!F116</f>
        <v>jährlich 6x</v>
      </c>
      <c r="AA117">
        <f ca="1">'Haus 1, 2 a-c K'!G116</f>
        <v>6</v>
      </c>
      <c r="AB117">
        <f>'Haus 1, 2 a-c K'!J116</f>
        <v>0</v>
      </c>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row>
    <row r="118" spans="2:80" ht="15" x14ac:dyDescent="0.2">
      <c r="B118" s="255"/>
      <c r="C118" s="255" t="s">
        <v>1214</v>
      </c>
      <c r="D118" s="255"/>
      <c r="E118" s="647" t="s">
        <v>1326</v>
      </c>
      <c r="F118" s="647" t="s">
        <v>1375</v>
      </c>
      <c r="G118" s="255" t="s">
        <v>1365</v>
      </c>
      <c r="H118" s="255" t="str">
        <f>Raumgruppen_Bezeichnungen!$C$107</f>
        <v>F1-5</v>
      </c>
      <c r="I118" s="255"/>
      <c r="J118" s="774" t="s">
        <v>1799</v>
      </c>
      <c r="K118" s="255" t="s">
        <v>1279</v>
      </c>
      <c r="L118" s="648">
        <v>69.3</v>
      </c>
      <c r="M118" s="648">
        <v>0</v>
      </c>
      <c r="N118" s="648">
        <v>0</v>
      </c>
      <c r="O118" s="255" t="str">
        <f t="shared" si="21"/>
        <v>5 Tage/Wo</v>
      </c>
      <c r="P118" s="649">
        <f t="shared" ca="1" si="22"/>
        <v>253</v>
      </c>
      <c r="Q118" s="650">
        <f t="shared" ca="1" si="23"/>
        <v>0</v>
      </c>
      <c r="R118" s="650" t="str">
        <f t="shared" ca="1" si="24"/>
        <v/>
      </c>
      <c r="S118" s="648">
        <f t="shared" ca="1" si="25"/>
        <v>0</v>
      </c>
      <c r="T118" s="648" t="str">
        <f t="shared" ca="1" si="26"/>
        <v/>
      </c>
      <c r="U118" s="648" t="str">
        <f t="shared" ca="1" si="27"/>
        <v/>
      </c>
      <c r="V118" s="273">
        <v>114</v>
      </c>
      <c r="W118" s="255"/>
      <c r="X118" t="str">
        <f>'Haus 1, 2 a-c K'!B117</f>
        <v>F2-M</v>
      </c>
      <c r="Y118">
        <f>'Haus 1, 2 a-c K'!E117</f>
        <v>0</v>
      </c>
      <c r="Z118" t="str">
        <f>'Haus 1, 2 a-c K'!F117</f>
        <v>monatlich</v>
      </c>
      <c r="AA118">
        <f ca="1">'Haus 1, 2 a-c K'!G117</f>
        <v>12</v>
      </c>
      <c r="AB118">
        <f>'Haus 1, 2 a-c K'!J117</f>
        <v>0</v>
      </c>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row>
    <row r="119" spans="2:80" ht="15" x14ac:dyDescent="0.2">
      <c r="B119" s="255"/>
      <c r="C119" s="255" t="s">
        <v>1214</v>
      </c>
      <c r="D119" s="255"/>
      <c r="E119" s="647" t="s">
        <v>1326</v>
      </c>
      <c r="F119" s="647" t="s">
        <v>1376</v>
      </c>
      <c r="G119" s="255" t="s">
        <v>1259</v>
      </c>
      <c r="H119" s="255" t="str">
        <f>Raumgruppen_Bezeichnungen!$C$107</f>
        <v>F1-5</v>
      </c>
      <c r="I119" s="255"/>
      <c r="J119" s="774" t="s">
        <v>1799</v>
      </c>
      <c r="K119" s="255" t="s">
        <v>1279</v>
      </c>
      <c r="L119" s="648">
        <v>4.2</v>
      </c>
      <c r="M119" s="648">
        <v>0</v>
      </c>
      <c r="N119" s="648">
        <v>0</v>
      </c>
      <c r="O119" s="255" t="str">
        <f t="shared" si="21"/>
        <v>5 Tage/Wo</v>
      </c>
      <c r="P119" s="649">
        <f t="shared" ca="1" si="22"/>
        <v>253</v>
      </c>
      <c r="Q119" s="650">
        <f t="shared" ca="1" si="23"/>
        <v>0</v>
      </c>
      <c r="R119" s="650" t="str">
        <f t="shared" ca="1" si="24"/>
        <v/>
      </c>
      <c r="S119" s="648">
        <f t="shared" ca="1" si="25"/>
        <v>0</v>
      </c>
      <c r="T119" s="648" t="str">
        <f t="shared" ca="1" si="26"/>
        <v/>
      </c>
      <c r="U119" s="648" t="str">
        <f t="shared" ca="1" si="27"/>
        <v/>
      </c>
      <c r="V119" s="273">
        <v>115</v>
      </c>
      <c r="W119" s="255"/>
      <c r="X119" t="str">
        <f>'Haus 1, 2 a-c K'!B118</f>
        <v>F2-14</v>
      </c>
      <c r="Y119">
        <f>'Haus 1, 2 a-c K'!E118</f>
        <v>0</v>
      </c>
      <c r="Z119" t="str">
        <f>'Haus 1, 2 a-c K'!F118</f>
        <v>14 tägig</v>
      </c>
      <c r="AA119">
        <f ca="1">'Haus 1, 2 a-c K'!G118</f>
        <v>25</v>
      </c>
      <c r="AB119">
        <f>'Haus 1, 2 a-c K'!J118</f>
        <v>0</v>
      </c>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row>
    <row r="120" spans="2:80" ht="15" x14ac:dyDescent="0.2">
      <c r="B120" s="255"/>
      <c r="C120" s="255" t="s">
        <v>1214</v>
      </c>
      <c r="D120" s="255"/>
      <c r="E120" s="647" t="s">
        <v>1326</v>
      </c>
      <c r="F120" s="647" t="s">
        <v>1377</v>
      </c>
      <c r="G120" s="255" t="s">
        <v>1259</v>
      </c>
      <c r="H120" s="255" t="str">
        <f>Raumgruppen_Bezeichnungen!$C$107</f>
        <v>F1-5</v>
      </c>
      <c r="I120" s="255"/>
      <c r="J120" s="774" t="s">
        <v>1799</v>
      </c>
      <c r="K120" s="255" t="s">
        <v>1279</v>
      </c>
      <c r="L120" s="648">
        <v>4.2</v>
      </c>
      <c r="M120" s="648">
        <v>0</v>
      </c>
      <c r="N120" s="648">
        <v>0</v>
      </c>
      <c r="O120" s="255" t="str">
        <f t="shared" si="21"/>
        <v>5 Tage/Wo</v>
      </c>
      <c r="P120" s="649">
        <f t="shared" ca="1" si="22"/>
        <v>253</v>
      </c>
      <c r="Q120" s="650">
        <f t="shared" ca="1" si="23"/>
        <v>0</v>
      </c>
      <c r="R120" s="650" t="str">
        <f t="shared" ca="1" si="24"/>
        <v/>
      </c>
      <c r="S120" s="648">
        <f t="shared" ca="1" si="25"/>
        <v>0</v>
      </c>
      <c r="T120" s="648" t="str">
        <f t="shared" ca="1" si="26"/>
        <v/>
      </c>
      <c r="U120" s="648" t="str">
        <f t="shared" ca="1" si="27"/>
        <v/>
      </c>
      <c r="V120" s="273">
        <v>116</v>
      </c>
      <c r="W120" s="255"/>
      <c r="X120" t="str">
        <f>'Haus 1, 2 a-c K'!B119</f>
        <v>F2-W</v>
      </c>
      <c r="Y120">
        <f>'Haus 1, 2 a-c K'!E119</f>
        <v>0</v>
      </c>
      <c r="Z120" t="str">
        <f>'Haus 1, 2 a-c K'!F119</f>
        <v>wöchentl.</v>
      </c>
      <c r="AA120">
        <f ca="1">'Haus 1, 2 a-c K'!G119</f>
        <v>51</v>
      </c>
      <c r="AB120">
        <f>'Haus 1, 2 a-c K'!J119</f>
        <v>0</v>
      </c>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row>
    <row r="121" spans="2:80" ht="15" x14ac:dyDescent="0.2">
      <c r="B121" s="255"/>
      <c r="C121" s="255" t="s">
        <v>1214</v>
      </c>
      <c r="D121" s="255"/>
      <c r="E121" s="647" t="s">
        <v>1326</v>
      </c>
      <c r="F121" s="647" t="s">
        <v>1378</v>
      </c>
      <c r="G121" s="255" t="s">
        <v>1259</v>
      </c>
      <c r="H121" s="255" t="str">
        <f>Raumgruppen_Bezeichnungen!$C$107</f>
        <v>F1-5</v>
      </c>
      <c r="I121" s="255"/>
      <c r="J121" s="774" t="s">
        <v>1799</v>
      </c>
      <c r="K121" s="255" t="s">
        <v>1278</v>
      </c>
      <c r="L121" s="648">
        <v>4.2</v>
      </c>
      <c r="M121" s="648">
        <v>0</v>
      </c>
      <c r="N121" s="648">
        <v>0</v>
      </c>
      <c r="O121" s="255" t="str">
        <f t="shared" si="21"/>
        <v>5 Tage/Wo</v>
      </c>
      <c r="P121" s="649">
        <f t="shared" ca="1" si="22"/>
        <v>253</v>
      </c>
      <c r="Q121" s="650">
        <f t="shared" ca="1" si="23"/>
        <v>0</v>
      </c>
      <c r="R121" s="650" t="str">
        <f t="shared" ca="1" si="24"/>
        <v/>
      </c>
      <c r="S121" s="648">
        <f t="shared" ca="1" si="25"/>
        <v>0</v>
      </c>
      <c r="T121" s="648" t="str">
        <f t="shared" ca="1" si="26"/>
        <v/>
      </c>
      <c r="U121" s="648" t="str">
        <f t="shared" ca="1" si="27"/>
        <v/>
      </c>
      <c r="V121" s="273">
        <v>117</v>
      </c>
      <c r="W121" s="255"/>
      <c r="X121" t="str">
        <f>'Haus 1, 2 a-c K'!B120</f>
        <v>F2-2</v>
      </c>
      <c r="Y121">
        <f>'Haus 1, 2 a-c K'!E120</f>
        <v>0</v>
      </c>
      <c r="Z121" t="str">
        <f>'Haus 1, 2 a-c K'!F120</f>
        <v>2 Tage/Wo</v>
      </c>
      <c r="AA121">
        <f ca="1">'Haus 1, 2 a-c K'!G120</f>
        <v>101</v>
      </c>
      <c r="AB121">
        <f>'Haus 1, 2 a-c K'!J120</f>
        <v>0</v>
      </c>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row>
    <row r="122" spans="2:80" ht="15" x14ac:dyDescent="0.2">
      <c r="B122" s="255"/>
      <c r="C122" s="255" t="s">
        <v>1214</v>
      </c>
      <c r="D122" s="255"/>
      <c r="E122" s="647" t="s">
        <v>1326</v>
      </c>
      <c r="F122" s="647" t="s">
        <v>1379</v>
      </c>
      <c r="G122" s="255" t="s">
        <v>1259</v>
      </c>
      <c r="H122" s="255" t="str">
        <f>Raumgruppen_Bezeichnungen!$C$107</f>
        <v>F1-5</v>
      </c>
      <c r="I122" s="255"/>
      <c r="J122" s="774" t="s">
        <v>1799</v>
      </c>
      <c r="K122" s="255" t="s">
        <v>1278</v>
      </c>
      <c r="L122" s="648">
        <v>4.2</v>
      </c>
      <c r="M122" s="648">
        <v>0</v>
      </c>
      <c r="N122" s="648">
        <v>0</v>
      </c>
      <c r="O122" s="255" t="str">
        <f t="shared" si="21"/>
        <v>5 Tage/Wo</v>
      </c>
      <c r="P122" s="649">
        <f t="shared" ca="1" si="22"/>
        <v>253</v>
      </c>
      <c r="Q122" s="650">
        <f t="shared" ca="1" si="23"/>
        <v>0</v>
      </c>
      <c r="R122" s="650" t="str">
        <f t="shared" ca="1" si="24"/>
        <v/>
      </c>
      <c r="S122" s="648">
        <f t="shared" ca="1" si="25"/>
        <v>0</v>
      </c>
      <c r="T122" s="648" t="str">
        <f t="shared" ca="1" si="26"/>
        <v/>
      </c>
      <c r="U122" s="648" t="str">
        <f t="shared" ca="1" si="27"/>
        <v/>
      </c>
      <c r="V122" s="273">
        <v>118</v>
      </c>
      <c r="W122" s="255"/>
      <c r="X122" t="str">
        <f>'Haus 1, 2 a-c K'!B121</f>
        <v>F2-2,5</v>
      </c>
      <c r="Y122">
        <f>'Haus 1, 2 a-c K'!E121</f>
        <v>0</v>
      </c>
      <c r="Z122" t="str">
        <f>'Haus 1, 2 a-c K'!F121</f>
        <v>2,5 Tage/Wo</v>
      </c>
      <c r="AA122">
        <f ca="1">'Haus 1, 2 a-c K'!G121</f>
        <v>127</v>
      </c>
      <c r="AB122">
        <f>'Haus 1, 2 a-c K'!J121</f>
        <v>0</v>
      </c>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row>
    <row r="123" spans="2:80" ht="15" x14ac:dyDescent="0.2">
      <c r="B123" s="255"/>
      <c r="C123" s="255" t="s">
        <v>1214</v>
      </c>
      <c r="D123" s="255"/>
      <c r="E123" s="647" t="s">
        <v>1326</v>
      </c>
      <c r="F123" s="647" t="s">
        <v>1380</v>
      </c>
      <c r="G123" s="255" t="s">
        <v>1366</v>
      </c>
      <c r="H123" s="255" t="str">
        <f>Raumgruppen_Bezeichnungen!$C$255</f>
        <v>L-W</v>
      </c>
      <c r="I123" s="255"/>
      <c r="J123" s="774" t="s">
        <v>1799</v>
      </c>
      <c r="K123" s="255" t="s">
        <v>1278</v>
      </c>
      <c r="L123" s="648">
        <v>11.1</v>
      </c>
      <c r="M123" s="648">
        <v>0</v>
      </c>
      <c r="N123" s="648">
        <v>0</v>
      </c>
      <c r="O123" s="255" t="str">
        <f t="shared" si="21"/>
        <v>wöchentl.</v>
      </c>
      <c r="P123" s="649">
        <f t="shared" ca="1" si="22"/>
        <v>51</v>
      </c>
      <c r="Q123" s="650">
        <f t="shared" ca="1" si="23"/>
        <v>0</v>
      </c>
      <c r="R123" s="650" t="str">
        <f t="shared" ca="1" si="24"/>
        <v/>
      </c>
      <c r="S123" s="648">
        <f t="shared" ca="1" si="25"/>
        <v>0</v>
      </c>
      <c r="T123" s="648" t="str">
        <f t="shared" ca="1" si="26"/>
        <v/>
      </c>
      <c r="U123" s="648" t="str">
        <f t="shared" ca="1" si="27"/>
        <v/>
      </c>
      <c r="V123" s="273">
        <v>119</v>
      </c>
      <c r="W123" s="255"/>
      <c r="X123" t="str">
        <f>'Haus 1, 2 a-c K'!B122</f>
        <v>F2-3</v>
      </c>
      <c r="Y123">
        <f>'Haus 1, 2 a-c K'!E122</f>
        <v>0</v>
      </c>
      <c r="Z123" t="str">
        <f>'Haus 1, 2 a-c K'!F122</f>
        <v>3 Tage/Wo</v>
      </c>
      <c r="AA123">
        <f ca="1">'Haus 1, 2 a-c K'!G122</f>
        <v>152</v>
      </c>
      <c r="AB123">
        <f>'Haus 1, 2 a-c K'!J122</f>
        <v>0</v>
      </c>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row>
    <row r="124" spans="2:80" ht="15" x14ac:dyDescent="0.2">
      <c r="B124" s="255"/>
      <c r="C124" s="255" t="s">
        <v>1214</v>
      </c>
      <c r="D124" s="255"/>
      <c r="E124" s="647" t="s">
        <v>1326</v>
      </c>
      <c r="F124" s="647" t="s">
        <v>1381</v>
      </c>
      <c r="G124" s="255" t="s">
        <v>1270</v>
      </c>
      <c r="H124" s="255" t="str">
        <f>Raumgruppen_Bezeichnungen!$C$249</f>
        <v>L-J</v>
      </c>
      <c r="I124" s="255"/>
      <c r="J124" s="774" t="s">
        <v>1799</v>
      </c>
      <c r="K124" s="255" t="s">
        <v>1279</v>
      </c>
      <c r="L124" s="648">
        <v>4.8</v>
      </c>
      <c r="M124" s="648">
        <v>0</v>
      </c>
      <c r="N124" s="648">
        <v>0</v>
      </c>
      <c r="O124" s="255" t="str">
        <f t="shared" si="21"/>
        <v>jährlich</v>
      </c>
      <c r="P124" s="649">
        <f t="shared" ca="1" si="22"/>
        <v>1</v>
      </c>
      <c r="Q124" s="650">
        <f t="shared" ca="1" si="23"/>
        <v>0</v>
      </c>
      <c r="R124" s="650" t="str">
        <f t="shared" ca="1" si="24"/>
        <v/>
      </c>
      <c r="S124" s="648">
        <f t="shared" ca="1" si="25"/>
        <v>0</v>
      </c>
      <c r="T124" s="648" t="str">
        <f t="shared" ca="1" si="26"/>
        <v/>
      </c>
      <c r="U124" s="648" t="str">
        <f t="shared" ca="1" si="27"/>
        <v/>
      </c>
      <c r="V124" s="273">
        <v>120</v>
      </c>
      <c r="W124" s="255"/>
      <c r="X124" t="str">
        <f>'Haus 1, 2 a-c K'!B123</f>
        <v>F2-4</v>
      </c>
      <c r="Y124">
        <f>'Haus 1, 2 a-c K'!E123</f>
        <v>0</v>
      </c>
      <c r="Z124" t="str">
        <f>'Haus 1, 2 a-c K'!F123</f>
        <v>4 Tage/Wo</v>
      </c>
      <c r="AA124">
        <f ca="1">'Haus 1, 2 a-c K'!G123</f>
        <v>202</v>
      </c>
      <c r="AB124">
        <f>'Haus 1, 2 a-c K'!J123</f>
        <v>0</v>
      </c>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row>
    <row r="125" spans="2:80" ht="15" x14ac:dyDescent="0.2">
      <c r="B125" s="255"/>
      <c r="C125" s="255" t="s">
        <v>1214</v>
      </c>
      <c r="D125" s="255"/>
      <c r="E125" s="647" t="s">
        <v>1326</v>
      </c>
      <c r="F125" s="647" t="s">
        <v>1382</v>
      </c>
      <c r="G125" s="255" t="s">
        <v>1270</v>
      </c>
      <c r="H125" s="255" t="str">
        <f>Raumgruppen_Bezeichnungen!$C$249</f>
        <v>L-J</v>
      </c>
      <c r="I125" s="255"/>
      <c r="J125" s="774" t="s">
        <v>1799</v>
      </c>
      <c r="K125" s="255" t="s">
        <v>1279</v>
      </c>
      <c r="L125" s="648">
        <v>4.8</v>
      </c>
      <c r="M125" s="648">
        <v>0</v>
      </c>
      <c r="N125" s="648">
        <v>0</v>
      </c>
      <c r="O125" s="255" t="str">
        <f t="shared" si="21"/>
        <v>jährlich</v>
      </c>
      <c r="P125" s="649">
        <f t="shared" ca="1" si="22"/>
        <v>1</v>
      </c>
      <c r="Q125" s="650">
        <f t="shared" ca="1" si="23"/>
        <v>0</v>
      </c>
      <c r="R125" s="650" t="str">
        <f t="shared" ca="1" si="24"/>
        <v/>
      </c>
      <c r="S125" s="648">
        <f t="shared" ca="1" si="25"/>
        <v>0</v>
      </c>
      <c r="T125" s="648" t="str">
        <f t="shared" ca="1" si="26"/>
        <v/>
      </c>
      <c r="U125" s="648" t="str">
        <f t="shared" ca="1" si="27"/>
        <v/>
      </c>
      <c r="V125" s="273">
        <v>121</v>
      </c>
      <c r="W125" s="255"/>
      <c r="X125" t="str">
        <f>'Haus 1, 2 a-c K'!B124</f>
        <v>F2-5</v>
      </c>
      <c r="Y125">
        <f>'Haus 1, 2 a-c K'!E124</f>
        <v>0</v>
      </c>
      <c r="Z125" t="str">
        <f>'Haus 1, 2 a-c K'!F124</f>
        <v>5 Tage/Wo</v>
      </c>
      <c r="AA125">
        <f ca="1">'Haus 1, 2 a-c K'!G124</f>
        <v>253</v>
      </c>
      <c r="AB125">
        <f>'Haus 1, 2 a-c K'!J124</f>
        <v>0</v>
      </c>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row>
    <row r="126" spans="2:80" ht="15" x14ac:dyDescent="0.2">
      <c r="B126" s="255"/>
      <c r="C126" s="255" t="s">
        <v>1214</v>
      </c>
      <c r="D126" s="255"/>
      <c r="E126" s="647" t="s">
        <v>1326</v>
      </c>
      <c r="F126" s="647" t="s">
        <v>1383</v>
      </c>
      <c r="G126" s="255" t="s">
        <v>1367</v>
      </c>
      <c r="H126" s="255" t="str">
        <f>Raumgruppen_Bezeichnungen!$C$61</f>
        <v>C1-5</v>
      </c>
      <c r="I126" s="255"/>
      <c r="J126" s="774" t="s">
        <v>1799</v>
      </c>
      <c r="K126" s="255" t="s">
        <v>1279</v>
      </c>
      <c r="L126" s="648">
        <v>89.5</v>
      </c>
      <c r="M126" s="648">
        <v>0</v>
      </c>
      <c r="N126" s="648">
        <v>0</v>
      </c>
      <c r="O126" s="255" t="str">
        <f t="shared" si="21"/>
        <v>5 Tage/Wo</v>
      </c>
      <c r="P126" s="649">
        <f t="shared" ca="1" si="22"/>
        <v>253</v>
      </c>
      <c r="Q126" s="650">
        <f t="shared" ca="1" si="23"/>
        <v>0</v>
      </c>
      <c r="R126" s="650" t="str">
        <f t="shared" ca="1" si="24"/>
        <v/>
      </c>
      <c r="S126" s="648">
        <f t="shared" ca="1" si="25"/>
        <v>0</v>
      </c>
      <c r="T126" s="648" t="str">
        <f t="shared" ca="1" si="26"/>
        <v/>
      </c>
      <c r="U126" s="648" t="str">
        <f t="shared" ca="1" si="27"/>
        <v/>
      </c>
      <c r="V126" s="273">
        <v>122</v>
      </c>
      <c r="W126" s="255"/>
      <c r="X126" t="str">
        <f>'Haus 1, 2 a-c K'!B125</f>
        <v>F2-6</v>
      </c>
      <c r="Y126">
        <f>'Haus 1, 2 a-c K'!E125</f>
        <v>0</v>
      </c>
      <c r="Z126" t="str">
        <f>'Haus 1, 2 a-c K'!F125</f>
        <v>6 Tage/Wo</v>
      </c>
      <c r="AA126">
        <f ca="1">'Haus 1, 2 a-c K'!G125</f>
        <v>304</v>
      </c>
      <c r="AB126">
        <f>'Haus 1, 2 a-c K'!J125</f>
        <v>0</v>
      </c>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row>
    <row r="127" spans="2:80" ht="15" x14ac:dyDescent="0.2">
      <c r="B127" s="255"/>
      <c r="C127" s="255" t="s">
        <v>1214</v>
      </c>
      <c r="D127" s="255"/>
      <c r="E127" s="647" t="s">
        <v>1326</v>
      </c>
      <c r="F127" s="647" t="s">
        <v>1384</v>
      </c>
      <c r="G127" s="255" t="s">
        <v>1270</v>
      </c>
      <c r="H127" s="255" t="str">
        <f>Raumgruppen_Bezeichnungen!$C$249</f>
        <v>L-J</v>
      </c>
      <c r="I127" s="255"/>
      <c r="J127" s="774" t="s">
        <v>1799</v>
      </c>
      <c r="K127" s="255" t="s">
        <v>1280</v>
      </c>
      <c r="L127" s="648">
        <v>17</v>
      </c>
      <c r="M127" s="648">
        <v>0</v>
      </c>
      <c r="N127" s="648">
        <v>0</v>
      </c>
      <c r="O127" s="255" t="str">
        <f t="shared" si="21"/>
        <v>jährlich</v>
      </c>
      <c r="P127" s="649">
        <f t="shared" ca="1" si="22"/>
        <v>1</v>
      </c>
      <c r="Q127" s="650">
        <f t="shared" ca="1" si="23"/>
        <v>0</v>
      </c>
      <c r="R127" s="650" t="str">
        <f t="shared" ca="1" si="24"/>
        <v/>
      </c>
      <c r="S127" s="648">
        <f t="shared" ca="1" si="25"/>
        <v>0</v>
      </c>
      <c r="T127" s="648" t="str">
        <f t="shared" ca="1" si="26"/>
        <v/>
      </c>
      <c r="U127" s="648" t="str">
        <f t="shared" ca="1" si="27"/>
        <v/>
      </c>
      <c r="V127" s="273">
        <v>123</v>
      </c>
      <c r="W127" s="255"/>
      <c r="X127" t="str">
        <f>'Haus 1, 2 a-c K'!B126</f>
        <v>F2-7</v>
      </c>
      <c r="Y127">
        <f>'Haus 1, 2 a-c K'!E126</f>
        <v>0</v>
      </c>
      <c r="Z127" t="str">
        <f>'Haus 1, 2 a-c K'!F126</f>
        <v>7 Tage/Wo</v>
      </c>
      <c r="AA127">
        <f ca="1">'Haus 1, 2 a-c K'!G126</f>
        <v>354</v>
      </c>
      <c r="AB127">
        <f>'Haus 1, 2 a-c K'!J126</f>
        <v>0</v>
      </c>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row>
    <row r="128" spans="2:80" ht="41.25" customHeight="1" x14ac:dyDescent="0.2">
      <c r="B128" s="255"/>
      <c r="C128" s="255" t="s">
        <v>1214</v>
      </c>
      <c r="D128" s="255"/>
      <c r="E128" s="647" t="s">
        <v>1326</v>
      </c>
      <c r="F128" s="647" t="s">
        <v>1385</v>
      </c>
      <c r="G128" s="759" t="s">
        <v>1368</v>
      </c>
      <c r="H128" s="255" t="str">
        <f>Raumgruppen_Bezeichnungen!$C$61</f>
        <v>C1-5</v>
      </c>
      <c r="I128" s="255"/>
      <c r="J128" s="774" t="s">
        <v>1799</v>
      </c>
      <c r="K128" s="255" t="s">
        <v>1279</v>
      </c>
      <c r="L128" s="648">
        <v>55.7</v>
      </c>
      <c r="M128" s="648">
        <v>0</v>
      </c>
      <c r="N128" s="648">
        <v>0</v>
      </c>
      <c r="O128" s="255" t="str">
        <f t="shared" si="21"/>
        <v>5 Tage/Wo</v>
      </c>
      <c r="P128" s="649">
        <f t="shared" ca="1" si="22"/>
        <v>253</v>
      </c>
      <c r="Q128" s="650">
        <f t="shared" ca="1" si="23"/>
        <v>0</v>
      </c>
      <c r="R128" s="650" t="str">
        <f t="shared" ca="1" si="24"/>
        <v/>
      </c>
      <c r="S128" s="648">
        <f t="shared" ca="1" si="25"/>
        <v>0</v>
      </c>
      <c r="T128" s="648" t="str">
        <f t="shared" ca="1" si="26"/>
        <v/>
      </c>
      <c r="U128" s="648" t="str">
        <f t="shared" ca="1" si="27"/>
        <v/>
      </c>
      <c r="V128" s="273">
        <v>124</v>
      </c>
      <c r="W128" s="812" t="s">
        <v>1825</v>
      </c>
      <c r="X128" t="str">
        <f>'Haus 1, 2 a-c K'!B127</f>
        <v>F2-Müll</v>
      </c>
      <c r="Y128">
        <f>'Haus 1, 2 a-c K'!E127</f>
        <v>0</v>
      </c>
      <c r="Z128" t="str">
        <f>'Haus 1, 2 a-c K'!F127</f>
        <v>2 Tage/Wo </v>
      </c>
      <c r="AA128">
        <f ca="1">'Haus 1, 2 a-c K'!G127</f>
        <v>101</v>
      </c>
      <c r="AB128">
        <f>'Haus 1, 2 a-c K'!J127</f>
        <v>0</v>
      </c>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row>
    <row r="129" spans="2:80" ht="42.75" x14ac:dyDescent="0.2">
      <c r="B129" s="255"/>
      <c r="C129" s="255" t="s">
        <v>1214</v>
      </c>
      <c r="D129" s="255"/>
      <c r="E129" s="647" t="s">
        <v>1326</v>
      </c>
      <c r="F129" s="647" t="s">
        <v>1386</v>
      </c>
      <c r="G129" s="759" t="s">
        <v>1369</v>
      </c>
      <c r="H129" s="255" t="str">
        <f>Raumgruppen_Bezeichnungen!$C$61</f>
        <v>C1-5</v>
      </c>
      <c r="I129" s="255"/>
      <c r="J129" s="774" t="s">
        <v>1799</v>
      </c>
      <c r="K129" s="255" t="s">
        <v>1279</v>
      </c>
      <c r="L129" s="648">
        <v>55.7</v>
      </c>
      <c r="M129" s="648">
        <v>0</v>
      </c>
      <c r="N129" s="648">
        <v>0</v>
      </c>
      <c r="O129" s="255" t="str">
        <f t="shared" si="21"/>
        <v>5 Tage/Wo</v>
      </c>
      <c r="P129" s="649">
        <f t="shared" ca="1" si="22"/>
        <v>253</v>
      </c>
      <c r="Q129" s="650">
        <f t="shared" ca="1" si="23"/>
        <v>0</v>
      </c>
      <c r="R129" s="650" t="str">
        <f t="shared" ca="1" si="24"/>
        <v/>
      </c>
      <c r="S129" s="648">
        <f t="shared" ca="1" si="25"/>
        <v>0</v>
      </c>
      <c r="T129" s="648" t="str">
        <f t="shared" ca="1" si="26"/>
        <v/>
      </c>
      <c r="U129" s="648" t="str">
        <f t="shared" ca="1" si="27"/>
        <v/>
      </c>
      <c r="V129" s="273">
        <v>125</v>
      </c>
      <c r="W129" s="812" t="s">
        <v>1825</v>
      </c>
      <c r="X129" t="str">
        <f>'Haus 1, 2 a-c K'!B128</f>
        <v>F2-Hort</v>
      </c>
      <c r="Y129">
        <f>'Haus 1, 2 a-c K'!E128</f>
        <v>0</v>
      </c>
      <c r="Z129" t="str">
        <f>'Haus 1, 2 a-c K'!F128</f>
        <v>5 Tage/Wo </v>
      </c>
      <c r="AA129">
        <f ca="1">'Haus 1, 2 a-c K'!G128</f>
        <v>253</v>
      </c>
      <c r="AB129">
        <f>'Haus 1, 2 a-c K'!J128</f>
        <v>0</v>
      </c>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row>
    <row r="130" spans="2:80" ht="42.75" x14ac:dyDescent="0.2">
      <c r="B130" s="255"/>
      <c r="C130" s="255" t="s">
        <v>1214</v>
      </c>
      <c r="D130" s="255"/>
      <c r="E130" s="647" t="s">
        <v>1326</v>
      </c>
      <c r="F130" s="647" t="s">
        <v>1387</v>
      </c>
      <c r="G130" s="759" t="s">
        <v>1370</v>
      </c>
      <c r="H130" s="255" t="str">
        <f>Raumgruppen_Bezeichnungen!$C$61</f>
        <v>C1-5</v>
      </c>
      <c r="I130" s="255"/>
      <c r="J130" s="774" t="s">
        <v>1799</v>
      </c>
      <c r="K130" s="255" t="s">
        <v>1279</v>
      </c>
      <c r="L130" s="648">
        <v>98.2</v>
      </c>
      <c r="M130" s="648">
        <v>0</v>
      </c>
      <c r="N130" s="648">
        <v>0</v>
      </c>
      <c r="O130" s="255" t="str">
        <f t="shared" si="21"/>
        <v>5 Tage/Wo</v>
      </c>
      <c r="P130" s="649">
        <f t="shared" ca="1" si="22"/>
        <v>253</v>
      </c>
      <c r="Q130" s="650">
        <f t="shared" ca="1" si="23"/>
        <v>0</v>
      </c>
      <c r="R130" s="650" t="str">
        <f t="shared" ca="1" si="24"/>
        <v/>
      </c>
      <c r="S130" s="648">
        <f t="shared" ca="1" si="25"/>
        <v>0</v>
      </c>
      <c r="T130" s="648" t="str">
        <f t="shared" ca="1" si="26"/>
        <v/>
      </c>
      <c r="U130" s="648" t="str">
        <f t="shared" ca="1" si="27"/>
        <v/>
      </c>
      <c r="V130" s="273">
        <v>126</v>
      </c>
      <c r="W130" s="812" t="s">
        <v>1825</v>
      </c>
      <c r="X130" t="str">
        <f>'Haus 1, 2 a-c K'!B129</f>
        <v>F3-J</v>
      </c>
      <c r="Y130">
        <f>'Haus 1, 2 a-c K'!E129</f>
        <v>0</v>
      </c>
      <c r="Z130" t="str">
        <f>'Haus 1, 2 a-c K'!F129</f>
        <v>jährlich</v>
      </c>
      <c r="AA130">
        <f ca="1">'Haus 1, 2 a-c K'!G129</f>
        <v>1</v>
      </c>
      <c r="AB130">
        <f>'Haus 1, 2 a-c K'!J129</f>
        <v>0</v>
      </c>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row>
    <row r="131" spans="2:80" ht="15" x14ac:dyDescent="0.2">
      <c r="B131" s="255"/>
      <c r="C131" s="255" t="s">
        <v>1214</v>
      </c>
      <c r="D131" s="255"/>
      <c r="E131" s="647" t="s">
        <v>1326</v>
      </c>
      <c r="F131" s="647" t="s">
        <v>1388</v>
      </c>
      <c r="G131" s="255" t="s">
        <v>1270</v>
      </c>
      <c r="H131" s="255" t="str">
        <f>Raumgruppen_Bezeichnungen!$C$249</f>
        <v>L-J</v>
      </c>
      <c r="I131" s="255"/>
      <c r="J131" s="774" t="s">
        <v>1799</v>
      </c>
      <c r="K131" s="255" t="s">
        <v>1280</v>
      </c>
      <c r="L131" s="648">
        <v>6.3</v>
      </c>
      <c r="M131" s="648">
        <v>0</v>
      </c>
      <c r="N131" s="648">
        <v>0</v>
      </c>
      <c r="O131" s="255" t="str">
        <f t="shared" si="21"/>
        <v>jährlich</v>
      </c>
      <c r="P131" s="649">
        <f t="shared" ca="1" si="22"/>
        <v>1</v>
      </c>
      <c r="Q131" s="650">
        <f t="shared" ca="1" si="23"/>
        <v>0</v>
      </c>
      <c r="R131" s="650" t="str">
        <f t="shared" ca="1" si="24"/>
        <v/>
      </c>
      <c r="S131" s="648">
        <f t="shared" ca="1" si="25"/>
        <v>0</v>
      </c>
      <c r="T131" s="648" t="str">
        <f t="shared" ca="1" si="26"/>
        <v/>
      </c>
      <c r="U131" s="648" t="str">
        <f t="shared" ca="1" si="27"/>
        <v/>
      </c>
      <c r="V131" s="273">
        <v>127</v>
      </c>
      <c r="W131" s="255"/>
      <c r="X131" t="str">
        <f>'Haus 1, 2 a-c K'!B130</f>
        <v>F3-J2</v>
      </c>
      <c r="Y131">
        <f>'Haus 1, 2 a-c K'!E130</f>
        <v>0</v>
      </c>
      <c r="Z131" t="str">
        <f>'Haus 1, 2 a-c K'!F130</f>
        <v>jährlich 2x</v>
      </c>
      <c r="AA131">
        <f ca="1">'Haus 1, 2 a-c K'!G130</f>
        <v>2</v>
      </c>
      <c r="AB131">
        <f>'Haus 1, 2 a-c K'!J130</f>
        <v>0</v>
      </c>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row>
    <row r="132" spans="2:80" ht="15" x14ac:dyDescent="0.2">
      <c r="B132" s="255"/>
      <c r="C132" s="255" t="s">
        <v>1214</v>
      </c>
      <c r="D132" s="255"/>
      <c r="E132" s="647" t="s">
        <v>1326</v>
      </c>
      <c r="F132" s="647" t="s">
        <v>1389</v>
      </c>
      <c r="G132" s="255" t="s">
        <v>1371</v>
      </c>
      <c r="H132" s="255" t="str">
        <f>Raumgruppen_Bezeichnungen!$C$292</f>
        <v>O1-J</v>
      </c>
      <c r="I132" s="255"/>
      <c r="J132" s="774" t="s">
        <v>1799</v>
      </c>
      <c r="K132" s="255" t="s">
        <v>1280</v>
      </c>
      <c r="L132" s="648">
        <v>4.2</v>
      </c>
      <c r="M132" s="648">
        <v>0</v>
      </c>
      <c r="N132" s="648">
        <v>0</v>
      </c>
      <c r="O132" s="255" t="str">
        <f t="shared" si="21"/>
        <v>jährlich</v>
      </c>
      <c r="P132" s="649">
        <f t="shared" ca="1" si="22"/>
        <v>1</v>
      </c>
      <c r="Q132" s="650">
        <f t="shared" ca="1" si="23"/>
        <v>0</v>
      </c>
      <c r="R132" s="650" t="str">
        <f t="shared" ca="1" si="24"/>
        <v/>
      </c>
      <c r="S132" s="648">
        <f t="shared" ca="1" si="25"/>
        <v>0</v>
      </c>
      <c r="T132" s="648" t="str">
        <f t="shared" ca="1" si="26"/>
        <v/>
      </c>
      <c r="U132" s="648" t="str">
        <f t="shared" ca="1" si="27"/>
        <v/>
      </c>
      <c r="V132" s="273">
        <v>128</v>
      </c>
      <c r="W132" s="255"/>
      <c r="X132" t="str">
        <f>'Haus 1, 2 a-c K'!B131</f>
        <v>F3-Q</v>
      </c>
      <c r="Y132">
        <f>'Haus 1, 2 a-c K'!E131</f>
        <v>0</v>
      </c>
      <c r="Z132" t="str">
        <f>'Haus 1, 2 a-c K'!F131</f>
        <v>Quartalsw.</v>
      </c>
      <c r="AA132">
        <f ca="1">'Haus 1, 2 a-c K'!G131</f>
        <v>4</v>
      </c>
      <c r="AB132">
        <f>'Haus 1, 2 a-c K'!J131</f>
        <v>0</v>
      </c>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row>
    <row r="133" spans="2:80" ht="15" x14ac:dyDescent="0.2">
      <c r="B133" s="255"/>
      <c r="C133" s="255" t="s">
        <v>1214</v>
      </c>
      <c r="D133" s="255"/>
      <c r="E133" s="647" t="s">
        <v>1326</v>
      </c>
      <c r="F133" s="647" t="s">
        <v>1390</v>
      </c>
      <c r="G133" s="255" t="s">
        <v>1371</v>
      </c>
      <c r="H133" s="255" t="str">
        <f>Raumgruppen_Bezeichnungen!$C$292</f>
        <v>O1-J</v>
      </c>
      <c r="I133" s="255"/>
      <c r="J133" s="774" t="s">
        <v>1799</v>
      </c>
      <c r="K133" s="255" t="s">
        <v>1280</v>
      </c>
      <c r="L133" s="648">
        <v>4.2</v>
      </c>
      <c r="M133" s="648">
        <v>0</v>
      </c>
      <c r="N133" s="648">
        <v>0</v>
      </c>
      <c r="O133" s="255" t="str">
        <f t="shared" ref="O133:O165" si="28">IF(
                AND(H133="",I133=""),
                "",
                IF(
                              AND(H133&lt;&gt;"",J133&lt;&gt;"Grundreinigung",J133&lt;&gt;"keine Reinigung"),
                              VLOOKUP(H133,$X$5:$AB$313,3,FALSE),
                             ""))</f>
        <v>jährlich</v>
      </c>
      <c r="P133" s="649">
        <f t="shared" ref="P133:P165" ca="1" si="29">IFERROR(
                              IF(AND(H133="",I133=""),
                              "",
                              IF(AND(H133&lt;&gt;"",J133&lt;&gt;"Grundreinigung",J133&lt;&gt;"keine Reinigung"),
                                           VLOOKUP(H133,$X$5:$AB$313,4,FALSE),
                               "")),
                               "")</f>
        <v>1</v>
      </c>
      <c r="Q133" s="650">
        <f t="shared" ref="Q133:Q164" ca="1" si="30">IF(
                AND(P133&lt;&gt;"",H133&lt;&gt;""),
                VLOOKUP(H133,$X$5:$AB$313,2,FALSE),
                "")</f>
        <v>0</v>
      </c>
      <c r="R133" s="650" t="str">
        <f t="shared" ref="R133:R165" ca="1" si="31">IF(
                AND(P133&lt;&gt;"",I133&lt;&gt;""),
                VLOOKUP(I133,$X$5:$AB$313,2,FALSE),
                "")</f>
        <v/>
      </c>
      <c r="S133" s="648">
        <f t="shared" ref="S133:S165" ca="1" si="32">IF(
                P133="",
                "",
                IF(
                              H133&lt;&gt;"",
                              VLOOKUP(H133,$X$5:$AB$313,5,FALSE),
                              ""))</f>
        <v>0</v>
      </c>
      <c r="T133" s="648" t="str">
        <f t="shared" ref="T133:T164" ca="1" si="33">IF(
                OR(J133="keine Reinigung",J133="Grundreinigung"),
                "",
                IF(
                              AND(H133&lt;&gt;"",Q133&lt;&gt;0),
                              L133/Q133*S133,
                              ""))</f>
        <v/>
      </c>
      <c r="U133" s="648" t="str">
        <f t="shared" ref="U133:U164" ca="1" si="34">IFERROR(T133/S133*60,"")</f>
        <v/>
      </c>
      <c r="V133" s="273">
        <v>129</v>
      </c>
      <c r="W133" s="255"/>
      <c r="X133" t="str">
        <f>'Haus 1, 2 a-c K'!B132</f>
        <v>F3-J6</v>
      </c>
      <c r="Y133">
        <f>'Haus 1, 2 a-c K'!E132</f>
        <v>0</v>
      </c>
      <c r="Z133" t="str">
        <f>'Haus 1, 2 a-c K'!F132</f>
        <v>jährlich 6x</v>
      </c>
      <c r="AA133">
        <f ca="1">'Haus 1, 2 a-c K'!G132</f>
        <v>6</v>
      </c>
      <c r="AB133">
        <f>'Haus 1, 2 a-c K'!J132</f>
        <v>0</v>
      </c>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row>
    <row r="134" spans="2:80" ht="15" x14ac:dyDescent="0.2">
      <c r="B134" s="255"/>
      <c r="C134" s="255" t="s">
        <v>1214</v>
      </c>
      <c r="D134" s="255"/>
      <c r="E134" s="647" t="s">
        <v>1326</v>
      </c>
      <c r="F134" s="647" t="s">
        <v>1391</v>
      </c>
      <c r="G134" s="255" t="s">
        <v>1270</v>
      </c>
      <c r="H134" s="255" t="str">
        <f>Raumgruppen_Bezeichnungen!$C$249</f>
        <v>L-J</v>
      </c>
      <c r="I134" s="255"/>
      <c r="J134" s="774" t="s">
        <v>1799</v>
      </c>
      <c r="K134" s="255" t="s">
        <v>1280</v>
      </c>
      <c r="L134" s="648">
        <v>6.3</v>
      </c>
      <c r="M134" s="648">
        <v>0</v>
      </c>
      <c r="N134" s="648">
        <v>0</v>
      </c>
      <c r="O134" s="255" t="str">
        <f t="shared" si="28"/>
        <v>jährlich</v>
      </c>
      <c r="P134" s="649">
        <f t="shared" ca="1" si="29"/>
        <v>1</v>
      </c>
      <c r="Q134" s="650">
        <f t="shared" ca="1" si="30"/>
        <v>0</v>
      </c>
      <c r="R134" s="650" t="str">
        <f t="shared" ca="1" si="31"/>
        <v/>
      </c>
      <c r="S134" s="648">
        <f t="shared" ca="1" si="32"/>
        <v>0</v>
      </c>
      <c r="T134" s="648" t="str">
        <f t="shared" ca="1" si="33"/>
        <v/>
      </c>
      <c r="U134" s="648" t="str">
        <f t="shared" ca="1" si="34"/>
        <v/>
      </c>
      <c r="V134" s="273">
        <v>130</v>
      </c>
      <c r="W134" s="255"/>
      <c r="X134" t="str">
        <f>'Haus 1, 2 a-c K'!B133</f>
        <v>F3-M</v>
      </c>
      <c r="Y134">
        <f>'Haus 1, 2 a-c K'!E133</f>
        <v>0</v>
      </c>
      <c r="Z134" t="str">
        <f>'Haus 1, 2 a-c K'!F133</f>
        <v>monatlich</v>
      </c>
      <c r="AA134">
        <f ca="1">'Haus 1, 2 a-c K'!G133</f>
        <v>12</v>
      </c>
      <c r="AB134">
        <f>'Haus 1, 2 a-c K'!J133</f>
        <v>0</v>
      </c>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row>
    <row r="135" spans="2:80" ht="15" x14ac:dyDescent="0.2">
      <c r="B135" s="255"/>
      <c r="C135" s="255" t="s">
        <v>1214</v>
      </c>
      <c r="D135" s="255"/>
      <c r="E135" s="647" t="s">
        <v>1326</v>
      </c>
      <c r="F135" s="647" t="s">
        <v>1392</v>
      </c>
      <c r="G135" s="255" t="s">
        <v>1372</v>
      </c>
      <c r="H135" s="255" t="str">
        <f>Raumgruppen_Bezeichnungen!$C$170</f>
        <v>H1-5</v>
      </c>
      <c r="I135" s="255"/>
      <c r="J135" s="774" t="s">
        <v>1799</v>
      </c>
      <c r="K135" s="255" t="s">
        <v>1364</v>
      </c>
      <c r="L135" s="648">
        <v>4.5</v>
      </c>
      <c r="M135" s="648">
        <v>0</v>
      </c>
      <c r="N135" s="648">
        <v>0</v>
      </c>
      <c r="O135" s="255" t="str">
        <f t="shared" si="28"/>
        <v>5 Tage/Wo</v>
      </c>
      <c r="P135" s="649">
        <f t="shared" ca="1" si="29"/>
        <v>253</v>
      </c>
      <c r="Q135" s="650">
        <f t="shared" ca="1" si="30"/>
        <v>0</v>
      </c>
      <c r="R135" s="650" t="str">
        <f t="shared" ca="1" si="31"/>
        <v/>
      </c>
      <c r="S135" s="648">
        <f t="shared" ca="1" si="32"/>
        <v>0</v>
      </c>
      <c r="T135" s="648" t="str">
        <f t="shared" ca="1" si="33"/>
        <v/>
      </c>
      <c r="U135" s="648" t="str">
        <f t="shared" ca="1" si="34"/>
        <v/>
      </c>
      <c r="V135" s="273">
        <v>131</v>
      </c>
      <c r="W135" s="255"/>
      <c r="X135" t="str">
        <f>'Haus 1, 2 a-c K'!B134</f>
        <v>F3-14</v>
      </c>
      <c r="Y135">
        <f>'Haus 1, 2 a-c K'!E134</f>
        <v>0</v>
      </c>
      <c r="Z135" t="str">
        <f>'Haus 1, 2 a-c K'!F134</f>
        <v>14 tägig</v>
      </c>
      <c r="AA135">
        <f ca="1">'Haus 1, 2 a-c K'!G134</f>
        <v>25</v>
      </c>
      <c r="AB135">
        <f>'Haus 1, 2 a-c K'!J134</f>
        <v>0</v>
      </c>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row>
    <row r="136" spans="2:80" ht="15" x14ac:dyDescent="0.2">
      <c r="B136" s="255"/>
      <c r="C136" s="255" t="s">
        <v>1214</v>
      </c>
      <c r="D136" s="255"/>
      <c r="E136" s="647" t="s">
        <v>1326</v>
      </c>
      <c r="F136" s="647" t="s">
        <v>1393</v>
      </c>
      <c r="G136" s="255" t="s">
        <v>1372</v>
      </c>
      <c r="H136" s="255" t="str">
        <f>Raumgruppen_Bezeichnungen!$C$170</f>
        <v>H1-5</v>
      </c>
      <c r="I136" s="255"/>
      <c r="J136" s="774" t="s">
        <v>1799</v>
      </c>
      <c r="K136" s="255" t="s">
        <v>1364</v>
      </c>
      <c r="L136" s="648">
        <v>4.5</v>
      </c>
      <c r="M136" s="648">
        <v>0</v>
      </c>
      <c r="N136" s="648">
        <v>0</v>
      </c>
      <c r="O136" s="255" t="str">
        <f t="shared" si="28"/>
        <v>5 Tage/Wo</v>
      </c>
      <c r="P136" s="649">
        <f t="shared" ca="1" si="29"/>
        <v>253</v>
      </c>
      <c r="Q136" s="650">
        <f t="shared" ca="1" si="30"/>
        <v>0</v>
      </c>
      <c r="R136" s="650" t="str">
        <f t="shared" ca="1" si="31"/>
        <v/>
      </c>
      <c r="S136" s="648">
        <f t="shared" ca="1" si="32"/>
        <v>0</v>
      </c>
      <c r="T136" s="648" t="str">
        <f t="shared" ca="1" si="33"/>
        <v/>
      </c>
      <c r="U136" s="648" t="str">
        <f t="shared" ca="1" si="34"/>
        <v/>
      </c>
      <c r="V136" s="273">
        <v>132</v>
      </c>
      <c r="W136" s="255"/>
      <c r="X136" t="str">
        <f>'Haus 1, 2 a-c K'!B135</f>
        <v>F3-W</v>
      </c>
      <c r="Y136">
        <f>'Haus 1, 2 a-c K'!E135</f>
        <v>0</v>
      </c>
      <c r="Z136" t="str">
        <f>'Haus 1, 2 a-c K'!F135</f>
        <v>wöchentl.</v>
      </c>
      <c r="AA136">
        <f ca="1">'Haus 1, 2 a-c K'!G135</f>
        <v>51</v>
      </c>
      <c r="AB136">
        <f>'Haus 1, 2 a-c K'!J135</f>
        <v>0</v>
      </c>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row>
    <row r="137" spans="2:80" ht="15" x14ac:dyDescent="0.2">
      <c r="B137" s="255"/>
      <c r="C137" s="255" t="s">
        <v>1214</v>
      </c>
      <c r="D137" s="255"/>
      <c r="E137" s="647" t="s">
        <v>1326</v>
      </c>
      <c r="F137" s="647" t="s">
        <v>1394</v>
      </c>
      <c r="G137" s="255" t="s">
        <v>1373</v>
      </c>
      <c r="H137" s="255" t="str">
        <f>Raumgruppen_Bezeichnungen!$C$170</f>
        <v>H1-5</v>
      </c>
      <c r="I137" s="255"/>
      <c r="J137" s="774" t="s">
        <v>1799</v>
      </c>
      <c r="K137" s="255" t="s">
        <v>1278</v>
      </c>
      <c r="L137" s="648">
        <v>4.4000000000000004</v>
      </c>
      <c r="M137" s="648">
        <v>0</v>
      </c>
      <c r="N137" s="648">
        <v>0</v>
      </c>
      <c r="O137" s="255" t="str">
        <f t="shared" si="28"/>
        <v>5 Tage/Wo</v>
      </c>
      <c r="P137" s="649">
        <f t="shared" ca="1" si="29"/>
        <v>253</v>
      </c>
      <c r="Q137" s="650">
        <f t="shared" ca="1" si="30"/>
        <v>0</v>
      </c>
      <c r="R137" s="650" t="str">
        <f t="shared" ca="1" si="31"/>
        <v/>
      </c>
      <c r="S137" s="648">
        <f t="shared" ca="1" si="32"/>
        <v>0</v>
      </c>
      <c r="T137" s="648" t="str">
        <f t="shared" ca="1" si="33"/>
        <v/>
      </c>
      <c r="U137" s="648" t="str">
        <f t="shared" ca="1" si="34"/>
        <v/>
      </c>
      <c r="V137" s="273">
        <v>133</v>
      </c>
      <c r="W137" s="255"/>
      <c r="X137" t="str">
        <f>'Haus 1, 2 a-c K'!B136</f>
        <v>F3-2</v>
      </c>
      <c r="Y137">
        <f>'Haus 1, 2 a-c K'!E136</f>
        <v>0</v>
      </c>
      <c r="Z137" t="str">
        <f>'Haus 1, 2 a-c K'!F136</f>
        <v>2 Tage/Wo</v>
      </c>
      <c r="AA137">
        <f ca="1">'Haus 1, 2 a-c K'!G136</f>
        <v>101</v>
      </c>
      <c r="AB137">
        <f>'Haus 1, 2 a-c K'!J136</f>
        <v>0</v>
      </c>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row>
    <row r="138" spans="2:80" ht="15" x14ac:dyDescent="0.2">
      <c r="B138" s="255"/>
      <c r="C138" s="255" t="s">
        <v>1214</v>
      </c>
      <c r="D138" s="255"/>
      <c r="E138" s="647" t="s">
        <v>1326</v>
      </c>
      <c r="F138" s="647" t="s">
        <v>1395</v>
      </c>
      <c r="G138" s="255" t="s">
        <v>1272</v>
      </c>
      <c r="H138" s="255" t="str">
        <f>Raumgruppen_Bezeichnungen!$C$216</f>
        <v>J1-5</v>
      </c>
      <c r="I138" s="255"/>
      <c r="J138" s="775"/>
      <c r="K138" s="255" t="s">
        <v>1281</v>
      </c>
      <c r="L138" s="648">
        <v>4.4000000000000004</v>
      </c>
      <c r="M138" s="648">
        <v>0</v>
      </c>
      <c r="N138" s="648">
        <v>0</v>
      </c>
      <c r="O138" s="255" t="str">
        <f t="shared" si="28"/>
        <v>5 Tage/Wo</v>
      </c>
      <c r="P138" s="649">
        <f t="shared" ca="1" si="29"/>
        <v>253</v>
      </c>
      <c r="Q138" s="650">
        <f t="shared" ca="1" si="30"/>
        <v>0</v>
      </c>
      <c r="R138" s="650" t="str">
        <f t="shared" ca="1" si="31"/>
        <v/>
      </c>
      <c r="S138" s="648">
        <f t="shared" ca="1" si="32"/>
        <v>0</v>
      </c>
      <c r="T138" s="648" t="str">
        <f t="shared" ca="1" si="33"/>
        <v/>
      </c>
      <c r="U138" s="648" t="str">
        <f t="shared" ca="1" si="34"/>
        <v/>
      </c>
      <c r="V138" s="273">
        <v>134</v>
      </c>
      <c r="W138" s="255"/>
      <c r="X138" t="str">
        <f>'Haus 1, 2 a-c K'!B137</f>
        <v>F3-2,5</v>
      </c>
      <c r="Y138">
        <f>'Haus 1, 2 a-c K'!E137</f>
        <v>0</v>
      </c>
      <c r="Z138" t="str">
        <f>'Haus 1, 2 a-c K'!F137</f>
        <v>2,5 Tage/Wo</v>
      </c>
      <c r="AA138">
        <f ca="1">'Haus 1, 2 a-c K'!G137</f>
        <v>127</v>
      </c>
      <c r="AB138">
        <f>'Haus 1, 2 a-c K'!J137</f>
        <v>0</v>
      </c>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row>
    <row r="139" spans="2:80" ht="15" x14ac:dyDescent="0.2">
      <c r="B139" s="255"/>
      <c r="C139" s="255" t="s">
        <v>1214</v>
      </c>
      <c r="D139" s="255"/>
      <c r="E139" s="647" t="s">
        <v>1326</v>
      </c>
      <c r="F139" s="647" t="s">
        <v>1253</v>
      </c>
      <c r="G139" s="255" t="s">
        <v>1277</v>
      </c>
      <c r="H139" s="255" t="str">
        <f>Raumgruppen_Bezeichnungen!$C$135</f>
        <v>F3-2</v>
      </c>
      <c r="I139" s="255"/>
      <c r="J139" s="774" t="s">
        <v>1799</v>
      </c>
      <c r="K139" s="255" t="s">
        <v>1278</v>
      </c>
      <c r="L139" s="648">
        <v>18.600000000000001</v>
      </c>
      <c r="M139" s="648">
        <v>0</v>
      </c>
      <c r="N139" s="648">
        <v>0</v>
      </c>
      <c r="O139" s="255" t="str">
        <f t="shared" si="28"/>
        <v>2 Tage/Wo</v>
      </c>
      <c r="P139" s="649">
        <f t="shared" ca="1" si="29"/>
        <v>101</v>
      </c>
      <c r="Q139" s="650">
        <f t="shared" ca="1" si="30"/>
        <v>0</v>
      </c>
      <c r="R139" s="650" t="str">
        <f t="shared" ca="1" si="31"/>
        <v/>
      </c>
      <c r="S139" s="648">
        <f t="shared" ca="1" si="32"/>
        <v>0</v>
      </c>
      <c r="T139" s="648" t="str">
        <f t="shared" ca="1" si="33"/>
        <v/>
      </c>
      <c r="U139" s="648" t="str">
        <f t="shared" ca="1" si="34"/>
        <v/>
      </c>
      <c r="V139" s="273">
        <v>135</v>
      </c>
      <c r="W139" s="255"/>
      <c r="X139" t="str">
        <f>'Haus 1, 2 a-c K'!B138</f>
        <v>F3-3</v>
      </c>
      <c r="Y139">
        <f>'Haus 1, 2 a-c K'!E138</f>
        <v>0</v>
      </c>
      <c r="Z139" t="str">
        <f>'Haus 1, 2 a-c K'!F138</f>
        <v>3 Tage/Wo</v>
      </c>
      <c r="AA139">
        <f ca="1">'Haus 1, 2 a-c K'!G138</f>
        <v>152</v>
      </c>
      <c r="AB139">
        <f>'Haus 1, 2 a-c K'!J138</f>
        <v>0</v>
      </c>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row>
    <row r="140" spans="2:80" ht="15" x14ac:dyDescent="0.2">
      <c r="B140" s="255"/>
      <c r="C140" s="255" t="s">
        <v>1214</v>
      </c>
      <c r="D140" s="255"/>
      <c r="E140" s="647" t="s">
        <v>1326</v>
      </c>
      <c r="F140" s="647" t="s">
        <v>1254</v>
      </c>
      <c r="G140" s="255" t="s">
        <v>1277</v>
      </c>
      <c r="H140" s="255" t="str">
        <f>Raumgruppen_Bezeichnungen!$C$135</f>
        <v>F3-2</v>
      </c>
      <c r="I140" s="255"/>
      <c r="J140" s="774" t="s">
        <v>1799</v>
      </c>
      <c r="K140" s="255" t="s">
        <v>1278</v>
      </c>
      <c r="L140" s="648">
        <v>18.600000000000001</v>
      </c>
      <c r="M140" s="648">
        <v>0</v>
      </c>
      <c r="N140" s="648">
        <v>0</v>
      </c>
      <c r="O140" s="255" t="str">
        <f t="shared" si="28"/>
        <v>2 Tage/Wo</v>
      </c>
      <c r="P140" s="649">
        <f t="shared" ca="1" si="29"/>
        <v>101</v>
      </c>
      <c r="Q140" s="650">
        <f t="shared" ca="1" si="30"/>
        <v>0</v>
      </c>
      <c r="R140" s="650" t="str">
        <f t="shared" ca="1" si="31"/>
        <v/>
      </c>
      <c r="S140" s="648">
        <f t="shared" ca="1" si="32"/>
        <v>0</v>
      </c>
      <c r="T140" s="648" t="str">
        <f t="shared" ca="1" si="33"/>
        <v/>
      </c>
      <c r="U140" s="648" t="str">
        <f t="shared" ca="1" si="34"/>
        <v/>
      </c>
      <c r="V140" s="273">
        <v>136</v>
      </c>
      <c r="W140" s="255"/>
      <c r="X140" t="str">
        <f>'Haus 1, 2 a-c K'!B139</f>
        <v>F3-4</v>
      </c>
      <c r="Y140">
        <f>'Haus 1, 2 a-c K'!E139</f>
        <v>0</v>
      </c>
      <c r="Z140" t="str">
        <f>'Haus 1, 2 a-c K'!F139</f>
        <v>4 Tage/Wo</v>
      </c>
      <c r="AA140">
        <f ca="1">'Haus 1, 2 a-c K'!G139</f>
        <v>202</v>
      </c>
      <c r="AB140">
        <f>'Haus 1, 2 a-c K'!J139</f>
        <v>0</v>
      </c>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row>
    <row r="141" spans="2:80" ht="15" x14ac:dyDescent="0.2">
      <c r="B141" s="255"/>
      <c r="C141" s="255" t="s">
        <v>1214</v>
      </c>
      <c r="D141" s="255"/>
      <c r="E141" s="647" t="s">
        <v>1326</v>
      </c>
      <c r="F141" s="647" t="s">
        <v>1396</v>
      </c>
      <c r="G141" s="255" t="s">
        <v>1374</v>
      </c>
      <c r="H141" s="255" t="str">
        <f>Raumgruppen_Bezeichnungen!$C$135</f>
        <v>F3-2</v>
      </c>
      <c r="I141" s="255"/>
      <c r="J141" s="774" t="s">
        <v>1799</v>
      </c>
      <c r="K141" s="255" t="s">
        <v>1278</v>
      </c>
      <c r="L141" s="648">
        <v>6</v>
      </c>
      <c r="M141" s="648">
        <v>0</v>
      </c>
      <c r="N141" s="648">
        <v>0</v>
      </c>
      <c r="O141" s="255" t="str">
        <f t="shared" si="28"/>
        <v>2 Tage/Wo</v>
      </c>
      <c r="P141" s="649">
        <f t="shared" ca="1" si="29"/>
        <v>101</v>
      </c>
      <c r="Q141" s="650">
        <f t="shared" ca="1" si="30"/>
        <v>0</v>
      </c>
      <c r="R141" s="650" t="str">
        <f t="shared" ca="1" si="31"/>
        <v/>
      </c>
      <c r="S141" s="648">
        <f t="shared" ca="1" si="32"/>
        <v>0</v>
      </c>
      <c r="T141" s="648" t="str">
        <f t="shared" ca="1" si="33"/>
        <v/>
      </c>
      <c r="U141" s="648" t="str">
        <f t="shared" ca="1" si="34"/>
        <v/>
      </c>
      <c r="V141" s="273">
        <v>137</v>
      </c>
      <c r="W141" s="255"/>
      <c r="X141" t="str">
        <f>'Haus 1, 2 a-c K'!B140</f>
        <v>F3-5</v>
      </c>
      <c r="Y141">
        <f>'Haus 1, 2 a-c K'!E140</f>
        <v>0</v>
      </c>
      <c r="Z141" t="str">
        <f>'Haus 1, 2 a-c K'!F140</f>
        <v>5 Tage/Wo</v>
      </c>
      <c r="AA141">
        <f ca="1">'Haus 1, 2 a-c K'!G140</f>
        <v>253</v>
      </c>
      <c r="AB141">
        <f>'Haus 1, 2 a-c K'!J140</f>
        <v>0</v>
      </c>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row>
    <row r="142" spans="2:80" ht="15" x14ac:dyDescent="0.2">
      <c r="B142" s="255"/>
      <c r="C142" s="255" t="s">
        <v>1214</v>
      </c>
      <c r="D142" s="255"/>
      <c r="E142" s="647" t="s">
        <v>1397</v>
      </c>
      <c r="F142" s="647" t="s">
        <v>1398</v>
      </c>
      <c r="G142" s="255" t="s">
        <v>1260</v>
      </c>
      <c r="H142" s="255" t="str">
        <f>Raumgruppen_Bezeichnungen!$C$56</f>
        <v>C1-W</v>
      </c>
      <c r="I142" s="255"/>
      <c r="J142" s="774" t="s">
        <v>1799</v>
      </c>
      <c r="K142" s="255" t="s">
        <v>1279</v>
      </c>
      <c r="L142" s="648">
        <v>17</v>
      </c>
      <c r="M142" s="648">
        <v>0</v>
      </c>
      <c r="N142" s="648">
        <v>0</v>
      </c>
      <c r="O142" s="255" t="str">
        <f t="shared" si="28"/>
        <v>wöchentl.</v>
      </c>
      <c r="P142" s="649">
        <f t="shared" ca="1" si="29"/>
        <v>51</v>
      </c>
      <c r="Q142" s="650">
        <f t="shared" ca="1" si="30"/>
        <v>0</v>
      </c>
      <c r="R142" s="650" t="str">
        <f t="shared" ca="1" si="31"/>
        <v/>
      </c>
      <c r="S142" s="648">
        <f t="shared" ca="1" si="32"/>
        <v>0</v>
      </c>
      <c r="T142" s="648" t="str">
        <f t="shared" ca="1" si="33"/>
        <v/>
      </c>
      <c r="U142" s="648" t="str">
        <f t="shared" ca="1" si="34"/>
        <v/>
      </c>
      <c r="V142" s="273">
        <v>138</v>
      </c>
      <c r="W142" s="255"/>
      <c r="X142" t="str">
        <f>'Haus 1, 2 a-c K'!B141</f>
        <v>F3-6</v>
      </c>
      <c r="Y142">
        <f>'Haus 1, 2 a-c K'!E141</f>
        <v>0</v>
      </c>
      <c r="Z142" t="str">
        <f>'Haus 1, 2 a-c K'!F141</f>
        <v>6 Tage/Wo</v>
      </c>
      <c r="AA142">
        <f ca="1">'Haus 1, 2 a-c K'!G141</f>
        <v>304</v>
      </c>
      <c r="AB142">
        <f>'Haus 1, 2 a-c K'!J141</f>
        <v>0</v>
      </c>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row>
    <row r="143" spans="2:80" ht="15" x14ac:dyDescent="0.2">
      <c r="B143" s="255"/>
      <c r="C143" s="255" t="s">
        <v>1214</v>
      </c>
      <c r="D143" s="255"/>
      <c r="E143" s="647" t="s">
        <v>1397</v>
      </c>
      <c r="F143" s="647" t="s">
        <v>1399</v>
      </c>
      <c r="G143" s="255" t="s">
        <v>1260</v>
      </c>
      <c r="H143" s="255" t="str">
        <f>Raumgruppen_Bezeichnungen!$C$56</f>
        <v>C1-W</v>
      </c>
      <c r="I143" s="255"/>
      <c r="J143" s="774" t="s">
        <v>1799</v>
      </c>
      <c r="K143" s="255" t="s">
        <v>1279</v>
      </c>
      <c r="L143" s="648">
        <v>18</v>
      </c>
      <c r="M143" s="648">
        <v>0</v>
      </c>
      <c r="N143" s="648">
        <v>0</v>
      </c>
      <c r="O143" s="255" t="str">
        <f t="shared" si="28"/>
        <v>wöchentl.</v>
      </c>
      <c r="P143" s="649">
        <f t="shared" ca="1" si="29"/>
        <v>51</v>
      </c>
      <c r="Q143" s="650">
        <f t="shared" ca="1" si="30"/>
        <v>0</v>
      </c>
      <c r="R143" s="650" t="str">
        <f t="shared" ca="1" si="31"/>
        <v/>
      </c>
      <c r="S143" s="648">
        <f t="shared" ca="1" si="32"/>
        <v>0</v>
      </c>
      <c r="T143" s="648" t="str">
        <f t="shared" ca="1" si="33"/>
        <v/>
      </c>
      <c r="U143" s="648" t="str">
        <f t="shared" ca="1" si="34"/>
        <v/>
      </c>
      <c r="V143" s="273">
        <v>139</v>
      </c>
      <c r="W143" s="255"/>
      <c r="X143" t="str">
        <f>'Haus 1, 2 a-c K'!B142</f>
        <v>F3-7</v>
      </c>
      <c r="Y143">
        <f>'Haus 1, 2 a-c K'!E142</f>
        <v>0</v>
      </c>
      <c r="Z143" t="str">
        <f>'Haus 1, 2 a-c K'!F142</f>
        <v>7 Tage/Wo</v>
      </c>
      <c r="AA143">
        <f ca="1">'Haus 1, 2 a-c K'!G142</f>
        <v>354</v>
      </c>
      <c r="AB143">
        <f>'Haus 1, 2 a-c K'!J142</f>
        <v>0</v>
      </c>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row>
    <row r="144" spans="2:80" ht="15" x14ac:dyDescent="0.2">
      <c r="B144" s="255"/>
      <c r="C144" s="255" t="s">
        <v>1214</v>
      </c>
      <c r="D144" s="255"/>
      <c r="E144" s="647" t="s">
        <v>1400</v>
      </c>
      <c r="F144" s="647" t="s">
        <v>1401</v>
      </c>
      <c r="G144" s="255" t="s">
        <v>1402</v>
      </c>
      <c r="H144" s="255" t="str">
        <f>Raumgruppen_Bezeichnungen!$C$292</f>
        <v>O1-J</v>
      </c>
      <c r="I144" s="255"/>
      <c r="J144" s="774" t="s">
        <v>1799</v>
      </c>
      <c r="K144" s="255" t="s">
        <v>1434</v>
      </c>
      <c r="L144" s="648">
        <v>31.62</v>
      </c>
      <c r="M144" s="648">
        <v>0</v>
      </c>
      <c r="N144" s="648">
        <v>0</v>
      </c>
      <c r="O144" s="255" t="str">
        <f t="shared" si="28"/>
        <v>jährlich</v>
      </c>
      <c r="P144" s="649">
        <f t="shared" ca="1" si="29"/>
        <v>1</v>
      </c>
      <c r="Q144" s="650">
        <f t="shared" ca="1" si="30"/>
        <v>0</v>
      </c>
      <c r="R144" s="650" t="str">
        <f t="shared" ca="1" si="31"/>
        <v/>
      </c>
      <c r="S144" s="648">
        <f t="shared" ca="1" si="32"/>
        <v>0</v>
      </c>
      <c r="T144" s="648" t="str">
        <f t="shared" ca="1" si="33"/>
        <v/>
      </c>
      <c r="U144" s="648" t="str">
        <f t="shared" ca="1" si="34"/>
        <v/>
      </c>
      <c r="V144" s="273">
        <v>140</v>
      </c>
      <c r="W144" s="255"/>
      <c r="X144" t="str">
        <f>'Haus 1, 2 a-c K'!B143</f>
        <v>F3-Müll</v>
      </c>
      <c r="Y144">
        <f>'Haus 1, 2 a-c K'!E143</f>
        <v>0</v>
      </c>
      <c r="Z144" t="str">
        <f>'Haus 1, 2 a-c K'!F143</f>
        <v>2 Tage/Wo </v>
      </c>
      <c r="AA144">
        <f ca="1">'Haus 1, 2 a-c K'!G143</f>
        <v>101</v>
      </c>
      <c r="AB144">
        <f>'Haus 1, 2 a-c K'!J143</f>
        <v>0</v>
      </c>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row>
    <row r="145" spans="2:80" ht="15" x14ac:dyDescent="0.2">
      <c r="B145" s="255"/>
      <c r="C145" s="255" t="s">
        <v>1214</v>
      </c>
      <c r="D145" s="255"/>
      <c r="E145" s="647" t="s">
        <v>1400</v>
      </c>
      <c r="F145" s="647" t="s">
        <v>1403</v>
      </c>
      <c r="G145" s="255" t="s">
        <v>1404</v>
      </c>
      <c r="H145" s="255" t="str">
        <f>Raumgruppen_Bezeichnungen!$C$103</f>
        <v>F1-2</v>
      </c>
      <c r="I145" s="255"/>
      <c r="J145" s="774" t="s">
        <v>1799</v>
      </c>
      <c r="K145" s="255" t="s">
        <v>1278</v>
      </c>
      <c r="L145" s="648">
        <v>10.6</v>
      </c>
      <c r="M145" s="648">
        <v>0</v>
      </c>
      <c r="N145" s="648">
        <v>0</v>
      </c>
      <c r="O145" s="255" t="str">
        <f t="shared" si="28"/>
        <v>2 Tage/Wo</v>
      </c>
      <c r="P145" s="649">
        <f t="shared" ca="1" si="29"/>
        <v>101</v>
      </c>
      <c r="Q145" s="650">
        <f t="shared" ca="1" si="30"/>
        <v>0</v>
      </c>
      <c r="R145" s="650" t="str">
        <f t="shared" ca="1" si="31"/>
        <v/>
      </c>
      <c r="S145" s="648">
        <f t="shared" ca="1" si="32"/>
        <v>0</v>
      </c>
      <c r="T145" s="648" t="str">
        <f t="shared" ca="1" si="33"/>
        <v/>
      </c>
      <c r="U145" s="648" t="str">
        <f t="shared" ca="1" si="34"/>
        <v/>
      </c>
      <c r="V145" s="273">
        <v>141</v>
      </c>
      <c r="W145" s="255"/>
      <c r="X145" t="str">
        <f>'Haus 1, 2 a-c K'!B144</f>
        <v>F3-Hort</v>
      </c>
      <c r="Y145">
        <f>'Haus 1, 2 a-c K'!E144</f>
        <v>0</v>
      </c>
      <c r="Z145" t="str">
        <f>'Haus 1, 2 a-c K'!F144</f>
        <v>5 Tage/Wo </v>
      </c>
      <c r="AA145">
        <f ca="1">'Haus 1, 2 a-c K'!G144</f>
        <v>253</v>
      </c>
      <c r="AB145">
        <f>'Haus 1, 2 a-c K'!J144</f>
        <v>0</v>
      </c>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row>
    <row r="146" spans="2:80" ht="15" x14ac:dyDescent="0.2">
      <c r="B146" s="255"/>
      <c r="C146" s="255" t="s">
        <v>1214</v>
      </c>
      <c r="D146" s="255"/>
      <c r="E146" s="647" t="s">
        <v>1400</v>
      </c>
      <c r="F146" s="647" t="s">
        <v>1405</v>
      </c>
      <c r="G146" s="255" t="s">
        <v>1406</v>
      </c>
      <c r="H146" s="255" t="str">
        <f>Raumgruppen_Bezeichnungen!$C$119</f>
        <v>F2-2</v>
      </c>
      <c r="I146" s="255"/>
      <c r="J146" s="774" t="s">
        <v>1799</v>
      </c>
      <c r="K146" s="255" t="s">
        <v>1278</v>
      </c>
      <c r="L146" s="648">
        <v>6.7</v>
      </c>
      <c r="M146" s="648">
        <v>0</v>
      </c>
      <c r="N146" s="648">
        <v>0</v>
      </c>
      <c r="O146" s="255" t="str">
        <f t="shared" si="28"/>
        <v>2 Tage/Wo</v>
      </c>
      <c r="P146" s="649">
        <f t="shared" ca="1" si="29"/>
        <v>101</v>
      </c>
      <c r="Q146" s="650">
        <f t="shared" ca="1" si="30"/>
        <v>0</v>
      </c>
      <c r="R146" s="650" t="str">
        <f t="shared" ca="1" si="31"/>
        <v/>
      </c>
      <c r="S146" s="648">
        <f t="shared" ca="1" si="32"/>
        <v>0</v>
      </c>
      <c r="T146" s="648" t="str">
        <f t="shared" ca="1" si="33"/>
        <v/>
      </c>
      <c r="U146" s="648" t="str">
        <f t="shared" ca="1" si="34"/>
        <v/>
      </c>
      <c r="V146" s="273">
        <v>142</v>
      </c>
      <c r="W146" s="255"/>
      <c r="X146" t="str">
        <f>'Haus 1, 2 a-c K'!B145</f>
        <v>G1-J</v>
      </c>
      <c r="Y146">
        <f>'Haus 1, 2 a-c K'!E145</f>
        <v>0</v>
      </c>
      <c r="Z146" t="str">
        <f>'Haus 1, 2 a-c K'!F145</f>
        <v>jährlich</v>
      </c>
      <c r="AA146">
        <f ca="1">'Haus 1, 2 a-c K'!G145</f>
        <v>1</v>
      </c>
      <c r="AB146">
        <f>'Haus 1, 2 a-c K'!J145</f>
        <v>0</v>
      </c>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row>
    <row r="147" spans="2:80" ht="15" x14ac:dyDescent="0.2">
      <c r="B147" s="255"/>
      <c r="C147" s="255" t="s">
        <v>1214</v>
      </c>
      <c r="D147" s="255"/>
      <c r="E147" s="647" t="s">
        <v>1400</v>
      </c>
      <c r="F147" s="647" t="s">
        <v>1407</v>
      </c>
      <c r="G147" s="255" t="s">
        <v>1270</v>
      </c>
      <c r="H147" s="255" t="str">
        <f>Raumgruppen_Bezeichnungen!$C$249</f>
        <v>L-J</v>
      </c>
      <c r="I147" s="255"/>
      <c r="J147" s="774" t="s">
        <v>1799</v>
      </c>
      <c r="K147" s="255" t="s">
        <v>1435</v>
      </c>
      <c r="L147" s="648">
        <v>11.6</v>
      </c>
      <c r="M147" s="648">
        <v>0</v>
      </c>
      <c r="N147" s="648">
        <v>0</v>
      </c>
      <c r="O147" s="255" t="str">
        <f t="shared" si="28"/>
        <v>jährlich</v>
      </c>
      <c r="P147" s="649">
        <f t="shared" ca="1" si="29"/>
        <v>1</v>
      </c>
      <c r="Q147" s="650">
        <f t="shared" ca="1" si="30"/>
        <v>0</v>
      </c>
      <c r="R147" s="650" t="str">
        <f t="shared" ca="1" si="31"/>
        <v/>
      </c>
      <c r="S147" s="648">
        <f t="shared" ca="1" si="32"/>
        <v>0</v>
      </c>
      <c r="T147" s="648" t="str">
        <f t="shared" ca="1" si="33"/>
        <v/>
      </c>
      <c r="U147" s="648" t="str">
        <f t="shared" ca="1" si="34"/>
        <v/>
      </c>
      <c r="V147" s="273">
        <v>143</v>
      </c>
      <c r="W147" s="255"/>
      <c r="X147" t="str">
        <f>'Haus 1, 2 a-c K'!B146</f>
        <v>G1-J2</v>
      </c>
      <c r="Y147">
        <f>'Haus 1, 2 a-c K'!E146</f>
        <v>0</v>
      </c>
      <c r="Z147" t="str">
        <f>'Haus 1, 2 a-c K'!F146</f>
        <v>jährlich 2x</v>
      </c>
      <c r="AA147">
        <f ca="1">'Haus 1, 2 a-c K'!G146</f>
        <v>2</v>
      </c>
      <c r="AB147">
        <f>'Haus 1, 2 a-c K'!J146</f>
        <v>0</v>
      </c>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row>
    <row r="148" spans="2:80" ht="15" x14ac:dyDescent="0.2">
      <c r="B148" s="255"/>
      <c r="C148" s="255" t="s">
        <v>1214</v>
      </c>
      <c r="D148" s="255"/>
      <c r="E148" s="647" t="s">
        <v>1400</v>
      </c>
      <c r="F148" s="647" t="s">
        <v>1408</v>
      </c>
      <c r="G148" s="255" t="s">
        <v>1409</v>
      </c>
      <c r="H148" s="255" t="str">
        <f>Raumgruppen_Bezeichnungen!$C$249</f>
        <v>L-J</v>
      </c>
      <c r="I148" s="255"/>
      <c r="J148" s="774" t="s">
        <v>1799</v>
      </c>
      <c r="K148" s="255" t="s">
        <v>1435</v>
      </c>
      <c r="L148" s="648">
        <v>34.6</v>
      </c>
      <c r="M148" s="648">
        <v>0</v>
      </c>
      <c r="N148" s="648">
        <v>0</v>
      </c>
      <c r="O148" s="255" t="str">
        <f t="shared" si="28"/>
        <v>jährlich</v>
      </c>
      <c r="P148" s="649">
        <f t="shared" ca="1" si="29"/>
        <v>1</v>
      </c>
      <c r="Q148" s="650">
        <f t="shared" ca="1" si="30"/>
        <v>0</v>
      </c>
      <c r="R148" s="650" t="str">
        <f t="shared" ca="1" si="31"/>
        <v/>
      </c>
      <c r="S148" s="648">
        <f t="shared" ca="1" si="32"/>
        <v>0</v>
      </c>
      <c r="T148" s="648" t="str">
        <f t="shared" ca="1" si="33"/>
        <v/>
      </c>
      <c r="U148" s="648" t="str">
        <f t="shared" ca="1" si="34"/>
        <v/>
      </c>
      <c r="V148" s="273">
        <v>144</v>
      </c>
      <c r="W148" s="255"/>
      <c r="X148" t="str">
        <f>'Haus 1, 2 a-c K'!B147</f>
        <v>G1-Q</v>
      </c>
      <c r="Y148">
        <f>'Haus 1, 2 a-c K'!E147</f>
        <v>0</v>
      </c>
      <c r="Z148" t="str">
        <f>'Haus 1, 2 a-c K'!F147</f>
        <v>Quartalsw.</v>
      </c>
      <c r="AA148">
        <f ca="1">'Haus 1, 2 a-c K'!G147</f>
        <v>4</v>
      </c>
      <c r="AB148">
        <f>'Haus 1, 2 a-c K'!J147</f>
        <v>0</v>
      </c>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row>
    <row r="149" spans="2:80" ht="15" x14ac:dyDescent="0.2">
      <c r="B149" s="255"/>
      <c r="C149" s="255" t="s">
        <v>1214</v>
      </c>
      <c r="D149" s="255"/>
      <c r="E149" s="647" t="s">
        <v>1400</v>
      </c>
      <c r="F149" s="647" t="s">
        <v>1410</v>
      </c>
      <c r="G149" s="255" t="s">
        <v>1409</v>
      </c>
      <c r="H149" s="255" t="str">
        <f>Raumgruppen_Bezeichnungen!$C$249</f>
        <v>L-J</v>
      </c>
      <c r="I149" s="255"/>
      <c r="J149" s="774" t="s">
        <v>1799</v>
      </c>
      <c r="K149" s="255" t="s">
        <v>1435</v>
      </c>
      <c r="L149" s="648">
        <v>28</v>
      </c>
      <c r="M149" s="648">
        <v>0</v>
      </c>
      <c r="N149" s="648">
        <v>0</v>
      </c>
      <c r="O149" s="255" t="str">
        <f t="shared" si="28"/>
        <v>jährlich</v>
      </c>
      <c r="P149" s="649">
        <f t="shared" ca="1" si="29"/>
        <v>1</v>
      </c>
      <c r="Q149" s="650">
        <f t="shared" ca="1" si="30"/>
        <v>0</v>
      </c>
      <c r="R149" s="650" t="str">
        <f t="shared" ca="1" si="31"/>
        <v/>
      </c>
      <c r="S149" s="648">
        <f t="shared" ca="1" si="32"/>
        <v>0</v>
      </c>
      <c r="T149" s="648" t="str">
        <f t="shared" ca="1" si="33"/>
        <v/>
      </c>
      <c r="U149" s="648" t="str">
        <f t="shared" ca="1" si="34"/>
        <v/>
      </c>
      <c r="V149" s="273">
        <v>145</v>
      </c>
      <c r="W149" s="255"/>
      <c r="X149" t="str">
        <f>'Haus 1, 2 a-c K'!B148</f>
        <v>G1-J6</v>
      </c>
      <c r="Y149">
        <f>'Haus 1, 2 a-c K'!E148</f>
        <v>0</v>
      </c>
      <c r="Z149" t="str">
        <f>'Haus 1, 2 a-c K'!F148</f>
        <v>jährlich 6x</v>
      </c>
      <c r="AA149">
        <f ca="1">'Haus 1, 2 a-c K'!G148</f>
        <v>6</v>
      </c>
      <c r="AB149">
        <f>'Haus 1, 2 a-c K'!J148</f>
        <v>0</v>
      </c>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row>
    <row r="150" spans="2:80" ht="15" x14ac:dyDescent="0.2">
      <c r="B150" s="255"/>
      <c r="C150" s="255" t="s">
        <v>1214</v>
      </c>
      <c r="D150" s="255"/>
      <c r="E150" s="647" t="s">
        <v>1400</v>
      </c>
      <c r="F150" s="647" t="s">
        <v>1411</v>
      </c>
      <c r="G150" s="255" t="s">
        <v>1412</v>
      </c>
      <c r="H150" s="255" t="str">
        <f>Raumgruppen_Bezeichnungen!$C$249</f>
        <v>L-J</v>
      </c>
      <c r="I150" s="255"/>
      <c r="J150" s="774" t="s">
        <v>1799</v>
      </c>
      <c r="K150" s="255" t="s">
        <v>1435</v>
      </c>
      <c r="L150" s="648">
        <v>33.200000000000003</v>
      </c>
      <c r="M150" s="648">
        <v>0</v>
      </c>
      <c r="N150" s="648">
        <v>0</v>
      </c>
      <c r="O150" s="255" t="str">
        <f t="shared" si="28"/>
        <v>jährlich</v>
      </c>
      <c r="P150" s="649">
        <f t="shared" ca="1" si="29"/>
        <v>1</v>
      </c>
      <c r="Q150" s="650">
        <f t="shared" ca="1" si="30"/>
        <v>0</v>
      </c>
      <c r="R150" s="650" t="str">
        <f t="shared" ca="1" si="31"/>
        <v/>
      </c>
      <c r="S150" s="648">
        <f t="shared" ca="1" si="32"/>
        <v>0</v>
      </c>
      <c r="T150" s="648" t="str">
        <f t="shared" ca="1" si="33"/>
        <v/>
      </c>
      <c r="U150" s="648" t="str">
        <f t="shared" ca="1" si="34"/>
        <v/>
      </c>
      <c r="V150" s="273">
        <v>146</v>
      </c>
      <c r="W150" s="255"/>
      <c r="X150" t="str">
        <f>'Haus 1, 2 a-c K'!B149</f>
        <v>G1-M</v>
      </c>
      <c r="Y150">
        <f>'Haus 1, 2 a-c K'!E149</f>
        <v>0</v>
      </c>
      <c r="Z150" t="str">
        <f>'Haus 1, 2 a-c K'!F149</f>
        <v>monatlich</v>
      </c>
      <c r="AA150">
        <f ca="1">'Haus 1, 2 a-c K'!G149</f>
        <v>12</v>
      </c>
      <c r="AB150">
        <f>'Haus 1, 2 a-c K'!J149</f>
        <v>0</v>
      </c>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row>
    <row r="151" spans="2:80" ht="15" x14ac:dyDescent="0.2">
      <c r="B151" s="255"/>
      <c r="C151" s="255" t="s">
        <v>1214</v>
      </c>
      <c r="D151" s="255"/>
      <c r="E151" s="647" t="s">
        <v>1400</v>
      </c>
      <c r="F151" s="647" t="s">
        <v>1413</v>
      </c>
      <c r="G151" s="255" t="s">
        <v>1259</v>
      </c>
      <c r="H151" s="255" t="str">
        <f>Raumgruppen_Bezeichnungen!$C$96</f>
        <v>F1-J</v>
      </c>
      <c r="I151" s="255"/>
      <c r="J151" s="774" t="s">
        <v>1799</v>
      </c>
      <c r="K151" s="255" t="s">
        <v>1435</v>
      </c>
      <c r="L151" s="648">
        <v>10.9</v>
      </c>
      <c r="M151" s="648">
        <v>0</v>
      </c>
      <c r="N151" s="648">
        <v>0</v>
      </c>
      <c r="O151" s="255" t="str">
        <f t="shared" si="28"/>
        <v>jährlich</v>
      </c>
      <c r="P151" s="649">
        <f t="shared" ca="1" si="29"/>
        <v>1</v>
      </c>
      <c r="Q151" s="650">
        <f t="shared" ca="1" si="30"/>
        <v>0</v>
      </c>
      <c r="R151" s="650" t="str">
        <f t="shared" ca="1" si="31"/>
        <v/>
      </c>
      <c r="S151" s="648">
        <f t="shared" ca="1" si="32"/>
        <v>0</v>
      </c>
      <c r="T151" s="648" t="str">
        <f t="shared" ca="1" si="33"/>
        <v/>
      </c>
      <c r="U151" s="648" t="str">
        <f t="shared" ca="1" si="34"/>
        <v/>
      </c>
      <c r="V151" s="273">
        <v>147</v>
      </c>
      <c r="W151" s="255"/>
      <c r="X151" t="str">
        <f>'Haus 1, 2 a-c K'!B150</f>
        <v>G1-14</v>
      </c>
      <c r="Y151">
        <f>'Haus 1, 2 a-c K'!E150</f>
        <v>0</v>
      </c>
      <c r="Z151" t="str">
        <f>'Haus 1, 2 a-c K'!F150</f>
        <v>14 tägig</v>
      </c>
      <c r="AA151">
        <f ca="1">'Haus 1, 2 a-c K'!G150</f>
        <v>25</v>
      </c>
      <c r="AB151">
        <f>'Haus 1, 2 a-c K'!J150</f>
        <v>0</v>
      </c>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row>
    <row r="152" spans="2:80" ht="15" x14ac:dyDescent="0.2">
      <c r="B152" s="255"/>
      <c r="C152" s="255" t="s">
        <v>1214</v>
      </c>
      <c r="D152" s="255"/>
      <c r="E152" s="647" t="s">
        <v>1400</v>
      </c>
      <c r="F152" s="647" t="s">
        <v>1414</v>
      </c>
      <c r="G152" s="255" t="s">
        <v>1415</v>
      </c>
      <c r="H152" s="255" t="str">
        <f>Raumgruppen_Bezeichnungen!$C$292</f>
        <v>O1-J</v>
      </c>
      <c r="I152" s="255"/>
      <c r="J152" s="774" t="s">
        <v>1799</v>
      </c>
      <c r="K152" s="255" t="s">
        <v>1435</v>
      </c>
      <c r="L152" s="648">
        <v>22.2</v>
      </c>
      <c r="M152" s="648">
        <v>0</v>
      </c>
      <c r="N152" s="648">
        <v>0</v>
      </c>
      <c r="O152" s="255" t="str">
        <f t="shared" si="28"/>
        <v>jährlich</v>
      </c>
      <c r="P152" s="649">
        <f t="shared" ca="1" si="29"/>
        <v>1</v>
      </c>
      <c r="Q152" s="650">
        <f t="shared" ca="1" si="30"/>
        <v>0</v>
      </c>
      <c r="R152" s="650" t="str">
        <f t="shared" ca="1" si="31"/>
        <v/>
      </c>
      <c r="S152" s="648">
        <f t="shared" ca="1" si="32"/>
        <v>0</v>
      </c>
      <c r="T152" s="648" t="str">
        <f t="shared" ca="1" si="33"/>
        <v/>
      </c>
      <c r="U152" s="648" t="str">
        <f t="shared" ca="1" si="34"/>
        <v/>
      </c>
      <c r="V152" s="273">
        <v>148</v>
      </c>
      <c r="W152" s="255"/>
      <c r="X152" t="str">
        <f>'Haus 1, 2 a-c K'!B151</f>
        <v>G1-W</v>
      </c>
      <c r="Y152">
        <f>'Haus 1, 2 a-c K'!E151</f>
        <v>0</v>
      </c>
      <c r="Z152" t="str">
        <f>'Haus 1, 2 a-c K'!F151</f>
        <v>wöchentl.</v>
      </c>
      <c r="AA152">
        <f ca="1">'Haus 1, 2 a-c K'!G151</f>
        <v>51</v>
      </c>
      <c r="AB152">
        <f>'Haus 1, 2 a-c K'!J151</f>
        <v>0</v>
      </c>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row>
    <row r="153" spans="2:80" ht="15" x14ac:dyDescent="0.2">
      <c r="B153" s="255"/>
      <c r="C153" s="255" t="s">
        <v>1214</v>
      </c>
      <c r="D153" s="255"/>
      <c r="E153" s="647" t="s">
        <v>1400</v>
      </c>
      <c r="F153" s="647" t="s">
        <v>1416</v>
      </c>
      <c r="G153" s="255" t="s">
        <v>1417</v>
      </c>
      <c r="H153" s="255" t="str">
        <f>Raumgruppen_Bezeichnungen!$C$249</f>
        <v>L-J</v>
      </c>
      <c r="I153" s="255"/>
      <c r="J153" s="774" t="s">
        <v>1799</v>
      </c>
      <c r="K153" s="255" t="s">
        <v>1435</v>
      </c>
      <c r="L153" s="648">
        <v>11.1</v>
      </c>
      <c r="M153" s="648">
        <v>0</v>
      </c>
      <c r="N153" s="648">
        <v>0</v>
      </c>
      <c r="O153" s="255" t="str">
        <f t="shared" si="28"/>
        <v>jährlich</v>
      </c>
      <c r="P153" s="649">
        <f t="shared" ca="1" si="29"/>
        <v>1</v>
      </c>
      <c r="Q153" s="650">
        <f t="shared" ca="1" si="30"/>
        <v>0</v>
      </c>
      <c r="R153" s="650" t="str">
        <f t="shared" ca="1" si="31"/>
        <v/>
      </c>
      <c r="S153" s="648">
        <f t="shared" ca="1" si="32"/>
        <v>0</v>
      </c>
      <c r="T153" s="648" t="str">
        <f t="shared" ca="1" si="33"/>
        <v/>
      </c>
      <c r="U153" s="648" t="str">
        <f t="shared" ca="1" si="34"/>
        <v/>
      </c>
      <c r="V153" s="273">
        <v>149</v>
      </c>
      <c r="W153" s="255"/>
      <c r="X153" t="str">
        <f>'Haus 1, 2 a-c K'!B152</f>
        <v>G1-2</v>
      </c>
      <c r="Y153">
        <f>'Haus 1, 2 a-c K'!E152</f>
        <v>0</v>
      </c>
      <c r="Z153" t="str">
        <f>'Haus 1, 2 a-c K'!F152</f>
        <v>2 Tage/Wo</v>
      </c>
      <c r="AA153">
        <f ca="1">'Haus 1, 2 a-c K'!G152</f>
        <v>101</v>
      </c>
      <c r="AB153">
        <f>'Haus 1, 2 a-c K'!J152</f>
        <v>0</v>
      </c>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row>
    <row r="154" spans="2:80" ht="15" x14ac:dyDescent="0.2">
      <c r="B154" s="255"/>
      <c r="C154" s="255" t="s">
        <v>1214</v>
      </c>
      <c r="D154" s="255"/>
      <c r="E154" s="647" t="s">
        <v>1400</v>
      </c>
      <c r="F154" s="647" t="s">
        <v>1418</v>
      </c>
      <c r="G154" s="255" t="s">
        <v>1417</v>
      </c>
      <c r="H154" s="255" t="str">
        <f>Raumgruppen_Bezeichnungen!$C$249</f>
        <v>L-J</v>
      </c>
      <c r="I154" s="255"/>
      <c r="J154" s="774" t="s">
        <v>1799</v>
      </c>
      <c r="K154" s="255" t="s">
        <v>1435</v>
      </c>
      <c r="L154" s="648">
        <v>11.1</v>
      </c>
      <c r="M154" s="648">
        <v>0</v>
      </c>
      <c r="N154" s="648">
        <v>0</v>
      </c>
      <c r="O154" s="255" t="str">
        <f t="shared" si="28"/>
        <v>jährlich</v>
      </c>
      <c r="P154" s="649">
        <f t="shared" ca="1" si="29"/>
        <v>1</v>
      </c>
      <c r="Q154" s="650">
        <f t="shared" ca="1" si="30"/>
        <v>0</v>
      </c>
      <c r="R154" s="650" t="str">
        <f t="shared" ca="1" si="31"/>
        <v/>
      </c>
      <c r="S154" s="648">
        <f t="shared" ca="1" si="32"/>
        <v>0</v>
      </c>
      <c r="T154" s="648" t="str">
        <f t="shared" ca="1" si="33"/>
        <v/>
      </c>
      <c r="U154" s="648" t="str">
        <f t="shared" ca="1" si="34"/>
        <v/>
      </c>
      <c r="V154" s="273">
        <v>150</v>
      </c>
      <c r="W154" s="255"/>
      <c r="X154" t="str">
        <f>'Haus 1, 2 a-c K'!B153</f>
        <v>G1-2,5</v>
      </c>
      <c r="Y154">
        <f>'Haus 1, 2 a-c K'!E153</f>
        <v>0</v>
      </c>
      <c r="Z154" t="str">
        <f>'Haus 1, 2 a-c K'!F153</f>
        <v>2,5 Tage/Wo</v>
      </c>
      <c r="AA154">
        <f ca="1">'Haus 1, 2 a-c K'!G153</f>
        <v>127</v>
      </c>
      <c r="AB154">
        <f>'Haus 1, 2 a-c K'!J153</f>
        <v>0</v>
      </c>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row>
    <row r="155" spans="2:80" ht="15" x14ac:dyDescent="0.2">
      <c r="B155" s="255"/>
      <c r="C155" s="255" t="s">
        <v>1214</v>
      </c>
      <c r="D155" s="255"/>
      <c r="E155" s="647" t="s">
        <v>1400</v>
      </c>
      <c r="F155" s="647" t="s">
        <v>1419</v>
      </c>
      <c r="G155" s="255" t="s">
        <v>1270</v>
      </c>
      <c r="H155" s="255" t="str">
        <f>Raumgruppen_Bezeichnungen!$C$249</f>
        <v>L-J</v>
      </c>
      <c r="I155" s="255"/>
      <c r="J155" s="774" t="s">
        <v>1799</v>
      </c>
      <c r="K155" s="255" t="s">
        <v>1435</v>
      </c>
      <c r="L155" s="648">
        <v>4.8</v>
      </c>
      <c r="M155" s="648">
        <v>0</v>
      </c>
      <c r="N155" s="648">
        <v>0</v>
      </c>
      <c r="O155" s="255" t="str">
        <f t="shared" si="28"/>
        <v>jährlich</v>
      </c>
      <c r="P155" s="649">
        <f t="shared" ca="1" si="29"/>
        <v>1</v>
      </c>
      <c r="Q155" s="650">
        <f t="shared" ca="1" si="30"/>
        <v>0</v>
      </c>
      <c r="R155" s="650" t="str">
        <f t="shared" ca="1" si="31"/>
        <v/>
      </c>
      <c r="S155" s="648">
        <f t="shared" ca="1" si="32"/>
        <v>0</v>
      </c>
      <c r="T155" s="648" t="str">
        <f t="shared" ca="1" si="33"/>
        <v/>
      </c>
      <c r="U155" s="648" t="str">
        <f t="shared" ca="1" si="34"/>
        <v/>
      </c>
      <c r="V155" s="273">
        <v>151</v>
      </c>
      <c r="W155" s="255"/>
      <c r="X155" t="str">
        <f>'Haus 1, 2 a-c K'!B154</f>
        <v>G1-3</v>
      </c>
      <c r="Y155">
        <f>'Haus 1, 2 a-c K'!E154</f>
        <v>0</v>
      </c>
      <c r="Z155" t="str">
        <f>'Haus 1, 2 a-c K'!F154</f>
        <v>3 Tage/Wo</v>
      </c>
      <c r="AA155">
        <f ca="1">'Haus 1, 2 a-c K'!G154</f>
        <v>152</v>
      </c>
      <c r="AB155">
        <f>'Haus 1, 2 a-c K'!J154</f>
        <v>0</v>
      </c>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row>
    <row r="156" spans="2:80" ht="15" x14ac:dyDescent="0.2">
      <c r="B156" s="255"/>
      <c r="C156" s="255" t="s">
        <v>1214</v>
      </c>
      <c r="D156" s="255"/>
      <c r="E156" s="647" t="s">
        <v>1400</v>
      </c>
      <c r="F156" s="647" t="s">
        <v>1420</v>
      </c>
      <c r="G156" s="255" t="s">
        <v>1270</v>
      </c>
      <c r="H156" s="255" t="str">
        <f>Raumgruppen_Bezeichnungen!$C$249</f>
        <v>L-J</v>
      </c>
      <c r="I156" s="255"/>
      <c r="J156" s="774" t="s">
        <v>1799</v>
      </c>
      <c r="K156" s="255" t="s">
        <v>1435</v>
      </c>
      <c r="L156" s="648">
        <v>5.4</v>
      </c>
      <c r="M156" s="648">
        <v>0</v>
      </c>
      <c r="N156" s="648">
        <v>0</v>
      </c>
      <c r="O156" s="255" t="str">
        <f t="shared" si="28"/>
        <v>jährlich</v>
      </c>
      <c r="P156" s="649">
        <f t="shared" ca="1" si="29"/>
        <v>1</v>
      </c>
      <c r="Q156" s="650">
        <f t="shared" ca="1" si="30"/>
        <v>0</v>
      </c>
      <c r="R156" s="650" t="str">
        <f t="shared" ca="1" si="31"/>
        <v/>
      </c>
      <c r="S156" s="648">
        <f t="shared" ca="1" si="32"/>
        <v>0</v>
      </c>
      <c r="T156" s="648" t="str">
        <f t="shared" ca="1" si="33"/>
        <v/>
      </c>
      <c r="U156" s="648" t="str">
        <f t="shared" ca="1" si="34"/>
        <v/>
      </c>
      <c r="V156" s="273">
        <v>152</v>
      </c>
      <c r="W156" s="255"/>
      <c r="X156" t="str">
        <f>'Haus 1, 2 a-c K'!B155</f>
        <v>G1-4</v>
      </c>
      <c r="Y156">
        <f>'Haus 1, 2 a-c K'!E155</f>
        <v>0</v>
      </c>
      <c r="Z156" t="str">
        <f>'Haus 1, 2 a-c K'!F155</f>
        <v>4 Tage/Wo</v>
      </c>
      <c r="AA156">
        <f ca="1">'Haus 1, 2 a-c K'!G155</f>
        <v>202</v>
      </c>
      <c r="AB156">
        <f>'Haus 1, 2 a-c K'!J155</f>
        <v>0</v>
      </c>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row>
    <row r="157" spans="2:80" ht="15" x14ac:dyDescent="0.2">
      <c r="B157" s="255"/>
      <c r="C157" s="255" t="s">
        <v>1214</v>
      </c>
      <c r="D157" s="255"/>
      <c r="E157" s="647" t="s">
        <v>1400</v>
      </c>
      <c r="F157" s="647" t="s">
        <v>1421</v>
      </c>
      <c r="G157" s="255" t="s">
        <v>1406</v>
      </c>
      <c r="H157" s="255" t="str">
        <f>Raumgruppen_Bezeichnungen!$C$119</f>
        <v>F2-2</v>
      </c>
      <c r="I157" s="255"/>
      <c r="J157" s="774" t="s">
        <v>1799</v>
      </c>
      <c r="K157" s="255" t="s">
        <v>1278</v>
      </c>
      <c r="L157" s="648">
        <v>6</v>
      </c>
      <c r="M157" s="648">
        <v>0</v>
      </c>
      <c r="N157" s="648">
        <v>0</v>
      </c>
      <c r="O157" s="255" t="str">
        <f t="shared" si="28"/>
        <v>2 Tage/Wo</v>
      </c>
      <c r="P157" s="649">
        <f t="shared" ca="1" si="29"/>
        <v>101</v>
      </c>
      <c r="Q157" s="650">
        <f t="shared" ca="1" si="30"/>
        <v>0</v>
      </c>
      <c r="R157" s="650" t="str">
        <f t="shared" ca="1" si="31"/>
        <v/>
      </c>
      <c r="S157" s="648">
        <f t="shared" ca="1" si="32"/>
        <v>0</v>
      </c>
      <c r="T157" s="648" t="str">
        <f t="shared" ca="1" si="33"/>
        <v/>
      </c>
      <c r="U157" s="648" t="str">
        <f t="shared" ca="1" si="34"/>
        <v/>
      </c>
      <c r="V157" s="273">
        <v>153</v>
      </c>
      <c r="W157" s="255"/>
      <c r="X157" t="str">
        <f>'Haus 1, 2 a-c K'!B156</f>
        <v>G1-5</v>
      </c>
      <c r="Y157">
        <f>'Haus 1, 2 a-c K'!E156</f>
        <v>0</v>
      </c>
      <c r="Z157" t="str">
        <f>'Haus 1, 2 a-c K'!F156</f>
        <v>5 Tage/Wo</v>
      </c>
      <c r="AA157">
        <f ca="1">'Haus 1, 2 a-c K'!G156</f>
        <v>253</v>
      </c>
      <c r="AB157">
        <f>'Haus 1, 2 a-c K'!J156</f>
        <v>0</v>
      </c>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row>
    <row r="158" spans="2:80" ht="15" x14ac:dyDescent="0.2">
      <c r="B158" s="255"/>
      <c r="C158" s="255" t="s">
        <v>1214</v>
      </c>
      <c r="D158" s="255"/>
      <c r="E158" s="647" t="s">
        <v>1400</v>
      </c>
      <c r="F158" s="647" t="s">
        <v>1422</v>
      </c>
      <c r="G158" s="255" t="s">
        <v>1423</v>
      </c>
      <c r="H158" s="255" t="str">
        <f>Raumgruppen_Bezeichnungen!$C$249</f>
        <v>L-J</v>
      </c>
      <c r="I158" s="255"/>
      <c r="J158" s="774" t="s">
        <v>1799</v>
      </c>
      <c r="K158" s="255" t="s">
        <v>1278</v>
      </c>
      <c r="L158" s="648">
        <v>5.3</v>
      </c>
      <c r="M158" s="648">
        <v>0</v>
      </c>
      <c r="N158" s="648">
        <v>0</v>
      </c>
      <c r="O158" s="255" t="str">
        <f t="shared" si="28"/>
        <v>jährlich</v>
      </c>
      <c r="P158" s="649">
        <f t="shared" ca="1" si="29"/>
        <v>1</v>
      </c>
      <c r="Q158" s="650">
        <f t="shared" ca="1" si="30"/>
        <v>0</v>
      </c>
      <c r="R158" s="650" t="str">
        <f t="shared" ca="1" si="31"/>
        <v/>
      </c>
      <c r="S158" s="648">
        <f t="shared" ca="1" si="32"/>
        <v>0</v>
      </c>
      <c r="T158" s="648" t="str">
        <f t="shared" ca="1" si="33"/>
        <v/>
      </c>
      <c r="U158" s="648" t="str">
        <f t="shared" ca="1" si="34"/>
        <v/>
      </c>
      <c r="V158" s="273">
        <v>154</v>
      </c>
      <c r="W158" s="255"/>
      <c r="X158" t="str">
        <f>'Haus 1, 2 a-c K'!B157</f>
        <v>G1-6</v>
      </c>
      <c r="Y158">
        <f>'Haus 1, 2 a-c K'!E157</f>
        <v>0</v>
      </c>
      <c r="Z158" t="str">
        <f>'Haus 1, 2 a-c K'!F157</f>
        <v>6 Tage/Wo</v>
      </c>
      <c r="AA158">
        <f ca="1">'Haus 1, 2 a-c K'!G157</f>
        <v>304</v>
      </c>
      <c r="AB158">
        <f>'Haus 1, 2 a-c K'!J157</f>
        <v>0</v>
      </c>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row>
    <row r="159" spans="2:80" ht="15" x14ac:dyDescent="0.2">
      <c r="B159" s="255"/>
      <c r="C159" s="255" t="s">
        <v>1214</v>
      </c>
      <c r="D159" s="255"/>
      <c r="E159" s="647" t="s">
        <v>1400</v>
      </c>
      <c r="F159" s="647" t="s">
        <v>1424</v>
      </c>
      <c r="G159" s="255" t="s">
        <v>1425</v>
      </c>
      <c r="H159" s="255" t="str">
        <f>Raumgruppen_Bezeichnungen!$C$292</f>
        <v>O1-J</v>
      </c>
      <c r="I159" s="255"/>
      <c r="J159" s="774" t="s">
        <v>1799</v>
      </c>
      <c r="K159" s="255" t="s">
        <v>1282</v>
      </c>
      <c r="L159" s="648">
        <v>12.7</v>
      </c>
      <c r="M159" s="648">
        <v>0</v>
      </c>
      <c r="N159" s="648">
        <v>0</v>
      </c>
      <c r="O159" s="255" t="str">
        <f t="shared" si="28"/>
        <v>jährlich</v>
      </c>
      <c r="P159" s="649">
        <f t="shared" ca="1" si="29"/>
        <v>1</v>
      </c>
      <c r="Q159" s="650">
        <f t="shared" ca="1" si="30"/>
        <v>0</v>
      </c>
      <c r="R159" s="650" t="str">
        <f t="shared" ca="1" si="31"/>
        <v/>
      </c>
      <c r="S159" s="648">
        <f t="shared" ca="1" si="32"/>
        <v>0</v>
      </c>
      <c r="T159" s="648" t="str">
        <f t="shared" ca="1" si="33"/>
        <v/>
      </c>
      <c r="U159" s="648" t="str">
        <f t="shared" ca="1" si="34"/>
        <v/>
      </c>
      <c r="V159" s="273">
        <v>155</v>
      </c>
      <c r="W159" s="255"/>
      <c r="X159" t="str">
        <f>'Haus 1, 2 a-c K'!B158</f>
        <v>G1-7</v>
      </c>
      <c r="Y159">
        <f>'Haus 1, 2 a-c K'!E158</f>
        <v>0</v>
      </c>
      <c r="Z159" t="str">
        <f>'Haus 1, 2 a-c K'!F158</f>
        <v>7 Tage/Wo</v>
      </c>
      <c r="AA159">
        <f ca="1">'Haus 1, 2 a-c K'!G158</f>
        <v>354</v>
      </c>
      <c r="AB159">
        <f>'Haus 1, 2 a-c K'!J158</f>
        <v>0</v>
      </c>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row>
    <row r="160" spans="2:80" ht="15" x14ac:dyDescent="0.2">
      <c r="B160" s="255"/>
      <c r="C160" s="255" t="s">
        <v>1214</v>
      </c>
      <c r="D160" s="255"/>
      <c r="E160" s="647" t="s">
        <v>1400</v>
      </c>
      <c r="F160" s="647" t="s">
        <v>1426</v>
      </c>
      <c r="G160" s="255" t="s">
        <v>1427</v>
      </c>
      <c r="H160" s="255" t="str">
        <f>Raumgruppen_Bezeichnungen!$C$292</f>
        <v>O1-J</v>
      </c>
      <c r="I160" s="255"/>
      <c r="J160" s="774" t="s">
        <v>1799</v>
      </c>
      <c r="K160" s="255" t="s">
        <v>1282</v>
      </c>
      <c r="L160" s="648">
        <v>12.2</v>
      </c>
      <c r="M160" s="648">
        <v>0</v>
      </c>
      <c r="N160" s="648">
        <v>0</v>
      </c>
      <c r="O160" s="255" t="str">
        <f t="shared" si="28"/>
        <v>jährlich</v>
      </c>
      <c r="P160" s="649">
        <f t="shared" ca="1" si="29"/>
        <v>1</v>
      </c>
      <c r="Q160" s="650">
        <f t="shared" ca="1" si="30"/>
        <v>0</v>
      </c>
      <c r="R160" s="650" t="str">
        <f t="shared" ca="1" si="31"/>
        <v/>
      </c>
      <c r="S160" s="648">
        <f t="shared" ca="1" si="32"/>
        <v>0</v>
      </c>
      <c r="T160" s="648" t="str">
        <f t="shared" ca="1" si="33"/>
        <v/>
      </c>
      <c r="U160" s="648" t="str">
        <f t="shared" ca="1" si="34"/>
        <v/>
      </c>
      <c r="V160" s="273">
        <v>156</v>
      </c>
      <c r="W160" s="255"/>
      <c r="X160" t="str">
        <f>'Haus 1, 2 a-c K'!B159</f>
        <v>G1-Müll</v>
      </c>
      <c r="Y160">
        <f>'Haus 1, 2 a-c K'!E159</f>
        <v>0</v>
      </c>
      <c r="Z160" t="str">
        <f>'Haus 1, 2 a-c K'!F159</f>
        <v>2 Tage/Wo </v>
      </c>
      <c r="AA160">
        <f ca="1">'Haus 1, 2 a-c K'!G159</f>
        <v>101</v>
      </c>
      <c r="AB160">
        <f>'Haus 1, 2 a-c K'!J159</f>
        <v>0</v>
      </c>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row>
    <row r="161" spans="2:80" ht="15" x14ac:dyDescent="0.2">
      <c r="B161" s="255"/>
      <c r="C161" s="255" t="s">
        <v>1214</v>
      </c>
      <c r="D161" s="255"/>
      <c r="E161" s="647" t="s">
        <v>1400</v>
      </c>
      <c r="F161" s="647" t="s">
        <v>1428</v>
      </c>
      <c r="G161" s="255" t="s">
        <v>1429</v>
      </c>
      <c r="H161" s="255" t="str">
        <f>Raumgruppen_Bezeichnungen!$C$292</f>
        <v>O1-J</v>
      </c>
      <c r="I161" s="255"/>
      <c r="J161" s="774" t="s">
        <v>1799</v>
      </c>
      <c r="K161" s="255" t="s">
        <v>1282</v>
      </c>
      <c r="L161" s="648">
        <v>5.6</v>
      </c>
      <c r="M161" s="648">
        <v>0</v>
      </c>
      <c r="N161" s="648">
        <v>0</v>
      </c>
      <c r="O161" s="255" t="str">
        <f t="shared" si="28"/>
        <v>jährlich</v>
      </c>
      <c r="P161" s="649">
        <f t="shared" ca="1" si="29"/>
        <v>1</v>
      </c>
      <c r="Q161" s="650">
        <f t="shared" ca="1" si="30"/>
        <v>0</v>
      </c>
      <c r="R161" s="650" t="str">
        <f t="shared" ca="1" si="31"/>
        <v/>
      </c>
      <c r="S161" s="648">
        <f t="shared" ca="1" si="32"/>
        <v>0</v>
      </c>
      <c r="T161" s="648" t="str">
        <f t="shared" ca="1" si="33"/>
        <v/>
      </c>
      <c r="U161" s="648" t="str">
        <f t="shared" ca="1" si="34"/>
        <v/>
      </c>
      <c r="V161" s="273">
        <v>157</v>
      </c>
      <c r="W161" s="255"/>
      <c r="X161" t="str">
        <f>'Haus 1, 2 a-c K'!B160</f>
        <v>H1-J</v>
      </c>
      <c r="Y161">
        <f>'Haus 1, 2 a-c K'!E160</f>
        <v>0</v>
      </c>
      <c r="Z161" t="str">
        <f>'Haus 1, 2 a-c K'!F160</f>
        <v>jährlich</v>
      </c>
      <c r="AA161">
        <f ca="1">'Haus 1, 2 a-c K'!G160</f>
        <v>1</v>
      </c>
      <c r="AB161">
        <f>'Haus 1, 2 a-c K'!J160</f>
        <v>0</v>
      </c>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row>
    <row r="162" spans="2:80" ht="15" x14ac:dyDescent="0.2">
      <c r="B162" s="255"/>
      <c r="C162" s="255" t="s">
        <v>1214</v>
      </c>
      <c r="D162" s="255"/>
      <c r="E162" s="647" t="s">
        <v>1400</v>
      </c>
      <c r="F162" s="647" t="s">
        <v>1430</v>
      </c>
      <c r="G162" s="255" t="s">
        <v>1259</v>
      </c>
      <c r="H162" s="255" t="str">
        <f>Raumgruppen_Bezeichnungen!$C$96</f>
        <v>F1-J</v>
      </c>
      <c r="I162" s="255"/>
      <c r="J162" s="774" t="s">
        <v>1799</v>
      </c>
      <c r="K162" s="255" t="s">
        <v>1435</v>
      </c>
      <c r="L162" s="648">
        <v>12.4</v>
      </c>
      <c r="M162" s="648">
        <v>0</v>
      </c>
      <c r="N162" s="648">
        <v>0</v>
      </c>
      <c r="O162" s="255" t="str">
        <f t="shared" si="28"/>
        <v>jährlich</v>
      </c>
      <c r="P162" s="649">
        <f t="shared" ca="1" si="29"/>
        <v>1</v>
      </c>
      <c r="Q162" s="650">
        <f t="shared" ca="1" si="30"/>
        <v>0</v>
      </c>
      <c r="R162" s="650" t="str">
        <f t="shared" ca="1" si="31"/>
        <v/>
      </c>
      <c r="S162" s="648">
        <f t="shared" ca="1" si="32"/>
        <v>0</v>
      </c>
      <c r="T162" s="648" t="str">
        <f t="shared" ca="1" si="33"/>
        <v/>
      </c>
      <c r="U162" s="648" t="str">
        <f t="shared" ca="1" si="34"/>
        <v/>
      </c>
      <c r="V162" s="273">
        <v>158</v>
      </c>
      <c r="W162" s="255"/>
      <c r="X162" t="str">
        <f>'Haus 1, 2 a-c K'!B161</f>
        <v>H1-J2</v>
      </c>
      <c r="Y162">
        <f>'Haus 1, 2 a-c K'!E161</f>
        <v>0</v>
      </c>
      <c r="Z162" t="str">
        <f>'Haus 1, 2 a-c K'!F161</f>
        <v>jährlich 2x</v>
      </c>
      <c r="AA162">
        <f ca="1">'Haus 1, 2 a-c K'!G161</f>
        <v>2</v>
      </c>
      <c r="AB162">
        <f>'Haus 1, 2 a-c K'!J161</f>
        <v>0</v>
      </c>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row>
    <row r="163" spans="2:80" ht="15" x14ac:dyDescent="0.2">
      <c r="B163" s="255"/>
      <c r="C163" s="255" t="s">
        <v>1214</v>
      </c>
      <c r="D163" s="255"/>
      <c r="E163" s="647" t="s">
        <v>1400</v>
      </c>
      <c r="F163" s="647" t="s">
        <v>1431</v>
      </c>
      <c r="G163" s="255" t="s">
        <v>1270</v>
      </c>
      <c r="H163" s="255" t="str">
        <f>Raumgruppen_Bezeichnungen!$C$249</f>
        <v>L-J</v>
      </c>
      <c r="I163" s="255"/>
      <c r="J163" s="774" t="s">
        <v>1799</v>
      </c>
      <c r="K163" s="255" t="s">
        <v>1435</v>
      </c>
      <c r="L163" s="648">
        <v>9.8000000000000007</v>
      </c>
      <c r="M163" s="648">
        <v>0</v>
      </c>
      <c r="N163" s="648">
        <v>0</v>
      </c>
      <c r="O163" s="255" t="str">
        <f t="shared" si="28"/>
        <v>jährlich</v>
      </c>
      <c r="P163" s="649">
        <f t="shared" ca="1" si="29"/>
        <v>1</v>
      </c>
      <c r="Q163" s="650">
        <f t="shared" ca="1" si="30"/>
        <v>0</v>
      </c>
      <c r="R163" s="650" t="str">
        <f t="shared" ca="1" si="31"/>
        <v/>
      </c>
      <c r="S163" s="648">
        <f t="shared" ca="1" si="32"/>
        <v>0</v>
      </c>
      <c r="T163" s="648" t="str">
        <f t="shared" ca="1" si="33"/>
        <v/>
      </c>
      <c r="U163" s="648" t="str">
        <f t="shared" ca="1" si="34"/>
        <v/>
      </c>
      <c r="V163" s="273">
        <v>159</v>
      </c>
      <c r="W163" s="255"/>
      <c r="X163" t="str">
        <f>'Haus 1, 2 a-c K'!B162</f>
        <v>H1-Q</v>
      </c>
      <c r="Y163">
        <f>'Haus 1, 2 a-c K'!E162</f>
        <v>0</v>
      </c>
      <c r="Z163" t="str">
        <f>'Haus 1, 2 a-c K'!F162</f>
        <v>Quartalsw.</v>
      </c>
      <c r="AA163">
        <f ca="1">'Haus 1, 2 a-c K'!G162</f>
        <v>4</v>
      </c>
      <c r="AB163">
        <f>'Haus 1, 2 a-c K'!J162</f>
        <v>0</v>
      </c>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row>
    <row r="164" spans="2:80" ht="15" x14ac:dyDescent="0.2">
      <c r="B164" s="255"/>
      <c r="C164" s="255" t="s">
        <v>1214</v>
      </c>
      <c r="D164" s="255"/>
      <c r="E164" s="647" t="s">
        <v>1400</v>
      </c>
      <c r="F164" s="647" t="s">
        <v>1432</v>
      </c>
      <c r="G164" s="255" t="s">
        <v>1406</v>
      </c>
      <c r="H164" s="255" t="str">
        <f>Raumgruppen_Bezeichnungen!$C$119</f>
        <v>F2-2</v>
      </c>
      <c r="I164" s="255"/>
      <c r="J164" s="774" t="s">
        <v>1799</v>
      </c>
      <c r="K164" s="255" t="s">
        <v>1278</v>
      </c>
      <c r="L164" s="648">
        <v>5.7</v>
      </c>
      <c r="M164" s="648">
        <v>0</v>
      </c>
      <c r="N164" s="648">
        <v>0</v>
      </c>
      <c r="O164" s="255" t="str">
        <f t="shared" si="28"/>
        <v>2 Tage/Wo</v>
      </c>
      <c r="P164" s="649">
        <f t="shared" ca="1" si="29"/>
        <v>101</v>
      </c>
      <c r="Q164" s="650">
        <f t="shared" ca="1" si="30"/>
        <v>0</v>
      </c>
      <c r="R164" s="650" t="str">
        <f t="shared" ca="1" si="31"/>
        <v/>
      </c>
      <c r="S164" s="648">
        <f t="shared" ca="1" si="32"/>
        <v>0</v>
      </c>
      <c r="T164" s="648" t="str">
        <f t="shared" ca="1" si="33"/>
        <v/>
      </c>
      <c r="U164" s="648" t="str">
        <f t="shared" ca="1" si="34"/>
        <v/>
      </c>
      <c r="V164" s="273">
        <v>160</v>
      </c>
      <c r="W164" s="255"/>
      <c r="X164" t="str">
        <f>'Haus 1, 2 a-c K'!B163</f>
        <v>H1-J6</v>
      </c>
      <c r="Y164">
        <f>'Haus 1, 2 a-c K'!E163</f>
        <v>0</v>
      </c>
      <c r="Z164" t="str">
        <f>'Haus 1, 2 a-c K'!F163</f>
        <v>jährlich 6x</v>
      </c>
      <c r="AA164">
        <f ca="1">'Haus 1, 2 a-c K'!G163</f>
        <v>6</v>
      </c>
      <c r="AB164">
        <f>'Haus 1, 2 a-c K'!J163</f>
        <v>0</v>
      </c>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row>
    <row r="165" spans="2:80" ht="15" x14ac:dyDescent="0.2">
      <c r="B165" s="255"/>
      <c r="C165" s="255" t="s">
        <v>1214</v>
      </c>
      <c r="D165" s="255"/>
      <c r="E165" s="647" t="s">
        <v>1400</v>
      </c>
      <c r="F165" s="647" t="s">
        <v>1433</v>
      </c>
      <c r="G165" s="255" t="s">
        <v>1406</v>
      </c>
      <c r="H165" s="255" t="str">
        <f>Raumgruppen_Bezeichnungen!$C$119</f>
        <v>F2-2</v>
      </c>
      <c r="I165" s="255"/>
      <c r="J165" s="774" t="s">
        <v>1799</v>
      </c>
      <c r="K165" s="255" t="s">
        <v>1278</v>
      </c>
      <c r="L165" s="648">
        <v>6.7</v>
      </c>
      <c r="M165" s="648">
        <v>0</v>
      </c>
      <c r="N165" s="648">
        <v>0</v>
      </c>
      <c r="O165" s="255" t="str">
        <f t="shared" si="28"/>
        <v>2 Tage/Wo</v>
      </c>
      <c r="P165" s="649">
        <f t="shared" ca="1" si="29"/>
        <v>101</v>
      </c>
      <c r="Q165" s="650">
        <f t="shared" ref="Q165" ca="1" si="35">IF(
                AND(P165&lt;&gt;"",H165&lt;&gt;""),
                VLOOKUP(H165,$X$5:$AB$313,2,FALSE),
                "")</f>
        <v>0</v>
      </c>
      <c r="R165" s="650" t="str">
        <f t="shared" ca="1" si="31"/>
        <v/>
      </c>
      <c r="S165" s="648">
        <f t="shared" ca="1" si="32"/>
        <v>0</v>
      </c>
      <c r="T165" s="648" t="str">
        <f t="shared" ref="T165" ca="1" si="36">IF(
                OR(J165="keine Reinigung",J165="Grundreinigung"),
                "",
                IF(
                              AND(H165&lt;&gt;"",Q165&lt;&gt;0),
                              L165/Q165*S165,
                              ""))</f>
        <v/>
      </c>
      <c r="U165" s="648" t="str">
        <f t="shared" ref="U165" ca="1" si="37">IFERROR(T165/S165*60,"")</f>
        <v/>
      </c>
      <c r="V165" s="273">
        <v>161</v>
      </c>
      <c r="W165" s="255"/>
      <c r="X165" t="str">
        <f>'Haus 1, 2 a-c K'!B164</f>
        <v>H1-M</v>
      </c>
      <c r="Y165">
        <f>'Haus 1, 2 a-c K'!E164</f>
        <v>0</v>
      </c>
      <c r="Z165" t="str">
        <f>'Haus 1, 2 a-c K'!F164</f>
        <v>monatlich</v>
      </c>
      <c r="AA165">
        <f ca="1">'Haus 1, 2 a-c K'!G164</f>
        <v>12</v>
      </c>
      <c r="AB165">
        <f>'Haus 1, 2 a-c K'!J164</f>
        <v>0</v>
      </c>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row>
    <row r="166" spans="2:80" x14ac:dyDescent="0.2">
      <c r="B166" s="761"/>
      <c r="C166" s="761"/>
      <c r="D166" s="761"/>
      <c r="E166" s="761"/>
      <c r="F166" s="761"/>
      <c r="G166" s="761"/>
      <c r="H166" s="761"/>
      <c r="I166" s="761"/>
      <c r="J166" s="761"/>
      <c r="K166" s="761"/>
      <c r="L166" s="761"/>
      <c r="M166" s="761"/>
      <c r="N166" s="761"/>
      <c r="O166" s="761"/>
      <c r="P166" s="761"/>
      <c r="Q166" s="761"/>
      <c r="R166" s="761"/>
      <c r="S166" s="761"/>
      <c r="T166" s="761"/>
      <c r="U166" s="761"/>
      <c r="V166" s="761"/>
      <c r="W166" s="761"/>
      <c r="X166" t="str">
        <f>'Haus 1, 2 a-c K'!B165</f>
        <v>H1-14</v>
      </c>
      <c r="Y166">
        <f>'Haus 1, 2 a-c K'!E165</f>
        <v>0</v>
      </c>
      <c r="Z166" t="str">
        <f>'Haus 1, 2 a-c K'!F165</f>
        <v>14 tägig</v>
      </c>
      <c r="AA166">
        <f ca="1">'Haus 1, 2 a-c K'!G165</f>
        <v>25</v>
      </c>
      <c r="AB166">
        <f>'Haus 1, 2 a-c K'!J165</f>
        <v>0</v>
      </c>
    </row>
    <row r="167" spans="2:80" x14ac:dyDescent="0.2">
      <c r="X167" t="str">
        <f>'Haus 1, 2 a-c K'!B166</f>
        <v>H1-W</v>
      </c>
      <c r="Y167">
        <f>'Haus 1, 2 a-c K'!E166</f>
        <v>0</v>
      </c>
      <c r="Z167" t="str">
        <f>'Haus 1, 2 a-c K'!F166</f>
        <v>wöchentl.</v>
      </c>
      <c r="AA167">
        <f ca="1">'Haus 1, 2 a-c K'!G166</f>
        <v>51</v>
      </c>
      <c r="AB167">
        <f>'Haus 1, 2 a-c K'!J166</f>
        <v>0</v>
      </c>
    </row>
    <row r="168" spans="2:80" x14ac:dyDescent="0.2">
      <c r="X168" t="str">
        <f>'Haus 1, 2 a-c K'!B167</f>
        <v>H1-2</v>
      </c>
      <c r="Y168">
        <f>'Haus 1, 2 a-c K'!E167</f>
        <v>0</v>
      </c>
      <c r="Z168" t="str">
        <f>'Haus 1, 2 a-c K'!F167</f>
        <v>2 Tage/Wo</v>
      </c>
      <c r="AA168">
        <f ca="1">'Haus 1, 2 a-c K'!G167</f>
        <v>101</v>
      </c>
      <c r="AB168">
        <f>'Haus 1, 2 a-c K'!J167</f>
        <v>0</v>
      </c>
    </row>
    <row r="169" spans="2:80" x14ac:dyDescent="0.2">
      <c r="X169" t="str">
        <f>'Haus 1, 2 a-c K'!B168</f>
        <v>H1-2,5</v>
      </c>
      <c r="Y169">
        <f>'Haus 1, 2 a-c K'!E168</f>
        <v>0</v>
      </c>
      <c r="Z169" t="str">
        <f>'Haus 1, 2 a-c K'!F168</f>
        <v>2,5 Tage/Wo</v>
      </c>
      <c r="AA169">
        <f ca="1">'Haus 1, 2 a-c K'!G168</f>
        <v>127</v>
      </c>
      <c r="AB169">
        <f>'Haus 1, 2 a-c K'!J168</f>
        <v>0</v>
      </c>
    </row>
    <row r="170" spans="2:80" x14ac:dyDescent="0.2">
      <c r="X170" t="str">
        <f>'Haus 1, 2 a-c K'!B169</f>
        <v>H1-3</v>
      </c>
      <c r="Y170">
        <f>'Haus 1, 2 a-c K'!E169</f>
        <v>0</v>
      </c>
      <c r="Z170" t="str">
        <f>'Haus 1, 2 a-c K'!F169</f>
        <v>3 Tage/Wo</v>
      </c>
      <c r="AA170">
        <f ca="1">'Haus 1, 2 a-c K'!G169</f>
        <v>152</v>
      </c>
      <c r="AB170">
        <f>'Haus 1, 2 a-c K'!J169</f>
        <v>0</v>
      </c>
    </row>
    <row r="171" spans="2:80" x14ac:dyDescent="0.2">
      <c r="X171" t="str">
        <f>'Haus 1, 2 a-c K'!B170</f>
        <v>H1-4</v>
      </c>
      <c r="Y171">
        <f>'Haus 1, 2 a-c K'!E170</f>
        <v>0</v>
      </c>
      <c r="Z171" t="str">
        <f>'Haus 1, 2 a-c K'!F170</f>
        <v>4 Tage/Wo</v>
      </c>
      <c r="AA171">
        <f ca="1">'Haus 1, 2 a-c K'!G170</f>
        <v>202</v>
      </c>
      <c r="AB171">
        <f>'Haus 1, 2 a-c K'!J170</f>
        <v>0</v>
      </c>
    </row>
    <row r="172" spans="2:80" x14ac:dyDescent="0.2">
      <c r="X172" t="str">
        <f>'Haus 1, 2 a-c K'!B171</f>
        <v>H1-5</v>
      </c>
      <c r="Y172">
        <f>'Haus 1, 2 a-c K'!E171</f>
        <v>0</v>
      </c>
      <c r="Z172" t="str">
        <f>'Haus 1, 2 a-c K'!F171</f>
        <v>5 Tage/Wo</v>
      </c>
      <c r="AA172">
        <f ca="1">'Haus 1, 2 a-c K'!G171</f>
        <v>253</v>
      </c>
      <c r="AB172">
        <f>'Haus 1, 2 a-c K'!J171</f>
        <v>0</v>
      </c>
    </row>
    <row r="173" spans="2:80" x14ac:dyDescent="0.2">
      <c r="X173" t="str">
        <f>'Haus 1, 2 a-c K'!B172</f>
        <v>H1-6</v>
      </c>
      <c r="Y173">
        <f>'Haus 1, 2 a-c K'!E172</f>
        <v>0</v>
      </c>
      <c r="Z173" t="str">
        <f>'Haus 1, 2 a-c K'!F172</f>
        <v>6 Tage/Wo</v>
      </c>
      <c r="AA173">
        <f ca="1">'Haus 1, 2 a-c K'!G172</f>
        <v>304</v>
      </c>
      <c r="AB173">
        <f>'Haus 1, 2 a-c K'!J172</f>
        <v>0</v>
      </c>
    </row>
    <row r="174" spans="2:80" x14ac:dyDescent="0.2">
      <c r="X174" t="str">
        <f>'Haus 1, 2 a-c K'!B173</f>
        <v>H1-7</v>
      </c>
      <c r="Y174">
        <f>'Haus 1, 2 a-c K'!E173</f>
        <v>0</v>
      </c>
      <c r="Z174" t="str">
        <f>'Haus 1, 2 a-c K'!F173</f>
        <v>7 Tage/Wo</v>
      </c>
      <c r="AA174">
        <f ca="1">'Haus 1, 2 a-c K'!G173</f>
        <v>354</v>
      </c>
      <c r="AB174">
        <f>'Haus 1, 2 a-c K'!J173</f>
        <v>0</v>
      </c>
    </row>
    <row r="175" spans="2:80" x14ac:dyDescent="0.2">
      <c r="X175" t="str">
        <f>'Haus 1, 2 a-c K'!B174</f>
        <v>H1-Müll</v>
      </c>
      <c r="Y175">
        <f>'Haus 1, 2 a-c K'!E174</f>
        <v>0</v>
      </c>
      <c r="Z175" t="str">
        <f>'Haus 1, 2 a-c K'!F174</f>
        <v>2 Tage/Wo </v>
      </c>
      <c r="AA175">
        <f ca="1">'Haus 1, 2 a-c K'!G174</f>
        <v>101</v>
      </c>
      <c r="AB175">
        <f>'Haus 1, 2 a-c K'!J174</f>
        <v>0</v>
      </c>
    </row>
    <row r="176" spans="2:80" x14ac:dyDescent="0.2">
      <c r="X176" t="str">
        <f>'Haus 1, 2 a-c K'!B175</f>
        <v>H1-Hort</v>
      </c>
      <c r="Y176">
        <f>'Haus 1, 2 a-c K'!E175</f>
        <v>0</v>
      </c>
      <c r="Z176" t="str">
        <f>'Haus 1, 2 a-c K'!F175</f>
        <v>5 Tage/Wo </v>
      </c>
      <c r="AA176">
        <f ca="1">'Haus 1, 2 a-c K'!G175</f>
        <v>253</v>
      </c>
      <c r="AB176">
        <f>'Haus 1, 2 a-c K'!J175</f>
        <v>0</v>
      </c>
    </row>
    <row r="177" spans="24:28" x14ac:dyDescent="0.2">
      <c r="X177" t="str">
        <f>'Haus 1, 2 a-c K'!B176</f>
        <v>H2-J</v>
      </c>
      <c r="Y177">
        <f>'Haus 1, 2 a-c K'!E176</f>
        <v>0</v>
      </c>
      <c r="Z177" t="str">
        <f>'Haus 1, 2 a-c K'!F176</f>
        <v>jährlich</v>
      </c>
      <c r="AA177">
        <f ca="1">'Haus 1, 2 a-c K'!G176</f>
        <v>1</v>
      </c>
      <c r="AB177">
        <f>'Haus 1, 2 a-c K'!J176</f>
        <v>0</v>
      </c>
    </row>
    <row r="178" spans="24:28" x14ac:dyDescent="0.2">
      <c r="X178" t="str">
        <f>'Haus 1, 2 a-c K'!B177</f>
        <v>H2-J2</v>
      </c>
      <c r="Y178">
        <f>'Haus 1, 2 a-c K'!E177</f>
        <v>0</v>
      </c>
      <c r="Z178" t="str">
        <f>'Haus 1, 2 a-c K'!F177</f>
        <v>jährlich 2x</v>
      </c>
      <c r="AA178">
        <f ca="1">'Haus 1, 2 a-c K'!G177</f>
        <v>2</v>
      </c>
      <c r="AB178">
        <f>'Haus 1, 2 a-c K'!J177</f>
        <v>0</v>
      </c>
    </row>
    <row r="179" spans="24:28" x14ac:dyDescent="0.2">
      <c r="X179" t="str">
        <f>'Haus 1, 2 a-c K'!B178</f>
        <v>H2-Q</v>
      </c>
      <c r="Y179">
        <f>'Haus 1, 2 a-c K'!E178</f>
        <v>0</v>
      </c>
      <c r="Z179" t="str">
        <f>'Haus 1, 2 a-c K'!F178</f>
        <v>Quartalsw.</v>
      </c>
      <c r="AA179">
        <f ca="1">'Haus 1, 2 a-c K'!G178</f>
        <v>4</v>
      </c>
      <c r="AB179">
        <f>'Haus 1, 2 a-c K'!J178</f>
        <v>0</v>
      </c>
    </row>
    <row r="180" spans="24:28" x14ac:dyDescent="0.2">
      <c r="X180" t="str">
        <f>'Haus 1, 2 a-c K'!B179</f>
        <v>H2-J6</v>
      </c>
      <c r="Y180">
        <f>'Haus 1, 2 a-c K'!E179</f>
        <v>0</v>
      </c>
      <c r="Z180" t="str">
        <f>'Haus 1, 2 a-c K'!F179</f>
        <v>jährlich 6x</v>
      </c>
      <c r="AA180">
        <f ca="1">'Haus 1, 2 a-c K'!G179</f>
        <v>6</v>
      </c>
      <c r="AB180">
        <f>'Haus 1, 2 a-c K'!J179</f>
        <v>0</v>
      </c>
    </row>
    <row r="181" spans="24:28" x14ac:dyDescent="0.2">
      <c r="X181" t="str">
        <f>'Haus 1, 2 a-c K'!B180</f>
        <v>H2-M</v>
      </c>
      <c r="Y181">
        <f>'Haus 1, 2 a-c K'!E180</f>
        <v>0</v>
      </c>
      <c r="Z181" t="str">
        <f>'Haus 1, 2 a-c K'!F180</f>
        <v>monatlich</v>
      </c>
      <c r="AA181">
        <f ca="1">'Haus 1, 2 a-c K'!G180</f>
        <v>12</v>
      </c>
      <c r="AB181">
        <f>'Haus 1, 2 a-c K'!J180</f>
        <v>0</v>
      </c>
    </row>
    <row r="182" spans="24:28" x14ac:dyDescent="0.2">
      <c r="X182" t="str">
        <f>'Haus 1, 2 a-c K'!B181</f>
        <v>H2-14</v>
      </c>
      <c r="Y182">
        <f>'Haus 1, 2 a-c K'!E181</f>
        <v>0</v>
      </c>
      <c r="Z182" t="str">
        <f>'Haus 1, 2 a-c K'!F181</f>
        <v>14 tägig</v>
      </c>
      <c r="AA182">
        <f ca="1">'Haus 1, 2 a-c K'!G181</f>
        <v>25</v>
      </c>
      <c r="AB182">
        <f>'Haus 1, 2 a-c K'!J181</f>
        <v>0</v>
      </c>
    </row>
    <row r="183" spans="24:28" x14ac:dyDescent="0.2">
      <c r="X183" t="str">
        <f>'Haus 1, 2 a-c K'!B182</f>
        <v>H2-W</v>
      </c>
      <c r="Y183">
        <f>'Haus 1, 2 a-c K'!E182</f>
        <v>0</v>
      </c>
      <c r="Z183" t="str">
        <f>'Haus 1, 2 a-c K'!F182</f>
        <v>wöchentl.</v>
      </c>
      <c r="AA183">
        <f ca="1">'Haus 1, 2 a-c K'!G182</f>
        <v>51</v>
      </c>
      <c r="AB183">
        <f>'Haus 1, 2 a-c K'!J182</f>
        <v>0</v>
      </c>
    </row>
    <row r="184" spans="24:28" x14ac:dyDescent="0.2">
      <c r="X184" t="str">
        <f>'Haus 1, 2 a-c K'!B183</f>
        <v>H2-2</v>
      </c>
      <c r="Y184">
        <f>'Haus 1, 2 a-c K'!E183</f>
        <v>0</v>
      </c>
      <c r="Z184" t="str">
        <f>'Haus 1, 2 a-c K'!F183</f>
        <v>2 Tage/Wo</v>
      </c>
      <c r="AA184">
        <f ca="1">'Haus 1, 2 a-c K'!G183</f>
        <v>101</v>
      </c>
      <c r="AB184">
        <f>'Haus 1, 2 a-c K'!J183</f>
        <v>0</v>
      </c>
    </row>
    <row r="185" spans="24:28" x14ac:dyDescent="0.2">
      <c r="X185" t="str">
        <f>'Haus 1, 2 a-c K'!B184</f>
        <v>H2-2,5</v>
      </c>
      <c r="Y185">
        <f>'Haus 1, 2 a-c K'!E184</f>
        <v>0</v>
      </c>
      <c r="Z185" t="str">
        <f>'Haus 1, 2 a-c K'!F184</f>
        <v>2,5 Tage/Wo</v>
      </c>
      <c r="AA185">
        <f ca="1">'Haus 1, 2 a-c K'!G184</f>
        <v>127</v>
      </c>
      <c r="AB185">
        <f>'Haus 1, 2 a-c K'!J184</f>
        <v>0</v>
      </c>
    </row>
    <row r="186" spans="24:28" x14ac:dyDescent="0.2">
      <c r="X186" t="str">
        <f>'Haus 1, 2 a-c K'!B185</f>
        <v>H2-3</v>
      </c>
      <c r="Y186">
        <f>'Haus 1, 2 a-c K'!E185</f>
        <v>0</v>
      </c>
      <c r="Z186" t="str">
        <f>'Haus 1, 2 a-c K'!F185</f>
        <v>3 Tage/Wo</v>
      </c>
      <c r="AA186">
        <f ca="1">'Haus 1, 2 a-c K'!G185</f>
        <v>152</v>
      </c>
      <c r="AB186">
        <f>'Haus 1, 2 a-c K'!J185</f>
        <v>0</v>
      </c>
    </row>
    <row r="187" spans="24:28" x14ac:dyDescent="0.2">
      <c r="X187" t="str">
        <f>'Haus 1, 2 a-c K'!B186</f>
        <v>H2-4</v>
      </c>
      <c r="Y187">
        <f>'Haus 1, 2 a-c K'!E186</f>
        <v>0</v>
      </c>
      <c r="Z187" t="str">
        <f>'Haus 1, 2 a-c K'!F186</f>
        <v>4 Tage/Wo</v>
      </c>
      <c r="AA187">
        <f ca="1">'Haus 1, 2 a-c K'!G186</f>
        <v>202</v>
      </c>
      <c r="AB187">
        <f>'Haus 1, 2 a-c K'!J186</f>
        <v>0</v>
      </c>
    </row>
    <row r="188" spans="24:28" x14ac:dyDescent="0.2">
      <c r="X188" t="str">
        <f>'Haus 1, 2 a-c K'!B187</f>
        <v>H2-5</v>
      </c>
      <c r="Y188">
        <f>'Haus 1, 2 a-c K'!E187</f>
        <v>0</v>
      </c>
      <c r="Z188" t="str">
        <f>'Haus 1, 2 a-c K'!F187</f>
        <v>5 Tage/Wo</v>
      </c>
      <c r="AA188">
        <f ca="1">'Haus 1, 2 a-c K'!G187</f>
        <v>253</v>
      </c>
      <c r="AB188">
        <f>'Haus 1, 2 a-c K'!J187</f>
        <v>0</v>
      </c>
    </row>
    <row r="189" spans="24:28" x14ac:dyDescent="0.2">
      <c r="X189" t="str">
        <f>'Haus 1, 2 a-c K'!B188</f>
        <v>H2-6</v>
      </c>
      <c r="Y189">
        <f>'Haus 1, 2 a-c K'!E188</f>
        <v>0</v>
      </c>
      <c r="Z189" t="str">
        <f>'Haus 1, 2 a-c K'!F188</f>
        <v>6 Tage/Wo</v>
      </c>
      <c r="AA189">
        <f ca="1">'Haus 1, 2 a-c K'!G188</f>
        <v>304</v>
      </c>
      <c r="AB189">
        <f>'Haus 1, 2 a-c K'!J188</f>
        <v>0</v>
      </c>
    </row>
    <row r="190" spans="24:28" x14ac:dyDescent="0.2">
      <c r="X190" t="str">
        <f>'Haus 1, 2 a-c K'!B189</f>
        <v>H2-7</v>
      </c>
      <c r="Y190">
        <f>'Haus 1, 2 a-c K'!E189</f>
        <v>0</v>
      </c>
      <c r="Z190" t="str">
        <f>'Haus 1, 2 a-c K'!F189</f>
        <v>7 Tage/Wo</v>
      </c>
      <c r="AA190">
        <f ca="1">'Haus 1, 2 a-c K'!G189</f>
        <v>354</v>
      </c>
      <c r="AB190">
        <f>'Haus 1, 2 a-c K'!J189</f>
        <v>0</v>
      </c>
    </row>
    <row r="191" spans="24:28" x14ac:dyDescent="0.2">
      <c r="X191" t="str">
        <f>'Haus 1, 2 a-c K'!B190</f>
        <v>H2-Müll</v>
      </c>
      <c r="Y191">
        <f>'Haus 1, 2 a-c K'!E190</f>
        <v>0</v>
      </c>
      <c r="Z191" t="str">
        <f>'Haus 1, 2 a-c K'!F190</f>
        <v>2 Tage/Wo </v>
      </c>
      <c r="AA191">
        <f ca="1">'Haus 1, 2 a-c K'!G190</f>
        <v>101</v>
      </c>
      <c r="AB191">
        <f>'Haus 1, 2 a-c K'!J190</f>
        <v>0</v>
      </c>
    </row>
    <row r="192" spans="24:28" x14ac:dyDescent="0.2">
      <c r="X192" t="str">
        <f>'Haus 1, 2 a-c K'!B191</f>
        <v>I1-J</v>
      </c>
      <c r="Y192">
        <f>'Haus 1, 2 a-c K'!E191</f>
        <v>0</v>
      </c>
      <c r="Z192" t="str">
        <f>'Haus 1, 2 a-c K'!F191</f>
        <v>jährlich</v>
      </c>
      <c r="AA192">
        <f ca="1">'Haus 1, 2 a-c K'!G191</f>
        <v>1</v>
      </c>
      <c r="AB192">
        <f>'Haus 1, 2 a-c K'!J191</f>
        <v>0</v>
      </c>
    </row>
    <row r="193" spans="24:28" x14ac:dyDescent="0.2">
      <c r="X193" t="str">
        <f>'Haus 1, 2 a-c K'!B192</f>
        <v>I1-J2</v>
      </c>
      <c r="Y193">
        <f>'Haus 1, 2 a-c K'!E192</f>
        <v>0</v>
      </c>
      <c r="Z193" t="str">
        <f>'Haus 1, 2 a-c K'!F192</f>
        <v>jährlich 2x</v>
      </c>
      <c r="AA193">
        <f ca="1">'Haus 1, 2 a-c K'!G192</f>
        <v>2</v>
      </c>
      <c r="AB193">
        <f>'Haus 1, 2 a-c K'!J192</f>
        <v>0</v>
      </c>
    </row>
    <row r="194" spans="24:28" x14ac:dyDescent="0.2">
      <c r="X194" t="str">
        <f>'Haus 1, 2 a-c K'!B193</f>
        <v>I1-Q</v>
      </c>
      <c r="Y194">
        <f>'Haus 1, 2 a-c K'!E193</f>
        <v>0</v>
      </c>
      <c r="Z194" t="str">
        <f>'Haus 1, 2 a-c K'!F193</f>
        <v>Quartalsw.</v>
      </c>
      <c r="AA194">
        <f ca="1">'Haus 1, 2 a-c K'!G193</f>
        <v>4</v>
      </c>
      <c r="AB194">
        <f>'Haus 1, 2 a-c K'!J193</f>
        <v>0</v>
      </c>
    </row>
    <row r="195" spans="24:28" x14ac:dyDescent="0.2">
      <c r="X195" t="str">
        <f>'Haus 1, 2 a-c K'!B194</f>
        <v>I1-J6</v>
      </c>
      <c r="Y195">
        <f>'Haus 1, 2 a-c K'!E194</f>
        <v>0</v>
      </c>
      <c r="Z195" t="str">
        <f>'Haus 1, 2 a-c K'!F194</f>
        <v>jährlich 6x</v>
      </c>
      <c r="AA195">
        <f ca="1">'Haus 1, 2 a-c K'!G194</f>
        <v>6</v>
      </c>
      <c r="AB195">
        <f>'Haus 1, 2 a-c K'!J194</f>
        <v>0</v>
      </c>
    </row>
    <row r="196" spans="24:28" x14ac:dyDescent="0.2">
      <c r="X196" t="str">
        <f>'Haus 1, 2 a-c K'!B195</f>
        <v>I1-M</v>
      </c>
      <c r="Y196">
        <f>'Haus 1, 2 a-c K'!E195</f>
        <v>0</v>
      </c>
      <c r="Z196" t="str">
        <f>'Haus 1, 2 a-c K'!F195</f>
        <v>monatlich</v>
      </c>
      <c r="AA196">
        <f ca="1">'Haus 1, 2 a-c K'!G195</f>
        <v>12</v>
      </c>
      <c r="AB196">
        <f>'Haus 1, 2 a-c K'!J195</f>
        <v>0</v>
      </c>
    </row>
    <row r="197" spans="24:28" x14ac:dyDescent="0.2">
      <c r="X197" t="str">
        <f>'Haus 1, 2 a-c K'!B196</f>
        <v>I1-14</v>
      </c>
      <c r="Y197">
        <f>'Haus 1, 2 a-c K'!E196</f>
        <v>0</v>
      </c>
      <c r="Z197" t="str">
        <f>'Haus 1, 2 a-c K'!F196</f>
        <v>14 tägig</v>
      </c>
      <c r="AA197">
        <f ca="1">'Haus 1, 2 a-c K'!G196</f>
        <v>25</v>
      </c>
      <c r="AB197">
        <f>'Haus 1, 2 a-c K'!J196</f>
        <v>0</v>
      </c>
    </row>
    <row r="198" spans="24:28" x14ac:dyDescent="0.2">
      <c r="X198" t="str">
        <f>'Haus 1, 2 a-c K'!B197</f>
        <v>I1-W</v>
      </c>
      <c r="Y198">
        <f>'Haus 1, 2 a-c K'!E197</f>
        <v>0</v>
      </c>
      <c r="Z198" t="str">
        <f>'Haus 1, 2 a-c K'!F197</f>
        <v>wöchentl.</v>
      </c>
      <c r="AA198">
        <f ca="1">'Haus 1, 2 a-c K'!G197</f>
        <v>51</v>
      </c>
      <c r="AB198">
        <f>'Haus 1, 2 a-c K'!J197</f>
        <v>0</v>
      </c>
    </row>
    <row r="199" spans="24:28" x14ac:dyDescent="0.2">
      <c r="X199" t="str">
        <f>'Haus 1, 2 a-c K'!B198</f>
        <v>I1-2</v>
      </c>
      <c r="Y199">
        <f>'Haus 1, 2 a-c K'!E198</f>
        <v>0</v>
      </c>
      <c r="Z199" t="str">
        <f>'Haus 1, 2 a-c K'!F198</f>
        <v>2 Tage/Wo</v>
      </c>
      <c r="AA199">
        <f ca="1">'Haus 1, 2 a-c K'!G198</f>
        <v>101</v>
      </c>
      <c r="AB199">
        <f>'Haus 1, 2 a-c K'!J198</f>
        <v>0</v>
      </c>
    </row>
    <row r="200" spans="24:28" x14ac:dyDescent="0.2">
      <c r="X200" t="str">
        <f>'Haus 1, 2 a-c K'!B199</f>
        <v>I1-2,5</v>
      </c>
      <c r="Y200">
        <f>'Haus 1, 2 a-c K'!E199</f>
        <v>0</v>
      </c>
      <c r="Z200" t="str">
        <f>'Haus 1, 2 a-c K'!F199</f>
        <v>2,5 Tage/Wo</v>
      </c>
      <c r="AA200">
        <f ca="1">'Haus 1, 2 a-c K'!G199</f>
        <v>127</v>
      </c>
      <c r="AB200">
        <f>'Haus 1, 2 a-c K'!J199</f>
        <v>0</v>
      </c>
    </row>
    <row r="201" spans="24:28" x14ac:dyDescent="0.2">
      <c r="X201" t="str">
        <f>'Haus 1, 2 a-c K'!B200</f>
        <v>I1-3</v>
      </c>
      <c r="Y201">
        <f>'Haus 1, 2 a-c K'!E200</f>
        <v>0</v>
      </c>
      <c r="Z201" t="str">
        <f>'Haus 1, 2 a-c K'!F200</f>
        <v>3 Tage/Wo</v>
      </c>
      <c r="AA201">
        <f ca="1">'Haus 1, 2 a-c K'!G200</f>
        <v>152</v>
      </c>
      <c r="AB201">
        <f>'Haus 1, 2 a-c K'!J200</f>
        <v>0</v>
      </c>
    </row>
    <row r="202" spans="24:28" x14ac:dyDescent="0.2">
      <c r="X202" t="str">
        <f>'Haus 1, 2 a-c K'!B201</f>
        <v>I1-4</v>
      </c>
      <c r="Y202">
        <f>'Haus 1, 2 a-c K'!E201</f>
        <v>0</v>
      </c>
      <c r="Z202" t="str">
        <f>'Haus 1, 2 a-c K'!F201</f>
        <v>4 Tage/Wo</v>
      </c>
      <c r="AA202">
        <f ca="1">'Haus 1, 2 a-c K'!G201</f>
        <v>202</v>
      </c>
      <c r="AB202">
        <f>'Haus 1, 2 a-c K'!J201</f>
        <v>0</v>
      </c>
    </row>
    <row r="203" spans="24:28" x14ac:dyDescent="0.2">
      <c r="X203" t="str">
        <f>'Haus 1, 2 a-c K'!B202</f>
        <v>I1-5</v>
      </c>
      <c r="Y203">
        <f>'Haus 1, 2 a-c K'!E202</f>
        <v>0</v>
      </c>
      <c r="Z203" t="str">
        <f>'Haus 1, 2 a-c K'!F202</f>
        <v>5 Tage/Wo</v>
      </c>
      <c r="AA203">
        <f ca="1">'Haus 1, 2 a-c K'!G202</f>
        <v>253</v>
      </c>
      <c r="AB203">
        <f>'Haus 1, 2 a-c K'!J202</f>
        <v>0</v>
      </c>
    </row>
    <row r="204" spans="24:28" x14ac:dyDescent="0.2">
      <c r="X204" t="str">
        <f>'Haus 1, 2 a-c K'!B203</f>
        <v>I1-6</v>
      </c>
      <c r="Y204">
        <f>'Haus 1, 2 a-c K'!E203</f>
        <v>0</v>
      </c>
      <c r="Z204" t="str">
        <f>'Haus 1, 2 a-c K'!F203</f>
        <v>6 Tage/Wo</v>
      </c>
      <c r="AA204">
        <f ca="1">'Haus 1, 2 a-c K'!G203</f>
        <v>304</v>
      </c>
      <c r="AB204">
        <f>'Haus 1, 2 a-c K'!J203</f>
        <v>0</v>
      </c>
    </row>
    <row r="205" spans="24:28" x14ac:dyDescent="0.2">
      <c r="X205" t="str">
        <f>'Haus 1, 2 a-c K'!B204</f>
        <v>I1-7</v>
      </c>
      <c r="Y205">
        <f>'Haus 1, 2 a-c K'!E204</f>
        <v>0</v>
      </c>
      <c r="Z205" t="str">
        <f>'Haus 1, 2 a-c K'!F204</f>
        <v>7 Tage/Wo</v>
      </c>
      <c r="AA205">
        <f ca="1">'Haus 1, 2 a-c K'!G204</f>
        <v>354</v>
      </c>
      <c r="AB205">
        <f>'Haus 1, 2 a-c K'!J204</f>
        <v>0</v>
      </c>
    </row>
    <row r="206" spans="24:28" x14ac:dyDescent="0.2">
      <c r="X206" t="str">
        <f>'Haus 1, 2 a-c K'!B205</f>
        <v>I1-Müll</v>
      </c>
      <c r="Y206">
        <f>'Haus 1, 2 a-c K'!E205</f>
        <v>0</v>
      </c>
      <c r="Z206" t="str">
        <f>'Haus 1, 2 a-c K'!F205</f>
        <v>2 Tage/Wo </v>
      </c>
      <c r="AA206">
        <f ca="1">'Haus 1, 2 a-c K'!G205</f>
        <v>101</v>
      </c>
      <c r="AB206">
        <f>'Haus 1, 2 a-c K'!J205</f>
        <v>0</v>
      </c>
    </row>
    <row r="207" spans="24:28" x14ac:dyDescent="0.2">
      <c r="X207" t="str">
        <f>'Haus 1, 2 a-c K'!B206</f>
        <v>J1-J</v>
      </c>
      <c r="Y207">
        <f>'Haus 1, 2 a-c K'!E206</f>
        <v>0</v>
      </c>
      <c r="Z207" t="str">
        <f>'Haus 1, 2 a-c K'!F206</f>
        <v>jährlich</v>
      </c>
      <c r="AA207">
        <f ca="1">'Haus 1, 2 a-c K'!G206</f>
        <v>1</v>
      </c>
      <c r="AB207">
        <f>'Haus 1, 2 a-c K'!J206</f>
        <v>0</v>
      </c>
    </row>
    <row r="208" spans="24:28" x14ac:dyDescent="0.2">
      <c r="X208" t="str">
        <f>'Haus 1, 2 a-c K'!B207</f>
        <v>J1-J2</v>
      </c>
      <c r="Y208">
        <f>'Haus 1, 2 a-c K'!E207</f>
        <v>0</v>
      </c>
      <c r="Z208" t="str">
        <f>'Haus 1, 2 a-c K'!F207</f>
        <v>jährlich 2x</v>
      </c>
      <c r="AA208">
        <f ca="1">'Haus 1, 2 a-c K'!G207</f>
        <v>2</v>
      </c>
      <c r="AB208">
        <f>'Haus 1, 2 a-c K'!J207</f>
        <v>0</v>
      </c>
    </row>
    <row r="209" spans="24:28" x14ac:dyDescent="0.2">
      <c r="X209" t="str">
        <f>'Haus 1, 2 a-c K'!B208</f>
        <v>J1-Q</v>
      </c>
      <c r="Y209">
        <f>'Haus 1, 2 a-c K'!E208</f>
        <v>0</v>
      </c>
      <c r="Z209" t="str">
        <f>'Haus 1, 2 a-c K'!F208</f>
        <v>Quartalsw.</v>
      </c>
      <c r="AA209">
        <f ca="1">'Haus 1, 2 a-c K'!G208</f>
        <v>4</v>
      </c>
      <c r="AB209">
        <f>'Haus 1, 2 a-c K'!J208</f>
        <v>0</v>
      </c>
    </row>
    <row r="210" spans="24:28" x14ac:dyDescent="0.2">
      <c r="X210" t="str">
        <f>'Haus 1, 2 a-c K'!B209</f>
        <v>J1-J6</v>
      </c>
      <c r="Y210">
        <f>'Haus 1, 2 a-c K'!E209</f>
        <v>0</v>
      </c>
      <c r="Z210" t="str">
        <f>'Haus 1, 2 a-c K'!F209</f>
        <v>jährlich 6x</v>
      </c>
      <c r="AA210">
        <f ca="1">'Haus 1, 2 a-c K'!G209</f>
        <v>6</v>
      </c>
      <c r="AB210">
        <f>'Haus 1, 2 a-c K'!J209</f>
        <v>0</v>
      </c>
    </row>
    <row r="211" spans="24:28" x14ac:dyDescent="0.2">
      <c r="X211" t="str">
        <f>'Haus 1, 2 a-c K'!B210</f>
        <v>J1-M</v>
      </c>
      <c r="Y211">
        <f>'Haus 1, 2 a-c K'!E210</f>
        <v>0</v>
      </c>
      <c r="Z211" t="str">
        <f>'Haus 1, 2 a-c K'!F210</f>
        <v>monatlich</v>
      </c>
      <c r="AA211">
        <f ca="1">'Haus 1, 2 a-c K'!G210</f>
        <v>12</v>
      </c>
      <c r="AB211">
        <f>'Haus 1, 2 a-c K'!J210</f>
        <v>0</v>
      </c>
    </row>
    <row r="212" spans="24:28" x14ac:dyDescent="0.2">
      <c r="X212" t="str">
        <f>'Haus 1, 2 a-c K'!B211</f>
        <v>J1-14</v>
      </c>
      <c r="Y212">
        <f>'Haus 1, 2 a-c K'!E211</f>
        <v>0</v>
      </c>
      <c r="Z212" t="str">
        <f>'Haus 1, 2 a-c K'!F211</f>
        <v>14 tägig</v>
      </c>
      <c r="AA212">
        <f ca="1">'Haus 1, 2 a-c K'!G211</f>
        <v>25</v>
      </c>
      <c r="AB212">
        <f>'Haus 1, 2 a-c K'!J211</f>
        <v>0</v>
      </c>
    </row>
    <row r="213" spans="24:28" x14ac:dyDescent="0.2">
      <c r="X213" t="str">
        <f>'Haus 1, 2 a-c K'!B212</f>
        <v>J1-W</v>
      </c>
      <c r="Y213">
        <f>'Haus 1, 2 a-c K'!E212</f>
        <v>0</v>
      </c>
      <c r="Z213" t="str">
        <f>'Haus 1, 2 a-c K'!F212</f>
        <v>wöchentl.</v>
      </c>
      <c r="AA213">
        <f ca="1">'Haus 1, 2 a-c K'!G212</f>
        <v>51</v>
      </c>
      <c r="AB213">
        <f>'Haus 1, 2 a-c K'!J212</f>
        <v>0</v>
      </c>
    </row>
    <row r="214" spans="24:28" x14ac:dyDescent="0.2">
      <c r="X214" t="str">
        <f>'Haus 1, 2 a-c K'!B213</f>
        <v>J1-2</v>
      </c>
      <c r="Y214">
        <f>'Haus 1, 2 a-c K'!E213</f>
        <v>0</v>
      </c>
      <c r="Z214" t="str">
        <f>'Haus 1, 2 a-c K'!F213</f>
        <v>2 Tage/Wo</v>
      </c>
      <c r="AA214">
        <f ca="1">'Haus 1, 2 a-c K'!G213</f>
        <v>101</v>
      </c>
      <c r="AB214">
        <f>'Haus 1, 2 a-c K'!J213</f>
        <v>0</v>
      </c>
    </row>
    <row r="215" spans="24:28" x14ac:dyDescent="0.2">
      <c r="X215" t="str">
        <f>'Haus 1, 2 a-c K'!B214</f>
        <v>J1-2,5</v>
      </c>
      <c r="Y215">
        <f>'Haus 1, 2 a-c K'!E214</f>
        <v>0</v>
      </c>
      <c r="Z215" t="str">
        <f>'Haus 1, 2 a-c K'!F214</f>
        <v>2,5 Tage/Wo</v>
      </c>
      <c r="AA215">
        <f ca="1">'Haus 1, 2 a-c K'!G214</f>
        <v>127</v>
      </c>
      <c r="AB215">
        <f>'Haus 1, 2 a-c K'!J214</f>
        <v>0</v>
      </c>
    </row>
    <row r="216" spans="24:28" x14ac:dyDescent="0.2">
      <c r="X216" t="str">
        <f>'Haus 1, 2 a-c K'!B215</f>
        <v>J1-3</v>
      </c>
      <c r="Y216">
        <f>'Haus 1, 2 a-c K'!E215</f>
        <v>0</v>
      </c>
      <c r="Z216" t="str">
        <f>'Haus 1, 2 a-c K'!F215</f>
        <v>3 Tage/Wo</v>
      </c>
      <c r="AA216">
        <f ca="1">'Haus 1, 2 a-c K'!G215</f>
        <v>152</v>
      </c>
      <c r="AB216">
        <f>'Haus 1, 2 a-c K'!J215</f>
        <v>0</v>
      </c>
    </row>
    <row r="217" spans="24:28" x14ac:dyDescent="0.2">
      <c r="X217" t="str">
        <f>'Haus 1, 2 a-c K'!B216</f>
        <v>J1-4</v>
      </c>
      <c r="Y217">
        <f>'Haus 1, 2 a-c K'!E216</f>
        <v>0</v>
      </c>
      <c r="Z217" t="str">
        <f>'Haus 1, 2 a-c K'!F216</f>
        <v>4 Tage/Wo</v>
      </c>
      <c r="AA217">
        <f ca="1">'Haus 1, 2 a-c K'!G216</f>
        <v>202</v>
      </c>
      <c r="AB217">
        <f>'Haus 1, 2 a-c K'!J216</f>
        <v>0</v>
      </c>
    </row>
    <row r="218" spans="24:28" x14ac:dyDescent="0.2">
      <c r="X218" t="str">
        <f>'Haus 1, 2 a-c K'!B217</f>
        <v>J1-5</v>
      </c>
      <c r="Y218">
        <f>'Haus 1, 2 a-c K'!E217</f>
        <v>0</v>
      </c>
      <c r="Z218" t="str">
        <f>'Haus 1, 2 a-c K'!F217</f>
        <v>5 Tage/Wo</v>
      </c>
      <c r="AA218">
        <f ca="1">'Haus 1, 2 a-c K'!G217</f>
        <v>253</v>
      </c>
      <c r="AB218">
        <f>'Haus 1, 2 a-c K'!J217</f>
        <v>0</v>
      </c>
    </row>
    <row r="219" spans="24:28" x14ac:dyDescent="0.2">
      <c r="X219" t="str">
        <f>'Haus 1, 2 a-c K'!B218</f>
        <v>J1-6</v>
      </c>
      <c r="Y219">
        <f>'Haus 1, 2 a-c K'!E218</f>
        <v>0</v>
      </c>
      <c r="Z219" t="str">
        <f>'Haus 1, 2 a-c K'!F218</f>
        <v>6 Tage/Wo</v>
      </c>
      <c r="AA219">
        <f ca="1">'Haus 1, 2 a-c K'!G218</f>
        <v>304</v>
      </c>
      <c r="AB219">
        <f>'Haus 1, 2 a-c K'!J218</f>
        <v>0</v>
      </c>
    </row>
    <row r="220" spans="24:28" x14ac:dyDescent="0.2">
      <c r="X220" t="str">
        <f>'Haus 1, 2 a-c K'!B219</f>
        <v>J1-7</v>
      </c>
      <c r="Y220">
        <f>'Haus 1, 2 a-c K'!E219</f>
        <v>0</v>
      </c>
      <c r="Z220" t="str">
        <f>'Haus 1, 2 a-c K'!F219</f>
        <v>7 Tage/Wo</v>
      </c>
      <c r="AA220">
        <f ca="1">'Haus 1, 2 a-c K'!G219</f>
        <v>354</v>
      </c>
      <c r="AB220">
        <f>'Haus 1, 2 a-c K'!J219</f>
        <v>0</v>
      </c>
    </row>
    <row r="221" spans="24:28" x14ac:dyDescent="0.2">
      <c r="X221" t="str">
        <f>'Haus 1, 2 a-c K'!B220</f>
        <v>J1-Müll</v>
      </c>
      <c r="Y221">
        <f>'Haus 1, 2 a-c K'!E220</f>
        <v>0</v>
      </c>
      <c r="Z221" t="str">
        <f>'Haus 1, 2 a-c K'!F220</f>
        <v>2 Tage/Wo </v>
      </c>
      <c r="AA221">
        <f ca="1">'Haus 1, 2 a-c K'!G220</f>
        <v>101</v>
      </c>
      <c r="AB221">
        <f>'Haus 1, 2 a-c K'!J220</f>
        <v>0</v>
      </c>
    </row>
    <row r="222" spans="24:28" x14ac:dyDescent="0.2">
      <c r="X222" t="str">
        <f>'Haus 1, 2 a-c K'!B221</f>
        <v>J1-Hort</v>
      </c>
      <c r="Y222">
        <f>'Haus 1, 2 a-c K'!E221</f>
        <v>0</v>
      </c>
      <c r="Z222" t="str">
        <f>'Haus 1, 2 a-c K'!F221</f>
        <v>5 Tage/Wo </v>
      </c>
      <c r="AA222">
        <f ca="1">'Haus 1, 2 a-c K'!G221</f>
        <v>253</v>
      </c>
      <c r="AB222">
        <f>'Haus 1, 2 a-c K'!J221</f>
        <v>0</v>
      </c>
    </row>
    <row r="223" spans="24:28" x14ac:dyDescent="0.2">
      <c r="X223" t="str">
        <f>'Haus 1, 2 a-c K'!B222</f>
        <v>K1-J</v>
      </c>
      <c r="Y223">
        <f>'Haus 1, 2 a-c K'!E222</f>
        <v>0</v>
      </c>
      <c r="Z223" t="str">
        <f>'Haus 1, 2 a-c K'!F222</f>
        <v>jährlich</v>
      </c>
      <c r="AA223">
        <f ca="1">'Haus 1, 2 a-c K'!G222</f>
        <v>1</v>
      </c>
      <c r="AB223">
        <f>'Haus 1, 2 a-c K'!J222</f>
        <v>0</v>
      </c>
    </row>
    <row r="224" spans="24:28" x14ac:dyDescent="0.2">
      <c r="X224" t="str">
        <f>'Haus 1, 2 a-c K'!B223</f>
        <v>K1-J2</v>
      </c>
      <c r="Y224">
        <f>'Haus 1, 2 a-c K'!E223</f>
        <v>0</v>
      </c>
      <c r="Z224" t="str">
        <f>'Haus 1, 2 a-c K'!F223</f>
        <v>jährlich 2x</v>
      </c>
      <c r="AA224">
        <f ca="1">'Haus 1, 2 a-c K'!G223</f>
        <v>2</v>
      </c>
      <c r="AB224">
        <f>'Haus 1, 2 a-c K'!J223</f>
        <v>0</v>
      </c>
    </row>
    <row r="225" spans="24:28" x14ac:dyDescent="0.2">
      <c r="X225" t="str">
        <f>'Haus 1, 2 a-c K'!B224</f>
        <v>K1-Q</v>
      </c>
      <c r="Y225">
        <f>'Haus 1, 2 a-c K'!E224</f>
        <v>0</v>
      </c>
      <c r="Z225" t="str">
        <f>'Haus 1, 2 a-c K'!F224</f>
        <v>Quartalsw.</v>
      </c>
      <c r="AA225">
        <f ca="1">'Haus 1, 2 a-c K'!G224</f>
        <v>4</v>
      </c>
      <c r="AB225">
        <f>'Haus 1, 2 a-c K'!J224</f>
        <v>0</v>
      </c>
    </row>
    <row r="226" spans="24:28" x14ac:dyDescent="0.2">
      <c r="X226" t="str">
        <f>'Haus 1, 2 a-c K'!B225</f>
        <v>K1-J6</v>
      </c>
      <c r="Y226">
        <f>'Haus 1, 2 a-c K'!E225</f>
        <v>0</v>
      </c>
      <c r="Z226" t="str">
        <f>'Haus 1, 2 a-c K'!F225</f>
        <v>jährlich 6x</v>
      </c>
      <c r="AA226">
        <f ca="1">'Haus 1, 2 a-c K'!G225</f>
        <v>6</v>
      </c>
      <c r="AB226">
        <f>'Haus 1, 2 a-c K'!J225</f>
        <v>0</v>
      </c>
    </row>
    <row r="227" spans="24:28" x14ac:dyDescent="0.2">
      <c r="X227" t="str">
        <f>'Haus 1, 2 a-c K'!B226</f>
        <v>K1-M</v>
      </c>
      <c r="Y227">
        <f>'Haus 1, 2 a-c K'!E226</f>
        <v>0</v>
      </c>
      <c r="Z227" t="str">
        <f>'Haus 1, 2 a-c K'!F226</f>
        <v>monatlich</v>
      </c>
      <c r="AA227">
        <f ca="1">'Haus 1, 2 a-c K'!G226</f>
        <v>12</v>
      </c>
      <c r="AB227">
        <f>'Haus 1, 2 a-c K'!J226</f>
        <v>0</v>
      </c>
    </row>
    <row r="228" spans="24:28" x14ac:dyDescent="0.2">
      <c r="X228" t="str">
        <f>'Haus 1, 2 a-c K'!B227</f>
        <v>K1-14</v>
      </c>
      <c r="Y228">
        <f>'Haus 1, 2 a-c K'!E227</f>
        <v>0</v>
      </c>
      <c r="Z228" t="str">
        <f>'Haus 1, 2 a-c K'!F227</f>
        <v>14 tägig</v>
      </c>
      <c r="AA228">
        <f ca="1">'Haus 1, 2 a-c K'!G227</f>
        <v>25</v>
      </c>
      <c r="AB228">
        <f>'Haus 1, 2 a-c K'!J227</f>
        <v>0</v>
      </c>
    </row>
    <row r="229" spans="24:28" x14ac:dyDescent="0.2">
      <c r="X229" t="str">
        <f>'Haus 1, 2 a-c K'!B228</f>
        <v>K1-W</v>
      </c>
      <c r="Y229">
        <f>'Haus 1, 2 a-c K'!E228</f>
        <v>0</v>
      </c>
      <c r="Z229" t="str">
        <f>'Haus 1, 2 a-c K'!F228</f>
        <v>wöchentl.</v>
      </c>
      <c r="AA229">
        <f ca="1">'Haus 1, 2 a-c K'!G228</f>
        <v>51</v>
      </c>
      <c r="AB229">
        <f>'Haus 1, 2 a-c K'!J228</f>
        <v>0</v>
      </c>
    </row>
    <row r="230" spans="24:28" x14ac:dyDescent="0.2">
      <c r="X230" t="str">
        <f>'Haus 1, 2 a-c K'!B229</f>
        <v>K1-2</v>
      </c>
      <c r="Y230">
        <f>'Haus 1, 2 a-c K'!E229</f>
        <v>0</v>
      </c>
      <c r="Z230" t="str">
        <f>'Haus 1, 2 a-c K'!F229</f>
        <v>2 Tage/Wo</v>
      </c>
      <c r="AA230">
        <f ca="1">'Haus 1, 2 a-c K'!G229</f>
        <v>101</v>
      </c>
      <c r="AB230">
        <f>'Haus 1, 2 a-c K'!J229</f>
        <v>0</v>
      </c>
    </row>
    <row r="231" spans="24:28" x14ac:dyDescent="0.2">
      <c r="X231" t="str">
        <f>'Haus 1, 2 a-c K'!B230</f>
        <v>K1-2,5</v>
      </c>
      <c r="Y231">
        <f>'Haus 1, 2 a-c K'!E230</f>
        <v>0</v>
      </c>
      <c r="Z231" t="str">
        <f>'Haus 1, 2 a-c K'!F230</f>
        <v>2,5 Tage/Wo</v>
      </c>
      <c r="AA231">
        <f ca="1">'Haus 1, 2 a-c K'!G230</f>
        <v>127</v>
      </c>
      <c r="AB231">
        <f>'Haus 1, 2 a-c K'!J230</f>
        <v>0</v>
      </c>
    </row>
    <row r="232" spans="24:28" x14ac:dyDescent="0.2">
      <c r="X232" t="str">
        <f>'Haus 1, 2 a-c K'!B231</f>
        <v>K1-3</v>
      </c>
      <c r="Y232">
        <f>'Haus 1, 2 a-c K'!E231</f>
        <v>0</v>
      </c>
      <c r="Z232" t="str">
        <f>'Haus 1, 2 a-c K'!F231</f>
        <v>3 Tage/Wo</v>
      </c>
      <c r="AA232">
        <f ca="1">'Haus 1, 2 a-c K'!G231</f>
        <v>152</v>
      </c>
      <c r="AB232">
        <f>'Haus 1, 2 a-c K'!J231</f>
        <v>0</v>
      </c>
    </row>
    <row r="233" spans="24:28" x14ac:dyDescent="0.2">
      <c r="X233" t="str">
        <f>'Haus 1, 2 a-c K'!B232</f>
        <v>K1-4</v>
      </c>
      <c r="Y233">
        <f>'Haus 1, 2 a-c K'!E232</f>
        <v>0</v>
      </c>
      <c r="Z233" t="str">
        <f>'Haus 1, 2 a-c K'!F232</f>
        <v>4 Tage/Wo</v>
      </c>
      <c r="AA233">
        <f ca="1">'Haus 1, 2 a-c K'!G232</f>
        <v>202</v>
      </c>
      <c r="AB233">
        <f>'Haus 1, 2 a-c K'!J232</f>
        <v>0</v>
      </c>
    </row>
    <row r="234" spans="24:28" x14ac:dyDescent="0.2">
      <c r="X234" t="str">
        <f>'Haus 1, 2 a-c K'!B233</f>
        <v>K1-5</v>
      </c>
      <c r="Y234">
        <f>'Haus 1, 2 a-c K'!E233</f>
        <v>0</v>
      </c>
      <c r="Z234" t="str">
        <f>'Haus 1, 2 a-c K'!F233</f>
        <v>5 Tage/Wo</v>
      </c>
      <c r="AA234">
        <f ca="1">'Haus 1, 2 a-c K'!G233</f>
        <v>253</v>
      </c>
      <c r="AB234">
        <f>'Haus 1, 2 a-c K'!J233</f>
        <v>0</v>
      </c>
    </row>
    <row r="235" spans="24:28" x14ac:dyDescent="0.2">
      <c r="X235" t="str">
        <f>'Haus 1, 2 a-c K'!B234</f>
        <v>K1-6</v>
      </c>
      <c r="Y235">
        <f>'Haus 1, 2 a-c K'!E234</f>
        <v>0</v>
      </c>
      <c r="Z235" t="str">
        <f>'Haus 1, 2 a-c K'!F234</f>
        <v>6 Tage/Wo</v>
      </c>
      <c r="AA235">
        <f ca="1">'Haus 1, 2 a-c K'!G234</f>
        <v>304</v>
      </c>
      <c r="AB235">
        <f>'Haus 1, 2 a-c K'!J234</f>
        <v>0</v>
      </c>
    </row>
    <row r="236" spans="24:28" x14ac:dyDescent="0.2">
      <c r="X236" t="str">
        <f>'Haus 1, 2 a-c K'!B235</f>
        <v>K1-7</v>
      </c>
      <c r="Y236">
        <f>'Haus 1, 2 a-c K'!E235</f>
        <v>0</v>
      </c>
      <c r="Z236" t="str">
        <f>'Haus 1, 2 a-c K'!F235</f>
        <v>7 Tage/Wo</v>
      </c>
      <c r="AA236">
        <f ca="1">'Haus 1, 2 a-c K'!G235</f>
        <v>354</v>
      </c>
      <c r="AB236">
        <f>'Haus 1, 2 a-c K'!J235</f>
        <v>0</v>
      </c>
    </row>
    <row r="237" spans="24:28" x14ac:dyDescent="0.2">
      <c r="X237" t="str">
        <f>'Haus 1, 2 a-c K'!B236</f>
        <v>K2-J</v>
      </c>
      <c r="Y237">
        <f>'Haus 1, 2 a-c K'!E236</f>
        <v>0</v>
      </c>
      <c r="Z237" t="str">
        <f>'Haus 1, 2 a-c K'!F236</f>
        <v>jährlich</v>
      </c>
      <c r="AA237">
        <f ca="1">'Haus 1, 2 a-c K'!G236</f>
        <v>1</v>
      </c>
      <c r="AB237">
        <f>'Haus 1, 2 a-c K'!J236</f>
        <v>0</v>
      </c>
    </row>
    <row r="238" spans="24:28" x14ac:dyDescent="0.2">
      <c r="X238" t="str">
        <f>'Haus 1, 2 a-c K'!B237</f>
        <v>K2-J2</v>
      </c>
      <c r="Y238">
        <f>'Haus 1, 2 a-c K'!E237</f>
        <v>0</v>
      </c>
      <c r="Z238" t="str">
        <f>'Haus 1, 2 a-c K'!F237</f>
        <v>jährlich 2x</v>
      </c>
      <c r="AA238">
        <f ca="1">'Haus 1, 2 a-c K'!G237</f>
        <v>2</v>
      </c>
      <c r="AB238">
        <f>'Haus 1, 2 a-c K'!J237</f>
        <v>0</v>
      </c>
    </row>
    <row r="239" spans="24:28" x14ac:dyDescent="0.2">
      <c r="X239" t="str">
        <f>'Haus 1, 2 a-c K'!B238</f>
        <v>K2-Q</v>
      </c>
      <c r="Y239">
        <f>'Haus 1, 2 a-c K'!E238</f>
        <v>0</v>
      </c>
      <c r="Z239" t="str">
        <f>'Haus 1, 2 a-c K'!F238</f>
        <v>Quartalsw.</v>
      </c>
      <c r="AA239">
        <f ca="1">'Haus 1, 2 a-c K'!G238</f>
        <v>4</v>
      </c>
      <c r="AB239">
        <f>'Haus 1, 2 a-c K'!J238</f>
        <v>0</v>
      </c>
    </row>
    <row r="240" spans="24:28" x14ac:dyDescent="0.2">
      <c r="X240" t="str">
        <f>'Haus 1, 2 a-c K'!B239</f>
        <v>K2-J6</v>
      </c>
      <c r="Y240">
        <f>'Haus 1, 2 a-c K'!E239</f>
        <v>0</v>
      </c>
      <c r="Z240" t="str">
        <f>'Haus 1, 2 a-c K'!F239</f>
        <v>jährlich 6x</v>
      </c>
      <c r="AA240">
        <f ca="1">'Haus 1, 2 a-c K'!G239</f>
        <v>6</v>
      </c>
      <c r="AB240">
        <f>'Haus 1, 2 a-c K'!J239</f>
        <v>0</v>
      </c>
    </row>
    <row r="241" spans="24:28" x14ac:dyDescent="0.2">
      <c r="X241" t="str">
        <f>'Haus 1, 2 a-c K'!B240</f>
        <v>K2-M</v>
      </c>
      <c r="Y241">
        <f>'Haus 1, 2 a-c K'!E240</f>
        <v>0</v>
      </c>
      <c r="Z241" t="str">
        <f>'Haus 1, 2 a-c K'!F240</f>
        <v>monatlich</v>
      </c>
      <c r="AA241">
        <f ca="1">'Haus 1, 2 a-c K'!G240</f>
        <v>12</v>
      </c>
      <c r="AB241">
        <f>'Haus 1, 2 a-c K'!J240</f>
        <v>0</v>
      </c>
    </row>
    <row r="242" spans="24:28" x14ac:dyDescent="0.2">
      <c r="X242" t="str">
        <f>'Haus 1, 2 a-c K'!B241</f>
        <v>K2-14</v>
      </c>
      <c r="Y242">
        <f>'Haus 1, 2 a-c K'!E241</f>
        <v>0</v>
      </c>
      <c r="Z242" t="str">
        <f>'Haus 1, 2 a-c K'!F241</f>
        <v>14 tägig</v>
      </c>
      <c r="AA242">
        <f ca="1">'Haus 1, 2 a-c K'!G241</f>
        <v>25</v>
      </c>
      <c r="AB242">
        <f>'Haus 1, 2 a-c K'!J241</f>
        <v>0</v>
      </c>
    </row>
    <row r="243" spans="24:28" x14ac:dyDescent="0.2">
      <c r="X243" t="str">
        <f>'Haus 1, 2 a-c K'!B242</f>
        <v>K2-W</v>
      </c>
      <c r="Y243">
        <f>'Haus 1, 2 a-c K'!E242</f>
        <v>0</v>
      </c>
      <c r="Z243" t="str">
        <f>'Haus 1, 2 a-c K'!F242</f>
        <v>wöchentl.</v>
      </c>
      <c r="AA243">
        <f ca="1">'Haus 1, 2 a-c K'!G242</f>
        <v>51</v>
      </c>
      <c r="AB243">
        <f>'Haus 1, 2 a-c K'!J242</f>
        <v>0</v>
      </c>
    </row>
    <row r="244" spans="24:28" x14ac:dyDescent="0.2">
      <c r="X244" t="str">
        <f>'Haus 1, 2 a-c K'!B243</f>
        <v>K2-2</v>
      </c>
      <c r="Y244">
        <f>'Haus 1, 2 a-c K'!E243</f>
        <v>0</v>
      </c>
      <c r="Z244" t="str">
        <f>'Haus 1, 2 a-c K'!F243</f>
        <v>2 Tage/Wo</v>
      </c>
      <c r="AA244">
        <f ca="1">'Haus 1, 2 a-c K'!G243</f>
        <v>101</v>
      </c>
      <c r="AB244">
        <f>'Haus 1, 2 a-c K'!J243</f>
        <v>0</v>
      </c>
    </row>
    <row r="245" spans="24:28" x14ac:dyDescent="0.2">
      <c r="X245" t="str">
        <f>'Haus 1, 2 a-c K'!B244</f>
        <v>K2-2,5</v>
      </c>
      <c r="Y245">
        <f>'Haus 1, 2 a-c K'!E244</f>
        <v>0</v>
      </c>
      <c r="Z245" t="str">
        <f>'Haus 1, 2 a-c K'!F244</f>
        <v>2,5 Tage/Wo</v>
      </c>
      <c r="AA245">
        <f ca="1">'Haus 1, 2 a-c K'!G244</f>
        <v>127</v>
      </c>
      <c r="AB245">
        <f>'Haus 1, 2 a-c K'!J244</f>
        <v>0</v>
      </c>
    </row>
    <row r="246" spans="24:28" x14ac:dyDescent="0.2">
      <c r="X246" t="str">
        <f>'Haus 1, 2 a-c K'!B245</f>
        <v>K2-3</v>
      </c>
      <c r="Y246">
        <f>'Haus 1, 2 a-c K'!E245</f>
        <v>0</v>
      </c>
      <c r="Z246" t="str">
        <f>'Haus 1, 2 a-c K'!F245</f>
        <v>3 Tage/Wo</v>
      </c>
      <c r="AA246">
        <f ca="1">'Haus 1, 2 a-c K'!G245</f>
        <v>152</v>
      </c>
      <c r="AB246">
        <f>'Haus 1, 2 a-c K'!J245</f>
        <v>0</v>
      </c>
    </row>
    <row r="247" spans="24:28" x14ac:dyDescent="0.2">
      <c r="X247" t="str">
        <f>'Haus 1, 2 a-c K'!B246</f>
        <v>K2-4</v>
      </c>
      <c r="Y247">
        <f>'Haus 1, 2 a-c K'!E246</f>
        <v>0</v>
      </c>
      <c r="Z247" t="str">
        <f>'Haus 1, 2 a-c K'!F246</f>
        <v>4 Tage/Wo</v>
      </c>
      <c r="AA247">
        <f ca="1">'Haus 1, 2 a-c K'!G246</f>
        <v>202</v>
      </c>
      <c r="AB247">
        <f>'Haus 1, 2 a-c K'!J246</f>
        <v>0</v>
      </c>
    </row>
    <row r="248" spans="24:28" x14ac:dyDescent="0.2">
      <c r="X248" t="str">
        <f>'Haus 1, 2 a-c K'!B247</f>
        <v>K2-5</v>
      </c>
      <c r="Y248">
        <f>'Haus 1, 2 a-c K'!E247</f>
        <v>0</v>
      </c>
      <c r="Z248" t="str">
        <f>'Haus 1, 2 a-c K'!F247</f>
        <v>5 Tage/Wo</v>
      </c>
      <c r="AA248">
        <f ca="1">'Haus 1, 2 a-c K'!G247</f>
        <v>253</v>
      </c>
      <c r="AB248">
        <f>'Haus 1, 2 a-c K'!J247</f>
        <v>0</v>
      </c>
    </row>
    <row r="249" spans="24:28" x14ac:dyDescent="0.2">
      <c r="X249" t="str">
        <f>'Haus 1, 2 a-c K'!B248</f>
        <v>K2-6</v>
      </c>
      <c r="Y249">
        <f>'Haus 1, 2 a-c K'!E248</f>
        <v>0</v>
      </c>
      <c r="Z249" t="str">
        <f>'Haus 1, 2 a-c K'!F248</f>
        <v>6 Tage/Wo</v>
      </c>
      <c r="AA249">
        <f ca="1">'Haus 1, 2 a-c K'!G248</f>
        <v>304</v>
      </c>
      <c r="AB249">
        <f>'Haus 1, 2 a-c K'!J248</f>
        <v>0</v>
      </c>
    </row>
    <row r="250" spans="24:28" x14ac:dyDescent="0.2">
      <c r="X250" t="str">
        <f>'Haus 1, 2 a-c K'!B249</f>
        <v>K2-7</v>
      </c>
      <c r="Y250">
        <f>'Haus 1, 2 a-c K'!E249</f>
        <v>0</v>
      </c>
      <c r="Z250" t="str">
        <f>'Haus 1, 2 a-c K'!F249</f>
        <v>7 Tage/Wo</v>
      </c>
      <c r="AA250">
        <f ca="1">'Haus 1, 2 a-c K'!G249</f>
        <v>354</v>
      </c>
      <c r="AB250">
        <f>'Haus 1, 2 a-c K'!J249</f>
        <v>0</v>
      </c>
    </row>
    <row r="251" spans="24:28" x14ac:dyDescent="0.2">
      <c r="X251" t="str">
        <f>'Haus 1, 2 a-c K'!B250</f>
        <v>L-J</v>
      </c>
      <c r="Y251">
        <f>'Haus 1, 2 a-c K'!E250</f>
        <v>0</v>
      </c>
      <c r="Z251" t="str">
        <f>'Haus 1, 2 a-c K'!F250</f>
        <v>jährlich</v>
      </c>
      <c r="AA251">
        <f ca="1">'Haus 1, 2 a-c K'!G250</f>
        <v>1</v>
      </c>
      <c r="AB251">
        <f>'Haus 1, 2 a-c K'!J250</f>
        <v>0</v>
      </c>
    </row>
    <row r="252" spans="24:28" x14ac:dyDescent="0.2">
      <c r="X252" t="str">
        <f>'Haus 1, 2 a-c K'!B251</f>
        <v>L-J2</v>
      </c>
      <c r="Y252">
        <f>'Haus 1, 2 a-c K'!E251</f>
        <v>0</v>
      </c>
      <c r="Z252" t="str">
        <f>'Haus 1, 2 a-c K'!F251</f>
        <v>jährlich 2x</v>
      </c>
      <c r="AA252">
        <f ca="1">'Haus 1, 2 a-c K'!G251</f>
        <v>2</v>
      </c>
      <c r="AB252">
        <f>'Haus 1, 2 a-c K'!J251</f>
        <v>0</v>
      </c>
    </row>
    <row r="253" spans="24:28" x14ac:dyDescent="0.2">
      <c r="X253" t="str">
        <f>'Haus 1, 2 a-c K'!B252</f>
        <v>L-Q</v>
      </c>
      <c r="Y253">
        <f>'Haus 1, 2 a-c K'!E252</f>
        <v>0</v>
      </c>
      <c r="Z253" t="str">
        <f>'Haus 1, 2 a-c K'!F252</f>
        <v>Quartalsw.</v>
      </c>
      <c r="AA253">
        <f ca="1">'Haus 1, 2 a-c K'!G252</f>
        <v>4</v>
      </c>
      <c r="AB253">
        <f>'Haus 1, 2 a-c K'!J252</f>
        <v>0</v>
      </c>
    </row>
    <row r="254" spans="24:28" x14ac:dyDescent="0.2">
      <c r="X254" t="str">
        <f>'Haus 1, 2 a-c K'!B253</f>
        <v>L-J6</v>
      </c>
      <c r="Y254">
        <f>'Haus 1, 2 a-c K'!E253</f>
        <v>0</v>
      </c>
      <c r="Z254" t="str">
        <f>'Haus 1, 2 a-c K'!F253</f>
        <v>jährlich 6x</v>
      </c>
      <c r="AA254">
        <f ca="1">'Haus 1, 2 a-c K'!G253</f>
        <v>6</v>
      </c>
      <c r="AB254">
        <f>'Haus 1, 2 a-c K'!J253</f>
        <v>0</v>
      </c>
    </row>
    <row r="255" spans="24:28" x14ac:dyDescent="0.2">
      <c r="X255" t="str">
        <f>'Haus 1, 2 a-c K'!B254</f>
        <v>L-M</v>
      </c>
      <c r="Y255">
        <f>'Haus 1, 2 a-c K'!E254</f>
        <v>0</v>
      </c>
      <c r="Z255" t="str">
        <f>'Haus 1, 2 a-c K'!F254</f>
        <v>monatlich</v>
      </c>
      <c r="AA255">
        <f ca="1">'Haus 1, 2 a-c K'!G254</f>
        <v>12</v>
      </c>
      <c r="AB255">
        <f>'Haus 1, 2 a-c K'!J254</f>
        <v>0</v>
      </c>
    </row>
    <row r="256" spans="24:28" x14ac:dyDescent="0.2">
      <c r="X256" t="str">
        <f>'Haus 1, 2 a-c K'!B255</f>
        <v>L-14</v>
      </c>
      <c r="Y256">
        <f>'Haus 1, 2 a-c K'!E255</f>
        <v>0</v>
      </c>
      <c r="Z256" t="str">
        <f>'Haus 1, 2 a-c K'!F255</f>
        <v>14 tägig</v>
      </c>
      <c r="AA256">
        <f ca="1">'Haus 1, 2 a-c K'!G255</f>
        <v>25</v>
      </c>
      <c r="AB256">
        <f>'Haus 1, 2 a-c K'!J255</f>
        <v>0</v>
      </c>
    </row>
    <row r="257" spans="24:28" x14ac:dyDescent="0.2">
      <c r="X257" t="str">
        <f>'Haus 1, 2 a-c K'!B256</f>
        <v>L-W</v>
      </c>
      <c r="Y257">
        <f>'Haus 1, 2 a-c K'!E256</f>
        <v>0</v>
      </c>
      <c r="Z257" t="str">
        <f>'Haus 1, 2 a-c K'!F256</f>
        <v>wöchentl.</v>
      </c>
      <c r="AA257">
        <f ca="1">'Haus 1, 2 a-c K'!G256</f>
        <v>51</v>
      </c>
      <c r="AB257">
        <f>'Haus 1, 2 a-c K'!J256</f>
        <v>0</v>
      </c>
    </row>
    <row r="258" spans="24:28" x14ac:dyDescent="0.2">
      <c r="X258" t="str">
        <f>'Haus 1, 2 a-c K'!B257</f>
        <v>L-2</v>
      </c>
      <c r="Y258">
        <f>'Haus 1, 2 a-c K'!E257</f>
        <v>0</v>
      </c>
      <c r="Z258" t="str">
        <f>'Haus 1, 2 a-c K'!F257</f>
        <v>2 Tage/Wo</v>
      </c>
      <c r="AA258">
        <f ca="1">'Haus 1, 2 a-c K'!G257</f>
        <v>101</v>
      </c>
      <c r="AB258">
        <f>'Haus 1, 2 a-c K'!J257</f>
        <v>0</v>
      </c>
    </row>
    <row r="259" spans="24:28" x14ac:dyDescent="0.2">
      <c r="X259" t="str">
        <f>'Haus 1, 2 a-c K'!B258</f>
        <v>L-2,5</v>
      </c>
      <c r="Y259">
        <f>'Haus 1, 2 a-c K'!E258</f>
        <v>0</v>
      </c>
      <c r="Z259" t="str">
        <f>'Haus 1, 2 a-c K'!F258</f>
        <v>2,5 Tage/Wo</v>
      </c>
      <c r="AA259">
        <f ca="1">'Haus 1, 2 a-c K'!G258</f>
        <v>127</v>
      </c>
      <c r="AB259">
        <f>'Haus 1, 2 a-c K'!J258</f>
        <v>0</v>
      </c>
    </row>
    <row r="260" spans="24:28" x14ac:dyDescent="0.2">
      <c r="X260" t="str">
        <f>'Haus 1, 2 a-c K'!B259</f>
        <v>L-3</v>
      </c>
      <c r="Y260">
        <f>'Haus 1, 2 a-c K'!E259</f>
        <v>0</v>
      </c>
      <c r="Z260" t="str">
        <f>'Haus 1, 2 a-c K'!F259</f>
        <v>3 Tage/Wo</v>
      </c>
      <c r="AA260">
        <f ca="1">'Haus 1, 2 a-c K'!G259</f>
        <v>152</v>
      </c>
      <c r="AB260">
        <f>'Haus 1, 2 a-c K'!J259</f>
        <v>0</v>
      </c>
    </row>
    <row r="261" spans="24:28" x14ac:dyDescent="0.2">
      <c r="X261" t="str">
        <f>'Haus 1, 2 a-c K'!B260</f>
        <v>L-4</v>
      </c>
      <c r="Y261">
        <f>'Haus 1, 2 a-c K'!E260</f>
        <v>0</v>
      </c>
      <c r="Z261" t="str">
        <f>'Haus 1, 2 a-c K'!F260</f>
        <v>4 Tage/Wo</v>
      </c>
      <c r="AA261">
        <f ca="1">'Haus 1, 2 a-c K'!G260</f>
        <v>202</v>
      </c>
      <c r="AB261">
        <f>'Haus 1, 2 a-c K'!J260</f>
        <v>0</v>
      </c>
    </row>
    <row r="262" spans="24:28" x14ac:dyDescent="0.2">
      <c r="X262" t="str">
        <f>'Haus 1, 2 a-c K'!B261</f>
        <v>L-5</v>
      </c>
      <c r="Y262">
        <f>'Haus 1, 2 a-c K'!E261</f>
        <v>0</v>
      </c>
      <c r="Z262" t="str">
        <f>'Haus 1, 2 a-c K'!F261</f>
        <v>5 Tage/Wo</v>
      </c>
      <c r="AA262">
        <f ca="1">'Haus 1, 2 a-c K'!G261</f>
        <v>253</v>
      </c>
      <c r="AB262">
        <f>'Haus 1, 2 a-c K'!J261</f>
        <v>0</v>
      </c>
    </row>
    <row r="263" spans="24:28" x14ac:dyDescent="0.2">
      <c r="X263" t="str">
        <f>'Haus 1, 2 a-c K'!B262</f>
        <v>L-6</v>
      </c>
      <c r="Y263">
        <f>'Haus 1, 2 a-c K'!E262</f>
        <v>0</v>
      </c>
      <c r="Z263" t="str">
        <f>'Haus 1, 2 a-c K'!F262</f>
        <v>6 Tage/Wo</v>
      </c>
      <c r="AA263">
        <f ca="1">'Haus 1, 2 a-c K'!G262</f>
        <v>304</v>
      </c>
      <c r="AB263">
        <f>'Haus 1, 2 a-c K'!J262</f>
        <v>0</v>
      </c>
    </row>
    <row r="264" spans="24:28" x14ac:dyDescent="0.2">
      <c r="X264" t="str">
        <f>'Haus 1, 2 a-c K'!B263</f>
        <v>L-7</v>
      </c>
      <c r="Y264">
        <f>'Haus 1, 2 a-c K'!E263</f>
        <v>0</v>
      </c>
      <c r="Z264" t="str">
        <f>'Haus 1, 2 a-c K'!F263</f>
        <v>7 Tage/Wo</v>
      </c>
      <c r="AA264">
        <f ca="1">'Haus 1, 2 a-c K'!G263</f>
        <v>354</v>
      </c>
      <c r="AB264">
        <f>'Haus 1, 2 a-c K'!J263</f>
        <v>0</v>
      </c>
    </row>
    <row r="265" spans="24:28" x14ac:dyDescent="0.2">
      <c r="X265" t="str">
        <f>'Haus 1, 2 a-c K'!B264</f>
        <v>M1-J</v>
      </c>
      <c r="Y265">
        <f>'Haus 1, 2 a-c K'!E264</f>
        <v>0</v>
      </c>
      <c r="Z265" t="str">
        <f>'Haus 1, 2 a-c K'!F264</f>
        <v>jährlich</v>
      </c>
      <c r="AA265">
        <f ca="1">'Haus 1, 2 a-c K'!G264</f>
        <v>1</v>
      </c>
      <c r="AB265">
        <f>'Haus 1, 2 a-c K'!J264</f>
        <v>0</v>
      </c>
    </row>
    <row r="266" spans="24:28" x14ac:dyDescent="0.2">
      <c r="X266" t="str">
        <f>'Haus 1, 2 a-c K'!B265</f>
        <v>M1-J2</v>
      </c>
      <c r="Y266">
        <f>'Haus 1, 2 a-c K'!E265</f>
        <v>0</v>
      </c>
      <c r="Z266" t="str">
        <f>'Haus 1, 2 a-c K'!F265</f>
        <v>jährlich 2x</v>
      </c>
      <c r="AA266">
        <f ca="1">'Haus 1, 2 a-c K'!G265</f>
        <v>2</v>
      </c>
      <c r="AB266">
        <f>'Haus 1, 2 a-c K'!J265</f>
        <v>0</v>
      </c>
    </row>
    <row r="267" spans="24:28" x14ac:dyDescent="0.2">
      <c r="X267" t="str">
        <f>'Haus 1, 2 a-c K'!B266</f>
        <v>M1-Q</v>
      </c>
      <c r="Y267">
        <f>'Haus 1, 2 a-c K'!E266</f>
        <v>0</v>
      </c>
      <c r="Z267" t="str">
        <f>'Haus 1, 2 a-c K'!F266</f>
        <v>Quartalsw.</v>
      </c>
      <c r="AA267">
        <f ca="1">'Haus 1, 2 a-c K'!G266</f>
        <v>4</v>
      </c>
      <c r="AB267">
        <f>'Haus 1, 2 a-c K'!J266</f>
        <v>0</v>
      </c>
    </row>
    <row r="268" spans="24:28" x14ac:dyDescent="0.2">
      <c r="X268" t="str">
        <f>'Haus 1, 2 a-c K'!B267</f>
        <v>M1-J6</v>
      </c>
      <c r="Y268">
        <f>'Haus 1, 2 a-c K'!E267</f>
        <v>0</v>
      </c>
      <c r="Z268" t="str">
        <f>'Haus 1, 2 a-c K'!F267</f>
        <v>jährlich 6x</v>
      </c>
      <c r="AA268">
        <f ca="1">'Haus 1, 2 a-c K'!G267</f>
        <v>6</v>
      </c>
      <c r="AB268">
        <f>'Haus 1, 2 a-c K'!J267</f>
        <v>0</v>
      </c>
    </row>
    <row r="269" spans="24:28" x14ac:dyDescent="0.2">
      <c r="X269" t="str">
        <f>'Haus 1, 2 a-c K'!B268</f>
        <v>M1-M</v>
      </c>
      <c r="Y269">
        <f>'Haus 1, 2 a-c K'!E268</f>
        <v>0</v>
      </c>
      <c r="Z269" t="str">
        <f>'Haus 1, 2 a-c K'!F268</f>
        <v>monatlich</v>
      </c>
      <c r="AA269">
        <f ca="1">'Haus 1, 2 a-c K'!G268</f>
        <v>12</v>
      </c>
      <c r="AB269">
        <f>'Haus 1, 2 a-c K'!J268</f>
        <v>0</v>
      </c>
    </row>
    <row r="270" spans="24:28" x14ac:dyDescent="0.2">
      <c r="X270" t="str">
        <f>'Haus 1, 2 a-c K'!B269</f>
        <v>M1-14</v>
      </c>
      <c r="Y270">
        <f>'Haus 1, 2 a-c K'!E269</f>
        <v>0</v>
      </c>
      <c r="Z270" t="str">
        <f>'Haus 1, 2 a-c K'!F269</f>
        <v>14 tägig</v>
      </c>
      <c r="AA270">
        <f ca="1">'Haus 1, 2 a-c K'!G269</f>
        <v>25</v>
      </c>
      <c r="AB270">
        <f>'Haus 1, 2 a-c K'!J269</f>
        <v>0</v>
      </c>
    </row>
    <row r="271" spans="24:28" x14ac:dyDescent="0.2">
      <c r="X271" t="str">
        <f>'Haus 1, 2 a-c K'!B270</f>
        <v>M1-W</v>
      </c>
      <c r="Y271">
        <f>'Haus 1, 2 a-c K'!E270</f>
        <v>0</v>
      </c>
      <c r="Z271" t="str">
        <f>'Haus 1, 2 a-c K'!F270</f>
        <v>wöchentl.</v>
      </c>
      <c r="AA271">
        <f ca="1">'Haus 1, 2 a-c K'!G270</f>
        <v>51</v>
      </c>
      <c r="AB271">
        <f>'Haus 1, 2 a-c K'!J270</f>
        <v>0</v>
      </c>
    </row>
    <row r="272" spans="24:28" x14ac:dyDescent="0.2">
      <c r="X272" t="str">
        <f>'Haus 1, 2 a-c K'!B271</f>
        <v>M1-2</v>
      </c>
      <c r="Y272">
        <f>'Haus 1, 2 a-c K'!E271</f>
        <v>0</v>
      </c>
      <c r="Z272" t="str">
        <f>'Haus 1, 2 a-c K'!F271</f>
        <v>2 Tage/Wo</v>
      </c>
      <c r="AA272">
        <f ca="1">'Haus 1, 2 a-c K'!G271</f>
        <v>101</v>
      </c>
      <c r="AB272">
        <f>'Haus 1, 2 a-c K'!J271</f>
        <v>0</v>
      </c>
    </row>
    <row r="273" spans="24:28" x14ac:dyDescent="0.2">
      <c r="X273" t="str">
        <f>'Haus 1, 2 a-c K'!B272</f>
        <v>M1-2,5</v>
      </c>
      <c r="Y273">
        <f>'Haus 1, 2 a-c K'!E272</f>
        <v>0</v>
      </c>
      <c r="Z273" t="str">
        <f>'Haus 1, 2 a-c K'!F272</f>
        <v>2,5 Tage/Wo</v>
      </c>
      <c r="AA273">
        <f ca="1">'Haus 1, 2 a-c K'!G272</f>
        <v>127</v>
      </c>
      <c r="AB273">
        <f>'Haus 1, 2 a-c K'!J272</f>
        <v>0</v>
      </c>
    </row>
    <row r="274" spans="24:28" x14ac:dyDescent="0.2">
      <c r="X274" t="str">
        <f>'Haus 1, 2 a-c K'!B273</f>
        <v>M1-3</v>
      </c>
      <c r="Y274">
        <f>'Haus 1, 2 a-c K'!E273</f>
        <v>0</v>
      </c>
      <c r="Z274" t="str">
        <f>'Haus 1, 2 a-c K'!F273</f>
        <v>3 Tage/Wo</v>
      </c>
      <c r="AA274">
        <f ca="1">'Haus 1, 2 a-c K'!G273</f>
        <v>152</v>
      </c>
      <c r="AB274">
        <f>'Haus 1, 2 a-c K'!J273</f>
        <v>0</v>
      </c>
    </row>
    <row r="275" spans="24:28" x14ac:dyDescent="0.2">
      <c r="X275" t="str">
        <f>'Haus 1, 2 a-c K'!B274</f>
        <v>M1-4</v>
      </c>
      <c r="Y275">
        <f>'Haus 1, 2 a-c K'!E274</f>
        <v>0</v>
      </c>
      <c r="Z275" t="str">
        <f>'Haus 1, 2 a-c K'!F274</f>
        <v>4 Tage/Wo</v>
      </c>
      <c r="AA275">
        <f ca="1">'Haus 1, 2 a-c K'!G274</f>
        <v>202</v>
      </c>
      <c r="AB275">
        <f>'Haus 1, 2 a-c K'!J274</f>
        <v>0</v>
      </c>
    </row>
    <row r="276" spans="24:28" x14ac:dyDescent="0.2">
      <c r="X276" t="str">
        <f>'Haus 1, 2 a-c K'!B275</f>
        <v>M1-5</v>
      </c>
      <c r="Y276">
        <f>'Haus 1, 2 a-c K'!E275</f>
        <v>0</v>
      </c>
      <c r="Z276" t="str">
        <f>'Haus 1, 2 a-c K'!F275</f>
        <v>5 Tage/Wo</v>
      </c>
      <c r="AA276">
        <f ca="1">'Haus 1, 2 a-c K'!G275</f>
        <v>253</v>
      </c>
      <c r="AB276">
        <f>'Haus 1, 2 a-c K'!J275</f>
        <v>0</v>
      </c>
    </row>
    <row r="277" spans="24:28" x14ac:dyDescent="0.2">
      <c r="X277" t="str">
        <f>'Haus 1, 2 a-c K'!B276</f>
        <v>M1-6</v>
      </c>
      <c r="Y277">
        <f>'Haus 1, 2 a-c K'!E276</f>
        <v>0</v>
      </c>
      <c r="Z277" t="str">
        <f>'Haus 1, 2 a-c K'!F276</f>
        <v>6 Tage/Wo</v>
      </c>
      <c r="AA277">
        <f ca="1">'Haus 1, 2 a-c K'!G276</f>
        <v>304</v>
      </c>
      <c r="AB277">
        <f>'Haus 1, 2 a-c K'!J276</f>
        <v>0</v>
      </c>
    </row>
    <row r="278" spans="24:28" x14ac:dyDescent="0.2">
      <c r="X278" t="str">
        <f>'Haus 1, 2 a-c K'!B277</f>
        <v>M1-7</v>
      </c>
      <c r="Y278">
        <f>'Haus 1, 2 a-c K'!E277</f>
        <v>0</v>
      </c>
      <c r="Z278" t="str">
        <f>'Haus 1, 2 a-c K'!F277</f>
        <v>7 Tage/Wo</v>
      </c>
      <c r="AA278">
        <f ca="1">'Haus 1, 2 a-c K'!G277</f>
        <v>354</v>
      </c>
      <c r="AB278">
        <f>'Haus 1, 2 a-c K'!J277</f>
        <v>0</v>
      </c>
    </row>
    <row r="279" spans="24:28" x14ac:dyDescent="0.2">
      <c r="X279" t="str">
        <f>'Haus 1, 2 a-c K'!B278</f>
        <v>M1-Hort</v>
      </c>
      <c r="Y279">
        <f>'Haus 1, 2 a-c K'!E278</f>
        <v>0</v>
      </c>
      <c r="Z279" t="str">
        <f>'Haus 1, 2 a-c K'!F278</f>
        <v>5 Tage/Wo </v>
      </c>
      <c r="AA279">
        <f ca="1">'Haus 1, 2 a-c K'!G278</f>
        <v>253</v>
      </c>
      <c r="AB279">
        <f>'Haus 1, 2 a-c K'!J278</f>
        <v>0</v>
      </c>
    </row>
    <row r="280" spans="24:28" x14ac:dyDescent="0.2">
      <c r="X280" t="str">
        <f>'Haus 1, 2 a-c K'!B279</f>
        <v>N1-J</v>
      </c>
      <c r="Y280">
        <f>'Haus 1, 2 a-c K'!E279</f>
        <v>0</v>
      </c>
      <c r="Z280" t="str">
        <f>'Haus 1, 2 a-c K'!F279</f>
        <v>jährlich</v>
      </c>
      <c r="AA280">
        <f ca="1">'Haus 1, 2 a-c K'!G279</f>
        <v>1</v>
      </c>
      <c r="AB280">
        <f>'Haus 1, 2 a-c K'!J279</f>
        <v>0</v>
      </c>
    </row>
    <row r="281" spans="24:28" x14ac:dyDescent="0.2">
      <c r="X281" t="str">
        <f>'Haus 1, 2 a-c K'!B280</f>
        <v>N1-J2</v>
      </c>
      <c r="Y281">
        <f>'Haus 1, 2 a-c K'!E280</f>
        <v>0</v>
      </c>
      <c r="Z281" t="str">
        <f>'Haus 1, 2 a-c K'!F280</f>
        <v>jährlich 2x</v>
      </c>
      <c r="AA281">
        <f ca="1">'Haus 1, 2 a-c K'!G280</f>
        <v>2</v>
      </c>
      <c r="AB281">
        <f>'Haus 1, 2 a-c K'!J280</f>
        <v>0</v>
      </c>
    </row>
    <row r="282" spans="24:28" x14ac:dyDescent="0.2">
      <c r="X282" t="str">
        <f>'Haus 1, 2 a-c K'!B281</f>
        <v>N1-Q</v>
      </c>
      <c r="Y282">
        <f>'Haus 1, 2 a-c K'!E281</f>
        <v>0</v>
      </c>
      <c r="Z282" t="str">
        <f>'Haus 1, 2 a-c K'!F281</f>
        <v>Quartalsw.</v>
      </c>
      <c r="AA282">
        <f ca="1">'Haus 1, 2 a-c K'!G281</f>
        <v>4</v>
      </c>
      <c r="AB282">
        <f>'Haus 1, 2 a-c K'!J281</f>
        <v>0</v>
      </c>
    </row>
    <row r="283" spans="24:28" x14ac:dyDescent="0.2">
      <c r="X283" t="str">
        <f>'Haus 1, 2 a-c K'!B282</f>
        <v>N1-J6</v>
      </c>
      <c r="Y283">
        <f>'Haus 1, 2 a-c K'!E282</f>
        <v>0</v>
      </c>
      <c r="Z283" t="str">
        <f>'Haus 1, 2 a-c K'!F282</f>
        <v>jährlich 6x</v>
      </c>
      <c r="AA283">
        <f ca="1">'Haus 1, 2 a-c K'!G282</f>
        <v>6</v>
      </c>
      <c r="AB283">
        <f>'Haus 1, 2 a-c K'!J282</f>
        <v>0</v>
      </c>
    </row>
    <row r="284" spans="24:28" x14ac:dyDescent="0.2">
      <c r="X284" t="str">
        <f>'Haus 1, 2 a-c K'!B283</f>
        <v>N1-M</v>
      </c>
      <c r="Y284">
        <f>'Haus 1, 2 a-c K'!E283</f>
        <v>0</v>
      </c>
      <c r="Z284" t="str">
        <f>'Haus 1, 2 a-c K'!F283</f>
        <v>monatlich</v>
      </c>
      <c r="AA284">
        <f ca="1">'Haus 1, 2 a-c K'!G283</f>
        <v>12</v>
      </c>
      <c r="AB284">
        <f>'Haus 1, 2 a-c K'!J283</f>
        <v>0</v>
      </c>
    </row>
    <row r="285" spans="24:28" x14ac:dyDescent="0.2">
      <c r="X285" t="str">
        <f>'Haus 1, 2 a-c K'!B284</f>
        <v>N1-14</v>
      </c>
      <c r="Y285">
        <f>'Haus 1, 2 a-c K'!E284</f>
        <v>0</v>
      </c>
      <c r="Z285" t="str">
        <f>'Haus 1, 2 a-c K'!F284</f>
        <v>14 tägig</v>
      </c>
      <c r="AA285">
        <f ca="1">'Haus 1, 2 a-c K'!G284</f>
        <v>25</v>
      </c>
      <c r="AB285">
        <f>'Haus 1, 2 a-c K'!J284</f>
        <v>0</v>
      </c>
    </row>
    <row r="286" spans="24:28" x14ac:dyDescent="0.2">
      <c r="X286" t="str">
        <f>'Haus 1, 2 a-c K'!B285</f>
        <v>N1-W</v>
      </c>
      <c r="Y286">
        <f>'Haus 1, 2 a-c K'!E285</f>
        <v>0</v>
      </c>
      <c r="Z286" t="str">
        <f>'Haus 1, 2 a-c K'!F285</f>
        <v>wöchentl.</v>
      </c>
      <c r="AA286">
        <f ca="1">'Haus 1, 2 a-c K'!G285</f>
        <v>51</v>
      </c>
      <c r="AB286">
        <f>'Haus 1, 2 a-c K'!J285</f>
        <v>0</v>
      </c>
    </row>
    <row r="287" spans="24:28" x14ac:dyDescent="0.2">
      <c r="X287" t="str">
        <f>'Haus 1, 2 a-c K'!B286</f>
        <v>N1-2</v>
      </c>
      <c r="Y287">
        <f>'Haus 1, 2 a-c K'!E286</f>
        <v>0</v>
      </c>
      <c r="Z287" t="str">
        <f>'Haus 1, 2 a-c K'!F286</f>
        <v>2 Tage/Wo</v>
      </c>
      <c r="AA287">
        <f ca="1">'Haus 1, 2 a-c K'!G286</f>
        <v>101</v>
      </c>
      <c r="AB287">
        <f>'Haus 1, 2 a-c K'!J286</f>
        <v>0</v>
      </c>
    </row>
    <row r="288" spans="24:28" x14ac:dyDescent="0.2">
      <c r="X288" t="str">
        <f>'Haus 1, 2 a-c K'!B287</f>
        <v>N1-2,5</v>
      </c>
      <c r="Y288">
        <f>'Haus 1, 2 a-c K'!E287</f>
        <v>0</v>
      </c>
      <c r="Z288" t="str">
        <f>'Haus 1, 2 a-c K'!F287</f>
        <v>2,5 Tage/Wo</v>
      </c>
      <c r="AA288">
        <f ca="1">'Haus 1, 2 a-c K'!G287</f>
        <v>127</v>
      </c>
      <c r="AB288">
        <f>'Haus 1, 2 a-c K'!J287</f>
        <v>0</v>
      </c>
    </row>
    <row r="289" spans="24:28" x14ac:dyDescent="0.2">
      <c r="X289" t="str">
        <f>'Haus 1, 2 a-c K'!B288</f>
        <v>N1-3</v>
      </c>
      <c r="Y289">
        <f>'Haus 1, 2 a-c K'!E288</f>
        <v>0</v>
      </c>
      <c r="Z289" t="str">
        <f>'Haus 1, 2 a-c K'!F288</f>
        <v>3 Tage/Wo</v>
      </c>
      <c r="AA289">
        <f ca="1">'Haus 1, 2 a-c K'!G288</f>
        <v>152</v>
      </c>
      <c r="AB289">
        <f>'Haus 1, 2 a-c K'!J288</f>
        <v>0</v>
      </c>
    </row>
    <row r="290" spans="24:28" x14ac:dyDescent="0.2">
      <c r="X290" t="str">
        <f>'Haus 1, 2 a-c K'!B289</f>
        <v>N1-4</v>
      </c>
      <c r="Y290">
        <f>'Haus 1, 2 a-c K'!E289</f>
        <v>0</v>
      </c>
      <c r="Z290" t="str">
        <f>'Haus 1, 2 a-c K'!F289</f>
        <v>4 Tage/Wo</v>
      </c>
      <c r="AA290">
        <f ca="1">'Haus 1, 2 a-c K'!G289</f>
        <v>202</v>
      </c>
      <c r="AB290">
        <f>'Haus 1, 2 a-c K'!J289</f>
        <v>0</v>
      </c>
    </row>
    <row r="291" spans="24:28" x14ac:dyDescent="0.2">
      <c r="X291" t="str">
        <f>'Haus 1, 2 a-c K'!B290</f>
        <v>N1-5</v>
      </c>
      <c r="Y291">
        <f>'Haus 1, 2 a-c K'!E290</f>
        <v>0</v>
      </c>
      <c r="Z291" t="str">
        <f>'Haus 1, 2 a-c K'!F290</f>
        <v>5 Tage/Wo</v>
      </c>
      <c r="AA291">
        <f ca="1">'Haus 1, 2 a-c K'!G290</f>
        <v>253</v>
      </c>
      <c r="AB291">
        <f>'Haus 1, 2 a-c K'!J290</f>
        <v>0</v>
      </c>
    </row>
    <row r="292" spans="24:28" x14ac:dyDescent="0.2">
      <c r="X292" t="str">
        <f>'Haus 1, 2 a-c K'!B291</f>
        <v>N1-6</v>
      </c>
      <c r="Y292">
        <f>'Haus 1, 2 a-c K'!E291</f>
        <v>0</v>
      </c>
      <c r="Z292" t="str">
        <f>'Haus 1, 2 a-c K'!F291</f>
        <v>6 Tage/Wo</v>
      </c>
      <c r="AA292">
        <f ca="1">'Haus 1, 2 a-c K'!G291</f>
        <v>304</v>
      </c>
      <c r="AB292">
        <f>'Haus 1, 2 a-c K'!J291</f>
        <v>0</v>
      </c>
    </row>
    <row r="293" spans="24:28" x14ac:dyDescent="0.2">
      <c r="X293" t="str">
        <f>'Haus 1, 2 a-c K'!B292</f>
        <v>N1-7</v>
      </c>
      <c r="Y293">
        <f>'Haus 1, 2 a-c K'!E292</f>
        <v>0</v>
      </c>
      <c r="Z293" t="str">
        <f>'Haus 1, 2 a-c K'!F292</f>
        <v>7 Tage/Wo</v>
      </c>
      <c r="AA293">
        <f ca="1">'Haus 1, 2 a-c K'!G292</f>
        <v>354</v>
      </c>
      <c r="AB293">
        <f>'Haus 1, 2 a-c K'!J292</f>
        <v>0</v>
      </c>
    </row>
    <row r="294" spans="24:28" x14ac:dyDescent="0.2">
      <c r="X294" t="str">
        <f>'Haus 1, 2 a-c K'!B293</f>
        <v>O1-J</v>
      </c>
      <c r="Y294">
        <f>'Haus 1, 2 a-c K'!E293</f>
        <v>0</v>
      </c>
      <c r="Z294" t="str">
        <f>'Haus 1, 2 a-c K'!F293</f>
        <v>jährlich</v>
      </c>
      <c r="AA294">
        <f ca="1">'Haus 1, 2 a-c K'!G293</f>
        <v>1</v>
      </c>
      <c r="AB294">
        <f>'Haus 1, 2 a-c K'!J293</f>
        <v>0</v>
      </c>
    </row>
    <row r="295" spans="24:28" x14ac:dyDescent="0.2">
      <c r="X295" t="str">
        <f>'Haus 1, 2 a-c K'!B294</f>
        <v>O1-J2</v>
      </c>
      <c r="Y295">
        <f>'Haus 1, 2 a-c K'!E294</f>
        <v>0</v>
      </c>
      <c r="Z295" t="str">
        <f>'Haus 1, 2 a-c K'!F294</f>
        <v>jährlich 2x</v>
      </c>
      <c r="AA295">
        <f ca="1">'Haus 1, 2 a-c K'!G294</f>
        <v>2</v>
      </c>
      <c r="AB295">
        <f>'Haus 1, 2 a-c K'!J294</f>
        <v>0</v>
      </c>
    </row>
    <row r="296" spans="24:28" x14ac:dyDescent="0.2">
      <c r="X296" t="str">
        <f>'Haus 1, 2 a-c K'!B295</f>
        <v>O1-Q</v>
      </c>
      <c r="Y296">
        <f>'Haus 1, 2 a-c K'!E295</f>
        <v>0</v>
      </c>
      <c r="Z296" t="str">
        <f>'Haus 1, 2 a-c K'!F295</f>
        <v>Quartalsw.</v>
      </c>
      <c r="AA296">
        <f ca="1">'Haus 1, 2 a-c K'!G295</f>
        <v>4</v>
      </c>
      <c r="AB296">
        <f>'Haus 1, 2 a-c K'!J295</f>
        <v>0</v>
      </c>
    </row>
    <row r="297" spans="24:28" x14ac:dyDescent="0.2">
      <c r="X297" t="str">
        <f>'Haus 1, 2 a-c K'!B296</f>
        <v>O1-J6</v>
      </c>
      <c r="Y297">
        <f>'Haus 1, 2 a-c K'!E296</f>
        <v>0</v>
      </c>
      <c r="Z297" t="str">
        <f>'Haus 1, 2 a-c K'!F296</f>
        <v>jährlich 6x</v>
      </c>
      <c r="AA297">
        <f ca="1">'Haus 1, 2 a-c K'!G296</f>
        <v>6</v>
      </c>
      <c r="AB297">
        <f>'Haus 1, 2 a-c K'!J296</f>
        <v>0</v>
      </c>
    </row>
    <row r="298" spans="24:28" x14ac:dyDescent="0.2">
      <c r="X298" t="str">
        <f>'Haus 1, 2 a-c K'!B297</f>
        <v>O1-M</v>
      </c>
      <c r="Y298">
        <f>'Haus 1, 2 a-c K'!E297</f>
        <v>0</v>
      </c>
      <c r="Z298" t="str">
        <f>'Haus 1, 2 a-c K'!F297</f>
        <v>monatlich</v>
      </c>
      <c r="AA298">
        <f ca="1">'Haus 1, 2 a-c K'!G297</f>
        <v>12</v>
      </c>
      <c r="AB298">
        <f>'Haus 1, 2 a-c K'!J297</f>
        <v>0</v>
      </c>
    </row>
    <row r="299" spans="24:28" x14ac:dyDescent="0.2">
      <c r="X299" t="str">
        <f>'Haus 1, 2 a-c K'!B298</f>
        <v>O1-14</v>
      </c>
      <c r="Y299">
        <f>'Haus 1, 2 a-c K'!E298</f>
        <v>0</v>
      </c>
      <c r="Z299" t="str">
        <f>'Haus 1, 2 a-c K'!F298</f>
        <v>14 tägig</v>
      </c>
      <c r="AA299">
        <f ca="1">'Haus 1, 2 a-c K'!G298</f>
        <v>25</v>
      </c>
      <c r="AB299">
        <f>'Haus 1, 2 a-c K'!J298</f>
        <v>0</v>
      </c>
    </row>
    <row r="300" spans="24:28" x14ac:dyDescent="0.2">
      <c r="X300" t="str">
        <f>'Haus 1, 2 a-c K'!B299</f>
        <v>O1-W</v>
      </c>
      <c r="Y300">
        <f>'Haus 1, 2 a-c K'!E299</f>
        <v>0</v>
      </c>
      <c r="Z300" t="str">
        <f>'Haus 1, 2 a-c K'!F299</f>
        <v>wöchentl.</v>
      </c>
      <c r="AA300">
        <f ca="1">'Haus 1, 2 a-c K'!G299</f>
        <v>51</v>
      </c>
      <c r="AB300">
        <f>'Haus 1, 2 a-c K'!J299</f>
        <v>0</v>
      </c>
    </row>
    <row r="301" spans="24:28" x14ac:dyDescent="0.2">
      <c r="X301" t="str">
        <f>'Haus 1, 2 a-c K'!B300</f>
        <v>O1-2</v>
      </c>
      <c r="Y301">
        <f>'Haus 1, 2 a-c K'!E300</f>
        <v>0</v>
      </c>
      <c r="Z301" t="str">
        <f>'Haus 1, 2 a-c K'!F300</f>
        <v>2 Tage/Wo</v>
      </c>
      <c r="AA301">
        <f ca="1">'Haus 1, 2 a-c K'!G300</f>
        <v>101</v>
      </c>
      <c r="AB301">
        <f>'Haus 1, 2 a-c K'!J300</f>
        <v>0</v>
      </c>
    </row>
    <row r="302" spans="24:28" x14ac:dyDescent="0.2">
      <c r="X302" t="str">
        <f>'Haus 1, 2 a-c K'!B301</f>
        <v>O1-2,5</v>
      </c>
      <c r="Y302">
        <f>'Haus 1, 2 a-c K'!E301</f>
        <v>0</v>
      </c>
      <c r="Z302" t="str">
        <f>'Haus 1, 2 a-c K'!F301</f>
        <v>2,5 Tage/Wo</v>
      </c>
      <c r="AA302">
        <f ca="1">'Haus 1, 2 a-c K'!G301</f>
        <v>127</v>
      </c>
      <c r="AB302">
        <f>'Haus 1, 2 a-c K'!J301</f>
        <v>0</v>
      </c>
    </row>
    <row r="303" spans="24:28" x14ac:dyDescent="0.2">
      <c r="X303" t="str">
        <f>'Haus 1, 2 a-c K'!B302</f>
        <v>O1-3</v>
      </c>
      <c r="Y303">
        <f>'Haus 1, 2 a-c K'!E302</f>
        <v>0</v>
      </c>
      <c r="Z303" t="str">
        <f>'Haus 1, 2 a-c K'!F302</f>
        <v>3 Tage/Wo</v>
      </c>
      <c r="AA303">
        <f ca="1">'Haus 1, 2 a-c K'!G302</f>
        <v>152</v>
      </c>
      <c r="AB303">
        <f>'Haus 1, 2 a-c K'!J302</f>
        <v>0</v>
      </c>
    </row>
    <row r="304" spans="24:28" x14ac:dyDescent="0.2">
      <c r="X304" t="str">
        <f>'Haus 1, 2 a-c K'!B303</f>
        <v>O1-4</v>
      </c>
      <c r="Y304">
        <f>'Haus 1, 2 a-c K'!E303</f>
        <v>340</v>
      </c>
      <c r="Z304" t="str">
        <f>'Haus 1, 2 a-c K'!F303</f>
        <v>4 Tage/Wo</v>
      </c>
      <c r="AA304">
        <f ca="1">'Haus 1, 2 a-c K'!G303</f>
        <v>202</v>
      </c>
      <c r="AB304">
        <f>'Haus 1, 2 a-c K'!J303</f>
        <v>0</v>
      </c>
    </row>
    <row r="305" spans="24:28" x14ac:dyDescent="0.2">
      <c r="X305" t="str">
        <f>'Haus 1, 2 a-c K'!B304</f>
        <v>O1-5</v>
      </c>
      <c r="Y305">
        <f>'Haus 1, 2 a-c K'!E304</f>
        <v>340</v>
      </c>
      <c r="Z305" t="str">
        <f>'Haus 1, 2 a-c K'!F304</f>
        <v>5 Tage/Wo</v>
      </c>
      <c r="AA305">
        <f ca="1">'Haus 1, 2 a-c K'!G304</f>
        <v>253</v>
      </c>
      <c r="AB305">
        <f>'Haus 1, 2 a-c K'!J304</f>
        <v>0</v>
      </c>
    </row>
    <row r="306" spans="24:28" x14ac:dyDescent="0.2">
      <c r="X306" t="str">
        <f>'Haus 1, 2 a-c K'!B305</f>
        <v>O1-6</v>
      </c>
      <c r="Y306">
        <f>'Haus 1, 2 a-c K'!E305</f>
        <v>340</v>
      </c>
      <c r="Z306" t="str">
        <f>'Haus 1, 2 a-c K'!F305</f>
        <v>6 Tage/Wo</v>
      </c>
      <c r="AA306">
        <f ca="1">'Haus 1, 2 a-c K'!G305</f>
        <v>304</v>
      </c>
      <c r="AB306">
        <f>'Haus 1, 2 a-c K'!J305</f>
        <v>0</v>
      </c>
    </row>
    <row r="307" spans="24:28" x14ac:dyDescent="0.2">
      <c r="X307" t="str">
        <f>'Haus 1, 2 a-c K'!B306</f>
        <v>O1-7</v>
      </c>
      <c r="Y307">
        <f>'Haus 1, 2 a-c K'!E306</f>
        <v>340</v>
      </c>
      <c r="Z307" t="str">
        <f>'Haus 1, 2 a-c K'!F306</f>
        <v>7 Tage/Wo</v>
      </c>
      <c r="AA307">
        <f ca="1">'Haus 1, 2 a-c K'!G306</f>
        <v>354</v>
      </c>
      <c r="AB307">
        <f>'Haus 1, 2 a-c K'!J306</f>
        <v>0</v>
      </c>
    </row>
  </sheetData>
  <sheetProtection algorithmName="SHA-512" hashValue="kf9emud/rYSVqbWw6Fnw9LGhhRdzR8eiaOVGcSarCchV5TdObNzCCvyx3IPIodujfLUaWwOYEf0xg4QSiYRW6g==" saltValue="wsPnfh0Q7auwZAepkZG6pg==" spinCount="100000" sheet="1" objects="1" scenarios="1" selectLockedCells="1"/>
  <mergeCells count="3">
    <mergeCell ref="M3:N3"/>
    <mergeCell ref="F3:L3"/>
    <mergeCell ref="C3:E3"/>
  </mergeCells>
  <conditionalFormatting sqref="L5:N5004">
    <cfRule type="expression" dxfId="121" priority="1">
      <formula>L5=0</formula>
    </cfRule>
  </conditionalFormatting>
  <dataValidations disablePrompts="1" count="1">
    <dataValidation type="list" allowBlank="1" showDropDown="1" showErrorMessage="1" errorTitle="Zulässige Werte Spalte J, Status" error="Es sind nur die Werte 'Grundreinigung' oder 'ohne Grundreinig' oder 'keine Reinigung' möglich!" sqref="J5:J165" xr:uid="{EC50F0AC-5275-45B9-8052-B30DFB80D0E6}">
      <formula1>"Grundreinigung,ohne Grundreinig,keine Reinigung"</formula1>
    </dataValidation>
  </dataValidations>
  <hyperlinks>
    <hyperlink ref="W2" location="Gebäudeübersicht!B2" display="Gebäudeübersicht" xr:uid="{00000000-0004-0000-0A00-000000000000}"/>
    <hyperlink ref="W3" location="Inhaltsverzeichnis!A1" display="Inhaltsverzeichnis" xr:uid="{00000000-0004-0000-0A00-000001000000}"/>
  </hyperlink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1">
    <tabColor rgb="FFFF0000"/>
  </sheetPr>
  <dimension ref="A1:O327"/>
  <sheetViews>
    <sheetView showGridLines="0" topLeftCell="B1" zoomScale="90" zoomScaleNormal="90" workbookViewId="0">
      <pane ySplit="3" topLeftCell="A11" activePane="bottomLeft" state="frozen"/>
      <selection activeCell="M314" sqref="M314"/>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4" width="11" style="22" hidden="1" customWidth="1"/>
    <col min="15"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Haus 1, 2 a-c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SUMIFS(TabelleR01LL,TabelleR01HH,'Haus 1, 2 a-c K'!B4,TabelleR01JJ,"")+
SUMIFS(TabelleR01LL,TabelleR01HH,'Haus 1, 2 a-c K'!B4,TabelleR01JJ,"ohne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90" ca="1" si="1">D4*G4</f>
        <v>0</v>
      </c>
      <c r="I4" s="551">
        <f t="shared" ref="I4:I90" si="2">IF(E4=0,0,H4/E4)</f>
        <v>0</v>
      </c>
      <c r="J4" s="282">
        <f t="shared" ref="J4:J67" si="3">Stundensatz01SVS</f>
        <v>0</v>
      </c>
      <c r="K4" s="552">
        <f t="shared" ref="K4:K90"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SUMIFS(TabelleR01LL,TabelleR01HH,'Haus 1, 2 a-c K'!B5,TabelleR01JJ,"")+
SUMIFS(TabelleR01LL,TabelleR01HH,'Haus 1, 2 a-c K'!B5,TabelleR01JJ,"ohne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SUMIFS(TabelleR01LL,TabelleR01HH,'Haus 1, 2 a-c K'!B6,TabelleR01JJ,"")+
SUMIFS(TabelleR01LL,TabelleR01HH,'Haus 1, 2 a-c K'!B6,TabelleR01JJ,"ohne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SUMIFS(TabelleR01LL,TabelleR01HH,'Haus 1, 2 a-c K'!B7,TabelleR01JJ,"")+
SUMIFS(TabelleR01LL,TabelleR01HH,'Haus 1, 2 a-c K'!B7,TabelleR01JJ,"ohne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SUMIFS(TabelleR01LL,TabelleR01HH,'Haus 1, 2 a-c K'!B8,TabelleR01JJ,"")+
SUMIFS(TabelleR01LL,TabelleR01HH,'Haus 1, 2 a-c K'!B8,TabelleR01JJ,"ohne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ca="1" si="1"/>
        <v>0</v>
      </c>
      <c r="I8" s="500">
        <f t="shared" si="2"/>
        <v>0</v>
      </c>
      <c r="J8" s="534">
        <f t="shared" si="3"/>
        <v>0</v>
      </c>
      <c r="K8" s="535">
        <f t="shared" si="4"/>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SUMIFS(TabelleR01LL,TabelleR01HH,'Haus 1, 2 a-c K'!B9,TabelleR01JJ,"")+
SUMIFS(TabelleR01LL,TabelleR01HH,'Haus 1, 2 a-c K'!B9,TabelleR01JJ,"ohne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1"/>
        <v>0</v>
      </c>
      <c r="I9" s="500">
        <f t="shared" si="2"/>
        <v>0</v>
      </c>
      <c r="J9" s="534">
        <f t="shared" si="3"/>
        <v>0</v>
      </c>
      <c r="K9" s="535">
        <f t="shared" si="4"/>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SUMIFS(TabelleR01LL,TabelleR01HH,'Haus 1, 2 a-c K'!B10,TabelleR01JJ,"")+
SUMIFS(TabelleR01LL,TabelleR01HH,'Haus 1, 2 a-c K'!B10,TabelleR01JJ,"ohne Grundreinig")</f>
        <v>0</v>
      </c>
      <c r="E10" s="623">
        <f t="shared" si="0"/>
        <v>0</v>
      </c>
      <c r="F10" s="624" t="str">
        <f>VLOOKUP(B10,Raumgruppen_Bezeichnungen!$C$3:$E$305,3,FALSE)</f>
        <v>wöchentl.</v>
      </c>
      <c r="G10" s="791"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1"/>
        <v>0</v>
      </c>
      <c r="I10" s="627">
        <f t="shared" si="2"/>
        <v>0</v>
      </c>
      <c r="J10" s="628">
        <f t="shared" si="3"/>
        <v>0</v>
      </c>
      <c r="K10" s="629">
        <f t="shared" si="4"/>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SUMIFS(TabelleR01LL,TabelleR01HH,'Haus 1, 2 a-c K'!B11,TabelleR01JJ,"")+
SUMIFS(TabelleR01LL,TabelleR01HH,'Haus 1, 2 a-c K'!B11,TabelleR01JJ,"ohne Grundreinig")</f>
        <v>0</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1"/>
        <v>0</v>
      </c>
      <c r="I11" s="544">
        <f t="shared" si="2"/>
        <v>0</v>
      </c>
      <c r="J11" s="545">
        <f t="shared" si="3"/>
        <v>0</v>
      </c>
      <c r="K11" s="638">
        <f t="shared" si="4"/>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SUMIFS(TabelleR01LL,TabelleR01HH,'Haus 1, 2 a-c K'!B12,TabelleR01JJ,"")+
SUMIFS(TabelleR01LL,TabelleR01HH,'Haus 1, 2 a-c K'!B12,TabelleR01JJ,"ohne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SUMIFS(TabelleR01LL,TabelleR01HH,'Haus 1, 2 a-c K'!B13,TabelleR01JJ,"")+
SUMIFS(TabelleR01LL,TabelleR01HH,'Haus 1, 2 a-c K'!B13,TabelleR01JJ,"ohne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ca="1" si="1"/>
        <v>0</v>
      </c>
      <c r="I13" s="500">
        <f t="shared" si="2"/>
        <v>0</v>
      </c>
      <c r="J13" s="534">
        <f t="shared" si="3"/>
        <v>0</v>
      </c>
      <c r="K13" s="535">
        <f t="shared" si="4"/>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SUMIFS(TabelleR01LL,TabelleR01HH,'Haus 1, 2 a-c K'!B14,TabelleR01JJ,"")+
SUMIFS(TabelleR01LL,TabelleR01HH,'Haus 1, 2 a-c K'!B14,TabelleR01JJ,"ohne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
        <v>0</v>
      </c>
      <c r="I14" s="500">
        <f t="shared" si="2"/>
        <v>0</v>
      </c>
      <c r="J14" s="534">
        <f t="shared" si="3"/>
        <v>0</v>
      </c>
      <c r="K14" s="535">
        <f t="shared" si="4"/>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SUMIFS(TabelleR01LL,TabelleR01HH,'Haus 1, 2 a-c K'!B15,TabelleR01JJ,"")+
SUMIFS(TabelleR01LL,TabelleR01HH,'Haus 1, 2 a-c K'!B15,TabelleR01JJ,"ohne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
        <v>0</v>
      </c>
      <c r="I15" s="500">
        <f t="shared" si="2"/>
        <v>0</v>
      </c>
      <c r="J15" s="534">
        <f t="shared" si="3"/>
        <v>0</v>
      </c>
      <c r="K15" s="535">
        <f t="shared" si="4"/>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SUMIFS(TabelleR01LL,TabelleR01HH,'Haus 1, 2 a-c K'!B16,TabelleR01JJ,"")+
SUMIFS(TabelleR01LL,TabelleR01HH,'Haus 1, 2 a-c K'!B16,TabelleR01JJ,"ohne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SUMIFS(TabelleR01LL,TabelleR01HH,'Haus 1, 2 a-c K'!B17,TabelleR01JJ,"")+
SUMIFS(TabelleR01LL,TabelleR01HH,'Haus 1, 2 a-c K'!B17,TabelleR01JJ,"ohne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SUMIFS(TabelleR01LL,TabelleR01II,'Haus 1, 2 a-c K'!B18,TabelleR01JJ,"")+
SUMIFS(TabelleR01LL,TabelleR01II,'Haus 1, 2 a-c K'!B18,TabelleR01JJ,"ohne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ca="1" si="1"/>
        <v>0</v>
      </c>
      <c r="I18" s="500">
        <f t="shared" si="2"/>
        <v>0</v>
      </c>
      <c r="J18" s="534">
        <f t="shared" si="3"/>
        <v>0</v>
      </c>
      <c r="K18" s="535">
        <f t="shared" si="4"/>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SUMIFS(TabelleR01LL,TabelleR01HH,'Haus 1, 2 a-c K'!B19,TabelleR01JJ,"")+
SUMIFS(TabelleR01LL,TabelleR01HH,'Haus 1, 2 a-c K'!B19,TabelleR01JJ,"ohne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
        <v>0</v>
      </c>
      <c r="I19" s="500">
        <f t="shared" si="2"/>
        <v>0</v>
      </c>
      <c r="J19" s="534">
        <f t="shared" si="3"/>
        <v>0</v>
      </c>
      <c r="K19" s="535">
        <f t="shared" si="4"/>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SUMIFS(TabelleR01LL,TabelleR01HH,'Haus 1, 2 a-c K'!B20,TabelleR01JJ,"")+
SUMIFS(TabelleR01LL,TabelleR01HH,'Haus 1, 2 a-c K'!B20,TabelleR01JJ,"ohne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
        <v>0</v>
      </c>
      <c r="I20" s="500">
        <f t="shared" si="2"/>
        <v>0</v>
      </c>
      <c r="J20" s="534">
        <f t="shared" si="3"/>
        <v>0</v>
      </c>
      <c r="K20" s="535">
        <f t="shared" si="4"/>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SUMIFS(TabelleR01LL,TabelleR01HH,'Haus 1, 2 a-c K'!B21,TabelleR01JJ,"")+
SUMIFS(TabelleR01LL,TabelleR01HH,'Haus 1, 2 a-c K'!B21,TabelleR01JJ,"ohne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
        <v>0</v>
      </c>
      <c r="I21" s="500">
        <f t="shared" si="2"/>
        <v>0</v>
      </c>
      <c r="J21" s="534">
        <f t="shared" si="3"/>
        <v>0</v>
      </c>
      <c r="K21" s="535">
        <f t="shared" si="4"/>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SUMIFS(TabelleR01LL,TabelleR01HH,'Haus 1, 2 a-c K'!B22,TabelleR01JJ,"")+
SUMIFS(TabelleR01LL,TabelleR01HH,'Haus 1, 2 a-c K'!B22,TabelleR01JJ,"ohne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
        <v>0</v>
      </c>
      <c r="I22" s="500">
        <f t="shared" si="2"/>
        <v>0</v>
      </c>
      <c r="J22" s="534">
        <f t="shared" si="3"/>
        <v>0</v>
      </c>
      <c r="K22" s="535">
        <f t="shared" si="4"/>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SUMIFS(TabelleR01LL,TabelleR01HH,'Haus 1, 2 a-c K'!B23,TabelleR01JJ,"")+
SUMIFS(TabelleR01LL,TabelleR01HH,'Haus 1, 2 a-c K'!B23,TabelleR01JJ,"ohne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SUMIFS(TabelleR01LL,TabelleR01HH,'Haus 1, 2 a-c K'!B24,TabelleR01JJ,"")+
SUMIFS(TabelleR01LL,TabelleR01HH,'Haus 1, 2 a-c K'!B24,TabelleR01JJ,"ohne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ca="1" si="1"/>
        <v>0</v>
      </c>
      <c r="I24" s="500">
        <f t="shared" si="2"/>
        <v>0</v>
      </c>
      <c r="J24" s="534">
        <f t="shared" si="3"/>
        <v>0</v>
      </c>
      <c r="K24" s="535">
        <f t="shared" si="4"/>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SUMIFS(TabelleR01LL,TabelleR01HH,'Haus 1, 2 a-c K'!B25,TabelleR01JJ,"")+
SUMIFS(TabelleR01LL,TabelleR01HH,'Haus 1, 2 a-c K'!B25,TabelleR01JJ,"ohne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
        <v>0</v>
      </c>
      <c r="I25" s="500">
        <f t="shared" si="2"/>
        <v>0</v>
      </c>
      <c r="J25" s="534">
        <f t="shared" si="3"/>
        <v>0</v>
      </c>
      <c r="K25" s="535">
        <f t="shared" si="4"/>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SUMIFS(TabelleR01LL,TabelleR01HH,'Haus 1, 2 a-c K'!B26,TabelleR01JJ,"")+
SUMIFS(TabelleR01LL,TabelleR01HH,'Haus 1, 2 a-c K'!B26,TabelleR01JJ,"ohne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
        <v>0</v>
      </c>
      <c r="I26" s="500">
        <f t="shared" si="2"/>
        <v>0</v>
      </c>
      <c r="J26" s="534">
        <f t="shared" si="3"/>
        <v>0</v>
      </c>
      <c r="K26" s="535">
        <f t="shared" si="4"/>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SUMIFS(TabelleR01LL,TabelleR01HH,'Haus 1, 2 a-c K'!B27,TabelleR01JJ,"")+
SUMIFS(TabelleR01LL,TabelleR01HH,'Haus 1, 2 a-c K'!B27,TabelleR01JJ,"ohne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
        <v>0</v>
      </c>
      <c r="I27" s="500">
        <f t="shared" si="2"/>
        <v>0</v>
      </c>
      <c r="J27" s="534">
        <f t="shared" si="3"/>
        <v>0</v>
      </c>
      <c r="K27" s="535">
        <f t="shared" si="4"/>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SUMIFS(TabelleR01LL,TabelleR01HH,'Haus 1, 2 a-c K'!B28,TabelleR01JJ,"")+
SUMIFS(TabelleR01LL,TabelleR01HH,'Haus 1, 2 a-c K'!B28,TabelleR01JJ,"ohne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SUMIFS(TabelleR01LL,TabelleR01HH,'Haus 1, 2 a-c K'!B29,TabelleR01JJ,"")+
SUMIFS(TabelleR01LL,TabelleR01HH,'Haus 1, 2 a-c K'!B29,TabelleR01JJ,"ohne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ca="1" si="1"/>
        <v>0</v>
      </c>
      <c r="I29" s="500">
        <f t="shared" si="2"/>
        <v>0</v>
      </c>
      <c r="J29" s="534">
        <f t="shared" si="3"/>
        <v>0</v>
      </c>
      <c r="K29" s="535">
        <f t="shared" si="4"/>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SUMIFS(TabelleR01LL,TabelleR01HH,'Haus 1, 2 a-c K'!B30,TabelleR01JJ,"")+
SUMIFS(TabelleR01LL,TabelleR01HH,'Haus 1, 2 a-c K'!B30,TabelleR01JJ,"ohne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
        <v>0</v>
      </c>
      <c r="I30" s="500">
        <f t="shared" si="2"/>
        <v>0</v>
      </c>
      <c r="J30" s="534">
        <f t="shared" si="3"/>
        <v>0</v>
      </c>
      <c r="K30" s="535">
        <f t="shared" si="4"/>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SUMIFS(TabelleR01LL,TabelleR01HH,'Haus 1, 2 a-c K'!B31,TabelleR01JJ,"")+
SUMIFS(TabelleR01LL,TabelleR01HH,'Haus 1, 2 a-c K'!B31,TabelleR01JJ,"ohne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
        <v>0</v>
      </c>
      <c r="I31" s="500">
        <f t="shared" si="2"/>
        <v>0</v>
      </c>
      <c r="J31" s="534">
        <f t="shared" si="3"/>
        <v>0</v>
      </c>
      <c r="K31" s="535">
        <f t="shared" si="4"/>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SUMIFS(TabelleR01LL,TabelleR01HH,'Haus 1, 2 a-c K'!B32,TabelleR01JJ,"")+
SUMIFS(TabelleR01LL,TabelleR01HH,'Haus 1, 2 a-c K'!B32,TabelleR01JJ,"ohne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SUMIFS(TabelleR01LL,TabelleR01HH,'Haus 1, 2 a-c K'!B33,TabelleR01JJ,"")+
SUMIFS(TabelleR01LL,TabelleR01HH,'Haus 1, 2 a-c K'!B33,TabelleR01JJ,"ohne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SUMIFS(TabelleR01LL,TabelleR01II,'Haus 1, 2 a-c K'!B34,TabelleR01JJ,"")+
SUMIFS(TabelleR01LL,TabelleR01II,'Haus 1, 2 a-c K'!B34,TabelleR01JJ,"ohne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ca="1" si="1"/>
        <v>0</v>
      </c>
      <c r="I34" s="500">
        <f t="shared" si="2"/>
        <v>0</v>
      </c>
      <c r="J34" s="534">
        <f t="shared" si="3"/>
        <v>0</v>
      </c>
      <c r="K34" s="535">
        <f t="shared" si="4"/>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SUMIFS(TabelleR01LL,TabelleR01HH,'Haus 1, 2 a-c K'!B35,TabelleR01JJ,"")+
SUMIFS(TabelleR01LL,TabelleR01HH,'Haus 1, 2 a-c K'!B35,TabelleR01JJ,"ohne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1"/>
        <v>0</v>
      </c>
      <c r="I35" s="500">
        <f t="shared" si="2"/>
        <v>0</v>
      </c>
      <c r="J35" s="534">
        <f t="shared" si="3"/>
        <v>0</v>
      </c>
      <c r="K35" s="535">
        <f t="shared" si="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SUMIFS(TabelleR01LL,TabelleR01HH,'Haus 1, 2 a-c K'!B36,TabelleR01JJ,"")+
SUMIFS(TabelleR01LL,TabelleR01HH,'Haus 1, 2 a-c K'!B36,TabelleR01JJ,"ohne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1"/>
        <v>0</v>
      </c>
      <c r="I36" s="500">
        <f t="shared" si="2"/>
        <v>0</v>
      </c>
      <c r="J36" s="534">
        <f t="shared" si="3"/>
        <v>0</v>
      </c>
      <c r="K36" s="535">
        <f t="shared" si="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SUMIFS(TabelleR01LL,TabelleR01HH,'Haus 1, 2 a-c K'!B37,TabelleR01JJ,"")+
SUMIFS(TabelleR01LL,TabelleR01HH,'Haus 1, 2 a-c K'!B37,TabelleR01JJ,"ohne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1"/>
        <v>0</v>
      </c>
      <c r="I37" s="500">
        <f t="shared" si="2"/>
        <v>0</v>
      </c>
      <c r="J37" s="534">
        <f t="shared" si="3"/>
        <v>0</v>
      </c>
      <c r="K37" s="535">
        <f t="shared" si="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SUMIFS(TabelleR01LL,TabelleR01HH,'Haus 1, 2 a-c K'!B38,TabelleR01JJ,"")+
SUMIFS(TabelleR01LL,TabelleR01HH,'Haus 1, 2 a-c K'!B38,TabelleR01JJ,"ohne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1"/>
        <v>0</v>
      </c>
      <c r="I38" s="500">
        <f t="shared" si="2"/>
        <v>0</v>
      </c>
      <c r="J38" s="534">
        <f t="shared" si="3"/>
        <v>0</v>
      </c>
      <c r="K38" s="535">
        <f t="shared" si="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SUMIFS(TabelleR01LL,TabelleR01HH,'Haus 1, 2 a-c K'!B39,TabelleR01JJ,"")+
SUMIFS(TabelleR01LL,TabelleR01HH,'Haus 1, 2 a-c K'!B39,TabelleR01JJ,"ohne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SUMIFS(TabelleR01LL,TabelleR01HH,'Haus 1, 2 a-c K'!B40,TabelleR01JJ,"")+
SUMIFS(TabelleR01LL,TabelleR01HH,'Haus 1, 2 a-c K'!B40,TabelleR01JJ,"ohne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ca="1" si="1"/>
        <v>0</v>
      </c>
      <c r="I40" s="500">
        <f t="shared" si="2"/>
        <v>0</v>
      </c>
      <c r="J40" s="534">
        <f t="shared" si="3"/>
        <v>0</v>
      </c>
      <c r="K40" s="535">
        <f t="shared" si="4"/>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SUMIFS(TabelleR01LL,TabelleR01HH,'Haus 1, 2 a-c K'!B41,TabelleR01JJ,"")+
SUMIFS(TabelleR01LL,TabelleR01HH,'Haus 1, 2 a-c K'!B41,TabelleR01JJ,"ohne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1"/>
        <v>0</v>
      </c>
      <c r="I41" s="500">
        <f t="shared" si="2"/>
        <v>0</v>
      </c>
      <c r="J41" s="534">
        <f t="shared" si="3"/>
        <v>0</v>
      </c>
      <c r="K41" s="535">
        <f t="shared" si="4"/>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SUMIFS(TabelleR01LL,TabelleR01HH,'Haus 1, 2 a-c K'!B42,TabelleR01JJ,"")+
SUMIFS(TabelleR01LL,TabelleR01HH,'Haus 1, 2 a-c K'!B42,TabelleR01JJ,"ohne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1"/>
        <v>0</v>
      </c>
      <c r="I42" s="500">
        <f t="shared" si="2"/>
        <v>0</v>
      </c>
      <c r="J42" s="534">
        <f t="shared" si="3"/>
        <v>0</v>
      </c>
      <c r="K42" s="535">
        <f t="shared" si="4"/>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SUMIFS(TabelleR01LL,TabelleR01HH,'Haus 1, 2 a-c K'!B43,TabelleR01JJ,"")+
SUMIFS(TabelleR01LL,TabelleR01HH,'Haus 1, 2 a-c K'!B43,TabelleR01JJ,"ohne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1"/>
        <v>0</v>
      </c>
      <c r="I43" s="500">
        <f t="shared" si="2"/>
        <v>0</v>
      </c>
      <c r="J43" s="534">
        <f t="shared" si="3"/>
        <v>0</v>
      </c>
      <c r="K43" s="535">
        <f t="shared" si="4"/>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SUMIFS(TabelleR01LL,TabelleR01HH,'Haus 1, 2 a-c K'!B44,TabelleR01JJ,"")+
SUMIFS(TabelleR01LL,TabelleR01HH,'Haus 1, 2 a-c K'!B44,TabelleR01JJ,"ohne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SUMIFS(TabelleR01LL,TabelleR01HH,'Haus 1, 2 a-c K'!B45,TabelleR01JJ,"")+
SUMIFS(TabelleR01LL,TabelleR01HH,'Haus 1, 2 a-c K'!B45,TabelleR01JJ,"ohne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ca="1" si="1"/>
        <v>0</v>
      </c>
      <c r="I45" s="636">
        <f t="shared" si="2"/>
        <v>0</v>
      </c>
      <c r="J45" s="637">
        <f t="shared" si="3"/>
        <v>0</v>
      </c>
      <c r="K45" s="638">
        <f t="shared" si="4"/>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SUMIFS(TabelleR01LL,TabelleR01HH,'Haus 1, 2 a-c K'!B46,TabelleR01JJ,"")+
SUMIFS(TabelleR01LL,TabelleR01HH,'Haus 1, 2 a-c K'!B46,TabelleR01JJ,"ohne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1"/>
        <v>0</v>
      </c>
      <c r="I46" s="551">
        <f t="shared" si="2"/>
        <v>0</v>
      </c>
      <c r="J46" s="282">
        <f t="shared" si="3"/>
        <v>0</v>
      </c>
      <c r="K46" s="552">
        <f t="shared" si="4"/>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SUMIFS(TabelleR01LL,TabelleR01HH,'Haus 1, 2 a-c K'!B47,TabelleR01JJ,"")+
SUMIFS(TabelleR01LL,TabelleR01HH,'Haus 1, 2 a-c K'!B47,TabelleR01JJ,"ohne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1"/>
        <v>0</v>
      </c>
      <c r="I47" s="500">
        <f t="shared" si="2"/>
        <v>0</v>
      </c>
      <c r="J47" s="534">
        <f t="shared" si="3"/>
        <v>0</v>
      </c>
      <c r="K47" s="535">
        <f t="shared" si="4"/>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SUMIFS(TabelleR01LL,TabelleR01HH,'Haus 1, 2 a-c K'!B48,TabelleR01JJ,"")+
SUMIFS(TabelleR01LL,TabelleR01HH,'Haus 1, 2 a-c K'!B48,TabelleR01JJ,"ohne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SUMIFS(TabelleR01LL,TabelleR01HH,'Haus 1, 2 a-c K'!B49,TabelleR01JJ,"")+
SUMIFS(TabelleR01LL,TabelleR01HH,'Haus 1, 2 a-c K'!B49,TabelleR01JJ,"ohne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SUMIFS(TabelleR01LL,TabelleR01II,'Haus 1, 2 a-c K'!B50,TabelleR01JJ,"")+
SUMIFS(TabelleR01LL,TabelleR01II,'Haus 1, 2 a-c K'!B50,TabelleR01JJ,"ohne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ca="1" si="1"/>
        <v>0</v>
      </c>
      <c r="I50" s="500">
        <f t="shared" si="2"/>
        <v>0</v>
      </c>
      <c r="J50" s="534">
        <f t="shared" si="3"/>
        <v>0</v>
      </c>
      <c r="K50" s="535">
        <f t="shared" si="4"/>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SUMIFS(TabelleR01LL,TabelleR01HH,'Haus 1, 2 a-c K'!B51,TabelleR01JJ,"")+
SUMIFS(TabelleR01LL,TabelleR01HH,'Haus 1, 2 a-c K'!B51,TabelleR01JJ,"ohne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1"/>
        <v>0</v>
      </c>
      <c r="I51" s="500">
        <f t="shared" si="2"/>
        <v>0</v>
      </c>
      <c r="J51" s="534">
        <f t="shared" si="3"/>
        <v>0</v>
      </c>
      <c r="K51" s="535">
        <f t="shared" si="4"/>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SUMIFS(TabelleR01LL,TabelleR01HH,'Haus 1, 2 a-c K'!B52,TabelleR01JJ,"")+
SUMIFS(TabelleR01LL,TabelleR01HH,'Haus 1, 2 a-c K'!B52,TabelleR01JJ,"ohne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1"/>
        <v>0</v>
      </c>
      <c r="I52" s="500">
        <f t="shared" si="2"/>
        <v>0</v>
      </c>
      <c r="J52" s="534">
        <f t="shared" si="3"/>
        <v>0</v>
      </c>
      <c r="K52" s="535">
        <f t="shared" si="4"/>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SUMIFS(TabelleR01LL,TabelleR01HH,'Haus 1, 2 a-c K'!B53,TabelleR01JJ,"")+
SUMIFS(TabelleR01LL,TabelleR01HH,'Haus 1, 2 a-c K'!B53,TabelleR01JJ,"ohne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1"/>
        <v>0</v>
      </c>
      <c r="I53" s="500">
        <f t="shared" si="2"/>
        <v>0</v>
      </c>
      <c r="J53" s="534">
        <f t="shared" si="3"/>
        <v>0</v>
      </c>
      <c r="K53" s="535">
        <f t="shared" si="4"/>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SUMIFS(TabelleR01LL,TabelleR01HH,'Haus 1, 2 a-c K'!B54,TabelleR01JJ,"")+
SUMIFS(TabelleR01LL,TabelleR01HH,'Haus 1, 2 a-c K'!B54,TabelleR01JJ,"ohne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SUMIFS(TabelleR01LL,TabelleR01HH,'Haus 1, 2 a-c K'!B55,TabelleR01JJ,"")+
SUMIFS(TabelleR01LL,TabelleR01HH,'Haus 1, 2 a-c K'!B55,TabelleR01JJ,"ohne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ca="1" si="1"/>
        <v>0</v>
      </c>
      <c r="I55" s="500">
        <f t="shared" si="2"/>
        <v>0</v>
      </c>
      <c r="J55" s="534">
        <f t="shared" si="3"/>
        <v>0</v>
      </c>
      <c r="K55" s="535">
        <f t="shared" si="4"/>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SUMIFS(TabelleR01LL,TabelleR01HH,'Haus 1, 2 a-c K'!B56,TabelleR01JJ,"")+
SUMIFS(TabelleR01LL,TabelleR01HH,'Haus 1, 2 a-c K'!B56,TabelleR01JJ,"ohne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1"/>
        <v>0</v>
      </c>
      <c r="I56" s="500">
        <f t="shared" si="2"/>
        <v>0</v>
      </c>
      <c r="J56" s="534">
        <f t="shared" si="3"/>
        <v>0</v>
      </c>
      <c r="K56" s="535">
        <f t="shared" si="4"/>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SUMIFS(TabelleR01LL,TabelleR01HH,'Haus 1, 2 a-c K'!B57,TabelleR01JJ,"")+
SUMIFS(TabelleR01LL,TabelleR01HH,'Haus 1, 2 a-c K'!B57,TabelleR01JJ,"ohne Grundreinig")</f>
        <v>1073.17</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1"/>
        <v>54731.670000000006</v>
      </c>
      <c r="I57" s="500">
        <f t="shared" si="2"/>
        <v>0</v>
      </c>
      <c r="J57" s="534">
        <f t="shared" si="3"/>
        <v>0</v>
      </c>
      <c r="K57" s="535">
        <f t="shared" si="4"/>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SUMIFS(TabelleR01LL,TabelleR01HH,'Haus 1, 2 a-c K'!B58,TabelleR01JJ,"")+
SUMIFS(TabelleR01LL,TabelleR01HH,'Haus 1, 2 a-c K'!B58,TabelleR01JJ,"ohne Grundreinig")</f>
        <v>137.34</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1"/>
        <v>13871.34</v>
      </c>
      <c r="I58" s="500">
        <f t="shared" si="2"/>
        <v>0</v>
      </c>
      <c r="J58" s="534">
        <f t="shared" si="3"/>
        <v>0</v>
      </c>
      <c r="K58" s="535">
        <f t="shared" si="4"/>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SUMIFS(TabelleR01LL,TabelleR01HH,'Haus 1, 2 a-c K'!B59,TabelleR01JJ,"")+
SUMIFS(TabelleR01LL,TabelleR01HH,'Haus 1, 2 a-c K'!B59,TabelleR01JJ,"ohne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SUMIFS(TabelleR01LL,TabelleR01HH,'Haus 1, 2 a-c K'!B60,TabelleR01JJ,"")+
SUMIFS(TabelleR01LL,TabelleR01HH,'Haus 1, 2 a-c K'!B60,TabelleR01JJ,"ohne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ca="1" si="1"/>
        <v>0</v>
      </c>
      <c r="I60" s="500">
        <f t="shared" si="2"/>
        <v>0</v>
      </c>
      <c r="J60" s="534">
        <f t="shared" si="3"/>
        <v>0</v>
      </c>
      <c r="K60" s="535">
        <f t="shared" si="4"/>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SUMIFS(TabelleR01LL,TabelleR01HH,'Haus 1, 2 a-c K'!B61,TabelleR01JJ,"")+
SUMIFS(TabelleR01LL,TabelleR01HH,'Haus 1, 2 a-c K'!B61,TabelleR01JJ,"ohne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1"/>
        <v>0</v>
      </c>
      <c r="I61" s="627">
        <f t="shared" si="2"/>
        <v>0</v>
      </c>
      <c r="J61" s="628">
        <f t="shared" si="3"/>
        <v>0</v>
      </c>
      <c r="K61" s="629">
        <f t="shared" si="4"/>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SUMIFS(TabelleR01LL,TabelleR01HH,'Haus 1, 2 a-c K'!B62,TabelleR01JJ,"")+
SUMIFS(TabelleR01LL,TabelleR01HH,'Haus 1, 2 a-c K'!B62,TabelleR01JJ,"ohne Grundreinig")</f>
        <v>299.09999999999997</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1"/>
        <v>75672.299999999988</v>
      </c>
      <c r="I62" s="544">
        <f t="shared" si="2"/>
        <v>0</v>
      </c>
      <c r="J62" s="545">
        <f t="shared" si="3"/>
        <v>0</v>
      </c>
      <c r="K62" s="638">
        <f t="shared" si="4"/>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SUMIFS(TabelleR01LL,TabelleR01HH,'Haus 1, 2 a-c K'!B63,TabelleR01JJ,"")+
SUMIFS(TabelleR01LL,TabelleR01HH,'Haus 1, 2 a-c K'!B63,TabelleR01JJ,"ohne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SUMIFS(TabelleR01LL,TabelleR01HH,'Haus 1, 2 a-c K'!B64,TabelleR01JJ,"")+
SUMIFS(TabelleR01LL,TabelleR01HH,'Haus 1, 2 a-c K'!B64,TabelleR01JJ,"ohne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SUMIFS(TabelleR01LL,TabelleR01II,'Haus 1, 2 a-c K'!B65,TabelleR01JJ,"")+
SUMIFS(TabelleR01LL,TabelleR01II,'Haus 1, 2 a-c K'!B65,TabelleR01JJ,"ohne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SUMIFS(TabelleR01LL,TabelleR01HH,'Haus 1, 2 a-c K'!B66,TabelleR01JJ,"")+
SUMIFS(TabelleR01LL,TabelleR01HH,'Haus 1, 2 a-c K'!B66,TabelleR01JJ,"ohne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ca="1" si="1"/>
        <v>0</v>
      </c>
      <c r="I66" s="500">
        <f t="shared" si="2"/>
        <v>0</v>
      </c>
      <c r="J66" s="534">
        <f t="shared" si="3"/>
        <v>0</v>
      </c>
      <c r="K66" s="535">
        <f t="shared" si="4"/>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SUMIFS(TabelleR01LL,TabelleR01HH,'Haus 1, 2 a-c K'!B67,TabelleR01JJ,"")+
SUMIFS(TabelleR01LL,TabelleR01HH,'Haus 1, 2 a-c K'!B67,TabelleR01JJ,"ohne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1"/>
        <v>0</v>
      </c>
      <c r="I67" s="500">
        <f t="shared" si="2"/>
        <v>0</v>
      </c>
      <c r="J67" s="534">
        <f t="shared" si="3"/>
        <v>0</v>
      </c>
      <c r="K67" s="535">
        <f t="shared" si="4"/>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SUMIFS(TabelleR01LL,TabelleR01HH,'Haus 1, 2 a-c K'!B68,TabelleR01JJ,"")+
SUMIFS(TabelleR01LL,TabelleR01HH,'Haus 1, 2 a-c K'!B68,TabelleR01JJ,"ohne Grundreinig")</f>
        <v>0</v>
      </c>
      <c r="E68" s="530">
        <f t="shared" ref="E68:E131" si="7">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1"/>
        <v>0</v>
      </c>
      <c r="I68" s="500">
        <f t="shared" si="2"/>
        <v>0</v>
      </c>
      <c r="J68" s="534">
        <f t="shared" ref="J68:J131" si="8">Stundensatz01SVS</f>
        <v>0</v>
      </c>
      <c r="K68" s="535">
        <f t="shared" si="4"/>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SUMIFS(TabelleR01LL,TabelleR01HH,'Haus 1, 2 a-c K'!B69,TabelleR01JJ,"")+
SUMIFS(TabelleR01LL,TabelleR01HH,'Haus 1, 2 a-c K'!B69,TabelleR01JJ,"ohne Grundreinig")</f>
        <v>0</v>
      </c>
      <c r="E69" s="530">
        <f t="shared" si="7"/>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8"/>
        <v>0</v>
      </c>
      <c r="K69" s="535">
        <f>IF(J69="","",I69*J69)</f>
        <v>0</v>
      </c>
      <c r="M69" s="22">
        <f>Raumgruppen_Bezeichnungen!N68</f>
        <v>0</v>
      </c>
      <c r="N69" s="22">
        <f t="shared" ref="N69:N132" si="9">IF(E69=0,1,0)</f>
        <v>1</v>
      </c>
      <c r="O69" s="22">
        <f t="shared" ref="O69:O132" si="10">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SUMIFS(TabelleR01LL,TabelleR01HH,'Haus 1, 2 a-c K'!B70,TabelleR01JJ,"")+
SUMIFS(TabelleR01LL,TabelleR01HH,'Haus 1, 2 a-c K'!B70,TabelleR01JJ,"ohne Grundreinig")</f>
        <v>0</v>
      </c>
      <c r="E70" s="530">
        <f t="shared" si="7"/>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ca="1" si="1"/>
        <v>0</v>
      </c>
      <c r="I70" s="500">
        <f t="shared" si="2"/>
        <v>0</v>
      </c>
      <c r="J70" s="534">
        <f t="shared" si="8"/>
        <v>0</v>
      </c>
      <c r="K70" s="535">
        <f t="shared" si="4"/>
        <v>0</v>
      </c>
      <c r="M70" s="22">
        <f>Raumgruppen_Bezeichnungen!N69</f>
        <v>0</v>
      </c>
      <c r="N70" s="22">
        <f t="shared" si="9"/>
        <v>1</v>
      </c>
      <c r="O70" s="22">
        <f t="shared" si="10"/>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SUMIFS(TabelleR01LL,TabelleR01HH,'Haus 1, 2 a-c K'!B71,TabelleR01JJ,"")+
SUMIFS(TabelleR01LL,TabelleR01HH,'Haus 1, 2 a-c K'!B71,TabelleR01JJ,"ohne Grundreinig")</f>
        <v>0</v>
      </c>
      <c r="E71" s="530">
        <f t="shared" si="7"/>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1"/>
        <v>0</v>
      </c>
      <c r="I71" s="500">
        <f t="shared" si="2"/>
        <v>0</v>
      </c>
      <c r="J71" s="534">
        <f t="shared" si="8"/>
        <v>0</v>
      </c>
      <c r="K71" s="535">
        <f t="shared" si="4"/>
        <v>0</v>
      </c>
      <c r="M71" s="22">
        <f>Raumgruppen_Bezeichnungen!N70</f>
        <v>0</v>
      </c>
      <c r="N71" s="22">
        <f t="shared" si="9"/>
        <v>1</v>
      </c>
      <c r="O71" s="22">
        <f t="shared" si="10"/>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SUMIFS(TabelleR01LL,TabelleR01HH,'Haus 1, 2 a-c K'!B72,TabelleR01JJ,"")+
SUMIFS(TabelleR01LL,TabelleR01HH,'Haus 1, 2 a-c K'!B72,TabelleR01JJ,"ohne Grundreinig")</f>
        <v>0</v>
      </c>
      <c r="E72" s="530">
        <f t="shared" si="7"/>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1"/>
        <v>0</v>
      </c>
      <c r="I72" s="500">
        <f t="shared" si="2"/>
        <v>0</v>
      </c>
      <c r="J72" s="534">
        <f t="shared" si="8"/>
        <v>0</v>
      </c>
      <c r="K72" s="535">
        <f t="shared" si="4"/>
        <v>0</v>
      </c>
      <c r="M72" s="22">
        <f>Raumgruppen_Bezeichnungen!N71</f>
        <v>0</v>
      </c>
      <c r="N72" s="22">
        <f t="shared" si="9"/>
        <v>1</v>
      </c>
      <c r="O72" s="22">
        <f t="shared" si="10"/>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SUMIFS(TabelleR01LL,TabelleR01HH,'Haus 1, 2 a-c K'!B73,TabelleR01JJ,"")+
SUMIFS(TabelleR01LL,TabelleR01HH,'Haus 1, 2 a-c K'!B73,TabelleR01JJ,"ohne Grundreinig")</f>
        <v>0</v>
      </c>
      <c r="E73" s="623">
        <f t="shared" si="7"/>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1"/>
        <v>0</v>
      </c>
      <c r="I73" s="627">
        <f t="shared" si="2"/>
        <v>0</v>
      </c>
      <c r="J73" s="628">
        <f t="shared" si="8"/>
        <v>0</v>
      </c>
      <c r="K73" s="629">
        <f t="shared" si="4"/>
        <v>0</v>
      </c>
      <c r="M73" s="22">
        <f>Raumgruppen_Bezeichnungen!N72</f>
        <v>0</v>
      </c>
      <c r="N73" s="22">
        <f t="shared" si="9"/>
        <v>1</v>
      </c>
      <c r="O73" s="22">
        <f t="shared" si="10"/>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SUMIFS(TabelleR01LL,TabelleR01HH,'Haus 1, 2 a-c K'!B74,TabelleR01JJ,"")+
SUMIFS(TabelleR01LL,TabelleR01HH,'Haus 1, 2 a-c K'!B74,TabelleR01JJ,"ohne Grundreinig")</f>
        <v>0</v>
      </c>
      <c r="E74" s="632">
        <f t="shared" si="7"/>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8"/>
        <v>0</v>
      </c>
      <c r="K74" s="638">
        <f>IF(J74="","",I74*J74)</f>
        <v>0</v>
      </c>
      <c r="M74" s="22">
        <f>Raumgruppen_Bezeichnungen!N73</f>
        <v>0</v>
      </c>
      <c r="N74" s="22">
        <f t="shared" si="9"/>
        <v>1</v>
      </c>
      <c r="O74" s="22">
        <f t="shared" si="10"/>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SUMIFS(TabelleR01LL,TabelleR01HH,'Haus 1, 2 a-c K'!B75,TabelleR01JJ,"")+
SUMIFS(TabelleR01LL,TabelleR01HH,'Haus 1, 2 a-c K'!B75,TabelleR01JJ,"ohne Grundreinig")</f>
        <v>0</v>
      </c>
      <c r="E75" s="279">
        <f t="shared" si="7"/>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ca="1" si="1"/>
        <v>0</v>
      </c>
      <c r="I75" s="551">
        <f t="shared" si="2"/>
        <v>0</v>
      </c>
      <c r="J75" s="282">
        <f t="shared" si="8"/>
        <v>0</v>
      </c>
      <c r="K75" s="552">
        <f t="shared" si="4"/>
        <v>0</v>
      </c>
      <c r="M75" s="22">
        <f>Raumgruppen_Bezeichnungen!N74</f>
        <v>0</v>
      </c>
      <c r="N75" s="22">
        <f t="shared" si="9"/>
        <v>1</v>
      </c>
      <c r="O75" s="22">
        <f t="shared" si="10"/>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SUMIFS(TabelleR01LL,TabelleR01HH,'Haus 1, 2 a-c K'!B76,TabelleR01JJ,"")+
SUMIFS(TabelleR01LL,TabelleR01HH,'Haus 1, 2 a-c K'!B76,TabelleR01JJ,"ohne Grundreinig")</f>
        <v>0</v>
      </c>
      <c r="E76" s="530">
        <f t="shared" si="7"/>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1"/>
        <v>0</v>
      </c>
      <c r="I76" s="500">
        <f t="shared" si="2"/>
        <v>0</v>
      </c>
      <c r="J76" s="534">
        <f t="shared" si="8"/>
        <v>0</v>
      </c>
      <c r="K76" s="535">
        <f t="shared" si="4"/>
        <v>0</v>
      </c>
      <c r="M76" s="22">
        <f>Raumgruppen_Bezeichnungen!N75</f>
        <v>0</v>
      </c>
      <c r="N76" s="22">
        <f t="shared" si="9"/>
        <v>1</v>
      </c>
      <c r="O76" s="22">
        <f t="shared" si="10"/>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SUMIFS(TabelleR01LL,TabelleR01HH,'Haus 1, 2 a-c K'!B77,TabelleR01JJ,"")+
SUMIFS(TabelleR01LL,TabelleR01HH,'Haus 1, 2 a-c K'!B77,TabelleR01JJ,"ohne Grundreinig")</f>
        <v>0</v>
      </c>
      <c r="E77" s="530">
        <f t="shared" si="7"/>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1"/>
        <v>0</v>
      </c>
      <c r="I77" s="500">
        <f t="shared" si="2"/>
        <v>0</v>
      </c>
      <c r="J77" s="534">
        <f t="shared" si="8"/>
        <v>0</v>
      </c>
      <c r="K77" s="535">
        <f t="shared" si="4"/>
        <v>0</v>
      </c>
      <c r="M77" s="22">
        <f>Raumgruppen_Bezeichnungen!N76</f>
        <v>0</v>
      </c>
      <c r="N77" s="22">
        <f t="shared" si="9"/>
        <v>1</v>
      </c>
      <c r="O77" s="22">
        <f t="shared" si="10"/>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SUMIFS(TabelleR01LL,TabelleR01HH,'Haus 1, 2 a-c K'!B78,TabelleR01JJ,"")+
SUMIFS(TabelleR01LL,TabelleR01HH,'Haus 1, 2 a-c K'!B78,TabelleR01JJ,"ohne Grundreinig")</f>
        <v>0</v>
      </c>
      <c r="E78" s="530">
        <f t="shared" si="7"/>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8"/>
        <v>0</v>
      </c>
      <c r="K78" s="535">
        <f>IF(J78="","",I78*J78)</f>
        <v>0</v>
      </c>
      <c r="M78" s="22">
        <f>Raumgruppen_Bezeichnungen!N77</f>
        <v>0</v>
      </c>
      <c r="N78" s="22">
        <f t="shared" si="9"/>
        <v>1</v>
      </c>
      <c r="O78" s="22">
        <f t="shared" si="10"/>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SUMIFS(TabelleR01LL,TabelleR01HH,'Haus 1, 2 a-c K'!B79,TabelleR01JJ,"")+
SUMIFS(TabelleR01LL,TabelleR01HH,'Haus 1, 2 a-c K'!B79,TabelleR01JJ,"ohne Grundreinig")</f>
        <v>0</v>
      </c>
      <c r="E79" s="530">
        <f t="shared" si="7"/>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8"/>
        <v>0</v>
      </c>
      <c r="K79" s="535">
        <f>IF(J79="","",I79*J79)</f>
        <v>0</v>
      </c>
      <c r="M79" s="22">
        <f>Raumgruppen_Bezeichnungen!N78</f>
        <v>0</v>
      </c>
      <c r="N79" s="22">
        <f t="shared" si="9"/>
        <v>1</v>
      </c>
      <c r="O79" s="22">
        <f t="shared" si="10"/>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SUMIFS(TabelleR01LL,TabelleR01HH,'Haus 1, 2 a-c K'!B80,TabelleR01JJ,"")+
SUMIFS(TabelleR01LL,TabelleR01HH,'Haus 1, 2 a-c K'!B80,TabelleR01JJ,"ohne Grundreinig")</f>
        <v>0</v>
      </c>
      <c r="E80" s="530">
        <f t="shared" si="7"/>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ca="1" si="1"/>
        <v>0</v>
      </c>
      <c r="I80" s="500">
        <f t="shared" si="2"/>
        <v>0</v>
      </c>
      <c r="J80" s="534">
        <f t="shared" si="8"/>
        <v>0</v>
      </c>
      <c r="K80" s="535">
        <f t="shared" si="4"/>
        <v>0</v>
      </c>
      <c r="M80" s="22">
        <f>Raumgruppen_Bezeichnungen!N79</f>
        <v>0</v>
      </c>
      <c r="N80" s="22">
        <f t="shared" si="9"/>
        <v>1</v>
      </c>
      <c r="O80" s="22">
        <f t="shared" si="10"/>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SUMIFS(TabelleR01LL,TabelleR01II,'Haus 1, 2 a-c K'!B81,TabelleR01JJ,"")+
SUMIFS(TabelleR01LL,TabelleR01II,'Haus 1, 2 a-c K'!B81,TabelleR01JJ,"ohne Grundreinig")</f>
        <v>0</v>
      </c>
      <c r="E81" s="530">
        <f t="shared" si="7"/>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1"/>
        <v>0</v>
      </c>
      <c r="I81" s="500">
        <f t="shared" si="2"/>
        <v>0</v>
      </c>
      <c r="J81" s="534">
        <f t="shared" si="8"/>
        <v>0</v>
      </c>
      <c r="K81" s="535">
        <f t="shared" si="4"/>
        <v>0</v>
      </c>
      <c r="M81" s="22">
        <f>Raumgruppen_Bezeichnungen!N80</f>
        <v>0</v>
      </c>
      <c r="N81" s="22">
        <f t="shared" si="9"/>
        <v>1</v>
      </c>
      <c r="O81" s="22">
        <f t="shared" si="10"/>
        <v>1</v>
      </c>
    </row>
    <row r="82" spans="2:15" ht="15" hidden="1" customHeight="1" x14ac:dyDescent="0.2">
      <c r="B82" s="677" t="str">
        <f>Raumgruppen_Bezeichnungen!$C81</f>
        <v>E1-J</v>
      </c>
      <c r="C82" s="528" t="str">
        <f>Raumgruppen_Bezeichnungen!$D81</f>
        <v>Kopierräume, Bürotechnik-, Papiertechnikräume</v>
      </c>
      <c r="D82" s="529">
        <f>SUMIFS(TabelleR01LL,TabelleR01HH,'Haus 1, 2 a-c K'!B82,TabelleR01JJ,"")+
SUMIFS(TabelleR01LL,TabelleR01HH,'Haus 1, 2 a-c K'!B82,TabelleR01JJ,"ohne Grundreinig")</f>
        <v>0</v>
      </c>
      <c r="E82" s="530">
        <f t="shared" si="7"/>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1"/>
        <v>0</v>
      </c>
      <c r="I82" s="500">
        <f t="shared" si="2"/>
        <v>0</v>
      </c>
      <c r="J82" s="534">
        <f t="shared" si="8"/>
        <v>0</v>
      </c>
      <c r="K82" s="535">
        <f t="shared" si="4"/>
        <v>0</v>
      </c>
      <c r="M82" s="22">
        <f>Raumgruppen_Bezeichnungen!N81</f>
        <v>0</v>
      </c>
      <c r="N82" s="22">
        <f t="shared" si="9"/>
        <v>1</v>
      </c>
      <c r="O82" s="22">
        <f t="shared" si="10"/>
        <v>1</v>
      </c>
    </row>
    <row r="83" spans="2:15" ht="15" hidden="1" customHeight="1" x14ac:dyDescent="0.2">
      <c r="B83" s="677" t="str">
        <f>Raumgruppen_Bezeichnungen!$C82</f>
        <v>E1-J2</v>
      </c>
      <c r="C83" s="528" t="str">
        <f>Raumgruppen_Bezeichnungen!$D82</f>
        <v>Kopierräume, Bürotechnik-, Papiertechnikräume</v>
      </c>
      <c r="D83" s="529">
        <f>SUMIFS(TabelleR01LL,TabelleR01HH,'Haus 1, 2 a-c K'!B83,TabelleR01JJ,"")+
SUMIFS(TabelleR01LL,TabelleR01HH,'Haus 1, 2 a-c K'!B83,TabelleR01JJ,"ohne Grundreinig")</f>
        <v>0</v>
      </c>
      <c r="E83" s="530">
        <f t="shared" si="7"/>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8"/>
        <v>0</v>
      </c>
      <c r="K83" s="535">
        <f>IF(J83="","",I83*J83)</f>
        <v>0</v>
      </c>
      <c r="M83" s="22">
        <f>Raumgruppen_Bezeichnungen!N82</f>
        <v>0</v>
      </c>
      <c r="N83" s="22">
        <f t="shared" si="9"/>
        <v>1</v>
      </c>
      <c r="O83" s="22">
        <f t="shared" si="10"/>
        <v>1</v>
      </c>
    </row>
    <row r="84" spans="2:15" ht="15" hidden="1" customHeight="1" x14ac:dyDescent="0.2">
      <c r="B84" s="677" t="str">
        <f>Raumgruppen_Bezeichnungen!$C83</f>
        <v>E1-Q</v>
      </c>
      <c r="C84" s="528" t="str">
        <f>Raumgruppen_Bezeichnungen!$D83</f>
        <v>Kopierräume, Bürotechnik-, Papiertechnikräume</v>
      </c>
      <c r="D84" s="529">
        <f>SUMIFS(TabelleR01LL,TabelleR01HH,'Haus 1, 2 a-c K'!B84,TabelleR01JJ,"")+
SUMIFS(TabelleR01LL,TabelleR01HH,'Haus 1, 2 a-c K'!B84,TabelleR01JJ,"ohne Grundreinig")</f>
        <v>0</v>
      </c>
      <c r="E84" s="530">
        <f t="shared" si="7"/>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ca="1" si="1"/>
        <v>0</v>
      </c>
      <c r="I84" s="500">
        <f t="shared" si="2"/>
        <v>0</v>
      </c>
      <c r="J84" s="534">
        <f t="shared" si="8"/>
        <v>0</v>
      </c>
      <c r="K84" s="535">
        <f t="shared" si="4"/>
        <v>0</v>
      </c>
      <c r="M84" s="22">
        <f>Raumgruppen_Bezeichnungen!N83</f>
        <v>0</v>
      </c>
      <c r="N84" s="22">
        <f t="shared" si="9"/>
        <v>1</v>
      </c>
      <c r="O84" s="22">
        <f t="shared" si="10"/>
        <v>1</v>
      </c>
    </row>
    <row r="85" spans="2:15" ht="15" hidden="1" customHeight="1" x14ac:dyDescent="0.2">
      <c r="B85" s="677" t="str">
        <f>Raumgruppen_Bezeichnungen!$C84</f>
        <v>E1-J6</v>
      </c>
      <c r="C85" s="528" t="str">
        <f>Raumgruppen_Bezeichnungen!$D84</f>
        <v>Kopierräume, Bürotechnik-, Papiertechnikräume</v>
      </c>
      <c r="D85" s="529">
        <f>SUMIFS(TabelleR01LL,TabelleR01HH,'Haus 1, 2 a-c K'!B85,TabelleR01JJ,"")+
SUMIFS(TabelleR01LL,TabelleR01HH,'Haus 1, 2 a-c K'!B85,TabelleR01JJ,"ohne Grundreinig")</f>
        <v>0</v>
      </c>
      <c r="E85" s="530">
        <f t="shared" si="7"/>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1"/>
        <v>0</v>
      </c>
      <c r="I85" s="500">
        <f t="shared" si="2"/>
        <v>0</v>
      </c>
      <c r="J85" s="534">
        <f t="shared" si="8"/>
        <v>0</v>
      </c>
      <c r="K85" s="535">
        <f t="shared" si="4"/>
        <v>0</v>
      </c>
      <c r="M85" s="22">
        <f>Raumgruppen_Bezeichnungen!N84</f>
        <v>0</v>
      </c>
      <c r="N85" s="22">
        <f t="shared" si="9"/>
        <v>1</v>
      </c>
      <c r="O85" s="22">
        <f t="shared" si="10"/>
        <v>1</v>
      </c>
    </row>
    <row r="86" spans="2:15" ht="15" hidden="1" customHeight="1" x14ac:dyDescent="0.2">
      <c r="B86" s="677" t="str">
        <f>Raumgruppen_Bezeichnungen!$C85</f>
        <v>E1-M</v>
      </c>
      <c r="C86" s="528" t="str">
        <f>Raumgruppen_Bezeichnungen!$D85</f>
        <v>Kopierräume, Bürotechnik-, Papiertechnikräume</v>
      </c>
      <c r="D86" s="529">
        <f>SUMIFS(TabelleR01LL,TabelleR01HH,'Haus 1, 2 a-c K'!B86,TabelleR01JJ,"")+
SUMIFS(TabelleR01LL,TabelleR01HH,'Haus 1, 2 a-c K'!B86,TabelleR01JJ,"ohne Grundreinig")</f>
        <v>0</v>
      </c>
      <c r="E86" s="530">
        <f t="shared" si="7"/>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1"/>
        <v>0</v>
      </c>
      <c r="I86" s="500">
        <f t="shared" si="2"/>
        <v>0</v>
      </c>
      <c r="J86" s="534">
        <f t="shared" si="8"/>
        <v>0</v>
      </c>
      <c r="K86" s="535">
        <f t="shared" si="4"/>
        <v>0</v>
      </c>
      <c r="M86" s="22">
        <f>Raumgruppen_Bezeichnungen!N85</f>
        <v>0</v>
      </c>
      <c r="N86" s="22">
        <f t="shared" si="9"/>
        <v>1</v>
      </c>
      <c r="O86" s="22">
        <f t="shared" si="10"/>
        <v>1</v>
      </c>
    </row>
    <row r="87" spans="2:15" ht="15" hidden="1" customHeight="1" x14ac:dyDescent="0.2">
      <c r="B87" s="677" t="str">
        <f>Raumgruppen_Bezeichnungen!$C86</f>
        <v>E1-14</v>
      </c>
      <c r="C87" s="528" t="str">
        <f>Raumgruppen_Bezeichnungen!$D86</f>
        <v>Kopierräume, Bürotechnik-, Papiertechnikräume</v>
      </c>
      <c r="D87" s="529">
        <f>SUMIFS(TabelleR01LL,TabelleR01HH,'Haus 1, 2 a-c K'!B87,TabelleR01JJ,"")+
SUMIFS(TabelleR01LL,TabelleR01HH,'Haus 1, 2 a-c K'!B87,TabelleR01JJ,"ohne Grundreinig")</f>
        <v>0</v>
      </c>
      <c r="E87" s="530">
        <f t="shared" si="7"/>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1"/>
        <v>0</v>
      </c>
      <c r="I87" s="500">
        <f t="shared" si="2"/>
        <v>0</v>
      </c>
      <c r="J87" s="534">
        <f t="shared" si="8"/>
        <v>0</v>
      </c>
      <c r="K87" s="535">
        <f t="shared" si="4"/>
        <v>0</v>
      </c>
      <c r="M87" s="22">
        <f>Raumgruppen_Bezeichnungen!N86</f>
        <v>0</v>
      </c>
      <c r="N87" s="22">
        <f t="shared" si="9"/>
        <v>1</v>
      </c>
      <c r="O87" s="22">
        <f t="shared" si="10"/>
        <v>1</v>
      </c>
    </row>
    <row r="88" spans="2:15" ht="15" customHeight="1" x14ac:dyDescent="0.2">
      <c r="B88" s="678" t="str">
        <f>Raumgruppen_Bezeichnungen!$C87</f>
        <v>E1-W</v>
      </c>
      <c r="C88" s="621" t="str">
        <f>Raumgruppen_Bezeichnungen!$D87</f>
        <v>Kopierräume, Bürotechnik-, Papiertechnikräume</v>
      </c>
      <c r="D88" s="622">
        <f>SUMIFS(TabelleR01LL,TabelleR01HH,'Haus 1, 2 a-c K'!B88,TabelleR01JJ,"")+
SUMIFS(TabelleR01LL,TabelleR01HH,'Haus 1, 2 a-c K'!B88,TabelleR01JJ,"ohne Grundreinig")</f>
        <v>0</v>
      </c>
      <c r="E88" s="623">
        <f t="shared" si="7"/>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0</v>
      </c>
      <c r="I88" s="627">
        <f>IF(E88=0,0,H88/E88)</f>
        <v>0</v>
      </c>
      <c r="J88" s="628">
        <f t="shared" si="8"/>
        <v>0</v>
      </c>
      <c r="K88" s="629">
        <f>IF(J88="","",I88*J88)</f>
        <v>0</v>
      </c>
      <c r="M88" s="22">
        <f>Raumgruppen_Bezeichnungen!N87</f>
        <v>1</v>
      </c>
      <c r="N88" s="22">
        <f t="shared" si="9"/>
        <v>1</v>
      </c>
      <c r="O88" s="22">
        <f t="shared" si="10"/>
        <v>1</v>
      </c>
    </row>
    <row r="89" spans="2:15" ht="15" customHeight="1" thickBot="1" x14ac:dyDescent="0.25">
      <c r="B89" s="679" t="str">
        <f>Raumgruppen_Bezeichnungen!$C88</f>
        <v>E1-2</v>
      </c>
      <c r="C89" s="538" t="str">
        <f>Raumgruppen_Bezeichnungen!$D88</f>
        <v>Kopierräume, Bürotechnik-, Papiertechnikräume</v>
      </c>
      <c r="D89" s="539">
        <f>SUMIFS(TabelleR01LL,TabelleR01HH,'Haus 1, 2 a-c K'!B89,TabelleR01JJ,"")+
SUMIFS(TabelleR01LL,TabelleR01HH,'Haus 1, 2 a-c K'!B89,TabelleR01JJ,"ohne Grundreinig")</f>
        <v>0</v>
      </c>
      <c r="E89" s="540">
        <f t="shared" si="7"/>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ca="1" si="1"/>
        <v>0</v>
      </c>
      <c r="I89" s="544">
        <f t="shared" si="2"/>
        <v>0</v>
      </c>
      <c r="J89" s="545">
        <f t="shared" si="8"/>
        <v>0</v>
      </c>
      <c r="K89" s="638">
        <f t="shared" si="4"/>
        <v>0</v>
      </c>
      <c r="M89" s="22">
        <f>Raumgruppen_Bezeichnungen!N88</f>
        <v>1</v>
      </c>
      <c r="N89" s="22">
        <f t="shared" si="9"/>
        <v>1</v>
      </c>
      <c r="O89" s="22">
        <f t="shared" si="10"/>
        <v>1</v>
      </c>
    </row>
    <row r="90" spans="2:15" ht="15" hidden="1" customHeight="1" x14ac:dyDescent="0.2">
      <c r="B90" s="676" t="str">
        <f>Raumgruppen_Bezeichnungen!$C89</f>
        <v>E1-2,5</v>
      </c>
      <c r="C90" s="548" t="str">
        <f>Raumgruppen_Bezeichnungen!$D89</f>
        <v>Kopierräume, Bürotechnik-, Papiertechnikräume</v>
      </c>
      <c r="D90" s="465">
        <f>SUMIFS(TabelleR01LL,TabelleR01HH,'Haus 1, 2 a-c K'!B90,TabelleR01JJ,"")+
SUMIFS(TabelleR01LL,TabelleR01HH,'Haus 1, 2 a-c K'!B90,TabelleR01JJ,"ohne Grundreinig")</f>
        <v>0</v>
      </c>
      <c r="E90" s="279">
        <f t="shared" si="7"/>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1"/>
        <v>0</v>
      </c>
      <c r="I90" s="551">
        <f t="shared" si="2"/>
        <v>0</v>
      </c>
      <c r="J90" s="282">
        <f t="shared" si="8"/>
        <v>0</v>
      </c>
      <c r="K90" s="552">
        <f t="shared" si="4"/>
        <v>0</v>
      </c>
      <c r="M90" s="22">
        <f>Raumgruppen_Bezeichnungen!N89</f>
        <v>0</v>
      </c>
      <c r="N90" s="22">
        <f t="shared" si="9"/>
        <v>1</v>
      </c>
      <c r="O90" s="22">
        <f t="shared" si="10"/>
        <v>1</v>
      </c>
    </row>
    <row r="91" spans="2:15" ht="15" hidden="1" customHeight="1" x14ac:dyDescent="0.2">
      <c r="B91" s="677" t="str">
        <f>Raumgruppen_Bezeichnungen!$C90</f>
        <v>E1-3</v>
      </c>
      <c r="C91" s="528" t="str">
        <f>Raumgruppen_Bezeichnungen!$D90</f>
        <v>Kopierräume, Bürotechnik-, Papiertechnikräume</v>
      </c>
      <c r="D91" s="529">
        <f>SUMIFS(TabelleR01LL,TabelleR01HH,'Haus 1, 2 a-c K'!B91,TabelleR01JJ,"")+
SUMIFS(TabelleR01LL,TabelleR01HH,'Haus 1, 2 a-c K'!B91,TabelleR01JJ,"ohne Grundreinig")</f>
        <v>0</v>
      </c>
      <c r="E91" s="530">
        <f t="shared" si="7"/>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ref="H91:H183" ca="1" si="11">D91*G91</f>
        <v>0</v>
      </c>
      <c r="I91" s="500">
        <f t="shared" ref="I91:I183" si="12">IF(E91=0,0,H91/E91)</f>
        <v>0</v>
      </c>
      <c r="J91" s="534">
        <f t="shared" si="8"/>
        <v>0</v>
      </c>
      <c r="K91" s="535">
        <f t="shared" ref="K91:K183" si="13">IF(J91="","",I91*J91)</f>
        <v>0</v>
      </c>
      <c r="M91" s="22">
        <f>Raumgruppen_Bezeichnungen!N90</f>
        <v>0</v>
      </c>
      <c r="N91" s="22">
        <f t="shared" si="9"/>
        <v>1</v>
      </c>
      <c r="O91" s="22">
        <f t="shared" si="10"/>
        <v>1</v>
      </c>
    </row>
    <row r="92" spans="2:15" ht="15" hidden="1" customHeight="1" x14ac:dyDescent="0.2">
      <c r="B92" s="677" t="str">
        <f>Raumgruppen_Bezeichnungen!$C91</f>
        <v>E1-4</v>
      </c>
      <c r="C92" s="528" t="str">
        <f>Raumgruppen_Bezeichnungen!$D91</f>
        <v>Kopierräume, Bürotechnik-, Papiertechnikräume</v>
      </c>
      <c r="D92" s="529">
        <f>SUMIFS(TabelleR01LL,TabelleR01HH,'Haus 1, 2 a-c K'!B92,TabelleR01JJ,"")+
SUMIFS(TabelleR01LL,TabelleR01HH,'Haus 1, 2 a-c K'!B92,TabelleR01JJ,"ohne Grundreinig")</f>
        <v>0</v>
      </c>
      <c r="E92" s="530">
        <f t="shared" si="7"/>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8"/>
        <v>0</v>
      </c>
      <c r="K92" s="535">
        <f>IF(J92="","",I92*J92)</f>
        <v>0</v>
      </c>
      <c r="M92" s="22">
        <f>Raumgruppen_Bezeichnungen!N91</f>
        <v>0</v>
      </c>
      <c r="N92" s="22">
        <f t="shared" si="9"/>
        <v>1</v>
      </c>
      <c r="O92" s="22">
        <f t="shared" si="10"/>
        <v>1</v>
      </c>
    </row>
    <row r="93" spans="2:15" ht="15" hidden="1" customHeight="1" x14ac:dyDescent="0.2">
      <c r="B93" s="677" t="str">
        <f>Raumgruppen_Bezeichnungen!$C92</f>
        <v>E1-5</v>
      </c>
      <c r="C93" s="528" t="str">
        <f>Raumgruppen_Bezeichnungen!$D92</f>
        <v>Kopierräume, Bürotechnik-, Papiertechnikräume</v>
      </c>
      <c r="D93" s="529">
        <f>SUMIFS(TabelleR01LL,TabelleR01HH,'Haus 1, 2 a-c K'!B93,TabelleR01JJ,"")+
SUMIFS(TabelleR01LL,TabelleR01HH,'Haus 1, 2 a-c K'!B93,TabelleR01JJ,"ohne Grundreinig")</f>
        <v>0</v>
      </c>
      <c r="E93" s="530">
        <f t="shared" si="7"/>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8"/>
        <v>0</v>
      </c>
      <c r="K93" s="535">
        <f>IF(J93="","",I93*J93)</f>
        <v>0</v>
      </c>
      <c r="M93" s="22">
        <f>Raumgruppen_Bezeichnungen!N92</f>
        <v>0</v>
      </c>
      <c r="N93" s="22">
        <f t="shared" si="9"/>
        <v>1</v>
      </c>
      <c r="O93" s="22">
        <f t="shared" si="10"/>
        <v>1</v>
      </c>
    </row>
    <row r="94" spans="2:15" ht="15" hidden="1" customHeight="1" x14ac:dyDescent="0.2">
      <c r="B94" s="677" t="str">
        <f>Raumgruppen_Bezeichnungen!$C93</f>
        <v>E1-6</v>
      </c>
      <c r="C94" s="528" t="str">
        <f>Raumgruppen_Bezeichnungen!$D93</f>
        <v>Kopierräume, Bürotechnik-, Papiertechnikräume</v>
      </c>
      <c r="D94" s="529">
        <f>SUMIFS(TabelleR01LL,TabelleR01HH,'Haus 1, 2 a-c K'!B94,TabelleR01JJ,"")+
SUMIFS(TabelleR01LL,TabelleR01HH,'Haus 1, 2 a-c K'!B94,TabelleR01JJ,"ohne Grundreinig")</f>
        <v>0</v>
      </c>
      <c r="E94" s="530">
        <f t="shared" si="7"/>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ca="1" si="11"/>
        <v>0</v>
      </c>
      <c r="I94" s="500">
        <f t="shared" si="12"/>
        <v>0</v>
      </c>
      <c r="J94" s="534">
        <f t="shared" si="8"/>
        <v>0</v>
      </c>
      <c r="K94" s="535">
        <f t="shared" si="13"/>
        <v>0</v>
      </c>
      <c r="M94" s="22">
        <f>Raumgruppen_Bezeichnungen!N93</f>
        <v>0</v>
      </c>
      <c r="N94" s="22">
        <f t="shared" si="9"/>
        <v>1</v>
      </c>
      <c r="O94" s="22">
        <f t="shared" si="10"/>
        <v>1</v>
      </c>
    </row>
    <row r="95" spans="2:15" ht="15" hidden="1" customHeight="1" x14ac:dyDescent="0.2">
      <c r="B95" s="677" t="str">
        <f>Raumgruppen_Bezeichnungen!$C94</f>
        <v>E1-7</v>
      </c>
      <c r="C95" s="528" t="str">
        <f>Raumgruppen_Bezeichnungen!$D94</f>
        <v>Kopierräume, Bürotechnik-, Papiertechnikräume</v>
      </c>
      <c r="D95" s="529">
        <f>SUMIFS(TabelleR01LL,TabelleR01HH,'Haus 1, 2 a-c K'!B95,TabelleR01JJ,"")+
SUMIFS(TabelleR01LL,TabelleR01HH,'Haus 1, 2 a-c K'!B95,TabelleR01JJ,"ohne Grundreinig")</f>
        <v>0</v>
      </c>
      <c r="E95" s="530">
        <f t="shared" si="7"/>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11"/>
        <v>0</v>
      </c>
      <c r="I95" s="500">
        <f t="shared" si="12"/>
        <v>0</v>
      </c>
      <c r="J95" s="534">
        <f t="shared" si="8"/>
        <v>0</v>
      </c>
      <c r="K95" s="535">
        <f t="shared" si="13"/>
        <v>0</v>
      </c>
      <c r="M95" s="22">
        <f>Raumgruppen_Bezeichnungen!N94</f>
        <v>0</v>
      </c>
      <c r="N95" s="22">
        <f t="shared" si="9"/>
        <v>1</v>
      </c>
      <c r="O95" s="22">
        <f t="shared" si="10"/>
        <v>1</v>
      </c>
    </row>
    <row r="96" spans="2:15" ht="15" hidden="1" customHeight="1" x14ac:dyDescent="0.2">
      <c r="B96" s="677" t="str">
        <f>Raumgruppen_Bezeichnungen!$C95</f>
        <v>E1-Müll</v>
      </c>
      <c r="C96" s="528" t="str">
        <f>Raumgruppen_Bezeichnungen!$D95</f>
        <v>Kopierräume, Bürotechnik-, Papiertechnikräume (nur Müllentnahme)</v>
      </c>
      <c r="D96" s="529">
        <f>SUMIFS(TabelleR01LL,TabelleR01II,'Haus 1, 2 a-c K'!B96,TabelleR01JJ,"")+
SUMIFS(TabelleR01LL,TabelleR01II,'Haus 1, 2 a-c K'!B96,TabelleR01JJ,"ohne Grundreinig")</f>
        <v>0</v>
      </c>
      <c r="E96" s="530">
        <f t="shared" si="7"/>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11"/>
        <v>0</v>
      </c>
      <c r="I96" s="500">
        <f t="shared" si="12"/>
        <v>0</v>
      </c>
      <c r="J96" s="534">
        <f t="shared" si="8"/>
        <v>0</v>
      </c>
      <c r="K96" s="535">
        <f t="shared" si="13"/>
        <v>0</v>
      </c>
      <c r="M96" s="22">
        <f>Raumgruppen_Bezeichnungen!N95</f>
        <v>0</v>
      </c>
      <c r="N96" s="22">
        <f t="shared" si="9"/>
        <v>1</v>
      </c>
      <c r="O96" s="22">
        <f t="shared" si="10"/>
        <v>1</v>
      </c>
    </row>
    <row r="97" spans="2:15" ht="15" customHeight="1" x14ac:dyDescent="0.2">
      <c r="B97" s="677" t="str">
        <f>Raumgruppen_Bezeichnungen!$C96</f>
        <v>F1-J</v>
      </c>
      <c r="C97" s="528" t="str">
        <f>Raumgruppen_Bezeichnungen!$D96</f>
        <v>Verkehrsflächen; Flure, Foyer, Garderoben</v>
      </c>
      <c r="D97" s="529">
        <f>SUMIFS(TabelleR01LL,TabelleR01HH,'Haus 1, 2 a-c K'!B97,TabelleR01JJ,"")+
SUMIFS(TabelleR01LL,TabelleR01HH,'Haus 1, 2 a-c K'!B97,TabelleR01JJ,"ohne Grundreinig")</f>
        <v>23.3</v>
      </c>
      <c r="E97" s="530">
        <f t="shared" si="7"/>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23.3</v>
      </c>
      <c r="I97" s="500">
        <f>IF(E97=0,0,H97/E97)</f>
        <v>0</v>
      </c>
      <c r="J97" s="534">
        <f t="shared" si="8"/>
        <v>0</v>
      </c>
      <c r="K97" s="535">
        <f>IF(J97="","",I97*J97)</f>
        <v>0</v>
      </c>
      <c r="M97" s="22">
        <f>Raumgruppen_Bezeichnungen!N96</f>
        <v>1</v>
      </c>
      <c r="N97" s="22">
        <f t="shared" si="9"/>
        <v>1</v>
      </c>
      <c r="O97" s="22">
        <f t="shared" si="10"/>
        <v>1</v>
      </c>
    </row>
    <row r="98" spans="2:15" ht="15" hidden="1" customHeight="1" x14ac:dyDescent="0.2">
      <c r="B98" s="677" t="str">
        <f>Raumgruppen_Bezeichnungen!$C97</f>
        <v>F1-J2</v>
      </c>
      <c r="C98" s="528" t="str">
        <f>Raumgruppen_Bezeichnungen!$D97</f>
        <v>Verkehrsflächen; Flure, Foyer, Garderoben</v>
      </c>
      <c r="D98" s="529">
        <f>SUMIFS(TabelleR01LL,TabelleR01HH,'Haus 1, 2 a-c K'!B98,TabelleR01JJ,"")+
SUMIFS(TabelleR01LL,TabelleR01HH,'Haus 1, 2 a-c K'!B98,TabelleR01JJ,"ohne Grundreinig")</f>
        <v>0</v>
      </c>
      <c r="E98" s="530">
        <f t="shared" si="7"/>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ca="1" si="11"/>
        <v>0</v>
      </c>
      <c r="I98" s="500">
        <f t="shared" si="12"/>
        <v>0</v>
      </c>
      <c r="J98" s="534">
        <f t="shared" si="8"/>
        <v>0</v>
      </c>
      <c r="K98" s="535">
        <f t="shared" si="13"/>
        <v>0</v>
      </c>
      <c r="M98" s="22">
        <f>Raumgruppen_Bezeichnungen!N97</f>
        <v>0</v>
      </c>
      <c r="N98" s="22">
        <f t="shared" si="9"/>
        <v>1</v>
      </c>
      <c r="O98" s="22">
        <f t="shared" si="10"/>
        <v>1</v>
      </c>
    </row>
    <row r="99" spans="2:15" ht="15" hidden="1" customHeight="1" x14ac:dyDescent="0.2">
      <c r="B99" s="677" t="str">
        <f>Raumgruppen_Bezeichnungen!$C98</f>
        <v>F1-Q</v>
      </c>
      <c r="C99" s="528" t="str">
        <f>Raumgruppen_Bezeichnungen!$D98</f>
        <v>Verkehrsflächen; Flure, Foyer, Garderoben</v>
      </c>
      <c r="D99" s="529">
        <f>SUMIFS(TabelleR01LL,TabelleR01HH,'Haus 1, 2 a-c K'!B99,TabelleR01JJ,"")+
SUMIFS(TabelleR01LL,TabelleR01HH,'Haus 1, 2 a-c K'!B99,TabelleR01JJ,"ohne Grundreinig")</f>
        <v>0</v>
      </c>
      <c r="E99" s="530">
        <f t="shared" si="7"/>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11"/>
        <v>0</v>
      </c>
      <c r="I99" s="500">
        <f t="shared" si="12"/>
        <v>0</v>
      </c>
      <c r="J99" s="534">
        <f t="shared" si="8"/>
        <v>0</v>
      </c>
      <c r="K99" s="535">
        <f t="shared" si="13"/>
        <v>0</v>
      </c>
      <c r="M99" s="22">
        <f>Raumgruppen_Bezeichnungen!N98</f>
        <v>0</v>
      </c>
      <c r="N99" s="22">
        <f t="shared" si="9"/>
        <v>1</v>
      </c>
      <c r="O99" s="22">
        <f t="shared" si="10"/>
        <v>1</v>
      </c>
    </row>
    <row r="100" spans="2:15" ht="15" hidden="1" customHeight="1" x14ac:dyDescent="0.2">
      <c r="B100" s="677" t="str">
        <f>Raumgruppen_Bezeichnungen!$C99</f>
        <v>F1-J6</v>
      </c>
      <c r="C100" s="528" t="str">
        <f>Raumgruppen_Bezeichnungen!$D99</f>
        <v>Verkehrsflächen; Flure, Foyer, Garderoben</v>
      </c>
      <c r="D100" s="529">
        <f>SUMIFS(TabelleR01LL,TabelleR01HH,'Haus 1, 2 a-c K'!B100,TabelleR01JJ,"")+
SUMIFS(TabelleR01LL,TabelleR01HH,'Haus 1, 2 a-c K'!B100,TabelleR01JJ,"ohne Grundreinig")</f>
        <v>0</v>
      </c>
      <c r="E100" s="530">
        <f t="shared" si="7"/>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11"/>
        <v>0</v>
      </c>
      <c r="I100" s="500">
        <f t="shared" si="12"/>
        <v>0</v>
      </c>
      <c r="J100" s="534">
        <f t="shared" si="8"/>
        <v>0</v>
      </c>
      <c r="K100" s="535">
        <f t="shared" si="13"/>
        <v>0</v>
      </c>
      <c r="M100" s="22">
        <f>Raumgruppen_Bezeichnungen!N99</f>
        <v>0</v>
      </c>
      <c r="N100" s="22">
        <f t="shared" si="9"/>
        <v>1</v>
      </c>
      <c r="O100" s="22">
        <f t="shared" si="10"/>
        <v>1</v>
      </c>
    </row>
    <row r="101" spans="2:15" ht="15" hidden="1" customHeight="1" x14ac:dyDescent="0.2">
      <c r="B101" s="677" t="str">
        <f>Raumgruppen_Bezeichnungen!$C100</f>
        <v>F1-M</v>
      </c>
      <c r="C101" s="528" t="str">
        <f>Raumgruppen_Bezeichnungen!$D100</f>
        <v>Verkehrsflächen; Flure, Foyer, Garderoben</v>
      </c>
      <c r="D101" s="529">
        <f>SUMIFS(TabelleR01LL,TabelleR01HH,'Haus 1, 2 a-c K'!B101,TabelleR01JJ,"")+
SUMIFS(TabelleR01LL,TabelleR01HH,'Haus 1, 2 a-c K'!B101,TabelleR01JJ,"ohne Grundreinig")</f>
        <v>0</v>
      </c>
      <c r="E101" s="530">
        <f t="shared" si="7"/>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11"/>
        <v>0</v>
      </c>
      <c r="I101" s="500">
        <f t="shared" si="12"/>
        <v>0</v>
      </c>
      <c r="J101" s="534">
        <f t="shared" si="8"/>
        <v>0</v>
      </c>
      <c r="K101" s="535">
        <f t="shared" si="13"/>
        <v>0</v>
      </c>
      <c r="M101" s="22">
        <f>Raumgruppen_Bezeichnungen!N100</f>
        <v>0</v>
      </c>
      <c r="N101" s="22">
        <f t="shared" si="9"/>
        <v>1</v>
      </c>
      <c r="O101" s="22">
        <f t="shared" si="10"/>
        <v>1</v>
      </c>
    </row>
    <row r="102" spans="2:15" ht="15" hidden="1" customHeight="1" x14ac:dyDescent="0.2">
      <c r="B102" s="677" t="str">
        <f>Raumgruppen_Bezeichnungen!$C101</f>
        <v>F1-14</v>
      </c>
      <c r="C102" s="528" t="str">
        <f>Raumgruppen_Bezeichnungen!$D101</f>
        <v>Verkehrsflächen; Flure, Foyer, Garderoben</v>
      </c>
      <c r="D102" s="529">
        <f>SUMIFS(TabelleR01LL,TabelleR01HH,'Haus 1, 2 a-c K'!B102,TabelleR01JJ,"")+
SUMIFS(TabelleR01LL,TabelleR01HH,'Haus 1, 2 a-c K'!B102,TabelleR01JJ,"ohne Grundreinig")</f>
        <v>0</v>
      </c>
      <c r="E102" s="530">
        <f t="shared" si="7"/>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8"/>
        <v>0</v>
      </c>
      <c r="K102" s="535">
        <f>IF(J102="","",I102*J102)</f>
        <v>0</v>
      </c>
      <c r="M102" s="22">
        <f>Raumgruppen_Bezeichnungen!N101</f>
        <v>0</v>
      </c>
      <c r="N102" s="22">
        <f t="shared" si="9"/>
        <v>1</v>
      </c>
      <c r="O102" s="22">
        <f t="shared" si="10"/>
        <v>1</v>
      </c>
    </row>
    <row r="103" spans="2:15" ht="15" customHeight="1" x14ac:dyDescent="0.2">
      <c r="B103" s="677" t="str">
        <f>Raumgruppen_Bezeichnungen!$C102</f>
        <v>F1-W</v>
      </c>
      <c r="C103" s="528" t="str">
        <f>Raumgruppen_Bezeichnungen!$D102</f>
        <v>Verkehrsflächen; Flure, Foyer, Garderoben</v>
      </c>
      <c r="D103" s="529">
        <f>SUMIFS(TabelleR01LL,TabelleR01HH,'Haus 1, 2 a-c K'!B103,TabelleR01JJ,"")+
SUMIFS(TabelleR01LL,TabelleR01HH,'Haus 1, 2 a-c K'!B103,TabelleR01JJ,"ohne Grundreinig")</f>
        <v>0</v>
      </c>
      <c r="E103" s="530">
        <f t="shared" si="7"/>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ca="1" si="11"/>
        <v>0</v>
      </c>
      <c r="I103" s="500">
        <f t="shared" si="12"/>
        <v>0</v>
      </c>
      <c r="J103" s="534">
        <f t="shared" si="8"/>
        <v>0</v>
      </c>
      <c r="K103" s="535">
        <f t="shared" si="13"/>
        <v>0</v>
      </c>
      <c r="M103" s="22">
        <f>Raumgruppen_Bezeichnungen!N102</f>
        <v>1</v>
      </c>
      <c r="N103" s="22">
        <f t="shared" si="9"/>
        <v>1</v>
      </c>
      <c r="O103" s="22">
        <f t="shared" si="10"/>
        <v>1</v>
      </c>
    </row>
    <row r="104" spans="2:15" ht="15" customHeight="1" x14ac:dyDescent="0.2">
      <c r="B104" s="677" t="str">
        <f>Raumgruppen_Bezeichnungen!$C103</f>
        <v>F1-2</v>
      </c>
      <c r="C104" s="528" t="str">
        <f>Raumgruppen_Bezeichnungen!$D103</f>
        <v>Verkehrsflächen; Flure, Foyer, Garderoben</v>
      </c>
      <c r="D104" s="529">
        <f>SUMIFS(TabelleR01LL,TabelleR01HH,'Haus 1, 2 a-c K'!B104,TabelleR01JJ,"")+
SUMIFS(TabelleR01LL,TabelleR01HH,'Haus 1, 2 a-c K'!B104,TabelleR01JJ,"ohne Grundreinig")</f>
        <v>489.6</v>
      </c>
      <c r="E104" s="530">
        <f t="shared" si="7"/>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11"/>
        <v>49449.600000000006</v>
      </c>
      <c r="I104" s="500">
        <f t="shared" si="12"/>
        <v>0</v>
      </c>
      <c r="J104" s="534">
        <f t="shared" si="8"/>
        <v>0</v>
      </c>
      <c r="K104" s="535">
        <f t="shared" si="13"/>
        <v>0</v>
      </c>
      <c r="M104" s="22">
        <f>Raumgruppen_Bezeichnungen!N103</f>
        <v>1</v>
      </c>
      <c r="N104" s="22">
        <f t="shared" si="9"/>
        <v>1</v>
      </c>
      <c r="O104" s="22">
        <f t="shared" si="10"/>
        <v>1</v>
      </c>
    </row>
    <row r="105" spans="2:15" ht="15" hidden="1" customHeight="1" x14ac:dyDescent="0.2">
      <c r="B105" s="677" t="str">
        <f>Raumgruppen_Bezeichnungen!$C104</f>
        <v>F1-2,5</v>
      </c>
      <c r="C105" s="528" t="str">
        <f>Raumgruppen_Bezeichnungen!$D104</f>
        <v>Verkehrsflächen; Flure, Foyer, Garderoben</v>
      </c>
      <c r="D105" s="529">
        <f>SUMIFS(TabelleR01LL,TabelleR01HH,'Haus 1, 2 a-c K'!B105,TabelleR01JJ,"")+
SUMIFS(TabelleR01LL,TabelleR01HH,'Haus 1, 2 a-c K'!B105,TabelleR01JJ,"ohne Grundreinig")</f>
        <v>0</v>
      </c>
      <c r="E105" s="530">
        <f t="shared" si="7"/>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11"/>
        <v>0</v>
      </c>
      <c r="I105" s="500">
        <f t="shared" si="12"/>
        <v>0</v>
      </c>
      <c r="J105" s="534">
        <f t="shared" si="8"/>
        <v>0</v>
      </c>
      <c r="K105" s="535">
        <f t="shared" si="13"/>
        <v>0</v>
      </c>
      <c r="M105" s="22">
        <f>Raumgruppen_Bezeichnungen!N104</f>
        <v>0</v>
      </c>
      <c r="N105" s="22">
        <f t="shared" si="9"/>
        <v>1</v>
      </c>
      <c r="O105" s="22">
        <f t="shared" si="10"/>
        <v>1</v>
      </c>
    </row>
    <row r="106" spans="2:15" ht="15" hidden="1" customHeight="1" x14ac:dyDescent="0.2">
      <c r="B106" s="677" t="str">
        <f>Raumgruppen_Bezeichnungen!$C105</f>
        <v>F1-3</v>
      </c>
      <c r="C106" s="528" t="str">
        <f>Raumgruppen_Bezeichnungen!$D105</f>
        <v>Verkehrsflächen; Flure, Foyer, Garderoben</v>
      </c>
      <c r="D106" s="529">
        <f>SUMIFS(TabelleR01LL,TabelleR01HH,'Haus 1, 2 a-c K'!B106,TabelleR01JJ,"")+
SUMIFS(TabelleR01LL,TabelleR01HH,'Haus 1, 2 a-c K'!B106,TabelleR01JJ,"ohne Grundreinig")</f>
        <v>0</v>
      </c>
      <c r="E106" s="530">
        <f t="shared" si="7"/>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8"/>
        <v>0</v>
      </c>
      <c r="K106" s="535">
        <f>IF(J106="","",I106*J106)</f>
        <v>0</v>
      </c>
      <c r="M106" s="22">
        <f>Raumgruppen_Bezeichnungen!N105</f>
        <v>0</v>
      </c>
      <c r="N106" s="22">
        <f t="shared" si="9"/>
        <v>1</v>
      </c>
      <c r="O106" s="22">
        <f t="shared" si="10"/>
        <v>1</v>
      </c>
    </row>
    <row r="107" spans="2:15" ht="15" hidden="1" customHeight="1" x14ac:dyDescent="0.2">
      <c r="B107" s="678" t="str">
        <f>Raumgruppen_Bezeichnungen!$C106</f>
        <v>F1-4</v>
      </c>
      <c r="C107" s="621" t="str">
        <f>Raumgruppen_Bezeichnungen!$D106</f>
        <v>Verkehrsflächen; Flure, Foyer, Garderoben</v>
      </c>
      <c r="D107" s="622">
        <f>SUMIFS(TabelleR01LL,TabelleR01HH,'Haus 1, 2 a-c K'!B107,TabelleR01JJ,"")+
SUMIFS(TabelleR01LL,TabelleR01HH,'Haus 1, 2 a-c K'!B107,TabelleR01JJ,"ohne Grundreinig")</f>
        <v>0</v>
      </c>
      <c r="E107" s="623">
        <f t="shared" si="7"/>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8"/>
        <v>0</v>
      </c>
      <c r="K107" s="629">
        <f>IF(J107="","",I107*J107)</f>
        <v>0</v>
      </c>
      <c r="M107" s="22">
        <f>Raumgruppen_Bezeichnungen!N106</f>
        <v>0</v>
      </c>
      <c r="N107" s="22">
        <f t="shared" si="9"/>
        <v>1</v>
      </c>
      <c r="O107" s="22">
        <f t="shared" si="10"/>
        <v>1</v>
      </c>
    </row>
    <row r="108" spans="2:15" ht="15" customHeight="1" thickBot="1" x14ac:dyDescent="0.25">
      <c r="B108" s="679" t="str">
        <f>Raumgruppen_Bezeichnungen!$C107</f>
        <v>F1-5</v>
      </c>
      <c r="C108" s="538" t="str">
        <f>Raumgruppen_Bezeichnungen!$D107</f>
        <v>Verkehrsflächen; Flure, Foyer, Garderoben</v>
      </c>
      <c r="D108" s="539">
        <f>SUMIFS(TabelleR01LL,TabelleR01HH,'Haus 1, 2 a-c K'!B108,TabelleR01JJ,"")+
SUMIFS(TabelleR01LL,TabelleR01HH,'Haus 1, 2 a-c K'!B108,TabelleR01JJ,"ohne Grundreinig")</f>
        <v>196.19999999999993</v>
      </c>
      <c r="E108" s="540">
        <f t="shared" si="7"/>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ca="1" si="11"/>
        <v>49638.599999999984</v>
      </c>
      <c r="I108" s="544">
        <f t="shared" si="12"/>
        <v>0</v>
      </c>
      <c r="J108" s="545">
        <f t="shared" si="8"/>
        <v>0</v>
      </c>
      <c r="K108" s="638">
        <f t="shared" si="13"/>
        <v>0</v>
      </c>
      <c r="M108" s="22">
        <f>Raumgruppen_Bezeichnungen!N107</f>
        <v>1</v>
      </c>
      <c r="N108" s="22">
        <f t="shared" si="9"/>
        <v>1</v>
      </c>
      <c r="O108" s="22">
        <f t="shared" si="10"/>
        <v>1</v>
      </c>
    </row>
    <row r="109" spans="2:15" ht="15" hidden="1" customHeight="1" x14ac:dyDescent="0.2">
      <c r="B109" s="676" t="str">
        <f>Raumgruppen_Bezeichnungen!$C108</f>
        <v>F1-6</v>
      </c>
      <c r="C109" s="548" t="str">
        <f>Raumgruppen_Bezeichnungen!$D108</f>
        <v>Verkehrsflächen; Flure, Foyer, Garderoben</v>
      </c>
      <c r="D109" s="465">
        <f>SUMIFS(TabelleR01LL,TabelleR01HH,'Haus 1, 2 a-c K'!B109,TabelleR01JJ,"")+
SUMIFS(TabelleR01LL,TabelleR01HH,'Haus 1, 2 a-c K'!B109,TabelleR01JJ,"ohne Grundreinig")</f>
        <v>0</v>
      </c>
      <c r="E109" s="279">
        <f t="shared" si="7"/>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11"/>
        <v>0</v>
      </c>
      <c r="I109" s="551">
        <f t="shared" si="12"/>
        <v>0</v>
      </c>
      <c r="J109" s="282">
        <f t="shared" si="8"/>
        <v>0</v>
      </c>
      <c r="K109" s="552">
        <f t="shared" si="13"/>
        <v>0</v>
      </c>
      <c r="M109" s="22">
        <f>Raumgruppen_Bezeichnungen!N108</f>
        <v>0</v>
      </c>
      <c r="N109" s="22">
        <f t="shared" si="9"/>
        <v>1</v>
      </c>
      <c r="O109" s="22">
        <f t="shared" si="10"/>
        <v>1</v>
      </c>
    </row>
    <row r="110" spans="2:15" ht="15" hidden="1" customHeight="1" x14ac:dyDescent="0.2">
      <c r="B110" s="677" t="str">
        <f>Raumgruppen_Bezeichnungen!$C109</f>
        <v>F1-7</v>
      </c>
      <c r="C110" s="528" t="str">
        <f>Raumgruppen_Bezeichnungen!$D109</f>
        <v>Verkehrsflächen; Flure, Foyer, Garderoben</v>
      </c>
      <c r="D110" s="529">
        <f>SUMIFS(TabelleR01LL,TabelleR01HH,'Haus 1, 2 a-c K'!B110,TabelleR01JJ,"")+
SUMIFS(TabelleR01LL,TabelleR01HH,'Haus 1, 2 a-c K'!B110,TabelleR01JJ,"ohne Grundreinig")</f>
        <v>0</v>
      </c>
      <c r="E110" s="530">
        <f t="shared" si="7"/>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11"/>
        <v>0</v>
      </c>
      <c r="I110" s="500">
        <f t="shared" si="12"/>
        <v>0</v>
      </c>
      <c r="J110" s="534">
        <f t="shared" si="8"/>
        <v>0</v>
      </c>
      <c r="K110" s="535">
        <f t="shared" si="13"/>
        <v>0</v>
      </c>
      <c r="M110" s="22">
        <f>Raumgruppen_Bezeichnungen!N109</f>
        <v>0</v>
      </c>
      <c r="N110" s="22">
        <f t="shared" si="9"/>
        <v>1</v>
      </c>
      <c r="O110" s="22">
        <f t="shared" si="10"/>
        <v>1</v>
      </c>
    </row>
    <row r="111" spans="2:15" ht="15" hidden="1" customHeight="1" x14ac:dyDescent="0.2">
      <c r="B111" s="677" t="str">
        <f>Raumgruppen_Bezeichnungen!$C110</f>
        <v>F1-Müll</v>
      </c>
      <c r="C111" s="528" t="str">
        <f>Raumgruppen_Bezeichnungen!$D110</f>
        <v>Verkehrsflächen; Flure, Foyer, Garderoben (nur Müllentnahme)</v>
      </c>
      <c r="D111" s="529">
        <f>SUMIFS(TabelleR01LL,TabelleR01II,'Haus 1, 2 a-c K'!B111,TabelleR01JJ,"")+
SUMIFS(TabelleR01LL,TabelleR01II,'Haus 1, 2 a-c K'!B111,TabelleR01JJ,"ohne Grundreinig")</f>
        <v>0</v>
      </c>
      <c r="E111" s="530">
        <f t="shared" si="7"/>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11"/>
        <v>0</v>
      </c>
      <c r="I111" s="500">
        <f t="shared" si="12"/>
        <v>0</v>
      </c>
      <c r="J111" s="534">
        <f t="shared" si="8"/>
        <v>0</v>
      </c>
      <c r="K111" s="535">
        <f t="shared" si="13"/>
        <v>0</v>
      </c>
      <c r="M111" s="22">
        <f>Raumgruppen_Bezeichnungen!N110</f>
        <v>0</v>
      </c>
      <c r="N111" s="22">
        <f t="shared" si="9"/>
        <v>1</v>
      </c>
      <c r="O111" s="22">
        <f t="shared" si="10"/>
        <v>1</v>
      </c>
    </row>
    <row r="112" spans="2:15" ht="15" hidden="1" customHeight="1" x14ac:dyDescent="0.2">
      <c r="B112" s="677" t="str">
        <f>Raumgruppen_Bezeichnungen!$C111</f>
        <v>F1-Hort</v>
      </c>
      <c r="C112" s="528" t="str">
        <f>Raumgruppen_Bezeichnungen!$D111</f>
        <v>Verkehrsflächen; Flure, Foyer, Garderoben</v>
      </c>
      <c r="D112" s="529">
        <f>SUMIFS(TabelleR01LL,TabelleR01HH,'Haus 1, 2 a-c K'!B112,TabelleR01JJ,"")+
SUMIFS(TabelleR01LL,TabelleR01HH,'Haus 1, 2 a-c K'!B112,TabelleR01JJ,"ohne Grundreinig")</f>
        <v>0</v>
      </c>
      <c r="E112" s="530">
        <f t="shared" si="7"/>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8"/>
        <v>0</v>
      </c>
      <c r="K112" s="535">
        <f>IF(J112="","",I112*J112)</f>
        <v>0</v>
      </c>
      <c r="M112" s="22">
        <f>Raumgruppen_Bezeichnungen!N111</f>
        <v>0</v>
      </c>
      <c r="N112" s="22">
        <f t="shared" si="9"/>
        <v>1</v>
      </c>
      <c r="O112" s="22">
        <f t="shared" si="10"/>
        <v>1</v>
      </c>
    </row>
    <row r="113" spans="2:15" ht="15" hidden="1" customHeight="1" x14ac:dyDescent="0.2">
      <c r="B113" s="677" t="str">
        <f>Raumgruppen_Bezeichnungen!$C112</f>
        <v>F2-J</v>
      </c>
      <c r="C113" s="528" t="str">
        <f>Raumgruppen_Bezeichnungen!$D112</f>
        <v>Verkehrsflächen; Eingangsbereiche</v>
      </c>
      <c r="D113" s="529">
        <f>SUMIFS(TabelleR01LL,TabelleR01HH,'Haus 1, 2 a-c K'!B113,TabelleR01JJ,"")+
SUMIFS(TabelleR01LL,TabelleR01HH,'Haus 1, 2 a-c K'!B113,TabelleR01JJ,"ohne Grundreinig")</f>
        <v>0</v>
      </c>
      <c r="E113" s="530">
        <f t="shared" si="7"/>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ca="1" si="11"/>
        <v>0</v>
      </c>
      <c r="I113" s="500">
        <f t="shared" si="12"/>
        <v>0</v>
      </c>
      <c r="J113" s="534">
        <f t="shared" si="8"/>
        <v>0</v>
      </c>
      <c r="K113" s="535">
        <f t="shared" si="13"/>
        <v>0</v>
      </c>
      <c r="M113" s="22">
        <f>Raumgruppen_Bezeichnungen!N112</f>
        <v>0</v>
      </c>
      <c r="N113" s="22">
        <f t="shared" si="9"/>
        <v>1</v>
      </c>
      <c r="O113" s="22">
        <f t="shared" si="10"/>
        <v>1</v>
      </c>
    </row>
    <row r="114" spans="2:15" ht="15" hidden="1" customHeight="1" x14ac:dyDescent="0.2">
      <c r="B114" s="677" t="str">
        <f>Raumgruppen_Bezeichnungen!$C113</f>
        <v>F2-J2</v>
      </c>
      <c r="C114" s="528" t="str">
        <f>Raumgruppen_Bezeichnungen!$D113</f>
        <v>Verkehrsflächen; Eingangsbereiche</v>
      </c>
      <c r="D114" s="529">
        <f>SUMIFS(TabelleR01LL,TabelleR01HH,'Haus 1, 2 a-c K'!B114,TabelleR01JJ,"")+
SUMIFS(TabelleR01LL,TabelleR01HH,'Haus 1, 2 a-c K'!B114,TabelleR01JJ,"ohne Grundreinig")</f>
        <v>0</v>
      </c>
      <c r="E114" s="530">
        <f t="shared" si="7"/>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11"/>
        <v>0</v>
      </c>
      <c r="I114" s="500">
        <f t="shared" si="12"/>
        <v>0</v>
      </c>
      <c r="J114" s="534">
        <f t="shared" si="8"/>
        <v>0</v>
      </c>
      <c r="K114" s="535">
        <f t="shared" si="13"/>
        <v>0</v>
      </c>
      <c r="M114" s="22">
        <f>Raumgruppen_Bezeichnungen!N113</f>
        <v>0</v>
      </c>
      <c r="N114" s="22">
        <f t="shared" si="9"/>
        <v>1</v>
      </c>
      <c r="O114" s="22">
        <f t="shared" si="10"/>
        <v>1</v>
      </c>
    </row>
    <row r="115" spans="2:15" ht="15" hidden="1" customHeight="1" x14ac:dyDescent="0.2">
      <c r="B115" s="677" t="str">
        <f>Raumgruppen_Bezeichnungen!$C114</f>
        <v>F2-Q</v>
      </c>
      <c r="C115" s="528" t="str">
        <f>Raumgruppen_Bezeichnungen!$D114</f>
        <v>Verkehrsflächen; Eingangsbereiche</v>
      </c>
      <c r="D115" s="529">
        <f>SUMIFS(TabelleR01LL,TabelleR01HH,'Haus 1, 2 a-c K'!B115,TabelleR01JJ,"")+
SUMIFS(TabelleR01LL,TabelleR01HH,'Haus 1, 2 a-c K'!B115,TabelleR01JJ,"ohne Grundreinig")</f>
        <v>0</v>
      </c>
      <c r="E115" s="530">
        <f t="shared" si="7"/>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11"/>
        <v>0</v>
      </c>
      <c r="I115" s="500">
        <f t="shared" si="12"/>
        <v>0</v>
      </c>
      <c r="J115" s="534">
        <f t="shared" si="8"/>
        <v>0</v>
      </c>
      <c r="K115" s="535">
        <f t="shared" si="13"/>
        <v>0</v>
      </c>
      <c r="M115" s="22">
        <f>Raumgruppen_Bezeichnungen!N114</f>
        <v>0</v>
      </c>
      <c r="N115" s="22">
        <f t="shared" si="9"/>
        <v>1</v>
      </c>
      <c r="O115" s="22">
        <f t="shared" si="10"/>
        <v>1</v>
      </c>
    </row>
    <row r="116" spans="2:15" ht="15" hidden="1" customHeight="1" x14ac:dyDescent="0.2">
      <c r="B116" s="677" t="str">
        <f>Raumgruppen_Bezeichnungen!$C115</f>
        <v>F2-J6</v>
      </c>
      <c r="C116" s="528" t="str">
        <f>Raumgruppen_Bezeichnungen!$D115</f>
        <v>Verkehrsflächen; Eingangsbereiche</v>
      </c>
      <c r="D116" s="529">
        <f>SUMIFS(TabelleR01LL,TabelleR01HH,'Haus 1, 2 a-c K'!B116,TabelleR01JJ,"")+
SUMIFS(TabelleR01LL,TabelleR01HH,'Haus 1, 2 a-c K'!B116,TabelleR01JJ,"ohne Grundreinig")</f>
        <v>0</v>
      </c>
      <c r="E116" s="530">
        <f t="shared" si="7"/>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11"/>
        <v>0</v>
      </c>
      <c r="I116" s="500">
        <f t="shared" si="12"/>
        <v>0</v>
      </c>
      <c r="J116" s="534">
        <f t="shared" si="8"/>
        <v>0</v>
      </c>
      <c r="K116" s="535">
        <f t="shared" si="13"/>
        <v>0</v>
      </c>
      <c r="M116" s="22">
        <f>Raumgruppen_Bezeichnungen!N115</f>
        <v>0</v>
      </c>
      <c r="N116" s="22">
        <f t="shared" si="9"/>
        <v>1</v>
      </c>
      <c r="O116" s="22">
        <f t="shared" si="10"/>
        <v>1</v>
      </c>
    </row>
    <row r="117" spans="2:15" ht="15" hidden="1" customHeight="1" x14ac:dyDescent="0.2">
      <c r="B117" s="677" t="str">
        <f>Raumgruppen_Bezeichnungen!$C116</f>
        <v>F2-M</v>
      </c>
      <c r="C117" s="528" t="str">
        <f>Raumgruppen_Bezeichnungen!$D116</f>
        <v>Verkehrsflächen; Eingangsbereiche</v>
      </c>
      <c r="D117" s="529">
        <f>SUMIFS(TabelleR01LL,TabelleR01HH,'Haus 1, 2 a-c K'!B117,TabelleR01JJ,"")+
SUMIFS(TabelleR01LL,TabelleR01HH,'Haus 1, 2 a-c K'!B117,TabelleR01JJ,"ohne Grundreinig")</f>
        <v>0</v>
      </c>
      <c r="E117" s="530">
        <f t="shared" si="7"/>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8"/>
        <v>0</v>
      </c>
      <c r="K117" s="535">
        <f>IF(J117="","",I117*J117)</f>
        <v>0</v>
      </c>
      <c r="M117" s="22">
        <f>Raumgruppen_Bezeichnungen!N116</f>
        <v>0</v>
      </c>
      <c r="N117" s="22">
        <f t="shared" si="9"/>
        <v>1</v>
      </c>
      <c r="O117" s="22">
        <f t="shared" si="10"/>
        <v>1</v>
      </c>
    </row>
    <row r="118" spans="2:15" ht="15" hidden="1" customHeight="1" x14ac:dyDescent="0.2">
      <c r="B118" s="677" t="str">
        <f>Raumgruppen_Bezeichnungen!$C117</f>
        <v>F2-14</v>
      </c>
      <c r="C118" s="528" t="str">
        <f>Raumgruppen_Bezeichnungen!$D117</f>
        <v>Verkehrsflächen; Eingangsbereiche</v>
      </c>
      <c r="D118" s="529">
        <f>SUMIFS(TabelleR01LL,TabelleR01HH,'Haus 1, 2 a-c K'!B118,TabelleR01JJ,"")+
SUMIFS(TabelleR01LL,TabelleR01HH,'Haus 1, 2 a-c K'!B118,TabelleR01JJ,"ohne Grundreinig")</f>
        <v>0</v>
      </c>
      <c r="E118" s="530">
        <f t="shared" si="7"/>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ca="1" si="11"/>
        <v>0</v>
      </c>
      <c r="I118" s="500">
        <f t="shared" si="12"/>
        <v>0</v>
      </c>
      <c r="J118" s="534">
        <f t="shared" si="8"/>
        <v>0</v>
      </c>
      <c r="K118" s="535">
        <f t="shared" si="13"/>
        <v>0</v>
      </c>
      <c r="M118" s="22">
        <f>Raumgruppen_Bezeichnungen!N117</f>
        <v>0</v>
      </c>
      <c r="N118" s="22">
        <f t="shared" si="9"/>
        <v>1</v>
      </c>
      <c r="O118" s="22">
        <f t="shared" si="10"/>
        <v>1</v>
      </c>
    </row>
    <row r="119" spans="2:15" ht="15" hidden="1" customHeight="1" x14ac:dyDescent="0.2">
      <c r="B119" s="677" t="str">
        <f>Raumgruppen_Bezeichnungen!$C118</f>
        <v>F2-W</v>
      </c>
      <c r="C119" s="528" t="str">
        <f>Raumgruppen_Bezeichnungen!$D118</f>
        <v>Verkehrsflächen; Eingangsbereiche</v>
      </c>
      <c r="D119" s="529">
        <f>SUMIFS(TabelleR01LL,TabelleR01HH,'Haus 1, 2 a-c K'!B119,TabelleR01JJ,"")+
SUMIFS(TabelleR01LL,TabelleR01HH,'Haus 1, 2 a-c K'!B119,TabelleR01JJ,"ohne Grundreinig")</f>
        <v>0</v>
      </c>
      <c r="E119" s="530">
        <f t="shared" si="7"/>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11"/>
        <v>0</v>
      </c>
      <c r="I119" s="500">
        <f t="shared" si="12"/>
        <v>0</v>
      </c>
      <c r="J119" s="534">
        <f t="shared" si="8"/>
        <v>0</v>
      </c>
      <c r="K119" s="535">
        <f t="shared" si="13"/>
        <v>0</v>
      </c>
      <c r="M119" s="22">
        <f>Raumgruppen_Bezeichnungen!N118</f>
        <v>0</v>
      </c>
      <c r="N119" s="22">
        <f t="shared" si="9"/>
        <v>1</v>
      </c>
      <c r="O119" s="22">
        <f t="shared" si="10"/>
        <v>1</v>
      </c>
    </row>
    <row r="120" spans="2:15" ht="15" customHeight="1" x14ac:dyDescent="0.2">
      <c r="B120" s="677" t="str">
        <f>Raumgruppen_Bezeichnungen!$C119</f>
        <v>F2-2</v>
      </c>
      <c r="C120" s="528" t="str">
        <f>Raumgruppen_Bezeichnungen!$D119</f>
        <v>Verkehrsflächen; Eingangsbereiche</v>
      </c>
      <c r="D120" s="529">
        <f>SUMIFS(TabelleR01LL,TabelleR01HH,'Haus 1, 2 a-c K'!B120,TabelleR01JJ,"")+
SUMIFS(TabelleR01LL,TabelleR01HH,'Haus 1, 2 a-c K'!B120,TabelleR01JJ,"ohne Grundreinig")</f>
        <v>25.099999999999998</v>
      </c>
      <c r="E120" s="530">
        <f t="shared" si="7"/>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11"/>
        <v>2535.1</v>
      </c>
      <c r="I120" s="500">
        <f t="shared" si="12"/>
        <v>0</v>
      </c>
      <c r="J120" s="534">
        <f t="shared" si="8"/>
        <v>0</v>
      </c>
      <c r="K120" s="535">
        <f t="shared" si="13"/>
        <v>0</v>
      </c>
      <c r="M120" s="22">
        <f>Raumgruppen_Bezeichnungen!N119</f>
        <v>1</v>
      </c>
      <c r="N120" s="22">
        <f t="shared" si="9"/>
        <v>1</v>
      </c>
      <c r="O120" s="22">
        <f t="shared" si="10"/>
        <v>1</v>
      </c>
    </row>
    <row r="121" spans="2:15" ht="15" hidden="1" customHeight="1" x14ac:dyDescent="0.2">
      <c r="B121" s="677" t="str">
        <f>Raumgruppen_Bezeichnungen!$C120</f>
        <v>F2-2,5</v>
      </c>
      <c r="C121" s="528" t="str">
        <f>Raumgruppen_Bezeichnungen!$D120</f>
        <v>Verkehrsflächen; Eingangsbereiche</v>
      </c>
      <c r="D121" s="529">
        <f>SUMIFS(TabelleR01LL,TabelleR01HH,'Haus 1, 2 a-c K'!B121,TabelleR01JJ,"")+
SUMIFS(TabelleR01LL,TabelleR01HH,'Haus 1, 2 a-c K'!B121,TabelleR01JJ,"ohne Grundreinig")</f>
        <v>0</v>
      </c>
      <c r="E121" s="530">
        <f t="shared" si="7"/>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8"/>
        <v>0</v>
      </c>
      <c r="K121" s="535">
        <f>IF(J121="","",I121*J121)</f>
        <v>0</v>
      </c>
      <c r="M121" s="22">
        <f>Raumgruppen_Bezeichnungen!N120</f>
        <v>0</v>
      </c>
      <c r="N121" s="22">
        <f t="shared" si="9"/>
        <v>1</v>
      </c>
      <c r="O121" s="22">
        <f t="shared" si="10"/>
        <v>1</v>
      </c>
    </row>
    <row r="122" spans="2:15" ht="15" hidden="1" customHeight="1" x14ac:dyDescent="0.2">
      <c r="B122" s="677" t="str">
        <f>Raumgruppen_Bezeichnungen!$C121</f>
        <v>F2-3</v>
      </c>
      <c r="C122" s="528" t="str">
        <f>Raumgruppen_Bezeichnungen!$D121</f>
        <v>Verkehrsflächen; Eingangsbereiche</v>
      </c>
      <c r="D122" s="529">
        <f>SUMIFS(TabelleR01LL,TabelleR01HH,'Haus 1, 2 a-c K'!B122,TabelleR01JJ,"")+
SUMIFS(TabelleR01LL,TabelleR01HH,'Haus 1, 2 a-c K'!B122,TabelleR01JJ,"ohne Grundreinig")</f>
        <v>0</v>
      </c>
      <c r="E122" s="530">
        <f t="shared" si="7"/>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8"/>
        <v>0</v>
      </c>
      <c r="K122" s="535">
        <f>IF(J122="","",I122*J122)</f>
        <v>0</v>
      </c>
      <c r="M122" s="22">
        <f>Raumgruppen_Bezeichnungen!N121</f>
        <v>0</v>
      </c>
      <c r="N122" s="22">
        <f t="shared" si="9"/>
        <v>1</v>
      </c>
      <c r="O122" s="22">
        <f t="shared" si="10"/>
        <v>1</v>
      </c>
    </row>
    <row r="123" spans="2:15" ht="15" hidden="1" customHeight="1" x14ac:dyDescent="0.2">
      <c r="B123" s="678" t="str">
        <f>Raumgruppen_Bezeichnungen!$C122</f>
        <v>F2-4</v>
      </c>
      <c r="C123" s="621" t="str">
        <f>Raumgruppen_Bezeichnungen!$D122</f>
        <v>Verkehrsflächen; Eingangsbereiche</v>
      </c>
      <c r="D123" s="622">
        <f>SUMIFS(TabelleR01LL,TabelleR01HH,'Haus 1, 2 a-c K'!B123,TabelleR01JJ,"")+
SUMIFS(TabelleR01LL,TabelleR01HH,'Haus 1, 2 a-c K'!B123,TabelleR01JJ,"ohne Grundreinig")</f>
        <v>0</v>
      </c>
      <c r="E123" s="623">
        <f t="shared" si="7"/>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8"/>
        <v>0</v>
      </c>
      <c r="K123" s="629">
        <f>IF(J123="","",I123*J123)</f>
        <v>0</v>
      </c>
      <c r="M123" s="22">
        <f>Raumgruppen_Bezeichnungen!N122</f>
        <v>0</v>
      </c>
      <c r="N123" s="22">
        <f t="shared" si="9"/>
        <v>1</v>
      </c>
      <c r="O123" s="22">
        <f t="shared" si="10"/>
        <v>1</v>
      </c>
    </row>
    <row r="124" spans="2:15" ht="15" customHeight="1" thickBot="1" x14ac:dyDescent="0.25">
      <c r="B124" s="679" t="str">
        <f>Raumgruppen_Bezeichnungen!$C123</f>
        <v>F2-5</v>
      </c>
      <c r="C124" s="538" t="str">
        <f>Raumgruppen_Bezeichnungen!$D123</f>
        <v>Verkehrsflächen; Eingangsbereiche</v>
      </c>
      <c r="D124" s="539">
        <f>SUMIFS(TabelleR01LL,TabelleR01HH,'Haus 1, 2 a-c K'!B124,TabelleR01JJ,"")+
SUMIFS(TabelleR01LL,TabelleR01HH,'Haus 1, 2 a-c K'!B124,TabelleR01JJ,"ohne Grundreinig")</f>
        <v>21.5</v>
      </c>
      <c r="E124" s="540">
        <f t="shared" si="7"/>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ca="1" si="11"/>
        <v>5439.5</v>
      </c>
      <c r="I124" s="544">
        <f t="shared" si="12"/>
        <v>0</v>
      </c>
      <c r="J124" s="545">
        <f t="shared" si="8"/>
        <v>0</v>
      </c>
      <c r="K124" s="638">
        <f t="shared" si="13"/>
        <v>0</v>
      </c>
      <c r="M124" s="22">
        <f>Raumgruppen_Bezeichnungen!N123</f>
        <v>1</v>
      </c>
      <c r="N124" s="22">
        <f t="shared" si="9"/>
        <v>1</v>
      </c>
      <c r="O124" s="22">
        <f t="shared" si="10"/>
        <v>1</v>
      </c>
    </row>
    <row r="125" spans="2:15" ht="15" hidden="1" customHeight="1" x14ac:dyDescent="0.2">
      <c r="B125" s="676" t="str">
        <f>Raumgruppen_Bezeichnungen!$C124</f>
        <v>F2-6</v>
      </c>
      <c r="C125" s="548" t="str">
        <f>Raumgruppen_Bezeichnungen!$D124</f>
        <v>Verkehrsflächen; Eingangsbereiche</v>
      </c>
      <c r="D125" s="465">
        <f>SUMIFS(TabelleR01LL,TabelleR01HH,'Haus 1, 2 a-c K'!B125,TabelleR01JJ,"")+
SUMIFS(TabelleR01LL,TabelleR01HH,'Haus 1, 2 a-c K'!B125,TabelleR01JJ,"ohne Grundreinig")</f>
        <v>0</v>
      </c>
      <c r="E125" s="279">
        <f t="shared" si="7"/>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11"/>
        <v>0</v>
      </c>
      <c r="I125" s="551">
        <f t="shared" si="12"/>
        <v>0</v>
      </c>
      <c r="J125" s="282">
        <f t="shared" si="8"/>
        <v>0</v>
      </c>
      <c r="K125" s="552">
        <f t="shared" si="13"/>
        <v>0</v>
      </c>
      <c r="M125" s="22">
        <f>Raumgruppen_Bezeichnungen!N124</f>
        <v>0</v>
      </c>
      <c r="N125" s="22">
        <f t="shared" si="9"/>
        <v>1</v>
      </c>
      <c r="O125" s="22">
        <f t="shared" si="10"/>
        <v>1</v>
      </c>
    </row>
    <row r="126" spans="2:15" ht="15" hidden="1" customHeight="1" x14ac:dyDescent="0.2">
      <c r="B126" s="677" t="str">
        <f>Raumgruppen_Bezeichnungen!$C125</f>
        <v>F2-7</v>
      </c>
      <c r="C126" s="528" t="str">
        <f>Raumgruppen_Bezeichnungen!$D125</f>
        <v>Verkehrsflächen; Eingangsbereiche</v>
      </c>
      <c r="D126" s="529">
        <f>SUMIFS(TabelleR01LL,TabelleR01HH,'Haus 1, 2 a-c K'!B126,TabelleR01JJ,"")+
SUMIFS(TabelleR01LL,TabelleR01HH,'Haus 1, 2 a-c K'!B126,TabelleR01JJ,"ohne Grundreinig")</f>
        <v>0</v>
      </c>
      <c r="E126" s="530">
        <f t="shared" si="7"/>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11"/>
        <v>0</v>
      </c>
      <c r="I126" s="500">
        <f t="shared" si="12"/>
        <v>0</v>
      </c>
      <c r="J126" s="534">
        <f t="shared" si="8"/>
        <v>0</v>
      </c>
      <c r="K126" s="535">
        <f t="shared" si="13"/>
        <v>0</v>
      </c>
      <c r="M126" s="22">
        <f>Raumgruppen_Bezeichnungen!N125</f>
        <v>0</v>
      </c>
      <c r="N126" s="22">
        <f t="shared" si="9"/>
        <v>1</v>
      </c>
      <c r="O126" s="22">
        <f t="shared" si="10"/>
        <v>1</v>
      </c>
    </row>
    <row r="127" spans="2:15" ht="15" hidden="1" customHeight="1" x14ac:dyDescent="0.2">
      <c r="B127" s="677" t="str">
        <f>Raumgruppen_Bezeichnungen!$C126</f>
        <v>F2-Müll</v>
      </c>
      <c r="C127" s="528" t="str">
        <f>Raumgruppen_Bezeichnungen!$D126</f>
        <v>Verkehrsflächen; Eingangsbereiche (nur Müllentnahme)</v>
      </c>
      <c r="D127" s="529">
        <f>SUMIFS(TabelleR01LL,TabelleR01II,'Haus 1, 2 a-c K'!B127,TabelleR01JJ,"")+
SUMIFS(TabelleR01LL,TabelleR01II,'Haus 1, 2 a-c K'!B127,TabelleR01JJ,"ohne Grundreinig")</f>
        <v>0</v>
      </c>
      <c r="E127" s="530">
        <f t="shared" si="7"/>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8"/>
        <v>0</v>
      </c>
      <c r="K127" s="535">
        <f>IF(J127="","",I127*J127)</f>
        <v>0</v>
      </c>
      <c r="M127" s="22">
        <f>Raumgruppen_Bezeichnungen!N126</f>
        <v>0</v>
      </c>
      <c r="N127" s="22">
        <f t="shared" si="9"/>
        <v>1</v>
      </c>
      <c r="O127" s="22">
        <f t="shared" si="10"/>
        <v>1</v>
      </c>
    </row>
    <row r="128" spans="2:15" ht="15" hidden="1" customHeight="1" x14ac:dyDescent="0.2">
      <c r="B128" s="677" t="str">
        <f>Raumgruppen_Bezeichnungen!$C127</f>
        <v>F2-Hort</v>
      </c>
      <c r="C128" s="528" t="str">
        <f>Raumgruppen_Bezeichnungen!$D127</f>
        <v>Verkehrsflächen; Eingangsbereiche</v>
      </c>
      <c r="D128" s="529">
        <f>SUMIFS(TabelleR01LL,TabelleR01HH,'Haus 1, 2 a-c K'!B128,TabelleR01JJ,"")+
SUMIFS(TabelleR01LL,TabelleR01HH,'Haus 1, 2 a-c K'!B128,TabelleR01JJ,"ohne Grundreinig")</f>
        <v>0</v>
      </c>
      <c r="E128" s="530">
        <f t="shared" si="7"/>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ca="1" si="11"/>
        <v>0</v>
      </c>
      <c r="I128" s="500">
        <f t="shared" si="12"/>
        <v>0</v>
      </c>
      <c r="J128" s="534">
        <f t="shared" si="8"/>
        <v>0</v>
      </c>
      <c r="K128" s="535">
        <f t="shared" si="13"/>
        <v>0</v>
      </c>
      <c r="M128" s="22">
        <f>Raumgruppen_Bezeichnungen!N127</f>
        <v>0</v>
      </c>
      <c r="N128" s="22">
        <f t="shared" si="9"/>
        <v>1</v>
      </c>
      <c r="O128" s="22">
        <f t="shared" si="10"/>
        <v>1</v>
      </c>
    </row>
    <row r="129" spans="2:15" ht="15" hidden="1" customHeight="1" x14ac:dyDescent="0.2">
      <c r="B129" s="677" t="str">
        <f>Raumgruppen_Bezeichnungen!$C128</f>
        <v>F3-J</v>
      </c>
      <c r="C129" s="528" t="str">
        <f>Raumgruppen_Bezeichnungen!$D128</f>
        <v>Verkehrsflächen; Treppenhäuser, Aufzüge</v>
      </c>
      <c r="D129" s="529">
        <f>SUMIFS(TabelleR01LL,TabelleR01HH,'Haus 1, 2 a-c K'!B129,TabelleR01JJ,"")+
SUMIFS(TabelleR01LL,TabelleR01HH,'Haus 1, 2 a-c K'!B129,TabelleR01JJ,"ohne Grundreinig")</f>
        <v>0</v>
      </c>
      <c r="E129" s="530">
        <f t="shared" si="7"/>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11"/>
        <v>0</v>
      </c>
      <c r="I129" s="500">
        <f t="shared" si="12"/>
        <v>0</v>
      </c>
      <c r="J129" s="534">
        <f t="shared" si="8"/>
        <v>0</v>
      </c>
      <c r="K129" s="535">
        <f t="shared" si="13"/>
        <v>0</v>
      </c>
      <c r="M129" s="22">
        <f>Raumgruppen_Bezeichnungen!N128</f>
        <v>0</v>
      </c>
      <c r="N129" s="22">
        <f t="shared" si="9"/>
        <v>1</v>
      </c>
      <c r="O129" s="22">
        <f t="shared" si="10"/>
        <v>1</v>
      </c>
    </row>
    <row r="130" spans="2:15" ht="15" hidden="1" customHeight="1" x14ac:dyDescent="0.2">
      <c r="B130" s="677" t="str">
        <f>Raumgruppen_Bezeichnungen!$C129</f>
        <v>F3-J2</v>
      </c>
      <c r="C130" s="528" t="str">
        <f>Raumgruppen_Bezeichnungen!$D129</f>
        <v>Verkehrsflächen; Treppenhäuser, Aufzüge</v>
      </c>
      <c r="D130" s="529">
        <f>SUMIFS(TabelleR01LL,TabelleR01HH,'Haus 1, 2 a-c K'!B130,TabelleR01JJ,"")+
SUMIFS(TabelleR01LL,TabelleR01HH,'Haus 1, 2 a-c K'!B130,TabelleR01JJ,"ohne Grundreinig")</f>
        <v>0</v>
      </c>
      <c r="E130" s="530">
        <f t="shared" si="7"/>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11"/>
        <v>0</v>
      </c>
      <c r="I130" s="500">
        <f t="shared" si="12"/>
        <v>0</v>
      </c>
      <c r="J130" s="534">
        <f t="shared" si="8"/>
        <v>0</v>
      </c>
      <c r="K130" s="535">
        <f t="shared" si="13"/>
        <v>0</v>
      </c>
      <c r="M130" s="22">
        <f>Raumgruppen_Bezeichnungen!N129</f>
        <v>0</v>
      </c>
      <c r="N130" s="22">
        <f t="shared" si="9"/>
        <v>1</v>
      </c>
      <c r="O130" s="22">
        <f t="shared" si="10"/>
        <v>1</v>
      </c>
    </row>
    <row r="131" spans="2:15" ht="15" hidden="1" customHeight="1" x14ac:dyDescent="0.2">
      <c r="B131" s="677" t="str">
        <f>Raumgruppen_Bezeichnungen!$C130</f>
        <v>F3-Q</v>
      </c>
      <c r="C131" s="528" t="str">
        <f>Raumgruppen_Bezeichnungen!$D130</f>
        <v>Verkehrsflächen; Treppenhäuser, Aufzüge</v>
      </c>
      <c r="D131" s="529">
        <f>SUMIFS(TabelleR01LL,TabelleR01HH,'Haus 1, 2 a-c K'!B131,TabelleR01JJ,"")+
SUMIFS(TabelleR01LL,TabelleR01HH,'Haus 1, 2 a-c K'!B131,TabelleR01JJ,"ohne Grundreinig")</f>
        <v>0</v>
      </c>
      <c r="E131" s="530">
        <f t="shared" si="7"/>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11"/>
        <v>0</v>
      </c>
      <c r="I131" s="500">
        <f t="shared" si="12"/>
        <v>0</v>
      </c>
      <c r="J131" s="534">
        <f t="shared" si="8"/>
        <v>0</v>
      </c>
      <c r="K131" s="535">
        <f t="shared" si="13"/>
        <v>0</v>
      </c>
      <c r="M131" s="22">
        <f>Raumgruppen_Bezeichnungen!N130</f>
        <v>0</v>
      </c>
      <c r="N131" s="22">
        <f t="shared" si="9"/>
        <v>1</v>
      </c>
      <c r="O131" s="22">
        <f t="shared" si="10"/>
        <v>1</v>
      </c>
    </row>
    <row r="132" spans="2:15" ht="15" hidden="1" customHeight="1" x14ac:dyDescent="0.2">
      <c r="B132" s="677" t="str">
        <f>Raumgruppen_Bezeichnungen!$C131</f>
        <v>F3-J6</v>
      </c>
      <c r="C132" s="528" t="str">
        <f>Raumgruppen_Bezeichnungen!$D131</f>
        <v>Verkehrsflächen; Treppenhäuser, Aufzüge</v>
      </c>
      <c r="D132" s="529">
        <f>SUMIFS(TabelleR01LL,TabelleR01HH,'Haus 1, 2 a-c K'!B132,TabelleR01JJ,"")+
SUMIFS(TabelleR01LL,TabelleR01HH,'Haus 1, 2 a-c K'!B132,TabelleR01JJ,"ohne Grundreinig")</f>
        <v>0</v>
      </c>
      <c r="E132" s="530">
        <f t="shared" ref="E132:E195" si="14">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15">Stundensatz01SVS</f>
        <v>0</v>
      </c>
      <c r="K132" s="535">
        <f>IF(J132="","",I132*J132)</f>
        <v>0</v>
      </c>
      <c r="M132" s="22">
        <f>Raumgruppen_Bezeichnungen!N131</f>
        <v>0</v>
      </c>
      <c r="N132" s="22">
        <f t="shared" si="9"/>
        <v>1</v>
      </c>
      <c r="O132" s="22">
        <f t="shared" si="10"/>
        <v>1</v>
      </c>
    </row>
    <row r="133" spans="2:15" ht="15" hidden="1" customHeight="1" x14ac:dyDescent="0.2">
      <c r="B133" s="677" t="str">
        <f>Raumgruppen_Bezeichnungen!$C132</f>
        <v>F3-M</v>
      </c>
      <c r="C133" s="528" t="str">
        <f>Raumgruppen_Bezeichnungen!$D132</f>
        <v>Verkehrsflächen; Treppenhäuser, Aufzüge</v>
      </c>
      <c r="D133" s="529">
        <f>SUMIFS(TabelleR01LL,TabelleR01HH,'Haus 1, 2 a-c K'!B133,TabelleR01JJ,"")+
SUMIFS(TabelleR01LL,TabelleR01HH,'Haus 1, 2 a-c K'!B133,TabelleR01JJ,"ohne Grundreinig")</f>
        <v>0</v>
      </c>
      <c r="E133" s="530">
        <f t="shared" si="14"/>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ca="1" si="11"/>
        <v>0</v>
      </c>
      <c r="I133" s="500">
        <f t="shared" si="12"/>
        <v>0</v>
      </c>
      <c r="J133" s="534">
        <f t="shared" si="15"/>
        <v>0</v>
      </c>
      <c r="K133" s="535">
        <f t="shared" si="13"/>
        <v>0</v>
      </c>
      <c r="M133" s="22">
        <f>Raumgruppen_Bezeichnungen!N132</f>
        <v>0</v>
      </c>
      <c r="N133" s="22">
        <f t="shared" ref="N133:N196" si="16">IF(E133=0,1,0)</f>
        <v>1</v>
      </c>
      <c r="O133" s="22">
        <f t="shared" ref="O133:O196" si="17">IF(J133=0,1,0)</f>
        <v>1</v>
      </c>
    </row>
    <row r="134" spans="2:15" ht="15" hidden="1" customHeight="1" x14ac:dyDescent="0.2">
      <c r="B134" s="677" t="str">
        <f>Raumgruppen_Bezeichnungen!$C133</f>
        <v>F3-14</v>
      </c>
      <c r="C134" s="528" t="str">
        <f>Raumgruppen_Bezeichnungen!$D133</f>
        <v>Verkehrsflächen; Treppenhäuser, Aufzüge</v>
      </c>
      <c r="D134" s="529">
        <f>SUMIFS(TabelleR01LL,TabelleR01HH,'Haus 1, 2 a-c K'!B134,TabelleR01JJ,"")+
SUMIFS(TabelleR01LL,TabelleR01HH,'Haus 1, 2 a-c K'!B134,TabelleR01JJ,"ohne Grundreinig")</f>
        <v>0</v>
      </c>
      <c r="E134" s="530">
        <f t="shared" si="14"/>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11"/>
        <v>0</v>
      </c>
      <c r="I134" s="500">
        <f t="shared" si="12"/>
        <v>0</v>
      </c>
      <c r="J134" s="534">
        <f t="shared" si="15"/>
        <v>0</v>
      </c>
      <c r="K134" s="535">
        <f t="shared" si="13"/>
        <v>0</v>
      </c>
      <c r="M134" s="22">
        <f>Raumgruppen_Bezeichnungen!N133</f>
        <v>0</v>
      </c>
      <c r="N134" s="22">
        <f t="shared" si="16"/>
        <v>1</v>
      </c>
      <c r="O134" s="22">
        <f t="shared" si="17"/>
        <v>1</v>
      </c>
    </row>
    <row r="135" spans="2:15" ht="15" hidden="1" customHeight="1" x14ac:dyDescent="0.2">
      <c r="B135" s="677" t="str">
        <f>Raumgruppen_Bezeichnungen!$C134</f>
        <v>F3-W</v>
      </c>
      <c r="C135" s="528" t="str">
        <f>Raumgruppen_Bezeichnungen!$D134</f>
        <v>Verkehrsflächen; Treppenhäuser, Aufzüge</v>
      </c>
      <c r="D135" s="529">
        <f>SUMIFS(TabelleR01LL,TabelleR01HH,'Haus 1, 2 a-c K'!B135,TabelleR01JJ,"")+
SUMIFS(TabelleR01LL,TabelleR01HH,'Haus 1, 2 a-c K'!B135,TabelleR01JJ,"ohne Grundreinig")</f>
        <v>0</v>
      </c>
      <c r="E135" s="530">
        <f t="shared" si="14"/>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11"/>
        <v>0</v>
      </c>
      <c r="I135" s="500">
        <f t="shared" si="12"/>
        <v>0</v>
      </c>
      <c r="J135" s="534">
        <f t="shared" si="15"/>
        <v>0</v>
      </c>
      <c r="K135" s="535">
        <f t="shared" si="13"/>
        <v>0</v>
      </c>
      <c r="M135" s="22">
        <f>Raumgruppen_Bezeichnungen!N134</f>
        <v>0</v>
      </c>
      <c r="N135" s="22">
        <f t="shared" si="16"/>
        <v>1</v>
      </c>
      <c r="O135" s="22">
        <f t="shared" si="17"/>
        <v>1</v>
      </c>
    </row>
    <row r="136" spans="2:15" ht="15" customHeight="1" x14ac:dyDescent="0.2">
      <c r="B136" s="677" t="str">
        <f>Raumgruppen_Bezeichnungen!$C135</f>
        <v>F3-2</v>
      </c>
      <c r="C136" s="528" t="str">
        <f>Raumgruppen_Bezeichnungen!$D135</f>
        <v>Verkehrsflächen; Treppenhäuser, Aufzüge</v>
      </c>
      <c r="D136" s="529">
        <f>SUMIFS(TabelleR01LL,TabelleR01HH,'Haus 1, 2 a-c K'!B136,TabelleR01JJ,"")+
SUMIFS(TabelleR01LL,TabelleR01HH,'Haus 1, 2 a-c K'!B136,TabelleR01JJ,"ohne Grundreinig")</f>
        <v>251.49999999999997</v>
      </c>
      <c r="E136" s="530">
        <f t="shared" si="14"/>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25401.499999999996</v>
      </c>
      <c r="I136" s="500">
        <f>IF(E136=0,0,H136/E136)</f>
        <v>0</v>
      </c>
      <c r="J136" s="534">
        <f t="shared" si="15"/>
        <v>0</v>
      </c>
      <c r="K136" s="535">
        <f>IF(J136="","",I136*J136)</f>
        <v>0</v>
      </c>
      <c r="M136" s="22">
        <f>Raumgruppen_Bezeichnungen!N135</f>
        <v>1</v>
      </c>
      <c r="N136" s="22">
        <f t="shared" si="16"/>
        <v>1</v>
      </c>
      <c r="O136" s="22">
        <f t="shared" si="17"/>
        <v>1</v>
      </c>
    </row>
    <row r="137" spans="2:15" ht="15" hidden="1" customHeight="1" x14ac:dyDescent="0.2">
      <c r="B137" s="677" t="str">
        <f>Raumgruppen_Bezeichnungen!$C136</f>
        <v>F3-2,5</v>
      </c>
      <c r="C137" s="528" t="str">
        <f>Raumgruppen_Bezeichnungen!$D136</f>
        <v>Verkehrsflächen; Treppenhäuser, Aufzüge</v>
      </c>
      <c r="D137" s="529">
        <f>SUMIFS(TabelleR01LL,TabelleR01HH,'Haus 1, 2 a-c K'!B137,TabelleR01JJ,"")+
SUMIFS(TabelleR01LL,TabelleR01HH,'Haus 1, 2 a-c K'!B137,TabelleR01JJ,"ohne Grundreinig")</f>
        <v>0</v>
      </c>
      <c r="E137" s="530">
        <f t="shared" si="14"/>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15"/>
        <v>0</v>
      </c>
      <c r="K137" s="535">
        <f>IF(J137="","",I137*J137)</f>
        <v>0</v>
      </c>
      <c r="M137" s="22">
        <f>Raumgruppen_Bezeichnungen!N136</f>
        <v>0</v>
      </c>
      <c r="N137" s="22">
        <f t="shared" si="16"/>
        <v>1</v>
      </c>
      <c r="O137" s="22">
        <f t="shared" si="17"/>
        <v>1</v>
      </c>
    </row>
    <row r="138" spans="2:15" ht="15" hidden="1" customHeight="1" x14ac:dyDescent="0.2">
      <c r="B138" s="677" t="str">
        <f>Raumgruppen_Bezeichnungen!$C137</f>
        <v>F3-3</v>
      </c>
      <c r="C138" s="528" t="str">
        <f>Raumgruppen_Bezeichnungen!$D137</f>
        <v>Verkehrsflächen; Treppenhäuser, Aufzüge</v>
      </c>
      <c r="D138" s="529">
        <f>SUMIFS(TabelleR01LL,TabelleR01HH,'Haus 1, 2 a-c K'!B138,TabelleR01JJ,"")+
SUMIFS(TabelleR01LL,TabelleR01HH,'Haus 1, 2 a-c K'!B138,TabelleR01JJ,"ohne Grundreinig")</f>
        <v>0</v>
      </c>
      <c r="E138" s="530">
        <f t="shared" si="14"/>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ca="1" si="11"/>
        <v>0</v>
      </c>
      <c r="I138" s="500">
        <f t="shared" si="12"/>
        <v>0</v>
      </c>
      <c r="J138" s="534">
        <f t="shared" si="15"/>
        <v>0</v>
      </c>
      <c r="K138" s="535">
        <f t="shared" si="13"/>
        <v>0</v>
      </c>
      <c r="M138" s="22">
        <f>Raumgruppen_Bezeichnungen!N137</f>
        <v>0</v>
      </c>
      <c r="N138" s="22">
        <f t="shared" si="16"/>
        <v>1</v>
      </c>
      <c r="O138" s="22">
        <f t="shared" si="17"/>
        <v>1</v>
      </c>
    </row>
    <row r="139" spans="2:15" ht="15" hidden="1" customHeight="1" x14ac:dyDescent="0.2">
      <c r="B139" s="678" t="str">
        <f>Raumgruppen_Bezeichnungen!$C138</f>
        <v>F3-4</v>
      </c>
      <c r="C139" s="621" t="str">
        <f>Raumgruppen_Bezeichnungen!$D138</f>
        <v>Verkehrsflächen; Treppenhäuser, Aufzüge</v>
      </c>
      <c r="D139" s="622">
        <f>SUMIFS(TabelleR01LL,TabelleR01HH,'Haus 1, 2 a-c K'!B139,TabelleR01JJ,"")+
SUMIFS(TabelleR01LL,TabelleR01HH,'Haus 1, 2 a-c K'!B139,TabelleR01JJ,"ohne Grundreinig")</f>
        <v>0</v>
      </c>
      <c r="E139" s="623">
        <f t="shared" si="14"/>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11"/>
        <v>0</v>
      </c>
      <c r="I139" s="627">
        <f t="shared" si="12"/>
        <v>0</v>
      </c>
      <c r="J139" s="628">
        <f t="shared" si="15"/>
        <v>0</v>
      </c>
      <c r="K139" s="629">
        <f t="shared" si="13"/>
        <v>0</v>
      </c>
      <c r="M139" s="22">
        <f>Raumgruppen_Bezeichnungen!N138</f>
        <v>0</v>
      </c>
      <c r="N139" s="22">
        <f t="shared" si="16"/>
        <v>1</v>
      </c>
      <c r="O139" s="22">
        <f t="shared" si="17"/>
        <v>1</v>
      </c>
    </row>
    <row r="140" spans="2:15" ht="15" customHeight="1" thickBot="1" x14ac:dyDescent="0.25">
      <c r="B140" s="679" t="str">
        <f>Raumgruppen_Bezeichnungen!$C139</f>
        <v>F3-5</v>
      </c>
      <c r="C140" s="538" t="str">
        <f>Raumgruppen_Bezeichnungen!$D139</f>
        <v>Verkehrsflächen; Treppenhäuser, Aufzüge</v>
      </c>
      <c r="D140" s="539">
        <f>SUMIFS(TabelleR01LL,TabelleR01HH,'Haus 1, 2 a-c K'!B140,TabelleR01JJ,"")+
SUMIFS(TabelleR01LL,TabelleR01HH,'Haus 1, 2 a-c K'!B140,TabelleR01JJ,"ohne Grundreinig")</f>
        <v>54</v>
      </c>
      <c r="E140" s="540">
        <f t="shared" si="14"/>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11"/>
        <v>13662</v>
      </c>
      <c r="I140" s="544">
        <f t="shared" si="12"/>
        <v>0</v>
      </c>
      <c r="J140" s="545">
        <f t="shared" si="15"/>
        <v>0</v>
      </c>
      <c r="K140" s="638">
        <f t="shared" si="13"/>
        <v>0</v>
      </c>
      <c r="M140" s="22">
        <f>Raumgruppen_Bezeichnungen!N139</f>
        <v>1</v>
      </c>
      <c r="N140" s="22">
        <f t="shared" si="16"/>
        <v>1</v>
      </c>
      <c r="O140" s="22">
        <f t="shared" si="17"/>
        <v>1</v>
      </c>
    </row>
    <row r="141" spans="2:15" ht="15" hidden="1" customHeight="1" x14ac:dyDescent="0.2">
      <c r="B141" s="676" t="str">
        <f>Raumgruppen_Bezeichnungen!$C140</f>
        <v>F3-6</v>
      </c>
      <c r="C141" s="548" t="str">
        <f>Raumgruppen_Bezeichnungen!$D140</f>
        <v>Verkehrsflächen; Treppenhäuser, Aufzüge</v>
      </c>
      <c r="D141" s="465">
        <f>SUMIFS(TabelleR01LL,TabelleR01HH,'Haus 1, 2 a-c K'!B141,TabelleR01JJ,"")+
SUMIFS(TabelleR01LL,TabelleR01HH,'Haus 1, 2 a-c K'!B141,TabelleR01JJ,"ohne Grundreinig")</f>
        <v>0</v>
      </c>
      <c r="E141" s="279">
        <f t="shared" si="14"/>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11"/>
        <v>0</v>
      </c>
      <c r="I141" s="551">
        <f t="shared" si="12"/>
        <v>0</v>
      </c>
      <c r="J141" s="282">
        <f t="shared" si="15"/>
        <v>0</v>
      </c>
      <c r="K141" s="552">
        <f t="shared" si="13"/>
        <v>0</v>
      </c>
      <c r="M141" s="22">
        <f>Raumgruppen_Bezeichnungen!N140</f>
        <v>0</v>
      </c>
      <c r="N141" s="22">
        <f t="shared" si="16"/>
        <v>1</v>
      </c>
      <c r="O141" s="22">
        <f t="shared" si="17"/>
        <v>1</v>
      </c>
    </row>
    <row r="142" spans="2:15" ht="15" hidden="1" customHeight="1" x14ac:dyDescent="0.2">
      <c r="B142" s="677" t="str">
        <f>Raumgruppen_Bezeichnungen!$C141</f>
        <v>F3-7</v>
      </c>
      <c r="C142" s="528" t="str">
        <f>Raumgruppen_Bezeichnungen!$D141</f>
        <v>Verkehrsflächen; Treppenhäuser, Aufzüge</v>
      </c>
      <c r="D142" s="529">
        <f>SUMIFS(TabelleR01LL,TabelleR01HH,'Haus 1, 2 a-c K'!B142,TabelleR01JJ,"")+
SUMIFS(TabelleR01LL,TabelleR01HH,'Haus 1, 2 a-c K'!B142,TabelleR01JJ,"ohne Grundreinig")</f>
        <v>0</v>
      </c>
      <c r="E142" s="530">
        <f t="shared" si="14"/>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15"/>
        <v>0</v>
      </c>
      <c r="K142" s="535">
        <f>IF(J142="","",I142*J142)</f>
        <v>0</v>
      </c>
      <c r="M142" s="22">
        <f>Raumgruppen_Bezeichnungen!N141</f>
        <v>0</v>
      </c>
      <c r="N142" s="22">
        <f t="shared" si="16"/>
        <v>1</v>
      </c>
      <c r="O142" s="22">
        <f t="shared" si="17"/>
        <v>1</v>
      </c>
    </row>
    <row r="143" spans="2:15" ht="15" hidden="1" customHeight="1" x14ac:dyDescent="0.2">
      <c r="B143" s="677" t="str">
        <f>Raumgruppen_Bezeichnungen!$C142</f>
        <v>F3-Müll</v>
      </c>
      <c r="C143" s="528" t="str">
        <f>Raumgruppen_Bezeichnungen!$D142</f>
        <v>Verkehrsflächen; Treppenhäuser, Aufzüge (nur Müllentnahme)</v>
      </c>
      <c r="D143" s="529">
        <f>SUMIFS(TabelleR01LL,TabelleR01II,'Haus 1, 2 a-c K'!B143,TabelleR01JJ,"")+
SUMIFS(TabelleR01LL,TabelleR01II,'Haus 1, 2 a-c K'!B143,TabelleR01JJ,"ohne Grundreinig")</f>
        <v>0</v>
      </c>
      <c r="E143" s="530">
        <f t="shared" si="14"/>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15"/>
        <v>0</v>
      </c>
      <c r="K143" s="535">
        <f>IF(J143="","",I143*J143)</f>
        <v>0</v>
      </c>
      <c r="M143" s="22">
        <f>Raumgruppen_Bezeichnungen!N142</f>
        <v>0</v>
      </c>
      <c r="N143" s="22">
        <f t="shared" si="16"/>
        <v>1</v>
      </c>
      <c r="O143" s="22">
        <f t="shared" si="17"/>
        <v>1</v>
      </c>
    </row>
    <row r="144" spans="2:15" ht="15" hidden="1" customHeight="1" x14ac:dyDescent="0.2">
      <c r="B144" s="677" t="str">
        <f>Raumgruppen_Bezeichnungen!$C143</f>
        <v>F3-Hort</v>
      </c>
      <c r="C144" s="528" t="str">
        <f>Raumgruppen_Bezeichnungen!$D143</f>
        <v>Verkehrsflächen; Treppenhäuser, Aufzüge</v>
      </c>
      <c r="D144" s="529">
        <f>SUMIFS(TabelleR01LL,TabelleR01HH,'Haus 1, 2 a-c K'!B144,TabelleR01JJ,"")+
SUMIFS(TabelleR01LL,TabelleR01HH,'Haus 1, 2 a-c K'!B144,TabelleR01JJ,"ohne Grundreinig")</f>
        <v>0</v>
      </c>
      <c r="E144" s="530">
        <f t="shared" si="14"/>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ca="1" si="11"/>
        <v>0</v>
      </c>
      <c r="I144" s="500">
        <f t="shared" si="12"/>
        <v>0</v>
      </c>
      <c r="J144" s="534">
        <f t="shared" si="15"/>
        <v>0</v>
      </c>
      <c r="K144" s="535">
        <f t="shared" si="13"/>
        <v>0</v>
      </c>
      <c r="M144" s="22">
        <f>Raumgruppen_Bezeichnungen!N143</f>
        <v>0</v>
      </c>
      <c r="N144" s="22">
        <f t="shared" si="16"/>
        <v>1</v>
      </c>
      <c r="O144" s="22">
        <f t="shared" si="17"/>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SUMIFS(TabelleR01LL,TabelleR01HH,'Haus 1, 2 a-c K'!B145,TabelleR01JJ,"")+
SUMIFS(TabelleR01LL,TabelleR01HH,'Haus 1, 2 a-c K'!B145,TabelleR01JJ,"ohne Grundreinig")</f>
        <v>0</v>
      </c>
      <c r="E145" s="530">
        <f t="shared" si="14"/>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11"/>
        <v>0</v>
      </c>
      <c r="I145" s="500">
        <f t="shared" si="12"/>
        <v>0</v>
      </c>
      <c r="J145" s="534">
        <f t="shared" si="15"/>
        <v>0</v>
      </c>
      <c r="K145" s="535">
        <f t="shared" si="13"/>
        <v>0</v>
      </c>
      <c r="M145" s="22">
        <f>Raumgruppen_Bezeichnungen!N144</f>
        <v>0</v>
      </c>
      <c r="N145" s="22">
        <f t="shared" si="16"/>
        <v>1</v>
      </c>
      <c r="O145" s="22">
        <f t="shared" si="17"/>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SUMIFS(TabelleR01LL,TabelleR01HH,'Haus 1, 2 a-c K'!B146,TabelleR01JJ,"")+
SUMIFS(TabelleR01LL,TabelleR01HH,'Haus 1, 2 a-c K'!B146,TabelleR01JJ,"ohne Grundreinig")</f>
        <v>0</v>
      </c>
      <c r="E146" s="530">
        <f t="shared" si="14"/>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11"/>
        <v>0</v>
      </c>
      <c r="I146" s="500">
        <f t="shared" si="12"/>
        <v>0</v>
      </c>
      <c r="J146" s="534">
        <f t="shared" si="15"/>
        <v>0</v>
      </c>
      <c r="K146" s="535">
        <f t="shared" si="13"/>
        <v>0</v>
      </c>
      <c r="M146" s="22">
        <f>Raumgruppen_Bezeichnungen!N145</f>
        <v>0</v>
      </c>
      <c r="N146" s="22">
        <f t="shared" si="16"/>
        <v>1</v>
      </c>
      <c r="O146" s="22">
        <f t="shared" si="17"/>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SUMIFS(TabelleR01LL,TabelleR01HH,'Haus 1, 2 a-c K'!B147,TabelleR01JJ,"")+
SUMIFS(TabelleR01LL,TabelleR01HH,'Haus 1, 2 a-c K'!B147,TabelleR01JJ,"ohne Grundreinig")</f>
        <v>0</v>
      </c>
      <c r="E147" s="530">
        <f t="shared" si="14"/>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15"/>
        <v>0</v>
      </c>
      <c r="K147" s="535">
        <f>IF(J147="","",I147*J147)</f>
        <v>0</v>
      </c>
      <c r="M147" s="22">
        <f>Raumgruppen_Bezeichnungen!N146</f>
        <v>0</v>
      </c>
      <c r="N147" s="22">
        <f t="shared" si="16"/>
        <v>1</v>
      </c>
      <c r="O147" s="22">
        <f t="shared" si="17"/>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SUMIFS(TabelleR01LL,TabelleR01HH,'Haus 1, 2 a-c K'!B148,TabelleR01JJ,"")+
SUMIFS(TabelleR01LL,TabelleR01HH,'Haus 1, 2 a-c K'!B148,TabelleR01JJ,"ohne Grundreinig")</f>
        <v>0</v>
      </c>
      <c r="E148" s="530">
        <f t="shared" si="14"/>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ca="1" si="11"/>
        <v>0</v>
      </c>
      <c r="I148" s="500">
        <f t="shared" si="12"/>
        <v>0</v>
      </c>
      <c r="J148" s="534">
        <f t="shared" si="15"/>
        <v>0</v>
      </c>
      <c r="K148" s="535">
        <f t="shared" si="13"/>
        <v>0</v>
      </c>
      <c r="M148" s="22">
        <f>Raumgruppen_Bezeichnungen!N147</f>
        <v>0</v>
      </c>
      <c r="N148" s="22">
        <f t="shared" si="16"/>
        <v>1</v>
      </c>
      <c r="O148" s="22">
        <f t="shared" si="17"/>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SUMIFS(TabelleR01LL,TabelleR01HH,'Haus 1, 2 a-c K'!B149,TabelleR01JJ,"")+
SUMIFS(TabelleR01LL,TabelleR01HH,'Haus 1, 2 a-c K'!B149,TabelleR01JJ,"ohne Grundreinig")</f>
        <v>0</v>
      </c>
      <c r="E149" s="530">
        <f t="shared" si="14"/>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11"/>
        <v>0</v>
      </c>
      <c r="I149" s="500">
        <f t="shared" si="12"/>
        <v>0</v>
      </c>
      <c r="J149" s="534">
        <f t="shared" si="15"/>
        <v>0</v>
      </c>
      <c r="K149" s="535">
        <f t="shared" si="13"/>
        <v>0</v>
      </c>
      <c r="M149" s="22">
        <f>Raumgruppen_Bezeichnungen!N148</f>
        <v>0</v>
      </c>
      <c r="N149" s="22">
        <f t="shared" si="16"/>
        <v>1</v>
      </c>
      <c r="O149" s="22">
        <f t="shared" si="17"/>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SUMIFS(TabelleR01LL,TabelleR01HH,'Haus 1, 2 a-c K'!B150,TabelleR01JJ,"")+
SUMIFS(TabelleR01LL,TabelleR01HH,'Haus 1, 2 a-c K'!B150,TabelleR01JJ,"ohne Grundreinig")</f>
        <v>0</v>
      </c>
      <c r="E150" s="530">
        <f t="shared" si="14"/>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11"/>
        <v>0</v>
      </c>
      <c r="I150" s="500">
        <f t="shared" si="12"/>
        <v>0</v>
      </c>
      <c r="J150" s="534">
        <f t="shared" si="15"/>
        <v>0</v>
      </c>
      <c r="K150" s="535">
        <f t="shared" si="13"/>
        <v>0</v>
      </c>
      <c r="M150" s="22">
        <f>Raumgruppen_Bezeichnungen!N149</f>
        <v>0</v>
      </c>
      <c r="N150" s="22">
        <f t="shared" si="16"/>
        <v>1</v>
      </c>
      <c r="O150" s="22">
        <f t="shared" si="17"/>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SUMIFS(TabelleR01LL,TabelleR01HH,'Haus 1, 2 a-c K'!B151,TabelleR01JJ,"")+
SUMIFS(TabelleR01LL,TabelleR01HH,'Haus 1, 2 a-c K'!B151,TabelleR01JJ,"ohne Grundreinig")</f>
        <v>0</v>
      </c>
      <c r="E151" s="530">
        <f t="shared" si="14"/>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15"/>
        <v>0</v>
      </c>
      <c r="K151" s="535">
        <f>IF(J151="","",I151*J151)</f>
        <v>0</v>
      </c>
      <c r="M151" s="22">
        <f>Raumgruppen_Bezeichnungen!N150</f>
        <v>0</v>
      </c>
      <c r="N151" s="22">
        <f t="shared" si="16"/>
        <v>1</v>
      </c>
      <c r="O151" s="22">
        <f t="shared" si="17"/>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SUMIFS(TabelleR01LL,TabelleR01HH,'Haus 1, 2 a-c K'!B152,TabelleR01JJ,"")+
SUMIFS(TabelleR01LL,TabelleR01HH,'Haus 1, 2 a-c K'!B152,TabelleR01JJ,"ohne Grundreinig")</f>
        <v>0</v>
      </c>
      <c r="E152" s="530">
        <f t="shared" si="14"/>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15"/>
        <v>0</v>
      </c>
      <c r="K152" s="535">
        <f>IF(J152="","",I152*J152)</f>
        <v>0</v>
      </c>
      <c r="M152" s="22">
        <f>Raumgruppen_Bezeichnungen!N151</f>
        <v>0</v>
      </c>
      <c r="N152" s="22">
        <f t="shared" si="16"/>
        <v>1</v>
      </c>
      <c r="O152" s="22">
        <f t="shared" si="17"/>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SUMIFS(TabelleR01LL,TabelleR01HH,'Haus 1, 2 a-c K'!B153,TabelleR01JJ,"")+
SUMIFS(TabelleR01LL,TabelleR01HH,'Haus 1, 2 a-c K'!B153,TabelleR01JJ,"ohne Grundreinig")</f>
        <v>0</v>
      </c>
      <c r="E153" s="530">
        <f t="shared" si="14"/>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ca="1" si="11"/>
        <v>0</v>
      </c>
      <c r="I153" s="500">
        <f t="shared" si="12"/>
        <v>0</v>
      </c>
      <c r="J153" s="534">
        <f t="shared" si="15"/>
        <v>0</v>
      </c>
      <c r="K153" s="535">
        <f t="shared" si="13"/>
        <v>0</v>
      </c>
      <c r="M153" s="22">
        <f>Raumgruppen_Bezeichnungen!N152</f>
        <v>0</v>
      </c>
      <c r="N153" s="22">
        <f t="shared" si="16"/>
        <v>1</v>
      </c>
      <c r="O153" s="22">
        <f t="shared" si="17"/>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SUMIFS(TabelleR01LL,TabelleR01HH,'Haus 1, 2 a-c K'!B154,TabelleR01JJ,"")+
SUMIFS(TabelleR01LL,TabelleR01HH,'Haus 1, 2 a-c K'!B154,TabelleR01JJ,"ohne Grundreinig")</f>
        <v>0</v>
      </c>
      <c r="E154" s="530">
        <f t="shared" si="14"/>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1"/>
        <v>0</v>
      </c>
      <c r="I154" s="500">
        <f t="shared" si="12"/>
        <v>0</v>
      </c>
      <c r="J154" s="534">
        <f t="shared" si="15"/>
        <v>0</v>
      </c>
      <c r="K154" s="535">
        <f t="shared" si="13"/>
        <v>0</v>
      </c>
      <c r="M154" s="22">
        <f>Raumgruppen_Bezeichnungen!N153</f>
        <v>0</v>
      </c>
      <c r="N154" s="22">
        <f t="shared" si="16"/>
        <v>1</v>
      </c>
      <c r="O154" s="22">
        <f t="shared" si="17"/>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SUMIFS(TabelleR01LL,TabelleR01HH,'Haus 1, 2 a-c K'!B155,TabelleR01JJ,"")+
SUMIFS(TabelleR01LL,TabelleR01HH,'Haus 1, 2 a-c K'!B155,TabelleR01JJ,"ohne Grundreinig")</f>
        <v>0</v>
      </c>
      <c r="E155" s="530">
        <f t="shared" si="14"/>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1"/>
        <v>0</v>
      </c>
      <c r="I155" s="500">
        <f t="shared" si="12"/>
        <v>0</v>
      </c>
      <c r="J155" s="534">
        <f t="shared" si="15"/>
        <v>0</v>
      </c>
      <c r="K155" s="535">
        <f t="shared" si="13"/>
        <v>0</v>
      </c>
      <c r="M155" s="22">
        <f>Raumgruppen_Bezeichnungen!N154</f>
        <v>0</v>
      </c>
      <c r="N155" s="22">
        <f t="shared" si="16"/>
        <v>1</v>
      </c>
      <c r="O155" s="22">
        <f t="shared" si="17"/>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SUMIFS(TabelleR01LL,TabelleR01HH,'Haus 1, 2 a-c K'!B156,TabelleR01JJ,"")+
SUMIFS(TabelleR01LL,TabelleR01HH,'Haus 1, 2 a-c K'!B156,TabelleR01JJ,"ohne Grundreinig")</f>
        <v>0</v>
      </c>
      <c r="E156" s="530">
        <f t="shared" si="14"/>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15"/>
        <v>0</v>
      </c>
      <c r="K156" s="535">
        <f>IF(J156="","",I156*J156)</f>
        <v>0</v>
      </c>
      <c r="M156" s="22">
        <f>Raumgruppen_Bezeichnungen!N155</f>
        <v>0</v>
      </c>
      <c r="N156" s="22">
        <f t="shared" si="16"/>
        <v>1</v>
      </c>
      <c r="O156" s="22">
        <f t="shared" si="17"/>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SUMIFS(TabelleR01LL,TabelleR01HH,'Haus 1, 2 a-c K'!B157,TabelleR01JJ,"")+
SUMIFS(TabelleR01LL,TabelleR01HH,'Haus 1, 2 a-c K'!B157,TabelleR01JJ,"ohne Grundreinig")</f>
        <v>0</v>
      </c>
      <c r="E157" s="530">
        <f t="shared" si="14"/>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ca="1" si="11"/>
        <v>0</v>
      </c>
      <c r="I157" s="500">
        <f t="shared" si="12"/>
        <v>0</v>
      </c>
      <c r="J157" s="534">
        <f t="shared" si="15"/>
        <v>0</v>
      </c>
      <c r="K157" s="535">
        <f t="shared" si="13"/>
        <v>0</v>
      </c>
      <c r="M157" s="22">
        <f>Raumgruppen_Bezeichnungen!N156</f>
        <v>0</v>
      </c>
      <c r="N157" s="22">
        <f t="shared" si="16"/>
        <v>1</v>
      </c>
      <c r="O157" s="22">
        <f t="shared" si="17"/>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SUMIFS(TabelleR01LL,TabelleR01HH,'Haus 1, 2 a-c K'!B158,TabelleR01JJ,"")+
SUMIFS(TabelleR01LL,TabelleR01HH,'Haus 1, 2 a-c K'!B158,TabelleR01JJ,"ohne Grundreinig")</f>
        <v>0</v>
      </c>
      <c r="E158" s="530">
        <f t="shared" si="14"/>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1"/>
        <v>0</v>
      </c>
      <c r="I158" s="500">
        <f t="shared" si="12"/>
        <v>0</v>
      </c>
      <c r="J158" s="534">
        <f t="shared" si="15"/>
        <v>0</v>
      </c>
      <c r="K158" s="535">
        <f t="shared" si="13"/>
        <v>0</v>
      </c>
      <c r="M158" s="22">
        <f>Raumgruppen_Bezeichnungen!N157</f>
        <v>0</v>
      </c>
      <c r="N158" s="22">
        <f t="shared" si="16"/>
        <v>1</v>
      </c>
      <c r="O158" s="22">
        <f t="shared" si="17"/>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SUMIFS(TabelleR01LL,TabelleR01II,'Haus 1, 2 a-c K'!B159,TabelleR01JJ,"")+
SUMIFS(TabelleR01LL,TabelleR01II,'Haus 1, 2 a-c K'!B159,TabelleR01JJ,"ohne Grundreinig")</f>
        <v>0</v>
      </c>
      <c r="E159" s="530">
        <f t="shared" si="14"/>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1"/>
        <v>0</v>
      </c>
      <c r="I159" s="500">
        <f t="shared" si="12"/>
        <v>0</v>
      </c>
      <c r="J159" s="534">
        <f t="shared" si="15"/>
        <v>0</v>
      </c>
      <c r="K159" s="535">
        <f t="shared" si="13"/>
        <v>0</v>
      </c>
      <c r="M159" s="22">
        <f>Raumgruppen_Bezeichnungen!N158</f>
        <v>0</v>
      </c>
      <c r="N159" s="22">
        <f t="shared" si="16"/>
        <v>1</v>
      </c>
      <c r="O159" s="22">
        <f t="shared" si="17"/>
        <v>1</v>
      </c>
    </row>
    <row r="160" spans="2:15" ht="15" hidden="1" customHeight="1" x14ac:dyDescent="0.2">
      <c r="B160" s="677" t="str">
        <f>Raumgruppen_Bezeichnungen!$C159</f>
        <v>H1-J</v>
      </c>
      <c r="C160" s="528" t="str">
        <f>Raumgruppen_Bezeichnungen!$D159</f>
        <v>Sanitärräume; Toiletten, Waschräume und Duschen</v>
      </c>
      <c r="D160" s="529">
        <f>SUMIFS(TabelleR01LL,TabelleR01HH,'Haus 1, 2 a-c K'!B160,TabelleR01JJ,"")+
SUMIFS(TabelleR01LL,TabelleR01HH,'Haus 1, 2 a-c K'!B160,TabelleR01JJ,"ohne Grundreinig")</f>
        <v>0</v>
      </c>
      <c r="E160" s="530">
        <f t="shared" si="14"/>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1"/>
        <v>0</v>
      </c>
      <c r="I160" s="500">
        <f t="shared" si="12"/>
        <v>0</v>
      </c>
      <c r="J160" s="534">
        <f t="shared" si="15"/>
        <v>0</v>
      </c>
      <c r="K160" s="535">
        <f t="shared" si="13"/>
        <v>0</v>
      </c>
      <c r="M160" s="22">
        <f>Raumgruppen_Bezeichnungen!N159</f>
        <v>0</v>
      </c>
      <c r="N160" s="22">
        <f t="shared" si="16"/>
        <v>1</v>
      </c>
      <c r="O160" s="22">
        <f t="shared" si="17"/>
        <v>1</v>
      </c>
    </row>
    <row r="161" spans="2:15" ht="15" hidden="1" customHeight="1" x14ac:dyDescent="0.2">
      <c r="B161" s="677" t="str">
        <f>Raumgruppen_Bezeichnungen!$C160</f>
        <v>H1-J2</v>
      </c>
      <c r="C161" s="528" t="str">
        <f>Raumgruppen_Bezeichnungen!$D160</f>
        <v>Sanitärräume; Toiletten, Waschräume und Duschen</v>
      </c>
      <c r="D161" s="529">
        <f>SUMIFS(TabelleR01LL,TabelleR01HH,'Haus 1, 2 a-c K'!B161,TabelleR01JJ,"")+
SUMIFS(TabelleR01LL,TabelleR01HH,'Haus 1, 2 a-c K'!B161,TabelleR01JJ,"ohne Grundreinig")</f>
        <v>0</v>
      </c>
      <c r="E161" s="530">
        <f t="shared" si="14"/>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15"/>
        <v>0</v>
      </c>
      <c r="K161" s="535">
        <f>IF(J161="","",I161*J161)</f>
        <v>0</v>
      </c>
      <c r="M161" s="22">
        <f>Raumgruppen_Bezeichnungen!N160</f>
        <v>0</v>
      </c>
      <c r="N161" s="22">
        <f t="shared" si="16"/>
        <v>1</v>
      </c>
      <c r="O161" s="22">
        <f t="shared" si="17"/>
        <v>1</v>
      </c>
    </row>
    <row r="162" spans="2:15" ht="15" hidden="1" customHeight="1" x14ac:dyDescent="0.2">
      <c r="B162" s="677" t="str">
        <f>Raumgruppen_Bezeichnungen!$C161</f>
        <v>H1-Q</v>
      </c>
      <c r="C162" s="528" t="str">
        <f>Raumgruppen_Bezeichnungen!$D161</f>
        <v>Sanitärräume; Toiletten, Waschräume und Duschen</v>
      </c>
      <c r="D162" s="529">
        <f>SUMIFS(TabelleR01LL,TabelleR01HH,'Haus 1, 2 a-c K'!B162,TabelleR01JJ,"")+
SUMIFS(TabelleR01LL,TabelleR01HH,'Haus 1, 2 a-c K'!B162,TabelleR01JJ,"ohne Grundreinig")</f>
        <v>0</v>
      </c>
      <c r="E162" s="530">
        <f t="shared" si="14"/>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ca="1" si="11"/>
        <v>0</v>
      </c>
      <c r="I162" s="500">
        <f t="shared" si="12"/>
        <v>0</v>
      </c>
      <c r="J162" s="534">
        <f t="shared" si="15"/>
        <v>0</v>
      </c>
      <c r="K162" s="535">
        <f t="shared" si="13"/>
        <v>0</v>
      </c>
      <c r="M162" s="22">
        <f>Raumgruppen_Bezeichnungen!N161</f>
        <v>0</v>
      </c>
      <c r="N162" s="22">
        <f t="shared" si="16"/>
        <v>1</v>
      </c>
      <c r="O162" s="22">
        <f t="shared" si="17"/>
        <v>1</v>
      </c>
    </row>
    <row r="163" spans="2:15" ht="15" hidden="1" customHeight="1" x14ac:dyDescent="0.2">
      <c r="B163" s="677" t="str">
        <f>Raumgruppen_Bezeichnungen!$C162</f>
        <v>H1-J6</v>
      </c>
      <c r="C163" s="528" t="str">
        <f>Raumgruppen_Bezeichnungen!$D162</f>
        <v>Sanitärräume; Toiletten, Waschräume und Duschen</v>
      </c>
      <c r="D163" s="529">
        <f>SUMIFS(TabelleR01LL,TabelleR01HH,'Haus 1, 2 a-c K'!B163,TabelleR01JJ,"")+
SUMIFS(TabelleR01LL,TabelleR01HH,'Haus 1, 2 a-c K'!B163,TabelleR01JJ,"ohne Grundreinig")</f>
        <v>0</v>
      </c>
      <c r="E163" s="530">
        <f t="shared" si="14"/>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1"/>
        <v>0</v>
      </c>
      <c r="I163" s="500">
        <f t="shared" si="12"/>
        <v>0</v>
      </c>
      <c r="J163" s="534">
        <f t="shared" si="15"/>
        <v>0</v>
      </c>
      <c r="K163" s="535">
        <f t="shared" si="13"/>
        <v>0</v>
      </c>
      <c r="M163" s="22">
        <f>Raumgruppen_Bezeichnungen!N162</f>
        <v>0</v>
      </c>
      <c r="N163" s="22">
        <f t="shared" si="16"/>
        <v>1</v>
      </c>
      <c r="O163" s="22">
        <f t="shared" si="17"/>
        <v>1</v>
      </c>
    </row>
    <row r="164" spans="2:15" ht="15" hidden="1" customHeight="1" x14ac:dyDescent="0.2">
      <c r="B164" s="677" t="str">
        <f>Raumgruppen_Bezeichnungen!$C163</f>
        <v>H1-M</v>
      </c>
      <c r="C164" s="528" t="str">
        <f>Raumgruppen_Bezeichnungen!$D163</f>
        <v>Sanitärräume; Toiletten, Waschräume und Duschen</v>
      </c>
      <c r="D164" s="529">
        <f>SUMIFS(TabelleR01LL,TabelleR01HH,'Haus 1, 2 a-c K'!B164,TabelleR01JJ,"")+
SUMIFS(TabelleR01LL,TabelleR01HH,'Haus 1, 2 a-c K'!B164,TabelleR01JJ,"ohne Grundreinig")</f>
        <v>0</v>
      </c>
      <c r="E164" s="530">
        <f t="shared" si="14"/>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1"/>
        <v>0</v>
      </c>
      <c r="I164" s="500">
        <f t="shared" si="12"/>
        <v>0</v>
      </c>
      <c r="J164" s="534">
        <f t="shared" si="15"/>
        <v>0</v>
      </c>
      <c r="K164" s="535">
        <f t="shared" si="13"/>
        <v>0</v>
      </c>
      <c r="M164" s="22">
        <f>Raumgruppen_Bezeichnungen!N163</f>
        <v>0</v>
      </c>
      <c r="N164" s="22">
        <f t="shared" si="16"/>
        <v>1</v>
      </c>
      <c r="O164" s="22">
        <f t="shared" si="17"/>
        <v>1</v>
      </c>
    </row>
    <row r="165" spans="2:15" ht="15" hidden="1" customHeight="1" x14ac:dyDescent="0.2">
      <c r="B165" s="677" t="str">
        <f>Raumgruppen_Bezeichnungen!$C164</f>
        <v>H1-14</v>
      </c>
      <c r="C165" s="528" t="str">
        <f>Raumgruppen_Bezeichnungen!$D164</f>
        <v>Sanitärräume; Toiletten, Waschräume und Duschen</v>
      </c>
      <c r="D165" s="529">
        <f>SUMIFS(TabelleR01LL,TabelleR01HH,'Haus 1, 2 a-c K'!B165,TabelleR01JJ,"")+
SUMIFS(TabelleR01LL,TabelleR01HH,'Haus 1, 2 a-c K'!B165,TabelleR01JJ,"ohne Grundreinig")</f>
        <v>0</v>
      </c>
      <c r="E165" s="530">
        <f t="shared" si="14"/>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15"/>
        <v>0</v>
      </c>
      <c r="K165" s="535">
        <f>IF(J165="","",I165*J165)</f>
        <v>0</v>
      </c>
      <c r="M165" s="22">
        <f>Raumgruppen_Bezeichnungen!N164</f>
        <v>0</v>
      </c>
      <c r="N165" s="22">
        <f t="shared" si="16"/>
        <v>1</v>
      </c>
      <c r="O165" s="22">
        <f t="shared" si="17"/>
        <v>1</v>
      </c>
    </row>
    <row r="166" spans="2:15" ht="15" hidden="1" customHeight="1" x14ac:dyDescent="0.2">
      <c r="B166" s="677" t="str">
        <f>Raumgruppen_Bezeichnungen!$C165</f>
        <v>H1-W</v>
      </c>
      <c r="C166" s="528" t="str">
        <f>Raumgruppen_Bezeichnungen!$D165</f>
        <v>Sanitärräume; Toiletten, Waschräume und Duschen</v>
      </c>
      <c r="D166" s="529">
        <f>SUMIFS(TabelleR01LL,TabelleR01HH,'Haus 1, 2 a-c K'!B166,TabelleR01JJ,"")+
SUMIFS(TabelleR01LL,TabelleR01HH,'Haus 1, 2 a-c K'!B166,TabelleR01JJ,"ohne Grundreinig")</f>
        <v>0</v>
      </c>
      <c r="E166" s="530">
        <f t="shared" si="14"/>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15"/>
        <v>0</v>
      </c>
      <c r="K166" s="535">
        <f>IF(J166="","",I166*J166)</f>
        <v>0</v>
      </c>
      <c r="M166" s="22">
        <f>Raumgruppen_Bezeichnungen!N165</f>
        <v>0</v>
      </c>
      <c r="N166" s="22">
        <f t="shared" si="16"/>
        <v>1</v>
      </c>
      <c r="O166" s="22">
        <f t="shared" si="17"/>
        <v>1</v>
      </c>
    </row>
    <row r="167" spans="2:15" ht="15" hidden="1" customHeight="1" x14ac:dyDescent="0.2">
      <c r="B167" s="677" t="str">
        <f>Raumgruppen_Bezeichnungen!$C166</f>
        <v>H1-2</v>
      </c>
      <c r="C167" s="528" t="str">
        <f>Raumgruppen_Bezeichnungen!$D166</f>
        <v>Sanitärräume; Toiletten, Waschräume und Duschen</v>
      </c>
      <c r="D167" s="529">
        <f>SUMIFS(TabelleR01LL,TabelleR01HH,'Haus 1, 2 a-c K'!B167,TabelleR01JJ,"")+
SUMIFS(TabelleR01LL,TabelleR01HH,'Haus 1, 2 a-c K'!B167,TabelleR01JJ,"ohne Grundreinig")</f>
        <v>0</v>
      </c>
      <c r="E167" s="530">
        <f t="shared" si="14"/>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ca="1" si="11"/>
        <v>0</v>
      </c>
      <c r="I167" s="500">
        <f t="shared" si="12"/>
        <v>0</v>
      </c>
      <c r="J167" s="534">
        <f t="shared" si="15"/>
        <v>0</v>
      </c>
      <c r="K167" s="535">
        <f t="shared" si="13"/>
        <v>0</v>
      </c>
      <c r="M167" s="22">
        <f>Raumgruppen_Bezeichnungen!N166</f>
        <v>0</v>
      </c>
      <c r="N167" s="22">
        <f t="shared" si="16"/>
        <v>1</v>
      </c>
      <c r="O167" s="22">
        <f t="shared" si="17"/>
        <v>1</v>
      </c>
    </row>
    <row r="168" spans="2:15" ht="15" hidden="1" customHeight="1" x14ac:dyDescent="0.2">
      <c r="B168" s="677" t="str">
        <f>Raumgruppen_Bezeichnungen!$C167</f>
        <v>H1-2,5</v>
      </c>
      <c r="C168" s="528" t="str">
        <f>Raumgruppen_Bezeichnungen!$D167</f>
        <v>Sanitärräume; Toiletten, Waschräume und Duschen</v>
      </c>
      <c r="D168" s="529">
        <f>SUMIFS(TabelleR01LL,TabelleR01HH,'Haus 1, 2 a-c K'!B168,TabelleR01JJ,"")+
SUMIFS(TabelleR01LL,TabelleR01HH,'Haus 1, 2 a-c K'!B168,TabelleR01JJ,"ohne Grundreinig")</f>
        <v>0</v>
      </c>
      <c r="E168" s="530">
        <f t="shared" si="14"/>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
        <v>0</v>
      </c>
      <c r="I168" s="500">
        <f t="shared" si="12"/>
        <v>0</v>
      </c>
      <c r="J168" s="534">
        <f t="shared" si="15"/>
        <v>0</v>
      </c>
      <c r="K168" s="535">
        <f t="shared" si="13"/>
        <v>0</v>
      </c>
      <c r="M168" s="22">
        <f>Raumgruppen_Bezeichnungen!N167</f>
        <v>0</v>
      </c>
      <c r="N168" s="22">
        <f t="shared" si="16"/>
        <v>1</v>
      </c>
      <c r="O168" s="22">
        <f t="shared" si="17"/>
        <v>1</v>
      </c>
    </row>
    <row r="169" spans="2:15" ht="15" hidden="1" customHeight="1" x14ac:dyDescent="0.2">
      <c r="B169" s="677" t="str">
        <f>Raumgruppen_Bezeichnungen!$C168</f>
        <v>H1-3</v>
      </c>
      <c r="C169" s="528" t="str">
        <f>Raumgruppen_Bezeichnungen!$D168</f>
        <v>Sanitärräume; Toiletten, Waschräume und Duschen</v>
      </c>
      <c r="D169" s="529">
        <f>SUMIFS(TabelleR01LL,TabelleR01HH,'Haus 1, 2 a-c K'!B169,TabelleR01JJ,"")+
SUMIFS(TabelleR01LL,TabelleR01HH,'Haus 1, 2 a-c K'!B169,TabelleR01JJ,"ohne Grundreinig")</f>
        <v>0</v>
      </c>
      <c r="E169" s="530">
        <f t="shared" si="14"/>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
        <v>0</v>
      </c>
      <c r="I169" s="500">
        <f t="shared" si="12"/>
        <v>0</v>
      </c>
      <c r="J169" s="534">
        <f t="shared" si="15"/>
        <v>0</v>
      </c>
      <c r="K169" s="535">
        <f t="shared" si="13"/>
        <v>0</v>
      </c>
      <c r="M169" s="22">
        <f>Raumgruppen_Bezeichnungen!N168</f>
        <v>0</v>
      </c>
      <c r="N169" s="22">
        <f t="shared" si="16"/>
        <v>1</v>
      </c>
      <c r="O169" s="22">
        <f t="shared" si="17"/>
        <v>1</v>
      </c>
    </row>
    <row r="170" spans="2:15" ht="15" hidden="1" customHeight="1" x14ac:dyDescent="0.2">
      <c r="B170" s="678" t="str">
        <f>Raumgruppen_Bezeichnungen!$C169</f>
        <v>H1-4</v>
      </c>
      <c r="C170" s="621" t="str">
        <f>Raumgruppen_Bezeichnungen!$D169</f>
        <v>Sanitärräume; Toiletten, Waschräume und Duschen</v>
      </c>
      <c r="D170" s="622">
        <f>SUMIFS(TabelleR01LL,TabelleR01HH,'Haus 1, 2 a-c K'!B170,TabelleR01JJ,"")+
SUMIFS(TabelleR01LL,TabelleR01HH,'Haus 1, 2 a-c K'!B170,TabelleR01JJ,"ohne Grundreinig")</f>
        <v>0</v>
      </c>
      <c r="E170" s="623">
        <f t="shared" si="14"/>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
        <v>0</v>
      </c>
      <c r="I170" s="627">
        <f t="shared" si="12"/>
        <v>0</v>
      </c>
      <c r="J170" s="628">
        <f t="shared" si="15"/>
        <v>0</v>
      </c>
      <c r="K170" s="629">
        <f t="shared" si="13"/>
        <v>0</v>
      </c>
      <c r="M170" s="22">
        <f>Raumgruppen_Bezeichnungen!N169</f>
        <v>0</v>
      </c>
      <c r="N170" s="22">
        <f t="shared" si="16"/>
        <v>1</v>
      </c>
      <c r="O170" s="22">
        <f t="shared" si="17"/>
        <v>1</v>
      </c>
    </row>
    <row r="171" spans="2:15" ht="15" customHeight="1" thickBot="1" x14ac:dyDescent="0.25">
      <c r="B171" s="679" t="str">
        <f>Raumgruppen_Bezeichnungen!$C170</f>
        <v>H1-5</v>
      </c>
      <c r="C171" s="538" t="str">
        <f>Raumgruppen_Bezeichnungen!$D170</f>
        <v>Sanitärräume; Toiletten, Waschräume und Duschen</v>
      </c>
      <c r="D171" s="539">
        <f>SUMIFS(TabelleR01LL,TabelleR01HH,'Haus 1, 2 a-c K'!B171,TabelleR01JJ,"")+
SUMIFS(TabelleR01LL,TabelleR01HH,'Haus 1, 2 a-c K'!B171,TabelleR01JJ,"ohne Grundreinig")</f>
        <v>84.5</v>
      </c>
      <c r="E171" s="540">
        <f t="shared" si="14"/>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21378.5</v>
      </c>
      <c r="I171" s="544">
        <f>IF(E171=0,0,H171/E171)</f>
        <v>0</v>
      </c>
      <c r="J171" s="545">
        <f t="shared" si="15"/>
        <v>0</v>
      </c>
      <c r="K171" s="638">
        <f>IF(J171="","",I171*J171)</f>
        <v>0</v>
      </c>
      <c r="M171" s="22">
        <f>Raumgruppen_Bezeichnungen!N170</f>
        <v>1</v>
      </c>
      <c r="N171" s="22">
        <f t="shared" si="16"/>
        <v>1</v>
      </c>
      <c r="O171" s="22">
        <f t="shared" si="17"/>
        <v>1</v>
      </c>
    </row>
    <row r="172" spans="2:15" ht="15" hidden="1" customHeight="1" x14ac:dyDescent="0.2">
      <c r="B172" s="676" t="str">
        <f>Raumgruppen_Bezeichnungen!$C171</f>
        <v>H1-6</v>
      </c>
      <c r="C172" s="548" t="str">
        <f>Raumgruppen_Bezeichnungen!$D171</f>
        <v>Sanitärräume; Toiletten, Waschräume und Duschen</v>
      </c>
      <c r="D172" s="465">
        <f>SUMIFS(TabelleR01LL,TabelleR01HH,'Haus 1, 2 a-c K'!B172,TabelleR01JJ,"")+
SUMIFS(TabelleR01LL,TabelleR01HH,'Haus 1, 2 a-c K'!B172,TabelleR01JJ,"ohne Grundreinig")</f>
        <v>0</v>
      </c>
      <c r="E172" s="279">
        <f t="shared" si="14"/>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ca="1" si="11"/>
        <v>0</v>
      </c>
      <c r="I172" s="551">
        <f t="shared" si="12"/>
        <v>0</v>
      </c>
      <c r="J172" s="282">
        <f t="shared" si="15"/>
        <v>0</v>
      </c>
      <c r="K172" s="552">
        <f t="shared" si="13"/>
        <v>0</v>
      </c>
      <c r="M172" s="22">
        <f>Raumgruppen_Bezeichnungen!N171</f>
        <v>0</v>
      </c>
      <c r="N172" s="22">
        <f t="shared" si="16"/>
        <v>1</v>
      </c>
      <c r="O172" s="22">
        <f t="shared" si="17"/>
        <v>1</v>
      </c>
    </row>
    <row r="173" spans="2:15" ht="15" hidden="1" customHeight="1" x14ac:dyDescent="0.2">
      <c r="B173" s="677" t="str">
        <f>Raumgruppen_Bezeichnungen!$C172</f>
        <v>H1-7</v>
      </c>
      <c r="C173" s="528" t="str">
        <f>Raumgruppen_Bezeichnungen!$D172</f>
        <v>Sanitärräume; Toiletten, Waschräume und Duschen</v>
      </c>
      <c r="D173" s="529">
        <f>SUMIFS(TabelleR01LL,TabelleR01HH,'Haus 1, 2 a-c K'!B173,TabelleR01JJ,"")+
SUMIFS(TabelleR01LL,TabelleR01HH,'Haus 1, 2 a-c K'!B173,TabelleR01JJ,"ohne Grundreinig")</f>
        <v>0</v>
      </c>
      <c r="E173" s="530">
        <f t="shared" si="14"/>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
        <v>0</v>
      </c>
      <c r="I173" s="500">
        <f t="shared" si="12"/>
        <v>0</v>
      </c>
      <c r="J173" s="534">
        <f t="shared" si="15"/>
        <v>0</v>
      </c>
      <c r="K173" s="535">
        <f t="shared" si="13"/>
        <v>0</v>
      </c>
      <c r="M173" s="22">
        <f>Raumgruppen_Bezeichnungen!N172</f>
        <v>0</v>
      </c>
      <c r="N173" s="22">
        <f t="shared" si="16"/>
        <v>1</v>
      </c>
      <c r="O173" s="22">
        <f t="shared" si="17"/>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SUMIFS(TabelleR01LL,TabelleR01II,'Haus 1, 2 a-c K'!B174,TabelleR01JJ,"")+
SUMIFS(TabelleR01LL,TabelleR01II,'Haus 1, 2 a-c K'!B174,TabelleR01JJ,"ohne Grundreinig")</f>
        <v>0</v>
      </c>
      <c r="E174" s="530">
        <f t="shared" si="14"/>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
        <v>0</v>
      </c>
      <c r="I174" s="500">
        <f t="shared" si="12"/>
        <v>0</v>
      </c>
      <c r="J174" s="534">
        <f t="shared" si="15"/>
        <v>0</v>
      </c>
      <c r="K174" s="535">
        <f t="shared" si="13"/>
        <v>0</v>
      </c>
      <c r="M174" s="22">
        <f>Raumgruppen_Bezeichnungen!N173</f>
        <v>0</v>
      </c>
      <c r="N174" s="22">
        <f t="shared" si="16"/>
        <v>1</v>
      </c>
      <c r="O174" s="22">
        <f t="shared" si="17"/>
        <v>1</v>
      </c>
    </row>
    <row r="175" spans="2:15" ht="15" hidden="1" customHeight="1" x14ac:dyDescent="0.2">
      <c r="B175" s="677" t="str">
        <f>Raumgruppen_Bezeichnungen!$C174</f>
        <v>H1-Hort</v>
      </c>
      <c r="C175" s="528" t="str">
        <f>Raumgruppen_Bezeichnungen!$D174</f>
        <v>Sanitärräume; Toiletten, Waschräume und Duschen</v>
      </c>
      <c r="D175" s="529">
        <f>SUMIFS(TabelleR01LL,TabelleR01HH,'Haus 1, 2 a-c K'!B175,TabelleR01JJ,"")+
SUMIFS(TabelleR01LL,TabelleR01HH,'Haus 1, 2 a-c K'!B175,TabelleR01JJ,"ohne Grundreinig")</f>
        <v>0</v>
      </c>
      <c r="E175" s="530">
        <f t="shared" si="14"/>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
        <v>0</v>
      </c>
      <c r="I175" s="500">
        <f t="shared" si="12"/>
        <v>0</v>
      </c>
      <c r="J175" s="534">
        <f t="shared" si="15"/>
        <v>0</v>
      </c>
      <c r="K175" s="535">
        <f t="shared" si="13"/>
        <v>0</v>
      </c>
      <c r="M175" s="22">
        <f>Raumgruppen_Bezeichnungen!N174</f>
        <v>0</v>
      </c>
      <c r="N175" s="22">
        <f t="shared" si="16"/>
        <v>1</v>
      </c>
      <c r="O175" s="22">
        <f t="shared" si="17"/>
        <v>1</v>
      </c>
    </row>
    <row r="176" spans="2:15" ht="15" hidden="1" customHeight="1" x14ac:dyDescent="0.2">
      <c r="B176" s="677" t="str">
        <f>Raumgruppen_Bezeichnungen!$C175</f>
        <v>H2-J</v>
      </c>
      <c r="C176" s="528" t="str">
        <f>Raumgruppen_Bezeichnungen!$D175</f>
        <v>Sanitärräume; Umkleideräume</v>
      </c>
      <c r="D176" s="529">
        <f>SUMIFS(TabelleR01LL,TabelleR01HH,'Haus 1, 2 a-c K'!B176,TabelleR01JJ,"")+
SUMIFS(TabelleR01LL,TabelleR01HH,'Haus 1, 2 a-c K'!B176,TabelleR01JJ,"ohne Grundreinig")</f>
        <v>0</v>
      </c>
      <c r="E176" s="530">
        <f t="shared" si="14"/>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15"/>
        <v>0</v>
      </c>
      <c r="K176" s="535">
        <f>IF(J176="","",I176*J176)</f>
        <v>0</v>
      </c>
      <c r="M176" s="22">
        <f>Raumgruppen_Bezeichnungen!N175</f>
        <v>0</v>
      </c>
      <c r="N176" s="22">
        <f t="shared" si="16"/>
        <v>1</v>
      </c>
      <c r="O176" s="22">
        <f t="shared" si="17"/>
        <v>1</v>
      </c>
    </row>
    <row r="177" spans="2:15" ht="15" hidden="1" customHeight="1" x14ac:dyDescent="0.2">
      <c r="B177" s="677" t="str">
        <f>Raumgruppen_Bezeichnungen!$C176</f>
        <v>H2-J2</v>
      </c>
      <c r="C177" s="528" t="str">
        <f>Raumgruppen_Bezeichnungen!$D176</f>
        <v>Sanitärräume; Umkleideräume</v>
      </c>
      <c r="D177" s="529">
        <f>SUMIFS(TabelleR01LL,TabelleR01HH,'Haus 1, 2 a-c K'!B177,TabelleR01JJ,"")+
SUMIFS(TabelleR01LL,TabelleR01HH,'Haus 1, 2 a-c K'!B177,TabelleR01JJ,"ohne Grundreinig")</f>
        <v>0</v>
      </c>
      <c r="E177" s="530">
        <f t="shared" si="14"/>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ca="1" si="11"/>
        <v>0</v>
      </c>
      <c r="I177" s="500">
        <f t="shared" si="12"/>
        <v>0</v>
      </c>
      <c r="J177" s="534">
        <f t="shared" si="15"/>
        <v>0</v>
      </c>
      <c r="K177" s="535">
        <f t="shared" si="13"/>
        <v>0</v>
      </c>
      <c r="M177" s="22">
        <f>Raumgruppen_Bezeichnungen!N176</f>
        <v>0</v>
      </c>
      <c r="N177" s="22">
        <f t="shared" si="16"/>
        <v>1</v>
      </c>
      <c r="O177" s="22">
        <f t="shared" si="17"/>
        <v>1</v>
      </c>
    </row>
    <row r="178" spans="2:15" ht="15" hidden="1" customHeight="1" x14ac:dyDescent="0.2">
      <c r="B178" s="677" t="str">
        <f>Raumgruppen_Bezeichnungen!$C177</f>
        <v>H2-Q</v>
      </c>
      <c r="C178" s="528" t="str">
        <f>Raumgruppen_Bezeichnungen!$D177</f>
        <v>Sanitärräume; Umkleideräume</v>
      </c>
      <c r="D178" s="529">
        <f>SUMIFS(TabelleR01LL,TabelleR01HH,'Haus 1, 2 a-c K'!B178,TabelleR01JJ,"")+
SUMIFS(TabelleR01LL,TabelleR01HH,'Haus 1, 2 a-c K'!B178,TabelleR01JJ,"ohne Grundreinig")</f>
        <v>0</v>
      </c>
      <c r="E178" s="530">
        <f t="shared" si="14"/>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
        <v>0</v>
      </c>
      <c r="I178" s="500">
        <f t="shared" si="12"/>
        <v>0</v>
      </c>
      <c r="J178" s="534">
        <f t="shared" si="15"/>
        <v>0</v>
      </c>
      <c r="K178" s="535">
        <f t="shared" si="13"/>
        <v>0</v>
      </c>
      <c r="M178" s="22">
        <f>Raumgruppen_Bezeichnungen!N177</f>
        <v>0</v>
      </c>
      <c r="N178" s="22">
        <f t="shared" si="16"/>
        <v>1</v>
      </c>
      <c r="O178" s="22">
        <f t="shared" si="17"/>
        <v>1</v>
      </c>
    </row>
    <row r="179" spans="2:15" ht="15" hidden="1" customHeight="1" x14ac:dyDescent="0.2">
      <c r="B179" s="677" t="str">
        <f>Raumgruppen_Bezeichnungen!$C178</f>
        <v>H2-J6</v>
      </c>
      <c r="C179" s="528" t="str">
        <f>Raumgruppen_Bezeichnungen!$D178</f>
        <v>Sanitärräume; Umkleideräume</v>
      </c>
      <c r="D179" s="529">
        <f>SUMIFS(TabelleR01LL,TabelleR01HH,'Haus 1, 2 a-c K'!B179,TabelleR01JJ,"")+
SUMIFS(TabelleR01LL,TabelleR01HH,'Haus 1, 2 a-c K'!B179,TabelleR01JJ,"ohne Grundreinig")</f>
        <v>0</v>
      </c>
      <c r="E179" s="530">
        <f t="shared" si="14"/>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
        <v>0</v>
      </c>
      <c r="I179" s="500">
        <f t="shared" si="12"/>
        <v>0</v>
      </c>
      <c r="J179" s="534">
        <f t="shared" si="15"/>
        <v>0</v>
      </c>
      <c r="K179" s="535">
        <f t="shared" si="13"/>
        <v>0</v>
      </c>
      <c r="M179" s="22">
        <f>Raumgruppen_Bezeichnungen!N178</f>
        <v>0</v>
      </c>
      <c r="N179" s="22">
        <f t="shared" si="16"/>
        <v>1</v>
      </c>
      <c r="O179" s="22">
        <f t="shared" si="17"/>
        <v>1</v>
      </c>
    </row>
    <row r="180" spans="2:15" ht="15" hidden="1" customHeight="1" x14ac:dyDescent="0.2">
      <c r="B180" s="677" t="str">
        <f>Raumgruppen_Bezeichnungen!$C179</f>
        <v>H2-M</v>
      </c>
      <c r="C180" s="528" t="str">
        <f>Raumgruppen_Bezeichnungen!$D179</f>
        <v>Sanitärräume; Umkleideräume</v>
      </c>
      <c r="D180" s="529">
        <f>SUMIFS(TabelleR01LL,TabelleR01HH,'Haus 1, 2 a-c K'!B180,TabelleR01JJ,"")+
SUMIFS(TabelleR01LL,TabelleR01HH,'Haus 1, 2 a-c K'!B180,TabelleR01JJ,"ohne Grundreinig")</f>
        <v>0</v>
      </c>
      <c r="E180" s="530">
        <f t="shared" si="14"/>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15"/>
        <v>0</v>
      </c>
      <c r="K180" s="535">
        <f>IF(J180="","",I180*J180)</f>
        <v>0</v>
      </c>
      <c r="M180" s="22">
        <f>Raumgruppen_Bezeichnungen!N179</f>
        <v>0</v>
      </c>
      <c r="N180" s="22">
        <f t="shared" si="16"/>
        <v>1</v>
      </c>
      <c r="O180" s="22">
        <f t="shared" si="17"/>
        <v>1</v>
      </c>
    </row>
    <row r="181" spans="2:15" ht="15" hidden="1" customHeight="1" x14ac:dyDescent="0.2">
      <c r="B181" s="677" t="str">
        <f>Raumgruppen_Bezeichnungen!$C180</f>
        <v>H2-14</v>
      </c>
      <c r="C181" s="528" t="str">
        <f>Raumgruppen_Bezeichnungen!$D180</f>
        <v>Sanitärräume; Umkleideräume</v>
      </c>
      <c r="D181" s="529">
        <f>SUMIFS(TabelleR01LL,TabelleR01HH,'Haus 1, 2 a-c K'!B181,TabelleR01JJ,"")+
SUMIFS(TabelleR01LL,TabelleR01HH,'Haus 1, 2 a-c K'!B181,TabelleR01JJ,"ohne Grundreinig")</f>
        <v>0</v>
      </c>
      <c r="E181" s="530">
        <f t="shared" si="14"/>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15"/>
        <v>0</v>
      </c>
      <c r="K181" s="535">
        <f>IF(J181="","",I181*J181)</f>
        <v>0</v>
      </c>
      <c r="M181" s="22">
        <f>Raumgruppen_Bezeichnungen!N180</f>
        <v>0</v>
      </c>
      <c r="N181" s="22">
        <f t="shared" si="16"/>
        <v>1</v>
      </c>
      <c r="O181" s="22">
        <f t="shared" si="17"/>
        <v>1</v>
      </c>
    </row>
    <row r="182" spans="2:15" ht="15" hidden="1" customHeight="1" x14ac:dyDescent="0.2">
      <c r="B182" s="677" t="str">
        <f>Raumgruppen_Bezeichnungen!$C181</f>
        <v>H2-W</v>
      </c>
      <c r="C182" s="528" t="str">
        <f>Raumgruppen_Bezeichnungen!$D181</f>
        <v>Sanitärräume; Umkleideräume</v>
      </c>
      <c r="D182" s="529">
        <f>SUMIFS(TabelleR01LL,TabelleR01HH,'Haus 1, 2 a-c K'!B182,TabelleR01JJ,"")+
SUMIFS(TabelleR01LL,TabelleR01HH,'Haus 1, 2 a-c K'!B182,TabelleR01JJ,"ohne Grundreinig")</f>
        <v>0</v>
      </c>
      <c r="E182" s="530">
        <f t="shared" si="14"/>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ca="1" si="11"/>
        <v>0</v>
      </c>
      <c r="I182" s="500">
        <f t="shared" si="12"/>
        <v>0</v>
      </c>
      <c r="J182" s="534">
        <f t="shared" si="15"/>
        <v>0</v>
      </c>
      <c r="K182" s="535">
        <f t="shared" si="13"/>
        <v>0</v>
      </c>
      <c r="M182" s="22">
        <f>Raumgruppen_Bezeichnungen!N181</f>
        <v>0</v>
      </c>
      <c r="N182" s="22">
        <f t="shared" si="16"/>
        <v>1</v>
      </c>
      <c r="O182" s="22">
        <f t="shared" si="17"/>
        <v>1</v>
      </c>
    </row>
    <row r="183" spans="2:15" ht="15" hidden="1" customHeight="1" x14ac:dyDescent="0.2">
      <c r="B183" s="677" t="str">
        <f>Raumgruppen_Bezeichnungen!$C182</f>
        <v>H2-2</v>
      </c>
      <c r="C183" s="528" t="str">
        <f>Raumgruppen_Bezeichnungen!$D182</f>
        <v>Sanitärräume; Umkleideräume</v>
      </c>
      <c r="D183" s="529">
        <f>SUMIFS(TabelleR01LL,TabelleR01HH,'Haus 1, 2 a-c K'!B183,TabelleR01JJ,"")+
SUMIFS(TabelleR01LL,TabelleR01HH,'Haus 1, 2 a-c K'!B183,TabelleR01JJ,"ohne Grundreinig")</f>
        <v>0</v>
      </c>
      <c r="E183" s="530">
        <f t="shared" si="14"/>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1"/>
        <v>0</v>
      </c>
      <c r="I183" s="500">
        <f t="shared" si="12"/>
        <v>0</v>
      </c>
      <c r="J183" s="534">
        <f t="shared" si="15"/>
        <v>0</v>
      </c>
      <c r="K183" s="535">
        <f t="shared" si="13"/>
        <v>0</v>
      </c>
      <c r="M183" s="22">
        <f>Raumgruppen_Bezeichnungen!N182</f>
        <v>0</v>
      </c>
      <c r="N183" s="22">
        <f t="shared" si="16"/>
        <v>1</v>
      </c>
      <c r="O183" s="22">
        <f t="shared" si="17"/>
        <v>1</v>
      </c>
    </row>
    <row r="184" spans="2:15" ht="15" hidden="1" customHeight="1" x14ac:dyDescent="0.2">
      <c r="B184" s="677" t="str">
        <f>Raumgruppen_Bezeichnungen!$C183</f>
        <v>H2-2,5</v>
      </c>
      <c r="C184" s="528" t="str">
        <f>Raumgruppen_Bezeichnungen!$D183</f>
        <v>Sanitärräume; Umkleideräume</v>
      </c>
      <c r="D184" s="529">
        <f>SUMIFS(TabelleR01LL,TabelleR01HH,'Haus 1, 2 a-c K'!B184,TabelleR01JJ,"")+
SUMIFS(TabelleR01LL,TabelleR01HH,'Haus 1, 2 a-c K'!B184,TabelleR01JJ,"ohne Grundreinig")</f>
        <v>0</v>
      </c>
      <c r="E184" s="530">
        <f t="shared" si="14"/>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ref="H184:H287" ca="1" si="18">D184*G184</f>
        <v>0</v>
      </c>
      <c r="I184" s="500">
        <f t="shared" ref="I184:I287" si="19">IF(E184=0,0,H184/E184)</f>
        <v>0</v>
      </c>
      <c r="J184" s="534">
        <f t="shared" si="15"/>
        <v>0</v>
      </c>
      <c r="K184" s="535">
        <f t="shared" ref="K184:K287" si="20">IF(J184="","",I184*J184)</f>
        <v>0</v>
      </c>
      <c r="M184" s="22">
        <f>Raumgruppen_Bezeichnungen!N183</f>
        <v>0</v>
      </c>
      <c r="N184" s="22">
        <f t="shared" si="16"/>
        <v>1</v>
      </c>
      <c r="O184" s="22">
        <f t="shared" si="17"/>
        <v>1</v>
      </c>
    </row>
    <row r="185" spans="2:15" ht="15" hidden="1" customHeight="1" x14ac:dyDescent="0.2">
      <c r="B185" s="677" t="str">
        <f>Raumgruppen_Bezeichnungen!$C184</f>
        <v>H2-3</v>
      </c>
      <c r="C185" s="528" t="str">
        <f>Raumgruppen_Bezeichnungen!$D184</f>
        <v>Sanitärräume; Umkleideräume</v>
      </c>
      <c r="D185" s="529">
        <f>SUMIFS(TabelleR01LL,TabelleR01HH,'Haus 1, 2 a-c K'!B185,TabelleR01JJ,"")+
SUMIFS(TabelleR01LL,TabelleR01HH,'Haus 1, 2 a-c K'!B185,TabelleR01JJ,"ohne Grundreinig")</f>
        <v>0</v>
      </c>
      <c r="E185" s="530">
        <f t="shared" si="14"/>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15"/>
        <v>0</v>
      </c>
      <c r="K185" s="535">
        <f>IF(J185="","",I185*J185)</f>
        <v>0</v>
      </c>
      <c r="M185" s="22">
        <f>Raumgruppen_Bezeichnungen!N184</f>
        <v>0</v>
      </c>
      <c r="N185" s="22">
        <f t="shared" si="16"/>
        <v>1</v>
      </c>
      <c r="O185" s="22">
        <f t="shared" si="17"/>
        <v>1</v>
      </c>
    </row>
    <row r="186" spans="2:15" ht="15" hidden="1" customHeight="1" x14ac:dyDescent="0.2">
      <c r="B186" s="678" t="str">
        <f>Raumgruppen_Bezeichnungen!$C185</f>
        <v>H2-4</v>
      </c>
      <c r="C186" s="621" t="str">
        <f>Raumgruppen_Bezeichnungen!$D185</f>
        <v>Sanitärräume; Umkleideräume</v>
      </c>
      <c r="D186" s="622">
        <f>SUMIFS(TabelleR01LL,TabelleR01HH,'Haus 1, 2 a-c K'!B186,TabelleR01JJ,"")+
SUMIFS(TabelleR01LL,TabelleR01HH,'Haus 1, 2 a-c K'!B186,TabelleR01JJ,"ohne Grundreinig")</f>
        <v>0</v>
      </c>
      <c r="E186" s="623">
        <f t="shared" si="14"/>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ca="1" si="18"/>
        <v>0</v>
      </c>
      <c r="I186" s="627">
        <f t="shared" si="19"/>
        <v>0</v>
      </c>
      <c r="J186" s="628">
        <f t="shared" si="15"/>
        <v>0</v>
      </c>
      <c r="K186" s="629">
        <f t="shared" si="20"/>
        <v>0</v>
      </c>
      <c r="M186" s="22">
        <f>Raumgruppen_Bezeichnungen!N185</f>
        <v>0</v>
      </c>
      <c r="N186" s="22">
        <f t="shared" si="16"/>
        <v>1</v>
      </c>
      <c r="O186" s="22">
        <f t="shared" si="17"/>
        <v>1</v>
      </c>
    </row>
    <row r="187" spans="2:15" ht="15" hidden="1" customHeight="1" thickBot="1" x14ac:dyDescent="0.25">
      <c r="B187" s="679" t="str">
        <f>Raumgruppen_Bezeichnungen!$C186</f>
        <v>H2-5</v>
      </c>
      <c r="C187" s="630" t="str">
        <f>Raumgruppen_Bezeichnungen!$D186</f>
        <v>Sanitärräume; Umkleideräume</v>
      </c>
      <c r="D187" s="631">
        <f>SUMIFS(TabelleR01LL,TabelleR01HH,'Haus 1, 2 a-c K'!B187,TabelleR01JJ,"")+
SUMIFS(TabelleR01LL,TabelleR01HH,'Haus 1, 2 a-c K'!B187,TabelleR01JJ,"ohne Grundreinig")</f>
        <v>0</v>
      </c>
      <c r="E187" s="632">
        <f t="shared" si="14"/>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8"/>
        <v>0</v>
      </c>
      <c r="I187" s="636">
        <f t="shared" si="19"/>
        <v>0</v>
      </c>
      <c r="J187" s="637">
        <f t="shared" si="15"/>
        <v>0</v>
      </c>
      <c r="K187" s="638">
        <f t="shared" si="20"/>
        <v>0</v>
      </c>
      <c r="M187" s="22">
        <f>Raumgruppen_Bezeichnungen!N186</f>
        <v>0</v>
      </c>
      <c r="N187" s="22">
        <f t="shared" si="16"/>
        <v>1</v>
      </c>
      <c r="O187" s="22">
        <f t="shared" si="17"/>
        <v>1</v>
      </c>
    </row>
    <row r="188" spans="2:15" ht="15" hidden="1" customHeight="1" x14ac:dyDescent="0.2">
      <c r="B188" s="676" t="str">
        <f>Raumgruppen_Bezeichnungen!$C187</f>
        <v>H2-6</v>
      </c>
      <c r="C188" s="548" t="str">
        <f>Raumgruppen_Bezeichnungen!$D187</f>
        <v>Sanitärräume; Umkleideräume</v>
      </c>
      <c r="D188" s="465">
        <f>SUMIFS(TabelleR01LL,TabelleR01HH,'Haus 1, 2 a-c K'!B188,TabelleR01JJ,"")+
SUMIFS(TabelleR01LL,TabelleR01HH,'Haus 1, 2 a-c K'!B188,TabelleR01JJ,"ohne Grundreinig")</f>
        <v>0</v>
      </c>
      <c r="E188" s="279">
        <f t="shared" si="14"/>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8"/>
        <v>0</v>
      </c>
      <c r="I188" s="551">
        <f t="shared" si="19"/>
        <v>0</v>
      </c>
      <c r="J188" s="282">
        <f t="shared" si="15"/>
        <v>0</v>
      </c>
      <c r="K188" s="552">
        <f t="shared" si="20"/>
        <v>0</v>
      </c>
      <c r="M188" s="22">
        <f>Raumgruppen_Bezeichnungen!N187</f>
        <v>0</v>
      </c>
      <c r="N188" s="22">
        <f t="shared" si="16"/>
        <v>1</v>
      </c>
      <c r="O188" s="22">
        <f t="shared" si="17"/>
        <v>1</v>
      </c>
    </row>
    <row r="189" spans="2:15" ht="15" hidden="1" customHeight="1" x14ac:dyDescent="0.2">
      <c r="B189" s="677" t="str">
        <f>Raumgruppen_Bezeichnungen!$C188</f>
        <v>H2-7</v>
      </c>
      <c r="C189" s="528" t="str">
        <f>Raumgruppen_Bezeichnungen!$D188</f>
        <v>Sanitärräume; Umkleideräume</v>
      </c>
      <c r="D189" s="529">
        <f>SUMIFS(TabelleR01LL,TabelleR01HH,'Haus 1, 2 a-c K'!B189,TabelleR01JJ,"")+
SUMIFS(TabelleR01LL,TabelleR01HH,'Haus 1, 2 a-c K'!B189,TabelleR01JJ,"ohne Grundreinig")</f>
        <v>0</v>
      </c>
      <c r="E189" s="530">
        <f t="shared" si="14"/>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8"/>
        <v>0</v>
      </c>
      <c r="I189" s="500">
        <f t="shared" si="19"/>
        <v>0</v>
      </c>
      <c r="J189" s="534">
        <f t="shared" si="15"/>
        <v>0</v>
      </c>
      <c r="K189" s="535">
        <f t="shared" si="20"/>
        <v>0</v>
      </c>
      <c r="M189" s="22">
        <f>Raumgruppen_Bezeichnungen!N188</f>
        <v>0</v>
      </c>
      <c r="N189" s="22">
        <f t="shared" si="16"/>
        <v>1</v>
      </c>
      <c r="O189" s="22">
        <f t="shared" si="17"/>
        <v>1</v>
      </c>
    </row>
    <row r="190" spans="2:15" ht="15" hidden="1" customHeight="1" x14ac:dyDescent="0.2">
      <c r="B190" s="677" t="str">
        <f>Raumgruppen_Bezeichnungen!$C189</f>
        <v>H2-Müll</v>
      </c>
      <c r="C190" s="528" t="str">
        <f>Raumgruppen_Bezeichnungen!$D189</f>
        <v>Sanitärräume; Umkleideräume (nur Müllentnahme)</v>
      </c>
      <c r="D190" s="529">
        <f>SUMIFS(TabelleR01LL,TabelleR01II,'Haus 1, 2 a-c K'!B190,TabelleR01JJ,"")+
SUMIFS(TabelleR01LL,TabelleR01II,'Haus 1, 2 a-c K'!B190,TabelleR01JJ,"ohne Grundreinig")</f>
        <v>0</v>
      </c>
      <c r="E190" s="530">
        <f t="shared" si="14"/>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15"/>
        <v>0</v>
      </c>
      <c r="K190" s="535">
        <f>IF(J190="","",I190*J190)</f>
        <v>0</v>
      </c>
      <c r="M190" s="22">
        <f>Raumgruppen_Bezeichnungen!N189</f>
        <v>0</v>
      </c>
      <c r="N190" s="22">
        <f t="shared" si="16"/>
        <v>1</v>
      </c>
      <c r="O190" s="22">
        <f t="shared" si="17"/>
        <v>1</v>
      </c>
    </row>
    <row r="191" spans="2:15" ht="15" hidden="1" customHeight="1" x14ac:dyDescent="0.2">
      <c r="B191" s="677" t="str">
        <f>Raumgruppen_Bezeichnungen!$C190</f>
        <v>I1-J</v>
      </c>
      <c r="C191" s="528" t="str">
        <f>Raumgruppen_Bezeichnungen!$D190</f>
        <v>Aulen, inklusive Bühnen- und Garderobenbereiche</v>
      </c>
      <c r="D191" s="529">
        <f>SUMIFS(TabelleR01LL,TabelleR01HH,'Haus 1, 2 a-c K'!B191,TabelleR01JJ,"")+
SUMIFS(TabelleR01LL,TabelleR01HH,'Haus 1, 2 a-c K'!B191,TabelleR01JJ,"ohne Grundreinig")</f>
        <v>0</v>
      </c>
      <c r="E191" s="530">
        <f t="shared" si="14"/>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ca="1" si="18"/>
        <v>0</v>
      </c>
      <c r="I191" s="500">
        <f t="shared" si="19"/>
        <v>0</v>
      </c>
      <c r="J191" s="534">
        <f t="shared" si="15"/>
        <v>0</v>
      </c>
      <c r="K191" s="535">
        <f t="shared" si="20"/>
        <v>0</v>
      </c>
      <c r="M191" s="22">
        <f>Raumgruppen_Bezeichnungen!N190</f>
        <v>0</v>
      </c>
      <c r="N191" s="22">
        <f t="shared" si="16"/>
        <v>1</v>
      </c>
      <c r="O191" s="22">
        <f t="shared" si="17"/>
        <v>1</v>
      </c>
    </row>
    <row r="192" spans="2:15" ht="15" hidden="1" customHeight="1" x14ac:dyDescent="0.2">
      <c r="B192" s="677" t="str">
        <f>Raumgruppen_Bezeichnungen!$C191</f>
        <v>I1-J2</v>
      </c>
      <c r="C192" s="528" t="str">
        <f>Raumgruppen_Bezeichnungen!$D191</f>
        <v>Aulen, inklusive Bühnen- und Garderobenbereiche</v>
      </c>
      <c r="D192" s="529">
        <f>SUMIFS(TabelleR01LL,TabelleR01HH,'Haus 1, 2 a-c K'!B192,TabelleR01JJ,"")+
SUMIFS(TabelleR01LL,TabelleR01HH,'Haus 1, 2 a-c K'!B192,TabelleR01JJ,"ohne Grundreinig")</f>
        <v>0</v>
      </c>
      <c r="E192" s="530">
        <f t="shared" si="14"/>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8"/>
        <v>0</v>
      </c>
      <c r="I192" s="500">
        <f t="shared" si="19"/>
        <v>0</v>
      </c>
      <c r="J192" s="534">
        <f t="shared" si="15"/>
        <v>0</v>
      </c>
      <c r="K192" s="535">
        <f t="shared" si="20"/>
        <v>0</v>
      </c>
      <c r="M192" s="22">
        <f>Raumgruppen_Bezeichnungen!N191</f>
        <v>0</v>
      </c>
      <c r="N192" s="22">
        <f t="shared" si="16"/>
        <v>1</v>
      </c>
      <c r="O192" s="22">
        <f t="shared" si="17"/>
        <v>1</v>
      </c>
    </row>
    <row r="193" spans="2:15" ht="15" hidden="1" customHeight="1" x14ac:dyDescent="0.2">
      <c r="B193" s="677" t="str">
        <f>Raumgruppen_Bezeichnungen!$C192</f>
        <v>I1-Q</v>
      </c>
      <c r="C193" s="528" t="str">
        <f>Raumgruppen_Bezeichnungen!$D192</f>
        <v>Aulen, inklusive Bühnen- und Garderobenbereiche</v>
      </c>
      <c r="D193" s="529">
        <f>SUMIFS(TabelleR01LL,TabelleR01HH,'Haus 1, 2 a-c K'!B193,TabelleR01JJ,"")+
SUMIFS(TabelleR01LL,TabelleR01HH,'Haus 1, 2 a-c K'!B193,TabelleR01JJ,"ohne Grundreinig")</f>
        <v>0</v>
      </c>
      <c r="E193" s="530">
        <f t="shared" si="14"/>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8"/>
        <v>0</v>
      </c>
      <c r="I193" s="500">
        <f t="shared" si="19"/>
        <v>0</v>
      </c>
      <c r="J193" s="534">
        <f t="shared" si="15"/>
        <v>0</v>
      </c>
      <c r="K193" s="535">
        <f t="shared" si="20"/>
        <v>0</v>
      </c>
      <c r="M193" s="22">
        <f>Raumgruppen_Bezeichnungen!N192</f>
        <v>0</v>
      </c>
      <c r="N193" s="22">
        <f t="shared" si="16"/>
        <v>1</v>
      </c>
      <c r="O193" s="22">
        <f t="shared" si="17"/>
        <v>1</v>
      </c>
    </row>
    <row r="194" spans="2:15" ht="15" hidden="1" customHeight="1" x14ac:dyDescent="0.2">
      <c r="B194" s="677" t="str">
        <f>Raumgruppen_Bezeichnungen!$C193</f>
        <v>I1-J6</v>
      </c>
      <c r="C194" s="528" t="str">
        <f>Raumgruppen_Bezeichnungen!$D193</f>
        <v>Aulen, inklusive Bühnen- und Garderobenbereiche</v>
      </c>
      <c r="D194" s="529">
        <f>SUMIFS(TabelleR01LL,TabelleR01HH,'Haus 1, 2 a-c K'!B194,TabelleR01JJ,"")+
SUMIFS(TabelleR01LL,TabelleR01HH,'Haus 1, 2 a-c K'!B194,TabelleR01JJ,"ohne Grundreinig")</f>
        <v>0</v>
      </c>
      <c r="E194" s="530">
        <f t="shared" si="14"/>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15"/>
        <v>0</v>
      </c>
      <c r="K194" s="535">
        <f>IF(J194="","",I194*J194)</f>
        <v>0</v>
      </c>
      <c r="M194" s="22">
        <f>Raumgruppen_Bezeichnungen!N193</f>
        <v>0</v>
      </c>
      <c r="N194" s="22">
        <f t="shared" si="16"/>
        <v>1</v>
      </c>
      <c r="O194" s="22">
        <f t="shared" si="17"/>
        <v>1</v>
      </c>
    </row>
    <row r="195" spans="2:15" ht="15" hidden="1" customHeight="1" x14ac:dyDescent="0.2">
      <c r="B195" s="677" t="str">
        <f>Raumgruppen_Bezeichnungen!$C194</f>
        <v>I1-M</v>
      </c>
      <c r="C195" s="528" t="str">
        <f>Raumgruppen_Bezeichnungen!$D194</f>
        <v>Aulen, inklusive Bühnen- und Garderobenbereiche</v>
      </c>
      <c r="D195" s="529">
        <f>SUMIFS(TabelleR01LL,TabelleR01HH,'Haus 1, 2 a-c K'!B195,TabelleR01JJ,"")+
SUMIFS(TabelleR01LL,TabelleR01HH,'Haus 1, 2 a-c K'!B195,TabelleR01JJ,"ohne Grundreinig")</f>
        <v>0</v>
      </c>
      <c r="E195" s="530">
        <f t="shared" si="14"/>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15"/>
        <v>0</v>
      </c>
      <c r="K195" s="535">
        <f>IF(J195="","",I195*J195)</f>
        <v>0</v>
      </c>
      <c r="M195" s="22">
        <f>Raumgruppen_Bezeichnungen!N194</f>
        <v>0</v>
      </c>
      <c r="N195" s="22">
        <f t="shared" si="16"/>
        <v>1</v>
      </c>
      <c r="O195" s="22">
        <f t="shared" si="17"/>
        <v>1</v>
      </c>
    </row>
    <row r="196" spans="2:15" ht="15" hidden="1" customHeight="1" x14ac:dyDescent="0.2">
      <c r="B196" s="677" t="str">
        <f>Raumgruppen_Bezeichnungen!$C195</f>
        <v>I1-14</v>
      </c>
      <c r="C196" s="528" t="str">
        <f>Raumgruppen_Bezeichnungen!$D195</f>
        <v>Aulen, inklusive Bühnen- und Garderobenbereiche</v>
      </c>
      <c r="D196" s="529">
        <f>SUMIFS(TabelleR01LL,TabelleR01HH,'Haus 1, 2 a-c K'!B196,TabelleR01JJ,"")+
SUMIFS(TabelleR01LL,TabelleR01HH,'Haus 1, 2 a-c K'!B196,TabelleR01JJ,"ohne Grundreinig")</f>
        <v>0</v>
      </c>
      <c r="E196" s="530">
        <f t="shared" ref="E196:E259" si="21">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ca="1" si="18"/>
        <v>0</v>
      </c>
      <c r="I196" s="500">
        <f t="shared" si="19"/>
        <v>0</v>
      </c>
      <c r="J196" s="534">
        <f t="shared" ref="J196:J259" si="22">Stundensatz01SVS</f>
        <v>0</v>
      </c>
      <c r="K196" s="535">
        <f t="shared" si="20"/>
        <v>0</v>
      </c>
      <c r="M196" s="22">
        <f>Raumgruppen_Bezeichnungen!N195</f>
        <v>0</v>
      </c>
      <c r="N196" s="22">
        <f t="shared" si="16"/>
        <v>1</v>
      </c>
      <c r="O196" s="22">
        <f t="shared" si="17"/>
        <v>1</v>
      </c>
    </row>
    <row r="197" spans="2:15" ht="15" hidden="1" customHeight="1" x14ac:dyDescent="0.2">
      <c r="B197" s="677" t="str">
        <f>Raumgruppen_Bezeichnungen!$C196</f>
        <v>I1-W</v>
      </c>
      <c r="C197" s="528" t="str">
        <f>Raumgruppen_Bezeichnungen!$D196</f>
        <v>Aulen, inklusive Bühnen- und Garderobenbereiche</v>
      </c>
      <c r="D197" s="529">
        <f>SUMIFS(TabelleR01LL,TabelleR01HH,'Haus 1, 2 a-c K'!B197,TabelleR01JJ,"")+
SUMIFS(TabelleR01LL,TabelleR01HH,'Haus 1, 2 a-c K'!B197,TabelleR01JJ,"ohne Grundreinig")</f>
        <v>0</v>
      </c>
      <c r="E197" s="530">
        <f t="shared" si="21"/>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8"/>
        <v>0</v>
      </c>
      <c r="I197" s="500">
        <f t="shared" si="19"/>
        <v>0</v>
      </c>
      <c r="J197" s="534">
        <f t="shared" si="22"/>
        <v>0</v>
      </c>
      <c r="K197" s="535">
        <f t="shared" si="20"/>
        <v>0</v>
      </c>
      <c r="M197" s="22">
        <f>Raumgruppen_Bezeichnungen!N196</f>
        <v>0</v>
      </c>
      <c r="N197" s="22">
        <f t="shared" ref="N197:N260" si="23">IF(E197=0,1,0)</f>
        <v>1</v>
      </c>
      <c r="O197" s="22">
        <f t="shared" ref="O197:O260" si="24">IF(J197=0,1,0)</f>
        <v>1</v>
      </c>
    </row>
    <row r="198" spans="2:15" ht="15" hidden="1" customHeight="1" x14ac:dyDescent="0.2">
      <c r="B198" s="677" t="str">
        <f>Raumgruppen_Bezeichnungen!$C197</f>
        <v>I1-2</v>
      </c>
      <c r="C198" s="528" t="str">
        <f>Raumgruppen_Bezeichnungen!$D197</f>
        <v>Aulen, inklusive Bühnen- und Garderobenbereiche</v>
      </c>
      <c r="D198" s="529">
        <f>SUMIFS(TabelleR01LL,TabelleR01HH,'Haus 1, 2 a-c K'!B198,TabelleR01JJ,"")+
SUMIFS(TabelleR01LL,TabelleR01HH,'Haus 1, 2 a-c K'!B198,TabelleR01JJ,"ohne Grundreinig")</f>
        <v>0</v>
      </c>
      <c r="E198" s="530">
        <f t="shared" si="21"/>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8"/>
        <v>0</v>
      </c>
      <c r="I198" s="500">
        <f t="shared" si="19"/>
        <v>0</v>
      </c>
      <c r="J198" s="534">
        <f t="shared" si="22"/>
        <v>0</v>
      </c>
      <c r="K198" s="535">
        <f t="shared" si="20"/>
        <v>0</v>
      </c>
      <c r="M198" s="22">
        <f>Raumgruppen_Bezeichnungen!N197</f>
        <v>0</v>
      </c>
      <c r="N198" s="22">
        <f t="shared" si="23"/>
        <v>1</v>
      </c>
      <c r="O198" s="22">
        <f t="shared" si="24"/>
        <v>1</v>
      </c>
    </row>
    <row r="199" spans="2:15" ht="15" hidden="1" customHeight="1" x14ac:dyDescent="0.2">
      <c r="B199" s="677" t="str">
        <f>Raumgruppen_Bezeichnungen!$C198</f>
        <v>I1-2,5</v>
      </c>
      <c r="C199" s="528" t="str">
        <f>Raumgruppen_Bezeichnungen!$D198</f>
        <v>Aulen, inklusive Bühnen- und Garderobenbereiche</v>
      </c>
      <c r="D199" s="529">
        <f>SUMIFS(TabelleR01LL,TabelleR01HH,'Haus 1, 2 a-c K'!B199,TabelleR01JJ,"")+
SUMIFS(TabelleR01LL,TabelleR01HH,'Haus 1, 2 a-c K'!B199,TabelleR01JJ,"ohne Grundreinig")</f>
        <v>0</v>
      </c>
      <c r="E199" s="530">
        <f t="shared" si="21"/>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22"/>
        <v>0</v>
      </c>
      <c r="K199" s="535">
        <f>IF(J199="","",I199*J199)</f>
        <v>0</v>
      </c>
      <c r="M199" s="22">
        <f>Raumgruppen_Bezeichnungen!N198</f>
        <v>0</v>
      </c>
      <c r="N199" s="22">
        <f t="shared" si="23"/>
        <v>1</v>
      </c>
      <c r="O199" s="22">
        <f t="shared" si="24"/>
        <v>1</v>
      </c>
    </row>
    <row r="200" spans="2:15" ht="15" hidden="1" customHeight="1" x14ac:dyDescent="0.2">
      <c r="B200" s="677" t="str">
        <f>Raumgruppen_Bezeichnungen!$C199</f>
        <v>I1-3</v>
      </c>
      <c r="C200" s="528" t="str">
        <f>Raumgruppen_Bezeichnungen!$D199</f>
        <v>Aulen, inklusive Bühnen- und Garderobenbereiche</v>
      </c>
      <c r="D200" s="529">
        <f>SUMIFS(TabelleR01LL,TabelleR01HH,'Haus 1, 2 a-c K'!B200,TabelleR01JJ,"")+
SUMIFS(TabelleR01LL,TabelleR01HH,'Haus 1, 2 a-c K'!B200,TabelleR01JJ,"ohne Grundreinig")</f>
        <v>0</v>
      </c>
      <c r="E200" s="530">
        <f t="shared" si="21"/>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ca="1" si="18"/>
        <v>0</v>
      </c>
      <c r="I200" s="500">
        <f t="shared" si="19"/>
        <v>0</v>
      </c>
      <c r="J200" s="534">
        <f t="shared" si="22"/>
        <v>0</v>
      </c>
      <c r="K200" s="535">
        <f t="shared" si="20"/>
        <v>0</v>
      </c>
      <c r="M200" s="22">
        <f>Raumgruppen_Bezeichnungen!N199</f>
        <v>0</v>
      </c>
      <c r="N200" s="22">
        <f t="shared" si="23"/>
        <v>1</v>
      </c>
      <c r="O200" s="22">
        <f t="shared" si="24"/>
        <v>1</v>
      </c>
    </row>
    <row r="201" spans="2:15" ht="15" hidden="1" customHeight="1" x14ac:dyDescent="0.2">
      <c r="B201" s="677" t="str">
        <f>Raumgruppen_Bezeichnungen!$C200</f>
        <v>I1-4</v>
      </c>
      <c r="C201" s="528" t="str">
        <f>Raumgruppen_Bezeichnungen!$D200</f>
        <v>Aulen, inklusive Bühnen- und Garderobenbereiche</v>
      </c>
      <c r="D201" s="529">
        <f>SUMIFS(TabelleR01LL,TabelleR01HH,'Haus 1, 2 a-c K'!B201,TabelleR01JJ,"")+
SUMIFS(TabelleR01LL,TabelleR01HH,'Haus 1, 2 a-c K'!B201,TabelleR01JJ,"ohne Grundreinig")</f>
        <v>0</v>
      </c>
      <c r="E201" s="530">
        <f t="shared" si="21"/>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8"/>
        <v>0</v>
      </c>
      <c r="I201" s="500">
        <f t="shared" si="19"/>
        <v>0</v>
      </c>
      <c r="J201" s="534">
        <f t="shared" si="22"/>
        <v>0</v>
      </c>
      <c r="K201" s="535">
        <f t="shared" si="20"/>
        <v>0</v>
      </c>
      <c r="M201" s="22">
        <f>Raumgruppen_Bezeichnungen!N200</f>
        <v>0</v>
      </c>
      <c r="N201" s="22">
        <f t="shared" si="23"/>
        <v>1</v>
      </c>
      <c r="O201" s="22">
        <f t="shared" si="24"/>
        <v>1</v>
      </c>
    </row>
    <row r="202" spans="2:15" ht="15" hidden="1" customHeight="1" x14ac:dyDescent="0.2">
      <c r="B202" s="677" t="str">
        <f>Raumgruppen_Bezeichnungen!$C201</f>
        <v>I1-5</v>
      </c>
      <c r="C202" s="528" t="str">
        <f>Raumgruppen_Bezeichnungen!$D201</f>
        <v>Aulen, inklusive Bühnen- und Garderobenbereiche</v>
      </c>
      <c r="D202" s="529">
        <f>SUMIFS(TabelleR01LL,TabelleR01HH,'Haus 1, 2 a-c K'!B202,TabelleR01JJ,"")+
SUMIFS(TabelleR01LL,TabelleR01HH,'Haus 1, 2 a-c K'!B202,TabelleR01JJ,"ohne Grundreinig")</f>
        <v>0</v>
      </c>
      <c r="E202" s="530">
        <f t="shared" si="21"/>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8"/>
        <v>0</v>
      </c>
      <c r="I202" s="500">
        <f t="shared" si="19"/>
        <v>0</v>
      </c>
      <c r="J202" s="534">
        <f t="shared" si="22"/>
        <v>0</v>
      </c>
      <c r="K202" s="535">
        <f t="shared" si="20"/>
        <v>0</v>
      </c>
      <c r="M202" s="22">
        <f>Raumgruppen_Bezeichnungen!N201</f>
        <v>0</v>
      </c>
      <c r="N202" s="22">
        <f t="shared" si="23"/>
        <v>1</v>
      </c>
      <c r="O202" s="22">
        <f t="shared" si="24"/>
        <v>1</v>
      </c>
    </row>
    <row r="203" spans="2:15" ht="15" hidden="1" customHeight="1" x14ac:dyDescent="0.2">
      <c r="B203" s="677" t="str">
        <f>Raumgruppen_Bezeichnungen!$C202</f>
        <v>I1-6</v>
      </c>
      <c r="C203" s="528" t="str">
        <f>Raumgruppen_Bezeichnungen!$D202</f>
        <v>Aulen, inklusive Bühnen- und Garderobenbereiche</v>
      </c>
      <c r="D203" s="529">
        <f>SUMIFS(TabelleR01LL,TabelleR01HH,'Haus 1, 2 a-c K'!B203,TabelleR01JJ,"")+
SUMIFS(TabelleR01LL,TabelleR01HH,'Haus 1, 2 a-c K'!B203,TabelleR01JJ,"ohne Grundreinig")</f>
        <v>0</v>
      </c>
      <c r="E203" s="530">
        <f t="shared" si="21"/>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8"/>
        <v>0</v>
      </c>
      <c r="I203" s="500">
        <f t="shared" si="19"/>
        <v>0</v>
      </c>
      <c r="J203" s="534">
        <f t="shared" si="22"/>
        <v>0</v>
      </c>
      <c r="K203" s="535">
        <f t="shared" si="20"/>
        <v>0</v>
      </c>
      <c r="M203" s="22">
        <f>Raumgruppen_Bezeichnungen!N202</f>
        <v>0</v>
      </c>
      <c r="N203" s="22">
        <f t="shared" si="23"/>
        <v>1</v>
      </c>
      <c r="O203" s="22">
        <f t="shared" si="24"/>
        <v>1</v>
      </c>
    </row>
    <row r="204" spans="2:15" ht="15" hidden="1" customHeight="1" x14ac:dyDescent="0.2">
      <c r="B204" s="677" t="str">
        <f>Raumgruppen_Bezeichnungen!$C203</f>
        <v>I1-7</v>
      </c>
      <c r="C204" s="528" t="str">
        <f>Raumgruppen_Bezeichnungen!$D203</f>
        <v>Aulen, inklusive Bühnen- und Garderobenbereiche</v>
      </c>
      <c r="D204" s="529">
        <f>SUMIFS(TabelleR01LL,TabelleR01HH,'Haus 1, 2 a-c K'!B204,TabelleR01JJ,"")+
SUMIFS(TabelleR01LL,TabelleR01HH,'Haus 1, 2 a-c K'!B204,TabelleR01JJ,"ohne Grundreinig")</f>
        <v>0</v>
      </c>
      <c r="E204" s="530">
        <f t="shared" si="21"/>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22"/>
        <v>0</v>
      </c>
      <c r="K204" s="535">
        <f>IF(J204="","",I204*J204)</f>
        <v>0</v>
      </c>
      <c r="M204" s="22">
        <f>Raumgruppen_Bezeichnungen!N203</f>
        <v>0</v>
      </c>
      <c r="N204" s="22">
        <f t="shared" si="23"/>
        <v>1</v>
      </c>
      <c r="O204" s="22">
        <f t="shared" si="24"/>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SUMIFS(TabelleR01LL,TabelleR01II,'Haus 1, 2 a-c K'!B205,TabelleR01JJ,"")+
SUMIFS(TabelleR01LL,TabelleR01II,'Haus 1, 2 a-c K'!B205,TabelleR01JJ,"ohne Grundreinig")</f>
        <v>0</v>
      </c>
      <c r="E205" s="530">
        <f t="shared" si="21"/>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ca="1" si="18"/>
        <v>0</v>
      </c>
      <c r="I205" s="500">
        <f t="shared" si="19"/>
        <v>0</v>
      </c>
      <c r="J205" s="534">
        <f t="shared" si="22"/>
        <v>0</v>
      </c>
      <c r="K205" s="535">
        <f t="shared" si="20"/>
        <v>0</v>
      </c>
      <c r="M205" s="22">
        <f>Raumgruppen_Bezeichnungen!N204</f>
        <v>0</v>
      </c>
      <c r="N205" s="22">
        <f t="shared" si="23"/>
        <v>1</v>
      </c>
      <c r="O205" s="22">
        <f t="shared" si="24"/>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SUMIFS(TabelleR01LL,TabelleR01HH,'Haus 1, 2 a-c K'!B206,TabelleR01JJ,"")+
SUMIFS(TabelleR01LL,TabelleR01HH,'Haus 1, 2 a-c K'!B206,TabelleR01JJ,"ohne Grundreinig")</f>
        <v>0</v>
      </c>
      <c r="E206" s="530">
        <f t="shared" si="21"/>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8"/>
        <v>0</v>
      </c>
      <c r="I206" s="500">
        <f t="shared" si="19"/>
        <v>0</v>
      </c>
      <c r="J206" s="534">
        <f t="shared" si="22"/>
        <v>0</v>
      </c>
      <c r="K206" s="535">
        <f t="shared" si="20"/>
        <v>0</v>
      </c>
      <c r="M206" s="22">
        <f>Raumgruppen_Bezeichnungen!N205</f>
        <v>1</v>
      </c>
      <c r="N206" s="22">
        <f t="shared" si="23"/>
        <v>1</v>
      </c>
      <c r="O206" s="22">
        <f t="shared" si="24"/>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SUMIFS(TabelleR01LL,TabelleR01HH,'Haus 1, 2 a-c K'!B207,TabelleR01JJ,"")+
SUMIFS(TabelleR01LL,TabelleR01HH,'Haus 1, 2 a-c K'!B207,TabelleR01JJ,"ohne Grundreinig")</f>
        <v>0</v>
      </c>
      <c r="E207" s="530">
        <f t="shared" si="21"/>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8"/>
        <v>0</v>
      </c>
      <c r="I207" s="500">
        <f t="shared" si="19"/>
        <v>0</v>
      </c>
      <c r="J207" s="534">
        <f t="shared" si="22"/>
        <v>0</v>
      </c>
      <c r="K207" s="535">
        <f t="shared" si="20"/>
        <v>0</v>
      </c>
      <c r="M207" s="22">
        <f>Raumgruppen_Bezeichnungen!N206</f>
        <v>0</v>
      </c>
      <c r="N207" s="22">
        <f t="shared" si="23"/>
        <v>1</v>
      </c>
      <c r="O207" s="22">
        <f t="shared" si="24"/>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SUMIFS(TabelleR01LL,TabelleR01HH,'Haus 1, 2 a-c K'!B208,TabelleR01JJ,"")+
SUMIFS(TabelleR01LL,TabelleR01HH,'Haus 1, 2 a-c K'!B208,TabelleR01JJ,"ohne Grundreinig")</f>
        <v>0</v>
      </c>
      <c r="E208" s="530">
        <f t="shared" si="21"/>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22"/>
        <v>0</v>
      </c>
      <c r="K208" s="535">
        <f>IF(J208="","",I208*J208)</f>
        <v>0</v>
      </c>
      <c r="M208" s="22">
        <f>Raumgruppen_Bezeichnungen!N207</f>
        <v>0</v>
      </c>
      <c r="N208" s="22">
        <f t="shared" si="23"/>
        <v>1</v>
      </c>
      <c r="O208" s="22">
        <f t="shared" si="24"/>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SUMIFS(TabelleR01LL,TabelleR01HH,'Haus 1, 2 a-c K'!B209,TabelleR01JJ,"")+
SUMIFS(TabelleR01LL,TabelleR01HH,'Haus 1, 2 a-c K'!B209,TabelleR01JJ,"ohne Grundreinig")</f>
        <v>0</v>
      </c>
      <c r="E209" s="530">
        <f t="shared" si="21"/>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22"/>
        <v>0</v>
      </c>
      <c r="K209" s="535">
        <f>IF(J209="","",I209*J209)</f>
        <v>0</v>
      </c>
      <c r="M209" s="22">
        <f>Raumgruppen_Bezeichnungen!N208</f>
        <v>0</v>
      </c>
      <c r="N209" s="22">
        <f t="shared" si="23"/>
        <v>1</v>
      </c>
      <c r="O209" s="22">
        <f t="shared" si="24"/>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SUMIFS(TabelleR01LL,TabelleR01HH,'Haus 1, 2 a-c K'!B210,TabelleR01JJ,"")+
SUMIFS(TabelleR01LL,TabelleR01HH,'Haus 1, 2 a-c K'!B210,TabelleR01JJ,"ohne Grundreinig")</f>
        <v>0</v>
      </c>
      <c r="E210" s="530">
        <f t="shared" si="21"/>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ca="1" si="18"/>
        <v>0</v>
      </c>
      <c r="I210" s="500">
        <f t="shared" si="19"/>
        <v>0</v>
      </c>
      <c r="J210" s="534">
        <f t="shared" si="22"/>
        <v>0</v>
      </c>
      <c r="K210" s="535">
        <f t="shared" si="20"/>
        <v>0</v>
      </c>
      <c r="M210" s="22">
        <f>Raumgruppen_Bezeichnungen!N209</f>
        <v>0</v>
      </c>
      <c r="N210" s="22">
        <f t="shared" si="23"/>
        <v>1</v>
      </c>
      <c r="O210" s="22">
        <f t="shared" si="24"/>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SUMIFS(TabelleR01LL,TabelleR01HH,'Haus 1, 2 a-c K'!B211,TabelleR01JJ,"")+
SUMIFS(TabelleR01LL,TabelleR01HH,'Haus 1, 2 a-c K'!B211,TabelleR01JJ,"ohne Grundreinig")</f>
        <v>0</v>
      </c>
      <c r="E211" s="530">
        <f t="shared" si="21"/>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8"/>
        <v>0</v>
      </c>
      <c r="I211" s="500">
        <f t="shared" si="19"/>
        <v>0</v>
      </c>
      <c r="J211" s="534">
        <f t="shared" si="22"/>
        <v>0</v>
      </c>
      <c r="K211" s="535">
        <f t="shared" si="20"/>
        <v>0</v>
      </c>
      <c r="M211" s="22">
        <f>Raumgruppen_Bezeichnungen!N210</f>
        <v>0</v>
      </c>
      <c r="N211" s="22">
        <f t="shared" si="23"/>
        <v>1</v>
      </c>
      <c r="O211" s="22">
        <f t="shared" si="24"/>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SUMIFS(TabelleR01LL,TabelleR01HH,'Haus 1, 2 a-c K'!B212,TabelleR01JJ,"")+
SUMIFS(TabelleR01LL,TabelleR01HH,'Haus 1, 2 a-c K'!B212,TabelleR01JJ,"ohne Grundreinig")</f>
        <v>0</v>
      </c>
      <c r="E212" s="530">
        <f t="shared" si="21"/>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8"/>
        <v>0</v>
      </c>
      <c r="I212" s="500">
        <f t="shared" si="19"/>
        <v>0</v>
      </c>
      <c r="J212" s="534">
        <f t="shared" si="22"/>
        <v>0</v>
      </c>
      <c r="K212" s="535">
        <f t="shared" si="20"/>
        <v>0</v>
      </c>
      <c r="M212" s="22">
        <f>Raumgruppen_Bezeichnungen!N211</f>
        <v>0</v>
      </c>
      <c r="N212" s="22">
        <f t="shared" si="23"/>
        <v>1</v>
      </c>
      <c r="O212" s="22">
        <f t="shared" si="24"/>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SUMIFS(TabelleR01LL,TabelleR01HH,'Haus 1, 2 a-c K'!B213,TabelleR01JJ,"")+
SUMIFS(TabelleR01LL,TabelleR01HH,'Haus 1, 2 a-c K'!B213,TabelleR01JJ,"ohne Grundreinig")</f>
        <v>0</v>
      </c>
      <c r="E213" s="530">
        <f t="shared" si="21"/>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8"/>
        <v>0</v>
      </c>
      <c r="I213" s="500">
        <f t="shared" si="19"/>
        <v>0</v>
      </c>
      <c r="J213" s="534">
        <f t="shared" si="22"/>
        <v>0</v>
      </c>
      <c r="K213" s="535">
        <f t="shared" si="20"/>
        <v>0</v>
      </c>
      <c r="M213" s="22">
        <f>Raumgruppen_Bezeichnungen!N212</f>
        <v>0</v>
      </c>
      <c r="N213" s="22">
        <f t="shared" si="23"/>
        <v>1</v>
      </c>
      <c r="O213" s="22">
        <f t="shared" si="24"/>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SUMIFS(TabelleR01LL,TabelleR01HH,'Haus 1, 2 a-c K'!B214,TabelleR01JJ,"")+
SUMIFS(TabelleR01LL,TabelleR01HH,'Haus 1, 2 a-c K'!B214,TabelleR01JJ,"ohne Grundreinig")</f>
        <v>0</v>
      </c>
      <c r="E214" s="530">
        <f t="shared" si="21"/>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22"/>
        <v>0</v>
      </c>
      <c r="K214" s="535">
        <f>IF(J214="","",I214*J214)</f>
        <v>0</v>
      </c>
      <c r="M214" s="22">
        <f>Raumgruppen_Bezeichnungen!N213</f>
        <v>0</v>
      </c>
      <c r="N214" s="22">
        <f t="shared" si="23"/>
        <v>1</v>
      </c>
      <c r="O214" s="22">
        <f t="shared" si="24"/>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SUMIFS(TabelleR01LL,TabelleR01HH,'Haus 1, 2 a-c K'!B215,TabelleR01JJ,"")+
SUMIFS(TabelleR01LL,TabelleR01HH,'Haus 1, 2 a-c K'!B215,TabelleR01JJ,"ohne Grundreinig")</f>
        <v>0</v>
      </c>
      <c r="E215" s="530">
        <f t="shared" si="21"/>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ca="1" si="18"/>
        <v>0</v>
      </c>
      <c r="I215" s="500">
        <f t="shared" si="19"/>
        <v>0</v>
      </c>
      <c r="J215" s="534">
        <f t="shared" si="22"/>
        <v>0</v>
      </c>
      <c r="K215" s="535">
        <f t="shared" si="20"/>
        <v>0</v>
      </c>
      <c r="M215" s="22">
        <f>Raumgruppen_Bezeichnungen!N214</f>
        <v>0</v>
      </c>
      <c r="N215" s="22">
        <f t="shared" si="23"/>
        <v>1</v>
      </c>
      <c r="O215" s="22">
        <f t="shared" si="24"/>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SUMIFS(TabelleR01LL,TabelleR01HH,'Haus 1, 2 a-c K'!B216,TabelleR01JJ,"")+
SUMIFS(TabelleR01LL,TabelleR01HH,'Haus 1, 2 a-c K'!B216,TabelleR01JJ,"ohne Grundreinig")</f>
        <v>0</v>
      </c>
      <c r="E216" s="623">
        <f t="shared" si="21"/>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8"/>
        <v>0</v>
      </c>
      <c r="I216" s="627">
        <f t="shared" si="19"/>
        <v>0</v>
      </c>
      <c r="J216" s="628">
        <f t="shared" si="22"/>
        <v>0</v>
      </c>
      <c r="K216" s="629">
        <f t="shared" si="20"/>
        <v>0</v>
      </c>
      <c r="M216" s="22">
        <f>Raumgruppen_Bezeichnungen!N215</f>
        <v>0</v>
      </c>
      <c r="N216" s="22">
        <f t="shared" si="23"/>
        <v>1</v>
      </c>
      <c r="O216" s="22">
        <f t="shared" si="24"/>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SUMIFS(TabelleR01LL,TabelleR01HH,'Haus 1, 2 a-c K'!B217,TabelleR01JJ,"")+
SUMIFS(TabelleR01LL,TabelleR01HH,'Haus 1, 2 a-c K'!B217,TabelleR01JJ,"ohne Grundreinig")</f>
        <v>42.699999999999996</v>
      </c>
      <c r="E217" s="540">
        <f t="shared" si="21"/>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8"/>
        <v>10803.099999999999</v>
      </c>
      <c r="I217" s="544">
        <f t="shared" si="19"/>
        <v>0</v>
      </c>
      <c r="J217" s="545">
        <f t="shared" si="22"/>
        <v>0</v>
      </c>
      <c r="K217" s="638">
        <f t="shared" si="20"/>
        <v>0</v>
      </c>
      <c r="M217" s="22">
        <f>Raumgruppen_Bezeichnungen!N216</f>
        <v>1</v>
      </c>
      <c r="N217" s="22">
        <f t="shared" si="23"/>
        <v>1</v>
      </c>
      <c r="O217" s="22">
        <f t="shared" si="24"/>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SUMIFS(TabelleR01LL,TabelleR01HH,'Haus 1, 2 a-c K'!B218,TabelleR01JJ,"")+
SUMIFS(TabelleR01LL,TabelleR01HH,'Haus 1, 2 a-c K'!B218,TabelleR01JJ,"ohne Grundreinig")</f>
        <v>0</v>
      </c>
      <c r="E218" s="279">
        <f t="shared" si="21"/>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8"/>
        <v>0</v>
      </c>
      <c r="I218" s="551">
        <f t="shared" si="19"/>
        <v>0</v>
      </c>
      <c r="J218" s="282">
        <f t="shared" si="22"/>
        <v>0</v>
      </c>
      <c r="K218" s="552">
        <f t="shared" si="20"/>
        <v>0</v>
      </c>
      <c r="M218" s="22">
        <f>Raumgruppen_Bezeichnungen!N217</f>
        <v>0</v>
      </c>
      <c r="N218" s="22">
        <f t="shared" si="23"/>
        <v>1</v>
      </c>
      <c r="O218" s="22">
        <f t="shared" si="24"/>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SUMIFS(TabelleR01LL,TabelleR01HH,'Haus 1, 2 a-c K'!B219,TabelleR01JJ,"")+
SUMIFS(TabelleR01LL,TabelleR01HH,'Haus 1, 2 a-c K'!B219,TabelleR01JJ,"ohne Grundreinig")</f>
        <v>0</v>
      </c>
      <c r="E219" s="530">
        <f t="shared" si="21"/>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22"/>
        <v>0</v>
      </c>
      <c r="K219" s="535">
        <f>IF(J219="","",I219*J219)</f>
        <v>0</v>
      </c>
      <c r="M219" s="22">
        <f>Raumgruppen_Bezeichnungen!N218</f>
        <v>0</v>
      </c>
      <c r="N219" s="22">
        <f t="shared" si="23"/>
        <v>1</v>
      </c>
      <c r="O219" s="22">
        <f t="shared" si="24"/>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SUMIFS(TabelleR01LL,TabelleR01II,'Haus 1, 2 a-c K'!B220,TabelleR01JJ,"")+
SUMIFS(TabelleR01LL,TabelleR01II,'Haus 1, 2 a-c K'!B220,TabelleR01JJ,"ohne Grundreinig")</f>
        <v>0</v>
      </c>
      <c r="E220" s="530">
        <f t="shared" si="21"/>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ca="1" si="18"/>
        <v>0</v>
      </c>
      <c r="I220" s="500">
        <f t="shared" si="19"/>
        <v>0</v>
      </c>
      <c r="J220" s="534">
        <f t="shared" si="22"/>
        <v>0</v>
      </c>
      <c r="K220" s="535">
        <f t="shared" si="20"/>
        <v>0</v>
      </c>
      <c r="M220" s="22">
        <f>Raumgruppen_Bezeichnungen!N219</f>
        <v>0</v>
      </c>
      <c r="N220" s="22">
        <f t="shared" si="23"/>
        <v>1</v>
      </c>
      <c r="O220" s="22">
        <f t="shared" si="24"/>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SUMIFS(TabelleR01LL,TabelleR01HH,'Haus 1, 2 a-c K'!B221,TabelleR01JJ,"")+
SUMIFS(TabelleR01LL,TabelleR01HH,'Haus 1, 2 a-c K'!B221,TabelleR01JJ,"ohne Grundreinig")</f>
        <v>0</v>
      </c>
      <c r="E221" s="530">
        <f t="shared" si="21"/>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8"/>
        <v>0</v>
      </c>
      <c r="I221" s="500">
        <f t="shared" si="19"/>
        <v>0</v>
      </c>
      <c r="J221" s="534">
        <f t="shared" si="22"/>
        <v>0</v>
      </c>
      <c r="K221" s="535">
        <f t="shared" si="20"/>
        <v>0</v>
      </c>
      <c r="M221" s="22">
        <f>Raumgruppen_Bezeichnungen!N220</f>
        <v>0</v>
      </c>
      <c r="N221" s="22">
        <f t="shared" si="23"/>
        <v>1</v>
      </c>
      <c r="O221" s="22">
        <f t="shared" si="24"/>
        <v>1</v>
      </c>
    </row>
    <row r="222" spans="2:15" ht="15" hidden="1" customHeight="1" x14ac:dyDescent="0.2">
      <c r="B222" s="677" t="str">
        <f>Raumgruppen_Bezeichnungen!$C221</f>
        <v>K1-J</v>
      </c>
      <c r="C222" s="528" t="str">
        <f>Raumgruppen_Bezeichnungen!$D221</f>
        <v>Küchen zur Schülerverpflegung</v>
      </c>
      <c r="D222" s="529">
        <f>SUMIFS(TabelleR01LL,TabelleR01HH,'Haus 1, 2 a-c K'!B222,TabelleR01JJ,"")+
SUMIFS(TabelleR01LL,TabelleR01HH,'Haus 1, 2 a-c K'!B222,TabelleR01JJ,"ohne Grundreinig")</f>
        <v>0</v>
      </c>
      <c r="E222" s="530">
        <f t="shared" si="21"/>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8"/>
        <v>0</v>
      </c>
      <c r="I222" s="500">
        <f t="shared" si="19"/>
        <v>0</v>
      </c>
      <c r="J222" s="534">
        <f t="shared" si="22"/>
        <v>0</v>
      </c>
      <c r="K222" s="535">
        <f t="shared" si="20"/>
        <v>0</v>
      </c>
      <c r="M222" s="22">
        <f>Raumgruppen_Bezeichnungen!N221</f>
        <v>0</v>
      </c>
      <c r="N222" s="22">
        <f t="shared" si="23"/>
        <v>1</v>
      </c>
      <c r="O222" s="22">
        <f t="shared" si="24"/>
        <v>1</v>
      </c>
    </row>
    <row r="223" spans="2:15" ht="15" hidden="1" customHeight="1" x14ac:dyDescent="0.2">
      <c r="B223" s="677" t="str">
        <f>Raumgruppen_Bezeichnungen!$C222</f>
        <v>K1-J2</v>
      </c>
      <c r="C223" s="528" t="str">
        <f>Raumgruppen_Bezeichnungen!$D222</f>
        <v>Küchen zur Schülerverpflegung</v>
      </c>
      <c r="D223" s="529">
        <f>SUMIFS(TabelleR01LL,TabelleR01HH,'Haus 1, 2 a-c K'!B223,TabelleR01JJ,"")+
SUMIFS(TabelleR01LL,TabelleR01HH,'Haus 1, 2 a-c K'!B223,TabelleR01JJ,"ohne Grundreinig")</f>
        <v>0</v>
      </c>
      <c r="E223" s="530">
        <f t="shared" si="21"/>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22"/>
        <v>0</v>
      </c>
      <c r="K223" s="535">
        <f>IF(J223="","",I223*J223)</f>
        <v>0</v>
      </c>
      <c r="M223" s="22">
        <f>Raumgruppen_Bezeichnungen!N222</f>
        <v>0</v>
      </c>
      <c r="N223" s="22">
        <f t="shared" si="23"/>
        <v>1</v>
      </c>
      <c r="O223" s="22">
        <f t="shared" si="24"/>
        <v>1</v>
      </c>
    </row>
    <row r="224" spans="2:15" ht="15" hidden="1" customHeight="1" x14ac:dyDescent="0.2">
      <c r="B224" s="677" t="str">
        <f>Raumgruppen_Bezeichnungen!$C223</f>
        <v>K1-Q</v>
      </c>
      <c r="C224" s="528" t="str">
        <f>Raumgruppen_Bezeichnungen!$D223</f>
        <v>Küchen zur Schülerverpflegung</v>
      </c>
      <c r="D224" s="529">
        <f>SUMIFS(TabelleR01LL,TabelleR01HH,'Haus 1, 2 a-c K'!B224,TabelleR01JJ,"")+
SUMIFS(TabelleR01LL,TabelleR01HH,'Haus 1, 2 a-c K'!B224,TabelleR01JJ,"ohne Grundreinig")</f>
        <v>0</v>
      </c>
      <c r="E224" s="530">
        <f t="shared" si="21"/>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22"/>
        <v>0</v>
      </c>
      <c r="K224" s="535">
        <f>IF(J224="","",I224*J224)</f>
        <v>0</v>
      </c>
      <c r="M224" s="22">
        <f>Raumgruppen_Bezeichnungen!N223</f>
        <v>0</v>
      </c>
      <c r="N224" s="22">
        <f t="shared" si="23"/>
        <v>1</v>
      </c>
      <c r="O224" s="22">
        <f t="shared" si="24"/>
        <v>1</v>
      </c>
    </row>
    <row r="225" spans="2:15" ht="15" hidden="1" customHeight="1" x14ac:dyDescent="0.2">
      <c r="B225" s="677" t="str">
        <f>Raumgruppen_Bezeichnungen!$C224</f>
        <v>K1-J6</v>
      </c>
      <c r="C225" s="528" t="str">
        <f>Raumgruppen_Bezeichnungen!$D224</f>
        <v>Küchen zur Schülerverpflegung</v>
      </c>
      <c r="D225" s="529">
        <f>SUMIFS(TabelleR01LL,TabelleR01HH,'Haus 1, 2 a-c K'!B225,TabelleR01JJ,"")+
SUMIFS(TabelleR01LL,TabelleR01HH,'Haus 1, 2 a-c K'!B225,TabelleR01JJ,"ohne Grundreinig")</f>
        <v>0</v>
      </c>
      <c r="E225" s="530">
        <f t="shared" si="21"/>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ca="1" si="18"/>
        <v>0</v>
      </c>
      <c r="I225" s="500">
        <f t="shared" si="19"/>
        <v>0</v>
      </c>
      <c r="J225" s="534">
        <f t="shared" si="22"/>
        <v>0</v>
      </c>
      <c r="K225" s="535">
        <f t="shared" si="20"/>
        <v>0</v>
      </c>
      <c r="M225" s="22">
        <f>Raumgruppen_Bezeichnungen!N224</f>
        <v>0</v>
      </c>
      <c r="N225" s="22">
        <f t="shared" si="23"/>
        <v>1</v>
      </c>
      <c r="O225" s="22">
        <f t="shared" si="24"/>
        <v>1</v>
      </c>
    </row>
    <row r="226" spans="2:15" ht="15" hidden="1" customHeight="1" x14ac:dyDescent="0.2">
      <c r="B226" s="677" t="str">
        <f>Raumgruppen_Bezeichnungen!$C225</f>
        <v>K1-M</v>
      </c>
      <c r="C226" s="528" t="str">
        <f>Raumgruppen_Bezeichnungen!$D225</f>
        <v>Küchen zur Schülerverpflegung</v>
      </c>
      <c r="D226" s="529">
        <f>SUMIFS(TabelleR01LL,TabelleR01HH,'Haus 1, 2 a-c K'!B226,TabelleR01JJ,"")+
SUMIFS(TabelleR01LL,TabelleR01HH,'Haus 1, 2 a-c K'!B226,TabelleR01JJ,"ohne Grundreinig")</f>
        <v>0</v>
      </c>
      <c r="E226" s="530">
        <f t="shared" si="21"/>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8"/>
        <v>0</v>
      </c>
      <c r="I226" s="500">
        <f t="shared" si="19"/>
        <v>0</v>
      </c>
      <c r="J226" s="534">
        <f t="shared" si="22"/>
        <v>0</v>
      </c>
      <c r="K226" s="535">
        <f t="shared" si="20"/>
        <v>0</v>
      </c>
      <c r="M226" s="22">
        <f>Raumgruppen_Bezeichnungen!N225</f>
        <v>0</v>
      </c>
      <c r="N226" s="22">
        <f t="shared" si="23"/>
        <v>1</v>
      </c>
      <c r="O226" s="22">
        <f t="shared" si="24"/>
        <v>1</v>
      </c>
    </row>
    <row r="227" spans="2:15" ht="15" hidden="1" customHeight="1" x14ac:dyDescent="0.2">
      <c r="B227" s="678" t="str">
        <f>Raumgruppen_Bezeichnungen!$C226</f>
        <v>K1-14</v>
      </c>
      <c r="C227" s="621" t="str">
        <f>Raumgruppen_Bezeichnungen!$D226</f>
        <v>Küchen zur Schülerverpflegung</v>
      </c>
      <c r="D227" s="622">
        <f>SUMIFS(TabelleR01LL,TabelleR01HH,'Haus 1, 2 a-c K'!B227,TabelleR01JJ,"")+
SUMIFS(TabelleR01LL,TabelleR01HH,'Haus 1, 2 a-c K'!B227,TabelleR01JJ,"ohne Grundreinig")</f>
        <v>0</v>
      </c>
      <c r="E227" s="623">
        <f t="shared" si="21"/>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8"/>
        <v>0</v>
      </c>
      <c r="I227" s="627">
        <f t="shared" si="19"/>
        <v>0</v>
      </c>
      <c r="J227" s="628">
        <f t="shared" si="22"/>
        <v>0</v>
      </c>
      <c r="K227" s="629">
        <f t="shared" si="20"/>
        <v>0</v>
      </c>
      <c r="M227" s="22">
        <f>Raumgruppen_Bezeichnungen!N226</f>
        <v>0</v>
      </c>
      <c r="N227" s="22">
        <f t="shared" si="23"/>
        <v>1</v>
      </c>
      <c r="O227" s="22">
        <f t="shared" si="24"/>
        <v>1</v>
      </c>
    </row>
    <row r="228" spans="2:15" ht="15" hidden="1" customHeight="1" thickBot="1" x14ac:dyDescent="0.25">
      <c r="B228" s="679" t="str">
        <f>Raumgruppen_Bezeichnungen!$C227</f>
        <v>K1-W</v>
      </c>
      <c r="C228" s="630" t="str">
        <f>Raumgruppen_Bezeichnungen!$D227</f>
        <v>Küchen zur Schülerverpflegung</v>
      </c>
      <c r="D228" s="631">
        <f>SUMIFS(TabelleR01LL,TabelleR01HH,'Haus 1, 2 a-c K'!B228,TabelleR01JJ,"")+
SUMIFS(TabelleR01LL,TabelleR01HH,'Haus 1, 2 a-c K'!B228,TabelleR01JJ,"ohne Grundreinig")</f>
        <v>0</v>
      </c>
      <c r="E228" s="632">
        <f t="shared" si="21"/>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22"/>
        <v>0</v>
      </c>
      <c r="K228" s="638">
        <f>IF(J228="","",I228*J228)</f>
        <v>0</v>
      </c>
      <c r="M228" s="22">
        <f>Raumgruppen_Bezeichnungen!N227</f>
        <v>0</v>
      </c>
      <c r="N228" s="22">
        <f t="shared" si="23"/>
        <v>1</v>
      </c>
      <c r="O228" s="22">
        <f t="shared" si="24"/>
        <v>1</v>
      </c>
    </row>
    <row r="229" spans="2:15" ht="15" hidden="1" customHeight="1" x14ac:dyDescent="0.2">
      <c r="B229" s="676" t="str">
        <f>Raumgruppen_Bezeichnungen!$C228</f>
        <v>K1-2</v>
      </c>
      <c r="C229" s="548" t="str">
        <f>Raumgruppen_Bezeichnungen!$D228</f>
        <v>Küchen zur Schülerverpflegung</v>
      </c>
      <c r="D229" s="465">
        <f>SUMIFS(TabelleR01LL,TabelleR01HH,'Haus 1, 2 a-c K'!B229,TabelleR01JJ,"")+
SUMIFS(TabelleR01LL,TabelleR01HH,'Haus 1, 2 a-c K'!B229,TabelleR01JJ,"ohne Grundreinig")</f>
        <v>0</v>
      </c>
      <c r="E229" s="279">
        <f t="shared" si="21"/>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ca="1" si="18"/>
        <v>0</v>
      </c>
      <c r="I229" s="551">
        <f t="shared" si="19"/>
        <v>0</v>
      </c>
      <c r="J229" s="282">
        <f t="shared" si="22"/>
        <v>0</v>
      </c>
      <c r="K229" s="552">
        <f t="shared" si="20"/>
        <v>0</v>
      </c>
      <c r="M229" s="22">
        <f>Raumgruppen_Bezeichnungen!N228</f>
        <v>0</v>
      </c>
      <c r="N229" s="22">
        <f t="shared" si="23"/>
        <v>1</v>
      </c>
      <c r="O229" s="22">
        <f t="shared" si="24"/>
        <v>1</v>
      </c>
    </row>
    <row r="230" spans="2:15" ht="15" hidden="1" customHeight="1" x14ac:dyDescent="0.2">
      <c r="B230" s="677" t="str">
        <f>Raumgruppen_Bezeichnungen!$C229</f>
        <v>K1-2,5</v>
      </c>
      <c r="C230" s="528" t="str">
        <f>Raumgruppen_Bezeichnungen!$D229</f>
        <v>Küchen zur Schülerverpflegung</v>
      </c>
      <c r="D230" s="529">
        <f>SUMIFS(TabelleR01LL,TabelleR01HH,'Haus 1, 2 a-c K'!B230,TabelleR01JJ,"")+
SUMIFS(TabelleR01LL,TabelleR01HH,'Haus 1, 2 a-c K'!B230,TabelleR01JJ,"ohne Grundreinig")</f>
        <v>0</v>
      </c>
      <c r="E230" s="530">
        <f t="shared" si="21"/>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8"/>
        <v>0</v>
      </c>
      <c r="I230" s="500">
        <f t="shared" si="19"/>
        <v>0</v>
      </c>
      <c r="J230" s="534">
        <f t="shared" si="22"/>
        <v>0</v>
      </c>
      <c r="K230" s="535">
        <f t="shared" si="20"/>
        <v>0</v>
      </c>
      <c r="M230" s="22">
        <f>Raumgruppen_Bezeichnungen!N229</f>
        <v>0</v>
      </c>
      <c r="N230" s="22">
        <f t="shared" si="23"/>
        <v>1</v>
      </c>
      <c r="O230" s="22">
        <f t="shared" si="24"/>
        <v>1</v>
      </c>
    </row>
    <row r="231" spans="2:15" ht="15" hidden="1" customHeight="1" x14ac:dyDescent="0.2">
      <c r="B231" s="677" t="str">
        <f>Raumgruppen_Bezeichnungen!$C230</f>
        <v>K1-3</v>
      </c>
      <c r="C231" s="528" t="str">
        <f>Raumgruppen_Bezeichnungen!$D230</f>
        <v>Küchen zur Schülerverpflegung</v>
      </c>
      <c r="D231" s="529">
        <f>SUMIFS(TabelleR01LL,TabelleR01HH,'Haus 1, 2 a-c K'!B231,TabelleR01JJ,"")+
SUMIFS(TabelleR01LL,TabelleR01HH,'Haus 1, 2 a-c K'!B231,TabelleR01JJ,"ohne Grundreinig")</f>
        <v>0</v>
      </c>
      <c r="E231" s="530">
        <f t="shared" si="21"/>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8"/>
        <v>0</v>
      </c>
      <c r="I231" s="500">
        <f t="shared" si="19"/>
        <v>0</v>
      </c>
      <c r="J231" s="534">
        <f t="shared" si="22"/>
        <v>0</v>
      </c>
      <c r="K231" s="535">
        <f t="shared" si="20"/>
        <v>0</v>
      </c>
      <c r="M231" s="22">
        <f>Raumgruppen_Bezeichnungen!N230</f>
        <v>0</v>
      </c>
      <c r="N231" s="22">
        <f t="shared" si="23"/>
        <v>1</v>
      </c>
      <c r="O231" s="22">
        <f t="shared" si="24"/>
        <v>1</v>
      </c>
    </row>
    <row r="232" spans="2:15" ht="15" hidden="1" customHeight="1" x14ac:dyDescent="0.2">
      <c r="B232" s="677" t="str">
        <f>Raumgruppen_Bezeichnungen!$C231</f>
        <v>K1-4</v>
      </c>
      <c r="C232" s="528" t="str">
        <f>Raumgruppen_Bezeichnungen!$D231</f>
        <v>Küchen zur Schülerverpflegung</v>
      </c>
      <c r="D232" s="529">
        <f>SUMIFS(TabelleR01LL,TabelleR01HH,'Haus 1, 2 a-c K'!B232,TabelleR01JJ,"")+
SUMIFS(TabelleR01LL,TabelleR01HH,'Haus 1, 2 a-c K'!B232,TabelleR01JJ,"ohne Grundreinig")</f>
        <v>0</v>
      </c>
      <c r="E232" s="530">
        <f t="shared" si="21"/>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8"/>
        <v>0</v>
      </c>
      <c r="I232" s="500">
        <f t="shared" si="19"/>
        <v>0</v>
      </c>
      <c r="J232" s="534">
        <f t="shared" si="22"/>
        <v>0</v>
      </c>
      <c r="K232" s="535">
        <f t="shared" si="20"/>
        <v>0</v>
      </c>
      <c r="M232" s="22">
        <f>Raumgruppen_Bezeichnungen!N231</f>
        <v>0</v>
      </c>
      <c r="N232" s="22">
        <f t="shared" si="23"/>
        <v>1</v>
      </c>
      <c r="O232" s="22">
        <f t="shared" si="24"/>
        <v>1</v>
      </c>
    </row>
    <row r="233" spans="2:15" ht="15" hidden="1" customHeight="1" x14ac:dyDescent="0.2">
      <c r="B233" s="677" t="str">
        <f>Raumgruppen_Bezeichnungen!$C232</f>
        <v>K1-5</v>
      </c>
      <c r="C233" s="528" t="str">
        <f>Raumgruppen_Bezeichnungen!$D232</f>
        <v>Küchen zur Schülerverpflegung</v>
      </c>
      <c r="D233" s="529">
        <f>SUMIFS(TabelleR01LL,TabelleR01HH,'Haus 1, 2 a-c K'!B233,TabelleR01JJ,"")+
SUMIFS(TabelleR01LL,TabelleR01HH,'Haus 1, 2 a-c K'!B233,TabelleR01JJ,"ohne Grundreinig")</f>
        <v>0</v>
      </c>
      <c r="E233" s="530">
        <f t="shared" si="21"/>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22"/>
        <v>0</v>
      </c>
      <c r="K233" s="535">
        <f>IF(J233="","",I233*J233)</f>
        <v>0</v>
      </c>
      <c r="M233" s="22">
        <f>Raumgruppen_Bezeichnungen!N232</f>
        <v>0</v>
      </c>
      <c r="N233" s="22">
        <f t="shared" si="23"/>
        <v>1</v>
      </c>
      <c r="O233" s="22">
        <f t="shared" si="24"/>
        <v>1</v>
      </c>
    </row>
    <row r="234" spans="2:15" ht="15" hidden="1" customHeight="1" x14ac:dyDescent="0.2">
      <c r="B234" s="677" t="str">
        <f>Raumgruppen_Bezeichnungen!$C233</f>
        <v>K1-6</v>
      </c>
      <c r="C234" s="528" t="str">
        <f>Raumgruppen_Bezeichnungen!$D233</f>
        <v>Küchen zur Schülerverpflegung</v>
      </c>
      <c r="D234" s="529">
        <f>SUMIFS(TabelleR01LL,TabelleR01HH,'Haus 1, 2 a-c K'!B234,TabelleR01JJ,"")+
SUMIFS(TabelleR01LL,TabelleR01HH,'Haus 1, 2 a-c K'!B234,TabelleR01JJ,"ohne Grundreinig")</f>
        <v>0</v>
      </c>
      <c r="E234" s="530">
        <f t="shared" si="21"/>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ca="1" si="18"/>
        <v>0</v>
      </c>
      <c r="I234" s="500">
        <f t="shared" si="19"/>
        <v>0</v>
      </c>
      <c r="J234" s="534">
        <f t="shared" si="22"/>
        <v>0</v>
      </c>
      <c r="K234" s="535">
        <f t="shared" si="20"/>
        <v>0</v>
      </c>
      <c r="M234" s="22">
        <f>Raumgruppen_Bezeichnungen!N233</f>
        <v>0</v>
      </c>
      <c r="N234" s="22">
        <f t="shared" si="23"/>
        <v>1</v>
      </c>
      <c r="O234" s="22">
        <f t="shared" si="24"/>
        <v>1</v>
      </c>
    </row>
    <row r="235" spans="2:15" ht="15" hidden="1" customHeight="1" x14ac:dyDescent="0.2">
      <c r="B235" s="677" t="str">
        <f>Raumgruppen_Bezeichnungen!$C234</f>
        <v>K1-7</v>
      </c>
      <c r="C235" s="528" t="str">
        <f>Raumgruppen_Bezeichnungen!$D234</f>
        <v>Küchen zur Schülerverpflegung</v>
      </c>
      <c r="D235" s="529">
        <f>SUMIFS(TabelleR01LL,TabelleR01HH,'Haus 1, 2 a-c K'!B235,TabelleR01JJ,"")+
SUMIFS(TabelleR01LL,TabelleR01HH,'Haus 1, 2 a-c K'!B235,TabelleR01JJ,"ohne Grundreinig")</f>
        <v>0</v>
      </c>
      <c r="E235" s="530">
        <f t="shared" si="21"/>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8"/>
        <v>0</v>
      </c>
      <c r="I235" s="500">
        <f t="shared" si="19"/>
        <v>0</v>
      </c>
      <c r="J235" s="534">
        <f t="shared" si="22"/>
        <v>0</v>
      </c>
      <c r="K235" s="535">
        <f t="shared" si="20"/>
        <v>0</v>
      </c>
      <c r="M235" s="22">
        <f>Raumgruppen_Bezeichnungen!N234</f>
        <v>0</v>
      </c>
      <c r="N235" s="22">
        <f t="shared" si="23"/>
        <v>1</v>
      </c>
      <c r="O235" s="22">
        <f t="shared" si="24"/>
        <v>1</v>
      </c>
    </row>
    <row r="236" spans="2:15" ht="15" hidden="1" customHeight="1" x14ac:dyDescent="0.2">
      <c r="B236" s="677" t="str">
        <f>Raumgruppen_Bezeichnungen!$C235</f>
        <v>K2-J</v>
      </c>
      <c r="C236" s="528" t="str">
        <f>Raumgruppen_Bezeichnungen!$D235</f>
        <v>Lehrküchen</v>
      </c>
      <c r="D236" s="529">
        <f>SUMIFS(TabelleR01LL,TabelleR01HH,'Haus 1, 2 a-c K'!B236,TabelleR01JJ,"")+
SUMIFS(TabelleR01LL,TabelleR01HH,'Haus 1, 2 a-c K'!B236,TabelleR01JJ,"ohne Grundreinig")</f>
        <v>0</v>
      </c>
      <c r="E236" s="530">
        <f t="shared" si="21"/>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8"/>
        <v>0</v>
      </c>
      <c r="I236" s="500">
        <f t="shared" si="19"/>
        <v>0</v>
      </c>
      <c r="J236" s="534">
        <f t="shared" si="22"/>
        <v>0</v>
      </c>
      <c r="K236" s="535">
        <f t="shared" si="20"/>
        <v>0</v>
      </c>
      <c r="M236" s="22">
        <f>Raumgruppen_Bezeichnungen!N235</f>
        <v>0</v>
      </c>
      <c r="N236" s="22">
        <f t="shared" si="23"/>
        <v>1</v>
      </c>
      <c r="O236" s="22">
        <f t="shared" si="24"/>
        <v>1</v>
      </c>
    </row>
    <row r="237" spans="2:15" ht="15" hidden="1" customHeight="1" x14ac:dyDescent="0.2">
      <c r="B237" s="677" t="str">
        <f>Raumgruppen_Bezeichnungen!$C236</f>
        <v>K2-J2</v>
      </c>
      <c r="C237" s="528" t="str">
        <f>Raumgruppen_Bezeichnungen!$D236</f>
        <v>Lehrküchen</v>
      </c>
      <c r="D237" s="529">
        <f>SUMIFS(TabelleR01LL,TabelleR01HH,'Haus 1, 2 a-c K'!B237,TabelleR01JJ,"")+
SUMIFS(TabelleR01LL,TabelleR01HH,'Haus 1, 2 a-c K'!B237,TabelleR01JJ,"ohne Grundreinig")</f>
        <v>0</v>
      </c>
      <c r="E237" s="530">
        <f t="shared" si="21"/>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22"/>
        <v>0</v>
      </c>
      <c r="K237" s="535">
        <f>IF(J237="","",I237*J237)</f>
        <v>0</v>
      </c>
      <c r="M237" s="22">
        <f>Raumgruppen_Bezeichnungen!N236</f>
        <v>0</v>
      </c>
      <c r="N237" s="22">
        <f t="shared" si="23"/>
        <v>1</v>
      </c>
      <c r="O237" s="22">
        <f t="shared" si="24"/>
        <v>1</v>
      </c>
    </row>
    <row r="238" spans="2:15" ht="15" hidden="1" customHeight="1" x14ac:dyDescent="0.2">
      <c r="B238" s="677" t="str">
        <f>Raumgruppen_Bezeichnungen!$C237</f>
        <v>K2-Q</v>
      </c>
      <c r="C238" s="528" t="str">
        <f>Raumgruppen_Bezeichnungen!$D237</f>
        <v>Lehrküchen</v>
      </c>
      <c r="D238" s="529">
        <f>SUMIFS(TabelleR01LL,TabelleR01HH,'Haus 1, 2 a-c K'!B238,TabelleR01JJ,"")+
SUMIFS(TabelleR01LL,TabelleR01HH,'Haus 1, 2 a-c K'!B238,TabelleR01JJ,"ohne Grundreinig")</f>
        <v>0</v>
      </c>
      <c r="E238" s="530">
        <f t="shared" si="21"/>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22"/>
        <v>0</v>
      </c>
      <c r="K238" s="535">
        <f>IF(J238="","",I238*J238)</f>
        <v>0</v>
      </c>
      <c r="M238" s="22">
        <f>Raumgruppen_Bezeichnungen!N237</f>
        <v>0</v>
      </c>
      <c r="N238" s="22">
        <f t="shared" si="23"/>
        <v>1</v>
      </c>
      <c r="O238" s="22">
        <f t="shared" si="24"/>
        <v>1</v>
      </c>
    </row>
    <row r="239" spans="2:15" ht="15" hidden="1" customHeight="1" x14ac:dyDescent="0.2">
      <c r="B239" s="677" t="str">
        <f>Raumgruppen_Bezeichnungen!$C238</f>
        <v>K2-J6</v>
      </c>
      <c r="C239" s="528" t="str">
        <f>Raumgruppen_Bezeichnungen!$D238</f>
        <v>Lehrküchen</v>
      </c>
      <c r="D239" s="529">
        <f>SUMIFS(TabelleR01LL,TabelleR01HH,'Haus 1, 2 a-c K'!B239,TabelleR01JJ,"")+
SUMIFS(TabelleR01LL,TabelleR01HH,'Haus 1, 2 a-c K'!B239,TabelleR01JJ,"ohne Grundreinig")</f>
        <v>0</v>
      </c>
      <c r="E239" s="530">
        <f t="shared" si="21"/>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50" si="25">IF(E239=0,0,H239/E239)</f>
        <v>0</v>
      </c>
      <c r="J239" s="534">
        <f t="shared" si="22"/>
        <v>0</v>
      </c>
      <c r="K239" s="535">
        <f t="shared" ref="K239:K250" si="26">IF(J239="","",I239*J239)</f>
        <v>0</v>
      </c>
      <c r="M239" s="22">
        <f>Raumgruppen_Bezeichnungen!N238</f>
        <v>0</v>
      </c>
      <c r="N239" s="22">
        <f t="shared" si="23"/>
        <v>1</v>
      </c>
      <c r="O239" s="22">
        <f t="shared" si="24"/>
        <v>1</v>
      </c>
    </row>
    <row r="240" spans="2:15" ht="15" hidden="1" customHeight="1" x14ac:dyDescent="0.2">
      <c r="B240" s="677" t="str">
        <f>Raumgruppen_Bezeichnungen!$C239</f>
        <v>K2-M</v>
      </c>
      <c r="C240" s="528" t="str">
        <f>Raumgruppen_Bezeichnungen!$D239</f>
        <v>Lehrküchen</v>
      </c>
      <c r="D240" s="529">
        <f>SUMIFS(TabelleR01LL,TabelleR01HH,'Haus 1, 2 a-c K'!B240,TabelleR01JJ,"")+
SUMIFS(TabelleR01LL,TabelleR01HH,'Haus 1, 2 a-c K'!B240,TabelleR01JJ,"ohne Grundreinig")</f>
        <v>0</v>
      </c>
      <c r="E240" s="530">
        <f t="shared" si="21"/>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50" ca="1" si="27">D240*G240</f>
        <v>0</v>
      </c>
      <c r="I240" s="500">
        <f t="shared" si="25"/>
        <v>0</v>
      </c>
      <c r="J240" s="534">
        <f t="shared" si="22"/>
        <v>0</v>
      </c>
      <c r="K240" s="535">
        <f t="shared" si="26"/>
        <v>0</v>
      </c>
      <c r="M240" s="22">
        <f>Raumgruppen_Bezeichnungen!N239</f>
        <v>0</v>
      </c>
      <c r="N240" s="22">
        <f t="shared" si="23"/>
        <v>1</v>
      </c>
      <c r="O240" s="22">
        <f t="shared" si="24"/>
        <v>1</v>
      </c>
    </row>
    <row r="241" spans="2:15" ht="15" hidden="1" customHeight="1" x14ac:dyDescent="0.2">
      <c r="B241" s="677" t="str">
        <f>Raumgruppen_Bezeichnungen!$C240</f>
        <v>K2-14</v>
      </c>
      <c r="C241" s="528" t="str">
        <f>Raumgruppen_Bezeichnungen!$D240</f>
        <v>Lehrküchen</v>
      </c>
      <c r="D241" s="529">
        <f>SUMIFS(TabelleR01LL,TabelleR01HH,'Haus 1, 2 a-c K'!B241,TabelleR01JJ,"")+
SUMIFS(TabelleR01LL,TabelleR01HH,'Haus 1, 2 a-c K'!B241,TabelleR01JJ,"ohne Grundreinig")</f>
        <v>0</v>
      </c>
      <c r="E241" s="530">
        <f t="shared" si="21"/>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27"/>
        <v>0</v>
      </c>
      <c r="I241" s="500">
        <f t="shared" si="25"/>
        <v>0</v>
      </c>
      <c r="J241" s="534">
        <f t="shared" si="22"/>
        <v>0</v>
      </c>
      <c r="K241" s="535">
        <f t="shared" si="26"/>
        <v>0</v>
      </c>
      <c r="M241" s="22">
        <f>Raumgruppen_Bezeichnungen!N240</f>
        <v>0</v>
      </c>
      <c r="N241" s="22">
        <f t="shared" si="23"/>
        <v>1</v>
      </c>
      <c r="O241" s="22">
        <f t="shared" si="24"/>
        <v>1</v>
      </c>
    </row>
    <row r="242" spans="2:15" ht="15" hidden="1" customHeight="1" x14ac:dyDescent="0.2">
      <c r="B242" s="677" t="str">
        <f>Raumgruppen_Bezeichnungen!$C241</f>
        <v>K2-W</v>
      </c>
      <c r="C242" s="528" t="str">
        <f>Raumgruppen_Bezeichnungen!$D241</f>
        <v>Lehrküchen</v>
      </c>
      <c r="D242" s="529">
        <f>SUMIFS(TabelleR01LL,TabelleR01HH,'Haus 1, 2 a-c K'!B242,TabelleR01JJ,"")+
SUMIFS(TabelleR01LL,TabelleR01HH,'Haus 1, 2 a-c K'!B242,TabelleR01JJ,"ohne Grundreinig")</f>
        <v>0</v>
      </c>
      <c r="E242" s="530">
        <f t="shared" si="21"/>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22"/>
        <v>0</v>
      </c>
      <c r="K242" s="535">
        <f>IF(J242="","",I242*J242)</f>
        <v>0</v>
      </c>
      <c r="M242" s="22">
        <f>Raumgruppen_Bezeichnungen!N241</f>
        <v>0</v>
      </c>
      <c r="N242" s="22">
        <f t="shared" si="23"/>
        <v>1</v>
      </c>
      <c r="O242" s="22">
        <f t="shared" si="24"/>
        <v>1</v>
      </c>
    </row>
    <row r="243" spans="2:15" ht="15" hidden="1" customHeight="1" x14ac:dyDescent="0.2">
      <c r="B243" s="677" t="str">
        <f>Raumgruppen_Bezeichnungen!$C242</f>
        <v>K2-2</v>
      </c>
      <c r="C243" s="528" t="str">
        <f>Raumgruppen_Bezeichnungen!$D242</f>
        <v>Lehrküchen</v>
      </c>
      <c r="D243" s="529">
        <f>SUMIFS(TabelleR01LL,TabelleR01HH,'Haus 1, 2 a-c K'!B243,TabelleR01JJ,"")+
SUMIFS(TabelleR01LL,TabelleR01HH,'Haus 1, 2 a-c K'!B243,TabelleR01JJ,"ohne Grundreinig")</f>
        <v>0</v>
      </c>
      <c r="E243" s="530">
        <f t="shared" si="21"/>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ca="1" si="27"/>
        <v>0</v>
      </c>
      <c r="I243" s="500">
        <f t="shared" si="25"/>
        <v>0</v>
      </c>
      <c r="J243" s="534">
        <f t="shared" si="22"/>
        <v>0</v>
      </c>
      <c r="K243" s="535">
        <f t="shared" si="26"/>
        <v>0</v>
      </c>
      <c r="M243" s="22">
        <f>Raumgruppen_Bezeichnungen!N242</f>
        <v>0</v>
      </c>
      <c r="N243" s="22">
        <f t="shared" si="23"/>
        <v>1</v>
      </c>
      <c r="O243" s="22">
        <f t="shared" si="24"/>
        <v>1</v>
      </c>
    </row>
    <row r="244" spans="2:15" ht="15" hidden="1" customHeight="1" x14ac:dyDescent="0.2">
      <c r="B244" s="677" t="str">
        <f>Raumgruppen_Bezeichnungen!$C243</f>
        <v>K2-2,5</v>
      </c>
      <c r="C244" s="528" t="str">
        <f>Raumgruppen_Bezeichnungen!$D243</f>
        <v>Lehrküchen</v>
      </c>
      <c r="D244" s="529">
        <f>SUMIFS(TabelleR01LL,TabelleR01HH,'Haus 1, 2 a-c K'!B244,TabelleR01JJ,"")+
SUMIFS(TabelleR01LL,TabelleR01HH,'Haus 1, 2 a-c K'!B244,TabelleR01JJ,"ohne Grundreinig")</f>
        <v>0</v>
      </c>
      <c r="E244" s="530">
        <f t="shared" si="21"/>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27"/>
        <v>0</v>
      </c>
      <c r="I244" s="500">
        <f t="shared" si="25"/>
        <v>0</v>
      </c>
      <c r="J244" s="534">
        <f t="shared" si="22"/>
        <v>0</v>
      </c>
      <c r="K244" s="535">
        <f t="shared" si="26"/>
        <v>0</v>
      </c>
      <c r="M244" s="22">
        <f>Raumgruppen_Bezeichnungen!N243</f>
        <v>0</v>
      </c>
      <c r="N244" s="22">
        <f t="shared" si="23"/>
        <v>1</v>
      </c>
      <c r="O244" s="22">
        <f t="shared" si="24"/>
        <v>1</v>
      </c>
    </row>
    <row r="245" spans="2:15" ht="15" hidden="1" customHeight="1" x14ac:dyDescent="0.2">
      <c r="B245" s="677" t="str">
        <f>Raumgruppen_Bezeichnungen!$C244</f>
        <v>K2-3</v>
      </c>
      <c r="C245" s="528" t="str">
        <f>Raumgruppen_Bezeichnungen!$D244</f>
        <v>Lehrküchen</v>
      </c>
      <c r="D245" s="529">
        <f>SUMIFS(TabelleR01LL,TabelleR01HH,'Haus 1, 2 a-c K'!B245,TabelleR01JJ,"")+
SUMIFS(TabelleR01LL,TabelleR01HH,'Haus 1, 2 a-c K'!B245,TabelleR01JJ,"ohne Grundreinig")</f>
        <v>0</v>
      </c>
      <c r="E245" s="530">
        <f t="shared" si="21"/>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27"/>
        <v>0</v>
      </c>
      <c r="I245" s="500">
        <f t="shared" si="25"/>
        <v>0</v>
      </c>
      <c r="J245" s="534">
        <f t="shared" si="22"/>
        <v>0</v>
      </c>
      <c r="K245" s="535">
        <f t="shared" si="26"/>
        <v>0</v>
      </c>
      <c r="M245" s="22">
        <f>Raumgruppen_Bezeichnungen!N244</f>
        <v>0</v>
      </c>
      <c r="N245" s="22">
        <f t="shared" si="23"/>
        <v>1</v>
      </c>
      <c r="O245" s="22">
        <f t="shared" si="24"/>
        <v>1</v>
      </c>
    </row>
    <row r="246" spans="2:15" ht="15" hidden="1" customHeight="1" x14ac:dyDescent="0.2">
      <c r="B246" s="677" t="str">
        <f>Raumgruppen_Bezeichnungen!$C245</f>
        <v>K2-4</v>
      </c>
      <c r="C246" s="528" t="str">
        <f>Raumgruppen_Bezeichnungen!$D245</f>
        <v>Lehrküchen</v>
      </c>
      <c r="D246" s="529">
        <f>SUMIFS(TabelleR01LL,TabelleR01HH,'Haus 1, 2 a-c K'!B246,TabelleR01JJ,"")+
SUMIFS(TabelleR01LL,TabelleR01HH,'Haus 1, 2 a-c K'!B246,TabelleR01JJ,"ohne Grundreinig")</f>
        <v>0</v>
      </c>
      <c r="E246" s="530">
        <f t="shared" si="21"/>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27"/>
        <v>0</v>
      </c>
      <c r="I246" s="500">
        <f t="shared" si="25"/>
        <v>0</v>
      </c>
      <c r="J246" s="534">
        <f t="shared" si="22"/>
        <v>0</v>
      </c>
      <c r="K246" s="535">
        <f t="shared" si="26"/>
        <v>0</v>
      </c>
      <c r="M246" s="22">
        <f>Raumgruppen_Bezeichnungen!N245</f>
        <v>0</v>
      </c>
      <c r="N246" s="22">
        <f t="shared" si="23"/>
        <v>1</v>
      </c>
      <c r="O246" s="22">
        <f t="shared" si="24"/>
        <v>1</v>
      </c>
    </row>
    <row r="247" spans="2:15" ht="15" hidden="1" customHeight="1" x14ac:dyDescent="0.2">
      <c r="B247" s="677" t="str">
        <f>Raumgruppen_Bezeichnungen!$C246</f>
        <v>K2-5</v>
      </c>
      <c r="C247" s="528" t="str">
        <f>Raumgruppen_Bezeichnungen!$D246</f>
        <v>Lehrküchen</v>
      </c>
      <c r="D247" s="529">
        <f>SUMIFS(TabelleR01LL,TabelleR01HH,'Haus 1, 2 a-c K'!B247,TabelleR01JJ,"")+
SUMIFS(TabelleR01LL,TabelleR01HH,'Haus 1, 2 a-c K'!B247,TabelleR01JJ,"ohne Grundreinig")</f>
        <v>0</v>
      </c>
      <c r="E247" s="530">
        <f t="shared" si="21"/>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22"/>
        <v>0</v>
      </c>
      <c r="K247" s="535">
        <f>IF(J247="","",I247*J247)</f>
        <v>0</v>
      </c>
      <c r="M247" s="22">
        <f>Raumgruppen_Bezeichnungen!N246</f>
        <v>0</v>
      </c>
      <c r="N247" s="22">
        <f t="shared" si="23"/>
        <v>1</v>
      </c>
      <c r="O247" s="22">
        <f t="shared" si="24"/>
        <v>1</v>
      </c>
    </row>
    <row r="248" spans="2:15" ht="15" hidden="1" customHeight="1" x14ac:dyDescent="0.2">
      <c r="B248" s="677" t="str">
        <f>Raumgruppen_Bezeichnungen!$C247</f>
        <v>K2-6</v>
      </c>
      <c r="C248" s="528" t="str">
        <f>Raumgruppen_Bezeichnungen!$D247</f>
        <v>Lehrküchen</v>
      </c>
      <c r="D248" s="529">
        <f>SUMIFS(TabelleR01LL,TabelleR01HH,'Haus 1, 2 a-c K'!B248,TabelleR01JJ,"")+
SUMIFS(TabelleR01LL,TabelleR01HH,'Haus 1, 2 a-c K'!B248,TabelleR01JJ,"ohne Grundreinig")</f>
        <v>0</v>
      </c>
      <c r="E248" s="530">
        <f t="shared" si="21"/>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ca="1" si="27"/>
        <v>0</v>
      </c>
      <c r="I248" s="500">
        <f t="shared" si="25"/>
        <v>0</v>
      </c>
      <c r="J248" s="534">
        <f t="shared" si="22"/>
        <v>0</v>
      </c>
      <c r="K248" s="535">
        <f t="shared" si="26"/>
        <v>0</v>
      </c>
      <c r="M248" s="22">
        <f>Raumgruppen_Bezeichnungen!N247</f>
        <v>0</v>
      </c>
      <c r="N248" s="22">
        <f t="shared" si="23"/>
        <v>1</v>
      </c>
      <c r="O248" s="22">
        <f t="shared" si="24"/>
        <v>1</v>
      </c>
    </row>
    <row r="249" spans="2:15" ht="15" hidden="1" customHeight="1" x14ac:dyDescent="0.2">
      <c r="B249" s="677" t="str">
        <f>Raumgruppen_Bezeichnungen!$C248</f>
        <v>K2-7</v>
      </c>
      <c r="C249" s="528" t="str">
        <f>Raumgruppen_Bezeichnungen!$D248</f>
        <v>Lehrküchen</v>
      </c>
      <c r="D249" s="529">
        <f>SUMIFS(TabelleR01LL,TabelleR01HH,'Haus 1, 2 a-c K'!B249,TabelleR01JJ,"")+
SUMIFS(TabelleR01LL,TabelleR01HH,'Haus 1, 2 a-c K'!B249,TabelleR01JJ,"ohne Grundreinig")</f>
        <v>0</v>
      </c>
      <c r="E249" s="530">
        <f t="shared" si="21"/>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27"/>
        <v>0</v>
      </c>
      <c r="I249" s="500">
        <f t="shared" si="25"/>
        <v>0</v>
      </c>
      <c r="J249" s="534">
        <f t="shared" si="22"/>
        <v>0</v>
      </c>
      <c r="K249" s="535">
        <f t="shared" si="26"/>
        <v>0</v>
      </c>
      <c r="M249" s="22">
        <f>Raumgruppen_Bezeichnungen!N248</f>
        <v>0</v>
      </c>
      <c r="N249" s="22">
        <f t="shared" si="23"/>
        <v>1</v>
      </c>
      <c r="O249" s="22">
        <f t="shared" si="24"/>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SUMIFS(TabelleR01LL,TabelleR01HH,'Haus 1, 2 a-c K'!B250,TabelleR01JJ,"")+
SUMIFS(TabelleR01LL,TabelleR01HH,'Haus 1, 2 a-c K'!B250,TabelleR01JJ,"ohne Grundreinig")</f>
        <v>317.50000000000006</v>
      </c>
      <c r="E250" s="530">
        <f t="shared" si="21"/>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27"/>
        <v>317.50000000000006</v>
      </c>
      <c r="I250" s="500">
        <f t="shared" si="25"/>
        <v>0</v>
      </c>
      <c r="J250" s="534">
        <f t="shared" si="22"/>
        <v>0</v>
      </c>
      <c r="K250" s="535">
        <f t="shared" si="26"/>
        <v>0</v>
      </c>
      <c r="M250" s="22">
        <f>Raumgruppen_Bezeichnungen!N249</f>
        <v>1</v>
      </c>
      <c r="N250" s="22">
        <f t="shared" si="23"/>
        <v>1</v>
      </c>
      <c r="O250" s="22">
        <f t="shared" si="24"/>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SUMIFS(TabelleR01LL,TabelleR01HH,'Haus 1, 2 a-c K'!B251,TabelleR01JJ,"")+
SUMIFS(TabelleR01LL,TabelleR01HH,'Haus 1, 2 a-c K'!B251,TabelleR01JJ,"ohne Grundreinig")</f>
        <v>0</v>
      </c>
      <c r="E251" s="530">
        <f t="shared" si="21"/>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22"/>
        <v>0</v>
      </c>
      <c r="K251" s="535">
        <f>IF(J251="","",I251*J251)</f>
        <v>0</v>
      </c>
      <c r="M251" s="22">
        <f>Raumgruppen_Bezeichnungen!N250</f>
        <v>0</v>
      </c>
      <c r="N251" s="22">
        <f t="shared" si="23"/>
        <v>1</v>
      </c>
      <c r="O251" s="22">
        <f t="shared" si="24"/>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SUMIFS(TabelleR01LL,TabelleR01HH,'Haus 1, 2 a-c K'!B252,TabelleR01JJ,"")+
SUMIFS(TabelleR01LL,TabelleR01HH,'Haus 1, 2 a-c K'!B252,TabelleR01JJ,"ohne Grundreinig")</f>
        <v>0</v>
      </c>
      <c r="E252" s="530">
        <f t="shared" si="21"/>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22"/>
        <v>0</v>
      </c>
      <c r="K252" s="535">
        <f>IF(J252="","",I252*J252)</f>
        <v>0</v>
      </c>
      <c r="M252" s="22">
        <f>Raumgruppen_Bezeichnungen!N251</f>
        <v>0</v>
      </c>
      <c r="N252" s="22">
        <f t="shared" si="23"/>
        <v>1</v>
      </c>
      <c r="O252" s="22">
        <f t="shared" si="24"/>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SUMIFS(TabelleR01LL,TabelleR01HH,'Haus 1, 2 a-c K'!B253,TabelleR01JJ,"")+
SUMIFS(TabelleR01LL,TabelleR01HH,'Haus 1, 2 a-c K'!B253,TabelleR01JJ,"ohne Grundreinig")</f>
        <v>0</v>
      </c>
      <c r="E253" s="530">
        <f t="shared" si="21"/>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ca="1" si="18"/>
        <v>0</v>
      </c>
      <c r="I253" s="500">
        <f t="shared" si="19"/>
        <v>0</v>
      </c>
      <c r="J253" s="534">
        <f t="shared" si="22"/>
        <v>0</v>
      </c>
      <c r="K253" s="535">
        <f t="shared" si="20"/>
        <v>0</v>
      </c>
      <c r="M253" s="22">
        <f>Raumgruppen_Bezeichnungen!N252</f>
        <v>0</v>
      </c>
      <c r="N253" s="22">
        <f t="shared" si="23"/>
        <v>1</v>
      </c>
      <c r="O253" s="22">
        <f t="shared" si="24"/>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SUMIFS(TabelleR01LL,TabelleR01HH,'Haus 1, 2 a-c K'!B254,TabelleR01JJ,"")+
SUMIFS(TabelleR01LL,TabelleR01HH,'Haus 1, 2 a-c K'!B254,TabelleR01JJ,"ohne Grundreinig")</f>
        <v>19.600000000000001</v>
      </c>
      <c r="E254" s="530">
        <f t="shared" si="21"/>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8"/>
        <v>235.20000000000002</v>
      </c>
      <c r="I254" s="500">
        <f t="shared" si="19"/>
        <v>0</v>
      </c>
      <c r="J254" s="534">
        <f t="shared" si="22"/>
        <v>0</v>
      </c>
      <c r="K254" s="535">
        <f t="shared" si="20"/>
        <v>0</v>
      </c>
      <c r="M254" s="22">
        <f>Raumgruppen_Bezeichnungen!N253</f>
        <v>1</v>
      </c>
      <c r="N254" s="22">
        <f t="shared" si="23"/>
        <v>1</v>
      </c>
      <c r="O254" s="22">
        <f t="shared" si="24"/>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SUMIFS(TabelleR01LL,TabelleR01HH,'Haus 1, 2 a-c K'!B255,TabelleR01JJ,"")+
SUMIFS(TabelleR01LL,TabelleR01HH,'Haus 1, 2 a-c K'!B255,TabelleR01JJ,"ohne Grundreinig")</f>
        <v>0</v>
      </c>
      <c r="E255" s="623">
        <f t="shared" si="21"/>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8"/>
        <v>0</v>
      </c>
      <c r="I255" s="627">
        <f t="shared" si="19"/>
        <v>0</v>
      </c>
      <c r="J255" s="628">
        <f t="shared" si="22"/>
        <v>0</v>
      </c>
      <c r="K255" s="629">
        <f t="shared" si="20"/>
        <v>0</v>
      </c>
      <c r="M255" s="22">
        <f>Raumgruppen_Bezeichnungen!N254</f>
        <v>0</v>
      </c>
      <c r="N255" s="22">
        <f t="shared" si="23"/>
        <v>1</v>
      </c>
      <c r="O255" s="22">
        <f t="shared" si="24"/>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SUMIFS(TabelleR01LL,TabelleR01HH,'Haus 1, 2 a-c K'!B256,TabelleR01JJ,"")+
SUMIFS(TabelleR01LL,TabelleR01HH,'Haus 1, 2 a-c K'!B256,TabelleR01JJ,"ohne Grundreinig")</f>
        <v>55.4</v>
      </c>
      <c r="E256" s="540">
        <f t="shared" si="21"/>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2825.4</v>
      </c>
      <c r="I256" s="544">
        <f>IF(E256=0,0,H256/E256)</f>
        <v>0</v>
      </c>
      <c r="J256" s="545">
        <f t="shared" si="22"/>
        <v>0</v>
      </c>
      <c r="K256" s="638">
        <f>IF(J256="","",I256*J256)</f>
        <v>0</v>
      </c>
      <c r="M256" s="22">
        <f>Raumgruppen_Bezeichnungen!N255</f>
        <v>1</v>
      </c>
      <c r="N256" s="22">
        <f t="shared" si="23"/>
        <v>1</v>
      </c>
      <c r="O256" s="22">
        <f t="shared" si="24"/>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SUMIFS(TabelleR01LL,TabelleR01HH,'Haus 1, 2 a-c K'!B257,TabelleR01JJ,"")+
SUMIFS(TabelleR01LL,TabelleR01HH,'Haus 1, 2 a-c K'!B257,TabelleR01JJ,"ohne Grundreinig")</f>
        <v>0</v>
      </c>
      <c r="E257" s="279">
        <f t="shared" si="21"/>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ca="1" si="18"/>
        <v>0</v>
      </c>
      <c r="I257" s="551">
        <f t="shared" si="19"/>
        <v>0</v>
      </c>
      <c r="J257" s="282">
        <f t="shared" si="22"/>
        <v>0</v>
      </c>
      <c r="K257" s="552">
        <f t="shared" si="20"/>
        <v>0</v>
      </c>
      <c r="M257" s="22">
        <f>Raumgruppen_Bezeichnungen!N256</f>
        <v>0</v>
      </c>
      <c r="N257" s="22">
        <f t="shared" si="23"/>
        <v>1</v>
      </c>
      <c r="O257" s="22">
        <f t="shared" si="24"/>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SUMIFS(TabelleR01LL,TabelleR01HH,'Haus 1, 2 a-c K'!B258,TabelleR01JJ,"")+
SUMIFS(TabelleR01LL,TabelleR01HH,'Haus 1, 2 a-c K'!B258,TabelleR01JJ,"ohne Grundreinig")</f>
        <v>0</v>
      </c>
      <c r="E258" s="530">
        <f t="shared" si="21"/>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8"/>
        <v>0</v>
      </c>
      <c r="I258" s="500">
        <f t="shared" si="19"/>
        <v>0</v>
      </c>
      <c r="J258" s="534">
        <f t="shared" si="22"/>
        <v>0</v>
      </c>
      <c r="K258" s="535">
        <f t="shared" si="20"/>
        <v>0</v>
      </c>
      <c r="M258" s="22">
        <f>Raumgruppen_Bezeichnungen!N257</f>
        <v>0</v>
      </c>
      <c r="N258" s="22">
        <f t="shared" si="23"/>
        <v>1</v>
      </c>
      <c r="O258" s="22">
        <f t="shared" si="24"/>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SUMIFS(TabelleR01LL,TabelleR01HH,'Haus 1, 2 a-c K'!B259,TabelleR01JJ,"")+
SUMIFS(TabelleR01LL,TabelleR01HH,'Haus 1, 2 a-c K'!B259,TabelleR01JJ,"ohne Grundreinig")</f>
        <v>0</v>
      </c>
      <c r="E259" s="530">
        <f t="shared" si="21"/>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8"/>
        <v>0</v>
      </c>
      <c r="I259" s="500">
        <f t="shared" si="19"/>
        <v>0</v>
      </c>
      <c r="J259" s="534">
        <f t="shared" si="22"/>
        <v>0</v>
      </c>
      <c r="K259" s="535">
        <f t="shared" si="20"/>
        <v>0</v>
      </c>
      <c r="M259" s="22">
        <f>Raumgruppen_Bezeichnungen!N258</f>
        <v>0</v>
      </c>
      <c r="N259" s="22">
        <f t="shared" si="23"/>
        <v>1</v>
      </c>
      <c r="O259" s="22">
        <f t="shared" si="24"/>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SUMIFS(TabelleR01LL,TabelleR01HH,'Haus 1, 2 a-c K'!B260,TabelleR01JJ,"")+
SUMIFS(TabelleR01LL,TabelleR01HH,'Haus 1, 2 a-c K'!B260,TabelleR01JJ,"ohne Grundreinig")</f>
        <v>0</v>
      </c>
      <c r="E260" s="623">
        <f t="shared" ref="E260:E306" si="28">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8"/>
        <v>0</v>
      </c>
      <c r="I260" s="627">
        <f t="shared" si="19"/>
        <v>0</v>
      </c>
      <c r="J260" s="628">
        <f t="shared" ref="J260:J306" si="29">Stundensatz01SVS</f>
        <v>0</v>
      </c>
      <c r="K260" s="629">
        <f t="shared" si="20"/>
        <v>0</v>
      </c>
      <c r="M260" s="22">
        <f>Raumgruppen_Bezeichnungen!N259</f>
        <v>0</v>
      </c>
      <c r="N260" s="22">
        <f t="shared" si="23"/>
        <v>1</v>
      </c>
      <c r="O260" s="22">
        <f t="shared" si="24"/>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SUMIFS(TabelleR01LL,TabelleR01HH,'Haus 1, 2 a-c K'!B261,TabelleR01JJ,"")+
SUMIFS(TabelleR01LL,TabelleR01HH,'Haus 1, 2 a-c K'!B261,TabelleR01JJ,"ohne Grundreinig")</f>
        <v>0</v>
      </c>
      <c r="E261" s="632">
        <f t="shared" si="28"/>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29"/>
        <v>0</v>
      </c>
      <c r="K261" s="638">
        <f>IF(J261="","",I261*J261)</f>
        <v>0</v>
      </c>
      <c r="M261" s="22">
        <f>Raumgruppen_Bezeichnungen!N260</f>
        <v>0</v>
      </c>
      <c r="N261" s="22">
        <f t="shared" ref="N261:N306" si="30">IF(E261=0,1,0)</f>
        <v>1</v>
      </c>
      <c r="O261" s="22">
        <f t="shared" ref="O261:O306" si="31">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SUMIFS(TabelleR01LL,TabelleR01HH,'Haus 1, 2 a-c K'!B262,TabelleR01JJ,"")+
SUMIFS(TabelleR01LL,TabelleR01HH,'Haus 1, 2 a-c K'!B262,TabelleR01JJ,"ohne Grundreinig")</f>
        <v>0</v>
      </c>
      <c r="E262" s="279">
        <f t="shared" si="28"/>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ca="1" si="18"/>
        <v>0</v>
      </c>
      <c r="I262" s="551">
        <f t="shared" si="19"/>
        <v>0</v>
      </c>
      <c r="J262" s="282">
        <f t="shared" si="29"/>
        <v>0</v>
      </c>
      <c r="K262" s="552">
        <f t="shared" si="20"/>
        <v>0</v>
      </c>
      <c r="M262" s="22">
        <f>Raumgruppen_Bezeichnungen!N261</f>
        <v>0</v>
      </c>
      <c r="N262" s="22">
        <f t="shared" si="30"/>
        <v>1</v>
      </c>
      <c r="O262" s="22">
        <f t="shared" si="31"/>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SUMIFS(TabelleR01LL,TabelleR01HH,'Haus 1, 2 a-c K'!B263,TabelleR01JJ,"")+
SUMIFS(TabelleR01LL,TabelleR01HH,'Haus 1, 2 a-c K'!B263,TabelleR01JJ,"ohne Grundreinig")</f>
        <v>0</v>
      </c>
      <c r="E263" s="530">
        <f t="shared" si="28"/>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8"/>
        <v>0</v>
      </c>
      <c r="I263" s="500">
        <f t="shared" si="19"/>
        <v>0</v>
      </c>
      <c r="J263" s="534">
        <f t="shared" si="29"/>
        <v>0</v>
      </c>
      <c r="K263" s="535">
        <f t="shared" si="20"/>
        <v>0</v>
      </c>
      <c r="M263" s="22">
        <f>Raumgruppen_Bezeichnungen!N262</f>
        <v>0</v>
      </c>
      <c r="N263" s="22">
        <f t="shared" si="30"/>
        <v>1</v>
      </c>
      <c r="O263" s="22">
        <f t="shared" si="31"/>
        <v>1</v>
      </c>
    </row>
    <row r="264" spans="2:15" ht="15" hidden="1" customHeight="1" x14ac:dyDescent="0.2">
      <c r="B264" s="677" t="str">
        <f>Raumgruppen_Bezeichnungen!$C263</f>
        <v>M1-J</v>
      </c>
      <c r="C264" s="528" t="str">
        <f>Raumgruppen_Bezeichnungen!$D263</f>
        <v>Sport- und Mehrzweckhallen</v>
      </c>
      <c r="D264" s="529">
        <f>SUMIFS(TabelleR01LL,TabelleR01HH,'Haus 1, 2 a-c K'!B264,TabelleR01JJ,"")+
SUMIFS(TabelleR01LL,TabelleR01HH,'Haus 1, 2 a-c K'!B264,TabelleR01JJ,"ohne Grundreinig")</f>
        <v>0</v>
      </c>
      <c r="E264" s="530">
        <f t="shared" si="28"/>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8"/>
        <v>0</v>
      </c>
      <c r="I264" s="500">
        <f t="shared" si="19"/>
        <v>0</v>
      </c>
      <c r="J264" s="534">
        <f t="shared" si="29"/>
        <v>0</v>
      </c>
      <c r="K264" s="535">
        <f t="shared" si="20"/>
        <v>0</v>
      </c>
      <c r="M264" s="22">
        <f>Raumgruppen_Bezeichnungen!N263</f>
        <v>0</v>
      </c>
      <c r="N264" s="22">
        <f t="shared" si="30"/>
        <v>1</v>
      </c>
      <c r="O264" s="22">
        <f t="shared" si="31"/>
        <v>1</v>
      </c>
    </row>
    <row r="265" spans="2:15" ht="15" hidden="1" customHeight="1" x14ac:dyDescent="0.2">
      <c r="B265" s="677" t="str">
        <f>Raumgruppen_Bezeichnungen!$C264</f>
        <v>M1-J2</v>
      </c>
      <c r="C265" s="528" t="str">
        <f>Raumgruppen_Bezeichnungen!$D264</f>
        <v>Sport- und Mehrzweckhallen</v>
      </c>
      <c r="D265" s="529">
        <f>SUMIFS(TabelleR01LL,TabelleR01HH,'Haus 1, 2 a-c K'!B265,TabelleR01JJ,"")+
SUMIFS(TabelleR01LL,TabelleR01HH,'Haus 1, 2 a-c K'!B265,TabelleR01JJ,"ohne Grundreinig")</f>
        <v>0</v>
      </c>
      <c r="E265" s="530">
        <f t="shared" si="28"/>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29"/>
        <v>0</v>
      </c>
      <c r="K265" s="535">
        <f>IF(J265="","",I265*J265)</f>
        <v>0</v>
      </c>
      <c r="M265" s="22">
        <f>Raumgruppen_Bezeichnungen!N264</f>
        <v>0</v>
      </c>
      <c r="N265" s="22">
        <f t="shared" si="30"/>
        <v>1</v>
      </c>
      <c r="O265" s="22">
        <f t="shared" si="31"/>
        <v>1</v>
      </c>
    </row>
    <row r="266" spans="2:15" ht="15" hidden="1" customHeight="1" x14ac:dyDescent="0.2">
      <c r="B266" s="677" t="str">
        <f>Raumgruppen_Bezeichnungen!$C265</f>
        <v>M1-Q</v>
      </c>
      <c r="C266" s="528" t="str">
        <f>Raumgruppen_Bezeichnungen!$D265</f>
        <v>Sport- und Mehrzweckhallen</v>
      </c>
      <c r="D266" s="529">
        <f>SUMIFS(TabelleR01LL,TabelleR01HH,'Haus 1, 2 a-c K'!B266,TabelleR01JJ,"")+
SUMIFS(TabelleR01LL,TabelleR01HH,'Haus 1, 2 a-c K'!B266,TabelleR01JJ,"ohne Grundreinig")</f>
        <v>0</v>
      </c>
      <c r="E266" s="530">
        <f t="shared" si="28"/>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29"/>
        <v>0</v>
      </c>
      <c r="K266" s="535">
        <f>IF(J266="","",I266*J266)</f>
        <v>0</v>
      </c>
      <c r="M266" s="22">
        <f>Raumgruppen_Bezeichnungen!N265</f>
        <v>0</v>
      </c>
      <c r="N266" s="22">
        <f t="shared" si="30"/>
        <v>1</v>
      </c>
      <c r="O266" s="22">
        <f t="shared" si="31"/>
        <v>1</v>
      </c>
    </row>
    <row r="267" spans="2:15" ht="15" hidden="1" customHeight="1" x14ac:dyDescent="0.2">
      <c r="B267" s="677" t="str">
        <f>Raumgruppen_Bezeichnungen!$C266</f>
        <v>M1-J6</v>
      </c>
      <c r="C267" s="528" t="str">
        <f>Raumgruppen_Bezeichnungen!$D266</f>
        <v>Sport- und Mehrzweckhallen</v>
      </c>
      <c r="D267" s="529">
        <f>SUMIFS(TabelleR01LL,TabelleR01HH,'Haus 1, 2 a-c K'!B267,TabelleR01JJ,"")+
SUMIFS(TabelleR01LL,TabelleR01HH,'Haus 1, 2 a-c K'!B267,TabelleR01JJ,"ohne Grundreinig")</f>
        <v>0</v>
      </c>
      <c r="E267" s="530">
        <f t="shared" si="28"/>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29"/>
        <v>0</v>
      </c>
      <c r="K267" s="535">
        <f>IF(J267="","",I267*J267)</f>
        <v>0</v>
      </c>
      <c r="M267" s="22">
        <f>Raumgruppen_Bezeichnungen!N266</f>
        <v>0</v>
      </c>
      <c r="N267" s="22">
        <f t="shared" si="30"/>
        <v>1</v>
      </c>
      <c r="O267" s="22">
        <f t="shared" si="31"/>
        <v>1</v>
      </c>
    </row>
    <row r="268" spans="2:15" ht="15" hidden="1" customHeight="1" x14ac:dyDescent="0.2">
      <c r="B268" s="677" t="str">
        <f>Raumgruppen_Bezeichnungen!$C267</f>
        <v>M1-M</v>
      </c>
      <c r="C268" s="528" t="str">
        <f>Raumgruppen_Bezeichnungen!$D267</f>
        <v>Sport- und Mehrzweckhallen</v>
      </c>
      <c r="D268" s="529">
        <f>SUMIFS(TabelleR01LL,TabelleR01HH,'Haus 1, 2 a-c K'!B268,TabelleR01JJ,"")+
SUMIFS(TabelleR01LL,TabelleR01HH,'Haus 1, 2 a-c K'!B268,TabelleR01JJ,"ohne Grundreinig")</f>
        <v>0</v>
      </c>
      <c r="E268" s="530">
        <f t="shared" si="28"/>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ca="1" si="18"/>
        <v>0</v>
      </c>
      <c r="I268" s="500">
        <f t="shared" si="19"/>
        <v>0</v>
      </c>
      <c r="J268" s="534">
        <f t="shared" si="29"/>
        <v>0</v>
      </c>
      <c r="K268" s="535">
        <f t="shared" si="20"/>
        <v>0</v>
      </c>
      <c r="M268" s="22">
        <f>Raumgruppen_Bezeichnungen!N267</f>
        <v>0</v>
      </c>
      <c r="N268" s="22">
        <f t="shared" si="30"/>
        <v>1</v>
      </c>
      <c r="O268" s="22">
        <f t="shared" si="31"/>
        <v>1</v>
      </c>
    </row>
    <row r="269" spans="2:15" ht="15" hidden="1" customHeight="1" x14ac:dyDescent="0.2">
      <c r="B269" s="677" t="str">
        <f>Raumgruppen_Bezeichnungen!$C268</f>
        <v>M1-14</v>
      </c>
      <c r="C269" s="528" t="str">
        <f>Raumgruppen_Bezeichnungen!$D268</f>
        <v>Sport- und Mehrzweckhallen</v>
      </c>
      <c r="D269" s="529">
        <f>SUMIFS(TabelleR01LL,TabelleR01HH,'Haus 1, 2 a-c K'!B269,TabelleR01JJ,"")+
SUMIFS(TabelleR01LL,TabelleR01HH,'Haus 1, 2 a-c K'!B269,TabelleR01JJ,"ohne Grundreinig")</f>
        <v>0</v>
      </c>
      <c r="E269" s="530">
        <f t="shared" si="28"/>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
        <v>0</v>
      </c>
      <c r="I269" s="500">
        <f t="shared" si="19"/>
        <v>0</v>
      </c>
      <c r="J269" s="534">
        <f t="shared" si="29"/>
        <v>0</v>
      </c>
      <c r="K269" s="535">
        <f t="shared" si="20"/>
        <v>0</v>
      </c>
      <c r="M269" s="22">
        <f>Raumgruppen_Bezeichnungen!N268</f>
        <v>0</v>
      </c>
      <c r="N269" s="22">
        <f t="shared" si="30"/>
        <v>1</v>
      </c>
      <c r="O269" s="22">
        <f t="shared" si="31"/>
        <v>1</v>
      </c>
    </row>
    <row r="270" spans="2:15" ht="15" hidden="1" customHeight="1" x14ac:dyDescent="0.2">
      <c r="B270" s="677" t="str">
        <f>Raumgruppen_Bezeichnungen!$C269</f>
        <v>M1-W</v>
      </c>
      <c r="C270" s="528" t="str">
        <f>Raumgruppen_Bezeichnungen!$D269</f>
        <v>Sport- und Mehrzweckhallen</v>
      </c>
      <c r="D270" s="529">
        <f>SUMIFS(TabelleR01LL,TabelleR01HH,'Haus 1, 2 a-c K'!B270,TabelleR01JJ,"")+
SUMIFS(TabelleR01LL,TabelleR01HH,'Haus 1, 2 a-c K'!B270,TabelleR01JJ,"ohne Grundreinig")</f>
        <v>0</v>
      </c>
      <c r="E270" s="530">
        <f t="shared" si="28"/>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
        <v>0</v>
      </c>
      <c r="I270" s="500">
        <f t="shared" si="19"/>
        <v>0</v>
      </c>
      <c r="J270" s="534">
        <f t="shared" si="29"/>
        <v>0</v>
      </c>
      <c r="K270" s="535">
        <f t="shared" si="20"/>
        <v>0</v>
      </c>
      <c r="M270" s="22">
        <f>Raumgruppen_Bezeichnungen!N269</f>
        <v>0</v>
      </c>
      <c r="N270" s="22">
        <f t="shared" si="30"/>
        <v>1</v>
      </c>
      <c r="O270" s="22">
        <f t="shared" si="31"/>
        <v>1</v>
      </c>
    </row>
    <row r="271" spans="2:15" ht="15" hidden="1" customHeight="1" x14ac:dyDescent="0.2">
      <c r="B271" s="677" t="str">
        <f>Raumgruppen_Bezeichnungen!$C270</f>
        <v>M1-2</v>
      </c>
      <c r="C271" s="528" t="str">
        <f>Raumgruppen_Bezeichnungen!$D270</f>
        <v>Sport- und Mehrzweckhallen</v>
      </c>
      <c r="D271" s="529">
        <f>SUMIFS(TabelleR01LL,TabelleR01HH,'Haus 1, 2 a-c K'!B271,TabelleR01JJ,"")+
SUMIFS(TabelleR01LL,TabelleR01HH,'Haus 1, 2 a-c K'!B271,TabelleR01JJ,"ohne Grundreinig")</f>
        <v>0</v>
      </c>
      <c r="E271" s="530">
        <f t="shared" si="28"/>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29"/>
        <v>0</v>
      </c>
      <c r="K271" s="535">
        <f>IF(J271="","",I271*J271)</f>
        <v>0</v>
      </c>
      <c r="M271" s="22">
        <f>Raumgruppen_Bezeichnungen!N270</f>
        <v>0</v>
      </c>
      <c r="N271" s="22">
        <f t="shared" si="30"/>
        <v>1</v>
      </c>
      <c r="O271" s="22">
        <f t="shared" si="31"/>
        <v>1</v>
      </c>
    </row>
    <row r="272" spans="2:15" ht="15" hidden="1" customHeight="1" x14ac:dyDescent="0.2">
      <c r="B272" s="677" t="str">
        <f>Raumgruppen_Bezeichnungen!$C271</f>
        <v>M1-2,5</v>
      </c>
      <c r="C272" s="528" t="str">
        <f>Raumgruppen_Bezeichnungen!$D271</f>
        <v>Sport- und Mehrzweckhallen</v>
      </c>
      <c r="D272" s="529">
        <f>SUMIFS(TabelleR01LL,TabelleR01HH,'Haus 1, 2 a-c K'!B272,TabelleR01JJ,"")+
SUMIFS(TabelleR01LL,TabelleR01HH,'Haus 1, 2 a-c K'!B272,TabelleR01JJ,"ohne Grundreinig")</f>
        <v>0</v>
      </c>
      <c r="E272" s="530">
        <f t="shared" si="28"/>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ca="1" si="18"/>
        <v>0</v>
      </c>
      <c r="I272" s="500">
        <f t="shared" si="19"/>
        <v>0</v>
      </c>
      <c r="J272" s="534">
        <f t="shared" si="29"/>
        <v>0</v>
      </c>
      <c r="K272" s="535">
        <f t="shared" si="20"/>
        <v>0</v>
      </c>
      <c r="M272" s="22">
        <f>Raumgruppen_Bezeichnungen!N271</f>
        <v>0</v>
      </c>
      <c r="N272" s="22">
        <f t="shared" si="30"/>
        <v>1</v>
      </c>
      <c r="O272" s="22">
        <f t="shared" si="31"/>
        <v>1</v>
      </c>
    </row>
    <row r="273" spans="2:15" ht="15" hidden="1" customHeight="1" x14ac:dyDescent="0.2">
      <c r="B273" s="677" t="str">
        <f>Raumgruppen_Bezeichnungen!$C272</f>
        <v>M1-3</v>
      </c>
      <c r="C273" s="528" t="str">
        <f>Raumgruppen_Bezeichnungen!$D272</f>
        <v>Sport- und Mehrzweckhallen</v>
      </c>
      <c r="D273" s="529">
        <f>SUMIFS(TabelleR01LL,TabelleR01HH,'Haus 1, 2 a-c K'!B273,TabelleR01JJ,"")+
SUMIFS(TabelleR01LL,TabelleR01HH,'Haus 1, 2 a-c K'!B273,TabelleR01JJ,"ohne Grundreinig")</f>
        <v>0</v>
      </c>
      <c r="E273" s="530">
        <f t="shared" si="28"/>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
        <v>0</v>
      </c>
      <c r="I273" s="500">
        <f t="shared" si="19"/>
        <v>0</v>
      </c>
      <c r="J273" s="534">
        <f t="shared" si="29"/>
        <v>0</v>
      </c>
      <c r="K273" s="535">
        <f t="shared" si="20"/>
        <v>0</v>
      </c>
      <c r="M273" s="22">
        <f>Raumgruppen_Bezeichnungen!N272</f>
        <v>0</v>
      </c>
      <c r="N273" s="22">
        <f t="shared" si="30"/>
        <v>1</v>
      </c>
      <c r="O273" s="22">
        <f t="shared" si="31"/>
        <v>1</v>
      </c>
    </row>
    <row r="274" spans="2:15" ht="15" hidden="1" customHeight="1" x14ac:dyDescent="0.2">
      <c r="B274" s="677" t="str">
        <f>Raumgruppen_Bezeichnungen!$C273</f>
        <v>M1-4</v>
      </c>
      <c r="C274" s="528" t="str">
        <f>Raumgruppen_Bezeichnungen!$D273</f>
        <v>Sport- und Mehrzweckhallen</v>
      </c>
      <c r="D274" s="529">
        <f>SUMIFS(TabelleR01LL,TabelleR01HH,'Haus 1, 2 a-c K'!B274,TabelleR01JJ,"")+
SUMIFS(TabelleR01LL,TabelleR01HH,'Haus 1, 2 a-c K'!B274,TabelleR01JJ,"ohne Grundreinig")</f>
        <v>0</v>
      </c>
      <c r="E274" s="530">
        <f t="shared" si="28"/>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
        <v>0</v>
      </c>
      <c r="I274" s="500">
        <f t="shared" si="19"/>
        <v>0</v>
      </c>
      <c r="J274" s="534">
        <f t="shared" si="29"/>
        <v>0</v>
      </c>
      <c r="K274" s="535">
        <f t="shared" si="20"/>
        <v>0</v>
      </c>
      <c r="M274" s="22">
        <f>Raumgruppen_Bezeichnungen!N273</f>
        <v>0</v>
      </c>
      <c r="N274" s="22">
        <f t="shared" si="30"/>
        <v>1</v>
      </c>
      <c r="O274" s="22">
        <f t="shared" si="31"/>
        <v>1</v>
      </c>
    </row>
    <row r="275" spans="2:15" ht="15" hidden="1" customHeight="1" x14ac:dyDescent="0.2">
      <c r="B275" s="677" t="str">
        <f>Raumgruppen_Bezeichnungen!$C274</f>
        <v>M1-5</v>
      </c>
      <c r="C275" s="528" t="str">
        <f>Raumgruppen_Bezeichnungen!$D274</f>
        <v>Sport- und Mehrzweckhallen</v>
      </c>
      <c r="D275" s="529">
        <f>SUMIFS(TabelleR01LL,TabelleR01HH,'Haus 1, 2 a-c K'!B275,TabelleR01JJ,"")+
SUMIFS(TabelleR01LL,TabelleR01HH,'Haus 1, 2 a-c K'!B275,TabelleR01JJ,"ohne Grundreinig")</f>
        <v>0</v>
      </c>
      <c r="E275" s="530">
        <f t="shared" si="28"/>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
        <v>0</v>
      </c>
      <c r="I275" s="500">
        <f t="shared" si="19"/>
        <v>0</v>
      </c>
      <c r="J275" s="534">
        <f t="shared" si="29"/>
        <v>0</v>
      </c>
      <c r="K275" s="535">
        <f t="shared" si="20"/>
        <v>0</v>
      </c>
      <c r="M275" s="22">
        <f>Raumgruppen_Bezeichnungen!N274</f>
        <v>0</v>
      </c>
      <c r="N275" s="22">
        <f t="shared" si="30"/>
        <v>1</v>
      </c>
      <c r="O275" s="22">
        <f t="shared" si="31"/>
        <v>1</v>
      </c>
    </row>
    <row r="276" spans="2:15" ht="15" hidden="1" customHeight="1" x14ac:dyDescent="0.2">
      <c r="B276" s="677" t="str">
        <f>Raumgruppen_Bezeichnungen!$C275</f>
        <v>M1-6</v>
      </c>
      <c r="C276" s="528" t="str">
        <f>Raumgruppen_Bezeichnungen!$D275</f>
        <v>Sport- und Mehrzweckhallen</v>
      </c>
      <c r="D276" s="529">
        <f>SUMIFS(TabelleR01LL,TabelleR01HH,'Haus 1, 2 a-c K'!B276,TabelleR01JJ,"")+
SUMIFS(TabelleR01LL,TabelleR01HH,'Haus 1, 2 a-c K'!B276,TabelleR01JJ,"ohne Grundreinig")</f>
        <v>0</v>
      </c>
      <c r="E276" s="530">
        <f t="shared" si="28"/>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29"/>
        <v>0</v>
      </c>
      <c r="K276" s="535">
        <f>IF(J276="","",I276*J276)</f>
        <v>0</v>
      </c>
      <c r="M276" s="22">
        <f>Raumgruppen_Bezeichnungen!N275</f>
        <v>0</v>
      </c>
      <c r="N276" s="22">
        <f t="shared" si="30"/>
        <v>1</v>
      </c>
      <c r="O276" s="22">
        <f t="shared" si="31"/>
        <v>1</v>
      </c>
    </row>
    <row r="277" spans="2:15" ht="15" hidden="1" customHeight="1" x14ac:dyDescent="0.2">
      <c r="B277" s="677" t="str">
        <f>Raumgruppen_Bezeichnungen!$C276</f>
        <v>M1-7</v>
      </c>
      <c r="C277" s="528" t="str">
        <f>Raumgruppen_Bezeichnungen!$D276</f>
        <v>Sport- und Mehrzweckhallen</v>
      </c>
      <c r="D277" s="529">
        <f>SUMIFS(TabelleR01LL,TabelleR01HH,'Haus 1, 2 a-c K'!B277,TabelleR01JJ,"")+
SUMIFS(TabelleR01LL,TabelleR01HH,'Haus 1, 2 a-c K'!B277,TabelleR01JJ,"ohne Grundreinig")</f>
        <v>0</v>
      </c>
      <c r="E277" s="530">
        <f t="shared" si="28"/>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ca="1" si="18"/>
        <v>0</v>
      </c>
      <c r="I277" s="500">
        <f t="shared" si="19"/>
        <v>0</v>
      </c>
      <c r="J277" s="534">
        <f t="shared" si="29"/>
        <v>0</v>
      </c>
      <c r="K277" s="535">
        <f t="shared" si="20"/>
        <v>0</v>
      </c>
      <c r="M277" s="22">
        <f>Raumgruppen_Bezeichnungen!N276</f>
        <v>0</v>
      </c>
      <c r="N277" s="22">
        <f t="shared" si="30"/>
        <v>1</v>
      </c>
      <c r="O277" s="22">
        <f t="shared" si="31"/>
        <v>1</v>
      </c>
    </row>
    <row r="278" spans="2:15" ht="15" hidden="1" customHeight="1" x14ac:dyDescent="0.2">
      <c r="B278" s="677" t="str">
        <f>Raumgruppen_Bezeichnungen!$C277</f>
        <v>M1-Hort</v>
      </c>
      <c r="C278" s="528" t="str">
        <f>Raumgruppen_Bezeichnungen!$D277</f>
        <v>Sport- und Mehrzweckhallen</v>
      </c>
      <c r="D278" s="529">
        <f>SUMIFS(TabelleR01LL,TabelleR01HH,'Haus 1, 2 a-c K'!B278,TabelleR01JJ,"")+
SUMIFS(TabelleR01LL,TabelleR01HH,'Haus 1, 2 a-c K'!B278,TabelleR01JJ,"ohne Grundreinig")</f>
        <v>0</v>
      </c>
      <c r="E278" s="530">
        <f t="shared" si="28"/>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
        <v>0</v>
      </c>
      <c r="I278" s="500">
        <f t="shared" si="19"/>
        <v>0</v>
      </c>
      <c r="J278" s="534">
        <f t="shared" si="29"/>
        <v>0</v>
      </c>
      <c r="K278" s="535">
        <f t="shared" si="20"/>
        <v>0</v>
      </c>
      <c r="M278" s="22">
        <f>Raumgruppen_Bezeichnungen!N277</f>
        <v>0</v>
      </c>
      <c r="N278" s="22">
        <f t="shared" si="30"/>
        <v>1</v>
      </c>
      <c r="O278" s="22">
        <f t="shared" si="31"/>
        <v>1</v>
      </c>
    </row>
    <row r="279" spans="2:15" ht="15" hidden="1" customHeight="1" x14ac:dyDescent="0.2">
      <c r="B279" s="677" t="str">
        <f>Raumgruppen_Bezeichnungen!$C278</f>
        <v>N1-J</v>
      </c>
      <c r="C279" s="528" t="str">
        <f>Raumgruppen_Bezeichnungen!$D278</f>
        <v>Tribünen, sonstige Räume im Sportbereich</v>
      </c>
      <c r="D279" s="529">
        <f>SUMIFS(TabelleR01LL,TabelleR01HH,'Haus 1, 2 a-c K'!B279,TabelleR01JJ,"")+
SUMIFS(TabelleR01LL,TabelleR01HH,'Haus 1, 2 a-c K'!B279,TabelleR01JJ,"ohne Grundreinig")</f>
        <v>0</v>
      </c>
      <c r="E279" s="530">
        <f t="shared" si="28"/>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
        <v>0</v>
      </c>
      <c r="I279" s="500">
        <f t="shared" si="19"/>
        <v>0</v>
      </c>
      <c r="J279" s="534">
        <f t="shared" si="29"/>
        <v>0</v>
      </c>
      <c r="K279" s="535">
        <f t="shared" si="20"/>
        <v>0</v>
      </c>
      <c r="M279" s="22">
        <f>Raumgruppen_Bezeichnungen!N278</f>
        <v>0</v>
      </c>
      <c r="N279" s="22">
        <f t="shared" si="30"/>
        <v>1</v>
      </c>
      <c r="O279" s="22">
        <f t="shared" si="31"/>
        <v>1</v>
      </c>
    </row>
    <row r="280" spans="2:15" ht="15" hidden="1" customHeight="1" x14ac:dyDescent="0.2">
      <c r="B280" s="677" t="str">
        <f>Raumgruppen_Bezeichnungen!$C279</f>
        <v>N1-J2</v>
      </c>
      <c r="C280" s="528" t="str">
        <f>Raumgruppen_Bezeichnungen!$D279</f>
        <v>Tribünen, sonstige Räume im Sportbereich</v>
      </c>
      <c r="D280" s="529">
        <f>SUMIFS(TabelleR01LL,TabelleR01HH,'Haus 1, 2 a-c K'!B280,TabelleR01JJ,"")+
SUMIFS(TabelleR01LL,TabelleR01HH,'Haus 1, 2 a-c K'!B280,TabelleR01JJ,"ohne Grundreinig")</f>
        <v>0</v>
      </c>
      <c r="E280" s="530">
        <f t="shared" si="28"/>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29"/>
        <v>0</v>
      </c>
      <c r="K280" s="535">
        <f>IF(J280="","",I280*J280)</f>
        <v>0</v>
      </c>
      <c r="M280" s="22">
        <f>Raumgruppen_Bezeichnungen!N279</f>
        <v>0</v>
      </c>
      <c r="N280" s="22">
        <f t="shared" si="30"/>
        <v>1</v>
      </c>
      <c r="O280" s="22">
        <f t="shared" si="31"/>
        <v>1</v>
      </c>
    </row>
    <row r="281" spans="2:15" ht="15" hidden="1" customHeight="1" x14ac:dyDescent="0.2">
      <c r="B281" s="677" t="str">
        <f>Raumgruppen_Bezeichnungen!$C280</f>
        <v>N1-Q</v>
      </c>
      <c r="C281" s="528" t="str">
        <f>Raumgruppen_Bezeichnungen!$D280</f>
        <v>Tribünen, sonstige Räume im Sportbereich</v>
      </c>
      <c r="D281" s="529">
        <f>SUMIFS(TabelleR01LL,TabelleR01HH,'Haus 1, 2 a-c K'!B281,TabelleR01JJ,"")+
SUMIFS(TabelleR01LL,TabelleR01HH,'Haus 1, 2 a-c K'!B281,TabelleR01JJ,"ohne Grundreinig")</f>
        <v>0</v>
      </c>
      <c r="E281" s="530">
        <f t="shared" si="28"/>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29"/>
        <v>0</v>
      </c>
      <c r="K281" s="535">
        <f>IF(J281="","",I281*J281)</f>
        <v>0</v>
      </c>
      <c r="M281" s="22">
        <f>Raumgruppen_Bezeichnungen!N280</f>
        <v>0</v>
      </c>
      <c r="N281" s="22">
        <f t="shared" si="30"/>
        <v>1</v>
      </c>
      <c r="O281" s="22">
        <f t="shared" si="31"/>
        <v>1</v>
      </c>
    </row>
    <row r="282" spans="2:15" ht="15" hidden="1" customHeight="1" x14ac:dyDescent="0.2">
      <c r="B282" s="677" t="str">
        <f>Raumgruppen_Bezeichnungen!$C281</f>
        <v>N1-J6</v>
      </c>
      <c r="C282" s="528" t="str">
        <f>Raumgruppen_Bezeichnungen!$D281</f>
        <v>Tribünen, sonstige Räume im Sportbereich</v>
      </c>
      <c r="D282" s="529">
        <f>SUMIFS(TabelleR01LL,TabelleR01HH,'Haus 1, 2 a-c K'!B282,TabelleR01JJ,"")+
SUMIFS(TabelleR01LL,TabelleR01HH,'Haus 1, 2 a-c K'!B282,TabelleR01JJ,"ohne Grundreinig")</f>
        <v>0</v>
      </c>
      <c r="E282" s="530">
        <f t="shared" si="28"/>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ca="1" si="18"/>
        <v>0</v>
      </c>
      <c r="I282" s="500">
        <f t="shared" si="19"/>
        <v>0</v>
      </c>
      <c r="J282" s="534">
        <f t="shared" si="29"/>
        <v>0</v>
      </c>
      <c r="K282" s="535">
        <f t="shared" si="20"/>
        <v>0</v>
      </c>
      <c r="M282" s="22">
        <f>Raumgruppen_Bezeichnungen!N281</f>
        <v>0</v>
      </c>
      <c r="N282" s="22">
        <f t="shared" si="30"/>
        <v>1</v>
      </c>
      <c r="O282" s="22">
        <f t="shared" si="31"/>
        <v>1</v>
      </c>
    </row>
    <row r="283" spans="2:15" ht="15" hidden="1" customHeight="1" x14ac:dyDescent="0.2">
      <c r="B283" s="677" t="str">
        <f>Raumgruppen_Bezeichnungen!$C282</f>
        <v>N1-M</v>
      </c>
      <c r="C283" s="528" t="str">
        <f>Raumgruppen_Bezeichnungen!$D282</f>
        <v>Tribünen, sonstige Räume im Sportbereich</v>
      </c>
      <c r="D283" s="529">
        <f>SUMIFS(TabelleR01LL,TabelleR01HH,'Haus 1, 2 a-c K'!B283,TabelleR01JJ,"")+
SUMIFS(TabelleR01LL,TabelleR01HH,'Haus 1, 2 a-c K'!B283,TabelleR01JJ,"ohne Grundreinig")</f>
        <v>0</v>
      </c>
      <c r="E283" s="530">
        <f t="shared" si="28"/>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8"/>
        <v>0</v>
      </c>
      <c r="I283" s="500">
        <f t="shared" si="19"/>
        <v>0</v>
      </c>
      <c r="J283" s="534">
        <f t="shared" si="29"/>
        <v>0</v>
      </c>
      <c r="K283" s="535">
        <f t="shared" si="20"/>
        <v>0</v>
      </c>
      <c r="M283" s="22">
        <f>Raumgruppen_Bezeichnungen!N282</f>
        <v>0</v>
      </c>
      <c r="N283" s="22">
        <f t="shared" si="30"/>
        <v>1</v>
      </c>
      <c r="O283" s="22">
        <f t="shared" si="31"/>
        <v>1</v>
      </c>
    </row>
    <row r="284" spans="2:15" ht="15" hidden="1" customHeight="1" x14ac:dyDescent="0.2">
      <c r="B284" s="677" t="str">
        <f>Raumgruppen_Bezeichnungen!$C283</f>
        <v>N1-14</v>
      </c>
      <c r="C284" s="528" t="str">
        <f>Raumgruppen_Bezeichnungen!$D283</f>
        <v>Tribünen, sonstige Räume im Sportbereich</v>
      </c>
      <c r="D284" s="529">
        <f>SUMIFS(TabelleR01LL,TabelleR01HH,'Haus 1, 2 a-c K'!B284,TabelleR01JJ,"")+
SUMIFS(TabelleR01LL,TabelleR01HH,'Haus 1, 2 a-c K'!B284,TabelleR01JJ,"ohne Grundreinig")</f>
        <v>0</v>
      </c>
      <c r="E284" s="530">
        <f t="shared" si="28"/>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8"/>
        <v>0</v>
      </c>
      <c r="I284" s="500">
        <f t="shared" si="19"/>
        <v>0</v>
      </c>
      <c r="J284" s="534">
        <f t="shared" si="29"/>
        <v>0</v>
      </c>
      <c r="K284" s="535">
        <f t="shared" si="20"/>
        <v>0</v>
      </c>
      <c r="M284" s="22">
        <f>Raumgruppen_Bezeichnungen!N283</f>
        <v>0</v>
      </c>
      <c r="N284" s="22">
        <f t="shared" si="30"/>
        <v>1</v>
      </c>
      <c r="O284" s="22">
        <f t="shared" si="31"/>
        <v>1</v>
      </c>
    </row>
    <row r="285" spans="2:15" ht="15" hidden="1" customHeight="1" x14ac:dyDescent="0.2">
      <c r="B285" s="677" t="str">
        <f>Raumgruppen_Bezeichnungen!$C284</f>
        <v>N1-W</v>
      </c>
      <c r="C285" s="528" t="str">
        <f>Raumgruppen_Bezeichnungen!$D284</f>
        <v>Tribünen, sonstige Räume im Sportbereich</v>
      </c>
      <c r="D285" s="529">
        <f>SUMIFS(TabelleR01LL,TabelleR01HH,'Haus 1, 2 a-c K'!B285,TabelleR01JJ,"")+
SUMIFS(TabelleR01LL,TabelleR01HH,'Haus 1, 2 a-c K'!B285,TabelleR01JJ,"ohne Grundreinig")</f>
        <v>0</v>
      </c>
      <c r="E285" s="530">
        <f t="shared" si="28"/>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29"/>
        <v>0</v>
      </c>
      <c r="K285" s="535">
        <f>IF(J285="","",I285*J285)</f>
        <v>0</v>
      </c>
      <c r="M285" s="22">
        <f>Raumgruppen_Bezeichnungen!N284</f>
        <v>0</v>
      </c>
      <c r="N285" s="22">
        <f t="shared" si="30"/>
        <v>1</v>
      </c>
      <c r="O285" s="22">
        <f t="shared" si="31"/>
        <v>1</v>
      </c>
    </row>
    <row r="286" spans="2:15" ht="15" hidden="1" customHeight="1" x14ac:dyDescent="0.2">
      <c r="B286" s="677" t="str">
        <f>Raumgruppen_Bezeichnungen!$C285</f>
        <v>N1-2</v>
      </c>
      <c r="C286" s="528" t="str">
        <f>Raumgruppen_Bezeichnungen!$D285</f>
        <v>Tribünen, sonstige Räume im Sportbereich</v>
      </c>
      <c r="D286" s="529">
        <f>SUMIFS(TabelleR01LL,TabelleR01HH,'Haus 1, 2 a-c K'!B286,TabelleR01JJ,"")+
SUMIFS(TabelleR01LL,TabelleR01HH,'Haus 1, 2 a-c K'!B286,TabelleR01JJ,"ohne Grundreinig")</f>
        <v>0</v>
      </c>
      <c r="E286" s="530">
        <f t="shared" si="28"/>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ca="1" si="18"/>
        <v>0</v>
      </c>
      <c r="I286" s="500">
        <f t="shared" si="19"/>
        <v>0</v>
      </c>
      <c r="J286" s="534">
        <f t="shared" si="29"/>
        <v>0</v>
      </c>
      <c r="K286" s="535">
        <f t="shared" si="20"/>
        <v>0</v>
      </c>
      <c r="M286" s="22">
        <f>Raumgruppen_Bezeichnungen!N285</f>
        <v>0</v>
      </c>
      <c r="N286" s="22">
        <f t="shared" si="30"/>
        <v>1</v>
      </c>
      <c r="O286" s="22">
        <f t="shared" si="31"/>
        <v>1</v>
      </c>
    </row>
    <row r="287" spans="2:15" ht="15" hidden="1" customHeight="1" x14ac:dyDescent="0.2">
      <c r="B287" s="677" t="str">
        <f>Raumgruppen_Bezeichnungen!$C286</f>
        <v>N1-2,5</v>
      </c>
      <c r="C287" s="528" t="str">
        <f>Raumgruppen_Bezeichnungen!$D286</f>
        <v>Tribünen, sonstige Räume im Sportbereich</v>
      </c>
      <c r="D287" s="529">
        <f>SUMIFS(TabelleR01LL,TabelleR01HH,'Haus 1, 2 a-c K'!B287,TabelleR01JJ,"")+
SUMIFS(TabelleR01LL,TabelleR01HH,'Haus 1, 2 a-c K'!B287,TabelleR01JJ,"ohne Grundreinig")</f>
        <v>0</v>
      </c>
      <c r="E287" s="530">
        <f t="shared" si="28"/>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8"/>
        <v>0</v>
      </c>
      <c r="I287" s="500">
        <f t="shared" si="19"/>
        <v>0</v>
      </c>
      <c r="J287" s="534">
        <f t="shared" si="29"/>
        <v>0</v>
      </c>
      <c r="K287" s="535">
        <f t="shared" si="20"/>
        <v>0</v>
      </c>
      <c r="M287" s="22">
        <f>Raumgruppen_Bezeichnungen!N286</f>
        <v>0</v>
      </c>
      <c r="N287" s="22">
        <f t="shared" si="30"/>
        <v>1</v>
      </c>
      <c r="O287" s="22">
        <f t="shared" si="31"/>
        <v>1</v>
      </c>
    </row>
    <row r="288" spans="2:15" ht="15" hidden="1" customHeight="1" x14ac:dyDescent="0.2">
      <c r="B288" s="677" t="str">
        <f>Raumgruppen_Bezeichnungen!$C287</f>
        <v>N1-3</v>
      </c>
      <c r="C288" s="528" t="str">
        <f>Raumgruppen_Bezeichnungen!$D287</f>
        <v>Tribünen, sonstige Räume im Sportbereich</v>
      </c>
      <c r="D288" s="529">
        <f>SUMIFS(TabelleR01LL,TabelleR01HH,'Haus 1, 2 a-c K'!B288,TabelleR01JJ,"")+
SUMIFS(TabelleR01LL,TabelleR01HH,'Haus 1, 2 a-c K'!B288,TabelleR01JJ,"ohne Grundreinig")</f>
        <v>0</v>
      </c>
      <c r="E288" s="530">
        <f t="shared" si="28"/>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29"/>
        <v>0</v>
      </c>
      <c r="K288" s="535">
        <f>IF(J288="","",I288*J288)</f>
        <v>0</v>
      </c>
      <c r="M288" s="22">
        <f>Raumgruppen_Bezeichnungen!N287</f>
        <v>0</v>
      </c>
      <c r="N288" s="22">
        <f t="shared" si="30"/>
        <v>1</v>
      </c>
      <c r="O288" s="22">
        <f t="shared" si="31"/>
        <v>1</v>
      </c>
    </row>
    <row r="289" spans="2:15" ht="15" hidden="1" customHeight="1" x14ac:dyDescent="0.2">
      <c r="B289" s="677" t="str">
        <f>Raumgruppen_Bezeichnungen!$C288</f>
        <v>N1-4</v>
      </c>
      <c r="C289" s="528" t="str">
        <f>Raumgruppen_Bezeichnungen!$D288</f>
        <v>Tribünen, sonstige Räume im Sportbereich</v>
      </c>
      <c r="D289" s="529">
        <f>SUMIFS(TabelleR01LL,TabelleR01HH,'Haus 1, 2 a-c K'!B289,TabelleR01JJ,"")+
SUMIFS(TabelleR01LL,TabelleR01HH,'Haus 1, 2 a-c K'!B289,TabelleR01JJ,"ohne Grundreinig")</f>
        <v>0</v>
      </c>
      <c r="E289" s="530">
        <f t="shared" si="28"/>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29"/>
        <v>0</v>
      </c>
      <c r="K289" s="535">
        <f>IF(J289="","",I289*J289)</f>
        <v>0</v>
      </c>
      <c r="M289" s="22">
        <f>Raumgruppen_Bezeichnungen!N288</f>
        <v>0</v>
      </c>
      <c r="N289" s="22">
        <f t="shared" si="30"/>
        <v>1</v>
      </c>
      <c r="O289" s="22">
        <f t="shared" si="31"/>
        <v>1</v>
      </c>
    </row>
    <row r="290" spans="2:15" ht="15" hidden="1" customHeight="1" x14ac:dyDescent="0.2">
      <c r="B290" s="677" t="str">
        <f>Raumgruppen_Bezeichnungen!$C289</f>
        <v>N1-5</v>
      </c>
      <c r="C290" s="528" t="str">
        <f>Raumgruppen_Bezeichnungen!$D289</f>
        <v>Tribünen, sonstige Räume im Sportbereich</v>
      </c>
      <c r="D290" s="529">
        <f>SUMIFS(TabelleR01LL,TabelleR01HH,'Haus 1, 2 a-c K'!B290,TabelleR01JJ,"")+
SUMIFS(TabelleR01LL,TabelleR01HH,'Haus 1, 2 a-c K'!B290,TabelleR01JJ,"ohne Grundreinig")</f>
        <v>0</v>
      </c>
      <c r="E290" s="530">
        <f t="shared" si="28"/>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29"/>
        <v>0</v>
      </c>
      <c r="K290" s="535">
        <f>IF(J290="","",I290*J290)</f>
        <v>0</v>
      </c>
      <c r="M290" s="22">
        <f>Raumgruppen_Bezeichnungen!N289</f>
        <v>0</v>
      </c>
      <c r="N290" s="22">
        <f t="shared" si="30"/>
        <v>1</v>
      </c>
      <c r="O290" s="22">
        <f t="shared" si="31"/>
        <v>1</v>
      </c>
    </row>
    <row r="291" spans="2:15" ht="15" hidden="1" customHeight="1" x14ac:dyDescent="0.2">
      <c r="B291" s="677" t="str">
        <f>Raumgruppen_Bezeichnungen!$C290</f>
        <v>N1-6</v>
      </c>
      <c r="C291" s="528" t="str">
        <f>Raumgruppen_Bezeichnungen!$D290</f>
        <v>Tribünen, sonstige Räume im Sportbereich</v>
      </c>
      <c r="D291" s="529">
        <f>SUMIFS(TabelleR01LL,TabelleR01HH,'Haus 1, 2 a-c K'!B291,TabelleR01JJ,"")+
SUMIFS(TabelleR01LL,TabelleR01HH,'Haus 1, 2 a-c K'!B291,TabelleR01JJ,"ohne Grundreinig")</f>
        <v>0</v>
      </c>
      <c r="E291" s="530">
        <f t="shared" si="28"/>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29"/>
        <v>0</v>
      </c>
      <c r="K291" s="535">
        <f>IF(J291="","",I291*J291)</f>
        <v>0</v>
      </c>
      <c r="M291" s="22">
        <f>Raumgruppen_Bezeichnungen!N290</f>
        <v>0</v>
      </c>
      <c r="N291" s="22">
        <f t="shared" si="30"/>
        <v>1</v>
      </c>
      <c r="O291" s="22">
        <f t="shared" si="31"/>
        <v>1</v>
      </c>
    </row>
    <row r="292" spans="2:15" ht="15" hidden="1" customHeight="1" x14ac:dyDescent="0.2">
      <c r="B292" s="678" t="str">
        <f>Raumgruppen_Bezeichnungen!$C291</f>
        <v>N1-7</v>
      </c>
      <c r="C292" s="621" t="str">
        <f>Raumgruppen_Bezeichnungen!$D291</f>
        <v>Tribünen, sonstige Räume im Sportbereich</v>
      </c>
      <c r="D292" s="622">
        <f>SUMIFS(TabelleR01LL,TabelleR01HH,'Haus 1, 2 a-c K'!B292,TabelleR01JJ,"")+
SUMIFS(TabelleR01LL,TabelleR01HH,'Haus 1, 2 a-c K'!B292,TabelleR01JJ,"ohne Grundreinig")</f>
        <v>0</v>
      </c>
      <c r="E292" s="623">
        <f t="shared" si="28"/>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29"/>
        <v>0</v>
      </c>
      <c r="K292" s="629">
        <f>IF(J292="","",I292*J292)</f>
        <v>0</v>
      </c>
      <c r="M292" s="22">
        <f>Raumgruppen_Bezeichnungen!N291</f>
        <v>0</v>
      </c>
      <c r="N292" s="22">
        <f t="shared" si="30"/>
        <v>1</v>
      </c>
      <c r="O292" s="22">
        <f t="shared" si="31"/>
        <v>1</v>
      </c>
    </row>
    <row r="293" spans="2:15" ht="15" customHeight="1" thickBot="1" x14ac:dyDescent="0.25">
      <c r="B293" s="679" t="str">
        <f>Raumgruppen_Bezeichnungen!$C292</f>
        <v>O1-J</v>
      </c>
      <c r="C293" s="538" t="str">
        <f>Raumgruppen_Bezeichnungen!$D292</f>
        <v>Haustechnik, Lüftungsanlage</v>
      </c>
      <c r="D293" s="539">
        <f>SUMIFS(TabelleR01LL,TabelleR01HH,'Haus 1, 2 a-c K'!B293,TabelleR01JJ,"")+
SUMIFS(TabelleR01LL,TabelleR01HH,'Haus 1, 2 a-c K'!B293,TabelleR01JJ,"ohne Grundreinig")</f>
        <v>130.27000000000001</v>
      </c>
      <c r="E293" s="540">
        <f t="shared" si="28"/>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32">D293*G293</f>
        <v>130.27000000000001</v>
      </c>
      <c r="I293" s="544">
        <f t="shared" ref="I293:I306" si="33">IF(E293=0,0,H293/E293)</f>
        <v>0</v>
      </c>
      <c r="J293" s="545">
        <f t="shared" si="29"/>
        <v>0</v>
      </c>
      <c r="K293" s="638">
        <f t="shared" ref="K293:K306" si="34">IF(J293="","",I293*J293)</f>
        <v>0</v>
      </c>
      <c r="M293" s="22">
        <f>Raumgruppen_Bezeichnungen!N292</f>
        <v>1</v>
      </c>
      <c r="N293" s="22">
        <f t="shared" si="30"/>
        <v>1</v>
      </c>
      <c r="O293" s="22">
        <f t="shared" si="31"/>
        <v>1</v>
      </c>
    </row>
    <row r="294" spans="2:15" ht="15" hidden="1" customHeight="1" x14ac:dyDescent="0.2">
      <c r="B294" s="676" t="str">
        <f>Raumgruppen_Bezeichnungen!$C293</f>
        <v>O1-J2</v>
      </c>
      <c r="C294" s="548" t="str">
        <f>Raumgruppen_Bezeichnungen!$D293</f>
        <v>Haustechnik, Lüftungsanlage</v>
      </c>
      <c r="D294" s="465">
        <f>SUMIFS(TabelleR01LL,TabelleR01HH,'Haus 1, 2 a-c K'!B294,TabelleR01JJ,"")+
SUMIFS(TabelleR01LL,TabelleR01HH,'Haus 1, 2 a-c K'!B294,TabelleR01JJ,"ohne Grundreinig")</f>
        <v>0</v>
      </c>
      <c r="E294" s="279">
        <f t="shared" si="28"/>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32"/>
        <v>0</v>
      </c>
      <c r="I294" s="551">
        <f t="shared" si="33"/>
        <v>0</v>
      </c>
      <c r="J294" s="282">
        <f t="shared" si="29"/>
        <v>0</v>
      </c>
      <c r="K294" s="552">
        <f t="shared" si="34"/>
        <v>0</v>
      </c>
      <c r="M294" s="22">
        <f>Raumgruppen_Bezeichnungen!N293</f>
        <v>0</v>
      </c>
      <c r="N294" s="22">
        <f t="shared" si="30"/>
        <v>1</v>
      </c>
      <c r="O294" s="22">
        <f t="shared" si="31"/>
        <v>1</v>
      </c>
    </row>
    <row r="295" spans="2:15" ht="15" hidden="1" customHeight="1" x14ac:dyDescent="0.2">
      <c r="B295" s="677" t="str">
        <f>Raumgruppen_Bezeichnungen!$C294</f>
        <v>O1-Q</v>
      </c>
      <c r="C295" s="528" t="str">
        <f>Raumgruppen_Bezeichnungen!$D294</f>
        <v>Haustechnik, Lüftungsanlage</v>
      </c>
      <c r="D295" s="529">
        <f>SUMIFS(TabelleR01LL,TabelleR01HH,'Haus 1, 2 a-c K'!B295,TabelleR01JJ,"")+
SUMIFS(TabelleR01LL,TabelleR01HH,'Haus 1, 2 a-c K'!B295,TabelleR01JJ,"ohne Grundreinig")</f>
        <v>0</v>
      </c>
      <c r="E295" s="530">
        <f t="shared" si="28"/>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32"/>
        <v>0</v>
      </c>
      <c r="I295" s="500">
        <f t="shared" si="33"/>
        <v>0</v>
      </c>
      <c r="J295" s="534">
        <f t="shared" si="29"/>
        <v>0</v>
      </c>
      <c r="K295" s="535">
        <f t="shared" si="34"/>
        <v>0</v>
      </c>
      <c r="M295" s="22">
        <f>Raumgruppen_Bezeichnungen!N294</f>
        <v>0</v>
      </c>
      <c r="N295" s="22">
        <f t="shared" si="30"/>
        <v>1</v>
      </c>
      <c r="O295" s="22">
        <f t="shared" si="31"/>
        <v>1</v>
      </c>
    </row>
    <row r="296" spans="2:15" ht="15" hidden="1" customHeight="1" x14ac:dyDescent="0.2">
      <c r="B296" s="677" t="str">
        <f>Raumgruppen_Bezeichnungen!$C295</f>
        <v>O1-J6</v>
      </c>
      <c r="C296" s="528" t="str">
        <f>Raumgruppen_Bezeichnungen!$D295</f>
        <v>Haustechnik, Lüftungsanlage</v>
      </c>
      <c r="D296" s="529">
        <f>SUMIFS(TabelleR01LL,TabelleR01HH,'Haus 1, 2 a-c K'!B296,TabelleR01JJ,"")+
SUMIFS(TabelleR01LL,TabelleR01HH,'Haus 1, 2 a-c K'!B296,TabelleR01JJ,"ohne Grundreinig")</f>
        <v>0</v>
      </c>
      <c r="E296" s="530">
        <f t="shared" si="28"/>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32"/>
        <v>0</v>
      </c>
      <c r="I296" s="500">
        <f t="shared" si="33"/>
        <v>0</v>
      </c>
      <c r="J296" s="534">
        <f t="shared" si="29"/>
        <v>0</v>
      </c>
      <c r="K296" s="535">
        <f t="shared" si="34"/>
        <v>0</v>
      </c>
      <c r="M296" s="22">
        <f>Raumgruppen_Bezeichnungen!N295</f>
        <v>0</v>
      </c>
      <c r="N296" s="22">
        <f t="shared" si="30"/>
        <v>1</v>
      </c>
      <c r="O296" s="22">
        <f t="shared" si="31"/>
        <v>1</v>
      </c>
    </row>
    <row r="297" spans="2:15" ht="15" hidden="1" customHeight="1" x14ac:dyDescent="0.2">
      <c r="B297" s="677" t="str">
        <f>Raumgruppen_Bezeichnungen!$C296</f>
        <v>O1-M</v>
      </c>
      <c r="C297" s="528" t="str">
        <f>Raumgruppen_Bezeichnungen!$D296</f>
        <v>Haustechnik, Lüftungsanlage</v>
      </c>
      <c r="D297" s="529">
        <f>SUMIFS(TabelleR01LL,TabelleR01HH,'Haus 1, 2 a-c K'!B297,TabelleR01JJ,"")+
SUMIFS(TabelleR01LL,TabelleR01HH,'Haus 1, 2 a-c K'!B297,TabelleR01JJ,"ohne Grundreinig")</f>
        <v>0</v>
      </c>
      <c r="E297" s="530">
        <f t="shared" si="28"/>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32"/>
        <v>0</v>
      </c>
      <c r="I297" s="500">
        <f t="shared" si="33"/>
        <v>0</v>
      </c>
      <c r="J297" s="534">
        <f t="shared" si="29"/>
        <v>0</v>
      </c>
      <c r="K297" s="535">
        <f t="shared" si="34"/>
        <v>0</v>
      </c>
      <c r="M297" s="22">
        <f>Raumgruppen_Bezeichnungen!N296</f>
        <v>0</v>
      </c>
      <c r="N297" s="22">
        <f t="shared" si="30"/>
        <v>1</v>
      </c>
      <c r="O297" s="22">
        <f t="shared" si="31"/>
        <v>1</v>
      </c>
    </row>
    <row r="298" spans="2:15" ht="15" hidden="1" customHeight="1" x14ac:dyDescent="0.2">
      <c r="B298" s="677" t="str">
        <f>Raumgruppen_Bezeichnungen!$C297</f>
        <v>O1-14</v>
      </c>
      <c r="C298" s="528" t="str">
        <f>Raumgruppen_Bezeichnungen!$D297</f>
        <v>Haustechnik, Lüftungsanlage</v>
      </c>
      <c r="D298" s="529">
        <f>SUMIFS(TabelleR01LL,TabelleR01HH,'Haus 1, 2 a-c K'!B298,TabelleR01JJ,"")+
SUMIFS(TabelleR01LL,TabelleR01HH,'Haus 1, 2 a-c K'!B298,TabelleR01JJ,"ohne Grundreinig")</f>
        <v>0</v>
      </c>
      <c r="E298" s="530">
        <f t="shared" si="28"/>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32"/>
        <v>0</v>
      </c>
      <c r="I298" s="500">
        <f t="shared" si="33"/>
        <v>0</v>
      </c>
      <c r="J298" s="534">
        <f t="shared" si="29"/>
        <v>0</v>
      </c>
      <c r="K298" s="535">
        <f t="shared" si="34"/>
        <v>0</v>
      </c>
      <c r="M298" s="22">
        <f>Raumgruppen_Bezeichnungen!N297</f>
        <v>0</v>
      </c>
      <c r="N298" s="22">
        <f t="shared" si="30"/>
        <v>1</v>
      </c>
      <c r="O298" s="22">
        <f t="shared" si="31"/>
        <v>1</v>
      </c>
    </row>
    <row r="299" spans="2:15" ht="15" hidden="1" customHeight="1" x14ac:dyDescent="0.2">
      <c r="B299" s="677" t="str">
        <f>Raumgruppen_Bezeichnungen!$C298</f>
        <v>O1-W</v>
      </c>
      <c r="C299" s="528" t="str">
        <f>Raumgruppen_Bezeichnungen!$D298</f>
        <v>Haustechnik, Lüftungsanlage</v>
      </c>
      <c r="D299" s="529">
        <f>SUMIFS(TabelleR01LL,TabelleR01HH,'Haus 1, 2 a-c K'!B299,TabelleR01JJ,"")+
SUMIFS(TabelleR01LL,TabelleR01HH,'Haus 1, 2 a-c K'!B299,TabelleR01JJ,"ohne Grundreinig")</f>
        <v>0</v>
      </c>
      <c r="E299" s="530">
        <f t="shared" si="28"/>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32"/>
        <v>0</v>
      </c>
      <c r="I299" s="500">
        <f t="shared" si="33"/>
        <v>0</v>
      </c>
      <c r="J299" s="534">
        <f t="shared" si="29"/>
        <v>0</v>
      </c>
      <c r="K299" s="535">
        <f t="shared" si="34"/>
        <v>0</v>
      </c>
      <c r="M299" s="22">
        <f>Raumgruppen_Bezeichnungen!N298</f>
        <v>0</v>
      </c>
      <c r="N299" s="22">
        <f t="shared" si="30"/>
        <v>1</v>
      </c>
      <c r="O299" s="22">
        <f t="shared" si="31"/>
        <v>1</v>
      </c>
    </row>
    <row r="300" spans="2:15" ht="15" hidden="1" customHeight="1" x14ac:dyDescent="0.2">
      <c r="B300" s="677" t="str">
        <f>Raumgruppen_Bezeichnungen!$C299</f>
        <v>O1-2</v>
      </c>
      <c r="C300" s="528" t="str">
        <f>Raumgruppen_Bezeichnungen!$D299</f>
        <v>Haustechnik, Lüftungsanlage</v>
      </c>
      <c r="D300" s="529">
        <f>SUMIFS(TabelleR01LL,TabelleR01HH,'Haus 1, 2 a-c K'!B300,TabelleR01JJ,"")+
SUMIFS(TabelleR01LL,TabelleR01HH,'Haus 1, 2 a-c K'!B300,TabelleR01JJ,"ohne Grundreinig")</f>
        <v>0</v>
      </c>
      <c r="E300" s="530">
        <f t="shared" si="28"/>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32"/>
        <v>0</v>
      </c>
      <c r="I300" s="500">
        <f t="shared" si="33"/>
        <v>0</v>
      </c>
      <c r="J300" s="534">
        <f t="shared" si="29"/>
        <v>0</v>
      </c>
      <c r="K300" s="535">
        <f t="shared" si="34"/>
        <v>0</v>
      </c>
      <c r="M300" s="22">
        <f>Raumgruppen_Bezeichnungen!N299</f>
        <v>0</v>
      </c>
      <c r="N300" s="22">
        <f t="shared" si="30"/>
        <v>1</v>
      </c>
      <c r="O300" s="22">
        <f t="shared" si="31"/>
        <v>1</v>
      </c>
    </row>
    <row r="301" spans="2:15" ht="15" hidden="1" customHeight="1" x14ac:dyDescent="0.2">
      <c r="B301" s="677" t="str">
        <f>Raumgruppen_Bezeichnungen!$C300</f>
        <v>O1-2,5</v>
      </c>
      <c r="C301" s="528" t="str">
        <f>Raumgruppen_Bezeichnungen!$D300</f>
        <v>Haustechnik, Lüftungsanlage</v>
      </c>
      <c r="D301" s="529">
        <f>SUMIFS(TabelleR01LL,TabelleR01HH,'Haus 1, 2 a-c K'!B301,TabelleR01JJ,"")+
SUMIFS(TabelleR01LL,TabelleR01HH,'Haus 1, 2 a-c K'!B301,TabelleR01JJ,"ohne Grundreinig")</f>
        <v>0</v>
      </c>
      <c r="E301" s="530">
        <f t="shared" si="28"/>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32"/>
        <v>0</v>
      </c>
      <c r="I301" s="500">
        <f t="shared" si="33"/>
        <v>0</v>
      </c>
      <c r="J301" s="534">
        <f t="shared" si="29"/>
        <v>0</v>
      </c>
      <c r="K301" s="535">
        <f t="shared" si="34"/>
        <v>0</v>
      </c>
      <c r="M301" s="22">
        <f>Raumgruppen_Bezeichnungen!N300</f>
        <v>0</v>
      </c>
      <c r="N301" s="22">
        <f t="shared" si="30"/>
        <v>1</v>
      </c>
      <c r="O301" s="22">
        <f t="shared" si="31"/>
        <v>1</v>
      </c>
    </row>
    <row r="302" spans="2:15" ht="15" hidden="1" customHeight="1" x14ac:dyDescent="0.2">
      <c r="B302" s="677" t="str">
        <f>Raumgruppen_Bezeichnungen!$C301</f>
        <v>O1-3</v>
      </c>
      <c r="C302" s="528" t="str">
        <f>Raumgruppen_Bezeichnungen!$D301</f>
        <v>Haustechnik, Lüftungsanlage</v>
      </c>
      <c r="D302" s="529">
        <f>SUMIFS(TabelleR01LL,TabelleR01HH,'Haus 1, 2 a-c K'!B302,TabelleR01JJ,"")+
SUMIFS(TabelleR01LL,TabelleR01HH,'Haus 1, 2 a-c K'!B302,TabelleR01JJ,"ohne Grundreinig")</f>
        <v>0</v>
      </c>
      <c r="E302" s="530">
        <f t="shared" si="28"/>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32"/>
        <v>0</v>
      </c>
      <c r="I302" s="500">
        <f t="shared" si="33"/>
        <v>0</v>
      </c>
      <c r="J302" s="534">
        <f t="shared" si="29"/>
        <v>0</v>
      </c>
      <c r="K302" s="535">
        <f t="shared" si="34"/>
        <v>0</v>
      </c>
      <c r="M302" s="22">
        <f>Raumgruppen_Bezeichnungen!N301</f>
        <v>0</v>
      </c>
      <c r="N302" s="22">
        <f t="shared" si="30"/>
        <v>1</v>
      </c>
      <c r="O302" s="22">
        <f t="shared" si="31"/>
        <v>1</v>
      </c>
    </row>
    <row r="303" spans="2:15" ht="15" hidden="1" customHeight="1" x14ac:dyDescent="0.2">
      <c r="B303" s="677" t="str">
        <f>Raumgruppen_Bezeichnungen!$C302</f>
        <v>O1-4</v>
      </c>
      <c r="C303" s="528" t="str">
        <f>Raumgruppen_Bezeichnungen!$D302</f>
        <v>Haustechnik, Lüftungsanlage</v>
      </c>
      <c r="D303" s="529">
        <f>SUMIFS(TabelleR01LL,TabelleR01HH,'Haus 1, 2 a-c K'!B303,TabelleR01JJ,"")+
SUMIFS(TabelleR01LL,TabelleR01HH,'Haus 1, 2 a-c K'!B303,TabelleR01JJ,"ohne Grundreinig")</f>
        <v>0</v>
      </c>
      <c r="E303" s="530">
        <f t="shared" si="28"/>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32"/>
        <v>0</v>
      </c>
      <c r="I303" s="500">
        <f t="shared" ca="1" si="33"/>
        <v>0</v>
      </c>
      <c r="J303" s="534">
        <f t="shared" si="29"/>
        <v>0</v>
      </c>
      <c r="K303" s="535">
        <f t="shared" ca="1" si="34"/>
        <v>0</v>
      </c>
      <c r="M303" s="22">
        <f>Raumgruppen_Bezeichnungen!N302</f>
        <v>0</v>
      </c>
      <c r="N303" s="22">
        <f t="shared" si="30"/>
        <v>0</v>
      </c>
      <c r="O303" s="22">
        <f t="shared" si="31"/>
        <v>1</v>
      </c>
    </row>
    <row r="304" spans="2:15" ht="15" hidden="1" customHeight="1" x14ac:dyDescent="0.2">
      <c r="B304" s="677" t="str">
        <f>Raumgruppen_Bezeichnungen!$C303</f>
        <v>O1-5</v>
      </c>
      <c r="C304" s="528" t="str">
        <f>Raumgruppen_Bezeichnungen!$D303</f>
        <v>Haustechnik, Lüftungsanlage</v>
      </c>
      <c r="D304" s="529">
        <f>SUMIFS(TabelleR01LL,TabelleR01HH,'Haus 1, 2 a-c K'!B304,TabelleR01JJ,"")+
SUMIFS(TabelleR01LL,TabelleR01HH,'Haus 1, 2 a-c K'!B304,TabelleR01JJ,"ohne Grundreinig")</f>
        <v>0</v>
      </c>
      <c r="E304" s="530">
        <f t="shared" si="28"/>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32"/>
        <v>0</v>
      </c>
      <c r="I304" s="500">
        <f t="shared" ca="1" si="33"/>
        <v>0</v>
      </c>
      <c r="J304" s="534">
        <f t="shared" si="29"/>
        <v>0</v>
      </c>
      <c r="K304" s="535">
        <f t="shared" ca="1" si="34"/>
        <v>0</v>
      </c>
      <c r="M304" s="22">
        <f>Raumgruppen_Bezeichnungen!N303</f>
        <v>0</v>
      </c>
      <c r="N304" s="22">
        <f t="shared" si="30"/>
        <v>0</v>
      </c>
      <c r="O304" s="22">
        <f t="shared" si="31"/>
        <v>1</v>
      </c>
    </row>
    <row r="305" spans="2:15" ht="15" hidden="1" customHeight="1" x14ac:dyDescent="0.2">
      <c r="B305" s="677" t="str">
        <f>Raumgruppen_Bezeichnungen!$C304</f>
        <v>O1-6</v>
      </c>
      <c r="C305" s="528" t="str">
        <f>Raumgruppen_Bezeichnungen!$D304</f>
        <v>Haustechnik, Lüftungsanlage</v>
      </c>
      <c r="D305" s="529">
        <f>SUMIFS(TabelleR01LL,TabelleR01HH,'Haus 1, 2 a-c K'!B305,TabelleR01JJ,"")+
SUMIFS(TabelleR01LL,TabelleR01HH,'Haus 1, 2 a-c K'!B305,TabelleR01JJ,"ohne Grundreinig")</f>
        <v>0</v>
      </c>
      <c r="E305" s="530">
        <f t="shared" si="28"/>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32"/>
        <v>0</v>
      </c>
      <c r="I305" s="500">
        <f t="shared" ca="1" si="33"/>
        <v>0</v>
      </c>
      <c r="J305" s="534">
        <f t="shared" si="29"/>
        <v>0</v>
      </c>
      <c r="K305" s="535">
        <f t="shared" ca="1" si="34"/>
        <v>0</v>
      </c>
      <c r="M305" s="22">
        <f>Raumgruppen_Bezeichnungen!N304</f>
        <v>0</v>
      </c>
      <c r="N305" s="22">
        <f t="shared" si="30"/>
        <v>0</v>
      </c>
      <c r="O305" s="22">
        <f t="shared" si="31"/>
        <v>1</v>
      </c>
    </row>
    <row r="306" spans="2:15" ht="15" hidden="1" customHeight="1" thickBot="1" x14ac:dyDescent="0.25">
      <c r="B306" s="679" t="str">
        <f>Raumgruppen_Bezeichnungen!$C305</f>
        <v>O1-7</v>
      </c>
      <c r="C306" s="538" t="str">
        <f>Raumgruppen_Bezeichnungen!$D305</f>
        <v>Haustechnik, Lüftungsanlage</v>
      </c>
      <c r="D306" s="539">
        <f>SUMIFS(TabelleR01LL,TabelleR01HH,'Haus 1, 2 a-c K'!B306,TabelleR01JJ,"")+
SUMIFS(TabelleR01LL,TabelleR01HH,'Haus 1, 2 a-c K'!B306,TabelleR01JJ,"ohne Grundreinig")</f>
        <v>0</v>
      </c>
      <c r="E306" s="540">
        <f t="shared" si="28"/>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32"/>
        <v>0</v>
      </c>
      <c r="I306" s="544">
        <f t="shared" ca="1" si="33"/>
        <v>0</v>
      </c>
      <c r="J306" s="545">
        <f t="shared" si="29"/>
        <v>0</v>
      </c>
      <c r="K306" s="546">
        <f t="shared" ca="1" si="34"/>
        <v>0</v>
      </c>
      <c r="M306" s="22">
        <f>Raumgruppen_Bezeichnungen!N305</f>
        <v>0</v>
      </c>
      <c r="N306" s="22">
        <f t="shared" si="30"/>
        <v>0</v>
      </c>
      <c r="O306" s="22">
        <f t="shared" si="31"/>
        <v>1</v>
      </c>
    </row>
    <row r="307" spans="2:15" ht="15" thickBot="1" x14ac:dyDescent="0.25">
      <c r="D307" s="466">
        <f>SUBTOTAL(109,D4:D306)-SUMPRODUCT((M4:M306=1)*(NOT(ISERROR(FIND("Müll",$B$4:$B$306,1))))*(D4:D306))</f>
        <v>3220.7799999999993</v>
      </c>
      <c r="E307" s="39"/>
      <c r="F307" s="2"/>
      <c r="G307" s="2"/>
      <c r="H307" s="466">
        <f ca="1">SUBTOTAL(109,H4:H306)</f>
        <v>326114.88</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D307+TabelleR01J2</f>
        <v>42.700000000001637</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TabelleR01N2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TabelleR01M2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euCPJccS0cXG7lp7VJO6I9ieqZnv44YaTl2jQDljPO8zyim+3HB0I7kdx001A6LlWKhBhUG60LPLoAIUBIXAcw==" saltValue="NSDIHpaBcjTIBh6JPFg71A==" spinCount="100000" sheet="1" objects="1" scenarios="1" selectLockedCells="1"/>
  <mergeCells count="3">
    <mergeCell ref="H311:H312"/>
    <mergeCell ref="I311:I312"/>
    <mergeCell ref="J311:J312"/>
  </mergeCells>
  <conditionalFormatting sqref="C1">
    <cfRule type="expression" dxfId="120" priority="2">
      <formula>$O$310=TRUE</formula>
    </cfRule>
  </conditionalFormatting>
  <conditionalFormatting sqref="E1">
    <cfRule type="expression" dxfId="119" priority="3">
      <formula>$O$307&gt;0</formula>
    </cfRule>
  </conditionalFormatting>
  <conditionalFormatting sqref="E4:E306">
    <cfRule type="expression" dxfId="117" priority="5">
      <formula>E4&gt;0</formula>
    </cfRule>
  </conditionalFormatting>
  <conditionalFormatting sqref="J4:J306 J313">
    <cfRule type="expression" dxfId="116" priority="82">
      <formula>J4&gt;0</formula>
    </cfRule>
  </conditionalFormatting>
  <conditionalFormatting sqref="K325">
    <cfRule type="expression" dxfId="115" priority="41">
      <formula>K325&gt;=0</formula>
    </cfRule>
  </conditionalFormatting>
  <dataValidations count="2">
    <dataValidation type="decimal" operator="greaterThanOrEqual" allowBlank="1" showErrorMessage="1" error="Dezimalwert muss gleich oder größer Null sein!" sqref="K325 K316 K321 J4:J306 E4:E306" xr:uid="{00000000-0002-0000-0B00-000000000000}">
      <formula1>0</formula1>
    </dataValidation>
    <dataValidation type="decimal" allowBlank="1" showErrorMessage="1" error="Dezimalwert muss größer Null und kleiner € 5,01 sein!" sqref="J313" xr:uid="{00000000-0002-0000-0B00-000001000000}">
      <formula1>0</formula1>
      <formula2>5</formula2>
    </dataValidation>
  </dataValidations>
  <hyperlinks>
    <hyperlink ref="L2" location="Gebäudeübersicht!B2" display="Gebäudeübersicht" xr:uid="{00000000-0004-0000-0B00-000000000000}"/>
    <hyperlink ref="L3" location="Inhaltsverzeichnis!A1" display="Inhaltsverzeichnis" xr:uid="{00000000-0004-0000-0B00-000001000000}"/>
  </hyperlinks>
  <pageMargins left="0.70866141732283472" right="0.70866141732283472" top="0.78740157480314965" bottom="0.78740157480314965" header="0.31496062992125984" footer="0.31496062992125984"/>
  <pageSetup paperSize="9" scale="90" orientation="landscape" r:id="rId1"/>
  <extLst>
    <ext xmlns:x14="http://schemas.microsoft.com/office/spreadsheetml/2009/9/main" uri="{78C0D931-6437-407d-A8EE-F0AAD7539E65}">
      <x14:conditionalFormattings>
        <x14:conditionalFormatting xmlns:xm="http://schemas.microsoft.com/office/excel/2006/main">
          <x14:cfRule type="expression" priority="1" id="{DE068BE1-0C95-42D8-8468-3E94BF9E63D3}">
            <xm:f>AND($N$307&gt;0,Preise_Abrufleistungen!B3&lt;&gt;"")</xm:f>
            <x14:dxf>
              <font>
                <color rgb="FFFF0000"/>
              </font>
            </x14:dxf>
          </x14:cfRule>
          <xm:sqref>E2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FBE49-A6AE-496E-BEFB-7CB4273D7B5F}">
  <sheetPr>
    <tabColor rgb="FFFF0000"/>
  </sheetPr>
  <dimension ref="B1:CB307"/>
  <sheetViews>
    <sheetView showGridLines="0" zoomScale="80" zoomScaleNormal="80" workbookViewId="0">
      <pane ySplit="4" topLeftCell="A5" activePane="bottomLeft" state="frozen"/>
      <selection activeCell="C4" sqref="C4"/>
      <selection pane="bottomLeft" activeCell="W2" sqref="W2"/>
    </sheetView>
  </sheetViews>
  <sheetFormatPr baseColWidth="10" defaultColWidth="11" defaultRowHeight="14.25" x14ac:dyDescent="0.2"/>
  <cols>
    <col min="1" max="1" width="5.75" customWidth="1"/>
    <col min="2" max="2" width="12" hidden="1" customWidth="1"/>
    <col min="3" max="3" width="17.875" customWidth="1"/>
    <col min="4" max="4" width="25.75" hidden="1" customWidth="1"/>
    <col min="5" max="5" width="9.875" bestFit="1" customWidth="1"/>
    <col min="6" max="6" width="13.375" bestFit="1" customWidth="1"/>
    <col min="7" max="7" width="42.75" bestFit="1"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56"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-805.69999999999993</v>
      </c>
      <c r="K2" s="429" t="s">
        <v>607</v>
      </c>
      <c r="L2" s="306">
        <f>SUM(L5:L5004)</f>
        <v>1529.2</v>
      </c>
      <c r="M2" s="306">
        <f>SUM(M5:M5004)</f>
        <v>0</v>
      </c>
      <c r="N2" s="306">
        <f>SUM(N5:N5004)</f>
        <v>0</v>
      </c>
      <c r="O2" s="159"/>
      <c r="P2" s="159"/>
      <c r="Q2" s="159"/>
      <c r="R2" s="159"/>
      <c r="S2" s="429" t="s">
        <v>611</v>
      </c>
      <c r="T2" s="427">
        <f ca="1">SUMIF(J5:J5004,"",T5:T5004)+SUMIF(J5:J5004,"ohne Grundreinig",T5:T5004)</f>
        <v>0</v>
      </c>
      <c r="U2" s="426">
        <f ca="1">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1436</v>
      </c>
      <c r="D5" s="255"/>
      <c r="E5" s="647" t="s">
        <v>1215</v>
      </c>
      <c r="F5" s="647" t="s">
        <v>1458</v>
      </c>
      <c r="G5" s="255" t="s">
        <v>1437</v>
      </c>
      <c r="H5" s="255" t="str">
        <f>Raumgruppen_Bezeichnungen!$C$123</f>
        <v>F2-5</v>
      </c>
      <c r="I5" s="255"/>
      <c r="J5" s="774" t="s">
        <v>1799</v>
      </c>
      <c r="K5" s="255" t="s">
        <v>1278</v>
      </c>
      <c r="L5" s="648">
        <v>262.60000000000002</v>
      </c>
      <c r="M5" s="648">
        <v>0</v>
      </c>
      <c r="N5" s="648">
        <v>0</v>
      </c>
      <c r="O5" s="255" t="str">
        <f t="shared" ref="O5:O34" si="0">IF(
                AND(H5="",I5=""),
                "",
                IF(
                              AND(H5&lt;&gt;"",J5&lt;&gt;"Grundreinigung",J5&lt;&gt;"keine Reinigung"),
                              VLOOKUP(H5,$X$5:$AB$313,3,FALSE),
                             ""))</f>
        <v>5 Tage/Wo</v>
      </c>
      <c r="P5" s="649">
        <f t="shared" ref="P5:P34" ca="1" si="1">IFERROR(
                              IF(AND(H5="",I5=""),
                              "",
                              IF(AND(H5&lt;&gt;"",J5&lt;&gt;"Grundreinigung",J5&lt;&gt;"keine Reinigung"),
                                           VLOOKUP(H5,$X$5:$AB$313,4,FALSE),
                               "")),
                               "")</f>
        <v>253</v>
      </c>
      <c r="Q5" s="650">
        <f t="shared" ref="Q5:Q34" ca="1" si="2">IF(
                AND(P5&lt;&gt;"",H5&lt;&gt;""),
                VLOOKUP(H5,$X$5:$AB$313,2,FALSE),
                "")</f>
        <v>0</v>
      </c>
      <c r="R5" s="650" t="str">
        <f t="shared" ref="R5:R34" ca="1" si="3">IF(
                AND(P5&lt;&gt;"",I5&lt;&gt;""),
                VLOOKUP(I5,$X$5:$AB$313,2,FALSE),
                "")</f>
        <v/>
      </c>
      <c r="S5" s="648">
        <f t="shared" ref="S5:S34" ca="1" si="4">IF(
                P5="",
                "",
                IF(
                              H5&lt;&gt;"",
                              VLOOKUP(H5,$X$5:$AB$313,5,FALSE),
                              ""))</f>
        <v>0</v>
      </c>
      <c r="T5" s="648" t="str">
        <f t="shared" ref="T5:T34" ca="1" si="5">IF(
                OR(J5="keine Reinigung",J5="Grundreinigung"),
                "",
                IF(
                              AND(H5&lt;&gt;"",Q5&lt;&gt;0),
                              L5/Q5*S5,
                              ""))</f>
        <v/>
      </c>
      <c r="U5" s="648" t="str">
        <f t="shared" ref="U5:U34" ca="1" si="6">IFERROR(T5/S5*60,"")</f>
        <v/>
      </c>
      <c r="V5" s="273">
        <v>162</v>
      </c>
      <c r="W5" s="255"/>
      <c r="X5" t="str">
        <f>'Haus 2, 2 a-c K'!B4</f>
        <v>A1-J</v>
      </c>
      <c r="Y5">
        <f>'Haus 2, 2 a-c K'!E4</f>
        <v>0</v>
      </c>
      <c r="Z5" t="str">
        <f>'Haus 2, 2 a-c K'!F4</f>
        <v>jährlich</v>
      </c>
      <c r="AA5">
        <f ca="1">'Haus 2, 2 a-c K'!G4</f>
        <v>1</v>
      </c>
      <c r="AB5">
        <f>'Haus 2, 2 a-c K'!J4</f>
        <v>0</v>
      </c>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ht="15" x14ac:dyDescent="0.2">
      <c r="B6" s="255"/>
      <c r="C6" s="255" t="s">
        <v>1436</v>
      </c>
      <c r="D6" s="255"/>
      <c r="E6" s="647" t="s">
        <v>1215</v>
      </c>
      <c r="F6" s="647" t="s">
        <v>1459</v>
      </c>
      <c r="G6" s="255" t="s">
        <v>1438</v>
      </c>
      <c r="H6" s="255" t="str">
        <f>Raumgruppen_Bezeichnungen!$C$123</f>
        <v>F2-5</v>
      </c>
      <c r="I6" s="255"/>
      <c r="J6" s="774" t="s">
        <v>1799</v>
      </c>
      <c r="K6" s="255" t="s">
        <v>1456</v>
      </c>
      <c r="L6" s="648">
        <v>8</v>
      </c>
      <c r="M6" s="648">
        <v>0</v>
      </c>
      <c r="N6" s="648">
        <v>0</v>
      </c>
      <c r="O6" s="255" t="str">
        <f t="shared" si="0"/>
        <v>5 Tage/Wo</v>
      </c>
      <c r="P6" s="649">
        <f t="shared" ca="1" si="1"/>
        <v>253</v>
      </c>
      <c r="Q6" s="650">
        <f t="shared" ca="1" si="2"/>
        <v>0</v>
      </c>
      <c r="R6" s="650" t="str">
        <f t="shared" ca="1" si="3"/>
        <v/>
      </c>
      <c r="S6" s="648">
        <f t="shared" ca="1" si="4"/>
        <v>0</v>
      </c>
      <c r="T6" s="648" t="str">
        <f t="shared" ca="1" si="5"/>
        <v/>
      </c>
      <c r="U6" s="648" t="str">
        <f t="shared" ca="1" si="6"/>
        <v/>
      </c>
      <c r="V6" s="273">
        <v>163</v>
      </c>
      <c r="W6" s="255"/>
      <c r="X6" t="str">
        <f>'Haus 2, 2 a-c K'!B5</f>
        <v>A1-J2</v>
      </c>
      <c r="Y6">
        <f>'Haus 2, 2 a-c K'!E5</f>
        <v>0</v>
      </c>
      <c r="Z6" t="str">
        <f>'Haus 2, 2 a-c K'!F5</f>
        <v>jährlich 2x</v>
      </c>
      <c r="AA6">
        <f ca="1">'Haus 2, 2 a-c K'!G5</f>
        <v>2</v>
      </c>
      <c r="AB6">
        <f>'Haus 2, 2 a-c K'!J5</f>
        <v>0</v>
      </c>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ht="15" x14ac:dyDescent="0.2">
      <c r="B7" s="255"/>
      <c r="C7" s="255" t="s">
        <v>1436</v>
      </c>
      <c r="D7" s="255"/>
      <c r="E7" s="647" t="s">
        <v>1215</v>
      </c>
      <c r="F7" s="647" t="s">
        <v>1460</v>
      </c>
      <c r="G7" s="255" t="s">
        <v>1439</v>
      </c>
      <c r="H7" s="255" t="str">
        <f>Raumgruppen_Bezeichnungen!$C$170</f>
        <v>H1-5</v>
      </c>
      <c r="I7" s="255"/>
      <c r="J7" s="774" t="s">
        <v>1799</v>
      </c>
      <c r="K7" s="255" t="s">
        <v>1278</v>
      </c>
      <c r="L7" s="648">
        <v>8.1999999999999993</v>
      </c>
      <c r="M7" s="648">
        <v>0</v>
      </c>
      <c r="N7" s="648">
        <v>0</v>
      </c>
      <c r="O7" s="255" t="str">
        <f t="shared" si="0"/>
        <v>5 Tage/Wo</v>
      </c>
      <c r="P7" s="649">
        <f t="shared" ca="1" si="1"/>
        <v>253</v>
      </c>
      <c r="Q7" s="650">
        <f t="shared" ca="1" si="2"/>
        <v>0</v>
      </c>
      <c r="R7" s="650" t="str">
        <f t="shared" ca="1" si="3"/>
        <v/>
      </c>
      <c r="S7" s="648">
        <f t="shared" ca="1" si="4"/>
        <v>0</v>
      </c>
      <c r="T7" s="648" t="str">
        <f t="shared" ca="1" si="5"/>
        <v/>
      </c>
      <c r="U7" s="648" t="str">
        <f t="shared" ca="1" si="6"/>
        <v/>
      </c>
      <c r="V7" s="273">
        <v>164</v>
      </c>
      <c r="W7" s="255"/>
      <c r="X7" t="str">
        <f>'Haus 2, 2 a-c K'!B6</f>
        <v>A1-Q</v>
      </c>
      <c r="Y7">
        <f>'Haus 2, 2 a-c K'!E6</f>
        <v>0</v>
      </c>
      <c r="Z7" t="str">
        <f>'Haus 2, 2 a-c K'!F6</f>
        <v>Quartalsw.</v>
      </c>
      <c r="AA7">
        <f ca="1">'Haus 2, 2 a-c K'!G6</f>
        <v>4</v>
      </c>
      <c r="AB7">
        <f>'Haus 2, 2 a-c K'!J6</f>
        <v>0</v>
      </c>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row>
    <row r="8" spans="2:80" ht="15" x14ac:dyDescent="0.2">
      <c r="B8" s="255"/>
      <c r="C8" s="255" t="s">
        <v>1436</v>
      </c>
      <c r="D8" s="255"/>
      <c r="E8" s="647" t="s">
        <v>1215</v>
      </c>
      <c r="F8" s="647" t="s">
        <v>1461</v>
      </c>
      <c r="G8" s="255" t="s">
        <v>1440</v>
      </c>
      <c r="H8" s="255" t="str">
        <f>Raumgruppen_Bezeichnungen!$C$170</f>
        <v>H1-5</v>
      </c>
      <c r="I8" s="255"/>
      <c r="J8" s="774" t="s">
        <v>1799</v>
      </c>
      <c r="K8" s="255" t="s">
        <v>1278</v>
      </c>
      <c r="L8" s="648">
        <v>7.4</v>
      </c>
      <c r="M8" s="648">
        <v>0</v>
      </c>
      <c r="N8" s="648">
        <v>0</v>
      </c>
      <c r="O8" s="255" t="str">
        <f t="shared" si="0"/>
        <v>5 Tage/Wo</v>
      </c>
      <c r="P8" s="649">
        <f t="shared" ca="1" si="1"/>
        <v>253</v>
      </c>
      <c r="Q8" s="650">
        <f t="shared" ca="1" si="2"/>
        <v>0</v>
      </c>
      <c r="R8" s="650" t="str">
        <f t="shared" ca="1" si="3"/>
        <v/>
      </c>
      <c r="S8" s="648">
        <f t="shared" ca="1" si="4"/>
        <v>0</v>
      </c>
      <c r="T8" s="648" t="str">
        <f t="shared" ca="1" si="5"/>
        <v/>
      </c>
      <c r="U8" s="648" t="str">
        <f t="shared" ca="1" si="6"/>
        <v/>
      </c>
      <c r="V8" s="273">
        <v>165</v>
      </c>
      <c r="W8" s="255"/>
      <c r="X8" t="str">
        <f>'Haus 2, 2 a-c K'!B7</f>
        <v>A1-J6</v>
      </c>
      <c r="Y8">
        <f>'Haus 2, 2 a-c K'!E7</f>
        <v>0</v>
      </c>
      <c r="Z8" t="str">
        <f>'Haus 2, 2 a-c K'!F7</f>
        <v>jährlich 6x</v>
      </c>
      <c r="AA8">
        <f ca="1">'Haus 2, 2 a-c K'!G7</f>
        <v>6</v>
      </c>
      <c r="AB8">
        <f>'Haus 2, 2 a-c K'!J7</f>
        <v>0</v>
      </c>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row>
    <row r="9" spans="2:80" ht="15" x14ac:dyDescent="0.2">
      <c r="B9" s="255"/>
      <c r="C9" s="255" t="s">
        <v>1436</v>
      </c>
      <c r="D9" s="255"/>
      <c r="E9" s="647" t="s">
        <v>1215</v>
      </c>
      <c r="F9" s="647" t="s">
        <v>1462</v>
      </c>
      <c r="G9" s="255" t="s">
        <v>1322</v>
      </c>
      <c r="H9" s="255" t="str">
        <f>Raumgruppen_Bezeichnungen!$C$170</f>
        <v>H1-5</v>
      </c>
      <c r="I9" s="255"/>
      <c r="J9" s="774" t="s">
        <v>1799</v>
      </c>
      <c r="K9" s="255" t="s">
        <v>1278</v>
      </c>
      <c r="L9" s="648">
        <v>4.9000000000000004</v>
      </c>
      <c r="M9" s="648">
        <v>0</v>
      </c>
      <c r="N9" s="648">
        <v>0</v>
      </c>
      <c r="O9" s="255" t="str">
        <f t="shared" si="0"/>
        <v>5 Tage/Wo</v>
      </c>
      <c r="P9" s="649">
        <f t="shared" ca="1" si="1"/>
        <v>253</v>
      </c>
      <c r="Q9" s="650">
        <f t="shared" ca="1" si="2"/>
        <v>0</v>
      </c>
      <c r="R9" s="650" t="str">
        <f t="shared" ca="1" si="3"/>
        <v/>
      </c>
      <c r="S9" s="648">
        <f t="shared" ca="1" si="4"/>
        <v>0</v>
      </c>
      <c r="T9" s="648" t="str">
        <f t="shared" ca="1" si="5"/>
        <v/>
      </c>
      <c r="U9" s="648" t="str">
        <f t="shared" ca="1" si="6"/>
        <v/>
      </c>
      <c r="V9" s="273">
        <v>166</v>
      </c>
      <c r="W9" s="255"/>
      <c r="X9" t="str">
        <f>'Haus 2, 2 a-c K'!B8</f>
        <v>A1-M</v>
      </c>
      <c r="Y9">
        <f>'Haus 2, 2 a-c K'!E8</f>
        <v>0</v>
      </c>
      <c r="Z9" t="str">
        <f>'Haus 2, 2 a-c K'!F8</f>
        <v>monatlich</v>
      </c>
      <c r="AA9">
        <f ca="1">'Haus 2, 2 a-c K'!G8</f>
        <v>12</v>
      </c>
      <c r="AB9">
        <f>'Haus 2, 2 a-c K'!J8</f>
        <v>0</v>
      </c>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row>
    <row r="10" spans="2:80" ht="15" x14ac:dyDescent="0.2">
      <c r="B10" s="255"/>
      <c r="C10" s="255" t="s">
        <v>1436</v>
      </c>
      <c r="D10" s="255"/>
      <c r="E10" s="647" t="s">
        <v>1215</v>
      </c>
      <c r="F10" s="647" t="s">
        <v>1463</v>
      </c>
      <c r="G10" s="255" t="s">
        <v>1441</v>
      </c>
      <c r="H10" s="255" t="str">
        <f>Raumgruppen_Bezeichnungen!$C$255</f>
        <v>L-W</v>
      </c>
      <c r="I10" s="255"/>
      <c r="J10" s="774" t="s">
        <v>1799</v>
      </c>
      <c r="K10" s="255" t="s">
        <v>1280</v>
      </c>
      <c r="L10" s="648">
        <v>7.9</v>
      </c>
      <c r="M10" s="648">
        <v>0</v>
      </c>
      <c r="N10" s="648">
        <v>0</v>
      </c>
      <c r="O10" s="255" t="str">
        <f t="shared" si="0"/>
        <v>wöchentl.</v>
      </c>
      <c r="P10" s="649">
        <f t="shared" ca="1" si="1"/>
        <v>51</v>
      </c>
      <c r="Q10" s="650">
        <f t="shared" ca="1" si="2"/>
        <v>0</v>
      </c>
      <c r="R10" s="650" t="str">
        <f t="shared" ca="1" si="3"/>
        <v/>
      </c>
      <c r="S10" s="648">
        <f t="shared" ca="1" si="4"/>
        <v>0</v>
      </c>
      <c r="T10" s="648" t="str">
        <f t="shared" ca="1" si="5"/>
        <v/>
      </c>
      <c r="U10" s="648" t="str">
        <f t="shared" ca="1" si="6"/>
        <v/>
      </c>
      <c r="V10" s="273">
        <v>167</v>
      </c>
      <c r="W10" s="255"/>
      <c r="X10" t="str">
        <f>'Haus 2, 2 a-c K'!B9</f>
        <v>A1-14</v>
      </c>
      <c r="Y10">
        <f>'Haus 2, 2 a-c K'!E9</f>
        <v>0</v>
      </c>
      <c r="Z10" t="str">
        <f>'Haus 2, 2 a-c K'!F9</f>
        <v>14 tägig</v>
      </c>
      <c r="AA10">
        <f ca="1">'Haus 2, 2 a-c K'!G9</f>
        <v>25</v>
      </c>
      <c r="AB10">
        <f>'Haus 2, 2 a-c K'!J9</f>
        <v>0</v>
      </c>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row>
    <row r="11" spans="2:80" ht="15" x14ac:dyDescent="0.2">
      <c r="B11" s="255"/>
      <c r="C11" s="255" t="s">
        <v>1436</v>
      </c>
      <c r="D11" s="255"/>
      <c r="E11" s="647" t="s">
        <v>1215</v>
      </c>
      <c r="F11" s="647" t="s">
        <v>1464</v>
      </c>
      <c r="G11" s="255" t="s">
        <v>1442</v>
      </c>
      <c r="H11" s="255" t="str">
        <f>Raumgruppen_Bezeichnungen!$C$249</f>
        <v>L-J</v>
      </c>
      <c r="I11" s="255"/>
      <c r="J11" s="774" t="s">
        <v>212</v>
      </c>
      <c r="K11" s="255" t="s">
        <v>1280</v>
      </c>
      <c r="L11" s="648">
        <v>7.9</v>
      </c>
      <c r="M11" s="648">
        <v>0</v>
      </c>
      <c r="N11" s="648">
        <v>0</v>
      </c>
      <c r="O11" s="255" t="str">
        <f t="shared" si="0"/>
        <v/>
      </c>
      <c r="P11" s="649" t="str">
        <f t="shared" si="1"/>
        <v/>
      </c>
      <c r="Q11" s="650" t="str">
        <f t="shared" si="2"/>
        <v/>
      </c>
      <c r="R11" s="650" t="str">
        <f t="shared" si="3"/>
        <v/>
      </c>
      <c r="S11" s="648" t="str">
        <f t="shared" si="4"/>
        <v/>
      </c>
      <c r="T11" s="648" t="str">
        <f t="shared" si="5"/>
        <v/>
      </c>
      <c r="U11" s="648" t="str">
        <f t="shared" si="6"/>
        <v/>
      </c>
      <c r="V11" s="273">
        <v>168</v>
      </c>
      <c r="W11" s="255"/>
      <c r="X11" t="str">
        <f>'Haus 2, 2 a-c K'!B10</f>
        <v>A1-W</v>
      </c>
      <c r="Y11">
        <f>'Haus 2, 2 a-c K'!E10</f>
        <v>0</v>
      </c>
      <c r="Z11" t="str">
        <f>'Haus 2, 2 a-c K'!F10</f>
        <v>wöchentl.</v>
      </c>
      <c r="AA11">
        <f ca="1">'Haus 2, 2 a-c K'!G10</f>
        <v>51</v>
      </c>
      <c r="AB11">
        <f>'Haus 2, 2 a-c K'!J10</f>
        <v>0</v>
      </c>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2:80" ht="15" x14ac:dyDescent="0.2">
      <c r="B12" s="255"/>
      <c r="C12" s="255" t="s">
        <v>1436</v>
      </c>
      <c r="D12" s="255"/>
      <c r="E12" s="647" t="s">
        <v>1215</v>
      </c>
      <c r="F12" s="647" t="s">
        <v>1465</v>
      </c>
      <c r="G12" s="255" t="s">
        <v>1443</v>
      </c>
      <c r="H12" s="255" t="str">
        <f>Raumgruppen_Bezeichnungen!$C$170</f>
        <v>H1-5</v>
      </c>
      <c r="I12" s="255"/>
      <c r="J12" s="774" t="s">
        <v>1799</v>
      </c>
      <c r="K12" s="255" t="s">
        <v>1278</v>
      </c>
      <c r="L12" s="648">
        <v>8.1999999999999993</v>
      </c>
      <c r="M12" s="648">
        <v>0</v>
      </c>
      <c r="N12" s="648">
        <v>0</v>
      </c>
      <c r="O12" s="255" t="str">
        <f t="shared" si="0"/>
        <v>5 Tage/Wo</v>
      </c>
      <c r="P12" s="649">
        <f t="shared" ca="1" si="1"/>
        <v>253</v>
      </c>
      <c r="Q12" s="650">
        <f t="shared" ca="1" si="2"/>
        <v>0</v>
      </c>
      <c r="R12" s="650" t="str">
        <f t="shared" ca="1" si="3"/>
        <v/>
      </c>
      <c r="S12" s="648">
        <f t="shared" ca="1" si="4"/>
        <v>0</v>
      </c>
      <c r="T12" s="648" t="str">
        <f t="shared" ca="1" si="5"/>
        <v/>
      </c>
      <c r="U12" s="648" t="str">
        <f t="shared" ca="1" si="6"/>
        <v/>
      </c>
      <c r="V12" s="273">
        <v>169</v>
      </c>
      <c r="W12" s="255"/>
      <c r="X12" t="str">
        <f>'Haus 2, 2 a-c K'!B11</f>
        <v>A1-2</v>
      </c>
      <c r="Y12">
        <f>'Haus 2, 2 a-c K'!E11</f>
        <v>0</v>
      </c>
      <c r="Z12" t="str">
        <f>'Haus 2, 2 a-c K'!F11</f>
        <v>2 Tage/Wo</v>
      </c>
      <c r="AA12">
        <f ca="1">'Haus 2, 2 a-c K'!G11</f>
        <v>101</v>
      </c>
      <c r="AB12">
        <f>'Haus 2, 2 a-c K'!J11</f>
        <v>0</v>
      </c>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row>
    <row r="13" spans="2:80" ht="15" x14ac:dyDescent="0.2">
      <c r="B13" s="255"/>
      <c r="C13" s="255" t="s">
        <v>1436</v>
      </c>
      <c r="D13" s="255"/>
      <c r="E13" s="647" t="s">
        <v>1215</v>
      </c>
      <c r="F13" s="647" t="s">
        <v>1466</v>
      </c>
      <c r="G13" s="255" t="s">
        <v>1322</v>
      </c>
      <c r="H13" s="255" t="str">
        <f>Raumgruppen_Bezeichnungen!$C$170</f>
        <v>H1-5</v>
      </c>
      <c r="I13" s="255"/>
      <c r="J13" s="774" t="s">
        <v>1799</v>
      </c>
      <c r="K13" s="255" t="s">
        <v>1278</v>
      </c>
      <c r="L13" s="648">
        <v>4.9000000000000004</v>
      </c>
      <c r="M13" s="648">
        <v>0</v>
      </c>
      <c r="N13" s="648">
        <v>0</v>
      </c>
      <c r="O13" s="255" t="str">
        <f t="shared" si="0"/>
        <v>5 Tage/Wo</v>
      </c>
      <c r="P13" s="649">
        <f t="shared" ca="1" si="1"/>
        <v>253</v>
      </c>
      <c r="Q13" s="650">
        <f t="shared" ca="1" si="2"/>
        <v>0</v>
      </c>
      <c r="R13" s="650" t="str">
        <f t="shared" ca="1" si="3"/>
        <v/>
      </c>
      <c r="S13" s="648">
        <f t="shared" ca="1" si="4"/>
        <v>0</v>
      </c>
      <c r="T13" s="648" t="str">
        <f t="shared" ca="1" si="5"/>
        <v/>
      </c>
      <c r="U13" s="648" t="str">
        <f t="shared" ca="1" si="6"/>
        <v/>
      </c>
      <c r="V13" s="273">
        <v>170</v>
      </c>
      <c r="W13" s="255"/>
      <c r="X13" t="str">
        <f>'Haus 2, 2 a-c K'!B12</f>
        <v>A1-2,5</v>
      </c>
      <c r="Y13">
        <f>'Haus 2, 2 a-c K'!E12</f>
        <v>0</v>
      </c>
      <c r="Z13" t="str">
        <f>'Haus 2, 2 a-c K'!F12</f>
        <v>2,5 Tage/Wo</v>
      </c>
      <c r="AA13">
        <f ca="1">'Haus 2, 2 a-c K'!G12</f>
        <v>127</v>
      </c>
      <c r="AB13">
        <f>'Haus 2, 2 a-c K'!J12</f>
        <v>0</v>
      </c>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row>
    <row r="14" spans="2:80" ht="15" x14ac:dyDescent="0.2">
      <c r="B14" s="255"/>
      <c r="C14" s="255" t="s">
        <v>1436</v>
      </c>
      <c r="D14" s="255"/>
      <c r="E14" s="647" t="s">
        <v>1215</v>
      </c>
      <c r="F14" s="647" t="s">
        <v>1467</v>
      </c>
      <c r="G14" s="255" t="s">
        <v>1444</v>
      </c>
      <c r="H14" s="255" t="str">
        <f>Raumgruppen_Bezeichnungen!$C$170</f>
        <v>H1-5</v>
      </c>
      <c r="I14" s="255"/>
      <c r="J14" s="774" t="s">
        <v>1799</v>
      </c>
      <c r="K14" s="255" t="s">
        <v>1278</v>
      </c>
      <c r="L14" s="648">
        <v>7.4</v>
      </c>
      <c r="M14" s="648">
        <v>0</v>
      </c>
      <c r="N14" s="648">
        <v>0</v>
      </c>
      <c r="O14" s="255" t="str">
        <f t="shared" si="0"/>
        <v>5 Tage/Wo</v>
      </c>
      <c r="P14" s="649">
        <f t="shared" ca="1" si="1"/>
        <v>253</v>
      </c>
      <c r="Q14" s="650">
        <f t="shared" ca="1" si="2"/>
        <v>0</v>
      </c>
      <c r="R14" s="650" t="str">
        <f t="shared" ca="1" si="3"/>
        <v/>
      </c>
      <c r="S14" s="648">
        <f t="shared" ca="1" si="4"/>
        <v>0</v>
      </c>
      <c r="T14" s="648" t="str">
        <f t="shared" ca="1" si="5"/>
        <v/>
      </c>
      <c r="U14" s="648" t="str">
        <f t="shared" ca="1" si="6"/>
        <v/>
      </c>
      <c r="V14" s="273">
        <v>171</v>
      </c>
      <c r="W14" s="255"/>
      <c r="X14" t="str">
        <f>'Haus 2, 2 a-c K'!B13</f>
        <v>A1-3</v>
      </c>
      <c r="Y14">
        <f>'Haus 2, 2 a-c K'!E13</f>
        <v>0</v>
      </c>
      <c r="Z14" t="str">
        <f>'Haus 2, 2 a-c K'!F13</f>
        <v>3 Tage/Wo</v>
      </c>
      <c r="AA14">
        <f ca="1">'Haus 2, 2 a-c K'!G13</f>
        <v>152</v>
      </c>
      <c r="AB14">
        <f>'Haus 2, 2 a-c K'!J13</f>
        <v>0</v>
      </c>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row>
    <row r="15" spans="2:80" ht="15" x14ac:dyDescent="0.2">
      <c r="B15" s="255"/>
      <c r="C15" s="255" t="s">
        <v>1436</v>
      </c>
      <c r="D15" s="255"/>
      <c r="E15" s="647" t="s">
        <v>1215</v>
      </c>
      <c r="F15" s="647" t="s">
        <v>1468</v>
      </c>
      <c r="G15" s="255" t="s">
        <v>1445</v>
      </c>
      <c r="H15" s="255" t="str">
        <f>Raumgruppen_Bezeichnungen!$C$57</f>
        <v>C1-2</v>
      </c>
      <c r="I15" s="255"/>
      <c r="J15" s="774" t="s">
        <v>1799</v>
      </c>
      <c r="K15" s="255" t="s">
        <v>1282</v>
      </c>
      <c r="L15" s="648">
        <v>8</v>
      </c>
      <c r="M15" s="648">
        <v>0</v>
      </c>
      <c r="N15" s="648">
        <v>0</v>
      </c>
      <c r="O15" s="255" t="str">
        <f t="shared" si="0"/>
        <v>2 Tage/Wo</v>
      </c>
      <c r="P15" s="649">
        <f t="shared" ca="1" si="1"/>
        <v>101</v>
      </c>
      <c r="Q15" s="650">
        <f t="shared" ca="1" si="2"/>
        <v>0</v>
      </c>
      <c r="R15" s="650" t="str">
        <f t="shared" ca="1" si="3"/>
        <v/>
      </c>
      <c r="S15" s="648">
        <f t="shared" ca="1" si="4"/>
        <v>0</v>
      </c>
      <c r="T15" s="648" t="str">
        <f t="shared" ca="1" si="5"/>
        <v/>
      </c>
      <c r="U15" s="648" t="str">
        <f t="shared" ca="1" si="6"/>
        <v/>
      </c>
      <c r="V15" s="273">
        <v>172</v>
      </c>
      <c r="W15" s="255"/>
      <c r="X15" t="str">
        <f>'Haus 2, 2 a-c K'!B14</f>
        <v>A1-4</v>
      </c>
      <c r="Y15">
        <f>'Haus 2, 2 a-c K'!E14</f>
        <v>0</v>
      </c>
      <c r="Z15" t="str">
        <f>'Haus 2, 2 a-c K'!F14</f>
        <v>4 Tage/Wo</v>
      </c>
      <c r="AA15">
        <f ca="1">'Haus 2, 2 a-c K'!G14</f>
        <v>202</v>
      </c>
      <c r="AB15">
        <f>'Haus 2, 2 a-c K'!J14</f>
        <v>0</v>
      </c>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row>
    <row r="16" spans="2:80" ht="15" x14ac:dyDescent="0.2">
      <c r="B16" s="255"/>
      <c r="C16" s="255" t="s">
        <v>1436</v>
      </c>
      <c r="D16" s="255"/>
      <c r="E16" s="647" t="s">
        <v>1215</v>
      </c>
      <c r="F16" s="647" t="s">
        <v>1469</v>
      </c>
      <c r="G16" s="255" t="s">
        <v>1446</v>
      </c>
      <c r="H16" s="255" t="str">
        <f>Raumgruppen_Bezeichnungen!$C$57</f>
        <v>C1-2</v>
      </c>
      <c r="I16" s="255"/>
      <c r="J16" s="774" t="s">
        <v>1799</v>
      </c>
      <c r="K16" s="255" t="s">
        <v>1457</v>
      </c>
      <c r="L16" s="648">
        <v>25</v>
      </c>
      <c r="M16" s="648">
        <v>0</v>
      </c>
      <c r="N16" s="648">
        <v>0</v>
      </c>
      <c r="O16" s="255" t="str">
        <f t="shared" si="0"/>
        <v>2 Tage/Wo</v>
      </c>
      <c r="P16" s="649">
        <f t="shared" ca="1" si="1"/>
        <v>101</v>
      </c>
      <c r="Q16" s="650">
        <f t="shared" ca="1" si="2"/>
        <v>0</v>
      </c>
      <c r="R16" s="650" t="str">
        <f t="shared" ca="1" si="3"/>
        <v/>
      </c>
      <c r="S16" s="648">
        <f t="shared" ca="1" si="4"/>
        <v>0</v>
      </c>
      <c r="T16" s="648" t="str">
        <f t="shared" ca="1" si="5"/>
        <v/>
      </c>
      <c r="U16" s="648" t="str">
        <f t="shared" ca="1" si="6"/>
        <v/>
      </c>
      <c r="V16" s="273">
        <v>173</v>
      </c>
      <c r="W16" s="255"/>
      <c r="X16" t="str">
        <f>'Haus 2, 2 a-c K'!B15</f>
        <v>A1-5</v>
      </c>
      <c r="Y16">
        <f>'Haus 2, 2 a-c K'!E15</f>
        <v>0</v>
      </c>
      <c r="Z16" t="str">
        <f>'Haus 2, 2 a-c K'!F15</f>
        <v>5 Tage/Wo</v>
      </c>
      <c r="AA16">
        <f ca="1">'Haus 2, 2 a-c K'!G15</f>
        <v>253</v>
      </c>
      <c r="AB16">
        <f>'Haus 2, 2 a-c K'!J15</f>
        <v>0</v>
      </c>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row>
    <row r="17" spans="2:80" ht="15" x14ac:dyDescent="0.2">
      <c r="B17" s="255"/>
      <c r="C17" s="255" t="s">
        <v>1436</v>
      </c>
      <c r="D17" s="255"/>
      <c r="E17" s="647" t="s">
        <v>1215</v>
      </c>
      <c r="F17" s="647" t="s">
        <v>1470</v>
      </c>
      <c r="G17" s="255" t="s">
        <v>1447</v>
      </c>
      <c r="H17" s="255" t="str">
        <f>Raumgruppen_Bezeichnungen!$C$61</f>
        <v>C1-5</v>
      </c>
      <c r="I17" s="255"/>
      <c r="J17" s="774" t="s">
        <v>1799</v>
      </c>
      <c r="K17" s="255" t="s">
        <v>1279</v>
      </c>
      <c r="L17" s="648">
        <v>93</v>
      </c>
      <c r="M17" s="648">
        <v>0</v>
      </c>
      <c r="N17" s="648">
        <v>0</v>
      </c>
      <c r="O17" s="255" t="str">
        <f t="shared" si="0"/>
        <v>5 Tage/Wo</v>
      </c>
      <c r="P17" s="649">
        <f t="shared" ca="1" si="1"/>
        <v>253</v>
      </c>
      <c r="Q17" s="650">
        <f t="shared" ca="1" si="2"/>
        <v>0</v>
      </c>
      <c r="R17" s="650" t="str">
        <f t="shared" ca="1" si="3"/>
        <v/>
      </c>
      <c r="S17" s="648">
        <f t="shared" ca="1" si="4"/>
        <v>0</v>
      </c>
      <c r="T17" s="648" t="str">
        <f t="shared" ca="1" si="5"/>
        <v/>
      </c>
      <c r="U17" s="648" t="str">
        <f t="shared" ca="1" si="6"/>
        <v/>
      </c>
      <c r="V17" s="273">
        <v>174</v>
      </c>
      <c r="W17" s="255"/>
      <c r="X17" t="str">
        <f>'Haus 2, 2 a-c K'!B16</f>
        <v>A1-6</v>
      </c>
      <c r="Y17">
        <f>'Haus 2, 2 a-c K'!E16</f>
        <v>0</v>
      </c>
      <c r="Z17" t="str">
        <f>'Haus 2, 2 a-c K'!F16</f>
        <v>6 Tage/Wo</v>
      </c>
      <c r="AA17">
        <f ca="1">'Haus 2, 2 a-c K'!G16</f>
        <v>304</v>
      </c>
      <c r="AB17">
        <f>'Haus 2, 2 a-c K'!J16</f>
        <v>0</v>
      </c>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row>
    <row r="18" spans="2:80" ht="15" x14ac:dyDescent="0.2">
      <c r="B18" s="255"/>
      <c r="C18" s="255" t="s">
        <v>1436</v>
      </c>
      <c r="D18" s="255"/>
      <c r="E18" s="647" t="s">
        <v>1215</v>
      </c>
      <c r="F18" s="647" t="s">
        <v>1471</v>
      </c>
      <c r="G18" s="255" t="s">
        <v>1448</v>
      </c>
      <c r="H18" s="255" t="str">
        <f>Raumgruppen_Bezeichnungen!$C$61</f>
        <v>C1-5</v>
      </c>
      <c r="I18" s="255"/>
      <c r="J18" s="774" t="s">
        <v>1799</v>
      </c>
      <c r="K18" s="255" t="s">
        <v>1279</v>
      </c>
      <c r="L18" s="648">
        <v>33</v>
      </c>
      <c r="M18" s="648">
        <v>0</v>
      </c>
      <c r="N18" s="648">
        <v>0</v>
      </c>
      <c r="O18" s="255" t="str">
        <f t="shared" si="0"/>
        <v>5 Tage/Wo</v>
      </c>
      <c r="P18" s="649">
        <f t="shared" ca="1" si="1"/>
        <v>253</v>
      </c>
      <c r="Q18" s="650">
        <f t="shared" ca="1" si="2"/>
        <v>0</v>
      </c>
      <c r="R18" s="650" t="str">
        <f t="shared" ca="1" si="3"/>
        <v/>
      </c>
      <c r="S18" s="648">
        <f t="shared" ca="1" si="4"/>
        <v>0</v>
      </c>
      <c r="T18" s="648" t="str">
        <f t="shared" ca="1" si="5"/>
        <v/>
      </c>
      <c r="U18" s="648" t="str">
        <f t="shared" ca="1" si="6"/>
        <v/>
      </c>
      <c r="V18" s="273">
        <v>175</v>
      </c>
      <c r="W18" s="255"/>
      <c r="X18" t="str">
        <f>'Haus 2, 2 a-c K'!B17</f>
        <v>A1-7</v>
      </c>
      <c r="Y18">
        <f>'Haus 2, 2 a-c K'!E17</f>
        <v>0</v>
      </c>
      <c r="Z18" t="str">
        <f>'Haus 2, 2 a-c K'!F17</f>
        <v>7 Tage/Wo</v>
      </c>
      <c r="AA18">
        <f ca="1">'Haus 2, 2 a-c K'!G17</f>
        <v>354</v>
      </c>
      <c r="AB18">
        <f>'Haus 2, 2 a-c K'!J17</f>
        <v>0</v>
      </c>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row>
    <row r="19" spans="2:80" ht="15" x14ac:dyDescent="0.2">
      <c r="B19" s="255"/>
      <c r="C19" s="255" t="s">
        <v>1436</v>
      </c>
      <c r="D19" s="255"/>
      <c r="E19" s="647" t="s">
        <v>1215</v>
      </c>
      <c r="F19" s="647" t="s">
        <v>1472</v>
      </c>
      <c r="G19" s="255" t="s">
        <v>1449</v>
      </c>
      <c r="H19" s="255" t="str">
        <f>Raumgruppen_Bezeichnungen!$C$123</f>
        <v>F2-5</v>
      </c>
      <c r="I19" s="255"/>
      <c r="J19" s="774" t="s">
        <v>1799</v>
      </c>
      <c r="K19" s="255" t="s">
        <v>1278</v>
      </c>
      <c r="L19" s="648">
        <v>16</v>
      </c>
      <c r="M19" s="648">
        <v>0</v>
      </c>
      <c r="N19" s="648">
        <v>0</v>
      </c>
      <c r="O19" s="255" t="str">
        <f t="shared" si="0"/>
        <v>5 Tage/Wo</v>
      </c>
      <c r="P19" s="649">
        <f t="shared" ca="1" si="1"/>
        <v>253</v>
      </c>
      <c r="Q19" s="650">
        <f t="shared" ca="1" si="2"/>
        <v>0</v>
      </c>
      <c r="R19" s="650" t="str">
        <f t="shared" ca="1" si="3"/>
        <v/>
      </c>
      <c r="S19" s="648">
        <f t="shared" ca="1" si="4"/>
        <v>0</v>
      </c>
      <c r="T19" s="648" t="str">
        <f t="shared" ca="1" si="5"/>
        <v/>
      </c>
      <c r="U19" s="648" t="str">
        <f t="shared" ca="1" si="6"/>
        <v/>
      </c>
      <c r="V19" s="273">
        <v>176</v>
      </c>
      <c r="W19" s="255"/>
      <c r="X19" t="str">
        <f>'Haus 2, 2 a-c K'!B18</f>
        <v>A1-Müll</v>
      </c>
      <c r="Y19">
        <f>'Haus 2, 2 a-c K'!E18</f>
        <v>0</v>
      </c>
      <c r="Z19" t="str">
        <f>'Haus 2, 2 a-c K'!F18</f>
        <v>2 Tage/Wo </v>
      </c>
      <c r="AA19">
        <f ca="1">'Haus 2, 2 a-c K'!G18</f>
        <v>101</v>
      </c>
      <c r="AB19">
        <f>'Haus 2, 2 a-c K'!J18</f>
        <v>0</v>
      </c>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row>
    <row r="20" spans="2:80" ht="15" x14ac:dyDescent="0.2">
      <c r="B20" s="255"/>
      <c r="C20" s="255" t="s">
        <v>1436</v>
      </c>
      <c r="D20" s="255"/>
      <c r="E20" s="647" t="s">
        <v>1215</v>
      </c>
      <c r="F20" s="647" t="s">
        <v>1473</v>
      </c>
      <c r="G20" s="255" t="s">
        <v>1450</v>
      </c>
      <c r="H20" s="255" t="str">
        <f>Raumgruppen_Bezeichnungen!$C$61</f>
        <v>C1-5</v>
      </c>
      <c r="I20" s="255"/>
      <c r="J20" s="774" t="s">
        <v>1799</v>
      </c>
      <c r="K20" s="255" t="s">
        <v>1279</v>
      </c>
      <c r="L20" s="648">
        <v>94</v>
      </c>
      <c r="M20" s="648">
        <v>0</v>
      </c>
      <c r="N20" s="648">
        <v>0</v>
      </c>
      <c r="O20" s="255" t="str">
        <f t="shared" si="0"/>
        <v>5 Tage/Wo</v>
      </c>
      <c r="P20" s="649">
        <f t="shared" ca="1" si="1"/>
        <v>253</v>
      </c>
      <c r="Q20" s="650">
        <f t="shared" ca="1" si="2"/>
        <v>0</v>
      </c>
      <c r="R20" s="650" t="str">
        <f t="shared" ca="1" si="3"/>
        <v/>
      </c>
      <c r="S20" s="648">
        <f t="shared" ca="1" si="4"/>
        <v>0</v>
      </c>
      <c r="T20" s="648" t="str">
        <f t="shared" ca="1" si="5"/>
        <v/>
      </c>
      <c r="U20" s="648" t="str">
        <f t="shared" ca="1" si="6"/>
        <v/>
      </c>
      <c r="V20" s="273">
        <v>177</v>
      </c>
      <c r="W20" s="255"/>
      <c r="X20" t="str">
        <f>'Haus 2, 2 a-c K'!B19</f>
        <v>A1-Hort</v>
      </c>
      <c r="Y20">
        <f>'Haus 2, 2 a-c K'!E19</f>
        <v>0</v>
      </c>
      <c r="Z20" t="str">
        <f>'Haus 2, 2 a-c K'!F19</f>
        <v>5 Tage/Wo </v>
      </c>
      <c r="AA20">
        <f ca="1">'Haus 2, 2 a-c K'!G19</f>
        <v>253</v>
      </c>
      <c r="AB20">
        <f>'Haus 2, 2 a-c K'!J19</f>
        <v>0</v>
      </c>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row>
    <row r="21" spans="2:80" ht="15" x14ac:dyDescent="0.2">
      <c r="B21" s="255"/>
      <c r="C21" s="255" t="s">
        <v>1436</v>
      </c>
      <c r="D21" s="255"/>
      <c r="E21" s="647" t="s">
        <v>1215</v>
      </c>
      <c r="F21" s="647" t="s">
        <v>1474</v>
      </c>
      <c r="G21" s="255" t="s">
        <v>1451</v>
      </c>
      <c r="H21" s="255" t="str">
        <f>Raumgruppen_Bezeichnungen!$C$61</f>
        <v>C1-5</v>
      </c>
      <c r="I21" s="255"/>
      <c r="J21" s="774" t="s">
        <v>1799</v>
      </c>
      <c r="K21" s="255" t="s">
        <v>1279</v>
      </c>
      <c r="L21" s="648">
        <v>9</v>
      </c>
      <c r="M21" s="648">
        <v>0</v>
      </c>
      <c r="N21" s="648">
        <v>0</v>
      </c>
      <c r="O21" s="255" t="str">
        <f t="shared" si="0"/>
        <v>5 Tage/Wo</v>
      </c>
      <c r="P21" s="649">
        <f t="shared" ca="1" si="1"/>
        <v>253</v>
      </c>
      <c r="Q21" s="650">
        <f t="shared" ca="1" si="2"/>
        <v>0</v>
      </c>
      <c r="R21" s="650" t="str">
        <f t="shared" ca="1" si="3"/>
        <v/>
      </c>
      <c r="S21" s="648">
        <f t="shared" ca="1" si="4"/>
        <v>0</v>
      </c>
      <c r="T21" s="648" t="str">
        <f t="shared" ca="1" si="5"/>
        <v/>
      </c>
      <c r="U21" s="648" t="str">
        <f t="shared" ca="1" si="6"/>
        <v/>
      </c>
      <c r="V21" s="273">
        <v>178</v>
      </c>
      <c r="W21" s="255"/>
      <c r="X21" t="str">
        <f>'Haus 2, 2 a-c K'!B20</f>
        <v>A2-J</v>
      </c>
      <c r="Y21">
        <f>'Haus 2, 2 a-c K'!E20</f>
        <v>0</v>
      </c>
      <c r="Z21" t="str">
        <f>'Haus 2, 2 a-c K'!F20</f>
        <v>jährlich</v>
      </c>
      <c r="AA21">
        <f ca="1">'Haus 2, 2 a-c K'!G20</f>
        <v>1</v>
      </c>
      <c r="AB21">
        <f>'Haus 2, 2 a-c K'!J20</f>
        <v>0</v>
      </c>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row>
    <row r="22" spans="2:80" ht="15" x14ac:dyDescent="0.2">
      <c r="B22" s="255"/>
      <c r="C22" s="255" t="s">
        <v>1436</v>
      </c>
      <c r="D22" s="255"/>
      <c r="E22" s="647" t="s">
        <v>1215</v>
      </c>
      <c r="F22" s="647" t="s">
        <v>1475</v>
      </c>
      <c r="G22" s="255" t="s">
        <v>1452</v>
      </c>
      <c r="H22" s="255" t="str">
        <f>Raumgruppen_Bezeichnungen!$C$61</f>
        <v>C1-5</v>
      </c>
      <c r="I22" s="255"/>
      <c r="J22" s="774" t="s">
        <v>1799</v>
      </c>
      <c r="K22" s="255" t="s">
        <v>1279</v>
      </c>
      <c r="L22" s="648">
        <v>8</v>
      </c>
      <c r="M22" s="648">
        <v>0</v>
      </c>
      <c r="N22" s="648">
        <v>0</v>
      </c>
      <c r="O22" s="255" t="str">
        <f t="shared" si="0"/>
        <v>5 Tage/Wo</v>
      </c>
      <c r="P22" s="649">
        <f t="shared" ca="1" si="1"/>
        <v>253</v>
      </c>
      <c r="Q22" s="650">
        <f t="shared" ca="1" si="2"/>
        <v>0</v>
      </c>
      <c r="R22" s="650" t="str">
        <f t="shared" ca="1" si="3"/>
        <v/>
      </c>
      <c r="S22" s="648">
        <f t="shared" ca="1" si="4"/>
        <v>0</v>
      </c>
      <c r="T22" s="648" t="str">
        <f t="shared" ca="1" si="5"/>
        <v/>
      </c>
      <c r="U22" s="648" t="str">
        <f t="shared" ca="1" si="6"/>
        <v/>
      </c>
      <c r="V22" s="273">
        <v>179</v>
      </c>
      <c r="W22" s="255"/>
      <c r="X22" t="str">
        <f>'Haus 2, 2 a-c K'!B21</f>
        <v>A2-J2</v>
      </c>
      <c r="Y22">
        <f>'Haus 2, 2 a-c K'!E21</f>
        <v>0</v>
      </c>
      <c r="Z22" t="str">
        <f>'Haus 2, 2 a-c K'!F21</f>
        <v>jährlich 2x</v>
      </c>
      <c r="AA22">
        <f ca="1">'Haus 2, 2 a-c K'!G21</f>
        <v>2</v>
      </c>
      <c r="AB22">
        <f>'Haus 2, 2 a-c K'!J21</f>
        <v>0</v>
      </c>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row>
    <row r="23" spans="2:80" ht="15" x14ac:dyDescent="0.2">
      <c r="B23" s="255"/>
      <c r="C23" s="255" t="s">
        <v>1436</v>
      </c>
      <c r="D23" s="255"/>
      <c r="E23" s="647" t="s">
        <v>1215</v>
      </c>
      <c r="F23" s="647" t="s">
        <v>1476</v>
      </c>
      <c r="G23" s="255" t="s">
        <v>1453</v>
      </c>
      <c r="H23" s="255" t="str">
        <f>Raumgruppen_Bezeichnungen!$C$61</f>
        <v>C1-5</v>
      </c>
      <c r="I23" s="255"/>
      <c r="J23" s="774" t="s">
        <v>1799</v>
      </c>
      <c r="K23" s="255" t="s">
        <v>1279</v>
      </c>
      <c r="L23" s="648">
        <v>11</v>
      </c>
      <c r="M23" s="648">
        <v>0</v>
      </c>
      <c r="N23" s="648">
        <v>0</v>
      </c>
      <c r="O23" s="255" t="str">
        <f t="shared" si="0"/>
        <v>5 Tage/Wo</v>
      </c>
      <c r="P23" s="649">
        <f t="shared" ca="1" si="1"/>
        <v>253</v>
      </c>
      <c r="Q23" s="650">
        <f t="shared" ca="1" si="2"/>
        <v>0</v>
      </c>
      <c r="R23" s="650" t="str">
        <f t="shared" ca="1" si="3"/>
        <v/>
      </c>
      <c r="S23" s="648">
        <f t="shared" ca="1" si="4"/>
        <v>0</v>
      </c>
      <c r="T23" s="648" t="str">
        <f t="shared" ca="1" si="5"/>
        <v/>
      </c>
      <c r="U23" s="648" t="str">
        <f t="shared" ca="1" si="6"/>
        <v/>
      </c>
      <c r="V23" s="273">
        <v>180</v>
      </c>
      <c r="W23" s="255"/>
      <c r="X23" t="str">
        <f>'Haus 2, 2 a-c K'!B22</f>
        <v>A2-Q</v>
      </c>
      <c r="Y23">
        <f>'Haus 2, 2 a-c K'!E22</f>
        <v>0</v>
      </c>
      <c r="Z23" t="str">
        <f>'Haus 2, 2 a-c K'!F22</f>
        <v>Quartalsw.</v>
      </c>
      <c r="AA23">
        <f ca="1">'Haus 2, 2 a-c K'!G22</f>
        <v>4</v>
      </c>
      <c r="AB23">
        <f>'Haus 2, 2 a-c K'!J22</f>
        <v>0</v>
      </c>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row>
    <row r="24" spans="2:80" ht="15" x14ac:dyDescent="0.2">
      <c r="B24" s="255"/>
      <c r="C24" s="255" t="s">
        <v>1436</v>
      </c>
      <c r="D24" s="255"/>
      <c r="E24" s="647" t="s">
        <v>1215</v>
      </c>
      <c r="F24" s="647" t="s">
        <v>1477</v>
      </c>
      <c r="G24" s="255" t="s">
        <v>1270</v>
      </c>
      <c r="H24" s="255" t="str">
        <f>Raumgruppen_Bezeichnungen!$C$57</f>
        <v>C1-2</v>
      </c>
      <c r="I24" s="255"/>
      <c r="J24" s="774" t="s">
        <v>1799</v>
      </c>
      <c r="K24" s="255" t="s">
        <v>1279</v>
      </c>
      <c r="L24" s="648">
        <v>25</v>
      </c>
      <c r="M24" s="648">
        <v>0</v>
      </c>
      <c r="N24" s="648">
        <v>0</v>
      </c>
      <c r="O24" s="255" t="str">
        <f t="shared" si="0"/>
        <v>2 Tage/Wo</v>
      </c>
      <c r="P24" s="649">
        <f t="shared" ca="1" si="1"/>
        <v>101</v>
      </c>
      <c r="Q24" s="650">
        <f t="shared" ca="1" si="2"/>
        <v>0</v>
      </c>
      <c r="R24" s="650" t="str">
        <f t="shared" ca="1" si="3"/>
        <v/>
      </c>
      <c r="S24" s="648">
        <f t="shared" ca="1" si="4"/>
        <v>0</v>
      </c>
      <c r="T24" s="648" t="str">
        <f t="shared" ca="1" si="5"/>
        <v/>
      </c>
      <c r="U24" s="648" t="str">
        <f t="shared" ca="1" si="6"/>
        <v/>
      </c>
      <c r="V24" s="273">
        <v>181</v>
      </c>
      <c r="W24" s="255"/>
      <c r="X24" t="str">
        <f>'Haus 2, 2 a-c K'!B23</f>
        <v>A2-J6</v>
      </c>
      <c r="Y24">
        <f>'Haus 2, 2 a-c K'!E23</f>
        <v>0</v>
      </c>
      <c r="Z24" t="str">
        <f>'Haus 2, 2 a-c K'!F23</f>
        <v>jährlich 6x</v>
      </c>
      <c r="AA24">
        <f ca="1">'Haus 2, 2 a-c K'!G23</f>
        <v>6</v>
      </c>
      <c r="AB24">
        <f>'Haus 2, 2 a-c K'!J23</f>
        <v>0</v>
      </c>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row>
    <row r="25" spans="2:80" ht="15" x14ac:dyDescent="0.2">
      <c r="B25" s="255"/>
      <c r="C25" s="255" t="s">
        <v>1436</v>
      </c>
      <c r="D25" s="255"/>
      <c r="E25" s="647" t="s">
        <v>1215</v>
      </c>
      <c r="F25" s="647" t="s">
        <v>1478</v>
      </c>
      <c r="G25" s="255" t="s">
        <v>1277</v>
      </c>
      <c r="H25" s="255" t="str">
        <f>Raumgruppen_Bezeichnungen!$C$96</f>
        <v>F1-J</v>
      </c>
      <c r="I25" s="255"/>
      <c r="J25" s="774" t="s">
        <v>1799</v>
      </c>
      <c r="K25" s="255" t="s">
        <v>1435</v>
      </c>
      <c r="L25" s="648">
        <v>14</v>
      </c>
      <c r="M25" s="648">
        <v>0</v>
      </c>
      <c r="N25" s="648">
        <v>0</v>
      </c>
      <c r="O25" s="255" t="str">
        <f t="shared" si="0"/>
        <v>jährlich</v>
      </c>
      <c r="P25" s="649">
        <f t="shared" ca="1" si="1"/>
        <v>1</v>
      </c>
      <c r="Q25" s="650">
        <f t="shared" ca="1" si="2"/>
        <v>0</v>
      </c>
      <c r="R25" s="650" t="str">
        <f t="shared" ca="1" si="3"/>
        <v/>
      </c>
      <c r="S25" s="648">
        <f t="shared" ca="1" si="4"/>
        <v>0</v>
      </c>
      <c r="T25" s="648" t="str">
        <f t="shared" ca="1" si="5"/>
        <v/>
      </c>
      <c r="U25" s="648" t="str">
        <f t="shared" ca="1" si="6"/>
        <v/>
      </c>
      <c r="V25" s="273">
        <v>182</v>
      </c>
      <c r="W25" s="255"/>
      <c r="X25" t="str">
        <f>'Haus 2, 2 a-c K'!B24</f>
        <v>A2-M</v>
      </c>
      <c r="Y25">
        <f>'Haus 2, 2 a-c K'!E24</f>
        <v>0</v>
      </c>
      <c r="Z25" t="str">
        <f>'Haus 2, 2 a-c K'!F24</f>
        <v>monatlich</v>
      </c>
      <c r="AA25">
        <f ca="1">'Haus 2, 2 a-c K'!G24</f>
        <v>12</v>
      </c>
      <c r="AB25">
        <f>'Haus 2, 2 a-c K'!J24</f>
        <v>0</v>
      </c>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row>
    <row r="26" spans="2:80" ht="15" x14ac:dyDescent="0.2">
      <c r="B26" s="255"/>
      <c r="C26" s="255" t="s">
        <v>1436</v>
      </c>
      <c r="D26" s="255"/>
      <c r="E26" s="647" t="s">
        <v>1215</v>
      </c>
      <c r="F26" s="647" t="s">
        <v>1479</v>
      </c>
      <c r="G26" s="255" t="s">
        <v>1277</v>
      </c>
      <c r="H26" s="255" t="str">
        <f>Raumgruppen_Bezeichnungen!$C$96</f>
        <v>F1-J</v>
      </c>
      <c r="I26" s="255"/>
      <c r="J26" s="774" t="s">
        <v>1799</v>
      </c>
      <c r="K26" s="255" t="s">
        <v>1435</v>
      </c>
      <c r="L26" s="648">
        <v>14</v>
      </c>
      <c r="M26" s="648">
        <v>0</v>
      </c>
      <c r="N26" s="648">
        <v>0</v>
      </c>
      <c r="O26" s="255" t="str">
        <f t="shared" si="0"/>
        <v>jährlich</v>
      </c>
      <c r="P26" s="649">
        <f t="shared" ca="1" si="1"/>
        <v>1</v>
      </c>
      <c r="Q26" s="650">
        <f t="shared" ca="1" si="2"/>
        <v>0</v>
      </c>
      <c r="R26" s="650" t="str">
        <f t="shared" ca="1" si="3"/>
        <v/>
      </c>
      <c r="S26" s="648">
        <f t="shared" ca="1" si="4"/>
        <v>0</v>
      </c>
      <c r="T26" s="648" t="str">
        <f t="shared" ca="1" si="5"/>
        <v/>
      </c>
      <c r="U26" s="648" t="str">
        <f t="shared" ca="1" si="6"/>
        <v/>
      </c>
      <c r="V26" s="273">
        <v>183</v>
      </c>
      <c r="W26" s="255"/>
      <c r="X26" t="str">
        <f>'Haus 2, 2 a-c K'!B25</f>
        <v>A2-14</v>
      </c>
      <c r="Y26">
        <f>'Haus 2, 2 a-c K'!E25</f>
        <v>0</v>
      </c>
      <c r="Z26" t="str">
        <f>'Haus 2, 2 a-c K'!F25</f>
        <v>14 tägig</v>
      </c>
      <c r="AA26">
        <f ca="1">'Haus 2, 2 a-c K'!G25</f>
        <v>25</v>
      </c>
      <c r="AB26">
        <f>'Haus 2, 2 a-c K'!J25</f>
        <v>0</v>
      </c>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row>
    <row r="27" spans="2:80" ht="15" x14ac:dyDescent="0.2">
      <c r="B27" s="255"/>
      <c r="C27" s="255" t="s">
        <v>1436</v>
      </c>
      <c r="D27" s="255"/>
      <c r="E27" s="647" t="s">
        <v>1215</v>
      </c>
      <c r="F27" s="647" t="s">
        <v>1480</v>
      </c>
      <c r="G27" s="255" t="s">
        <v>1454</v>
      </c>
      <c r="H27" s="255" t="str">
        <f>Raumgruppen_Bezeichnungen!$C$255</f>
        <v>L-W</v>
      </c>
      <c r="I27" s="255"/>
      <c r="J27" s="774" t="s">
        <v>1799</v>
      </c>
      <c r="K27" s="255" t="s">
        <v>1278</v>
      </c>
      <c r="L27" s="648">
        <v>7.5</v>
      </c>
      <c r="M27" s="648">
        <v>0</v>
      </c>
      <c r="N27" s="648">
        <v>0</v>
      </c>
      <c r="O27" s="255" t="str">
        <f t="shared" si="0"/>
        <v>wöchentl.</v>
      </c>
      <c r="P27" s="649">
        <f t="shared" ca="1" si="1"/>
        <v>51</v>
      </c>
      <c r="Q27" s="650">
        <f t="shared" ca="1" si="2"/>
        <v>0</v>
      </c>
      <c r="R27" s="650" t="str">
        <f t="shared" ca="1" si="3"/>
        <v/>
      </c>
      <c r="S27" s="648">
        <f t="shared" ca="1" si="4"/>
        <v>0</v>
      </c>
      <c r="T27" s="648" t="str">
        <f t="shared" ca="1" si="5"/>
        <v/>
      </c>
      <c r="U27" s="648" t="str">
        <f t="shared" ca="1" si="6"/>
        <v/>
      </c>
      <c r="V27" s="273">
        <v>184</v>
      </c>
      <c r="W27" s="255"/>
      <c r="X27" t="str">
        <f>'Haus 2, 2 a-c K'!B26</f>
        <v>A2-W</v>
      </c>
      <c r="Y27">
        <f>'Haus 2, 2 a-c K'!E26</f>
        <v>0</v>
      </c>
      <c r="Z27" t="str">
        <f>'Haus 2, 2 a-c K'!F26</f>
        <v>wöchentl.</v>
      </c>
      <c r="AA27">
        <f ca="1">'Haus 2, 2 a-c K'!G26</f>
        <v>51</v>
      </c>
      <c r="AB27">
        <f>'Haus 2, 2 a-c K'!J26</f>
        <v>0</v>
      </c>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row>
    <row r="28" spans="2:80" ht="28.5" x14ac:dyDescent="0.2">
      <c r="B28" s="255"/>
      <c r="C28" s="255" t="s">
        <v>1436</v>
      </c>
      <c r="D28" s="255"/>
      <c r="E28" s="647" t="s">
        <v>1215</v>
      </c>
      <c r="F28" s="647" t="s">
        <v>1481</v>
      </c>
      <c r="G28" s="759" t="s">
        <v>1455</v>
      </c>
      <c r="H28" s="255" t="str">
        <f>Raumgruppen_Bezeichnungen!$C$255</f>
        <v>L-W</v>
      </c>
      <c r="I28" s="255"/>
      <c r="J28" s="774" t="s">
        <v>1799</v>
      </c>
      <c r="K28" s="255" t="s">
        <v>1278</v>
      </c>
      <c r="L28" s="648">
        <v>14</v>
      </c>
      <c r="M28" s="648">
        <v>0</v>
      </c>
      <c r="N28" s="648">
        <v>0</v>
      </c>
      <c r="O28" s="255" t="str">
        <f t="shared" si="0"/>
        <v>wöchentl.</v>
      </c>
      <c r="P28" s="649">
        <f t="shared" ca="1" si="1"/>
        <v>51</v>
      </c>
      <c r="Q28" s="650">
        <f t="shared" ca="1" si="2"/>
        <v>0</v>
      </c>
      <c r="R28" s="650" t="str">
        <f t="shared" ca="1" si="3"/>
        <v/>
      </c>
      <c r="S28" s="648">
        <f t="shared" ca="1" si="4"/>
        <v>0</v>
      </c>
      <c r="T28" s="648" t="str">
        <f t="shared" ca="1" si="5"/>
        <v/>
      </c>
      <c r="U28" s="648" t="str">
        <f t="shared" ca="1" si="6"/>
        <v/>
      </c>
      <c r="V28" s="273">
        <v>185</v>
      </c>
      <c r="W28" s="812" t="s">
        <v>1817</v>
      </c>
      <c r="X28" t="str">
        <f>'Haus 2, 2 a-c K'!B27</f>
        <v>A2-2</v>
      </c>
      <c r="Y28">
        <f>'Haus 2, 2 a-c K'!E27</f>
        <v>0</v>
      </c>
      <c r="Z28" t="str">
        <f>'Haus 2, 2 a-c K'!F27</f>
        <v>2 Tage/Wo</v>
      </c>
      <c r="AA28">
        <f ca="1">'Haus 2, 2 a-c K'!G27</f>
        <v>101</v>
      </c>
      <c r="AB28">
        <f>'Haus 2, 2 a-c K'!J27</f>
        <v>0</v>
      </c>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row>
    <row r="29" spans="2:80" ht="28.5" x14ac:dyDescent="0.2">
      <c r="B29" s="255"/>
      <c r="C29" s="255" t="s">
        <v>1436</v>
      </c>
      <c r="D29" s="255"/>
      <c r="E29" s="647" t="s">
        <v>1215</v>
      </c>
      <c r="F29" s="647" t="s">
        <v>1791</v>
      </c>
      <c r="G29" s="759" t="s">
        <v>1786</v>
      </c>
      <c r="H29" s="255" t="str">
        <f>Raumgruppen_Bezeichnungen!$C$205</f>
        <v>J1-J</v>
      </c>
      <c r="I29" s="255"/>
      <c r="J29" s="774" t="s">
        <v>212</v>
      </c>
      <c r="K29" s="255" t="s">
        <v>1797</v>
      </c>
      <c r="L29" s="648">
        <v>410</v>
      </c>
      <c r="M29" s="648">
        <v>0</v>
      </c>
      <c r="N29" s="648">
        <v>0</v>
      </c>
      <c r="O29" s="255" t="str">
        <f t="shared" si="0"/>
        <v/>
      </c>
      <c r="P29" s="649" t="str">
        <f t="shared" si="1"/>
        <v/>
      </c>
      <c r="Q29" s="650" t="str">
        <f t="shared" si="2"/>
        <v/>
      </c>
      <c r="R29" s="650" t="str">
        <f t="shared" si="3"/>
        <v/>
      </c>
      <c r="S29" s="648" t="str">
        <f t="shared" si="4"/>
        <v/>
      </c>
      <c r="T29" s="648" t="str">
        <f t="shared" si="5"/>
        <v/>
      </c>
      <c r="U29" s="648" t="str">
        <f t="shared" si="6"/>
        <v/>
      </c>
      <c r="V29" s="273">
        <v>186</v>
      </c>
      <c r="W29" s="812" t="s">
        <v>1801</v>
      </c>
      <c r="X29" t="str">
        <f>'Haus 2, 2 a-c K'!B28</f>
        <v>A2-2,5</v>
      </c>
      <c r="Y29">
        <f>'Haus 2, 2 a-c K'!E28</f>
        <v>0</v>
      </c>
      <c r="Z29" t="str">
        <f>'Haus 2, 2 a-c K'!F28</f>
        <v>2,5 Tage/Wo</v>
      </c>
      <c r="AA29">
        <f ca="1">'Haus 2, 2 a-c K'!G28</f>
        <v>127</v>
      </c>
      <c r="AB29">
        <f>'Haus 2, 2 a-c K'!J28</f>
        <v>0</v>
      </c>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row>
    <row r="30" spans="2:80" ht="28.5" x14ac:dyDescent="0.2">
      <c r="B30" s="255"/>
      <c r="C30" s="255" t="s">
        <v>1436</v>
      </c>
      <c r="D30" s="255"/>
      <c r="E30" s="647" t="s">
        <v>1215</v>
      </c>
      <c r="F30" s="647" t="s">
        <v>1792</v>
      </c>
      <c r="G30" s="759" t="s">
        <v>1787</v>
      </c>
      <c r="H30" s="255" t="str">
        <f>Raumgruppen_Bezeichnungen!$C$96</f>
        <v>F1-J</v>
      </c>
      <c r="I30" s="255"/>
      <c r="J30" s="774" t="s">
        <v>212</v>
      </c>
      <c r="K30" s="255" t="s">
        <v>1279</v>
      </c>
      <c r="L30" s="648">
        <v>305.60000000000002</v>
      </c>
      <c r="M30" s="648">
        <v>0</v>
      </c>
      <c r="N30" s="648">
        <v>0</v>
      </c>
      <c r="O30" s="255" t="str">
        <f t="shared" si="0"/>
        <v/>
      </c>
      <c r="P30" s="649" t="str">
        <f t="shared" si="1"/>
        <v/>
      </c>
      <c r="Q30" s="650" t="str">
        <f t="shared" si="2"/>
        <v/>
      </c>
      <c r="R30" s="650" t="str">
        <f t="shared" si="3"/>
        <v/>
      </c>
      <c r="S30" s="648" t="str">
        <f t="shared" si="4"/>
        <v/>
      </c>
      <c r="T30" s="648" t="str">
        <f t="shared" si="5"/>
        <v/>
      </c>
      <c r="U30" s="648" t="str">
        <f t="shared" si="6"/>
        <v/>
      </c>
      <c r="V30" s="273">
        <v>187</v>
      </c>
      <c r="W30" s="812" t="s">
        <v>1801</v>
      </c>
      <c r="X30" t="str">
        <f>'Haus 2, 2 a-c K'!B29</f>
        <v>A2-3</v>
      </c>
      <c r="Y30">
        <f>'Haus 2, 2 a-c K'!E29</f>
        <v>0</v>
      </c>
      <c r="Z30" t="str">
        <f>'Haus 2, 2 a-c K'!F29</f>
        <v>3 Tage/Wo</v>
      </c>
      <c r="AA30">
        <f ca="1">'Haus 2, 2 a-c K'!G29</f>
        <v>152</v>
      </c>
      <c r="AB30">
        <f>'Haus 2, 2 a-c K'!J29</f>
        <v>0</v>
      </c>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row>
    <row r="31" spans="2:80" ht="28.5" x14ac:dyDescent="0.2">
      <c r="B31" s="255"/>
      <c r="C31" s="255" t="s">
        <v>1436</v>
      </c>
      <c r="D31" s="255"/>
      <c r="E31" s="647" t="s">
        <v>1215</v>
      </c>
      <c r="F31" s="647" t="s">
        <v>1793</v>
      </c>
      <c r="G31" s="759" t="s">
        <v>1788</v>
      </c>
      <c r="H31" s="255" t="str">
        <f>Raumgruppen_Bezeichnungen!$C$255</f>
        <v>L-W</v>
      </c>
      <c r="I31" s="255"/>
      <c r="J31" s="774" t="s">
        <v>1799</v>
      </c>
      <c r="K31" s="255" t="s">
        <v>1278</v>
      </c>
      <c r="L31" s="648">
        <v>7.5</v>
      </c>
      <c r="M31" s="648">
        <v>0</v>
      </c>
      <c r="N31" s="648">
        <v>0</v>
      </c>
      <c r="O31" s="255" t="str">
        <f t="shared" si="0"/>
        <v>wöchentl.</v>
      </c>
      <c r="P31" s="649">
        <f t="shared" ca="1" si="1"/>
        <v>51</v>
      </c>
      <c r="Q31" s="650">
        <f t="shared" ca="1" si="2"/>
        <v>0</v>
      </c>
      <c r="R31" s="650" t="str">
        <f t="shared" ca="1" si="3"/>
        <v/>
      </c>
      <c r="S31" s="648">
        <f t="shared" ca="1" si="4"/>
        <v>0</v>
      </c>
      <c r="T31" s="648" t="str">
        <f t="shared" ca="1" si="5"/>
        <v/>
      </c>
      <c r="U31" s="648" t="str">
        <f t="shared" ca="1" si="6"/>
        <v/>
      </c>
      <c r="V31" s="273">
        <v>188</v>
      </c>
      <c r="W31" s="812" t="s">
        <v>1817</v>
      </c>
      <c r="X31" t="str">
        <f>'Haus 2, 2 a-c K'!B30</f>
        <v>A2-4</v>
      </c>
      <c r="Y31">
        <f>'Haus 2, 2 a-c K'!E30</f>
        <v>0</v>
      </c>
      <c r="Z31" t="str">
        <f>'Haus 2, 2 a-c K'!F30</f>
        <v>4 Tage/Wo</v>
      </c>
      <c r="AA31">
        <f ca="1">'Haus 2, 2 a-c K'!G30</f>
        <v>202</v>
      </c>
      <c r="AB31">
        <f>'Haus 2, 2 a-c K'!J30</f>
        <v>0</v>
      </c>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row>
    <row r="32" spans="2:80" ht="28.5" x14ac:dyDescent="0.2">
      <c r="B32" s="255"/>
      <c r="C32" s="255" t="s">
        <v>1436</v>
      </c>
      <c r="D32" s="255"/>
      <c r="E32" s="647" t="s">
        <v>1215</v>
      </c>
      <c r="F32" s="647" t="s">
        <v>1794</v>
      </c>
      <c r="G32" s="759" t="s">
        <v>1789</v>
      </c>
      <c r="H32" s="255" t="str">
        <f>Raumgruppen_Bezeichnungen!$C$255</f>
        <v>L-W</v>
      </c>
      <c r="I32" s="255"/>
      <c r="J32" s="774" t="s">
        <v>1799</v>
      </c>
      <c r="K32" s="255" t="s">
        <v>1798</v>
      </c>
      <c r="L32" s="648">
        <v>36</v>
      </c>
      <c r="M32" s="648">
        <v>0</v>
      </c>
      <c r="N32" s="648">
        <v>0</v>
      </c>
      <c r="O32" s="255" t="str">
        <f t="shared" si="0"/>
        <v>wöchentl.</v>
      </c>
      <c r="P32" s="649">
        <f t="shared" ca="1" si="1"/>
        <v>51</v>
      </c>
      <c r="Q32" s="650">
        <f t="shared" ca="1" si="2"/>
        <v>0</v>
      </c>
      <c r="R32" s="650" t="str">
        <f t="shared" ca="1" si="3"/>
        <v/>
      </c>
      <c r="S32" s="648">
        <f t="shared" ca="1" si="4"/>
        <v>0</v>
      </c>
      <c r="T32" s="648" t="str">
        <f t="shared" ca="1" si="5"/>
        <v/>
      </c>
      <c r="U32" s="648" t="str">
        <f t="shared" ca="1" si="6"/>
        <v/>
      </c>
      <c r="V32" s="273">
        <v>189</v>
      </c>
      <c r="W32" s="812" t="s">
        <v>1817</v>
      </c>
      <c r="X32" t="str">
        <f>'Haus 2, 2 a-c K'!B31</f>
        <v>A2-5</v>
      </c>
      <c r="Y32">
        <f>'Haus 2, 2 a-c K'!E31</f>
        <v>0</v>
      </c>
      <c r="Z32" t="str">
        <f>'Haus 2, 2 a-c K'!F31</f>
        <v>5 Tage/Wo</v>
      </c>
      <c r="AA32">
        <f ca="1">'Haus 2, 2 a-c K'!G31</f>
        <v>253</v>
      </c>
      <c r="AB32">
        <f>'Haus 2, 2 a-c K'!J31</f>
        <v>0</v>
      </c>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row>
    <row r="33" spans="2:80" ht="28.5" x14ac:dyDescent="0.2">
      <c r="B33" s="255"/>
      <c r="C33" s="255" t="s">
        <v>1436</v>
      </c>
      <c r="D33" s="255"/>
      <c r="E33" s="647" t="s">
        <v>1215</v>
      </c>
      <c r="F33" s="647" t="s">
        <v>1795</v>
      </c>
      <c r="G33" s="759" t="s">
        <v>1789</v>
      </c>
      <c r="H33" s="255" t="str">
        <f>Raumgruppen_Bezeichnungen!$C$255</f>
        <v>L-W</v>
      </c>
      <c r="I33" s="255"/>
      <c r="J33" s="774" t="s">
        <v>1799</v>
      </c>
      <c r="K33" s="255" t="s">
        <v>1798</v>
      </c>
      <c r="L33" s="648">
        <v>36</v>
      </c>
      <c r="M33" s="648">
        <v>0</v>
      </c>
      <c r="N33" s="648">
        <v>0</v>
      </c>
      <c r="O33" s="255" t="str">
        <f t="shared" si="0"/>
        <v>wöchentl.</v>
      </c>
      <c r="P33" s="649">
        <f t="shared" ca="1" si="1"/>
        <v>51</v>
      </c>
      <c r="Q33" s="650">
        <f t="shared" ca="1" si="2"/>
        <v>0</v>
      </c>
      <c r="R33" s="650" t="str">
        <f t="shared" ca="1" si="3"/>
        <v/>
      </c>
      <c r="S33" s="648">
        <f t="shared" ca="1" si="4"/>
        <v>0</v>
      </c>
      <c r="T33" s="648" t="str">
        <f t="shared" ca="1" si="5"/>
        <v/>
      </c>
      <c r="U33" s="648" t="str">
        <f t="shared" ca="1" si="6"/>
        <v/>
      </c>
      <c r="V33" s="273">
        <v>190</v>
      </c>
      <c r="W33" s="812" t="s">
        <v>1817</v>
      </c>
      <c r="X33" t="str">
        <f>'Haus 2, 2 a-c K'!B32</f>
        <v>A2-6</v>
      </c>
      <c r="Y33">
        <f>'Haus 2, 2 a-c K'!E32</f>
        <v>0</v>
      </c>
      <c r="Z33" t="str">
        <f>'Haus 2, 2 a-c K'!F32</f>
        <v>6 Tage/Wo</v>
      </c>
      <c r="AA33">
        <f ca="1">'Haus 2, 2 a-c K'!G32</f>
        <v>304</v>
      </c>
      <c r="AB33">
        <f>'Haus 2, 2 a-c K'!J32</f>
        <v>0</v>
      </c>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row>
    <row r="34" spans="2:80" ht="15" x14ac:dyDescent="0.2">
      <c r="B34" s="255"/>
      <c r="C34" s="255" t="s">
        <v>1436</v>
      </c>
      <c r="D34" s="255"/>
      <c r="E34" s="647" t="s">
        <v>1215</v>
      </c>
      <c r="F34" s="647" t="s">
        <v>1796</v>
      </c>
      <c r="G34" s="255" t="s">
        <v>1790</v>
      </c>
      <c r="H34" s="255" t="str">
        <f>Raumgruppen_Bezeichnungen!$C$96</f>
        <v>F1-J</v>
      </c>
      <c r="I34" s="255"/>
      <c r="J34" s="774" t="s">
        <v>1799</v>
      </c>
      <c r="K34" s="255" t="s">
        <v>1282</v>
      </c>
      <c r="L34" s="648">
        <v>35.200000000000003</v>
      </c>
      <c r="M34" s="648">
        <v>0</v>
      </c>
      <c r="N34" s="648">
        <v>0</v>
      </c>
      <c r="O34" s="255" t="str">
        <f t="shared" si="0"/>
        <v>jährlich</v>
      </c>
      <c r="P34" s="649">
        <f t="shared" ca="1" si="1"/>
        <v>1</v>
      </c>
      <c r="Q34" s="650">
        <f t="shared" ca="1" si="2"/>
        <v>0</v>
      </c>
      <c r="R34" s="650" t="str">
        <f t="shared" ca="1" si="3"/>
        <v/>
      </c>
      <c r="S34" s="648">
        <f t="shared" ca="1" si="4"/>
        <v>0</v>
      </c>
      <c r="T34" s="648" t="str">
        <f t="shared" ca="1" si="5"/>
        <v/>
      </c>
      <c r="U34" s="648" t="str">
        <f t="shared" ca="1" si="6"/>
        <v/>
      </c>
      <c r="V34" s="273">
        <v>191</v>
      </c>
      <c r="W34" s="255"/>
      <c r="X34" t="str">
        <f>'Haus 2, 2 a-c K'!B33</f>
        <v>A2-7</v>
      </c>
      <c r="Y34">
        <f>'Haus 2, 2 a-c K'!E33</f>
        <v>0</v>
      </c>
      <c r="Z34" t="str">
        <f>'Haus 2, 2 a-c K'!F33</f>
        <v>7 Tage/Wo</v>
      </c>
      <c r="AA34">
        <f ca="1">'Haus 2, 2 a-c K'!G33</f>
        <v>354</v>
      </c>
      <c r="AB34">
        <f>'Haus 2, 2 a-c K'!J33</f>
        <v>0</v>
      </c>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row>
    <row r="35" spans="2:80" x14ac:dyDescent="0.2">
      <c r="B35" s="761"/>
      <c r="C35" s="761"/>
      <c r="D35" s="761"/>
      <c r="E35" s="761"/>
      <c r="F35" s="761"/>
      <c r="G35" s="761"/>
      <c r="H35" s="761"/>
      <c r="I35" s="761"/>
      <c r="J35" s="761"/>
      <c r="K35" s="761"/>
      <c r="L35" s="761"/>
      <c r="M35" s="761"/>
      <c r="N35" s="761"/>
      <c r="O35" s="761"/>
      <c r="P35" s="761"/>
      <c r="Q35" s="761"/>
      <c r="R35" s="761"/>
      <c r="S35" s="761"/>
      <c r="T35" s="761"/>
      <c r="U35" s="761"/>
      <c r="V35" s="761"/>
      <c r="W35" s="761"/>
      <c r="X35" t="str">
        <f>'Haus 2, 2 a-c K'!B34</f>
        <v>A2-Müll</v>
      </c>
      <c r="Y35">
        <f>'Haus 2, 2 a-c K'!E34</f>
        <v>0</v>
      </c>
      <c r="Z35" t="str">
        <f>'Haus 2, 2 a-c K'!F34</f>
        <v>2 Tage/Wo </v>
      </c>
      <c r="AA35">
        <f ca="1">'Haus 2, 2 a-c K'!G34</f>
        <v>101</v>
      </c>
      <c r="AB35">
        <f>'Haus 2, 2 a-c K'!J34</f>
        <v>0</v>
      </c>
    </row>
    <row r="36" spans="2:80" x14ac:dyDescent="0.2">
      <c r="X36" t="str">
        <f>'Haus 2, 2 a-c K'!B35</f>
        <v>A2-Hort</v>
      </c>
      <c r="Y36">
        <f>'Haus 2, 2 a-c K'!E35</f>
        <v>0</v>
      </c>
      <c r="Z36" t="str">
        <f>'Haus 2, 2 a-c K'!F35</f>
        <v>5 Tage/Wo </v>
      </c>
      <c r="AA36">
        <f ca="1">'Haus 2, 2 a-c K'!G35</f>
        <v>253</v>
      </c>
      <c r="AB36">
        <f>'Haus 2, 2 a-c K'!J35</f>
        <v>0</v>
      </c>
    </row>
    <row r="37" spans="2:80" x14ac:dyDescent="0.2">
      <c r="X37" t="str">
        <f>'Haus 2, 2 a-c K'!B36</f>
        <v>B1-J</v>
      </c>
      <c r="Y37">
        <f>'Haus 2, 2 a-c K'!E36</f>
        <v>0</v>
      </c>
      <c r="Z37" t="str">
        <f>'Haus 2, 2 a-c K'!F36</f>
        <v>jährlich</v>
      </c>
      <c r="AA37">
        <f ca="1">'Haus 2, 2 a-c K'!G36</f>
        <v>1</v>
      </c>
      <c r="AB37">
        <f>'Haus 2, 2 a-c K'!J36</f>
        <v>0</v>
      </c>
    </row>
    <row r="38" spans="2:80" x14ac:dyDescent="0.2">
      <c r="X38" t="str">
        <f>'Haus 2, 2 a-c K'!B37</f>
        <v>B1-J2</v>
      </c>
      <c r="Y38">
        <f>'Haus 2, 2 a-c K'!E37</f>
        <v>0</v>
      </c>
      <c r="Z38" t="str">
        <f>'Haus 2, 2 a-c K'!F37</f>
        <v>jährlich 2x</v>
      </c>
      <c r="AA38">
        <f ca="1">'Haus 2, 2 a-c K'!G37</f>
        <v>2</v>
      </c>
      <c r="AB38">
        <f>'Haus 2, 2 a-c K'!J37</f>
        <v>0</v>
      </c>
    </row>
    <row r="39" spans="2:80" x14ac:dyDescent="0.2">
      <c r="X39" t="str">
        <f>'Haus 2, 2 a-c K'!B38</f>
        <v>B1-Q</v>
      </c>
      <c r="Y39">
        <f>'Haus 2, 2 a-c K'!E38</f>
        <v>0</v>
      </c>
      <c r="Z39" t="str">
        <f>'Haus 2, 2 a-c K'!F38</f>
        <v>Quartalsw.</v>
      </c>
      <c r="AA39">
        <f ca="1">'Haus 2, 2 a-c K'!G38</f>
        <v>4</v>
      </c>
      <c r="AB39">
        <f>'Haus 2, 2 a-c K'!J38</f>
        <v>0</v>
      </c>
    </row>
    <row r="40" spans="2:80" x14ac:dyDescent="0.2">
      <c r="X40" t="str">
        <f>'Haus 2, 2 a-c K'!B39</f>
        <v>B1-J6</v>
      </c>
      <c r="Y40">
        <f>'Haus 2, 2 a-c K'!E39</f>
        <v>0</v>
      </c>
      <c r="Z40" t="str">
        <f>'Haus 2, 2 a-c K'!F39</f>
        <v>jährlich 6x</v>
      </c>
      <c r="AA40">
        <f ca="1">'Haus 2, 2 a-c K'!G39</f>
        <v>6</v>
      </c>
      <c r="AB40">
        <f>'Haus 2, 2 a-c K'!J39</f>
        <v>0</v>
      </c>
    </row>
    <row r="41" spans="2:80" x14ac:dyDescent="0.2">
      <c r="X41" t="str">
        <f>'Haus 2, 2 a-c K'!B40</f>
        <v>B1-M</v>
      </c>
      <c r="Y41">
        <f>'Haus 2, 2 a-c K'!E40</f>
        <v>0</v>
      </c>
      <c r="Z41" t="str">
        <f>'Haus 2, 2 a-c K'!F40</f>
        <v>monatlich</v>
      </c>
      <c r="AA41">
        <f ca="1">'Haus 2, 2 a-c K'!G40</f>
        <v>12</v>
      </c>
      <c r="AB41">
        <f>'Haus 2, 2 a-c K'!J40</f>
        <v>0</v>
      </c>
    </row>
    <row r="42" spans="2:80" x14ac:dyDescent="0.2">
      <c r="X42" t="str">
        <f>'Haus 2, 2 a-c K'!B41</f>
        <v>B1-14</v>
      </c>
      <c r="Y42">
        <f>'Haus 2, 2 a-c K'!E41</f>
        <v>0</v>
      </c>
      <c r="Z42" t="str">
        <f>'Haus 2, 2 a-c K'!F41</f>
        <v>14 tägig</v>
      </c>
      <c r="AA42">
        <f ca="1">'Haus 2, 2 a-c K'!G41</f>
        <v>25</v>
      </c>
      <c r="AB42">
        <f>'Haus 2, 2 a-c K'!J41</f>
        <v>0</v>
      </c>
    </row>
    <row r="43" spans="2:80" x14ac:dyDescent="0.2">
      <c r="X43" t="str">
        <f>'Haus 2, 2 a-c K'!B42</f>
        <v>B1-W</v>
      </c>
      <c r="Y43">
        <f>'Haus 2, 2 a-c K'!E42</f>
        <v>0</v>
      </c>
      <c r="Z43" t="str">
        <f>'Haus 2, 2 a-c K'!F42</f>
        <v>wöchentl.</v>
      </c>
      <c r="AA43">
        <f ca="1">'Haus 2, 2 a-c K'!G42</f>
        <v>51</v>
      </c>
      <c r="AB43">
        <f>'Haus 2, 2 a-c K'!J42</f>
        <v>0</v>
      </c>
    </row>
    <row r="44" spans="2:80" x14ac:dyDescent="0.2">
      <c r="X44" t="str">
        <f>'Haus 2, 2 a-c K'!B43</f>
        <v>B1-2</v>
      </c>
      <c r="Y44">
        <f>'Haus 2, 2 a-c K'!E43</f>
        <v>0</v>
      </c>
      <c r="Z44" t="str">
        <f>'Haus 2, 2 a-c K'!F43</f>
        <v>2 Tage/Wo</v>
      </c>
      <c r="AA44">
        <f ca="1">'Haus 2, 2 a-c K'!G43</f>
        <v>101</v>
      </c>
      <c r="AB44">
        <f>'Haus 2, 2 a-c K'!J43</f>
        <v>0</v>
      </c>
    </row>
    <row r="45" spans="2:80" x14ac:dyDescent="0.2">
      <c r="X45" t="str">
        <f>'Haus 2, 2 a-c K'!B44</f>
        <v>B1-2,5</v>
      </c>
      <c r="Y45">
        <f>'Haus 2, 2 a-c K'!E44</f>
        <v>0</v>
      </c>
      <c r="Z45" t="str">
        <f>'Haus 2, 2 a-c K'!F44</f>
        <v>2,5 Tage/Wo</v>
      </c>
      <c r="AA45">
        <f ca="1">'Haus 2, 2 a-c K'!G44</f>
        <v>127</v>
      </c>
      <c r="AB45">
        <f>'Haus 2, 2 a-c K'!J44</f>
        <v>0</v>
      </c>
    </row>
    <row r="46" spans="2:80" x14ac:dyDescent="0.2">
      <c r="X46" t="str">
        <f>'Haus 2, 2 a-c K'!B45</f>
        <v>B1-3</v>
      </c>
      <c r="Y46">
        <f>'Haus 2, 2 a-c K'!E45</f>
        <v>0</v>
      </c>
      <c r="Z46" t="str">
        <f>'Haus 2, 2 a-c K'!F45</f>
        <v>3 Tage/Wo</v>
      </c>
      <c r="AA46">
        <f ca="1">'Haus 2, 2 a-c K'!G45</f>
        <v>152</v>
      </c>
      <c r="AB46">
        <f>'Haus 2, 2 a-c K'!J45</f>
        <v>0</v>
      </c>
    </row>
    <row r="47" spans="2:80" x14ac:dyDescent="0.2">
      <c r="X47" t="str">
        <f>'Haus 2, 2 a-c K'!B46</f>
        <v>B1-4</v>
      </c>
      <c r="Y47">
        <f>'Haus 2, 2 a-c K'!E46</f>
        <v>0</v>
      </c>
      <c r="Z47" t="str">
        <f>'Haus 2, 2 a-c K'!F46</f>
        <v>4 Tage/Wo</v>
      </c>
      <c r="AA47">
        <f ca="1">'Haus 2, 2 a-c K'!G46</f>
        <v>202</v>
      </c>
      <c r="AB47">
        <f>'Haus 2, 2 a-c K'!J46</f>
        <v>0</v>
      </c>
    </row>
    <row r="48" spans="2:80" x14ac:dyDescent="0.2">
      <c r="X48" t="str">
        <f>'Haus 2, 2 a-c K'!B47</f>
        <v>B1-5</v>
      </c>
      <c r="Y48">
        <f>'Haus 2, 2 a-c K'!E47</f>
        <v>0</v>
      </c>
      <c r="Z48" t="str">
        <f>'Haus 2, 2 a-c K'!F47</f>
        <v>5 Tage/Wo</v>
      </c>
      <c r="AA48">
        <f ca="1">'Haus 2, 2 a-c K'!G47</f>
        <v>253</v>
      </c>
      <c r="AB48">
        <f>'Haus 2, 2 a-c K'!J47</f>
        <v>0</v>
      </c>
    </row>
    <row r="49" spans="24:28" x14ac:dyDescent="0.2">
      <c r="X49" t="str">
        <f>'Haus 2, 2 a-c K'!B48</f>
        <v>B1-6</v>
      </c>
      <c r="Y49">
        <f>'Haus 2, 2 a-c K'!E48</f>
        <v>0</v>
      </c>
      <c r="Z49" t="str">
        <f>'Haus 2, 2 a-c K'!F48</f>
        <v>6 Tage/Wo</v>
      </c>
      <c r="AA49">
        <f ca="1">'Haus 2, 2 a-c K'!G48</f>
        <v>304</v>
      </c>
      <c r="AB49">
        <f>'Haus 2, 2 a-c K'!J48</f>
        <v>0</v>
      </c>
    </row>
    <row r="50" spans="24:28" x14ac:dyDescent="0.2">
      <c r="X50" t="str">
        <f>'Haus 2, 2 a-c K'!B49</f>
        <v>B1-7</v>
      </c>
      <c r="Y50">
        <f>'Haus 2, 2 a-c K'!E49</f>
        <v>0</v>
      </c>
      <c r="Z50" t="str">
        <f>'Haus 2, 2 a-c K'!F49</f>
        <v>7 Tage/Wo</v>
      </c>
      <c r="AA50">
        <f ca="1">'Haus 2, 2 a-c K'!G49</f>
        <v>354</v>
      </c>
      <c r="AB50">
        <f>'Haus 2, 2 a-c K'!J49</f>
        <v>0</v>
      </c>
    </row>
    <row r="51" spans="24:28" x14ac:dyDescent="0.2">
      <c r="X51" t="str">
        <f>'Haus 2, 2 a-c K'!B50</f>
        <v>B1-Müll</v>
      </c>
      <c r="Y51">
        <f>'Haus 2, 2 a-c K'!E50</f>
        <v>0</v>
      </c>
      <c r="Z51" t="str">
        <f>'Haus 2, 2 a-c K'!F50</f>
        <v>2 Tage/Wo </v>
      </c>
      <c r="AA51">
        <f ca="1">'Haus 2, 2 a-c K'!G50</f>
        <v>101</v>
      </c>
      <c r="AB51">
        <f>'Haus 2, 2 a-c K'!J50</f>
        <v>0</v>
      </c>
    </row>
    <row r="52" spans="24:28" x14ac:dyDescent="0.2">
      <c r="X52" t="str">
        <f>'Haus 2, 2 a-c K'!B51</f>
        <v>C1-J</v>
      </c>
      <c r="Y52">
        <f>'Haus 2, 2 a-c K'!E51</f>
        <v>0</v>
      </c>
      <c r="Z52" t="str">
        <f>'Haus 2, 2 a-c K'!F51</f>
        <v>jährlich</v>
      </c>
      <c r="AA52">
        <f ca="1">'Haus 2, 2 a-c K'!G51</f>
        <v>1</v>
      </c>
      <c r="AB52">
        <f>'Haus 2, 2 a-c K'!J51</f>
        <v>0</v>
      </c>
    </row>
    <row r="53" spans="24:28" x14ac:dyDescent="0.2">
      <c r="X53" t="str">
        <f>'Haus 2, 2 a-c K'!B52</f>
        <v>C1-J2</v>
      </c>
      <c r="Y53">
        <f>'Haus 2, 2 a-c K'!E52</f>
        <v>0</v>
      </c>
      <c r="Z53" t="str">
        <f>'Haus 2, 2 a-c K'!F52</f>
        <v>jährlich 2x</v>
      </c>
      <c r="AA53">
        <f ca="1">'Haus 2, 2 a-c K'!G52</f>
        <v>2</v>
      </c>
      <c r="AB53">
        <f>'Haus 2, 2 a-c K'!J52</f>
        <v>0</v>
      </c>
    </row>
    <row r="54" spans="24:28" x14ac:dyDescent="0.2">
      <c r="X54" t="str">
        <f>'Haus 2, 2 a-c K'!B53</f>
        <v>C1-Q</v>
      </c>
      <c r="Y54">
        <f>'Haus 2, 2 a-c K'!E53</f>
        <v>0</v>
      </c>
      <c r="Z54" t="str">
        <f>'Haus 2, 2 a-c K'!F53</f>
        <v>Quartalsw.</v>
      </c>
      <c r="AA54">
        <f ca="1">'Haus 2, 2 a-c K'!G53</f>
        <v>4</v>
      </c>
      <c r="AB54">
        <f>'Haus 2, 2 a-c K'!J53</f>
        <v>0</v>
      </c>
    </row>
    <row r="55" spans="24:28" x14ac:dyDescent="0.2">
      <c r="X55" t="str">
        <f>'Haus 2, 2 a-c K'!B54</f>
        <v>C1-J6</v>
      </c>
      <c r="Y55">
        <f>'Haus 2, 2 a-c K'!E54</f>
        <v>0</v>
      </c>
      <c r="Z55" t="str">
        <f>'Haus 2, 2 a-c K'!F54</f>
        <v>jährlich 6x</v>
      </c>
      <c r="AA55">
        <f ca="1">'Haus 2, 2 a-c K'!G54</f>
        <v>6</v>
      </c>
      <c r="AB55">
        <f>'Haus 2, 2 a-c K'!J54</f>
        <v>0</v>
      </c>
    </row>
    <row r="56" spans="24:28" x14ac:dyDescent="0.2">
      <c r="X56" t="str">
        <f>'Haus 2, 2 a-c K'!B55</f>
        <v>C1-M</v>
      </c>
      <c r="Y56">
        <f>'Haus 2, 2 a-c K'!E55</f>
        <v>0</v>
      </c>
      <c r="Z56" t="str">
        <f>'Haus 2, 2 a-c K'!F55</f>
        <v>monatlich</v>
      </c>
      <c r="AA56">
        <f ca="1">'Haus 2, 2 a-c K'!G55</f>
        <v>12</v>
      </c>
      <c r="AB56">
        <f>'Haus 2, 2 a-c K'!J55</f>
        <v>0</v>
      </c>
    </row>
    <row r="57" spans="24:28" x14ac:dyDescent="0.2">
      <c r="X57" t="str">
        <f>'Haus 2, 2 a-c K'!B56</f>
        <v>C1-14</v>
      </c>
      <c r="Y57">
        <f>'Haus 2, 2 a-c K'!E56</f>
        <v>0</v>
      </c>
      <c r="Z57" t="str">
        <f>'Haus 2, 2 a-c K'!F56</f>
        <v>14 tägig</v>
      </c>
      <c r="AA57">
        <f ca="1">'Haus 2, 2 a-c K'!G56</f>
        <v>25</v>
      </c>
      <c r="AB57">
        <f>'Haus 2, 2 a-c K'!J56</f>
        <v>0</v>
      </c>
    </row>
    <row r="58" spans="24:28" x14ac:dyDescent="0.2">
      <c r="X58" t="str">
        <f>'Haus 2, 2 a-c K'!B57</f>
        <v>C1-W</v>
      </c>
      <c r="Y58">
        <f>'Haus 2, 2 a-c K'!E57</f>
        <v>0</v>
      </c>
      <c r="Z58" t="str">
        <f>'Haus 2, 2 a-c K'!F57</f>
        <v>wöchentl.</v>
      </c>
      <c r="AA58">
        <f ca="1">'Haus 2, 2 a-c K'!G57</f>
        <v>51</v>
      </c>
      <c r="AB58">
        <f>'Haus 2, 2 a-c K'!J57</f>
        <v>0</v>
      </c>
    </row>
    <row r="59" spans="24:28" x14ac:dyDescent="0.2">
      <c r="X59" t="str">
        <f>'Haus 2, 2 a-c K'!B58</f>
        <v>C1-2</v>
      </c>
      <c r="Y59">
        <f>'Haus 2, 2 a-c K'!E58</f>
        <v>0</v>
      </c>
      <c r="Z59" t="str">
        <f>'Haus 2, 2 a-c K'!F58</f>
        <v>2 Tage/Wo</v>
      </c>
      <c r="AA59">
        <f ca="1">'Haus 2, 2 a-c K'!G58</f>
        <v>101</v>
      </c>
      <c r="AB59">
        <f>'Haus 2, 2 a-c K'!J58</f>
        <v>0</v>
      </c>
    </row>
    <row r="60" spans="24:28" x14ac:dyDescent="0.2">
      <c r="X60" t="str">
        <f>'Haus 2, 2 a-c K'!B59</f>
        <v>C1-2,5</v>
      </c>
      <c r="Y60">
        <f>'Haus 2, 2 a-c K'!E59</f>
        <v>0</v>
      </c>
      <c r="Z60" t="str">
        <f>'Haus 2, 2 a-c K'!F59</f>
        <v>2,5 Tage/Wo</v>
      </c>
      <c r="AA60">
        <f ca="1">'Haus 2, 2 a-c K'!G59</f>
        <v>127</v>
      </c>
      <c r="AB60">
        <f>'Haus 2, 2 a-c K'!J59</f>
        <v>0</v>
      </c>
    </row>
    <row r="61" spans="24:28" x14ac:dyDescent="0.2">
      <c r="X61" t="str">
        <f>'Haus 2, 2 a-c K'!B60</f>
        <v>C1-3</v>
      </c>
      <c r="Y61">
        <f>'Haus 2, 2 a-c K'!E60</f>
        <v>0</v>
      </c>
      <c r="Z61" t="str">
        <f>'Haus 2, 2 a-c K'!F60</f>
        <v>3 Tage/Wo</v>
      </c>
      <c r="AA61">
        <f ca="1">'Haus 2, 2 a-c K'!G60</f>
        <v>152</v>
      </c>
      <c r="AB61">
        <f>'Haus 2, 2 a-c K'!J60</f>
        <v>0</v>
      </c>
    </row>
    <row r="62" spans="24:28" x14ac:dyDescent="0.2">
      <c r="X62" t="str">
        <f>'Haus 2, 2 a-c K'!B61</f>
        <v>C1-4</v>
      </c>
      <c r="Y62">
        <f>'Haus 2, 2 a-c K'!E61</f>
        <v>0</v>
      </c>
      <c r="Z62" t="str">
        <f>'Haus 2, 2 a-c K'!F61</f>
        <v>4 Tage/Wo</v>
      </c>
      <c r="AA62">
        <f ca="1">'Haus 2, 2 a-c K'!G61</f>
        <v>202</v>
      </c>
      <c r="AB62">
        <f>'Haus 2, 2 a-c K'!J61</f>
        <v>0</v>
      </c>
    </row>
    <row r="63" spans="24:28" x14ac:dyDescent="0.2">
      <c r="X63" t="str">
        <f>'Haus 2, 2 a-c K'!B62</f>
        <v>C1-5</v>
      </c>
      <c r="Y63">
        <f>'Haus 2, 2 a-c K'!E62</f>
        <v>0</v>
      </c>
      <c r="Z63" t="str">
        <f>'Haus 2, 2 a-c K'!F62</f>
        <v>5 Tage/Wo</v>
      </c>
      <c r="AA63">
        <f ca="1">'Haus 2, 2 a-c K'!G62</f>
        <v>253</v>
      </c>
      <c r="AB63">
        <f>'Haus 2, 2 a-c K'!J62</f>
        <v>0</v>
      </c>
    </row>
    <row r="64" spans="24:28" x14ac:dyDescent="0.2">
      <c r="X64" t="str">
        <f>'Haus 2, 2 a-c K'!B63</f>
        <v>C1-6</v>
      </c>
      <c r="Y64">
        <f>'Haus 2, 2 a-c K'!E63</f>
        <v>0</v>
      </c>
      <c r="Z64" t="str">
        <f>'Haus 2, 2 a-c K'!F63</f>
        <v>6 Tage/Wo</v>
      </c>
      <c r="AA64">
        <f ca="1">'Haus 2, 2 a-c K'!G63</f>
        <v>304</v>
      </c>
      <c r="AB64">
        <f>'Haus 2, 2 a-c K'!J63</f>
        <v>0</v>
      </c>
    </row>
    <row r="65" spans="24:28" x14ac:dyDescent="0.2">
      <c r="X65" t="str">
        <f>'Haus 2, 2 a-c K'!B64</f>
        <v>C1-7</v>
      </c>
      <c r="Y65">
        <f>'Haus 2, 2 a-c K'!E64</f>
        <v>0</v>
      </c>
      <c r="Z65" t="str">
        <f>'Haus 2, 2 a-c K'!F64</f>
        <v>7 Tage/Wo</v>
      </c>
      <c r="AA65">
        <f ca="1">'Haus 2, 2 a-c K'!G64</f>
        <v>354</v>
      </c>
      <c r="AB65">
        <f>'Haus 2, 2 a-c K'!J64</f>
        <v>0</v>
      </c>
    </row>
    <row r="66" spans="24:28" x14ac:dyDescent="0.2">
      <c r="X66" t="str">
        <f>'Haus 2, 2 a-c K'!B65</f>
        <v>C1-Müll</v>
      </c>
      <c r="Y66">
        <f>'Haus 2, 2 a-c K'!E65</f>
        <v>0</v>
      </c>
      <c r="Z66" t="str">
        <f>'Haus 2, 2 a-c K'!F65</f>
        <v>2 Tage/Wo </v>
      </c>
      <c r="AA66">
        <f ca="1">'Haus 2, 2 a-c K'!G65</f>
        <v>101</v>
      </c>
      <c r="AB66">
        <f>'Haus 2, 2 a-c K'!J65</f>
        <v>0</v>
      </c>
    </row>
    <row r="67" spans="24:28" x14ac:dyDescent="0.2">
      <c r="X67" t="str">
        <f>'Haus 2, 2 a-c K'!B66</f>
        <v>C1-Hort</v>
      </c>
      <c r="Y67">
        <f>'Haus 2, 2 a-c K'!E66</f>
        <v>0</v>
      </c>
      <c r="Z67" t="str">
        <f>'Haus 2, 2 a-c K'!F66</f>
        <v>5 Tage/Wo </v>
      </c>
      <c r="AA67">
        <f ca="1">'Haus 2, 2 a-c K'!G66</f>
        <v>253</v>
      </c>
      <c r="AB67">
        <f>'Haus 2, 2 a-c K'!J66</f>
        <v>0</v>
      </c>
    </row>
    <row r="68" spans="24:28" x14ac:dyDescent="0.2">
      <c r="X68" t="str">
        <f>'Haus 2, 2 a-c K'!B67</f>
        <v>D1-J</v>
      </c>
      <c r="Y68">
        <f>'Haus 2, 2 a-c K'!E67</f>
        <v>0</v>
      </c>
      <c r="Z68" t="str">
        <f>'Haus 2, 2 a-c K'!F67</f>
        <v>jährlich</v>
      </c>
      <c r="AA68">
        <f ca="1">'Haus 2, 2 a-c K'!G67</f>
        <v>1</v>
      </c>
      <c r="AB68">
        <f>'Haus 2, 2 a-c K'!J67</f>
        <v>0</v>
      </c>
    </row>
    <row r="69" spans="24:28" x14ac:dyDescent="0.2">
      <c r="X69" t="str">
        <f>'Haus 2, 2 a-c K'!B68</f>
        <v>D1-J2</v>
      </c>
      <c r="Y69">
        <f>'Haus 2, 2 a-c K'!E68</f>
        <v>0</v>
      </c>
      <c r="Z69" t="str">
        <f>'Haus 2, 2 a-c K'!F68</f>
        <v>jährlich 2x</v>
      </c>
      <c r="AA69">
        <f ca="1">'Haus 2, 2 a-c K'!G68</f>
        <v>2</v>
      </c>
      <c r="AB69">
        <f>'Haus 2, 2 a-c K'!J68</f>
        <v>0</v>
      </c>
    </row>
    <row r="70" spans="24:28" x14ac:dyDescent="0.2">
      <c r="X70" t="str">
        <f>'Haus 2, 2 a-c K'!B69</f>
        <v>D1-Q</v>
      </c>
      <c r="Y70">
        <f>'Haus 2, 2 a-c K'!E69</f>
        <v>0</v>
      </c>
      <c r="Z70" t="str">
        <f>'Haus 2, 2 a-c K'!F69</f>
        <v>Quartalsw.</v>
      </c>
      <c r="AA70">
        <f ca="1">'Haus 2, 2 a-c K'!G69</f>
        <v>4</v>
      </c>
      <c r="AB70">
        <f>'Haus 2, 2 a-c K'!J69</f>
        <v>0</v>
      </c>
    </row>
    <row r="71" spans="24:28" x14ac:dyDescent="0.2">
      <c r="X71" t="str">
        <f>'Haus 2, 2 a-c K'!B70</f>
        <v>D1-J6</v>
      </c>
      <c r="Y71">
        <f>'Haus 2, 2 a-c K'!E70</f>
        <v>0</v>
      </c>
      <c r="Z71" t="str">
        <f>'Haus 2, 2 a-c K'!F70</f>
        <v>jährlich 6x</v>
      </c>
      <c r="AA71">
        <f ca="1">'Haus 2, 2 a-c K'!G70</f>
        <v>6</v>
      </c>
      <c r="AB71">
        <f>'Haus 2, 2 a-c K'!J70</f>
        <v>0</v>
      </c>
    </row>
    <row r="72" spans="24:28" x14ac:dyDescent="0.2">
      <c r="X72" t="str">
        <f>'Haus 2, 2 a-c K'!B71</f>
        <v>D1-M</v>
      </c>
      <c r="Y72">
        <f>'Haus 2, 2 a-c K'!E71</f>
        <v>0</v>
      </c>
      <c r="Z72" t="str">
        <f>'Haus 2, 2 a-c K'!F71</f>
        <v>monatlich</v>
      </c>
      <c r="AA72">
        <f ca="1">'Haus 2, 2 a-c K'!G71</f>
        <v>12</v>
      </c>
      <c r="AB72">
        <f>'Haus 2, 2 a-c K'!J71</f>
        <v>0</v>
      </c>
    </row>
    <row r="73" spans="24:28" x14ac:dyDescent="0.2">
      <c r="X73" t="str">
        <f>'Haus 2, 2 a-c K'!B72</f>
        <v>D1-14</v>
      </c>
      <c r="Y73">
        <f>'Haus 2, 2 a-c K'!E72</f>
        <v>0</v>
      </c>
      <c r="Z73" t="str">
        <f>'Haus 2, 2 a-c K'!F72</f>
        <v>14 tägig</v>
      </c>
      <c r="AA73">
        <f ca="1">'Haus 2, 2 a-c K'!G72</f>
        <v>25</v>
      </c>
      <c r="AB73">
        <f>'Haus 2, 2 a-c K'!J72</f>
        <v>0</v>
      </c>
    </row>
    <row r="74" spans="24:28" x14ac:dyDescent="0.2">
      <c r="X74" t="str">
        <f>'Haus 2, 2 a-c K'!B73</f>
        <v>D1-W</v>
      </c>
      <c r="Y74">
        <f>'Haus 2, 2 a-c K'!E73</f>
        <v>0</v>
      </c>
      <c r="Z74" t="str">
        <f>'Haus 2, 2 a-c K'!F73</f>
        <v>wöchentl.</v>
      </c>
      <c r="AA74">
        <f ca="1">'Haus 2, 2 a-c K'!G73</f>
        <v>51</v>
      </c>
      <c r="AB74">
        <f>'Haus 2, 2 a-c K'!J73</f>
        <v>0</v>
      </c>
    </row>
    <row r="75" spans="24:28" x14ac:dyDescent="0.2">
      <c r="X75" t="str">
        <f>'Haus 2, 2 a-c K'!B74</f>
        <v>D1-2</v>
      </c>
      <c r="Y75">
        <f>'Haus 2, 2 a-c K'!E74</f>
        <v>0</v>
      </c>
      <c r="Z75" t="str">
        <f>'Haus 2, 2 a-c K'!F74</f>
        <v>2 Tage/Wo</v>
      </c>
      <c r="AA75">
        <f ca="1">'Haus 2, 2 a-c K'!G74</f>
        <v>101</v>
      </c>
      <c r="AB75">
        <f>'Haus 2, 2 a-c K'!J74</f>
        <v>0</v>
      </c>
    </row>
    <row r="76" spans="24:28" x14ac:dyDescent="0.2">
      <c r="X76" t="str">
        <f>'Haus 2, 2 a-c K'!B75</f>
        <v>D1-2,5</v>
      </c>
      <c r="Y76">
        <f>'Haus 2, 2 a-c K'!E75</f>
        <v>0</v>
      </c>
      <c r="Z76" t="str">
        <f>'Haus 2, 2 a-c K'!F75</f>
        <v>2,5 Tage/Wo</v>
      </c>
      <c r="AA76">
        <f ca="1">'Haus 2, 2 a-c K'!G75</f>
        <v>127</v>
      </c>
      <c r="AB76">
        <f>'Haus 2, 2 a-c K'!J75</f>
        <v>0</v>
      </c>
    </row>
    <row r="77" spans="24:28" x14ac:dyDescent="0.2">
      <c r="X77" t="str">
        <f>'Haus 2, 2 a-c K'!B76</f>
        <v>D1-3</v>
      </c>
      <c r="Y77">
        <f>'Haus 2, 2 a-c K'!E76</f>
        <v>0</v>
      </c>
      <c r="Z77" t="str">
        <f>'Haus 2, 2 a-c K'!F76</f>
        <v>3 Tage/Wo</v>
      </c>
      <c r="AA77">
        <f ca="1">'Haus 2, 2 a-c K'!G76</f>
        <v>152</v>
      </c>
      <c r="AB77">
        <f>'Haus 2, 2 a-c K'!J76</f>
        <v>0</v>
      </c>
    </row>
    <row r="78" spans="24:28" x14ac:dyDescent="0.2">
      <c r="X78" t="str">
        <f>'Haus 2, 2 a-c K'!B77</f>
        <v>D1-4</v>
      </c>
      <c r="Y78">
        <f>'Haus 2, 2 a-c K'!E77</f>
        <v>0</v>
      </c>
      <c r="Z78" t="str">
        <f>'Haus 2, 2 a-c K'!F77</f>
        <v>4 Tage/Wo</v>
      </c>
      <c r="AA78">
        <f ca="1">'Haus 2, 2 a-c K'!G77</f>
        <v>202</v>
      </c>
      <c r="AB78">
        <f>'Haus 2, 2 a-c K'!J77</f>
        <v>0</v>
      </c>
    </row>
    <row r="79" spans="24:28" x14ac:dyDescent="0.2">
      <c r="X79" t="str">
        <f>'Haus 2, 2 a-c K'!B78</f>
        <v>D1-5</v>
      </c>
      <c r="Y79">
        <f>'Haus 2, 2 a-c K'!E78</f>
        <v>0</v>
      </c>
      <c r="Z79" t="str">
        <f>'Haus 2, 2 a-c K'!F78</f>
        <v>5 Tage/Wo</v>
      </c>
      <c r="AA79">
        <f ca="1">'Haus 2, 2 a-c K'!G78</f>
        <v>253</v>
      </c>
      <c r="AB79">
        <f>'Haus 2, 2 a-c K'!J78</f>
        <v>0</v>
      </c>
    </row>
    <row r="80" spans="24:28" x14ac:dyDescent="0.2">
      <c r="X80" t="str">
        <f>'Haus 2, 2 a-c K'!B79</f>
        <v>D1-6</v>
      </c>
      <c r="Y80">
        <f>'Haus 2, 2 a-c K'!E79</f>
        <v>0</v>
      </c>
      <c r="Z80" t="str">
        <f>'Haus 2, 2 a-c K'!F79</f>
        <v>6 Tage/Wo</v>
      </c>
      <c r="AA80">
        <f ca="1">'Haus 2, 2 a-c K'!G79</f>
        <v>304</v>
      </c>
      <c r="AB80">
        <f>'Haus 2, 2 a-c K'!J79</f>
        <v>0</v>
      </c>
    </row>
    <row r="81" spans="24:28" x14ac:dyDescent="0.2">
      <c r="X81" t="str">
        <f>'Haus 2, 2 a-c K'!B80</f>
        <v>D1-7</v>
      </c>
      <c r="Y81">
        <f>'Haus 2, 2 a-c K'!E80</f>
        <v>0</v>
      </c>
      <c r="Z81" t="str">
        <f>'Haus 2, 2 a-c K'!F80</f>
        <v>7 Tage/Wo</v>
      </c>
      <c r="AA81">
        <f ca="1">'Haus 2, 2 a-c K'!G80</f>
        <v>354</v>
      </c>
      <c r="AB81">
        <f>'Haus 2, 2 a-c K'!J80</f>
        <v>0</v>
      </c>
    </row>
    <row r="82" spans="24:28" x14ac:dyDescent="0.2">
      <c r="X82" t="str">
        <f>'Haus 2, 2 a-c K'!B81</f>
        <v>D1-Müll</v>
      </c>
      <c r="Y82">
        <f>'Haus 2, 2 a-c K'!E81</f>
        <v>0</v>
      </c>
      <c r="Z82" t="str">
        <f>'Haus 2, 2 a-c K'!F81</f>
        <v>2 Tage/Wo </v>
      </c>
      <c r="AA82">
        <f ca="1">'Haus 2, 2 a-c K'!G81</f>
        <v>101</v>
      </c>
      <c r="AB82">
        <f>'Haus 2, 2 a-c K'!J81</f>
        <v>0</v>
      </c>
    </row>
    <row r="83" spans="24:28" x14ac:dyDescent="0.2">
      <c r="X83" t="str">
        <f>'Haus 2, 2 a-c K'!B82</f>
        <v>E1-J</v>
      </c>
      <c r="Y83">
        <f>'Haus 2, 2 a-c K'!E82</f>
        <v>0</v>
      </c>
      <c r="Z83" t="str">
        <f>'Haus 2, 2 a-c K'!F82</f>
        <v>jährlich</v>
      </c>
      <c r="AA83">
        <f ca="1">'Haus 2, 2 a-c K'!G82</f>
        <v>1</v>
      </c>
      <c r="AB83">
        <f>'Haus 2, 2 a-c K'!J82</f>
        <v>0</v>
      </c>
    </row>
    <row r="84" spans="24:28" x14ac:dyDescent="0.2">
      <c r="X84" t="str">
        <f>'Haus 2, 2 a-c K'!B83</f>
        <v>E1-J2</v>
      </c>
      <c r="Y84">
        <f>'Haus 2, 2 a-c K'!E83</f>
        <v>0</v>
      </c>
      <c r="Z84" t="str">
        <f>'Haus 2, 2 a-c K'!F83</f>
        <v>jährlich 2x</v>
      </c>
      <c r="AA84">
        <f ca="1">'Haus 2, 2 a-c K'!G83</f>
        <v>2</v>
      </c>
      <c r="AB84">
        <f>'Haus 2, 2 a-c K'!J83</f>
        <v>0</v>
      </c>
    </row>
    <row r="85" spans="24:28" x14ac:dyDescent="0.2">
      <c r="X85" t="str">
        <f>'Haus 2, 2 a-c K'!B84</f>
        <v>E1-Q</v>
      </c>
      <c r="Y85">
        <f>'Haus 2, 2 a-c K'!E84</f>
        <v>0</v>
      </c>
      <c r="Z85" t="str">
        <f>'Haus 2, 2 a-c K'!F84</f>
        <v>Quartalsw.</v>
      </c>
      <c r="AA85">
        <f ca="1">'Haus 2, 2 a-c K'!G84</f>
        <v>4</v>
      </c>
      <c r="AB85">
        <f>'Haus 2, 2 a-c K'!J84</f>
        <v>0</v>
      </c>
    </row>
    <row r="86" spans="24:28" x14ac:dyDescent="0.2">
      <c r="X86" t="str">
        <f>'Haus 2, 2 a-c K'!B85</f>
        <v>E1-J6</v>
      </c>
      <c r="Y86">
        <f>'Haus 2, 2 a-c K'!E85</f>
        <v>0</v>
      </c>
      <c r="Z86" t="str">
        <f>'Haus 2, 2 a-c K'!F85</f>
        <v>jährlich 6x</v>
      </c>
      <c r="AA86">
        <f ca="1">'Haus 2, 2 a-c K'!G85</f>
        <v>6</v>
      </c>
      <c r="AB86">
        <f>'Haus 2, 2 a-c K'!J85</f>
        <v>0</v>
      </c>
    </row>
    <row r="87" spans="24:28" x14ac:dyDescent="0.2">
      <c r="X87" t="str">
        <f>'Haus 2, 2 a-c K'!B86</f>
        <v>E1-M</v>
      </c>
      <c r="Y87">
        <f>'Haus 2, 2 a-c K'!E86</f>
        <v>0</v>
      </c>
      <c r="Z87" t="str">
        <f>'Haus 2, 2 a-c K'!F86</f>
        <v>monatlich</v>
      </c>
      <c r="AA87">
        <f ca="1">'Haus 2, 2 a-c K'!G86</f>
        <v>12</v>
      </c>
      <c r="AB87">
        <f>'Haus 2, 2 a-c K'!J86</f>
        <v>0</v>
      </c>
    </row>
    <row r="88" spans="24:28" x14ac:dyDescent="0.2">
      <c r="X88" t="str">
        <f>'Haus 2, 2 a-c K'!B87</f>
        <v>E1-14</v>
      </c>
      <c r="Y88">
        <f>'Haus 2, 2 a-c K'!E87</f>
        <v>0</v>
      </c>
      <c r="Z88" t="str">
        <f>'Haus 2, 2 a-c K'!F87</f>
        <v>14 tägig</v>
      </c>
      <c r="AA88">
        <f ca="1">'Haus 2, 2 a-c K'!G87</f>
        <v>25</v>
      </c>
      <c r="AB88">
        <f>'Haus 2, 2 a-c K'!J87</f>
        <v>0</v>
      </c>
    </row>
    <row r="89" spans="24:28" x14ac:dyDescent="0.2">
      <c r="X89" t="str">
        <f>'Haus 2, 2 a-c K'!B88</f>
        <v>E1-W</v>
      </c>
      <c r="Y89">
        <f>'Haus 2, 2 a-c K'!E88</f>
        <v>0</v>
      </c>
      <c r="Z89" t="str">
        <f>'Haus 2, 2 a-c K'!F88</f>
        <v>wöchentl.</v>
      </c>
      <c r="AA89">
        <f ca="1">'Haus 2, 2 a-c K'!G88</f>
        <v>51</v>
      </c>
      <c r="AB89">
        <f>'Haus 2, 2 a-c K'!J88</f>
        <v>0</v>
      </c>
    </row>
    <row r="90" spans="24:28" x14ac:dyDescent="0.2">
      <c r="X90" t="str">
        <f>'Haus 2, 2 a-c K'!B89</f>
        <v>E1-2</v>
      </c>
      <c r="Y90">
        <f>'Haus 2, 2 a-c K'!E89</f>
        <v>0</v>
      </c>
      <c r="Z90" t="str">
        <f>'Haus 2, 2 a-c K'!F89</f>
        <v>2 Tage/Wo</v>
      </c>
      <c r="AA90">
        <f ca="1">'Haus 2, 2 a-c K'!G89</f>
        <v>101</v>
      </c>
      <c r="AB90">
        <f>'Haus 2, 2 a-c K'!J89</f>
        <v>0</v>
      </c>
    </row>
    <row r="91" spans="24:28" x14ac:dyDescent="0.2">
      <c r="X91" t="str">
        <f>'Haus 2, 2 a-c K'!B90</f>
        <v>E1-2,5</v>
      </c>
      <c r="Y91">
        <f>'Haus 2, 2 a-c K'!E90</f>
        <v>0</v>
      </c>
      <c r="Z91" t="str">
        <f>'Haus 2, 2 a-c K'!F90</f>
        <v>2,5 Tage/Wo</v>
      </c>
      <c r="AA91">
        <f ca="1">'Haus 2, 2 a-c K'!G90</f>
        <v>127</v>
      </c>
      <c r="AB91">
        <f>'Haus 2, 2 a-c K'!J90</f>
        <v>0</v>
      </c>
    </row>
    <row r="92" spans="24:28" x14ac:dyDescent="0.2">
      <c r="X92" t="str">
        <f>'Haus 2, 2 a-c K'!B91</f>
        <v>E1-3</v>
      </c>
      <c r="Y92">
        <f>'Haus 2, 2 a-c K'!E91</f>
        <v>0</v>
      </c>
      <c r="Z92" t="str">
        <f>'Haus 2, 2 a-c K'!F91</f>
        <v>3 Tage/Wo</v>
      </c>
      <c r="AA92">
        <f ca="1">'Haus 2, 2 a-c K'!G91</f>
        <v>152</v>
      </c>
      <c r="AB92">
        <f>'Haus 2, 2 a-c K'!J91</f>
        <v>0</v>
      </c>
    </row>
    <row r="93" spans="24:28" x14ac:dyDescent="0.2">
      <c r="X93" t="str">
        <f>'Haus 2, 2 a-c K'!B92</f>
        <v>E1-4</v>
      </c>
      <c r="Y93">
        <f>'Haus 2, 2 a-c K'!E92</f>
        <v>0</v>
      </c>
      <c r="Z93" t="str">
        <f>'Haus 2, 2 a-c K'!F92</f>
        <v>4 Tage/Wo</v>
      </c>
      <c r="AA93">
        <f ca="1">'Haus 2, 2 a-c K'!G92</f>
        <v>202</v>
      </c>
      <c r="AB93">
        <f>'Haus 2, 2 a-c K'!J92</f>
        <v>0</v>
      </c>
    </row>
    <row r="94" spans="24:28" x14ac:dyDescent="0.2">
      <c r="X94" t="str">
        <f>'Haus 2, 2 a-c K'!B93</f>
        <v>E1-5</v>
      </c>
      <c r="Y94">
        <f>'Haus 2, 2 a-c K'!E93</f>
        <v>0</v>
      </c>
      <c r="Z94" t="str">
        <f>'Haus 2, 2 a-c K'!F93</f>
        <v>5 Tage/Wo</v>
      </c>
      <c r="AA94">
        <f ca="1">'Haus 2, 2 a-c K'!G93</f>
        <v>253</v>
      </c>
      <c r="AB94">
        <f>'Haus 2, 2 a-c K'!J93</f>
        <v>0</v>
      </c>
    </row>
    <row r="95" spans="24:28" x14ac:dyDescent="0.2">
      <c r="X95" t="str">
        <f>'Haus 2, 2 a-c K'!B94</f>
        <v>E1-6</v>
      </c>
      <c r="Y95">
        <f>'Haus 2, 2 a-c K'!E94</f>
        <v>0</v>
      </c>
      <c r="Z95" t="str">
        <f>'Haus 2, 2 a-c K'!F94</f>
        <v>6 Tage/Wo</v>
      </c>
      <c r="AA95">
        <f ca="1">'Haus 2, 2 a-c K'!G94</f>
        <v>304</v>
      </c>
      <c r="AB95">
        <f>'Haus 2, 2 a-c K'!J94</f>
        <v>0</v>
      </c>
    </row>
    <row r="96" spans="24:28" x14ac:dyDescent="0.2">
      <c r="X96" t="str">
        <f>'Haus 2, 2 a-c K'!B95</f>
        <v>E1-7</v>
      </c>
      <c r="Y96">
        <f>'Haus 2, 2 a-c K'!E95</f>
        <v>0</v>
      </c>
      <c r="Z96" t="str">
        <f>'Haus 2, 2 a-c K'!F95</f>
        <v>7 Tage/Wo</v>
      </c>
      <c r="AA96">
        <f ca="1">'Haus 2, 2 a-c K'!G95</f>
        <v>354</v>
      </c>
      <c r="AB96">
        <f>'Haus 2, 2 a-c K'!J95</f>
        <v>0</v>
      </c>
    </row>
    <row r="97" spans="24:28" x14ac:dyDescent="0.2">
      <c r="X97" t="str">
        <f>'Haus 2, 2 a-c K'!B96</f>
        <v>E1-Müll</v>
      </c>
      <c r="Y97">
        <f>'Haus 2, 2 a-c K'!E96</f>
        <v>0</v>
      </c>
      <c r="Z97" t="str">
        <f>'Haus 2, 2 a-c K'!F96</f>
        <v>2 Tage/Wo </v>
      </c>
      <c r="AA97">
        <f ca="1">'Haus 2, 2 a-c K'!G96</f>
        <v>101</v>
      </c>
      <c r="AB97">
        <f>'Haus 2, 2 a-c K'!J96</f>
        <v>0</v>
      </c>
    </row>
    <row r="98" spans="24:28" x14ac:dyDescent="0.2">
      <c r="X98" t="str">
        <f>'Haus 2, 2 a-c K'!B97</f>
        <v>F1-J</v>
      </c>
      <c r="Y98">
        <f>'Haus 2, 2 a-c K'!E97</f>
        <v>0</v>
      </c>
      <c r="Z98" t="str">
        <f>'Haus 2, 2 a-c K'!F97</f>
        <v>jährlich</v>
      </c>
      <c r="AA98">
        <f ca="1">'Haus 2, 2 a-c K'!G97</f>
        <v>1</v>
      </c>
      <c r="AB98">
        <f>'Haus 2, 2 a-c K'!J97</f>
        <v>0</v>
      </c>
    </row>
    <row r="99" spans="24:28" x14ac:dyDescent="0.2">
      <c r="X99" t="str">
        <f>'Haus 2, 2 a-c K'!B98</f>
        <v>F1-J2</v>
      </c>
      <c r="Y99">
        <f>'Haus 2, 2 a-c K'!E98</f>
        <v>0</v>
      </c>
      <c r="Z99" t="str">
        <f>'Haus 2, 2 a-c K'!F98</f>
        <v>jährlich 2x</v>
      </c>
      <c r="AA99">
        <f ca="1">'Haus 2, 2 a-c K'!G98</f>
        <v>2</v>
      </c>
      <c r="AB99">
        <f>'Haus 2, 2 a-c K'!J98</f>
        <v>0</v>
      </c>
    </row>
    <row r="100" spans="24:28" x14ac:dyDescent="0.2">
      <c r="X100" t="str">
        <f>'Haus 2, 2 a-c K'!B99</f>
        <v>F1-Q</v>
      </c>
      <c r="Y100">
        <f>'Haus 2, 2 a-c K'!E99</f>
        <v>0</v>
      </c>
      <c r="Z100" t="str">
        <f>'Haus 2, 2 a-c K'!F99</f>
        <v>Quartalsw.</v>
      </c>
      <c r="AA100">
        <f ca="1">'Haus 2, 2 a-c K'!G99</f>
        <v>4</v>
      </c>
      <c r="AB100">
        <f>'Haus 2, 2 a-c K'!J99</f>
        <v>0</v>
      </c>
    </row>
    <row r="101" spans="24:28" x14ac:dyDescent="0.2">
      <c r="X101" t="str">
        <f>'Haus 2, 2 a-c K'!B100</f>
        <v>F1-J6</v>
      </c>
      <c r="Y101">
        <f>'Haus 2, 2 a-c K'!E100</f>
        <v>0</v>
      </c>
      <c r="Z101" t="str">
        <f>'Haus 2, 2 a-c K'!F100</f>
        <v>jährlich 6x</v>
      </c>
      <c r="AA101">
        <f ca="1">'Haus 2, 2 a-c K'!G100</f>
        <v>6</v>
      </c>
      <c r="AB101">
        <f>'Haus 2, 2 a-c K'!J100</f>
        <v>0</v>
      </c>
    </row>
    <row r="102" spans="24:28" x14ac:dyDescent="0.2">
      <c r="X102" t="str">
        <f>'Haus 2, 2 a-c K'!B101</f>
        <v>F1-M</v>
      </c>
      <c r="Y102">
        <f>'Haus 2, 2 a-c K'!E101</f>
        <v>0</v>
      </c>
      <c r="Z102" t="str">
        <f>'Haus 2, 2 a-c K'!F101</f>
        <v>monatlich</v>
      </c>
      <c r="AA102">
        <f ca="1">'Haus 2, 2 a-c K'!G101</f>
        <v>12</v>
      </c>
      <c r="AB102">
        <f>'Haus 2, 2 a-c K'!J101</f>
        <v>0</v>
      </c>
    </row>
    <row r="103" spans="24:28" x14ac:dyDescent="0.2">
      <c r="X103" t="str">
        <f>'Haus 2, 2 a-c K'!B102</f>
        <v>F1-14</v>
      </c>
      <c r="Y103">
        <f>'Haus 2, 2 a-c K'!E102</f>
        <v>0</v>
      </c>
      <c r="Z103" t="str">
        <f>'Haus 2, 2 a-c K'!F102</f>
        <v>14 tägig</v>
      </c>
      <c r="AA103">
        <f ca="1">'Haus 2, 2 a-c K'!G102</f>
        <v>25</v>
      </c>
      <c r="AB103">
        <f>'Haus 2, 2 a-c K'!J102</f>
        <v>0</v>
      </c>
    </row>
    <row r="104" spans="24:28" x14ac:dyDescent="0.2">
      <c r="X104" t="str">
        <f>'Haus 2, 2 a-c K'!B103</f>
        <v>F1-W</v>
      </c>
      <c r="Y104">
        <f>'Haus 2, 2 a-c K'!E103</f>
        <v>0</v>
      </c>
      <c r="Z104" t="str">
        <f>'Haus 2, 2 a-c K'!F103</f>
        <v>wöchentl.</v>
      </c>
      <c r="AA104">
        <f ca="1">'Haus 2, 2 a-c K'!G103</f>
        <v>51</v>
      </c>
      <c r="AB104">
        <f>'Haus 2, 2 a-c K'!J103</f>
        <v>0</v>
      </c>
    </row>
    <row r="105" spans="24:28" x14ac:dyDescent="0.2">
      <c r="X105" t="str">
        <f>'Haus 2, 2 a-c K'!B104</f>
        <v>F1-2</v>
      </c>
      <c r="Y105">
        <f>'Haus 2, 2 a-c K'!E104</f>
        <v>0</v>
      </c>
      <c r="Z105" t="str">
        <f>'Haus 2, 2 a-c K'!F104</f>
        <v>2 Tage/Wo</v>
      </c>
      <c r="AA105">
        <f ca="1">'Haus 2, 2 a-c K'!G104</f>
        <v>101</v>
      </c>
      <c r="AB105">
        <f>'Haus 2, 2 a-c K'!J104</f>
        <v>0</v>
      </c>
    </row>
    <row r="106" spans="24:28" x14ac:dyDescent="0.2">
      <c r="X106" t="str">
        <f>'Haus 2, 2 a-c K'!B105</f>
        <v>F1-2,5</v>
      </c>
      <c r="Y106">
        <f>'Haus 2, 2 a-c K'!E105</f>
        <v>0</v>
      </c>
      <c r="Z106" t="str">
        <f>'Haus 2, 2 a-c K'!F105</f>
        <v>2,5 Tage/Wo</v>
      </c>
      <c r="AA106">
        <f ca="1">'Haus 2, 2 a-c K'!G105</f>
        <v>127</v>
      </c>
      <c r="AB106">
        <f>'Haus 2, 2 a-c K'!J105</f>
        <v>0</v>
      </c>
    </row>
    <row r="107" spans="24:28" x14ac:dyDescent="0.2">
      <c r="X107" t="str">
        <f>'Haus 2, 2 a-c K'!B106</f>
        <v>F1-3</v>
      </c>
      <c r="Y107">
        <f>'Haus 2, 2 a-c K'!E106</f>
        <v>0</v>
      </c>
      <c r="Z107" t="str">
        <f>'Haus 2, 2 a-c K'!F106</f>
        <v>3 Tage/Wo</v>
      </c>
      <c r="AA107">
        <f ca="1">'Haus 2, 2 a-c K'!G106</f>
        <v>152</v>
      </c>
      <c r="AB107">
        <f>'Haus 2, 2 a-c K'!J106</f>
        <v>0</v>
      </c>
    </row>
    <row r="108" spans="24:28" x14ac:dyDescent="0.2">
      <c r="X108" t="str">
        <f>'Haus 2, 2 a-c K'!B107</f>
        <v>F1-4</v>
      </c>
      <c r="Y108">
        <f>'Haus 2, 2 a-c K'!E107</f>
        <v>0</v>
      </c>
      <c r="Z108" t="str">
        <f>'Haus 2, 2 a-c K'!F107</f>
        <v>4 Tage/Wo</v>
      </c>
      <c r="AA108">
        <f ca="1">'Haus 2, 2 a-c K'!G107</f>
        <v>202</v>
      </c>
      <c r="AB108">
        <f>'Haus 2, 2 a-c K'!J107</f>
        <v>0</v>
      </c>
    </row>
    <row r="109" spans="24:28" x14ac:dyDescent="0.2">
      <c r="X109" t="str">
        <f>'Haus 2, 2 a-c K'!B108</f>
        <v>F1-5</v>
      </c>
      <c r="Y109">
        <f>'Haus 2, 2 a-c K'!E108</f>
        <v>0</v>
      </c>
      <c r="Z109" t="str">
        <f>'Haus 2, 2 a-c K'!F108</f>
        <v>5 Tage/Wo</v>
      </c>
      <c r="AA109">
        <f ca="1">'Haus 2, 2 a-c K'!G108</f>
        <v>253</v>
      </c>
      <c r="AB109">
        <f>'Haus 2, 2 a-c K'!J108</f>
        <v>0</v>
      </c>
    </row>
    <row r="110" spans="24:28" x14ac:dyDescent="0.2">
      <c r="X110" t="str">
        <f>'Haus 2, 2 a-c K'!B109</f>
        <v>F1-6</v>
      </c>
      <c r="Y110">
        <f>'Haus 2, 2 a-c K'!E109</f>
        <v>0</v>
      </c>
      <c r="Z110" t="str">
        <f>'Haus 2, 2 a-c K'!F109</f>
        <v>6 Tage/Wo</v>
      </c>
      <c r="AA110">
        <f ca="1">'Haus 2, 2 a-c K'!G109</f>
        <v>304</v>
      </c>
      <c r="AB110">
        <f>'Haus 2, 2 a-c K'!J109</f>
        <v>0</v>
      </c>
    </row>
    <row r="111" spans="24:28" x14ac:dyDescent="0.2">
      <c r="X111" t="str">
        <f>'Haus 2, 2 a-c K'!B110</f>
        <v>F1-7</v>
      </c>
      <c r="Y111">
        <f>'Haus 2, 2 a-c K'!E110</f>
        <v>0</v>
      </c>
      <c r="Z111" t="str">
        <f>'Haus 2, 2 a-c K'!F110</f>
        <v>7 Tage/Wo</v>
      </c>
      <c r="AA111">
        <f ca="1">'Haus 2, 2 a-c K'!G110</f>
        <v>354</v>
      </c>
      <c r="AB111">
        <f>'Haus 2, 2 a-c K'!J110</f>
        <v>0</v>
      </c>
    </row>
    <row r="112" spans="24:28" x14ac:dyDescent="0.2">
      <c r="X112" t="str">
        <f>'Haus 2, 2 a-c K'!B111</f>
        <v>F1-Müll</v>
      </c>
      <c r="Y112">
        <f>'Haus 2, 2 a-c K'!E111</f>
        <v>0</v>
      </c>
      <c r="Z112" t="str">
        <f>'Haus 2, 2 a-c K'!F111</f>
        <v>2 Tage/Wo </v>
      </c>
      <c r="AA112">
        <f ca="1">'Haus 2, 2 a-c K'!G111</f>
        <v>101</v>
      </c>
      <c r="AB112">
        <f>'Haus 2, 2 a-c K'!J111</f>
        <v>0</v>
      </c>
    </row>
    <row r="113" spans="24:28" x14ac:dyDescent="0.2">
      <c r="X113" t="str">
        <f>'Haus 2, 2 a-c K'!B112</f>
        <v>F1-Hort</v>
      </c>
      <c r="Y113">
        <f>'Haus 2, 2 a-c K'!E112</f>
        <v>0</v>
      </c>
      <c r="Z113" t="str">
        <f>'Haus 2, 2 a-c K'!F112</f>
        <v>5 Tage/Wo </v>
      </c>
      <c r="AA113">
        <f ca="1">'Haus 2, 2 a-c K'!G112</f>
        <v>253</v>
      </c>
      <c r="AB113">
        <f>'Haus 2, 2 a-c K'!J112</f>
        <v>0</v>
      </c>
    </row>
    <row r="114" spans="24:28" x14ac:dyDescent="0.2">
      <c r="X114" t="str">
        <f>'Haus 2, 2 a-c K'!B113</f>
        <v>F2-J</v>
      </c>
      <c r="Y114">
        <f>'Haus 2, 2 a-c K'!E113</f>
        <v>0</v>
      </c>
      <c r="Z114" t="str">
        <f>'Haus 2, 2 a-c K'!F113</f>
        <v>jährlich</v>
      </c>
      <c r="AA114">
        <f ca="1">'Haus 2, 2 a-c K'!G113</f>
        <v>1</v>
      </c>
      <c r="AB114">
        <f>'Haus 2, 2 a-c K'!J113</f>
        <v>0</v>
      </c>
    </row>
    <row r="115" spans="24:28" x14ac:dyDescent="0.2">
      <c r="X115" t="str">
        <f>'Haus 2, 2 a-c K'!B114</f>
        <v>F2-J2</v>
      </c>
      <c r="Y115">
        <f>'Haus 2, 2 a-c K'!E114</f>
        <v>0</v>
      </c>
      <c r="Z115" t="str">
        <f>'Haus 2, 2 a-c K'!F114</f>
        <v>jährlich 2x</v>
      </c>
      <c r="AA115">
        <f ca="1">'Haus 2, 2 a-c K'!G114</f>
        <v>2</v>
      </c>
      <c r="AB115">
        <f>'Haus 2, 2 a-c K'!J114</f>
        <v>0</v>
      </c>
    </row>
    <row r="116" spans="24:28" x14ac:dyDescent="0.2">
      <c r="X116" t="str">
        <f>'Haus 2, 2 a-c K'!B115</f>
        <v>F2-Q</v>
      </c>
      <c r="Y116">
        <f>'Haus 2, 2 a-c K'!E115</f>
        <v>0</v>
      </c>
      <c r="Z116" t="str">
        <f>'Haus 2, 2 a-c K'!F115</f>
        <v>Quartalsw.</v>
      </c>
      <c r="AA116">
        <f ca="1">'Haus 2, 2 a-c K'!G115</f>
        <v>4</v>
      </c>
      <c r="AB116">
        <f>'Haus 2, 2 a-c K'!J115</f>
        <v>0</v>
      </c>
    </row>
    <row r="117" spans="24:28" x14ac:dyDescent="0.2">
      <c r="X117" t="str">
        <f>'Haus 2, 2 a-c K'!B116</f>
        <v>F2-J6</v>
      </c>
      <c r="Y117">
        <f>'Haus 2, 2 a-c K'!E116</f>
        <v>0</v>
      </c>
      <c r="Z117" t="str">
        <f>'Haus 2, 2 a-c K'!F116</f>
        <v>jährlich 6x</v>
      </c>
      <c r="AA117">
        <f ca="1">'Haus 2, 2 a-c K'!G116</f>
        <v>6</v>
      </c>
      <c r="AB117">
        <f>'Haus 2, 2 a-c K'!J116</f>
        <v>0</v>
      </c>
    </row>
    <row r="118" spans="24:28" x14ac:dyDescent="0.2">
      <c r="X118" t="str">
        <f>'Haus 2, 2 a-c K'!B117</f>
        <v>F2-M</v>
      </c>
      <c r="Y118">
        <f>'Haus 2, 2 a-c K'!E117</f>
        <v>0</v>
      </c>
      <c r="Z118" t="str">
        <f>'Haus 2, 2 a-c K'!F117</f>
        <v>monatlich</v>
      </c>
      <c r="AA118">
        <f ca="1">'Haus 2, 2 a-c K'!G117</f>
        <v>12</v>
      </c>
      <c r="AB118">
        <f>'Haus 2, 2 a-c K'!J117</f>
        <v>0</v>
      </c>
    </row>
    <row r="119" spans="24:28" x14ac:dyDescent="0.2">
      <c r="X119" t="str">
        <f>'Haus 2, 2 a-c K'!B118</f>
        <v>F2-14</v>
      </c>
      <c r="Y119">
        <f>'Haus 2, 2 a-c K'!E118</f>
        <v>0</v>
      </c>
      <c r="Z119" t="str">
        <f>'Haus 2, 2 a-c K'!F118</f>
        <v>14 tägig</v>
      </c>
      <c r="AA119">
        <f ca="1">'Haus 2, 2 a-c K'!G118</f>
        <v>25</v>
      </c>
      <c r="AB119">
        <f>'Haus 2, 2 a-c K'!J118</f>
        <v>0</v>
      </c>
    </row>
    <row r="120" spans="24:28" x14ac:dyDescent="0.2">
      <c r="X120" t="str">
        <f>'Haus 2, 2 a-c K'!B119</f>
        <v>F2-W</v>
      </c>
      <c r="Y120">
        <f>'Haus 2, 2 a-c K'!E119</f>
        <v>0</v>
      </c>
      <c r="Z120" t="str">
        <f>'Haus 2, 2 a-c K'!F119</f>
        <v>wöchentl.</v>
      </c>
      <c r="AA120">
        <f ca="1">'Haus 2, 2 a-c K'!G119</f>
        <v>51</v>
      </c>
      <c r="AB120">
        <f>'Haus 2, 2 a-c K'!J119</f>
        <v>0</v>
      </c>
    </row>
    <row r="121" spans="24:28" x14ac:dyDescent="0.2">
      <c r="X121" t="str">
        <f>'Haus 2, 2 a-c K'!B120</f>
        <v>F2-2</v>
      </c>
      <c r="Y121">
        <f>'Haus 2, 2 a-c K'!E120</f>
        <v>0</v>
      </c>
      <c r="Z121" t="str">
        <f>'Haus 2, 2 a-c K'!F120</f>
        <v>2 Tage/Wo</v>
      </c>
      <c r="AA121">
        <f ca="1">'Haus 2, 2 a-c K'!G120</f>
        <v>101</v>
      </c>
      <c r="AB121">
        <f>'Haus 2, 2 a-c K'!J120</f>
        <v>0</v>
      </c>
    </row>
    <row r="122" spans="24:28" x14ac:dyDescent="0.2">
      <c r="X122" t="str">
        <f>'Haus 2, 2 a-c K'!B121</f>
        <v>F2-2,5</v>
      </c>
      <c r="Y122">
        <f>'Haus 2, 2 a-c K'!E121</f>
        <v>0</v>
      </c>
      <c r="Z122" t="str">
        <f>'Haus 2, 2 a-c K'!F121</f>
        <v>2,5 Tage/Wo</v>
      </c>
      <c r="AA122">
        <f ca="1">'Haus 2, 2 a-c K'!G121</f>
        <v>127</v>
      </c>
      <c r="AB122">
        <f>'Haus 2, 2 a-c K'!J121</f>
        <v>0</v>
      </c>
    </row>
    <row r="123" spans="24:28" x14ac:dyDescent="0.2">
      <c r="X123" t="str">
        <f>'Haus 2, 2 a-c K'!B122</f>
        <v>F2-3</v>
      </c>
      <c r="Y123">
        <f>'Haus 2, 2 a-c K'!E122</f>
        <v>0</v>
      </c>
      <c r="Z123" t="str">
        <f>'Haus 2, 2 a-c K'!F122</f>
        <v>3 Tage/Wo</v>
      </c>
      <c r="AA123">
        <f ca="1">'Haus 2, 2 a-c K'!G122</f>
        <v>152</v>
      </c>
      <c r="AB123">
        <f>'Haus 2, 2 a-c K'!J122</f>
        <v>0</v>
      </c>
    </row>
    <row r="124" spans="24:28" x14ac:dyDescent="0.2">
      <c r="X124" t="str">
        <f>'Haus 2, 2 a-c K'!B123</f>
        <v>F2-4</v>
      </c>
      <c r="Y124">
        <f>'Haus 2, 2 a-c K'!E123</f>
        <v>0</v>
      </c>
      <c r="Z124" t="str">
        <f>'Haus 2, 2 a-c K'!F123</f>
        <v>4 Tage/Wo</v>
      </c>
      <c r="AA124">
        <f ca="1">'Haus 2, 2 a-c K'!G123</f>
        <v>202</v>
      </c>
      <c r="AB124">
        <f>'Haus 2, 2 a-c K'!J123</f>
        <v>0</v>
      </c>
    </row>
    <row r="125" spans="24:28" x14ac:dyDescent="0.2">
      <c r="X125" t="str">
        <f>'Haus 2, 2 a-c K'!B124</f>
        <v>F2-5</v>
      </c>
      <c r="Y125">
        <f>'Haus 2, 2 a-c K'!E124</f>
        <v>0</v>
      </c>
      <c r="Z125" t="str">
        <f>'Haus 2, 2 a-c K'!F124</f>
        <v>5 Tage/Wo</v>
      </c>
      <c r="AA125">
        <f ca="1">'Haus 2, 2 a-c K'!G124</f>
        <v>253</v>
      </c>
      <c r="AB125">
        <f>'Haus 2, 2 a-c K'!J124</f>
        <v>0</v>
      </c>
    </row>
    <row r="126" spans="24:28" x14ac:dyDescent="0.2">
      <c r="X126" t="str">
        <f>'Haus 2, 2 a-c K'!B125</f>
        <v>F2-6</v>
      </c>
      <c r="Y126">
        <f>'Haus 2, 2 a-c K'!E125</f>
        <v>0</v>
      </c>
      <c r="Z126" t="str">
        <f>'Haus 2, 2 a-c K'!F125</f>
        <v>6 Tage/Wo</v>
      </c>
      <c r="AA126">
        <f ca="1">'Haus 2, 2 a-c K'!G125</f>
        <v>304</v>
      </c>
      <c r="AB126">
        <f>'Haus 2, 2 a-c K'!J125</f>
        <v>0</v>
      </c>
    </row>
    <row r="127" spans="24:28" x14ac:dyDescent="0.2">
      <c r="X127" t="str">
        <f>'Haus 2, 2 a-c K'!B126</f>
        <v>F2-7</v>
      </c>
      <c r="Y127">
        <f>'Haus 2, 2 a-c K'!E126</f>
        <v>0</v>
      </c>
      <c r="Z127" t="str">
        <f>'Haus 2, 2 a-c K'!F126</f>
        <v>7 Tage/Wo</v>
      </c>
      <c r="AA127">
        <f ca="1">'Haus 2, 2 a-c K'!G126</f>
        <v>354</v>
      </c>
      <c r="AB127">
        <f>'Haus 2, 2 a-c K'!J126</f>
        <v>0</v>
      </c>
    </row>
    <row r="128" spans="24:28" x14ac:dyDescent="0.2">
      <c r="X128" t="str">
        <f>'Haus 2, 2 a-c K'!B127</f>
        <v>F2-Müll</v>
      </c>
      <c r="Y128">
        <f>'Haus 2, 2 a-c K'!E127</f>
        <v>0</v>
      </c>
      <c r="Z128" t="str">
        <f>'Haus 2, 2 a-c K'!F127</f>
        <v>2 Tage/Wo </v>
      </c>
      <c r="AA128">
        <f ca="1">'Haus 2, 2 a-c K'!G127</f>
        <v>101</v>
      </c>
      <c r="AB128">
        <f>'Haus 2, 2 a-c K'!J127</f>
        <v>0</v>
      </c>
    </row>
    <row r="129" spans="24:28" x14ac:dyDescent="0.2">
      <c r="X129" t="str">
        <f>'Haus 2, 2 a-c K'!B128</f>
        <v>F2-Hort</v>
      </c>
      <c r="Y129">
        <f>'Haus 2, 2 a-c K'!E128</f>
        <v>0</v>
      </c>
      <c r="Z129" t="str">
        <f>'Haus 2, 2 a-c K'!F128</f>
        <v>5 Tage/Wo </v>
      </c>
      <c r="AA129">
        <f ca="1">'Haus 2, 2 a-c K'!G128</f>
        <v>253</v>
      </c>
      <c r="AB129">
        <f>'Haus 2, 2 a-c K'!J128</f>
        <v>0</v>
      </c>
    </row>
    <row r="130" spans="24:28" x14ac:dyDescent="0.2">
      <c r="X130" t="str">
        <f>'Haus 2, 2 a-c K'!B129</f>
        <v>F3-J</v>
      </c>
      <c r="Y130">
        <f>'Haus 2, 2 a-c K'!E129</f>
        <v>0</v>
      </c>
      <c r="Z130" t="str">
        <f>'Haus 2, 2 a-c K'!F129</f>
        <v>jährlich</v>
      </c>
      <c r="AA130">
        <f ca="1">'Haus 2, 2 a-c K'!G129</f>
        <v>1</v>
      </c>
      <c r="AB130">
        <f>'Haus 2, 2 a-c K'!J129</f>
        <v>0</v>
      </c>
    </row>
    <row r="131" spans="24:28" x14ac:dyDescent="0.2">
      <c r="X131" t="str">
        <f>'Haus 2, 2 a-c K'!B130</f>
        <v>F3-J2</v>
      </c>
      <c r="Y131">
        <f>'Haus 2, 2 a-c K'!E130</f>
        <v>0</v>
      </c>
      <c r="Z131" t="str">
        <f>'Haus 2, 2 a-c K'!F130</f>
        <v>jährlich 2x</v>
      </c>
      <c r="AA131">
        <f ca="1">'Haus 2, 2 a-c K'!G130</f>
        <v>2</v>
      </c>
      <c r="AB131">
        <f>'Haus 2, 2 a-c K'!J130</f>
        <v>0</v>
      </c>
    </row>
    <row r="132" spans="24:28" x14ac:dyDescent="0.2">
      <c r="X132" t="str">
        <f>'Haus 2, 2 a-c K'!B131</f>
        <v>F3-Q</v>
      </c>
      <c r="Y132">
        <f>'Haus 2, 2 a-c K'!E131</f>
        <v>0</v>
      </c>
      <c r="Z132" t="str">
        <f>'Haus 2, 2 a-c K'!F131</f>
        <v>Quartalsw.</v>
      </c>
      <c r="AA132">
        <f ca="1">'Haus 2, 2 a-c K'!G131</f>
        <v>4</v>
      </c>
      <c r="AB132">
        <f>'Haus 2, 2 a-c K'!J131</f>
        <v>0</v>
      </c>
    </row>
    <row r="133" spans="24:28" x14ac:dyDescent="0.2">
      <c r="X133" t="str">
        <f>'Haus 2, 2 a-c K'!B132</f>
        <v>F3-J6</v>
      </c>
      <c r="Y133">
        <f>'Haus 2, 2 a-c K'!E132</f>
        <v>0</v>
      </c>
      <c r="Z133" t="str">
        <f>'Haus 2, 2 a-c K'!F132</f>
        <v>jährlich 6x</v>
      </c>
      <c r="AA133">
        <f ca="1">'Haus 2, 2 a-c K'!G132</f>
        <v>6</v>
      </c>
      <c r="AB133">
        <f>'Haus 2, 2 a-c K'!J132</f>
        <v>0</v>
      </c>
    </row>
    <row r="134" spans="24:28" x14ac:dyDescent="0.2">
      <c r="X134" t="str">
        <f>'Haus 2, 2 a-c K'!B133</f>
        <v>F3-M</v>
      </c>
      <c r="Y134">
        <f>'Haus 2, 2 a-c K'!E133</f>
        <v>0</v>
      </c>
      <c r="Z134" t="str">
        <f>'Haus 2, 2 a-c K'!F133</f>
        <v>monatlich</v>
      </c>
      <c r="AA134">
        <f ca="1">'Haus 2, 2 a-c K'!G133</f>
        <v>12</v>
      </c>
      <c r="AB134">
        <f>'Haus 2, 2 a-c K'!J133</f>
        <v>0</v>
      </c>
    </row>
    <row r="135" spans="24:28" x14ac:dyDescent="0.2">
      <c r="X135" t="str">
        <f>'Haus 2, 2 a-c K'!B134</f>
        <v>F3-14</v>
      </c>
      <c r="Y135">
        <f>'Haus 2, 2 a-c K'!E134</f>
        <v>0</v>
      </c>
      <c r="Z135" t="str">
        <f>'Haus 2, 2 a-c K'!F134</f>
        <v>14 tägig</v>
      </c>
      <c r="AA135">
        <f ca="1">'Haus 2, 2 a-c K'!G134</f>
        <v>25</v>
      </c>
      <c r="AB135">
        <f>'Haus 2, 2 a-c K'!J134</f>
        <v>0</v>
      </c>
    </row>
    <row r="136" spans="24:28" x14ac:dyDescent="0.2">
      <c r="X136" t="str">
        <f>'Haus 2, 2 a-c K'!B135</f>
        <v>F3-W</v>
      </c>
      <c r="Y136">
        <f>'Haus 2, 2 a-c K'!E135</f>
        <v>0</v>
      </c>
      <c r="Z136" t="str">
        <f>'Haus 2, 2 a-c K'!F135</f>
        <v>wöchentl.</v>
      </c>
      <c r="AA136">
        <f ca="1">'Haus 2, 2 a-c K'!G135</f>
        <v>51</v>
      </c>
      <c r="AB136">
        <f>'Haus 2, 2 a-c K'!J135</f>
        <v>0</v>
      </c>
    </row>
    <row r="137" spans="24:28" x14ac:dyDescent="0.2">
      <c r="X137" t="str">
        <f>'Haus 2, 2 a-c K'!B136</f>
        <v>F3-2</v>
      </c>
      <c r="Y137">
        <f>'Haus 2, 2 a-c K'!E136</f>
        <v>0</v>
      </c>
      <c r="Z137" t="str">
        <f>'Haus 2, 2 a-c K'!F136</f>
        <v>2 Tage/Wo</v>
      </c>
      <c r="AA137">
        <f ca="1">'Haus 2, 2 a-c K'!G136</f>
        <v>101</v>
      </c>
      <c r="AB137">
        <f>'Haus 2, 2 a-c K'!J136</f>
        <v>0</v>
      </c>
    </row>
    <row r="138" spans="24:28" x14ac:dyDescent="0.2">
      <c r="X138" t="str">
        <f>'Haus 2, 2 a-c K'!B137</f>
        <v>F3-2,5</v>
      </c>
      <c r="Y138">
        <f>'Haus 2, 2 a-c K'!E137</f>
        <v>0</v>
      </c>
      <c r="Z138" t="str">
        <f>'Haus 2, 2 a-c K'!F137</f>
        <v>2,5 Tage/Wo</v>
      </c>
      <c r="AA138">
        <f ca="1">'Haus 2, 2 a-c K'!G137</f>
        <v>127</v>
      </c>
      <c r="AB138">
        <f>'Haus 2, 2 a-c K'!J137</f>
        <v>0</v>
      </c>
    </row>
    <row r="139" spans="24:28" x14ac:dyDescent="0.2">
      <c r="X139" t="str">
        <f>'Haus 2, 2 a-c K'!B138</f>
        <v>F3-3</v>
      </c>
      <c r="Y139">
        <f>'Haus 2, 2 a-c K'!E138</f>
        <v>0</v>
      </c>
      <c r="Z139" t="str">
        <f>'Haus 2, 2 a-c K'!F138</f>
        <v>3 Tage/Wo</v>
      </c>
      <c r="AA139">
        <f ca="1">'Haus 2, 2 a-c K'!G138</f>
        <v>152</v>
      </c>
      <c r="AB139">
        <f>'Haus 2, 2 a-c K'!J138</f>
        <v>0</v>
      </c>
    </row>
    <row r="140" spans="24:28" x14ac:dyDescent="0.2">
      <c r="X140" t="str">
        <f>'Haus 2, 2 a-c K'!B139</f>
        <v>F3-4</v>
      </c>
      <c r="Y140">
        <f>'Haus 2, 2 a-c K'!E139</f>
        <v>0</v>
      </c>
      <c r="Z140" t="str">
        <f>'Haus 2, 2 a-c K'!F139</f>
        <v>4 Tage/Wo</v>
      </c>
      <c r="AA140">
        <f ca="1">'Haus 2, 2 a-c K'!G139</f>
        <v>202</v>
      </c>
      <c r="AB140">
        <f>'Haus 2, 2 a-c K'!J139</f>
        <v>0</v>
      </c>
    </row>
    <row r="141" spans="24:28" x14ac:dyDescent="0.2">
      <c r="X141" t="str">
        <f>'Haus 2, 2 a-c K'!B140</f>
        <v>F3-5</v>
      </c>
      <c r="Y141">
        <f>'Haus 2, 2 a-c K'!E140</f>
        <v>0</v>
      </c>
      <c r="Z141" t="str">
        <f>'Haus 2, 2 a-c K'!F140</f>
        <v>5 Tage/Wo</v>
      </c>
      <c r="AA141">
        <f ca="1">'Haus 2, 2 a-c K'!G140</f>
        <v>253</v>
      </c>
      <c r="AB141">
        <f>'Haus 2, 2 a-c K'!J140</f>
        <v>0</v>
      </c>
    </row>
    <row r="142" spans="24:28" x14ac:dyDescent="0.2">
      <c r="X142" t="str">
        <f>'Haus 2, 2 a-c K'!B141</f>
        <v>F3-6</v>
      </c>
      <c r="Y142">
        <f>'Haus 2, 2 a-c K'!E141</f>
        <v>0</v>
      </c>
      <c r="Z142" t="str">
        <f>'Haus 2, 2 a-c K'!F141</f>
        <v>6 Tage/Wo</v>
      </c>
      <c r="AA142">
        <f ca="1">'Haus 2, 2 a-c K'!G141</f>
        <v>304</v>
      </c>
      <c r="AB142">
        <f>'Haus 2, 2 a-c K'!J141</f>
        <v>0</v>
      </c>
    </row>
    <row r="143" spans="24:28" x14ac:dyDescent="0.2">
      <c r="X143" t="str">
        <f>'Haus 2, 2 a-c K'!B142</f>
        <v>F3-7</v>
      </c>
      <c r="Y143">
        <f>'Haus 2, 2 a-c K'!E142</f>
        <v>0</v>
      </c>
      <c r="Z143" t="str">
        <f>'Haus 2, 2 a-c K'!F142</f>
        <v>7 Tage/Wo</v>
      </c>
      <c r="AA143">
        <f ca="1">'Haus 2, 2 a-c K'!G142</f>
        <v>354</v>
      </c>
      <c r="AB143">
        <f>'Haus 2, 2 a-c K'!J142</f>
        <v>0</v>
      </c>
    </row>
    <row r="144" spans="24:28" x14ac:dyDescent="0.2">
      <c r="X144" t="str">
        <f>'Haus 2, 2 a-c K'!B143</f>
        <v>F3-Müll</v>
      </c>
      <c r="Y144">
        <f>'Haus 2, 2 a-c K'!E143</f>
        <v>0</v>
      </c>
      <c r="Z144" t="str">
        <f>'Haus 2, 2 a-c K'!F143</f>
        <v>2 Tage/Wo </v>
      </c>
      <c r="AA144">
        <f ca="1">'Haus 2, 2 a-c K'!G143</f>
        <v>101</v>
      </c>
      <c r="AB144">
        <f>'Haus 2, 2 a-c K'!J143</f>
        <v>0</v>
      </c>
    </row>
    <row r="145" spans="24:28" x14ac:dyDescent="0.2">
      <c r="X145" t="str">
        <f>'Haus 2, 2 a-c K'!B144</f>
        <v>F3-Hort</v>
      </c>
      <c r="Y145">
        <f>'Haus 2, 2 a-c K'!E144</f>
        <v>0</v>
      </c>
      <c r="Z145" t="str">
        <f>'Haus 2, 2 a-c K'!F144</f>
        <v>5 Tage/Wo </v>
      </c>
      <c r="AA145">
        <f ca="1">'Haus 2, 2 a-c K'!G144</f>
        <v>253</v>
      </c>
      <c r="AB145">
        <f>'Haus 2, 2 a-c K'!J144</f>
        <v>0</v>
      </c>
    </row>
    <row r="146" spans="24:28" x14ac:dyDescent="0.2">
      <c r="X146" t="str">
        <f>'Haus 2, 2 a-c K'!B145</f>
        <v>G1-J</v>
      </c>
      <c r="Y146">
        <f>'Haus 2, 2 a-c K'!E145</f>
        <v>0</v>
      </c>
      <c r="Z146" t="str">
        <f>'Haus 2, 2 a-c K'!F145</f>
        <v>jährlich</v>
      </c>
      <c r="AA146">
        <f ca="1">'Haus 2, 2 a-c K'!G145</f>
        <v>1</v>
      </c>
      <c r="AB146">
        <f>'Haus 2, 2 a-c K'!J145</f>
        <v>0</v>
      </c>
    </row>
    <row r="147" spans="24:28" x14ac:dyDescent="0.2">
      <c r="X147" t="str">
        <f>'Haus 2, 2 a-c K'!B146</f>
        <v>G1-J2</v>
      </c>
      <c r="Y147">
        <f>'Haus 2, 2 a-c K'!E146</f>
        <v>0</v>
      </c>
      <c r="Z147" t="str">
        <f>'Haus 2, 2 a-c K'!F146</f>
        <v>jährlich 2x</v>
      </c>
      <c r="AA147">
        <f ca="1">'Haus 2, 2 a-c K'!G146</f>
        <v>2</v>
      </c>
      <c r="AB147">
        <f>'Haus 2, 2 a-c K'!J146</f>
        <v>0</v>
      </c>
    </row>
    <row r="148" spans="24:28" x14ac:dyDescent="0.2">
      <c r="X148" t="str">
        <f>'Haus 2, 2 a-c K'!B147</f>
        <v>G1-Q</v>
      </c>
      <c r="Y148">
        <f>'Haus 2, 2 a-c K'!E147</f>
        <v>0</v>
      </c>
      <c r="Z148" t="str">
        <f>'Haus 2, 2 a-c K'!F147</f>
        <v>Quartalsw.</v>
      </c>
      <c r="AA148">
        <f ca="1">'Haus 2, 2 a-c K'!G147</f>
        <v>4</v>
      </c>
      <c r="AB148">
        <f>'Haus 2, 2 a-c K'!J147</f>
        <v>0</v>
      </c>
    </row>
    <row r="149" spans="24:28" x14ac:dyDescent="0.2">
      <c r="X149" t="str">
        <f>'Haus 2, 2 a-c K'!B148</f>
        <v>G1-J6</v>
      </c>
      <c r="Y149">
        <f>'Haus 2, 2 a-c K'!E148</f>
        <v>0</v>
      </c>
      <c r="Z149" t="str">
        <f>'Haus 2, 2 a-c K'!F148</f>
        <v>jährlich 6x</v>
      </c>
      <c r="AA149">
        <f ca="1">'Haus 2, 2 a-c K'!G148</f>
        <v>6</v>
      </c>
      <c r="AB149">
        <f>'Haus 2, 2 a-c K'!J148</f>
        <v>0</v>
      </c>
    </row>
    <row r="150" spans="24:28" x14ac:dyDescent="0.2">
      <c r="X150" t="str">
        <f>'Haus 2, 2 a-c K'!B149</f>
        <v>G1-M</v>
      </c>
      <c r="Y150">
        <f>'Haus 2, 2 a-c K'!E149</f>
        <v>0</v>
      </c>
      <c r="Z150" t="str">
        <f>'Haus 2, 2 a-c K'!F149</f>
        <v>monatlich</v>
      </c>
      <c r="AA150">
        <f ca="1">'Haus 2, 2 a-c K'!G149</f>
        <v>12</v>
      </c>
      <c r="AB150">
        <f>'Haus 2, 2 a-c K'!J149</f>
        <v>0</v>
      </c>
    </row>
    <row r="151" spans="24:28" x14ac:dyDescent="0.2">
      <c r="X151" t="str">
        <f>'Haus 2, 2 a-c K'!B150</f>
        <v>G1-14</v>
      </c>
      <c r="Y151">
        <f>'Haus 2, 2 a-c K'!E150</f>
        <v>0</v>
      </c>
      <c r="Z151" t="str">
        <f>'Haus 2, 2 a-c K'!F150</f>
        <v>14 tägig</v>
      </c>
      <c r="AA151">
        <f ca="1">'Haus 2, 2 a-c K'!G150</f>
        <v>25</v>
      </c>
      <c r="AB151">
        <f>'Haus 2, 2 a-c K'!J150</f>
        <v>0</v>
      </c>
    </row>
    <row r="152" spans="24:28" x14ac:dyDescent="0.2">
      <c r="X152" t="str">
        <f>'Haus 2, 2 a-c K'!B151</f>
        <v>G1-W</v>
      </c>
      <c r="Y152">
        <f>'Haus 2, 2 a-c K'!E151</f>
        <v>0</v>
      </c>
      <c r="Z152" t="str">
        <f>'Haus 2, 2 a-c K'!F151</f>
        <v>wöchentl.</v>
      </c>
      <c r="AA152">
        <f ca="1">'Haus 2, 2 a-c K'!G151</f>
        <v>51</v>
      </c>
      <c r="AB152">
        <f>'Haus 2, 2 a-c K'!J151</f>
        <v>0</v>
      </c>
    </row>
    <row r="153" spans="24:28" x14ac:dyDescent="0.2">
      <c r="X153" t="str">
        <f>'Haus 2, 2 a-c K'!B152</f>
        <v>G1-2</v>
      </c>
      <c r="Y153">
        <f>'Haus 2, 2 a-c K'!E152</f>
        <v>0</v>
      </c>
      <c r="Z153" t="str">
        <f>'Haus 2, 2 a-c K'!F152</f>
        <v>2 Tage/Wo</v>
      </c>
      <c r="AA153">
        <f ca="1">'Haus 2, 2 a-c K'!G152</f>
        <v>101</v>
      </c>
      <c r="AB153">
        <f>'Haus 2, 2 a-c K'!J152</f>
        <v>0</v>
      </c>
    </row>
    <row r="154" spans="24:28" x14ac:dyDescent="0.2">
      <c r="X154" t="str">
        <f>'Haus 2, 2 a-c K'!B153</f>
        <v>G1-2,5</v>
      </c>
      <c r="Y154">
        <f>'Haus 2, 2 a-c K'!E153</f>
        <v>0</v>
      </c>
      <c r="Z154" t="str">
        <f>'Haus 2, 2 a-c K'!F153</f>
        <v>2,5 Tage/Wo</v>
      </c>
      <c r="AA154">
        <f ca="1">'Haus 2, 2 a-c K'!G153</f>
        <v>127</v>
      </c>
      <c r="AB154">
        <f>'Haus 2, 2 a-c K'!J153</f>
        <v>0</v>
      </c>
    </row>
    <row r="155" spans="24:28" x14ac:dyDescent="0.2">
      <c r="X155" t="str">
        <f>'Haus 2, 2 a-c K'!B154</f>
        <v>G1-3</v>
      </c>
      <c r="Y155">
        <f>'Haus 2, 2 a-c K'!E154</f>
        <v>0</v>
      </c>
      <c r="Z155" t="str">
        <f>'Haus 2, 2 a-c K'!F154</f>
        <v>3 Tage/Wo</v>
      </c>
      <c r="AA155">
        <f ca="1">'Haus 2, 2 a-c K'!G154</f>
        <v>152</v>
      </c>
      <c r="AB155">
        <f>'Haus 2, 2 a-c K'!J154</f>
        <v>0</v>
      </c>
    </row>
    <row r="156" spans="24:28" x14ac:dyDescent="0.2">
      <c r="X156" t="str">
        <f>'Haus 2, 2 a-c K'!B155</f>
        <v>G1-4</v>
      </c>
      <c r="Y156">
        <f>'Haus 2, 2 a-c K'!E155</f>
        <v>0</v>
      </c>
      <c r="Z156" t="str">
        <f>'Haus 2, 2 a-c K'!F155</f>
        <v>4 Tage/Wo</v>
      </c>
      <c r="AA156">
        <f ca="1">'Haus 2, 2 a-c K'!G155</f>
        <v>202</v>
      </c>
      <c r="AB156">
        <f>'Haus 2, 2 a-c K'!J155</f>
        <v>0</v>
      </c>
    </row>
    <row r="157" spans="24:28" x14ac:dyDescent="0.2">
      <c r="X157" t="str">
        <f>'Haus 2, 2 a-c K'!B156</f>
        <v>G1-5</v>
      </c>
      <c r="Y157">
        <f>'Haus 2, 2 a-c K'!E156</f>
        <v>0</v>
      </c>
      <c r="Z157" t="str">
        <f>'Haus 2, 2 a-c K'!F156</f>
        <v>5 Tage/Wo</v>
      </c>
      <c r="AA157">
        <f ca="1">'Haus 2, 2 a-c K'!G156</f>
        <v>253</v>
      </c>
      <c r="AB157">
        <f>'Haus 2, 2 a-c K'!J156</f>
        <v>0</v>
      </c>
    </row>
    <row r="158" spans="24:28" x14ac:dyDescent="0.2">
      <c r="X158" t="str">
        <f>'Haus 2, 2 a-c K'!B157</f>
        <v>G1-6</v>
      </c>
      <c r="Y158">
        <f>'Haus 2, 2 a-c K'!E157</f>
        <v>0</v>
      </c>
      <c r="Z158" t="str">
        <f>'Haus 2, 2 a-c K'!F157</f>
        <v>6 Tage/Wo</v>
      </c>
      <c r="AA158">
        <f ca="1">'Haus 2, 2 a-c K'!G157</f>
        <v>304</v>
      </c>
      <c r="AB158">
        <f>'Haus 2, 2 a-c K'!J157</f>
        <v>0</v>
      </c>
    </row>
    <row r="159" spans="24:28" x14ac:dyDescent="0.2">
      <c r="X159" t="str">
        <f>'Haus 2, 2 a-c K'!B158</f>
        <v>G1-7</v>
      </c>
      <c r="Y159">
        <f>'Haus 2, 2 a-c K'!E158</f>
        <v>0</v>
      </c>
      <c r="Z159" t="str">
        <f>'Haus 2, 2 a-c K'!F158</f>
        <v>7 Tage/Wo</v>
      </c>
      <c r="AA159">
        <f ca="1">'Haus 2, 2 a-c K'!G158</f>
        <v>354</v>
      </c>
      <c r="AB159">
        <f>'Haus 2, 2 a-c K'!J158</f>
        <v>0</v>
      </c>
    </row>
    <row r="160" spans="24:28" x14ac:dyDescent="0.2">
      <c r="X160" t="str">
        <f>'Haus 2, 2 a-c K'!B159</f>
        <v>G1-Müll</v>
      </c>
      <c r="Y160">
        <f>'Haus 2, 2 a-c K'!E159</f>
        <v>0</v>
      </c>
      <c r="Z160" t="str">
        <f>'Haus 2, 2 a-c K'!F159</f>
        <v>2 Tage/Wo </v>
      </c>
      <c r="AA160">
        <f ca="1">'Haus 2, 2 a-c K'!G159</f>
        <v>101</v>
      </c>
      <c r="AB160">
        <f>'Haus 2, 2 a-c K'!J159</f>
        <v>0</v>
      </c>
    </row>
    <row r="161" spans="24:28" x14ac:dyDescent="0.2">
      <c r="X161" t="str">
        <f>'Haus 2, 2 a-c K'!B160</f>
        <v>H1-J</v>
      </c>
      <c r="Y161">
        <f>'Haus 2, 2 a-c K'!E160</f>
        <v>0</v>
      </c>
      <c r="Z161" t="str">
        <f>'Haus 2, 2 a-c K'!F160</f>
        <v>jährlich</v>
      </c>
      <c r="AA161">
        <f ca="1">'Haus 2, 2 a-c K'!G160</f>
        <v>1</v>
      </c>
      <c r="AB161">
        <f>'Haus 2, 2 a-c K'!J160</f>
        <v>0</v>
      </c>
    </row>
    <row r="162" spans="24:28" x14ac:dyDescent="0.2">
      <c r="X162" t="str">
        <f>'Haus 2, 2 a-c K'!B161</f>
        <v>H1-J2</v>
      </c>
      <c r="Y162">
        <f>'Haus 2, 2 a-c K'!E161</f>
        <v>0</v>
      </c>
      <c r="Z162" t="str">
        <f>'Haus 2, 2 a-c K'!F161</f>
        <v>jährlich 2x</v>
      </c>
      <c r="AA162">
        <f ca="1">'Haus 2, 2 a-c K'!G161</f>
        <v>2</v>
      </c>
      <c r="AB162">
        <f>'Haus 2, 2 a-c K'!J161</f>
        <v>0</v>
      </c>
    </row>
    <row r="163" spans="24:28" x14ac:dyDescent="0.2">
      <c r="X163" t="str">
        <f>'Haus 2, 2 a-c K'!B162</f>
        <v>H1-Q</v>
      </c>
      <c r="Y163">
        <f>'Haus 2, 2 a-c K'!E162</f>
        <v>0</v>
      </c>
      <c r="Z163" t="str">
        <f>'Haus 2, 2 a-c K'!F162</f>
        <v>Quartalsw.</v>
      </c>
      <c r="AA163">
        <f ca="1">'Haus 2, 2 a-c K'!G162</f>
        <v>4</v>
      </c>
      <c r="AB163">
        <f>'Haus 2, 2 a-c K'!J162</f>
        <v>0</v>
      </c>
    </row>
    <row r="164" spans="24:28" x14ac:dyDescent="0.2">
      <c r="X164" t="str">
        <f>'Haus 2, 2 a-c K'!B163</f>
        <v>H1-J6</v>
      </c>
      <c r="Y164">
        <f>'Haus 2, 2 a-c K'!E163</f>
        <v>0</v>
      </c>
      <c r="Z164" t="str">
        <f>'Haus 2, 2 a-c K'!F163</f>
        <v>jährlich 6x</v>
      </c>
      <c r="AA164">
        <f ca="1">'Haus 2, 2 a-c K'!G163</f>
        <v>6</v>
      </c>
      <c r="AB164">
        <f>'Haus 2, 2 a-c K'!J163</f>
        <v>0</v>
      </c>
    </row>
    <row r="165" spans="24:28" x14ac:dyDescent="0.2">
      <c r="X165" t="str">
        <f>'Haus 2, 2 a-c K'!B164</f>
        <v>H1-M</v>
      </c>
      <c r="Y165">
        <f>'Haus 2, 2 a-c K'!E164</f>
        <v>0</v>
      </c>
      <c r="Z165" t="str">
        <f>'Haus 2, 2 a-c K'!F164</f>
        <v>monatlich</v>
      </c>
      <c r="AA165">
        <f ca="1">'Haus 2, 2 a-c K'!G164</f>
        <v>12</v>
      </c>
      <c r="AB165">
        <f>'Haus 2, 2 a-c K'!J164</f>
        <v>0</v>
      </c>
    </row>
    <row r="166" spans="24:28" x14ac:dyDescent="0.2">
      <c r="X166" t="str">
        <f>'Haus 2, 2 a-c K'!B165</f>
        <v>H1-14</v>
      </c>
      <c r="Y166">
        <f>'Haus 2, 2 a-c K'!E165</f>
        <v>0</v>
      </c>
      <c r="Z166" t="str">
        <f>'Haus 2, 2 a-c K'!F165</f>
        <v>14 tägig</v>
      </c>
      <c r="AA166">
        <f ca="1">'Haus 2, 2 a-c K'!G165</f>
        <v>25</v>
      </c>
      <c r="AB166">
        <f>'Haus 2, 2 a-c K'!J165</f>
        <v>0</v>
      </c>
    </row>
    <row r="167" spans="24:28" x14ac:dyDescent="0.2">
      <c r="X167" t="str">
        <f>'Haus 2, 2 a-c K'!B166</f>
        <v>H1-W</v>
      </c>
      <c r="Y167">
        <f>'Haus 2, 2 a-c K'!E166</f>
        <v>0</v>
      </c>
      <c r="Z167" t="str">
        <f>'Haus 2, 2 a-c K'!F166</f>
        <v>wöchentl.</v>
      </c>
      <c r="AA167">
        <f ca="1">'Haus 2, 2 a-c K'!G166</f>
        <v>51</v>
      </c>
      <c r="AB167">
        <f>'Haus 2, 2 a-c K'!J166</f>
        <v>0</v>
      </c>
    </row>
    <row r="168" spans="24:28" x14ac:dyDescent="0.2">
      <c r="X168" t="str">
        <f>'Haus 2, 2 a-c K'!B167</f>
        <v>H1-2</v>
      </c>
      <c r="Y168">
        <f>'Haus 2, 2 a-c K'!E167</f>
        <v>0</v>
      </c>
      <c r="Z168" t="str">
        <f>'Haus 2, 2 a-c K'!F167</f>
        <v>2 Tage/Wo</v>
      </c>
      <c r="AA168">
        <f ca="1">'Haus 2, 2 a-c K'!G167</f>
        <v>101</v>
      </c>
      <c r="AB168">
        <f>'Haus 2, 2 a-c K'!J167</f>
        <v>0</v>
      </c>
    </row>
    <row r="169" spans="24:28" x14ac:dyDescent="0.2">
      <c r="X169" t="str">
        <f>'Haus 2, 2 a-c K'!B168</f>
        <v>H1-2,5</v>
      </c>
      <c r="Y169">
        <f>'Haus 2, 2 a-c K'!E168</f>
        <v>0</v>
      </c>
      <c r="Z169" t="str">
        <f>'Haus 2, 2 a-c K'!F168</f>
        <v>2,5 Tage/Wo</v>
      </c>
      <c r="AA169">
        <f ca="1">'Haus 2, 2 a-c K'!G168</f>
        <v>127</v>
      </c>
      <c r="AB169">
        <f>'Haus 2, 2 a-c K'!J168</f>
        <v>0</v>
      </c>
    </row>
    <row r="170" spans="24:28" x14ac:dyDescent="0.2">
      <c r="X170" t="str">
        <f>'Haus 2, 2 a-c K'!B169</f>
        <v>H1-3</v>
      </c>
      <c r="Y170">
        <f>'Haus 2, 2 a-c K'!E169</f>
        <v>0</v>
      </c>
      <c r="Z170" t="str">
        <f>'Haus 2, 2 a-c K'!F169</f>
        <v>3 Tage/Wo</v>
      </c>
      <c r="AA170">
        <f ca="1">'Haus 2, 2 a-c K'!G169</f>
        <v>152</v>
      </c>
      <c r="AB170">
        <f>'Haus 2, 2 a-c K'!J169</f>
        <v>0</v>
      </c>
    </row>
    <row r="171" spans="24:28" x14ac:dyDescent="0.2">
      <c r="X171" t="str">
        <f>'Haus 2, 2 a-c K'!B170</f>
        <v>H1-4</v>
      </c>
      <c r="Y171">
        <f>'Haus 2, 2 a-c K'!E170</f>
        <v>0</v>
      </c>
      <c r="Z171" t="str">
        <f>'Haus 2, 2 a-c K'!F170</f>
        <v>4 Tage/Wo</v>
      </c>
      <c r="AA171">
        <f ca="1">'Haus 2, 2 a-c K'!G170</f>
        <v>202</v>
      </c>
      <c r="AB171">
        <f>'Haus 2, 2 a-c K'!J170</f>
        <v>0</v>
      </c>
    </row>
    <row r="172" spans="24:28" x14ac:dyDescent="0.2">
      <c r="X172" t="str">
        <f>'Haus 2, 2 a-c K'!B171</f>
        <v>H1-5</v>
      </c>
      <c r="Y172">
        <f>'Haus 2, 2 a-c K'!E171</f>
        <v>0</v>
      </c>
      <c r="Z172" t="str">
        <f>'Haus 2, 2 a-c K'!F171</f>
        <v>5 Tage/Wo</v>
      </c>
      <c r="AA172">
        <f ca="1">'Haus 2, 2 a-c K'!G171</f>
        <v>253</v>
      </c>
      <c r="AB172">
        <f>'Haus 2, 2 a-c K'!J171</f>
        <v>0</v>
      </c>
    </row>
    <row r="173" spans="24:28" x14ac:dyDescent="0.2">
      <c r="X173" t="str">
        <f>'Haus 2, 2 a-c K'!B172</f>
        <v>H1-6</v>
      </c>
      <c r="Y173">
        <f>'Haus 2, 2 a-c K'!E172</f>
        <v>0</v>
      </c>
      <c r="Z173" t="str">
        <f>'Haus 2, 2 a-c K'!F172</f>
        <v>6 Tage/Wo</v>
      </c>
      <c r="AA173">
        <f ca="1">'Haus 2, 2 a-c K'!G172</f>
        <v>304</v>
      </c>
      <c r="AB173">
        <f>'Haus 2, 2 a-c K'!J172</f>
        <v>0</v>
      </c>
    </row>
    <row r="174" spans="24:28" x14ac:dyDescent="0.2">
      <c r="X174" t="str">
        <f>'Haus 2, 2 a-c K'!B173</f>
        <v>H1-7</v>
      </c>
      <c r="Y174">
        <f>'Haus 2, 2 a-c K'!E173</f>
        <v>0</v>
      </c>
      <c r="Z174" t="str">
        <f>'Haus 2, 2 a-c K'!F173</f>
        <v>7 Tage/Wo</v>
      </c>
      <c r="AA174">
        <f ca="1">'Haus 2, 2 a-c K'!G173</f>
        <v>354</v>
      </c>
      <c r="AB174">
        <f>'Haus 2, 2 a-c K'!J173</f>
        <v>0</v>
      </c>
    </row>
    <row r="175" spans="24:28" x14ac:dyDescent="0.2">
      <c r="X175" t="str">
        <f>'Haus 2, 2 a-c K'!B174</f>
        <v>H1-Müll</v>
      </c>
      <c r="Y175">
        <f>'Haus 2, 2 a-c K'!E174</f>
        <v>0</v>
      </c>
      <c r="Z175" t="str">
        <f>'Haus 2, 2 a-c K'!F174</f>
        <v>2 Tage/Wo </v>
      </c>
      <c r="AA175">
        <f ca="1">'Haus 2, 2 a-c K'!G174</f>
        <v>101</v>
      </c>
      <c r="AB175">
        <f>'Haus 2, 2 a-c K'!J174</f>
        <v>0</v>
      </c>
    </row>
    <row r="176" spans="24:28" x14ac:dyDescent="0.2">
      <c r="X176" t="str">
        <f>'Haus 2, 2 a-c K'!B175</f>
        <v>H1-Hort</v>
      </c>
      <c r="Y176">
        <f>'Haus 2, 2 a-c K'!E175</f>
        <v>0</v>
      </c>
      <c r="Z176" t="str">
        <f>'Haus 2, 2 a-c K'!F175</f>
        <v>5 Tage/Wo </v>
      </c>
      <c r="AA176">
        <f ca="1">'Haus 2, 2 a-c K'!G175</f>
        <v>253</v>
      </c>
      <c r="AB176">
        <f>'Haus 2, 2 a-c K'!J175</f>
        <v>0</v>
      </c>
    </row>
    <row r="177" spans="24:28" x14ac:dyDescent="0.2">
      <c r="X177" t="str">
        <f>'Haus 2, 2 a-c K'!B176</f>
        <v>H2-J</v>
      </c>
      <c r="Y177">
        <f>'Haus 2, 2 a-c K'!E176</f>
        <v>0</v>
      </c>
      <c r="Z177" t="str">
        <f>'Haus 2, 2 a-c K'!F176</f>
        <v>jährlich</v>
      </c>
      <c r="AA177">
        <f ca="1">'Haus 2, 2 a-c K'!G176</f>
        <v>1</v>
      </c>
      <c r="AB177">
        <f>'Haus 2, 2 a-c K'!J176</f>
        <v>0</v>
      </c>
    </row>
    <row r="178" spans="24:28" x14ac:dyDescent="0.2">
      <c r="X178" t="str">
        <f>'Haus 2, 2 a-c K'!B177</f>
        <v>H2-J2</v>
      </c>
      <c r="Y178">
        <f>'Haus 2, 2 a-c K'!E177</f>
        <v>0</v>
      </c>
      <c r="Z178" t="str">
        <f>'Haus 2, 2 a-c K'!F177</f>
        <v>jährlich 2x</v>
      </c>
      <c r="AA178">
        <f ca="1">'Haus 2, 2 a-c K'!G177</f>
        <v>2</v>
      </c>
      <c r="AB178">
        <f>'Haus 2, 2 a-c K'!J177</f>
        <v>0</v>
      </c>
    </row>
    <row r="179" spans="24:28" x14ac:dyDescent="0.2">
      <c r="X179" t="str">
        <f>'Haus 2, 2 a-c K'!B178</f>
        <v>H2-Q</v>
      </c>
      <c r="Y179">
        <f>'Haus 2, 2 a-c K'!E178</f>
        <v>0</v>
      </c>
      <c r="Z179" t="str">
        <f>'Haus 2, 2 a-c K'!F178</f>
        <v>Quartalsw.</v>
      </c>
      <c r="AA179">
        <f ca="1">'Haus 2, 2 a-c K'!G178</f>
        <v>4</v>
      </c>
      <c r="AB179">
        <f>'Haus 2, 2 a-c K'!J178</f>
        <v>0</v>
      </c>
    </row>
    <row r="180" spans="24:28" x14ac:dyDescent="0.2">
      <c r="X180" t="str">
        <f>'Haus 2, 2 a-c K'!B179</f>
        <v>H2-J6</v>
      </c>
      <c r="Y180">
        <f>'Haus 2, 2 a-c K'!E179</f>
        <v>0</v>
      </c>
      <c r="Z180" t="str">
        <f>'Haus 2, 2 a-c K'!F179</f>
        <v>jährlich 6x</v>
      </c>
      <c r="AA180">
        <f ca="1">'Haus 2, 2 a-c K'!G179</f>
        <v>6</v>
      </c>
      <c r="AB180">
        <f>'Haus 2, 2 a-c K'!J179</f>
        <v>0</v>
      </c>
    </row>
    <row r="181" spans="24:28" x14ac:dyDescent="0.2">
      <c r="X181" t="str">
        <f>'Haus 2, 2 a-c K'!B180</f>
        <v>H2-M</v>
      </c>
      <c r="Y181">
        <f>'Haus 2, 2 a-c K'!E180</f>
        <v>0</v>
      </c>
      <c r="Z181" t="str">
        <f>'Haus 2, 2 a-c K'!F180</f>
        <v>monatlich</v>
      </c>
      <c r="AA181">
        <f ca="1">'Haus 2, 2 a-c K'!G180</f>
        <v>12</v>
      </c>
      <c r="AB181">
        <f>'Haus 2, 2 a-c K'!J180</f>
        <v>0</v>
      </c>
    </row>
    <row r="182" spans="24:28" x14ac:dyDescent="0.2">
      <c r="X182" t="str">
        <f>'Haus 2, 2 a-c K'!B181</f>
        <v>H2-14</v>
      </c>
      <c r="Y182">
        <f>'Haus 2, 2 a-c K'!E181</f>
        <v>0</v>
      </c>
      <c r="Z182" t="str">
        <f>'Haus 2, 2 a-c K'!F181</f>
        <v>14 tägig</v>
      </c>
      <c r="AA182">
        <f ca="1">'Haus 2, 2 a-c K'!G181</f>
        <v>25</v>
      </c>
      <c r="AB182">
        <f>'Haus 2, 2 a-c K'!J181</f>
        <v>0</v>
      </c>
    </row>
    <row r="183" spans="24:28" x14ac:dyDescent="0.2">
      <c r="X183" t="str">
        <f>'Haus 2, 2 a-c K'!B182</f>
        <v>H2-W</v>
      </c>
      <c r="Y183">
        <f>'Haus 2, 2 a-c K'!E182</f>
        <v>0</v>
      </c>
      <c r="Z183" t="str">
        <f>'Haus 2, 2 a-c K'!F182</f>
        <v>wöchentl.</v>
      </c>
      <c r="AA183">
        <f ca="1">'Haus 2, 2 a-c K'!G182</f>
        <v>51</v>
      </c>
      <c r="AB183">
        <f>'Haus 2, 2 a-c K'!J182</f>
        <v>0</v>
      </c>
    </row>
    <row r="184" spans="24:28" x14ac:dyDescent="0.2">
      <c r="X184" t="str">
        <f>'Haus 2, 2 a-c K'!B183</f>
        <v>H2-2</v>
      </c>
      <c r="Y184">
        <f>'Haus 2, 2 a-c K'!E183</f>
        <v>0</v>
      </c>
      <c r="Z184" t="str">
        <f>'Haus 2, 2 a-c K'!F183</f>
        <v>2 Tage/Wo</v>
      </c>
      <c r="AA184">
        <f ca="1">'Haus 2, 2 a-c K'!G183</f>
        <v>101</v>
      </c>
      <c r="AB184">
        <f>'Haus 2, 2 a-c K'!J183</f>
        <v>0</v>
      </c>
    </row>
    <row r="185" spans="24:28" x14ac:dyDescent="0.2">
      <c r="X185" t="str">
        <f>'Haus 2, 2 a-c K'!B184</f>
        <v>H2-2,5</v>
      </c>
      <c r="Y185">
        <f>'Haus 2, 2 a-c K'!E184</f>
        <v>0</v>
      </c>
      <c r="Z185" t="str">
        <f>'Haus 2, 2 a-c K'!F184</f>
        <v>2,5 Tage/Wo</v>
      </c>
      <c r="AA185">
        <f ca="1">'Haus 2, 2 a-c K'!G184</f>
        <v>127</v>
      </c>
      <c r="AB185">
        <f>'Haus 2, 2 a-c K'!J184</f>
        <v>0</v>
      </c>
    </row>
    <row r="186" spans="24:28" x14ac:dyDescent="0.2">
      <c r="X186" t="str">
        <f>'Haus 2, 2 a-c K'!B185</f>
        <v>H2-3</v>
      </c>
      <c r="Y186">
        <f>'Haus 2, 2 a-c K'!E185</f>
        <v>0</v>
      </c>
      <c r="Z186" t="str">
        <f>'Haus 2, 2 a-c K'!F185</f>
        <v>3 Tage/Wo</v>
      </c>
      <c r="AA186">
        <f ca="1">'Haus 2, 2 a-c K'!G185</f>
        <v>152</v>
      </c>
      <c r="AB186">
        <f>'Haus 2, 2 a-c K'!J185</f>
        <v>0</v>
      </c>
    </row>
    <row r="187" spans="24:28" x14ac:dyDescent="0.2">
      <c r="X187" t="str">
        <f>'Haus 2, 2 a-c K'!B186</f>
        <v>H2-4</v>
      </c>
      <c r="Y187">
        <f>'Haus 2, 2 a-c K'!E186</f>
        <v>0</v>
      </c>
      <c r="Z187" t="str">
        <f>'Haus 2, 2 a-c K'!F186</f>
        <v>4 Tage/Wo</v>
      </c>
      <c r="AA187">
        <f ca="1">'Haus 2, 2 a-c K'!G186</f>
        <v>202</v>
      </c>
      <c r="AB187">
        <f>'Haus 2, 2 a-c K'!J186</f>
        <v>0</v>
      </c>
    </row>
    <row r="188" spans="24:28" x14ac:dyDescent="0.2">
      <c r="X188" t="str">
        <f>'Haus 2, 2 a-c K'!B187</f>
        <v>H2-5</v>
      </c>
      <c r="Y188">
        <f>'Haus 2, 2 a-c K'!E187</f>
        <v>0</v>
      </c>
      <c r="Z188" t="str">
        <f>'Haus 2, 2 a-c K'!F187</f>
        <v>5 Tage/Wo</v>
      </c>
      <c r="AA188">
        <f ca="1">'Haus 2, 2 a-c K'!G187</f>
        <v>253</v>
      </c>
      <c r="AB188">
        <f>'Haus 2, 2 a-c K'!J187</f>
        <v>0</v>
      </c>
    </row>
    <row r="189" spans="24:28" x14ac:dyDescent="0.2">
      <c r="X189" t="str">
        <f>'Haus 2, 2 a-c K'!B188</f>
        <v>H2-6</v>
      </c>
      <c r="Y189">
        <f>'Haus 2, 2 a-c K'!E188</f>
        <v>0</v>
      </c>
      <c r="Z189" t="str">
        <f>'Haus 2, 2 a-c K'!F188</f>
        <v>6 Tage/Wo</v>
      </c>
      <c r="AA189">
        <f ca="1">'Haus 2, 2 a-c K'!G188</f>
        <v>304</v>
      </c>
      <c r="AB189">
        <f>'Haus 2, 2 a-c K'!J188</f>
        <v>0</v>
      </c>
    </row>
    <row r="190" spans="24:28" x14ac:dyDescent="0.2">
      <c r="X190" t="str">
        <f>'Haus 2, 2 a-c K'!B189</f>
        <v>H2-7</v>
      </c>
      <c r="Y190">
        <f>'Haus 2, 2 a-c K'!E189</f>
        <v>0</v>
      </c>
      <c r="Z190" t="str">
        <f>'Haus 2, 2 a-c K'!F189</f>
        <v>7 Tage/Wo</v>
      </c>
      <c r="AA190">
        <f ca="1">'Haus 2, 2 a-c K'!G189</f>
        <v>354</v>
      </c>
      <c r="AB190">
        <f>'Haus 2, 2 a-c K'!J189</f>
        <v>0</v>
      </c>
    </row>
    <row r="191" spans="24:28" x14ac:dyDescent="0.2">
      <c r="X191" t="str">
        <f>'Haus 2, 2 a-c K'!B190</f>
        <v>H2-Müll</v>
      </c>
      <c r="Y191">
        <f>'Haus 2, 2 a-c K'!E190</f>
        <v>0</v>
      </c>
      <c r="Z191" t="str">
        <f>'Haus 2, 2 a-c K'!F190</f>
        <v>2 Tage/Wo </v>
      </c>
      <c r="AA191">
        <f ca="1">'Haus 2, 2 a-c K'!G190</f>
        <v>101</v>
      </c>
      <c r="AB191">
        <f>'Haus 2, 2 a-c K'!J190</f>
        <v>0</v>
      </c>
    </row>
    <row r="192" spans="24:28" x14ac:dyDescent="0.2">
      <c r="X192" t="str">
        <f>'Haus 2, 2 a-c K'!B191</f>
        <v>I1-J</v>
      </c>
      <c r="Y192">
        <f>'Haus 2, 2 a-c K'!E191</f>
        <v>0</v>
      </c>
      <c r="Z192" t="str">
        <f>'Haus 2, 2 a-c K'!F191</f>
        <v>jährlich</v>
      </c>
      <c r="AA192">
        <f ca="1">'Haus 2, 2 a-c K'!G191</f>
        <v>1</v>
      </c>
      <c r="AB192">
        <f>'Haus 2, 2 a-c K'!J191</f>
        <v>0</v>
      </c>
    </row>
    <row r="193" spans="24:28" x14ac:dyDescent="0.2">
      <c r="X193" t="str">
        <f>'Haus 2, 2 a-c K'!B192</f>
        <v>I1-J2</v>
      </c>
      <c r="Y193">
        <f>'Haus 2, 2 a-c K'!E192</f>
        <v>0</v>
      </c>
      <c r="Z193" t="str">
        <f>'Haus 2, 2 a-c K'!F192</f>
        <v>jährlich 2x</v>
      </c>
      <c r="AA193">
        <f ca="1">'Haus 2, 2 a-c K'!G192</f>
        <v>2</v>
      </c>
      <c r="AB193">
        <f>'Haus 2, 2 a-c K'!J192</f>
        <v>0</v>
      </c>
    </row>
    <row r="194" spans="24:28" x14ac:dyDescent="0.2">
      <c r="X194" t="str">
        <f>'Haus 2, 2 a-c K'!B193</f>
        <v>I1-Q</v>
      </c>
      <c r="Y194">
        <f>'Haus 2, 2 a-c K'!E193</f>
        <v>0</v>
      </c>
      <c r="Z194" t="str">
        <f>'Haus 2, 2 a-c K'!F193</f>
        <v>Quartalsw.</v>
      </c>
      <c r="AA194">
        <f ca="1">'Haus 2, 2 a-c K'!G193</f>
        <v>4</v>
      </c>
      <c r="AB194">
        <f>'Haus 2, 2 a-c K'!J193</f>
        <v>0</v>
      </c>
    </row>
    <row r="195" spans="24:28" x14ac:dyDescent="0.2">
      <c r="X195" t="str">
        <f>'Haus 2, 2 a-c K'!B194</f>
        <v>I1-J6</v>
      </c>
      <c r="Y195">
        <f>'Haus 2, 2 a-c K'!E194</f>
        <v>0</v>
      </c>
      <c r="Z195" t="str">
        <f>'Haus 2, 2 a-c K'!F194</f>
        <v>jährlich 6x</v>
      </c>
      <c r="AA195">
        <f ca="1">'Haus 2, 2 a-c K'!G194</f>
        <v>6</v>
      </c>
      <c r="AB195">
        <f>'Haus 2, 2 a-c K'!J194</f>
        <v>0</v>
      </c>
    </row>
    <row r="196" spans="24:28" x14ac:dyDescent="0.2">
      <c r="X196" t="str">
        <f>'Haus 2, 2 a-c K'!B195</f>
        <v>I1-M</v>
      </c>
      <c r="Y196">
        <f>'Haus 2, 2 a-c K'!E195</f>
        <v>0</v>
      </c>
      <c r="Z196" t="str">
        <f>'Haus 2, 2 a-c K'!F195</f>
        <v>monatlich</v>
      </c>
      <c r="AA196">
        <f ca="1">'Haus 2, 2 a-c K'!G195</f>
        <v>12</v>
      </c>
      <c r="AB196">
        <f>'Haus 2, 2 a-c K'!J195</f>
        <v>0</v>
      </c>
    </row>
    <row r="197" spans="24:28" x14ac:dyDescent="0.2">
      <c r="X197" t="str">
        <f>'Haus 2, 2 a-c K'!B196</f>
        <v>I1-14</v>
      </c>
      <c r="Y197">
        <f>'Haus 2, 2 a-c K'!E196</f>
        <v>0</v>
      </c>
      <c r="Z197" t="str">
        <f>'Haus 2, 2 a-c K'!F196</f>
        <v>14 tägig</v>
      </c>
      <c r="AA197">
        <f ca="1">'Haus 2, 2 a-c K'!G196</f>
        <v>25</v>
      </c>
      <c r="AB197">
        <f>'Haus 2, 2 a-c K'!J196</f>
        <v>0</v>
      </c>
    </row>
    <row r="198" spans="24:28" x14ac:dyDescent="0.2">
      <c r="X198" t="str">
        <f>'Haus 2, 2 a-c K'!B197</f>
        <v>I1-W</v>
      </c>
      <c r="Y198">
        <f>'Haus 2, 2 a-c K'!E197</f>
        <v>0</v>
      </c>
      <c r="Z198" t="str">
        <f>'Haus 2, 2 a-c K'!F197</f>
        <v>wöchentl.</v>
      </c>
      <c r="AA198">
        <f ca="1">'Haus 2, 2 a-c K'!G197</f>
        <v>51</v>
      </c>
      <c r="AB198">
        <f>'Haus 2, 2 a-c K'!J197</f>
        <v>0</v>
      </c>
    </row>
    <row r="199" spans="24:28" x14ac:dyDescent="0.2">
      <c r="X199" t="str">
        <f>'Haus 2, 2 a-c K'!B198</f>
        <v>I1-2</v>
      </c>
      <c r="Y199">
        <f>'Haus 2, 2 a-c K'!E198</f>
        <v>0</v>
      </c>
      <c r="Z199" t="str">
        <f>'Haus 2, 2 a-c K'!F198</f>
        <v>2 Tage/Wo</v>
      </c>
      <c r="AA199">
        <f ca="1">'Haus 2, 2 a-c K'!G198</f>
        <v>101</v>
      </c>
      <c r="AB199">
        <f>'Haus 2, 2 a-c K'!J198</f>
        <v>0</v>
      </c>
    </row>
    <row r="200" spans="24:28" x14ac:dyDescent="0.2">
      <c r="X200" t="str">
        <f>'Haus 2, 2 a-c K'!B199</f>
        <v>I1-2,5</v>
      </c>
      <c r="Y200">
        <f>'Haus 2, 2 a-c K'!E199</f>
        <v>0</v>
      </c>
      <c r="Z200" t="str">
        <f>'Haus 2, 2 a-c K'!F199</f>
        <v>2,5 Tage/Wo</v>
      </c>
      <c r="AA200">
        <f ca="1">'Haus 2, 2 a-c K'!G199</f>
        <v>127</v>
      </c>
      <c r="AB200">
        <f>'Haus 2, 2 a-c K'!J199</f>
        <v>0</v>
      </c>
    </row>
    <row r="201" spans="24:28" x14ac:dyDescent="0.2">
      <c r="X201" t="str">
        <f>'Haus 2, 2 a-c K'!B200</f>
        <v>I1-3</v>
      </c>
      <c r="Y201">
        <f>'Haus 2, 2 a-c K'!E200</f>
        <v>0</v>
      </c>
      <c r="Z201" t="str">
        <f>'Haus 2, 2 a-c K'!F200</f>
        <v>3 Tage/Wo</v>
      </c>
      <c r="AA201">
        <f ca="1">'Haus 2, 2 a-c K'!G200</f>
        <v>152</v>
      </c>
      <c r="AB201">
        <f>'Haus 2, 2 a-c K'!J200</f>
        <v>0</v>
      </c>
    </row>
    <row r="202" spans="24:28" x14ac:dyDescent="0.2">
      <c r="X202" t="str">
        <f>'Haus 2, 2 a-c K'!B201</f>
        <v>I1-4</v>
      </c>
      <c r="Y202">
        <f>'Haus 2, 2 a-c K'!E201</f>
        <v>0</v>
      </c>
      <c r="Z202" t="str">
        <f>'Haus 2, 2 a-c K'!F201</f>
        <v>4 Tage/Wo</v>
      </c>
      <c r="AA202">
        <f ca="1">'Haus 2, 2 a-c K'!G201</f>
        <v>202</v>
      </c>
      <c r="AB202">
        <f>'Haus 2, 2 a-c K'!J201</f>
        <v>0</v>
      </c>
    </row>
    <row r="203" spans="24:28" x14ac:dyDescent="0.2">
      <c r="X203" t="str">
        <f>'Haus 2, 2 a-c K'!B202</f>
        <v>I1-5</v>
      </c>
      <c r="Y203">
        <f>'Haus 2, 2 a-c K'!E202</f>
        <v>0</v>
      </c>
      <c r="Z203" t="str">
        <f>'Haus 2, 2 a-c K'!F202</f>
        <v>5 Tage/Wo</v>
      </c>
      <c r="AA203">
        <f ca="1">'Haus 2, 2 a-c K'!G202</f>
        <v>253</v>
      </c>
      <c r="AB203">
        <f>'Haus 2, 2 a-c K'!J202</f>
        <v>0</v>
      </c>
    </row>
    <row r="204" spans="24:28" x14ac:dyDescent="0.2">
      <c r="X204" t="str">
        <f>'Haus 2, 2 a-c K'!B203</f>
        <v>I1-6</v>
      </c>
      <c r="Y204">
        <f>'Haus 2, 2 a-c K'!E203</f>
        <v>0</v>
      </c>
      <c r="Z204" t="str">
        <f>'Haus 2, 2 a-c K'!F203</f>
        <v>6 Tage/Wo</v>
      </c>
      <c r="AA204">
        <f ca="1">'Haus 2, 2 a-c K'!G203</f>
        <v>304</v>
      </c>
      <c r="AB204">
        <f>'Haus 2, 2 a-c K'!J203</f>
        <v>0</v>
      </c>
    </row>
    <row r="205" spans="24:28" x14ac:dyDescent="0.2">
      <c r="X205" t="str">
        <f>'Haus 2, 2 a-c K'!B204</f>
        <v>I1-7</v>
      </c>
      <c r="Y205">
        <f>'Haus 2, 2 a-c K'!E204</f>
        <v>0</v>
      </c>
      <c r="Z205" t="str">
        <f>'Haus 2, 2 a-c K'!F204</f>
        <v>7 Tage/Wo</v>
      </c>
      <c r="AA205">
        <f ca="1">'Haus 2, 2 a-c K'!G204</f>
        <v>354</v>
      </c>
      <c r="AB205">
        <f>'Haus 2, 2 a-c K'!J204</f>
        <v>0</v>
      </c>
    </row>
    <row r="206" spans="24:28" x14ac:dyDescent="0.2">
      <c r="X206" t="str">
        <f>'Haus 2, 2 a-c K'!B205</f>
        <v>I1-Müll</v>
      </c>
      <c r="Y206">
        <f>'Haus 2, 2 a-c K'!E205</f>
        <v>0</v>
      </c>
      <c r="Z206" t="str">
        <f>'Haus 2, 2 a-c K'!F205</f>
        <v>2 Tage/Wo </v>
      </c>
      <c r="AA206">
        <f ca="1">'Haus 2, 2 a-c K'!G205</f>
        <v>101</v>
      </c>
      <c r="AB206">
        <f>'Haus 2, 2 a-c K'!J205</f>
        <v>0</v>
      </c>
    </row>
    <row r="207" spans="24:28" x14ac:dyDescent="0.2">
      <c r="X207" t="str">
        <f>'Haus 2, 2 a-c K'!B206</f>
        <v>J1-J</v>
      </c>
      <c r="Y207">
        <f>'Haus 2, 2 a-c K'!E206</f>
        <v>0</v>
      </c>
      <c r="Z207" t="str">
        <f>'Haus 2, 2 a-c K'!F206</f>
        <v>jährlich</v>
      </c>
      <c r="AA207">
        <f ca="1">'Haus 2, 2 a-c K'!G206</f>
        <v>1</v>
      </c>
      <c r="AB207">
        <f>'Haus 2, 2 a-c K'!J206</f>
        <v>0</v>
      </c>
    </row>
    <row r="208" spans="24:28" x14ac:dyDescent="0.2">
      <c r="X208" t="str">
        <f>'Haus 2, 2 a-c K'!B207</f>
        <v>J1-J2</v>
      </c>
      <c r="Y208">
        <f>'Haus 2, 2 a-c K'!E207</f>
        <v>0</v>
      </c>
      <c r="Z208" t="str">
        <f>'Haus 2, 2 a-c K'!F207</f>
        <v>jährlich 2x</v>
      </c>
      <c r="AA208">
        <f ca="1">'Haus 2, 2 a-c K'!G207</f>
        <v>2</v>
      </c>
      <c r="AB208">
        <f>'Haus 2, 2 a-c K'!J207</f>
        <v>0</v>
      </c>
    </row>
    <row r="209" spans="24:28" x14ac:dyDescent="0.2">
      <c r="X209" t="str">
        <f>'Haus 2, 2 a-c K'!B208</f>
        <v>J1-Q</v>
      </c>
      <c r="Y209">
        <f>'Haus 2, 2 a-c K'!E208</f>
        <v>0</v>
      </c>
      <c r="Z209" t="str">
        <f>'Haus 2, 2 a-c K'!F208</f>
        <v>Quartalsw.</v>
      </c>
      <c r="AA209">
        <f ca="1">'Haus 2, 2 a-c K'!G208</f>
        <v>4</v>
      </c>
      <c r="AB209">
        <f>'Haus 2, 2 a-c K'!J208</f>
        <v>0</v>
      </c>
    </row>
    <row r="210" spans="24:28" x14ac:dyDescent="0.2">
      <c r="X210" t="str">
        <f>'Haus 2, 2 a-c K'!B209</f>
        <v>J1-J6</v>
      </c>
      <c r="Y210">
        <f>'Haus 2, 2 a-c K'!E209</f>
        <v>0</v>
      </c>
      <c r="Z210" t="str">
        <f>'Haus 2, 2 a-c K'!F209</f>
        <v>jährlich 6x</v>
      </c>
      <c r="AA210">
        <f ca="1">'Haus 2, 2 a-c K'!G209</f>
        <v>6</v>
      </c>
      <c r="AB210">
        <f>'Haus 2, 2 a-c K'!J209</f>
        <v>0</v>
      </c>
    </row>
    <row r="211" spans="24:28" x14ac:dyDescent="0.2">
      <c r="X211" t="str">
        <f>'Haus 2, 2 a-c K'!B210</f>
        <v>J1-M</v>
      </c>
      <c r="Y211">
        <f>'Haus 2, 2 a-c K'!E210</f>
        <v>0</v>
      </c>
      <c r="Z211" t="str">
        <f>'Haus 2, 2 a-c K'!F210</f>
        <v>monatlich</v>
      </c>
      <c r="AA211">
        <f ca="1">'Haus 2, 2 a-c K'!G210</f>
        <v>12</v>
      </c>
      <c r="AB211">
        <f>'Haus 2, 2 a-c K'!J210</f>
        <v>0</v>
      </c>
    </row>
    <row r="212" spans="24:28" x14ac:dyDescent="0.2">
      <c r="X212" t="str">
        <f>'Haus 2, 2 a-c K'!B211</f>
        <v>J1-14</v>
      </c>
      <c r="Y212">
        <f>'Haus 2, 2 a-c K'!E211</f>
        <v>0</v>
      </c>
      <c r="Z212" t="str">
        <f>'Haus 2, 2 a-c K'!F211</f>
        <v>14 tägig</v>
      </c>
      <c r="AA212">
        <f ca="1">'Haus 2, 2 a-c K'!G211</f>
        <v>25</v>
      </c>
      <c r="AB212">
        <f>'Haus 2, 2 a-c K'!J211</f>
        <v>0</v>
      </c>
    </row>
    <row r="213" spans="24:28" x14ac:dyDescent="0.2">
      <c r="X213" t="str">
        <f>'Haus 2, 2 a-c K'!B212</f>
        <v>J1-W</v>
      </c>
      <c r="Y213">
        <f>'Haus 2, 2 a-c K'!E212</f>
        <v>0</v>
      </c>
      <c r="Z213" t="str">
        <f>'Haus 2, 2 a-c K'!F212</f>
        <v>wöchentl.</v>
      </c>
      <c r="AA213">
        <f ca="1">'Haus 2, 2 a-c K'!G212</f>
        <v>51</v>
      </c>
      <c r="AB213">
        <f>'Haus 2, 2 a-c K'!J212</f>
        <v>0</v>
      </c>
    </row>
    <row r="214" spans="24:28" x14ac:dyDescent="0.2">
      <c r="X214" t="str">
        <f>'Haus 2, 2 a-c K'!B213</f>
        <v>J1-2</v>
      </c>
      <c r="Y214">
        <f>'Haus 2, 2 a-c K'!E213</f>
        <v>0</v>
      </c>
      <c r="Z214" t="str">
        <f>'Haus 2, 2 a-c K'!F213</f>
        <v>2 Tage/Wo</v>
      </c>
      <c r="AA214">
        <f ca="1">'Haus 2, 2 a-c K'!G213</f>
        <v>101</v>
      </c>
      <c r="AB214">
        <f>'Haus 2, 2 a-c K'!J213</f>
        <v>0</v>
      </c>
    </row>
    <row r="215" spans="24:28" x14ac:dyDescent="0.2">
      <c r="X215" t="str">
        <f>'Haus 2, 2 a-c K'!B214</f>
        <v>J1-2,5</v>
      </c>
      <c r="Y215">
        <f>'Haus 2, 2 a-c K'!E214</f>
        <v>0</v>
      </c>
      <c r="Z215" t="str">
        <f>'Haus 2, 2 a-c K'!F214</f>
        <v>2,5 Tage/Wo</v>
      </c>
      <c r="AA215">
        <f ca="1">'Haus 2, 2 a-c K'!G214</f>
        <v>127</v>
      </c>
      <c r="AB215">
        <f>'Haus 2, 2 a-c K'!J214</f>
        <v>0</v>
      </c>
    </row>
    <row r="216" spans="24:28" x14ac:dyDescent="0.2">
      <c r="X216" t="str">
        <f>'Haus 2, 2 a-c K'!B215</f>
        <v>J1-3</v>
      </c>
      <c r="Y216">
        <f>'Haus 2, 2 a-c K'!E215</f>
        <v>0</v>
      </c>
      <c r="Z216" t="str">
        <f>'Haus 2, 2 a-c K'!F215</f>
        <v>3 Tage/Wo</v>
      </c>
      <c r="AA216">
        <f ca="1">'Haus 2, 2 a-c K'!G215</f>
        <v>152</v>
      </c>
      <c r="AB216">
        <f>'Haus 2, 2 a-c K'!J215</f>
        <v>0</v>
      </c>
    </row>
    <row r="217" spans="24:28" x14ac:dyDescent="0.2">
      <c r="X217" t="str">
        <f>'Haus 2, 2 a-c K'!B216</f>
        <v>J1-4</v>
      </c>
      <c r="Y217">
        <f>'Haus 2, 2 a-c K'!E216</f>
        <v>0</v>
      </c>
      <c r="Z217" t="str">
        <f>'Haus 2, 2 a-c K'!F216</f>
        <v>4 Tage/Wo</v>
      </c>
      <c r="AA217">
        <f ca="1">'Haus 2, 2 a-c K'!G216</f>
        <v>202</v>
      </c>
      <c r="AB217">
        <f>'Haus 2, 2 a-c K'!J216</f>
        <v>0</v>
      </c>
    </row>
    <row r="218" spans="24:28" x14ac:dyDescent="0.2">
      <c r="X218" t="str">
        <f>'Haus 2, 2 a-c K'!B217</f>
        <v>J1-5</v>
      </c>
      <c r="Y218">
        <f>'Haus 2, 2 a-c K'!E217</f>
        <v>0</v>
      </c>
      <c r="Z218" t="str">
        <f>'Haus 2, 2 a-c K'!F217</f>
        <v>5 Tage/Wo</v>
      </c>
      <c r="AA218">
        <f ca="1">'Haus 2, 2 a-c K'!G217</f>
        <v>253</v>
      </c>
      <c r="AB218">
        <f>'Haus 2, 2 a-c K'!J217</f>
        <v>0</v>
      </c>
    </row>
    <row r="219" spans="24:28" x14ac:dyDescent="0.2">
      <c r="X219" t="str">
        <f>'Haus 2, 2 a-c K'!B218</f>
        <v>J1-6</v>
      </c>
      <c r="Y219">
        <f>'Haus 2, 2 a-c K'!E218</f>
        <v>0</v>
      </c>
      <c r="Z219" t="str">
        <f>'Haus 2, 2 a-c K'!F218</f>
        <v>6 Tage/Wo</v>
      </c>
      <c r="AA219">
        <f ca="1">'Haus 2, 2 a-c K'!G218</f>
        <v>304</v>
      </c>
      <c r="AB219">
        <f>'Haus 2, 2 a-c K'!J218</f>
        <v>0</v>
      </c>
    </row>
    <row r="220" spans="24:28" x14ac:dyDescent="0.2">
      <c r="X220" t="str">
        <f>'Haus 2, 2 a-c K'!B219</f>
        <v>J1-7</v>
      </c>
      <c r="Y220">
        <f>'Haus 2, 2 a-c K'!E219</f>
        <v>0</v>
      </c>
      <c r="Z220" t="str">
        <f>'Haus 2, 2 a-c K'!F219</f>
        <v>7 Tage/Wo</v>
      </c>
      <c r="AA220">
        <f ca="1">'Haus 2, 2 a-c K'!G219</f>
        <v>354</v>
      </c>
      <c r="AB220">
        <f>'Haus 2, 2 a-c K'!J219</f>
        <v>0</v>
      </c>
    </row>
    <row r="221" spans="24:28" x14ac:dyDescent="0.2">
      <c r="X221" t="str">
        <f>'Haus 2, 2 a-c K'!B220</f>
        <v>J1-Müll</v>
      </c>
      <c r="Y221">
        <f>'Haus 2, 2 a-c K'!E220</f>
        <v>0</v>
      </c>
      <c r="Z221" t="str">
        <f>'Haus 2, 2 a-c K'!F220</f>
        <v>2 Tage/Wo </v>
      </c>
      <c r="AA221">
        <f ca="1">'Haus 2, 2 a-c K'!G220</f>
        <v>101</v>
      </c>
      <c r="AB221">
        <f>'Haus 2, 2 a-c K'!J220</f>
        <v>0</v>
      </c>
    </row>
    <row r="222" spans="24:28" x14ac:dyDescent="0.2">
      <c r="X222" t="str">
        <f>'Haus 2, 2 a-c K'!B221</f>
        <v>J1-Hort</v>
      </c>
      <c r="Y222">
        <f>'Haus 2, 2 a-c K'!E221</f>
        <v>0</v>
      </c>
      <c r="Z222" t="str">
        <f>'Haus 2, 2 a-c K'!F221</f>
        <v>5 Tage/Wo </v>
      </c>
      <c r="AA222">
        <f ca="1">'Haus 2, 2 a-c K'!G221</f>
        <v>253</v>
      </c>
      <c r="AB222">
        <f>'Haus 2, 2 a-c K'!J221</f>
        <v>0</v>
      </c>
    </row>
    <row r="223" spans="24:28" x14ac:dyDescent="0.2">
      <c r="X223" t="str">
        <f>'Haus 2, 2 a-c K'!B222</f>
        <v>K1-J</v>
      </c>
      <c r="Y223">
        <f>'Haus 2, 2 a-c K'!E222</f>
        <v>0</v>
      </c>
      <c r="Z223" t="str">
        <f>'Haus 2, 2 a-c K'!F222</f>
        <v>jährlich</v>
      </c>
      <c r="AA223">
        <f ca="1">'Haus 2, 2 a-c K'!G222</f>
        <v>1</v>
      </c>
      <c r="AB223">
        <f>'Haus 2, 2 a-c K'!J222</f>
        <v>0</v>
      </c>
    </row>
    <row r="224" spans="24:28" x14ac:dyDescent="0.2">
      <c r="X224" t="str">
        <f>'Haus 2, 2 a-c K'!B223</f>
        <v>K1-J2</v>
      </c>
      <c r="Y224">
        <f>'Haus 2, 2 a-c K'!E223</f>
        <v>0</v>
      </c>
      <c r="Z224" t="str">
        <f>'Haus 2, 2 a-c K'!F223</f>
        <v>jährlich 2x</v>
      </c>
      <c r="AA224">
        <f ca="1">'Haus 2, 2 a-c K'!G223</f>
        <v>2</v>
      </c>
      <c r="AB224">
        <f>'Haus 2, 2 a-c K'!J223</f>
        <v>0</v>
      </c>
    </row>
    <row r="225" spans="24:28" x14ac:dyDescent="0.2">
      <c r="X225" t="str">
        <f>'Haus 2, 2 a-c K'!B224</f>
        <v>K1-Q</v>
      </c>
      <c r="Y225">
        <f>'Haus 2, 2 a-c K'!E224</f>
        <v>0</v>
      </c>
      <c r="Z225" t="str">
        <f>'Haus 2, 2 a-c K'!F224</f>
        <v>Quartalsw.</v>
      </c>
      <c r="AA225">
        <f ca="1">'Haus 2, 2 a-c K'!G224</f>
        <v>4</v>
      </c>
      <c r="AB225">
        <f>'Haus 2, 2 a-c K'!J224</f>
        <v>0</v>
      </c>
    </row>
    <row r="226" spans="24:28" x14ac:dyDescent="0.2">
      <c r="X226" t="str">
        <f>'Haus 2, 2 a-c K'!B225</f>
        <v>K1-J6</v>
      </c>
      <c r="Y226">
        <f>'Haus 2, 2 a-c K'!E225</f>
        <v>0</v>
      </c>
      <c r="Z226" t="str">
        <f>'Haus 2, 2 a-c K'!F225</f>
        <v>jährlich 6x</v>
      </c>
      <c r="AA226">
        <f ca="1">'Haus 2, 2 a-c K'!G225</f>
        <v>6</v>
      </c>
      <c r="AB226">
        <f>'Haus 2, 2 a-c K'!J225</f>
        <v>0</v>
      </c>
    </row>
    <row r="227" spans="24:28" x14ac:dyDescent="0.2">
      <c r="X227" t="str">
        <f>'Haus 2, 2 a-c K'!B226</f>
        <v>K1-M</v>
      </c>
      <c r="Y227">
        <f>'Haus 2, 2 a-c K'!E226</f>
        <v>0</v>
      </c>
      <c r="Z227" t="str">
        <f>'Haus 2, 2 a-c K'!F226</f>
        <v>monatlich</v>
      </c>
      <c r="AA227">
        <f ca="1">'Haus 2, 2 a-c K'!G226</f>
        <v>12</v>
      </c>
      <c r="AB227">
        <f>'Haus 2, 2 a-c K'!J226</f>
        <v>0</v>
      </c>
    </row>
    <row r="228" spans="24:28" x14ac:dyDescent="0.2">
      <c r="X228" t="str">
        <f>'Haus 2, 2 a-c K'!B227</f>
        <v>K1-14</v>
      </c>
      <c r="Y228">
        <f>'Haus 2, 2 a-c K'!E227</f>
        <v>0</v>
      </c>
      <c r="Z228" t="str">
        <f>'Haus 2, 2 a-c K'!F227</f>
        <v>14 tägig</v>
      </c>
      <c r="AA228">
        <f ca="1">'Haus 2, 2 a-c K'!G227</f>
        <v>25</v>
      </c>
      <c r="AB228">
        <f>'Haus 2, 2 a-c K'!J227</f>
        <v>0</v>
      </c>
    </row>
    <row r="229" spans="24:28" x14ac:dyDescent="0.2">
      <c r="X229" t="str">
        <f>'Haus 2, 2 a-c K'!B228</f>
        <v>K1-W</v>
      </c>
      <c r="Y229">
        <f>'Haus 2, 2 a-c K'!E228</f>
        <v>0</v>
      </c>
      <c r="Z229" t="str">
        <f>'Haus 2, 2 a-c K'!F228</f>
        <v>wöchentl.</v>
      </c>
      <c r="AA229">
        <f ca="1">'Haus 2, 2 a-c K'!G228</f>
        <v>51</v>
      </c>
      <c r="AB229">
        <f>'Haus 2, 2 a-c K'!J228</f>
        <v>0</v>
      </c>
    </row>
    <row r="230" spans="24:28" x14ac:dyDescent="0.2">
      <c r="X230" t="str">
        <f>'Haus 2, 2 a-c K'!B229</f>
        <v>K1-2</v>
      </c>
      <c r="Y230">
        <f>'Haus 2, 2 a-c K'!E229</f>
        <v>0</v>
      </c>
      <c r="Z230" t="str">
        <f>'Haus 2, 2 a-c K'!F229</f>
        <v>2 Tage/Wo</v>
      </c>
      <c r="AA230">
        <f ca="1">'Haus 2, 2 a-c K'!G229</f>
        <v>101</v>
      </c>
      <c r="AB230">
        <f>'Haus 2, 2 a-c K'!J229</f>
        <v>0</v>
      </c>
    </row>
    <row r="231" spans="24:28" x14ac:dyDescent="0.2">
      <c r="X231" t="str">
        <f>'Haus 2, 2 a-c K'!B230</f>
        <v>K1-2,5</v>
      </c>
      <c r="Y231">
        <f>'Haus 2, 2 a-c K'!E230</f>
        <v>0</v>
      </c>
      <c r="Z231" t="str">
        <f>'Haus 2, 2 a-c K'!F230</f>
        <v>2,5 Tage/Wo</v>
      </c>
      <c r="AA231">
        <f ca="1">'Haus 2, 2 a-c K'!G230</f>
        <v>127</v>
      </c>
      <c r="AB231">
        <f>'Haus 2, 2 a-c K'!J230</f>
        <v>0</v>
      </c>
    </row>
    <row r="232" spans="24:28" x14ac:dyDescent="0.2">
      <c r="X232" t="str">
        <f>'Haus 2, 2 a-c K'!B231</f>
        <v>K1-3</v>
      </c>
      <c r="Y232">
        <f>'Haus 2, 2 a-c K'!E231</f>
        <v>0</v>
      </c>
      <c r="Z232" t="str">
        <f>'Haus 2, 2 a-c K'!F231</f>
        <v>3 Tage/Wo</v>
      </c>
      <c r="AA232">
        <f ca="1">'Haus 2, 2 a-c K'!G231</f>
        <v>152</v>
      </c>
      <c r="AB232">
        <f>'Haus 2, 2 a-c K'!J231</f>
        <v>0</v>
      </c>
    </row>
    <row r="233" spans="24:28" x14ac:dyDescent="0.2">
      <c r="X233" t="str">
        <f>'Haus 2, 2 a-c K'!B232</f>
        <v>K1-4</v>
      </c>
      <c r="Y233">
        <f>'Haus 2, 2 a-c K'!E232</f>
        <v>0</v>
      </c>
      <c r="Z233" t="str">
        <f>'Haus 2, 2 a-c K'!F232</f>
        <v>4 Tage/Wo</v>
      </c>
      <c r="AA233">
        <f ca="1">'Haus 2, 2 a-c K'!G232</f>
        <v>202</v>
      </c>
      <c r="AB233">
        <f>'Haus 2, 2 a-c K'!J232</f>
        <v>0</v>
      </c>
    </row>
    <row r="234" spans="24:28" x14ac:dyDescent="0.2">
      <c r="X234" t="str">
        <f>'Haus 2, 2 a-c K'!B233</f>
        <v>K1-5</v>
      </c>
      <c r="Y234">
        <f>'Haus 2, 2 a-c K'!E233</f>
        <v>0</v>
      </c>
      <c r="Z234" t="str">
        <f>'Haus 2, 2 a-c K'!F233</f>
        <v>5 Tage/Wo</v>
      </c>
      <c r="AA234">
        <f ca="1">'Haus 2, 2 a-c K'!G233</f>
        <v>253</v>
      </c>
      <c r="AB234">
        <f>'Haus 2, 2 a-c K'!J233</f>
        <v>0</v>
      </c>
    </row>
    <row r="235" spans="24:28" x14ac:dyDescent="0.2">
      <c r="X235" t="str">
        <f>'Haus 2, 2 a-c K'!B234</f>
        <v>K1-6</v>
      </c>
      <c r="Y235">
        <f>'Haus 2, 2 a-c K'!E234</f>
        <v>0</v>
      </c>
      <c r="Z235" t="str">
        <f>'Haus 2, 2 a-c K'!F234</f>
        <v>6 Tage/Wo</v>
      </c>
      <c r="AA235">
        <f ca="1">'Haus 2, 2 a-c K'!G234</f>
        <v>304</v>
      </c>
      <c r="AB235">
        <f>'Haus 2, 2 a-c K'!J234</f>
        <v>0</v>
      </c>
    </row>
    <row r="236" spans="24:28" x14ac:dyDescent="0.2">
      <c r="X236" t="str">
        <f>'Haus 2, 2 a-c K'!B235</f>
        <v>K1-7</v>
      </c>
      <c r="Y236">
        <f>'Haus 2, 2 a-c K'!E235</f>
        <v>0</v>
      </c>
      <c r="Z236" t="str">
        <f>'Haus 2, 2 a-c K'!F235</f>
        <v>7 Tage/Wo</v>
      </c>
      <c r="AA236">
        <f ca="1">'Haus 2, 2 a-c K'!G235</f>
        <v>354</v>
      </c>
      <c r="AB236">
        <f>'Haus 2, 2 a-c K'!J235</f>
        <v>0</v>
      </c>
    </row>
    <row r="237" spans="24:28" x14ac:dyDescent="0.2">
      <c r="X237" t="str">
        <f>'Haus 2, 2 a-c K'!B236</f>
        <v>K2-J</v>
      </c>
      <c r="Y237">
        <f>'Haus 2, 2 a-c K'!E236</f>
        <v>0</v>
      </c>
      <c r="Z237" t="str">
        <f>'Haus 2, 2 a-c K'!F236</f>
        <v>jährlich</v>
      </c>
      <c r="AA237">
        <f ca="1">'Haus 2, 2 a-c K'!G236</f>
        <v>1</v>
      </c>
      <c r="AB237">
        <f>'Haus 2, 2 a-c K'!J236</f>
        <v>0</v>
      </c>
    </row>
    <row r="238" spans="24:28" x14ac:dyDescent="0.2">
      <c r="X238" t="str">
        <f>'Haus 2, 2 a-c K'!B237</f>
        <v>K2-J2</v>
      </c>
      <c r="Y238">
        <f>'Haus 2, 2 a-c K'!E237</f>
        <v>0</v>
      </c>
      <c r="Z238" t="str">
        <f>'Haus 2, 2 a-c K'!F237</f>
        <v>jährlich 2x</v>
      </c>
      <c r="AA238">
        <f ca="1">'Haus 2, 2 a-c K'!G237</f>
        <v>2</v>
      </c>
      <c r="AB238">
        <f>'Haus 2, 2 a-c K'!J237</f>
        <v>0</v>
      </c>
    </row>
    <row r="239" spans="24:28" x14ac:dyDescent="0.2">
      <c r="X239" t="str">
        <f>'Haus 2, 2 a-c K'!B238</f>
        <v>K2-Q</v>
      </c>
      <c r="Y239">
        <f>'Haus 2, 2 a-c K'!E238</f>
        <v>0</v>
      </c>
      <c r="Z239" t="str">
        <f>'Haus 2, 2 a-c K'!F238</f>
        <v>Quartalsw.</v>
      </c>
      <c r="AA239">
        <f ca="1">'Haus 2, 2 a-c K'!G238</f>
        <v>4</v>
      </c>
      <c r="AB239">
        <f>'Haus 2, 2 a-c K'!J238</f>
        <v>0</v>
      </c>
    </row>
    <row r="240" spans="24:28" x14ac:dyDescent="0.2">
      <c r="X240" t="str">
        <f>'Haus 2, 2 a-c K'!B239</f>
        <v>K2-J6</v>
      </c>
      <c r="Y240">
        <f>'Haus 2, 2 a-c K'!E239</f>
        <v>0</v>
      </c>
      <c r="Z240" t="str">
        <f>'Haus 2, 2 a-c K'!F239</f>
        <v>jährlich 6x</v>
      </c>
      <c r="AA240">
        <f ca="1">'Haus 2, 2 a-c K'!G239</f>
        <v>6</v>
      </c>
      <c r="AB240">
        <f>'Haus 2, 2 a-c K'!J239</f>
        <v>0</v>
      </c>
    </row>
    <row r="241" spans="24:28" x14ac:dyDescent="0.2">
      <c r="X241" t="str">
        <f>'Haus 2, 2 a-c K'!B240</f>
        <v>K2-M</v>
      </c>
      <c r="Y241">
        <f>'Haus 2, 2 a-c K'!E240</f>
        <v>0</v>
      </c>
      <c r="Z241" t="str">
        <f>'Haus 2, 2 a-c K'!F240</f>
        <v>monatlich</v>
      </c>
      <c r="AA241">
        <f ca="1">'Haus 2, 2 a-c K'!G240</f>
        <v>12</v>
      </c>
      <c r="AB241">
        <f>'Haus 2, 2 a-c K'!J240</f>
        <v>0</v>
      </c>
    </row>
    <row r="242" spans="24:28" x14ac:dyDescent="0.2">
      <c r="X242" t="str">
        <f>'Haus 2, 2 a-c K'!B241</f>
        <v>K2-14</v>
      </c>
      <c r="Y242">
        <f>'Haus 2, 2 a-c K'!E241</f>
        <v>0</v>
      </c>
      <c r="Z242" t="str">
        <f>'Haus 2, 2 a-c K'!F241</f>
        <v>14 tägig</v>
      </c>
      <c r="AA242">
        <f ca="1">'Haus 2, 2 a-c K'!G241</f>
        <v>25</v>
      </c>
      <c r="AB242">
        <f>'Haus 2, 2 a-c K'!J241</f>
        <v>0</v>
      </c>
    </row>
    <row r="243" spans="24:28" x14ac:dyDescent="0.2">
      <c r="X243" t="str">
        <f>'Haus 2, 2 a-c K'!B242</f>
        <v>K2-W</v>
      </c>
      <c r="Y243">
        <f>'Haus 2, 2 a-c K'!E242</f>
        <v>0</v>
      </c>
      <c r="Z243" t="str">
        <f>'Haus 2, 2 a-c K'!F242</f>
        <v>wöchentl.</v>
      </c>
      <c r="AA243">
        <f ca="1">'Haus 2, 2 a-c K'!G242</f>
        <v>51</v>
      </c>
      <c r="AB243">
        <f>'Haus 2, 2 a-c K'!J242</f>
        <v>0</v>
      </c>
    </row>
    <row r="244" spans="24:28" x14ac:dyDescent="0.2">
      <c r="X244" t="str">
        <f>'Haus 2, 2 a-c K'!B243</f>
        <v>K2-2</v>
      </c>
      <c r="Y244">
        <f>'Haus 2, 2 a-c K'!E243</f>
        <v>0</v>
      </c>
      <c r="Z244" t="str">
        <f>'Haus 2, 2 a-c K'!F243</f>
        <v>2 Tage/Wo</v>
      </c>
      <c r="AA244">
        <f ca="1">'Haus 2, 2 a-c K'!G243</f>
        <v>101</v>
      </c>
      <c r="AB244">
        <f>'Haus 2, 2 a-c K'!J243</f>
        <v>0</v>
      </c>
    </row>
    <row r="245" spans="24:28" x14ac:dyDescent="0.2">
      <c r="X245" t="str">
        <f>'Haus 2, 2 a-c K'!B244</f>
        <v>K2-2,5</v>
      </c>
      <c r="Y245">
        <f>'Haus 2, 2 a-c K'!E244</f>
        <v>0</v>
      </c>
      <c r="Z245" t="str">
        <f>'Haus 2, 2 a-c K'!F244</f>
        <v>2,5 Tage/Wo</v>
      </c>
      <c r="AA245">
        <f ca="1">'Haus 2, 2 a-c K'!G244</f>
        <v>127</v>
      </c>
      <c r="AB245">
        <f>'Haus 2, 2 a-c K'!J244</f>
        <v>0</v>
      </c>
    </row>
    <row r="246" spans="24:28" x14ac:dyDescent="0.2">
      <c r="X246" t="str">
        <f>'Haus 2, 2 a-c K'!B245</f>
        <v>K2-3</v>
      </c>
      <c r="Y246">
        <f>'Haus 2, 2 a-c K'!E245</f>
        <v>0</v>
      </c>
      <c r="Z246" t="str">
        <f>'Haus 2, 2 a-c K'!F245</f>
        <v>3 Tage/Wo</v>
      </c>
      <c r="AA246">
        <f ca="1">'Haus 2, 2 a-c K'!G245</f>
        <v>152</v>
      </c>
      <c r="AB246">
        <f>'Haus 2, 2 a-c K'!J245</f>
        <v>0</v>
      </c>
    </row>
    <row r="247" spans="24:28" x14ac:dyDescent="0.2">
      <c r="X247" t="str">
        <f>'Haus 2, 2 a-c K'!B246</f>
        <v>K2-4</v>
      </c>
      <c r="Y247">
        <f>'Haus 2, 2 a-c K'!E246</f>
        <v>0</v>
      </c>
      <c r="Z247" t="str">
        <f>'Haus 2, 2 a-c K'!F246</f>
        <v>4 Tage/Wo</v>
      </c>
      <c r="AA247">
        <f ca="1">'Haus 2, 2 a-c K'!G246</f>
        <v>202</v>
      </c>
      <c r="AB247">
        <f>'Haus 2, 2 a-c K'!J246</f>
        <v>0</v>
      </c>
    </row>
    <row r="248" spans="24:28" x14ac:dyDescent="0.2">
      <c r="X248" t="str">
        <f>'Haus 2, 2 a-c K'!B247</f>
        <v>K2-5</v>
      </c>
      <c r="Y248">
        <f>'Haus 2, 2 a-c K'!E247</f>
        <v>0</v>
      </c>
      <c r="Z248" t="str">
        <f>'Haus 2, 2 a-c K'!F247</f>
        <v>5 Tage/Wo</v>
      </c>
      <c r="AA248">
        <f ca="1">'Haus 2, 2 a-c K'!G247</f>
        <v>253</v>
      </c>
      <c r="AB248">
        <f>'Haus 2, 2 a-c K'!J247</f>
        <v>0</v>
      </c>
    </row>
    <row r="249" spans="24:28" x14ac:dyDescent="0.2">
      <c r="X249" t="str">
        <f>'Haus 2, 2 a-c K'!B248</f>
        <v>K2-6</v>
      </c>
      <c r="Y249">
        <f>'Haus 2, 2 a-c K'!E248</f>
        <v>0</v>
      </c>
      <c r="Z249" t="str">
        <f>'Haus 2, 2 a-c K'!F248</f>
        <v>6 Tage/Wo</v>
      </c>
      <c r="AA249">
        <f ca="1">'Haus 2, 2 a-c K'!G248</f>
        <v>304</v>
      </c>
      <c r="AB249">
        <f>'Haus 2, 2 a-c K'!J248</f>
        <v>0</v>
      </c>
    </row>
    <row r="250" spans="24:28" x14ac:dyDescent="0.2">
      <c r="X250" t="str">
        <f>'Haus 2, 2 a-c K'!B249</f>
        <v>K2-7</v>
      </c>
      <c r="Y250">
        <f>'Haus 2, 2 a-c K'!E249</f>
        <v>0</v>
      </c>
      <c r="Z250" t="str">
        <f>'Haus 2, 2 a-c K'!F249</f>
        <v>7 Tage/Wo</v>
      </c>
      <c r="AA250">
        <f ca="1">'Haus 2, 2 a-c K'!G249</f>
        <v>354</v>
      </c>
      <c r="AB250">
        <f>'Haus 2, 2 a-c K'!J249</f>
        <v>0</v>
      </c>
    </row>
    <row r="251" spans="24:28" x14ac:dyDescent="0.2">
      <c r="X251" t="str">
        <f>'Haus 2, 2 a-c K'!B250</f>
        <v>L-J</v>
      </c>
      <c r="Y251">
        <f>'Haus 2, 2 a-c K'!E250</f>
        <v>0</v>
      </c>
      <c r="Z251" t="str">
        <f>'Haus 2, 2 a-c K'!F250</f>
        <v>jährlich</v>
      </c>
      <c r="AA251">
        <f ca="1">'Haus 2, 2 a-c K'!G250</f>
        <v>1</v>
      </c>
      <c r="AB251">
        <f>'Haus 2, 2 a-c K'!J250</f>
        <v>0</v>
      </c>
    </row>
    <row r="252" spans="24:28" x14ac:dyDescent="0.2">
      <c r="X252" t="str">
        <f>'Haus 2, 2 a-c K'!B251</f>
        <v>L-J2</v>
      </c>
      <c r="Y252">
        <f>'Haus 2, 2 a-c K'!E251</f>
        <v>0</v>
      </c>
      <c r="Z252" t="str">
        <f>'Haus 2, 2 a-c K'!F251</f>
        <v>jährlich 2x</v>
      </c>
      <c r="AA252">
        <f ca="1">'Haus 2, 2 a-c K'!G251</f>
        <v>2</v>
      </c>
      <c r="AB252">
        <f>'Haus 2, 2 a-c K'!J251</f>
        <v>0</v>
      </c>
    </row>
    <row r="253" spans="24:28" x14ac:dyDescent="0.2">
      <c r="X253" t="str">
        <f>'Haus 2, 2 a-c K'!B252</f>
        <v>L-Q</v>
      </c>
      <c r="Y253">
        <f>'Haus 2, 2 a-c K'!E252</f>
        <v>0</v>
      </c>
      <c r="Z253" t="str">
        <f>'Haus 2, 2 a-c K'!F252</f>
        <v>Quartalsw.</v>
      </c>
      <c r="AA253">
        <f ca="1">'Haus 2, 2 a-c K'!G252</f>
        <v>4</v>
      </c>
      <c r="AB253">
        <f>'Haus 2, 2 a-c K'!J252</f>
        <v>0</v>
      </c>
    </row>
    <row r="254" spans="24:28" x14ac:dyDescent="0.2">
      <c r="X254" t="str">
        <f>'Haus 2, 2 a-c K'!B253</f>
        <v>L-J6</v>
      </c>
      <c r="Y254">
        <f>'Haus 2, 2 a-c K'!E253</f>
        <v>0</v>
      </c>
      <c r="Z254" t="str">
        <f>'Haus 2, 2 a-c K'!F253</f>
        <v>jährlich 6x</v>
      </c>
      <c r="AA254">
        <f ca="1">'Haus 2, 2 a-c K'!G253</f>
        <v>6</v>
      </c>
      <c r="AB254">
        <f>'Haus 2, 2 a-c K'!J253</f>
        <v>0</v>
      </c>
    </row>
    <row r="255" spans="24:28" x14ac:dyDescent="0.2">
      <c r="X255" t="str">
        <f>'Haus 2, 2 a-c K'!B254</f>
        <v>L-M</v>
      </c>
      <c r="Y255">
        <f>'Haus 2, 2 a-c K'!E254</f>
        <v>0</v>
      </c>
      <c r="Z255" t="str">
        <f>'Haus 2, 2 a-c K'!F254</f>
        <v>monatlich</v>
      </c>
      <c r="AA255">
        <f ca="1">'Haus 2, 2 a-c K'!G254</f>
        <v>12</v>
      </c>
      <c r="AB255">
        <f>'Haus 2, 2 a-c K'!J254</f>
        <v>0</v>
      </c>
    </row>
    <row r="256" spans="24:28" x14ac:dyDescent="0.2">
      <c r="X256" t="str">
        <f>'Haus 2, 2 a-c K'!B255</f>
        <v>L-14</v>
      </c>
      <c r="Y256">
        <f>'Haus 2, 2 a-c K'!E255</f>
        <v>0</v>
      </c>
      <c r="Z256" t="str">
        <f>'Haus 2, 2 a-c K'!F255</f>
        <v>14 tägig</v>
      </c>
      <c r="AA256">
        <f ca="1">'Haus 2, 2 a-c K'!G255</f>
        <v>25</v>
      </c>
      <c r="AB256">
        <f>'Haus 2, 2 a-c K'!J255</f>
        <v>0</v>
      </c>
    </row>
    <row r="257" spans="24:28" x14ac:dyDescent="0.2">
      <c r="X257" t="str">
        <f>'Haus 2, 2 a-c K'!B256</f>
        <v>L-W</v>
      </c>
      <c r="Y257">
        <f>'Haus 2, 2 a-c K'!E256</f>
        <v>0</v>
      </c>
      <c r="Z257" t="str">
        <f>'Haus 2, 2 a-c K'!F256</f>
        <v>wöchentl.</v>
      </c>
      <c r="AA257">
        <f ca="1">'Haus 2, 2 a-c K'!G256</f>
        <v>51</v>
      </c>
      <c r="AB257">
        <f>'Haus 2, 2 a-c K'!J256</f>
        <v>0</v>
      </c>
    </row>
    <row r="258" spans="24:28" x14ac:dyDescent="0.2">
      <c r="X258" t="str">
        <f>'Haus 2, 2 a-c K'!B257</f>
        <v>L-2</v>
      </c>
      <c r="Y258">
        <f>'Haus 2, 2 a-c K'!E257</f>
        <v>0</v>
      </c>
      <c r="Z258" t="str">
        <f>'Haus 2, 2 a-c K'!F257</f>
        <v>2 Tage/Wo</v>
      </c>
      <c r="AA258">
        <f ca="1">'Haus 2, 2 a-c K'!G257</f>
        <v>101</v>
      </c>
      <c r="AB258">
        <f>'Haus 2, 2 a-c K'!J257</f>
        <v>0</v>
      </c>
    </row>
    <row r="259" spans="24:28" x14ac:dyDescent="0.2">
      <c r="X259" t="str">
        <f>'Haus 2, 2 a-c K'!B258</f>
        <v>L-2,5</v>
      </c>
      <c r="Y259">
        <f>'Haus 2, 2 a-c K'!E258</f>
        <v>0</v>
      </c>
      <c r="Z259" t="str">
        <f>'Haus 2, 2 a-c K'!F258</f>
        <v>2,5 Tage/Wo</v>
      </c>
      <c r="AA259">
        <f ca="1">'Haus 2, 2 a-c K'!G258</f>
        <v>127</v>
      </c>
      <c r="AB259">
        <f>'Haus 2, 2 a-c K'!J258</f>
        <v>0</v>
      </c>
    </row>
    <row r="260" spans="24:28" x14ac:dyDescent="0.2">
      <c r="X260" t="str">
        <f>'Haus 2, 2 a-c K'!B259</f>
        <v>L-3</v>
      </c>
      <c r="Y260">
        <f>'Haus 2, 2 a-c K'!E259</f>
        <v>0</v>
      </c>
      <c r="Z260" t="str">
        <f>'Haus 2, 2 a-c K'!F259</f>
        <v>3 Tage/Wo</v>
      </c>
      <c r="AA260">
        <f ca="1">'Haus 2, 2 a-c K'!G259</f>
        <v>152</v>
      </c>
      <c r="AB260">
        <f>'Haus 2, 2 a-c K'!J259</f>
        <v>0</v>
      </c>
    </row>
    <row r="261" spans="24:28" x14ac:dyDescent="0.2">
      <c r="X261" t="str">
        <f>'Haus 2, 2 a-c K'!B260</f>
        <v>L-4</v>
      </c>
      <c r="Y261">
        <f>'Haus 2, 2 a-c K'!E260</f>
        <v>0</v>
      </c>
      <c r="Z261" t="str">
        <f>'Haus 2, 2 a-c K'!F260</f>
        <v>4 Tage/Wo</v>
      </c>
      <c r="AA261">
        <f ca="1">'Haus 2, 2 a-c K'!G260</f>
        <v>202</v>
      </c>
      <c r="AB261">
        <f>'Haus 2, 2 a-c K'!J260</f>
        <v>0</v>
      </c>
    </row>
    <row r="262" spans="24:28" x14ac:dyDescent="0.2">
      <c r="X262" t="str">
        <f>'Haus 2, 2 a-c K'!B261</f>
        <v>L-5</v>
      </c>
      <c r="Y262">
        <f>'Haus 2, 2 a-c K'!E261</f>
        <v>0</v>
      </c>
      <c r="Z262" t="str">
        <f>'Haus 2, 2 a-c K'!F261</f>
        <v>5 Tage/Wo</v>
      </c>
      <c r="AA262">
        <f ca="1">'Haus 2, 2 a-c K'!G261</f>
        <v>253</v>
      </c>
      <c r="AB262">
        <f>'Haus 2, 2 a-c K'!J261</f>
        <v>0</v>
      </c>
    </row>
    <row r="263" spans="24:28" x14ac:dyDescent="0.2">
      <c r="X263" t="str">
        <f>'Haus 2, 2 a-c K'!B262</f>
        <v>L-6</v>
      </c>
      <c r="Y263">
        <f>'Haus 2, 2 a-c K'!E262</f>
        <v>0</v>
      </c>
      <c r="Z263" t="str">
        <f>'Haus 2, 2 a-c K'!F262</f>
        <v>6 Tage/Wo</v>
      </c>
      <c r="AA263">
        <f ca="1">'Haus 2, 2 a-c K'!G262</f>
        <v>304</v>
      </c>
      <c r="AB263">
        <f>'Haus 2, 2 a-c K'!J262</f>
        <v>0</v>
      </c>
    </row>
    <row r="264" spans="24:28" x14ac:dyDescent="0.2">
      <c r="X264" t="str">
        <f>'Haus 2, 2 a-c K'!B263</f>
        <v>L-7</v>
      </c>
      <c r="Y264">
        <f>'Haus 2, 2 a-c K'!E263</f>
        <v>0</v>
      </c>
      <c r="Z264" t="str">
        <f>'Haus 2, 2 a-c K'!F263</f>
        <v>7 Tage/Wo</v>
      </c>
      <c r="AA264">
        <f ca="1">'Haus 2, 2 a-c K'!G263</f>
        <v>354</v>
      </c>
      <c r="AB264">
        <f>'Haus 2, 2 a-c K'!J263</f>
        <v>0</v>
      </c>
    </row>
    <row r="265" spans="24:28" x14ac:dyDescent="0.2">
      <c r="X265" t="str">
        <f>'Haus 2, 2 a-c K'!B264</f>
        <v>M1-J</v>
      </c>
      <c r="Y265">
        <f>'Haus 2, 2 a-c K'!E264</f>
        <v>0</v>
      </c>
      <c r="Z265" t="str">
        <f>'Haus 2, 2 a-c K'!F264</f>
        <v>jährlich</v>
      </c>
      <c r="AA265">
        <f ca="1">'Haus 2, 2 a-c K'!G264</f>
        <v>1</v>
      </c>
      <c r="AB265">
        <f>'Haus 2, 2 a-c K'!J264</f>
        <v>0</v>
      </c>
    </row>
    <row r="266" spans="24:28" x14ac:dyDescent="0.2">
      <c r="X266" t="str">
        <f>'Haus 2, 2 a-c K'!B265</f>
        <v>M1-J2</v>
      </c>
      <c r="Y266">
        <f>'Haus 2, 2 a-c K'!E265</f>
        <v>0</v>
      </c>
      <c r="Z266" t="str">
        <f>'Haus 2, 2 a-c K'!F265</f>
        <v>jährlich 2x</v>
      </c>
      <c r="AA266">
        <f ca="1">'Haus 2, 2 a-c K'!G265</f>
        <v>2</v>
      </c>
      <c r="AB266">
        <f>'Haus 2, 2 a-c K'!J265</f>
        <v>0</v>
      </c>
    </row>
    <row r="267" spans="24:28" x14ac:dyDescent="0.2">
      <c r="X267" t="str">
        <f>'Haus 2, 2 a-c K'!B266</f>
        <v>M1-Q</v>
      </c>
      <c r="Y267">
        <f>'Haus 2, 2 a-c K'!E266</f>
        <v>0</v>
      </c>
      <c r="Z267" t="str">
        <f>'Haus 2, 2 a-c K'!F266</f>
        <v>Quartalsw.</v>
      </c>
      <c r="AA267">
        <f ca="1">'Haus 2, 2 a-c K'!G266</f>
        <v>4</v>
      </c>
      <c r="AB267">
        <f>'Haus 2, 2 a-c K'!J266</f>
        <v>0</v>
      </c>
    </row>
    <row r="268" spans="24:28" x14ac:dyDescent="0.2">
      <c r="X268" t="str">
        <f>'Haus 2, 2 a-c K'!B267</f>
        <v>M1-J6</v>
      </c>
      <c r="Y268">
        <f>'Haus 2, 2 a-c K'!E267</f>
        <v>0</v>
      </c>
      <c r="Z268" t="str">
        <f>'Haus 2, 2 a-c K'!F267</f>
        <v>jährlich 6x</v>
      </c>
      <c r="AA268">
        <f ca="1">'Haus 2, 2 a-c K'!G267</f>
        <v>6</v>
      </c>
      <c r="AB268">
        <f>'Haus 2, 2 a-c K'!J267</f>
        <v>0</v>
      </c>
    </row>
    <row r="269" spans="24:28" x14ac:dyDescent="0.2">
      <c r="X269" t="str">
        <f>'Haus 2, 2 a-c K'!B268</f>
        <v>M1-M</v>
      </c>
      <c r="Y269">
        <f>'Haus 2, 2 a-c K'!E268</f>
        <v>0</v>
      </c>
      <c r="Z269" t="str">
        <f>'Haus 2, 2 a-c K'!F268</f>
        <v>monatlich</v>
      </c>
      <c r="AA269">
        <f ca="1">'Haus 2, 2 a-c K'!G268</f>
        <v>12</v>
      </c>
      <c r="AB269">
        <f>'Haus 2, 2 a-c K'!J268</f>
        <v>0</v>
      </c>
    </row>
    <row r="270" spans="24:28" x14ac:dyDescent="0.2">
      <c r="X270" t="str">
        <f>'Haus 2, 2 a-c K'!B269</f>
        <v>M1-14</v>
      </c>
      <c r="Y270">
        <f>'Haus 2, 2 a-c K'!E269</f>
        <v>0</v>
      </c>
      <c r="Z270" t="str">
        <f>'Haus 2, 2 a-c K'!F269</f>
        <v>14 tägig</v>
      </c>
      <c r="AA270">
        <f ca="1">'Haus 2, 2 a-c K'!G269</f>
        <v>25</v>
      </c>
      <c r="AB270">
        <f>'Haus 2, 2 a-c K'!J269</f>
        <v>0</v>
      </c>
    </row>
    <row r="271" spans="24:28" x14ac:dyDescent="0.2">
      <c r="X271" t="str">
        <f>'Haus 2, 2 a-c K'!B270</f>
        <v>M1-W</v>
      </c>
      <c r="Y271">
        <f>'Haus 2, 2 a-c K'!E270</f>
        <v>0</v>
      </c>
      <c r="Z271" t="str">
        <f>'Haus 2, 2 a-c K'!F270</f>
        <v>wöchentl.</v>
      </c>
      <c r="AA271">
        <f ca="1">'Haus 2, 2 a-c K'!G270</f>
        <v>51</v>
      </c>
      <c r="AB271">
        <f>'Haus 2, 2 a-c K'!J270</f>
        <v>0</v>
      </c>
    </row>
    <row r="272" spans="24:28" x14ac:dyDescent="0.2">
      <c r="X272" t="str">
        <f>'Haus 2, 2 a-c K'!B271</f>
        <v>M1-2</v>
      </c>
      <c r="Y272">
        <f>'Haus 2, 2 a-c K'!E271</f>
        <v>0</v>
      </c>
      <c r="Z272" t="str">
        <f>'Haus 2, 2 a-c K'!F271</f>
        <v>2 Tage/Wo</v>
      </c>
      <c r="AA272">
        <f ca="1">'Haus 2, 2 a-c K'!G271</f>
        <v>101</v>
      </c>
      <c r="AB272">
        <f>'Haus 2, 2 a-c K'!J271</f>
        <v>0</v>
      </c>
    </row>
    <row r="273" spans="24:28" x14ac:dyDescent="0.2">
      <c r="X273" t="str">
        <f>'Haus 2, 2 a-c K'!B272</f>
        <v>M1-2,5</v>
      </c>
      <c r="Y273">
        <f>'Haus 2, 2 a-c K'!E272</f>
        <v>0</v>
      </c>
      <c r="Z273" t="str">
        <f>'Haus 2, 2 a-c K'!F272</f>
        <v>2,5 Tage/Wo</v>
      </c>
      <c r="AA273">
        <f ca="1">'Haus 2, 2 a-c K'!G272</f>
        <v>127</v>
      </c>
      <c r="AB273">
        <f>'Haus 2, 2 a-c K'!J272</f>
        <v>0</v>
      </c>
    </row>
    <row r="274" spans="24:28" x14ac:dyDescent="0.2">
      <c r="X274" t="str">
        <f>'Haus 2, 2 a-c K'!B273</f>
        <v>M1-3</v>
      </c>
      <c r="Y274">
        <f>'Haus 2, 2 a-c K'!E273</f>
        <v>0</v>
      </c>
      <c r="Z274" t="str">
        <f>'Haus 2, 2 a-c K'!F273</f>
        <v>3 Tage/Wo</v>
      </c>
      <c r="AA274">
        <f ca="1">'Haus 2, 2 a-c K'!G273</f>
        <v>152</v>
      </c>
      <c r="AB274">
        <f>'Haus 2, 2 a-c K'!J273</f>
        <v>0</v>
      </c>
    </row>
    <row r="275" spans="24:28" x14ac:dyDescent="0.2">
      <c r="X275" t="str">
        <f>'Haus 2, 2 a-c K'!B274</f>
        <v>M1-4</v>
      </c>
      <c r="Y275">
        <f>'Haus 2, 2 a-c K'!E274</f>
        <v>0</v>
      </c>
      <c r="Z275" t="str">
        <f>'Haus 2, 2 a-c K'!F274</f>
        <v>4 Tage/Wo</v>
      </c>
      <c r="AA275">
        <f ca="1">'Haus 2, 2 a-c K'!G274</f>
        <v>202</v>
      </c>
      <c r="AB275">
        <f>'Haus 2, 2 a-c K'!J274</f>
        <v>0</v>
      </c>
    </row>
    <row r="276" spans="24:28" x14ac:dyDescent="0.2">
      <c r="X276" t="str">
        <f>'Haus 2, 2 a-c K'!B275</f>
        <v>M1-5</v>
      </c>
      <c r="Y276">
        <f>'Haus 2, 2 a-c K'!E275</f>
        <v>0</v>
      </c>
      <c r="Z276" t="str">
        <f>'Haus 2, 2 a-c K'!F275</f>
        <v>5 Tage/Wo</v>
      </c>
      <c r="AA276">
        <f ca="1">'Haus 2, 2 a-c K'!G275</f>
        <v>253</v>
      </c>
      <c r="AB276">
        <f>'Haus 2, 2 a-c K'!J275</f>
        <v>0</v>
      </c>
    </row>
    <row r="277" spans="24:28" x14ac:dyDescent="0.2">
      <c r="X277" t="str">
        <f>'Haus 2, 2 a-c K'!B276</f>
        <v>M1-6</v>
      </c>
      <c r="Y277">
        <f>'Haus 2, 2 a-c K'!E276</f>
        <v>0</v>
      </c>
      <c r="Z277" t="str">
        <f>'Haus 2, 2 a-c K'!F276</f>
        <v>6 Tage/Wo</v>
      </c>
      <c r="AA277">
        <f ca="1">'Haus 2, 2 a-c K'!G276</f>
        <v>304</v>
      </c>
      <c r="AB277">
        <f>'Haus 2, 2 a-c K'!J276</f>
        <v>0</v>
      </c>
    </row>
    <row r="278" spans="24:28" x14ac:dyDescent="0.2">
      <c r="X278" t="str">
        <f>'Haus 2, 2 a-c K'!B277</f>
        <v>M1-7</v>
      </c>
      <c r="Y278">
        <f>'Haus 2, 2 a-c K'!E277</f>
        <v>0</v>
      </c>
      <c r="Z278" t="str">
        <f>'Haus 2, 2 a-c K'!F277</f>
        <v>7 Tage/Wo</v>
      </c>
      <c r="AA278">
        <f ca="1">'Haus 2, 2 a-c K'!G277</f>
        <v>354</v>
      </c>
      <c r="AB278">
        <f>'Haus 2, 2 a-c K'!J277</f>
        <v>0</v>
      </c>
    </row>
    <row r="279" spans="24:28" x14ac:dyDescent="0.2">
      <c r="X279" t="str">
        <f>'Haus 2, 2 a-c K'!B278</f>
        <v>M1-Hort</v>
      </c>
      <c r="Y279">
        <f>'Haus 2, 2 a-c K'!E278</f>
        <v>0</v>
      </c>
      <c r="Z279" t="str">
        <f>'Haus 2, 2 a-c K'!F278</f>
        <v>5 Tage/Wo </v>
      </c>
      <c r="AA279">
        <f ca="1">'Haus 2, 2 a-c K'!G278</f>
        <v>253</v>
      </c>
      <c r="AB279">
        <f>'Haus 2, 2 a-c K'!J278</f>
        <v>0</v>
      </c>
    </row>
    <row r="280" spans="24:28" x14ac:dyDescent="0.2">
      <c r="X280" t="str">
        <f>'Haus 2, 2 a-c K'!B279</f>
        <v>N1-J</v>
      </c>
      <c r="Y280">
        <f>'Haus 2, 2 a-c K'!E279</f>
        <v>0</v>
      </c>
      <c r="Z280" t="str">
        <f>'Haus 2, 2 a-c K'!F279</f>
        <v>jährlich</v>
      </c>
      <c r="AA280">
        <f ca="1">'Haus 2, 2 a-c K'!G279</f>
        <v>1</v>
      </c>
      <c r="AB280">
        <f>'Haus 2, 2 a-c K'!J279</f>
        <v>0</v>
      </c>
    </row>
    <row r="281" spans="24:28" x14ac:dyDescent="0.2">
      <c r="X281" t="str">
        <f>'Haus 2, 2 a-c K'!B280</f>
        <v>N1-J2</v>
      </c>
      <c r="Y281">
        <f>'Haus 2, 2 a-c K'!E280</f>
        <v>0</v>
      </c>
      <c r="Z281" t="str">
        <f>'Haus 2, 2 a-c K'!F280</f>
        <v>jährlich 2x</v>
      </c>
      <c r="AA281">
        <f ca="1">'Haus 2, 2 a-c K'!G280</f>
        <v>2</v>
      </c>
      <c r="AB281">
        <f>'Haus 2, 2 a-c K'!J280</f>
        <v>0</v>
      </c>
    </row>
    <row r="282" spans="24:28" x14ac:dyDescent="0.2">
      <c r="X282" t="str">
        <f>'Haus 2, 2 a-c K'!B281</f>
        <v>N1-Q</v>
      </c>
      <c r="Y282">
        <f>'Haus 2, 2 a-c K'!E281</f>
        <v>0</v>
      </c>
      <c r="Z282" t="str">
        <f>'Haus 2, 2 a-c K'!F281</f>
        <v>Quartalsw.</v>
      </c>
      <c r="AA282">
        <f ca="1">'Haus 2, 2 a-c K'!G281</f>
        <v>4</v>
      </c>
      <c r="AB282">
        <f>'Haus 2, 2 a-c K'!J281</f>
        <v>0</v>
      </c>
    </row>
    <row r="283" spans="24:28" x14ac:dyDescent="0.2">
      <c r="X283" t="str">
        <f>'Haus 2, 2 a-c K'!B282</f>
        <v>N1-J6</v>
      </c>
      <c r="Y283">
        <f>'Haus 2, 2 a-c K'!E282</f>
        <v>0</v>
      </c>
      <c r="Z283" t="str">
        <f>'Haus 2, 2 a-c K'!F282</f>
        <v>jährlich 6x</v>
      </c>
      <c r="AA283">
        <f ca="1">'Haus 2, 2 a-c K'!G282</f>
        <v>6</v>
      </c>
      <c r="AB283">
        <f>'Haus 2, 2 a-c K'!J282</f>
        <v>0</v>
      </c>
    </row>
    <row r="284" spans="24:28" x14ac:dyDescent="0.2">
      <c r="X284" t="str">
        <f>'Haus 2, 2 a-c K'!B283</f>
        <v>N1-M</v>
      </c>
      <c r="Y284">
        <f>'Haus 2, 2 a-c K'!E283</f>
        <v>0</v>
      </c>
      <c r="Z284" t="str">
        <f>'Haus 2, 2 a-c K'!F283</f>
        <v>monatlich</v>
      </c>
      <c r="AA284">
        <f ca="1">'Haus 2, 2 a-c K'!G283</f>
        <v>12</v>
      </c>
      <c r="AB284">
        <f>'Haus 2, 2 a-c K'!J283</f>
        <v>0</v>
      </c>
    </row>
    <row r="285" spans="24:28" x14ac:dyDescent="0.2">
      <c r="X285" t="str">
        <f>'Haus 2, 2 a-c K'!B284</f>
        <v>N1-14</v>
      </c>
      <c r="Y285">
        <f>'Haus 2, 2 a-c K'!E284</f>
        <v>0</v>
      </c>
      <c r="Z285" t="str">
        <f>'Haus 2, 2 a-c K'!F284</f>
        <v>14 tägig</v>
      </c>
      <c r="AA285">
        <f ca="1">'Haus 2, 2 a-c K'!G284</f>
        <v>25</v>
      </c>
      <c r="AB285">
        <f>'Haus 2, 2 a-c K'!J284</f>
        <v>0</v>
      </c>
    </row>
    <row r="286" spans="24:28" x14ac:dyDescent="0.2">
      <c r="X286" t="str">
        <f>'Haus 2, 2 a-c K'!B285</f>
        <v>N1-W</v>
      </c>
      <c r="Y286">
        <f>'Haus 2, 2 a-c K'!E285</f>
        <v>0</v>
      </c>
      <c r="Z286" t="str">
        <f>'Haus 2, 2 a-c K'!F285</f>
        <v>wöchentl.</v>
      </c>
      <c r="AA286">
        <f ca="1">'Haus 2, 2 a-c K'!G285</f>
        <v>51</v>
      </c>
      <c r="AB286">
        <f>'Haus 2, 2 a-c K'!J285</f>
        <v>0</v>
      </c>
    </row>
    <row r="287" spans="24:28" x14ac:dyDescent="0.2">
      <c r="X287" t="str">
        <f>'Haus 2, 2 a-c K'!B286</f>
        <v>N1-2</v>
      </c>
      <c r="Y287">
        <f>'Haus 2, 2 a-c K'!E286</f>
        <v>0</v>
      </c>
      <c r="Z287" t="str">
        <f>'Haus 2, 2 a-c K'!F286</f>
        <v>2 Tage/Wo</v>
      </c>
      <c r="AA287">
        <f ca="1">'Haus 2, 2 a-c K'!G286</f>
        <v>101</v>
      </c>
      <c r="AB287">
        <f>'Haus 2, 2 a-c K'!J286</f>
        <v>0</v>
      </c>
    </row>
    <row r="288" spans="24:28" x14ac:dyDescent="0.2">
      <c r="X288" t="str">
        <f>'Haus 2, 2 a-c K'!B287</f>
        <v>N1-2,5</v>
      </c>
      <c r="Y288">
        <f>'Haus 2, 2 a-c K'!E287</f>
        <v>0</v>
      </c>
      <c r="Z288" t="str">
        <f>'Haus 2, 2 a-c K'!F287</f>
        <v>2,5 Tage/Wo</v>
      </c>
      <c r="AA288">
        <f ca="1">'Haus 2, 2 a-c K'!G287</f>
        <v>127</v>
      </c>
      <c r="AB288">
        <f>'Haus 2, 2 a-c K'!J287</f>
        <v>0</v>
      </c>
    </row>
    <row r="289" spans="24:28" x14ac:dyDescent="0.2">
      <c r="X289" t="str">
        <f>'Haus 2, 2 a-c K'!B288</f>
        <v>N1-3</v>
      </c>
      <c r="Y289">
        <f>'Haus 2, 2 a-c K'!E288</f>
        <v>0</v>
      </c>
      <c r="Z289" t="str">
        <f>'Haus 2, 2 a-c K'!F288</f>
        <v>3 Tage/Wo</v>
      </c>
      <c r="AA289">
        <f ca="1">'Haus 2, 2 a-c K'!G288</f>
        <v>152</v>
      </c>
      <c r="AB289">
        <f>'Haus 2, 2 a-c K'!J288</f>
        <v>0</v>
      </c>
    </row>
    <row r="290" spans="24:28" x14ac:dyDescent="0.2">
      <c r="X290" t="str">
        <f>'Haus 2, 2 a-c K'!B289</f>
        <v>N1-4</v>
      </c>
      <c r="Y290">
        <f>'Haus 2, 2 a-c K'!E289</f>
        <v>0</v>
      </c>
      <c r="Z290" t="str">
        <f>'Haus 2, 2 a-c K'!F289</f>
        <v>4 Tage/Wo</v>
      </c>
      <c r="AA290">
        <f ca="1">'Haus 2, 2 a-c K'!G289</f>
        <v>202</v>
      </c>
      <c r="AB290">
        <f>'Haus 2, 2 a-c K'!J289</f>
        <v>0</v>
      </c>
    </row>
    <row r="291" spans="24:28" x14ac:dyDescent="0.2">
      <c r="X291" t="str">
        <f>'Haus 2, 2 a-c K'!B290</f>
        <v>N1-5</v>
      </c>
      <c r="Y291">
        <f>'Haus 2, 2 a-c K'!E290</f>
        <v>0</v>
      </c>
      <c r="Z291" t="str">
        <f>'Haus 2, 2 a-c K'!F290</f>
        <v>5 Tage/Wo</v>
      </c>
      <c r="AA291">
        <f ca="1">'Haus 2, 2 a-c K'!G290</f>
        <v>253</v>
      </c>
      <c r="AB291">
        <f>'Haus 2, 2 a-c K'!J290</f>
        <v>0</v>
      </c>
    </row>
    <row r="292" spans="24:28" x14ac:dyDescent="0.2">
      <c r="X292" t="str">
        <f>'Haus 2, 2 a-c K'!B291</f>
        <v>N1-6</v>
      </c>
      <c r="Y292">
        <f>'Haus 2, 2 a-c K'!E291</f>
        <v>0</v>
      </c>
      <c r="Z292" t="str">
        <f>'Haus 2, 2 a-c K'!F291</f>
        <v>6 Tage/Wo</v>
      </c>
      <c r="AA292">
        <f ca="1">'Haus 2, 2 a-c K'!G291</f>
        <v>304</v>
      </c>
      <c r="AB292">
        <f>'Haus 2, 2 a-c K'!J291</f>
        <v>0</v>
      </c>
    </row>
    <row r="293" spans="24:28" x14ac:dyDescent="0.2">
      <c r="X293" t="str">
        <f>'Haus 2, 2 a-c K'!B292</f>
        <v>N1-7</v>
      </c>
      <c r="Y293">
        <f>'Haus 2, 2 a-c K'!E292</f>
        <v>0</v>
      </c>
      <c r="Z293" t="str">
        <f>'Haus 2, 2 a-c K'!F292</f>
        <v>7 Tage/Wo</v>
      </c>
      <c r="AA293">
        <f ca="1">'Haus 2, 2 a-c K'!G292</f>
        <v>354</v>
      </c>
      <c r="AB293">
        <f>'Haus 2, 2 a-c K'!J292</f>
        <v>0</v>
      </c>
    </row>
    <row r="294" spans="24:28" x14ac:dyDescent="0.2">
      <c r="X294" t="str">
        <f>'Haus 2, 2 a-c K'!B293</f>
        <v>O1-J</v>
      </c>
      <c r="Y294">
        <f>'Haus 2, 2 a-c K'!E293</f>
        <v>0</v>
      </c>
      <c r="Z294" t="str">
        <f>'Haus 2, 2 a-c K'!F293</f>
        <v>jährlich</v>
      </c>
      <c r="AA294">
        <f ca="1">'Haus 2, 2 a-c K'!G293</f>
        <v>1</v>
      </c>
      <c r="AB294">
        <f>'Haus 2, 2 a-c K'!J293</f>
        <v>0</v>
      </c>
    </row>
    <row r="295" spans="24:28" x14ac:dyDescent="0.2">
      <c r="X295" t="str">
        <f>'Haus 2, 2 a-c K'!B294</f>
        <v>O1-J2</v>
      </c>
      <c r="Y295">
        <f>'Haus 2, 2 a-c K'!E294</f>
        <v>0</v>
      </c>
      <c r="Z295" t="str">
        <f>'Haus 2, 2 a-c K'!F294</f>
        <v>jährlich 2x</v>
      </c>
      <c r="AA295">
        <f ca="1">'Haus 2, 2 a-c K'!G294</f>
        <v>2</v>
      </c>
      <c r="AB295">
        <f>'Haus 2, 2 a-c K'!J294</f>
        <v>0</v>
      </c>
    </row>
    <row r="296" spans="24:28" x14ac:dyDescent="0.2">
      <c r="X296" t="str">
        <f>'Haus 2, 2 a-c K'!B295</f>
        <v>O1-Q</v>
      </c>
      <c r="Y296">
        <f>'Haus 2, 2 a-c K'!E295</f>
        <v>0</v>
      </c>
      <c r="Z296" t="str">
        <f>'Haus 2, 2 a-c K'!F295</f>
        <v>Quartalsw.</v>
      </c>
      <c r="AA296">
        <f ca="1">'Haus 2, 2 a-c K'!G295</f>
        <v>4</v>
      </c>
      <c r="AB296">
        <f>'Haus 2, 2 a-c K'!J295</f>
        <v>0</v>
      </c>
    </row>
    <row r="297" spans="24:28" x14ac:dyDescent="0.2">
      <c r="X297" t="str">
        <f>'Haus 2, 2 a-c K'!B296</f>
        <v>O1-J6</v>
      </c>
      <c r="Y297">
        <f>'Haus 2, 2 a-c K'!E296</f>
        <v>0</v>
      </c>
      <c r="Z297" t="str">
        <f>'Haus 2, 2 a-c K'!F296</f>
        <v>jährlich 6x</v>
      </c>
      <c r="AA297">
        <f ca="1">'Haus 2, 2 a-c K'!G296</f>
        <v>6</v>
      </c>
      <c r="AB297">
        <f>'Haus 2, 2 a-c K'!J296</f>
        <v>0</v>
      </c>
    </row>
    <row r="298" spans="24:28" x14ac:dyDescent="0.2">
      <c r="X298" t="str">
        <f>'Haus 2, 2 a-c K'!B297</f>
        <v>O1-M</v>
      </c>
      <c r="Y298">
        <f>'Haus 2, 2 a-c K'!E297</f>
        <v>0</v>
      </c>
      <c r="Z298" t="str">
        <f>'Haus 2, 2 a-c K'!F297</f>
        <v>monatlich</v>
      </c>
      <c r="AA298">
        <f ca="1">'Haus 2, 2 a-c K'!G297</f>
        <v>12</v>
      </c>
      <c r="AB298">
        <f>'Haus 2, 2 a-c K'!J297</f>
        <v>0</v>
      </c>
    </row>
    <row r="299" spans="24:28" x14ac:dyDescent="0.2">
      <c r="X299" t="str">
        <f>'Haus 2, 2 a-c K'!B298</f>
        <v>O1-14</v>
      </c>
      <c r="Y299">
        <f>'Haus 2, 2 a-c K'!E298</f>
        <v>0</v>
      </c>
      <c r="Z299" t="str">
        <f>'Haus 2, 2 a-c K'!F298</f>
        <v>14 tägig</v>
      </c>
      <c r="AA299">
        <f ca="1">'Haus 2, 2 a-c K'!G298</f>
        <v>25</v>
      </c>
      <c r="AB299">
        <f>'Haus 2, 2 a-c K'!J298</f>
        <v>0</v>
      </c>
    </row>
    <row r="300" spans="24:28" x14ac:dyDescent="0.2">
      <c r="X300" t="str">
        <f>'Haus 2, 2 a-c K'!B299</f>
        <v>O1-W</v>
      </c>
      <c r="Y300">
        <f>'Haus 2, 2 a-c K'!E299</f>
        <v>0</v>
      </c>
      <c r="Z300" t="str">
        <f>'Haus 2, 2 a-c K'!F299</f>
        <v>wöchentl.</v>
      </c>
      <c r="AA300">
        <f ca="1">'Haus 2, 2 a-c K'!G299</f>
        <v>51</v>
      </c>
      <c r="AB300">
        <f>'Haus 2, 2 a-c K'!J299</f>
        <v>0</v>
      </c>
    </row>
    <row r="301" spans="24:28" x14ac:dyDescent="0.2">
      <c r="X301" t="str">
        <f>'Haus 2, 2 a-c K'!B300</f>
        <v>O1-2</v>
      </c>
      <c r="Y301">
        <f>'Haus 2, 2 a-c K'!E300</f>
        <v>0</v>
      </c>
      <c r="Z301" t="str">
        <f>'Haus 2, 2 a-c K'!F300</f>
        <v>2 Tage/Wo</v>
      </c>
      <c r="AA301">
        <f ca="1">'Haus 2, 2 a-c K'!G300</f>
        <v>101</v>
      </c>
      <c r="AB301">
        <f>'Haus 2, 2 a-c K'!J300</f>
        <v>0</v>
      </c>
    </row>
    <row r="302" spans="24:28" x14ac:dyDescent="0.2">
      <c r="X302" t="str">
        <f>'Haus 2, 2 a-c K'!B301</f>
        <v>O1-2,5</v>
      </c>
      <c r="Y302">
        <f>'Haus 2, 2 a-c K'!E301</f>
        <v>0</v>
      </c>
      <c r="Z302" t="str">
        <f>'Haus 2, 2 a-c K'!F301</f>
        <v>2,5 Tage/Wo</v>
      </c>
      <c r="AA302">
        <f ca="1">'Haus 2, 2 a-c K'!G301</f>
        <v>127</v>
      </c>
      <c r="AB302">
        <f>'Haus 2, 2 a-c K'!J301</f>
        <v>0</v>
      </c>
    </row>
    <row r="303" spans="24:28" x14ac:dyDescent="0.2">
      <c r="X303" t="str">
        <f>'Haus 2, 2 a-c K'!B302</f>
        <v>O1-3</v>
      </c>
      <c r="Y303">
        <f>'Haus 2, 2 a-c K'!E302</f>
        <v>0</v>
      </c>
      <c r="Z303" t="str">
        <f>'Haus 2, 2 a-c K'!F302</f>
        <v>3 Tage/Wo</v>
      </c>
      <c r="AA303">
        <f ca="1">'Haus 2, 2 a-c K'!G302</f>
        <v>152</v>
      </c>
      <c r="AB303">
        <f>'Haus 2, 2 a-c K'!J302</f>
        <v>0</v>
      </c>
    </row>
    <row r="304" spans="24:28" x14ac:dyDescent="0.2">
      <c r="X304" t="str">
        <f>'Haus 2, 2 a-c K'!B303</f>
        <v>O1-4</v>
      </c>
      <c r="Y304">
        <f>'Haus 2, 2 a-c K'!E303</f>
        <v>340</v>
      </c>
      <c r="Z304" t="str">
        <f>'Haus 2, 2 a-c K'!F303</f>
        <v>4 Tage/Wo</v>
      </c>
      <c r="AA304">
        <f ca="1">'Haus 2, 2 a-c K'!G303</f>
        <v>202</v>
      </c>
      <c r="AB304">
        <f>'Haus 2, 2 a-c K'!J303</f>
        <v>0</v>
      </c>
    </row>
    <row r="305" spans="24:28" x14ac:dyDescent="0.2">
      <c r="X305" t="str">
        <f>'Haus 2, 2 a-c K'!B304</f>
        <v>O1-5</v>
      </c>
      <c r="Y305">
        <f>'Haus 2, 2 a-c K'!E304</f>
        <v>340</v>
      </c>
      <c r="Z305" t="str">
        <f>'Haus 2, 2 a-c K'!F304</f>
        <v>5 Tage/Wo</v>
      </c>
      <c r="AA305">
        <f ca="1">'Haus 2, 2 a-c K'!G304</f>
        <v>253</v>
      </c>
      <c r="AB305">
        <f>'Haus 2, 2 a-c K'!J304</f>
        <v>0</v>
      </c>
    </row>
    <row r="306" spans="24:28" x14ac:dyDescent="0.2">
      <c r="X306" t="str">
        <f>'Haus 2, 2 a-c K'!B305</f>
        <v>O1-6</v>
      </c>
      <c r="Y306">
        <f>'Haus 2, 2 a-c K'!E305</f>
        <v>340</v>
      </c>
      <c r="Z306" t="str">
        <f>'Haus 2, 2 a-c K'!F305</f>
        <v>6 Tage/Wo</v>
      </c>
      <c r="AA306">
        <f ca="1">'Haus 2, 2 a-c K'!G305</f>
        <v>304</v>
      </c>
      <c r="AB306">
        <f>'Haus 2, 2 a-c K'!J305</f>
        <v>0</v>
      </c>
    </row>
    <row r="307" spans="24:28" x14ac:dyDescent="0.2">
      <c r="X307" t="str">
        <f>'Haus 2, 2 a-c K'!B306</f>
        <v>O1-7</v>
      </c>
      <c r="Y307">
        <f>'Haus 2, 2 a-c K'!E306</f>
        <v>340</v>
      </c>
      <c r="Z307" t="str">
        <f>'Haus 2, 2 a-c K'!F306</f>
        <v>7 Tage/Wo</v>
      </c>
      <c r="AA307">
        <f ca="1">'Haus 2, 2 a-c K'!G306</f>
        <v>354</v>
      </c>
      <c r="AB307">
        <f>'Haus 2, 2 a-c K'!J306</f>
        <v>0</v>
      </c>
    </row>
  </sheetData>
  <sheetProtection algorithmName="SHA-512" hashValue="s/D+XriT/nFWGtTi5gR98+/UG88DhCo3EKOgZu2BVuWFz1Cip3+Dt5tt32qiS/rk7yCtFrV3MCXAoRs34Dvv5w==" saltValue="FGHQ3h/6iw+XaF2X50rgJQ==" spinCount="100000" sheet="1" objects="1" scenarios="1" selectLockedCells="1"/>
  <mergeCells count="3">
    <mergeCell ref="C3:E3"/>
    <mergeCell ref="F3:L3"/>
    <mergeCell ref="M3:N3"/>
  </mergeCells>
  <conditionalFormatting sqref="L5:N34">
    <cfRule type="expression" dxfId="114"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J34" xr:uid="{8242BF7E-F125-4167-9399-0ACE82AF65D8}">
      <formula1>"Grundreinigung,ohne Grundreinig,keine Reinigung"</formula1>
    </dataValidation>
  </dataValidations>
  <hyperlinks>
    <hyperlink ref="W2" location="Gebäudeübersicht!B2" display="Gebäudeübersicht" xr:uid="{0161B6A2-E4AA-4BAB-9566-54DA5B2F2528}"/>
    <hyperlink ref="W3" location="Inhaltsverzeichnis!A1" display="Inhaltsverzeichnis" xr:uid="{C6FD3EF0-FBA5-415D-B062-F0B548904164}"/>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6ACE4-D374-4940-8F55-2311CBD40C20}">
  <sheetPr>
    <tabColor rgb="FFFF0000"/>
  </sheetPr>
  <dimension ref="A1:O327"/>
  <sheetViews>
    <sheetView showGridLines="0" zoomScale="90" zoomScaleNormal="90" workbookViewId="0">
      <pane ySplit="3" topLeftCell="A11" activePane="bottomLeft" state="frozen"/>
      <selection activeCell="J293" sqref="J293"/>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Haus 2, 2 a-c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SUMIFS(TabelleR02LL,TabelleR02HH,'Haus 2, 2 a-c K'!B4,TabelleR02JJ,"")+
SUMIFS(TabelleR02LL,TabelleR02HH,'Haus 2, 2 a-c K'!B4,TabelleR02JJ,"ohne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SUMIFS(TabelleR02LL,TabelleR02HH,'Haus 2, 2 a-c K'!B5,TabelleR02JJ,"")+
SUMIFS(TabelleR02LL,TabelleR02HH,'Haus 2, 2 a-c K'!B5,TabelleR02JJ,"ohne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SUMIFS(TabelleR02LL,TabelleR02HH,'Haus 2, 2 a-c K'!B6,TabelleR02JJ,"")+
SUMIFS(TabelleR02LL,TabelleR02HH,'Haus 2, 2 a-c K'!B6,TabelleR02JJ,"ohne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SUMIFS(TabelleR02LL,TabelleR02HH,'Haus 2, 2 a-c K'!B7,TabelleR02JJ,"")+
SUMIFS(TabelleR02LL,TabelleR02HH,'Haus 2, 2 a-c K'!B7,TabelleR02JJ,"ohne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SUMIFS(TabelleR02LL,TabelleR02HH,'Haus 2, 2 a-c K'!B8,TabelleR02JJ,"")+
SUMIFS(TabelleR02LL,TabelleR02HH,'Haus 2, 2 a-c K'!B8,TabelleR02JJ,"ohne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SUMIFS(TabelleR02LL,TabelleR02HH,'Haus 2, 2 a-c K'!B9,TabelleR02JJ,"")+
SUMIFS(TabelleR02LL,TabelleR02HH,'Haus 2, 2 a-c K'!B9,TabelleR02JJ,"ohne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SUMIFS(TabelleR02LL,TabelleR02HH,'Haus 2, 2 a-c K'!B10,TabelleR02JJ,"")+
SUMIFS(TabelleR02LL,TabelleR02HH,'Haus 2, 2 a-c K'!B10,TabelleR02JJ,"ohne Grundreinig")</f>
        <v>0</v>
      </c>
      <c r="E10" s="623">
        <f t="shared" si="0"/>
        <v>0</v>
      </c>
      <c r="F10" s="624" t="str">
        <f>VLOOKUP(B10,Raumgruppen_Bezeichnungen!$C$3:$E$305,3,FALSE)</f>
        <v>wöchentl.</v>
      </c>
      <c r="G10" s="791"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7"/>
        <v>0</v>
      </c>
      <c r="I10" s="627">
        <f t="shared" si="8"/>
        <v>0</v>
      </c>
      <c r="J10" s="628">
        <f t="shared" si="3"/>
        <v>0</v>
      </c>
      <c r="K10" s="629">
        <f t="shared" si="9"/>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SUMIFS(TabelleR02LL,TabelleR02HH,'Haus 2, 2 a-c K'!B11,TabelleR02JJ,"")+
SUMIFS(TabelleR02LL,TabelleR02HH,'Haus 2, 2 a-c K'!B11,TabelleR02JJ,"ohne Grundreinig")</f>
        <v>0</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7"/>
        <v>0</v>
      </c>
      <c r="I11" s="544">
        <f t="shared" si="8"/>
        <v>0</v>
      </c>
      <c r="J11" s="545">
        <f t="shared" si="3"/>
        <v>0</v>
      </c>
      <c r="K11" s="638">
        <f t="shared" si="9"/>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SUMIFS(TabelleR02LL,TabelleR02HH,'Haus 2, 2 a-c K'!B12,TabelleR02JJ,"")+
SUMIFS(TabelleR02LL,TabelleR02HH,'Haus 2, 2 a-c K'!B12,TabelleR02JJ,"ohne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SUMIFS(TabelleR02LL,TabelleR02HH,'Haus 2, 2 a-c K'!B13,TabelleR02JJ,"")+
SUMIFS(TabelleR02LL,TabelleR02HH,'Haus 2, 2 a-c K'!B13,TabelleR02JJ,"ohne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SUMIFS(TabelleR02LL,TabelleR02HH,'Haus 2, 2 a-c K'!B14,TabelleR02JJ,"")+
SUMIFS(TabelleR02LL,TabelleR02HH,'Haus 2, 2 a-c K'!B14,TabelleR02JJ,"ohne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0"/>
        <v>0</v>
      </c>
      <c r="I14" s="500">
        <f t="shared" si="11"/>
        <v>0</v>
      </c>
      <c r="J14" s="534">
        <f t="shared" si="3"/>
        <v>0</v>
      </c>
      <c r="K14" s="535">
        <f t="shared" si="12"/>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SUMIFS(TabelleR02LL,TabelleR02HH,'Haus 2, 2 a-c K'!B15,TabelleR02JJ,"")+
SUMIFS(TabelleR02LL,TabelleR02HH,'Haus 2, 2 a-c K'!B15,TabelleR02JJ,"ohne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0"/>
        <v>0</v>
      </c>
      <c r="I15" s="500">
        <f t="shared" si="11"/>
        <v>0</v>
      </c>
      <c r="J15" s="534">
        <f t="shared" si="3"/>
        <v>0</v>
      </c>
      <c r="K15" s="535">
        <f t="shared" si="12"/>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SUMIFS(TabelleR02LL,TabelleR02HH,'Haus 2, 2 a-c K'!B16,TabelleR02JJ,"")+
SUMIFS(TabelleR02LL,TabelleR02HH,'Haus 2, 2 a-c K'!B16,TabelleR02JJ,"ohne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SUMIFS(TabelleR02LL,TabelleR02HH,'Haus 2, 2 a-c K'!B17,TabelleR02JJ,"")+
SUMIFS(TabelleR02LL,TabelleR02HH,'Haus 2, 2 a-c K'!B17,TabelleR02JJ,"ohne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SUMIFS(TabelleR02LL,TabelleR02II,'Haus 2, 2 a-c K'!B18,TabelleR02JJ,"")+
SUMIFS(TabelleR02LL,TabelleR02II,'Haus 2, 2 a-c K'!B18,TabelleR02JJ,"ohne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SUMIFS(TabelleR02LL,TabelleR02HH,'Haus 2, 2 a-c K'!B19,TabelleR02JJ,"")+
SUMIFS(TabelleR02LL,TabelleR02HH,'Haus 2, 2 a-c K'!B19,TabelleR02JJ,"ohne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3"/>
        <v>0</v>
      </c>
      <c r="I19" s="500">
        <f t="shared" si="14"/>
        <v>0</v>
      </c>
      <c r="J19" s="534">
        <f t="shared" si="3"/>
        <v>0</v>
      </c>
      <c r="K19" s="535">
        <f t="shared" si="15"/>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SUMIFS(TabelleR02LL,TabelleR02HH,'Haus 2, 2 a-c K'!B20,TabelleR02JJ,"")+
SUMIFS(TabelleR02LL,TabelleR02HH,'Haus 2, 2 a-c K'!B20,TabelleR02JJ,"ohne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SUMIFS(TabelleR02LL,TabelleR02HH,'Haus 2, 2 a-c K'!B21,TabelleR02JJ,"")+
SUMIFS(TabelleR02LL,TabelleR02HH,'Haus 2, 2 a-c K'!B21,TabelleR02JJ,"ohne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SUMIFS(TabelleR02LL,TabelleR02HH,'Haus 2, 2 a-c K'!B22,TabelleR02JJ,"")+
SUMIFS(TabelleR02LL,TabelleR02HH,'Haus 2, 2 a-c K'!B22,TabelleR02JJ,"ohne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SUMIFS(TabelleR02LL,TabelleR02HH,'Haus 2, 2 a-c K'!B23,TabelleR02JJ,"")+
SUMIFS(TabelleR02LL,TabelleR02HH,'Haus 2, 2 a-c K'!B23,TabelleR02JJ,"ohne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SUMIFS(TabelleR02LL,TabelleR02HH,'Haus 2, 2 a-c K'!B24,TabelleR02JJ,"")+
SUMIFS(TabelleR02LL,TabelleR02HH,'Haus 2, 2 a-c K'!B24,TabelleR02JJ,"ohne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SUMIFS(TabelleR02LL,TabelleR02HH,'Haus 2, 2 a-c K'!B25,TabelleR02JJ,"")+
SUMIFS(TabelleR02LL,TabelleR02HH,'Haus 2, 2 a-c K'!B25,TabelleR02JJ,"ohne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SUMIFS(TabelleR02LL,TabelleR02HH,'Haus 2, 2 a-c K'!B26,TabelleR02JJ,"")+
SUMIFS(TabelleR02LL,TabelleR02HH,'Haus 2, 2 a-c K'!B26,TabelleR02JJ,"ohne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6"/>
        <v>0</v>
      </c>
      <c r="I26" s="500">
        <f t="shared" si="17"/>
        <v>0</v>
      </c>
      <c r="J26" s="534">
        <f t="shared" si="3"/>
        <v>0</v>
      </c>
      <c r="K26" s="535">
        <f t="shared" si="18"/>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SUMIFS(TabelleR02LL,TabelleR02HH,'Haus 2, 2 a-c K'!B27,TabelleR02JJ,"")+
SUMIFS(TabelleR02LL,TabelleR02HH,'Haus 2, 2 a-c K'!B27,TabelleR02JJ,"ohne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6"/>
        <v>0</v>
      </c>
      <c r="I27" s="500">
        <f t="shared" si="17"/>
        <v>0</v>
      </c>
      <c r="J27" s="534">
        <f t="shared" si="3"/>
        <v>0</v>
      </c>
      <c r="K27" s="535">
        <f t="shared" si="18"/>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SUMIFS(TabelleR02LL,TabelleR02HH,'Haus 2, 2 a-c K'!B28,TabelleR02JJ,"")+
SUMIFS(TabelleR02LL,TabelleR02HH,'Haus 2, 2 a-c K'!B28,TabelleR02JJ,"ohne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SUMIFS(TabelleR02LL,TabelleR02HH,'Haus 2, 2 a-c K'!B29,TabelleR02JJ,"")+
SUMIFS(TabelleR02LL,TabelleR02HH,'Haus 2, 2 a-c K'!B29,TabelleR02JJ,"ohne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SUMIFS(TabelleR02LL,TabelleR02HH,'Haus 2, 2 a-c K'!B30,TabelleR02JJ,"")+
SUMIFS(TabelleR02LL,TabelleR02HH,'Haus 2, 2 a-c K'!B30,TabelleR02JJ,"ohne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9"/>
        <v>0</v>
      </c>
      <c r="I30" s="500">
        <f t="shared" si="20"/>
        <v>0</v>
      </c>
      <c r="J30" s="534">
        <f t="shared" si="3"/>
        <v>0</v>
      </c>
      <c r="K30" s="535">
        <f t="shared" si="21"/>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SUMIFS(TabelleR02LL,TabelleR02HH,'Haus 2, 2 a-c K'!B31,TabelleR02JJ,"")+
SUMIFS(TabelleR02LL,TabelleR02HH,'Haus 2, 2 a-c K'!B31,TabelleR02JJ,"ohne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9"/>
        <v>0</v>
      </c>
      <c r="I31" s="500">
        <f t="shared" si="20"/>
        <v>0</v>
      </c>
      <c r="J31" s="534">
        <f t="shared" si="3"/>
        <v>0</v>
      </c>
      <c r="K31" s="535">
        <f t="shared" si="21"/>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SUMIFS(TabelleR02LL,TabelleR02HH,'Haus 2, 2 a-c K'!B32,TabelleR02JJ,"")+
SUMIFS(TabelleR02LL,TabelleR02HH,'Haus 2, 2 a-c K'!B32,TabelleR02JJ,"ohne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SUMIFS(TabelleR02LL,TabelleR02HH,'Haus 2, 2 a-c K'!B33,TabelleR02JJ,"")+
SUMIFS(TabelleR02LL,TabelleR02HH,'Haus 2, 2 a-c K'!B33,TabelleR02JJ,"ohne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SUMIFS(TabelleR02LL,TabelleR02II,'Haus 2, 2 a-c K'!B34,TabelleR02JJ,"")+
SUMIFS(TabelleR02LL,TabelleR02II,'Haus 2, 2 a-c K'!B34,TabelleR02JJ,"ohne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SUMIFS(TabelleR02LL,TabelleR02HH,'Haus 2, 2 a-c K'!B35,TabelleR02JJ,"")+
SUMIFS(TabelleR02LL,TabelleR02HH,'Haus 2, 2 a-c K'!B35,TabelleR02JJ,"ohne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22"/>
        <v>0</v>
      </c>
      <c r="I35" s="500">
        <f t="shared" si="23"/>
        <v>0</v>
      </c>
      <c r="J35" s="534">
        <f t="shared" si="3"/>
        <v>0</v>
      </c>
      <c r="K35" s="535">
        <f t="shared" si="2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SUMIFS(TabelleR02LL,TabelleR02HH,'Haus 2, 2 a-c K'!B36,TabelleR02JJ,"")+
SUMIFS(TabelleR02LL,TabelleR02HH,'Haus 2, 2 a-c K'!B36,TabelleR02JJ,"ohne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SUMIFS(TabelleR02LL,TabelleR02HH,'Haus 2, 2 a-c K'!B37,TabelleR02JJ,"")+
SUMIFS(TabelleR02LL,TabelleR02HH,'Haus 2, 2 a-c K'!B37,TabelleR02JJ,"ohne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SUMIFS(TabelleR02LL,TabelleR02HH,'Haus 2, 2 a-c K'!B38,TabelleR02JJ,"")+
SUMIFS(TabelleR02LL,TabelleR02HH,'Haus 2, 2 a-c K'!B38,TabelleR02JJ,"ohne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SUMIFS(TabelleR02LL,TabelleR02HH,'Haus 2, 2 a-c K'!B39,TabelleR02JJ,"")+
SUMIFS(TabelleR02LL,TabelleR02HH,'Haus 2, 2 a-c K'!B39,TabelleR02JJ,"ohne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SUMIFS(TabelleR02LL,TabelleR02HH,'Haus 2, 2 a-c K'!B40,TabelleR02JJ,"")+
SUMIFS(TabelleR02LL,TabelleR02HH,'Haus 2, 2 a-c K'!B40,TabelleR02JJ,"ohne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SUMIFS(TabelleR02LL,TabelleR02HH,'Haus 2, 2 a-c K'!B41,TabelleR02JJ,"")+
SUMIFS(TabelleR02LL,TabelleR02HH,'Haus 2, 2 a-c K'!B41,TabelleR02JJ,"ohne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SUMIFS(TabelleR02LL,TabelleR02HH,'Haus 2, 2 a-c K'!B42,TabelleR02JJ,"")+
SUMIFS(TabelleR02LL,TabelleR02HH,'Haus 2, 2 a-c K'!B42,TabelleR02JJ,"ohne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25"/>
        <v>0</v>
      </c>
      <c r="I42" s="500">
        <f t="shared" si="26"/>
        <v>0</v>
      </c>
      <c r="J42" s="534">
        <f t="shared" si="3"/>
        <v>0</v>
      </c>
      <c r="K42" s="535">
        <f t="shared" si="27"/>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SUMIFS(TabelleR02LL,TabelleR02HH,'Haus 2, 2 a-c K'!B43,TabelleR02JJ,"")+
SUMIFS(TabelleR02LL,TabelleR02HH,'Haus 2, 2 a-c K'!B43,TabelleR02JJ,"ohne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25"/>
        <v>0</v>
      </c>
      <c r="I43" s="500">
        <f t="shared" si="26"/>
        <v>0</v>
      </c>
      <c r="J43" s="534">
        <f t="shared" si="3"/>
        <v>0</v>
      </c>
      <c r="K43" s="535">
        <f t="shared" si="27"/>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SUMIFS(TabelleR02LL,TabelleR02HH,'Haus 2, 2 a-c K'!B44,TabelleR02JJ,"")+
SUMIFS(TabelleR02LL,TabelleR02HH,'Haus 2, 2 a-c K'!B44,TabelleR02JJ,"ohne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SUMIFS(TabelleR02LL,TabelleR02HH,'Haus 2, 2 a-c K'!B45,TabelleR02JJ,"")+
SUMIFS(TabelleR02LL,TabelleR02HH,'Haus 2, 2 a-c K'!B45,TabelleR02JJ,"ohne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SUMIFS(TabelleR02LL,TabelleR02HH,'Haus 2, 2 a-c K'!B46,TabelleR02JJ,"")+
SUMIFS(TabelleR02LL,TabelleR02HH,'Haus 2, 2 a-c K'!B46,TabelleR02JJ,"ohne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28"/>
        <v>0</v>
      </c>
      <c r="I46" s="551">
        <f t="shared" si="29"/>
        <v>0</v>
      </c>
      <c r="J46" s="282">
        <f t="shared" si="3"/>
        <v>0</v>
      </c>
      <c r="K46" s="552">
        <f t="shared" si="30"/>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SUMIFS(TabelleR02LL,TabelleR02HH,'Haus 2, 2 a-c K'!B47,TabelleR02JJ,"")+
SUMIFS(TabelleR02LL,TabelleR02HH,'Haus 2, 2 a-c K'!B47,TabelleR02JJ,"ohne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28"/>
        <v>0</v>
      </c>
      <c r="I47" s="500">
        <f t="shared" si="29"/>
        <v>0</v>
      </c>
      <c r="J47" s="534">
        <f t="shared" si="3"/>
        <v>0</v>
      </c>
      <c r="K47" s="535">
        <f t="shared" si="30"/>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SUMIFS(TabelleR02LL,TabelleR02HH,'Haus 2, 2 a-c K'!B48,TabelleR02JJ,"")+
SUMIFS(TabelleR02LL,TabelleR02HH,'Haus 2, 2 a-c K'!B48,TabelleR02JJ,"ohne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SUMIFS(TabelleR02LL,TabelleR02HH,'Haus 2, 2 a-c K'!B49,TabelleR02JJ,"")+
SUMIFS(TabelleR02LL,TabelleR02HH,'Haus 2, 2 a-c K'!B49,TabelleR02JJ,"ohne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SUMIFS(TabelleR02LL,TabelleR02II,'Haus 2, 2 a-c K'!B50,TabelleR02JJ,"")+
SUMIFS(TabelleR02LL,TabelleR02II,'Haus 2, 2 a-c K'!B50,TabelleR02JJ,"ohne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SUMIFS(TabelleR02LL,TabelleR02HH,'Haus 2, 2 a-c K'!B51,TabelleR02JJ,"")+
SUMIFS(TabelleR02LL,TabelleR02HH,'Haus 2, 2 a-c K'!B51,TabelleR02JJ,"ohne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SUMIFS(TabelleR02LL,TabelleR02HH,'Haus 2, 2 a-c K'!B52,TabelleR02JJ,"")+
SUMIFS(TabelleR02LL,TabelleR02HH,'Haus 2, 2 a-c K'!B52,TabelleR02JJ,"ohne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SUMIFS(TabelleR02LL,TabelleR02HH,'Haus 2, 2 a-c K'!B53,TabelleR02JJ,"")+
SUMIFS(TabelleR02LL,TabelleR02HH,'Haus 2, 2 a-c K'!B53,TabelleR02JJ,"ohne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SUMIFS(TabelleR02LL,TabelleR02HH,'Haus 2, 2 a-c K'!B54,TabelleR02JJ,"")+
SUMIFS(TabelleR02LL,TabelleR02HH,'Haus 2, 2 a-c K'!B54,TabelleR02JJ,"ohne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SUMIFS(TabelleR02LL,TabelleR02HH,'Haus 2, 2 a-c K'!B55,TabelleR02JJ,"")+
SUMIFS(TabelleR02LL,TabelleR02HH,'Haus 2, 2 a-c K'!B55,TabelleR02JJ,"ohne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SUMIFS(TabelleR02LL,TabelleR02HH,'Haus 2, 2 a-c K'!B56,TabelleR02JJ,"")+
SUMIFS(TabelleR02LL,TabelleR02HH,'Haus 2, 2 a-c K'!B56,TabelleR02JJ,"ohne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SUMIFS(TabelleR02LL,TabelleR02HH,'Haus 2, 2 a-c K'!B57,TabelleR02JJ,"")+
SUMIFS(TabelleR02LL,TabelleR02HH,'Haus 2, 2 a-c K'!B57,TabelleR02JJ,"ohne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SUMIFS(TabelleR02LL,TabelleR02HH,'Haus 2, 2 a-c K'!B58,TabelleR02JJ,"")+
SUMIFS(TabelleR02LL,TabelleR02HH,'Haus 2, 2 a-c K'!B58,TabelleR02JJ,"ohne Grundreinig")</f>
        <v>58</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34"/>
        <v>5858</v>
      </c>
      <c r="I58" s="500">
        <f t="shared" si="35"/>
        <v>0</v>
      </c>
      <c r="J58" s="534">
        <f t="shared" si="3"/>
        <v>0</v>
      </c>
      <c r="K58" s="535">
        <f t="shared" si="36"/>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SUMIFS(TabelleR02LL,TabelleR02HH,'Haus 2, 2 a-c K'!B59,TabelleR02JJ,"")+
SUMIFS(TabelleR02LL,TabelleR02HH,'Haus 2, 2 a-c K'!B59,TabelleR02JJ,"ohne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SUMIFS(TabelleR02LL,TabelleR02HH,'Haus 2, 2 a-c K'!B60,TabelleR02JJ,"")+
SUMIFS(TabelleR02LL,TabelleR02HH,'Haus 2, 2 a-c K'!B60,TabelleR02JJ,"ohne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SUMIFS(TabelleR02LL,TabelleR02HH,'Haus 2, 2 a-c K'!B61,TabelleR02JJ,"")+
SUMIFS(TabelleR02LL,TabelleR02HH,'Haus 2, 2 a-c K'!B61,TabelleR02JJ,"ohne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SUMIFS(TabelleR02LL,TabelleR02HH,'Haus 2, 2 a-c K'!B62,TabelleR02JJ,"")+
SUMIFS(TabelleR02LL,TabelleR02HH,'Haus 2, 2 a-c K'!B62,TabelleR02JJ,"ohne Grundreinig")</f>
        <v>248</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37"/>
        <v>62744</v>
      </c>
      <c r="I62" s="544">
        <f t="shared" si="38"/>
        <v>0</v>
      </c>
      <c r="J62" s="545">
        <f t="shared" si="3"/>
        <v>0</v>
      </c>
      <c r="K62" s="638">
        <f t="shared" si="39"/>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SUMIFS(TabelleR02LL,TabelleR02HH,'Haus 2, 2 a-c K'!B63,TabelleR02JJ,"")+
SUMIFS(TabelleR02LL,TabelleR02HH,'Haus 2, 2 a-c K'!B63,TabelleR02JJ,"ohne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SUMIFS(TabelleR02LL,TabelleR02HH,'Haus 2, 2 a-c K'!B64,TabelleR02JJ,"")+
SUMIFS(TabelleR02LL,TabelleR02HH,'Haus 2, 2 a-c K'!B64,TabelleR02JJ,"ohne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SUMIFS(TabelleR02LL,TabelleR02II,'Haus 2, 2 a-c K'!B65,TabelleR02JJ,"")+
SUMIFS(TabelleR02LL,TabelleR02II,'Haus 2, 2 a-c K'!B65,TabelleR02JJ,"ohne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SUMIFS(TabelleR02LL,TabelleR02HH,'Haus 2, 2 a-c K'!B66,TabelleR02JJ,"")+
SUMIFS(TabelleR02LL,TabelleR02HH,'Haus 2, 2 a-c K'!B66,TabelleR02JJ,"ohne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SUMIFS(TabelleR02LL,TabelleR02HH,'Haus 2, 2 a-c K'!B67,TabelleR02JJ,"")+
SUMIFS(TabelleR02LL,TabelleR02HH,'Haus 2, 2 a-c K'!B67,TabelleR02JJ,"ohne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SUMIFS(TabelleR02LL,TabelleR02HH,'Haus 2, 2 a-c K'!B68,TabelleR02JJ,"")+
SUMIFS(TabelleR02LL,TabelleR02HH,'Haus 2, 2 a-c K'!B68,TabelleR02JJ,"ohne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SUMIFS(TabelleR02LL,TabelleR02HH,'Haus 2, 2 a-c K'!B69,TabelleR02JJ,"")+
SUMIFS(TabelleR02LL,TabelleR02HH,'Haus 2, 2 a-c K'!B69,TabelleR02JJ,"ohne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SUMIFS(TabelleR02LL,TabelleR02HH,'Haus 2, 2 a-c K'!B70,TabelleR02JJ,"")+
SUMIFS(TabelleR02LL,TabelleR02HH,'Haus 2, 2 a-c K'!B70,TabelleR02JJ,"ohne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SUMIFS(TabelleR02LL,TabelleR02HH,'Haus 2, 2 a-c K'!B71,TabelleR02JJ,"")+
SUMIFS(TabelleR02LL,TabelleR02HH,'Haus 2, 2 a-c K'!B71,TabelleR02JJ,"ohne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SUMIFS(TabelleR02LL,TabelleR02HH,'Haus 2, 2 a-c K'!B72,TabelleR02JJ,"")+
SUMIFS(TabelleR02LL,TabelleR02HH,'Haus 2, 2 a-c K'!B72,TabelleR02JJ,"ohne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SUMIFS(TabelleR02LL,TabelleR02HH,'Haus 2, 2 a-c K'!B73,TabelleR02JJ,"")+
SUMIFS(TabelleR02LL,TabelleR02HH,'Haus 2, 2 a-c K'!B73,TabelleR02JJ,"ohne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47"/>
        <v>0</v>
      </c>
      <c r="I73" s="627">
        <f t="shared" si="48"/>
        <v>0</v>
      </c>
      <c r="J73" s="628">
        <f t="shared" si="44"/>
        <v>0</v>
      </c>
      <c r="K73" s="629">
        <f t="shared" si="49"/>
        <v>0</v>
      </c>
      <c r="M73" s="22">
        <f>Raumgruppen_Bezeichnungen!N72</f>
        <v>0</v>
      </c>
      <c r="N73" s="22">
        <f t="shared" si="45"/>
        <v>1</v>
      </c>
      <c r="O73" s="22">
        <f t="shared" si="46"/>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SUMIFS(TabelleR02LL,TabelleR02HH,'Haus 2, 2 a-c K'!B74,TabelleR02JJ,"")+
SUMIFS(TabelleR02LL,TabelleR02HH,'Haus 2, 2 a-c K'!B74,TabelleR02JJ,"ohne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44"/>
        <v>0</v>
      </c>
      <c r="K74" s="638">
        <f>IF(J74="","",I74*J74)</f>
        <v>0</v>
      </c>
      <c r="M74" s="22">
        <f>Raumgruppen_Bezeichnungen!N73</f>
        <v>0</v>
      </c>
      <c r="N74" s="22">
        <f t="shared" si="45"/>
        <v>1</v>
      </c>
      <c r="O74" s="22">
        <f t="shared" si="46"/>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SUMIFS(TabelleR02LL,TabelleR02HH,'Haus 2, 2 a-c K'!B75,TabelleR02JJ,"")+
SUMIFS(TabelleR02LL,TabelleR02HH,'Haus 2, 2 a-c K'!B75,TabelleR02JJ,"ohne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SUMIFS(TabelleR02LL,TabelleR02HH,'Haus 2, 2 a-c K'!B76,TabelleR02JJ,"")+
SUMIFS(TabelleR02LL,TabelleR02HH,'Haus 2, 2 a-c K'!B76,TabelleR02JJ,"ohne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50"/>
        <v>0</v>
      </c>
      <c r="I76" s="500">
        <f t="shared" si="51"/>
        <v>0</v>
      </c>
      <c r="J76" s="534">
        <f t="shared" si="44"/>
        <v>0</v>
      </c>
      <c r="K76" s="535">
        <f t="shared" si="52"/>
        <v>0</v>
      </c>
      <c r="M76" s="22">
        <f>Raumgruppen_Bezeichnungen!N75</f>
        <v>0</v>
      </c>
      <c r="N76" s="22">
        <f t="shared" si="45"/>
        <v>1</v>
      </c>
      <c r="O76" s="22">
        <f t="shared" si="46"/>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SUMIFS(TabelleR02LL,TabelleR02HH,'Haus 2, 2 a-c K'!B77,TabelleR02JJ,"")+
SUMIFS(TabelleR02LL,TabelleR02HH,'Haus 2, 2 a-c K'!B77,TabelleR02JJ,"ohne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50"/>
        <v>0</v>
      </c>
      <c r="I77" s="500">
        <f t="shared" si="51"/>
        <v>0</v>
      </c>
      <c r="J77" s="534">
        <f t="shared" si="44"/>
        <v>0</v>
      </c>
      <c r="K77" s="535">
        <f t="shared" si="52"/>
        <v>0</v>
      </c>
      <c r="M77" s="22">
        <f>Raumgruppen_Bezeichnungen!N76</f>
        <v>0</v>
      </c>
      <c r="N77" s="22">
        <f t="shared" si="45"/>
        <v>1</v>
      </c>
      <c r="O77" s="22">
        <f t="shared" si="46"/>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SUMIFS(TabelleR02LL,TabelleR02HH,'Haus 2, 2 a-c K'!B78,TabelleR02JJ,"")+
SUMIFS(TabelleR02LL,TabelleR02HH,'Haus 2, 2 a-c K'!B78,TabelleR02JJ,"ohne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44"/>
        <v>0</v>
      </c>
      <c r="K78" s="535">
        <f>IF(J78="","",I78*J78)</f>
        <v>0</v>
      </c>
      <c r="M78" s="22">
        <f>Raumgruppen_Bezeichnungen!N77</f>
        <v>0</v>
      </c>
      <c r="N78" s="22">
        <f t="shared" si="45"/>
        <v>1</v>
      </c>
      <c r="O78" s="22">
        <f t="shared" si="46"/>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SUMIFS(TabelleR02LL,TabelleR02HH,'Haus 2, 2 a-c K'!B79,TabelleR02JJ,"")+
SUMIFS(TabelleR02LL,TabelleR02HH,'Haus 2, 2 a-c K'!B79,TabelleR02JJ,"ohne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44"/>
        <v>0</v>
      </c>
      <c r="K79" s="535">
        <f>IF(J79="","",I79*J79)</f>
        <v>0</v>
      </c>
      <c r="M79" s="22">
        <f>Raumgruppen_Bezeichnungen!N78</f>
        <v>0</v>
      </c>
      <c r="N79" s="22">
        <f t="shared" si="45"/>
        <v>1</v>
      </c>
      <c r="O79" s="22">
        <f t="shared" si="46"/>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SUMIFS(TabelleR02LL,TabelleR02HH,'Haus 2, 2 a-c K'!B80,TabelleR02JJ,"")+
SUMIFS(TabelleR02LL,TabelleR02HH,'Haus 2, 2 a-c K'!B80,TabelleR02JJ,"ohne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SUMIFS(TabelleR02LL,TabelleR02II,'Haus 2, 2 a-c K'!B81,TabelleR02JJ,"")+
SUMIFS(TabelleR02LL,TabelleR02II,'Haus 2, 2 a-c K'!B81,TabelleR02JJ,"ohne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53"/>
        <v>0</v>
      </c>
      <c r="I81" s="500">
        <f t="shared" si="54"/>
        <v>0</v>
      </c>
      <c r="J81" s="534">
        <f t="shared" si="44"/>
        <v>0</v>
      </c>
      <c r="K81" s="535">
        <f t="shared" si="55"/>
        <v>0</v>
      </c>
      <c r="M81" s="22">
        <f>Raumgruppen_Bezeichnungen!N80</f>
        <v>0</v>
      </c>
      <c r="N81" s="22">
        <f t="shared" si="45"/>
        <v>1</v>
      </c>
      <c r="O81" s="22">
        <f t="shared" si="46"/>
        <v>1</v>
      </c>
    </row>
    <row r="82" spans="2:15" ht="15" hidden="1" customHeight="1" x14ac:dyDescent="0.2">
      <c r="B82" s="677" t="str">
        <f>Raumgruppen_Bezeichnungen!$C81</f>
        <v>E1-J</v>
      </c>
      <c r="C82" s="528" t="str">
        <f>Raumgruppen_Bezeichnungen!$D81</f>
        <v>Kopierräume, Bürotechnik-, Papiertechnikräume</v>
      </c>
      <c r="D82" s="529">
        <f>SUMIFS(TabelleR02LL,TabelleR02HH,'Haus 2, 2 a-c K'!B82,TabelleR02JJ,"")+
SUMIFS(TabelleR02LL,TabelleR02HH,'Haus 2, 2 a-c K'!B82,TabelleR02JJ,"ohne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hidden="1" customHeight="1" x14ac:dyDescent="0.2">
      <c r="B83" s="677" t="str">
        <f>Raumgruppen_Bezeichnungen!$C82</f>
        <v>E1-J2</v>
      </c>
      <c r="C83" s="528" t="str">
        <f>Raumgruppen_Bezeichnungen!$D82</f>
        <v>Kopierräume, Bürotechnik-, Papiertechnikräume</v>
      </c>
      <c r="D83" s="529">
        <f>SUMIFS(TabelleR02LL,TabelleR02HH,'Haus 2, 2 a-c K'!B83,TabelleR02JJ,"")+
SUMIFS(TabelleR02LL,TabelleR02HH,'Haus 2, 2 a-c K'!B83,TabelleR02JJ,"ohne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hidden="1" customHeight="1" x14ac:dyDescent="0.2">
      <c r="B84" s="677" t="str">
        <f>Raumgruppen_Bezeichnungen!$C83</f>
        <v>E1-Q</v>
      </c>
      <c r="C84" s="528" t="str">
        <f>Raumgruppen_Bezeichnungen!$D83</f>
        <v>Kopierräume, Bürotechnik-, Papiertechnikräume</v>
      </c>
      <c r="D84" s="529">
        <f>SUMIFS(TabelleR02LL,TabelleR02HH,'Haus 2, 2 a-c K'!B84,TabelleR02JJ,"")+
SUMIFS(TabelleR02LL,TabelleR02HH,'Haus 2, 2 a-c K'!B84,TabelleR02JJ,"ohne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hidden="1" customHeight="1" x14ac:dyDescent="0.2">
      <c r="B85" s="677" t="str">
        <f>Raumgruppen_Bezeichnungen!$C84</f>
        <v>E1-J6</v>
      </c>
      <c r="C85" s="528" t="str">
        <f>Raumgruppen_Bezeichnungen!$D84</f>
        <v>Kopierräume, Bürotechnik-, Papiertechnikräume</v>
      </c>
      <c r="D85" s="529">
        <f>SUMIFS(TabelleR02LL,TabelleR02HH,'Haus 2, 2 a-c K'!B85,TabelleR02JJ,"")+
SUMIFS(TabelleR02LL,TabelleR02HH,'Haus 2, 2 a-c K'!B85,TabelleR02JJ,"ohne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hidden="1" customHeight="1" x14ac:dyDescent="0.2">
      <c r="B86" s="677" t="str">
        <f>Raumgruppen_Bezeichnungen!$C85</f>
        <v>E1-M</v>
      </c>
      <c r="C86" s="528" t="str">
        <f>Raumgruppen_Bezeichnungen!$D85</f>
        <v>Kopierräume, Bürotechnik-, Papiertechnikräume</v>
      </c>
      <c r="D86" s="529">
        <f>SUMIFS(TabelleR02LL,TabelleR02HH,'Haus 2, 2 a-c K'!B86,TabelleR02JJ,"")+
SUMIFS(TabelleR02LL,TabelleR02HH,'Haus 2, 2 a-c K'!B86,TabelleR02JJ,"ohne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hidden="1" customHeight="1" x14ac:dyDescent="0.2">
      <c r="B87" s="677" t="str">
        <f>Raumgruppen_Bezeichnungen!$C86</f>
        <v>E1-14</v>
      </c>
      <c r="C87" s="528" t="str">
        <f>Raumgruppen_Bezeichnungen!$D86</f>
        <v>Kopierräume, Bürotechnik-, Papiertechnikräume</v>
      </c>
      <c r="D87" s="529">
        <f>SUMIFS(TabelleR02LL,TabelleR02HH,'Haus 2, 2 a-c K'!B87,TabelleR02JJ,"")+
SUMIFS(TabelleR02LL,TabelleR02HH,'Haus 2, 2 a-c K'!B87,TabelleR02JJ,"ohne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SUMIFS(TabelleR02LL,TabelleR02HH,'Haus 2, 2 a-c K'!B88,TabelleR02JJ,"")+
SUMIFS(TabelleR02LL,TabelleR02HH,'Haus 2, 2 a-c K'!B88,TabelleR02JJ,"ohne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538" t="str">
        <f>Raumgruppen_Bezeichnungen!$D88</f>
        <v>Kopierräume, Bürotechnik-, Papiertechnikräume</v>
      </c>
      <c r="D89" s="539">
        <f>SUMIFS(TabelleR02LL,TabelleR02HH,'Haus 2, 2 a-c K'!B89,TabelleR02JJ,"")+
SUMIFS(TabelleR02LL,TabelleR02HH,'Haus 2, 2 a-c K'!B89,TabelleR02JJ,"ohne Grundreinig")</f>
        <v>0</v>
      </c>
      <c r="E89" s="540">
        <f t="shared" si="43"/>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ref="H89:H91" ca="1" si="59">D89*G89</f>
        <v>0</v>
      </c>
      <c r="I89" s="544">
        <f t="shared" ref="I89:I91" si="60">IF(E89=0,0,H89/E89)</f>
        <v>0</v>
      </c>
      <c r="J89" s="545">
        <f t="shared" si="44"/>
        <v>0</v>
      </c>
      <c r="K89" s="638">
        <f t="shared" ref="K89:K91" si="61">IF(J89="","",I89*J89)</f>
        <v>0</v>
      </c>
      <c r="M89" s="22">
        <f>Raumgruppen_Bezeichnungen!N88</f>
        <v>1</v>
      </c>
      <c r="N89" s="22">
        <f t="shared" si="45"/>
        <v>1</v>
      </c>
      <c r="O89" s="22">
        <f t="shared" si="46"/>
        <v>1</v>
      </c>
    </row>
    <row r="90" spans="2:15" ht="15" hidden="1" customHeight="1" x14ac:dyDescent="0.2">
      <c r="B90" s="676" t="str">
        <f>Raumgruppen_Bezeichnungen!$C89</f>
        <v>E1-2,5</v>
      </c>
      <c r="C90" s="548" t="str">
        <f>Raumgruppen_Bezeichnungen!$D89</f>
        <v>Kopierräume, Bürotechnik-, Papiertechnikräume</v>
      </c>
      <c r="D90" s="465">
        <f>SUMIFS(TabelleR02LL,TabelleR02HH,'Haus 2, 2 a-c K'!B90,TabelleR02JJ,"")+
SUMIFS(TabelleR02LL,TabelleR02HH,'Haus 2, 2 a-c K'!B90,TabelleR02JJ,"ohne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59"/>
        <v>0</v>
      </c>
      <c r="I90" s="551">
        <f t="shared" si="60"/>
        <v>0</v>
      </c>
      <c r="J90" s="282">
        <f t="shared" si="44"/>
        <v>0</v>
      </c>
      <c r="K90" s="552">
        <f t="shared" si="61"/>
        <v>0</v>
      </c>
      <c r="M90" s="22">
        <f>Raumgruppen_Bezeichnungen!N89</f>
        <v>0</v>
      </c>
      <c r="N90" s="22">
        <f t="shared" si="45"/>
        <v>1</v>
      </c>
      <c r="O90" s="22">
        <f t="shared" si="46"/>
        <v>1</v>
      </c>
    </row>
    <row r="91" spans="2:15" ht="15" hidden="1" customHeight="1" x14ac:dyDescent="0.2">
      <c r="B91" s="677" t="str">
        <f>Raumgruppen_Bezeichnungen!$C90</f>
        <v>E1-3</v>
      </c>
      <c r="C91" s="528" t="str">
        <f>Raumgruppen_Bezeichnungen!$D90</f>
        <v>Kopierräume, Bürotechnik-, Papiertechnikräume</v>
      </c>
      <c r="D91" s="529">
        <f>SUMIFS(TabelleR02LL,TabelleR02HH,'Haus 2, 2 a-c K'!B91,TabelleR02JJ,"")+
SUMIFS(TabelleR02LL,TabelleR02HH,'Haus 2, 2 a-c K'!B91,TabelleR02JJ,"ohne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ca="1" si="59"/>
        <v>0</v>
      </c>
      <c r="I91" s="500">
        <f t="shared" si="60"/>
        <v>0</v>
      </c>
      <c r="J91" s="534">
        <f t="shared" si="44"/>
        <v>0</v>
      </c>
      <c r="K91" s="535">
        <f t="shared" si="61"/>
        <v>0</v>
      </c>
      <c r="M91" s="22">
        <f>Raumgruppen_Bezeichnungen!N90</f>
        <v>0</v>
      </c>
      <c r="N91" s="22">
        <f t="shared" si="45"/>
        <v>1</v>
      </c>
      <c r="O91" s="22">
        <f t="shared" si="46"/>
        <v>1</v>
      </c>
    </row>
    <row r="92" spans="2:15" ht="15" hidden="1" customHeight="1" x14ac:dyDescent="0.2">
      <c r="B92" s="677" t="str">
        <f>Raumgruppen_Bezeichnungen!$C91</f>
        <v>E1-4</v>
      </c>
      <c r="C92" s="528" t="str">
        <f>Raumgruppen_Bezeichnungen!$D91</f>
        <v>Kopierräume, Bürotechnik-, Papiertechnikräume</v>
      </c>
      <c r="D92" s="529">
        <f>SUMIFS(TabelleR02LL,TabelleR02HH,'Haus 2, 2 a-c K'!B92,TabelleR02JJ,"")+
SUMIFS(TabelleR02LL,TabelleR02HH,'Haus 2, 2 a-c K'!B92,TabelleR02JJ,"ohne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44"/>
        <v>0</v>
      </c>
      <c r="K92" s="535">
        <f>IF(J92="","",I92*J92)</f>
        <v>0</v>
      </c>
      <c r="M92" s="22">
        <f>Raumgruppen_Bezeichnungen!N91</f>
        <v>0</v>
      </c>
      <c r="N92" s="22">
        <f t="shared" si="45"/>
        <v>1</v>
      </c>
      <c r="O92" s="22">
        <f t="shared" si="46"/>
        <v>1</v>
      </c>
    </row>
    <row r="93" spans="2:15" ht="15" hidden="1" customHeight="1" x14ac:dyDescent="0.2">
      <c r="B93" s="677" t="str">
        <f>Raumgruppen_Bezeichnungen!$C92</f>
        <v>E1-5</v>
      </c>
      <c r="C93" s="528" t="str">
        <f>Raumgruppen_Bezeichnungen!$D92</f>
        <v>Kopierräume, Bürotechnik-, Papiertechnikräume</v>
      </c>
      <c r="D93" s="529">
        <f>SUMIFS(TabelleR02LL,TabelleR02HH,'Haus 2, 2 a-c K'!B93,TabelleR02JJ,"")+
SUMIFS(TabelleR02LL,TabelleR02HH,'Haus 2, 2 a-c K'!B93,TabelleR02JJ,"ohne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44"/>
        <v>0</v>
      </c>
      <c r="K93" s="535">
        <f>IF(J93="","",I93*J93)</f>
        <v>0</v>
      </c>
      <c r="M93" s="22">
        <f>Raumgruppen_Bezeichnungen!N92</f>
        <v>0</v>
      </c>
      <c r="N93" s="22">
        <f t="shared" si="45"/>
        <v>1</v>
      </c>
      <c r="O93" s="22">
        <f t="shared" si="46"/>
        <v>1</v>
      </c>
    </row>
    <row r="94" spans="2:15" ht="15" hidden="1" customHeight="1" x14ac:dyDescent="0.2">
      <c r="B94" s="677" t="str">
        <f>Raumgruppen_Bezeichnungen!$C93</f>
        <v>E1-6</v>
      </c>
      <c r="C94" s="528" t="str">
        <f>Raumgruppen_Bezeichnungen!$D93</f>
        <v>Kopierräume, Bürotechnik-, Papiertechnikräume</v>
      </c>
      <c r="D94" s="529">
        <f>SUMIFS(TabelleR02LL,TabelleR02HH,'Haus 2, 2 a-c K'!B94,TabelleR02JJ,"")+
SUMIFS(TabelleR02LL,TabelleR02HH,'Haus 2, 2 a-c K'!B94,TabelleR02JJ,"ohne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hidden="1" customHeight="1" x14ac:dyDescent="0.2">
      <c r="B95" s="677" t="str">
        <f>Raumgruppen_Bezeichnungen!$C94</f>
        <v>E1-7</v>
      </c>
      <c r="C95" s="528" t="str">
        <f>Raumgruppen_Bezeichnungen!$D94</f>
        <v>Kopierräume, Bürotechnik-, Papiertechnikräume</v>
      </c>
      <c r="D95" s="529">
        <f>SUMIFS(TabelleR02LL,TabelleR02HH,'Haus 2, 2 a-c K'!B95,TabelleR02JJ,"")+
SUMIFS(TabelleR02LL,TabelleR02HH,'Haus 2, 2 a-c K'!B95,TabelleR02JJ,"ohne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62"/>
        <v>0</v>
      </c>
      <c r="I95" s="500">
        <f t="shared" si="63"/>
        <v>0</v>
      </c>
      <c r="J95" s="534">
        <f t="shared" si="44"/>
        <v>0</v>
      </c>
      <c r="K95" s="535">
        <f t="shared" si="64"/>
        <v>0</v>
      </c>
      <c r="M95" s="22">
        <f>Raumgruppen_Bezeichnungen!N94</f>
        <v>0</v>
      </c>
      <c r="N95" s="22">
        <f t="shared" si="45"/>
        <v>1</v>
      </c>
      <c r="O95" s="22">
        <f t="shared" si="46"/>
        <v>1</v>
      </c>
    </row>
    <row r="96" spans="2:15" ht="15" hidden="1" customHeight="1" x14ac:dyDescent="0.2">
      <c r="B96" s="677" t="str">
        <f>Raumgruppen_Bezeichnungen!$C95</f>
        <v>E1-Müll</v>
      </c>
      <c r="C96" s="528" t="str">
        <f>Raumgruppen_Bezeichnungen!$D95</f>
        <v>Kopierräume, Bürotechnik-, Papiertechnikräume (nur Müllentnahme)</v>
      </c>
      <c r="D96" s="529">
        <f>SUMIFS(TabelleR02LL,TabelleR02II,'Haus 2, 2 a-c K'!B96,TabelleR02JJ,"")+
SUMIFS(TabelleR02LL,TabelleR02II,'Haus 2, 2 a-c K'!B96,TabelleR02JJ,"ohne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SUMIFS(TabelleR02LL,TabelleR02HH,'Haus 2, 2 a-c K'!B97,TabelleR02JJ,"")+
SUMIFS(TabelleR02LL,TabelleR02HH,'Haus 2, 2 a-c K'!B97,TabelleR02JJ,"ohne Grundreinig")</f>
        <v>63.2</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63.2</v>
      </c>
      <c r="I97" s="500">
        <f>IF(E97=0,0,H97/E97)</f>
        <v>0</v>
      </c>
      <c r="J97" s="534">
        <f t="shared" si="44"/>
        <v>0</v>
      </c>
      <c r="K97" s="535">
        <f>IF(J97="","",I97*J97)</f>
        <v>0</v>
      </c>
      <c r="M97" s="22">
        <f>Raumgruppen_Bezeichnungen!N96</f>
        <v>1</v>
      </c>
      <c r="N97" s="22">
        <f t="shared" si="45"/>
        <v>1</v>
      </c>
      <c r="O97" s="22">
        <f t="shared" si="46"/>
        <v>1</v>
      </c>
    </row>
    <row r="98" spans="2:15" ht="15" hidden="1" customHeight="1" x14ac:dyDescent="0.2">
      <c r="B98" s="677" t="str">
        <f>Raumgruppen_Bezeichnungen!$C97</f>
        <v>F1-J2</v>
      </c>
      <c r="C98" s="528" t="str">
        <f>Raumgruppen_Bezeichnungen!$D97</f>
        <v>Verkehrsflächen; Flure, Foyer, Garderoben</v>
      </c>
      <c r="D98" s="529">
        <f>SUMIFS(TabelleR02LL,TabelleR02HH,'Haus 2, 2 a-c K'!B98,TabelleR02JJ,"")+
SUMIFS(TabelleR02LL,TabelleR02HH,'Haus 2, 2 a-c K'!B98,TabelleR02JJ,"ohne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hidden="1" customHeight="1" x14ac:dyDescent="0.2">
      <c r="B99" s="677" t="str">
        <f>Raumgruppen_Bezeichnungen!$C98</f>
        <v>F1-Q</v>
      </c>
      <c r="C99" s="528" t="str">
        <f>Raumgruppen_Bezeichnungen!$D98</f>
        <v>Verkehrsflächen; Flure, Foyer, Garderoben</v>
      </c>
      <c r="D99" s="529">
        <f>SUMIFS(TabelleR02LL,TabelleR02HH,'Haus 2, 2 a-c K'!B99,TabelleR02JJ,"")+
SUMIFS(TabelleR02LL,TabelleR02HH,'Haus 2, 2 a-c K'!B99,TabelleR02JJ,"ohne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hidden="1" customHeight="1" x14ac:dyDescent="0.2">
      <c r="B100" s="677" t="str">
        <f>Raumgruppen_Bezeichnungen!$C99</f>
        <v>F1-J6</v>
      </c>
      <c r="C100" s="528" t="str">
        <f>Raumgruppen_Bezeichnungen!$D99</f>
        <v>Verkehrsflächen; Flure, Foyer, Garderoben</v>
      </c>
      <c r="D100" s="529">
        <f>SUMIFS(TabelleR02LL,TabelleR02HH,'Haus 2, 2 a-c K'!B100,TabelleR02JJ,"")+
SUMIFS(TabelleR02LL,TabelleR02HH,'Haus 2, 2 a-c K'!B100,TabelleR02JJ,"ohne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hidden="1" customHeight="1" x14ac:dyDescent="0.2">
      <c r="B101" s="677" t="str">
        <f>Raumgruppen_Bezeichnungen!$C100</f>
        <v>F1-M</v>
      </c>
      <c r="C101" s="528" t="str">
        <f>Raumgruppen_Bezeichnungen!$D100</f>
        <v>Verkehrsflächen; Flure, Foyer, Garderoben</v>
      </c>
      <c r="D101" s="529">
        <f>SUMIFS(TabelleR02LL,TabelleR02HH,'Haus 2, 2 a-c K'!B101,TabelleR02JJ,"")+
SUMIFS(TabelleR02LL,TabelleR02HH,'Haus 2, 2 a-c K'!B101,TabelleR02JJ,"ohne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hidden="1" customHeight="1" x14ac:dyDescent="0.2">
      <c r="B102" s="677" t="str">
        <f>Raumgruppen_Bezeichnungen!$C101</f>
        <v>F1-14</v>
      </c>
      <c r="C102" s="528" t="str">
        <f>Raumgruppen_Bezeichnungen!$D101</f>
        <v>Verkehrsflächen; Flure, Foyer, Garderoben</v>
      </c>
      <c r="D102" s="529">
        <f>SUMIFS(TabelleR02LL,TabelleR02HH,'Haus 2, 2 a-c K'!B102,TabelleR02JJ,"")+
SUMIFS(TabelleR02LL,TabelleR02HH,'Haus 2, 2 a-c K'!B102,TabelleR02JJ,"ohne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SUMIFS(TabelleR02LL,TabelleR02HH,'Haus 2, 2 a-c K'!B103,TabelleR02JJ,"")+
SUMIFS(TabelleR02LL,TabelleR02HH,'Haus 2, 2 a-c K'!B103,TabelleR02JJ,"ohne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SUMIFS(TabelleR02LL,TabelleR02HH,'Haus 2, 2 a-c K'!B104,TabelleR02JJ,"")+
SUMIFS(TabelleR02LL,TabelleR02HH,'Haus 2, 2 a-c K'!B104,TabelleR02JJ,"ohne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hidden="1" customHeight="1" x14ac:dyDescent="0.2">
      <c r="B105" s="677" t="str">
        <f>Raumgruppen_Bezeichnungen!$C104</f>
        <v>F1-2,5</v>
      </c>
      <c r="C105" s="528" t="str">
        <f>Raumgruppen_Bezeichnungen!$D104</f>
        <v>Verkehrsflächen; Flure, Foyer, Garderoben</v>
      </c>
      <c r="D105" s="529">
        <f>SUMIFS(TabelleR02LL,TabelleR02HH,'Haus 2, 2 a-c K'!B105,TabelleR02JJ,"")+
SUMIFS(TabelleR02LL,TabelleR02HH,'Haus 2, 2 a-c K'!B105,TabelleR02JJ,"ohne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hidden="1" customHeight="1" x14ac:dyDescent="0.2">
      <c r="B106" s="677" t="str">
        <f>Raumgruppen_Bezeichnungen!$C105</f>
        <v>F1-3</v>
      </c>
      <c r="C106" s="528" t="str">
        <f>Raumgruppen_Bezeichnungen!$D105</f>
        <v>Verkehrsflächen; Flure, Foyer, Garderoben</v>
      </c>
      <c r="D106" s="529">
        <f>SUMIFS(TabelleR02LL,TabelleR02HH,'Haus 2, 2 a-c K'!B106,TabelleR02JJ,"")+
SUMIFS(TabelleR02LL,TabelleR02HH,'Haus 2, 2 a-c K'!B106,TabelleR02JJ,"ohne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hidden="1" customHeight="1" x14ac:dyDescent="0.2">
      <c r="B107" s="678" t="str">
        <f>Raumgruppen_Bezeichnungen!$C106</f>
        <v>F1-4</v>
      </c>
      <c r="C107" s="621" t="str">
        <f>Raumgruppen_Bezeichnungen!$D106</f>
        <v>Verkehrsflächen; Flure, Foyer, Garderoben</v>
      </c>
      <c r="D107" s="622">
        <f>SUMIFS(TabelleR02LL,TabelleR02HH,'Haus 2, 2 a-c K'!B107,TabelleR02JJ,"")+
SUMIFS(TabelleR02LL,TabelleR02HH,'Haus 2, 2 a-c K'!B107,TabelleR02JJ,"ohne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538" t="str">
        <f>Raumgruppen_Bezeichnungen!$D107</f>
        <v>Verkehrsflächen; Flure, Foyer, Garderoben</v>
      </c>
      <c r="D108" s="539">
        <f>SUMIFS(TabelleR02LL,TabelleR02HH,'Haus 2, 2 a-c K'!B108,TabelleR02JJ,"")+
SUMIFS(TabelleR02LL,TabelleR02HH,'Haus 2, 2 a-c K'!B108,TabelleR02JJ,"ohne Grundreinig")</f>
        <v>0</v>
      </c>
      <c r="E108" s="540">
        <f t="shared" si="43"/>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ref="H108:H111" ca="1" si="71">D108*G108</f>
        <v>0</v>
      </c>
      <c r="I108" s="544">
        <f t="shared" ref="I108:I111" si="72">IF(E108=0,0,H108/E108)</f>
        <v>0</v>
      </c>
      <c r="J108" s="545">
        <f t="shared" si="44"/>
        <v>0</v>
      </c>
      <c r="K108" s="638">
        <f t="shared" ref="K108:K111" si="73">IF(J108="","",I108*J108)</f>
        <v>0</v>
      </c>
      <c r="M108" s="22">
        <f>Raumgruppen_Bezeichnungen!N107</f>
        <v>1</v>
      </c>
      <c r="N108" s="22">
        <f t="shared" si="45"/>
        <v>1</v>
      </c>
      <c r="O108" s="22">
        <f t="shared" si="46"/>
        <v>1</v>
      </c>
    </row>
    <row r="109" spans="2:15" ht="15" hidden="1" customHeight="1" x14ac:dyDescent="0.2">
      <c r="B109" s="676" t="str">
        <f>Raumgruppen_Bezeichnungen!$C108</f>
        <v>F1-6</v>
      </c>
      <c r="C109" s="548" t="str">
        <f>Raumgruppen_Bezeichnungen!$D108</f>
        <v>Verkehrsflächen; Flure, Foyer, Garderoben</v>
      </c>
      <c r="D109" s="465">
        <f>SUMIFS(TabelleR02LL,TabelleR02HH,'Haus 2, 2 a-c K'!B109,TabelleR02JJ,"")+
SUMIFS(TabelleR02LL,TabelleR02HH,'Haus 2, 2 a-c K'!B109,TabelleR02JJ,"ohne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hidden="1" customHeight="1" x14ac:dyDescent="0.2">
      <c r="B110" s="677" t="str">
        <f>Raumgruppen_Bezeichnungen!$C109</f>
        <v>F1-7</v>
      </c>
      <c r="C110" s="528" t="str">
        <f>Raumgruppen_Bezeichnungen!$D109</f>
        <v>Verkehrsflächen; Flure, Foyer, Garderoben</v>
      </c>
      <c r="D110" s="529">
        <f>SUMIFS(TabelleR02LL,TabelleR02HH,'Haus 2, 2 a-c K'!B110,TabelleR02JJ,"")+
SUMIFS(TabelleR02LL,TabelleR02HH,'Haus 2, 2 a-c K'!B110,TabelleR02JJ,"ohne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hidden="1" customHeight="1" x14ac:dyDescent="0.2">
      <c r="B111" s="677" t="str">
        <f>Raumgruppen_Bezeichnungen!$C110</f>
        <v>F1-Müll</v>
      </c>
      <c r="C111" s="528" t="str">
        <f>Raumgruppen_Bezeichnungen!$D110</f>
        <v>Verkehrsflächen; Flure, Foyer, Garderoben (nur Müllentnahme)</v>
      </c>
      <c r="D111" s="529">
        <f>SUMIFS(TabelleR02LL,TabelleR02II,'Haus 2, 2 a-c K'!B111,TabelleR02JJ,"")+
SUMIFS(TabelleR02LL,TabelleR02II,'Haus 2, 2 a-c K'!B111,TabelleR02JJ,"ohne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hidden="1" customHeight="1" x14ac:dyDescent="0.2">
      <c r="B112" s="677" t="str">
        <f>Raumgruppen_Bezeichnungen!$C111</f>
        <v>F1-Hort</v>
      </c>
      <c r="C112" s="528" t="str">
        <f>Raumgruppen_Bezeichnungen!$D111</f>
        <v>Verkehrsflächen; Flure, Foyer, Garderoben</v>
      </c>
      <c r="D112" s="529">
        <f>SUMIFS(TabelleR02LL,TabelleR02HH,'Haus 2, 2 a-c K'!B112,TabelleR02JJ,"")+
SUMIFS(TabelleR02LL,TabelleR02HH,'Haus 2, 2 a-c K'!B112,TabelleR02JJ,"ohne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hidden="1" customHeight="1" x14ac:dyDescent="0.2">
      <c r="B113" s="677" t="str">
        <f>Raumgruppen_Bezeichnungen!$C112</f>
        <v>F2-J</v>
      </c>
      <c r="C113" s="528" t="str">
        <f>Raumgruppen_Bezeichnungen!$D112</f>
        <v>Verkehrsflächen; Eingangsbereiche</v>
      </c>
      <c r="D113" s="529">
        <f>SUMIFS(TabelleR02LL,TabelleR02HH,'Haus 2, 2 a-c K'!B113,TabelleR02JJ,"")+
SUMIFS(TabelleR02LL,TabelleR02HH,'Haus 2, 2 a-c K'!B113,TabelleR02JJ,"ohne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hidden="1" customHeight="1" x14ac:dyDescent="0.2">
      <c r="B114" s="677" t="str">
        <f>Raumgruppen_Bezeichnungen!$C113</f>
        <v>F2-J2</v>
      </c>
      <c r="C114" s="528" t="str">
        <f>Raumgruppen_Bezeichnungen!$D113</f>
        <v>Verkehrsflächen; Eingangsbereiche</v>
      </c>
      <c r="D114" s="529">
        <f>SUMIFS(TabelleR02LL,TabelleR02HH,'Haus 2, 2 a-c K'!B114,TabelleR02JJ,"")+
SUMIFS(TabelleR02LL,TabelleR02HH,'Haus 2, 2 a-c K'!B114,TabelleR02JJ,"ohne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hidden="1" customHeight="1" x14ac:dyDescent="0.2">
      <c r="B115" s="677" t="str">
        <f>Raumgruppen_Bezeichnungen!$C114</f>
        <v>F2-Q</v>
      </c>
      <c r="C115" s="528" t="str">
        <f>Raumgruppen_Bezeichnungen!$D114</f>
        <v>Verkehrsflächen; Eingangsbereiche</v>
      </c>
      <c r="D115" s="529">
        <f>SUMIFS(TabelleR02LL,TabelleR02HH,'Haus 2, 2 a-c K'!B115,TabelleR02JJ,"")+
SUMIFS(TabelleR02LL,TabelleR02HH,'Haus 2, 2 a-c K'!B115,TabelleR02JJ,"ohne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hidden="1" customHeight="1" x14ac:dyDescent="0.2">
      <c r="B116" s="677" t="str">
        <f>Raumgruppen_Bezeichnungen!$C115</f>
        <v>F2-J6</v>
      </c>
      <c r="C116" s="528" t="str">
        <f>Raumgruppen_Bezeichnungen!$D115</f>
        <v>Verkehrsflächen; Eingangsbereiche</v>
      </c>
      <c r="D116" s="529">
        <f>SUMIFS(TabelleR02LL,TabelleR02HH,'Haus 2, 2 a-c K'!B116,TabelleR02JJ,"")+
SUMIFS(TabelleR02LL,TabelleR02HH,'Haus 2, 2 a-c K'!B116,TabelleR02JJ,"ohne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hidden="1" customHeight="1" x14ac:dyDescent="0.2">
      <c r="B117" s="677" t="str">
        <f>Raumgruppen_Bezeichnungen!$C116</f>
        <v>F2-M</v>
      </c>
      <c r="C117" s="528" t="str">
        <f>Raumgruppen_Bezeichnungen!$D116</f>
        <v>Verkehrsflächen; Eingangsbereiche</v>
      </c>
      <c r="D117" s="529">
        <f>SUMIFS(TabelleR02LL,TabelleR02HH,'Haus 2, 2 a-c K'!B117,TabelleR02JJ,"")+
SUMIFS(TabelleR02LL,TabelleR02HH,'Haus 2, 2 a-c K'!B117,TabelleR02JJ,"ohne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hidden="1" customHeight="1" x14ac:dyDescent="0.2">
      <c r="B118" s="677" t="str">
        <f>Raumgruppen_Bezeichnungen!$C117</f>
        <v>F2-14</v>
      </c>
      <c r="C118" s="528" t="str">
        <f>Raumgruppen_Bezeichnungen!$D117</f>
        <v>Verkehrsflächen; Eingangsbereiche</v>
      </c>
      <c r="D118" s="529">
        <f>SUMIFS(TabelleR02LL,TabelleR02HH,'Haus 2, 2 a-c K'!B118,TabelleR02JJ,"")+
SUMIFS(TabelleR02LL,TabelleR02HH,'Haus 2, 2 a-c K'!B118,TabelleR02JJ,"ohne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hidden="1" customHeight="1" x14ac:dyDescent="0.2">
      <c r="B119" s="677" t="str">
        <f>Raumgruppen_Bezeichnungen!$C118</f>
        <v>F2-W</v>
      </c>
      <c r="C119" s="528" t="str">
        <f>Raumgruppen_Bezeichnungen!$D118</f>
        <v>Verkehrsflächen; Eingangsbereiche</v>
      </c>
      <c r="D119" s="529">
        <f>SUMIFS(TabelleR02LL,TabelleR02HH,'Haus 2, 2 a-c K'!B119,TabelleR02JJ,"")+
SUMIFS(TabelleR02LL,TabelleR02HH,'Haus 2, 2 a-c K'!B119,TabelleR02JJ,"ohne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SUMIFS(TabelleR02LL,TabelleR02HH,'Haus 2, 2 a-c K'!B120,TabelleR02JJ,"")+
SUMIFS(TabelleR02LL,TabelleR02HH,'Haus 2, 2 a-c K'!B120,TabelleR02JJ,"ohne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hidden="1" customHeight="1" x14ac:dyDescent="0.2">
      <c r="B121" s="677" t="str">
        <f>Raumgruppen_Bezeichnungen!$C120</f>
        <v>F2-2,5</v>
      </c>
      <c r="C121" s="528" t="str">
        <f>Raumgruppen_Bezeichnungen!$D120</f>
        <v>Verkehrsflächen; Eingangsbereiche</v>
      </c>
      <c r="D121" s="529">
        <f>SUMIFS(TabelleR02LL,TabelleR02HH,'Haus 2, 2 a-c K'!B121,TabelleR02JJ,"")+
SUMIFS(TabelleR02LL,TabelleR02HH,'Haus 2, 2 a-c K'!B121,TabelleR02JJ,"ohne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hidden="1" customHeight="1" x14ac:dyDescent="0.2">
      <c r="B122" s="677" t="str">
        <f>Raumgruppen_Bezeichnungen!$C121</f>
        <v>F2-3</v>
      </c>
      <c r="C122" s="528" t="str">
        <f>Raumgruppen_Bezeichnungen!$D121</f>
        <v>Verkehrsflächen; Eingangsbereiche</v>
      </c>
      <c r="D122" s="529">
        <f>SUMIFS(TabelleR02LL,TabelleR02HH,'Haus 2, 2 a-c K'!B122,TabelleR02JJ,"")+
SUMIFS(TabelleR02LL,TabelleR02HH,'Haus 2, 2 a-c K'!B122,TabelleR02JJ,"ohne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hidden="1" customHeight="1" x14ac:dyDescent="0.2">
      <c r="B123" s="678" t="str">
        <f>Raumgruppen_Bezeichnungen!$C122</f>
        <v>F2-4</v>
      </c>
      <c r="C123" s="621" t="str">
        <f>Raumgruppen_Bezeichnungen!$D122</f>
        <v>Verkehrsflächen; Eingangsbereiche</v>
      </c>
      <c r="D123" s="622">
        <f>SUMIFS(TabelleR02LL,TabelleR02HH,'Haus 2, 2 a-c K'!B123,TabelleR02JJ,"")+
SUMIFS(TabelleR02LL,TabelleR02HH,'Haus 2, 2 a-c K'!B123,TabelleR02JJ,"ohne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538" t="str">
        <f>Raumgruppen_Bezeichnungen!$D123</f>
        <v>Verkehrsflächen; Eingangsbereiche</v>
      </c>
      <c r="D124" s="539">
        <f>SUMIFS(TabelleR02LL,TabelleR02HH,'Haus 2, 2 a-c K'!B124,TabelleR02JJ,"")+
SUMIFS(TabelleR02LL,TabelleR02HH,'Haus 2, 2 a-c K'!B124,TabelleR02JJ,"ohne Grundreinig")</f>
        <v>286.60000000000002</v>
      </c>
      <c r="E124" s="540">
        <f t="shared" si="43"/>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ref="H124:H126" ca="1" si="80">D124*G124</f>
        <v>72509.8</v>
      </c>
      <c r="I124" s="544">
        <f t="shared" ref="I124:I126" si="81">IF(E124=0,0,H124/E124)</f>
        <v>0</v>
      </c>
      <c r="J124" s="545">
        <f t="shared" si="44"/>
        <v>0</v>
      </c>
      <c r="K124" s="638">
        <f t="shared" ref="K124:K126" si="82">IF(J124="","",I124*J124)</f>
        <v>0</v>
      </c>
      <c r="M124" s="22">
        <f>Raumgruppen_Bezeichnungen!N123</f>
        <v>1</v>
      </c>
      <c r="N124" s="22">
        <f t="shared" si="45"/>
        <v>1</v>
      </c>
      <c r="O124" s="22">
        <f t="shared" si="46"/>
        <v>1</v>
      </c>
    </row>
    <row r="125" spans="2:15" ht="15" hidden="1" customHeight="1" x14ac:dyDescent="0.2">
      <c r="B125" s="676" t="str">
        <f>Raumgruppen_Bezeichnungen!$C124</f>
        <v>F2-6</v>
      </c>
      <c r="C125" s="548" t="str">
        <f>Raumgruppen_Bezeichnungen!$D124</f>
        <v>Verkehrsflächen; Eingangsbereiche</v>
      </c>
      <c r="D125" s="465">
        <f>SUMIFS(TabelleR02LL,TabelleR02HH,'Haus 2, 2 a-c K'!B125,TabelleR02JJ,"")+
SUMIFS(TabelleR02LL,TabelleR02HH,'Haus 2, 2 a-c K'!B125,TabelleR02JJ,"ohne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hidden="1" customHeight="1" x14ac:dyDescent="0.2">
      <c r="B126" s="677" t="str">
        <f>Raumgruppen_Bezeichnungen!$C125</f>
        <v>F2-7</v>
      </c>
      <c r="C126" s="528" t="str">
        <f>Raumgruppen_Bezeichnungen!$D125</f>
        <v>Verkehrsflächen; Eingangsbereiche</v>
      </c>
      <c r="D126" s="529">
        <f>SUMIFS(TabelleR02LL,TabelleR02HH,'Haus 2, 2 a-c K'!B126,TabelleR02JJ,"")+
SUMIFS(TabelleR02LL,TabelleR02HH,'Haus 2, 2 a-c K'!B126,TabelleR02JJ,"ohne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hidden="1" customHeight="1" x14ac:dyDescent="0.2">
      <c r="B127" s="677" t="str">
        <f>Raumgruppen_Bezeichnungen!$C126</f>
        <v>F2-Müll</v>
      </c>
      <c r="C127" s="528" t="str">
        <f>Raumgruppen_Bezeichnungen!$D126</f>
        <v>Verkehrsflächen; Eingangsbereiche (nur Müllentnahme)</v>
      </c>
      <c r="D127" s="529">
        <f>SUMIFS(TabelleR02LL,TabelleR02II,'Haus 2, 2 a-c K'!B127,TabelleR02JJ,"")+
SUMIFS(TabelleR02LL,TabelleR02II,'Haus 2, 2 a-c K'!B127,TabelleR02JJ,"ohne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hidden="1" customHeight="1" x14ac:dyDescent="0.2">
      <c r="B128" s="677" t="str">
        <f>Raumgruppen_Bezeichnungen!$C127</f>
        <v>F2-Hort</v>
      </c>
      <c r="C128" s="528" t="str">
        <f>Raumgruppen_Bezeichnungen!$D127</f>
        <v>Verkehrsflächen; Eingangsbereiche</v>
      </c>
      <c r="D128" s="529">
        <f>SUMIFS(TabelleR02LL,TabelleR02HH,'Haus 2, 2 a-c K'!B128,TabelleR02JJ,"")+
SUMIFS(TabelleR02LL,TabelleR02HH,'Haus 2, 2 a-c K'!B128,TabelleR02JJ,"ohne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hidden="1" customHeight="1" x14ac:dyDescent="0.2">
      <c r="B129" s="677" t="str">
        <f>Raumgruppen_Bezeichnungen!$C128</f>
        <v>F3-J</v>
      </c>
      <c r="C129" s="528" t="str">
        <f>Raumgruppen_Bezeichnungen!$D128</f>
        <v>Verkehrsflächen; Treppenhäuser, Aufzüge</v>
      </c>
      <c r="D129" s="529">
        <f>SUMIFS(TabelleR02LL,TabelleR02HH,'Haus 2, 2 a-c K'!B129,TabelleR02JJ,"")+
SUMIFS(TabelleR02LL,TabelleR02HH,'Haus 2, 2 a-c K'!B129,TabelleR02JJ,"ohne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hidden="1" customHeight="1" x14ac:dyDescent="0.2">
      <c r="B130" s="677" t="str">
        <f>Raumgruppen_Bezeichnungen!$C129</f>
        <v>F3-J2</v>
      </c>
      <c r="C130" s="528" t="str">
        <f>Raumgruppen_Bezeichnungen!$D129</f>
        <v>Verkehrsflächen; Treppenhäuser, Aufzüge</v>
      </c>
      <c r="D130" s="529">
        <f>SUMIFS(TabelleR02LL,TabelleR02HH,'Haus 2, 2 a-c K'!B130,TabelleR02JJ,"")+
SUMIFS(TabelleR02LL,TabelleR02HH,'Haus 2, 2 a-c K'!B130,TabelleR02JJ,"ohne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hidden="1" customHeight="1" x14ac:dyDescent="0.2">
      <c r="B131" s="677" t="str">
        <f>Raumgruppen_Bezeichnungen!$C130</f>
        <v>F3-Q</v>
      </c>
      <c r="C131" s="528" t="str">
        <f>Raumgruppen_Bezeichnungen!$D130</f>
        <v>Verkehrsflächen; Treppenhäuser, Aufzüge</v>
      </c>
      <c r="D131" s="529">
        <f>SUMIFS(TabelleR02LL,TabelleR02HH,'Haus 2, 2 a-c K'!B131,TabelleR02JJ,"")+
SUMIFS(TabelleR02LL,TabelleR02HH,'Haus 2, 2 a-c K'!B131,TabelleR02JJ,"ohne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hidden="1" customHeight="1" x14ac:dyDescent="0.2">
      <c r="B132" s="677" t="str">
        <f>Raumgruppen_Bezeichnungen!$C131</f>
        <v>F3-J6</v>
      </c>
      <c r="C132" s="528" t="str">
        <f>Raumgruppen_Bezeichnungen!$D131</f>
        <v>Verkehrsflächen; Treppenhäuser, Aufzüge</v>
      </c>
      <c r="D132" s="529">
        <f>SUMIFS(TabelleR02LL,TabelleR02HH,'Haus 2, 2 a-c K'!B132,TabelleR02JJ,"")+
SUMIFS(TabelleR02LL,TabelleR02HH,'Haus 2, 2 a-c K'!B132,TabelleR02JJ,"ohne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hidden="1" customHeight="1" x14ac:dyDescent="0.2">
      <c r="B133" s="677" t="str">
        <f>Raumgruppen_Bezeichnungen!$C132</f>
        <v>F3-M</v>
      </c>
      <c r="C133" s="528" t="str">
        <f>Raumgruppen_Bezeichnungen!$D132</f>
        <v>Verkehrsflächen; Treppenhäuser, Aufzüge</v>
      </c>
      <c r="D133" s="529">
        <f>SUMIFS(TabelleR02LL,TabelleR02HH,'Haus 2, 2 a-c K'!B133,TabelleR02JJ,"")+
SUMIFS(TabelleR02LL,TabelleR02HH,'Haus 2, 2 a-c K'!B133,TabelleR02JJ,"ohne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hidden="1" customHeight="1" x14ac:dyDescent="0.2">
      <c r="B134" s="677" t="str">
        <f>Raumgruppen_Bezeichnungen!$C133</f>
        <v>F3-14</v>
      </c>
      <c r="C134" s="528" t="str">
        <f>Raumgruppen_Bezeichnungen!$D133</f>
        <v>Verkehrsflächen; Treppenhäuser, Aufzüge</v>
      </c>
      <c r="D134" s="529">
        <f>SUMIFS(TabelleR02LL,TabelleR02HH,'Haus 2, 2 a-c K'!B134,TabelleR02JJ,"")+
SUMIFS(TabelleR02LL,TabelleR02HH,'Haus 2, 2 a-c K'!B134,TabelleR02JJ,"ohne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hidden="1" customHeight="1" x14ac:dyDescent="0.2">
      <c r="B135" s="677" t="str">
        <f>Raumgruppen_Bezeichnungen!$C134</f>
        <v>F3-W</v>
      </c>
      <c r="C135" s="528" t="str">
        <f>Raumgruppen_Bezeichnungen!$D134</f>
        <v>Verkehrsflächen; Treppenhäuser, Aufzüge</v>
      </c>
      <c r="D135" s="529">
        <f>SUMIFS(TabelleR02LL,TabelleR02HH,'Haus 2, 2 a-c K'!B135,TabelleR02JJ,"")+
SUMIFS(TabelleR02LL,TabelleR02HH,'Haus 2, 2 a-c K'!B135,TabelleR02JJ,"ohne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SUMIFS(TabelleR02LL,TabelleR02HH,'Haus 2, 2 a-c K'!B136,TabelleR02JJ,"")+
SUMIFS(TabelleR02LL,TabelleR02HH,'Haus 2, 2 a-c K'!B136,TabelleR02JJ,"ohne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hidden="1" customHeight="1" x14ac:dyDescent="0.2">
      <c r="B137" s="677" t="str">
        <f>Raumgruppen_Bezeichnungen!$C136</f>
        <v>F3-2,5</v>
      </c>
      <c r="C137" s="528" t="str">
        <f>Raumgruppen_Bezeichnungen!$D136</f>
        <v>Verkehrsflächen; Treppenhäuser, Aufzüge</v>
      </c>
      <c r="D137" s="529">
        <f>SUMIFS(TabelleR02LL,TabelleR02HH,'Haus 2, 2 a-c K'!B137,TabelleR02JJ,"")+
SUMIFS(TabelleR02LL,TabelleR02HH,'Haus 2, 2 a-c K'!B137,TabelleR02JJ,"ohne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hidden="1" customHeight="1" x14ac:dyDescent="0.2">
      <c r="B138" s="677" t="str">
        <f>Raumgruppen_Bezeichnungen!$C137</f>
        <v>F3-3</v>
      </c>
      <c r="C138" s="528" t="str">
        <f>Raumgruppen_Bezeichnungen!$D137</f>
        <v>Verkehrsflächen; Treppenhäuser, Aufzüge</v>
      </c>
      <c r="D138" s="529">
        <f>SUMIFS(TabelleR02LL,TabelleR02HH,'Haus 2, 2 a-c K'!B138,TabelleR02JJ,"")+
SUMIFS(TabelleR02LL,TabelleR02HH,'Haus 2, 2 a-c K'!B138,TabelleR02JJ,"ohne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hidden="1" customHeight="1" x14ac:dyDescent="0.2">
      <c r="B139" s="678" t="str">
        <f>Raumgruppen_Bezeichnungen!$C138</f>
        <v>F3-4</v>
      </c>
      <c r="C139" s="621" t="str">
        <f>Raumgruppen_Bezeichnungen!$D138</f>
        <v>Verkehrsflächen; Treppenhäuser, Aufzüge</v>
      </c>
      <c r="D139" s="622">
        <f>SUMIFS(TabelleR02LL,TabelleR02HH,'Haus 2, 2 a-c K'!B139,TabelleR02JJ,"")+
SUMIFS(TabelleR02LL,TabelleR02HH,'Haus 2, 2 a-c K'!B139,TabelleR02JJ,"ohne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538" t="str">
        <f>Raumgruppen_Bezeichnungen!$D139</f>
        <v>Verkehrsflächen; Treppenhäuser, Aufzüge</v>
      </c>
      <c r="D140" s="539">
        <f>SUMIFS(TabelleR02LL,TabelleR02HH,'Haus 2, 2 a-c K'!B140,TabelleR02JJ,"")+
SUMIFS(TabelleR02LL,TabelleR02HH,'Haus 2, 2 a-c K'!B140,TabelleR02JJ,"ohne Grundreinig")</f>
        <v>0</v>
      </c>
      <c r="E140" s="540">
        <f t="shared" si="86"/>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93"/>
        <v>0</v>
      </c>
      <c r="I140" s="544">
        <f t="shared" si="94"/>
        <v>0</v>
      </c>
      <c r="J140" s="545">
        <f t="shared" si="87"/>
        <v>0</v>
      </c>
      <c r="K140" s="638">
        <f t="shared" si="95"/>
        <v>0</v>
      </c>
      <c r="M140" s="22">
        <f>Raumgruppen_Bezeichnungen!N139</f>
        <v>1</v>
      </c>
      <c r="N140" s="22">
        <f t="shared" si="91"/>
        <v>1</v>
      </c>
      <c r="O140" s="22">
        <f t="shared" si="92"/>
        <v>1</v>
      </c>
    </row>
    <row r="141" spans="2:15" ht="15" hidden="1" customHeight="1" x14ac:dyDescent="0.2">
      <c r="B141" s="676" t="str">
        <f>Raumgruppen_Bezeichnungen!$C140</f>
        <v>F3-6</v>
      </c>
      <c r="C141" s="548" t="str">
        <f>Raumgruppen_Bezeichnungen!$D140</f>
        <v>Verkehrsflächen; Treppenhäuser, Aufzüge</v>
      </c>
      <c r="D141" s="465">
        <f>SUMIFS(TabelleR02LL,TabelleR02HH,'Haus 2, 2 a-c K'!B141,TabelleR02JJ,"")+
SUMIFS(TabelleR02LL,TabelleR02HH,'Haus 2, 2 a-c K'!B141,TabelleR02JJ,"ohne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hidden="1" customHeight="1" x14ac:dyDescent="0.2">
      <c r="B142" s="677" t="str">
        <f>Raumgruppen_Bezeichnungen!$C141</f>
        <v>F3-7</v>
      </c>
      <c r="C142" s="528" t="str">
        <f>Raumgruppen_Bezeichnungen!$D141</f>
        <v>Verkehrsflächen; Treppenhäuser, Aufzüge</v>
      </c>
      <c r="D142" s="529">
        <f>SUMIFS(TabelleR02LL,TabelleR02HH,'Haus 2, 2 a-c K'!B142,TabelleR02JJ,"")+
SUMIFS(TabelleR02LL,TabelleR02HH,'Haus 2, 2 a-c K'!B142,TabelleR02JJ,"ohne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hidden="1" customHeight="1" x14ac:dyDescent="0.2">
      <c r="B143" s="677" t="str">
        <f>Raumgruppen_Bezeichnungen!$C142</f>
        <v>F3-Müll</v>
      </c>
      <c r="C143" s="528" t="str">
        <f>Raumgruppen_Bezeichnungen!$D142</f>
        <v>Verkehrsflächen; Treppenhäuser, Aufzüge (nur Müllentnahme)</v>
      </c>
      <c r="D143" s="529">
        <f>SUMIFS(TabelleR02LL,TabelleR02II,'Haus 2, 2 a-c K'!B143,TabelleR02JJ,"")+
SUMIFS(TabelleR02LL,TabelleR02II,'Haus 2, 2 a-c K'!B143,TabelleR02JJ,"ohne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hidden="1" customHeight="1" x14ac:dyDescent="0.2">
      <c r="B144" s="677" t="str">
        <f>Raumgruppen_Bezeichnungen!$C143</f>
        <v>F3-Hort</v>
      </c>
      <c r="C144" s="528" t="str">
        <f>Raumgruppen_Bezeichnungen!$D143</f>
        <v>Verkehrsflächen; Treppenhäuser, Aufzüge</v>
      </c>
      <c r="D144" s="529">
        <f>SUMIFS(TabelleR02LL,TabelleR02HH,'Haus 2, 2 a-c K'!B144,TabelleR02JJ,"")+
SUMIFS(TabelleR02LL,TabelleR02HH,'Haus 2, 2 a-c K'!B144,TabelleR02JJ,"ohne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SUMIFS(TabelleR02LL,TabelleR02HH,'Haus 2, 2 a-c K'!B145,TabelleR02JJ,"")+
SUMIFS(TabelleR02LL,TabelleR02HH,'Haus 2, 2 a-c K'!B145,TabelleR02JJ,"ohne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SUMIFS(TabelleR02LL,TabelleR02HH,'Haus 2, 2 a-c K'!B146,TabelleR02JJ,"")+
SUMIFS(TabelleR02LL,TabelleR02HH,'Haus 2, 2 a-c K'!B146,TabelleR02JJ,"ohne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SUMIFS(TabelleR02LL,TabelleR02HH,'Haus 2, 2 a-c K'!B147,TabelleR02JJ,"")+
SUMIFS(TabelleR02LL,TabelleR02HH,'Haus 2, 2 a-c K'!B147,TabelleR02JJ,"ohne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SUMIFS(TabelleR02LL,TabelleR02HH,'Haus 2, 2 a-c K'!B148,TabelleR02JJ,"")+
SUMIFS(TabelleR02LL,TabelleR02HH,'Haus 2, 2 a-c K'!B148,TabelleR02JJ,"ohne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SUMIFS(TabelleR02LL,TabelleR02HH,'Haus 2, 2 a-c K'!B149,TabelleR02JJ,"")+
SUMIFS(TabelleR02LL,TabelleR02HH,'Haus 2, 2 a-c K'!B149,TabelleR02JJ,"ohne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SUMIFS(TabelleR02LL,TabelleR02HH,'Haus 2, 2 a-c K'!B150,TabelleR02JJ,"")+
SUMIFS(TabelleR02LL,TabelleR02HH,'Haus 2, 2 a-c K'!B150,TabelleR02JJ,"ohne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SUMIFS(TabelleR02LL,TabelleR02HH,'Haus 2, 2 a-c K'!B151,TabelleR02JJ,"")+
SUMIFS(TabelleR02LL,TabelleR02HH,'Haus 2, 2 a-c K'!B151,TabelleR02JJ,"ohne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SUMIFS(TabelleR02LL,TabelleR02HH,'Haus 2, 2 a-c K'!B152,TabelleR02JJ,"")+
SUMIFS(TabelleR02LL,TabelleR02HH,'Haus 2, 2 a-c K'!B152,TabelleR02JJ,"ohne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SUMIFS(TabelleR02LL,TabelleR02HH,'Haus 2, 2 a-c K'!B153,TabelleR02JJ,"")+
SUMIFS(TabelleR02LL,TabelleR02HH,'Haus 2, 2 a-c K'!B153,TabelleR02JJ,"ohne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SUMIFS(TabelleR02LL,TabelleR02HH,'Haus 2, 2 a-c K'!B154,TabelleR02JJ,"")+
SUMIFS(TabelleR02LL,TabelleR02HH,'Haus 2, 2 a-c K'!B154,TabelleR02JJ,"ohne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SUMIFS(TabelleR02LL,TabelleR02HH,'Haus 2, 2 a-c K'!B155,TabelleR02JJ,"")+
SUMIFS(TabelleR02LL,TabelleR02HH,'Haus 2, 2 a-c K'!B155,TabelleR02JJ,"ohne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SUMIFS(TabelleR02LL,TabelleR02HH,'Haus 2, 2 a-c K'!B156,TabelleR02JJ,"")+
SUMIFS(TabelleR02LL,TabelleR02HH,'Haus 2, 2 a-c K'!B156,TabelleR02JJ,"ohne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SUMIFS(TabelleR02LL,TabelleR02HH,'Haus 2, 2 a-c K'!B157,TabelleR02JJ,"")+
SUMIFS(TabelleR02LL,TabelleR02HH,'Haus 2, 2 a-c K'!B157,TabelleR02JJ,"ohne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SUMIFS(TabelleR02LL,TabelleR02HH,'Haus 2, 2 a-c K'!B158,TabelleR02JJ,"")+
SUMIFS(TabelleR02LL,TabelleR02HH,'Haus 2, 2 a-c K'!B158,TabelleR02JJ,"ohne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SUMIFS(TabelleR02LL,TabelleR02II,'Haus 2, 2 a-c K'!B159,TabelleR02JJ,"")+
SUMIFS(TabelleR02LL,TabelleR02II,'Haus 2, 2 a-c K'!B159,TabelleR02JJ,"ohne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hidden="1" customHeight="1" x14ac:dyDescent="0.2">
      <c r="B160" s="677" t="str">
        <f>Raumgruppen_Bezeichnungen!$C159</f>
        <v>H1-J</v>
      </c>
      <c r="C160" s="528" t="str">
        <f>Raumgruppen_Bezeichnungen!$D159</f>
        <v>Sanitärräume; Toiletten, Waschräume und Duschen</v>
      </c>
      <c r="D160" s="529">
        <f>SUMIFS(TabelleR02LL,TabelleR02HH,'Haus 2, 2 a-c K'!B160,TabelleR02JJ,"")+
SUMIFS(TabelleR02LL,TabelleR02HH,'Haus 2, 2 a-c K'!B160,TabelleR02JJ,"ohne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hidden="1" customHeight="1" x14ac:dyDescent="0.2">
      <c r="B161" s="677" t="str">
        <f>Raumgruppen_Bezeichnungen!$C160</f>
        <v>H1-J2</v>
      </c>
      <c r="C161" s="528" t="str">
        <f>Raumgruppen_Bezeichnungen!$D160</f>
        <v>Sanitärräume; Toiletten, Waschräume und Duschen</v>
      </c>
      <c r="D161" s="529">
        <f>SUMIFS(TabelleR02LL,TabelleR02HH,'Haus 2, 2 a-c K'!B161,TabelleR02JJ,"")+
SUMIFS(TabelleR02LL,TabelleR02HH,'Haus 2, 2 a-c K'!B161,TabelleR02JJ,"ohne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hidden="1" customHeight="1" x14ac:dyDescent="0.2">
      <c r="B162" s="677" t="str">
        <f>Raumgruppen_Bezeichnungen!$C161</f>
        <v>H1-Q</v>
      </c>
      <c r="C162" s="528" t="str">
        <f>Raumgruppen_Bezeichnungen!$D161</f>
        <v>Sanitärräume; Toiletten, Waschräume und Duschen</v>
      </c>
      <c r="D162" s="529">
        <f>SUMIFS(TabelleR02LL,TabelleR02HH,'Haus 2, 2 a-c K'!B162,TabelleR02JJ,"")+
SUMIFS(TabelleR02LL,TabelleR02HH,'Haus 2, 2 a-c K'!B162,TabelleR02JJ,"ohne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hidden="1" customHeight="1" x14ac:dyDescent="0.2">
      <c r="B163" s="677" t="str">
        <f>Raumgruppen_Bezeichnungen!$C162</f>
        <v>H1-J6</v>
      </c>
      <c r="C163" s="528" t="str">
        <f>Raumgruppen_Bezeichnungen!$D162</f>
        <v>Sanitärräume; Toiletten, Waschräume und Duschen</v>
      </c>
      <c r="D163" s="529">
        <f>SUMIFS(TabelleR02LL,TabelleR02HH,'Haus 2, 2 a-c K'!B163,TabelleR02JJ,"")+
SUMIFS(TabelleR02LL,TabelleR02HH,'Haus 2, 2 a-c K'!B163,TabelleR02JJ,"ohne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hidden="1" customHeight="1" x14ac:dyDescent="0.2">
      <c r="B164" s="677" t="str">
        <f>Raumgruppen_Bezeichnungen!$C163</f>
        <v>H1-M</v>
      </c>
      <c r="C164" s="528" t="str">
        <f>Raumgruppen_Bezeichnungen!$D163</f>
        <v>Sanitärräume; Toiletten, Waschräume und Duschen</v>
      </c>
      <c r="D164" s="529">
        <f>SUMIFS(TabelleR02LL,TabelleR02HH,'Haus 2, 2 a-c K'!B164,TabelleR02JJ,"")+
SUMIFS(TabelleR02LL,TabelleR02HH,'Haus 2, 2 a-c K'!B164,TabelleR02JJ,"ohne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hidden="1" customHeight="1" x14ac:dyDescent="0.2">
      <c r="B165" s="677" t="str">
        <f>Raumgruppen_Bezeichnungen!$C164</f>
        <v>H1-14</v>
      </c>
      <c r="C165" s="528" t="str">
        <f>Raumgruppen_Bezeichnungen!$D164</f>
        <v>Sanitärräume; Toiletten, Waschräume und Duschen</v>
      </c>
      <c r="D165" s="529">
        <f>SUMIFS(TabelleR02LL,TabelleR02HH,'Haus 2, 2 a-c K'!B165,TabelleR02JJ,"")+
SUMIFS(TabelleR02LL,TabelleR02HH,'Haus 2, 2 a-c K'!B165,TabelleR02JJ,"ohne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hidden="1" customHeight="1" x14ac:dyDescent="0.2">
      <c r="B166" s="677" t="str">
        <f>Raumgruppen_Bezeichnungen!$C165</f>
        <v>H1-W</v>
      </c>
      <c r="C166" s="528" t="str">
        <f>Raumgruppen_Bezeichnungen!$D165</f>
        <v>Sanitärräume; Toiletten, Waschräume und Duschen</v>
      </c>
      <c r="D166" s="529">
        <f>SUMIFS(TabelleR02LL,TabelleR02HH,'Haus 2, 2 a-c K'!B166,TabelleR02JJ,"")+
SUMIFS(TabelleR02LL,TabelleR02HH,'Haus 2, 2 a-c K'!B166,TabelleR02JJ,"ohne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hidden="1" customHeight="1" x14ac:dyDescent="0.2">
      <c r="B167" s="677" t="str">
        <f>Raumgruppen_Bezeichnungen!$C166</f>
        <v>H1-2</v>
      </c>
      <c r="C167" s="528" t="str">
        <f>Raumgruppen_Bezeichnungen!$D166</f>
        <v>Sanitärräume; Toiletten, Waschräume und Duschen</v>
      </c>
      <c r="D167" s="529">
        <f>SUMIFS(TabelleR02LL,TabelleR02HH,'Haus 2, 2 a-c K'!B167,TabelleR02JJ,"")+
SUMIFS(TabelleR02LL,TabelleR02HH,'Haus 2, 2 a-c K'!B167,TabelleR02JJ,"ohne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hidden="1" customHeight="1" x14ac:dyDescent="0.2">
      <c r="B168" s="677" t="str">
        <f>Raumgruppen_Bezeichnungen!$C167</f>
        <v>H1-2,5</v>
      </c>
      <c r="C168" s="528" t="str">
        <f>Raumgruppen_Bezeichnungen!$D167</f>
        <v>Sanitärräume; Toiletten, Waschräume und Duschen</v>
      </c>
      <c r="D168" s="529">
        <f>SUMIFS(TabelleR02LL,TabelleR02HH,'Haus 2, 2 a-c K'!B168,TabelleR02JJ,"")+
SUMIFS(TabelleR02LL,TabelleR02HH,'Haus 2, 2 a-c K'!B168,TabelleR02JJ,"ohne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hidden="1" customHeight="1" x14ac:dyDescent="0.2">
      <c r="B169" s="677" t="str">
        <f>Raumgruppen_Bezeichnungen!$C168</f>
        <v>H1-3</v>
      </c>
      <c r="C169" s="528" t="str">
        <f>Raumgruppen_Bezeichnungen!$D168</f>
        <v>Sanitärräume; Toiletten, Waschräume und Duschen</v>
      </c>
      <c r="D169" s="529">
        <f>SUMIFS(TabelleR02LL,TabelleR02HH,'Haus 2, 2 a-c K'!B169,TabelleR02JJ,"")+
SUMIFS(TabelleR02LL,TabelleR02HH,'Haus 2, 2 a-c K'!B169,TabelleR02JJ,"ohne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hidden="1" customHeight="1" x14ac:dyDescent="0.2">
      <c r="B170" s="678" t="str">
        <f>Raumgruppen_Bezeichnungen!$C169</f>
        <v>H1-4</v>
      </c>
      <c r="C170" s="621" t="str">
        <f>Raumgruppen_Bezeichnungen!$D169</f>
        <v>Sanitärräume; Toiletten, Waschräume und Duschen</v>
      </c>
      <c r="D170" s="622">
        <f>SUMIFS(TabelleR02LL,TabelleR02HH,'Haus 2, 2 a-c K'!B170,TabelleR02JJ,"")+
SUMIFS(TabelleR02LL,TabelleR02HH,'Haus 2, 2 a-c K'!B170,TabelleR02JJ,"ohne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538" t="str">
        <f>Raumgruppen_Bezeichnungen!$D170</f>
        <v>Sanitärräume; Toiletten, Waschräume und Duschen</v>
      </c>
      <c r="D171" s="539">
        <f>SUMIFS(TabelleR02LL,TabelleR02HH,'Haus 2, 2 a-c K'!B171,TabelleR02JJ,"")+
SUMIFS(TabelleR02LL,TabelleR02HH,'Haus 2, 2 a-c K'!B171,TabelleR02JJ,"ohne Grundreinig")</f>
        <v>41</v>
      </c>
      <c r="E171" s="540">
        <f t="shared" si="86"/>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10373</v>
      </c>
      <c r="I171" s="544">
        <f>IF(E171=0,0,H171/E171)</f>
        <v>0</v>
      </c>
      <c r="J171" s="545">
        <f t="shared" si="87"/>
        <v>0</v>
      </c>
      <c r="K171" s="638">
        <f>IF(J171="","",I171*J171)</f>
        <v>0</v>
      </c>
      <c r="M171" s="22">
        <f>Raumgruppen_Bezeichnungen!N170</f>
        <v>1</v>
      </c>
      <c r="N171" s="22">
        <f t="shared" si="91"/>
        <v>1</v>
      </c>
      <c r="O171" s="22">
        <f t="shared" si="92"/>
        <v>1</v>
      </c>
    </row>
    <row r="172" spans="2:15" ht="15" hidden="1" customHeight="1" x14ac:dyDescent="0.2">
      <c r="B172" s="676" t="str">
        <f>Raumgruppen_Bezeichnungen!$C171</f>
        <v>H1-6</v>
      </c>
      <c r="C172" s="548" t="str">
        <f>Raumgruppen_Bezeichnungen!$D171</f>
        <v>Sanitärräume; Toiletten, Waschräume und Duschen</v>
      </c>
      <c r="D172" s="465">
        <f>SUMIFS(TabelleR02LL,TabelleR02HH,'Haus 2, 2 a-c K'!B172,TabelleR02JJ,"")+
SUMIFS(TabelleR02LL,TabelleR02HH,'Haus 2, 2 a-c K'!B172,TabelleR02JJ,"ohne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hidden="1" customHeight="1" x14ac:dyDescent="0.2">
      <c r="B173" s="677" t="str">
        <f>Raumgruppen_Bezeichnungen!$C172</f>
        <v>H1-7</v>
      </c>
      <c r="C173" s="528" t="str">
        <f>Raumgruppen_Bezeichnungen!$D172</f>
        <v>Sanitärräume; Toiletten, Waschräume und Duschen</v>
      </c>
      <c r="D173" s="529">
        <f>SUMIFS(TabelleR02LL,TabelleR02HH,'Haus 2, 2 a-c K'!B173,TabelleR02JJ,"")+
SUMIFS(TabelleR02LL,TabelleR02HH,'Haus 2, 2 a-c K'!B173,TabelleR02JJ,"ohne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SUMIFS(TabelleR02LL,TabelleR02II,'Haus 2, 2 a-c K'!B174,TabelleR02JJ,"")+
SUMIFS(TabelleR02LL,TabelleR02II,'Haus 2, 2 a-c K'!B174,TabelleR02JJ,"ohne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hidden="1" customHeight="1" x14ac:dyDescent="0.2">
      <c r="B175" s="677" t="str">
        <f>Raumgruppen_Bezeichnungen!$C174</f>
        <v>H1-Hort</v>
      </c>
      <c r="C175" s="528" t="str">
        <f>Raumgruppen_Bezeichnungen!$D174</f>
        <v>Sanitärräume; Toiletten, Waschräume und Duschen</v>
      </c>
      <c r="D175" s="529">
        <f>SUMIFS(TabelleR02LL,TabelleR02HH,'Haus 2, 2 a-c K'!B175,TabelleR02JJ,"")+
SUMIFS(TabelleR02LL,TabelleR02HH,'Haus 2, 2 a-c K'!B175,TabelleR02JJ,"ohne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hidden="1" customHeight="1" x14ac:dyDescent="0.2">
      <c r="B176" s="677" t="str">
        <f>Raumgruppen_Bezeichnungen!$C175</f>
        <v>H2-J</v>
      </c>
      <c r="C176" s="528" t="str">
        <f>Raumgruppen_Bezeichnungen!$D175</f>
        <v>Sanitärräume; Umkleideräume</v>
      </c>
      <c r="D176" s="529">
        <f>SUMIFS(TabelleR02LL,TabelleR02HH,'Haus 2, 2 a-c K'!B176,TabelleR02JJ,"")+
SUMIFS(TabelleR02LL,TabelleR02HH,'Haus 2, 2 a-c K'!B176,TabelleR02JJ,"ohne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hidden="1" customHeight="1" x14ac:dyDescent="0.2">
      <c r="B177" s="677" t="str">
        <f>Raumgruppen_Bezeichnungen!$C176</f>
        <v>H2-J2</v>
      </c>
      <c r="C177" s="528" t="str">
        <f>Raumgruppen_Bezeichnungen!$D176</f>
        <v>Sanitärräume; Umkleideräume</v>
      </c>
      <c r="D177" s="529">
        <f>SUMIFS(TabelleR02LL,TabelleR02HH,'Haus 2, 2 a-c K'!B177,TabelleR02JJ,"")+
SUMIFS(TabelleR02LL,TabelleR02HH,'Haus 2, 2 a-c K'!B177,TabelleR02JJ,"ohne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hidden="1" customHeight="1" x14ac:dyDescent="0.2">
      <c r="B178" s="677" t="str">
        <f>Raumgruppen_Bezeichnungen!$C177</f>
        <v>H2-Q</v>
      </c>
      <c r="C178" s="528" t="str">
        <f>Raumgruppen_Bezeichnungen!$D177</f>
        <v>Sanitärräume; Umkleideräume</v>
      </c>
      <c r="D178" s="529">
        <f>SUMIFS(TabelleR02LL,TabelleR02HH,'Haus 2, 2 a-c K'!B178,TabelleR02JJ,"")+
SUMIFS(TabelleR02LL,TabelleR02HH,'Haus 2, 2 a-c K'!B178,TabelleR02JJ,"ohne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hidden="1" customHeight="1" x14ac:dyDescent="0.2">
      <c r="B179" s="677" t="str">
        <f>Raumgruppen_Bezeichnungen!$C178</f>
        <v>H2-J6</v>
      </c>
      <c r="C179" s="528" t="str">
        <f>Raumgruppen_Bezeichnungen!$D178</f>
        <v>Sanitärräume; Umkleideräume</v>
      </c>
      <c r="D179" s="529">
        <f>SUMIFS(TabelleR02LL,TabelleR02HH,'Haus 2, 2 a-c K'!B179,TabelleR02JJ,"")+
SUMIFS(TabelleR02LL,TabelleR02HH,'Haus 2, 2 a-c K'!B179,TabelleR02JJ,"ohne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hidden="1" customHeight="1" x14ac:dyDescent="0.2">
      <c r="B180" s="677" t="str">
        <f>Raumgruppen_Bezeichnungen!$C179</f>
        <v>H2-M</v>
      </c>
      <c r="C180" s="528" t="str">
        <f>Raumgruppen_Bezeichnungen!$D179</f>
        <v>Sanitärräume; Umkleideräume</v>
      </c>
      <c r="D180" s="529">
        <f>SUMIFS(TabelleR02LL,TabelleR02HH,'Haus 2, 2 a-c K'!B180,TabelleR02JJ,"")+
SUMIFS(TabelleR02LL,TabelleR02HH,'Haus 2, 2 a-c K'!B180,TabelleR02JJ,"ohne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hidden="1" customHeight="1" x14ac:dyDescent="0.2">
      <c r="B181" s="677" t="str">
        <f>Raumgruppen_Bezeichnungen!$C180</f>
        <v>H2-14</v>
      </c>
      <c r="C181" s="528" t="str">
        <f>Raumgruppen_Bezeichnungen!$D180</f>
        <v>Sanitärräume; Umkleideräume</v>
      </c>
      <c r="D181" s="529">
        <f>SUMIFS(TabelleR02LL,TabelleR02HH,'Haus 2, 2 a-c K'!B181,TabelleR02JJ,"")+
SUMIFS(TabelleR02LL,TabelleR02HH,'Haus 2, 2 a-c K'!B181,TabelleR02JJ,"ohne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hidden="1" customHeight="1" x14ac:dyDescent="0.2">
      <c r="B182" s="677" t="str">
        <f>Raumgruppen_Bezeichnungen!$C181</f>
        <v>H2-W</v>
      </c>
      <c r="C182" s="528" t="str">
        <f>Raumgruppen_Bezeichnungen!$D181</f>
        <v>Sanitärräume; Umkleideräume</v>
      </c>
      <c r="D182" s="529">
        <f>SUMIFS(TabelleR02LL,TabelleR02HH,'Haus 2, 2 a-c K'!B182,TabelleR02JJ,"")+
SUMIFS(TabelleR02LL,TabelleR02HH,'Haus 2, 2 a-c K'!B182,TabelleR02JJ,"ohne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hidden="1" customHeight="1" x14ac:dyDescent="0.2">
      <c r="B183" s="677" t="str">
        <f>Raumgruppen_Bezeichnungen!$C182</f>
        <v>H2-2</v>
      </c>
      <c r="C183" s="528" t="str">
        <f>Raumgruppen_Bezeichnungen!$D182</f>
        <v>Sanitärräume; Umkleideräume</v>
      </c>
      <c r="D183" s="529">
        <f>SUMIFS(TabelleR02LL,TabelleR02HH,'Haus 2, 2 a-c K'!B183,TabelleR02JJ,"")+
SUMIFS(TabelleR02LL,TabelleR02HH,'Haus 2, 2 a-c K'!B183,TabelleR02JJ,"ohne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hidden="1" customHeight="1" x14ac:dyDescent="0.2">
      <c r="B184" s="677" t="str">
        <f>Raumgruppen_Bezeichnungen!$C183</f>
        <v>H2-2,5</v>
      </c>
      <c r="C184" s="528" t="str">
        <f>Raumgruppen_Bezeichnungen!$D183</f>
        <v>Sanitärräume; Umkleideräume</v>
      </c>
      <c r="D184" s="529">
        <f>SUMIFS(TabelleR02LL,TabelleR02HH,'Haus 2, 2 a-c K'!B184,TabelleR02JJ,"")+
SUMIFS(TabelleR02LL,TabelleR02HH,'Haus 2, 2 a-c K'!B184,TabelleR02JJ,"ohne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hidden="1" customHeight="1" x14ac:dyDescent="0.2">
      <c r="B185" s="677" t="str">
        <f>Raumgruppen_Bezeichnungen!$C184</f>
        <v>H2-3</v>
      </c>
      <c r="C185" s="528" t="str">
        <f>Raumgruppen_Bezeichnungen!$D184</f>
        <v>Sanitärräume; Umkleideräume</v>
      </c>
      <c r="D185" s="529">
        <f>SUMIFS(TabelleR02LL,TabelleR02HH,'Haus 2, 2 a-c K'!B185,TabelleR02JJ,"")+
SUMIFS(TabelleR02LL,TabelleR02HH,'Haus 2, 2 a-c K'!B185,TabelleR02JJ,"ohne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hidden="1" customHeight="1" x14ac:dyDescent="0.2">
      <c r="B186" s="678" t="str">
        <f>Raumgruppen_Bezeichnungen!$C185</f>
        <v>H2-4</v>
      </c>
      <c r="C186" s="621" t="str">
        <f>Raumgruppen_Bezeichnungen!$D185</f>
        <v>Sanitärräume; Umkleideräume</v>
      </c>
      <c r="D186" s="622">
        <f>SUMIFS(TabelleR02LL,TabelleR02HH,'Haus 2, 2 a-c K'!B186,TabelleR02JJ,"")+
SUMIFS(TabelleR02LL,TabelleR02HH,'Haus 2, 2 a-c K'!B186,TabelleR02JJ,"ohne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hidden="1" customHeight="1" thickBot="1" x14ac:dyDescent="0.25">
      <c r="B187" s="679" t="str">
        <f>Raumgruppen_Bezeichnungen!$C186</f>
        <v>H2-5</v>
      </c>
      <c r="C187" s="630" t="str">
        <f>Raumgruppen_Bezeichnungen!$D186</f>
        <v>Sanitärräume; Umkleideräume</v>
      </c>
      <c r="D187" s="631">
        <f>SUMIFS(TabelleR02LL,TabelleR02HH,'Haus 2, 2 a-c K'!B187,TabelleR02JJ,"")+
SUMIFS(TabelleR02LL,TabelleR02HH,'Haus 2, 2 a-c K'!B187,TabelleR02JJ,"ohne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hidden="1" customHeight="1" x14ac:dyDescent="0.2">
      <c r="B188" s="676" t="str">
        <f>Raumgruppen_Bezeichnungen!$C187</f>
        <v>H2-6</v>
      </c>
      <c r="C188" s="548" t="str">
        <f>Raumgruppen_Bezeichnungen!$D187</f>
        <v>Sanitärräume; Umkleideräume</v>
      </c>
      <c r="D188" s="465">
        <f>SUMIFS(TabelleR02LL,TabelleR02HH,'Haus 2, 2 a-c K'!B188,TabelleR02JJ,"")+
SUMIFS(TabelleR02LL,TabelleR02HH,'Haus 2, 2 a-c K'!B188,TabelleR02JJ,"ohne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hidden="1" customHeight="1" x14ac:dyDescent="0.2">
      <c r="B189" s="677" t="str">
        <f>Raumgruppen_Bezeichnungen!$C188</f>
        <v>H2-7</v>
      </c>
      <c r="C189" s="528" t="str">
        <f>Raumgruppen_Bezeichnungen!$D188</f>
        <v>Sanitärräume; Umkleideräume</v>
      </c>
      <c r="D189" s="529">
        <f>SUMIFS(TabelleR02LL,TabelleR02HH,'Haus 2, 2 a-c K'!B189,TabelleR02JJ,"")+
SUMIFS(TabelleR02LL,TabelleR02HH,'Haus 2, 2 a-c K'!B189,TabelleR02JJ,"ohne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hidden="1" customHeight="1" x14ac:dyDescent="0.2">
      <c r="B190" s="677" t="str">
        <f>Raumgruppen_Bezeichnungen!$C189</f>
        <v>H2-Müll</v>
      </c>
      <c r="C190" s="528" t="str">
        <f>Raumgruppen_Bezeichnungen!$D189</f>
        <v>Sanitärräume; Umkleideräume (nur Müllentnahme)</v>
      </c>
      <c r="D190" s="529">
        <f>SUMIFS(TabelleR02LL,TabelleR02II,'Haus 2, 2 a-c K'!B190,TabelleR02JJ,"")+
SUMIFS(TabelleR02LL,TabelleR02II,'Haus 2, 2 a-c K'!B190,TabelleR02JJ,"ohne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hidden="1" customHeight="1" x14ac:dyDescent="0.2">
      <c r="B191" s="677" t="str">
        <f>Raumgruppen_Bezeichnungen!$C190</f>
        <v>I1-J</v>
      </c>
      <c r="C191" s="528" t="str">
        <f>Raumgruppen_Bezeichnungen!$D190</f>
        <v>Aulen, inklusive Bühnen- und Garderobenbereiche</v>
      </c>
      <c r="D191" s="529">
        <f>SUMIFS(TabelleR02LL,TabelleR02HH,'Haus 2, 2 a-c K'!B191,TabelleR02JJ,"")+
SUMIFS(TabelleR02LL,TabelleR02HH,'Haus 2, 2 a-c K'!B191,TabelleR02JJ,"ohne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hidden="1" customHeight="1" x14ac:dyDescent="0.2">
      <c r="B192" s="677" t="str">
        <f>Raumgruppen_Bezeichnungen!$C191</f>
        <v>I1-J2</v>
      </c>
      <c r="C192" s="528" t="str">
        <f>Raumgruppen_Bezeichnungen!$D191</f>
        <v>Aulen, inklusive Bühnen- und Garderobenbereiche</v>
      </c>
      <c r="D192" s="529">
        <f>SUMIFS(TabelleR02LL,TabelleR02HH,'Haus 2, 2 a-c K'!B192,TabelleR02JJ,"")+
SUMIFS(TabelleR02LL,TabelleR02HH,'Haus 2, 2 a-c K'!B192,TabelleR02JJ,"ohne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hidden="1" customHeight="1" x14ac:dyDescent="0.2">
      <c r="B193" s="677" t="str">
        <f>Raumgruppen_Bezeichnungen!$C192</f>
        <v>I1-Q</v>
      </c>
      <c r="C193" s="528" t="str">
        <f>Raumgruppen_Bezeichnungen!$D192</f>
        <v>Aulen, inklusive Bühnen- und Garderobenbereiche</v>
      </c>
      <c r="D193" s="529">
        <f>SUMIFS(TabelleR02LL,TabelleR02HH,'Haus 2, 2 a-c K'!B193,TabelleR02JJ,"")+
SUMIFS(TabelleR02LL,TabelleR02HH,'Haus 2, 2 a-c K'!B193,TabelleR02JJ,"ohne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hidden="1" customHeight="1" x14ac:dyDescent="0.2">
      <c r="B194" s="677" t="str">
        <f>Raumgruppen_Bezeichnungen!$C193</f>
        <v>I1-J6</v>
      </c>
      <c r="C194" s="528" t="str">
        <f>Raumgruppen_Bezeichnungen!$D193</f>
        <v>Aulen, inklusive Bühnen- und Garderobenbereiche</v>
      </c>
      <c r="D194" s="529">
        <f>SUMIFS(TabelleR02LL,TabelleR02HH,'Haus 2, 2 a-c K'!B194,TabelleR02JJ,"")+
SUMIFS(TabelleR02LL,TabelleR02HH,'Haus 2, 2 a-c K'!B194,TabelleR02JJ,"ohne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hidden="1" customHeight="1" x14ac:dyDescent="0.2">
      <c r="B195" s="677" t="str">
        <f>Raumgruppen_Bezeichnungen!$C194</f>
        <v>I1-M</v>
      </c>
      <c r="C195" s="528" t="str">
        <f>Raumgruppen_Bezeichnungen!$D194</f>
        <v>Aulen, inklusive Bühnen- und Garderobenbereiche</v>
      </c>
      <c r="D195" s="529">
        <f>SUMIFS(TabelleR02LL,TabelleR02HH,'Haus 2, 2 a-c K'!B195,TabelleR02JJ,"")+
SUMIFS(TabelleR02LL,TabelleR02HH,'Haus 2, 2 a-c K'!B195,TabelleR02JJ,"ohne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hidden="1" customHeight="1" x14ac:dyDescent="0.2">
      <c r="B196" s="677" t="str">
        <f>Raumgruppen_Bezeichnungen!$C195</f>
        <v>I1-14</v>
      </c>
      <c r="C196" s="528" t="str">
        <f>Raumgruppen_Bezeichnungen!$D195</f>
        <v>Aulen, inklusive Bühnen- und Garderobenbereiche</v>
      </c>
      <c r="D196" s="529">
        <f>SUMIFS(TabelleR02LL,TabelleR02HH,'Haus 2, 2 a-c K'!B196,TabelleR02JJ,"")+
SUMIFS(TabelleR02LL,TabelleR02HH,'Haus 2, 2 a-c K'!B196,TabelleR02JJ,"ohne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hidden="1" customHeight="1" x14ac:dyDescent="0.2">
      <c r="B197" s="677" t="str">
        <f>Raumgruppen_Bezeichnungen!$C196</f>
        <v>I1-W</v>
      </c>
      <c r="C197" s="528" t="str">
        <f>Raumgruppen_Bezeichnungen!$D196</f>
        <v>Aulen, inklusive Bühnen- und Garderobenbereiche</v>
      </c>
      <c r="D197" s="529">
        <f>SUMIFS(TabelleR02LL,TabelleR02HH,'Haus 2, 2 a-c K'!B197,TabelleR02JJ,"")+
SUMIFS(TabelleR02LL,TabelleR02HH,'Haus 2, 2 a-c K'!B197,TabelleR02JJ,"ohne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hidden="1" customHeight="1" x14ac:dyDescent="0.2">
      <c r="B198" s="677" t="str">
        <f>Raumgruppen_Bezeichnungen!$C197</f>
        <v>I1-2</v>
      </c>
      <c r="C198" s="528" t="str">
        <f>Raumgruppen_Bezeichnungen!$D197</f>
        <v>Aulen, inklusive Bühnen- und Garderobenbereiche</v>
      </c>
      <c r="D198" s="529">
        <f>SUMIFS(TabelleR02LL,TabelleR02HH,'Haus 2, 2 a-c K'!B198,TabelleR02JJ,"")+
SUMIFS(TabelleR02LL,TabelleR02HH,'Haus 2, 2 a-c K'!B198,TabelleR02JJ,"ohne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hidden="1" customHeight="1" x14ac:dyDescent="0.2">
      <c r="B199" s="677" t="str">
        <f>Raumgruppen_Bezeichnungen!$C198</f>
        <v>I1-2,5</v>
      </c>
      <c r="C199" s="528" t="str">
        <f>Raumgruppen_Bezeichnungen!$D198</f>
        <v>Aulen, inklusive Bühnen- und Garderobenbereiche</v>
      </c>
      <c r="D199" s="529">
        <f>SUMIFS(TabelleR02LL,TabelleR02HH,'Haus 2, 2 a-c K'!B199,TabelleR02JJ,"")+
SUMIFS(TabelleR02LL,TabelleR02HH,'Haus 2, 2 a-c K'!B199,TabelleR02JJ,"ohne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hidden="1" customHeight="1" x14ac:dyDescent="0.2">
      <c r="B200" s="677" t="str">
        <f>Raumgruppen_Bezeichnungen!$C199</f>
        <v>I1-3</v>
      </c>
      <c r="C200" s="528" t="str">
        <f>Raumgruppen_Bezeichnungen!$D199</f>
        <v>Aulen, inklusive Bühnen- und Garderobenbereiche</v>
      </c>
      <c r="D200" s="529">
        <f>SUMIFS(TabelleR02LL,TabelleR02HH,'Haus 2, 2 a-c K'!B200,TabelleR02JJ,"")+
SUMIFS(TabelleR02LL,TabelleR02HH,'Haus 2, 2 a-c K'!B200,TabelleR02JJ,"ohne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hidden="1" customHeight="1" x14ac:dyDescent="0.2">
      <c r="B201" s="677" t="str">
        <f>Raumgruppen_Bezeichnungen!$C200</f>
        <v>I1-4</v>
      </c>
      <c r="C201" s="528" t="str">
        <f>Raumgruppen_Bezeichnungen!$D200</f>
        <v>Aulen, inklusive Bühnen- und Garderobenbereiche</v>
      </c>
      <c r="D201" s="529">
        <f>SUMIFS(TabelleR02LL,TabelleR02HH,'Haus 2, 2 a-c K'!B201,TabelleR02JJ,"")+
SUMIFS(TabelleR02LL,TabelleR02HH,'Haus 2, 2 a-c K'!B201,TabelleR02JJ,"ohne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hidden="1" customHeight="1" x14ac:dyDescent="0.2">
      <c r="B202" s="677" t="str">
        <f>Raumgruppen_Bezeichnungen!$C201</f>
        <v>I1-5</v>
      </c>
      <c r="C202" s="528" t="str">
        <f>Raumgruppen_Bezeichnungen!$D201</f>
        <v>Aulen, inklusive Bühnen- und Garderobenbereiche</v>
      </c>
      <c r="D202" s="529">
        <f>SUMIFS(TabelleR02LL,TabelleR02HH,'Haus 2, 2 a-c K'!B202,TabelleR02JJ,"")+
SUMIFS(TabelleR02LL,TabelleR02HH,'Haus 2, 2 a-c K'!B202,TabelleR02JJ,"ohne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hidden="1" customHeight="1" x14ac:dyDescent="0.2">
      <c r="B203" s="677" t="str">
        <f>Raumgruppen_Bezeichnungen!$C202</f>
        <v>I1-6</v>
      </c>
      <c r="C203" s="528" t="str">
        <f>Raumgruppen_Bezeichnungen!$D202</f>
        <v>Aulen, inklusive Bühnen- und Garderobenbereiche</v>
      </c>
      <c r="D203" s="529">
        <f>SUMIFS(TabelleR02LL,TabelleR02HH,'Haus 2, 2 a-c K'!B203,TabelleR02JJ,"")+
SUMIFS(TabelleR02LL,TabelleR02HH,'Haus 2, 2 a-c K'!B203,TabelleR02JJ,"ohne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hidden="1" customHeight="1" x14ac:dyDescent="0.2">
      <c r="B204" s="677" t="str">
        <f>Raumgruppen_Bezeichnungen!$C203</f>
        <v>I1-7</v>
      </c>
      <c r="C204" s="528" t="str">
        <f>Raumgruppen_Bezeichnungen!$D203</f>
        <v>Aulen, inklusive Bühnen- und Garderobenbereiche</v>
      </c>
      <c r="D204" s="529">
        <f>SUMIFS(TabelleR02LL,TabelleR02HH,'Haus 2, 2 a-c K'!B204,TabelleR02JJ,"")+
SUMIFS(TabelleR02LL,TabelleR02HH,'Haus 2, 2 a-c K'!B204,TabelleR02JJ,"ohne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SUMIFS(TabelleR02LL,TabelleR02II,'Haus 2, 2 a-c K'!B205,TabelleR02JJ,"")+
SUMIFS(TabelleR02LL,TabelleR02II,'Haus 2, 2 a-c K'!B205,TabelleR02JJ,"ohne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SUMIFS(TabelleR02LL,TabelleR02HH,'Haus 2, 2 a-c K'!B206,TabelleR02JJ,"")+
SUMIFS(TabelleR02LL,TabelleR02HH,'Haus 2, 2 a-c K'!B206,TabelleR02JJ,"ohne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SUMIFS(TabelleR02LL,TabelleR02HH,'Haus 2, 2 a-c K'!B207,TabelleR02JJ,"")+
SUMIFS(TabelleR02LL,TabelleR02HH,'Haus 2, 2 a-c K'!B207,TabelleR02JJ,"ohne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SUMIFS(TabelleR02LL,TabelleR02HH,'Haus 2, 2 a-c K'!B208,TabelleR02JJ,"")+
SUMIFS(TabelleR02LL,TabelleR02HH,'Haus 2, 2 a-c K'!B208,TabelleR02JJ,"ohne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SUMIFS(TabelleR02LL,TabelleR02HH,'Haus 2, 2 a-c K'!B209,TabelleR02JJ,"")+
SUMIFS(TabelleR02LL,TabelleR02HH,'Haus 2, 2 a-c K'!B209,TabelleR02JJ,"ohne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SUMIFS(TabelleR02LL,TabelleR02HH,'Haus 2, 2 a-c K'!B210,TabelleR02JJ,"")+
SUMIFS(TabelleR02LL,TabelleR02HH,'Haus 2, 2 a-c K'!B210,TabelleR02JJ,"ohne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SUMIFS(TabelleR02LL,TabelleR02HH,'Haus 2, 2 a-c K'!B211,TabelleR02JJ,"")+
SUMIFS(TabelleR02LL,TabelleR02HH,'Haus 2, 2 a-c K'!B211,TabelleR02JJ,"ohne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SUMIFS(TabelleR02LL,TabelleR02HH,'Haus 2, 2 a-c K'!B212,TabelleR02JJ,"")+
SUMIFS(TabelleR02LL,TabelleR02HH,'Haus 2, 2 a-c K'!B212,TabelleR02JJ,"ohne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SUMIFS(TabelleR02LL,TabelleR02HH,'Haus 2, 2 a-c K'!B213,TabelleR02JJ,"")+
SUMIFS(TabelleR02LL,TabelleR02HH,'Haus 2, 2 a-c K'!B213,TabelleR02JJ,"ohne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SUMIFS(TabelleR02LL,TabelleR02HH,'Haus 2, 2 a-c K'!B214,TabelleR02JJ,"")+
SUMIFS(TabelleR02LL,TabelleR02HH,'Haus 2, 2 a-c K'!B214,TabelleR02JJ,"ohne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SUMIFS(TabelleR02LL,TabelleR02HH,'Haus 2, 2 a-c K'!B215,TabelleR02JJ,"")+
SUMIFS(TabelleR02LL,TabelleR02HH,'Haus 2, 2 a-c K'!B215,TabelleR02JJ,"ohne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SUMIFS(TabelleR02LL,TabelleR02HH,'Haus 2, 2 a-c K'!B216,TabelleR02JJ,"")+
SUMIFS(TabelleR02LL,TabelleR02HH,'Haus 2, 2 a-c K'!B216,TabelleR02JJ,"ohne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SUMIFS(TabelleR02LL,TabelleR02HH,'Haus 2, 2 a-c K'!B217,TabelleR02JJ,"")+
SUMIFS(TabelleR02LL,TabelleR02HH,'Haus 2, 2 a-c K'!B217,TabelleR02JJ,"ohne Grundreinig")</f>
        <v>0</v>
      </c>
      <c r="E217" s="540">
        <f t="shared" si="129"/>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45"/>
        <v>0</v>
      </c>
      <c r="I217" s="544">
        <f t="shared" si="146"/>
        <v>0</v>
      </c>
      <c r="J217" s="545">
        <f t="shared" si="132"/>
        <v>0</v>
      </c>
      <c r="K217" s="638">
        <f t="shared" si="147"/>
        <v>0</v>
      </c>
      <c r="M217" s="22">
        <f>Raumgruppen_Bezeichnungen!N216</f>
        <v>1</v>
      </c>
      <c r="N217" s="22">
        <f t="shared" si="134"/>
        <v>1</v>
      </c>
      <c r="O217" s="22">
        <f t="shared" si="135"/>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SUMIFS(TabelleR02LL,TabelleR02HH,'Haus 2, 2 a-c K'!B218,TabelleR02JJ,"")+
SUMIFS(TabelleR02LL,TabelleR02HH,'Haus 2, 2 a-c K'!B218,TabelleR02JJ,"ohne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SUMIFS(TabelleR02LL,TabelleR02HH,'Haus 2, 2 a-c K'!B219,TabelleR02JJ,"")+
SUMIFS(TabelleR02LL,TabelleR02HH,'Haus 2, 2 a-c K'!B219,TabelleR02JJ,"ohne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SUMIFS(TabelleR02LL,TabelleR02II,'Haus 2, 2 a-c K'!B220,TabelleR02JJ,"")+
SUMIFS(TabelleR02LL,TabelleR02II,'Haus 2, 2 a-c K'!B220,TabelleR02JJ,"ohne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SUMIFS(TabelleR02LL,TabelleR02HH,'Haus 2, 2 a-c K'!B221,TabelleR02JJ,"")+
SUMIFS(TabelleR02LL,TabelleR02HH,'Haus 2, 2 a-c K'!B221,TabelleR02JJ,"ohne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hidden="1" customHeight="1" x14ac:dyDescent="0.2">
      <c r="B222" s="677" t="str">
        <f>Raumgruppen_Bezeichnungen!$C221</f>
        <v>K1-J</v>
      </c>
      <c r="C222" s="528" t="str">
        <f>Raumgruppen_Bezeichnungen!$D221</f>
        <v>Küchen zur Schülerverpflegung</v>
      </c>
      <c r="D222" s="529">
        <f>SUMIFS(TabelleR02LL,TabelleR02HH,'Haus 2, 2 a-c K'!B222,TabelleR02JJ,"")+
SUMIFS(TabelleR02LL,TabelleR02HH,'Haus 2, 2 a-c K'!B222,TabelleR02JJ,"ohne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hidden="1" customHeight="1" x14ac:dyDescent="0.2">
      <c r="B223" s="677" t="str">
        <f>Raumgruppen_Bezeichnungen!$C222</f>
        <v>K1-J2</v>
      </c>
      <c r="C223" s="528" t="str">
        <f>Raumgruppen_Bezeichnungen!$D222</f>
        <v>Küchen zur Schülerverpflegung</v>
      </c>
      <c r="D223" s="529">
        <f>SUMIFS(TabelleR02LL,TabelleR02HH,'Haus 2, 2 a-c K'!B223,TabelleR02JJ,"")+
SUMIFS(TabelleR02LL,TabelleR02HH,'Haus 2, 2 a-c K'!B223,TabelleR02JJ,"ohne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hidden="1" customHeight="1" x14ac:dyDescent="0.2">
      <c r="B224" s="677" t="str">
        <f>Raumgruppen_Bezeichnungen!$C223</f>
        <v>K1-Q</v>
      </c>
      <c r="C224" s="528" t="str">
        <f>Raumgruppen_Bezeichnungen!$D223</f>
        <v>Küchen zur Schülerverpflegung</v>
      </c>
      <c r="D224" s="529">
        <f>SUMIFS(TabelleR02LL,TabelleR02HH,'Haus 2, 2 a-c K'!B224,TabelleR02JJ,"")+
SUMIFS(TabelleR02LL,TabelleR02HH,'Haus 2, 2 a-c K'!B224,TabelleR02JJ,"ohne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hidden="1" customHeight="1" x14ac:dyDescent="0.2">
      <c r="B225" s="677" t="str">
        <f>Raumgruppen_Bezeichnungen!$C224</f>
        <v>K1-J6</v>
      </c>
      <c r="C225" s="528" t="str">
        <f>Raumgruppen_Bezeichnungen!$D224</f>
        <v>Küchen zur Schülerverpflegung</v>
      </c>
      <c r="D225" s="529">
        <f>SUMIFS(TabelleR02LL,TabelleR02HH,'Haus 2, 2 a-c K'!B225,TabelleR02JJ,"")+
SUMIFS(TabelleR02LL,TabelleR02HH,'Haus 2, 2 a-c K'!B225,TabelleR02JJ,"ohne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hidden="1" customHeight="1" x14ac:dyDescent="0.2">
      <c r="B226" s="677" t="str">
        <f>Raumgruppen_Bezeichnungen!$C225</f>
        <v>K1-M</v>
      </c>
      <c r="C226" s="528" t="str">
        <f>Raumgruppen_Bezeichnungen!$D225</f>
        <v>Küchen zur Schülerverpflegung</v>
      </c>
      <c r="D226" s="529">
        <f>SUMIFS(TabelleR02LL,TabelleR02HH,'Haus 2, 2 a-c K'!B226,TabelleR02JJ,"")+
SUMIFS(TabelleR02LL,TabelleR02HH,'Haus 2, 2 a-c K'!B226,TabelleR02JJ,"ohne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hidden="1" customHeight="1" x14ac:dyDescent="0.2">
      <c r="B227" s="678" t="str">
        <f>Raumgruppen_Bezeichnungen!$C226</f>
        <v>K1-14</v>
      </c>
      <c r="C227" s="621" t="str">
        <f>Raumgruppen_Bezeichnungen!$D226</f>
        <v>Küchen zur Schülerverpflegung</v>
      </c>
      <c r="D227" s="622">
        <f>SUMIFS(TabelleR02LL,TabelleR02HH,'Haus 2, 2 a-c K'!B227,TabelleR02JJ,"")+
SUMIFS(TabelleR02LL,TabelleR02HH,'Haus 2, 2 a-c K'!B227,TabelleR02JJ,"ohne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hidden="1" customHeight="1" thickBot="1" x14ac:dyDescent="0.25">
      <c r="B228" s="679" t="str">
        <f>Raumgruppen_Bezeichnungen!$C227</f>
        <v>K1-W</v>
      </c>
      <c r="C228" s="630" t="str">
        <f>Raumgruppen_Bezeichnungen!$D227</f>
        <v>Küchen zur Schülerverpflegung</v>
      </c>
      <c r="D228" s="631">
        <f>SUMIFS(TabelleR02LL,TabelleR02HH,'Haus 2, 2 a-c K'!B228,TabelleR02JJ,"")+
SUMIFS(TabelleR02LL,TabelleR02HH,'Haus 2, 2 a-c K'!B228,TabelleR02JJ,"ohne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hidden="1" customHeight="1" x14ac:dyDescent="0.2">
      <c r="B229" s="676" t="str">
        <f>Raumgruppen_Bezeichnungen!$C228</f>
        <v>K1-2</v>
      </c>
      <c r="C229" s="548" t="str">
        <f>Raumgruppen_Bezeichnungen!$D228</f>
        <v>Küchen zur Schülerverpflegung</v>
      </c>
      <c r="D229" s="465">
        <f>SUMIFS(TabelleR02LL,TabelleR02HH,'Haus 2, 2 a-c K'!B229,TabelleR02JJ,"")+
SUMIFS(TabelleR02LL,TabelleR02HH,'Haus 2, 2 a-c K'!B229,TabelleR02JJ,"ohne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hidden="1" customHeight="1" x14ac:dyDescent="0.2">
      <c r="B230" s="677" t="str">
        <f>Raumgruppen_Bezeichnungen!$C229</f>
        <v>K1-2,5</v>
      </c>
      <c r="C230" s="528" t="str">
        <f>Raumgruppen_Bezeichnungen!$D229</f>
        <v>Küchen zur Schülerverpflegung</v>
      </c>
      <c r="D230" s="529">
        <f>SUMIFS(TabelleR02LL,TabelleR02HH,'Haus 2, 2 a-c K'!B230,TabelleR02JJ,"")+
SUMIFS(TabelleR02LL,TabelleR02HH,'Haus 2, 2 a-c K'!B230,TabelleR02JJ,"ohne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hidden="1" customHeight="1" x14ac:dyDescent="0.2">
      <c r="B231" s="677" t="str">
        <f>Raumgruppen_Bezeichnungen!$C230</f>
        <v>K1-3</v>
      </c>
      <c r="C231" s="528" t="str">
        <f>Raumgruppen_Bezeichnungen!$D230</f>
        <v>Küchen zur Schülerverpflegung</v>
      </c>
      <c r="D231" s="529">
        <f>SUMIFS(TabelleR02LL,TabelleR02HH,'Haus 2, 2 a-c K'!B231,TabelleR02JJ,"")+
SUMIFS(TabelleR02LL,TabelleR02HH,'Haus 2, 2 a-c K'!B231,TabelleR02JJ,"ohne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hidden="1" customHeight="1" x14ac:dyDescent="0.2">
      <c r="B232" s="677" t="str">
        <f>Raumgruppen_Bezeichnungen!$C231</f>
        <v>K1-4</v>
      </c>
      <c r="C232" s="528" t="str">
        <f>Raumgruppen_Bezeichnungen!$D231</f>
        <v>Küchen zur Schülerverpflegung</v>
      </c>
      <c r="D232" s="529">
        <f>SUMIFS(TabelleR02LL,TabelleR02HH,'Haus 2, 2 a-c K'!B232,TabelleR02JJ,"")+
SUMIFS(TabelleR02LL,TabelleR02HH,'Haus 2, 2 a-c K'!B232,TabelleR02JJ,"ohne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hidden="1" customHeight="1" x14ac:dyDescent="0.2">
      <c r="B233" s="677" t="str">
        <f>Raumgruppen_Bezeichnungen!$C232</f>
        <v>K1-5</v>
      </c>
      <c r="C233" s="528" t="str">
        <f>Raumgruppen_Bezeichnungen!$D232</f>
        <v>Küchen zur Schülerverpflegung</v>
      </c>
      <c r="D233" s="529">
        <f>SUMIFS(TabelleR02LL,TabelleR02HH,'Haus 2, 2 a-c K'!B233,TabelleR02JJ,"")+
SUMIFS(TabelleR02LL,TabelleR02HH,'Haus 2, 2 a-c K'!B233,TabelleR02JJ,"ohne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hidden="1" customHeight="1" x14ac:dyDescent="0.2">
      <c r="B234" s="677" t="str">
        <f>Raumgruppen_Bezeichnungen!$C233</f>
        <v>K1-6</v>
      </c>
      <c r="C234" s="528" t="str">
        <f>Raumgruppen_Bezeichnungen!$D233</f>
        <v>Küchen zur Schülerverpflegung</v>
      </c>
      <c r="D234" s="529">
        <f>SUMIFS(TabelleR02LL,TabelleR02HH,'Haus 2, 2 a-c K'!B234,TabelleR02JJ,"")+
SUMIFS(TabelleR02LL,TabelleR02HH,'Haus 2, 2 a-c K'!B234,TabelleR02JJ,"ohne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hidden="1" customHeight="1" x14ac:dyDescent="0.2">
      <c r="B235" s="677" t="str">
        <f>Raumgruppen_Bezeichnungen!$C234</f>
        <v>K1-7</v>
      </c>
      <c r="C235" s="528" t="str">
        <f>Raumgruppen_Bezeichnungen!$D234</f>
        <v>Küchen zur Schülerverpflegung</v>
      </c>
      <c r="D235" s="529">
        <f>SUMIFS(TabelleR02LL,TabelleR02HH,'Haus 2, 2 a-c K'!B235,TabelleR02JJ,"")+
SUMIFS(TabelleR02LL,TabelleR02HH,'Haus 2, 2 a-c K'!B235,TabelleR02JJ,"ohne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hidden="1" customHeight="1" x14ac:dyDescent="0.2">
      <c r="B236" s="677" t="str">
        <f>Raumgruppen_Bezeichnungen!$C235</f>
        <v>K2-J</v>
      </c>
      <c r="C236" s="528" t="str">
        <f>Raumgruppen_Bezeichnungen!$D235</f>
        <v>Lehrküchen</v>
      </c>
      <c r="D236" s="529">
        <f>SUMIFS(TabelleR02LL,TabelleR02HH,'Haus 2, 2 a-c K'!B236,TabelleR02JJ,"")+
SUMIFS(TabelleR02LL,TabelleR02HH,'Haus 2, 2 a-c K'!B236,TabelleR02JJ,"ohne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hidden="1" customHeight="1" x14ac:dyDescent="0.2">
      <c r="B237" s="677" t="str">
        <f>Raumgruppen_Bezeichnungen!$C236</f>
        <v>K2-J2</v>
      </c>
      <c r="C237" s="528" t="str">
        <f>Raumgruppen_Bezeichnungen!$D236</f>
        <v>Lehrküchen</v>
      </c>
      <c r="D237" s="529">
        <f>SUMIFS(TabelleR02LL,TabelleR02HH,'Haus 2, 2 a-c K'!B237,TabelleR02JJ,"")+
SUMIFS(TabelleR02LL,TabelleR02HH,'Haus 2, 2 a-c K'!B237,TabelleR02JJ,"ohne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hidden="1" customHeight="1" x14ac:dyDescent="0.2">
      <c r="B238" s="677" t="str">
        <f>Raumgruppen_Bezeichnungen!$C237</f>
        <v>K2-Q</v>
      </c>
      <c r="C238" s="528" t="str">
        <f>Raumgruppen_Bezeichnungen!$D237</f>
        <v>Lehrküchen</v>
      </c>
      <c r="D238" s="529">
        <f>SUMIFS(TabelleR02LL,TabelleR02HH,'Haus 2, 2 a-c K'!B238,TabelleR02JJ,"")+
SUMIFS(TabelleR02LL,TabelleR02HH,'Haus 2, 2 a-c K'!B238,TabelleR02JJ,"ohne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hidden="1" customHeight="1" x14ac:dyDescent="0.2">
      <c r="B239" s="677" t="str">
        <f>Raumgruppen_Bezeichnungen!$C238</f>
        <v>K2-J6</v>
      </c>
      <c r="C239" s="528" t="str">
        <f>Raumgruppen_Bezeichnungen!$D238</f>
        <v>Lehrküchen</v>
      </c>
      <c r="D239" s="529">
        <f>SUMIFS(TabelleR02LL,TabelleR02HH,'Haus 2, 2 a-c K'!B239,TabelleR02JJ,"")+
SUMIFS(TabelleR02LL,TabelleR02HH,'Haus 2, 2 a-c K'!B239,TabelleR02JJ,"ohne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hidden="1" customHeight="1" x14ac:dyDescent="0.2">
      <c r="B240" s="677" t="str">
        <f>Raumgruppen_Bezeichnungen!$C239</f>
        <v>K2-M</v>
      </c>
      <c r="C240" s="528" t="str">
        <f>Raumgruppen_Bezeichnungen!$D239</f>
        <v>Lehrküchen</v>
      </c>
      <c r="D240" s="529">
        <f>SUMIFS(TabelleR02LL,TabelleR02HH,'Haus 2, 2 a-c K'!B240,TabelleR02JJ,"")+
SUMIFS(TabelleR02LL,TabelleR02HH,'Haus 2, 2 a-c K'!B240,TabelleR02JJ,"ohne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hidden="1" customHeight="1" x14ac:dyDescent="0.2">
      <c r="B241" s="677" t="str">
        <f>Raumgruppen_Bezeichnungen!$C240</f>
        <v>K2-14</v>
      </c>
      <c r="C241" s="528" t="str">
        <f>Raumgruppen_Bezeichnungen!$D240</f>
        <v>Lehrküchen</v>
      </c>
      <c r="D241" s="529">
        <f>SUMIFS(TabelleR02LL,TabelleR02HH,'Haus 2, 2 a-c K'!B241,TabelleR02JJ,"")+
SUMIFS(TabelleR02LL,TabelleR02HH,'Haus 2, 2 a-c K'!B241,TabelleR02JJ,"ohne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hidden="1" customHeight="1" x14ac:dyDescent="0.2">
      <c r="B242" s="677" t="str">
        <f>Raumgruppen_Bezeichnungen!$C241</f>
        <v>K2-W</v>
      </c>
      <c r="C242" s="528" t="str">
        <f>Raumgruppen_Bezeichnungen!$D241</f>
        <v>Lehrküchen</v>
      </c>
      <c r="D242" s="529">
        <f>SUMIFS(TabelleR02LL,TabelleR02HH,'Haus 2, 2 a-c K'!B242,TabelleR02JJ,"")+
SUMIFS(TabelleR02LL,TabelleR02HH,'Haus 2, 2 a-c K'!B242,TabelleR02JJ,"ohne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hidden="1" customHeight="1" x14ac:dyDescent="0.2">
      <c r="B243" s="677" t="str">
        <f>Raumgruppen_Bezeichnungen!$C242</f>
        <v>K2-2</v>
      </c>
      <c r="C243" s="528" t="str">
        <f>Raumgruppen_Bezeichnungen!$D242</f>
        <v>Lehrküchen</v>
      </c>
      <c r="D243" s="529">
        <f>SUMIFS(TabelleR02LL,TabelleR02HH,'Haus 2, 2 a-c K'!B243,TabelleR02JJ,"")+
SUMIFS(TabelleR02LL,TabelleR02HH,'Haus 2, 2 a-c K'!B243,TabelleR02JJ,"ohne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hidden="1" customHeight="1" x14ac:dyDescent="0.2">
      <c r="B244" s="677" t="str">
        <f>Raumgruppen_Bezeichnungen!$C243</f>
        <v>K2-2,5</v>
      </c>
      <c r="C244" s="528" t="str">
        <f>Raumgruppen_Bezeichnungen!$D243</f>
        <v>Lehrküchen</v>
      </c>
      <c r="D244" s="529">
        <f>SUMIFS(TabelleR02LL,TabelleR02HH,'Haus 2, 2 a-c K'!B244,TabelleR02JJ,"")+
SUMIFS(TabelleR02LL,TabelleR02HH,'Haus 2, 2 a-c K'!B244,TabelleR02JJ,"ohne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hidden="1" customHeight="1" x14ac:dyDescent="0.2">
      <c r="B245" s="677" t="str">
        <f>Raumgruppen_Bezeichnungen!$C244</f>
        <v>K2-3</v>
      </c>
      <c r="C245" s="528" t="str">
        <f>Raumgruppen_Bezeichnungen!$D244</f>
        <v>Lehrküchen</v>
      </c>
      <c r="D245" s="529">
        <f>SUMIFS(TabelleR02LL,TabelleR02HH,'Haus 2, 2 a-c K'!B245,TabelleR02JJ,"")+
SUMIFS(TabelleR02LL,TabelleR02HH,'Haus 2, 2 a-c K'!B245,TabelleR02JJ,"ohne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hidden="1" customHeight="1" x14ac:dyDescent="0.2">
      <c r="B246" s="677" t="str">
        <f>Raumgruppen_Bezeichnungen!$C245</f>
        <v>K2-4</v>
      </c>
      <c r="C246" s="528" t="str">
        <f>Raumgruppen_Bezeichnungen!$D245</f>
        <v>Lehrküchen</v>
      </c>
      <c r="D246" s="529">
        <f>SUMIFS(TabelleR02LL,TabelleR02HH,'Haus 2, 2 a-c K'!B246,TabelleR02JJ,"")+
SUMIFS(TabelleR02LL,TabelleR02HH,'Haus 2, 2 a-c K'!B246,TabelleR02JJ,"ohne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hidden="1" customHeight="1" x14ac:dyDescent="0.2">
      <c r="B247" s="677" t="str">
        <f>Raumgruppen_Bezeichnungen!$C246</f>
        <v>K2-5</v>
      </c>
      <c r="C247" s="528" t="str">
        <f>Raumgruppen_Bezeichnungen!$D246</f>
        <v>Lehrküchen</v>
      </c>
      <c r="D247" s="529">
        <f>SUMIFS(TabelleR02LL,TabelleR02HH,'Haus 2, 2 a-c K'!B247,TabelleR02JJ,"")+
SUMIFS(TabelleR02LL,TabelleR02HH,'Haus 2, 2 a-c K'!B247,TabelleR02JJ,"ohne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hidden="1" customHeight="1" x14ac:dyDescent="0.2">
      <c r="B248" s="677" t="str">
        <f>Raumgruppen_Bezeichnungen!$C247</f>
        <v>K2-6</v>
      </c>
      <c r="C248" s="528" t="str">
        <f>Raumgruppen_Bezeichnungen!$D247</f>
        <v>Lehrküchen</v>
      </c>
      <c r="D248" s="529">
        <f>SUMIFS(TabelleR02LL,TabelleR02HH,'Haus 2, 2 a-c K'!B248,TabelleR02JJ,"")+
SUMIFS(TabelleR02LL,TabelleR02HH,'Haus 2, 2 a-c K'!B248,TabelleR02JJ,"ohne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hidden="1" customHeight="1" x14ac:dyDescent="0.2">
      <c r="B249" s="677" t="str">
        <f>Raumgruppen_Bezeichnungen!$C248</f>
        <v>K2-7</v>
      </c>
      <c r="C249" s="528" t="str">
        <f>Raumgruppen_Bezeichnungen!$D248</f>
        <v>Lehrküchen</v>
      </c>
      <c r="D249" s="529">
        <f>SUMIFS(TabelleR02LL,TabelleR02HH,'Haus 2, 2 a-c K'!B249,TabelleR02JJ,"")+
SUMIFS(TabelleR02LL,TabelleR02HH,'Haus 2, 2 a-c K'!B249,TabelleR02JJ,"ohne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SUMIFS(TabelleR02LL,TabelleR02HH,'Haus 2, 2 a-c K'!B250,TabelleR02JJ,"")+
SUMIFS(TabelleR02LL,TabelleR02HH,'Haus 2, 2 a-c K'!B250,TabelleR02JJ,"ohne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SUMIFS(TabelleR02LL,TabelleR02HH,'Haus 2, 2 a-c K'!B251,TabelleR02JJ,"")+
SUMIFS(TabelleR02LL,TabelleR02HH,'Haus 2, 2 a-c K'!B251,TabelleR02JJ,"ohne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SUMIFS(TabelleR02LL,TabelleR02HH,'Haus 2, 2 a-c K'!B252,TabelleR02JJ,"")+
SUMIFS(TabelleR02LL,TabelleR02HH,'Haus 2, 2 a-c K'!B252,TabelleR02JJ,"ohne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SUMIFS(TabelleR02LL,TabelleR02HH,'Haus 2, 2 a-c K'!B253,TabelleR02JJ,"")+
SUMIFS(TabelleR02LL,TabelleR02HH,'Haus 2, 2 a-c K'!B253,TabelleR02JJ,"ohne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SUMIFS(TabelleR02LL,TabelleR02HH,'Haus 2, 2 a-c K'!B254,TabelleR02JJ,"")+
SUMIFS(TabelleR02LL,TabelleR02HH,'Haus 2, 2 a-c K'!B254,TabelleR02JJ,"ohne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SUMIFS(TabelleR02LL,TabelleR02HH,'Haus 2, 2 a-c K'!B255,TabelleR02JJ,"")+
SUMIFS(TabelleR02LL,TabelleR02HH,'Haus 2, 2 a-c K'!B255,TabelleR02JJ,"ohne Grundreinig")</f>
        <v>0</v>
      </c>
      <c r="E255" s="623">
        <f t="shared" si="129"/>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69"/>
        <v>0</v>
      </c>
      <c r="I255" s="627">
        <f t="shared" si="170"/>
        <v>0</v>
      </c>
      <c r="J255" s="628">
        <f t="shared" si="132"/>
        <v>0</v>
      </c>
      <c r="K255" s="629">
        <f t="shared" si="171"/>
        <v>0</v>
      </c>
      <c r="M255" s="22">
        <f>Raumgruppen_Bezeichnungen!N254</f>
        <v>0</v>
      </c>
      <c r="N255" s="22">
        <f t="shared" si="134"/>
        <v>1</v>
      </c>
      <c r="O255" s="22">
        <f t="shared" si="135"/>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SUMIFS(TabelleR02LL,TabelleR02HH,'Haus 2, 2 a-c K'!B256,TabelleR02JJ,"")+
SUMIFS(TabelleR02LL,TabelleR02HH,'Haus 2, 2 a-c K'!B256,TabelleR02JJ,"ohne Grundreinig")</f>
        <v>108.9</v>
      </c>
      <c r="E256" s="540">
        <f t="shared" si="129"/>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5553.9000000000005</v>
      </c>
      <c r="I256" s="544">
        <f>IF(E256=0,0,H256/E256)</f>
        <v>0</v>
      </c>
      <c r="J256" s="545">
        <f t="shared" si="132"/>
        <v>0</v>
      </c>
      <c r="K256" s="638">
        <f>IF(J256="","",I256*J256)</f>
        <v>0</v>
      </c>
      <c r="M256" s="22">
        <f>Raumgruppen_Bezeichnungen!N255</f>
        <v>1</v>
      </c>
      <c r="N256" s="22">
        <f t="shared" si="134"/>
        <v>1</v>
      </c>
      <c r="O256" s="22">
        <f t="shared" si="135"/>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SUMIFS(TabelleR02LL,TabelleR02HH,'Haus 2, 2 a-c K'!B257,TabelleR02JJ,"")+
SUMIFS(TabelleR02LL,TabelleR02HH,'Haus 2, 2 a-c K'!B257,TabelleR02JJ,"ohne Grundreinig")</f>
        <v>0</v>
      </c>
      <c r="E257" s="279">
        <f t="shared" si="129"/>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ref="H257:H260" ca="1" si="172">D257*G257</f>
        <v>0</v>
      </c>
      <c r="I257" s="551">
        <f t="shared" ref="I257:I260" si="173">IF(E257=0,0,H257/E257)</f>
        <v>0</v>
      </c>
      <c r="J257" s="282">
        <f t="shared" si="132"/>
        <v>0</v>
      </c>
      <c r="K257" s="552">
        <f t="shared" ref="K257:K260" si="174">IF(J257="","",I257*J257)</f>
        <v>0</v>
      </c>
      <c r="M257" s="22">
        <f>Raumgruppen_Bezeichnungen!N256</f>
        <v>0</v>
      </c>
      <c r="N257" s="22">
        <f t="shared" si="134"/>
        <v>1</v>
      </c>
      <c r="O257" s="22">
        <f t="shared" si="135"/>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SUMIFS(TabelleR02LL,TabelleR02HH,'Haus 2, 2 a-c K'!B258,TabelleR02JJ,"")+
SUMIFS(TabelleR02LL,TabelleR02HH,'Haus 2, 2 a-c K'!B258,TabelleR02JJ,"ohne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SUMIFS(TabelleR02LL,TabelleR02HH,'Haus 2, 2 a-c K'!B259,TabelleR02JJ,"")+
SUMIFS(TabelleR02LL,TabelleR02HH,'Haus 2, 2 a-c K'!B259,TabelleR02JJ,"ohne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SUMIFS(TabelleR02LL,TabelleR02HH,'Haus 2, 2 a-c K'!B260,TabelleR02JJ,"")+
SUMIFS(TabelleR02LL,TabelleR02HH,'Haus 2, 2 a-c K'!B260,TabelleR02JJ,"ohne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SUMIFS(TabelleR02LL,TabelleR02HH,'Haus 2, 2 a-c K'!B261,TabelleR02JJ,"")+
SUMIFS(TabelleR02LL,TabelleR02HH,'Haus 2, 2 a-c K'!B261,TabelleR02JJ,"ohne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SUMIFS(TabelleR02LL,TabelleR02HH,'Haus 2, 2 a-c K'!B262,TabelleR02JJ,"")+
SUMIFS(TabelleR02LL,TabelleR02HH,'Haus 2, 2 a-c K'!B262,TabelleR02JJ,"ohne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SUMIFS(TabelleR02LL,TabelleR02HH,'Haus 2, 2 a-c K'!B263,TabelleR02JJ,"")+
SUMIFS(TabelleR02LL,TabelleR02HH,'Haus 2, 2 a-c K'!B263,TabelleR02JJ,"ohne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hidden="1" customHeight="1" x14ac:dyDescent="0.2">
      <c r="B264" s="677" t="str">
        <f>Raumgruppen_Bezeichnungen!$C263</f>
        <v>M1-J</v>
      </c>
      <c r="C264" s="528" t="str">
        <f>Raumgruppen_Bezeichnungen!$D263</f>
        <v>Sport- und Mehrzweckhallen</v>
      </c>
      <c r="D264" s="529">
        <f>SUMIFS(TabelleR02LL,TabelleR02HH,'Haus 2, 2 a-c K'!B264,TabelleR02JJ,"")+
SUMIFS(TabelleR02LL,TabelleR02HH,'Haus 2, 2 a-c K'!B264,TabelleR02JJ,"ohne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hidden="1" customHeight="1" x14ac:dyDescent="0.2">
      <c r="B265" s="677" t="str">
        <f>Raumgruppen_Bezeichnungen!$C264</f>
        <v>M1-J2</v>
      </c>
      <c r="C265" s="528" t="str">
        <f>Raumgruppen_Bezeichnungen!$D264</f>
        <v>Sport- und Mehrzweckhallen</v>
      </c>
      <c r="D265" s="529">
        <f>SUMIFS(TabelleR02LL,TabelleR02HH,'Haus 2, 2 a-c K'!B265,TabelleR02JJ,"")+
SUMIFS(TabelleR02LL,TabelleR02HH,'Haus 2, 2 a-c K'!B265,TabelleR02JJ,"ohne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hidden="1" customHeight="1" x14ac:dyDescent="0.2">
      <c r="B266" s="677" t="str">
        <f>Raumgruppen_Bezeichnungen!$C265</f>
        <v>M1-Q</v>
      </c>
      <c r="C266" s="528" t="str">
        <f>Raumgruppen_Bezeichnungen!$D265</f>
        <v>Sport- und Mehrzweckhallen</v>
      </c>
      <c r="D266" s="529">
        <f>SUMIFS(TabelleR02LL,TabelleR02HH,'Haus 2, 2 a-c K'!B266,TabelleR02JJ,"")+
SUMIFS(TabelleR02LL,TabelleR02HH,'Haus 2, 2 a-c K'!B266,TabelleR02JJ,"ohne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hidden="1" customHeight="1" x14ac:dyDescent="0.2">
      <c r="B267" s="677" t="str">
        <f>Raumgruppen_Bezeichnungen!$C266</f>
        <v>M1-J6</v>
      </c>
      <c r="C267" s="528" t="str">
        <f>Raumgruppen_Bezeichnungen!$D266</f>
        <v>Sport- und Mehrzweckhallen</v>
      </c>
      <c r="D267" s="529">
        <f>SUMIFS(TabelleR02LL,TabelleR02HH,'Haus 2, 2 a-c K'!B267,TabelleR02JJ,"")+
SUMIFS(TabelleR02LL,TabelleR02HH,'Haus 2, 2 a-c K'!B267,TabelleR02JJ,"ohne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hidden="1" customHeight="1" x14ac:dyDescent="0.2">
      <c r="B268" s="677" t="str">
        <f>Raumgruppen_Bezeichnungen!$C267</f>
        <v>M1-M</v>
      </c>
      <c r="C268" s="528" t="str">
        <f>Raumgruppen_Bezeichnungen!$D267</f>
        <v>Sport- und Mehrzweckhallen</v>
      </c>
      <c r="D268" s="529">
        <f>SUMIFS(TabelleR02LL,TabelleR02HH,'Haus 2, 2 a-c K'!B268,TabelleR02JJ,"")+
SUMIFS(TabelleR02LL,TabelleR02HH,'Haus 2, 2 a-c K'!B268,TabelleR02JJ,"ohne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hidden="1" customHeight="1" x14ac:dyDescent="0.2">
      <c r="B269" s="677" t="str">
        <f>Raumgruppen_Bezeichnungen!$C268</f>
        <v>M1-14</v>
      </c>
      <c r="C269" s="528" t="str">
        <f>Raumgruppen_Bezeichnungen!$D268</f>
        <v>Sport- und Mehrzweckhallen</v>
      </c>
      <c r="D269" s="529">
        <f>SUMIFS(TabelleR02LL,TabelleR02HH,'Haus 2, 2 a-c K'!B269,TabelleR02JJ,"")+
SUMIFS(TabelleR02LL,TabelleR02HH,'Haus 2, 2 a-c K'!B269,TabelleR02JJ,"ohne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hidden="1" customHeight="1" x14ac:dyDescent="0.2">
      <c r="B270" s="677" t="str">
        <f>Raumgruppen_Bezeichnungen!$C269</f>
        <v>M1-W</v>
      </c>
      <c r="C270" s="528" t="str">
        <f>Raumgruppen_Bezeichnungen!$D269</f>
        <v>Sport- und Mehrzweckhallen</v>
      </c>
      <c r="D270" s="529">
        <f>SUMIFS(TabelleR02LL,TabelleR02HH,'Haus 2, 2 a-c K'!B270,TabelleR02JJ,"")+
SUMIFS(TabelleR02LL,TabelleR02HH,'Haus 2, 2 a-c K'!B270,TabelleR02JJ,"ohne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hidden="1" customHeight="1" x14ac:dyDescent="0.2">
      <c r="B271" s="677" t="str">
        <f>Raumgruppen_Bezeichnungen!$C270</f>
        <v>M1-2</v>
      </c>
      <c r="C271" s="528" t="str">
        <f>Raumgruppen_Bezeichnungen!$D270</f>
        <v>Sport- und Mehrzweckhallen</v>
      </c>
      <c r="D271" s="529">
        <f>SUMIFS(TabelleR02LL,TabelleR02HH,'Haus 2, 2 a-c K'!B271,TabelleR02JJ,"")+
SUMIFS(TabelleR02LL,TabelleR02HH,'Haus 2, 2 a-c K'!B271,TabelleR02JJ,"ohne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hidden="1" customHeight="1" x14ac:dyDescent="0.2">
      <c r="B272" s="677" t="str">
        <f>Raumgruppen_Bezeichnungen!$C271</f>
        <v>M1-2,5</v>
      </c>
      <c r="C272" s="528" t="str">
        <f>Raumgruppen_Bezeichnungen!$D271</f>
        <v>Sport- und Mehrzweckhallen</v>
      </c>
      <c r="D272" s="529">
        <f>SUMIFS(TabelleR02LL,TabelleR02HH,'Haus 2, 2 a-c K'!B272,TabelleR02JJ,"")+
SUMIFS(TabelleR02LL,TabelleR02HH,'Haus 2, 2 a-c K'!B272,TabelleR02JJ,"ohne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hidden="1" customHeight="1" x14ac:dyDescent="0.2">
      <c r="B273" s="677" t="str">
        <f>Raumgruppen_Bezeichnungen!$C272</f>
        <v>M1-3</v>
      </c>
      <c r="C273" s="528" t="str">
        <f>Raumgruppen_Bezeichnungen!$D272</f>
        <v>Sport- und Mehrzweckhallen</v>
      </c>
      <c r="D273" s="529">
        <f>SUMIFS(TabelleR02LL,TabelleR02HH,'Haus 2, 2 a-c K'!B273,TabelleR02JJ,"")+
SUMIFS(TabelleR02LL,TabelleR02HH,'Haus 2, 2 a-c K'!B273,TabelleR02JJ,"ohne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hidden="1" customHeight="1" x14ac:dyDescent="0.2">
      <c r="B274" s="677" t="str">
        <f>Raumgruppen_Bezeichnungen!$C273</f>
        <v>M1-4</v>
      </c>
      <c r="C274" s="528" t="str">
        <f>Raumgruppen_Bezeichnungen!$D273</f>
        <v>Sport- und Mehrzweckhallen</v>
      </c>
      <c r="D274" s="529">
        <f>SUMIFS(TabelleR02LL,TabelleR02HH,'Haus 2, 2 a-c K'!B274,TabelleR02JJ,"")+
SUMIFS(TabelleR02LL,TabelleR02HH,'Haus 2, 2 a-c K'!B274,TabelleR02JJ,"ohne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hidden="1" customHeight="1" x14ac:dyDescent="0.2">
      <c r="B275" s="677" t="str">
        <f>Raumgruppen_Bezeichnungen!$C274</f>
        <v>M1-5</v>
      </c>
      <c r="C275" s="528" t="str">
        <f>Raumgruppen_Bezeichnungen!$D274</f>
        <v>Sport- und Mehrzweckhallen</v>
      </c>
      <c r="D275" s="529">
        <f>SUMIFS(TabelleR02LL,TabelleR02HH,'Haus 2, 2 a-c K'!B275,TabelleR02JJ,"")+
SUMIFS(TabelleR02LL,TabelleR02HH,'Haus 2, 2 a-c K'!B275,TabelleR02JJ,"ohne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hidden="1" customHeight="1" x14ac:dyDescent="0.2">
      <c r="B276" s="677" t="str">
        <f>Raumgruppen_Bezeichnungen!$C275</f>
        <v>M1-6</v>
      </c>
      <c r="C276" s="528" t="str">
        <f>Raumgruppen_Bezeichnungen!$D275</f>
        <v>Sport- und Mehrzweckhallen</v>
      </c>
      <c r="D276" s="529">
        <f>SUMIFS(TabelleR02LL,TabelleR02HH,'Haus 2, 2 a-c K'!B276,TabelleR02JJ,"")+
SUMIFS(TabelleR02LL,TabelleR02HH,'Haus 2, 2 a-c K'!B276,TabelleR02JJ,"ohne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hidden="1" customHeight="1" x14ac:dyDescent="0.2">
      <c r="B277" s="677" t="str">
        <f>Raumgruppen_Bezeichnungen!$C276</f>
        <v>M1-7</v>
      </c>
      <c r="C277" s="528" t="str">
        <f>Raumgruppen_Bezeichnungen!$D276</f>
        <v>Sport- und Mehrzweckhallen</v>
      </c>
      <c r="D277" s="529">
        <f>SUMIFS(TabelleR02LL,TabelleR02HH,'Haus 2, 2 a-c K'!B277,TabelleR02JJ,"")+
SUMIFS(TabelleR02LL,TabelleR02HH,'Haus 2, 2 a-c K'!B277,TabelleR02JJ,"ohne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hidden="1" customHeight="1" x14ac:dyDescent="0.2">
      <c r="B278" s="677" t="str">
        <f>Raumgruppen_Bezeichnungen!$C277</f>
        <v>M1-Hort</v>
      </c>
      <c r="C278" s="528" t="str">
        <f>Raumgruppen_Bezeichnungen!$D277</f>
        <v>Sport- und Mehrzweckhallen</v>
      </c>
      <c r="D278" s="529">
        <f>SUMIFS(TabelleR02LL,TabelleR02HH,'Haus 2, 2 a-c K'!B278,TabelleR02JJ,"")+
SUMIFS(TabelleR02LL,TabelleR02HH,'Haus 2, 2 a-c K'!B278,TabelleR02JJ,"ohne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hidden="1" customHeight="1" x14ac:dyDescent="0.2">
      <c r="B279" s="677" t="str">
        <f>Raumgruppen_Bezeichnungen!$C278</f>
        <v>N1-J</v>
      </c>
      <c r="C279" s="528" t="str">
        <f>Raumgruppen_Bezeichnungen!$D278</f>
        <v>Tribünen, sonstige Räume im Sportbereich</v>
      </c>
      <c r="D279" s="529">
        <f>SUMIFS(TabelleR02LL,TabelleR02HH,'Haus 2, 2 a-c K'!B279,TabelleR02JJ,"")+
SUMIFS(TabelleR02LL,TabelleR02HH,'Haus 2, 2 a-c K'!B279,TabelleR02JJ,"ohne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hidden="1" customHeight="1" x14ac:dyDescent="0.2">
      <c r="B280" s="677" t="str">
        <f>Raumgruppen_Bezeichnungen!$C279</f>
        <v>N1-J2</v>
      </c>
      <c r="C280" s="528" t="str">
        <f>Raumgruppen_Bezeichnungen!$D279</f>
        <v>Tribünen, sonstige Räume im Sportbereich</v>
      </c>
      <c r="D280" s="529">
        <f>SUMIFS(TabelleR02LL,TabelleR02HH,'Haus 2, 2 a-c K'!B280,TabelleR02JJ,"")+
SUMIFS(TabelleR02LL,TabelleR02HH,'Haus 2, 2 a-c K'!B280,TabelleR02JJ,"ohne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hidden="1" customHeight="1" x14ac:dyDescent="0.2">
      <c r="B281" s="677" t="str">
        <f>Raumgruppen_Bezeichnungen!$C280</f>
        <v>N1-Q</v>
      </c>
      <c r="C281" s="528" t="str">
        <f>Raumgruppen_Bezeichnungen!$D280</f>
        <v>Tribünen, sonstige Räume im Sportbereich</v>
      </c>
      <c r="D281" s="529">
        <f>SUMIFS(TabelleR02LL,TabelleR02HH,'Haus 2, 2 a-c K'!B281,TabelleR02JJ,"")+
SUMIFS(TabelleR02LL,TabelleR02HH,'Haus 2, 2 a-c K'!B281,TabelleR02JJ,"ohne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hidden="1" customHeight="1" x14ac:dyDescent="0.2">
      <c r="B282" s="677" t="str">
        <f>Raumgruppen_Bezeichnungen!$C281</f>
        <v>N1-J6</v>
      </c>
      <c r="C282" s="528" t="str">
        <f>Raumgruppen_Bezeichnungen!$D281</f>
        <v>Tribünen, sonstige Räume im Sportbereich</v>
      </c>
      <c r="D282" s="529">
        <f>SUMIFS(TabelleR02LL,TabelleR02HH,'Haus 2, 2 a-c K'!B282,TabelleR02JJ,"")+
SUMIFS(TabelleR02LL,TabelleR02HH,'Haus 2, 2 a-c K'!B282,TabelleR02JJ,"ohne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hidden="1" customHeight="1" x14ac:dyDescent="0.2">
      <c r="B283" s="677" t="str">
        <f>Raumgruppen_Bezeichnungen!$C282</f>
        <v>N1-M</v>
      </c>
      <c r="C283" s="528" t="str">
        <f>Raumgruppen_Bezeichnungen!$D282</f>
        <v>Tribünen, sonstige Räume im Sportbereich</v>
      </c>
      <c r="D283" s="529">
        <f>SUMIFS(TabelleR02LL,TabelleR02HH,'Haus 2, 2 a-c K'!B283,TabelleR02JJ,"")+
SUMIFS(TabelleR02LL,TabelleR02HH,'Haus 2, 2 a-c K'!B283,TabelleR02JJ,"ohne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hidden="1" customHeight="1" x14ac:dyDescent="0.2">
      <c r="B284" s="677" t="str">
        <f>Raumgruppen_Bezeichnungen!$C283</f>
        <v>N1-14</v>
      </c>
      <c r="C284" s="528" t="str">
        <f>Raumgruppen_Bezeichnungen!$D283</f>
        <v>Tribünen, sonstige Räume im Sportbereich</v>
      </c>
      <c r="D284" s="529">
        <f>SUMIFS(TabelleR02LL,TabelleR02HH,'Haus 2, 2 a-c K'!B284,TabelleR02JJ,"")+
SUMIFS(TabelleR02LL,TabelleR02HH,'Haus 2, 2 a-c K'!B284,TabelleR02JJ,"ohne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hidden="1" customHeight="1" x14ac:dyDescent="0.2">
      <c r="B285" s="677" t="str">
        <f>Raumgruppen_Bezeichnungen!$C284</f>
        <v>N1-W</v>
      </c>
      <c r="C285" s="528" t="str">
        <f>Raumgruppen_Bezeichnungen!$D284</f>
        <v>Tribünen, sonstige Räume im Sportbereich</v>
      </c>
      <c r="D285" s="529">
        <f>SUMIFS(TabelleR02LL,TabelleR02HH,'Haus 2, 2 a-c K'!B285,TabelleR02JJ,"")+
SUMIFS(TabelleR02LL,TabelleR02HH,'Haus 2, 2 a-c K'!B285,TabelleR02JJ,"ohne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hidden="1" customHeight="1" x14ac:dyDescent="0.2">
      <c r="B286" s="677" t="str">
        <f>Raumgruppen_Bezeichnungen!$C285</f>
        <v>N1-2</v>
      </c>
      <c r="C286" s="528" t="str">
        <f>Raumgruppen_Bezeichnungen!$D285</f>
        <v>Tribünen, sonstige Räume im Sportbereich</v>
      </c>
      <c r="D286" s="529">
        <f>SUMIFS(TabelleR02LL,TabelleR02HH,'Haus 2, 2 a-c K'!B286,TabelleR02JJ,"")+
SUMIFS(TabelleR02LL,TabelleR02HH,'Haus 2, 2 a-c K'!B286,TabelleR02JJ,"ohne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hidden="1" customHeight="1" x14ac:dyDescent="0.2">
      <c r="B287" s="677" t="str">
        <f>Raumgruppen_Bezeichnungen!$C286</f>
        <v>N1-2,5</v>
      </c>
      <c r="C287" s="528" t="str">
        <f>Raumgruppen_Bezeichnungen!$D286</f>
        <v>Tribünen, sonstige Räume im Sportbereich</v>
      </c>
      <c r="D287" s="529">
        <f>SUMIFS(TabelleR02LL,TabelleR02HH,'Haus 2, 2 a-c K'!B287,TabelleR02JJ,"")+
SUMIFS(TabelleR02LL,TabelleR02HH,'Haus 2, 2 a-c K'!B287,TabelleR02JJ,"ohne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hidden="1" customHeight="1" x14ac:dyDescent="0.2">
      <c r="B288" s="677" t="str">
        <f>Raumgruppen_Bezeichnungen!$C287</f>
        <v>N1-3</v>
      </c>
      <c r="C288" s="528" t="str">
        <f>Raumgruppen_Bezeichnungen!$D287</f>
        <v>Tribünen, sonstige Räume im Sportbereich</v>
      </c>
      <c r="D288" s="529">
        <f>SUMIFS(TabelleR02LL,TabelleR02HH,'Haus 2, 2 a-c K'!B288,TabelleR02JJ,"")+
SUMIFS(TabelleR02LL,TabelleR02HH,'Haus 2, 2 a-c K'!B288,TabelleR02JJ,"ohne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hidden="1" customHeight="1" x14ac:dyDescent="0.2">
      <c r="B289" s="677" t="str">
        <f>Raumgruppen_Bezeichnungen!$C288</f>
        <v>N1-4</v>
      </c>
      <c r="C289" s="528" t="str">
        <f>Raumgruppen_Bezeichnungen!$D288</f>
        <v>Tribünen, sonstige Räume im Sportbereich</v>
      </c>
      <c r="D289" s="529">
        <f>SUMIFS(TabelleR02LL,TabelleR02HH,'Haus 2, 2 a-c K'!B289,TabelleR02JJ,"")+
SUMIFS(TabelleR02LL,TabelleR02HH,'Haus 2, 2 a-c K'!B289,TabelleR02JJ,"ohne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hidden="1" customHeight="1" x14ac:dyDescent="0.2">
      <c r="B290" s="677" t="str">
        <f>Raumgruppen_Bezeichnungen!$C289</f>
        <v>N1-5</v>
      </c>
      <c r="C290" s="528" t="str">
        <f>Raumgruppen_Bezeichnungen!$D289</f>
        <v>Tribünen, sonstige Räume im Sportbereich</v>
      </c>
      <c r="D290" s="529">
        <f>SUMIFS(TabelleR02LL,TabelleR02HH,'Haus 2, 2 a-c K'!B290,TabelleR02JJ,"")+
SUMIFS(TabelleR02LL,TabelleR02HH,'Haus 2, 2 a-c K'!B290,TabelleR02JJ,"ohne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hidden="1" customHeight="1" x14ac:dyDescent="0.2">
      <c r="B291" s="677" t="str">
        <f>Raumgruppen_Bezeichnungen!$C290</f>
        <v>N1-6</v>
      </c>
      <c r="C291" s="528" t="str">
        <f>Raumgruppen_Bezeichnungen!$D290</f>
        <v>Tribünen, sonstige Räume im Sportbereich</v>
      </c>
      <c r="D291" s="529">
        <f>SUMIFS(TabelleR02LL,TabelleR02HH,'Haus 2, 2 a-c K'!B291,TabelleR02JJ,"")+
SUMIFS(TabelleR02LL,TabelleR02HH,'Haus 2, 2 a-c K'!B291,TabelleR02JJ,"ohne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hidden="1" customHeight="1" x14ac:dyDescent="0.2">
      <c r="B292" s="678" t="str">
        <f>Raumgruppen_Bezeichnungen!$C291</f>
        <v>N1-7</v>
      </c>
      <c r="C292" s="621" t="str">
        <f>Raumgruppen_Bezeichnungen!$D291</f>
        <v>Tribünen, sonstige Räume im Sportbereich</v>
      </c>
      <c r="D292" s="622">
        <f>SUMIFS(TabelleR02LL,TabelleR02HH,'Haus 2, 2 a-c K'!B292,TabelleR02JJ,"")+
SUMIFS(TabelleR02LL,TabelleR02HH,'Haus 2, 2 a-c K'!B292,TabelleR02JJ,"ohne Grundreinig")</f>
        <v>0</v>
      </c>
      <c r="E292" s="623">
        <f t="shared" si="175"/>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176"/>
        <v>0</v>
      </c>
      <c r="K292" s="629">
        <f>IF(J292="","",I292*J292)</f>
        <v>0</v>
      </c>
      <c r="M292" s="22">
        <f>Raumgruppen_Bezeichnungen!N291</f>
        <v>0</v>
      </c>
      <c r="N292" s="22">
        <f t="shared" si="177"/>
        <v>1</v>
      </c>
      <c r="O292" s="22">
        <f t="shared" si="178"/>
        <v>1</v>
      </c>
    </row>
    <row r="293" spans="2:15" ht="15" customHeight="1" thickBot="1" x14ac:dyDescent="0.25">
      <c r="B293" s="679" t="str">
        <f>Raumgruppen_Bezeichnungen!$C292</f>
        <v>O1-J</v>
      </c>
      <c r="C293" s="538" t="str">
        <f>Raumgruppen_Bezeichnungen!$D292</f>
        <v>Haustechnik, Lüftungsanlage</v>
      </c>
      <c r="D293" s="539">
        <f>SUMIFS(TabelleR02LL,TabelleR02HH,'Haus 2, 2 a-c K'!B293,TabelleR02JJ,"")+
SUMIFS(TabelleR02LL,TabelleR02HH,'Haus 2, 2 a-c K'!B293,TabelleR02JJ,"ohne Grundreinig")</f>
        <v>0</v>
      </c>
      <c r="E293" s="540">
        <f t="shared" si="175"/>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197">D293*G293</f>
        <v>0</v>
      </c>
      <c r="I293" s="544">
        <f t="shared" ref="I293:I306" si="198">IF(E293=0,0,H293/E293)</f>
        <v>0</v>
      </c>
      <c r="J293" s="545">
        <f t="shared" si="176"/>
        <v>0</v>
      </c>
      <c r="K293" s="638">
        <f t="shared" ref="K293:K306" si="199">IF(J293="","",I293*J293)</f>
        <v>0</v>
      </c>
      <c r="M293" s="22">
        <f>Raumgruppen_Bezeichnungen!N292</f>
        <v>1</v>
      </c>
      <c r="N293" s="22">
        <f t="shared" si="177"/>
        <v>1</v>
      </c>
      <c r="O293" s="22">
        <f t="shared" si="178"/>
        <v>1</v>
      </c>
    </row>
    <row r="294" spans="2:15" ht="15" hidden="1" customHeight="1" x14ac:dyDescent="0.2">
      <c r="B294" s="676" t="str">
        <f>Raumgruppen_Bezeichnungen!$C293</f>
        <v>O1-J2</v>
      </c>
      <c r="C294" s="548" t="str">
        <f>Raumgruppen_Bezeichnungen!$D293</f>
        <v>Haustechnik, Lüftungsanlage</v>
      </c>
      <c r="D294" s="465">
        <f>SUMIFS(TabelleR02LL,TabelleR02HH,'Haus 2, 2 a-c K'!B294,TabelleR02JJ,"")+
SUMIFS(TabelleR02LL,TabelleR02HH,'Haus 2, 2 a-c K'!B294,TabelleR02JJ,"ohne Grundreinig")</f>
        <v>0</v>
      </c>
      <c r="E294" s="279">
        <f t="shared" si="175"/>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197"/>
        <v>0</v>
      </c>
      <c r="I294" s="551">
        <f t="shared" si="198"/>
        <v>0</v>
      </c>
      <c r="J294" s="282">
        <f t="shared" si="176"/>
        <v>0</v>
      </c>
      <c r="K294" s="552">
        <f t="shared" si="199"/>
        <v>0</v>
      </c>
      <c r="M294" s="22">
        <f>Raumgruppen_Bezeichnungen!N293</f>
        <v>0</v>
      </c>
      <c r="N294" s="22">
        <f t="shared" si="177"/>
        <v>1</v>
      </c>
      <c r="O294" s="22">
        <f t="shared" si="178"/>
        <v>1</v>
      </c>
    </row>
    <row r="295" spans="2:15" ht="15" hidden="1" customHeight="1" x14ac:dyDescent="0.2">
      <c r="B295" s="677" t="str">
        <f>Raumgruppen_Bezeichnungen!$C294</f>
        <v>O1-Q</v>
      </c>
      <c r="C295" s="528" t="str">
        <f>Raumgruppen_Bezeichnungen!$D294</f>
        <v>Haustechnik, Lüftungsanlage</v>
      </c>
      <c r="D295" s="529">
        <f>SUMIFS(TabelleR02LL,TabelleR02HH,'Haus 2, 2 a-c K'!B295,TabelleR02JJ,"")+
SUMIFS(TabelleR02LL,TabelleR02HH,'Haus 2, 2 a-c K'!B295,TabelleR02JJ,"ohne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hidden="1" customHeight="1" x14ac:dyDescent="0.2">
      <c r="B296" s="677" t="str">
        <f>Raumgruppen_Bezeichnungen!$C295</f>
        <v>O1-J6</v>
      </c>
      <c r="C296" s="528" t="str">
        <f>Raumgruppen_Bezeichnungen!$D295</f>
        <v>Haustechnik, Lüftungsanlage</v>
      </c>
      <c r="D296" s="529">
        <f>SUMIFS(TabelleR02LL,TabelleR02HH,'Haus 2, 2 a-c K'!B296,TabelleR02JJ,"")+
SUMIFS(TabelleR02LL,TabelleR02HH,'Haus 2, 2 a-c K'!B296,TabelleR02JJ,"ohne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hidden="1" customHeight="1" x14ac:dyDescent="0.2">
      <c r="B297" s="677" t="str">
        <f>Raumgruppen_Bezeichnungen!$C296</f>
        <v>O1-M</v>
      </c>
      <c r="C297" s="528" t="str">
        <f>Raumgruppen_Bezeichnungen!$D296</f>
        <v>Haustechnik, Lüftungsanlage</v>
      </c>
      <c r="D297" s="529">
        <f>SUMIFS(TabelleR02LL,TabelleR02HH,'Haus 2, 2 a-c K'!B297,TabelleR02JJ,"")+
SUMIFS(TabelleR02LL,TabelleR02HH,'Haus 2, 2 a-c K'!B297,TabelleR02JJ,"ohne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hidden="1" customHeight="1" x14ac:dyDescent="0.2">
      <c r="B298" s="677" t="str">
        <f>Raumgruppen_Bezeichnungen!$C297</f>
        <v>O1-14</v>
      </c>
      <c r="C298" s="528" t="str">
        <f>Raumgruppen_Bezeichnungen!$D297</f>
        <v>Haustechnik, Lüftungsanlage</v>
      </c>
      <c r="D298" s="529">
        <f>SUMIFS(TabelleR02LL,TabelleR02HH,'Haus 2, 2 a-c K'!B298,TabelleR02JJ,"")+
SUMIFS(TabelleR02LL,TabelleR02HH,'Haus 2, 2 a-c K'!B298,TabelleR02JJ,"ohne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hidden="1" customHeight="1" x14ac:dyDescent="0.2">
      <c r="B299" s="677" t="str">
        <f>Raumgruppen_Bezeichnungen!$C298</f>
        <v>O1-W</v>
      </c>
      <c r="C299" s="528" t="str">
        <f>Raumgruppen_Bezeichnungen!$D298</f>
        <v>Haustechnik, Lüftungsanlage</v>
      </c>
      <c r="D299" s="529">
        <f>SUMIFS(TabelleR02LL,TabelleR02HH,'Haus 2, 2 a-c K'!B299,TabelleR02JJ,"")+
SUMIFS(TabelleR02LL,TabelleR02HH,'Haus 2, 2 a-c K'!B299,TabelleR02JJ,"ohne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hidden="1" customHeight="1" x14ac:dyDescent="0.2">
      <c r="B300" s="677" t="str">
        <f>Raumgruppen_Bezeichnungen!$C299</f>
        <v>O1-2</v>
      </c>
      <c r="C300" s="528" t="str">
        <f>Raumgruppen_Bezeichnungen!$D299</f>
        <v>Haustechnik, Lüftungsanlage</v>
      </c>
      <c r="D300" s="529">
        <f>SUMIFS(TabelleR02LL,TabelleR02HH,'Haus 2, 2 a-c K'!B300,TabelleR02JJ,"")+
SUMIFS(TabelleR02LL,TabelleR02HH,'Haus 2, 2 a-c K'!B300,TabelleR02JJ,"ohne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hidden="1" customHeight="1" x14ac:dyDescent="0.2">
      <c r="B301" s="677" t="str">
        <f>Raumgruppen_Bezeichnungen!$C300</f>
        <v>O1-2,5</v>
      </c>
      <c r="C301" s="528" t="str">
        <f>Raumgruppen_Bezeichnungen!$D300</f>
        <v>Haustechnik, Lüftungsanlage</v>
      </c>
      <c r="D301" s="529">
        <f>SUMIFS(TabelleR02LL,TabelleR02HH,'Haus 2, 2 a-c K'!B301,TabelleR02JJ,"")+
SUMIFS(TabelleR02LL,TabelleR02HH,'Haus 2, 2 a-c K'!B301,TabelleR02JJ,"ohne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hidden="1" customHeight="1" x14ac:dyDescent="0.2">
      <c r="B302" s="677" t="str">
        <f>Raumgruppen_Bezeichnungen!$C301</f>
        <v>O1-3</v>
      </c>
      <c r="C302" s="528" t="str">
        <f>Raumgruppen_Bezeichnungen!$D301</f>
        <v>Haustechnik, Lüftungsanlage</v>
      </c>
      <c r="D302" s="529">
        <f>SUMIFS(TabelleR02LL,TabelleR02HH,'Haus 2, 2 a-c K'!B302,TabelleR02JJ,"")+
SUMIFS(TabelleR02LL,TabelleR02HH,'Haus 2, 2 a-c K'!B302,TabelleR02JJ,"ohne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hidden="1" customHeight="1" x14ac:dyDescent="0.2">
      <c r="B303" s="677" t="str">
        <f>Raumgruppen_Bezeichnungen!$C302</f>
        <v>O1-4</v>
      </c>
      <c r="C303" s="528" t="str">
        <f>Raumgruppen_Bezeichnungen!$D302</f>
        <v>Haustechnik, Lüftungsanlage</v>
      </c>
      <c r="D303" s="529">
        <f>SUMIFS(TabelleR02LL,TabelleR02HH,'Haus 2, 2 a-c K'!B303,TabelleR02JJ,"")+
SUMIFS(TabelleR02LL,TabelleR02HH,'Haus 2, 2 a-c K'!B303,TabelleR02JJ,"ohne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hidden="1" customHeight="1" x14ac:dyDescent="0.2">
      <c r="B304" s="677" t="str">
        <f>Raumgruppen_Bezeichnungen!$C303</f>
        <v>O1-5</v>
      </c>
      <c r="C304" s="528" t="str">
        <f>Raumgruppen_Bezeichnungen!$D303</f>
        <v>Haustechnik, Lüftungsanlage</v>
      </c>
      <c r="D304" s="529">
        <f>SUMIFS(TabelleR02LL,TabelleR02HH,'Haus 2, 2 a-c K'!B304,TabelleR02JJ,"")+
SUMIFS(TabelleR02LL,TabelleR02HH,'Haus 2, 2 a-c K'!B304,TabelleR02JJ,"ohne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hidden="1" customHeight="1" x14ac:dyDescent="0.2">
      <c r="B305" s="677" t="str">
        <f>Raumgruppen_Bezeichnungen!$C304</f>
        <v>O1-6</v>
      </c>
      <c r="C305" s="528" t="str">
        <f>Raumgruppen_Bezeichnungen!$D304</f>
        <v>Haustechnik, Lüftungsanlage</v>
      </c>
      <c r="D305" s="529">
        <f>SUMIFS(TabelleR02LL,TabelleR02HH,'Haus 2, 2 a-c K'!B305,TabelleR02JJ,"")+
SUMIFS(TabelleR02LL,TabelleR02HH,'Haus 2, 2 a-c K'!B305,TabelleR02JJ,"ohne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hidden="1" customHeight="1" thickBot="1" x14ac:dyDescent="0.25">
      <c r="B306" s="679" t="str">
        <f>Raumgruppen_Bezeichnungen!$C305</f>
        <v>O1-7</v>
      </c>
      <c r="C306" s="538" t="str">
        <f>Raumgruppen_Bezeichnungen!$D305</f>
        <v>Haustechnik, Lüftungsanlage</v>
      </c>
      <c r="D306" s="539">
        <f>SUMIFS(TabelleR02LL,TabelleR02HH,'Haus 2, 2 a-c K'!B306,TabelleR02JJ,"")+
SUMIFS(TabelleR02LL,TabelleR02HH,'Haus 2, 2 a-c K'!B306,TabelleR02JJ,"ohne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805.69999999999993</v>
      </c>
      <c r="E307" s="39"/>
      <c r="F307" s="2"/>
      <c r="G307" s="2"/>
      <c r="H307" s="466">
        <f ca="1">SUBTOTAL(109,H4:H306)</f>
        <v>157101.9</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D307+TabelleR02J2</f>
        <v>0</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TabelleR02N2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TabelleR02M2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sVCb9iD4mzfWf7q8J4cuwOhzWOTm/USkk25JHdJkNPzC7g+71TDGpVyRXtjZ1FUQh1k4E8fUPw76OYrFB3AoZg==" saltValue="Wa1UXuPp4Uxof/OPu1YTIQ==" spinCount="100000" sheet="1" objects="1" scenarios="1" selectLockedCells="1"/>
  <mergeCells count="3">
    <mergeCell ref="H311:H312"/>
    <mergeCell ref="I311:I312"/>
    <mergeCell ref="J311:J312"/>
  </mergeCells>
  <conditionalFormatting sqref="C1">
    <cfRule type="expression" dxfId="113" priority="2">
      <formula>$O$310=TRUE</formula>
    </cfRule>
  </conditionalFormatting>
  <conditionalFormatting sqref="E1">
    <cfRule type="expression" dxfId="112" priority="3">
      <formula>$O$307&gt;0</formula>
    </cfRule>
  </conditionalFormatting>
  <conditionalFormatting sqref="E4:E306">
    <cfRule type="expression" dxfId="110" priority="4">
      <formula>E4&gt;0</formula>
    </cfRule>
  </conditionalFormatting>
  <conditionalFormatting sqref="J4:J306 J313">
    <cfRule type="expression" dxfId="109" priority="6">
      <formula>J4&gt;0</formula>
    </cfRule>
  </conditionalFormatting>
  <conditionalFormatting sqref="K325">
    <cfRule type="expression" dxfId="108" priority="5">
      <formula>K325&gt;=0</formula>
    </cfRule>
  </conditionalFormatting>
  <dataValidations count="2">
    <dataValidation type="decimal" operator="greaterThanOrEqual" allowBlank="1" showErrorMessage="1" error="Dezimalwert muss gleich oder größer Null sein!" sqref="K325 K316 K321 J4:J306 E4:E306" xr:uid="{FFC3F850-25C5-4AEC-A58F-240AE6FBE4E7}">
      <formula1>0</formula1>
    </dataValidation>
    <dataValidation type="decimal" allowBlank="1" showErrorMessage="1" error="Dezimalwert muss größer Null und kleiner € 5,01 sein!" sqref="J313" xr:uid="{AE8B1E73-A791-4364-9FEF-AD98010EFAC3}">
      <formula1>0</formula1>
      <formula2>5</formula2>
    </dataValidation>
  </dataValidations>
  <hyperlinks>
    <hyperlink ref="L2" location="Gebäudeübersicht!B2" display="Gebäudeübersicht" xr:uid="{90BA0301-F13F-405C-9A8D-AC758763FA12}"/>
    <hyperlink ref="L3" location="Inhaltsverzeichnis!A1" display="Inhaltsverzeichnis" xr:uid="{B536040A-E935-4307-9FAB-6CC55B7B3B43}"/>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2F8720D3-5B17-474D-9C5D-CB608DB5DFC3}">
            <xm:f>AND($N$307&gt;0,Preise_Abrufleistungen!B3&lt;&gt;"")</xm:f>
            <x14:dxf>
              <font>
                <color rgb="FFFF0000"/>
              </font>
            </x14:dxf>
          </x14:cfRule>
          <xm:sqref>E2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6277A-183B-47FE-9C9F-5C0F0823D636}">
  <sheetPr>
    <tabColor rgb="FFFF0000"/>
  </sheetPr>
  <dimension ref="B1:CB307"/>
  <sheetViews>
    <sheetView showGridLines="0" zoomScale="80" zoomScaleNormal="80" workbookViewId="0">
      <pane ySplit="4" topLeftCell="A64" activePane="bottomLeft" state="frozen"/>
      <selection activeCell="C4" sqref="C4"/>
      <selection pane="bottomLeft" activeCell="W2" sqref="W2"/>
    </sheetView>
  </sheetViews>
  <sheetFormatPr baseColWidth="10" defaultColWidth="11" defaultRowHeight="14.25" x14ac:dyDescent="0.2"/>
  <cols>
    <col min="1" max="1" width="5.75" customWidth="1"/>
    <col min="2" max="2" width="12" hidden="1" customWidth="1"/>
    <col min="3" max="3" width="17.875" customWidth="1"/>
    <col min="4" max="4" width="25.75" hidden="1" customWidth="1"/>
    <col min="5" max="5" width="9.875" bestFit="1" customWidth="1"/>
    <col min="6" max="6" width="10.5" bestFit="1" customWidth="1"/>
    <col min="7" max="7" width="34.125" bestFit="1"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59.2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-1583.5</v>
      </c>
      <c r="K2" s="429" t="s">
        <v>607</v>
      </c>
      <c r="L2" s="306">
        <f>SUM(L5:L5004)</f>
        <v>2981.3</v>
      </c>
      <c r="M2" s="306">
        <f>SUM(M5:M5004)</f>
        <v>0</v>
      </c>
      <c r="N2" s="306">
        <f>SUM(N5:N5004)</f>
        <v>0</v>
      </c>
      <c r="O2" s="159"/>
      <c r="P2" s="159"/>
      <c r="Q2" s="159"/>
      <c r="R2" s="159"/>
      <c r="S2" s="429" t="s">
        <v>611</v>
      </c>
      <c r="T2" s="427">
        <f ca="1">SUMIF(J5:J5004,"",T5:T5004)+SUMIF(J5:J5004,"ohne Grundreinig",T5:T5004)</f>
        <v>0</v>
      </c>
      <c r="U2" s="426">
        <f ca="1">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1482</v>
      </c>
      <c r="D5" s="255"/>
      <c r="E5" s="647" t="s">
        <v>1400</v>
      </c>
      <c r="F5" s="255" t="s">
        <v>1485</v>
      </c>
      <c r="G5" s="255" t="s">
        <v>1406</v>
      </c>
      <c r="H5" s="255" t="str">
        <f>Raumgruppen_Bezeichnungen!$C$119</f>
        <v>F2-2</v>
      </c>
      <c r="I5" s="255"/>
      <c r="J5" s="774" t="s">
        <v>1799</v>
      </c>
      <c r="K5" s="255" t="s">
        <v>1278</v>
      </c>
      <c r="L5" s="648">
        <v>5.7</v>
      </c>
      <c r="M5" s="648">
        <v>0</v>
      </c>
      <c r="N5" s="648">
        <v>0</v>
      </c>
      <c r="O5" s="255" t="str">
        <f t="shared" ref="O5:O36" si="0">IF(
                AND(H5="",I5=""),
                "",
                IF(
                              AND(H5&lt;&gt;"",J5&lt;&gt;"Grundreinigung",J5&lt;&gt;"keine Reinigung"),
                              VLOOKUP(H5,$X$5:$AB$313,3,FALSE),
                             ""))</f>
        <v>2 Tage/Wo</v>
      </c>
      <c r="P5" s="649">
        <f t="shared" ref="P5:P36" ca="1" si="1">IFERROR(
                              IF(AND(H5="",I5=""),
                              "",
                              IF(AND(H5&lt;&gt;"",J5&lt;&gt;"Grundreinigung",J5&lt;&gt;"keine Reinigung"),
                                           VLOOKUP(H5,$X$5:$AB$313,4,FALSE),
                               "")),
                               "")</f>
        <v>101</v>
      </c>
      <c r="Q5" s="650">
        <f t="shared" ref="Q5:Q36" ca="1" si="2">IF(
                AND(P5&lt;&gt;"",H5&lt;&gt;""),
                VLOOKUP(H5,$X$5:$AB$313,2,FALSE),
                "")</f>
        <v>0</v>
      </c>
      <c r="R5" s="650" t="str">
        <f t="shared" ref="R5:R36" ca="1" si="3">IF(
                AND(P5&lt;&gt;"",I5&lt;&gt;""),
                VLOOKUP(I5,$X$5:$AB$313,2,FALSE),
                "")</f>
        <v/>
      </c>
      <c r="S5" s="648">
        <f t="shared" ref="S5:S36" ca="1" si="4">IF(
                P5="",
                "",
                IF(
                              H5&lt;&gt;"",
                              VLOOKUP(H5,$X$5:$AB$313,5,FALSE),
                              ""))</f>
        <v>0</v>
      </c>
      <c r="T5" s="648" t="str">
        <f t="shared" ref="T5:T36" ca="1" si="5">IF(
                OR(J5="keine Reinigung",J5="Grundreinigung"),
                "",
                IF(
                              AND(H5&lt;&gt;"",Q5&lt;&gt;0),
                              L5/Q5*S5,
                              ""))</f>
        <v/>
      </c>
      <c r="U5" s="648" t="str">
        <f t="shared" ref="U5:U36" ca="1" si="6">IFERROR(T5/S5*60,"")</f>
        <v/>
      </c>
      <c r="V5" s="273">
        <v>192</v>
      </c>
      <c r="W5" s="255"/>
      <c r="X5" t="str">
        <f>'Haus 3, 2 a-c K'!B4</f>
        <v>A1-J</v>
      </c>
      <c r="Y5">
        <f>'Haus 3, 2 a-c K'!E4</f>
        <v>0</v>
      </c>
      <c r="Z5" t="str">
        <f>'Haus 3, 2 a-c K'!F4</f>
        <v>jährlich</v>
      </c>
      <c r="AA5">
        <f ca="1">'Haus 3, 2 a-c K'!G4</f>
        <v>1</v>
      </c>
      <c r="AB5">
        <f>'Haus 3, 2 a-c K'!J4</f>
        <v>0</v>
      </c>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ht="15" x14ac:dyDescent="0.2">
      <c r="B6" s="255"/>
      <c r="C6" s="255" t="s">
        <v>1482</v>
      </c>
      <c r="D6" s="255"/>
      <c r="E6" s="647" t="s">
        <v>1400</v>
      </c>
      <c r="F6" s="255" t="s">
        <v>1486</v>
      </c>
      <c r="G6" s="255" t="s">
        <v>1406</v>
      </c>
      <c r="H6" s="255" t="str">
        <f>Raumgruppen_Bezeichnungen!$C$119</f>
        <v>F2-2</v>
      </c>
      <c r="I6" s="255"/>
      <c r="J6" s="774" t="s">
        <v>1799</v>
      </c>
      <c r="K6" s="255" t="s">
        <v>1278</v>
      </c>
      <c r="L6" s="648">
        <v>7</v>
      </c>
      <c r="M6" s="648">
        <v>0</v>
      </c>
      <c r="N6" s="648">
        <v>0</v>
      </c>
      <c r="O6" s="255" t="str">
        <f t="shared" si="0"/>
        <v>2 Tage/Wo</v>
      </c>
      <c r="P6" s="649">
        <f t="shared" ca="1" si="1"/>
        <v>101</v>
      </c>
      <c r="Q6" s="650">
        <f t="shared" ca="1" si="2"/>
        <v>0</v>
      </c>
      <c r="R6" s="650" t="str">
        <f t="shared" ca="1" si="3"/>
        <v/>
      </c>
      <c r="S6" s="648">
        <f t="shared" ca="1" si="4"/>
        <v>0</v>
      </c>
      <c r="T6" s="648" t="str">
        <f t="shared" ca="1" si="5"/>
        <v/>
      </c>
      <c r="U6" s="648" t="str">
        <f t="shared" ca="1" si="6"/>
        <v/>
      </c>
      <c r="V6" s="273">
        <v>193</v>
      </c>
      <c r="W6" s="255"/>
      <c r="X6" t="str">
        <f>'Haus 3, 2 a-c K'!B5</f>
        <v>A1-J2</v>
      </c>
      <c r="Y6">
        <f>'Haus 3, 2 a-c K'!E5</f>
        <v>0</v>
      </c>
      <c r="Z6" t="str">
        <f>'Haus 3, 2 a-c K'!F5</f>
        <v>jährlich 2x</v>
      </c>
      <c r="AA6">
        <f ca="1">'Haus 3, 2 a-c K'!G5</f>
        <v>2</v>
      </c>
      <c r="AB6">
        <f>'Haus 3, 2 a-c K'!J5</f>
        <v>0</v>
      </c>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ht="15" x14ac:dyDescent="0.2">
      <c r="B7" s="255"/>
      <c r="C7" s="255" t="s">
        <v>1482</v>
      </c>
      <c r="D7" s="255"/>
      <c r="E7" s="647" t="s">
        <v>1400</v>
      </c>
      <c r="F7" s="255" t="s">
        <v>1487</v>
      </c>
      <c r="G7" s="255" t="s">
        <v>1404</v>
      </c>
      <c r="H7" s="255" t="str">
        <f>Raumgruppen_Bezeichnungen!$C$103</f>
        <v>F1-2</v>
      </c>
      <c r="I7" s="255"/>
      <c r="J7" s="774" t="s">
        <v>1799</v>
      </c>
      <c r="K7" s="255" t="s">
        <v>1278</v>
      </c>
      <c r="L7" s="648">
        <v>9.3000000000000007</v>
      </c>
      <c r="M7" s="648">
        <v>0</v>
      </c>
      <c r="N7" s="648">
        <v>0</v>
      </c>
      <c r="O7" s="255" t="str">
        <f t="shared" si="0"/>
        <v>2 Tage/Wo</v>
      </c>
      <c r="P7" s="649">
        <f t="shared" ca="1" si="1"/>
        <v>101</v>
      </c>
      <c r="Q7" s="650">
        <f t="shared" ca="1" si="2"/>
        <v>0</v>
      </c>
      <c r="R7" s="650" t="str">
        <f t="shared" ca="1" si="3"/>
        <v/>
      </c>
      <c r="S7" s="648">
        <f t="shared" ca="1" si="4"/>
        <v>0</v>
      </c>
      <c r="T7" s="648" t="str">
        <f t="shared" ca="1" si="5"/>
        <v/>
      </c>
      <c r="U7" s="648" t="str">
        <f t="shared" ca="1" si="6"/>
        <v/>
      </c>
      <c r="V7" s="273">
        <v>194</v>
      </c>
      <c r="W7" s="255"/>
      <c r="X7" t="str">
        <f>'Haus 3, 2 a-c K'!B6</f>
        <v>A1-Q</v>
      </c>
      <c r="Y7">
        <f>'Haus 3, 2 a-c K'!E6</f>
        <v>0</v>
      </c>
      <c r="Z7" t="str">
        <f>'Haus 3, 2 a-c K'!F6</f>
        <v>Quartalsw.</v>
      </c>
      <c r="AA7">
        <f ca="1">'Haus 3, 2 a-c K'!G6</f>
        <v>4</v>
      </c>
      <c r="AB7">
        <f>'Haus 3, 2 a-c K'!J6</f>
        <v>0</v>
      </c>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row>
    <row r="8" spans="2:80" ht="15" x14ac:dyDescent="0.2">
      <c r="B8" s="255"/>
      <c r="C8" s="255" t="s">
        <v>1482</v>
      </c>
      <c r="D8" s="255"/>
      <c r="E8" s="647" t="s">
        <v>1400</v>
      </c>
      <c r="F8" s="255" t="s">
        <v>1488</v>
      </c>
      <c r="G8" s="255" t="s">
        <v>1406</v>
      </c>
      <c r="H8" s="255" t="str">
        <f>Raumgruppen_Bezeichnungen!$C$119</f>
        <v>F2-2</v>
      </c>
      <c r="I8" s="255"/>
      <c r="J8" s="774" t="s">
        <v>1799</v>
      </c>
      <c r="K8" s="255" t="s">
        <v>1278</v>
      </c>
      <c r="L8" s="648">
        <v>6.7</v>
      </c>
      <c r="M8" s="648">
        <v>0</v>
      </c>
      <c r="N8" s="648">
        <v>0</v>
      </c>
      <c r="O8" s="255" t="str">
        <f t="shared" si="0"/>
        <v>2 Tage/Wo</v>
      </c>
      <c r="P8" s="649">
        <f t="shared" ca="1" si="1"/>
        <v>101</v>
      </c>
      <c r="Q8" s="650">
        <f t="shared" ca="1" si="2"/>
        <v>0</v>
      </c>
      <c r="R8" s="650" t="str">
        <f t="shared" ca="1" si="3"/>
        <v/>
      </c>
      <c r="S8" s="648">
        <f t="shared" ca="1" si="4"/>
        <v>0</v>
      </c>
      <c r="T8" s="648" t="str">
        <f t="shared" ca="1" si="5"/>
        <v/>
      </c>
      <c r="U8" s="648" t="str">
        <f t="shared" ca="1" si="6"/>
        <v/>
      </c>
      <c r="V8" s="273">
        <v>195</v>
      </c>
      <c r="W8" s="255"/>
      <c r="X8" t="str">
        <f>'Haus 3, 2 a-c K'!B7</f>
        <v>A1-J6</v>
      </c>
      <c r="Y8">
        <f>'Haus 3, 2 a-c K'!E7</f>
        <v>0</v>
      </c>
      <c r="Z8" t="str">
        <f>'Haus 3, 2 a-c K'!F7</f>
        <v>jährlich 6x</v>
      </c>
      <c r="AA8">
        <f ca="1">'Haus 3, 2 a-c K'!G7</f>
        <v>6</v>
      </c>
      <c r="AB8">
        <f>'Haus 3, 2 a-c K'!J7</f>
        <v>0</v>
      </c>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row>
    <row r="9" spans="2:80" ht="15" x14ac:dyDescent="0.2">
      <c r="B9" s="255"/>
      <c r="C9" s="255" t="s">
        <v>1482</v>
      </c>
      <c r="D9" s="255"/>
      <c r="E9" s="647" t="s">
        <v>1400</v>
      </c>
      <c r="F9" s="255" t="s">
        <v>1489</v>
      </c>
      <c r="G9" s="255" t="s">
        <v>1270</v>
      </c>
      <c r="H9" s="255" t="str">
        <f>Raumgruppen_Bezeichnungen!$C$249</f>
        <v>L-J</v>
      </c>
      <c r="I9" s="255"/>
      <c r="J9" s="774" t="s">
        <v>212</v>
      </c>
      <c r="K9" s="255" t="s">
        <v>1435</v>
      </c>
      <c r="L9" s="648">
        <v>4.8</v>
      </c>
      <c r="M9" s="648">
        <v>0</v>
      </c>
      <c r="N9" s="648">
        <v>0</v>
      </c>
      <c r="O9" s="255" t="str">
        <f t="shared" si="0"/>
        <v/>
      </c>
      <c r="P9" s="649" t="str">
        <f t="shared" si="1"/>
        <v/>
      </c>
      <c r="Q9" s="650" t="str">
        <f t="shared" si="2"/>
        <v/>
      </c>
      <c r="R9" s="650" t="str">
        <f t="shared" si="3"/>
        <v/>
      </c>
      <c r="S9" s="648" t="str">
        <f t="shared" si="4"/>
        <v/>
      </c>
      <c r="T9" s="648" t="str">
        <f t="shared" si="5"/>
        <v/>
      </c>
      <c r="U9" s="648" t="str">
        <f t="shared" si="6"/>
        <v/>
      </c>
      <c r="V9" s="273">
        <v>196</v>
      </c>
      <c r="W9" s="255"/>
      <c r="X9" t="str">
        <f>'Haus 3, 2 a-c K'!B8</f>
        <v>A1-M</v>
      </c>
      <c r="Y9">
        <f>'Haus 3, 2 a-c K'!E8</f>
        <v>0</v>
      </c>
      <c r="Z9" t="str">
        <f>'Haus 3, 2 a-c K'!F8</f>
        <v>monatlich</v>
      </c>
      <c r="AA9">
        <f ca="1">'Haus 3, 2 a-c K'!G8</f>
        <v>12</v>
      </c>
      <c r="AB9">
        <f>'Haus 3, 2 a-c K'!J8</f>
        <v>0</v>
      </c>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row>
    <row r="10" spans="2:80" ht="15" x14ac:dyDescent="0.2">
      <c r="B10" s="255"/>
      <c r="C10" s="255" t="s">
        <v>1482</v>
      </c>
      <c r="D10" s="255"/>
      <c r="E10" s="647" t="s">
        <v>1400</v>
      </c>
      <c r="F10" s="255" t="s">
        <v>1490</v>
      </c>
      <c r="G10" s="255" t="s">
        <v>1270</v>
      </c>
      <c r="H10" s="255" t="str">
        <f>Raumgruppen_Bezeichnungen!$C$249</f>
        <v>L-J</v>
      </c>
      <c r="I10" s="255"/>
      <c r="J10" s="774" t="s">
        <v>212</v>
      </c>
      <c r="K10" s="255" t="s">
        <v>1435</v>
      </c>
      <c r="L10" s="648">
        <v>16.600000000000001</v>
      </c>
      <c r="M10" s="648">
        <v>0</v>
      </c>
      <c r="N10" s="648">
        <v>0</v>
      </c>
      <c r="O10" s="255" t="str">
        <f t="shared" si="0"/>
        <v/>
      </c>
      <c r="P10" s="649" t="str">
        <f t="shared" si="1"/>
        <v/>
      </c>
      <c r="Q10" s="650" t="str">
        <f t="shared" si="2"/>
        <v/>
      </c>
      <c r="R10" s="650" t="str">
        <f t="shared" si="3"/>
        <v/>
      </c>
      <c r="S10" s="648" t="str">
        <f t="shared" si="4"/>
        <v/>
      </c>
      <c r="T10" s="648" t="str">
        <f t="shared" si="5"/>
        <v/>
      </c>
      <c r="U10" s="648" t="str">
        <f t="shared" si="6"/>
        <v/>
      </c>
      <c r="V10" s="273">
        <v>197</v>
      </c>
      <c r="W10" s="255"/>
      <c r="X10" t="str">
        <f>'Haus 3, 2 a-c K'!B9</f>
        <v>A1-14</v>
      </c>
      <c r="Y10">
        <f>'Haus 3, 2 a-c K'!E9</f>
        <v>0</v>
      </c>
      <c r="Z10" t="str">
        <f>'Haus 3, 2 a-c K'!F9</f>
        <v>14 tägig</v>
      </c>
      <c r="AA10">
        <f ca="1">'Haus 3, 2 a-c K'!G9</f>
        <v>25</v>
      </c>
      <c r="AB10">
        <f>'Haus 3, 2 a-c K'!J9</f>
        <v>0</v>
      </c>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row>
    <row r="11" spans="2:80" ht="15" x14ac:dyDescent="0.2">
      <c r="B11" s="255"/>
      <c r="C11" s="255" t="s">
        <v>1482</v>
      </c>
      <c r="D11" s="255"/>
      <c r="E11" s="647" t="s">
        <v>1400</v>
      </c>
      <c r="F11" s="255" t="s">
        <v>1490</v>
      </c>
      <c r="G11" s="255" t="s">
        <v>1491</v>
      </c>
      <c r="H11" s="255" t="str">
        <f>Raumgruppen_Bezeichnungen!$C$249</f>
        <v>L-J</v>
      </c>
      <c r="I11" s="255"/>
      <c r="J11" s="774" t="s">
        <v>212</v>
      </c>
      <c r="K11" s="255" t="s">
        <v>1435</v>
      </c>
      <c r="L11" s="648">
        <v>1.4</v>
      </c>
      <c r="M11" s="648">
        <v>0</v>
      </c>
      <c r="N11" s="648">
        <v>0</v>
      </c>
      <c r="O11" s="255" t="str">
        <f t="shared" si="0"/>
        <v/>
      </c>
      <c r="P11" s="649" t="str">
        <f t="shared" si="1"/>
        <v/>
      </c>
      <c r="Q11" s="650" t="str">
        <f t="shared" si="2"/>
        <v/>
      </c>
      <c r="R11" s="650" t="str">
        <f t="shared" si="3"/>
        <v/>
      </c>
      <c r="S11" s="648" t="str">
        <f t="shared" si="4"/>
        <v/>
      </c>
      <c r="T11" s="648" t="str">
        <f t="shared" si="5"/>
        <v/>
      </c>
      <c r="U11" s="648" t="str">
        <f t="shared" si="6"/>
        <v/>
      </c>
      <c r="V11" s="273">
        <v>198</v>
      </c>
      <c r="W11" s="255"/>
      <c r="X11" t="str">
        <f>'Haus 3, 2 a-c K'!B10</f>
        <v>A1-W</v>
      </c>
      <c r="Y11">
        <f>'Haus 3, 2 a-c K'!E10</f>
        <v>0</v>
      </c>
      <c r="Z11" t="str">
        <f>'Haus 3, 2 a-c K'!F10</f>
        <v>wöchentl.</v>
      </c>
      <c r="AA11">
        <f ca="1">'Haus 3, 2 a-c K'!G10</f>
        <v>51</v>
      </c>
      <c r="AB11">
        <f>'Haus 3, 2 a-c K'!J10</f>
        <v>0</v>
      </c>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2:80" ht="15" x14ac:dyDescent="0.2">
      <c r="B12" s="255"/>
      <c r="C12" s="255" t="s">
        <v>1482</v>
      </c>
      <c r="D12" s="255"/>
      <c r="E12" s="647" t="s">
        <v>1400</v>
      </c>
      <c r="F12" s="255" t="s">
        <v>1492</v>
      </c>
      <c r="G12" s="255" t="s">
        <v>1270</v>
      </c>
      <c r="H12" s="255" t="str">
        <f>Raumgruppen_Bezeichnungen!$C$249</f>
        <v>L-J</v>
      </c>
      <c r="I12" s="255"/>
      <c r="J12" s="774" t="s">
        <v>212</v>
      </c>
      <c r="K12" s="255" t="s">
        <v>1435</v>
      </c>
      <c r="L12" s="648">
        <v>14.5</v>
      </c>
      <c r="M12" s="648">
        <v>0</v>
      </c>
      <c r="N12" s="648">
        <v>0</v>
      </c>
      <c r="O12" s="255" t="str">
        <f t="shared" si="0"/>
        <v/>
      </c>
      <c r="P12" s="649" t="str">
        <f t="shared" si="1"/>
        <v/>
      </c>
      <c r="Q12" s="650" t="str">
        <f t="shared" si="2"/>
        <v/>
      </c>
      <c r="R12" s="650" t="str">
        <f t="shared" si="3"/>
        <v/>
      </c>
      <c r="S12" s="648" t="str">
        <f t="shared" si="4"/>
        <v/>
      </c>
      <c r="T12" s="648" t="str">
        <f t="shared" si="5"/>
        <v/>
      </c>
      <c r="U12" s="648" t="str">
        <f t="shared" si="6"/>
        <v/>
      </c>
      <c r="V12" s="273">
        <v>199</v>
      </c>
      <c r="W12" s="255"/>
      <c r="X12" t="str">
        <f>'Haus 3, 2 a-c K'!B11</f>
        <v>A1-2</v>
      </c>
      <c r="Y12">
        <f>'Haus 3, 2 a-c K'!E11</f>
        <v>0</v>
      </c>
      <c r="Z12" t="str">
        <f>'Haus 3, 2 a-c K'!F11</f>
        <v>2 Tage/Wo</v>
      </c>
      <c r="AA12">
        <f ca="1">'Haus 3, 2 a-c K'!G11</f>
        <v>101</v>
      </c>
      <c r="AB12">
        <f>'Haus 3, 2 a-c K'!J11</f>
        <v>0</v>
      </c>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row>
    <row r="13" spans="2:80" ht="15" x14ac:dyDescent="0.2">
      <c r="B13" s="255"/>
      <c r="C13" s="255" t="s">
        <v>1482</v>
      </c>
      <c r="D13" s="255"/>
      <c r="E13" s="647" t="s">
        <v>1400</v>
      </c>
      <c r="F13" s="255" t="s">
        <v>1493</v>
      </c>
      <c r="G13" s="255" t="s">
        <v>1494</v>
      </c>
      <c r="H13" s="255" t="str">
        <f>Raumgruppen_Bezeichnungen!$C$292</f>
        <v>O1-J</v>
      </c>
      <c r="I13" s="255"/>
      <c r="J13" s="774" t="s">
        <v>212</v>
      </c>
      <c r="K13" s="255" t="s">
        <v>1435</v>
      </c>
      <c r="L13" s="648">
        <v>6.4</v>
      </c>
      <c r="M13" s="648">
        <v>0</v>
      </c>
      <c r="N13" s="648">
        <v>0</v>
      </c>
      <c r="O13" s="255" t="str">
        <f t="shared" si="0"/>
        <v/>
      </c>
      <c r="P13" s="649" t="str">
        <f t="shared" si="1"/>
        <v/>
      </c>
      <c r="Q13" s="650" t="str">
        <f t="shared" si="2"/>
        <v/>
      </c>
      <c r="R13" s="650" t="str">
        <f t="shared" si="3"/>
        <v/>
      </c>
      <c r="S13" s="648" t="str">
        <f t="shared" si="4"/>
        <v/>
      </c>
      <c r="T13" s="648" t="str">
        <f t="shared" si="5"/>
        <v/>
      </c>
      <c r="U13" s="648" t="str">
        <f t="shared" si="6"/>
        <v/>
      </c>
      <c r="V13" s="273">
        <v>200</v>
      </c>
      <c r="W13" s="255"/>
      <c r="X13" t="str">
        <f>'Haus 3, 2 a-c K'!B12</f>
        <v>A1-2,5</v>
      </c>
      <c r="Y13">
        <f>'Haus 3, 2 a-c K'!E12</f>
        <v>0</v>
      </c>
      <c r="Z13" t="str">
        <f>'Haus 3, 2 a-c K'!F12</f>
        <v>2,5 Tage/Wo</v>
      </c>
      <c r="AA13">
        <f ca="1">'Haus 3, 2 a-c K'!G12</f>
        <v>127</v>
      </c>
      <c r="AB13">
        <f>'Haus 3, 2 a-c K'!J12</f>
        <v>0</v>
      </c>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row>
    <row r="14" spans="2:80" ht="15" x14ac:dyDescent="0.2">
      <c r="B14" s="255"/>
      <c r="C14" s="255" t="s">
        <v>1482</v>
      </c>
      <c r="D14" s="255"/>
      <c r="E14" s="647" t="s">
        <v>1400</v>
      </c>
      <c r="F14" s="255" t="s">
        <v>1495</v>
      </c>
      <c r="G14" s="255" t="s">
        <v>1406</v>
      </c>
      <c r="H14" s="255" t="str">
        <f>Raumgruppen_Bezeichnungen!$C$119</f>
        <v>F2-2</v>
      </c>
      <c r="I14" s="255"/>
      <c r="J14" s="774" t="s">
        <v>1799</v>
      </c>
      <c r="K14" s="255" t="s">
        <v>1278</v>
      </c>
      <c r="L14" s="648">
        <v>4.5999999999999996</v>
      </c>
      <c r="M14" s="648">
        <v>0</v>
      </c>
      <c r="N14" s="648">
        <v>0</v>
      </c>
      <c r="O14" s="255" t="str">
        <f t="shared" si="0"/>
        <v>2 Tage/Wo</v>
      </c>
      <c r="P14" s="649">
        <f t="shared" ca="1" si="1"/>
        <v>101</v>
      </c>
      <c r="Q14" s="650">
        <f t="shared" ca="1" si="2"/>
        <v>0</v>
      </c>
      <c r="R14" s="650" t="str">
        <f t="shared" ca="1" si="3"/>
        <v/>
      </c>
      <c r="S14" s="648">
        <f t="shared" ca="1" si="4"/>
        <v>0</v>
      </c>
      <c r="T14" s="648" t="str">
        <f t="shared" ca="1" si="5"/>
        <v/>
      </c>
      <c r="U14" s="648" t="str">
        <f t="shared" ca="1" si="6"/>
        <v/>
      </c>
      <c r="V14" s="273">
        <v>201</v>
      </c>
      <c r="W14" s="255"/>
      <c r="X14" t="str">
        <f>'Haus 3, 2 a-c K'!B13</f>
        <v>A1-3</v>
      </c>
      <c r="Y14">
        <f>'Haus 3, 2 a-c K'!E13</f>
        <v>0</v>
      </c>
      <c r="Z14" t="str">
        <f>'Haus 3, 2 a-c K'!F13</f>
        <v>3 Tage/Wo</v>
      </c>
      <c r="AA14">
        <f ca="1">'Haus 3, 2 a-c K'!G13</f>
        <v>152</v>
      </c>
      <c r="AB14">
        <f>'Haus 3, 2 a-c K'!J13</f>
        <v>0</v>
      </c>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row>
    <row r="15" spans="2:80" ht="15" x14ac:dyDescent="0.2">
      <c r="B15" s="255"/>
      <c r="C15" s="255" t="s">
        <v>1482</v>
      </c>
      <c r="D15" s="255"/>
      <c r="E15" s="647" t="s">
        <v>1215</v>
      </c>
      <c r="F15" s="255" t="s">
        <v>1496</v>
      </c>
      <c r="G15" s="255" t="s">
        <v>1497</v>
      </c>
      <c r="H15" s="255" t="str">
        <f>Raumgruppen_Bezeichnungen!$C$123</f>
        <v>F2-5</v>
      </c>
      <c r="I15" s="255"/>
      <c r="J15" s="774" t="s">
        <v>1799</v>
      </c>
      <c r="K15" s="255" t="s">
        <v>1278</v>
      </c>
      <c r="L15" s="648">
        <v>88.9</v>
      </c>
      <c r="M15" s="648">
        <v>0</v>
      </c>
      <c r="N15" s="648">
        <v>0</v>
      </c>
      <c r="O15" s="255" t="str">
        <f t="shared" si="0"/>
        <v>5 Tage/Wo</v>
      </c>
      <c r="P15" s="649">
        <f t="shared" ca="1" si="1"/>
        <v>253</v>
      </c>
      <c r="Q15" s="650">
        <f t="shared" ca="1" si="2"/>
        <v>0</v>
      </c>
      <c r="R15" s="650" t="str">
        <f t="shared" ca="1" si="3"/>
        <v/>
      </c>
      <c r="S15" s="648">
        <f t="shared" ca="1" si="4"/>
        <v>0</v>
      </c>
      <c r="T15" s="648" t="str">
        <f t="shared" ca="1" si="5"/>
        <v/>
      </c>
      <c r="U15" s="648" t="str">
        <f t="shared" ca="1" si="6"/>
        <v/>
      </c>
      <c r="V15" s="273">
        <v>202</v>
      </c>
      <c r="W15" s="255"/>
      <c r="X15" t="str">
        <f>'Haus 3, 2 a-c K'!B14</f>
        <v>A1-4</v>
      </c>
      <c r="Y15">
        <f>'Haus 3, 2 a-c K'!E14</f>
        <v>0</v>
      </c>
      <c r="Z15" t="str">
        <f>'Haus 3, 2 a-c K'!F14</f>
        <v>4 Tage/Wo</v>
      </c>
      <c r="AA15">
        <f ca="1">'Haus 3, 2 a-c K'!G14</f>
        <v>202</v>
      </c>
      <c r="AB15">
        <f>'Haus 3, 2 a-c K'!J14</f>
        <v>0</v>
      </c>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row>
    <row r="16" spans="2:80" ht="15" x14ac:dyDescent="0.2">
      <c r="B16" s="255"/>
      <c r="C16" s="255" t="s">
        <v>1482</v>
      </c>
      <c r="D16" s="255"/>
      <c r="E16" s="647" t="s">
        <v>1215</v>
      </c>
      <c r="F16" s="255" t="s">
        <v>1498</v>
      </c>
      <c r="G16" s="255" t="s">
        <v>1259</v>
      </c>
      <c r="H16" s="255" t="str">
        <f>Raumgruppen_Bezeichnungen!$C$107</f>
        <v>F1-5</v>
      </c>
      <c r="I16" s="255"/>
      <c r="J16" s="774" t="s">
        <v>1799</v>
      </c>
      <c r="K16" s="255" t="s">
        <v>1279</v>
      </c>
      <c r="L16" s="648">
        <v>12</v>
      </c>
      <c r="M16" s="648">
        <v>0</v>
      </c>
      <c r="N16" s="648">
        <v>0</v>
      </c>
      <c r="O16" s="255" t="str">
        <f t="shared" si="0"/>
        <v>5 Tage/Wo</v>
      </c>
      <c r="P16" s="649">
        <f t="shared" ca="1" si="1"/>
        <v>253</v>
      </c>
      <c r="Q16" s="650">
        <f t="shared" ca="1" si="2"/>
        <v>0</v>
      </c>
      <c r="R16" s="650" t="str">
        <f t="shared" ca="1" si="3"/>
        <v/>
      </c>
      <c r="S16" s="648">
        <f t="shared" ca="1" si="4"/>
        <v>0</v>
      </c>
      <c r="T16" s="648" t="str">
        <f t="shared" ca="1" si="5"/>
        <v/>
      </c>
      <c r="U16" s="648" t="str">
        <f t="shared" ca="1" si="6"/>
        <v/>
      </c>
      <c r="V16" s="273">
        <v>203</v>
      </c>
      <c r="W16" s="255"/>
      <c r="X16" t="str">
        <f>'Haus 3, 2 a-c K'!B15</f>
        <v>A1-5</v>
      </c>
      <c r="Y16">
        <f>'Haus 3, 2 a-c K'!E15</f>
        <v>0</v>
      </c>
      <c r="Z16" t="str">
        <f>'Haus 3, 2 a-c K'!F15</f>
        <v>5 Tage/Wo</v>
      </c>
      <c r="AA16">
        <f ca="1">'Haus 3, 2 a-c K'!G15</f>
        <v>253</v>
      </c>
      <c r="AB16">
        <f>'Haus 3, 2 a-c K'!J15</f>
        <v>0</v>
      </c>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row>
    <row r="17" spans="2:80" ht="15" x14ac:dyDescent="0.2">
      <c r="B17" s="255"/>
      <c r="C17" s="255" t="s">
        <v>1482</v>
      </c>
      <c r="D17" s="255"/>
      <c r="E17" s="647" t="s">
        <v>1215</v>
      </c>
      <c r="F17" s="255" t="s">
        <v>1499</v>
      </c>
      <c r="G17" s="255" t="s">
        <v>1500</v>
      </c>
      <c r="H17" s="255" t="str">
        <f>Raumgruppen_Bezeichnungen!$C$123</f>
        <v>F2-5</v>
      </c>
      <c r="I17" s="255"/>
      <c r="J17" s="774" t="s">
        <v>1799</v>
      </c>
      <c r="K17" s="255" t="s">
        <v>1278</v>
      </c>
      <c r="L17" s="648">
        <v>21.6</v>
      </c>
      <c r="M17" s="648">
        <v>0</v>
      </c>
      <c r="N17" s="648">
        <v>0</v>
      </c>
      <c r="O17" s="255" t="str">
        <f t="shared" si="0"/>
        <v>5 Tage/Wo</v>
      </c>
      <c r="P17" s="649">
        <f t="shared" ca="1" si="1"/>
        <v>253</v>
      </c>
      <c r="Q17" s="650">
        <f t="shared" ca="1" si="2"/>
        <v>0</v>
      </c>
      <c r="R17" s="650" t="str">
        <f t="shared" ca="1" si="3"/>
        <v/>
      </c>
      <c r="S17" s="648">
        <f t="shared" ca="1" si="4"/>
        <v>0</v>
      </c>
      <c r="T17" s="648" t="str">
        <f t="shared" ca="1" si="5"/>
        <v/>
      </c>
      <c r="U17" s="648" t="str">
        <f t="shared" ca="1" si="6"/>
        <v/>
      </c>
      <c r="V17" s="273">
        <v>204</v>
      </c>
      <c r="W17" s="255"/>
      <c r="X17" t="str">
        <f>'Haus 3, 2 a-c K'!B16</f>
        <v>A1-6</v>
      </c>
      <c r="Y17">
        <f>'Haus 3, 2 a-c K'!E16</f>
        <v>0</v>
      </c>
      <c r="Z17" t="str">
        <f>'Haus 3, 2 a-c K'!F16</f>
        <v>6 Tage/Wo</v>
      </c>
      <c r="AA17">
        <f ca="1">'Haus 3, 2 a-c K'!G16</f>
        <v>304</v>
      </c>
      <c r="AB17">
        <f>'Haus 3, 2 a-c K'!J16</f>
        <v>0</v>
      </c>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row>
    <row r="18" spans="2:80" ht="15" x14ac:dyDescent="0.2">
      <c r="B18" s="255"/>
      <c r="C18" s="255" t="s">
        <v>1482</v>
      </c>
      <c r="D18" s="255"/>
      <c r="E18" s="647" t="s">
        <v>1215</v>
      </c>
      <c r="F18" s="255" t="s">
        <v>1499</v>
      </c>
      <c r="G18" s="255" t="s">
        <v>1259</v>
      </c>
      <c r="H18" s="255" t="str">
        <f>Raumgruppen_Bezeichnungen!$C$107</f>
        <v>F1-5</v>
      </c>
      <c r="I18" s="255"/>
      <c r="J18" s="774" t="s">
        <v>1799</v>
      </c>
      <c r="K18" s="255" t="s">
        <v>1279</v>
      </c>
      <c r="L18" s="648">
        <v>30.5</v>
      </c>
      <c r="M18" s="648">
        <v>0</v>
      </c>
      <c r="N18" s="648">
        <v>0</v>
      </c>
      <c r="O18" s="255" t="str">
        <f t="shared" si="0"/>
        <v>5 Tage/Wo</v>
      </c>
      <c r="P18" s="649">
        <f t="shared" ca="1" si="1"/>
        <v>253</v>
      </c>
      <c r="Q18" s="650">
        <f t="shared" ca="1" si="2"/>
        <v>0</v>
      </c>
      <c r="R18" s="650" t="str">
        <f t="shared" ca="1" si="3"/>
        <v/>
      </c>
      <c r="S18" s="648">
        <f t="shared" ca="1" si="4"/>
        <v>0</v>
      </c>
      <c r="T18" s="648" t="str">
        <f t="shared" ca="1" si="5"/>
        <v/>
      </c>
      <c r="U18" s="648" t="str">
        <f t="shared" ca="1" si="6"/>
        <v/>
      </c>
      <c r="V18" s="273">
        <v>205</v>
      </c>
      <c r="W18" s="255"/>
      <c r="X18" t="str">
        <f>'Haus 3, 2 a-c K'!B17</f>
        <v>A1-7</v>
      </c>
      <c r="Y18">
        <f>'Haus 3, 2 a-c K'!E17</f>
        <v>0</v>
      </c>
      <c r="Z18" t="str">
        <f>'Haus 3, 2 a-c K'!F17</f>
        <v>7 Tage/Wo</v>
      </c>
      <c r="AA18">
        <f ca="1">'Haus 3, 2 a-c K'!G17</f>
        <v>354</v>
      </c>
      <c r="AB18">
        <f>'Haus 3, 2 a-c K'!J17</f>
        <v>0</v>
      </c>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row>
    <row r="19" spans="2:80" ht="15" x14ac:dyDescent="0.2">
      <c r="B19" s="255"/>
      <c r="C19" s="255" t="s">
        <v>1482</v>
      </c>
      <c r="D19" s="255"/>
      <c r="E19" s="647" t="s">
        <v>1215</v>
      </c>
      <c r="F19" s="255" t="s">
        <v>1501</v>
      </c>
      <c r="G19" s="255" t="s">
        <v>1502</v>
      </c>
      <c r="H19" s="255" t="str">
        <f>Raumgruppen_Bezeichnungen!$C$107</f>
        <v>F1-5</v>
      </c>
      <c r="I19" s="255"/>
      <c r="J19" s="774" t="s">
        <v>1799</v>
      </c>
      <c r="K19" s="255" t="s">
        <v>1278</v>
      </c>
      <c r="L19" s="648">
        <v>28.1</v>
      </c>
      <c r="M19" s="648">
        <v>0</v>
      </c>
      <c r="N19" s="648">
        <v>0</v>
      </c>
      <c r="O19" s="255" t="str">
        <f t="shared" si="0"/>
        <v>5 Tage/Wo</v>
      </c>
      <c r="P19" s="649">
        <f t="shared" ca="1" si="1"/>
        <v>253</v>
      </c>
      <c r="Q19" s="650">
        <f t="shared" ca="1" si="2"/>
        <v>0</v>
      </c>
      <c r="R19" s="650" t="str">
        <f t="shared" ca="1" si="3"/>
        <v/>
      </c>
      <c r="S19" s="648">
        <f t="shared" ca="1" si="4"/>
        <v>0</v>
      </c>
      <c r="T19" s="648" t="str">
        <f t="shared" ca="1" si="5"/>
        <v/>
      </c>
      <c r="U19" s="648" t="str">
        <f t="shared" ca="1" si="6"/>
        <v/>
      </c>
      <c r="V19" s="273">
        <v>206</v>
      </c>
      <c r="W19" s="255"/>
      <c r="X19" t="str">
        <f>'Haus 3, 2 a-c K'!B18</f>
        <v>A1-Müll</v>
      </c>
      <c r="Y19">
        <f>'Haus 3, 2 a-c K'!E18</f>
        <v>0</v>
      </c>
      <c r="Z19" t="str">
        <f>'Haus 3, 2 a-c K'!F18</f>
        <v>2 Tage/Wo </v>
      </c>
      <c r="AA19">
        <f ca="1">'Haus 3, 2 a-c K'!G18</f>
        <v>101</v>
      </c>
      <c r="AB19">
        <f>'Haus 3, 2 a-c K'!J18</f>
        <v>0</v>
      </c>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row>
    <row r="20" spans="2:80" ht="15" x14ac:dyDescent="0.2">
      <c r="B20" s="255"/>
      <c r="C20" s="255" t="s">
        <v>1482</v>
      </c>
      <c r="D20" s="255"/>
      <c r="E20" s="647" t="s">
        <v>1215</v>
      </c>
      <c r="F20" s="255" t="s">
        <v>1503</v>
      </c>
      <c r="G20" s="255" t="s">
        <v>1504</v>
      </c>
      <c r="H20" s="255" t="str">
        <f>Raumgruppen_Bezeichnungen!$C$249</f>
        <v>L-J</v>
      </c>
      <c r="I20" s="255"/>
      <c r="J20" s="774" t="s">
        <v>1799</v>
      </c>
      <c r="K20" s="255" t="s">
        <v>1280</v>
      </c>
      <c r="L20" s="648">
        <v>40.9</v>
      </c>
      <c r="M20" s="648">
        <v>0</v>
      </c>
      <c r="N20" s="648">
        <v>0</v>
      </c>
      <c r="O20" s="255" t="str">
        <f t="shared" si="0"/>
        <v>jährlich</v>
      </c>
      <c r="P20" s="649">
        <f t="shared" ca="1" si="1"/>
        <v>1</v>
      </c>
      <c r="Q20" s="650">
        <f t="shared" ca="1" si="2"/>
        <v>0</v>
      </c>
      <c r="R20" s="650" t="str">
        <f t="shared" ca="1" si="3"/>
        <v/>
      </c>
      <c r="S20" s="648">
        <f t="shared" ca="1" si="4"/>
        <v>0</v>
      </c>
      <c r="T20" s="648" t="str">
        <f t="shared" ca="1" si="5"/>
        <v/>
      </c>
      <c r="U20" s="648" t="str">
        <f t="shared" ca="1" si="6"/>
        <v/>
      </c>
      <c r="V20" s="273">
        <v>207</v>
      </c>
      <c r="W20" s="255"/>
      <c r="X20" t="str">
        <f>'Haus 3, 2 a-c K'!B19</f>
        <v>A1-Hort</v>
      </c>
      <c r="Y20">
        <f>'Haus 3, 2 a-c K'!E19</f>
        <v>0</v>
      </c>
      <c r="Z20" t="str">
        <f>'Haus 3, 2 a-c K'!F19</f>
        <v>5 Tage/Wo </v>
      </c>
      <c r="AA20">
        <f ca="1">'Haus 3, 2 a-c K'!G19</f>
        <v>253</v>
      </c>
      <c r="AB20">
        <f>'Haus 3, 2 a-c K'!J19</f>
        <v>0</v>
      </c>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row>
    <row r="21" spans="2:80" ht="15" x14ac:dyDescent="0.2">
      <c r="B21" s="255"/>
      <c r="C21" s="255" t="s">
        <v>1482</v>
      </c>
      <c r="D21" s="255"/>
      <c r="E21" s="647" t="s">
        <v>1215</v>
      </c>
      <c r="F21" s="255" t="s">
        <v>1505</v>
      </c>
      <c r="G21" s="255" t="s">
        <v>1260</v>
      </c>
      <c r="H21" s="255" t="str">
        <f>Raumgruppen_Bezeichnungen!$C$56</f>
        <v>C1-W</v>
      </c>
      <c r="I21" s="255"/>
      <c r="J21" s="774" t="s">
        <v>1799</v>
      </c>
      <c r="K21" s="255" t="s">
        <v>1279</v>
      </c>
      <c r="L21" s="648">
        <v>48.9</v>
      </c>
      <c r="M21" s="648">
        <v>0</v>
      </c>
      <c r="N21" s="648">
        <v>0</v>
      </c>
      <c r="O21" s="255" t="str">
        <f t="shared" si="0"/>
        <v>wöchentl.</v>
      </c>
      <c r="P21" s="649">
        <f t="shared" ca="1" si="1"/>
        <v>51</v>
      </c>
      <c r="Q21" s="650">
        <f t="shared" ca="1" si="2"/>
        <v>0</v>
      </c>
      <c r="R21" s="650" t="str">
        <f t="shared" ca="1" si="3"/>
        <v/>
      </c>
      <c r="S21" s="648">
        <f t="shared" ca="1" si="4"/>
        <v>0</v>
      </c>
      <c r="T21" s="648" t="str">
        <f t="shared" ca="1" si="5"/>
        <v/>
      </c>
      <c r="U21" s="648" t="str">
        <f t="shared" ca="1" si="6"/>
        <v/>
      </c>
      <c r="V21" s="273">
        <v>208</v>
      </c>
      <c r="W21" s="255"/>
      <c r="X21" t="str">
        <f>'Haus 3, 2 a-c K'!B20</f>
        <v>A2-J</v>
      </c>
      <c r="Y21">
        <f>'Haus 3, 2 a-c K'!E20</f>
        <v>0</v>
      </c>
      <c r="Z21" t="str">
        <f>'Haus 3, 2 a-c K'!F20</f>
        <v>jährlich</v>
      </c>
      <c r="AA21">
        <f ca="1">'Haus 3, 2 a-c K'!G20</f>
        <v>1</v>
      </c>
      <c r="AB21">
        <f>'Haus 3, 2 a-c K'!J20</f>
        <v>0</v>
      </c>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row>
    <row r="22" spans="2:80" ht="15" x14ac:dyDescent="0.2">
      <c r="B22" s="255"/>
      <c r="C22" s="255" t="s">
        <v>1482</v>
      </c>
      <c r="D22" s="255"/>
      <c r="E22" s="647" t="s">
        <v>1215</v>
      </c>
      <c r="F22" s="255" t="s">
        <v>1506</v>
      </c>
      <c r="G22" s="255" t="s">
        <v>1507</v>
      </c>
      <c r="H22" s="255" t="str">
        <f>Raumgruppen_Bezeichnungen!$C$255</f>
        <v>L-W</v>
      </c>
      <c r="I22" s="255"/>
      <c r="J22" s="774" t="s">
        <v>1799</v>
      </c>
      <c r="K22" s="255" t="s">
        <v>1281</v>
      </c>
      <c r="L22" s="648">
        <v>8</v>
      </c>
      <c r="M22" s="648">
        <v>0</v>
      </c>
      <c r="N22" s="648">
        <v>0</v>
      </c>
      <c r="O22" s="255" t="str">
        <f t="shared" si="0"/>
        <v>wöchentl.</v>
      </c>
      <c r="P22" s="649">
        <f t="shared" ca="1" si="1"/>
        <v>51</v>
      </c>
      <c r="Q22" s="650">
        <f t="shared" ca="1" si="2"/>
        <v>0</v>
      </c>
      <c r="R22" s="650" t="str">
        <f t="shared" ca="1" si="3"/>
        <v/>
      </c>
      <c r="S22" s="648">
        <f t="shared" ca="1" si="4"/>
        <v>0</v>
      </c>
      <c r="T22" s="648" t="str">
        <f t="shared" ca="1" si="5"/>
        <v/>
      </c>
      <c r="U22" s="648" t="str">
        <f t="shared" ca="1" si="6"/>
        <v/>
      </c>
      <c r="V22" s="273">
        <v>209</v>
      </c>
      <c r="W22" s="255"/>
      <c r="X22" t="str">
        <f>'Haus 3, 2 a-c K'!B21</f>
        <v>A2-J2</v>
      </c>
      <c r="Y22">
        <f>'Haus 3, 2 a-c K'!E21</f>
        <v>0</v>
      </c>
      <c r="Z22" t="str">
        <f>'Haus 3, 2 a-c K'!F21</f>
        <v>jährlich 2x</v>
      </c>
      <c r="AA22">
        <f ca="1">'Haus 3, 2 a-c K'!G21</f>
        <v>2</v>
      </c>
      <c r="AB22">
        <f>'Haus 3, 2 a-c K'!J21</f>
        <v>0</v>
      </c>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row>
    <row r="23" spans="2:80" ht="15" x14ac:dyDescent="0.2">
      <c r="B23" s="255"/>
      <c r="C23" s="255" t="s">
        <v>1482</v>
      </c>
      <c r="D23" s="255"/>
      <c r="E23" s="647" t="s">
        <v>1215</v>
      </c>
      <c r="F23" s="255" t="s">
        <v>1508</v>
      </c>
      <c r="G23" s="255" t="s">
        <v>1509</v>
      </c>
      <c r="H23" s="255" t="str">
        <f>Raumgruppen_Bezeichnungen!$C$292</f>
        <v>O1-J</v>
      </c>
      <c r="I23" s="255"/>
      <c r="J23" s="774" t="s">
        <v>212</v>
      </c>
      <c r="K23" s="255" t="s">
        <v>1281</v>
      </c>
      <c r="L23" s="648">
        <v>8</v>
      </c>
      <c r="M23" s="648">
        <v>0</v>
      </c>
      <c r="N23" s="648">
        <v>0</v>
      </c>
      <c r="O23" s="255" t="str">
        <f t="shared" si="0"/>
        <v/>
      </c>
      <c r="P23" s="649" t="str">
        <f t="shared" si="1"/>
        <v/>
      </c>
      <c r="Q23" s="650" t="str">
        <f t="shared" si="2"/>
        <v/>
      </c>
      <c r="R23" s="650" t="str">
        <f t="shared" si="3"/>
        <v/>
      </c>
      <c r="S23" s="648" t="str">
        <f t="shared" si="4"/>
        <v/>
      </c>
      <c r="T23" s="648" t="str">
        <f t="shared" si="5"/>
        <v/>
      </c>
      <c r="U23" s="648" t="str">
        <f t="shared" si="6"/>
        <v/>
      </c>
      <c r="V23" s="273">
        <v>210</v>
      </c>
      <c r="W23" s="255"/>
      <c r="X23" t="str">
        <f>'Haus 3, 2 a-c K'!B22</f>
        <v>A2-Q</v>
      </c>
      <c r="Y23">
        <f>'Haus 3, 2 a-c K'!E22</f>
        <v>0</v>
      </c>
      <c r="Z23" t="str">
        <f>'Haus 3, 2 a-c K'!F22</f>
        <v>Quartalsw.</v>
      </c>
      <c r="AA23">
        <f ca="1">'Haus 3, 2 a-c K'!G22</f>
        <v>4</v>
      </c>
      <c r="AB23">
        <f>'Haus 3, 2 a-c K'!J22</f>
        <v>0</v>
      </c>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row>
    <row r="24" spans="2:80" ht="15" x14ac:dyDescent="0.2">
      <c r="B24" s="255"/>
      <c r="C24" s="255" t="s">
        <v>1482</v>
      </c>
      <c r="D24" s="255"/>
      <c r="E24" s="647" t="s">
        <v>1215</v>
      </c>
      <c r="F24" s="255" t="s">
        <v>1510</v>
      </c>
      <c r="G24" s="759" t="s">
        <v>1511</v>
      </c>
      <c r="H24" s="255" t="str">
        <f>Raumgruppen_Bezeichnungen!$C$56</f>
        <v>C1-W</v>
      </c>
      <c r="I24" s="255"/>
      <c r="J24" s="774" t="s">
        <v>212</v>
      </c>
      <c r="K24" s="255" t="s">
        <v>1279</v>
      </c>
      <c r="L24" s="648">
        <v>23.7</v>
      </c>
      <c r="M24" s="648">
        <v>0</v>
      </c>
      <c r="N24" s="648">
        <v>0</v>
      </c>
      <c r="O24" s="255" t="str">
        <f t="shared" si="0"/>
        <v/>
      </c>
      <c r="P24" s="649" t="str">
        <f t="shared" si="1"/>
        <v/>
      </c>
      <c r="Q24" s="650" t="str">
        <f t="shared" si="2"/>
        <v/>
      </c>
      <c r="R24" s="650" t="str">
        <f t="shared" si="3"/>
        <v/>
      </c>
      <c r="S24" s="648" t="str">
        <f t="shared" si="4"/>
        <v/>
      </c>
      <c r="T24" s="648" t="str">
        <f t="shared" si="5"/>
        <v/>
      </c>
      <c r="U24" s="648" t="str">
        <f t="shared" si="6"/>
        <v/>
      </c>
      <c r="V24" s="273">
        <v>211</v>
      </c>
      <c r="W24" s="759" t="s">
        <v>1483</v>
      </c>
      <c r="X24" t="str">
        <f>'Haus 3, 2 a-c K'!B23</f>
        <v>A2-J6</v>
      </c>
      <c r="Y24">
        <f>'Haus 3, 2 a-c K'!E23</f>
        <v>0</v>
      </c>
      <c r="Z24" t="str">
        <f>'Haus 3, 2 a-c K'!F23</f>
        <v>jährlich 6x</v>
      </c>
      <c r="AA24">
        <f ca="1">'Haus 3, 2 a-c K'!G23</f>
        <v>6</v>
      </c>
      <c r="AB24">
        <f>'Haus 3, 2 a-c K'!J23</f>
        <v>0</v>
      </c>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row>
    <row r="25" spans="2:80" ht="15" x14ac:dyDescent="0.2">
      <c r="B25" s="255"/>
      <c r="C25" s="255" t="s">
        <v>1482</v>
      </c>
      <c r="D25" s="255"/>
      <c r="E25" s="647" t="s">
        <v>1215</v>
      </c>
      <c r="F25" s="255" t="s">
        <v>1512</v>
      </c>
      <c r="G25" s="255" t="s">
        <v>1260</v>
      </c>
      <c r="H25" s="255" t="str">
        <f>Raumgruppen_Bezeichnungen!$C$56</f>
        <v>C1-W</v>
      </c>
      <c r="I25" s="255"/>
      <c r="J25" s="774" t="s">
        <v>1799</v>
      </c>
      <c r="K25" s="255" t="s">
        <v>1279</v>
      </c>
      <c r="L25" s="648">
        <v>14.5</v>
      </c>
      <c r="M25" s="648">
        <v>0</v>
      </c>
      <c r="N25" s="648">
        <v>0</v>
      </c>
      <c r="O25" s="255" t="str">
        <f t="shared" si="0"/>
        <v>wöchentl.</v>
      </c>
      <c r="P25" s="649">
        <f t="shared" ca="1" si="1"/>
        <v>51</v>
      </c>
      <c r="Q25" s="650">
        <f t="shared" ca="1" si="2"/>
        <v>0</v>
      </c>
      <c r="R25" s="650" t="str">
        <f t="shared" ca="1" si="3"/>
        <v/>
      </c>
      <c r="S25" s="648">
        <f t="shared" ca="1" si="4"/>
        <v>0</v>
      </c>
      <c r="T25" s="648" t="str">
        <f t="shared" ca="1" si="5"/>
        <v/>
      </c>
      <c r="U25" s="648" t="str">
        <f t="shared" ca="1" si="6"/>
        <v/>
      </c>
      <c r="V25" s="273">
        <v>212</v>
      </c>
      <c r="W25" s="255"/>
      <c r="X25" t="str">
        <f>'Haus 3, 2 a-c K'!B24</f>
        <v>A2-M</v>
      </c>
      <c r="Y25">
        <f>'Haus 3, 2 a-c K'!E24</f>
        <v>0</v>
      </c>
      <c r="Z25" t="str">
        <f>'Haus 3, 2 a-c K'!F24</f>
        <v>monatlich</v>
      </c>
      <c r="AA25">
        <f ca="1">'Haus 3, 2 a-c K'!G24</f>
        <v>12</v>
      </c>
      <c r="AB25">
        <f>'Haus 3, 2 a-c K'!J24</f>
        <v>0</v>
      </c>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row>
    <row r="26" spans="2:80" ht="15" x14ac:dyDescent="0.2">
      <c r="B26" s="255"/>
      <c r="C26" s="255" t="s">
        <v>1482</v>
      </c>
      <c r="D26" s="255"/>
      <c r="E26" s="647" t="s">
        <v>1215</v>
      </c>
      <c r="F26" s="255" t="s">
        <v>1513</v>
      </c>
      <c r="G26" s="255" t="s">
        <v>1260</v>
      </c>
      <c r="H26" s="255" t="str">
        <f>Raumgruppen_Bezeichnungen!$C$56</f>
        <v>C1-W</v>
      </c>
      <c r="I26" s="255"/>
      <c r="J26" s="774" t="s">
        <v>1799</v>
      </c>
      <c r="K26" s="255" t="s">
        <v>1279</v>
      </c>
      <c r="L26" s="648">
        <v>29.4</v>
      </c>
      <c r="M26" s="648">
        <v>0</v>
      </c>
      <c r="N26" s="648">
        <v>0</v>
      </c>
      <c r="O26" s="255" t="str">
        <f t="shared" si="0"/>
        <v>wöchentl.</v>
      </c>
      <c r="P26" s="649">
        <f t="shared" ca="1" si="1"/>
        <v>51</v>
      </c>
      <c r="Q26" s="650">
        <f t="shared" ca="1" si="2"/>
        <v>0</v>
      </c>
      <c r="R26" s="650" t="str">
        <f t="shared" ca="1" si="3"/>
        <v/>
      </c>
      <c r="S26" s="648">
        <f t="shared" ca="1" si="4"/>
        <v>0</v>
      </c>
      <c r="T26" s="648" t="str">
        <f t="shared" ca="1" si="5"/>
        <v/>
      </c>
      <c r="U26" s="648" t="str">
        <f t="shared" ca="1" si="6"/>
        <v/>
      </c>
      <c r="V26" s="273">
        <v>213</v>
      </c>
      <c r="W26" s="255"/>
      <c r="X26" t="str">
        <f>'Haus 3, 2 a-c K'!B25</f>
        <v>A2-14</v>
      </c>
      <c r="Y26">
        <f>'Haus 3, 2 a-c K'!E25</f>
        <v>0</v>
      </c>
      <c r="Z26" t="str">
        <f>'Haus 3, 2 a-c K'!F25</f>
        <v>14 tägig</v>
      </c>
      <c r="AA26">
        <f ca="1">'Haus 3, 2 a-c K'!G25</f>
        <v>25</v>
      </c>
      <c r="AB26">
        <f>'Haus 3, 2 a-c K'!J25</f>
        <v>0</v>
      </c>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row>
    <row r="27" spans="2:80" ht="15" x14ac:dyDescent="0.2">
      <c r="B27" s="255"/>
      <c r="C27" s="255" t="s">
        <v>1482</v>
      </c>
      <c r="D27" s="255"/>
      <c r="E27" s="647" t="s">
        <v>1215</v>
      </c>
      <c r="F27" s="255" t="s">
        <v>1514</v>
      </c>
      <c r="G27" s="255" t="s">
        <v>1260</v>
      </c>
      <c r="H27" s="255" t="str">
        <f>Raumgruppen_Bezeichnungen!$C$56</f>
        <v>C1-W</v>
      </c>
      <c r="I27" s="255"/>
      <c r="J27" s="774" t="s">
        <v>1799</v>
      </c>
      <c r="K27" s="255" t="s">
        <v>1279</v>
      </c>
      <c r="L27" s="648">
        <v>27.8</v>
      </c>
      <c r="M27" s="648">
        <v>0</v>
      </c>
      <c r="N27" s="648">
        <v>0</v>
      </c>
      <c r="O27" s="255" t="str">
        <f t="shared" si="0"/>
        <v>wöchentl.</v>
      </c>
      <c r="P27" s="649">
        <f t="shared" ca="1" si="1"/>
        <v>51</v>
      </c>
      <c r="Q27" s="650">
        <f t="shared" ca="1" si="2"/>
        <v>0</v>
      </c>
      <c r="R27" s="650" t="str">
        <f t="shared" ca="1" si="3"/>
        <v/>
      </c>
      <c r="S27" s="648">
        <f t="shared" ca="1" si="4"/>
        <v>0</v>
      </c>
      <c r="T27" s="648" t="str">
        <f t="shared" ca="1" si="5"/>
        <v/>
      </c>
      <c r="U27" s="648" t="str">
        <f t="shared" ca="1" si="6"/>
        <v/>
      </c>
      <c r="V27" s="273">
        <v>214</v>
      </c>
      <c r="W27" s="255"/>
      <c r="X27" t="str">
        <f>'Haus 3, 2 a-c K'!B26</f>
        <v>A2-W</v>
      </c>
      <c r="Y27">
        <f>'Haus 3, 2 a-c K'!E26</f>
        <v>0</v>
      </c>
      <c r="Z27" t="str">
        <f>'Haus 3, 2 a-c K'!F26</f>
        <v>wöchentl.</v>
      </c>
      <c r="AA27">
        <f ca="1">'Haus 3, 2 a-c K'!G26</f>
        <v>51</v>
      </c>
      <c r="AB27">
        <f>'Haus 3, 2 a-c K'!J26</f>
        <v>0</v>
      </c>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row>
    <row r="28" spans="2:80" ht="15" x14ac:dyDescent="0.2">
      <c r="B28" s="255"/>
      <c r="C28" s="255" t="s">
        <v>1482</v>
      </c>
      <c r="D28" s="255"/>
      <c r="E28" s="647" t="s">
        <v>1215</v>
      </c>
      <c r="F28" s="255" t="s">
        <v>1515</v>
      </c>
      <c r="G28" s="255" t="s">
        <v>1516</v>
      </c>
      <c r="H28" s="255" t="str">
        <f>Raumgruppen_Bezeichnungen!$C$216</f>
        <v>J1-5</v>
      </c>
      <c r="I28" s="255"/>
      <c r="J28" s="775"/>
      <c r="K28" s="255" t="s">
        <v>1280</v>
      </c>
      <c r="L28" s="648">
        <v>13.6</v>
      </c>
      <c r="M28" s="648">
        <v>0</v>
      </c>
      <c r="N28" s="648">
        <v>0</v>
      </c>
      <c r="O28" s="255" t="str">
        <f t="shared" si="0"/>
        <v>5 Tage/Wo</v>
      </c>
      <c r="P28" s="649">
        <f t="shared" ca="1" si="1"/>
        <v>253</v>
      </c>
      <c r="Q28" s="650">
        <f t="shared" ca="1" si="2"/>
        <v>0</v>
      </c>
      <c r="R28" s="650" t="str">
        <f t="shared" ca="1" si="3"/>
        <v/>
      </c>
      <c r="S28" s="648">
        <f t="shared" ca="1" si="4"/>
        <v>0</v>
      </c>
      <c r="T28" s="648" t="str">
        <f t="shared" ca="1" si="5"/>
        <v/>
      </c>
      <c r="U28" s="648" t="str">
        <f t="shared" ca="1" si="6"/>
        <v/>
      </c>
      <c r="V28" s="273">
        <v>215</v>
      </c>
      <c r="W28" s="255"/>
      <c r="X28" t="str">
        <f>'Haus 3, 2 a-c K'!B27</f>
        <v>A2-2</v>
      </c>
      <c r="Y28">
        <f>'Haus 3, 2 a-c K'!E27</f>
        <v>0</v>
      </c>
      <c r="Z28" t="str">
        <f>'Haus 3, 2 a-c K'!F27</f>
        <v>2 Tage/Wo</v>
      </c>
      <c r="AA28">
        <f ca="1">'Haus 3, 2 a-c K'!G27</f>
        <v>101</v>
      </c>
      <c r="AB28">
        <f>'Haus 3, 2 a-c K'!J27</f>
        <v>0</v>
      </c>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row>
    <row r="29" spans="2:80" ht="15" x14ac:dyDescent="0.2">
      <c r="B29" s="255"/>
      <c r="C29" s="255" t="s">
        <v>1482</v>
      </c>
      <c r="D29" s="255"/>
      <c r="E29" s="647" t="s">
        <v>1215</v>
      </c>
      <c r="F29" s="255" t="s">
        <v>1517</v>
      </c>
      <c r="G29" s="255" t="s">
        <v>1260</v>
      </c>
      <c r="H29" s="255" t="str">
        <f>Raumgruppen_Bezeichnungen!$C$56</f>
        <v>C1-W</v>
      </c>
      <c r="I29" s="255"/>
      <c r="J29" s="774" t="s">
        <v>1799</v>
      </c>
      <c r="K29" s="255" t="s">
        <v>1279</v>
      </c>
      <c r="L29" s="648">
        <v>20</v>
      </c>
      <c r="M29" s="648">
        <v>0</v>
      </c>
      <c r="N29" s="648">
        <v>0</v>
      </c>
      <c r="O29" s="255" t="str">
        <f t="shared" si="0"/>
        <v>wöchentl.</v>
      </c>
      <c r="P29" s="649">
        <f t="shared" ca="1" si="1"/>
        <v>51</v>
      </c>
      <c r="Q29" s="650">
        <f t="shared" ca="1" si="2"/>
        <v>0</v>
      </c>
      <c r="R29" s="650" t="str">
        <f t="shared" ca="1" si="3"/>
        <v/>
      </c>
      <c r="S29" s="648">
        <f t="shared" ca="1" si="4"/>
        <v>0</v>
      </c>
      <c r="T29" s="648" t="str">
        <f t="shared" ca="1" si="5"/>
        <v/>
      </c>
      <c r="U29" s="648" t="str">
        <f t="shared" ca="1" si="6"/>
        <v/>
      </c>
      <c r="V29" s="273">
        <v>216</v>
      </c>
      <c r="W29" s="255"/>
      <c r="X29" t="str">
        <f>'Haus 3, 2 a-c K'!B28</f>
        <v>A2-2,5</v>
      </c>
      <c r="Y29">
        <f>'Haus 3, 2 a-c K'!E28</f>
        <v>0</v>
      </c>
      <c r="Z29" t="str">
        <f>'Haus 3, 2 a-c K'!F28</f>
        <v>2,5 Tage/Wo</v>
      </c>
      <c r="AA29">
        <f ca="1">'Haus 3, 2 a-c K'!G28</f>
        <v>127</v>
      </c>
      <c r="AB29">
        <f>'Haus 3, 2 a-c K'!J28</f>
        <v>0</v>
      </c>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row>
    <row r="30" spans="2:80" ht="15" x14ac:dyDescent="0.2">
      <c r="B30" s="255"/>
      <c r="C30" s="255" t="s">
        <v>1482</v>
      </c>
      <c r="D30" s="255"/>
      <c r="E30" s="647" t="s">
        <v>1215</v>
      </c>
      <c r="F30" s="255" t="s">
        <v>1518</v>
      </c>
      <c r="G30" s="255" t="s">
        <v>1260</v>
      </c>
      <c r="H30" s="255" t="str">
        <f>Raumgruppen_Bezeichnungen!$C$56</f>
        <v>C1-W</v>
      </c>
      <c r="I30" s="255"/>
      <c r="J30" s="774" t="s">
        <v>1799</v>
      </c>
      <c r="K30" s="255" t="s">
        <v>1279</v>
      </c>
      <c r="L30" s="648">
        <v>16.399999999999999</v>
      </c>
      <c r="M30" s="648">
        <v>0</v>
      </c>
      <c r="N30" s="648">
        <v>0</v>
      </c>
      <c r="O30" s="255" t="str">
        <f t="shared" si="0"/>
        <v>wöchentl.</v>
      </c>
      <c r="P30" s="649">
        <f t="shared" ca="1" si="1"/>
        <v>51</v>
      </c>
      <c r="Q30" s="650">
        <f t="shared" ca="1" si="2"/>
        <v>0</v>
      </c>
      <c r="R30" s="650" t="str">
        <f t="shared" ca="1" si="3"/>
        <v/>
      </c>
      <c r="S30" s="648">
        <f t="shared" ca="1" si="4"/>
        <v>0</v>
      </c>
      <c r="T30" s="648" t="str">
        <f t="shared" ca="1" si="5"/>
        <v/>
      </c>
      <c r="U30" s="648" t="str">
        <f t="shared" ca="1" si="6"/>
        <v/>
      </c>
      <c r="V30" s="273">
        <v>217</v>
      </c>
      <c r="W30" s="255"/>
      <c r="X30" t="str">
        <f>'Haus 3, 2 a-c K'!B29</f>
        <v>A2-3</v>
      </c>
      <c r="Y30">
        <f>'Haus 3, 2 a-c K'!E29</f>
        <v>0</v>
      </c>
      <c r="Z30" t="str">
        <f>'Haus 3, 2 a-c K'!F29</f>
        <v>3 Tage/Wo</v>
      </c>
      <c r="AA30">
        <f ca="1">'Haus 3, 2 a-c K'!G29</f>
        <v>152</v>
      </c>
      <c r="AB30">
        <f>'Haus 3, 2 a-c K'!J29</f>
        <v>0</v>
      </c>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row>
    <row r="31" spans="2:80" ht="15" x14ac:dyDescent="0.2">
      <c r="B31" s="255"/>
      <c r="C31" s="255" t="s">
        <v>1482</v>
      </c>
      <c r="D31" s="255"/>
      <c r="E31" s="647" t="s">
        <v>1215</v>
      </c>
      <c r="F31" s="255" t="s">
        <v>1519</v>
      </c>
      <c r="G31" s="255" t="s">
        <v>1520</v>
      </c>
      <c r="H31" s="255" t="str">
        <f>Raumgruppen_Bezeichnungen!$C$249</f>
        <v>L-J</v>
      </c>
      <c r="I31" s="255"/>
      <c r="J31" s="774" t="s">
        <v>212</v>
      </c>
      <c r="K31" s="255" t="s">
        <v>1279</v>
      </c>
      <c r="L31" s="648">
        <v>30.5</v>
      </c>
      <c r="M31" s="648">
        <v>0</v>
      </c>
      <c r="N31" s="648">
        <v>0</v>
      </c>
      <c r="O31" s="255" t="str">
        <f t="shared" si="0"/>
        <v/>
      </c>
      <c r="P31" s="649" t="str">
        <f t="shared" si="1"/>
        <v/>
      </c>
      <c r="Q31" s="650" t="str">
        <f t="shared" si="2"/>
        <v/>
      </c>
      <c r="R31" s="650" t="str">
        <f t="shared" si="3"/>
        <v/>
      </c>
      <c r="S31" s="648" t="str">
        <f t="shared" si="4"/>
        <v/>
      </c>
      <c r="T31" s="648" t="str">
        <f t="shared" si="5"/>
        <v/>
      </c>
      <c r="U31" s="648" t="str">
        <f t="shared" si="6"/>
        <v/>
      </c>
      <c r="V31" s="273">
        <v>218</v>
      </c>
      <c r="W31" s="255"/>
      <c r="X31" t="str">
        <f>'Haus 3, 2 a-c K'!B30</f>
        <v>A2-4</v>
      </c>
      <c r="Y31">
        <f>'Haus 3, 2 a-c K'!E30</f>
        <v>0</v>
      </c>
      <c r="Z31" t="str">
        <f>'Haus 3, 2 a-c K'!F30</f>
        <v>4 Tage/Wo</v>
      </c>
      <c r="AA31">
        <f ca="1">'Haus 3, 2 a-c K'!G30</f>
        <v>202</v>
      </c>
      <c r="AB31">
        <f>'Haus 3, 2 a-c K'!J30</f>
        <v>0</v>
      </c>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row>
    <row r="32" spans="2:80" ht="15" x14ac:dyDescent="0.2">
      <c r="B32" s="255"/>
      <c r="C32" s="255" t="s">
        <v>1482</v>
      </c>
      <c r="D32" s="255"/>
      <c r="E32" s="647" t="s">
        <v>1215</v>
      </c>
      <c r="F32" s="255" t="s">
        <v>1521</v>
      </c>
      <c r="G32" s="255" t="s">
        <v>1522</v>
      </c>
      <c r="H32" s="255" t="str">
        <f>Raumgruppen_Bezeichnungen!$C$170</f>
        <v>H1-5</v>
      </c>
      <c r="I32" s="255"/>
      <c r="J32" s="774" t="s">
        <v>1799</v>
      </c>
      <c r="K32" s="255" t="s">
        <v>1281</v>
      </c>
      <c r="L32" s="648">
        <v>4.2</v>
      </c>
      <c r="M32" s="648">
        <v>0</v>
      </c>
      <c r="N32" s="648">
        <v>0</v>
      </c>
      <c r="O32" s="255" t="str">
        <f t="shared" si="0"/>
        <v>5 Tage/Wo</v>
      </c>
      <c r="P32" s="649">
        <f t="shared" ca="1" si="1"/>
        <v>253</v>
      </c>
      <c r="Q32" s="650">
        <f t="shared" ca="1" si="2"/>
        <v>0</v>
      </c>
      <c r="R32" s="650" t="str">
        <f t="shared" ca="1" si="3"/>
        <v/>
      </c>
      <c r="S32" s="648">
        <f t="shared" ca="1" si="4"/>
        <v>0</v>
      </c>
      <c r="T32" s="648" t="str">
        <f t="shared" ca="1" si="5"/>
        <v/>
      </c>
      <c r="U32" s="648" t="str">
        <f t="shared" ca="1" si="6"/>
        <v/>
      </c>
      <c r="V32" s="273">
        <v>219</v>
      </c>
      <c r="W32" s="255"/>
      <c r="X32" t="str">
        <f>'Haus 3, 2 a-c K'!B31</f>
        <v>A2-5</v>
      </c>
      <c r="Y32">
        <f>'Haus 3, 2 a-c K'!E31</f>
        <v>0</v>
      </c>
      <c r="Z32" t="str">
        <f>'Haus 3, 2 a-c K'!F31</f>
        <v>5 Tage/Wo</v>
      </c>
      <c r="AA32">
        <f ca="1">'Haus 3, 2 a-c K'!G31</f>
        <v>253</v>
      </c>
      <c r="AB32">
        <f>'Haus 3, 2 a-c K'!J31</f>
        <v>0</v>
      </c>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row>
    <row r="33" spans="2:80" ht="15" x14ac:dyDescent="0.2">
      <c r="B33" s="255"/>
      <c r="C33" s="255" t="s">
        <v>1482</v>
      </c>
      <c r="D33" s="255"/>
      <c r="E33" s="647" t="s">
        <v>1215</v>
      </c>
      <c r="F33" s="255" t="s">
        <v>1523</v>
      </c>
      <c r="G33" s="255" t="s">
        <v>1524</v>
      </c>
      <c r="H33" s="255" t="str">
        <f>Raumgruppen_Bezeichnungen!$C$170</f>
        <v>H1-5</v>
      </c>
      <c r="I33" s="255"/>
      <c r="J33" s="774" t="s">
        <v>1799</v>
      </c>
      <c r="K33" s="255" t="s">
        <v>1281</v>
      </c>
      <c r="L33" s="648">
        <v>4.2</v>
      </c>
      <c r="M33" s="648">
        <v>0</v>
      </c>
      <c r="N33" s="648">
        <v>0</v>
      </c>
      <c r="O33" s="255" t="str">
        <f t="shared" si="0"/>
        <v>5 Tage/Wo</v>
      </c>
      <c r="P33" s="649">
        <f t="shared" ca="1" si="1"/>
        <v>253</v>
      </c>
      <c r="Q33" s="650">
        <f t="shared" ca="1" si="2"/>
        <v>0</v>
      </c>
      <c r="R33" s="650" t="str">
        <f t="shared" ca="1" si="3"/>
        <v/>
      </c>
      <c r="S33" s="648">
        <f t="shared" ca="1" si="4"/>
        <v>0</v>
      </c>
      <c r="T33" s="648" t="str">
        <f t="shared" ca="1" si="5"/>
        <v/>
      </c>
      <c r="U33" s="648" t="str">
        <f t="shared" ca="1" si="6"/>
        <v/>
      </c>
      <c r="V33" s="273">
        <v>220</v>
      </c>
      <c r="W33" s="255"/>
      <c r="X33" t="str">
        <f>'Haus 3, 2 a-c K'!B32</f>
        <v>A2-6</v>
      </c>
      <c r="Y33">
        <f>'Haus 3, 2 a-c K'!E32</f>
        <v>0</v>
      </c>
      <c r="Z33" t="str">
        <f>'Haus 3, 2 a-c K'!F32</f>
        <v>6 Tage/Wo</v>
      </c>
      <c r="AA33">
        <f ca="1">'Haus 3, 2 a-c K'!G32</f>
        <v>304</v>
      </c>
      <c r="AB33">
        <f>'Haus 3, 2 a-c K'!J32</f>
        <v>0</v>
      </c>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row>
    <row r="34" spans="2:80" ht="15" x14ac:dyDescent="0.2">
      <c r="B34" s="255"/>
      <c r="C34" s="255" t="s">
        <v>1482</v>
      </c>
      <c r="D34" s="255"/>
      <c r="E34" s="647" t="s">
        <v>1215</v>
      </c>
      <c r="F34" s="255" t="s">
        <v>1525</v>
      </c>
      <c r="G34" s="255" t="s">
        <v>1268</v>
      </c>
      <c r="H34" s="255" t="str">
        <f>Raumgruppen_Bezeichnungen!$C$170</f>
        <v>H1-5</v>
      </c>
      <c r="I34" s="255"/>
      <c r="J34" s="774" t="s">
        <v>1799</v>
      </c>
      <c r="K34" s="255" t="s">
        <v>1281</v>
      </c>
      <c r="L34" s="648">
        <v>7.4</v>
      </c>
      <c r="M34" s="648">
        <v>0</v>
      </c>
      <c r="N34" s="648">
        <v>0</v>
      </c>
      <c r="O34" s="255" t="str">
        <f t="shared" si="0"/>
        <v>5 Tage/Wo</v>
      </c>
      <c r="P34" s="649">
        <f t="shared" ca="1" si="1"/>
        <v>253</v>
      </c>
      <c r="Q34" s="650">
        <f t="shared" ca="1" si="2"/>
        <v>0</v>
      </c>
      <c r="R34" s="650" t="str">
        <f t="shared" ca="1" si="3"/>
        <v/>
      </c>
      <c r="S34" s="648">
        <f t="shared" ca="1" si="4"/>
        <v>0</v>
      </c>
      <c r="T34" s="648" t="str">
        <f t="shared" ca="1" si="5"/>
        <v/>
      </c>
      <c r="U34" s="648" t="str">
        <f t="shared" ca="1" si="6"/>
        <v/>
      </c>
      <c r="V34" s="273">
        <v>221</v>
      </c>
      <c r="W34" s="255"/>
      <c r="X34" t="str">
        <f>'Haus 3, 2 a-c K'!B33</f>
        <v>A2-7</v>
      </c>
      <c r="Y34">
        <f>'Haus 3, 2 a-c K'!E33</f>
        <v>0</v>
      </c>
      <c r="Z34" t="str">
        <f>'Haus 3, 2 a-c K'!F33</f>
        <v>7 Tage/Wo</v>
      </c>
      <c r="AA34">
        <f ca="1">'Haus 3, 2 a-c K'!G33</f>
        <v>354</v>
      </c>
      <c r="AB34">
        <f>'Haus 3, 2 a-c K'!J33</f>
        <v>0</v>
      </c>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row>
    <row r="35" spans="2:80" ht="15" x14ac:dyDescent="0.2">
      <c r="B35" s="255"/>
      <c r="C35" s="255" t="s">
        <v>1482</v>
      </c>
      <c r="D35" s="255"/>
      <c r="E35" s="647" t="s">
        <v>1215</v>
      </c>
      <c r="F35" s="255" t="s">
        <v>1526</v>
      </c>
      <c r="G35" s="255" t="s">
        <v>1269</v>
      </c>
      <c r="H35" s="255" t="str">
        <f>Raumgruppen_Bezeichnungen!$C$170</f>
        <v>H1-5</v>
      </c>
      <c r="I35" s="255"/>
      <c r="J35" s="774" t="s">
        <v>1799</v>
      </c>
      <c r="K35" s="255" t="s">
        <v>1281</v>
      </c>
      <c r="L35" s="648">
        <v>10.3</v>
      </c>
      <c r="M35" s="648">
        <v>0</v>
      </c>
      <c r="N35" s="648">
        <v>0</v>
      </c>
      <c r="O35" s="255" t="str">
        <f t="shared" si="0"/>
        <v>5 Tage/Wo</v>
      </c>
      <c r="P35" s="649">
        <f t="shared" ca="1" si="1"/>
        <v>253</v>
      </c>
      <c r="Q35" s="650">
        <f t="shared" ca="1" si="2"/>
        <v>0</v>
      </c>
      <c r="R35" s="650" t="str">
        <f t="shared" ca="1" si="3"/>
        <v/>
      </c>
      <c r="S35" s="648">
        <f t="shared" ca="1" si="4"/>
        <v>0</v>
      </c>
      <c r="T35" s="648" t="str">
        <f t="shared" ca="1" si="5"/>
        <v/>
      </c>
      <c r="U35" s="648" t="str">
        <f t="shared" ca="1" si="6"/>
        <v/>
      </c>
      <c r="V35" s="273">
        <v>222</v>
      </c>
      <c r="W35" s="255"/>
      <c r="X35" t="str">
        <f>'Haus 3, 2 a-c K'!B34</f>
        <v>A2-Müll</v>
      </c>
      <c r="Y35">
        <f>'Haus 3, 2 a-c K'!E34</f>
        <v>0</v>
      </c>
      <c r="Z35" t="str">
        <f>'Haus 3, 2 a-c K'!F34</f>
        <v>2 Tage/Wo </v>
      </c>
      <c r="AA35">
        <f ca="1">'Haus 3, 2 a-c K'!G34</f>
        <v>101</v>
      </c>
      <c r="AB35">
        <f>'Haus 3, 2 a-c K'!J34</f>
        <v>0</v>
      </c>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row>
    <row r="36" spans="2:80" ht="15" x14ac:dyDescent="0.2">
      <c r="B36" s="255"/>
      <c r="C36" s="255" t="s">
        <v>1482</v>
      </c>
      <c r="D36" s="255"/>
      <c r="E36" s="647" t="s">
        <v>1215</v>
      </c>
      <c r="F36" s="255" t="s">
        <v>1527</v>
      </c>
      <c r="G36" s="255" t="s">
        <v>1520</v>
      </c>
      <c r="H36" s="255" t="str">
        <f>Raumgruppen_Bezeichnungen!$C$249</f>
        <v>L-J</v>
      </c>
      <c r="I36" s="255"/>
      <c r="J36" s="774" t="s">
        <v>212</v>
      </c>
      <c r="K36" s="255" t="s">
        <v>1484</v>
      </c>
      <c r="L36" s="648">
        <v>6.6</v>
      </c>
      <c r="M36" s="648">
        <v>0</v>
      </c>
      <c r="N36" s="648">
        <v>0</v>
      </c>
      <c r="O36" s="255" t="str">
        <f t="shared" si="0"/>
        <v/>
      </c>
      <c r="P36" s="649" t="str">
        <f t="shared" si="1"/>
        <v/>
      </c>
      <c r="Q36" s="650" t="str">
        <f t="shared" si="2"/>
        <v/>
      </c>
      <c r="R36" s="650" t="str">
        <f t="shared" si="3"/>
        <v/>
      </c>
      <c r="S36" s="648" t="str">
        <f t="shared" si="4"/>
        <v/>
      </c>
      <c r="T36" s="648" t="str">
        <f t="shared" si="5"/>
        <v/>
      </c>
      <c r="U36" s="648" t="str">
        <f t="shared" si="6"/>
        <v/>
      </c>
      <c r="V36" s="273">
        <v>223</v>
      </c>
      <c r="W36" s="255"/>
      <c r="X36" t="str">
        <f>'Haus 3, 2 a-c K'!B35</f>
        <v>A2-Hort</v>
      </c>
      <c r="Y36">
        <f>'Haus 3, 2 a-c K'!E35</f>
        <v>0</v>
      </c>
      <c r="Z36" t="str">
        <f>'Haus 3, 2 a-c K'!F35</f>
        <v>5 Tage/Wo </v>
      </c>
      <c r="AA36">
        <f ca="1">'Haus 3, 2 a-c K'!G35</f>
        <v>253</v>
      </c>
      <c r="AB36">
        <f>'Haus 3, 2 a-c K'!J35</f>
        <v>0</v>
      </c>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row>
    <row r="37" spans="2:80" ht="15" x14ac:dyDescent="0.2">
      <c r="B37" s="255"/>
      <c r="C37" s="255" t="s">
        <v>1482</v>
      </c>
      <c r="D37" s="255"/>
      <c r="E37" s="647" t="s">
        <v>1215</v>
      </c>
      <c r="F37" s="255" t="s">
        <v>1528</v>
      </c>
      <c r="G37" s="255" t="s">
        <v>1529</v>
      </c>
      <c r="H37" s="255" t="str">
        <f>Raumgruppen_Bezeichnungen!$C$170</f>
        <v>H1-5</v>
      </c>
      <c r="I37" s="255"/>
      <c r="J37" s="774" t="s">
        <v>212</v>
      </c>
      <c r="K37" s="255" t="s">
        <v>1281</v>
      </c>
      <c r="L37" s="648">
        <v>9</v>
      </c>
      <c r="M37" s="648">
        <v>0</v>
      </c>
      <c r="N37" s="648">
        <v>0</v>
      </c>
      <c r="O37" s="255" t="str">
        <f t="shared" ref="O37:O68" si="7">IF(
                AND(H37="",I37=""),
                "",
                IF(
                              AND(H37&lt;&gt;"",J37&lt;&gt;"Grundreinigung",J37&lt;&gt;"keine Reinigung"),
                              VLOOKUP(H37,$X$5:$AB$313,3,FALSE),
                             ""))</f>
        <v/>
      </c>
      <c r="P37" s="649" t="str">
        <f t="shared" ref="P37:P68" si="8">IFERROR(
                              IF(AND(H37="",I37=""),
                              "",
                              IF(AND(H37&lt;&gt;"",J37&lt;&gt;"Grundreinigung",J37&lt;&gt;"keine Reinigung"),
                                           VLOOKUP(H37,$X$5:$AB$313,4,FALSE),
                               "")),
                               "")</f>
        <v/>
      </c>
      <c r="Q37" s="650" t="str">
        <f t="shared" ref="Q37:Q68" si="9">IF(
                AND(P37&lt;&gt;"",H37&lt;&gt;""),
                VLOOKUP(H37,$X$5:$AB$313,2,FALSE),
                "")</f>
        <v/>
      </c>
      <c r="R37" s="650" t="str">
        <f t="shared" ref="R37:R68" si="10">IF(
                AND(P37&lt;&gt;"",I37&lt;&gt;""),
                VLOOKUP(I37,$X$5:$AB$313,2,FALSE),
                "")</f>
        <v/>
      </c>
      <c r="S37" s="648" t="str">
        <f t="shared" ref="S37:S68" si="11">IF(
                P37="",
                "",
                IF(
                              H37&lt;&gt;"",
                              VLOOKUP(H37,$X$5:$AB$313,5,FALSE),
                              ""))</f>
        <v/>
      </c>
      <c r="T37" s="648" t="str">
        <f t="shared" ref="T37:T68" si="12">IF(
                OR(J37="keine Reinigung",J37="Grundreinigung"),
                "",
                IF(
                              AND(H37&lt;&gt;"",Q37&lt;&gt;0),
                              L37/Q37*S37,
                              ""))</f>
        <v/>
      </c>
      <c r="U37" s="648" t="str">
        <f t="shared" ref="U37:U68" si="13">IFERROR(T37/S37*60,"")</f>
        <v/>
      </c>
      <c r="V37" s="273">
        <v>224</v>
      </c>
      <c r="W37" s="255"/>
      <c r="X37" t="str">
        <f>'Haus 3, 2 a-c K'!B36</f>
        <v>B1-J</v>
      </c>
      <c r="Y37">
        <f>'Haus 3, 2 a-c K'!E36</f>
        <v>0</v>
      </c>
      <c r="Z37" t="str">
        <f>'Haus 3, 2 a-c K'!F36</f>
        <v>jährlich</v>
      </c>
      <c r="AA37">
        <f ca="1">'Haus 3, 2 a-c K'!G36</f>
        <v>1</v>
      </c>
      <c r="AB37">
        <f>'Haus 3, 2 a-c K'!J36</f>
        <v>0</v>
      </c>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row>
    <row r="38" spans="2:80" ht="15" x14ac:dyDescent="0.2">
      <c r="B38" s="255"/>
      <c r="C38" s="255" t="s">
        <v>1482</v>
      </c>
      <c r="D38" s="255"/>
      <c r="E38" s="647" t="s">
        <v>1215</v>
      </c>
      <c r="F38" s="255" t="s">
        <v>1530</v>
      </c>
      <c r="G38" s="255" t="s">
        <v>1531</v>
      </c>
      <c r="H38" s="255" t="str">
        <f>Raumgruppen_Bezeichnungen!$C$216</f>
        <v>J1-5</v>
      </c>
      <c r="I38" s="255"/>
      <c r="J38" s="774" t="s">
        <v>212</v>
      </c>
      <c r="K38" s="255" t="s">
        <v>1278</v>
      </c>
      <c r="L38" s="648">
        <v>118.9</v>
      </c>
      <c r="M38" s="648">
        <v>0</v>
      </c>
      <c r="N38" s="648">
        <v>0</v>
      </c>
      <c r="O38" s="255" t="str">
        <f t="shared" si="7"/>
        <v/>
      </c>
      <c r="P38" s="649" t="str">
        <f t="shared" si="8"/>
        <v/>
      </c>
      <c r="Q38" s="650" t="str">
        <f t="shared" si="9"/>
        <v/>
      </c>
      <c r="R38" s="650" t="str">
        <f t="shared" si="10"/>
        <v/>
      </c>
      <c r="S38" s="648" t="str">
        <f t="shared" si="11"/>
        <v/>
      </c>
      <c r="T38" s="648" t="str">
        <f t="shared" si="12"/>
        <v/>
      </c>
      <c r="U38" s="648" t="str">
        <f t="shared" si="13"/>
        <v/>
      </c>
      <c r="V38" s="273">
        <v>225</v>
      </c>
      <c r="W38" s="255"/>
      <c r="X38" t="str">
        <f>'Haus 3, 2 a-c K'!B37</f>
        <v>B1-J2</v>
      </c>
      <c r="Y38">
        <f>'Haus 3, 2 a-c K'!E37</f>
        <v>0</v>
      </c>
      <c r="Z38" t="str">
        <f>'Haus 3, 2 a-c K'!F37</f>
        <v>jährlich 2x</v>
      </c>
      <c r="AA38">
        <f ca="1">'Haus 3, 2 a-c K'!G37</f>
        <v>2</v>
      </c>
      <c r="AB38">
        <f>'Haus 3, 2 a-c K'!J37</f>
        <v>0</v>
      </c>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row>
    <row r="39" spans="2:80" ht="15" x14ac:dyDescent="0.2">
      <c r="B39" s="255"/>
      <c r="C39" s="255" t="s">
        <v>1482</v>
      </c>
      <c r="D39" s="255"/>
      <c r="E39" s="647" t="s">
        <v>1215</v>
      </c>
      <c r="F39" s="255" t="s">
        <v>1532</v>
      </c>
      <c r="G39" s="255" t="s">
        <v>1277</v>
      </c>
      <c r="H39" s="255" t="str">
        <f>Raumgruppen_Bezeichnungen!$C$135</f>
        <v>F3-2</v>
      </c>
      <c r="I39" s="255"/>
      <c r="J39" s="774" t="s">
        <v>1799</v>
      </c>
      <c r="K39" s="255" t="s">
        <v>1278</v>
      </c>
      <c r="L39" s="648">
        <v>21.2</v>
      </c>
      <c r="M39" s="648">
        <v>0</v>
      </c>
      <c r="N39" s="648">
        <v>0</v>
      </c>
      <c r="O39" s="255" t="str">
        <f t="shared" si="7"/>
        <v>2 Tage/Wo</v>
      </c>
      <c r="P39" s="649">
        <f t="shared" ca="1" si="8"/>
        <v>101</v>
      </c>
      <c r="Q39" s="650">
        <f t="shared" ca="1" si="9"/>
        <v>0</v>
      </c>
      <c r="R39" s="650" t="str">
        <f t="shared" ca="1" si="10"/>
        <v/>
      </c>
      <c r="S39" s="648">
        <f t="shared" ca="1" si="11"/>
        <v>0</v>
      </c>
      <c r="T39" s="648" t="str">
        <f t="shared" ca="1" si="12"/>
        <v/>
      </c>
      <c r="U39" s="648" t="str">
        <f t="shared" ca="1" si="13"/>
        <v/>
      </c>
      <c r="V39" s="273">
        <v>226</v>
      </c>
      <c r="W39" s="255"/>
      <c r="X39" t="str">
        <f>'Haus 3, 2 a-c K'!B38</f>
        <v>B1-Q</v>
      </c>
      <c r="Y39">
        <f>'Haus 3, 2 a-c K'!E38</f>
        <v>0</v>
      </c>
      <c r="Z39" t="str">
        <f>'Haus 3, 2 a-c K'!F38</f>
        <v>Quartalsw.</v>
      </c>
      <c r="AA39">
        <f ca="1">'Haus 3, 2 a-c K'!G38</f>
        <v>4</v>
      </c>
      <c r="AB39">
        <f>'Haus 3, 2 a-c K'!J38</f>
        <v>0</v>
      </c>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row>
    <row r="40" spans="2:80" ht="15" x14ac:dyDescent="0.2">
      <c r="B40" s="255"/>
      <c r="C40" s="255" t="s">
        <v>1482</v>
      </c>
      <c r="D40" s="255"/>
      <c r="E40" s="647" t="s">
        <v>1215</v>
      </c>
      <c r="F40" s="255" t="s">
        <v>1533</v>
      </c>
      <c r="G40" s="255" t="s">
        <v>1277</v>
      </c>
      <c r="H40" s="255" t="str">
        <f>Raumgruppen_Bezeichnungen!$C$135</f>
        <v>F3-2</v>
      </c>
      <c r="I40" s="255"/>
      <c r="J40" s="774" t="s">
        <v>1799</v>
      </c>
      <c r="K40" s="255" t="s">
        <v>1278</v>
      </c>
      <c r="L40" s="648">
        <v>29.8</v>
      </c>
      <c r="M40" s="648">
        <v>0</v>
      </c>
      <c r="N40" s="648">
        <v>0</v>
      </c>
      <c r="O40" s="255" t="str">
        <f t="shared" si="7"/>
        <v>2 Tage/Wo</v>
      </c>
      <c r="P40" s="649">
        <f t="shared" ca="1" si="8"/>
        <v>101</v>
      </c>
      <c r="Q40" s="650">
        <f t="shared" ca="1" si="9"/>
        <v>0</v>
      </c>
      <c r="R40" s="650" t="str">
        <f t="shared" ca="1" si="10"/>
        <v/>
      </c>
      <c r="S40" s="648">
        <f t="shared" ca="1" si="11"/>
        <v>0</v>
      </c>
      <c r="T40" s="648" t="str">
        <f t="shared" ca="1" si="12"/>
        <v/>
      </c>
      <c r="U40" s="648" t="str">
        <f t="shared" ca="1" si="13"/>
        <v/>
      </c>
      <c r="V40" s="273">
        <v>227</v>
      </c>
      <c r="W40" s="255"/>
      <c r="X40" t="str">
        <f>'Haus 3, 2 a-c K'!B39</f>
        <v>B1-J6</v>
      </c>
      <c r="Y40">
        <f>'Haus 3, 2 a-c K'!E39</f>
        <v>0</v>
      </c>
      <c r="Z40" t="str">
        <f>'Haus 3, 2 a-c K'!F39</f>
        <v>jährlich 6x</v>
      </c>
      <c r="AA40">
        <f ca="1">'Haus 3, 2 a-c K'!G39</f>
        <v>6</v>
      </c>
      <c r="AB40">
        <f>'Haus 3, 2 a-c K'!J39</f>
        <v>0</v>
      </c>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row>
    <row r="41" spans="2:80" ht="15" x14ac:dyDescent="0.2">
      <c r="B41" s="255"/>
      <c r="C41" s="255" t="s">
        <v>1482</v>
      </c>
      <c r="D41" s="255"/>
      <c r="E41" s="647" t="s">
        <v>1215</v>
      </c>
      <c r="F41" s="255" t="s">
        <v>1534</v>
      </c>
      <c r="G41" s="255" t="s">
        <v>1277</v>
      </c>
      <c r="H41" s="255" t="str">
        <f>Raumgruppen_Bezeichnungen!$C$139</f>
        <v>F3-5</v>
      </c>
      <c r="I41" s="255"/>
      <c r="J41" s="774" t="s">
        <v>1799</v>
      </c>
      <c r="K41" s="255" t="s">
        <v>1279</v>
      </c>
      <c r="L41" s="648">
        <v>54</v>
      </c>
      <c r="M41" s="648">
        <v>0</v>
      </c>
      <c r="N41" s="648">
        <v>0</v>
      </c>
      <c r="O41" s="255" t="str">
        <f t="shared" si="7"/>
        <v>5 Tage/Wo</v>
      </c>
      <c r="P41" s="649">
        <f t="shared" ca="1" si="8"/>
        <v>253</v>
      </c>
      <c r="Q41" s="650">
        <f t="shared" ca="1" si="9"/>
        <v>0</v>
      </c>
      <c r="R41" s="650" t="str">
        <f t="shared" ca="1" si="10"/>
        <v/>
      </c>
      <c r="S41" s="648">
        <f t="shared" ca="1" si="11"/>
        <v>0</v>
      </c>
      <c r="T41" s="648" t="str">
        <f t="shared" ca="1" si="12"/>
        <v/>
      </c>
      <c r="U41" s="648" t="str">
        <f t="shared" ca="1" si="13"/>
        <v/>
      </c>
      <c r="V41" s="273">
        <v>228</v>
      </c>
      <c r="W41" s="255"/>
      <c r="X41" t="str">
        <f>'Haus 3, 2 a-c K'!B40</f>
        <v>B1-M</v>
      </c>
      <c r="Y41">
        <f>'Haus 3, 2 a-c K'!E40</f>
        <v>0</v>
      </c>
      <c r="Z41" t="str">
        <f>'Haus 3, 2 a-c K'!F40</f>
        <v>monatlich</v>
      </c>
      <c r="AA41">
        <f ca="1">'Haus 3, 2 a-c K'!G40</f>
        <v>12</v>
      </c>
      <c r="AB41">
        <f>'Haus 3, 2 a-c K'!J40</f>
        <v>0</v>
      </c>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row>
    <row r="42" spans="2:80" ht="15" x14ac:dyDescent="0.2">
      <c r="B42" s="255"/>
      <c r="C42" s="255" t="s">
        <v>1482</v>
      </c>
      <c r="D42" s="255"/>
      <c r="E42" s="647" t="s">
        <v>1283</v>
      </c>
      <c r="F42" s="255" t="s">
        <v>1535</v>
      </c>
      <c r="G42" s="255" t="s">
        <v>1285</v>
      </c>
      <c r="H42" s="255" t="str">
        <f>Raumgruppen_Bezeichnungen!$C$103</f>
        <v>F1-2</v>
      </c>
      <c r="I42" s="255"/>
      <c r="J42" s="774" t="s">
        <v>1799</v>
      </c>
      <c r="K42" s="255" t="s">
        <v>1279</v>
      </c>
      <c r="L42" s="648">
        <v>67.5</v>
      </c>
      <c r="M42" s="648">
        <v>0</v>
      </c>
      <c r="N42" s="648">
        <v>0</v>
      </c>
      <c r="O42" s="255" t="str">
        <f t="shared" si="7"/>
        <v>2 Tage/Wo</v>
      </c>
      <c r="P42" s="649">
        <f t="shared" ca="1" si="8"/>
        <v>101</v>
      </c>
      <c r="Q42" s="650">
        <f t="shared" ca="1" si="9"/>
        <v>0</v>
      </c>
      <c r="R42" s="650" t="str">
        <f t="shared" ca="1" si="10"/>
        <v/>
      </c>
      <c r="S42" s="648">
        <f t="shared" ca="1" si="11"/>
        <v>0</v>
      </c>
      <c r="T42" s="648" t="str">
        <f t="shared" ca="1" si="12"/>
        <v/>
      </c>
      <c r="U42" s="648" t="str">
        <f t="shared" ca="1" si="13"/>
        <v/>
      </c>
      <c r="V42" s="273">
        <v>229</v>
      </c>
      <c r="W42" s="255"/>
      <c r="X42" t="str">
        <f>'Haus 3, 2 a-c K'!B41</f>
        <v>B1-14</v>
      </c>
      <c r="Y42">
        <f>'Haus 3, 2 a-c K'!E41</f>
        <v>0</v>
      </c>
      <c r="Z42" t="str">
        <f>'Haus 3, 2 a-c K'!F41</f>
        <v>14 tägig</v>
      </c>
      <c r="AA42">
        <f ca="1">'Haus 3, 2 a-c K'!G41</f>
        <v>25</v>
      </c>
      <c r="AB42">
        <f>'Haus 3, 2 a-c K'!J41</f>
        <v>0</v>
      </c>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row>
    <row r="43" spans="2:80" ht="15" x14ac:dyDescent="0.2">
      <c r="B43" s="255"/>
      <c r="C43" s="255" t="s">
        <v>1482</v>
      </c>
      <c r="D43" s="255"/>
      <c r="E43" s="647" t="s">
        <v>1283</v>
      </c>
      <c r="F43" s="255" t="s">
        <v>1536</v>
      </c>
      <c r="G43" s="255" t="s">
        <v>1290</v>
      </c>
      <c r="H43" s="255" t="str">
        <f>Raumgruppen_Bezeichnungen!$C$135</f>
        <v>F3-2</v>
      </c>
      <c r="I43" s="255"/>
      <c r="J43" s="774" t="s">
        <v>1799</v>
      </c>
      <c r="K43" s="255" t="s">
        <v>1279</v>
      </c>
      <c r="L43" s="648">
        <v>83.1</v>
      </c>
      <c r="M43" s="648">
        <v>0</v>
      </c>
      <c r="N43" s="648">
        <v>0</v>
      </c>
      <c r="O43" s="255" t="str">
        <f t="shared" si="7"/>
        <v>2 Tage/Wo</v>
      </c>
      <c r="P43" s="649">
        <f t="shared" ca="1" si="8"/>
        <v>101</v>
      </c>
      <c r="Q43" s="650">
        <f t="shared" ca="1" si="9"/>
        <v>0</v>
      </c>
      <c r="R43" s="650" t="str">
        <f t="shared" ca="1" si="10"/>
        <v/>
      </c>
      <c r="S43" s="648">
        <f t="shared" ca="1" si="11"/>
        <v>0</v>
      </c>
      <c r="T43" s="648" t="str">
        <f t="shared" ca="1" si="12"/>
        <v/>
      </c>
      <c r="U43" s="648" t="str">
        <f t="shared" ca="1" si="13"/>
        <v/>
      </c>
      <c r="V43" s="273">
        <v>230</v>
      </c>
      <c r="W43" s="255"/>
      <c r="X43" t="str">
        <f>'Haus 3, 2 a-c K'!B42</f>
        <v>B1-W</v>
      </c>
      <c r="Y43">
        <f>'Haus 3, 2 a-c K'!E42</f>
        <v>0</v>
      </c>
      <c r="Z43" t="str">
        <f>'Haus 3, 2 a-c K'!F42</f>
        <v>wöchentl.</v>
      </c>
      <c r="AA43">
        <f ca="1">'Haus 3, 2 a-c K'!G42</f>
        <v>51</v>
      </c>
      <c r="AB43">
        <f>'Haus 3, 2 a-c K'!J42</f>
        <v>0</v>
      </c>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row>
    <row r="44" spans="2:80" ht="15" x14ac:dyDescent="0.2">
      <c r="B44" s="255"/>
      <c r="C44" s="255" t="s">
        <v>1482</v>
      </c>
      <c r="D44" s="255"/>
      <c r="E44" s="647" t="s">
        <v>1283</v>
      </c>
      <c r="F44" s="255" t="s">
        <v>1537</v>
      </c>
      <c r="G44" s="255" t="s">
        <v>1538</v>
      </c>
      <c r="H44" s="255" t="str">
        <f>Raumgruppen_Bezeichnungen!$C$103</f>
        <v>F1-2</v>
      </c>
      <c r="I44" s="255"/>
      <c r="J44" s="774" t="s">
        <v>1799</v>
      </c>
      <c r="K44" s="255" t="s">
        <v>1279</v>
      </c>
      <c r="L44" s="648">
        <v>60.8</v>
      </c>
      <c r="M44" s="648">
        <v>0</v>
      </c>
      <c r="N44" s="648">
        <v>0</v>
      </c>
      <c r="O44" s="255" t="str">
        <f t="shared" si="7"/>
        <v>2 Tage/Wo</v>
      </c>
      <c r="P44" s="649">
        <f t="shared" ca="1" si="8"/>
        <v>101</v>
      </c>
      <c r="Q44" s="650">
        <f t="shared" ca="1" si="9"/>
        <v>0</v>
      </c>
      <c r="R44" s="650" t="str">
        <f t="shared" ca="1" si="10"/>
        <v/>
      </c>
      <c r="S44" s="648">
        <f t="shared" ca="1" si="11"/>
        <v>0</v>
      </c>
      <c r="T44" s="648" t="str">
        <f t="shared" ca="1" si="12"/>
        <v/>
      </c>
      <c r="U44" s="648" t="str">
        <f t="shared" ca="1" si="13"/>
        <v/>
      </c>
      <c r="V44" s="273">
        <v>231</v>
      </c>
      <c r="W44" s="255"/>
      <c r="X44" t="str">
        <f>'Haus 3, 2 a-c K'!B43</f>
        <v>B1-2</v>
      </c>
      <c r="Y44">
        <f>'Haus 3, 2 a-c K'!E43</f>
        <v>0</v>
      </c>
      <c r="Z44" t="str">
        <f>'Haus 3, 2 a-c K'!F43</f>
        <v>2 Tage/Wo</v>
      </c>
      <c r="AA44">
        <f ca="1">'Haus 3, 2 a-c K'!G43</f>
        <v>101</v>
      </c>
      <c r="AB44">
        <f>'Haus 3, 2 a-c K'!J43</f>
        <v>0</v>
      </c>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row>
    <row r="45" spans="2:80" ht="28.5" x14ac:dyDescent="0.2">
      <c r="B45" s="255"/>
      <c r="C45" s="255" t="s">
        <v>1482</v>
      </c>
      <c r="D45" s="255"/>
      <c r="E45" s="647" t="s">
        <v>1283</v>
      </c>
      <c r="F45" s="255" t="s">
        <v>1539</v>
      </c>
      <c r="G45" s="759" t="s">
        <v>1540</v>
      </c>
      <c r="H45" s="255" t="str">
        <f>Raumgruppen_Bezeichnungen!$C$255</f>
        <v>L-W</v>
      </c>
      <c r="I45" s="255"/>
      <c r="J45" s="774" t="s">
        <v>1799</v>
      </c>
      <c r="K45" s="255" t="s">
        <v>1278</v>
      </c>
      <c r="L45" s="648">
        <v>24.8</v>
      </c>
      <c r="M45" s="648">
        <v>0</v>
      </c>
      <c r="N45" s="648">
        <v>0</v>
      </c>
      <c r="O45" s="255" t="str">
        <f t="shared" si="7"/>
        <v>wöchentl.</v>
      </c>
      <c r="P45" s="649">
        <f t="shared" ca="1" si="8"/>
        <v>51</v>
      </c>
      <c r="Q45" s="650">
        <f t="shared" ca="1" si="9"/>
        <v>0</v>
      </c>
      <c r="R45" s="650" t="str">
        <f t="shared" ca="1" si="10"/>
        <v/>
      </c>
      <c r="S45" s="648">
        <f t="shared" ca="1" si="11"/>
        <v>0</v>
      </c>
      <c r="T45" s="648" t="str">
        <f t="shared" ca="1" si="12"/>
        <v/>
      </c>
      <c r="U45" s="648" t="str">
        <f t="shared" ca="1" si="13"/>
        <v/>
      </c>
      <c r="V45" s="273">
        <v>232</v>
      </c>
      <c r="W45" s="812" t="s">
        <v>1817</v>
      </c>
      <c r="X45" t="str">
        <f>'Haus 3, 2 a-c K'!B44</f>
        <v>B1-2,5</v>
      </c>
      <c r="Y45">
        <f>'Haus 3, 2 a-c K'!E44</f>
        <v>0</v>
      </c>
      <c r="Z45" t="str">
        <f>'Haus 3, 2 a-c K'!F44</f>
        <v>2,5 Tage/Wo</v>
      </c>
      <c r="AA45">
        <f ca="1">'Haus 3, 2 a-c K'!G44</f>
        <v>127</v>
      </c>
      <c r="AB45">
        <f>'Haus 3, 2 a-c K'!J44</f>
        <v>0</v>
      </c>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row>
    <row r="46" spans="2:80" ht="28.5" x14ac:dyDescent="0.2">
      <c r="B46" s="255"/>
      <c r="C46" s="255" t="s">
        <v>1482</v>
      </c>
      <c r="D46" s="255"/>
      <c r="E46" s="647" t="s">
        <v>1283</v>
      </c>
      <c r="F46" s="255" t="s">
        <v>1541</v>
      </c>
      <c r="G46" s="759" t="s">
        <v>1542</v>
      </c>
      <c r="H46" s="255" t="str">
        <f>Raumgruppen_Bezeichnungen!$C$3</f>
        <v>A1-J</v>
      </c>
      <c r="I46" s="255"/>
      <c r="J46" s="774" t="s">
        <v>212</v>
      </c>
      <c r="K46" s="255" t="s">
        <v>1279</v>
      </c>
      <c r="L46" s="648">
        <v>69.7</v>
      </c>
      <c r="M46" s="648">
        <v>0</v>
      </c>
      <c r="N46" s="648">
        <v>0</v>
      </c>
      <c r="O46" s="255" t="str">
        <f t="shared" si="7"/>
        <v/>
      </c>
      <c r="P46" s="649" t="str">
        <f t="shared" si="8"/>
        <v/>
      </c>
      <c r="Q46" s="650" t="str">
        <f t="shared" si="9"/>
        <v/>
      </c>
      <c r="R46" s="650" t="str">
        <f t="shared" si="10"/>
        <v/>
      </c>
      <c r="S46" s="648" t="str">
        <f t="shared" si="11"/>
        <v/>
      </c>
      <c r="T46" s="648" t="str">
        <f t="shared" si="12"/>
        <v/>
      </c>
      <c r="U46" s="648" t="str">
        <f t="shared" si="13"/>
        <v/>
      </c>
      <c r="V46" s="273">
        <v>233</v>
      </c>
      <c r="W46" s="812" t="s">
        <v>1801</v>
      </c>
      <c r="X46" t="str">
        <f>'Haus 3, 2 a-c K'!B45</f>
        <v>B1-3</v>
      </c>
      <c r="Y46">
        <f>'Haus 3, 2 a-c K'!E45</f>
        <v>0</v>
      </c>
      <c r="Z46" t="str">
        <f>'Haus 3, 2 a-c K'!F45</f>
        <v>3 Tage/Wo</v>
      </c>
      <c r="AA46">
        <f ca="1">'Haus 3, 2 a-c K'!G45</f>
        <v>152</v>
      </c>
      <c r="AB46">
        <f>'Haus 3, 2 a-c K'!J45</f>
        <v>0</v>
      </c>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row>
    <row r="47" spans="2:80" ht="15" x14ac:dyDescent="0.2">
      <c r="B47" s="255"/>
      <c r="C47" s="255" t="s">
        <v>1482</v>
      </c>
      <c r="D47" s="255"/>
      <c r="E47" s="647" t="s">
        <v>1283</v>
      </c>
      <c r="F47" s="255" t="s">
        <v>1543</v>
      </c>
      <c r="G47" s="255" t="s">
        <v>1260</v>
      </c>
      <c r="H47" s="255" t="str">
        <f>Raumgruppen_Bezeichnungen!$C$56</f>
        <v>C1-W</v>
      </c>
      <c r="I47" s="255"/>
      <c r="J47" s="774" t="s">
        <v>1799</v>
      </c>
      <c r="K47" s="255" t="s">
        <v>1279</v>
      </c>
      <c r="L47" s="648">
        <v>13</v>
      </c>
      <c r="M47" s="648">
        <v>0</v>
      </c>
      <c r="N47" s="648">
        <v>0</v>
      </c>
      <c r="O47" s="255" t="str">
        <f t="shared" si="7"/>
        <v>wöchentl.</v>
      </c>
      <c r="P47" s="649">
        <f t="shared" ca="1" si="8"/>
        <v>51</v>
      </c>
      <c r="Q47" s="650">
        <f t="shared" ca="1" si="9"/>
        <v>0</v>
      </c>
      <c r="R47" s="650" t="str">
        <f t="shared" ca="1" si="10"/>
        <v/>
      </c>
      <c r="S47" s="648">
        <f t="shared" ca="1" si="11"/>
        <v>0</v>
      </c>
      <c r="T47" s="648" t="str">
        <f t="shared" ca="1" si="12"/>
        <v/>
      </c>
      <c r="U47" s="648" t="str">
        <f t="shared" ca="1" si="13"/>
        <v/>
      </c>
      <c r="V47" s="273">
        <v>234</v>
      </c>
      <c r="W47" s="255"/>
      <c r="X47" t="str">
        <f>'Haus 3, 2 a-c K'!B46</f>
        <v>B1-4</v>
      </c>
      <c r="Y47">
        <f>'Haus 3, 2 a-c K'!E46</f>
        <v>0</v>
      </c>
      <c r="Z47" t="str">
        <f>'Haus 3, 2 a-c K'!F46</f>
        <v>4 Tage/Wo</v>
      </c>
      <c r="AA47">
        <f ca="1">'Haus 3, 2 a-c K'!G46</f>
        <v>202</v>
      </c>
      <c r="AB47">
        <f>'Haus 3, 2 a-c K'!J46</f>
        <v>0</v>
      </c>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row>
    <row r="48" spans="2:80" ht="15" x14ac:dyDescent="0.2">
      <c r="B48" s="255"/>
      <c r="C48" s="255" t="s">
        <v>1482</v>
      </c>
      <c r="D48" s="255"/>
      <c r="E48" s="647" t="s">
        <v>1283</v>
      </c>
      <c r="F48" s="255" t="s">
        <v>1544</v>
      </c>
      <c r="G48" s="255" t="s">
        <v>1260</v>
      </c>
      <c r="H48" s="255" t="str">
        <f>Raumgruppen_Bezeichnungen!$C$56</f>
        <v>C1-W</v>
      </c>
      <c r="I48" s="255"/>
      <c r="J48" s="774" t="s">
        <v>1799</v>
      </c>
      <c r="K48" s="255" t="s">
        <v>1279</v>
      </c>
      <c r="L48" s="648">
        <v>26.9</v>
      </c>
      <c r="M48" s="648">
        <v>0</v>
      </c>
      <c r="N48" s="648">
        <v>0</v>
      </c>
      <c r="O48" s="255" t="str">
        <f t="shared" si="7"/>
        <v>wöchentl.</v>
      </c>
      <c r="P48" s="649">
        <f t="shared" ca="1" si="8"/>
        <v>51</v>
      </c>
      <c r="Q48" s="650">
        <f t="shared" ca="1" si="9"/>
        <v>0</v>
      </c>
      <c r="R48" s="650" t="str">
        <f t="shared" ca="1" si="10"/>
        <v/>
      </c>
      <c r="S48" s="648">
        <f t="shared" ca="1" si="11"/>
        <v>0</v>
      </c>
      <c r="T48" s="648" t="str">
        <f t="shared" ca="1" si="12"/>
        <v/>
      </c>
      <c r="U48" s="648" t="str">
        <f t="shared" ca="1" si="13"/>
        <v/>
      </c>
      <c r="V48" s="273">
        <v>235</v>
      </c>
      <c r="W48" s="255"/>
      <c r="X48" t="str">
        <f>'Haus 3, 2 a-c K'!B47</f>
        <v>B1-5</v>
      </c>
      <c r="Y48">
        <f>'Haus 3, 2 a-c K'!E47</f>
        <v>0</v>
      </c>
      <c r="Z48" t="str">
        <f>'Haus 3, 2 a-c K'!F47</f>
        <v>5 Tage/Wo</v>
      </c>
      <c r="AA48">
        <f ca="1">'Haus 3, 2 a-c K'!G47</f>
        <v>253</v>
      </c>
      <c r="AB48">
        <f>'Haus 3, 2 a-c K'!J47</f>
        <v>0</v>
      </c>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row>
    <row r="49" spans="2:80" ht="28.5" x14ac:dyDescent="0.2">
      <c r="B49" s="255"/>
      <c r="C49" s="255" t="s">
        <v>1482</v>
      </c>
      <c r="D49" s="255"/>
      <c r="E49" s="647" t="s">
        <v>1283</v>
      </c>
      <c r="F49" s="255" t="s">
        <v>1545</v>
      </c>
      <c r="G49" s="759" t="s">
        <v>1542</v>
      </c>
      <c r="H49" s="255" t="str">
        <f>Raumgruppen_Bezeichnungen!$C$3</f>
        <v>A1-J</v>
      </c>
      <c r="I49" s="255"/>
      <c r="J49" s="774" t="s">
        <v>212</v>
      </c>
      <c r="K49" s="255" t="s">
        <v>1279</v>
      </c>
      <c r="L49" s="648">
        <v>92.9</v>
      </c>
      <c r="M49" s="648">
        <v>0</v>
      </c>
      <c r="N49" s="648">
        <v>0</v>
      </c>
      <c r="O49" s="255" t="str">
        <f t="shared" si="7"/>
        <v/>
      </c>
      <c r="P49" s="649" t="str">
        <f t="shared" si="8"/>
        <v/>
      </c>
      <c r="Q49" s="650" t="str">
        <f t="shared" si="9"/>
        <v/>
      </c>
      <c r="R49" s="650" t="str">
        <f t="shared" si="10"/>
        <v/>
      </c>
      <c r="S49" s="648" t="str">
        <f t="shared" si="11"/>
        <v/>
      </c>
      <c r="T49" s="648" t="str">
        <f t="shared" si="12"/>
        <v/>
      </c>
      <c r="U49" s="648" t="str">
        <f t="shared" si="13"/>
        <v/>
      </c>
      <c r="V49" s="273">
        <v>236</v>
      </c>
      <c r="W49" s="812" t="s">
        <v>1801</v>
      </c>
      <c r="X49" t="str">
        <f>'Haus 3, 2 a-c K'!B48</f>
        <v>B1-6</v>
      </c>
      <c r="Y49">
        <f>'Haus 3, 2 a-c K'!E48</f>
        <v>0</v>
      </c>
      <c r="Z49" t="str">
        <f>'Haus 3, 2 a-c K'!F48</f>
        <v>6 Tage/Wo</v>
      </c>
      <c r="AA49">
        <f ca="1">'Haus 3, 2 a-c K'!G48</f>
        <v>304</v>
      </c>
      <c r="AB49">
        <f>'Haus 3, 2 a-c K'!J48</f>
        <v>0</v>
      </c>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row>
    <row r="50" spans="2:80" ht="15" x14ac:dyDescent="0.2">
      <c r="B50" s="255"/>
      <c r="C50" s="255" t="s">
        <v>1482</v>
      </c>
      <c r="D50" s="255"/>
      <c r="E50" s="647" t="s">
        <v>1283</v>
      </c>
      <c r="F50" s="255" t="s">
        <v>1546</v>
      </c>
      <c r="G50" s="255" t="s">
        <v>1547</v>
      </c>
      <c r="H50" s="255" t="str">
        <f>Raumgruppen_Bezeichnungen!$C$10</f>
        <v>A1-2</v>
      </c>
      <c r="I50" s="255"/>
      <c r="J50" s="774" t="s">
        <v>1799</v>
      </c>
      <c r="K50" s="255" t="s">
        <v>1279</v>
      </c>
      <c r="L50" s="648">
        <v>64</v>
      </c>
      <c r="M50" s="648">
        <v>0</v>
      </c>
      <c r="N50" s="648">
        <v>0</v>
      </c>
      <c r="O50" s="255" t="str">
        <f t="shared" si="7"/>
        <v>2 Tage/Wo</v>
      </c>
      <c r="P50" s="649">
        <f t="shared" ca="1" si="8"/>
        <v>101</v>
      </c>
      <c r="Q50" s="650">
        <f t="shared" ca="1" si="9"/>
        <v>0</v>
      </c>
      <c r="R50" s="650" t="str">
        <f t="shared" ca="1" si="10"/>
        <v/>
      </c>
      <c r="S50" s="648">
        <f t="shared" ca="1" si="11"/>
        <v>0</v>
      </c>
      <c r="T50" s="648" t="str">
        <f t="shared" ca="1" si="12"/>
        <v/>
      </c>
      <c r="U50" s="648" t="str">
        <f t="shared" ca="1" si="13"/>
        <v/>
      </c>
      <c r="V50" s="273">
        <v>237</v>
      </c>
      <c r="W50" s="255"/>
      <c r="X50" t="str">
        <f>'Haus 3, 2 a-c K'!B49</f>
        <v>B1-7</v>
      </c>
      <c r="Y50">
        <f>'Haus 3, 2 a-c K'!E49</f>
        <v>0</v>
      </c>
      <c r="Z50" t="str">
        <f>'Haus 3, 2 a-c K'!F49</f>
        <v>7 Tage/Wo</v>
      </c>
      <c r="AA50">
        <f ca="1">'Haus 3, 2 a-c K'!G49</f>
        <v>354</v>
      </c>
      <c r="AB50">
        <f>'Haus 3, 2 a-c K'!J49</f>
        <v>0</v>
      </c>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row>
    <row r="51" spans="2:80" ht="28.5" x14ac:dyDescent="0.2">
      <c r="B51" s="255"/>
      <c r="C51" s="255" t="s">
        <v>1482</v>
      </c>
      <c r="D51" s="255"/>
      <c r="E51" s="647" t="s">
        <v>1283</v>
      </c>
      <c r="F51" s="255" t="s">
        <v>1548</v>
      </c>
      <c r="G51" s="759" t="s">
        <v>1542</v>
      </c>
      <c r="H51" s="255" t="str">
        <f>Raumgruppen_Bezeichnungen!$C$3</f>
        <v>A1-J</v>
      </c>
      <c r="I51" s="255"/>
      <c r="J51" s="774" t="s">
        <v>212</v>
      </c>
      <c r="K51" s="255" t="s">
        <v>1279</v>
      </c>
      <c r="L51" s="648">
        <v>92.2</v>
      </c>
      <c r="M51" s="648">
        <v>0</v>
      </c>
      <c r="N51" s="648">
        <v>0</v>
      </c>
      <c r="O51" s="255" t="str">
        <f t="shared" si="7"/>
        <v/>
      </c>
      <c r="P51" s="649" t="str">
        <f t="shared" si="8"/>
        <v/>
      </c>
      <c r="Q51" s="650" t="str">
        <f t="shared" si="9"/>
        <v/>
      </c>
      <c r="R51" s="650" t="str">
        <f t="shared" si="10"/>
        <v/>
      </c>
      <c r="S51" s="648" t="str">
        <f t="shared" si="11"/>
        <v/>
      </c>
      <c r="T51" s="648" t="str">
        <f t="shared" si="12"/>
        <v/>
      </c>
      <c r="U51" s="648" t="str">
        <f t="shared" si="13"/>
        <v/>
      </c>
      <c r="V51" s="273">
        <v>238</v>
      </c>
      <c r="W51" s="812" t="s">
        <v>1801</v>
      </c>
      <c r="X51" t="str">
        <f>'Haus 3, 2 a-c K'!B50</f>
        <v>B1-Müll</v>
      </c>
      <c r="Y51">
        <f>'Haus 3, 2 a-c K'!E50</f>
        <v>0</v>
      </c>
      <c r="Z51" t="str">
        <f>'Haus 3, 2 a-c K'!F50</f>
        <v>2 Tage/Wo </v>
      </c>
      <c r="AA51">
        <f ca="1">'Haus 3, 2 a-c K'!G50</f>
        <v>101</v>
      </c>
      <c r="AB51">
        <f>'Haus 3, 2 a-c K'!J50</f>
        <v>0</v>
      </c>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row>
    <row r="52" spans="2:80" ht="15" x14ac:dyDescent="0.2">
      <c r="B52" s="255"/>
      <c r="C52" s="255" t="s">
        <v>1482</v>
      </c>
      <c r="D52" s="255"/>
      <c r="E52" s="647" t="s">
        <v>1283</v>
      </c>
      <c r="F52" s="255" t="s">
        <v>1549</v>
      </c>
      <c r="G52" s="255" t="s">
        <v>1260</v>
      </c>
      <c r="H52" s="255" t="str">
        <f>Raumgruppen_Bezeichnungen!$C$56</f>
        <v>C1-W</v>
      </c>
      <c r="I52" s="255"/>
      <c r="J52" s="774" t="s">
        <v>1799</v>
      </c>
      <c r="K52" s="255" t="s">
        <v>1279</v>
      </c>
      <c r="L52" s="648">
        <v>26.9</v>
      </c>
      <c r="M52" s="648">
        <v>0</v>
      </c>
      <c r="N52" s="648">
        <v>0</v>
      </c>
      <c r="O52" s="255" t="str">
        <f t="shared" si="7"/>
        <v>wöchentl.</v>
      </c>
      <c r="P52" s="649">
        <f t="shared" ca="1" si="8"/>
        <v>51</v>
      </c>
      <c r="Q52" s="650">
        <f t="shared" ca="1" si="9"/>
        <v>0</v>
      </c>
      <c r="R52" s="650" t="str">
        <f t="shared" ca="1" si="10"/>
        <v/>
      </c>
      <c r="S52" s="648">
        <f t="shared" ca="1" si="11"/>
        <v>0</v>
      </c>
      <c r="T52" s="648" t="str">
        <f t="shared" ca="1" si="12"/>
        <v/>
      </c>
      <c r="U52" s="648" t="str">
        <f t="shared" ca="1" si="13"/>
        <v/>
      </c>
      <c r="V52" s="273">
        <v>239</v>
      </c>
      <c r="W52" s="255"/>
      <c r="X52" t="str">
        <f>'Haus 3, 2 a-c K'!B51</f>
        <v>C1-J</v>
      </c>
      <c r="Y52">
        <f>'Haus 3, 2 a-c K'!E51</f>
        <v>0</v>
      </c>
      <c r="Z52" t="str">
        <f>'Haus 3, 2 a-c K'!F51</f>
        <v>jährlich</v>
      </c>
      <c r="AA52">
        <f ca="1">'Haus 3, 2 a-c K'!G51</f>
        <v>1</v>
      </c>
      <c r="AB52">
        <f>'Haus 3, 2 a-c K'!J51</f>
        <v>0</v>
      </c>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row>
    <row r="53" spans="2:80" ht="15" x14ac:dyDescent="0.2">
      <c r="B53" s="255"/>
      <c r="C53" s="255" t="s">
        <v>1482</v>
      </c>
      <c r="D53" s="255"/>
      <c r="E53" s="647" t="s">
        <v>1283</v>
      </c>
      <c r="F53" s="255" t="s">
        <v>1550</v>
      </c>
      <c r="G53" s="255" t="s">
        <v>1260</v>
      </c>
      <c r="H53" s="255" t="str">
        <f>Raumgruppen_Bezeichnungen!$C$56</f>
        <v>C1-W</v>
      </c>
      <c r="I53" s="255"/>
      <c r="J53" s="774" t="s">
        <v>1799</v>
      </c>
      <c r="K53" s="255" t="s">
        <v>1279</v>
      </c>
      <c r="L53" s="648">
        <v>13</v>
      </c>
      <c r="M53" s="648">
        <v>0</v>
      </c>
      <c r="N53" s="648">
        <v>0</v>
      </c>
      <c r="O53" s="255" t="str">
        <f t="shared" si="7"/>
        <v>wöchentl.</v>
      </c>
      <c r="P53" s="649">
        <f t="shared" ca="1" si="8"/>
        <v>51</v>
      </c>
      <c r="Q53" s="650">
        <f t="shared" ca="1" si="9"/>
        <v>0</v>
      </c>
      <c r="R53" s="650" t="str">
        <f t="shared" ca="1" si="10"/>
        <v/>
      </c>
      <c r="S53" s="648">
        <f t="shared" ca="1" si="11"/>
        <v>0</v>
      </c>
      <c r="T53" s="648" t="str">
        <f t="shared" ca="1" si="12"/>
        <v/>
      </c>
      <c r="U53" s="648" t="str">
        <f t="shared" ca="1" si="13"/>
        <v/>
      </c>
      <c r="V53" s="273">
        <v>240</v>
      </c>
      <c r="W53" s="255"/>
      <c r="X53" t="str">
        <f>'Haus 3, 2 a-c K'!B52</f>
        <v>C1-J2</v>
      </c>
      <c r="Y53">
        <f>'Haus 3, 2 a-c K'!E52</f>
        <v>0</v>
      </c>
      <c r="Z53" t="str">
        <f>'Haus 3, 2 a-c K'!F52</f>
        <v>jährlich 2x</v>
      </c>
      <c r="AA53">
        <f ca="1">'Haus 3, 2 a-c K'!G52</f>
        <v>2</v>
      </c>
      <c r="AB53">
        <f>'Haus 3, 2 a-c K'!J52</f>
        <v>0</v>
      </c>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row>
    <row r="54" spans="2:80" ht="28.5" x14ac:dyDescent="0.2">
      <c r="B54" s="255"/>
      <c r="C54" s="255" t="s">
        <v>1482</v>
      </c>
      <c r="D54" s="255"/>
      <c r="E54" s="647" t="s">
        <v>1283</v>
      </c>
      <c r="F54" s="255" t="s">
        <v>1551</v>
      </c>
      <c r="G54" s="759" t="s">
        <v>1542</v>
      </c>
      <c r="H54" s="255" t="str">
        <f>Raumgruppen_Bezeichnungen!$C$3</f>
        <v>A1-J</v>
      </c>
      <c r="I54" s="255"/>
      <c r="J54" s="774" t="s">
        <v>212</v>
      </c>
      <c r="K54" s="255" t="s">
        <v>1279</v>
      </c>
      <c r="L54" s="648">
        <v>63.5</v>
      </c>
      <c r="M54" s="648">
        <v>0</v>
      </c>
      <c r="N54" s="648">
        <v>0</v>
      </c>
      <c r="O54" s="255" t="str">
        <f t="shared" si="7"/>
        <v/>
      </c>
      <c r="P54" s="649" t="str">
        <f t="shared" si="8"/>
        <v/>
      </c>
      <c r="Q54" s="650" t="str">
        <f t="shared" si="9"/>
        <v/>
      </c>
      <c r="R54" s="650" t="str">
        <f t="shared" si="10"/>
        <v/>
      </c>
      <c r="S54" s="648" t="str">
        <f t="shared" si="11"/>
        <v/>
      </c>
      <c r="T54" s="648" t="str">
        <f t="shared" si="12"/>
        <v/>
      </c>
      <c r="U54" s="648" t="str">
        <f t="shared" si="13"/>
        <v/>
      </c>
      <c r="V54" s="273">
        <v>241</v>
      </c>
      <c r="W54" s="812" t="s">
        <v>1801</v>
      </c>
      <c r="X54" t="str">
        <f>'Haus 3, 2 a-c K'!B53</f>
        <v>C1-Q</v>
      </c>
      <c r="Y54">
        <f>'Haus 3, 2 a-c K'!E53</f>
        <v>0</v>
      </c>
      <c r="Z54" t="str">
        <f>'Haus 3, 2 a-c K'!F53</f>
        <v>Quartalsw.</v>
      </c>
      <c r="AA54">
        <f ca="1">'Haus 3, 2 a-c K'!G53</f>
        <v>4</v>
      </c>
      <c r="AB54">
        <f>'Haus 3, 2 a-c K'!J53</f>
        <v>0</v>
      </c>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row>
    <row r="55" spans="2:80" ht="15" x14ac:dyDescent="0.2">
      <c r="B55" s="255"/>
      <c r="C55" s="255" t="s">
        <v>1482</v>
      </c>
      <c r="D55" s="255"/>
      <c r="E55" s="647" t="s">
        <v>1283</v>
      </c>
      <c r="F55" s="255" t="s">
        <v>1552</v>
      </c>
      <c r="G55" s="255" t="s">
        <v>1268</v>
      </c>
      <c r="H55" s="255" t="str">
        <f>Raumgruppen_Bezeichnungen!$C$170</f>
        <v>H1-5</v>
      </c>
      <c r="I55" s="255"/>
      <c r="J55" s="774" t="s">
        <v>1799</v>
      </c>
      <c r="K55" s="255" t="s">
        <v>1281</v>
      </c>
      <c r="L55" s="648">
        <v>10.9</v>
      </c>
      <c r="M55" s="648">
        <v>0</v>
      </c>
      <c r="N55" s="648">
        <v>0</v>
      </c>
      <c r="O55" s="255" t="str">
        <f t="shared" si="7"/>
        <v>5 Tage/Wo</v>
      </c>
      <c r="P55" s="649">
        <f t="shared" ca="1" si="8"/>
        <v>253</v>
      </c>
      <c r="Q55" s="650">
        <f t="shared" ca="1" si="9"/>
        <v>0</v>
      </c>
      <c r="R55" s="650" t="str">
        <f t="shared" ca="1" si="10"/>
        <v/>
      </c>
      <c r="S55" s="648">
        <f t="shared" ca="1" si="11"/>
        <v>0</v>
      </c>
      <c r="T55" s="648" t="str">
        <f t="shared" ca="1" si="12"/>
        <v/>
      </c>
      <c r="U55" s="648" t="str">
        <f t="shared" ca="1" si="13"/>
        <v/>
      </c>
      <c r="V55" s="273">
        <v>242</v>
      </c>
      <c r="W55" s="255"/>
      <c r="X55" t="str">
        <f>'Haus 3, 2 a-c K'!B54</f>
        <v>C1-J6</v>
      </c>
      <c r="Y55">
        <f>'Haus 3, 2 a-c K'!E54</f>
        <v>0</v>
      </c>
      <c r="Z55" t="str">
        <f>'Haus 3, 2 a-c K'!F54</f>
        <v>jährlich 6x</v>
      </c>
      <c r="AA55">
        <f ca="1">'Haus 3, 2 a-c K'!G54</f>
        <v>6</v>
      </c>
      <c r="AB55">
        <f>'Haus 3, 2 a-c K'!J54</f>
        <v>0</v>
      </c>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row>
    <row r="56" spans="2:80" ht="15" x14ac:dyDescent="0.2">
      <c r="B56" s="255"/>
      <c r="C56" s="255" t="s">
        <v>1482</v>
      </c>
      <c r="D56" s="255"/>
      <c r="E56" s="647" t="s">
        <v>1283</v>
      </c>
      <c r="F56" s="255" t="s">
        <v>1553</v>
      </c>
      <c r="G56" s="255" t="s">
        <v>1269</v>
      </c>
      <c r="H56" s="255" t="str">
        <f>Raumgruppen_Bezeichnungen!$C$170</f>
        <v>H1-5</v>
      </c>
      <c r="I56" s="255"/>
      <c r="J56" s="774" t="s">
        <v>1799</v>
      </c>
      <c r="K56" s="255" t="s">
        <v>1281</v>
      </c>
      <c r="L56" s="648">
        <v>10.7</v>
      </c>
      <c r="M56" s="648">
        <v>0</v>
      </c>
      <c r="N56" s="648">
        <v>0</v>
      </c>
      <c r="O56" s="255" t="str">
        <f t="shared" si="7"/>
        <v>5 Tage/Wo</v>
      </c>
      <c r="P56" s="649">
        <f t="shared" ca="1" si="8"/>
        <v>253</v>
      </c>
      <c r="Q56" s="650">
        <f t="shared" ca="1" si="9"/>
        <v>0</v>
      </c>
      <c r="R56" s="650" t="str">
        <f t="shared" ca="1" si="10"/>
        <v/>
      </c>
      <c r="S56" s="648">
        <f t="shared" ca="1" si="11"/>
        <v>0</v>
      </c>
      <c r="T56" s="648" t="str">
        <f t="shared" ca="1" si="12"/>
        <v/>
      </c>
      <c r="U56" s="648" t="str">
        <f t="shared" ca="1" si="13"/>
        <v/>
      </c>
      <c r="V56" s="273">
        <v>243</v>
      </c>
      <c r="W56" s="255"/>
      <c r="X56" t="str">
        <f>'Haus 3, 2 a-c K'!B55</f>
        <v>C1-M</v>
      </c>
      <c r="Y56">
        <f>'Haus 3, 2 a-c K'!E55</f>
        <v>0</v>
      </c>
      <c r="Z56" t="str">
        <f>'Haus 3, 2 a-c K'!F55</f>
        <v>monatlich</v>
      </c>
      <c r="AA56">
        <f ca="1">'Haus 3, 2 a-c K'!G55</f>
        <v>12</v>
      </c>
      <c r="AB56">
        <f>'Haus 3, 2 a-c K'!J55</f>
        <v>0</v>
      </c>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row>
    <row r="57" spans="2:80" ht="15" x14ac:dyDescent="0.2">
      <c r="B57" s="255"/>
      <c r="C57" s="255" t="s">
        <v>1482</v>
      </c>
      <c r="D57" s="255"/>
      <c r="E57" s="647" t="s">
        <v>1283</v>
      </c>
      <c r="F57" s="255" t="s">
        <v>1554</v>
      </c>
      <c r="G57" s="255" t="s">
        <v>1322</v>
      </c>
      <c r="H57" s="255" t="str">
        <f>Raumgruppen_Bezeichnungen!$C$170</f>
        <v>H1-5</v>
      </c>
      <c r="I57" s="255"/>
      <c r="J57" s="774" t="s">
        <v>1799</v>
      </c>
      <c r="K57" s="255" t="s">
        <v>1281</v>
      </c>
      <c r="L57" s="648">
        <v>5.0999999999999996</v>
      </c>
      <c r="M57" s="648">
        <v>0</v>
      </c>
      <c r="N57" s="648">
        <v>0</v>
      </c>
      <c r="O57" s="255" t="str">
        <f t="shared" si="7"/>
        <v>5 Tage/Wo</v>
      </c>
      <c r="P57" s="649">
        <f t="shared" ca="1" si="8"/>
        <v>253</v>
      </c>
      <c r="Q57" s="650">
        <f t="shared" ca="1" si="9"/>
        <v>0</v>
      </c>
      <c r="R57" s="650" t="str">
        <f t="shared" ca="1" si="10"/>
        <v/>
      </c>
      <c r="S57" s="648">
        <f t="shared" ca="1" si="11"/>
        <v>0</v>
      </c>
      <c r="T57" s="648" t="str">
        <f t="shared" ca="1" si="12"/>
        <v/>
      </c>
      <c r="U57" s="648" t="str">
        <f t="shared" ca="1" si="13"/>
        <v/>
      </c>
      <c r="V57" s="273">
        <v>244</v>
      </c>
      <c r="W57" s="255"/>
      <c r="X57" t="str">
        <f>'Haus 3, 2 a-c K'!B56</f>
        <v>C1-14</v>
      </c>
      <c r="Y57">
        <f>'Haus 3, 2 a-c K'!E56</f>
        <v>0</v>
      </c>
      <c r="Z57" t="str">
        <f>'Haus 3, 2 a-c K'!F56</f>
        <v>14 tägig</v>
      </c>
      <c r="AA57">
        <f ca="1">'Haus 3, 2 a-c K'!G56</f>
        <v>25</v>
      </c>
      <c r="AB57">
        <f>'Haus 3, 2 a-c K'!J56</f>
        <v>0</v>
      </c>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row>
    <row r="58" spans="2:80" ht="15" x14ac:dyDescent="0.2">
      <c r="B58" s="255"/>
      <c r="C58" s="255" t="s">
        <v>1482</v>
      </c>
      <c r="D58" s="255"/>
      <c r="E58" s="647" t="s">
        <v>1283</v>
      </c>
      <c r="F58" s="255" t="s">
        <v>1555</v>
      </c>
      <c r="G58" s="255" t="s">
        <v>1556</v>
      </c>
      <c r="H58" s="255" t="str">
        <f>Raumgruppen_Bezeichnungen!$C$292</f>
        <v>O1-J</v>
      </c>
      <c r="I58" s="255"/>
      <c r="J58" s="774" t="s">
        <v>212</v>
      </c>
      <c r="K58" s="255" t="s">
        <v>1282</v>
      </c>
      <c r="L58" s="648">
        <v>10</v>
      </c>
      <c r="M58" s="648">
        <v>0</v>
      </c>
      <c r="N58" s="648">
        <v>0</v>
      </c>
      <c r="O58" s="255" t="str">
        <f t="shared" si="7"/>
        <v/>
      </c>
      <c r="P58" s="649" t="str">
        <f t="shared" si="8"/>
        <v/>
      </c>
      <c r="Q58" s="650" t="str">
        <f t="shared" si="9"/>
        <v/>
      </c>
      <c r="R58" s="650" t="str">
        <f t="shared" si="10"/>
        <v/>
      </c>
      <c r="S58" s="648" t="str">
        <f t="shared" si="11"/>
        <v/>
      </c>
      <c r="T58" s="648" t="str">
        <f t="shared" si="12"/>
        <v/>
      </c>
      <c r="U58" s="648" t="str">
        <f t="shared" si="13"/>
        <v/>
      </c>
      <c r="V58" s="273">
        <v>245</v>
      </c>
      <c r="W58" s="255"/>
      <c r="X58" t="str">
        <f>'Haus 3, 2 a-c K'!B57</f>
        <v>C1-W</v>
      </c>
      <c r="Y58">
        <f>'Haus 3, 2 a-c K'!E57</f>
        <v>0</v>
      </c>
      <c r="Z58" t="str">
        <f>'Haus 3, 2 a-c K'!F57</f>
        <v>wöchentl.</v>
      </c>
      <c r="AA58">
        <f ca="1">'Haus 3, 2 a-c K'!G57</f>
        <v>51</v>
      </c>
      <c r="AB58">
        <f>'Haus 3, 2 a-c K'!J57</f>
        <v>0</v>
      </c>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row>
    <row r="59" spans="2:80" ht="15" x14ac:dyDescent="0.2">
      <c r="B59" s="255"/>
      <c r="C59" s="255" t="s">
        <v>1482</v>
      </c>
      <c r="D59" s="255"/>
      <c r="E59" s="647" t="s">
        <v>1283</v>
      </c>
      <c r="F59" s="255" t="s">
        <v>1532</v>
      </c>
      <c r="G59" s="255" t="s">
        <v>1277</v>
      </c>
      <c r="H59" s="255" t="str">
        <f>Raumgruppen_Bezeichnungen!$C$135</f>
        <v>F3-2</v>
      </c>
      <c r="I59" s="255"/>
      <c r="J59" s="774" t="s">
        <v>1799</v>
      </c>
      <c r="K59" s="255" t="s">
        <v>1278</v>
      </c>
      <c r="L59" s="648">
        <v>20.399999999999999</v>
      </c>
      <c r="M59" s="648">
        <v>0</v>
      </c>
      <c r="N59" s="648">
        <v>0</v>
      </c>
      <c r="O59" s="255" t="str">
        <f t="shared" si="7"/>
        <v>2 Tage/Wo</v>
      </c>
      <c r="P59" s="649">
        <f t="shared" ca="1" si="8"/>
        <v>101</v>
      </c>
      <c r="Q59" s="650">
        <f t="shared" ca="1" si="9"/>
        <v>0</v>
      </c>
      <c r="R59" s="650" t="str">
        <f t="shared" ca="1" si="10"/>
        <v/>
      </c>
      <c r="S59" s="648">
        <f t="shared" ca="1" si="11"/>
        <v>0</v>
      </c>
      <c r="T59" s="648" t="str">
        <f t="shared" ca="1" si="12"/>
        <v/>
      </c>
      <c r="U59" s="648" t="str">
        <f t="shared" ca="1" si="13"/>
        <v/>
      </c>
      <c r="V59" s="273">
        <v>246</v>
      </c>
      <c r="W59" s="255"/>
      <c r="X59" t="str">
        <f>'Haus 3, 2 a-c K'!B58</f>
        <v>C1-2</v>
      </c>
      <c r="Y59">
        <f>'Haus 3, 2 a-c K'!E58</f>
        <v>0</v>
      </c>
      <c r="Z59" t="str">
        <f>'Haus 3, 2 a-c K'!F58</f>
        <v>2 Tage/Wo</v>
      </c>
      <c r="AA59">
        <f ca="1">'Haus 3, 2 a-c K'!G58</f>
        <v>101</v>
      </c>
      <c r="AB59">
        <f>'Haus 3, 2 a-c K'!J58</f>
        <v>0</v>
      </c>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row>
    <row r="60" spans="2:80" ht="15" x14ac:dyDescent="0.2">
      <c r="B60" s="255"/>
      <c r="C60" s="255" t="s">
        <v>1482</v>
      </c>
      <c r="D60" s="255"/>
      <c r="E60" s="647" t="s">
        <v>1283</v>
      </c>
      <c r="F60" s="255" t="s">
        <v>1533</v>
      </c>
      <c r="G60" s="255" t="s">
        <v>1277</v>
      </c>
      <c r="H60" s="255" t="str">
        <f>Raumgruppen_Bezeichnungen!$C$135</f>
        <v>F3-2</v>
      </c>
      <c r="I60" s="255"/>
      <c r="J60" s="774" t="s">
        <v>1799</v>
      </c>
      <c r="K60" s="255" t="s">
        <v>1278</v>
      </c>
      <c r="L60" s="648">
        <v>20.399999999999999</v>
      </c>
      <c r="M60" s="648">
        <v>0</v>
      </c>
      <c r="N60" s="648">
        <v>0</v>
      </c>
      <c r="O60" s="255" t="str">
        <f t="shared" si="7"/>
        <v>2 Tage/Wo</v>
      </c>
      <c r="P60" s="649">
        <f t="shared" ca="1" si="8"/>
        <v>101</v>
      </c>
      <c r="Q60" s="650">
        <f t="shared" ca="1" si="9"/>
        <v>0</v>
      </c>
      <c r="R60" s="650" t="str">
        <f t="shared" ca="1" si="10"/>
        <v/>
      </c>
      <c r="S60" s="648">
        <f t="shared" ca="1" si="11"/>
        <v>0</v>
      </c>
      <c r="T60" s="648" t="str">
        <f t="shared" ca="1" si="12"/>
        <v/>
      </c>
      <c r="U60" s="648" t="str">
        <f t="shared" ca="1" si="13"/>
        <v/>
      </c>
      <c r="V60" s="273">
        <v>247</v>
      </c>
      <c r="W60" s="255"/>
      <c r="X60" t="str">
        <f>'Haus 3, 2 a-c K'!B59</f>
        <v>C1-2,5</v>
      </c>
      <c r="Y60">
        <f>'Haus 3, 2 a-c K'!E59</f>
        <v>0</v>
      </c>
      <c r="Z60" t="str">
        <f>'Haus 3, 2 a-c K'!F59</f>
        <v>2,5 Tage/Wo</v>
      </c>
      <c r="AA60">
        <f ca="1">'Haus 3, 2 a-c K'!G59</f>
        <v>127</v>
      </c>
      <c r="AB60">
        <f>'Haus 3, 2 a-c K'!J59</f>
        <v>0</v>
      </c>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row>
    <row r="61" spans="2:80" ht="15" x14ac:dyDescent="0.2">
      <c r="B61" s="255"/>
      <c r="C61" s="255" t="s">
        <v>1482</v>
      </c>
      <c r="D61" s="255"/>
      <c r="E61" s="647" t="s">
        <v>1601</v>
      </c>
      <c r="F61" s="255" t="s">
        <v>1557</v>
      </c>
      <c r="G61" s="255" t="s">
        <v>1285</v>
      </c>
      <c r="H61" s="255" t="str">
        <f>Raumgruppen_Bezeichnungen!$C$103</f>
        <v>F1-2</v>
      </c>
      <c r="I61" s="255"/>
      <c r="J61" s="774" t="s">
        <v>1799</v>
      </c>
      <c r="K61" s="255" t="s">
        <v>1279</v>
      </c>
      <c r="L61" s="648">
        <v>67.5</v>
      </c>
      <c r="M61" s="648">
        <v>0</v>
      </c>
      <c r="N61" s="648">
        <v>0</v>
      </c>
      <c r="O61" s="255" t="str">
        <f t="shared" si="7"/>
        <v>2 Tage/Wo</v>
      </c>
      <c r="P61" s="649">
        <f t="shared" ca="1" si="8"/>
        <v>101</v>
      </c>
      <c r="Q61" s="650">
        <f t="shared" ca="1" si="9"/>
        <v>0</v>
      </c>
      <c r="R61" s="650" t="str">
        <f t="shared" ca="1" si="10"/>
        <v/>
      </c>
      <c r="S61" s="648">
        <f t="shared" ca="1" si="11"/>
        <v>0</v>
      </c>
      <c r="T61" s="648" t="str">
        <f t="shared" ca="1" si="12"/>
        <v/>
      </c>
      <c r="U61" s="648" t="str">
        <f t="shared" ca="1" si="13"/>
        <v/>
      </c>
      <c r="V61" s="273">
        <v>248</v>
      </c>
      <c r="W61" s="255"/>
      <c r="X61" t="str">
        <f>'Haus 3, 2 a-c K'!B60</f>
        <v>C1-3</v>
      </c>
      <c r="Y61">
        <f>'Haus 3, 2 a-c K'!E60</f>
        <v>0</v>
      </c>
      <c r="Z61" t="str">
        <f>'Haus 3, 2 a-c K'!F60</f>
        <v>3 Tage/Wo</v>
      </c>
      <c r="AA61">
        <f ca="1">'Haus 3, 2 a-c K'!G60</f>
        <v>152</v>
      </c>
      <c r="AB61">
        <f>'Haus 3, 2 a-c K'!J60</f>
        <v>0</v>
      </c>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row>
    <row r="62" spans="2:80" ht="15" x14ac:dyDescent="0.2">
      <c r="B62" s="255"/>
      <c r="C62" s="255" t="s">
        <v>1482</v>
      </c>
      <c r="D62" s="255"/>
      <c r="E62" s="647" t="s">
        <v>1601</v>
      </c>
      <c r="F62" s="255" t="s">
        <v>1558</v>
      </c>
      <c r="G62" s="255" t="s">
        <v>1559</v>
      </c>
      <c r="H62" s="255" t="str">
        <f>Raumgruppen_Bezeichnungen!$C$103</f>
        <v>F1-2</v>
      </c>
      <c r="I62" s="255"/>
      <c r="J62" s="774" t="s">
        <v>1799</v>
      </c>
      <c r="K62" s="255" t="s">
        <v>1279</v>
      </c>
      <c r="L62" s="648">
        <v>59</v>
      </c>
      <c r="M62" s="648">
        <v>0</v>
      </c>
      <c r="N62" s="648">
        <v>0</v>
      </c>
      <c r="O62" s="255" t="str">
        <f t="shared" si="7"/>
        <v>2 Tage/Wo</v>
      </c>
      <c r="P62" s="649">
        <f t="shared" ca="1" si="8"/>
        <v>101</v>
      </c>
      <c r="Q62" s="650">
        <f t="shared" ca="1" si="9"/>
        <v>0</v>
      </c>
      <c r="R62" s="650" t="str">
        <f t="shared" ca="1" si="10"/>
        <v/>
      </c>
      <c r="S62" s="648">
        <f t="shared" ca="1" si="11"/>
        <v>0</v>
      </c>
      <c r="T62" s="648" t="str">
        <f t="shared" ca="1" si="12"/>
        <v/>
      </c>
      <c r="U62" s="648" t="str">
        <f t="shared" ca="1" si="13"/>
        <v/>
      </c>
      <c r="V62" s="273">
        <v>249</v>
      </c>
      <c r="W62" s="255"/>
      <c r="X62" t="str">
        <f>'Haus 3, 2 a-c K'!B61</f>
        <v>C1-4</v>
      </c>
      <c r="Y62">
        <f>'Haus 3, 2 a-c K'!E61</f>
        <v>0</v>
      </c>
      <c r="Z62" t="str">
        <f>'Haus 3, 2 a-c K'!F61</f>
        <v>4 Tage/Wo</v>
      </c>
      <c r="AA62">
        <f ca="1">'Haus 3, 2 a-c K'!G61</f>
        <v>202</v>
      </c>
      <c r="AB62">
        <f>'Haus 3, 2 a-c K'!J61</f>
        <v>0</v>
      </c>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row>
    <row r="63" spans="2:80" ht="15" x14ac:dyDescent="0.2">
      <c r="B63" s="255"/>
      <c r="C63" s="255" t="s">
        <v>1482</v>
      </c>
      <c r="D63" s="255"/>
      <c r="E63" s="647" t="s">
        <v>1601</v>
      </c>
      <c r="F63" s="255" t="s">
        <v>1560</v>
      </c>
      <c r="G63" s="255" t="s">
        <v>1561</v>
      </c>
      <c r="H63" s="255" t="str">
        <f>Raumgruppen_Bezeichnungen!$C$103</f>
        <v>F1-2</v>
      </c>
      <c r="I63" s="255"/>
      <c r="J63" s="774" t="s">
        <v>1799</v>
      </c>
      <c r="K63" s="255" t="s">
        <v>1279</v>
      </c>
      <c r="L63" s="648">
        <v>10.199999999999999</v>
      </c>
      <c r="M63" s="648">
        <v>0</v>
      </c>
      <c r="N63" s="648">
        <v>0</v>
      </c>
      <c r="O63" s="255" t="str">
        <f t="shared" si="7"/>
        <v>2 Tage/Wo</v>
      </c>
      <c r="P63" s="649">
        <f t="shared" ca="1" si="8"/>
        <v>101</v>
      </c>
      <c r="Q63" s="650">
        <f t="shared" ca="1" si="9"/>
        <v>0</v>
      </c>
      <c r="R63" s="650" t="str">
        <f t="shared" ca="1" si="10"/>
        <v/>
      </c>
      <c r="S63" s="648">
        <f t="shared" ca="1" si="11"/>
        <v>0</v>
      </c>
      <c r="T63" s="648" t="str">
        <f t="shared" ca="1" si="12"/>
        <v/>
      </c>
      <c r="U63" s="648" t="str">
        <f t="shared" ca="1" si="13"/>
        <v/>
      </c>
      <c r="V63" s="273">
        <v>250</v>
      </c>
      <c r="W63" s="255"/>
      <c r="X63" t="str">
        <f>'Haus 3, 2 a-c K'!B62</f>
        <v>C1-5</v>
      </c>
      <c r="Y63">
        <f>'Haus 3, 2 a-c K'!E62</f>
        <v>0</v>
      </c>
      <c r="Z63" t="str">
        <f>'Haus 3, 2 a-c K'!F62</f>
        <v>5 Tage/Wo</v>
      </c>
      <c r="AA63">
        <f ca="1">'Haus 3, 2 a-c K'!G62</f>
        <v>253</v>
      </c>
      <c r="AB63">
        <f>'Haus 3, 2 a-c K'!J62</f>
        <v>0</v>
      </c>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row>
    <row r="64" spans="2:80" ht="15" x14ac:dyDescent="0.2">
      <c r="B64" s="255"/>
      <c r="C64" s="255" t="s">
        <v>1482</v>
      </c>
      <c r="D64" s="255"/>
      <c r="E64" s="647" t="s">
        <v>1601</v>
      </c>
      <c r="F64" s="255" t="s">
        <v>1562</v>
      </c>
      <c r="G64" s="255" t="s">
        <v>1563</v>
      </c>
      <c r="H64" s="255" t="str">
        <f>Raumgruppen_Bezeichnungen!$C$103</f>
        <v>F1-2</v>
      </c>
      <c r="I64" s="255"/>
      <c r="J64" s="774" t="s">
        <v>1799</v>
      </c>
      <c r="K64" s="255" t="s">
        <v>1279</v>
      </c>
      <c r="L64" s="648">
        <v>10.199999999999999</v>
      </c>
      <c r="M64" s="648">
        <v>0</v>
      </c>
      <c r="N64" s="648">
        <v>0</v>
      </c>
      <c r="O64" s="255" t="str">
        <f t="shared" si="7"/>
        <v>2 Tage/Wo</v>
      </c>
      <c r="P64" s="649">
        <f t="shared" ca="1" si="8"/>
        <v>101</v>
      </c>
      <c r="Q64" s="650">
        <f t="shared" ca="1" si="9"/>
        <v>0</v>
      </c>
      <c r="R64" s="650" t="str">
        <f t="shared" ca="1" si="10"/>
        <v/>
      </c>
      <c r="S64" s="648">
        <f t="shared" ca="1" si="11"/>
        <v>0</v>
      </c>
      <c r="T64" s="648" t="str">
        <f t="shared" ca="1" si="12"/>
        <v/>
      </c>
      <c r="U64" s="648" t="str">
        <f t="shared" ca="1" si="13"/>
        <v/>
      </c>
      <c r="V64" s="273">
        <v>251</v>
      </c>
      <c r="W64" s="255"/>
      <c r="X64" t="str">
        <f>'Haus 3, 2 a-c K'!B63</f>
        <v>C1-6</v>
      </c>
      <c r="Y64">
        <f>'Haus 3, 2 a-c K'!E63</f>
        <v>0</v>
      </c>
      <c r="Z64" t="str">
        <f>'Haus 3, 2 a-c K'!F63</f>
        <v>6 Tage/Wo</v>
      </c>
      <c r="AA64">
        <f ca="1">'Haus 3, 2 a-c K'!G63</f>
        <v>304</v>
      </c>
      <c r="AB64">
        <f>'Haus 3, 2 a-c K'!J63</f>
        <v>0</v>
      </c>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row>
    <row r="65" spans="2:80" ht="28.5" x14ac:dyDescent="0.2">
      <c r="B65" s="255"/>
      <c r="C65" s="255" t="s">
        <v>1482</v>
      </c>
      <c r="D65" s="255"/>
      <c r="E65" s="647" t="s">
        <v>1601</v>
      </c>
      <c r="F65" s="255" t="s">
        <v>1564</v>
      </c>
      <c r="G65" s="759" t="s">
        <v>1542</v>
      </c>
      <c r="H65" s="255" t="str">
        <f>Raumgruppen_Bezeichnungen!$C$3</f>
        <v>A1-J</v>
      </c>
      <c r="I65" s="255"/>
      <c r="J65" s="774" t="s">
        <v>212</v>
      </c>
      <c r="K65" s="255" t="s">
        <v>1279</v>
      </c>
      <c r="L65" s="648">
        <v>81.5</v>
      </c>
      <c r="M65" s="648">
        <v>0</v>
      </c>
      <c r="N65" s="648">
        <v>0</v>
      </c>
      <c r="O65" s="255" t="str">
        <f t="shared" si="7"/>
        <v/>
      </c>
      <c r="P65" s="649" t="str">
        <f t="shared" si="8"/>
        <v/>
      </c>
      <c r="Q65" s="650" t="str">
        <f t="shared" si="9"/>
        <v/>
      </c>
      <c r="R65" s="650" t="str">
        <f t="shared" si="10"/>
        <v/>
      </c>
      <c r="S65" s="648" t="str">
        <f t="shared" si="11"/>
        <v/>
      </c>
      <c r="T65" s="648" t="str">
        <f t="shared" si="12"/>
        <v/>
      </c>
      <c r="U65" s="648" t="str">
        <f t="shared" si="13"/>
        <v/>
      </c>
      <c r="V65" s="273">
        <v>252</v>
      </c>
      <c r="W65" s="812" t="s">
        <v>1801</v>
      </c>
      <c r="X65" t="str">
        <f>'Haus 3, 2 a-c K'!B64</f>
        <v>C1-7</v>
      </c>
      <c r="Y65">
        <f>'Haus 3, 2 a-c K'!E64</f>
        <v>0</v>
      </c>
      <c r="Z65" t="str">
        <f>'Haus 3, 2 a-c K'!F64</f>
        <v>7 Tage/Wo</v>
      </c>
      <c r="AA65">
        <f ca="1">'Haus 3, 2 a-c K'!G64</f>
        <v>354</v>
      </c>
      <c r="AB65">
        <f>'Haus 3, 2 a-c K'!J64</f>
        <v>0</v>
      </c>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row>
    <row r="66" spans="2:80" ht="15" x14ac:dyDescent="0.2">
      <c r="B66" s="255"/>
      <c r="C66" s="255" t="s">
        <v>1482</v>
      </c>
      <c r="D66" s="255"/>
      <c r="E66" s="647" t="s">
        <v>1601</v>
      </c>
      <c r="F66" s="255" t="s">
        <v>1565</v>
      </c>
      <c r="G66" s="255" t="s">
        <v>1260</v>
      </c>
      <c r="H66" s="255" t="str">
        <f>Raumgruppen_Bezeichnungen!$C$56</f>
        <v>C1-W</v>
      </c>
      <c r="I66" s="255"/>
      <c r="J66" s="774" t="s">
        <v>1799</v>
      </c>
      <c r="K66" s="255" t="s">
        <v>1279</v>
      </c>
      <c r="L66" s="648">
        <v>18.7</v>
      </c>
      <c r="M66" s="648">
        <v>0</v>
      </c>
      <c r="N66" s="648">
        <v>0</v>
      </c>
      <c r="O66" s="255" t="str">
        <f t="shared" si="7"/>
        <v>wöchentl.</v>
      </c>
      <c r="P66" s="649">
        <f t="shared" ca="1" si="8"/>
        <v>51</v>
      </c>
      <c r="Q66" s="650">
        <f t="shared" ca="1" si="9"/>
        <v>0</v>
      </c>
      <c r="R66" s="650" t="str">
        <f t="shared" ca="1" si="10"/>
        <v/>
      </c>
      <c r="S66" s="648">
        <f t="shared" ca="1" si="11"/>
        <v>0</v>
      </c>
      <c r="T66" s="648" t="str">
        <f t="shared" ca="1" si="12"/>
        <v/>
      </c>
      <c r="U66" s="648" t="str">
        <f t="shared" ca="1" si="13"/>
        <v/>
      </c>
      <c r="V66" s="273">
        <v>253</v>
      </c>
      <c r="W66" s="255"/>
      <c r="X66" t="str">
        <f>'Haus 3, 2 a-c K'!B65</f>
        <v>C1-Müll</v>
      </c>
      <c r="Y66">
        <f>'Haus 3, 2 a-c K'!E65</f>
        <v>0</v>
      </c>
      <c r="Z66" t="str">
        <f>'Haus 3, 2 a-c K'!F65</f>
        <v>2 Tage/Wo </v>
      </c>
      <c r="AA66">
        <f ca="1">'Haus 3, 2 a-c K'!G65</f>
        <v>101</v>
      </c>
      <c r="AB66">
        <f>'Haus 3, 2 a-c K'!J65</f>
        <v>0</v>
      </c>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row>
    <row r="67" spans="2:80" ht="15" x14ac:dyDescent="0.2">
      <c r="B67" s="255"/>
      <c r="C67" s="255" t="s">
        <v>1482</v>
      </c>
      <c r="D67" s="255"/>
      <c r="E67" s="647" t="s">
        <v>1601</v>
      </c>
      <c r="F67" s="255" t="s">
        <v>1566</v>
      </c>
      <c r="G67" s="255" t="s">
        <v>1260</v>
      </c>
      <c r="H67" s="255" t="str">
        <f>Raumgruppen_Bezeichnungen!$C$56</f>
        <v>C1-W</v>
      </c>
      <c r="I67" s="255"/>
      <c r="J67" s="774" t="s">
        <v>1799</v>
      </c>
      <c r="K67" s="255" t="s">
        <v>1279</v>
      </c>
      <c r="L67" s="648">
        <v>13</v>
      </c>
      <c r="M67" s="648">
        <v>0</v>
      </c>
      <c r="N67" s="648">
        <v>0</v>
      </c>
      <c r="O67" s="255" t="str">
        <f t="shared" si="7"/>
        <v>wöchentl.</v>
      </c>
      <c r="P67" s="649">
        <f t="shared" ca="1" si="8"/>
        <v>51</v>
      </c>
      <c r="Q67" s="650">
        <f t="shared" ca="1" si="9"/>
        <v>0</v>
      </c>
      <c r="R67" s="650" t="str">
        <f t="shared" ca="1" si="10"/>
        <v/>
      </c>
      <c r="S67" s="648">
        <f t="shared" ca="1" si="11"/>
        <v>0</v>
      </c>
      <c r="T67" s="648" t="str">
        <f t="shared" ca="1" si="12"/>
        <v/>
      </c>
      <c r="U67" s="648" t="str">
        <f t="shared" ca="1" si="13"/>
        <v/>
      </c>
      <c r="V67" s="273">
        <v>254</v>
      </c>
      <c r="W67" s="255"/>
      <c r="X67" t="str">
        <f>'Haus 3, 2 a-c K'!B66</f>
        <v>C1-Hort</v>
      </c>
      <c r="Y67">
        <f>'Haus 3, 2 a-c K'!E66</f>
        <v>0</v>
      </c>
      <c r="Z67" t="str">
        <f>'Haus 3, 2 a-c K'!F66</f>
        <v>5 Tage/Wo </v>
      </c>
      <c r="AA67">
        <f ca="1">'Haus 3, 2 a-c K'!G66</f>
        <v>253</v>
      </c>
      <c r="AB67">
        <f>'Haus 3, 2 a-c K'!J66</f>
        <v>0</v>
      </c>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row>
    <row r="68" spans="2:80" ht="15" x14ac:dyDescent="0.2">
      <c r="B68" s="255"/>
      <c r="C68" s="255" t="s">
        <v>1482</v>
      </c>
      <c r="D68" s="255"/>
      <c r="E68" s="647" t="s">
        <v>1601</v>
      </c>
      <c r="F68" s="255" t="s">
        <v>1567</v>
      </c>
      <c r="G68" s="255" t="s">
        <v>1260</v>
      </c>
      <c r="H68" s="255" t="str">
        <f>Raumgruppen_Bezeichnungen!$C$56</f>
        <v>C1-W</v>
      </c>
      <c r="I68" s="255"/>
      <c r="J68" s="774" t="s">
        <v>1799</v>
      </c>
      <c r="K68" s="255" t="s">
        <v>1279</v>
      </c>
      <c r="L68" s="648">
        <v>33.9</v>
      </c>
      <c r="M68" s="648">
        <v>0</v>
      </c>
      <c r="N68" s="648">
        <v>0</v>
      </c>
      <c r="O68" s="255" t="str">
        <f t="shared" si="7"/>
        <v>wöchentl.</v>
      </c>
      <c r="P68" s="649">
        <f t="shared" ca="1" si="8"/>
        <v>51</v>
      </c>
      <c r="Q68" s="650">
        <f t="shared" ca="1" si="9"/>
        <v>0</v>
      </c>
      <c r="R68" s="650" t="str">
        <f t="shared" ca="1" si="10"/>
        <v/>
      </c>
      <c r="S68" s="648">
        <f t="shared" ca="1" si="11"/>
        <v>0</v>
      </c>
      <c r="T68" s="648" t="str">
        <f t="shared" ca="1" si="12"/>
        <v/>
      </c>
      <c r="U68" s="648" t="str">
        <f t="shared" ca="1" si="13"/>
        <v/>
      </c>
      <c r="V68" s="273">
        <v>255</v>
      </c>
      <c r="W68" s="255"/>
      <c r="X68" t="str">
        <f>'Haus 3, 2 a-c K'!B67</f>
        <v>D1-J</v>
      </c>
      <c r="Y68">
        <f>'Haus 3, 2 a-c K'!E67</f>
        <v>0</v>
      </c>
      <c r="Z68" t="str">
        <f>'Haus 3, 2 a-c K'!F67</f>
        <v>jährlich</v>
      </c>
      <c r="AA68">
        <f ca="1">'Haus 3, 2 a-c K'!G67</f>
        <v>1</v>
      </c>
      <c r="AB68">
        <f>'Haus 3, 2 a-c K'!J67</f>
        <v>0</v>
      </c>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row>
    <row r="69" spans="2:80" ht="28.5" x14ac:dyDescent="0.2">
      <c r="B69" s="255"/>
      <c r="C69" s="255" t="s">
        <v>1482</v>
      </c>
      <c r="D69" s="255"/>
      <c r="E69" s="647" t="s">
        <v>1601</v>
      </c>
      <c r="F69" s="255" t="s">
        <v>1568</v>
      </c>
      <c r="G69" s="759" t="s">
        <v>1542</v>
      </c>
      <c r="H69" s="255" t="str">
        <f>Raumgruppen_Bezeichnungen!$C$3</f>
        <v>A1-J</v>
      </c>
      <c r="I69" s="255"/>
      <c r="J69" s="774" t="s">
        <v>212</v>
      </c>
      <c r="K69" s="255" t="s">
        <v>1279</v>
      </c>
      <c r="L69" s="648">
        <v>85.8</v>
      </c>
      <c r="M69" s="648">
        <v>0</v>
      </c>
      <c r="N69" s="648">
        <v>0</v>
      </c>
      <c r="O69" s="255" t="str">
        <f t="shared" ref="O69:O99" si="14">IF(
                AND(H69="",I69=""),
                "",
                IF(
                              AND(H69&lt;&gt;"",J69&lt;&gt;"Grundreinigung",J69&lt;&gt;"keine Reinigung"),
                              VLOOKUP(H69,$X$5:$AB$313,3,FALSE),
                             ""))</f>
        <v/>
      </c>
      <c r="P69" s="649" t="str">
        <f t="shared" ref="P69:P99" si="15">IFERROR(
                              IF(AND(H69="",I69=""),
                              "",
                              IF(AND(H69&lt;&gt;"",J69&lt;&gt;"Grundreinigung",J69&lt;&gt;"keine Reinigung"),
                                           VLOOKUP(H69,$X$5:$AB$313,4,FALSE),
                               "")),
                               "")</f>
        <v/>
      </c>
      <c r="Q69" s="650" t="str">
        <f t="shared" ref="Q69:Q99" si="16">IF(
                AND(P69&lt;&gt;"",H69&lt;&gt;""),
                VLOOKUP(H69,$X$5:$AB$313,2,FALSE),
                "")</f>
        <v/>
      </c>
      <c r="R69" s="650" t="str">
        <f t="shared" ref="R69:R99" si="17">IF(
                AND(P69&lt;&gt;"",I69&lt;&gt;""),
                VLOOKUP(I69,$X$5:$AB$313,2,FALSE),
                "")</f>
        <v/>
      </c>
      <c r="S69" s="648" t="str">
        <f t="shared" ref="S69:S99" si="18">IF(
                P69="",
                "",
                IF(
                              H69&lt;&gt;"",
                              VLOOKUP(H69,$X$5:$AB$313,5,FALSE),
                              ""))</f>
        <v/>
      </c>
      <c r="T69" s="648" t="str">
        <f t="shared" ref="T69:T99" si="19">IF(
                OR(J69="keine Reinigung",J69="Grundreinigung"),
                "",
                IF(
                              AND(H69&lt;&gt;"",Q69&lt;&gt;0),
                              L69/Q69*S69,
                              ""))</f>
        <v/>
      </c>
      <c r="U69" s="648" t="str">
        <f t="shared" ref="U69:U99" si="20">IFERROR(T69/S69*60,"")</f>
        <v/>
      </c>
      <c r="V69" s="273">
        <v>256</v>
      </c>
      <c r="W69" s="812" t="s">
        <v>1801</v>
      </c>
      <c r="X69" t="str">
        <f>'Haus 3, 2 a-c K'!B68</f>
        <v>D1-J2</v>
      </c>
      <c r="Y69">
        <f>'Haus 3, 2 a-c K'!E68</f>
        <v>0</v>
      </c>
      <c r="Z69" t="str">
        <f>'Haus 3, 2 a-c K'!F68</f>
        <v>jährlich 2x</v>
      </c>
      <c r="AA69">
        <f ca="1">'Haus 3, 2 a-c K'!G68</f>
        <v>2</v>
      </c>
      <c r="AB69">
        <f>'Haus 3, 2 a-c K'!J68</f>
        <v>0</v>
      </c>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row>
    <row r="70" spans="2:80" ht="28.5" x14ac:dyDescent="0.2">
      <c r="B70" s="255"/>
      <c r="C70" s="255" t="s">
        <v>1482</v>
      </c>
      <c r="D70" s="255"/>
      <c r="E70" s="647" t="s">
        <v>1601</v>
      </c>
      <c r="F70" s="255" t="s">
        <v>1569</v>
      </c>
      <c r="G70" s="759" t="s">
        <v>1542</v>
      </c>
      <c r="H70" s="255" t="str">
        <f>Raumgruppen_Bezeichnungen!$C$3</f>
        <v>A1-J</v>
      </c>
      <c r="I70" s="255"/>
      <c r="J70" s="774" t="s">
        <v>212</v>
      </c>
      <c r="K70" s="255" t="s">
        <v>1279</v>
      </c>
      <c r="L70" s="648">
        <v>64</v>
      </c>
      <c r="M70" s="648">
        <v>0</v>
      </c>
      <c r="N70" s="648">
        <v>0</v>
      </c>
      <c r="O70" s="255" t="str">
        <f t="shared" si="14"/>
        <v/>
      </c>
      <c r="P70" s="649" t="str">
        <f t="shared" si="15"/>
        <v/>
      </c>
      <c r="Q70" s="650" t="str">
        <f t="shared" si="16"/>
        <v/>
      </c>
      <c r="R70" s="650" t="str">
        <f t="shared" si="17"/>
        <v/>
      </c>
      <c r="S70" s="648" t="str">
        <f t="shared" si="18"/>
        <v/>
      </c>
      <c r="T70" s="648" t="str">
        <f t="shared" si="19"/>
        <v/>
      </c>
      <c r="U70" s="648" t="str">
        <f t="shared" si="20"/>
        <v/>
      </c>
      <c r="V70" s="273">
        <v>257</v>
      </c>
      <c r="W70" s="812" t="s">
        <v>1801</v>
      </c>
      <c r="X70" t="str">
        <f>'Haus 3, 2 a-c K'!B69</f>
        <v>D1-Q</v>
      </c>
      <c r="Y70">
        <f>'Haus 3, 2 a-c K'!E69</f>
        <v>0</v>
      </c>
      <c r="Z70" t="str">
        <f>'Haus 3, 2 a-c K'!F69</f>
        <v>Quartalsw.</v>
      </c>
      <c r="AA70">
        <f ca="1">'Haus 3, 2 a-c K'!G69</f>
        <v>4</v>
      </c>
      <c r="AB70">
        <f>'Haus 3, 2 a-c K'!J69</f>
        <v>0</v>
      </c>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row>
    <row r="71" spans="2:80" ht="28.5" x14ac:dyDescent="0.2">
      <c r="B71" s="255"/>
      <c r="C71" s="255" t="s">
        <v>1482</v>
      </c>
      <c r="D71" s="255"/>
      <c r="E71" s="647" t="s">
        <v>1601</v>
      </c>
      <c r="F71" s="255" t="s">
        <v>1570</v>
      </c>
      <c r="G71" s="759" t="s">
        <v>1542</v>
      </c>
      <c r="H71" s="255" t="str">
        <f>Raumgruppen_Bezeichnungen!$C$3</f>
        <v>A1-J</v>
      </c>
      <c r="I71" s="255"/>
      <c r="J71" s="774" t="s">
        <v>212</v>
      </c>
      <c r="K71" s="255" t="s">
        <v>1279</v>
      </c>
      <c r="L71" s="648">
        <v>85.8</v>
      </c>
      <c r="M71" s="648">
        <v>0</v>
      </c>
      <c r="N71" s="648">
        <v>0</v>
      </c>
      <c r="O71" s="255" t="str">
        <f t="shared" si="14"/>
        <v/>
      </c>
      <c r="P71" s="649" t="str">
        <f t="shared" si="15"/>
        <v/>
      </c>
      <c r="Q71" s="650" t="str">
        <f t="shared" si="16"/>
        <v/>
      </c>
      <c r="R71" s="650" t="str">
        <f t="shared" si="17"/>
        <v/>
      </c>
      <c r="S71" s="648" t="str">
        <f t="shared" si="18"/>
        <v/>
      </c>
      <c r="T71" s="648" t="str">
        <f t="shared" si="19"/>
        <v/>
      </c>
      <c r="U71" s="648" t="str">
        <f t="shared" si="20"/>
        <v/>
      </c>
      <c r="V71" s="273">
        <v>258</v>
      </c>
      <c r="W71" s="812" t="s">
        <v>1801</v>
      </c>
      <c r="X71" t="str">
        <f>'Haus 3, 2 a-c K'!B70</f>
        <v>D1-J6</v>
      </c>
      <c r="Y71">
        <f>'Haus 3, 2 a-c K'!E70</f>
        <v>0</v>
      </c>
      <c r="Z71" t="str">
        <f>'Haus 3, 2 a-c K'!F70</f>
        <v>jährlich 6x</v>
      </c>
      <c r="AA71">
        <f ca="1">'Haus 3, 2 a-c K'!G70</f>
        <v>6</v>
      </c>
      <c r="AB71">
        <f>'Haus 3, 2 a-c K'!J70</f>
        <v>0</v>
      </c>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row>
    <row r="72" spans="2:80" ht="15" x14ac:dyDescent="0.2">
      <c r="B72" s="255"/>
      <c r="C72" s="255" t="s">
        <v>1482</v>
      </c>
      <c r="D72" s="255"/>
      <c r="E72" s="647" t="s">
        <v>1601</v>
      </c>
      <c r="F72" s="255" t="s">
        <v>1571</v>
      </c>
      <c r="G72" s="255" t="s">
        <v>1260</v>
      </c>
      <c r="H72" s="255" t="str">
        <f>Raumgruppen_Bezeichnungen!$C$56</f>
        <v>C1-W</v>
      </c>
      <c r="I72" s="255"/>
      <c r="J72" s="774" t="s">
        <v>1799</v>
      </c>
      <c r="K72" s="255" t="s">
        <v>1279</v>
      </c>
      <c r="L72" s="648">
        <v>33.9</v>
      </c>
      <c r="M72" s="648">
        <v>0</v>
      </c>
      <c r="N72" s="648">
        <v>0</v>
      </c>
      <c r="O72" s="255" t="str">
        <f t="shared" si="14"/>
        <v>wöchentl.</v>
      </c>
      <c r="P72" s="649">
        <f t="shared" ca="1" si="15"/>
        <v>51</v>
      </c>
      <c r="Q72" s="650">
        <f t="shared" ca="1" si="16"/>
        <v>0</v>
      </c>
      <c r="R72" s="650" t="str">
        <f t="shared" ca="1" si="17"/>
        <v/>
      </c>
      <c r="S72" s="648">
        <f t="shared" ca="1" si="18"/>
        <v>0</v>
      </c>
      <c r="T72" s="648" t="str">
        <f t="shared" ca="1" si="19"/>
        <v/>
      </c>
      <c r="U72" s="648" t="str">
        <f t="shared" ca="1" si="20"/>
        <v/>
      </c>
      <c r="V72" s="273">
        <v>259</v>
      </c>
      <c r="W72" s="255"/>
      <c r="X72" t="str">
        <f>'Haus 3, 2 a-c K'!B71</f>
        <v>D1-M</v>
      </c>
      <c r="Y72">
        <f>'Haus 3, 2 a-c K'!E71</f>
        <v>0</v>
      </c>
      <c r="Z72" t="str">
        <f>'Haus 3, 2 a-c K'!F71</f>
        <v>monatlich</v>
      </c>
      <c r="AA72">
        <f ca="1">'Haus 3, 2 a-c K'!G71</f>
        <v>12</v>
      </c>
      <c r="AB72">
        <f>'Haus 3, 2 a-c K'!J71</f>
        <v>0</v>
      </c>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row>
    <row r="73" spans="2:80" ht="15" x14ac:dyDescent="0.2">
      <c r="B73" s="255"/>
      <c r="C73" s="255" t="s">
        <v>1482</v>
      </c>
      <c r="D73" s="255"/>
      <c r="E73" s="647" t="s">
        <v>1601</v>
      </c>
      <c r="F73" s="255" t="s">
        <v>1572</v>
      </c>
      <c r="G73" s="255" t="s">
        <v>1260</v>
      </c>
      <c r="H73" s="255" t="str">
        <f>Raumgruppen_Bezeichnungen!$C$56</f>
        <v>C1-W</v>
      </c>
      <c r="I73" s="255"/>
      <c r="J73" s="774" t="s">
        <v>1799</v>
      </c>
      <c r="K73" s="255" t="s">
        <v>1279</v>
      </c>
      <c r="L73" s="648">
        <v>13</v>
      </c>
      <c r="M73" s="648">
        <v>0</v>
      </c>
      <c r="N73" s="648">
        <v>0</v>
      </c>
      <c r="O73" s="255" t="str">
        <f t="shared" si="14"/>
        <v>wöchentl.</v>
      </c>
      <c r="P73" s="649">
        <f t="shared" ca="1" si="15"/>
        <v>51</v>
      </c>
      <c r="Q73" s="650">
        <f t="shared" ca="1" si="16"/>
        <v>0</v>
      </c>
      <c r="R73" s="650" t="str">
        <f t="shared" ca="1" si="17"/>
        <v/>
      </c>
      <c r="S73" s="648">
        <f t="shared" ca="1" si="18"/>
        <v>0</v>
      </c>
      <c r="T73" s="648" t="str">
        <f t="shared" ca="1" si="19"/>
        <v/>
      </c>
      <c r="U73" s="648" t="str">
        <f t="shared" ca="1" si="20"/>
        <v/>
      </c>
      <c r="V73" s="273">
        <v>260</v>
      </c>
      <c r="W73" s="255"/>
      <c r="X73" t="str">
        <f>'Haus 3, 2 a-c K'!B72</f>
        <v>D1-14</v>
      </c>
      <c r="Y73">
        <f>'Haus 3, 2 a-c K'!E72</f>
        <v>0</v>
      </c>
      <c r="Z73" t="str">
        <f>'Haus 3, 2 a-c K'!F72</f>
        <v>14 tägig</v>
      </c>
      <c r="AA73">
        <f ca="1">'Haus 3, 2 a-c K'!G72</f>
        <v>25</v>
      </c>
      <c r="AB73">
        <f>'Haus 3, 2 a-c K'!J72</f>
        <v>0</v>
      </c>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row>
    <row r="74" spans="2:80" ht="28.5" x14ac:dyDescent="0.2">
      <c r="B74" s="255"/>
      <c r="C74" s="255" t="s">
        <v>1482</v>
      </c>
      <c r="D74" s="255"/>
      <c r="E74" s="647" t="s">
        <v>1601</v>
      </c>
      <c r="F74" s="255" t="s">
        <v>1573</v>
      </c>
      <c r="G74" s="759" t="s">
        <v>1542</v>
      </c>
      <c r="H74" s="255" t="str">
        <f>Raumgruppen_Bezeichnungen!$C$3</f>
        <v>A1-J</v>
      </c>
      <c r="I74" s="255"/>
      <c r="J74" s="774" t="s">
        <v>212</v>
      </c>
      <c r="K74" s="255" t="s">
        <v>1279</v>
      </c>
      <c r="L74" s="648">
        <v>65.8</v>
      </c>
      <c r="M74" s="648">
        <v>0</v>
      </c>
      <c r="N74" s="648">
        <v>0</v>
      </c>
      <c r="O74" s="255" t="str">
        <f t="shared" si="14"/>
        <v/>
      </c>
      <c r="P74" s="649" t="str">
        <f t="shared" si="15"/>
        <v/>
      </c>
      <c r="Q74" s="650" t="str">
        <f t="shared" si="16"/>
        <v/>
      </c>
      <c r="R74" s="650" t="str">
        <f t="shared" si="17"/>
        <v/>
      </c>
      <c r="S74" s="648" t="str">
        <f t="shared" si="18"/>
        <v/>
      </c>
      <c r="T74" s="648" t="str">
        <f t="shared" si="19"/>
        <v/>
      </c>
      <c r="U74" s="648" t="str">
        <f t="shared" si="20"/>
        <v/>
      </c>
      <c r="V74" s="273">
        <v>261</v>
      </c>
      <c r="W74" s="812" t="s">
        <v>1801</v>
      </c>
      <c r="X74" t="str">
        <f>'Haus 3, 2 a-c K'!B73</f>
        <v>D1-W</v>
      </c>
      <c r="Y74">
        <f>'Haus 3, 2 a-c K'!E73</f>
        <v>0</v>
      </c>
      <c r="Z74" t="str">
        <f>'Haus 3, 2 a-c K'!F73</f>
        <v>wöchentl.</v>
      </c>
      <c r="AA74">
        <f ca="1">'Haus 3, 2 a-c K'!G73</f>
        <v>51</v>
      </c>
      <c r="AB74">
        <f>'Haus 3, 2 a-c K'!J73</f>
        <v>0</v>
      </c>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row>
    <row r="75" spans="2:80" ht="28.5" x14ac:dyDescent="0.2">
      <c r="B75" s="255"/>
      <c r="C75" s="255" t="s">
        <v>1482</v>
      </c>
      <c r="D75" s="255"/>
      <c r="E75" s="647" t="s">
        <v>1601</v>
      </c>
      <c r="F75" s="255" t="s">
        <v>1574</v>
      </c>
      <c r="G75" s="759" t="s">
        <v>1542</v>
      </c>
      <c r="H75" s="255" t="str">
        <f>Raumgruppen_Bezeichnungen!$C$3</f>
        <v>A1-J</v>
      </c>
      <c r="I75" s="255"/>
      <c r="J75" s="774" t="s">
        <v>212</v>
      </c>
      <c r="K75" s="255" t="s">
        <v>1279</v>
      </c>
      <c r="L75" s="648">
        <v>80</v>
      </c>
      <c r="M75" s="648">
        <v>0</v>
      </c>
      <c r="N75" s="648">
        <v>0</v>
      </c>
      <c r="O75" s="255" t="str">
        <f t="shared" si="14"/>
        <v/>
      </c>
      <c r="P75" s="649" t="str">
        <f t="shared" si="15"/>
        <v/>
      </c>
      <c r="Q75" s="650" t="str">
        <f t="shared" si="16"/>
        <v/>
      </c>
      <c r="R75" s="650" t="str">
        <f t="shared" si="17"/>
        <v/>
      </c>
      <c r="S75" s="648" t="str">
        <f t="shared" si="18"/>
        <v/>
      </c>
      <c r="T75" s="648" t="str">
        <f t="shared" si="19"/>
        <v/>
      </c>
      <c r="U75" s="648" t="str">
        <f t="shared" si="20"/>
        <v/>
      </c>
      <c r="V75" s="273">
        <v>262</v>
      </c>
      <c r="W75" s="812" t="s">
        <v>1801</v>
      </c>
      <c r="X75" t="str">
        <f>'Haus 3, 2 a-c K'!B74</f>
        <v>D1-2</v>
      </c>
      <c r="Y75">
        <f>'Haus 3, 2 a-c K'!E74</f>
        <v>0</v>
      </c>
      <c r="Z75" t="str">
        <f>'Haus 3, 2 a-c K'!F74</f>
        <v>2 Tage/Wo</v>
      </c>
      <c r="AA75">
        <f ca="1">'Haus 3, 2 a-c K'!G74</f>
        <v>101</v>
      </c>
      <c r="AB75">
        <f>'Haus 3, 2 a-c K'!J74</f>
        <v>0</v>
      </c>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row>
    <row r="76" spans="2:80" ht="15" x14ac:dyDescent="0.2">
      <c r="B76" s="255"/>
      <c r="C76" s="255" t="s">
        <v>1482</v>
      </c>
      <c r="D76" s="255"/>
      <c r="E76" s="647" t="s">
        <v>1601</v>
      </c>
      <c r="F76" s="255" t="s">
        <v>1575</v>
      </c>
      <c r="G76" s="255" t="s">
        <v>1268</v>
      </c>
      <c r="H76" s="255" t="str">
        <f>Raumgruppen_Bezeichnungen!$C$170</f>
        <v>H1-5</v>
      </c>
      <c r="I76" s="255"/>
      <c r="J76" s="774" t="s">
        <v>1799</v>
      </c>
      <c r="K76" s="255" t="s">
        <v>1281</v>
      </c>
      <c r="L76" s="648">
        <v>10.9</v>
      </c>
      <c r="M76" s="648">
        <v>0</v>
      </c>
      <c r="N76" s="648">
        <v>0</v>
      </c>
      <c r="O76" s="255" t="str">
        <f t="shared" si="14"/>
        <v>5 Tage/Wo</v>
      </c>
      <c r="P76" s="649">
        <f t="shared" ca="1" si="15"/>
        <v>253</v>
      </c>
      <c r="Q76" s="650">
        <f t="shared" ca="1" si="16"/>
        <v>0</v>
      </c>
      <c r="R76" s="650" t="str">
        <f t="shared" ca="1" si="17"/>
        <v/>
      </c>
      <c r="S76" s="648">
        <f t="shared" ca="1" si="18"/>
        <v>0</v>
      </c>
      <c r="T76" s="648" t="str">
        <f t="shared" ca="1" si="19"/>
        <v/>
      </c>
      <c r="U76" s="648" t="str">
        <f t="shared" ca="1" si="20"/>
        <v/>
      </c>
      <c r="V76" s="273">
        <v>263</v>
      </c>
      <c r="W76" s="255"/>
      <c r="X76" t="str">
        <f>'Haus 3, 2 a-c K'!B75</f>
        <v>D1-2,5</v>
      </c>
      <c r="Y76">
        <f>'Haus 3, 2 a-c K'!E75</f>
        <v>0</v>
      </c>
      <c r="Z76" t="str">
        <f>'Haus 3, 2 a-c K'!F75</f>
        <v>2,5 Tage/Wo</v>
      </c>
      <c r="AA76">
        <f ca="1">'Haus 3, 2 a-c K'!G75</f>
        <v>127</v>
      </c>
      <c r="AB76">
        <f>'Haus 3, 2 a-c K'!J75</f>
        <v>0</v>
      </c>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row>
    <row r="77" spans="2:80" ht="15" x14ac:dyDescent="0.2">
      <c r="B77" s="255"/>
      <c r="C77" s="255" t="s">
        <v>1482</v>
      </c>
      <c r="D77" s="255"/>
      <c r="E77" s="647" t="s">
        <v>1601</v>
      </c>
      <c r="F77" s="255" t="s">
        <v>1576</v>
      </c>
      <c r="G77" s="255" t="s">
        <v>1269</v>
      </c>
      <c r="H77" s="255" t="str">
        <f>Raumgruppen_Bezeichnungen!$C$170</f>
        <v>H1-5</v>
      </c>
      <c r="I77" s="255"/>
      <c r="J77" s="774" t="s">
        <v>1799</v>
      </c>
      <c r="K77" s="255" t="s">
        <v>1281</v>
      </c>
      <c r="L77" s="648">
        <v>10.7</v>
      </c>
      <c r="M77" s="648">
        <v>0</v>
      </c>
      <c r="N77" s="648">
        <v>0</v>
      </c>
      <c r="O77" s="255" t="str">
        <f t="shared" si="14"/>
        <v>5 Tage/Wo</v>
      </c>
      <c r="P77" s="649">
        <f t="shared" ca="1" si="15"/>
        <v>253</v>
      </c>
      <c r="Q77" s="650">
        <f t="shared" ca="1" si="16"/>
        <v>0</v>
      </c>
      <c r="R77" s="650" t="str">
        <f t="shared" ca="1" si="17"/>
        <v/>
      </c>
      <c r="S77" s="648">
        <f t="shared" ca="1" si="18"/>
        <v>0</v>
      </c>
      <c r="T77" s="648" t="str">
        <f t="shared" ca="1" si="19"/>
        <v/>
      </c>
      <c r="U77" s="648" t="str">
        <f t="shared" ca="1" si="20"/>
        <v/>
      </c>
      <c r="V77" s="273">
        <v>264</v>
      </c>
      <c r="W77" s="255"/>
      <c r="X77" t="str">
        <f>'Haus 3, 2 a-c K'!B76</f>
        <v>D1-3</v>
      </c>
      <c r="Y77">
        <f>'Haus 3, 2 a-c K'!E76</f>
        <v>0</v>
      </c>
      <c r="Z77" t="str">
        <f>'Haus 3, 2 a-c K'!F76</f>
        <v>3 Tage/Wo</v>
      </c>
      <c r="AA77">
        <f ca="1">'Haus 3, 2 a-c K'!G76</f>
        <v>152</v>
      </c>
      <c r="AB77">
        <f>'Haus 3, 2 a-c K'!J76</f>
        <v>0</v>
      </c>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row>
    <row r="78" spans="2:80" ht="15" x14ac:dyDescent="0.2">
      <c r="B78" s="255"/>
      <c r="C78" s="255" t="s">
        <v>1482</v>
      </c>
      <c r="D78" s="255"/>
      <c r="E78" s="647" t="s">
        <v>1601</v>
      </c>
      <c r="F78" s="255" t="s">
        <v>1577</v>
      </c>
      <c r="G78" s="255" t="s">
        <v>1270</v>
      </c>
      <c r="H78" s="255" t="str">
        <f>Raumgruppen_Bezeichnungen!$C$249</f>
        <v>L-J</v>
      </c>
      <c r="I78" s="255"/>
      <c r="J78" s="774" t="s">
        <v>1799</v>
      </c>
      <c r="K78" s="255" t="s">
        <v>1282</v>
      </c>
      <c r="L78" s="648">
        <v>8.5</v>
      </c>
      <c r="M78" s="648">
        <v>0</v>
      </c>
      <c r="N78" s="648">
        <v>0</v>
      </c>
      <c r="O78" s="255" t="str">
        <f t="shared" si="14"/>
        <v>jährlich</v>
      </c>
      <c r="P78" s="649">
        <f t="shared" ca="1" si="15"/>
        <v>1</v>
      </c>
      <c r="Q78" s="650">
        <f t="shared" ca="1" si="16"/>
        <v>0</v>
      </c>
      <c r="R78" s="650" t="str">
        <f t="shared" ca="1" si="17"/>
        <v/>
      </c>
      <c r="S78" s="648">
        <f t="shared" ca="1" si="18"/>
        <v>0</v>
      </c>
      <c r="T78" s="648" t="str">
        <f t="shared" ca="1" si="19"/>
        <v/>
      </c>
      <c r="U78" s="648" t="str">
        <f t="shared" ca="1" si="20"/>
        <v/>
      </c>
      <c r="V78" s="273">
        <v>265</v>
      </c>
      <c r="W78" s="255"/>
      <c r="X78" t="str">
        <f>'Haus 3, 2 a-c K'!B77</f>
        <v>D1-4</v>
      </c>
      <c r="Y78">
        <f>'Haus 3, 2 a-c K'!E77</f>
        <v>0</v>
      </c>
      <c r="Z78" t="str">
        <f>'Haus 3, 2 a-c K'!F77</f>
        <v>4 Tage/Wo</v>
      </c>
      <c r="AA78">
        <f ca="1">'Haus 3, 2 a-c K'!G77</f>
        <v>202</v>
      </c>
      <c r="AB78">
        <f>'Haus 3, 2 a-c K'!J77</f>
        <v>0</v>
      </c>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row>
    <row r="79" spans="2:80" ht="15" x14ac:dyDescent="0.2">
      <c r="B79" s="255"/>
      <c r="C79" s="255" t="s">
        <v>1482</v>
      </c>
      <c r="D79" s="255"/>
      <c r="E79" s="647" t="s">
        <v>1601</v>
      </c>
      <c r="F79" s="255" t="s">
        <v>1578</v>
      </c>
      <c r="G79" s="255" t="s">
        <v>1579</v>
      </c>
      <c r="H79" s="255" t="str">
        <f>Raumgruppen_Bezeichnungen!$C$292</f>
        <v>O1-J</v>
      </c>
      <c r="I79" s="255"/>
      <c r="J79" s="774" t="s">
        <v>212</v>
      </c>
      <c r="K79" s="255" t="s">
        <v>1282</v>
      </c>
      <c r="L79" s="648">
        <v>10</v>
      </c>
      <c r="M79" s="648">
        <v>0</v>
      </c>
      <c r="N79" s="648">
        <v>0</v>
      </c>
      <c r="O79" s="255" t="str">
        <f t="shared" si="14"/>
        <v/>
      </c>
      <c r="P79" s="649" t="str">
        <f t="shared" si="15"/>
        <v/>
      </c>
      <c r="Q79" s="650" t="str">
        <f t="shared" si="16"/>
        <v/>
      </c>
      <c r="R79" s="650" t="str">
        <f t="shared" si="17"/>
        <v/>
      </c>
      <c r="S79" s="648" t="str">
        <f t="shared" si="18"/>
        <v/>
      </c>
      <c r="T79" s="648" t="str">
        <f t="shared" si="19"/>
        <v/>
      </c>
      <c r="U79" s="648" t="str">
        <f t="shared" si="20"/>
        <v/>
      </c>
      <c r="V79" s="273">
        <v>266</v>
      </c>
      <c r="W79" s="255"/>
      <c r="X79" t="str">
        <f>'Haus 3, 2 a-c K'!B78</f>
        <v>D1-5</v>
      </c>
      <c r="Y79">
        <f>'Haus 3, 2 a-c K'!E78</f>
        <v>0</v>
      </c>
      <c r="Z79" t="str">
        <f>'Haus 3, 2 a-c K'!F78</f>
        <v>5 Tage/Wo</v>
      </c>
      <c r="AA79">
        <f ca="1">'Haus 3, 2 a-c K'!G78</f>
        <v>253</v>
      </c>
      <c r="AB79">
        <f>'Haus 3, 2 a-c K'!J78</f>
        <v>0</v>
      </c>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row>
    <row r="80" spans="2:80" ht="15" x14ac:dyDescent="0.2">
      <c r="B80" s="255"/>
      <c r="C80" s="255" t="s">
        <v>1482</v>
      </c>
      <c r="D80" s="255"/>
      <c r="E80" s="647" t="s">
        <v>1601</v>
      </c>
      <c r="F80" s="255" t="s">
        <v>1532</v>
      </c>
      <c r="G80" s="255" t="s">
        <v>1277</v>
      </c>
      <c r="H80" s="255" t="str">
        <f>Raumgruppen_Bezeichnungen!$C$135</f>
        <v>F3-2</v>
      </c>
      <c r="I80" s="255"/>
      <c r="J80" s="774" t="s">
        <v>1799</v>
      </c>
      <c r="K80" s="255" t="s">
        <v>1278</v>
      </c>
      <c r="L80" s="648">
        <v>20.399999999999999</v>
      </c>
      <c r="M80" s="648">
        <v>0</v>
      </c>
      <c r="N80" s="648">
        <v>0</v>
      </c>
      <c r="O80" s="255" t="str">
        <f t="shared" si="14"/>
        <v>2 Tage/Wo</v>
      </c>
      <c r="P80" s="649">
        <f t="shared" ca="1" si="15"/>
        <v>101</v>
      </c>
      <c r="Q80" s="650">
        <f t="shared" ca="1" si="16"/>
        <v>0</v>
      </c>
      <c r="R80" s="650" t="str">
        <f t="shared" ca="1" si="17"/>
        <v/>
      </c>
      <c r="S80" s="648">
        <f t="shared" ca="1" si="18"/>
        <v>0</v>
      </c>
      <c r="T80" s="648" t="str">
        <f t="shared" ca="1" si="19"/>
        <v/>
      </c>
      <c r="U80" s="648" t="str">
        <f t="shared" ca="1" si="20"/>
        <v/>
      </c>
      <c r="V80" s="273">
        <v>267</v>
      </c>
      <c r="W80" s="255"/>
      <c r="X80" t="str">
        <f>'Haus 3, 2 a-c K'!B79</f>
        <v>D1-6</v>
      </c>
      <c r="Y80">
        <f>'Haus 3, 2 a-c K'!E79</f>
        <v>0</v>
      </c>
      <c r="Z80" t="str">
        <f>'Haus 3, 2 a-c K'!F79</f>
        <v>6 Tage/Wo</v>
      </c>
      <c r="AA80">
        <f ca="1">'Haus 3, 2 a-c K'!G79</f>
        <v>304</v>
      </c>
      <c r="AB80">
        <f>'Haus 3, 2 a-c K'!J79</f>
        <v>0</v>
      </c>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row>
    <row r="81" spans="2:80" ht="15" x14ac:dyDescent="0.2">
      <c r="B81" s="255"/>
      <c r="C81" s="255" t="s">
        <v>1482</v>
      </c>
      <c r="D81" s="255"/>
      <c r="E81" s="647" t="s">
        <v>1601</v>
      </c>
      <c r="F81" s="255" t="s">
        <v>1533</v>
      </c>
      <c r="G81" s="255" t="s">
        <v>1277</v>
      </c>
      <c r="H81" s="255" t="str">
        <f>Raumgruppen_Bezeichnungen!$C$135</f>
        <v>F3-2</v>
      </c>
      <c r="I81" s="255"/>
      <c r="J81" s="774" t="s">
        <v>1799</v>
      </c>
      <c r="K81" s="255" t="s">
        <v>1278</v>
      </c>
      <c r="L81" s="648">
        <v>20.399999999999999</v>
      </c>
      <c r="M81" s="648">
        <v>0</v>
      </c>
      <c r="N81" s="648">
        <v>0</v>
      </c>
      <c r="O81" s="255" t="str">
        <f t="shared" si="14"/>
        <v>2 Tage/Wo</v>
      </c>
      <c r="P81" s="649">
        <f t="shared" ca="1" si="15"/>
        <v>101</v>
      </c>
      <c r="Q81" s="650">
        <f t="shared" ca="1" si="16"/>
        <v>0</v>
      </c>
      <c r="R81" s="650" t="str">
        <f t="shared" ca="1" si="17"/>
        <v/>
      </c>
      <c r="S81" s="648">
        <f t="shared" ca="1" si="18"/>
        <v>0</v>
      </c>
      <c r="T81" s="648" t="str">
        <f t="shared" ca="1" si="19"/>
        <v/>
      </c>
      <c r="U81" s="648" t="str">
        <f t="shared" ca="1" si="20"/>
        <v/>
      </c>
      <c r="V81" s="273">
        <v>268</v>
      </c>
      <c r="W81" s="255"/>
      <c r="X81" t="str">
        <f>'Haus 3, 2 a-c K'!B80</f>
        <v>D1-7</v>
      </c>
      <c r="Y81">
        <f>'Haus 3, 2 a-c K'!E80</f>
        <v>0</v>
      </c>
      <c r="Z81" t="str">
        <f>'Haus 3, 2 a-c K'!F80</f>
        <v>7 Tage/Wo</v>
      </c>
      <c r="AA81">
        <f ca="1">'Haus 3, 2 a-c K'!G80</f>
        <v>354</v>
      </c>
      <c r="AB81">
        <f>'Haus 3, 2 a-c K'!J80</f>
        <v>0</v>
      </c>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row>
    <row r="82" spans="2:80" ht="15" x14ac:dyDescent="0.2">
      <c r="B82" s="255"/>
      <c r="C82" s="255" t="s">
        <v>1482</v>
      </c>
      <c r="D82" s="255"/>
      <c r="E82" s="647" t="s">
        <v>1602</v>
      </c>
      <c r="F82" s="255" t="s">
        <v>1580</v>
      </c>
      <c r="G82" s="255" t="s">
        <v>1365</v>
      </c>
      <c r="H82" s="255" t="str">
        <f>Raumgruppen_Bezeichnungen!$C$103</f>
        <v>F1-2</v>
      </c>
      <c r="I82" s="255"/>
      <c r="J82" s="774" t="s">
        <v>1799</v>
      </c>
      <c r="K82" s="255" t="s">
        <v>1279</v>
      </c>
      <c r="L82" s="648">
        <v>69.3</v>
      </c>
      <c r="M82" s="648">
        <v>0</v>
      </c>
      <c r="N82" s="648">
        <v>0</v>
      </c>
      <c r="O82" s="255" t="str">
        <f t="shared" si="14"/>
        <v>2 Tage/Wo</v>
      </c>
      <c r="P82" s="649">
        <f t="shared" ca="1" si="15"/>
        <v>101</v>
      </c>
      <c r="Q82" s="650">
        <f t="shared" ca="1" si="16"/>
        <v>0</v>
      </c>
      <c r="R82" s="650" t="str">
        <f t="shared" ca="1" si="17"/>
        <v/>
      </c>
      <c r="S82" s="648">
        <f t="shared" ca="1" si="18"/>
        <v>0</v>
      </c>
      <c r="T82" s="648" t="str">
        <f t="shared" ca="1" si="19"/>
        <v/>
      </c>
      <c r="U82" s="648" t="str">
        <f t="shared" ca="1" si="20"/>
        <v/>
      </c>
      <c r="V82" s="273">
        <v>269</v>
      </c>
      <c r="W82" s="255"/>
      <c r="X82" t="str">
        <f>'Haus 3, 2 a-c K'!B81</f>
        <v>D1-Müll</v>
      </c>
      <c r="Y82">
        <f>'Haus 3, 2 a-c K'!E81</f>
        <v>0</v>
      </c>
      <c r="Z82" t="str">
        <f>'Haus 3, 2 a-c K'!F81</f>
        <v>2 Tage/Wo </v>
      </c>
      <c r="AA82">
        <f ca="1">'Haus 3, 2 a-c K'!G81</f>
        <v>101</v>
      </c>
      <c r="AB82">
        <f>'Haus 3, 2 a-c K'!J81</f>
        <v>0</v>
      </c>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row>
    <row r="83" spans="2:80" ht="15" x14ac:dyDescent="0.2">
      <c r="B83" s="255"/>
      <c r="C83" s="255" t="s">
        <v>1482</v>
      </c>
      <c r="D83" s="255"/>
      <c r="E83" s="647" t="s">
        <v>1602</v>
      </c>
      <c r="F83" s="255" t="s">
        <v>1581</v>
      </c>
      <c r="G83" s="255" t="s">
        <v>1582</v>
      </c>
      <c r="H83" s="255" t="str">
        <f>Raumgruppen_Bezeichnungen!$C$103</f>
        <v>F1-2</v>
      </c>
      <c r="I83" s="255"/>
      <c r="J83" s="774" t="s">
        <v>1799</v>
      </c>
      <c r="K83" s="255" t="s">
        <v>1279</v>
      </c>
      <c r="L83" s="648">
        <v>18.7</v>
      </c>
      <c r="M83" s="648">
        <v>0</v>
      </c>
      <c r="N83" s="648">
        <v>0</v>
      </c>
      <c r="O83" s="255" t="str">
        <f t="shared" si="14"/>
        <v>2 Tage/Wo</v>
      </c>
      <c r="P83" s="649">
        <f t="shared" ca="1" si="15"/>
        <v>101</v>
      </c>
      <c r="Q83" s="650">
        <f t="shared" ca="1" si="16"/>
        <v>0</v>
      </c>
      <c r="R83" s="650" t="str">
        <f t="shared" ca="1" si="17"/>
        <v/>
      </c>
      <c r="S83" s="648">
        <f t="shared" ca="1" si="18"/>
        <v>0</v>
      </c>
      <c r="T83" s="648" t="str">
        <f t="shared" ca="1" si="19"/>
        <v/>
      </c>
      <c r="U83" s="648" t="str">
        <f t="shared" ca="1" si="20"/>
        <v/>
      </c>
      <c r="V83" s="273">
        <v>270</v>
      </c>
      <c r="W83" s="255"/>
      <c r="X83" t="str">
        <f>'Haus 3, 2 a-c K'!B82</f>
        <v>E1-J</v>
      </c>
      <c r="Y83">
        <f>'Haus 3, 2 a-c K'!E82</f>
        <v>0</v>
      </c>
      <c r="Z83" t="str">
        <f>'Haus 3, 2 a-c K'!F82</f>
        <v>jährlich</v>
      </c>
      <c r="AA83">
        <f ca="1">'Haus 3, 2 a-c K'!G82</f>
        <v>1</v>
      </c>
      <c r="AB83">
        <f>'Haus 3, 2 a-c K'!J82</f>
        <v>0</v>
      </c>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row>
    <row r="84" spans="2:80" ht="15" x14ac:dyDescent="0.2">
      <c r="B84" s="255"/>
      <c r="C84" s="255" t="s">
        <v>1482</v>
      </c>
      <c r="D84" s="255"/>
      <c r="E84" s="647" t="s">
        <v>1602</v>
      </c>
      <c r="F84" s="255" t="s">
        <v>1583</v>
      </c>
      <c r="G84" s="255" t="s">
        <v>1584</v>
      </c>
      <c r="H84" s="255" t="str">
        <f>Raumgruppen_Bezeichnungen!$C$103</f>
        <v>F1-2</v>
      </c>
      <c r="I84" s="255"/>
      <c r="J84" s="774" t="s">
        <v>1799</v>
      </c>
      <c r="K84" s="255" t="s">
        <v>1279</v>
      </c>
      <c r="L84" s="648">
        <v>18.7</v>
      </c>
      <c r="M84" s="648">
        <v>0</v>
      </c>
      <c r="N84" s="648">
        <v>0</v>
      </c>
      <c r="O84" s="255" t="str">
        <f t="shared" si="14"/>
        <v>2 Tage/Wo</v>
      </c>
      <c r="P84" s="649">
        <f t="shared" ca="1" si="15"/>
        <v>101</v>
      </c>
      <c r="Q84" s="650">
        <f t="shared" ca="1" si="16"/>
        <v>0</v>
      </c>
      <c r="R84" s="650" t="str">
        <f t="shared" ca="1" si="17"/>
        <v/>
      </c>
      <c r="S84" s="648">
        <f t="shared" ca="1" si="18"/>
        <v>0</v>
      </c>
      <c r="T84" s="648" t="str">
        <f t="shared" ca="1" si="19"/>
        <v/>
      </c>
      <c r="U84" s="648" t="str">
        <f t="shared" ca="1" si="20"/>
        <v/>
      </c>
      <c r="V84" s="273">
        <v>271</v>
      </c>
      <c r="W84" s="255"/>
      <c r="X84" t="str">
        <f>'Haus 3, 2 a-c K'!B83</f>
        <v>E1-J2</v>
      </c>
      <c r="Y84">
        <f>'Haus 3, 2 a-c K'!E83</f>
        <v>0</v>
      </c>
      <c r="Z84" t="str">
        <f>'Haus 3, 2 a-c K'!F83</f>
        <v>jährlich 2x</v>
      </c>
      <c r="AA84">
        <f ca="1">'Haus 3, 2 a-c K'!G83</f>
        <v>2</v>
      </c>
      <c r="AB84">
        <f>'Haus 3, 2 a-c K'!J83</f>
        <v>0</v>
      </c>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row>
    <row r="85" spans="2:80" ht="15" x14ac:dyDescent="0.2">
      <c r="B85" s="255"/>
      <c r="C85" s="255" t="s">
        <v>1482</v>
      </c>
      <c r="D85" s="255"/>
      <c r="E85" s="647" t="s">
        <v>1602</v>
      </c>
      <c r="F85" s="255" t="s">
        <v>1585</v>
      </c>
      <c r="G85" s="255" t="s">
        <v>1270</v>
      </c>
      <c r="H85" s="255" t="str">
        <f>Raumgruppen_Bezeichnungen!$C$249</f>
        <v>L-J</v>
      </c>
      <c r="I85" s="255"/>
      <c r="J85" s="774" t="s">
        <v>1799</v>
      </c>
      <c r="K85" s="255" t="s">
        <v>1280</v>
      </c>
      <c r="L85" s="648">
        <v>12.6</v>
      </c>
      <c r="M85" s="648">
        <v>0</v>
      </c>
      <c r="N85" s="648">
        <v>0</v>
      </c>
      <c r="O85" s="255" t="str">
        <f t="shared" si="14"/>
        <v>jährlich</v>
      </c>
      <c r="P85" s="649">
        <f t="shared" ca="1" si="15"/>
        <v>1</v>
      </c>
      <c r="Q85" s="650">
        <f t="shared" ca="1" si="16"/>
        <v>0</v>
      </c>
      <c r="R85" s="650" t="str">
        <f t="shared" ca="1" si="17"/>
        <v/>
      </c>
      <c r="S85" s="648">
        <f t="shared" ca="1" si="18"/>
        <v>0</v>
      </c>
      <c r="T85" s="648" t="str">
        <f t="shared" ca="1" si="19"/>
        <v/>
      </c>
      <c r="U85" s="648" t="str">
        <f t="shared" ca="1" si="20"/>
        <v/>
      </c>
      <c r="V85" s="273">
        <v>272</v>
      </c>
      <c r="W85" s="255"/>
      <c r="X85" t="str">
        <f>'Haus 3, 2 a-c K'!B84</f>
        <v>E1-Q</v>
      </c>
      <c r="Y85">
        <f>'Haus 3, 2 a-c K'!E84</f>
        <v>0</v>
      </c>
      <c r="Z85" t="str">
        <f>'Haus 3, 2 a-c K'!F84</f>
        <v>Quartalsw.</v>
      </c>
      <c r="AA85">
        <f ca="1">'Haus 3, 2 a-c K'!G84</f>
        <v>4</v>
      </c>
      <c r="AB85">
        <f>'Haus 3, 2 a-c K'!J84</f>
        <v>0</v>
      </c>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row>
    <row r="86" spans="2:80" ht="15" x14ac:dyDescent="0.2">
      <c r="B86" s="255"/>
      <c r="C86" s="255" t="s">
        <v>1482</v>
      </c>
      <c r="D86" s="255"/>
      <c r="E86" s="647" t="s">
        <v>1602</v>
      </c>
      <c r="F86" s="255" t="s">
        <v>1586</v>
      </c>
      <c r="G86" s="255" t="s">
        <v>1371</v>
      </c>
      <c r="H86" s="255" t="str">
        <f>Raumgruppen_Bezeichnungen!$C$292</f>
        <v>O1-J</v>
      </c>
      <c r="I86" s="255"/>
      <c r="J86" s="774" t="s">
        <v>1799</v>
      </c>
      <c r="K86" s="255" t="s">
        <v>1280</v>
      </c>
      <c r="L86" s="648">
        <v>10.6</v>
      </c>
      <c r="M86" s="648">
        <v>0</v>
      </c>
      <c r="N86" s="648">
        <v>0</v>
      </c>
      <c r="O86" s="255" t="str">
        <f t="shared" si="14"/>
        <v>jährlich</v>
      </c>
      <c r="P86" s="649">
        <f t="shared" ca="1" si="15"/>
        <v>1</v>
      </c>
      <c r="Q86" s="650">
        <f t="shared" ca="1" si="16"/>
        <v>0</v>
      </c>
      <c r="R86" s="650" t="str">
        <f t="shared" ca="1" si="17"/>
        <v/>
      </c>
      <c r="S86" s="648">
        <f t="shared" ca="1" si="18"/>
        <v>0</v>
      </c>
      <c r="T86" s="648" t="str">
        <f t="shared" ca="1" si="19"/>
        <v/>
      </c>
      <c r="U86" s="648" t="str">
        <f t="shared" ca="1" si="20"/>
        <v/>
      </c>
      <c r="V86" s="273">
        <v>273</v>
      </c>
      <c r="W86" s="255"/>
      <c r="X86" t="str">
        <f>'Haus 3, 2 a-c K'!B85</f>
        <v>E1-J6</v>
      </c>
      <c r="Y86">
        <f>'Haus 3, 2 a-c K'!E85</f>
        <v>0</v>
      </c>
      <c r="Z86" t="str">
        <f>'Haus 3, 2 a-c K'!F85</f>
        <v>jährlich 6x</v>
      </c>
      <c r="AA86">
        <f ca="1">'Haus 3, 2 a-c K'!G85</f>
        <v>6</v>
      </c>
      <c r="AB86">
        <f>'Haus 3, 2 a-c K'!J85</f>
        <v>0</v>
      </c>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row>
    <row r="87" spans="2:80" ht="15" x14ac:dyDescent="0.2">
      <c r="B87" s="255"/>
      <c r="C87" s="255" t="s">
        <v>1482</v>
      </c>
      <c r="D87" s="255"/>
      <c r="E87" s="647" t="s">
        <v>1602</v>
      </c>
      <c r="F87" s="255" t="s">
        <v>1587</v>
      </c>
      <c r="G87" s="255" t="s">
        <v>1371</v>
      </c>
      <c r="H87" s="255" t="str">
        <f>Raumgruppen_Bezeichnungen!$C$292</f>
        <v>O1-J</v>
      </c>
      <c r="I87" s="255"/>
      <c r="J87" s="774" t="s">
        <v>1799</v>
      </c>
      <c r="K87" s="255" t="s">
        <v>1280</v>
      </c>
      <c r="L87" s="648">
        <v>10.6</v>
      </c>
      <c r="M87" s="648">
        <v>0</v>
      </c>
      <c r="N87" s="648">
        <v>0</v>
      </c>
      <c r="O87" s="255" t="str">
        <f t="shared" si="14"/>
        <v>jährlich</v>
      </c>
      <c r="P87" s="649">
        <f t="shared" ca="1" si="15"/>
        <v>1</v>
      </c>
      <c r="Q87" s="650">
        <f t="shared" ca="1" si="16"/>
        <v>0</v>
      </c>
      <c r="R87" s="650" t="str">
        <f t="shared" ca="1" si="17"/>
        <v/>
      </c>
      <c r="S87" s="648">
        <f t="shared" ca="1" si="18"/>
        <v>0</v>
      </c>
      <c r="T87" s="648" t="str">
        <f t="shared" ca="1" si="19"/>
        <v/>
      </c>
      <c r="U87" s="648" t="str">
        <f t="shared" ca="1" si="20"/>
        <v/>
      </c>
      <c r="V87" s="273">
        <v>274</v>
      </c>
      <c r="W87" s="255"/>
      <c r="X87" t="str">
        <f>'Haus 3, 2 a-c K'!B86</f>
        <v>E1-M</v>
      </c>
      <c r="Y87">
        <f>'Haus 3, 2 a-c K'!E86</f>
        <v>0</v>
      </c>
      <c r="Z87" t="str">
        <f>'Haus 3, 2 a-c K'!F86</f>
        <v>monatlich</v>
      </c>
      <c r="AA87">
        <f ca="1">'Haus 3, 2 a-c K'!G86</f>
        <v>12</v>
      </c>
      <c r="AB87">
        <f>'Haus 3, 2 a-c K'!J86</f>
        <v>0</v>
      </c>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row>
    <row r="88" spans="2:80" ht="28.5" x14ac:dyDescent="0.2">
      <c r="B88" s="255"/>
      <c r="C88" s="255" t="s">
        <v>1482</v>
      </c>
      <c r="D88" s="255"/>
      <c r="E88" s="647" t="s">
        <v>1602</v>
      </c>
      <c r="F88" s="255" t="s">
        <v>1588</v>
      </c>
      <c r="G88" s="759" t="s">
        <v>1542</v>
      </c>
      <c r="H88" s="255" t="str">
        <f>Raumgruppen_Bezeichnungen!$C$3</f>
        <v>A1-J</v>
      </c>
      <c r="I88" s="255"/>
      <c r="J88" s="774" t="s">
        <v>212</v>
      </c>
      <c r="K88" s="255" t="s">
        <v>1279</v>
      </c>
      <c r="L88" s="648">
        <v>82.5</v>
      </c>
      <c r="M88" s="648">
        <v>0</v>
      </c>
      <c r="N88" s="648">
        <v>0</v>
      </c>
      <c r="O88" s="255" t="str">
        <f t="shared" si="14"/>
        <v/>
      </c>
      <c r="P88" s="649" t="str">
        <f t="shared" si="15"/>
        <v/>
      </c>
      <c r="Q88" s="650" t="str">
        <f t="shared" si="16"/>
        <v/>
      </c>
      <c r="R88" s="650" t="str">
        <f t="shared" si="17"/>
        <v/>
      </c>
      <c r="S88" s="648" t="str">
        <f t="shared" si="18"/>
        <v/>
      </c>
      <c r="T88" s="648" t="str">
        <f t="shared" si="19"/>
        <v/>
      </c>
      <c r="U88" s="648" t="str">
        <f t="shared" si="20"/>
        <v/>
      </c>
      <c r="V88" s="273">
        <v>275</v>
      </c>
      <c r="W88" s="812" t="s">
        <v>1801</v>
      </c>
      <c r="X88" t="str">
        <f>'Haus 3, 2 a-c K'!B87</f>
        <v>E1-14</v>
      </c>
      <c r="Y88">
        <f>'Haus 3, 2 a-c K'!E87</f>
        <v>0</v>
      </c>
      <c r="Z88" t="str">
        <f>'Haus 3, 2 a-c K'!F87</f>
        <v>14 tägig</v>
      </c>
      <c r="AA88">
        <f ca="1">'Haus 3, 2 a-c K'!G87</f>
        <v>25</v>
      </c>
      <c r="AB88">
        <f>'Haus 3, 2 a-c K'!J87</f>
        <v>0</v>
      </c>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row>
    <row r="89" spans="2:80" ht="28.5" x14ac:dyDescent="0.2">
      <c r="B89" s="255"/>
      <c r="C89" s="255" t="s">
        <v>1482</v>
      </c>
      <c r="D89" s="255"/>
      <c r="E89" s="647" t="s">
        <v>1602</v>
      </c>
      <c r="F89" s="255" t="s">
        <v>1589</v>
      </c>
      <c r="G89" s="759" t="s">
        <v>1542</v>
      </c>
      <c r="H89" s="255" t="str">
        <f>Raumgruppen_Bezeichnungen!$C$3</f>
        <v>A1-J</v>
      </c>
      <c r="I89" s="255"/>
      <c r="J89" s="774" t="s">
        <v>212</v>
      </c>
      <c r="K89" s="255" t="s">
        <v>1279</v>
      </c>
      <c r="L89" s="648">
        <v>82.5</v>
      </c>
      <c r="M89" s="648">
        <v>0</v>
      </c>
      <c r="N89" s="648">
        <v>0</v>
      </c>
      <c r="O89" s="255" t="str">
        <f t="shared" si="14"/>
        <v/>
      </c>
      <c r="P89" s="649" t="str">
        <f t="shared" si="15"/>
        <v/>
      </c>
      <c r="Q89" s="650" t="str">
        <f t="shared" si="16"/>
        <v/>
      </c>
      <c r="R89" s="650" t="str">
        <f t="shared" si="17"/>
        <v/>
      </c>
      <c r="S89" s="648" t="str">
        <f t="shared" si="18"/>
        <v/>
      </c>
      <c r="T89" s="648" t="str">
        <f t="shared" si="19"/>
        <v/>
      </c>
      <c r="U89" s="648" t="str">
        <f t="shared" si="20"/>
        <v/>
      </c>
      <c r="V89" s="273">
        <v>276</v>
      </c>
      <c r="W89" s="812" t="s">
        <v>1801</v>
      </c>
      <c r="X89" t="str">
        <f>'Haus 3, 2 a-c K'!B88</f>
        <v>E1-W</v>
      </c>
      <c r="Y89">
        <f>'Haus 3, 2 a-c K'!E88</f>
        <v>0</v>
      </c>
      <c r="Z89" t="str">
        <f>'Haus 3, 2 a-c K'!F88</f>
        <v>wöchentl.</v>
      </c>
      <c r="AA89">
        <f ca="1">'Haus 3, 2 a-c K'!G88</f>
        <v>51</v>
      </c>
      <c r="AB89">
        <f>'Haus 3, 2 a-c K'!J88</f>
        <v>0</v>
      </c>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row>
    <row r="90" spans="2:80" ht="28.5" x14ac:dyDescent="0.2">
      <c r="B90" s="255"/>
      <c r="C90" s="255" t="s">
        <v>1482</v>
      </c>
      <c r="D90" s="255"/>
      <c r="E90" s="647" t="s">
        <v>1602</v>
      </c>
      <c r="F90" s="255" t="s">
        <v>1590</v>
      </c>
      <c r="G90" s="759" t="s">
        <v>1542</v>
      </c>
      <c r="H90" s="255" t="str">
        <f>Raumgruppen_Bezeichnungen!$C$3</f>
        <v>A1-J</v>
      </c>
      <c r="I90" s="255"/>
      <c r="J90" s="774" t="s">
        <v>212</v>
      </c>
      <c r="K90" s="255" t="s">
        <v>1279</v>
      </c>
      <c r="L90" s="648">
        <v>159.1</v>
      </c>
      <c r="M90" s="648">
        <v>0</v>
      </c>
      <c r="N90" s="648">
        <v>0</v>
      </c>
      <c r="O90" s="255" t="str">
        <f t="shared" si="14"/>
        <v/>
      </c>
      <c r="P90" s="649" t="str">
        <f t="shared" si="15"/>
        <v/>
      </c>
      <c r="Q90" s="650" t="str">
        <f t="shared" si="16"/>
        <v/>
      </c>
      <c r="R90" s="650" t="str">
        <f t="shared" si="17"/>
        <v/>
      </c>
      <c r="S90" s="648" t="str">
        <f t="shared" si="18"/>
        <v/>
      </c>
      <c r="T90" s="648" t="str">
        <f t="shared" si="19"/>
        <v/>
      </c>
      <c r="U90" s="648" t="str">
        <f t="shared" si="20"/>
        <v/>
      </c>
      <c r="V90" s="273">
        <v>277</v>
      </c>
      <c r="W90" s="812" t="s">
        <v>1801</v>
      </c>
      <c r="X90" t="str">
        <f>'Haus 3, 2 a-c K'!B89</f>
        <v>E1-2</v>
      </c>
      <c r="Y90">
        <f>'Haus 3, 2 a-c K'!E89</f>
        <v>0</v>
      </c>
      <c r="Z90" t="str">
        <f>'Haus 3, 2 a-c K'!F89</f>
        <v>2 Tage/Wo</v>
      </c>
      <c r="AA90">
        <f ca="1">'Haus 3, 2 a-c K'!G89</f>
        <v>101</v>
      </c>
      <c r="AB90">
        <f>'Haus 3, 2 a-c K'!J89</f>
        <v>0</v>
      </c>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row>
    <row r="91" spans="2:80" ht="15" x14ac:dyDescent="0.2">
      <c r="B91" s="255"/>
      <c r="C91" s="255" t="s">
        <v>1482</v>
      </c>
      <c r="D91" s="255"/>
      <c r="E91" s="647" t="s">
        <v>1602</v>
      </c>
      <c r="F91" s="255" t="s">
        <v>1591</v>
      </c>
      <c r="G91" s="255" t="s">
        <v>1270</v>
      </c>
      <c r="H91" s="255" t="str">
        <f>Raumgruppen_Bezeichnungen!$C$249</f>
        <v>L-J</v>
      </c>
      <c r="I91" s="255"/>
      <c r="J91" s="774" t="s">
        <v>1799</v>
      </c>
      <c r="K91" s="255" t="s">
        <v>1279</v>
      </c>
      <c r="L91" s="648">
        <v>26</v>
      </c>
      <c r="M91" s="648">
        <v>0</v>
      </c>
      <c r="N91" s="648">
        <v>0</v>
      </c>
      <c r="O91" s="255" t="str">
        <f t="shared" si="14"/>
        <v>jährlich</v>
      </c>
      <c r="P91" s="649">
        <f t="shared" ca="1" si="15"/>
        <v>1</v>
      </c>
      <c r="Q91" s="650">
        <f t="shared" ca="1" si="16"/>
        <v>0</v>
      </c>
      <c r="R91" s="650" t="str">
        <f t="shared" ca="1" si="17"/>
        <v/>
      </c>
      <c r="S91" s="648">
        <f t="shared" ca="1" si="18"/>
        <v>0</v>
      </c>
      <c r="T91" s="648" t="str">
        <f t="shared" ca="1" si="19"/>
        <v/>
      </c>
      <c r="U91" s="648" t="str">
        <f t="shared" ca="1" si="20"/>
        <v/>
      </c>
      <c r="V91" s="273">
        <v>278</v>
      </c>
      <c r="W91" s="255"/>
      <c r="X91" t="str">
        <f>'Haus 3, 2 a-c K'!B90</f>
        <v>E1-2,5</v>
      </c>
      <c r="Y91">
        <f>'Haus 3, 2 a-c K'!E90</f>
        <v>0</v>
      </c>
      <c r="Z91" t="str">
        <f>'Haus 3, 2 a-c K'!F90</f>
        <v>2,5 Tage/Wo</v>
      </c>
      <c r="AA91">
        <f ca="1">'Haus 3, 2 a-c K'!G90</f>
        <v>127</v>
      </c>
      <c r="AB91">
        <f>'Haus 3, 2 a-c K'!J90</f>
        <v>0</v>
      </c>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row>
    <row r="92" spans="2:80" ht="15" x14ac:dyDescent="0.2">
      <c r="B92" s="255"/>
      <c r="C92" s="255" t="s">
        <v>1482</v>
      </c>
      <c r="D92" s="255"/>
      <c r="E92" s="647" t="s">
        <v>1602</v>
      </c>
      <c r="F92" s="255" t="s">
        <v>1592</v>
      </c>
      <c r="G92" s="255" t="s">
        <v>1593</v>
      </c>
      <c r="H92" s="255" t="str">
        <f>Raumgruppen_Bezeichnungen!$C$9</f>
        <v>A1-W</v>
      </c>
      <c r="I92" s="255"/>
      <c r="J92" s="774" t="s">
        <v>1799</v>
      </c>
      <c r="K92" s="255" t="s">
        <v>1279</v>
      </c>
      <c r="L92" s="648">
        <v>26</v>
      </c>
      <c r="M92" s="648">
        <v>0</v>
      </c>
      <c r="N92" s="648">
        <v>0</v>
      </c>
      <c r="O92" s="255" t="str">
        <f t="shared" si="14"/>
        <v>wöchentl.</v>
      </c>
      <c r="P92" s="649">
        <f t="shared" ca="1" si="15"/>
        <v>51</v>
      </c>
      <c r="Q92" s="650">
        <f t="shared" ca="1" si="16"/>
        <v>0</v>
      </c>
      <c r="R92" s="650" t="str">
        <f t="shared" ca="1" si="17"/>
        <v/>
      </c>
      <c r="S92" s="648">
        <f t="shared" ca="1" si="18"/>
        <v>0</v>
      </c>
      <c r="T92" s="648" t="str">
        <f t="shared" ca="1" si="19"/>
        <v/>
      </c>
      <c r="U92" s="648" t="str">
        <f t="shared" ca="1" si="20"/>
        <v/>
      </c>
      <c r="V92" s="273">
        <v>279</v>
      </c>
      <c r="W92" s="255"/>
      <c r="X92" t="str">
        <f>'Haus 3, 2 a-c K'!B91</f>
        <v>E1-3</v>
      </c>
      <c r="Y92">
        <f>'Haus 3, 2 a-c K'!E91</f>
        <v>0</v>
      </c>
      <c r="Z92" t="str">
        <f>'Haus 3, 2 a-c K'!F91</f>
        <v>3 Tage/Wo</v>
      </c>
      <c r="AA92">
        <f ca="1">'Haus 3, 2 a-c K'!G91</f>
        <v>152</v>
      </c>
      <c r="AB92">
        <f>'Haus 3, 2 a-c K'!J91</f>
        <v>0</v>
      </c>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row>
    <row r="93" spans="2:80" ht="15" x14ac:dyDescent="0.2">
      <c r="B93" s="255"/>
      <c r="C93" s="255" t="s">
        <v>1482</v>
      </c>
      <c r="D93" s="255"/>
      <c r="E93" s="647" t="s">
        <v>1602</v>
      </c>
      <c r="F93" s="255" t="s">
        <v>1594</v>
      </c>
      <c r="G93" s="255" t="s">
        <v>1268</v>
      </c>
      <c r="H93" s="255" t="str">
        <f>Raumgruppen_Bezeichnungen!$C$170</f>
        <v>H1-5</v>
      </c>
      <c r="I93" s="255"/>
      <c r="J93" s="774" t="s">
        <v>1799</v>
      </c>
      <c r="K93" s="255" t="s">
        <v>1281</v>
      </c>
      <c r="L93" s="648">
        <v>10.9</v>
      </c>
      <c r="M93" s="648">
        <v>0</v>
      </c>
      <c r="N93" s="648">
        <v>0</v>
      </c>
      <c r="O93" s="255" t="str">
        <f t="shared" si="14"/>
        <v>5 Tage/Wo</v>
      </c>
      <c r="P93" s="649">
        <f t="shared" ca="1" si="15"/>
        <v>253</v>
      </c>
      <c r="Q93" s="650">
        <f t="shared" ca="1" si="16"/>
        <v>0</v>
      </c>
      <c r="R93" s="650" t="str">
        <f t="shared" ca="1" si="17"/>
        <v/>
      </c>
      <c r="S93" s="648">
        <f t="shared" ca="1" si="18"/>
        <v>0</v>
      </c>
      <c r="T93" s="648" t="str">
        <f t="shared" ca="1" si="19"/>
        <v/>
      </c>
      <c r="U93" s="648" t="str">
        <f t="shared" ca="1" si="20"/>
        <v/>
      </c>
      <c r="V93" s="273">
        <v>280</v>
      </c>
      <c r="W93" s="255"/>
      <c r="X93" t="str">
        <f>'Haus 3, 2 a-c K'!B92</f>
        <v>E1-4</v>
      </c>
      <c r="Y93">
        <f>'Haus 3, 2 a-c K'!E92</f>
        <v>0</v>
      </c>
      <c r="Z93" t="str">
        <f>'Haus 3, 2 a-c K'!F92</f>
        <v>4 Tage/Wo</v>
      </c>
      <c r="AA93">
        <f ca="1">'Haus 3, 2 a-c K'!G92</f>
        <v>202</v>
      </c>
      <c r="AB93">
        <f>'Haus 3, 2 a-c K'!J92</f>
        <v>0</v>
      </c>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row>
    <row r="94" spans="2:80" ht="15" x14ac:dyDescent="0.2">
      <c r="B94" s="255"/>
      <c r="C94" s="255" t="s">
        <v>1482</v>
      </c>
      <c r="D94" s="255"/>
      <c r="E94" s="647" t="s">
        <v>1602</v>
      </c>
      <c r="F94" s="255" t="s">
        <v>1595</v>
      </c>
      <c r="G94" s="255" t="s">
        <v>1269</v>
      </c>
      <c r="H94" s="255" t="str">
        <f>Raumgruppen_Bezeichnungen!$C$170</f>
        <v>H1-5</v>
      </c>
      <c r="I94" s="255"/>
      <c r="J94" s="774" t="s">
        <v>1799</v>
      </c>
      <c r="K94" s="255" t="s">
        <v>1281</v>
      </c>
      <c r="L94" s="648">
        <v>10.7</v>
      </c>
      <c r="M94" s="648">
        <v>0</v>
      </c>
      <c r="N94" s="648">
        <v>0</v>
      </c>
      <c r="O94" s="255" t="str">
        <f t="shared" si="14"/>
        <v>5 Tage/Wo</v>
      </c>
      <c r="P94" s="649">
        <f t="shared" ca="1" si="15"/>
        <v>253</v>
      </c>
      <c r="Q94" s="650">
        <f t="shared" ca="1" si="16"/>
        <v>0</v>
      </c>
      <c r="R94" s="650" t="str">
        <f t="shared" ca="1" si="17"/>
        <v/>
      </c>
      <c r="S94" s="648">
        <f t="shared" ca="1" si="18"/>
        <v>0</v>
      </c>
      <c r="T94" s="648" t="str">
        <f t="shared" ca="1" si="19"/>
        <v/>
      </c>
      <c r="U94" s="648" t="str">
        <f t="shared" ca="1" si="20"/>
        <v/>
      </c>
      <c r="V94" s="273">
        <v>281</v>
      </c>
      <c r="W94" s="255"/>
      <c r="X94" t="str">
        <f>'Haus 3, 2 a-c K'!B93</f>
        <v>E1-5</v>
      </c>
      <c r="Y94">
        <f>'Haus 3, 2 a-c K'!E93</f>
        <v>0</v>
      </c>
      <c r="Z94" t="str">
        <f>'Haus 3, 2 a-c K'!F93</f>
        <v>5 Tage/Wo</v>
      </c>
      <c r="AA94">
        <f ca="1">'Haus 3, 2 a-c K'!G93</f>
        <v>253</v>
      </c>
      <c r="AB94">
        <f>'Haus 3, 2 a-c K'!J93</f>
        <v>0</v>
      </c>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row>
    <row r="95" spans="2:80" ht="15" x14ac:dyDescent="0.2">
      <c r="B95" s="255"/>
      <c r="C95" s="255" t="s">
        <v>1482</v>
      </c>
      <c r="D95" s="255"/>
      <c r="E95" s="647" t="s">
        <v>1602</v>
      </c>
      <c r="F95" s="255" t="s">
        <v>1596</v>
      </c>
      <c r="G95" s="255" t="s">
        <v>1270</v>
      </c>
      <c r="H95" s="255" t="str">
        <f>Raumgruppen_Bezeichnungen!$C$249</f>
        <v>L-J</v>
      </c>
      <c r="I95" s="255"/>
      <c r="J95" s="774" t="s">
        <v>212</v>
      </c>
      <c r="K95" s="255" t="s">
        <v>1280</v>
      </c>
      <c r="L95" s="648">
        <v>8.5</v>
      </c>
      <c r="M95" s="648">
        <v>0</v>
      </c>
      <c r="N95" s="648">
        <v>0</v>
      </c>
      <c r="O95" s="255" t="str">
        <f t="shared" si="14"/>
        <v/>
      </c>
      <c r="P95" s="649" t="str">
        <f t="shared" si="15"/>
        <v/>
      </c>
      <c r="Q95" s="650" t="str">
        <f t="shared" si="16"/>
        <v/>
      </c>
      <c r="R95" s="650" t="str">
        <f t="shared" si="17"/>
        <v/>
      </c>
      <c r="S95" s="648" t="str">
        <f t="shared" si="18"/>
        <v/>
      </c>
      <c r="T95" s="648" t="str">
        <f t="shared" si="19"/>
        <v/>
      </c>
      <c r="U95" s="648" t="str">
        <f t="shared" si="20"/>
        <v/>
      </c>
      <c r="V95" s="273">
        <v>282</v>
      </c>
      <c r="W95" s="255"/>
      <c r="X95" t="str">
        <f>'Haus 3, 2 a-c K'!B94</f>
        <v>E1-6</v>
      </c>
      <c r="Y95">
        <f>'Haus 3, 2 a-c K'!E94</f>
        <v>0</v>
      </c>
      <c r="Z95" t="str">
        <f>'Haus 3, 2 a-c K'!F94</f>
        <v>6 Tage/Wo</v>
      </c>
      <c r="AA95">
        <f ca="1">'Haus 3, 2 a-c K'!G94</f>
        <v>304</v>
      </c>
      <c r="AB95">
        <f>'Haus 3, 2 a-c K'!J94</f>
        <v>0</v>
      </c>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row>
    <row r="96" spans="2:80" ht="15" x14ac:dyDescent="0.2">
      <c r="B96" s="255"/>
      <c r="C96" s="255" t="s">
        <v>1482</v>
      </c>
      <c r="D96" s="255"/>
      <c r="E96" s="647" t="s">
        <v>1602</v>
      </c>
      <c r="F96" s="255" t="s">
        <v>1597</v>
      </c>
      <c r="G96" s="255" t="s">
        <v>1598</v>
      </c>
      <c r="H96" s="255" t="str">
        <f>Raumgruppen_Bezeichnungen!$C$249</f>
        <v>L-J</v>
      </c>
      <c r="I96" s="255"/>
      <c r="J96" s="774" t="s">
        <v>212</v>
      </c>
      <c r="K96" s="255" t="s">
        <v>1280</v>
      </c>
      <c r="L96" s="648">
        <v>10</v>
      </c>
      <c r="M96" s="648">
        <v>0</v>
      </c>
      <c r="N96" s="648">
        <v>0</v>
      </c>
      <c r="O96" s="255" t="str">
        <f t="shared" si="14"/>
        <v/>
      </c>
      <c r="P96" s="649" t="str">
        <f t="shared" si="15"/>
        <v/>
      </c>
      <c r="Q96" s="650" t="str">
        <f t="shared" si="16"/>
        <v/>
      </c>
      <c r="R96" s="650" t="str">
        <f t="shared" si="17"/>
        <v/>
      </c>
      <c r="S96" s="648" t="str">
        <f t="shared" si="18"/>
        <v/>
      </c>
      <c r="T96" s="648" t="str">
        <f t="shared" si="19"/>
        <v/>
      </c>
      <c r="U96" s="648" t="str">
        <f t="shared" si="20"/>
        <v/>
      </c>
      <c r="V96" s="273">
        <v>283</v>
      </c>
      <c r="W96" s="255"/>
      <c r="X96" t="str">
        <f>'Haus 3, 2 a-c K'!B95</f>
        <v>E1-7</v>
      </c>
      <c r="Y96">
        <f>'Haus 3, 2 a-c K'!E95</f>
        <v>0</v>
      </c>
      <c r="Z96" t="str">
        <f>'Haus 3, 2 a-c K'!F95</f>
        <v>7 Tage/Wo</v>
      </c>
      <c r="AA96">
        <f ca="1">'Haus 3, 2 a-c K'!G95</f>
        <v>354</v>
      </c>
      <c r="AB96">
        <f>'Haus 3, 2 a-c K'!J95</f>
        <v>0</v>
      </c>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row>
    <row r="97" spans="2:80" ht="15" x14ac:dyDescent="0.2">
      <c r="B97" s="255"/>
      <c r="C97" s="255" t="s">
        <v>1482</v>
      </c>
      <c r="D97" s="255"/>
      <c r="E97" s="647" t="s">
        <v>1602</v>
      </c>
      <c r="F97" s="255" t="s">
        <v>1532</v>
      </c>
      <c r="G97" s="255" t="s">
        <v>1277</v>
      </c>
      <c r="H97" s="255" t="str">
        <f>Raumgruppen_Bezeichnungen!$C$135</f>
        <v>F3-2</v>
      </c>
      <c r="I97" s="255"/>
      <c r="J97" s="774" t="s">
        <v>1799</v>
      </c>
      <c r="K97" s="255" t="s">
        <v>1278</v>
      </c>
      <c r="L97" s="648">
        <v>18.600000000000001</v>
      </c>
      <c r="M97" s="648">
        <v>0</v>
      </c>
      <c r="N97" s="648">
        <v>0</v>
      </c>
      <c r="O97" s="255" t="str">
        <f t="shared" si="14"/>
        <v>2 Tage/Wo</v>
      </c>
      <c r="P97" s="649">
        <f t="shared" ca="1" si="15"/>
        <v>101</v>
      </c>
      <c r="Q97" s="650">
        <f t="shared" ca="1" si="16"/>
        <v>0</v>
      </c>
      <c r="R97" s="650" t="str">
        <f t="shared" ca="1" si="17"/>
        <v/>
      </c>
      <c r="S97" s="648">
        <f t="shared" ca="1" si="18"/>
        <v>0</v>
      </c>
      <c r="T97" s="648" t="str">
        <f t="shared" ca="1" si="19"/>
        <v/>
      </c>
      <c r="U97" s="648" t="str">
        <f t="shared" ca="1" si="20"/>
        <v/>
      </c>
      <c r="V97" s="273">
        <v>284</v>
      </c>
      <c r="W97" s="255"/>
      <c r="X97" t="str">
        <f>'Haus 3, 2 a-c K'!B96</f>
        <v>E1-Müll</v>
      </c>
      <c r="Y97">
        <f>'Haus 3, 2 a-c K'!E96</f>
        <v>0</v>
      </c>
      <c r="Z97" t="str">
        <f>'Haus 3, 2 a-c K'!F96</f>
        <v>2 Tage/Wo </v>
      </c>
      <c r="AA97">
        <f ca="1">'Haus 3, 2 a-c K'!G96</f>
        <v>101</v>
      </c>
      <c r="AB97">
        <f>'Haus 3, 2 a-c K'!J96</f>
        <v>0</v>
      </c>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row>
    <row r="98" spans="2:80" ht="15" x14ac:dyDescent="0.2">
      <c r="B98" s="255"/>
      <c r="C98" s="255" t="s">
        <v>1482</v>
      </c>
      <c r="D98" s="255"/>
      <c r="E98" s="647" t="s">
        <v>1602</v>
      </c>
      <c r="F98" s="255" t="s">
        <v>1533</v>
      </c>
      <c r="G98" s="255" t="s">
        <v>1277</v>
      </c>
      <c r="H98" s="255" t="str">
        <f>Raumgruppen_Bezeichnungen!$C$135</f>
        <v>F3-2</v>
      </c>
      <c r="I98" s="255"/>
      <c r="J98" s="774" t="s">
        <v>1799</v>
      </c>
      <c r="K98" s="255" t="s">
        <v>1278</v>
      </c>
      <c r="L98" s="648">
        <v>18.600000000000001</v>
      </c>
      <c r="M98" s="648">
        <v>0</v>
      </c>
      <c r="N98" s="648">
        <v>0</v>
      </c>
      <c r="O98" s="255" t="str">
        <f t="shared" si="14"/>
        <v>2 Tage/Wo</v>
      </c>
      <c r="P98" s="649">
        <f t="shared" ca="1" si="15"/>
        <v>101</v>
      </c>
      <c r="Q98" s="650">
        <f t="shared" ca="1" si="16"/>
        <v>0</v>
      </c>
      <c r="R98" s="650" t="str">
        <f t="shared" ca="1" si="17"/>
        <v/>
      </c>
      <c r="S98" s="648">
        <f t="shared" ca="1" si="18"/>
        <v>0</v>
      </c>
      <c r="T98" s="648" t="str">
        <f t="shared" ca="1" si="19"/>
        <v/>
      </c>
      <c r="U98" s="648" t="str">
        <f t="shared" ca="1" si="20"/>
        <v/>
      </c>
      <c r="V98" s="273">
        <v>285</v>
      </c>
      <c r="W98" s="255"/>
      <c r="X98" t="str">
        <f>'Haus 3, 2 a-c K'!B97</f>
        <v>F1-J</v>
      </c>
      <c r="Y98">
        <f>'Haus 3, 2 a-c K'!E97</f>
        <v>0</v>
      </c>
      <c r="Z98" t="str">
        <f>'Haus 3, 2 a-c K'!F97</f>
        <v>jährlich</v>
      </c>
      <c r="AA98">
        <f ca="1">'Haus 3, 2 a-c K'!G97</f>
        <v>1</v>
      </c>
      <c r="AB98">
        <f>'Haus 3, 2 a-c K'!J97</f>
        <v>0</v>
      </c>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row>
    <row r="99" spans="2:80" ht="15" x14ac:dyDescent="0.2">
      <c r="B99" s="255"/>
      <c r="C99" s="255" t="s">
        <v>1482</v>
      </c>
      <c r="D99" s="255"/>
      <c r="E99" s="647" t="s">
        <v>1602</v>
      </c>
      <c r="F99" s="255" t="s">
        <v>1599</v>
      </c>
      <c r="G99" s="255" t="s">
        <v>1600</v>
      </c>
      <c r="H99" s="255" t="str">
        <f>Raumgruppen_Bezeichnungen!$C$135</f>
        <v>F3-2</v>
      </c>
      <c r="I99" s="255"/>
      <c r="J99" s="774" t="s">
        <v>1799</v>
      </c>
      <c r="K99" s="255" t="s">
        <v>1278</v>
      </c>
      <c r="L99" s="648">
        <v>3</v>
      </c>
      <c r="M99" s="648">
        <v>0</v>
      </c>
      <c r="N99" s="648">
        <v>0</v>
      </c>
      <c r="O99" s="255" t="str">
        <f t="shared" si="14"/>
        <v>2 Tage/Wo</v>
      </c>
      <c r="P99" s="649">
        <f t="shared" ca="1" si="15"/>
        <v>101</v>
      </c>
      <c r="Q99" s="650">
        <f t="shared" ca="1" si="16"/>
        <v>0</v>
      </c>
      <c r="R99" s="650" t="str">
        <f t="shared" ca="1" si="17"/>
        <v/>
      </c>
      <c r="S99" s="648">
        <f t="shared" ca="1" si="18"/>
        <v>0</v>
      </c>
      <c r="T99" s="648" t="str">
        <f t="shared" ca="1" si="19"/>
        <v/>
      </c>
      <c r="U99" s="648" t="str">
        <f t="shared" ca="1" si="20"/>
        <v/>
      </c>
      <c r="V99" s="273">
        <v>286</v>
      </c>
      <c r="W99" s="255"/>
      <c r="X99" t="str">
        <f>'Haus 3, 2 a-c K'!B98</f>
        <v>F1-J2</v>
      </c>
      <c r="Y99">
        <f>'Haus 3, 2 a-c K'!E98</f>
        <v>0</v>
      </c>
      <c r="Z99" t="str">
        <f>'Haus 3, 2 a-c K'!F98</f>
        <v>jährlich 2x</v>
      </c>
      <c r="AA99">
        <f ca="1">'Haus 3, 2 a-c K'!G98</f>
        <v>2</v>
      </c>
      <c r="AB99">
        <f>'Haus 3, 2 a-c K'!J98</f>
        <v>0</v>
      </c>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row>
    <row r="100" spans="2:80" x14ac:dyDescent="0.2">
      <c r="B100" s="761"/>
      <c r="C100" s="761"/>
      <c r="D100" s="761"/>
      <c r="E100" s="761"/>
      <c r="F100" s="761"/>
      <c r="G100" s="761"/>
      <c r="H100" s="761"/>
      <c r="I100" s="761"/>
      <c r="J100" s="761"/>
      <c r="K100" s="761"/>
      <c r="L100" s="761"/>
      <c r="M100" s="761"/>
      <c r="N100" s="761"/>
      <c r="O100" s="761"/>
      <c r="P100" s="761"/>
      <c r="Q100" s="761"/>
      <c r="R100" s="761"/>
      <c r="S100" s="761"/>
      <c r="T100" s="761"/>
      <c r="U100" s="761"/>
      <c r="V100" s="761"/>
      <c r="W100" s="761"/>
      <c r="X100" t="str">
        <f>'Haus 3, 2 a-c K'!B99</f>
        <v>F1-Q</v>
      </c>
      <c r="Y100">
        <f>'Haus 3, 2 a-c K'!E99</f>
        <v>0</v>
      </c>
      <c r="Z100" t="str">
        <f>'Haus 3, 2 a-c K'!F99</f>
        <v>Quartalsw.</v>
      </c>
      <c r="AA100">
        <f ca="1">'Haus 3, 2 a-c K'!G99</f>
        <v>4</v>
      </c>
      <c r="AB100">
        <f>'Haus 3, 2 a-c K'!J99</f>
        <v>0</v>
      </c>
    </row>
    <row r="101" spans="2:80" x14ac:dyDescent="0.2">
      <c r="X101" t="str">
        <f>'Haus 3, 2 a-c K'!B100</f>
        <v>F1-J6</v>
      </c>
      <c r="Y101">
        <f>'Haus 3, 2 a-c K'!E100</f>
        <v>0</v>
      </c>
      <c r="Z101" t="str">
        <f>'Haus 3, 2 a-c K'!F100</f>
        <v>jährlich 6x</v>
      </c>
      <c r="AA101">
        <f ca="1">'Haus 3, 2 a-c K'!G100</f>
        <v>6</v>
      </c>
      <c r="AB101">
        <f>'Haus 3, 2 a-c K'!J100</f>
        <v>0</v>
      </c>
    </row>
    <row r="102" spans="2:80" x14ac:dyDescent="0.2">
      <c r="X102" t="str">
        <f>'Haus 3, 2 a-c K'!B101</f>
        <v>F1-M</v>
      </c>
      <c r="Y102">
        <f>'Haus 3, 2 a-c K'!E101</f>
        <v>0</v>
      </c>
      <c r="Z102" t="str">
        <f>'Haus 3, 2 a-c K'!F101</f>
        <v>monatlich</v>
      </c>
      <c r="AA102">
        <f ca="1">'Haus 3, 2 a-c K'!G101</f>
        <v>12</v>
      </c>
      <c r="AB102">
        <f>'Haus 3, 2 a-c K'!J101</f>
        <v>0</v>
      </c>
    </row>
    <row r="103" spans="2:80" x14ac:dyDescent="0.2">
      <c r="X103" t="str">
        <f>'Haus 3, 2 a-c K'!B102</f>
        <v>F1-14</v>
      </c>
      <c r="Y103">
        <f>'Haus 3, 2 a-c K'!E102</f>
        <v>0</v>
      </c>
      <c r="Z103" t="str">
        <f>'Haus 3, 2 a-c K'!F102</f>
        <v>14 tägig</v>
      </c>
      <c r="AA103">
        <f ca="1">'Haus 3, 2 a-c K'!G102</f>
        <v>25</v>
      </c>
      <c r="AB103">
        <f>'Haus 3, 2 a-c K'!J102</f>
        <v>0</v>
      </c>
    </row>
    <row r="104" spans="2:80" x14ac:dyDescent="0.2">
      <c r="X104" t="str">
        <f>'Haus 3, 2 a-c K'!B103</f>
        <v>F1-W</v>
      </c>
      <c r="Y104">
        <f>'Haus 3, 2 a-c K'!E103</f>
        <v>0</v>
      </c>
      <c r="Z104" t="str">
        <f>'Haus 3, 2 a-c K'!F103</f>
        <v>wöchentl.</v>
      </c>
      <c r="AA104">
        <f ca="1">'Haus 3, 2 a-c K'!G103</f>
        <v>51</v>
      </c>
      <c r="AB104">
        <f>'Haus 3, 2 a-c K'!J103</f>
        <v>0</v>
      </c>
    </row>
    <row r="105" spans="2:80" x14ac:dyDescent="0.2">
      <c r="X105" t="str">
        <f>'Haus 3, 2 a-c K'!B104</f>
        <v>F1-2</v>
      </c>
      <c r="Y105">
        <f>'Haus 3, 2 a-c K'!E104</f>
        <v>0</v>
      </c>
      <c r="Z105" t="str">
        <f>'Haus 3, 2 a-c K'!F104</f>
        <v>2 Tage/Wo</v>
      </c>
      <c r="AA105">
        <f ca="1">'Haus 3, 2 a-c K'!G104</f>
        <v>101</v>
      </c>
      <c r="AB105">
        <f>'Haus 3, 2 a-c K'!J104</f>
        <v>0</v>
      </c>
    </row>
    <row r="106" spans="2:80" x14ac:dyDescent="0.2">
      <c r="X106" t="str">
        <f>'Haus 3, 2 a-c K'!B105</f>
        <v>F1-2,5</v>
      </c>
      <c r="Y106">
        <f>'Haus 3, 2 a-c K'!E105</f>
        <v>0</v>
      </c>
      <c r="Z106" t="str">
        <f>'Haus 3, 2 a-c K'!F105</f>
        <v>2,5 Tage/Wo</v>
      </c>
      <c r="AA106">
        <f ca="1">'Haus 3, 2 a-c K'!G105</f>
        <v>127</v>
      </c>
      <c r="AB106">
        <f>'Haus 3, 2 a-c K'!J105</f>
        <v>0</v>
      </c>
    </row>
    <row r="107" spans="2:80" x14ac:dyDescent="0.2">
      <c r="X107" t="str">
        <f>'Haus 3, 2 a-c K'!B106</f>
        <v>F1-3</v>
      </c>
      <c r="Y107">
        <f>'Haus 3, 2 a-c K'!E106</f>
        <v>0</v>
      </c>
      <c r="Z107" t="str">
        <f>'Haus 3, 2 a-c K'!F106</f>
        <v>3 Tage/Wo</v>
      </c>
      <c r="AA107">
        <f ca="1">'Haus 3, 2 a-c K'!G106</f>
        <v>152</v>
      </c>
      <c r="AB107">
        <f>'Haus 3, 2 a-c K'!J106</f>
        <v>0</v>
      </c>
    </row>
    <row r="108" spans="2:80" x14ac:dyDescent="0.2">
      <c r="X108" t="str">
        <f>'Haus 3, 2 a-c K'!B107</f>
        <v>F1-4</v>
      </c>
      <c r="Y108">
        <f>'Haus 3, 2 a-c K'!E107</f>
        <v>0</v>
      </c>
      <c r="Z108" t="str">
        <f>'Haus 3, 2 a-c K'!F107</f>
        <v>4 Tage/Wo</v>
      </c>
      <c r="AA108">
        <f ca="1">'Haus 3, 2 a-c K'!G107</f>
        <v>202</v>
      </c>
      <c r="AB108">
        <f>'Haus 3, 2 a-c K'!J107</f>
        <v>0</v>
      </c>
    </row>
    <row r="109" spans="2:80" x14ac:dyDescent="0.2">
      <c r="X109" t="str">
        <f>'Haus 3, 2 a-c K'!B108</f>
        <v>F1-5</v>
      </c>
      <c r="Y109">
        <f>'Haus 3, 2 a-c K'!E108</f>
        <v>0</v>
      </c>
      <c r="Z109" t="str">
        <f>'Haus 3, 2 a-c K'!F108</f>
        <v>5 Tage/Wo</v>
      </c>
      <c r="AA109">
        <f ca="1">'Haus 3, 2 a-c K'!G108</f>
        <v>253</v>
      </c>
      <c r="AB109">
        <f>'Haus 3, 2 a-c K'!J108</f>
        <v>0</v>
      </c>
    </row>
    <row r="110" spans="2:80" x14ac:dyDescent="0.2">
      <c r="X110" t="str">
        <f>'Haus 3, 2 a-c K'!B109</f>
        <v>F1-6</v>
      </c>
      <c r="Y110">
        <f>'Haus 3, 2 a-c K'!E109</f>
        <v>0</v>
      </c>
      <c r="Z110" t="str">
        <f>'Haus 3, 2 a-c K'!F109</f>
        <v>6 Tage/Wo</v>
      </c>
      <c r="AA110">
        <f ca="1">'Haus 3, 2 a-c K'!G109</f>
        <v>304</v>
      </c>
      <c r="AB110">
        <f>'Haus 3, 2 a-c K'!J109</f>
        <v>0</v>
      </c>
    </row>
    <row r="111" spans="2:80" x14ac:dyDescent="0.2">
      <c r="X111" t="str">
        <f>'Haus 3, 2 a-c K'!B110</f>
        <v>F1-7</v>
      </c>
      <c r="Y111">
        <f>'Haus 3, 2 a-c K'!E110</f>
        <v>0</v>
      </c>
      <c r="Z111" t="str">
        <f>'Haus 3, 2 a-c K'!F110</f>
        <v>7 Tage/Wo</v>
      </c>
      <c r="AA111">
        <f ca="1">'Haus 3, 2 a-c K'!G110</f>
        <v>354</v>
      </c>
      <c r="AB111">
        <f>'Haus 3, 2 a-c K'!J110</f>
        <v>0</v>
      </c>
    </row>
    <row r="112" spans="2:80" x14ac:dyDescent="0.2">
      <c r="X112" t="str">
        <f>'Haus 3, 2 a-c K'!B111</f>
        <v>F1-Müll</v>
      </c>
      <c r="Y112">
        <f>'Haus 3, 2 a-c K'!E111</f>
        <v>0</v>
      </c>
      <c r="Z112" t="str">
        <f>'Haus 3, 2 a-c K'!F111</f>
        <v>2 Tage/Wo </v>
      </c>
      <c r="AA112">
        <f ca="1">'Haus 3, 2 a-c K'!G111</f>
        <v>101</v>
      </c>
      <c r="AB112">
        <f>'Haus 3, 2 a-c K'!J111</f>
        <v>0</v>
      </c>
    </row>
    <row r="113" spans="24:28" x14ac:dyDescent="0.2">
      <c r="X113" t="str">
        <f>'Haus 3, 2 a-c K'!B112</f>
        <v>F1-Hort</v>
      </c>
      <c r="Y113">
        <f>'Haus 3, 2 a-c K'!E112</f>
        <v>0</v>
      </c>
      <c r="Z113" t="str">
        <f>'Haus 3, 2 a-c K'!F112</f>
        <v>5 Tage/Wo </v>
      </c>
      <c r="AA113">
        <f ca="1">'Haus 3, 2 a-c K'!G112</f>
        <v>253</v>
      </c>
      <c r="AB113">
        <f>'Haus 3, 2 a-c K'!J112</f>
        <v>0</v>
      </c>
    </row>
    <row r="114" spans="24:28" x14ac:dyDescent="0.2">
      <c r="X114" t="str">
        <f>'Haus 3, 2 a-c K'!B113</f>
        <v>F2-J</v>
      </c>
      <c r="Y114">
        <f>'Haus 3, 2 a-c K'!E113</f>
        <v>0</v>
      </c>
      <c r="Z114" t="str">
        <f>'Haus 3, 2 a-c K'!F113</f>
        <v>jährlich</v>
      </c>
      <c r="AA114">
        <f ca="1">'Haus 3, 2 a-c K'!G113</f>
        <v>1</v>
      </c>
      <c r="AB114">
        <f>'Haus 3, 2 a-c K'!J113</f>
        <v>0</v>
      </c>
    </row>
    <row r="115" spans="24:28" x14ac:dyDescent="0.2">
      <c r="X115" t="str">
        <f>'Haus 3, 2 a-c K'!B114</f>
        <v>F2-J2</v>
      </c>
      <c r="Y115">
        <f>'Haus 3, 2 a-c K'!E114</f>
        <v>0</v>
      </c>
      <c r="Z115" t="str">
        <f>'Haus 3, 2 a-c K'!F114</f>
        <v>jährlich 2x</v>
      </c>
      <c r="AA115">
        <f ca="1">'Haus 3, 2 a-c K'!G114</f>
        <v>2</v>
      </c>
      <c r="AB115">
        <f>'Haus 3, 2 a-c K'!J114</f>
        <v>0</v>
      </c>
    </row>
    <row r="116" spans="24:28" x14ac:dyDescent="0.2">
      <c r="X116" t="str">
        <f>'Haus 3, 2 a-c K'!B115</f>
        <v>F2-Q</v>
      </c>
      <c r="Y116">
        <f>'Haus 3, 2 a-c K'!E115</f>
        <v>0</v>
      </c>
      <c r="Z116" t="str">
        <f>'Haus 3, 2 a-c K'!F115</f>
        <v>Quartalsw.</v>
      </c>
      <c r="AA116">
        <f ca="1">'Haus 3, 2 a-c K'!G115</f>
        <v>4</v>
      </c>
      <c r="AB116">
        <f>'Haus 3, 2 a-c K'!J115</f>
        <v>0</v>
      </c>
    </row>
    <row r="117" spans="24:28" x14ac:dyDescent="0.2">
      <c r="X117" t="str">
        <f>'Haus 3, 2 a-c K'!B116</f>
        <v>F2-J6</v>
      </c>
      <c r="Y117">
        <f>'Haus 3, 2 a-c K'!E116</f>
        <v>0</v>
      </c>
      <c r="Z117" t="str">
        <f>'Haus 3, 2 a-c K'!F116</f>
        <v>jährlich 6x</v>
      </c>
      <c r="AA117">
        <f ca="1">'Haus 3, 2 a-c K'!G116</f>
        <v>6</v>
      </c>
      <c r="AB117">
        <f>'Haus 3, 2 a-c K'!J116</f>
        <v>0</v>
      </c>
    </row>
    <row r="118" spans="24:28" x14ac:dyDescent="0.2">
      <c r="X118" t="str">
        <f>'Haus 3, 2 a-c K'!B117</f>
        <v>F2-M</v>
      </c>
      <c r="Y118">
        <f>'Haus 3, 2 a-c K'!E117</f>
        <v>0</v>
      </c>
      <c r="Z118" t="str">
        <f>'Haus 3, 2 a-c K'!F117</f>
        <v>monatlich</v>
      </c>
      <c r="AA118">
        <f ca="1">'Haus 3, 2 a-c K'!G117</f>
        <v>12</v>
      </c>
      <c r="AB118">
        <f>'Haus 3, 2 a-c K'!J117</f>
        <v>0</v>
      </c>
    </row>
    <row r="119" spans="24:28" x14ac:dyDescent="0.2">
      <c r="X119" t="str">
        <f>'Haus 3, 2 a-c K'!B118</f>
        <v>F2-14</v>
      </c>
      <c r="Y119">
        <f>'Haus 3, 2 a-c K'!E118</f>
        <v>0</v>
      </c>
      <c r="Z119" t="str">
        <f>'Haus 3, 2 a-c K'!F118</f>
        <v>14 tägig</v>
      </c>
      <c r="AA119">
        <f ca="1">'Haus 3, 2 a-c K'!G118</f>
        <v>25</v>
      </c>
      <c r="AB119">
        <f>'Haus 3, 2 a-c K'!J118</f>
        <v>0</v>
      </c>
    </row>
    <row r="120" spans="24:28" x14ac:dyDescent="0.2">
      <c r="X120" t="str">
        <f>'Haus 3, 2 a-c K'!B119</f>
        <v>F2-W</v>
      </c>
      <c r="Y120">
        <f>'Haus 3, 2 a-c K'!E119</f>
        <v>0</v>
      </c>
      <c r="Z120" t="str">
        <f>'Haus 3, 2 a-c K'!F119</f>
        <v>wöchentl.</v>
      </c>
      <c r="AA120">
        <f ca="1">'Haus 3, 2 a-c K'!G119</f>
        <v>51</v>
      </c>
      <c r="AB120">
        <f>'Haus 3, 2 a-c K'!J119</f>
        <v>0</v>
      </c>
    </row>
    <row r="121" spans="24:28" x14ac:dyDescent="0.2">
      <c r="X121" t="str">
        <f>'Haus 3, 2 a-c K'!B120</f>
        <v>F2-2</v>
      </c>
      <c r="Y121">
        <f>'Haus 3, 2 a-c K'!E120</f>
        <v>0</v>
      </c>
      <c r="Z121" t="str">
        <f>'Haus 3, 2 a-c K'!F120</f>
        <v>2 Tage/Wo</v>
      </c>
      <c r="AA121">
        <f ca="1">'Haus 3, 2 a-c K'!G120</f>
        <v>101</v>
      </c>
      <c r="AB121">
        <f>'Haus 3, 2 a-c K'!J120</f>
        <v>0</v>
      </c>
    </row>
    <row r="122" spans="24:28" x14ac:dyDescent="0.2">
      <c r="X122" t="str">
        <f>'Haus 3, 2 a-c K'!B121</f>
        <v>F2-2,5</v>
      </c>
      <c r="Y122">
        <f>'Haus 3, 2 a-c K'!E121</f>
        <v>0</v>
      </c>
      <c r="Z122" t="str">
        <f>'Haus 3, 2 a-c K'!F121</f>
        <v>2,5 Tage/Wo</v>
      </c>
      <c r="AA122">
        <f ca="1">'Haus 3, 2 a-c K'!G121</f>
        <v>127</v>
      </c>
      <c r="AB122">
        <f>'Haus 3, 2 a-c K'!J121</f>
        <v>0</v>
      </c>
    </row>
    <row r="123" spans="24:28" x14ac:dyDescent="0.2">
      <c r="X123" t="str">
        <f>'Haus 3, 2 a-c K'!B122</f>
        <v>F2-3</v>
      </c>
      <c r="Y123">
        <f>'Haus 3, 2 a-c K'!E122</f>
        <v>0</v>
      </c>
      <c r="Z123" t="str">
        <f>'Haus 3, 2 a-c K'!F122</f>
        <v>3 Tage/Wo</v>
      </c>
      <c r="AA123">
        <f ca="1">'Haus 3, 2 a-c K'!G122</f>
        <v>152</v>
      </c>
      <c r="AB123">
        <f>'Haus 3, 2 a-c K'!J122</f>
        <v>0</v>
      </c>
    </row>
    <row r="124" spans="24:28" x14ac:dyDescent="0.2">
      <c r="X124" t="str">
        <f>'Haus 3, 2 a-c K'!B123</f>
        <v>F2-4</v>
      </c>
      <c r="Y124">
        <f>'Haus 3, 2 a-c K'!E123</f>
        <v>0</v>
      </c>
      <c r="Z124" t="str">
        <f>'Haus 3, 2 a-c K'!F123</f>
        <v>4 Tage/Wo</v>
      </c>
      <c r="AA124">
        <f ca="1">'Haus 3, 2 a-c K'!G123</f>
        <v>202</v>
      </c>
      <c r="AB124">
        <f>'Haus 3, 2 a-c K'!J123</f>
        <v>0</v>
      </c>
    </row>
    <row r="125" spans="24:28" x14ac:dyDescent="0.2">
      <c r="X125" t="str">
        <f>'Haus 3, 2 a-c K'!B124</f>
        <v>F2-5</v>
      </c>
      <c r="Y125">
        <f>'Haus 3, 2 a-c K'!E124</f>
        <v>0</v>
      </c>
      <c r="Z125" t="str">
        <f>'Haus 3, 2 a-c K'!F124</f>
        <v>5 Tage/Wo</v>
      </c>
      <c r="AA125">
        <f ca="1">'Haus 3, 2 a-c K'!G124</f>
        <v>253</v>
      </c>
      <c r="AB125">
        <f>'Haus 3, 2 a-c K'!J124</f>
        <v>0</v>
      </c>
    </row>
    <row r="126" spans="24:28" x14ac:dyDescent="0.2">
      <c r="X126" t="str">
        <f>'Haus 3, 2 a-c K'!B125</f>
        <v>F2-6</v>
      </c>
      <c r="Y126">
        <f>'Haus 3, 2 a-c K'!E125</f>
        <v>0</v>
      </c>
      <c r="Z126" t="str">
        <f>'Haus 3, 2 a-c K'!F125</f>
        <v>6 Tage/Wo</v>
      </c>
      <c r="AA126">
        <f ca="1">'Haus 3, 2 a-c K'!G125</f>
        <v>304</v>
      </c>
      <c r="AB126">
        <f>'Haus 3, 2 a-c K'!J125</f>
        <v>0</v>
      </c>
    </row>
    <row r="127" spans="24:28" x14ac:dyDescent="0.2">
      <c r="X127" t="str">
        <f>'Haus 3, 2 a-c K'!B126</f>
        <v>F2-7</v>
      </c>
      <c r="Y127">
        <f>'Haus 3, 2 a-c K'!E126</f>
        <v>0</v>
      </c>
      <c r="Z127" t="str">
        <f>'Haus 3, 2 a-c K'!F126</f>
        <v>7 Tage/Wo</v>
      </c>
      <c r="AA127">
        <f ca="1">'Haus 3, 2 a-c K'!G126</f>
        <v>354</v>
      </c>
      <c r="AB127">
        <f>'Haus 3, 2 a-c K'!J126</f>
        <v>0</v>
      </c>
    </row>
    <row r="128" spans="24:28" x14ac:dyDescent="0.2">
      <c r="X128" t="str">
        <f>'Haus 3, 2 a-c K'!B127</f>
        <v>F2-Müll</v>
      </c>
      <c r="Y128">
        <f>'Haus 3, 2 a-c K'!E127</f>
        <v>0</v>
      </c>
      <c r="Z128" t="str">
        <f>'Haus 3, 2 a-c K'!F127</f>
        <v>2 Tage/Wo </v>
      </c>
      <c r="AA128">
        <f ca="1">'Haus 3, 2 a-c K'!G127</f>
        <v>101</v>
      </c>
      <c r="AB128">
        <f>'Haus 3, 2 a-c K'!J127</f>
        <v>0</v>
      </c>
    </row>
    <row r="129" spans="24:28" x14ac:dyDescent="0.2">
      <c r="X129" t="str">
        <f>'Haus 3, 2 a-c K'!B128</f>
        <v>F2-Hort</v>
      </c>
      <c r="Y129">
        <f>'Haus 3, 2 a-c K'!E128</f>
        <v>0</v>
      </c>
      <c r="Z129" t="str">
        <f>'Haus 3, 2 a-c K'!F128</f>
        <v>5 Tage/Wo </v>
      </c>
      <c r="AA129">
        <f ca="1">'Haus 3, 2 a-c K'!G128</f>
        <v>253</v>
      </c>
      <c r="AB129">
        <f>'Haus 3, 2 a-c K'!J128</f>
        <v>0</v>
      </c>
    </row>
    <row r="130" spans="24:28" x14ac:dyDescent="0.2">
      <c r="X130" t="str">
        <f>'Haus 3, 2 a-c K'!B129</f>
        <v>F3-J</v>
      </c>
      <c r="Y130">
        <f>'Haus 3, 2 a-c K'!E129</f>
        <v>0</v>
      </c>
      <c r="Z130" t="str">
        <f>'Haus 3, 2 a-c K'!F129</f>
        <v>jährlich</v>
      </c>
      <c r="AA130">
        <f ca="1">'Haus 3, 2 a-c K'!G129</f>
        <v>1</v>
      </c>
      <c r="AB130">
        <f>'Haus 3, 2 a-c K'!J129</f>
        <v>0</v>
      </c>
    </row>
    <row r="131" spans="24:28" x14ac:dyDescent="0.2">
      <c r="X131" t="str">
        <f>'Haus 3, 2 a-c K'!B130</f>
        <v>F3-J2</v>
      </c>
      <c r="Y131">
        <f>'Haus 3, 2 a-c K'!E130</f>
        <v>0</v>
      </c>
      <c r="Z131" t="str">
        <f>'Haus 3, 2 a-c K'!F130</f>
        <v>jährlich 2x</v>
      </c>
      <c r="AA131">
        <f ca="1">'Haus 3, 2 a-c K'!G130</f>
        <v>2</v>
      </c>
      <c r="AB131">
        <f>'Haus 3, 2 a-c K'!J130</f>
        <v>0</v>
      </c>
    </row>
    <row r="132" spans="24:28" x14ac:dyDescent="0.2">
      <c r="X132" t="str">
        <f>'Haus 3, 2 a-c K'!B131</f>
        <v>F3-Q</v>
      </c>
      <c r="Y132">
        <f>'Haus 3, 2 a-c K'!E131</f>
        <v>0</v>
      </c>
      <c r="Z132" t="str">
        <f>'Haus 3, 2 a-c K'!F131</f>
        <v>Quartalsw.</v>
      </c>
      <c r="AA132">
        <f ca="1">'Haus 3, 2 a-c K'!G131</f>
        <v>4</v>
      </c>
      <c r="AB132">
        <f>'Haus 3, 2 a-c K'!J131</f>
        <v>0</v>
      </c>
    </row>
    <row r="133" spans="24:28" x14ac:dyDescent="0.2">
      <c r="X133" t="str">
        <f>'Haus 3, 2 a-c K'!B132</f>
        <v>F3-J6</v>
      </c>
      <c r="Y133">
        <f>'Haus 3, 2 a-c K'!E132</f>
        <v>0</v>
      </c>
      <c r="Z133" t="str">
        <f>'Haus 3, 2 a-c K'!F132</f>
        <v>jährlich 6x</v>
      </c>
      <c r="AA133">
        <f ca="1">'Haus 3, 2 a-c K'!G132</f>
        <v>6</v>
      </c>
      <c r="AB133">
        <f>'Haus 3, 2 a-c K'!J132</f>
        <v>0</v>
      </c>
    </row>
    <row r="134" spans="24:28" x14ac:dyDescent="0.2">
      <c r="X134" t="str">
        <f>'Haus 3, 2 a-c K'!B133</f>
        <v>F3-M</v>
      </c>
      <c r="Y134">
        <f>'Haus 3, 2 a-c K'!E133</f>
        <v>0</v>
      </c>
      <c r="Z134" t="str">
        <f>'Haus 3, 2 a-c K'!F133</f>
        <v>monatlich</v>
      </c>
      <c r="AA134">
        <f ca="1">'Haus 3, 2 a-c K'!G133</f>
        <v>12</v>
      </c>
      <c r="AB134">
        <f>'Haus 3, 2 a-c K'!J133</f>
        <v>0</v>
      </c>
    </row>
    <row r="135" spans="24:28" x14ac:dyDescent="0.2">
      <c r="X135" t="str">
        <f>'Haus 3, 2 a-c K'!B134</f>
        <v>F3-14</v>
      </c>
      <c r="Y135">
        <f>'Haus 3, 2 a-c K'!E134</f>
        <v>0</v>
      </c>
      <c r="Z135" t="str">
        <f>'Haus 3, 2 a-c K'!F134</f>
        <v>14 tägig</v>
      </c>
      <c r="AA135">
        <f ca="1">'Haus 3, 2 a-c K'!G134</f>
        <v>25</v>
      </c>
      <c r="AB135">
        <f>'Haus 3, 2 a-c K'!J134</f>
        <v>0</v>
      </c>
    </row>
    <row r="136" spans="24:28" x14ac:dyDescent="0.2">
      <c r="X136" t="str">
        <f>'Haus 3, 2 a-c K'!B135</f>
        <v>F3-W</v>
      </c>
      <c r="Y136">
        <f>'Haus 3, 2 a-c K'!E135</f>
        <v>0</v>
      </c>
      <c r="Z136" t="str">
        <f>'Haus 3, 2 a-c K'!F135</f>
        <v>wöchentl.</v>
      </c>
      <c r="AA136">
        <f ca="1">'Haus 3, 2 a-c K'!G135</f>
        <v>51</v>
      </c>
      <c r="AB136">
        <f>'Haus 3, 2 a-c K'!J135</f>
        <v>0</v>
      </c>
    </row>
    <row r="137" spans="24:28" x14ac:dyDescent="0.2">
      <c r="X137" t="str">
        <f>'Haus 3, 2 a-c K'!B136</f>
        <v>F3-2</v>
      </c>
      <c r="Y137">
        <f>'Haus 3, 2 a-c K'!E136</f>
        <v>0</v>
      </c>
      <c r="Z137" t="str">
        <f>'Haus 3, 2 a-c K'!F136</f>
        <v>2 Tage/Wo</v>
      </c>
      <c r="AA137">
        <f ca="1">'Haus 3, 2 a-c K'!G136</f>
        <v>101</v>
      </c>
      <c r="AB137">
        <f>'Haus 3, 2 a-c K'!J136</f>
        <v>0</v>
      </c>
    </row>
    <row r="138" spans="24:28" x14ac:dyDescent="0.2">
      <c r="X138" t="str">
        <f>'Haus 3, 2 a-c K'!B137</f>
        <v>F3-2,5</v>
      </c>
      <c r="Y138">
        <f>'Haus 3, 2 a-c K'!E137</f>
        <v>0</v>
      </c>
      <c r="Z138" t="str">
        <f>'Haus 3, 2 a-c K'!F137</f>
        <v>2,5 Tage/Wo</v>
      </c>
      <c r="AA138">
        <f ca="1">'Haus 3, 2 a-c K'!G137</f>
        <v>127</v>
      </c>
      <c r="AB138">
        <f>'Haus 3, 2 a-c K'!J137</f>
        <v>0</v>
      </c>
    </row>
    <row r="139" spans="24:28" x14ac:dyDescent="0.2">
      <c r="X139" t="str">
        <f>'Haus 3, 2 a-c K'!B138</f>
        <v>F3-3</v>
      </c>
      <c r="Y139">
        <f>'Haus 3, 2 a-c K'!E138</f>
        <v>0</v>
      </c>
      <c r="Z139" t="str">
        <f>'Haus 3, 2 a-c K'!F138</f>
        <v>3 Tage/Wo</v>
      </c>
      <c r="AA139">
        <f ca="1">'Haus 3, 2 a-c K'!G138</f>
        <v>152</v>
      </c>
      <c r="AB139">
        <f>'Haus 3, 2 a-c K'!J138</f>
        <v>0</v>
      </c>
    </row>
    <row r="140" spans="24:28" x14ac:dyDescent="0.2">
      <c r="X140" t="str">
        <f>'Haus 3, 2 a-c K'!B139</f>
        <v>F3-4</v>
      </c>
      <c r="Y140">
        <f>'Haus 3, 2 a-c K'!E139</f>
        <v>0</v>
      </c>
      <c r="Z140" t="str">
        <f>'Haus 3, 2 a-c K'!F139</f>
        <v>4 Tage/Wo</v>
      </c>
      <c r="AA140">
        <f ca="1">'Haus 3, 2 a-c K'!G139</f>
        <v>202</v>
      </c>
      <c r="AB140">
        <f>'Haus 3, 2 a-c K'!J139</f>
        <v>0</v>
      </c>
    </row>
    <row r="141" spans="24:28" x14ac:dyDescent="0.2">
      <c r="X141" t="str">
        <f>'Haus 3, 2 a-c K'!B140</f>
        <v>F3-5</v>
      </c>
      <c r="Y141">
        <f>'Haus 3, 2 a-c K'!E140</f>
        <v>0</v>
      </c>
      <c r="Z141" t="str">
        <f>'Haus 3, 2 a-c K'!F140</f>
        <v>5 Tage/Wo</v>
      </c>
      <c r="AA141">
        <f ca="1">'Haus 3, 2 a-c K'!G140</f>
        <v>253</v>
      </c>
      <c r="AB141">
        <f>'Haus 3, 2 a-c K'!J140</f>
        <v>0</v>
      </c>
    </row>
    <row r="142" spans="24:28" x14ac:dyDescent="0.2">
      <c r="X142" t="str">
        <f>'Haus 3, 2 a-c K'!B141</f>
        <v>F3-6</v>
      </c>
      <c r="Y142">
        <f>'Haus 3, 2 a-c K'!E141</f>
        <v>0</v>
      </c>
      <c r="Z142" t="str">
        <f>'Haus 3, 2 a-c K'!F141</f>
        <v>6 Tage/Wo</v>
      </c>
      <c r="AA142">
        <f ca="1">'Haus 3, 2 a-c K'!G141</f>
        <v>304</v>
      </c>
      <c r="AB142">
        <f>'Haus 3, 2 a-c K'!J141</f>
        <v>0</v>
      </c>
    </row>
    <row r="143" spans="24:28" x14ac:dyDescent="0.2">
      <c r="X143" t="str">
        <f>'Haus 3, 2 a-c K'!B142</f>
        <v>F3-7</v>
      </c>
      <c r="Y143">
        <f>'Haus 3, 2 a-c K'!E142</f>
        <v>0</v>
      </c>
      <c r="Z143" t="str">
        <f>'Haus 3, 2 a-c K'!F142</f>
        <v>7 Tage/Wo</v>
      </c>
      <c r="AA143">
        <f ca="1">'Haus 3, 2 a-c K'!G142</f>
        <v>354</v>
      </c>
      <c r="AB143">
        <f>'Haus 3, 2 a-c K'!J142</f>
        <v>0</v>
      </c>
    </row>
    <row r="144" spans="24:28" x14ac:dyDescent="0.2">
      <c r="X144" t="str">
        <f>'Haus 3, 2 a-c K'!B143</f>
        <v>F3-Müll</v>
      </c>
      <c r="Y144">
        <f>'Haus 3, 2 a-c K'!E143</f>
        <v>0</v>
      </c>
      <c r="Z144" t="str">
        <f>'Haus 3, 2 a-c K'!F143</f>
        <v>2 Tage/Wo </v>
      </c>
      <c r="AA144">
        <f ca="1">'Haus 3, 2 a-c K'!G143</f>
        <v>101</v>
      </c>
      <c r="AB144">
        <f>'Haus 3, 2 a-c K'!J143</f>
        <v>0</v>
      </c>
    </row>
    <row r="145" spans="24:28" x14ac:dyDescent="0.2">
      <c r="X145" t="str">
        <f>'Haus 3, 2 a-c K'!B144</f>
        <v>F3-Hort</v>
      </c>
      <c r="Y145">
        <f>'Haus 3, 2 a-c K'!E144</f>
        <v>0</v>
      </c>
      <c r="Z145" t="str">
        <f>'Haus 3, 2 a-c K'!F144</f>
        <v>5 Tage/Wo </v>
      </c>
      <c r="AA145">
        <f ca="1">'Haus 3, 2 a-c K'!G144</f>
        <v>253</v>
      </c>
      <c r="AB145">
        <f>'Haus 3, 2 a-c K'!J144</f>
        <v>0</v>
      </c>
    </row>
    <row r="146" spans="24:28" x14ac:dyDescent="0.2">
      <c r="X146" t="str">
        <f>'Haus 3, 2 a-c K'!B145</f>
        <v>G1-J</v>
      </c>
      <c r="Y146">
        <f>'Haus 3, 2 a-c K'!E145</f>
        <v>0</v>
      </c>
      <c r="Z146" t="str">
        <f>'Haus 3, 2 a-c K'!F145</f>
        <v>jährlich</v>
      </c>
      <c r="AA146">
        <f ca="1">'Haus 3, 2 a-c K'!G145</f>
        <v>1</v>
      </c>
      <c r="AB146">
        <f>'Haus 3, 2 a-c K'!J145</f>
        <v>0</v>
      </c>
    </row>
    <row r="147" spans="24:28" x14ac:dyDescent="0.2">
      <c r="X147" t="str">
        <f>'Haus 3, 2 a-c K'!B146</f>
        <v>G1-J2</v>
      </c>
      <c r="Y147">
        <f>'Haus 3, 2 a-c K'!E146</f>
        <v>0</v>
      </c>
      <c r="Z147" t="str">
        <f>'Haus 3, 2 a-c K'!F146</f>
        <v>jährlich 2x</v>
      </c>
      <c r="AA147">
        <f ca="1">'Haus 3, 2 a-c K'!G146</f>
        <v>2</v>
      </c>
      <c r="AB147">
        <f>'Haus 3, 2 a-c K'!J146</f>
        <v>0</v>
      </c>
    </row>
    <row r="148" spans="24:28" x14ac:dyDescent="0.2">
      <c r="X148" t="str">
        <f>'Haus 3, 2 a-c K'!B147</f>
        <v>G1-Q</v>
      </c>
      <c r="Y148">
        <f>'Haus 3, 2 a-c K'!E147</f>
        <v>0</v>
      </c>
      <c r="Z148" t="str">
        <f>'Haus 3, 2 a-c K'!F147</f>
        <v>Quartalsw.</v>
      </c>
      <c r="AA148">
        <f ca="1">'Haus 3, 2 a-c K'!G147</f>
        <v>4</v>
      </c>
      <c r="AB148">
        <f>'Haus 3, 2 a-c K'!J147</f>
        <v>0</v>
      </c>
    </row>
    <row r="149" spans="24:28" x14ac:dyDescent="0.2">
      <c r="X149" t="str">
        <f>'Haus 3, 2 a-c K'!B148</f>
        <v>G1-J6</v>
      </c>
      <c r="Y149">
        <f>'Haus 3, 2 a-c K'!E148</f>
        <v>0</v>
      </c>
      <c r="Z149" t="str">
        <f>'Haus 3, 2 a-c K'!F148</f>
        <v>jährlich 6x</v>
      </c>
      <c r="AA149">
        <f ca="1">'Haus 3, 2 a-c K'!G148</f>
        <v>6</v>
      </c>
      <c r="AB149">
        <f>'Haus 3, 2 a-c K'!J148</f>
        <v>0</v>
      </c>
    </row>
    <row r="150" spans="24:28" x14ac:dyDescent="0.2">
      <c r="X150" t="str">
        <f>'Haus 3, 2 a-c K'!B149</f>
        <v>G1-M</v>
      </c>
      <c r="Y150">
        <f>'Haus 3, 2 a-c K'!E149</f>
        <v>0</v>
      </c>
      <c r="Z150" t="str">
        <f>'Haus 3, 2 a-c K'!F149</f>
        <v>monatlich</v>
      </c>
      <c r="AA150">
        <f ca="1">'Haus 3, 2 a-c K'!G149</f>
        <v>12</v>
      </c>
      <c r="AB150">
        <f>'Haus 3, 2 a-c K'!J149</f>
        <v>0</v>
      </c>
    </row>
    <row r="151" spans="24:28" x14ac:dyDescent="0.2">
      <c r="X151" t="str">
        <f>'Haus 3, 2 a-c K'!B150</f>
        <v>G1-14</v>
      </c>
      <c r="Y151">
        <f>'Haus 3, 2 a-c K'!E150</f>
        <v>0</v>
      </c>
      <c r="Z151" t="str">
        <f>'Haus 3, 2 a-c K'!F150</f>
        <v>14 tägig</v>
      </c>
      <c r="AA151">
        <f ca="1">'Haus 3, 2 a-c K'!G150</f>
        <v>25</v>
      </c>
      <c r="AB151">
        <f>'Haus 3, 2 a-c K'!J150</f>
        <v>0</v>
      </c>
    </row>
    <row r="152" spans="24:28" x14ac:dyDescent="0.2">
      <c r="X152" t="str">
        <f>'Haus 3, 2 a-c K'!B151</f>
        <v>G1-W</v>
      </c>
      <c r="Y152">
        <f>'Haus 3, 2 a-c K'!E151</f>
        <v>0</v>
      </c>
      <c r="Z152" t="str">
        <f>'Haus 3, 2 a-c K'!F151</f>
        <v>wöchentl.</v>
      </c>
      <c r="AA152">
        <f ca="1">'Haus 3, 2 a-c K'!G151</f>
        <v>51</v>
      </c>
      <c r="AB152">
        <f>'Haus 3, 2 a-c K'!J151</f>
        <v>0</v>
      </c>
    </row>
    <row r="153" spans="24:28" x14ac:dyDescent="0.2">
      <c r="X153" t="str">
        <f>'Haus 3, 2 a-c K'!B152</f>
        <v>G1-2</v>
      </c>
      <c r="Y153">
        <f>'Haus 3, 2 a-c K'!E152</f>
        <v>0</v>
      </c>
      <c r="Z153" t="str">
        <f>'Haus 3, 2 a-c K'!F152</f>
        <v>2 Tage/Wo</v>
      </c>
      <c r="AA153">
        <f ca="1">'Haus 3, 2 a-c K'!G152</f>
        <v>101</v>
      </c>
      <c r="AB153">
        <f>'Haus 3, 2 a-c K'!J152</f>
        <v>0</v>
      </c>
    </row>
    <row r="154" spans="24:28" x14ac:dyDescent="0.2">
      <c r="X154" t="str">
        <f>'Haus 3, 2 a-c K'!B153</f>
        <v>G1-2,5</v>
      </c>
      <c r="Y154">
        <f>'Haus 3, 2 a-c K'!E153</f>
        <v>0</v>
      </c>
      <c r="Z154" t="str">
        <f>'Haus 3, 2 a-c K'!F153</f>
        <v>2,5 Tage/Wo</v>
      </c>
      <c r="AA154">
        <f ca="1">'Haus 3, 2 a-c K'!G153</f>
        <v>127</v>
      </c>
      <c r="AB154">
        <f>'Haus 3, 2 a-c K'!J153</f>
        <v>0</v>
      </c>
    </row>
    <row r="155" spans="24:28" x14ac:dyDescent="0.2">
      <c r="X155" t="str">
        <f>'Haus 3, 2 a-c K'!B154</f>
        <v>G1-3</v>
      </c>
      <c r="Y155">
        <f>'Haus 3, 2 a-c K'!E154</f>
        <v>0</v>
      </c>
      <c r="Z155" t="str">
        <f>'Haus 3, 2 a-c K'!F154</f>
        <v>3 Tage/Wo</v>
      </c>
      <c r="AA155">
        <f ca="1">'Haus 3, 2 a-c K'!G154</f>
        <v>152</v>
      </c>
      <c r="AB155">
        <f>'Haus 3, 2 a-c K'!J154</f>
        <v>0</v>
      </c>
    </row>
    <row r="156" spans="24:28" x14ac:dyDescent="0.2">
      <c r="X156" t="str">
        <f>'Haus 3, 2 a-c K'!B155</f>
        <v>G1-4</v>
      </c>
      <c r="Y156">
        <f>'Haus 3, 2 a-c K'!E155</f>
        <v>0</v>
      </c>
      <c r="Z156" t="str">
        <f>'Haus 3, 2 a-c K'!F155</f>
        <v>4 Tage/Wo</v>
      </c>
      <c r="AA156">
        <f ca="1">'Haus 3, 2 a-c K'!G155</f>
        <v>202</v>
      </c>
      <c r="AB156">
        <f>'Haus 3, 2 a-c K'!J155</f>
        <v>0</v>
      </c>
    </row>
    <row r="157" spans="24:28" x14ac:dyDescent="0.2">
      <c r="X157" t="str">
        <f>'Haus 3, 2 a-c K'!B156</f>
        <v>G1-5</v>
      </c>
      <c r="Y157">
        <f>'Haus 3, 2 a-c K'!E156</f>
        <v>0</v>
      </c>
      <c r="Z157" t="str">
        <f>'Haus 3, 2 a-c K'!F156</f>
        <v>5 Tage/Wo</v>
      </c>
      <c r="AA157">
        <f ca="1">'Haus 3, 2 a-c K'!G156</f>
        <v>253</v>
      </c>
      <c r="AB157">
        <f>'Haus 3, 2 a-c K'!J156</f>
        <v>0</v>
      </c>
    </row>
    <row r="158" spans="24:28" x14ac:dyDescent="0.2">
      <c r="X158" t="str">
        <f>'Haus 3, 2 a-c K'!B157</f>
        <v>G1-6</v>
      </c>
      <c r="Y158">
        <f>'Haus 3, 2 a-c K'!E157</f>
        <v>0</v>
      </c>
      <c r="Z158" t="str">
        <f>'Haus 3, 2 a-c K'!F157</f>
        <v>6 Tage/Wo</v>
      </c>
      <c r="AA158">
        <f ca="1">'Haus 3, 2 a-c K'!G157</f>
        <v>304</v>
      </c>
      <c r="AB158">
        <f>'Haus 3, 2 a-c K'!J157</f>
        <v>0</v>
      </c>
    </row>
    <row r="159" spans="24:28" x14ac:dyDescent="0.2">
      <c r="X159" t="str">
        <f>'Haus 3, 2 a-c K'!B158</f>
        <v>G1-7</v>
      </c>
      <c r="Y159">
        <f>'Haus 3, 2 a-c K'!E158</f>
        <v>0</v>
      </c>
      <c r="Z159" t="str">
        <f>'Haus 3, 2 a-c K'!F158</f>
        <v>7 Tage/Wo</v>
      </c>
      <c r="AA159">
        <f ca="1">'Haus 3, 2 a-c K'!G158</f>
        <v>354</v>
      </c>
      <c r="AB159">
        <f>'Haus 3, 2 a-c K'!J158</f>
        <v>0</v>
      </c>
    </row>
    <row r="160" spans="24:28" x14ac:dyDescent="0.2">
      <c r="X160" t="str">
        <f>'Haus 3, 2 a-c K'!B159</f>
        <v>G1-Müll</v>
      </c>
      <c r="Y160">
        <f>'Haus 3, 2 a-c K'!E159</f>
        <v>0</v>
      </c>
      <c r="Z160" t="str">
        <f>'Haus 3, 2 a-c K'!F159</f>
        <v>2 Tage/Wo </v>
      </c>
      <c r="AA160">
        <f ca="1">'Haus 3, 2 a-c K'!G159</f>
        <v>101</v>
      </c>
      <c r="AB160">
        <f>'Haus 3, 2 a-c K'!J159</f>
        <v>0</v>
      </c>
    </row>
    <row r="161" spans="24:28" x14ac:dyDescent="0.2">
      <c r="X161" t="str">
        <f>'Haus 3, 2 a-c K'!B160</f>
        <v>H1-J</v>
      </c>
      <c r="Y161">
        <f>'Haus 3, 2 a-c K'!E160</f>
        <v>0</v>
      </c>
      <c r="Z161" t="str">
        <f>'Haus 3, 2 a-c K'!F160</f>
        <v>jährlich</v>
      </c>
      <c r="AA161">
        <f ca="1">'Haus 3, 2 a-c K'!G160</f>
        <v>1</v>
      </c>
      <c r="AB161">
        <f>'Haus 3, 2 a-c K'!J160</f>
        <v>0</v>
      </c>
    </row>
    <row r="162" spans="24:28" x14ac:dyDescent="0.2">
      <c r="X162" t="str">
        <f>'Haus 3, 2 a-c K'!B161</f>
        <v>H1-J2</v>
      </c>
      <c r="Y162">
        <f>'Haus 3, 2 a-c K'!E161</f>
        <v>0</v>
      </c>
      <c r="Z162" t="str">
        <f>'Haus 3, 2 a-c K'!F161</f>
        <v>jährlich 2x</v>
      </c>
      <c r="AA162">
        <f ca="1">'Haus 3, 2 a-c K'!G161</f>
        <v>2</v>
      </c>
      <c r="AB162">
        <f>'Haus 3, 2 a-c K'!J161</f>
        <v>0</v>
      </c>
    </row>
    <row r="163" spans="24:28" x14ac:dyDescent="0.2">
      <c r="X163" t="str">
        <f>'Haus 3, 2 a-c K'!B162</f>
        <v>H1-Q</v>
      </c>
      <c r="Y163">
        <f>'Haus 3, 2 a-c K'!E162</f>
        <v>0</v>
      </c>
      <c r="Z163" t="str">
        <f>'Haus 3, 2 a-c K'!F162</f>
        <v>Quartalsw.</v>
      </c>
      <c r="AA163">
        <f ca="1">'Haus 3, 2 a-c K'!G162</f>
        <v>4</v>
      </c>
      <c r="AB163">
        <f>'Haus 3, 2 a-c K'!J162</f>
        <v>0</v>
      </c>
    </row>
    <row r="164" spans="24:28" x14ac:dyDescent="0.2">
      <c r="X164" t="str">
        <f>'Haus 3, 2 a-c K'!B163</f>
        <v>H1-J6</v>
      </c>
      <c r="Y164">
        <f>'Haus 3, 2 a-c K'!E163</f>
        <v>0</v>
      </c>
      <c r="Z164" t="str">
        <f>'Haus 3, 2 a-c K'!F163</f>
        <v>jährlich 6x</v>
      </c>
      <c r="AA164">
        <f ca="1">'Haus 3, 2 a-c K'!G163</f>
        <v>6</v>
      </c>
      <c r="AB164">
        <f>'Haus 3, 2 a-c K'!J163</f>
        <v>0</v>
      </c>
    </row>
    <row r="165" spans="24:28" x14ac:dyDescent="0.2">
      <c r="X165" t="str">
        <f>'Haus 3, 2 a-c K'!B164</f>
        <v>H1-M</v>
      </c>
      <c r="Y165">
        <f>'Haus 3, 2 a-c K'!E164</f>
        <v>0</v>
      </c>
      <c r="Z165" t="str">
        <f>'Haus 3, 2 a-c K'!F164</f>
        <v>monatlich</v>
      </c>
      <c r="AA165">
        <f ca="1">'Haus 3, 2 a-c K'!G164</f>
        <v>12</v>
      </c>
      <c r="AB165">
        <f>'Haus 3, 2 a-c K'!J164</f>
        <v>0</v>
      </c>
    </row>
    <row r="166" spans="24:28" x14ac:dyDescent="0.2">
      <c r="X166" t="str">
        <f>'Haus 3, 2 a-c K'!B165</f>
        <v>H1-14</v>
      </c>
      <c r="Y166">
        <f>'Haus 3, 2 a-c K'!E165</f>
        <v>0</v>
      </c>
      <c r="Z166" t="str">
        <f>'Haus 3, 2 a-c K'!F165</f>
        <v>14 tägig</v>
      </c>
      <c r="AA166">
        <f ca="1">'Haus 3, 2 a-c K'!G165</f>
        <v>25</v>
      </c>
      <c r="AB166">
        <f>'Haus 3, 2 a-c K'!J165</f>
        <v>0</v>
      </c>
    </row>
    <row r="167" spans="24:28" x14ac:dyDescent="0.2">
      <c r="X167" t="str">
        <f>'Haus 3, 2 a-c K'!B166</f>
        <v>H1-W</v>
      </c>
      <c r="Y167">
        <f>'Haus 3, 2 a-c K'!E166</f>
        <v>0</v>
      </c>
      <c r="Z167" t="str">
        <f>'Haus 3, 2 a-c K'!F166</f>
        <v>wöchentl.</v>
      </c>
      <c r="AA167">
        <f ca="1">'Haus 3, 2 a-c K'!G166</f>
        <v>51</v>
      </c>
      <c r="AB167">
        <f>'Haus 3, 2 a-c K'!J166</f>
        <v>0</v>
      </c>
    </row>
    <row r="168" spans="24:28" x14ac:dyDescent="0.2">
      <c r="X168" t="str">
        <f>'Haus 3, 2 a-c K'!B167</f>
        <v>H1-2</v>
      </c>
      <c r="Y168">
        <f>'Haus 3, 2 a-c K'!E167</f>
        <v>0</v>
      </c>
      <c r="Z168" t="str">
        <f>'Haus 3, 2 a-c K'!F167</f>
        <v>2 Tage/Wo</v>
      </c>
      <c r="AA168">
        <f ca="1">'Haus 3, 2 a-c K'!G167</f>
        <v>101</v>
      </c>
      <c r="AB168">
        <f>'Haus 3, 2 a-c K'!J167</f>
        <v>0</v>
      </c>
    </row>
    <row r="169" spans="24:28" x14ac:dyDescent="0.2">
      <c r="X169" t="str">
        <f>'Haus 3, 2 a-c K'!B168</f>
        <v>H1-2,5</v>
      </c>
      <c r="Y169">
        <f>'Haus 3, 2 a-c K'!E168</f>
        <v>0</v>
      </c>
      <c r="Z169" t="str">
        <f>'Haus 3, 2 a-c K'!F168</f>
        <v>2,5 Tage/Wo</v>
      </c>
      <c r="AA169">
        <f ca="1">'Haus 3, 2 a-c K'!G168</f>
        <v>127</v>
      </c>
      <c r="AB169">
        <f>'Haus 3, 2 a-c K'!J168</f>
        <v>0</v>
      </c>
    </row>
    <row r="170" spans="24:28" x14ac:dyDescent="0.2">
      <c r="X170" t="str">
        <f>'Haus 3, 2 a-c K'!B169</f>
        <v>H1-3</v>
      </c>
      <c r="Y170">
        <f>'Haus 3, 2 a-c K'!E169</f>
        <v>0</v>
      </c>
      <c r="Z170" t="str">
        <f>'Haus 3, 2 a-c K'!F169</f>
        <v>3 Tage/Wo</v>
      </c>
      <c r="AA170">
        <f ca="1">'Haus 3, 2 a-c K'!G169</f>
        <v>152</v>
      </c>
      <c r="AB170">
        <f>'Haus 3, 2 a-c K'!J169</f>
        <v>0</v>
      </c>
    </row>
    <row r="171" spans="24:28" x14ac:dyDescent="0.2">
      <c r="X171" t="str">
        <f>'Haus 3, 2 a-c K'!B170</f>
        <v>H1-4</v>
      </c>
      <c r="Y171">
        <f>'Haus 3, 2 a-c K'!E170</f>
        <v>0</v>
      </c>
      <c r="Z171" t="str">
        <f>'Haus 3, 2 a-c K'!F170</f>
        <v>4 Tage/Wo</v>
      </c>
      <c r="AA171">
        <f ca="1">'Haus 3, 2 a-c K'!G170</f>
        <v>202</v>
      </c>
      <c r="AB171">
        <f>'Haus 3, 2 a-c K'!J170</f>
        <v>0</v>
      </c>
    </row>
    <row r="172" spans="24:28" x14ac:dyDescent="0.2">
      <c r="X172" t="str">
        <f>'Haus 3, 2 a-c K'!B171</f>
        <v>H1-5</v>
      </c>
      <c r="Y172">
        <f>'Haus 3, 2 a-c K'!E171</f>
        <v>0</v>
      </c>
      <c r="Z172" t="str">
        <f>'Haus 3, 2 a-c K'!F171</f>
        <v>5 Tage/Wo</v>
      </c>
      <c r="AA172">
        <f ca="1">'Haus 3, 2 a-c K'!G171</f>
        <v>253</v>
      </c>
      <c r="AB172">
        <f>'Haus 3, 2 a-c K'!J171</f>
        <v>0</v>
      </c>
    </row>
    <row r="173" spans="24:28" x14ac:dyDescent="0.2">
      <c r="X173" t="str">
        <f>'Haus 3, 2 a-c K'!B172</f>
        <v>H1-6</v>
      </c>
      <c r="Y173">
        <f>'Haus 3, 2 a-c K'!E172</f>
        <v>0</v>
      </c>
      <c r="Z173" t="str">
        <f>'Haus 3, 2 a-c K'!F172</f>
        <v>6 Tage/Wo</v>
      </c>
      <c r="AA173">
        <f ca="1">'Haus 3, 2 a-c K'!G172</f>
        <v>304</v>
      </c>
      <c r="AB173">
        <f>'Haus 3, 2 a-c K'!J172</f>
        <v>0</v>
      </c>
    </row>
    <row r="174" spans="24:28" x14ac:dyDescent="0.2">
      <c r="X174" t="str">
        <f>'Haus 3, 2 a-c K'!B173</f>
        <v>H1-7</v>
      </c>
      <c r="Y174">
        <f>'Haus 3, 2 a-c K'!E173</f>
        <v>0</v>
      </c>
      <c r="Z174" t="str">
        <f>'Haus 3, 2 a-c K'!F173</f>
        <v>7 Tage/Wo</v>
      </c>
      <c r="AA174">
        <f ca="1">'Haus 3, 2 a-c K'!G173</f>
        <v>354</v>
      </c>
      <c r="AB174">
        <f>'Haus 3, 2 a-c K'!J173</f>
        <v>0</v>
      </c>
    </row>
    <row r="175" spans="24:28" x14ac:dyDescent="0.2">
      <c r="X175" t="str">
        <f>'Haus 3, 2 a-c K'!B174</f>
        <v>H1-Müll</v>
      </c>
      <c r="Y175">
        <f>'Haus 3, 2 a-c K'!E174</f>
        <v>0</v>
      </c>
      <c r="Z175" t="str">
        <f>'Haus 3, 2 a-c K'!F174</f>
        <v>2 Tage/Wo </v>
      </c>
      <c r="AA175">
        <f ca="1">'Haus 3, 2 a-c K'!G174</f>
        <v>101</v>
      </c>
      <c r="AB175">
        <f>'Haus 3, 2 a-c K'!J174</f>
        <v>0</v>
      </c>
    </row>
    <row r="176" spans="24:28" x14ac:dyDescent="0.2">
      <c r="X176" t="str">
        <f>'Haus 3, 2 a-c K'!B175</f>
        <v>H1-Hort</v>
      </c>
      <c r="Y176">
        <f>'Haus 3, 2 a-c K'!E175</f>
        <v>0</v>
      </c>
      <c r="Z176" t="str">
        <f>'Haus 3, 2 a-c K'!F175</f>
        <v>5 Tage/Wo </v>
      </c>
      <c r="AA176">
        <f ca="1">'Haus 3, 2 a-c K'!G175</f>
        <v>253</v>
      </c>
      <c r="AB176">
        <f>'Haus 3, 2 a-c K'!J175</f>
        <v>0</v>
      </c>
    </row>
    <row r="177" spans="24:28" x14ac:dyDescent="0.2">
      <c r="X177" t="str">
        <f>'Haus 3, 2 a-c K'!B176</f>
        <v>H2-J</v>
      </c>
      <c r="Y177">
        <f>'Haus 3, 2 a-c K'!E176</f>
        <v>0</v>
      </c>
      <c r="Z177" t="str">
        <f>'Haus 3, 2 a-c K'!F176</f>
        <v>jährlich</v>
      </c>
      <c r="AA177">
        <f ca="1">'Haus 3, 2 a-c K'!G176</f>
        <v>1</v>
      </c>
      <c r="AB177">
        <f>'Haus 3, 2 a-c K'!J176</f>
        <v>0</v>
      </c>
    </row>
    <row r="178" spans="24:28" x14ac:dyDescent="0.2">
      <c r="X178" t="str">
        <f>'Haus 3, 2 a-c K'!B177</f>
        <v>H2-J2</v>
      </c>
      <c r="Y178">
        <f>'Haus 3, 2 a-c K'!E177</f>
        <v>0</v>
      </c>
      <c r="Z178" t="str">
        <f>'Haus 3, 2 a-c K'!F177</f>
        <v>jährlich 2x</v>
      </c>
      <c r="AA178">
        <f ca="1">'Haus 3, 2 a-c K'!G177</f>
        <v>2</v>
      </c>
      <c r="AB178">
        <f>'Haus 3, 2 a-c K'!J177</f>
        <v>0</v>
      </c>
    </row>
    <row r="179" spans="24:28" x14ac:dyDescent="0.2">
      <c r="X179" t="str">
        <f>'Haus 3, 2 a-c K'!B178</f>
        <v>H2-Q</v>
      </c>
      <c r="Y179">
        <f>'Haus 3, 2 a-c K'!E178</f>
        <v>0</v>
      </c>
      <c r="Z179" t="str">
        <f>'Haus 3, 2 a-c K'!F178</f>
        <v>Quartalsw.</v>
      </c>
      <c r="AA179">
        <f ca="1">'Haus 3, 2 a-c K'!G178</f>
        <v>4</v>
      </c>
      <c r="AB179">
        <f>'Haus 3, 2 a-c K'!J178</f>
        <v>0</v>
      </c>
    </row>
    <row r="180" spans="24:28" x14ac:dyDescent="0.2">
      <c r="X180" t="str">
        <f>'Haus 3, 2 a-c K'!B179</f>
        <v>H2-J6</v>
      </c>
      <c r="Y180">
        <f>'Haus 3, 2 a-c K'!E179</f>
        <v>0</v>
      </c>
      <c r="Z180" t="str">
        <f>'Haus 3, 2 a-c K'!F179</f>
        <v>jährlich 6x</v>
      </c>
      <c r="AA180">
        <f ca="1">'Haus 3, 2 a-c K'!G179</f>
        <v>6</v>
      </c>
      <c r="AB180">
        <f>'Haus 3, 2 a-c K'!J179</f>
        <v>0</v>
      </c>
    </row>
    <row r="181" spans="24:28" x14ac:dyDescent="0.2">
      <c r="X181" t="str">
        <f>'Haus 3, 2 a-c K'!B180</f>
        <v>H2-M</v>
      </c>
      <c r="Y181">
        <f>'Haus 3, 2 a-c K'!E180</f>
        <v>0</v>
      </c>
      <c r="Z181" t="str">
        <f>'Haus 3, 2 a-c K'!F180</f>
        <v>monatlich</v>
      </c>
      <c r="AA181">
        <f ca="1">'Haus 3, 2 a-c K'!G180</f>
        <v>12</v>
      </c>
      <c r="AB181">
        <f>'Haus 3, 2 a-c K'!J180</f>
        <v>0</v>
      </c>
    </row>
    <row r="182" spans="24:28" x14ac:dyDescent="0.2">
      <c r="X182" t="str">
        <f>'Haus 3, 2 a-c K'!B181</f>
        <v>H2-14</v>
      </c>
      <c r="Y182">
        <f>'Haus 3, 2 a-c K'!E181</f>
        <v>0</v>
      </c>
      <c r="Z182" t="str">
        <f>'Haus 3, 2 a-c K'!F181</f>
        <v>14 tägig</v>
      </c>
      <c r="AA182">
        <f ca="1">'Haus 3, 2 a-c K'!G181</f>
        <v>25</v>
      </c>
      <c r="AB182">
        <f>'Haus 3, 2 a-c K'!J181</f>
        <v>0</v>
      </c>
    </row>
    <row r="183" spans="24:28" x14ac:dyDescent="0.2">
      <c r="X183" t="str">
        <f>'Haus 3, 2 a-c K'!B182</f>
        <v>H2-W</v>
      </c>
      <c r="Y183">
        <f>'Haus 3, 2 a-c K'!E182</f>
        <v>0</v>
      </c>
      <c r="Z183" t="str">
        <f>'Haus 3, 2 a-c K'!F182</f>
        <v>wöchentl.</v>
      </c>
      <c r="AA183">
        <f ca="1">'Haus 3, 2 a-c K'!G182</f>
        <v>51</v>
      </c>
      <c r="AB183">
        <f>'Haus 3, 2 a-c K'!J182</f>
        <v>0</v>
      </c>
    </row>
    <row r="184" spans="24:28" x14ac:dyDescent="0.2">
      <c r="X184" t="str">
        <f>'Haus 3, 2 a-c K'!B183</f>
        <v>H2-2</v>
      </c>
      <c r="Y184">
        <f>'Haus 3, 2 a-c K'!E183</f>
        <v>0</v>
      </c>
      <c r="Z184" t="str">
        <f>'Haus 3, 2 a-c K'!F183</f>
        <v>2 Tage/Wo</v>
      </c>
      <c r="AA184">
        <f ca="1">'Haus 3, 2 a-c K'!G183</f>
        <v>101</v>
      </c>
      <c r="AB184">
        <f>'Haus 3, 2 a-c K'!J183</f>
        <v>0</v>
      </c>
    </row>
    <row r="185" spans="24:28" x14ac:dyDescent="0.2">
      <c r="X185" t="str">
        <f>'Haus 3, 2 a-c K'!B184</f>
        <v>H2-2,5</v>
      </c>
      <c r="Y185">
        <f>'Haus 3, 2 a-c K'!E184</f>
        <v>0</v>
      </c>
      <c r="Z185" t="str">
        <f>'Haus 3, 2 a-c K'!F184</f>
        <v>2,5 Tage/Wo</v>
      </c>
      <c r="AA185">
        <f ca="1">'Haus 3, 2 a-c K'!G184</f>
        <v>127</v>
      </c>
      <c r="AB185">
        <f>'Haus 3, 2 a-c K'!J184</f>
        <v>0</v>
      </c>
    </row>
    <row r="186" spans="24:28" x14ac:dyDescent="0.2">
      <c r="X186" t="str">
        <f>'Haus 3, 2 a-c K'!B185</f>
        <v>H2-3</v>
      </c>
      <c r="Y186">
        <f>'Haus 3, 2 a-c K'!E185</f>
        <v>0</v>
      </c>
      <c r="Z186" t="str">
        <f>'Haus 3, 2 a-c K'!F185</f>
        <v>3 Tage/Wo</v>
      </c>
      <c r="AA186">
        <f ca="1">'Haus 3, 2 a-c K'!G185</f>
        <v>152</v>
      </c>
      <c r="AB186">
        <f>'Haus 3, 2 a-c K'!J185</f>
        <v>0</v>
      </c>
    </row>
    <row r="187" spans="24:28" x14ac:dyDescent="0.2">
      <c r="X187" t="str">
        <f>'Haus 3, 2 a-c K'!B186</f>
        <v>H2-4</v>
      </c>
      <c r="Y187">
        <f>'Haus 3, 2 a-c K'!E186</f>
        <v>0</v>
      </c>
      <c r="Z187" t="str">
        <f>'Haus 3, 2 a-c K'!F186</f>
        <v>4 Tage/Wo</v>
      </c>
      <c r="AA187">
        <f ca="1">'Haus 3, 2 a-c K'!G186</f>
        <v>202</v>
      </c>
      <c r="AB187">
        <f>'Haus 3, 2 a-c K'!J186</f>
        <v>0</v>
      </c>
    </row>
    <row r="188" spans="24:28" x14ac:dyDescent="0.2">
      <c r="X188" t="str">
        <f>'Haus 3, 2 a-c K'!B187</f>
        <v>H2-5</v>
      </c>
      <c r="Y188">
        <f>'Haus 3, 2 a-c K'!E187</f>
        <v>0</v>
      </c>
      <c r="Z188" t="str">
        <f>'Haus 3, 2 a-c K'!F187</f>
        <v>5 Tage/Wo</v>
      </c>
      <c r="AA188">
        <f ca="1">'Haus 3, 2 a-c K'!G187</f>
        <v>253</v>
      </c>
      <c r="AB188">
        <f>'Haus 3, 2 a-c K'!J187</f>
        <v>0</v>
      </c>
    </row>
    <row r="189" spans="24:28" x14ac:dyDescent="0.2">
      <c r="X189" t="str">
        <f>'Haus 3, 2 a-c K'!B188</f>
        <v>H2-6</v>
      </c>
      <c r="Y189">
        <f>'Haus 3, 2 a-c K'!E188</f>
        <v>0</v>
      </c>
      <c r="Z189" t="str">
        <f>'Haus 3, 2 a-c K'!F188</f>
        <v>6 Tage/Wo</v>
      </c>
      <c r="AA189">
        <f ca="1">'Haus 3, 2 a-c K'!G188</f>
        <v>304</v>
      </c>
      <c r="AB189">
        <f>'Haus 3, 2 a-c K'!J188</f>
        <v>0</v>
      </c>
    </row>
    <row r="190" spans="24:28" x14ac:dyDescent="0.2">
      <c r="X190" t="str">
        <f>'Haus 3, 2 a-c K'!B189</f>
        <v>H2-7</v>
      </c>
      <c r="Y190">
        <f>'Haus 3, 2 a-c K'!E189</f>
        <v>0</v>
      </c>
      <c r="Z190" t="str">
        <f>'Haus 3, 2 a-c K'!F189</f>
        <v>7 Tage/Wo</v>
      </c>
      <c r="AA190">
        <f ca="1">'Haus 3, 2 a-c K'!G189</f>
        <v>354</v>
      </c>
      <c r="AB190">
        <f>'Haus 3, 2 a-c K'!J189</f>
        <v>0</v>
      </c>
    </row>
    <row r="191" spans="24:28" x14ac:dyDescent="0.2">
      <c r="X191" t="str">
        <f>'Haus 3, 2 a-c K'!B190</f>
        <v>H2-Müll</v>
      </c>
      <c r="Y191">
        <f>'Haus 3, 2 a-c K'!E190</f>
        <v>0</v>
      </c>
      <c r="Z191" t="str">
        <f>'Haus 3, 2 a-c K'!F190</f>
        <v>2 Tage/Wo </v>
      </c>
      <c r="AA191">
        <f ca="1">'Haus 3, 2 a-c K'!G190</f>
        <v>101</v>
      </c>
      <c r="AB191">
        <f>'Haus 3, 2 a-c K'!J190</f>
        <v>0</v>
      </c>
    </row>
    <row r="192" spans="24:28" x14ac:dyDescent="0.2">
      <c r="X192" t="str">
        <f>'Haus 3, 2 a-c K'!B191</f>
        <v>I1-J</v>
      </c>
      <c r="Y192">
        <f>'Haus 3, 2 a-c K'!E191</f>
        <v>0</v>
      </c>
      <c r="Z192" t="str">
        <f>'Haus 3, 2 a-c K'!F191</f>
        <v>jährlich</v>
      </c>
      <c r="AA192">
        <f ca="1">'Haus 3, 2 a-c K'!G191</f>
        <v>1</v>
      </c>
      <c r="AB192">
        <f>'Haus 3, 2 a-c K'!J191</f>
        <v>0</v>
      </c>
    </row>
    <row r="193" spans="24:28" x14ac:dyDescent="0.2">
      <c r="X193" t="str">
        <f>'Haus 3, 2 a-c K'!B192</f>
        <v>I1-J2</v>
      </c>
      <c r="Y193">
        <f>'Haus 3, 2 a-c K'!E192</f>
        <v>0</v>
      </c>
      <c r="Z193" t="str">
        <f>'Haus 3, 2 a-c K'!F192</f>
        <v>jährlich 2x</v>
      </c>
      <c r="AA193">
        <f ca="1">'Haus 3, 2 a-c K'!G192</f>
        <v>2</v>
      </c>
      <c r="AB193">
        <f>'Haus 3, 2 a-c K'!J192</f>
        <v>0</v>
      </c>
    </row>
    <row r="194" spans="24:28" x14ac:dyDescent="0.2">
      <c r="X194" t="str">
        <f>'Haus 3, 2 a-c K'!B193</f>
        <v>I1-Q</v>
      </c>
      <c r="Y194">
        <f>'Haus 3, 2 a-c K'!E193</f>
        <v>0</v>
      </c>
      <c r="Z194" t="str">
        <f>'Haus 3, 2 a-c K'!F193</f>
        <v>Quartalsw.</v>
      </c>
      <c r="AA194">
        <f ca="1">'Haus 3, 2 a-c K'!G193</f>
        <v>4</v>
      </c>
      <c r="AB194">
        <f>'Haus 3, 2 a-c K'!J193</f>
        <v>0</v>
      </c>
    </row>
    <row r="195" spans="24:28" x14ac:dyDescent="0.2">
      <c r="X195" t="str">
        <f>'Haus 3, 2 a-c K'!B194</f>
        <v>I1-J6</v>
      </c>
      <c r="Y195">
        <f>'Haus 3, 2 a-c K'!E194</f>
        <v>0</v>
      </c>
      <c r="Z195" t="str">
        <f>'Haus 3, 2 a-c K'!F194</f>
        <v>jährlich 6x</v>
      </c>
      <c r="AA195">
        <f ca="1">'Haus 3, 2 a-c K'!G194</f>
        <v>6</v>
      </c>
      <c r="AB195">
        <f>'Haus 3, 2 a-c K'!J194</f>
        <v>0</v>
      </c>
    </row>
    <row r="196" spans="24:28" x14ac:dyDescent="0.2">
      <c r="X196" t="str">
        <f>'Haus 3, 2 a-c K'!B195</f>
        <v>I1-M</v>
      </c>
      <c r="Y196">
        <f>'Haus 3, 2 a-c K'!E195</f>
        <v>0</v>
      </c>
      <c r="Z196" t="str">
        <f>'Haus 3, 2 a-c K'!F195</f>
        <v>monatlich</v>
      </c>
      <c r="AA196">
        <f ca="1">'Haus 3, 2 a-c K'!G195</f>
        <v>12</v>
      </c>
      <c r="AB196">
        <f>'Haus 3, 2 a-c K'!J195</f>
        <v>0</v>
      </c>
    </row>
    <row r="197" spans="24:28" x14ac:dyDescent="0.2">
      <c r="X197" t="str">
        <f>'Haus 3, 2 a-c K'!B196</f>
        <v>I1-14</v>
      </c>
      <c r="Y197">
        <f>'Haus 3, 2 a-c K'!E196</f>
        <v>0</v>
      </c>
      <c r="Z197" t="str">
        <f>'Haus 3, 2 a-c K'!F196</f>
        <v>14 tägig</v>
      </c>
      <c r="AA197">
        <f ca="1">'Haus 3, 2 a-c K'!G196</f>
        <v>25</v>
      </c>
      <c r="AB197">
        <f>'Haus 3, 2 a-c K'!J196</f>
        <v>0</v>
      </c>
    </row>
    <row r="198" spans="24:28" x14ac:dyDescent="0.2">
      <c r="X198" t="str">
        <f>'Haus 3, 2 a-c K'!B197</f>
        <v>I1-W</v>
      </c>
      <c r="Y198">
        <f>'Haus 3, 2 a-c K'!E197</f>
        <v>0</v>
      </c>
      <c r="Z198" t="str">
        <f>'Haus 3, 2 a-c K'!F197</f>
        <v>wöchentl.</v>
      </c>
      <c r="AA198">
        <f ca="1">'Haus 3, 2 a-c K'!G197</f>
        <v>51</v>
      </c>
      <c r="AB198">
        <f>'Haus 3, 2 a-c K'!J197</f>
        <v>0</v>
      </c>
    </row>
    <row r="199" spans="24:28" x14ac:dyDescent="0.2">
      <c r="X199" t="str">
        <f>'Haus 3, 2 a-c K'!B198</f>
        <v>I1-2</v>
      </c>
      <c r="Y199">
        <f>'Haus 3, 2 a-c K'!E198</f>
        <v>0</v>
      </c>
      <c r="Z199" t="str">
        <f>'Haus 3, 2 a-c K'!F198</f>
        <v>2 Tage/Wo</v>
      </c>
      <c r="AA199">
        <f ca="1">'Haus 3, 2 a-c K'!G198</f>
        <v>101</v>
      </c>
      <c r="AB199">
        <f>'Haus 3, 2 a-c K'!J198</f>
        <v>0</v>
      </c>
    </row>
    <row r="200" spans="24:28" x14ac:dyDescent="0.2">
      <c r="X200" t="str">
        <f>'Haus 3, 2 a-c K'!B199</f>
        <v>I1-2,5</v>
      </c>
      <c r="Y200">
        <f>'Haus 3, 2 a-c K'!E199</f>
        <v>0</v>
      </c>
      <c r="Z200" t="str">
        <f>'Haus 3, 2 a-c K'!F199</f>
        <v>2,5 Tage/Wo</v>
      </c>
      <c r="AA200">
        <f ca="1">'Haus 3, 2 a-c K'!G199</f>
        <v>127</v>
      </c>
      <c r="AB200">
        <f>'Haus 3, 2 a-c K'!J199</f>
        <v>0</v>
      </c>
    </row>
    <row r="201" spans="24:28" x14ac:dyDescent="0.2">
      <c r="X201" t="str">
        <f>'Haus 3, 2 a-c K'!B200</f>
        <v>I1-3</v>
      </c>
      <c r="Y201">
        <f>'Haus 3, 2 a-c K'!E200</f>
        <v>0</v>
      </c>
      <c r="Z201" t="str">
        <f>'Haus 3, 2 a-c K'!F200</f>
        <v>3 Tage/Wo</v>
      </c>
      <c r="AA201">
        <f ca="1">'Haus 3, 2 a-c K'!G200</f>
        <v>152</v>
      </c>
      <c r="AB201">
        <f>'Haus 3, 2 a-c K'!J200</f>
        <v>0</v>
      </c>
    </row>
    <row r="202" spans="24:28" x14ac:dyDescent="0.2">
      <c r="X202" t="str">
        <f>'Haus 3, 2 a-c K'!B201</f>
        <v>I1-4</v>
      </c>
      <c r="Y202">
        <f>'Haus 3, 2 a-c K'!E201</f>
        <v>0</v>
      </c>
      <c r="Z202" t="str">
        <f>'Haus 3, 2 a-c K'!F201</f>
        <v>4 Tage/Wo</v>
      </c>
      <c r="AA202">
        <f ca="1">'Haus 3, 2 a-c K'!G201</f>
        <v>202</v>
      </c>
      <c r="AB202">
        <f>'Haus 3, 2 a-c K'!J201</f>
        <v>0</v>
      </c>
    </row>
    <row r="203" spans="24:28" x14ac:dyDescent="0.2">
      <c r="X203" t="str">
        <f>'Haus 3, 2 a-c K'!B202</f>
        <v>I1-5</v>
      </c>
      <c r="Y203">
        <f>'Haus 3, 2 a-c K'!E202</f>
        <v>0</v>
      </c>
      <c r="Z203" t="str">
        <f>'Haus 3, 2 a-c K'!F202</f>
        <v>5 Tage/Wo</v>
      </c>
      <c r="AA203">
        <f ca="1">'Haus 3, 2 a-c K'!G202</f>
        <v>253</v>
      </c>
      <c r="AB203">
        <f>'Haus 3, 2 a-c K'!J202</f>
        <v>0</v>
      </c>
    </row>
    <row r="204" spans="24:28" x14ac:dyDescent="0.2">
      <c r="X204" t="str">
        <f>'Haus 3, 2 a-c K'!B203</f>
        <v>I1-6</v>
      </c>
      <c r="Y204">
        <f>'Haus 3, 2 a-c K'!E203</f>
        <v>0</v>
      </c>
      <c r="Z204" t="str">
        <f>'Haus 3, 2 a-c K'!F203</f>
        <v>6 Tage/Wo</v>
      </c>
      <c r="AA204">
        <f ca="1">'Haus 3, 2 a-c K'!G203</f>
        <v>304</v>
      </c>
      <c r="AB204">
        <f>'Haus 3, 2 a-c K'!J203</f>
        <v>0</v>
      </c>
    </row>
    <row r="205" spans="24:28" x14ac:dyDescent="0.2">
      <c r="X205" t="str">
        <f>'Haus 3, 2 a-c K'!B204</f>
        <v>I1-7</v>
      </c>
      <c r="Y205">
        <f>'Haus 3, 2 a-c K'!E204</f>
        <v>0</v>
      </c>
      <c r="Z205" t="str">
        <f>'Haus 3, 2 a-c K'!F204</f>
        <v>7 Tage/Wo</v>
      </c>
      <c r="AA205">
        <f ca="1">'Haus 3, 2 a-c K'!G204</f>
        <v>354</v>
      </c>
      <c r="AB205">
        <f>'Haus 3, 2 a-c K'!J204</f>
        <v>0</v>
      </c>
    </row>
    <row r="206" spans="24:28" x14ac:dyDescent="0.2">
      <c r="X206" t="str">
        <f>'Haus 3, 2 a-c K'!B205</f>
        <v>I1-Müll</v>
      </c>
      <c r="Y206">
        <f>'Haus 3, 2 a-c K'!E205</f>
        <v>0</v>
      </c>
      <c r="Z206" t="str">
        <f>'Haus 3, 2 a-c K'!F205</f>
        <v>2 Tage/Wo </v>
      </c>
      <c r="AA206">
        <f ca="1">'Haus 3, 2 a-c K'!G205</f>
        <v>101</v>
      </c>
      <c r="AB206">
        <f>'Haus 3, 2 a-c K'!J205</f>
        <v>0</v>
      </c>
    </row>
    <row r="207" spans="24:28" x14ac:dyDescent="0.2">
      <c r="X207" t="str">
        <f>'Haus 3, 2 a-c K'!B206</f>
        <v>J1-J</v>
      </c>
      <c r="Y207">
        <f>'Haus 3, 2 a-c K'!E206</f>
        <v>0</v>
      </c>
      <c r="Z207" t="str">
        <f>'Haus 3, 2 a-c K'!F206</f>
        <v>jährlich</v>
      </c>
      <c r="AA207">
        <f ca="1">'Haus 3, 2 a-c K'!G206</f>
        <v>1</v>
      </c>
      <c r="AB207">
        <f>'Haus 3, 2 a-c K'!J206</f>
        <v>0</v>
      </c>
    </row>
    <row r="208" spans="24:28" x14ac:dyDescent="0.2">
      <c r="X208" t="str">
        <f>'Haus 3, 2 a-c K'!B207</f>
        <v>J1-J2</v>
      </c>
      <c r="Y208">
        <f>'Haus 3, 2 a-c K'!E207</f>
        <v>0</v>
      </c>
      <c r="Z208" t="str">
        <f>'Haus 3, 2 a-c K'!F207</f>
        <v>jährlich 2x</v>
      </c>
      <c r="AA208">
        <f ca="1">'Haus 3, 2 a-c K'!G207</f>
        <v>2</v>
      </c>
      <c r="AB208">
        <f>'Haus 3, 2 a-c K'!J207</f>
        <v>0</v>
      </c>
    </row>
    <row r="209" spans="24:28" x14ac:dyDescent="0.2">
      <c r="X209" t="str">
        <f>'Haus 3, 2 a-c K'!B208</f>
        <v>J1-Q</v>
      </c>
      <c r="Y209">
        <f>'Haus 3, 2 a-c K'!E208</f>
        <v>0</v>
      </c>
      <c r="Z209" t="str">
        <f>'Haus 3, 2 a-c K'!F208</f>
        <v>Quartalsw.</v>
      </c>
      <c r="AA209">
        <f ca="1">'Haus 3, 2 a-c K'!G208</f>
        <v>4</v>
      </c>
      <c r="AB209">
        <f>'Haus 3, 2 a-c K'!J208</f>
        <v>0</v>
      </c>
    </row>
    <row r="210" spans="24:28" x14ac:dyDescent="0.2">
      <c r="X210" t="str">
        <f>'Haus 3, 2 a-c K'!B209</f>
        <v>J1-J6</v>
      </c>
      <c r="Y210">
        <f>'Haus 3, 2 a-c K'!E209</f>
        <v>0</v>
      </c>
      <c r="Z210" t="str">
        <f>'Haus 3, 2 a-c K'!F209</f>
        <v>jährlich 6x</v>
      </c>
      <c r="AA210">
        <f ca="1">'Haus 3, 2 a-c K'!G209</f>
        <v>6</v>
      </c>
      <c r="AB210">
        <f>'Haus 3, 2 a-c K'!J209</f>
        <v>0</v>
      </c>
    </row>
    <row r="211" spans="24:28" x14ac:dyDescent="0.2">
      <c r="X211" t="str">
        <f>'Haus 3, 2 a-c K'!B210</f>
        <v>J1-M</v>
      </c>
      <c r="Y211">
        <f>'Haus 3, 2 a-c K'!E210</f>
        <v>0</v>
      </c>
      <c r="Z211" t="str">
        <f>'Haus 3, 2 a-c K'!F210</f>
        <v>monatlich</v>
      </c>
      <c r="AA211">
        <f ca="1">'Haus 3, 2 a-c K'!G210</f>
        <v>12</v>
      </c>
      <c r="AB211">
        <f>'Haus 3, 2 a-c K'!J210</f>
        <v>0</v>
      </c>
    </row>
    <row r="212" spans="24:28" x14ac:dyDescent="0.2">
      <c r="X212" t="str">
        <f>'Haus 3, 2 a-c K'!B211</f>
        <v>J1-14</v>
      </c>
      <c r="Y212">
        <f>'Haus 3, 2 a-c K'!E211</f>
        <v>0</v>
      </c>
      <c r="Z212" t="str">
        <f>'Haus 3, 2 a-c K'!F211</f>
        <v>14 tägig</v>
      </c>
      <c r="AA212">
        <f ca="1">'Haus 3, 2 a-c K'!G211</f>
        <v>25</v>
      </c>
      <c r="AB212">
        <f>'Haus 3, 2 a-c K'!J211</f>
        <v>0</v>
      </c>
    </row>
    <row r="213" spans="24:28" x14ac:dyDescent="0.2">
      <c r="X213" t="str">
        <f>'Haus 3, 2 a-c K'!B212</f>
        <v>J1-W</v>
      </c>
      <c r="Y213">
        <f>'Haus 3, 2 a-c K'!E212</f>
        <v>0</v>
      </c>
      <c r="Z213" t="str">
        <f>'Haus 3, 2 a-c K'!F212</f>
        <v>wöchentl.</v>
      </c>
      <c r="AA213">
        <f ca="1">'Haus 3, 2 a-c K'!G212</f>
        <v>51</v>
      </c>
      <c r="AB213">
        <f>'Haus 3, 2 a-c K'!J212</f>
        <v>0</v>
      </c>
    </row>
    <row r="214" spans="24:28" x14ac:dyDescent="0.2">
      <c r="X214" t="str">
        <f>'Haus 3, 2 a-c K'!B213</f>
        <v>J1-2</v>
      </c>
      <c r="Y214">
        <f>'Haus 3, 2 a-c K'!E213</f>
        <v>0</v>
      </c>
      <c r="Z214" t="str">
        <f>'Haus 3, 2 a-c K'!F213</f>
        <v>2 Tage/Wo</v>
      </c>
      <c r="AA214">
        <f ca="1">'Haus 3, 2 a-c K'!G213</f>
        <v>101</v>
      </c>
      <c r="AB214">
        <f>'Haus 3, 2 a-c K'!J213</f>
        <v>0</v>
      </c>
    </row>
    <row r="215" spans="24:28" x14ac:dyDescent="0.2">
      <c r="X215" t="str">
        <f>'Haus 3, 2 a-c K'!B214</f>
        <v>J1-2,5</v>
      </c>
      <c r="Y215">
        <f>'Haus 3, 2 a-c K'!E214</f>
        <v>0</v>
      </c>
      <c r="Z215" t="str">
        <f>'Haus 3, 2 a-c K'!F214</f>
        <v>2,5 Tage/Wo</v>
      </c>
      <c r="AA215">
        <f ca="1">'Haus 3, 2 a-c K'!G214</f>
        <v>127</v>
      </c>
      <c r="AB215">
        <f>'Haus 3, 2 a-c K'!J214</f>
        <v>0</v>
      </c>
    </row>
    <row r="216" spans="24:28" x14ac:dyDescent="0.2">
      <c r="X216" t="str">
        <f>'Haus 3, 2 a-c K'!B215</f>
        <v>J1-3</v>
      </c>
      <c r="Y216">
        <f>'Haus 3, 2 a-c K'!E215</f>
        <v>0</v>
      </c>
      <c r="Z216" t="str">
        <f>'Haus 3, 2 a-c K'!F215</f>
        <v>3 Tage/Wo</v>
      </c>
      <c r="AA216">
        <f ca="1">'Haus 3, 2 a-c K'!G215</f>
        <v>152</v>
      </c>
      <c r="AB216">
        <f>'Haus 3, 2 a-c K'!J215</f>
        <v>0</v>
      </c>
    </row>
    <row r="217" spans="24:28" x14ac:dyDescent="0.2">
      <c r="X217" t="str">
        <f>'Haus 3, 2 a-c K'!B216</f>
        <v>J1-4</v>
      </c>
      <c r="Y217">
        <f>'Haus 3, 2 a-c K'!E216</f>
        <v>0</v>
      </c>
      <c r="Z217" t="str">
        <f>'Haus 3, 2 a-c K'!F216</f>
        <v>4 Tage/Wo</v>
      </c>
      <c r="AA217">
        <f ca="1">'Haus 3, 2 a-c K'!G216</f>
        <v>202</v>
      </c>
      <c r="AB217">
        <f>'Haus 3, 2 a-c K'!J216</f>
        <v>0</v>
      </c>
    </row>
    <row r="218" spans="24:28" x14ac:dyDescent="0.2">
      <c r="X218" t="str">
        <f>'Haus 3, 2 a-c K'!B217</f>
        <v>J1-5</v>
      </c>
      <c r="Y218">
        <f>'Haus 3, 2 a-c K'!E217</f>
        <v>0</v>
      </c>
      <c r="Z218" t="str">
        <f>'Haus 3, 2 a-c K'!F217</f>
        <v>5 Tage/Wo</v>
      </c>
      <c r="AA218">
        <f ca="1">'Haus 3, 2 a-c K'!G217</f>
        <v>253</v>
      </c>
      <c r="AB218">
        <f>'Haus 3, 2 a-c K'!J217</f>
        <v>0</v>
      </c>
    </row>
    <row r="219" spans="24:28" x14ac:dyDescent="0.2">
      <c r="X219" t="str">
        <f>'Haus 3, 2 a-c K'!B218</f>
        <v>J1-6</v>
      </c>
      <c r="Y219">
        <f>'Haus 3, 2 a-c K'!E218</f>
        <v>0</v>
      </c>
      <c r="Z219" t="str">
        <f>'Haus 3, 2 a-c K'!F218</f>
        <v>6 Tage/Wo</v>
      </c>
      <c r="AA219">
        <f ca="1">'Haus 3, 2 a-c K'!G218</f>
        <v>304</v>
      </c>
      <c r="AB219">
        <f>'Haus 3, 2 a-c K'!J218</f>
        <v>0</v>
      </c>
    </row>
    <row r="220" spans="24:28" x14ac:dyDescent="0.2">
      <c r="X220" t="str">
        <f>'Haus 3, 2 a-c K'!B219</f>
        <v>J1-7</v>
      </c>
      <c r="Y220">
        <f>'Haus 3, 2 a-c K'!E219</f>
        <v>0</v>
      </c>
      <c r="Z220" t="str">
        <f>'Haus 3, 2 a-c K'!F219</f>
        <v>7 Tage/Wo</v>
      </c>
      <c r="AA220">
        <f ca="1">'Haus 3, 2 a-c K'!G219</f>
        <v>354</v>
      </c>
      <c r="AB220">
        <f>'Haus 3, 2 a-c K'!J219</f>
        <v>0</v>
      </c>
    </row>
    <row r="221" spans="24:28" x14ac:dyDescent="0.2">
      <c r="X221" t="str">
        <f>'Haus 3, 2 a-c K'!B220</f>
        <v>J1-Müll</v>
      </c>
      <c r="Y221">
        <f>'Haus 3, 2 a-c K'!E220</f>
        <v>0</v>
      </c>
      <c r="Z221" t="str">
        <f>'Haus 3, 2 a-c K'!F220</f>
        <v>2 Tage/Wo </v>
      </c>
      <c r="AA221">
        <f ca="1">'Haus 3, 2 a-c K'!G220</f>
        <v>101</v>
      </c>
      <c r="AB221">
        <f>'Haus 3, 2 a-c K'!J220</f>
        <v>0</v>
      </c>
    </row>
    <row r="222" spans="24:28" x14ac:dyDescent="0.2">
      <c r="X222" t="str">
        <f>'Haus 3, 2 a-c K'!B221</f>
        <v>J1-Hort</v>
      </c>
      <c r="Y222">
        <f>'Haus 3, 2 a-c K'!E221</f>
        <v>0</v>
      </c>
      <c r="Z222" t="str">
        <f>'Haus 3, 2 a-c K'!F221</f>
        <v>5 Tage/Wo </v>
      </c>
      <c r="AA222">
        <f ca="1">'Haus 3, 2 a-c K'!G221</f>
        <v>253</v>
      </c>
      <c r="AB222">
        <f>'Haus 3, 2 a-c K'!J221</f>
        <v>0</v>
      </c>
    </row>
    <row r="223" spans="24:28" x14ac:dyDescent="0.2">
      <c r="X223" t="str">
        <f>'Haus 3, 2 a-c K'!B222</f>
        <v>K1-J</v>
      </c>
      <c r="Y223">
        <f>'Haus 3, 2 a-c K'!E222</f>
        <v>0</v>
      </c>
      <c r="Z223" t="str">
        <f>'Haus 3, 2 a-c K'!F222</f>
        <v>jährlich</v>
      </c>
      <c r="AA223">
        <f ca="1">'Haus 3, 2 a-c K'!G222</f>
        <v>1</v>
      </c>
      <c r="AB223">
        <f>'Haus 3, 2 a-c K'!J222</f>
        <v>0</v>
      </c>
    </row>
    <row r="224" spans="24:28" x14ac:dyDescent="0.2">
      <c r="X224" t="str">
        <f>'Haus 3, 2 a-c K'!B223</f>
        <v>K1-J2</v>
      </c>
      <c r="Y224">
        <f>'Haus 3, 2 a-c K'!E223</f>
        <v>0</v>
      </c>
      <c r="Z224" t="str">
        <f>'Haus 3, 2 a-c K'!F223</f>
        <v>jährlich 2x</v>
      </c>
      <c r="AA224">
        <f ca="1">'Haus 3, 2 a-c K'!G223</f>
        <v>2</v>
      </c>
      <c r="AB224">
        <f>'Haus 3, 2 a-c K'!J223</f>
        <v>0</v>
      </c>
    </row>
    <row r="225" spans="24:28" x14ac:dyDescent="0.2">
      <c r="X225" t="str">
        <f>'Haus 3, 2 a-c K'!B224</f>
        <v>K1-Q</v>
      </c>
      <c r="Y225">
        <f>'Haus 3, 2 a-c K'!E224</f>
        <v>0</v>
      </c>
      <c r="Z225" t="str">
        <f>'Haus 3, 2 a-c K'!F224</f>
        <v>Quartalsw.</v>
      </c>
      <c r="AA225">
        <f ca="1">'Haus 3, 2 a-c K'!G224</f>
        <v>4</v>
      </c>
      <c r="AB225">
        <f>'Haus 3, 2 a-c K'!J224</f>
        <v>0</v>
      </c>
    </row>
    <row r="226" spans="24:28" x14ac:dyDescent="0.2">
      <c r="X226" t="str">
        <f>'Haus 3, 2 a-c K'!B225</f>
        <v>K1-J6</v>
      </c>
      <c r="Y226">
        <f>'Haus 3, 2 a-c K'!E225</f>
        <v>0</v>
      </c>
      <c r="Z226" t="str">
        <f>'Haus 3, 2 a-c K'!F225</f>
        <v>jährlich 6x</v>
      </c>
      <c r="AA226">
        <f ca="1">'Haus 3, 2 a-c K'!G225</f>
        <v>6</v>
      </c>
      <c r="AB226">
        <f>'Haus 3, 2 a-c K'!J225</f>
        <v>0</v>
      </c>
    </row>
    <row r="227" spans="24:28" x14ac:dyDescent="0.2">
      <c r="X227" t="str">
        <f>'Haus 3, 2 a-c K'!B226</f>
        <v>K1-M</v>
      </c>
      <c r="Y227">
        <f>'Haus 3, 2 a-c K'!E226</f>
        <v>0</v>
      </c>
      <c r="Z227" t="str">
        <f>'Haus 3, 2 a-c K'!F226</f>
        <v>monatlich</v>
      </c>
      <c r="AA227">
        <f ca="1">'Haus 3, 2 a-c K'!G226</f>
        <v>12</v>
      </c>
      <c r="AB227">
        <f>'Haus 3, 2 a-c K'!J226</f>
        <v>0</v>
      </c>
    </row>
    <row r="228" spans="24:28" x14ac:dyDescent="0.2">
      <c r="X228" t="str">
        <f>'Haus 3, 2 a-c K'!B227</f>
        <v>K1-14</v>
      </c>
      <c r="Y228">
        <f>'Haus 3, 2 a-c K'!E227</f>
        <v>0</v>
      </c>
      <c r="Z228" t="str">
        <f>'Haus 3, 2 a-c K'!F227</f>
        <v>14 tägig</v>
      </c>
      <c r="AA228">
        <f ca="1">'Haus 3, 2 a-c K'!G227</f>
        <v>25</v>
      </c>
      <c r="AB228">
        <f>'Haus 3, 2 a-c K'!J227</f>
        <v>0</v>
      </c>
    </row>
    <row r="229" spans="24:28" x14ac:dyDescent="0.2">
      <c r="X229" t="str">
        <f>'Haus 3, 2 a-c K'!B228</f>
        <v>K1-W</v>
      </c>
      <c r="Y229">
        <f>'Haus 3, 2 a-c K'!E228</f>
        <v>0</v>
      </c>
      <c r="Z229" t="str">
        <f>'Haus 3, 2 a-c K'!F228</f>
        <v>wöchentl.</v>
      </c>
      <c r="AA229">
        <f ca="1">'Haus 3, 2 a-c K'!G228</f>
        <v>51</v>
      </c>
      <c r="AB229">
        <f>'Haus 3, 2 a-c K'!J228</f>
        <v>0</v>
      </c>
    </row>
    <row r="230" spans="24:28" x14ac:dyDescent="0.2">
      <c r="X230" t="str">
        <f>'Haus 3, 2 a-c K'!B229</f>
        <v>K1-2</v>
      </c>
      <c r="Y230">
        <f>'Haus 3, 2 a-c K'!E229</f>
        <v>0</v>
      </c>
      <c r="Z230" t="str">
        <f>'Haus 3, 2 a-c K'!F229</f>
        <v>2 Tage/Wo</v>
      </c>
      <c r="AA230">
        <f ca="1">'Haus 3, 2 a-c K'!G229</f>
        <v>101</v>
      </c>
      <c r="AB230">
        <f>'Haus 3, 2 a-c K'!J229</f>
        <v>0</v>
      </c>
    </row>
    <row r="231" spans="24:28" x14ac:dyDescent="0.2">
      <c r="X231" t="str">
        <f>'Haus 3, 2 a-c K'!B230</f>
        <v>K1-2,5</v>
      </c>
      <c r="Y231">
        <f>'Haus 3, 2 a-c K'!E230</f>
        <v>0</v>
      </c>
      <c r="Z231" t="str">
        <f>'Haus 3, 2 a-c K'!F230</f>
        <v>2,5 Tage/Wo</v>
      </c>
      <c r="AA231">
        <f ca="1">'Haus 3, 2 a-c K'!G230</f>
        <v>127</v>
      </c>
      <c r="AB231">
        <f>'Haus 3, 2 a-c K'!J230</f>
        <v>0</v>
      </c>
    </row>
    <row r="232" spans="24:28" x14ac:dyDescent="0.2">
      <c r="X232" t="str">
        <f>'Haus 3, 2 a-c K'!B231</f>
        <v>K1-3</v>
      </c>
      <c r="Y232">
        <f>'Haus 3, 2 a-c K'!E231</f>
        <v>0</v>
      </c>
      <c r="Z232" t="str">
        <f>'Haus 3, 2 a-c K'!F231</f>
        <v>3 Tage/Wo</v>
      </c>
      <c r="AA232">
        <f ca="1">'Haus 3, 2 a-c K'!G231</f>
        <v>152</v>
      </c>
      <c r="AB232">
        <f>'Haus 3, 2 a-c K'!J231</f>
        <v>0</v>
      </c>
    </row>
    <row r="233" spans="24:28" x14ac:dyDescent="0.2">
      <c r="X233" t="str">
        <f>'Haus 3, 2 a-c K'!B232</f>
        <v>K1-4</v>
      </c>
      <c r="Y233">
        <f>'Haus 3, 2 a-c K'!E232</f>
        <v>0</v>
      </c>
      <c r="Z233" t="str">
        <f>'Haus 3, 2 a-c K'!F232</f>
        <v>4 Tage/Wo</v>
      </c>
      <c r="AA233">
        <f ca="1">'Haus 3, 2 a-c K'!G232</f>
        <v>202</v>
      </c>
      <c r="AB233">
        <f>'Haus 3, 2 a-c K'!J232</f>
        <v>0</v>
      </c>
    </row>
    <row r="234" spans="24:28" x14ac:dyDescent="0.2">
      <c r="X234" t="str">
        <f>'Haus 3, 2 a-c K'!B233</f>
        <v>K1-5</v>
      </c>
      <c r="Y234">
        <f>'Haus 3, 2 a-c K'!E233</f>
        <v>0</v>
      </c>
      <c r="Z234" t="str">
        <f>'Haus 3, 2 a-c K'!F233</f>
        <v>5 Tage/Wo</v>
      </c>
      <c r="AA234">
        <f ca="1">'Haus 3, 2 a-c K'!G233</f>
        <v>253</v>
      </c>
      <c r="AB234">
        <f>'Haus 3, 2 a-c K'!J233</f>
        <v>0</v>
      </c>
    </row>
    <row r="235" spans="24:28" x14ac:dyDescent="0.2">
      <c r="X235" t="str">
        <f>'Haus 3, 2 a-c K'!B234</f>
        <v>K1-6</v>
      </c>
      <c r="Y235">
        <f>'Haus 3, 2 a-c K'!E234</f>
        <v>0</v>
      </c>
      <c r="Z235" t="str">
        <f>'Haus 3, 2 a-c K'!F234</f>
        <v>6 Tage/Wo</v>
      </c>
      <c r="AA235">
        <f ca="1">'Haus 3, 2 a-c K'!G234</f>
        <v>304</v>
      </c>
      <c r="AB235">
        <f>'Haus 3, 2 a-c K'!J234</f>
        <v>0</v>
      </c>
    </row>
    <row r="236" spans="24:28" x14ac:dyDescent="0.2">
      <c r="X236" t="str">
        <f>'Haus 3, 2 a-c K'!B235</f>
        <v>K1-7</v>
      </c>
      <c r="Y236">
        <f>'Haus 3, 2 a-c K'!E235</f>
        <v>0</v>
      </c>
      <c r="Z236" t="str">
        <f>'Haus 3, 2 a-c K'!F235</f>
        <v>7 Tage/Wo</v>
      </c>
      <c r="AA236">
        <f ca="1">'Haus 3, 2 a-c K'!G235</f>
        <v>354</v>
      </c>
      <c r="AB236">
        <f>'Haus 3, 2 a-c K'!J235</f>
        <v>0</v>
      </c>
    </row>
    <row r="237" spans="24:28" x14ac:dyDescent="0.2">
      <c r="X237" t="str">
        <f>'Haus 3, 2 a-c K'!B236</f>
        <v>K2-J</v>
      </c>
      <c r="Y237">
        <f>'Haus 3, 2 a-c K'!E236</f>
        <v>0</v>
      </c>
      <c r="Z237" t="str">
        <f>'Haus 3, 2 a-c K'!F236</f>
        <v>jährlich</v>
      </c>
      <c r="AA237">
        <f ca="1">'Haus 3, 2 a-c K'!G236</f>
        <v>1</v>
      </c>
      <c r="AB237">
        <f>'Haus 3, 2 a-c K'!J236</f>
        <v>0</v>
      </c>
    </row>
    <row r="238" spans="24:28" x14ac:dyDescent="0.2">
      <c r="X238" t="str">
        <f>'Haus 3, 2 a-c K'!B237</f>
        <v>K2-J2</v>
      </c>
      <c r="Y238">
        <f>'Haus 3, 2 a-c K'!E237</f>
        <v>0</v>
      </c>
      <c r="Z238" t="str">
        <f>'Haus 3, 2 a-c K'!F237</f>
        <v>jährlich 2x</v>
      </c>
      <c r="AA238">
        <f ca="1">'Haus 3, 2 a-c K'!G237</f>
        <v>2</v>
      </c>
      <c r="AB238">
        <f>'Haus 3, 2 a-c K'!J237</f>
        <v>0</v>
      </c>
    </row>
    <row r="239" spans="24:28" x14ac:dyDescent="0.2">
      <c r="X239" t="str">
        <f>'Haus 3, 2 a-c K'!B238</f>
        <v>K2-Q</v>
      </c>
      <c r="Y239">
        <f>'Haus 3, 2 a-c K'!E238</f>
        <v>0</v>
      </c>
      <c r="Z239" t="str">
        <f>'Haus 3, 2 a-c K'!F238</f>
        <v>Quartalsw.</v>
      </c>
      <c r="AA239">
        <f ca="1">'Haus 3, 2 a-c K'!G238</f>
        <v>4</v>
      </c>
      <c r="AB239">
        <f>'Haus 3, 2 a-c K'!J238</f>
        <v>0</v>
      </c>
    </row>
    <row r="240" spans="24:28" x14ac:dyDescent="0.2">
      <c r="X240" t="str">
        <f>'Haus 3, 2 a-c K'!B239</f>
        <v>K2-J6</v>
      </c>
      <c r="Y240">
        <f>'Haus 3, 2 a-c K'!E239</f>
        <v>0</v>
      </c>
      <c r="Z240" t="str">
        <f>'Haus 3, 2 a-c K'!F239</f>
        <v>jährlich 6x</v>
      </c>
      <c r="AA240">
        <f ca="1">'Haus 3, 2 a-c K'!G239</f>
        <v>6</v>
      </c>
      <c r="AB240">
        <f>'Haus 3, 2 a-c K'!J239</f>
        <v>0</v>
      </c>
    </row>
    <row r="241" spans="24:28" x14ac:dyDescent="0.2">
      <c r="X241" t="str">
        <f>'Haus 3, 2 a-c K'!B240</f>
        <v>K2-M</v>
      </c>
      <c r="Y241">
        <f>'Haus 3, 2 a-c K'!E240</f>
        <v>0</v>
      </c>
      <c r="Z241" t="str">
        <f>'Haus 3, 2 a-c K'!F240</f>
        <v>monatlich</v>
      </c>
      <c r="AA241">
        <f ca="1">'Haus 3, 2 a-c K'!G240</f>
        <v>12</v>
      </c>
      <c r="AB241">
        <f>'Haus 3, 2 a-c K'!J240</f>
        <v>0</v>
      </c>
    </row>
    <row r="242" spans="24:28" x14ac:dyDescent="0.2">
      <c r="X242" t="str">
        <f>'Haus 3, 2 a-c K'!B241</f>
        <v>K2-14</v>
      </c>
      <c r="Y242">
        <f>'Haus 3, 2 a-c K'!E241</f>
        <v>0</v>
      </c>
      <c r="Z242" t="str">
        <f>'Haus 3, 2 a-c K'!F241</f>
        <v>14 tägig</v>
      </c>
      <c r="AA242">
        <f ca="1">'Haus 3, 2 a-c K'!G241</f>
        <v>25</v>
      </c>
      <c r="AB242">
        <f>'Haus 3, 2 a-c K'!J241</f>
        <v>0</v>
      </c>
    </row>
    <row r="243" spans="24:28" x14ac:dyDescent="0.2">
      <c r="X243" t="str">
        <f>'Haus 3, 2 a-c K'!B242</f>
        <v>K2-W</v>
      </c>
      <c r="Y243">
        <f>'Haus 3, 2 a-c K'!E242</f>
        <v>0</v>
      </c>
      <c r="Z243" t="str">
        <f>'Haus 3, 2 a-c K'!F242</f>
        <v>wöchentl.</v>
      </c>
      <c r="AA243">
        <f ca="1">'Haus 3, 2 a-c K'!G242</f>
        <v>51</v>
      </c>
      <c r="AB243">
        <f>'Haus 3, 2 a-c K'!J242</f>
        <v>0</v>
      </c>
    </row>
    <row r="244" spans="24:28" x14ac:dyDescent="0.2">
      <c r="X244" t="str">
        <f>'Haus 3, 2 a-c K'!B243</f>
        <v>K2-2</v>
      </c>
      <c r="Y244">
        <f>'Haus 3, 2 a-c K'!E243</f>
        <v>0</v>
      </c>
      <c r="Z244" t="str">
        <f>'Haus 3, 2 a-c K'!F243</f>
        <v>2 Tage/Wo</v>
      </c>
      <c r="AA244">
        <f ca="1">'Haus 3, 2 a-c K'!G243</f>
        <v>101</v>
      </c>
      <c r="AB244">
        <f>'Haus 3, 2 a-c K'!J243</f>
        <v>0</v>
      </c>
    </row>
    <row r="245" spans="24:28" x14ac:dyDescent="0.2">
      <c r="X245" t="str">
        <f>'Haus 3, 2 a-c K'!B244</f>
        <v>K2-2,5</v>
      </c>
      <c r="Y245">
        <f>'Haus 3, 2 a-c K'!E244</f>
        <v>0</v>
      </c>
      <c r="Z245" t="str">
        <f>'Haus 3, 2 a-c K'!F244</f>
        <v>2,5 Tage/Wo</v>
      </c>
      <c r="AA245">
        <f ca="1">'Haus 3, 2 a-c K'!G244</f>
        <v>127</v>
      </c>
      <c r="AB245">
        <f>'Haus 3, 2 a-c K'!J244</f>
        <v>0</v>
      </c>
    </row>
    <row r="246" spans="24:28" x14ac:dyDescent="0.2">
      <c r="X246" t="str">
        <f>'Haus 3, 2 a-c K'!B245</f>
        <v>K2-3</v>
      </c>
      <c r="Y246">
        <f>'Haus 3, 2 a-c K'!E245</f>
        <v>0</v>
      </c>
      <c r="Z246" t="str">
        <f>'Haus 3, 2 a-c K'!F245</f>
        <v>3 Tage/Wo</v>
      </c>
      <c r="AA246">
        <f ca="1">'Haus 3, 2 a-c K'!G245</f>
        <v>152</v>
      </c>
      <c r="AB246">
        <f>'Haus 3, 2 a-c K'!J245</f>
        <v>0</v>
      </c>
    </row>
    <row r="247" spans="24:28" x14ac:dyDescent="0.2">
      <c r="X247" t="str">
        <f>'Haus 3, 2 a-c K'!B246</f>
        <v>K2-4</v>
      </c>
      <c r="Y247">
        <f>'Haus 3, 2 a-c K'!E246</f>
        <v>0</v>
      </c>
      <c r="Z247" t="str">
        <f>'Haus 3, 2 a-c K'!F246</f>
        <v>4 Tage/Wo</v>
      </c>
      <c r="AA247">
        <f ca="1">'Haus 3, 2 a-c K'!G246</f>
        <v>202</v>
      </c>
      <c r="AB247">
        <f>'Haus 3, 2 a-c K'!J246</f>
        <v>0</v>
      </c>
    </row>
    <row r="248" spans="24:28" x14ac:dyDescent="0.2">
      <c r="X248" t="str">
        <f>'Haus 3, 2 a-c K'!B247</f>
        <v>K2-5</v>
      </c>
      <c r="Y248">
        <f>'Haus 3, 2 a-c K'!E247</f>
        <v>0</v>
      </c>
      <c r="Z248" t="str">
        <f>'Haus 3, 2 a-c K'!F247</f>
        <v>5 Tage/Wo</v>
      </c>
      <c r="AA248">
        <f ca="1">'Haus 3, 2 a-c K'!G247</f>
        <v>253</v>
      </c>
      <c r="AB248">
        <f>'Haus 3, 2 a-c K'!J247</f>
        <v>0</v>
      </c>
    </row>
    <row r="249" spans="24:28" x14ac:dyDescent="0.2">
      <c r="X249" t="str">
        <f>'Haus 3, 2 a-c K'!B248</f>
        <v>K2-6</v>
      </c>
      <c r="Y249">
        <f>'Haus 3, 2 a-c K'!E248</f>
        <v>0</v>
      </c>
      <c r="Z249" t="str">
        <f>'Haus 3, 2 a-c K'!F248</f>
        <v>6 Tage/Wo</v>
      </c>
      <c r="AA249">
        <f ca="1">'Haus 3, 2 a-c K'!G248</f>
        <v>304</v>
      </c>
      <c r="AB249">
        <f>'Haus 3, 2 a-c K'!J248</f>
        <v>0</v>
      </c>
    </row>
    <row r="250" spans="24:28" x14ac:dyDescent="0.2">
      <c r="X250" t="str">
        <f>'Haus 3, 2 a-c K'!B249</f>
        <v>K2-7</v>
      </c>
      <c r="Y250">
        <f>'Haus 3, 2 a-c K'!E249</f>
        <v>0</v>
      </c>
      <c r="Z250" t="str">
        <f>'Haus 3, 2 a-c K'!F249</f>
        <v>7 Tage/Wo</v>
      </c>
      <c r="AA250">
        <f ca="1">'Haus 3, 2 a-c K'!G249</f>
        <v>354</v>
      </c>
      <c r="AB250">
        <f>'Haus 3, 2 a-c K'!J249</f>
        <v>0</v>
      </c>
    </row>
    <row r="251" spans="24:28" x14ac:dyDescent="0.2">
      <c r="X251" t="str">
        <f>'Haus 3, 2 a-c K'!B250</f>
        <v>L-J</v>
      </c>
      <c r="Y251">
        <f>'Haus 3, 2 a-c K'!E250</f>
        <v>0</v>
      </c>
      <c r="Z251" t="str">
        <f>'Haus 3, 2 a-c K'!F250</f>
        <v>jährlich</v>
      </c>
      <c r="AA251">
        <f ca="1">'Haus 3, 2 a-c K'!G250</f>
        <v>1</v>
      </c>
      <c r="AB251">
        <f>'Haus 3, 2 a-c K'!J250</f>
        <v>0</v>
      </c>
    </row>
    <row r="252" spans="24:28" x14ac:dyDescent="0.2">
      <c r="X252" t="str">
        <f>'Haus 3, 2 a-c K'!B251</f>
        <v>L-J2</v>
      </c>
      <c r="Y252">
        <f>'Haus 3, 2 a-c K'!E251</f>
        <v>0</v>
      </c>
      <c r="Z252" t="str">
        <f>'Haus 3, 2 a-c K'!F251</f>
        <v>jährlich 2x</v>
      </c>
      <c r="AA252">
        <f ca="1">'Haus 3, 2 a-c K'!G251</f>
        <v>2</v>
      </c>
      <c r="AB252">
        <f>'Haus 3, 2 a-c K'!J251</f>
        <v>0</v>
      </c>
    </row>
    <row r="253" spans="24:28" x14ac:dyDescent="0.2">
      <c r="X253" t="str">
        <f>'Haus 3, 2 a-c K'!B252</f>
        <v>L-Q</v>
      </c>
      <c r="Y253">
        <f>'Haus 3, 2 a-c K'!E252</f>
        <v>0</v>
      </c>
      <c r="Z253" t="str">
        <f>'Haus 3, 2 a-c K'!F252</f>
        <v>Quartalsw.</v>
      </c>
      <c r="AA253">
        <f ca="1">'Haus 3, 2 a-c K'!G252</f>
        <v>4</v>
      </c>
      <c r="AB253">
        <f>'Haus 3, 2 a-c K'!J252</f>
        <v>0</v>
      </c>
    </row>
    <row r="254" spans="24:28" x14ac:dyDescent="0.2">
      <c r="X254" t="str">
        <f>'Haus 3, 2 a-c K'!B253</f>
        <v>L-J6</v>
      </c>
      <c r="Y254">
        <f>'Haus 3, 2 a-c K'!E253</f>
        <v>0</v>
      </c>
      <c r="Z254" t="str">
        <f>'Haus 3, 2 a-c K'!F253</f>
        <v>jährlich 6x</v>
      </c>
      <c r="AA254">
        <f ca="1">'Haus 3, 2 a-c K'!G253</f>
        <v>6</v>
      </c>
      <c r="AB254">
        <f>'Haus 3, 2 a-c K'!J253</f>
        <v>0</v>
      </c>
    </row>
    <row r="255" spans="24:28" x14ac:dyDescent="0.2">
      <c r="X255" t="str">
        <f>'Haus 3, 2 a-c K'!B254</f>
        <v>L-M</v>
      </c>
      <c r="Y255">
        <f>'Haus 3, 2 a-c K'!E254</f>
        <v>0</v>
      </c>
      <c r="Z255" t="str">
        <f>'Haus 3, 2 a-c K'!F254</f>
        <v>monatlich</v>
      </c>
      <c r="AA255">
        <f ca="1">'Haus 3, 2 a-c K'!G254</f>
        <v>12</v>
      </c>
      <c r="AB255">
        <f>'Haus 3, 2 a-c K'!J254</f>
        <v>0</v>
      </c>
    </row>
    <row r="256" spans="24:28" x14ac:dyDescent="0.2">
      <c r="X256" t="str">
        <f>'Haus 3, 2 a-c K'!B255</f>
        <v>L-14</v>
      </c>
      <c r="Y256">
        <f>'Haus 3, 2 a-c K'!E255</f>
        <v>0</v>
      </c>
      <c r="Z256" t="str">
        <f>'Haus 3, 2 a-c K'!F255</f>
        <v>14 tägig</v>
      </c>
      <c r="AA256">
        <f ca="1">'Haus 3, 2 a-c K'!G255</f>
        <v>25</v>
      </c>
      <c r="AB256">
        <f>'Haus 3, 2 a-c K'!J255</f>
        <v>0</v>
      </c>
    </row>
    <row r="257" spans="24:28" x14ac:dyDescent="0.2">
      <c r="X257" t="str">
        <f>'Haus 3, 2 a-c K'!B256</f>
        <v>L-W</v>
      </c>
      <c r="Y257">
        <f>'Haus 3, 2 a-c K'!E256</f>
        <v>0</v>
      </c>
      <c r="Z257" t="str">
        <f>'Haus 3, 2 a-c K'!F256</f>
        <v>wöchentl.</v>
      </c>
      <c r="AA257">
        <f ca="1">'Haus 3, 2 a-c K'!G256</f>
        <v>51</v>
      </c>
      <c r="AB257">
        <f>'Haus 3, 2 a-c K'!J256</f>
        <v>0</v>
      </c>
    </row>
    <row r="258" spans="24:28" x14ac:dyDescent="0.2">
      <c r="X258" t="str">
        <f>'Haus 3, 2 a-c K'!B257</f>
        <v>L-2</v>
      </c>
      <c r="Y258">
        <f>'Haus 3, 2 a-c K'!E257</f>
        <v>0</v>
      </c>
      <c r="Z258" t="str">
        <f>'Haus 3, 2 a-c K'!F257</f>
        <v>2 Tage/Wo</v>
      </c>
      <c r="AA258">
        <f ca="1">'Haus 3, 2 a-c K'!G257</f>
        <v>101</v>
      </c>
      <c r="AB258">
        <f>'Haus 3, 2 a-c K'!J257</f>
        <v>0</v>
      </c>
    </row>
    <row r="259" spans="24:28" x14ac:dyDescent="0.2">
      <c r="X259" t="str">
        <f>'Haus 3, 2 a-c K'!B258</f>
        <v>L-2,5</v>
      </c>
      <c r="Y259">
        <f>'Haus 3, 2 a-c K'!E258</f>
        <v>0</v>
      </c>
      <c r="Z259" t="str">
        <f>'Haus 3, 2 a-c K'!F258</f>
        <v>2,5 Tage/Wo</v>
      </c>
      <c r="AA259">
        <f ca="1">'Haus 3, 2 a-c K'!G258</f>
        <v>127</v>
      </c>
      <c r="AB259">
        <f>'Haus 3, 2 a-c K'!J258</f>
        <v>0</v>
      </c>
    </row>
    <row r="260" spans="24:28" x14ac:dyDescent="0.2">
      <c r="X260" t="str">
        <f>'Haus 3, 2 a-c K'!B259</f>
        <v>L-3</v>
      </c>
      <c r="Y260">
        <f>'Haus 3, 2 a-c K'!E259</f>
        <v>0</v>
      </c>
      <c r="Z260" t="str">
        <f>'Haus 3, 2 a-c K'!F259</f>
        <v>3 Tage/Wo</v>
      </c>
      <c r="AA260">
        <f ca="1">'Haus 3, 2 a-c K'!G259</f>
        <v>152</v>
      </c>
      <c r="AB260">
        <f>'Haus 3, 2 a-c K'!J259</f>
        <v>0</v>
      </c>
    </row>
    <row r="261" spans="24:28" x14ac:dyDescent="0.2">
      <c r="X261" t="str">
        <f>'Haus 3, 2 a-c K'!B260</f>
        <v>L-4</v>
      </c>
      <c r="Y261">
        <f>'Haus 3, 2 a-c K'!E260</f>
        <v>0</v>
      </c>
      <c r="Z261" t="str">
        <f>'Haus 3, 2 a-c K'!F260</f>
        <v>4 Tage/Wo</v>
      </c>
      <c r="AA261">
        <f ca="1">'Haus 3, 2 a-c K'!G260</f>
        <v>202</v>
      </c>
      <c r="AB261">
        <f>'Haus 3, 2 a-c K'!J260</f>
        <v>0</v>
      </c>
    </row>
    <row r="262" spans="24:28" x14ac:dyDescent="0.2">
      <c r="X262" t="str">
        <f>'Haus 3, 2 a-c K'!B261</f>
        <v>L-5</v>
      </c>
      <c r="Y262">
        <f>'Haus 3, 2 a-c K'!E261</f>
        <v>0</v>
      </c>
      <c r="Z262" t="str">
        <f>'Haus 3, 2 a-c K'!F261</f>
        <v>5 Tage/Wo</v>
      </c>
      <c r="AA262">
        <f ca="1">'Haus 3, 2 a-c K'!G261</f>
        <v>253</v>
      </c>
      <c r="AB262">
        <f>'Haus 3, 2 a-c K'!J261</f>
        <v>0</v>
      </c>
    </row>
    <row r="263" spans="24:28" x14ac:dyDescent="0.2">
      <c r="X263" t="str">
        <f>'Haus 3, 2 a-c K'!B262</f>
        <v>L-6</v>
      </c>
      <c r="Y263">
        <f>'Haus 3, 2 a-c K'!E262</f>
        <v>0</v>
      </c>
      <c r="Z263" t="str">
        <f>'Haus 3, 2 a-c K'!F262</f>
        <v>6 Tage/Wo</v>
      </c>
      <c r="AA263">
        <f ca="1">'Haus 3, 2 a-c K'!G262</f>
        <v>304</v>
      </c>
      <c r="AB263">
        <f>'Haus 3, 2 a-c K'!J262</f>
        <v>0</v>
      </c>
    </row>
    <row r="264" spans="24:28" x14ac:dyDescent="0.2">
      <c r="X264" t="str">
        <f>'Haus 3, 2 a-c K'!B263</f>
        <v>L-7</v>
      </c>
      <c r="Y264">
        <f>'Haus 3, 2 a-c K'!E263</f>
        <v>0</v>
      </c>
      <c r="Z264" t="str">
        <f>'Haus 3, 2 a-c K'!F263</f>
        <v>7 Tage/Wo</v>
      </c>
      <c r="AA264">
        <f ca="1">'Haus 3, 2 a-c K'!G263</f>
        <v>354</v>
      </c>
      <c r="AB264">
        <f>'Haus 3, 2 a-c K'!J263</f>
        <v>0</v>
      </c>
    </row>
    <row r="265" spans="24:28" x14ac:dyDescent="0.2">
      <c r="X265" t="str">
        <f>'Haus 3, 2 a-c K'!B264</f>
        <v>M1-J</v>
      </c>
      <c r="Y265">
        <f>'Haus 3, 2 a-c K'!E264</f>
        <v>0</v>
      </c>
      <c r="Z265" t="str">
        <f>'Haus 3, 2 a-c K'!F264</f>
        <v>jährlich</v>
      </c>
      <c r="AA265">
        <f ca="1">'Haus 3, 2 a-c K'!G264</f>
        <v>1</v>
      </c>
      <c r="AB265">
        <f>'Haus 3, 2 a-c K'!J264</f>
        <v>0</v>
      </c>
    </row>
    <row r="266" spans="24:28" x14ac:dyDescent="0.2">
      <c r="X266" t="str">
        <f>'Haus 3, 2 a-c K'!B265</f>
        <v>M1-J2</v>
      </c>
      <c r="Y266">
        <f>'Haus 3, 2 a-c K'!E265</f>
        <v>0</v>
      </c>
      <c r="Z266" t="str">
        <f>'Haus 3, 2 a-c K'!F265</f>
        <v>jährlich 2x</v>
      </c>
      <c r="AA266">
        <f ca="1">'Haus 3, 2 a-c K'!G265</f>
        <v>2</v>
      </c>
      <c r="AB266">
        <f>'Haus 3, 2 a-c K'!J265</f>
        <v>0</v>
      </c>
    </row>
    <row r="267" spans="24:28" x14ac:dyDescent="0.2">
      <c r="X267" t="str">
        <f>'Haus 3, 2 a-c K'!B266</f>
        <v>M1-Q</v>
      </c>
      <c r="Y267">
        <f>'Haus 3, 2 a-c K'!E266</f>
        <v>0</v>
      </c>
      <c r="Z267" t="str">
        <f>'Haus 3, 2 a-c K'!F266</f>
        <v>Quartalsw.</v>
      </c>
      <c r="AA267">
        <f ca="1">'Haus 3, 2 a-c K'!G266</f>
        <v>4</v>
      </c>
      <c r="AB267">
        <f>'Haus 3, 2 a-c K'!J266</f>
        <v>0</v>
      </c>
    </row>
    <row r="268" spans="24:28" x14ac:dyDescent="0.2">
      <c r="X268" t="str">
        <f>'Haus 3, 2 a-c K'!B267</f>
        <v>M1-J6</v>
      </c>
      <c r="Y268">
        <f>'Haus 3, 2 a-c K'!E267</f>
        <v>0</v>
      </c>
      <c r="Z268" t="str">
        <f>'Haus 3, 2 a-c K'!F267</f>
        <v>jährlich 6x</v>
      </c>
      <c r="AA268">
        <f ca="1">'Haus 3, 2 a-c K'!G267</f>
        <v>6</v>
      </c>
      <c r="AB268">
        <f>'Haus 3, 2 a-c K'!J267</f>
        <v>0</v>
      </c>
    </row>
    <row r="269" spans="24:28" x14ac:dyDescent="0.2">
      <c r="X269" t="str">
        <f>'Haus 3, 2 a-c K'!B268</f>
        <v>M1-M</v>
      </c>
      <c r="Y269">
        <f>'Haus 3, 2 a-c K'!E268</f>
        <v>0</v>
      </c>
      <c r="Z269" t="str">
        <f>'Haus 3, 2 a-c K'!F268</f>
        <v>monatlich</v>
      </c>
      <c r="AA269">
        <f ca="1">'Haus 3, 2 a-c K'!G268</f>
        <v>12</v>
      </c>
      <c r="AB269">
        <f>'Haus 3, 2 a-c K'!J268</f>
        <v>0</v>
      </c>
    </row>
    <row r="270" spans="24:28" x14ac:dyDescent="0.2">
      <c r="X270" t="str">
        <f>'Haus 3, 2 a-c K'!B269</f>
        <v>M1-14</v>
      </c>
      <c r="Y270">
        <f>'Haus 3, 2 a-c K'!E269</f>
        <v>0</v>
      </c>
      <c r="Z270" t="str">
        <f>'Haus 3, 2 a-c K'!F269</f>
        <v>14 tägig</v>
      </c>
      <c r="AA270">
        <f ca="1">'Haus 3, 2 a-c K'!G269</f>
        <v>25</v>
      </c>
      <c r="AB270">
        <f>'Haus 3, 2 a-c K'!J269</f>
        <v>0</v>
      </c>
    </row>
    <row r="271" spans="24:28" x14ac:dyDescent="0.2">
      <c r="X271" t="str">
        <f>'Haus 3, 2 a-c K'!B270</f>
        <v>M1-W</v>
      </c>
      <c r="Y271">
        <f>'Haus 3, 2 a-c K'!E270</f>
        <v>0</v>
      </c>
      <c r="Z271" t="str">
        <f>'Haus 3, 2 a-c K'!F270</f>
        <v>wöchentl.</v>
      </c>
      <c r="AA271">
        <f ca="1">'Haus 3, 2 a-c K'!G270</f>
        <v>51</v>
      </c>
      <c r="AB271">
        <f>'Haus 3, 2 a-c K'!J270</f>
        <v>0</v>
      </c>
    </row>
    <row r="272" spans="24:28" x14ac:dyDescent="0.2">
      <c r="X272" t="str">
        <f>'Haus 3, 2 a-c K'!B271</f>
        <v>M1-2</v>
      </c>
      <c r="Y272">
        <f>'Haus 3, 2 a-c K'!E271</f>
        <v>0</v>
      </c>
      <c r="Z272" t="str">
        <f>'Haus 3, 2 a-c K'!F271</f>
        <v>2 Tage/Wo</v>
      </c>
      <c r="AA272">
        <f ca="1">'Haus 3, 2 a-c K'!G271</f>
        <v>101</v>
      </c>
      <c r="AB272">
        <f>'Haus 3, 2 a-c K'!J271</f>
        <v>0</v>
      </c>
    </row>
    <row r="273" spans="24:28" x14ac:dyDescent="0.2">
      <c r="X273" t="str">
        <f>'Haus 3, 2 a-c K'!B272</f>
        <v>M1-2,5</v>
      </c>
      <c r="Y273">
        <f>'Haus 3, 2 a-c K'!E272</f>
        <v>0</v>
      </c>
      <c r="Z273" t="str">
        <f>'Haus 3, 2 a-c K'!F272</f>
        <v>2,5 Tage/Wo</v>
      </c>
      <c r="AA273">
        <f ca="1">'Haus 3, 2 a-c K'!G272</f>
        <v>127</v>
      </c>
      <c r="AB273">
        <f>'Haus 3, 2 a-c K'!J272</f>
        <v>0</v>
      </c>
    </row>
    <row r="274" spans="24:28" x14ac:dyDescent="0.2">
      <c r="X274" t="str">
        <f>'Haus 3, 2 a-c K'!B273</f>
        <v>M1-3</v>
      </c>
      <c r="Y274">
        <f>'Haus 3, 2 a-c K'!E273</f>
        <v>0</v>
      </c>
      <c r="Z274" t="str">
        <f>'Haus 3, 2 a-c K'!F273</f>
        <v>3 Tage/Wo</v>
      </c>
      <c r="AA274">
        <f ca="1">'Haus 3, 2 a-c K'!G273</f>
        <v>152</v>
      </c>
      <c r="AB274">
        <f>'Haus 3, 2 a-c K'!J273</f>
        <v>0</v>
      </c>
    </row>
    <row r="275" spans="24:28" x14ac:dyDescent="0.2">
      <c r="X275" t="str">
        <f>'Haus 3, 2 a-c K'!B274</f>
        <v>M1-4</v>
      </c>
      <c r="Y275">
        <f>'Haus 3, 2 a-c K'!E274</f>
        <v>0</v>
      </c>
      <c r="Z275" t="str">
        <f>'Haus 3, 2 a-c K'!F274</f>
        <v>4 Tage/Wo</v>
      </c>
      <c r="AA275">
        <f ca="1">'Haus 3, 2 a-c K'!G274</f>
        <v>202</v>
      </c>
      <c r="AB275">
        <f>'Haus 3, 2 a-c K'!J274</f>
        <v>0</v>
      </c>
    </row>
    <row r="276" spans="24:28" x14ac:dyDescent="0.2">
      <c r="X276" t="str">
        <f>'Haus 3, 2 a-c K'!B275</f>
        <v>M1-5</v>
      </c>
      <c r="Y276">
        <f>'Haus 3, 2 a-c K'!E275</f>
        <v>0</v>
      </c>
      <c r="Z276" t="str">
        <f>'Haus 3, 2 a-c K'!F275</f>
        <v>5 Tage/Wo</v>
      </c>
      <c r="AA276">
        <f ca="1">'Haus 3, 2 a-c K'!G275</f>
        <v>253</v>
      </c>
      <c r="AB276">
        <f>'Haus 3, 2 a-c K'!J275</f>
        <v>0</v>
      </c>
    </row>
    <row r="277" spans="24:28" x14ac:dyDescent="0.2">
      <c r="X277" t="str">
        <f>'Haus 3, 2 a-c K'!B276</f>
        <v>M1-6</v>
      </c>
      <c r="Y277">
        <f>'Haus 3, 2 a-c K'!E276</f>
        <v>0</v>
      </c>
      <c r="Z277" t="str">
        <f>'Haus 3, 2 a-c K'!F276</f>
        <v>6 Tage/Wo</v>
      </c>
      <c r="AA277">
        <f ca="1">'Haus 3, 2 a-c K'!G276</f>
        <v>304</v>
      </c>
      <c r="AB277">
        <f>'Haus 3, 2 a-c K'!J276</f>
        <v>0</v>
      </c>
    </row>
    <row r="278" spans="24:28" x14ac:dyDescent="0.2">
      <c r="X278" t="str">
        <f>'Haus 3, 2 a-c K'!B277</f>
        <v>M1-7</v>
      </c>
      <c r="Y278">
        <f>'Haus 3, 2 a-c K'!E277</f>
        <v>0</v>
      </c>
      <c r="Z278" t="str">
        <f>'Haus 3, 2 a-c K'!F277</f>
        <v>7 Tage/Wo</v>
      </c>
      <c r="AA278">
        <f ca="1">'Haus 3, 2 a-c K'!G277</f>
        <v>354</v>
      </c>
      <c r="AB278">
        <f>'Haus 3, 2 a-c K'!J277</f>
        <v>0</v>
      </c>
    </row>
    <row r="279" spans="24:28" x14ac:dyDescent="0.2">
      <c r="X279" t="str">
        <f>'Haus 3, 2 a-c K'!B278</f>
        <v>M1-Hort</v>
      </c>
      <c r="Y279">
        <f>'Haus 3, 2 a-c K'!E278</f>
        <v>0</v>
      </c>
      <c r="Z279" t="str">
        <f>'Haus 3, 2 a-c K'!F278</f>
        <v>5 Tage/Wo </v>
      </c>
      <c r="AA279">
        <f ca="1">'Haus 3, 2 a-c K'!G278</f>
        <v>253</v>
      </c>
      <c r="AB279">
        <f>'Haus 3, 2 a-c K'!J278</f>
        <v>0</v>
      </c>
    </row>
    <row r="280" spans="24:28" x14ac:dyDescent="0.2">
      <c r="X280" t="str">
        <f>'Haus 3, 2 a-c K'!B279</f>
        <v>N1-J</v>
      </c>
      <c r="Y280">
        <f>'Haus 3, 2 a-c K'!E279</f>
        <v>0</v>
      </c>
      <c r="Z280" t="str">
        <f>'Haus 3, 2 a-c K'!F279</f>
        <v>jährlich</v>
      </c>
      <c r="AA280">
        <f ca="1">'Haus 3, 2 a-c K'!G279</f>
        <v>1</v>
      </c>
      <c r="AB280">
        <f>'Haus 3, 2 a-c K'!J279</f>
        <v>0</v>
      </c>
    </row>
    <row r="281" spans="24:28" x14ac:dyDescent="0.2">
      <c r="X281" t="str">
        <f>'Haus 3, 2 a-c K'!B280</f>
        <v>N1-J2</v>
      </c>
      <c r="Y281">
        <f>'Haus 3, 2 a-c K'!E280</f>
        <v>0</v>
      </c>
      <c r="Z281" t="str">
        <f>'Haus 3, 2 a-c K'!F280</f>
        <v>jährlich 2x</v>
      </c>
      <c r="AA281">
        <f ca="1">'Haus 3, 2 a-c K'!G280</f>
        <v>2</v>
      </c>
      <c r="AB281">
        <f>'Haus 3, 2 a-c K'!J280</f>
        <v>0</v>
      </c>
    </row>
    <row r="282" spans="24:28" x14ac:dyDescent="0.2">
      <c r="X282" t="str">
        <f>'Haus 3, 2 a-c K'!B281</f>
        <v>N1-Q</v>
      </c>
      <c r="Y282">
        <f>'Haus 3, 2 a-c K'!E281</f>
        <v>0</v>
      </c>
      <c r="Z282" t="str">
        <f>'Haus 3, 2 a-c K'!F281</f>
        <v>Quartalsw.</v>
      </c>
      <c r="AA282">
        <f ca="1">'Haus 3, 2 a-c K'!G281</f>
        <v>4</v>
      </c>
      <c r="AB282">
        <f>'Haus 3, 2 a-c K'!J281</f>
        <v>0</v>
      </c>
    </row>
    <row r="283" spans="24:28" x14ac:dyDescent="0.2">
      <c r="X283" t="str">
        <f>'Haus 3, 2 a-c K'!B282</f>
        <v>N1-J6</v>
      </c>
      <c r="Y283">
        <f>'Haus 3, 2 a-c K'!E282</f>
        <v>0</v>
      </c>
      <c r="Z283" t="str">
        <f>'Haus 3, 2 a-c K'!F282</f>
        <v>jährlich 6x</v>
      </c>
      <c r="AA283">
        <f ca="1">'Haus 3, 2 a-c K'!G282</f>
        <v>6</v>
      </c>
      <c r="AB283">
        <f>'Haus 3, 2 a-c K'!J282</f>
        <v>0</v>
      </c>
    </row>
    <row r="284" spans="24:28" x14ac:dyDescent="0.2">
      <c r="X284" t="str">
        <f>'Haus 3, 2 a-c K'!B283</f>
        <v>N1-M</v>
      </c>
      <c r="Y284">
        <f>'Haus 3, 2 a-c K'!E283</f>
        <v>0</v>
      </c>
      <c r="Z284" t="str">
        <f>'Haus 3, 2 a-c K'!F283</f>
        <v>monatlich</v>
      </c>
      <c r="AA284">
        <f ca="1">'Haus 3, 2 a-c K'!G283</f>
        <v>12</v>
      </c>
      <c r="AB284">
        <f>'Haus 3, 2 a-c K'!J283</f>
        <v>0</v>
      </c>
    </row>
    <row r="285" spans="24:28" x14ac:dyDescent="0.2">
      <c r="X285" t="str">
        <f>'Haus 3, 2 a-c K'!B284</f>
        <v>N1-14</v>
      </c>
      <c r="Y285">
        <f>'Haus 3, 2 a-c K'!E284</f>
        <v>0</v>
      </c>
      <c r="Z285" t="str">
        <f>'Haus 3, 2 a-c K'!F284</f>
        <v>14 tägig</v>
      </c>
      <c r="AA285">
        <f ca="1">'Haus 3, 2 a-c K'!G284</f>
        <v>25</v>
      </c>
      <c r="AB285">
        <f>'Haus 3, 2 a-c K'!J284</f>
        <v>0</v>
      </c>
    </row>
    <row r="286" spans="24:28" x14ac:dyDescent="0.2">
      <c r="X286" t="str">
        <f>'Haus 3, 2 a-c K'!B285</f>
        <v>N1-W</v>
      </c>
      <c r="Y286">
        <f>'Haus 3, 2 a-c K'!E285</f>
        <v>0</v>
      </c>
      <c r="Z286" t="str">
        <f>'Haus 3, 2 a-c K'!F285</f>
        <v>wöchentl.</v>
      </c>
      <c r="AA286">
        <f ca="1">'Haus 3, 2 a-c K'!G285</f>
        <v>51</v>
      </c>
      <c r="AB286">
        <f>'Haus 3, 2 a-c K'!J285</f>
        <v>0</v>
      </c>
    </row>
    <row r="287" spans="24:28" x14ac:dyDescent="0.2">
      <c r="X287" t="str">
        <f>'Haus 3, 2 a-c K'!B286</f>
        <v>N1-2</v>
      </c>
      <c r="Y287">
        <f>'Haus 3, 2 a-c K'!E286</f>
        <v>0</v>
      </c>
      <c r="Z287" t="str">
        <f>'Haus 3, 2 a-c K'!F286</f>
        <v>2 Tage/Wo</v>
      </c>
      <c r="AA287">
        <f ca="1">'Haus 3, 2 a-c K'!G286</f>
        <v>101</v>
      </c>
      <c r="AB287">
        <f>'Haus 3, 2 a-c K'!J286</f>
        <v>0</v>
      </c>
    </row>
    <row r="288" spans="24:28" x14ac:dyDescent="0.2">
      <c r="X288" t="str">
        <f>'Haus 3, 2 a-c K'!B287</f>
        <v>N1-2,5</v>
      </c>
      <c r="Y288">
        <f>'Haus 3, 2 a-c K'!E287</f>
        <v>0</v>
      </c>
      <c r="Z288" t="str">
        <f>'Haus 3, 2 a-c K'!F287</f>
        <v>2,5 Tage/Wo</v>
      </c>
      <c r="AA288">
        <f ca="1">'Haus 3, 2 a-c K'!G287</f>
        <v>127</v>
      </c>
      <c r="AB288">
        <f>'Haus 3, 2 a-c K'!J287</f>
        <v>0</v>
      </c>
    </row>
    <row r="289" spans="24:28" x14ac:dyDescent="0.2">
      <c r="X289" t="str">
        <f>'Haus 3, 2 a-c K'!B288</f>
        <v>N1-3</v>
      </c>
      <c r="Y289">
        <f>'Haus 3, 2 a-c K'!E288</f>
        <v>0</v>
      </c>
      <c r="Z289" t="str">
        <f>'Haus 3, 2 a-c K'!F288</f>
        <v>3 Tage/Wo</v>
      </c>
      <c r="AA289">
        <f ca="1">'Haus 3, 2 a-c K'!G288</f>
        <v>152</v>
      </c>
      <c r="AB289">
        <f>'Haus 3, 2 a-c K'!J288</f>
        <v>0</v>
      </c>
    </row>
    <row r="290" spans="24:28" x14ac:dyDescent="0.2">
      <c r="X290" t="str">
        <f>'Haus 3, 2 a-c K'!B289</f>
        <v>N1-4</v>
      </c>
      <c r="Y290">
        <f>'Haus 3, 2 a-c K'!E289</f>
        <v>0</v>
      </c>
      <c r="Z290" t="str">
        <f>'Haus 3, 2 a-c K'!F289</f>
        <v>4 Tage/Wo</v>
      </c>
      <c r="AA290">
        <f ca="1">'Haus 3, 2 a-c K'!G289</f>
        <v>202</v>
      </c>
      <c r="AB290">
        <f>'Haus 3, 2 a-c K'!J289</f>
        <v>0</v>
      </c>
    </row>
    <row r="291" spans="24:28" x14ac:dyDescent="0.2">
      <c r="X291" t="str">
        <f>'Haus 3, 2 a-c K'!B290</f>
        <v>N1-5</v>
      </c>
      <c r="Y291">
        <f>'Haus 3, 2 a-c K'!E290</f>
        <v>0</v>
      </c>
      <c r="Z291" t="str">
        <f>'Haus 3, 2 a-c K'!F290</f>
        <v>5 Tage/Wo</v>
      </c>
      <c r="AA291">
        <f ca="1">'Haus 3, 2 a-c K'!G290</f>
        <v>253</v>
      </c>
      <c r="AB291">
        <f>'Haus 3, 2 a-c K'!J290</f>
        <v>0</v>
      </c>
    </row>
    <row r="292" spans="24:28" x14ac:dyDescent="0.2">
      <c r="X292" t="str">
        <f>'Haus 3, 2 a-c K'!B291</f>
        <v>N1-6</v>
      </c>
      <c r="Y292">
        <f>'Haus 3, 2 a-c K'!E291</f>
        <v>0</v>
      </c>
      <c r="Z292" t="str">
        <f>'Haus 3, 2 a-c K'!F291</f>
        <v>6 Tage/Wo</v>
      </c>
      <c r="AA292">
        <f ca="1">'Haus 3, 2 a-c K'!G291</f>
        <v>304</v>
      </c>
      <c r="AB292">
        <f>'Haus 3, 2 a-c K'!J291</f>
        <v>0</v>
      </c>
    </row>
    <row r="293" spans="24:28" x14ac:dyDescent="0.2">
      <c r="X293" t="str">
        <f>'Haus 3, 2 a-c K'!B292</f>
        <v>N1-7</v>
      </c>
      <c r="Y293">
        <f>'Haus 3, 2 a-c K'!E292</f>
        <v>0</v>
      </c>
      <c r="Z293" t="str">
        <f>'Haus 3, 2 a-c K'!F292</f>
        <v>7 Tage/Wo</v>
      </c>
      <c r="AA293">
        <f ca="1">'Haus 3, 2 a-c K'!G292</f>
        <v>354</v>
      </c>
      <c r="AB293">
        <f>'Haus 3, 2 a-c K'!J292</f>
        <v>0</v>
      </c>
    </row>
    <row r="294" spans="24:28" x14ac:dyDescent="0.2">
      <c r="X294" t="str">
        <f>'Haus 3, 2 a-c K'!B293</f>
        <v>O1-J</v>
      </c>
      <c r="Y294">
        <f>'Haus 3, 2 a-c K'!E293</f>
        <v>0</v>
      </c>
      <c r="Z294" t="str">
        <f>'Haus 3, 2 a-c K'!F293</f>
        <v>jährlich</v>
      </c>
      <c r="AA294">
        <f ca="1">'Haus 3, 2 a-c K'!G293</f>
        <v>1</v>
      </c>
      <c r="AB294">
        <f>'Haus 3, 2 a-c K'!J293</f>
        <v>0</v>
      </c>
    </row>
    <row r="295" spans="24:28" x14ac:dyDescent="0.2">
      <c r="X295" t="str">
        <f>'Haus 3, 2 a-c K'!B294</f>
        <v>O1-J2</v>
      </c>
      <c r="Y295">
        <f>'Haus 3, 2 a-c K'!E294</f>
        <v>0</v>
      </c>
      <c r="Z295" t="str">
        <f>'Haus 3, 2 a-c K'!F294</f>
        <v>jährlich 2x</v>
      </c>
      <c r="AA295">
        <f ca="1">'Haus 3, 2 a-c K'!G294</f>
        <v>2</v>
      </c>
      <c r="AB295">
        <f>'Haus 3, 2 a-c K'!J294</f>
        <v>0</v>
      </c>
    </row>
    <row r="296" spans="24:28" x14ac:dyDescent="0.2">
      <c r="X296" t="str">
        <f>'Haus 3, 2 a-c K'!B295</f>
        <v>O1-Q</v>
      </c>
      <c r="Y296">
        <f>'Haus 3, 2 a-c K'!E295</f>
        <v>0</v>
      </c>
      <c r="Z296" t="str">
        <f>'Haus 3, 2 a-c K'!F295</f>
        <v>Quartalsw.</v>
      </c>
      <c r="AA296">
        <f ca="1">'Haus 3, 2 a-c K'!G295</f>
        <v>4</v>
      </c>
      <c r="AB296">
        <f>'Haus 3, 2 a-c K'!J295</f>
        <v>0</v>
      </c>
    </row>
    <row r="297" spans="24:28" x14ac:dyDescent="0.2">
      <c r="X297" t="str">
        <f>'Haus 3, 2 a-c K'!B296</f>
        <v>O1-J6</v>
      </c>
      <c r="Y297">
        <f>'Haus 3, 2 a-c K'!E296</f>
        <v>0</v>
      </c>
      <c r="Z297" t="str">
        <f>'Haus 3, 2 a-c K'!F296</f>
        <v>jährlich 6x</v>
      </c>
      <c r="AA297">
        <f ca="1">'Haus 3, 2 a-c K'!G296</f>
        <v>6</v>
      </c>
      <c r="AB297">
        <f>'Haus 3, 2 a-c K'!J296</f>
        <v>0</v>
      </c>
    </row>
    <row r="298" spans="24:28" x14ac:dyDescent="0.2">
      <c r="X298" t="str">
        <f>'Haus 3, 2 a-c K'!B297</f>
        <v>O1-M</v>
      </c>
      <c r="Y298">
        <f>'Haus 3, 2 a-c K'!E297</f>
        <v>0</v>
      </c>
      <c r="Z298" t="str">
        <f>'Haus 3, 2 a-c K'!F297</f>
        <v>monatlich</v>
      </c>
      <c r="AA298">
        <f ca="1">'Haus 3, 2 a-c K'!G297</f>
        <v>12</v>
      </c>
      <c r="AB298">
        <f>'Haus 3, 2 a-c K'!J297</f>
        <v>0</v>
      </c>
    </row>
    <row r="299" spans="24:28" x14ac:dyDescent="0.2">
      <c r="X299" t="str">
        <f>'Haus 3, 2 a-c K'!B298</f>
        <v>O1-14</v>
      </c>
      <c r="Y299">
        <f>'Haus 3, 2 a-c K'!E298</f>
        <v>0</v>
      </c>
      <c r="Z299" t="str">
        <f>'Haus 3, 2 a-c K'!F298</f>
        <v>14 tägig</v>
      </c>
      <c r="AA299">
        <f ca="1">'Haus 3, 2 a-c K'!G298</f>
        <v>25</v>
      </c>
      <c r="AB299">
        <f>'Haus 3, 2 a-c K'!J298</f>
        <v>0</v>
      </c>
    </row>
    <row r="300" spans="24:28" x14ac:dyDescent="0.2">
      <c r="X300" t="str">
        <f>'Haus 3, 2 a-c K'!B299</f>
        <v>O1-W</v>
      </c>
      <c r="Y300">
        <f>'Haus 3, 2 a-c K'!E299</f>
        <v>0</v>
      </c>
      <c r="Z300" t="str">
        <f>'Haus 3, 2 a-c K'!F299</f>
        <v>wöchentl.</v>
      </c>
      <c r="AA300">
        <f ca="1">'Haus 3, 2 a-c K'!G299</f>
        <v>51</v>
      </c>
      <c r="AB300">
        <f>'Haus 3, 2 a-c K'!J299</f>
        <v>0</v>
      </c>
    </row>
    <row r="301" spans="24:28" x14ac:dyDescent="0.2">
      <c r="X301" t="str">
        <f>'Haus 3, 2 a-c K'!B300</f>
        <v>O1-2</v>
      </c>
      <c r="Y301">
        <f>'Haus 3, 2 a-c K'!E300</f>
        <v>0</v>
      </c>
      <c r="Z301" t="str">
        <f>'Haus 3, 2 a-c K'!F300</f>
        <v>2 Tage/Wo</v>
      </c>
      <c r="AA301">
        <f ca="1">'Haus 3, 2 a-c K'!G300</f>
        <v>101</v>
      </c>
      <c r="AB301">
        <f>'Haus 3, 2 a-c K'!J300</f>
        <v>0</v>
      </c>
    </row>
    <row r="302" spans="24:28" x14ac:dyDescent="0.2">
      <c r="X302" t="str">
        <f>'Haus 3, 2 a-c K'!B301</f>
        <v>O1-2,5</v>
      </c>
      <c r="Y302">
        <f>'Haus 3, 2 a-c K'!E301</f>
        <v>0</v>
      </c>
      <c r="Z302" t="str">
        <f>'Haus 3, 2 a-c K'!F301</f>
        <v>2,5 Tage/Wo</v>
      </c>
      <c r="AA302">
        <f ca="1">'Haus 3, 2 a-c K'!G301</f>
        <v>127</v>
      </c>
      <c r="AB302">
        <f>'Haus 3, 2 a-c K'!J301</f>
        <v>0</v>
      </c>
    </row>
    <row r="303" spans="24:28" x14ac:dyDescent="0.2">
      <c r="X303" t="str">
        <f>'Haus 3, 2 a-c K'!B302</f>
        <v>O1-3</v>
      </c>
      <c r="Y303">
        <f>'Haus 3, 2 a-c K'!E302</f>
        <v>0</v>
      </c>
      <c r="Z303" t="str">
        <f>'Haus 3, 2 a-c K'!F302</f>
        <v>3 Tage/Wo</v>
      </c>
      <c r="AA303">
        <f ca="1">'Haus 3, 2 a-c K'!G302</f>
        <v>152</v>
      </c>
      <c r="AB303">
        <f>'Haus 3, 2 a-c K'!J302</f>
        <v>0</v>
      </c>
    </row>
    <row r="304" spans="24:28" x14ac:dyDescent="0.2">
      <c r="X304" t="str">
        <f>'Haus 3, 2 a-c K'!B303</f>
        <v>O1-4</v>
      </c>
      <c r="Y304">
        <f>'Haus 3, 2 a-c K'!E303</f>
        <v>340</v>
      </c>
      <c r="Z304" t="str">
        <f>'Haus 3, 2 a-c K'!F303</f>
        <v>4 Tage/Wo</v>
      </c>
      <c r="AA304">
        <f ca="1">'Haus 3, 2 a-c K'!G303</f>
        <v>202</v>
      </c>
      <c r="AB304">
        <f>'Haus 3, 2 a-c K'!J303</f>
        <v>0</v>
      </c>
    </row>
    <row r="305" spans="24:28" x14ac:dyDescent="0.2">
      <c r="X305" t="str">
        <f>'Haus 3, 2 a-c K'!B304</f>
        <v>O1-5</v>
      </c>
      <c r="Y305">
        <f>'Haus 3, 2 a-c K'!E304</f>
        <v>340</v>
      </c>
      <c r="Z305" t="str">
        <f>'Haus 3, 2 a-c K'!F304</f>
        <v>5 Tage/Wo</v>
      </c>
      <c r="AA305">
        <f ca="1">'Haus 3, 2 a-c K'!G304</f>
        <v>253</v>
      </c>
      <c r="AB305">
        <f>'Haus 3, 2 a-c K'!J304</f>
        <v>0</v>
      </c>
    </row>
    <row r="306" spans="24:28" x14ac:dyDescent="0.2">
      <c r="X306" t="str">
        <f>'Haus 3, 2 a-c K'!B305</f>
        <v>O1-6</v>
      </c>
      <c r="Y306">
        <f>'Haus 3, 2 a-c K'!E305</f>
        <v>340</v>
      </c>
      <c r="Z306" t="str">
        <f>'Haus 3, 2 a-c K'!F305</f>
        <v>6 Tage/Wo</v>
      </c>
      <c r="AA306">
        <f ca="1">'Haus 3, 2 a-c K'!G305</f>
        <v>304</v>
      </c>
      <c r="AB306">
        <f>'Haus 3, 2 a-c K'!J305</f>
        <v>0</v>
      </c>
    </row>
    <row r="307" spans="24:28" x14ac:dyDescent="0.2">
      <c r="X307" t="str">
        <f>'Haus 3, 2 a-c K'!B306</f>
        <v>O1-7</v>
      </c>
      <c r="Y307">
        <f>'Haus 3, 2 a-c K'!E306</f>
        <v>340</v>
      </c>
      <c r="Z307" t="str">
        <f>'Haus 3, 2 a-c K'!F306</f>
        <v>7 Tage/Wo</v>
      </c>
      <c r="AA307">
        <f ca="1">'Haus 3, 2 a-c K'!G306</f>
        <v>354</v>
      </c>
      <c r="AB307">
        <f>'Haus 3, 2 a-c K'!J306</f>
        <v>0</v>
      </c>
    </row>
  </sheetData>
  <sheetProtection algorithmName="SHA-512" hashValue="aequISPxVo9jV9/VG+sGvtbhacO6tLDcH1Xewf/7gceXRFwlwZAbPymRPeYg1eJ6FiOWKM7GOtQJn57PPuo6cQ==" saltValue="n4/coQB4j39KK0biThYJOA==" spinCount="100000" sheet="1" objects="1" scenarios="1" selectLockedCells="1"/>
  <sortState xmlns:xlrd2="http://schemas.microsoft.com/office/spreadsheetml/2017/richdata2" ref="B5:CB99">
    <sortCondition ref="V5:V99"/>
  </sortState>
  <mergeCells count="3">
    <mergeCell ref="C3:E3"/>
    <mergeCell ref="F3:L3"/>
    <mergeCell ref="M3:N3"/>
  </mergeCells>
  <conditionalFormatting sqref="L5:N99">
    <cfRule type="expression" dxfId="107"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J99" xr:uid="{85B70009-D1F8-47CF-8C57-E015DE5BDBD9}">
      <formula1>"Grundreinigung,ohne Grundreinig,keine Reinigung"</formula1>
    </dataValidation>
  </dataValidations>
  <hyperlinks>
    <hyperlink ref="W2" location="Gebäudeübersicht!B2" display="Gebäudeübersicht" xr:uid="{7145ADE9-8CF1-4D4F-9681-6CEB3ADE5834}"/>
    <hyperlink ref="W3" location="Inhaltsverzeichnis!A1" display="Inhaltsverzeichnis" xr:uid="{3D19B089-D940-47EA-9D71-C0F50B371ED6}"/>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F1217-F218-4257-9FC7-2AB731EE3D30}">
  <sheetPr>
    <tabColor rgb="FFFF0000"/>
  </sheetPr>
  <dimension ref="A1:O327"/>
  <sheetViews>
    <sheetView showGridLines="0" zoomScale="90" zoomScaleNormal="90" workbookViewId="0">
      <pane ySplit="3" topLeftCell="A4" activePane="bottomLeft" state="frozen"/>
      <selection activeCell="J293" sqref="J293"/>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Haus 3, 2 a-c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SUMIFS(TabelleR03LL,TabelleR03HH,'Haus 3, 2 a-c K'!B4,TabelleR03JJ,"")+
SUMIFS(TabelleR03LL,TabelleR03HH,'Haus 3, 2 a-c K'!B4,TabelleR03JJ,"ohne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SUMIFS(TabelleR03LL,TabelleR03HH,'Haus 3, 2 a-c K'!B5,TabelleR03JJ,"")+
SUMIFS(TabelleR03LL,TabelleR03HH,'Haus 3, 2 a-c K'!B5,TabelleR03JJ,"ohne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SUMIFS(TabelleR03LL,TabelleR03HH,'Haus 3, 2 a-c K'!B6,TabelleR03JJ,"")+
SUMIFS(TabelleR03LL,TabelleR03HH,'Haus 3, 2 a-c K'!B6,TabelleR03JJ,"ohne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SUMIFS(TabelleR03LL,TabelleR03HH,'Haus 3, 2 a-c K'!B7,TabelleR03JJ,"")+
SUMIFS(TabelleR03LL,TabelleR03HH,'Haus 3, 2 a-c K'!B7,TabelleR03JJ,"ohne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SUMIFS(TabelleR03LL,TabelleR03HH,'Haus 3, 2 a-c K'!B8,TabelleR03JJ,"")+
SUMIFS(TabelleR03LL,TabelleR03HH,'Haus 3, 2 a-c K'!B8,TabelleR03JJ,"ohne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SUMIFS(TabelleR03LL,TabelleR03HH,'Haus 3, 2 a-c K'!B9,TabelleR03JJ,"")+
SUMIFS(TabelleR03LL,TabelleR03HH,'Haus 3, 2 a-c K'!B9,TabelleR03JJ,"ohne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SUMIFS(TabelleR03LL,TabelleR03HH,'Haus 3, 2 a-c K'!B10,TabelleR03JJ,"")+
SUMIFS(TabelleR03LL,TabelleR03HH,'Haus 3, 2 a-c K'!B10,TabelleR03JJ,"ohne Grundreinig")</f>
        <v>26</v>
      </c>
      <c r="E10" s="623">
        <f t="shared" si="0"/>
        <v>0</v>
      </c>
      <c r="F10" s="624" t="str">
        <f>VLOOKUP(B10,Raumgruppen_Bezeichnungen!$C$3:$E$305,3,FALSE)</f>
        <v>wöchentl.</v>
      </c>
      <c r="G10" s="791"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7"/>
        <v>1326</v>
      </c>
      <c r="I10" s="627">
        <f t="shared" si="8"/>
        <v>0</v>
      </c>
      <c r="J10" s="628">
        <f t="shared" si="3"/>
        <v>0</v>
      </c>
      <c r="K10" s="629">
        <f t="shared" si="9"/>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SUMIFS(TabelleR03LL,TabelleR03HH,'Haus 3, 2 a-c K'!B11,TabelleR03JJ,"")+
SUMIFS(TabelleR03LL,TabelleR03HH,'Haus 3, 2 a-c K'!B11,TabelleR03JJ,"ohne Grundreinig")</f>
        <v>64</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7"/>
        <v>6464</v>
      </c>
      <c r="I11" s="544">
        <f t="shared" si="8"/>
        <v>0</v>
      </c>
      <c r="J11" s="545">
        <f t="shared" si="3"/>
        <v>0</v>
      </c>
      <c r="K11" s="638">
        <f t="shared" si="9"/>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SUMIFS(TabelleR03LL,TabelleR03HH,'Haus 3, 2 a-c K'!B12,TabelleR03JJ,"")+
SUMIFS(TabelleR03LL,TabelleR03HH,'Haus 3, 2 a-c K'!B12,TabelleR03JJ,"ohne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SUMIFS(TabelleR03LL,TabelleR03HH,'Haus 3, 2 a-c K'!B13,TabelleR03JJ,"")+
SUMIFS(TabelleR03LL,TabelleR03HH,'Haus 3, 2 a-c K'!B13,TabelleR03JJ,"ohne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SUMIFS(TabelleR03LL,TabelleR03HH,'Haus 3, 2 a-c K'!B14,TabelleR03JJ,"")+
SUMIFS(TabelleR03LL,TabelleR03HH,'Haus 3, 2 a-c K'!B14,TabelleR03JJ,"ohne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0"/>
        <v>0</v>
      </c>
      <c r="I14" s="500">
        <f t="shared" si="11"/>
        <v>0</v>
      </c>
      <c r="J14" s="534">
        <f t="shared" si="3"/>
        <v>0</v>
      </c>
      <c r="K14" s="535">
        <f t="shared" si="12"/>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SUMIFS(TabelleR03LL,TabelleR03HH,'Haus 3, 2 a-c K'!B15,TabelleR03JJ,"")+
SUMIFS(TabelleR03LL,TabelleR03HH,'Haus 3, 2 a-c K'!B15,TabelleR03JJ,"ohne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0"/>
        <v>0</v>
      </c>
      <c r="I15" s="500">
        <f t="shared" si="11"/>
        <v>0</v>
      </c>
      <c r="J15" s="534">
        <f t="shared" si="3"/>
        <v>0</v>
      </c>
      <c r="K15" s="535">
        <f t="shared" si="12"/>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SUMIFS(TabelleR03LL,TabelleR03HH,'Haus 3, 2 a-c K'!B16,TabelleR03JJ,"")+
SUMIFS(TabelleR03LL,TabelleR03HH,'Haus 3, 2 a-c K'!B16,TabelleR03JJ,"ohne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SUMIFS(TabelleR03LL,TabelleR03HH,'Haus 3, 2 a-c K'!B17,TabelleR03JJ,"")+
SUMIFS(TabelleR03LL,TabelleR03HH,'Haus 3, 2 a-c K'!B17,TabelleR03JJ,"ohne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SUMIFS(TabelleR03LL,TabelleR03II,'Haus 3, 2 a-c K'!B18,TabelleR03JJ,"")+
SUMIFS(TabelleR03LL,TabelleR03II,'Haus 3, 2 a-c K'!B18,TabelleR03JJ,"ohne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SUMIFS(TabelleR03LL,TabelleR03HH,'Haus 3, 2 a-c K'!B19,TabelleR03JJ,"")+
SUMIFS(TabelleR03LL,TabelleR03HH,'Haus 3, 2 a-c K'!B19,TabelleR03JJ,"ohne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3"/>
        <v>0</v>
      </c>
      <c r="I19" s="500">
        <f t="shared" si="14"/>
        <v>0</v>
      </c>
      <c r="J19" s="534">
        <f t="shared" si="3"/>
        <v>0</v>
      </c>
      <c r="K19" s="535">
        <f t="shared" si="15"/>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SUMIFS(TabelleR03LL,TabelleR03HH,'Haus 3, 2 a-c K'!B20,TabelleR03JJ,"")+
SUMIFS(TabelleR03LL,TabelleR03HH,'Haus 3, 2 a-c K'!B20,TabelleR03JJ,"ohne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SUMIFS(TabelleR03LL,TabelleR03HH,'Haus 3, 2 a-c K'!B21,TabelleR03JJ,"")+
SUMIFS(TabelleR03LL,TabelleR03HH,'Haus 3, 2 a-c K'!B21,TabelleR03JJ,"ohne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SUMIFS(TabelleR03LL,TabelleR03HH,'Haus 3, 2 a-c K'!B22,TabelleR03JJ,"")+
SUMIFS(TabelleR03LL,TabelleR03HH,'Haus 3, 2 a-c K'!B22,TabelleR03JJ,"ohne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SUMIFS(TabelleR03LL,TabelleR03HH,'Haus 3, 2 a-c K'!B23,TabelleR03JJ,"")+
SUMIFS(TabelleR03LL,TabelleR03HH,'Haus 3, 2 a-c K'!B23,TabelleR03JJ,"ohne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SUMIFS(TabelleR03LL,TabelleR03HH,'Haus 3, 2 a-c K'!B24,TabelleR03JJ,"")+
SUMIFS(TabelleR03LL,TabelleR03HH,'Haus 3, 2 a-c K'!B24,TabelleR03JJ,"ohne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SUMIFS(TabelleR03LL,TabelleR03HH,'Haus 3, 2 a-c K'!B25,TabelleR03JJ,"")+
SUMIFS(TabelleR03LL,TabelleR03HH,'Haus 3, 2 a-c K'!B25,TabelleR03JJ,"ohne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SUMIFS(TabelleR03LL,TabelleR03HH,'Haus 3, 2 a-c K'!B26,TabelleR03JJ,"")+
SUMIFS(TabelleR03LL,TabelleR03HH,'Haus 3, 2 a-c K'!B26,TabelleR03JJ,"ohne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6"/>
        <v>0</v>
      </c>
      <c r="I26" s="500">
        <f t="shared" si="17"/>
        <v>0</v>
      </c>
      <c r="J26" s="534">
        <f t="shared" si="3"/>
        <v>0</v>
      </c>
      <c r="K26" s="535">
        <f t="shared" si="18"/>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SUMIFS(TabelleR03LL,TabelleR03HH,'Haus 3, 2 a-c K'!B27,TabelleR03JJ,"")+
SUMIFS(TabelleR03LL,TabelleR03HH,'Haus 3, 2 a-c K'!B27,TabelleR03JJ,"ohne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6"/>
        <v>0</v>
      </c>
      <c r="I27" s="500">
        <f t="shared" si="17"/>
        <v>0</v>
      </c>
      <c r="J27" s="534">
        <f t="shared" si="3"/>
        <v>0</v>
      </c>
      <c r="K27" s="535">
        <f t="shared" si="18"/>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SUMIFS(TabelleR03LL,TabelleR03HH,'Haus 3, 2 a-c K'!B28,TabelleR03JJ,"")+
SUMIFS(TabelleR03LL,TabelleR03HH,'Haus 3, 2 a-c K'!B28,TabelleR03JJ,"ohne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SUMIFS(TabelleR03LL,TabelleR03HH,'Haus 3, 2 a-c K'!B29,TabelleR03JJ,"")+
SUMIFS(TabelleR03LL,TabelleR03HH,'Haus 3, 2 a-c K'!B29,TabelleR03JJ,"ohne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SUMIFS(TabelleR03LL,TabelleR03HH,'Haus 3, 2 a-c K'!B30,TabelleR03JJ,"")+
SUMIFS(TabelleR03LL,TabelleR03HH,'Haus 3, 2 a-c K'!B30,TabelleR03JJ,"ohne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9"/>
        <v>0</v>
      </c>
      <c r="I30" s="500">
        <f t="shared" si="20"/>
        <v>0</v>
      </c>
      <c r="J30" s="534">
        <f t="shared" si="3"/>
        <v>0</v>
      </c>
      <c r="K30" s="535">
        <f t="shared" si="21"/>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SUMIFS(TabelleR03LL,TabelleR03HH,'Haus 3, 2 a-c K'!B31,TabelleR03JJ,"")+
SUMIFS(TabelleR03LL,TabelleR03HH,'Haus 3, 2 a-c K'!B31,TabelleR03JJ,"ohne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9"/>
        <v>0</v>
      </c>
      <c r="I31" s="500">
        <f t="shared" si="20"/>
        <v>0</v>
      </c>
      <c r="J31" s="534">
        <f t="shared" si="3"/>
        <v>0</v>
      </c>
      <c r="K31" s="535">
        <f t="shared" si="21"/>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SUMIFS(TabelleR03LL,TabelleR03HH,'Haus 3, 2 a-c K'!B32,TabelleR03JJ,"")+
SUMIFS(TabelleR03LL,TabelleR03HH,'Haus 3, 2 a-c K'!B32,TabelleR03JJ,"ohne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SUMIFS(TabelleR03LL,TabelleR03HH,'Haus 3, 2 a-c K'!B33,TabelleR03JJ,"")+
SUMIFS(TabelleR03LL,TabelleR03HH,'Haus 3, 2 a-c K'!B33,TabelleR03JJ,"ohne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SUMIFS(TabelleR03LL,TabelleR03II,'Haus 3, 2 a-c K'!B34,TabelleR03JJ,"")+
SUMIFS(TabelleR03LL,TabelleR03II,'Haus 3, 2 a-c K'!B34,TabelleR03JJ,"ohne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SUMIFS(TabelleR03LL,TabelleR03HH,'Haus 3, 2 a-c K'!B35,TabelleR03JJ,"")+
SUMIFS(TabelleR03LL,TabelleR03HH,'Haus 3, 2 a-c K'!B35,TabelleR03JJ,"ohne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22"/>
        <v>0</v>
      </c>
      <c r="I35" s="500">
        <f t="shared" si="23"/>
        <v>0</v>
      </c>
      <c r="J35" s="534">
        <f t="shared" si="3"/>
        <v>0</v>
      </c>
      <c r="K35" s="535">
        <f t="shared" si="2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SUMIFS(TabelleR03LL,TabelleR03HH,'Haus 3, 2 a-c K'!B36,TabelleR03JJ,"")+
SUMIFS(TabelleR03LL,TabelleR03HH,'Haus 3, 2 a-c K'!B36,TabelleR03JJ,"ohne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SUMIFS(TabelleR03LL,TabelleR03HH,'Haus 3, 2 a-c K'!B37,TabelleR03JJ,"")+
SUMIFS(TabelleR03LL,TabelleR03HH,'Haus 3, 2 a-c K'!B37,TabelleR03JJ,"ohne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SUMIFS(TabelleR03LL,TabelleR03HH,'Haus 3, 2 a-c K'!B38,TabelleR03JJ,"")+
SUMIFS(TabelleR03LL,TabelleR03HH,'Haus 3, 2 a-c K'!B38,TabelleR03JJ,"ohne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SUMIFS(TabelleR03LL,TabelleR03HH,'Haus 3, 2 a-c K'!B39,TabelleR03JJ,"")+
SUMIFS(TabelleR03LL,TabelleR03HH,'Haus 3, 2 a-c K'!B39,TabelleR03JJ,"ohne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SUMIFS(TabelleR03LL,TabelleR03HH,'Haus 3, 2 a-c K'!B40,TabelleR03JJ,"")+
SUMIFS(TabelleR03LL,TabelleR03HH,'Haus 3, 2 a-c K'!B40,TabelleR03JJ,"ohne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SUMIFS(TabelleR03LL,TabelleR03HH,'Haus 3, 2 a-c K'!B41,TabelleR03JJ,"")+
SUMIFS(TabelleR03LL,TabelleR03HH,'Haus 3, 2 a-c K'!B41,TabelleR03JJ,"ohne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SUMIFS(TabelleR03LL,TabelleR03HH,'Haus 3, 2 a-c K'!B42,TabelleR03JJ,"")+
SUMIFS(TabelleR03LL,TabelleR03HH,'Haus 3, 2 a-c K'!B42,TabelleR03JJ,"ohne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25"/>
        <v>0</v>
      </c>
      <c r="I42" s="500">
        <f t="shared" si="26"/>
        <v>0</v>
      </c>
      <c r="J42" s="534">
        <f t="shared" si="3"/>
        <v>0</v>
      </c>
      <c r="K42" s="535">
        <f t="shared" si="27"/>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SUMIFS(TabelleR03LL,TabelleR03HH,'Haus 3, 2 a-c K'!B43,TabelleR03JJ,"")+
SUMIFS(TabelleR03LL,TabelleR03HH,'Haus 3, 2 a-c K'!B43,TabelleR03JJ,"ohne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25"/>
        <v>0</v>
      </c>
      <c r="I43" s="500">
        <f t="shared" si="26"/>
        <v>0</v>
      </c>
      <c r="J43" s="534">
        <f t="shared" si="3"/>
        <v>0</v>
      </c>
      <c r="K43" s="535">
        <f t="shared" si="27"/>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SUMIFS(TabelleR03LL,TabelleR03HH,'Haus 3, 2 a-c K'!B44,TabelleR03JJ,"")+
SUMIFS(TabelleR03LL,TabelleR03HH,'Haus 3, 2 a-c K'!B44,TabelleR03JJ,"ohne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SUMIFS(TabelleR03LL,TabelleR03HH,'Haus 3, 2 a-c K'!B45,TabelleR03JJ,"")+
SUMIFS(TabelleR03LL,TabelleR03HH,'Haus 3, 2 a-c K'!B45,TabelleR03JJ,"ohne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SUMIFS(TabelleR03LL,TabelleR03HH,'Haus 3, 2 a-c K'!B46,TabelleR03JJ,"")+
SUMIFS(TabelleR03LL,TabelleR03HH,'Haus 3, 2 a-c K'!B46,TabelleR03JJ,"ohne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28"/>
        <v>0</v>
      </c>
      <c r="I46" s="551">
        <f t="shared" si="29"/>
        <v>0</v>
      </c>
      <c r="J46" s="282">
        <f t="shared" si="3"/>
        <v>0</v>
      </c>
      <c r="K46" s="552">
        <f t="shared" si="30"/>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SUMIFS(TabelleR03LL,TabelleR03HH,'Haus 3, 2 a-c K'!B47,TabelleR03JJ,"")+
SUMIFS(TabelleR03LL,TabelleR03HH,'Haus 3, 2 a-c K'!B47,TabelleR03JJ,"ohne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28"/>
        <v>0</v>
      </c>
      <c r="I47" s="500">
        <f t="shared" si="29"/>
        <v>0</v>
      </c>
      <c r="J47" s="534">
        <f t="shared" si="3"/>
        <v>0</v>
      </c>
      <c r="K47" s="535">
        <f t="shared" si="30"/>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SUMIFS(TabelleR03LL,TabelleR03HH,'Haus 3, 2 a-c K'!B48,TabelleR03JJ,"")+
SUMIFS(TabelleR03LL,TabelleR03HH,'Haus 3, 2 a-c K'!B48,TabelleR03JJ,"ohne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SUMIFS(TabelleR03LL,TabelleR03HH,'Haus 3, 2 a-c K'!B49,TabelleR03JJ,"")+
SUMIFS(TabelleR03LL,TabelleR03HH,'Haus 3, 2 a-c K'!B49,TabelleR03JJ,"ohne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SUMIFS(TabelleR03LL,TabelleR03II,'Haus 3, 2 a-c K'!B50,TabelleR03JJ,"")+
SUMIFS(TabelleR03LL,TabelleR03II,'Haus 3, 2 a-c K'!B50,TabelleR03JJ,"ohne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SUMIFS(TabelleR03LL,TabelleR03HH,'Haus 3, 2 a-c K'!B51,TabelleR03JJ,"")+
SUMIFS(TabelleR03LL,TabelleR03HH,'Haus 3, 2 a-c K'!B51,TabelleR03JJ,"ohne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SUMIFS(TabelleR03LL,TabelleR03HH,'Haus 3, 2 a-c K'!B52,TabelleR03JJ,"")+
SUMIFS(TabelleR03LL,TabelleR03HH,'Haus 3, 2 a-c K'!B52,TabelleR03JJ,"ohne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SUMIFS(TabelleR03LL,TabelleR03HH,'Haus 3, 2 a-c K'!B53,TabelleR03JJ,"")+
SUMIFS(TabelleR03LL,TabelleR03HH,'Haus 3, 2 a-c K'!B53,TabelleR03JJ,"ohne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SUMIFS(TabelleR03LL,TabelleR03HH,'Haus 3, 2 a-c K'!B54,TabelleR03JJ,"")+
SUMIFS(TabelleR03LL,TabelleR03HH,'Haus 3, 2 a-c K'!B54,TabelleR03JJ,"ohne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SUMIFS(TabelleR03LL,TabelleR03HH,'Haus 3, 2 a-c K'!B55,TabelleR03JJ,"")+
SUMIFS(TabelleR03LL,TabelleR03HH,'Haus 3, 2 a-c K'!B55,TabelleR03JJ,"ohne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SUMIFS(TabelleR03LL,TabelleR03HH,'Haus 3, 2 a-c K'!B56,TabelleR03JJ,"")+
SUMIFS(TabelleR03LL,TabelleR03HH,'Haus 3, 2 a-c K'!B56,TabelleR03JJ,"ohne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SUMIFS(TabelleR03LL,TabelleR03HH,'Haus 3, 2 a-c K'!B57,TabelleR03JJ,"")+
SUMIFS(TabelleR03LL,TabelleR03HH,'Haus 3, 2 a-c K'!B57,TabelleR03JJ,"ohne Grundreinig")</f>
        <v>349.29999999999995</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34"/>
        <v>17814.3</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SUMIFS(TabelleR03LL,TabelleR03HH,'Haus 3, 2 a-c K'!B58,TabelleR03JJ,"")+
SUMIFS(TabelleR03LL,TabelleR03HH,'Haus 3, 2 a-c K'!B58,TabelleR03JJ,"ohne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34"/>
        <v>0</v>
      </c>
      <c r="I58" s="500">
        <f t="shared" si="35"/>
        <v>0</v>
      </c>
      <c r="J58" s="534">
        <f t="shared" si="3"/>
        <v>0</v>
      </c>
      <c r="K58" s="535">
        <f t="shared" si="36"/>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SUMIFS(TabelleR03LL,TabelleR03HH,'Haus 3, 2 a-c K'!B59,TabelleR03JJ,"")+
SUMIFS(TabelleR03LL,TabelleR03HH,'Haus 3, 2 a-c K'!B59,TabelleR03JJ,"ohne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SUMIFS(TabelleR03LL,TabelleR03HH,'Haus 3, 2 a-c K'!B60,TabelleR03JJ,"")+
SUMIFS(TabelleR03LL,TabelleR03HH,'Haus 3, 2 a-c K'!B60,TabelleR03JJ,"ohne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SUMIFS(TabelleR03LL,TabelleR03HH,'Haus 3, 2 a-c K'!B61,TabelleR03JJ,"")+
SUMIFS(TabelleR03LL,TabelleR03HH,'Haus 3, 2 a-c K'!B61,TabelleR03JJ,"ohne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SUMIFS(TabelleR03LL,TabelleR03HH,'Haus 3, 2 a-c K'!B62,TabelleR03JJ,"")+
SUMIFS(TabelleR03LL,TabelleR03HH,'Haus 3, 2 a-c K'!B62,TabelleR03JJ,"ohne Grundreinig")</f>
        <v>0</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37"/>
        <v>0</v>
      </c>
      <c r="I62" s="544">
        <f t="shared" si="38"/>
        <v>0</v>
      </c>
      <c r="J62" s="545">
        <f t="shared" si="3"/>
        <v>0</v>
      </c>
      <c r="K62" s="638">
        <f t="shared" si="39"/>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SUMIFS(TabelleR03LL,TabelleR03HH,'Haus 3, 2 a-c K'!B63,TabelleR03JJ,"")+
SUMIFS(TabelleR03LL,TabelleR03HH,'Haus 3, 2 a-c K'!B63,TabelleR03JJ,"ohne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SUMIFS(TabelleR03LL,TabelleR03HH,'Haus 3, 2 a-c K'!B64,TabelleR03JJ,"")+
SUMIFS(TabelleR03LL,TabelleR03HH,'Haus 3, 2 a-c K'!B64,TabelleR03JJ,"ohne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SUMIFS(TabelleR03LL,TabelleR03II,'Haus 3, 2 a-c K'!B65,TabelleR03JJ,"")+
SUMIFS(TabelleR03LL,TabelleR03II,'Haus 3, 2 a-c K'!B65,TabelleR03JJ,"ohne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SUMIFS(TabelleR03LL,TabelleR03HH,'Haus 3, 2 a-c K'!B66,TabelleR03JJ,"")+
SUMIFS(TabelleR03LL,TabelleR03HH,'Haus 3, 2 a-c K'!B66,TabelleR03JJ,"ohne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SUMIFS(TabelleR03LL,TabelleR03HH,'Haus 3, 2 a-c K'!B67,TabelleR03JJ,"")+
SUMIFS(TabelleR03LL,TabelleR03HH,'Haus 3, 2 a-c K'!B67,TabelleR03JJ,"ohne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SUMIFS(TabelleR03LL,TabelleR03HH,'Haus 3, 2 a-c K'!B68,TabelleR03JJ,"")+
SUMIFS(TabelleR03LL,TabelleR03HH,'Haus 3, 2 a-c K'!B68,TabelleR03JJ,"ohne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SUMIFS(TabelleR03LL,TabelleR03HH,'Haus 3, 2 a-c K'!B69,TabelleR03JJ,"")+
SUMIFS(TabelleR03LL,TabelleR03HH,'Haus 3, 2 a-c K'!B69,TabelleR03JJ,"ohne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SUMIFS(TabelleR03LL,TabelleR03HH,'Haus 3, 2 a-c K'!B70,TabelleR03JJ,"")+
SUMIFS(TabelleR03LL,TabelleR03HH,'Haus 3, 2 a-c K'!B70,TabelleR03JJ,"ohne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SUMIFS(TabelleR03LL,TabelleR03HH,'Haus 3, 2 a-c K'!B71,TabelleR03JJ,"")+
SUMIFS(TabelleR03LL,TabelleR03HH,'Haus 3, 2 a-c K'!B71,TabelleR03JJ,"ohne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SUMIFS(TabelleR03LL,TabelleR03HH,'Haus 3, 2 a-c K'!B72,TabelleR03JJ,"")+
SUMIFS(TabelleR03LL,TabelleR03HH,'Haus 3, 2 a-c K'!B72,TabelleR03JJ,"ohne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SUMIFS(TabelleR03LL,TabelleR03HH,'Haus 3, 2 a-c K'!B73,TabelleR03JJ,"")+
SUMIFS(TabelleR03LL,TabelleR03HH,'Haus 3, 2 a-c K'!B73,TabelleR03JJ,"ohne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47"/>
        <v>0</v>
      </c>
      <c r="I73" s="627">
        <f t="shared" si="48"/>
        <v>0</v>
      </c>
      <c r="J73" s="628">
        <f t="shared" si="44"/>
        <v>0</v>
      </c>
      <c r="K73" s="629">
        <f t="shared" si="49"/>
        <v>0</v>
      </c>
      <c r="M73" s="22">
        <f>Raumgruppen_Bezeichnungen!N72</f>
        <v>0</v>
      </c>
      <c r="N73" s="22">
        <f t="shared" si="45"/>
        <v>1</v>
      </c>
      <c r="O73" s="22">
        <f t="shared" si="46"/>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SUMIFS(TabelleR03LL,TabelleR03HH,'Haus 3, 2 a-c K'!B74,TabelleR03JJ,"")+
SUMIFS(TabelleR03LL,TabelleR03HH,'Haus 3, 2 a-c K'!B74,TabelleR03JJ,"ohne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44"/>
        <v>0</v>
      </c>
      <c r="K74" s="638">
        <f>IF(J74="","",I74*J74)</f>
        <v>0</v>
      </c>
      <c r="M74" s="22">
        <f>Raumgruppen_Bezeichnungen!N73</f>
        <v>0</v>
      </c>
      <c r="N74" s="22">
        <f t="shared" si="45"/>
        <v>1</v>
      </c>
      <c r="O74" s="22">
        <f t="shared" si="46"/>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SUMIFS(TabelleR03LL,TabelleR03HH,'Haus 3, 2 a-c K'!B75,TabelleR03JJ,"")+
SUMIFS(TabelleR03LL,TabelleR03HH,'Haus 3, 2 a-c K'!B75,TabelleR03JJ,"ohne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SUMIFS(TabelleR03LL,TabelleR03HH,'Haus 3, 2 a-c K'!B76,TabelleR03JJ,"")+
SUMIFS(TabelleR03LL,TabelleR03HH,'Haus 3, 2 a-c K'!B76,TabelleR03JJ,"ohne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50"/>
        <v>0</v>
      </c>
      <c r="I76" s="500">
        <f t="shared" si="51"/>
        <v>0</v>
      </c>
      <c r="J76" s="534">
        <f t="shared" si="44"/>
        <v>0</v>
      </c>
      <c r="K76" s="535">
        <f t="shared" si="52"/>
        <v>0</v>
      </c>
      <c r="M76" s="22">
        <f>Raumgruppen_Bezeichnungen!N75</f>
        <v>0</v>
      </c>
      <c r="N76" s="22">
        <f t="shared" si="45"/>
        <v>1</v>
      </c>
      <c r="O76" s="22">
        <f t="shared" si="46"/>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SUMIFS(TabelleR03LL,TabelleR03HH,'Haus 3, 2 a-c K'!B77,TabelleR03JJ,"")+
SUMIFS(TabelleR03LL,TabelleR03HH,'Haus 3, 2 a-c K'!B77,TabelleR03JJ,"ohne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50"/>
        <v>0</v>
      </c>
      <c r="I77" s="500">
        <f t="shared" si="51"/>
        <v>0</v>
      </c>
      <c r="J77" s="534">
        <f t="shared" si="44"/>
        <v>0</v>
      </c>
      <c r="K77" s="535">
        <f t="shared" si="52"/>
        <v>0</v>
      </c>
      <c r="M77" s="22">
        <f>Raumgruppen_Bezeichnungen!N76</f>
        <v>0</v>
      </c>
      <c r="N77" s="22">
        <f t="shared" si="45"/>
        <v>1</v>
      </c>
      <c r="O77" s="22">
        <f t="shared" si="46"/>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SUMIFS(TabelleR03LL,TabelleR03HH,'Haus 3, 2 a-c K'!B78,TabelleR03JJ,"")+
SUMIFS(TabelleR03LL,TabelleR03HH,'Haus 3, 2 a-c K'!B78,TabelleR03JJ,"ohne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44"/>
        <v>0</v>
      </c>
      <c r="K78" s="535">
        <f>IF(J78="","",I78*J78)</f>
        <v>0</v>
      </c>
      <c r="M78" s="22">
        <f>Raumgruppen_Bezeichnungen!N77</f>
        <v>0</v>
      </c>
      <c r="N78" s="22">
        <f t="shared" si="45"/>
        <v>1</v>
      </c>
      <c r="O78" s="22">
        <f t="shared" si="46"/>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SUMIFS(TabelleR03LL,TabelleR03HH,'Haus 3, 2 a-c K'!B79,TabelleR03JJ,"")+
SUMIFS(TabelleR03LL,TabelleR03HH,'Haus 3, 2 a-c K'!B79,TabelleR03JJ,"ohne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44"/>
        <v>0</v>
      </c>
      <c r="K79" s="535">
        <f>IF(J79="","",I79*J79)</f>
        <v>0</v>
      </c>
      <c r="M79" s="22">
        <f>Raumgruppen_Bezeichnungen!N78</f>
        <v>0</v>
      </c>
      <c r="N79" s="22">
        <f t="shared" si="45"/>
        <v>1</v>
      </c>
      <c r="O79" s="22">
        <f t="shared" si="46"/>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SUMIFS(TabelleR03LL,TabelleR03HH,'Haus 3, 2 a-c K'!B80,TabelleR03JJ,"")+
SUMIFS(TabelleR03LL,TabelleR03HH,'Haus 3, 2 a-c K'!B80,TabelleR03JJ,"ohne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SUMIFS(TabelleR03LL,TabelleR03II,'Haus 3, 2 a-c K'!B81,TabelleR03JJ,"")+
SUMIFS(TabelleR03LL,TabelleR03II,'Haus 3, 2 a-c K'!B81,TabelleR03JJ,"ohne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53"/>
        <v>0</v>
      </c>
      <c r="I81" s="500">
        <f t="shared" si="54"/>
        <v>0</v>
      </c>
      <c r="J81" s="534">
        <f t="shared" si="44"/>
        <v>0</v>
      </c>
      <c r="K81" s="535">
        <f t="shared" si="55"/>
        <v>0</v>
      </c>
      <c r="M81" s="22">
        <f>Raumgruppen_Bezeichnungen!N80</f>
        <v>0</v>
      </c>
      <c r="N81" s="22">
        <f t="shared" si="45"/>
        <v>1</v>
      </c>
      <c r="O81" s="22">
        <f t="shared" si="46"/>
        <v>1</v>
      </c>
    </row>
    <row r="82" spans="2:15" ht="15" hidden="1" customHeight="1" x14ac:dyDescent="0.2">
      <c r="B82" s="677" t="str">
        <f>Raumgruppen_Bezeichnungen!$C81</f>
        <v>E1-J</v>
      </c>
      <c r="C82" s="528" t="str">
        <f>Raumgruppen_Bezeichnungen!$D81</f>
        <v>Kopierräume, Bürotechnik-, Papiertechnikräume</v>
      </c>
      <c r="D82" s="529">
        <f>SUMIFS(TabelleR03LL,TabelleR03HH,'Haus 3, 2 a-c K'!B82,TabelleR03JJ,"")+
SUMIFS(TabelleR03LL,TabelleR03HH,'Haus 3, 2 a-c K'!B82,TabelleR03JJ,"ohne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hidden="1" customHeight="1" x14ac:dyDescent="0.2">
      <c r="B83" s="677" t="str">
        <f>Raumgruppen_Bezeichnungen!$C82</f>
        <v>E1-J2</v>
      </c>
      <c r="C83" s="528" t="str">
        <f>Raumgruppen_Bezeichnungen!$D82</f>
        <v>Kopierräume, Bürotechnik-, Papiertechnikräume</v>
      </c>
      <c r="D83" s="529">
        <f>SUMIFS(TabelleR03LL,TabelleR03HH,'Haus 3, 2 a-c K'!B83,TabelleR03JJ,"")+
SUMIFS(TabelleR03LL,TabelleR03HH,'Haus 3, 2 a-c K'!B83,TabelleR03JJ,"ohne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hidden="1" customHeight="1" x14ac:dyDescent="0.2">
      <c r="B84" s="677" t="str">
        <f>Raumgruppen_Bezeichnungen!$C83</f>
        <v>E1-Q</v>
      </c>
      <c r="C84" s="528" t="str">
        <f>Raumgruppen_Bezeichnungen!$D83</f>
        <v>Kopierräume, Bürotechnik-, Papiertechnikräume</v>
      </c>
      <c r="D84" s="529">
        <f>SUMIFS(TabelleR03LL,TabelleR03HH,'Haus 3, 2 a-c K'!B84,TabelleR03JJ,"")+
SUMIFS(TabelleR03LL,TabelleR03HH,'Haus 3, 2 a-c K'!B84,TabelleR03JJ,"ohne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hidden="1" customHeight="1" x14ac:dyDescent="0.2">
      <c r="B85" s="677" t="str">
        <f>Raumgruppen_Bezeichnungen!$C84</f>
        <v>E1-J6</v>
      </c>
      <c r="C85" s="528" t="str">
        <f>Raumgruppen_Bezeichnungen!$D84</f>
        <v>Kopierräume, Bürotechnik-, Papiertechnikräume</v>
      </c>
      <c r="D85" s="529">
        <f>SUMIFS(TabelleR03LL,TabelleR03HH,'Haus 3, 2 a-c K'!B85,TabelleR03JJ,"")+
SUMIFS(TabelleR03LL,TabelleR03HH,'Haus 3, 2 a-c K'!B85,TabelleR03JJ,"ohne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hidden="1" customHeight="1" x14ac:dyDescent="0.2">
      <c r="B86" s="677" t="str">
        <f>Raumgruppen_Bezeichnungen!$C85</f>
        <v>E1-M</v>
      </c>
      <c r="C86" s="528" t="str">
        <f>Raumgruppen_Bezeichnungen!$D85</f>
        <v>Kopierräume, Bürotechnik-, Papiertechnikräume</v>
      </c>
      <c r="D86" s="529">
        <f>SUMIFS(TabelleR03LL,TabelleR03HH,'Haus 3, 2 a-c K'!B86,TabelleR03JJ,"")+
SUMIFS(TabelleR03LL,TabelleR03HH,'Haus 3, 2 a-c K'!B86,TabelleR03JJ,"ohne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hidden="1" customHeight="1" x14ac:dyDescent="0.2">
      <c r="B87" s="677" t="str">
        <f>Raumgruppen_Bezeichnungen!$C86</f>
        <v>E1-14</v>
      </c>
      <c r="C87" s="528" t="str">
        <f>Raumgruppen_Bezeichnungen!$D86</f>
        <v>Kopierräume, Bürotechnik-, Papiertechnikräume</v>
      </c>
      <c r="D87" s="529">
        <f>SUMIFS(TabelleR03LL,TabelleR03HH,'Haus 3, 2 a-c K'!B87,TabelleR03JJ,"")+
SUMIFS(TabelleR03LL,TabelleR03HH,'Haus 3, 2 a-c K'!B87,TabelleR03JJ,"ohne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SUMIFS(TabelleR03LL,TabelleR03HH,'Haus 3, 2 a-c K'!B88,TabelleR03JJ,"")+
SUMIFS(TabelleR03LL,TabelleR03HH,'Haus 3, 2 a-c K'!B88,TabelleR03JJ,"ohne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538" t="str">
        <f>Raumgruppen_Bezeichnungen!$D88</f>
        <v>Kopierräume, Bürotechnik-, Papiertechnikräume</v>
      </c>
      <c r="D89" s="539">
        <f>SUMIFS(TabelleR03LL,TabelleR03HH,'Haus 3, 2 a-c K'!B89,TabelleR03JJ,"")+
SUMIFS(TabelleR03LL,TabelleR03HH,'Haus 3, 2 a-c K'!B89,TabelleR03JJ,"ohne Grundreinig")</f>
        <v>0</v>
      </c>
      <c r="E89" s="540">
        <f t="shared" si="43"/>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ref="H89:H91" ca="1" si="59">D89*G89</f>
        <v>0</v>
      </c>
      <c r="I89" s="544">
        <f t="shared" ref="I89:I91" si="60">IF(E89=0,0,H89/E89)</f>
        <v>0</v>
      </c>
      <c r="J89" s="545">
        <f t="shared" si="44"/>
        <v>0</v>
      </c>
      <c r="K89" s="638">
        <f t="shared" ref="K89:K91" si="61">IF(J89="","",I89*J89)</f>
        <v>0</v>
      </c>
      <c r="M89" s="22">
        <f>Raumgruppen_Bezeichnungen!N88</f>
        <v>1</v>
      </c>
      <c r="N89" s="22">
        <f t="shared" si="45"/>
        <v>1</v>
      </c>
      <c r="O89" s="22">
        <f t="shared" si="46"/>
        <v>1</v>
      </c>
    </row>
    <row r="90" spans="2:15" ht="15" hidden="1" customHeight="1" x14ac:dyDescent="0.2">
      <c r="B90" s="676" t="str">
        <f>Raumgruppen_Bezeichnungen!$C89</f>
        <v>E1-2,5</v>
      </c>
      <c r="C90" s="548" t="str">
        <f>Raumgruppen_Bezeichnungen!$D89</f>
        <v>Kopierräume, Bürotechnik-, Papiertechnikräume</v>
      </c>
      <c r="D90" s="465">
        <f>SUMIFS(TabelleR03LL,TabelleR03HH,'Haus 3, 2 a-c K'!B90,TabelleR03JJ,"")+
SUMIFS(TabelleR03LL,TabelleR03HH,'Haus 3, 2 a-c K'!B90,TabelleR03JJ,"ohne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59"/>
        <v>0</v>
      </c>
      <c r="I90" s="551">
        <f t="shared" si="60"/>
        <v>0</v>
      </c>
      <c r="J90" s="282">
        <f t="shared" si="44"/>
        <v>0</v>
      </c>
      <c r="K90" s="552">
        <f t="shared" si="61"/>
        <v>0</v>
      </c>
      <c r="M90" s="22">
        <f>Raumgruppen_Bezeichnungen!N89</f>
        <v>0</v>
      </c>
      <c r="N90" s="22">
        <f t="shared" si="45"/>
        <v>1</v>
      </c>
      <c r="O90" s="22">
        <f t="shared" si="46"/>
        <v>1</v>
      </c>
    </row>
    <row r="91" spans="2:15" ht="15" hidden="1" customHeight="1" x14ac:dyDescent="0.2">
      <c r="B91" s="677" t="str">
        <f>Raumgruppen_Bezeichnungen!$C90</f>
        <v>E1-3</v>
      </c>
      <c r="C91" s="528" t="str">
        <f>Raumgruppen_Bezeichnungen!$D90</f>
        <v>Kopierräume, Bürotechnik-, Papiertechnikräume</v>
      </c>
      <c r="D91" s="529">
        <f>SUMIFS(TabelleR03LL,TabelleR03HH,'Haus 3, 2 a-c K'!B91,TabelleR03JJ,"")+
SUMIFS(TabelleR03LL,TabelleR03HH,'Haus 3, 2 a-c K'!B91,TabelleR03JJ,"ohne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ca="1" si="59"/>
        <v>0</v>
      </c>
      <c r="I91" s="500">
        <f t="shared" si="60"/>
        <v>0</v>
      </c>
      <c r="J91" s="534">
        <f t="shared" si="44"/>
        <v>0</v>
      </c>
      <c r="K91" s="535">
        <f t="shared" si="61"/>
        <v>0</v>
      </c>
      <c r="M91" s="22">
        <f>Raumgruppen_Bezeichnungen!N90</f>
        <v>0</v>
      </c>
      <c r="N91" s="22">
        <f t="shared" si="45"/>
        <v>1</v>
      </c>
      <c r="O91" s="22">
        <f t="shared" si="46"/>
        <v>1</v>
      </c>
    </row>
    <row r="92" spans="2:15" ht="15" hidden="1" customHeight="1" x14ac:dyDescent="0.2">
      <c r="B92" s="677" t="str">
        <f>Raumgruppen_Bezeichnungen!$C91</f>
        <v>E1-4</v>
      </c>
      <c r="C92" s="528" t="str">
        <f>Raumgruppen_Bezeichnungen!$D91</f>
        <v>Kopierräume, Bürotechnik-, Papiertechnikräume</v>
      </c>
      <c r="D92" s="529">
        <f>SUMIFS(TabelleR03LL,TabelleR03HH,'Haus 3, 2 a-c K'!B92,TabelleR03JJ,"")+
SUMIFS(TabelleR03LL,TabelleR03HH,'Haus 3, 2 a-c K'!B92,TabelleR03JJ,"ohne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44"/>
        <v>0</v>
      </c>
      <c r="K92" s="535">
        <f>IF(J92="","",I92*J92)</f>
        <v>0</v>
      </c>
      <c r="M92" s="22">
        <f>Raumgruppen_Bezeichnungen!N91</f>
        <v>0</v>
      </c>
      <c r="N92" s="22">
        <f t="shared" si="45"/>
        <v>1</v>
      </c>
      <c r="O92" s="22">
        <f t="shared" si="46"/>
        <v>1</v>
      </c>
    </row>
    <row r="93" spans="2:15" ht="15" hidden="1" customHeight="1" x14ac:dyDescent="0.2">
      <c r="B93" s="677" t="str">
        <f>Raumgruppen_Bezeichnungen!$C92</f>
        <v>E1-5</v>
      </c>
      <c r="C93" s="528" t="str">
        <f>Raumgruppen_Bezeichnungen!$D92</f>
        <v>Kopierräume, Bürotechnik-, Papiertechnikräume</v>
      </c>
      <c r="D93" s="529">
        <f>SUMIFS(TabelleR03LL,TabelleR03HH,'Haus 3, 2 a-c K'!B93,TabelleR03JJ,"")+
SUMIFS(TabelleR03LL,TabelleR03HH,'Haus 3, 2 a-c K'!B93,TabelleR03JJ,"ohne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44"/>
        <v>0</v>
      </c>
      <c r="K93" s="535">
        <f>IF(J93="","",I93*J93)</f>
        <v>0</v>
      </c>
      <c r="M93" s="22">
        <f>Raumgruppen_Bezeichnungen!N92</f>
        <v>0</v>
      </c>
      <c r="N93" s="22">
        <f t="shared" si="45"/>
        <v>1</v>
      </c>
      <c r="O93" s="22">
        <f t="shared" si="46"/>
        <v>1</v>
      </c>
    </row>
    <row r="94" spans="2:15" ht="15" hidden="1" customHeight="1" x14ac:dyDescent="0.2">
      <c r="B94" s="677" t="str">
        <f>Raumgruppen_Bezeichnungen!$C93</f>
        <v>E1-6</v>
      </c>
      <c r="C94" s="528" t="str">
        <f>Raumgruppen_Bezeichnungen!$D93</f>
        <v>Kopierräume, Bürotechnik-, Papiertechnikräume</v>
      </c>
      <c r="D94" s="529">
        <f>SUMIFS(TabelleR03LL,TabelleR03HH,'Haus 3, 2 a-c K'!B94,TabelleR03JJ,"")+
SUMIFS(TabelleR03LL,TabelleR03HH,'Haus 3, 2 a-c K'!B94,TabelleR03JJ,"ohne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hidden="1" customHeight="1" x14ac:dyDescent="0.2">
      <c r="B95" s="677" t="str">
        <f>Raumgruppen_Bezeichnungen!$C94</f>
        <v>E1-7</v>
      </c>
      <c r="C95" s="528" t="str">
        <f>Raumgruppen_Bezeichnungen!$D94</f>
        <v>Kopierräume, Bürotechnik-, Papiertechnikräume</v>
      </c>
      <c r="D95" s="529">
        <f>SUMIFS(TabelleR03LL,TabelleR03HH,'Haus 3, 2 a-c K'!B95,TabelleR03JJ,"")+
SUMIFS(TabelleR03LL,TabelleR03HH,'Haus 3, 2 a-c K'!B95,TabelleR03JJ,"ohne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62"/>
        <v>0</v>
      </c>
      <c r="I95" s="500">
        <f t="shared" si="63"/>
        <v>0</v>
      </c>
      <c r="J95" s="534">
        <f t="shared" si="44"/>
        <v>0</v>
      </c>
      <c r="K95" s="535">
        <f t="shared" si="64"/>
        <v>0</v>
      </c>
      <c r="M95" s="22">
        <f>Raumgruppen_Bezeichnungen!N94</f>
        <v>0</v>
      </c>
      <c r="N95" s="22">
        <f t="shared" si="45"/>
        <v>1</v>
      </c>
      <c r="O95" s="22">
        <f t="shared" si="46"/>
        <v>1</v>
      </c>
    </row>
    <row r="96" spans="2:15" ht="15" hidden="1" customHeight="1" x14ac:dyDescent="0.2">
      <c r="B96" s="677" t="str">
        <f>Raumgruppen_Bezeichnungen!$C95</f>
        <v>E1-Müll</v>
      </c>
      <c r="C96" s="528" t="str">
        <f>Raumgruppen_Bezeichnungen!$D95</f>
        <v>Kopierräume, Bürotechnik-, Papiertechnikräume (nur Müllentnahme)</v>
      </c>
      <c r="D96" s="529">
        <f>SUMIFS(TabelleR03LL,TabelleR03II,'Haus 3, 2 a-c K'!B96,TabelleR03JJ,"")+
SUMIFS(TabelleR03LL,TabelleR03II,'Haus 3, 2 a-c K'!B96,TabelleR03JJ,"ohne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SUMIFS(TabelleR03LL,TabelleR03HH,'Haus 3, 2 a-c K'!B97,TabelleR03JJ,"")+
SUMIFS(TabelleR03LL,TabelleR03HH,'Haus 3, 2 a-c K'!B97,TabelleR03JJ,"ohne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hidden="1" customHeight="1" x14ac:dyDescent="0.2">
      <c r="B98" s="677" t="str">
        <f>Raumgruppen_Bezeichnungen!$C97</f>
        <v>F1-J2</v>
      </c>
      <c r="C98" s="528" t="str">
        <f>Raumgruppen_Bezeichnungen!$D97</f>
        <v>Verkehrsflächen; Flure, Foyer, Garderoben</v>
      </c>
      <c r="D98" s="529">
        <f>SUMIFS(TabelleR03LL,TabelleR03HH,'Haus 3, 2 a-c K'!B98,TabelleR03JJ,"")+
SUMIFS(TabelleR03LL,TabelleR03HH,'Haus 3, 2 a-c K'!B98,TabelleR03JJ,"ohne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hidden="1" customHeight="1" x14ac:dyDescent="0.2">
      <c r="B99" s="677" t="str">
        <f>Raumgruppen_Bezeichnungen!$C98</f>
        <v>F1-Q</v>
      </c>
      <c r="C99" s="528" t="str">
        <f>Raumgruppen_Bezeichnungen!$D98</f>
        <v>Verkehrsflächen; Flure, Foyer, Garderoben</v>
      </c>
      <c r="D99" s="529">
        <f>SUMIFS(TabelleR03LL,TabelleR03HH,'Haus 3, 2 a-c K'!B99,TabelleR03JJ,"")+
SUMIFS(TabelleR03LL,TabelleR03HH,'Haus 3, 2 a-c K'!B99,TabelleR03JJ,"ohne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hidden="1" customHeight="1" x14ac:dyDescent="0.2">
      <c r="B100" s="677" t="str">
        <f>Raumgruppen_Bezeichnungen!$C99</f>
        <v>F1-J6</v>
      </c>
      <c r="C100" s="528" t="str">
        <f>Raumgruppen_Bezeichnungen!$D99</f>
        <v>Verkehrsflächen; Flure, Foyer, Garderoben</v>
      </c>
      <c r="D100" s="529">
        <f>SUMIFS(TabelleR03LL,TabelleR03HH,'Haus 3, 2 a-c K'!B100,TabelleR03JJ,"")+
SUMIFS(TabelleR03LL,TabelleR03HH,'Haus 3, 2 a-c K'!B100,TabelleR03JJ,"ohne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hidden="1" customHeight="1" x14ac:dyDescent="0.2">
      <c r="B101" s="677" t="str">
        <f>Raumgruppen_Bezeichnungen!$C100</f>
        <v>F1-M</v>
      </c>
      <c r="C101" s="528" t="str">
        <f>Raumgruppen_Bezeichnungen!$D100</f>
        <v>Verkehrsflächen; Flure, Foyer, Garderoben</v>
      </c>
      <c r="D101" s="529">
        <f>SUMIFS(TabelleR03LL,TabelleR03HH,'Haus 3, 2 a-c K'!B101,TabelleR03JJ,"")+
SUMIFS(TabelleR03LL,TabelleR03HH,'Haus 3, 2 a-c K'!B101,TabelleR03JJ,"ohne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hidden="1" customHeight="1" x14ac:dyDescent="0.2">
      <c r="B102" s="677" t="str">
        <f>Raumgruppen_Bezeichnungen!$C101</f>
        <v>F1-14</v>
      </c>
      <c r="C102" s="528" t="str">
        <f>Raumgruppen_Bezeichnungen!$D101</f>
        <v>Verkehrsflächen; Flure, Foyer, Garderoben</v>
      </c>
      <c r="D102" s="529">
        <f>SUMIFS(TabelleR03LL,TabelleR03HH,'Haus 3, 2 a-c K'!B102,TabelleR03JJ,"")+
SUMIFS(TabelleR03LL,TabelleR03HH,'Haus 3, 2 a-c K'!B102,TabelleR03JJ,"ohne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SUMIFS(TabelleR03LL,TabelleR03HH,'Haus 3, 2 a-c K'!B103,TabelleR03JJ,"")+
SUMIFS(TabelleR03LL,TabelleR03HH,'Haus 3, 2 a-c K'!B103,TabelleR03JJ,"ohne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SUMIFS(TabelleR03LL,TabelleR03HH,'Haus 3, 2 a-c K'!B104,TabelleR03JJ,"")+
SUMIFS(TabelleR03LL,TabelleR03HH,'Haus 3, 2 a-c K'!B104,TabelleR03JJ,"ohne Grundreinig")</f>
        <v>391.2</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68"/>
        <v>39511.199999999997</v>
      </c>
      <c r="I104" s="500">
        <f t="shared" si="69"/>
        <v>0</v>
      </c>
      <c r="J104" s="534">
        <f t="shared" si="44"/>
        <v>0</v>
      </c>
      <c r="K104" s="535">
        <f t="shared" si="70"/>
        <v>0</v>
      </c>
      <c r="M104" s="22">
        <f>Raumgruppen_Bezeichnungen!N103</f>
        <v>1</v>
      </c>
      <c r="N104" s="22">
        <f t="shared" si="45"/>
        <v>1</v>
      </c>
      <c r="O104" s="22">
        <f t="shared" si="46"/>
        <v>1</v>
      </c>
    </row>
    <row r="105" spans="2:15" ht="15" hidden="1" customHeight="1" x14ac:dyDescent="0.2">
      <c r="B105" s="677" t="str">
        <f>Raumgruppen_Bezeichnungen!$C104</f>
        <v>F1-2,5</v>
      </c>
      <c r="C105" s="528" t="str">
        <f>Raumgruppen_Bezeichnungen!$D104</f>
        <v>Verkehrsflächen; Flure, Foyer, Garderoben</v>
      </c>
      <c r="D105" s="529">
        <f>SUMIFS(TabelleR03LL,TabelleR03HH,'Haus 3, 2 a-c K'!B105,TabelleR03JJ,"")+
SUMIFS(TabelleR03LL,TabelleR03HH,'Haus 3, 2 a-c K'!B105,TabelleR03JJ,"ohne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hidden="1" customHeight="1" x14ac:dyDescent="0.2">
      <c r="B106" s="677" t="str">
        <f>Raumgruppen_Bezeichnungen!$C105</f>
        <v>F1-3</v>
      </c>
      <c r="C106" s="528" t="str">
        <f>Raumgruppen_Bezeichnungen!$D105</f>
        <v>Verkehrsflächen; Flure, Foyer, Garderoben</v>
      </c>
      <c r="D106" s="529">
        <f>SUMIFS(TabelleR03LL,TabelleR03HH,'Haus 3, 2 a-c K'!B106,TabelleR03JJ,"")+
SUMIFS(TabelleR03LL,TabelleR03HH,'Haus 3, 2 a-c K'!B106,TabelleR03JJ,"ohne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hidden="1" customHeight="1" x14ac:dyDescent="0.2">
      <c r="B107" s="678" t="str">
        <f>Raumgruppen_Bezeichnungen!$C106</f>
        <v>F1-4</v>
      </c>
      <c r="C107" s="621" t="str">
        <f>Raumgruppen_Bezeichnungen!$D106</f>
        <v>Verkehrsflächen; Flure, Foyer, Garderoben</v>
      </c>
      <c r="D107" s="622">
        <f>SUMIFS(TabelleR03LL,TabelleR03HH,'Haus 3, 2 a-c K'!B107,TabelleR03JJ,"")+
SUMIFS(TabelleR03LL,TabelleR03HH,'Haus 3, 2 a-c K'!B107,TabelleR03JJ,"ohne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538" t="str">
        <f>Raumgruppen_Bezeichnungen!$D107</f>
        <v>Verkehrsflächen; Flure, Foyer, Garderoben</v>
      </c>
      <c r="D108" s="539">
        <f>SUMIFS(TabelleR03LL,TabelleR03HH,'Haus 3, 2 a-c K'!B108,TabelleR03JJ,"")+
SUMIFS(TabelleR03LL,TabelleR03HH,'Haus 3, 2 a-c K'!B108,TabelleR03JJ,"ohne Grundreinig")</f>
        <v>70.599999999999994</v>
      </c>
      <c r="E108" s="540">
        <f t="shared" si="43"/>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ref="H108:H111" ca="1" si="71">D108*G108</f>
        <v>17861.8</v>
      </c>
      <c r="I108" s="544">
        <f t="shared" ref="I108:I111" si="72">IF(E108=0,0,H108/E108)</f>
        <v>0</v>
      </c>
      <c r="J108" s="545">
        <f t="shared" si="44"/>
        <v>0</v>
      </c>
      <c r="K108" s="638">
        <f t="shared" ref="K108:K111" si="73">IF(J108="","",I108*J108)</f>
        <v>0</v>
      </c>
      <c r="M108" s="22">
        <f>Raumgruppen_Bezeichnungen!N107</f>
        <v>1</v>
      </c>
      <c r="N108" s="22">
        <f t="shared" si="45"/>
        <v>1</v>
      </c>
      <c r="O108" s="22">
        <f t="shared" si="46"/>
        <v>1</v>
      </c>
    </row>
    <row r="109" spans="2:15" ht="15" hidden="1" customHeight="1" x14ac:dyDescent="0.2">
      <c r="B109" s="676" t="str">
        <f>Raumgruppen_Bezeichnungen!$C108</f>
        <v>F1-6</v>
      </c>
      <c r="C109" s="548" t="str">
        <f>Raumgruppen_Bezeichnungen!$D108</f>
        <v>Verkehrsflächen; Flure, Foyer, Garderoben</v>
      </c>
      <c r="D109" s="465">
        <f>SUMIFS(TabelleR03LL,TabelleR03HH,'Haus 3, 2 a-c K'!B109,TabelleR03JJ,"")+
SUMIFS(TabelleR03LL,TabelleR03HH,'Haus 3, 2 a-c K'!B109,TabelleR03JJ,"ohne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hidden="1" customHeight="1" x14ac:dyDescent="0.2">
      <c r="B110" s="677" t="str">
        <f>Raumgruppen_Bezeichnungen!$C109</f>
        <v>F1-7</v>
      </c>
      <c r="C110" s="528" t="str">
        <f>Raumgruppen_Bezeichnungen!$D109</f>
        <v>Verkehrsflächen; Flure, Foyer, Garderoben</v>
      </c>
      <c r="D110" s="529">
        <f>SUMIFS(TabelleR03LL,TabelleR03HH,'Haus 3, 2 a-c K'!B110,TabelleR03JJ,"")+
SUMIFS(TabelleR03LL,TabelleR03HH,'Haus 3, 2 a-c K'!B110,TabelleR03JJ,"ohne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hidden="1" customHeight="1" x14ac:dyDescent="0.2">
      <c r="B111" s="677" t="str">
        <f>Raumgruppen_Bezeichnungen!$C110</f>
        <v>F1-Müll</v>
      </c>
      <c r="C111" s="528" t="str">
        <f>Raumgruppen_Bezeichnungen!$D110</f>
        <v>Verkehrsflächen; Flure, Foyer, Garderoben (nur Müllentnahme)</v>
      </c>
      <c r="D111" s="529">
        <f>SUMIFS(TabelleR03LL,TabelleR03II,'Haus 3, 2 a-c K'!B111,TabelleR03JJ,"")+
SUMIFS(TabelleR03LL,TabelleR03II,'Haus 3, 2 a-c K'!B111,TabelleR03JJ,"ohne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hidden="1" customHeight="1" x14ac:dyDescent="0.2">
      <c r="B112" s="677" t="str">
        <f>Raumgruppen_Bezeichnungen!$C111</f>
        <v>F1-Hort</v>
      </c>
      <c r="C112" s="528" t="str">
        <f>Raumgruppen_Bezeichnungen!$D111</f>
        <v>Verkehrsflächen; Flure, Foyer, Garderoben</v>
      </c>
      <c r="D112" s="529">
        <f>SUMIFS(TabelleR03LL,TabelleR03HH,'Haus 3, 2 a-c K'!B112,TabelleR03JJ,"")+
SUMIFS(TabelleR03LL,TabelleR03HH,'Haus 3, 2 a-c K'!B112,TabelleR03JJ,"ohne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hidden="1" customHeight="1" x14ac:dyDescent="0.2">
      <c r="B113" s="677" t="str">
        <f>Raumgruppen_Bezeichnungen!$C112</f>
        <v>F2-J</v>
      </c>
      <c r="C113" s="528" t="str">
        <f>Raumgruppen_Bezeichnungen!$D112</f>
        <v>Verkehrsflächen; Eingangsbereiche</v>
      </c>
      <c r="D113" s="529">
        <f>SUMIFS(TabelleR03LL,TabelleR03HH,'Haus 3, 2 a-c K'!B113,TabelleR03JJ,"")+
SUMIFS(TabelleR03LL,TabelleR03HH,'Haus 3, 2 a-c K'!B113,TabelleR03JJ,"ohne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hidden="1" customHeight="1" x14ac:dyDescent="0.2">
      <c r="B114" s="677" t="str">
        <f>Raumgruppen_Bezeichnungen!$C113</f>
        <v>F2-J2</v>
      </c>
      <c r="C114" s="528" t="str">
        <f>Raumgruppen_Bezeichnungen!$D113</f>
        <v>Verkehrsflächen; Eingangsbereiche</v>
      </c>
      <c r="D114" s="529">
        <f>SUMIFS(TabelleR03LL,TabelleR03HH,'Haus 3, 2 a-c K'!B114,TabelleR03JJ,"")+
SUMIFS(TabelleR03LL,TabelleR03HH,'Haus 3, 2 a-c K'!B114,TabelleR03JJ,"ohne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hidden="1" customHeight="1" x14ac:dyDescent="0.2">
      <c r="B115" s="677" t="str">
        <f>Raumgruppen_Bezeichnungen!$C114</f>
        <v>F2-Q</v>
      </c>
      <c r="C115" s="528" t="str">
        <f>Raumgruppen_Bezeichnungen!$D114</f>
        <v>Verkehrsflächen; Eingangsbereiche</v>
      </c>
      <c r="D115" s="529">
        <f>SUMIFS(TabelleR03LL,TabelleR03HH,'Haus 3, 2 a-c K'!B115,TabelleR03JJ,"")+
SUMIFS(TabelleR03LL,TabelleR03HH,'Haus 3, 2 a-c K'!B115,TabelleR03JJ,"ohne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hidden="1" customHeight="1" x14ac:dyDescent="0.2">
      <c r="B116" s="677" t="str">
        <f>Raumgruppen_Bezeichnungen!$C115</f>
        <v>F2-J6</v>
      </c>
      <c r="C116" s="528" t="str">
        <f>Raumgruppen_Bezeichnungen!$D115</f>
        <v>Verkehrsflächen; Eingangsbereiche</v>
      </c>
      <c r="D116" s="529">
        <f>SUMIFS(TabelleR03LL,TabelleR03HH,'Haus 3, 2 a-c K'!B116,TabelleR03JJ,"")+
SUMIFS(TabelleR03LL,TabelleR03HH,'Haus 3, 2 a-c K'!B116,TabelleR03JJ,"ohne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hidden="1" customHeight="1" x14ac:dyDescent="0.2">
      <c r="B117" s="677" t="str">
        <f>Raumgruppen_Bezeichnungen!$C116</f>
        <v>F2-M</v>
      </c>
      <c r="C117" s="528" t="str">
        <f>Raumgruppen_Bezeichnungen!$D116</f>
        <v>Verkehrsflächen; Eingangsbereiche</v>
      </c>
      <c r="D117" s="529">
        <f>SUMIFS(TabelleR03LL,TabelleR03HH,'Haus 3, 2 a-c K'!B117,TabelleR03JJ,"")+
SUMIFS(TabelleR03LL,TabelleR03HH,'Haus 3, 2 a-c K'!B117,TabelleR03JJ,"ohne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hidden="1" customHeight="1" x14ac:dyDescent="0.2">
      <c r="B118" s="677" t="str">
        <f>Raumgruppen_Bezeichnungen!$C117</f>
        <v>F2-14</v>
      </c>
      <c r="C118" s="528" t="str">
        <f>Raumgruppen_Bezeichnungen!$D117</f>
        <v>Verkehrsflächen; Eingangsbereiche</v>
      </c>
      <c r="D118" s="529">
        <f>SUMIFS(TabelleR03LL,TabelleR03HH,'Haus 3, 2 a-c K'!B118,TabelleR03JJ,"")+
SUMIFS(TabelleR03LL,TabelleR03HH,'Haus 3, 2 a-c K'!B118,TabelleR03JJ,"ohne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hidden="1" customHeight="1" x14ac:dyDescent="0.2">
      <c r="B119" s="677" t="str">
        <f>Raumgruppen_Bezeichnungen!$C118</f>
        <v>F2-W</v>
      </c>
      <c r="C119" s="528" t="str">
        <f>Raumgruppen_Bezeichnungen!$D118</f>
        <v>Verkehrsflächen; Eingangsbereiche</v>
      </c>
      <c r="D119" s="529">
        <f>SUMIFS(TabelleR03LL,TabelleR03HH,'Haus 3, 2 a-c K'!B119,TabelleR03JJ,"")+
SUMIFS(TabelleR03LL,TabelleR03HH,'Haus 3, 2 a-c K'!B119,TabelleR03JJ,"ohne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SUMIFS(TabelleR03LL,TabelleR03HH,'Haus 3, 2 a-c K'!B120,TabelleR03JJ,"")+
SUMIFS(TabelleR03LL,TabelleR03HH,'Haus 3, 2 a-c K'!B120,TabelleR03JJ,"ohne Grundreinig")</f>
        <v>24</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77"/>
        <v>2424</v>
      </c>
      <c r="I120" s="500">
        <f t="shared" si="78"/>
        <v>0</v>
      </c>
      <c r="J120" s="534">
        <f t="shared" si="44"/>
        <v>0</v>
      </c>
      <c r="K120" s="535">
        <f t="shared" si="79"/>
        <v>0</v>
      </c>
      <c r="M120" s="22">
        <f>Raumgruppen_Bezeichnungen!N119</f>
        <v>1</v>
      </c>
      <c r="N120" s="22">
        <f t="shared" si="45"/>
        <v>1</v>
      </c>
      <c r="O120" s="22">
        <f t="shared" si="46"/>
        <v>1</v>
      </c>
    </row>
    <row r="121" spans="2:15" ht="15" hidden="1" customHeight="1" x14ac:dyDescent="0.2">
      <c r="B121" s="677" t="str">
        <f>Raumgruppen_Bezeichnungen!$C120</f>
        <v>F2-2,5</v>
      </c>
      <c r="C121" s="528" t="str">
        <f>Raumgruppen_Bezeichnungen!$D120</f>
        <v>Verkehrsflächen; Eingangsbereiche</v>
      </c>
      <c r="D121" s="529">
        <f>SUMIFS(TabelleR03LL,TabelleR03HH,'Haus 3, 2 a-c K'!B121,TabelleR03JJ,"")+
SUMIFS(TabelleR03LL,TabelleR03HH,'Haus 3, 2 a-c K'!B121,TabelleR03JJ,"ohne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hidden="1" customHeight="1" x14ac:dyDescent="0.2">
      <c r="B122" s="677" t="str">
        <f>Raumgruppen_Bezeichnungen!$C121</f>
        <v>F2-3</v>
      </c>
      <c r="C122" s="528" t="str">
        <f>Raumgruppen_Bezeichnungen!$D121</f>
        <v>Verkehrsflächen; Eingangsbereiche</v>
      </c>
      <c r="D122" s="529">
        <f>SUMIFS(TabelleR03LL,TabelleR03HH,'Haus 3, 2 a-c K'!B122,TabelleR03JJ,"")+
SUMIFS(TabelleR03LL,TabelleR03HH,'Haus 3, 2 a-c K'!B122,TabelleR03JJ,"ohne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hidden="1" customHeight="1" x14ac:dyDescent="0.2">
      <c r="B123" s="678" t="str">
        <f>Raumgruppen_Bezeichnungen!$C122</f>
        <v>F2-4</v>
      </c>
      <c r="C123" s="621" t="str">
        <f>Raumgruppen_Bezeichnungen!$D122</f>
        <v>Verkehrsflächen; Eingangsbereiche</v>
      </c>
      <c r="D123" s="622">
        <f>SUMIFS(TabelleR03LL,TabelleR03HH,'Haus 3, 2 a-c K'!B123,TabelleR03JJ,"")+
SUMIFS(TabelleR03LL,TabelleR03HH,'Haus 3, 2 a-c K'!B123,TabelleR03JJ,"ohne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538" t="str">
        <f>Raumgruppen_Bezeichnungen!$D123</f>
        <v>Verkehrsflächen; Eingangsbereiche</v>
      </c>
      <c r="D124" s="539">
        <f>SUMIFS(TabelleR03LL,TabelleR03HH,'Haus 3, 2 a-c K'!B124,TabelleR03JJ,"")+
SUMIFS(TabelleR03LL,TabelleR03HH,'Haus 3, 2 a-c K'!B124,TabelleR03JJ,"ohne Grundreinig")</f>
        <v>110.5</v>
      </c>
      <c r="E124" s="540">
        <f t="shared" si="43"/>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ref="H124:H126" ca="1" si="80">D124*G124</f>
        <v>27956.5</v>
      </c>
      <c r="I124" s="544">
        <f t="shared" ref="I124:I126" si="81">IF(E124=0,0,H124/E124)</f>
        <v>0</v>
      </c>
      <c r="J124" s="545">
        <f t="shared" si="44"/>
        <v>0</v>
      </c>
      <c r="K124" s="638">
        <f t="shared" ref="K124:K126" si="82">IF(J124="","",I124*J124)</f>
        <v>0</v>
      </c>
      <c r="M124" s="22">
        <f>Raumgruppen_Bezeichnungen!N123</f>
        <v>1</v>
      </c>
      <c r="N124" s="22">
        <f t="shared" si="45"/>
        <v>1</v>
      </c>
      <c r="O124" s="22">
        <f t="shared" si="46"/>
        <v>1</v>
      </c>
    </row>
    <row r="125" spans="2:15" ht="15" hidden="1" customHeight="1" x14ac:dyDescent="0.2">
      <c r="B125" s="676" t="str">
        <f>Raumgruppen_Bezeichnungen!$C124</f>
        <v>F2-6</v>
      </c>
      <c r="C125" s="548" t="str">
        <f>Raumgruppen_Bezeichnungen!$D124</f>
        <v>Verkehrsflächen; Eingangsbereiche</v>
      </c>
      <c r="D125" s="465">
        <f>SUMIFS(TabelleR03LL,TabelleR03HH,'Haus 3, 2 a-c K'!B125,TabelleR03JJ,"")+
SUMIFS(TabelleR03LL,TabelleR03HH,'Haus 3, 2 a-c K'!B125,TabelleR03JJ,"ohne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hidden="1" customHeight="1" x14ac:dyDescent="0.2">
      <c r="B126" s="677" t="str">
        <f>Raumgruppen_Bezeichnungen!$C125</f>
        <v>F2-7</v>
      </c>
      <c r="C126" s="528" t="str">
        <f>Raumgruppen_Bezeichnungen!$D125</f>
        <v>Verkehrsflächen; Eingangsbereiche</v>
      </c>
      <c r="D126" s="529">
        <f>SUMIFS(TabelleR03LL,TabelleR03HH,'Haus 3, 2 a-c K'!B126,TabelleR03JJ,"")+
SUMIFS(TabelleR03LL,TabelleR03HH,'Haus 3, 2 a-c K'!B126,TabelleR03JJ,"ohne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hidden="1" customHeight="1" x14ac:dyDescent="0.2">
      <c r="B127" s="677" t="str">
        <f>Raumgruppen_Bezeichnungen!$C126</f>
        <v>F2-Müll</v>
      </c>
      <c r="C127" s="528" t="str">
        <f>Raumgruppen_Bezeichnungen!$D126</f>
        <v>Verkehrsflächen; Eingangsbereiche (nur Müllentnahme)</v>
      </c>
      <c r="D127" s="529">
        <f>SUMIFS(TabelleR03LL,TabelleR03II,'Haus 3, 2 a-c K'!B127,TabelleR03JJ,"")+
SUMIFS(TabelleR03LL,TabelleR03II,'Haus 3, 2 a-c K'!B127,TabelleR03JJ,"ohne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hidden="1" customHeight="1" x14ac:dyDescent="0.2">
      <c r="B128" s="677" t="str">
        <f>Raumgruppen_Bezeichnungen!$C127</f>
        <v>F2-Hort</v>
      </c>
      <c r="C128" s="528" t="str">
        <f>Raumgruppen_Bezeichnungen!$D127</f>
        <v>Verkehrsflächen; Eingangsbereiche</v>
      </c>
      <c r="D128" s="529">
        <f>SUMIFS(TabelleR03LL,TabelleR03HH,'Haus 3, 2 a-c K'!B128,TabelleR03JJ,"")+
SUMIFS(TabelleR03LL,TabelleR03HH,'Haus 3, 2 a-c K'!B128,TabelleR03JJ,"ohne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hidden="1" customHeight="1" x14ac:dyDescent="0.2">
      <c r="B129" s="677" t="str">
        <f>Raumgruppen_Bezeichnungen!$C128</f>
        <v>F3-J</v>
      </c>
      <c r="C129" s="528" t="str">
        <f>Raumgruppen_Bezeichnungen!$D128</f>
        <v>Verkehrsflächen; Treppenhäuser, Aufzüge</v>
      </c>
      <c r="D129" s="529">
        <f>SUMIFS(TabelleR03LL,TabelleR03HH,'Haus 3, 2 a-c K'!B129,TabelleR03JJ,"")+
SUMIFS(TabelleR03LL,TabelleR03HH,'Haus 3, 2 a-c K'!B129,TabelleR03JJ,"ohne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hidden="1" customHeight="1" x14ac:dyDescent="0.2">
      <c r="B130" s="677" t="str">
        <f>Raumgruppen_Bezeichnungen!$C129</f>
        <v>F3-J2</v>
      </c>
      <c r="C130" s="528" t="str">
        <f>Raumgruppen_Bezeichnungen!$D129</f>
        <v>Verkehrsflächen; Treppenhäuser, Aufzüge</v>
      </c>
      <c r="D130" s="529">
        <f>SUMIFS(TabelleR03LL,TabelleR03HH,'Haus 3, 2 a-c K'!B130,TabelleR03JJ,"")+
SUMIFS(TabelleR03LL,TabelleR03HH,'Haus 3, 2 a-c K'!B130,TabelleR03JJ,"ohne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hidden="1" customHeight="1" x14ac:dyDescent="0.2">
      <c r="B131" s="677" t="str">
        <f>Raumgruppen_Bezeichnungen!$C130</f>
        <v>F3-Q</v>
      </c>
      <c r="C131" s="528" t="str">
        <f>Raumgruppen_Bezeichnungen!$D130</f>
        <v>Verkehrsflächen; Treppenhäuser, Aufzüge</v>
      </c>
      <c r="D131" s="529">
        <f>SUMIFS(TabelleR03LL,TabelleR03HH,'Haus 3, 2 a-c K'!B131,TabelleR03JJ,"")+
SUMIFS(TabelleR03LL,TabelleR03HH,'Haus 3, 2 a-c K'!B131,TabelleR03JJ,"ohne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hidden="1" customHeight="1" x14ac:dyDescent="0.2">
      <c r="B132" s="677" t="str">
        <f>Raumgruppen_Bezeichnungen!$C131</f>
        <v>F3-J6</v>
      </c>
      <c r="C132" s="528" t="str">
        <f>Raumgruppen_Bezeichnungen!$D131</f>
        <v>Verkehrsflächen; Treppenhäuser, Aufzüge</v>
      </c>
      <c r="D132" s="529">
        <f>SUMIFS(TabelleR03LL,TabelleR03HH,'Haus 3, 2 a-c K'!B132,TabelleR03JJ,"")+
SUMIFS(TabelleR03LL,TabelleR03HH,'Haus 3, 2 a-c K'!B132,TabelleR03JJ,"ohne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hidden="1" customHeight="1" x14ac:dyDescent="0.2">
      <c r="B133" s="677" t="str">
        <f>Raumgruppen_Bezeichnungen!$C132</f>
        <v>F3-M</v>
      </c>
      <c r="C133" s="528" t="str">
        <f>Raumgruppen_Bezeichnungen!$D132</f>
        <v>Verkehrsflächen; Treppenhäuser, Aufzüge</v>
      </c>
      <c r="D133" s="529">
        <f>SUMIFS(TabelleR03LL,TabelleR03HH,'Haus 3, 2 a-c K'!B133,TabelleR03JJ,"")+
SUMIFS(TabelleR03LL,TabelleR03HH,'Haus 3, 2 a-c K'!B133,TabelleR03JJ,"ohne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hidden="1" customHeight="1" x14ac:dyDescent="0.2">
      <c r="B134" s="677" t="str">
        <f>Raumgruppen_Bezeichnungen!$C133</f>
        <v>F3-14</v>
      </c>
      <c r="C134" s="528" t="str">
        <f>Raumgruppen_Bezeichnungen!$D133</f>
        <v>Verkehrsflächen; Treppenhäuser, Aufzüge</v>
      </c>
      <c r="D134" s="529">
        <f>SUMIFS(TabelleR03LL,TabelleR03HH,'Haus 3, 2 a-c K'!B134,TabelleR03JJ,"")+
SUMIFS(TabelleR03LL,TabelleR03HH,'Haus 3, 2 a-c K'!B134,TabelleR03JJ,"ohne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hidden="1" customHeight="1" x14ac:dyDescent="0.2">
      <c r="B135" s="677" t="str">
        <f>Raumgruppen_Bezeichnungen!$C134</f>
        <v>F3-W</v>
      </c>
      <c r="C135" s="528" t="str">
        <f>Raumgruppen_Bezeichnungen!$D134</f>
        <v>Verkehrsflächen; Treppenhäuser, Aufzüge</v>
      </c>
      <c r="D135" s="529">
        <f>SUMIFS(TabelleR03LL,TabelleR03HH,'Haus 3, 2 a-c K'!B135,TabelleR03JJ,"")+
SUMIFS(TabelleR03LL,TabelleR03HH,'Haus 3, 2 a-c K'!B135,TabelleR03JJ,"ohne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SUMIFS(TabelleR03LL,TabelleR03HH,'Haus 3, 2 a-c K'!B136,TabelleR03JJ,"")+
SUMIFS(TabelleR03LL,TabelleR03HH,'Haus 3, 2 a-c K'!B136,TabelleR03JJ,"ohne Grundreinig")</f>
        <v>255.9</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25845.9</v>
      </c>
      <c r="I136" s="500">
        <f>IF(E136=0,0,H136/E136)</f>
        <v>0</v>
      </c>
      <c r="J136" s="534">
        <f t="shared" si="87"/>
        <v>0</v>
      </c>
      <c r="K136" s="535">
        <f>IF(J136="","",I136*J136)</f>
        <v>0</v>
      </c>
      <c r="M136" s="22">
        <f>Raumgruppen_Bezeichnungen!N135</f>
        <v>1</v>
      </c>
      <c r="N136" s="22">
        <f t="shared" si="91"/>
        <v>1</v>
      </c>
      <c r="O136" s="22">
        <f t="shared" si="92"/>
        <v>1</v>
      </c>
    </row>
    <row r="137" spans="2:15" ht="15" hidden="1" customHeight="1" x14ac:dyDescent="0.2">
      <c r="B137" s="677" t="str">
        <f>Raumgruppen_Bezeichnungen!$C136</f>
        <v>F3-2,5</v>
      </c>
      <c r="C137" s="528" t="str">
        <f>Raumgruppen_Bezeichnungen!$D136</f>
        <v>Verkehrsflächen; Treppenhäuser, Aufzüge</v>
      </c>
      <c r="D137" s="529">
        <f>SUMIFS(TabelleR03LL,TabelleR03HH,'Haus 3, 2 a-c K'!B137,TabelleR03JJ,"")+
SUMIFS(TabelleR03LL,TabelleR03HH,'Haus 3, 2 a-c K'!B137,TabelleR03JJ,"ohne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hidden="1" customHeight="1" x14ac:dyDescent="0.2">
      <c r="B138" s="677" t="str">
        <f>Raumgruppen_Bezeichnungen!$C137</f>
        <v>F3-3</v>
      </c>
      <c r="C138" s="528" t="str">
        <f>Raumgruppen_Bezeichnungen!$D137</f>
        <v>Verkehrsflächen; Treppenhäuser, Aufzüge</v>
      </c>
      <c r="D138" s="529">
        <f>SUMIFS(TabelleR03LL,TabelleR03HH,'Haus 3, 2 a-c K'!B138,TabelleR03JJ,"")+
SUMIFS(TabelleR03LL,TabelleR03HH,'Haus 3, 2 a-c K'!B138,TabelleR03JJ,"ohne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hidden="1" customHeight="1" x14ac:dyDescent="0.2">
      <c r="B139" s="678" t="str">
        <f>Raumgruppen_Bezeichnungen!$C138</f>
        <v>F3-4</v>
      </c>
      <c r="C139" s="621" t="str">
        <f>Raumgruppen_Bezeichnungen!$D138</f>
        <v>Verkehrsflächen; Treppenhäuser, Aufzüge</v>
      </c>
      <c r="D139" s="622">
        <f>SUMIFS(TabelleR03LL,TabelleR03HH,'Haus 3, 2 a-c K'!B139,TabelleR03JJ,"")+
SUMIFS(TabelleR03LL,TabelleR03HH,'Haus 3, 2 a-c K'!B139,TabelleR03JJ,"ohne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538" t="str">
        <f>Raumgruppen_Bezeichnungen!$D139</f>
        <v>Verkehrsflächen; Treppenhäuser, Aufzüge</v>
      </c>
      <c r="D140" s="539">
        <f>SUMIFS(TabelleR03LL,TabelleR03HH,'Haus 3, 2 a-c K'!B140,TabelleR03JJ,"")+
SUMIFS(TabelleR03LL,TabelleR03HH,'Haus 3, 2 a-c K'!B140,TabelleR03JJ,"ohne Grundreinig")</f>
        <v>54</v>
      </c>
      <c r="E140" s="540">
        <f t="shared" si="86"/>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93"/>
        <v>13662</v>
      </c>
      <c r="I140" s="544">
        <f t="shared" si="94"/>
        <v>0</v>
      </c>
      <c r="J140" s="545">
        <f t="shared" si="87"/>
        <v>0</v>
      </c>
      <c r="K140" s="638">
        <f t="shared" si="95"/>
        <v>0</v>
      </c>
      <c r="M140" s="22">
        <f>Raumgruppen_Bezeichnungen!N139</f>
        <v>1</v>
      </c>
      <c r="N140" s="22">
        <f t="shared" si="91"/>
        <v>1</v>
      </c>
      <c r="O140" s="22">
        <f t="shared" si="92"/>
        <v>1</v>
      </c>
    </row>
    <row r="141" spans="2:15" ht="15" hidden="1" customHeight="1" x14ac:dyDescent="0.2">
      <c r="B141" s="676" t="str">
        <f>Raumgruppen_Bezeichnungen!$C140</f>
        <v>F3-6</v>
      </c>
      <c r="C141" s="548" t="str">
        <f>Raumgruppen_Bezeichnungen!$D140</f>
        <v>Verkehrsflächen; Treppenhäuser, Aufzüge</v>
      </c>
      <c r="D141" s="465">
        <f>SUMIFS(TabelleR03LL,TabelleR03HH,'Haus 3, 2 a-c K'!B141,TabelleR03JJ,"")+
SUMIFS(TabelleR03LL,TabelleR03HH,'Haus 3, 2 a-c K'!B141,TabelleR03JJ,"ohne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hidden="1" customHeight="1" x14ac:dyDescent="0.2">
      <c r="B142" s="677" t="str">
        <f>Raumgruppen_Bezeichnungen!$C141</f>
        <v>F3-7</v>
      </c>
      <c r="C142" s="528" t="str">
        <f>Raumgruppen_Bezeichnungen!$D141</f>
        <v>Verkehrsflächen; Treppenhäuser, Aufzüge</v>
      </c>
      <c r="D142" s="529">
        <f>SUMIFS(TabelleR03LL,TabelleR03HH,'Haus 3, 2 a-c K'!B142,TabelleR03JJ,"")+
SUMIFS(TabelleR03LL,TabelleR03HH,'Haus 3, 2 a-c K'!B142,TabelleR03JJ,"ohne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hidden="1" customHeight="1" x14ac:dyDescent="0.2">
      <c r="B143" s="677" t="str">
        <f>Raumgruppen_Bezeichnungen!$C142</f>
        <v>F3-Müll</v>
      </c>
      <c r="C143" s="528" t="str">
        <f>Raumgruppen_Bezeichnungen!$D142</f>
        <v>Verkehrsflächen; Treppenhäuser, Aufzüge (nur Müllentnahme)</v>
      </c>
      <c r="D143" s="529">
        <f>SUMIFS(TabelleR03LL,TabelleR03II,'Haus 3, 2 a-c K'!B143,TabelleR03JJ,"")+
SUMIFS(TabelleR03LL,TabelleR03II,'Haus 3, 2 a-c K'!B143,TabelleR03JJ,"ohne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hidden="1" customHeight="1" x14ac:dyDescent="0.2">
      <c r="B144" s="677" t="str">
        <f>Raumgruppen_Bezeichnungen!$C143</f>
        <v>F3-Hort</v>
      </c>
      <c r="C144" s="528" t="str">
        <f>Raumgruppen_Bezeichnungen!$D143</f>
        <v>Verkehrsflächen; Treppenhäuser, Aufzüge</v>
      </c>
      <c r="D144" s="529">
        <f>SUMIFS(TabelleR03LL,TabelleR03HH,'Haus 3, 2 a-c K'!B144,TabelleR03JJ,"")+
SUMIFS(TabelleR03LL,TabelleR03HH,'Haus 3, 2 a-c K'!B144,TabelleR03JJ,"ohne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SUMIFS(TabelleR03LL,TabelleR03HH,'Haus 3, 2 a-c K'!B145,TabelleR03JJ,"")+
SUMIFS(TabelleR03LL,TabelleR03HH,'Haus 3, 2 a-c K'!B145,TabelleR03JJ,"ohne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SUMIFS(TabelleR03LL,TabelleR03HH,'Haus 3, 2 a-c K'!B146,TabelleR03JJ,"")+
SUMIFS(TabelleR03LL,TabelleR03HH,'Haus 3, 2 a-c K'!B146,TabelleR03JJ,"ohne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SUMIFS(TabelleR03LL,TabelleR03HH,'Haus 3, 2 a-c K'!B147,TabelleR03JJ,"")+
SUMIFS(TabelleR03LL,TabelleR03HH,'Haus 3, 2 a-c K'!B147,TabelleR03JJ,"ohne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SUMIFS(TabelleR03LL,TabelleR03HH,'Haus 3, 2 a-c K'!B148,TabelleR03JJ,"")+
SUMIFS(TabelleR03LL,TabelleR03HH,'Haus 3, 2 a-c K'!B148,TabelleR03JJ,"ohne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SUMIFS(TabelleR03LL,TabelleR03HH,'Haus 3, 2 a-c K'!B149,TabelleR03JJ,"")+
SUMIFS(TabelleR03LL,TabelleR03HH,'Haus 3, 2 a-c K'!B149,TabelleR03JJ,"ohne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SUMIFS(TabelleR03LL,TabelleR03HH,'Haus 3, 2 a-c K'!B150,TabelleR03JJ,"")+
SUMIFS(TabelleR03LL,TabelleR03HH,'Haus 3, 2 a-c K'!B150,TabelleR03JJ,"ohne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SUMIFS(TabelleR03LL,TabelleR03HH,'Haus 3, 2 a-c K'!B151,TabelleR03JJ,"")+
SUMIFS(TabelleR03LL,TabelleR03HH,'Haus 3, 2 a-c K'!B151,TabelleR03JJ,"ohne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SUMIFS(TabelleR03LL,TabelleR03HH,'Haus 3, 2 a-c K'!B152,TabelleR03JJ,"")+
SUMIFS(TabelleR03LL,TabelleR03HH,'Haus 3, 2 a-c K'!B152,TabelleR03JJ,"ohne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SUMIFS(TabelleR03LL,TabelleR03HH,'Haus 3, 2 a-c K'!B153,TabelleR03JJ,"")+
SUMIFS(TabelleR03LL,TabelleR03HH,'Haus 3, 2 a-c K'!B153,TabelleR03JJ,"ohne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SUMIFS(TabelleR03LL,TabelleR03HH,'Haus 3, 2 a-c K'!B154,TabelleR03JJ,"")+
SUMIFS(TabelleR03LL,TabelleR03HH,'Haus 3, 2 a-c K'!B154,TabelleR03JJ,"ohne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SUMIFS(TabelleR03LL,TabelleR03HH,'Haus 3, 2 a-c K'!B155,TabelleR03JJ,"")+
SUMIFS(TabelleR03LL,TabelleR03HH,'Haus 3, 2 a-c K'!B155,TabelleR03JJ,"ohne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SUMIFS(TabelleR03LL,TabelleR03HH,'Haus 3, 2 a-c K'!B156,TabelleR03JJ,"")+
SUMIFS(TabelleR03LL,TabelleR03HH,'Haus 3, 2 a-c K'!B156,TabelleR03JJ,"ohne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SUMIFS(TabelleR03LL,TabelleR03HH,'Haus 3, 2 a-c K'!B157,TabelleR03JJ,"")+
SUMIFS(TabelleR03LL,TabelleR03HH,'Haus 3, 2 a-c K'!B157,TabelleR03JJ,"ohne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SUMIFS(TabelleR03LL,TabelleR03HH,'Haus 3, 2 a-c K'!B158,TabelleR03JJ,"")+
SUMIFS(TabelleR03LL,TabelleR03HH,'Haus 3, 2 a-c K'!B158,TabelleR03JJ,"ohne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SUMIFS(TabelleR03LL,TabelleR03II,'Haus 3, 2 a-c K'!B159,TabelleR03JJ,"")+
SUMIFS(TabelleR03LL,TabelleR03II,'Haus 3, 2 a-c K'!B159,TabelleR03JJ,"ohne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hidden="1" customHeight="1" x14ac:dyDescent="0.2">
      <c r="B160" s="677" t="str">
        <f>Raumgruppen_Bezeichnungen!$C159</f>
        <v>H1-J</v>
      </c>
      <c r="C160" s="528" t="str">
        <f>Raumgruppen_Bezeichnungen!$D159</f>
        <v>Sanitärräume; Toiletten, Waschräume und Duschen</v>
      </c>
      <c r="D160" s="529">
        <f>SUMIFS(TabelleR03LL,TabelleR03HH,'Haus 3, 2 a-c K'!B160,TabelleR03JJ,"")+
SUMIFS(TabelleR03LL,TabelleR03HH,'Haus 3, 2 a-c K'!B160,TabelleR03JJ,"ohne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hidden="1" customHeight="1" x14ac:dyDescent="0.2">
      <c r="B161" s="677" t="str">
        <f>Raumgruppen_Bezeichnungen!$C160</f>
        <v>H1-J2</v>
      </c>
      <c r="C161" s="528" t="str">
        <f>Raumgruppen_Bezeichnungen!$D160</f>
        <v>Sanitärräume; Toiletten, Waschräume und Duschen</v>
      </c>
      <c r="D161" s="529">
        <f>SUMIFS(TabelleR03LL,TabelleR03HH,'Haus 3, 2 a-c K'!B161,TabelleR03JJ,"")+
SUMIFS(TabelleR03LL,TabelleR03HH,'Haus 3, 2 a-c K'!B161,TabelleR03JJ,"ohne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hidden="1" customHeight="1" x14ac:dyDescent="0.2">
      <c r="B162" s="677" t="str">
        <f>Raumgruppen_Bezeichnungen!$C161</f>
        <v>H1-Q</v>
      </c>
      <c r="C162" s="528" t="str">
        <f>Raumgruppen_Bezeichnungen!$D161</f>
        <v>Sanitärräume; Toiletten, Waschräume und Duschen</v>
      </c>
      <c r="D162" s="529">
        <f>SUMIFS(TabelleR03LL,TabelleR03HH,'Haus 3, 2 a-c K'!B162,TabelleR03JJ,"")+
SUMIFS(TabelleR03LL,TabelleR03HH,'Haus 3, 2 a-c K'!B162,TabelleR03JJ,"ohne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hidden="1" customHeight="1" x14ac:dyDescent="0.2">
      <c r="B163" s="677" t="str">
        <f>Raumgruppen_Bezeichnungen!$C162</f>
        <v>H1-J6</v>
      </c>
      <c r="C163" s="528" t="str">
        <f>Raumgruppen_Bezeichnungen!$D162</f>
        <v>Sanitärräume; Toiletten, Waschräume und Duschen</v>
      </c>
      <c r="D163" s="529">
        <f>SUMIFS(TabelleR03LL,TabelleR03HH,'Haus 3, 2 a-c K'!B163,TabelleR03JJ,"")+
SUMIFS(TabelleR03LL,TabelleR03HH,'Haus 3, 2 a-c K'!B163,TabelleR03JJ,"ohne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hidden="1" customHeight="1" x14ac:dyDescent="0.2">
      <c r="B164" s="677" t="str">
        <f>Raumgruppen_Bezeichnungen!$C163</f>
        <v>H1-M</v>
      </c>
      <c r="C164" s="528" t="str">
        <f>Raumgruppen_Bezeichnungen!$D163</f>
        <v>Sanitärräume; Toiletten, Waschräume und Duschen</v>
      </c>
      <c r="D164" s="529">
        <f>SUMIFS(TabelleR03LL,TabelleR03HH,'Haus 3, 2 a-c K'!B164,TabelleR03JJ,"")+
SUMIFS(TabelleR03LL,TabelleR03HH,'Haus 3, 2 a-c K'!B164,TabelleR03JJ,"ohne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hidden="1" customHeight="1" x14ac:dyDescent="0.2">
      <c r="B165" s="677" t="str">
        <f>Raumgruppen_Bezeichnungen!$C164</f>
        <v>H1-14</v>
      </c>
      <c r="C165" s="528" t="str">
        <f>Raumgruppen_Bezeichnungen!$D164</f>
        <v>Sanitärräume; Toiletten, Waschräume und Duschen</v>
      </c>
      <c r="D165" s="529">
        <f>SUMIFS(TabelleR03LL,TabelleR03HH,'Haus 3, 2 a-c K'!B165,TabelleR03JJ,"")+
SUMIFS(TabelleR03LL,TabelleR03HH,'Haus 3, 2 a-c K'!B165,TabelleR03JJ,"ohne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hidden="1" customHeight="1" x14ac:dyDescent="0.2">
      <c r="B166" s="677" t="str">
        <f>Raumgruppen_Bezeichnungen!$C165</f>
        <v>H1-W</v>
      </c>
      <c r="C166" s="528" t="str">
        <f>Raumgruppen_Bezeichnungen!$D165</f>
        <v>Sanitärräume; Toiletten, Waschräume und Duschen</v>
      </c>
      <c r="D166" s="529">
        <f>SUMIFS(TabelleR03LL,TabelleR03HH,'Haus 3, 2 a-c K'!B166,TabelleR03JJ,"")+
SUMIFS(TabelleR03LL,TabelleR03HH,'Haus 3, 2 a-c K'!B166,TabelleR03JJ,"ohne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hidden="1" customHeight="1" x14ac:dyDescent="0.2">
      <c r="B167" s="677" t="str">
        <f>Raumgruppen_Bezeichnungen!$C166</f>
        <v>H1-2</v>
      </c>
      <c r="C167" s="528" t="str">
        <f>Raumgruppen_Bezeichnungen!$D166</f>
        <v>Sanitärräume; Toiletten, Waschräume und Duschen</v>
      </c>
      <c r="D167" s="529">
        <f>SUMIFS(TabelleR03LL,TabelleR03HH,'Haus 3, 2 a-c K'!B167,TabelleR03JJ,"")+
SUMIFS(TabelleR03LL,TabelleR03HH,'Haus 3, 2 a-c K'!B167,TabelleR03JJ,"ohne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hidden="1" customHeight="1" x14ac:dyDescent="0.2">
      <c r="B168" s="677" t="str">
        <f>Raumgruppen_Bezeichnungen!$C167</f>
        <v>H1-2,5</v>
      </c>
      <c r="C168" s="528" t="str">
        <f>Raumgruppen_Bezeichnungen!$D167</f>
        <v>Sanitärräume; Toiletten, Waschräume und Duschen</v>
      </c>
      <c r="D168" s="529">
        <f>SUMIFS(TabelleR03LL,TabelleR03HH,'Haus 3, 2 a-c K'!B168,TabelleR03JJ,"")+
SUMIFS(TabelleR03LL,TabelleR03HH,'Haus 3, 2 a-c K'!B168,TabelleR03JJ,"ohne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hidden="1" customHeight="1" x14ac:dyDescent="0.2">
      <c r="B169" s="677" t="str">
        <f>Raumgruppen_Bezeichnungen!$C168</f>
        <v>H1-3</v>
      </c>
      <c r="C169" s="528" t="str">
        <f>Raumgruppen_Bezeichnungen!$D168</f>
        <v>Sanitärräume; Toiletten, Waschräume und Duschen</v>
      </c>
      <c r="D169" s="529">
        <f>SUMIFS(TabelleR03LL,TabelleR03HH,'Haus 3, 2 a-c K'!B169,TabelleR03JJ,"")+
SUMIFS(TabelleR03LL,TabelleR03HH,'Haus 3, 2 a-c K'!B169,TabelleR03JJ,"ohne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hidden="1" customHeight="1" x14ac:dyDescent="0.2">
      <c r="B170" s="678" t="str">
        <f>Raumgruppen_Bezeichnungen!$C169</f>
        <v>H1-4</v>
      </c>
      <c r="C170" s="621" t="str">
        <f>Raumgruppen_Bezeichnungen!$D169</f>
        <v>Sanitärräume; Toiletten, Waschräume und Duschen</v>
      </c>
      <c r="D170" s="622">
        <f>SUMIFS(TabelleR03LL,TabelleR03HH,'Haus 3, 2 a-c K'!B170,TabelleR03JJ,"")+
SUMIFS(TabelleR03LL,TabelleR03HH,'Haus 3, 2 a-c K'!B170,TabelleR03JJ,"ohne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538" t="str">
        <f>Raumgruppen_Bezeichnungen!$D170</f>
        <v>Sanitärräume; Toiletten, Waschräume und Duschen</v>
      </c>
      <c r="D171" s="539">
        <f>SUMIFS(TabelleR03LL,TabelleR03HH,'Haus 3, 2 a-c K'!B171,TabelleR03JJ,"")+
SUMIFS(TabelleR03LL,TabelleR03HH,'Haus 3, 2 a-c K'!B171,TabelleR03JJ,"ohne Grundreinig")</f>
        <v>96.000000000000014</v>
      </c>
      <c r="E171" s="540">
        <f t="shared" si="86"/>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24288.000000000004</v>
      </c>
      <c r="I171" s="544">
        <f>IF(E171=0,0,H171/E171)</f>
        <v>0</v>
      </c>
      <c r="J171" s="545">
        <f t="shared" si="87"/>
        <v>0</v>
      </c>
      <c r="K171" s="638">
        <f>IF(J171="","",I171*J171)</f>
        <v>0</v>
      </c>
      <c r="M171" s="22">
        <f>Raumgruppen_Bezeichnungen!N170</f>
        <v>1</v>
      </c>
      <c r="N171" s="22">
        <f t="shared" si="91"/>
        <v>1</v>
      </c>
      <c r="O171" s="22">
        <f t="shared" si="92"/>
        <v>1</v>
      </c>
    </row>
    <row r="172" spans="2:15" ht="15" hidden="1" customHeight="1" x14ac:dyDescent="0.2">
      <c r="B172" s="676" t="str">
        <f>Raumgruppen_Bezeichnungen!$C171</f>
        <v>H1-6</v>
      </c>
      <c r="C172" s="548" t="str">
        <f>Raumgruppen_Bezeichnungen!$D171</f>
        <v>Sanitärräume; Toiletten, Waschräume und Duschen</v>
      </c>
      <c r="D172" s="465">
        <f>SUMIFS(TabelleR03LL,TabelleR03HH,'Haus 3, 2 a-c K'!B172,TabelleR03JJ,"")+
SUMIFS(TabelleR03LL,TabelleR03HH,'Haus 3, 2 a-c K'!B172,TabelleR03JJ,"ohne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hidden="1" customHeight="1" x14ac:dyDescent="0.2">
      <c r="B173" s="677" t="str">
        <f>Raumgruppen_Bezeichnungen!$C172</f>
        <v>H1-7</v>
      </c>
      <c r="C173" s="528" t="str">
        <f>Raumgruppen_Bezeichnungen!$D172</f>
        <v>Sanitärräume; Toiletten, Waschräume und Duschen</v>
      </c>
      <c r="D173" s="529">
        <f>SUMIFS(TabelleR03LL,TabelleR03HH,'Haus 3, 2 a-c K'!B173,TabelleR03JJ,"")+
SUMIFS(TabelleR03LL,TabelleR03HH,'Haus 3, 2 a-c K'!B173,TabelleR03JJ,"ohne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SUMIFS(TabelleR03LL,TabelleR03II,'Haus 3, 2 a-c K'!B174,TabelleR03JJ,"")+
SUMIFS(TabelleR03LL,TabelleR03II,'Haus 3, 2 a-c K'!B174,TabelleR03JJ,"ohne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hidden="1" customHeight="1" x14ac:dyDescent="0.2">
      <c r="B175" s="677" t="str">
        <f>Raumgruppen_Bezeichnungen!$C174</f>
        <v>H1-Hort</v>
      </c>
      <c r="C175" s="528" t="str">
        <f>Raumgruppen_Bezeichnungen!$D174</f>
        <v>Sanitärräume; Toiletten, Waschräume und Duschen</v>
      </c>
      <c r="D175" s="529">
        <f>SUMIFS(TabelleR03LL,TabelleR03HH,'Haus 3, 2 a-c K'!B175,TabelleR03JJ,"")+
SUMIFS(TabelleR03LL,TabelleR03HH,'Haus 3, 2 a-c K'!B175,TabelleR03JJ,"ohne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hidden="1" customHeight="1" x14ac:dyDescent="0.2">
      <c r="B176" s="677" t="str">
        <f>Raumgruppen_Bezeichnungen!$C175</f>
        <v>H2-J</v>
      </c>
      <c r="C176" s="528" t="str">
        <f>Raumgruppen_Bezeichnungen!$D175</f>
        <v>Sanitärräume; Umkleideräume</v>
      </c>
      <c r="D176" s="529">
        <f>SUMIFS(TabelleR03LL,TabelleR03HH,'Haus 3, 2 a-c K'!B176,TabelleR03JJ,"")+
SUMIFS(TabelleR03LL,TabelleR03HH,'Haus 3, 2 a-c K'!B176,TabelleR03JJ,"ohne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hidden="1" customHeight="1" x14ac:dyDescent="0.2">
      <c r="B177" s="677" t="str">
        <f>Raumgruppen_Bezeichnungen!$C176</f>
        <v>H2-J2</v>
      </c>
      <c r="C177" s="528" t="str">
        <f>Raumgruppen_Bezeichnungen!$D176</f>
        <v>Sanitärräume; Umkleideräume</v>
      </c>
      <c r="D177" s="529">
        <f>SUMIFS(TabelleR03LL,TabelleR03HH,'Haus 3, 2 a-c K'!B177,TabelleR03JJ,"")+
SUMIFS(TabelleR03LL,TabelleR03HH,'Haus 3, 2 a-c K'!B177,TabelleR03JJ,"ohne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hidden="1" customHeight="1" x14ac:dyDescent="0.2">
      <c r="B178" s="677" t="str">
        <f>Raumgruppen_Bezeichnungen!$C177</f>
        <v>H2-Q</v>
      </c>
      <c r="C178" s="528" t="str">
        <f>Raumgruppen_Bezeichnungen!$D177</f>
        <v>Sanitärräume; Umkleideräume</v>
      </c>
      <c r="D178" s="529">
        <f>SUMIFS(TabelleR03LL,TabelleR03HH,'Haus 3, 2 a-c K'!B178,TabelleR03JJ,"")+
SUMIFS(TabelleR03LL,TabelleR03HH,'Haus 3, 2 a-c K'!B178,TabelleR03JJ,"ohne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hidden="1" customHeight="1" x14ac:dyDescent="0.2">
      <c r="B179" s="677" t="str">
        <f>Raumgruppen_Bezeichnungen!$C178</f>
        <v>H2-J6</v>
      </c>
      <c r="C179" s="528" t="str">
        <f>Raumgruppen_Bezeichnungen!$D178</f>
        <v>Sanitärräume; Umkleideräume</v>
      </c>
      <c r="D179" s="529">
        <f>SUMIFS(TabelleR03LL,TabelleR03HH,'Haus 3, 2 a-c K'!B179,TabelleR03JJ,"")+
SUMIFS(TabelleR03LL,TabelleR03HH,'Haus 3, 2 a-c K'!B179,TabelleR03JJ,"ohne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hidden="1" customHeight="1" x14ac:dyDescent="0.2">
      <c r="B180" s="677" t="str">
        <f>Raumgruppen_Bezeichnungen!$C179</f>
        <v>H2-M</v>
      </c>
      <c r="C180" s="528" t="str">
        <f>Raumgruppen_Bezeichnungen!$D179</f>
        <v>Sanitärräume; Umkleideräume</v>
      </c>
      <c r="D180" s="529">
        <f>SUMIFS(TabelleR03LL,TabelleR03HH,'Haus 3, 2 a-c K'!B180,TabelleR03JJ,"")+
SUMIFS(TabelleR03LL,TabelleR03HH,'Haus 3, 2 a-c K'!B180,TabelleR03JJ,"ohne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hidden="1" customHeight="1" x14ac:dyDescent="0.2">
      <c r="B181" s="677" t="str">
        <f>Raumgruppen_Bezeichnungen!$C180</f>
        <v>H2-14</v>
      </c>
      <c r="C181" s="528" t="str">
        <f>Raumgruppen_Bezeichnungen!$D180</f>
        <v>Sanitärräume; Umkleideräume</v>
      </c>
      <c r="D181" s="529">
        <f>SUMIFS(TabelleR03LL,TabelleR03HH,'Haus 3, 2 a-c K'!B181,TabelleR03JJ,"")+
SUMIFS(TabelleR03LL,TabelleR03HH,'Haus 3, 2 a-c K'!B181,TabelleR03JJ,"ohne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hidden="1" customHeight="1" x14ac:dyDescent="0.2">
      <c r="B182" s="677" t="str">
        <f>Raumgruppen_Bezeichnungen!$C181</f>
        <v>H2-W</v>
      </c>
      <c r="C182" s="528" t="str">
        <f>Raumgruppen_Bezeichnungen!$D181</f>
        <v>Sanitärräume; Umkleideräume</v>
      </c>
      <c r="D182" s="529">
        <f>SUMIFS(TabelleR03LL,TabelleR03HH,'Haus 3, 2 a-c K'!B182,TabelleR03JJ,"")+
SUMIFS(TabelleR03LL,TabelleR03HH,'Haus 3, 2 a-c K'!B182,TabelleR03JJ,"ohne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hidden="1" customHeight="1" x14ac:dyDescent="0.2">
      <c r="B183" s="677" t="str">
        <f>Raumgruppen_Bezeichnungen!$C182</f>
        <v>H2-2</v>
      </c>
      <c r="C183" s="528" t="str">
        <f>Raumgruppen_Bezeichnungen!$D182</f>
        <v>Sanitärräume; Umkleideräume</v>
      </c>
      <c r="D183" s="529">
        <f>SUMIFS(TabelleR03LL,TabelleR03HH,'Haus 3, 2 a-c K'!B183,TabelleR03JJ,"")+
SUMIFS(TabelleR03LL,TabelleR03HH,'Haus 3, 2 a-c K'!B183,TabelleR03JJ,"ohne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hidden="1" customHeight="1" x14ac:dyDescent="0.2">
      <c r="B184" s="677" t="str">
        <f>Raumgruppen_Bezeichnungen!$C183</f>
        <v>H2-2,5</v>
      </c>
      <c r="C184" s="528" t="str">
        <f>Raumgruppen_Bezeichnungen!$D183</f>
        <v>Sanitärräume; Umkleideräume</v>
      </c>
      <c r="D184" s="529">
        <f>SUMIFS(TabelleR03LL,TabelleR03HH,'Haus 3, 2 a-c K'!B184,TabelleR03JJ,"")+
SUMIFS(TabelleR03LL,TabelleR03HH,'Haus 3, 2 a-c K'!B184,TabelleR03JJ,"ohne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hidden="1" customHeight="1" x14ac:dyDescent="0.2">
      <c r="B185" s="677" t="str">
        <f>Raumgruppen_Bezeichnungen!$C184</f>
        <v>H2-3</v>
      </c>
      <c r="C185" s="528" t="str">
        <f>Raumgruppen_Bezeichnungen!$D184</f>
        <v>Sanitärräume; Umkleideräume</v>
      </c>
      <c r="D185" s="529">
        <f>SUMIFS(TabelleR03LL,TabelleR03HH,'Haus 3, 2 a-c K'!B185,TabelleR03JJ,"")+
SUMIFS(TabelleR03LL,TabelleR03HH,'Haus 3, 2 a-c K'!B185,TabelleR03JJ,"ohne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hidden="1" customHeight="1" x14ac:dyDescent="0.2">
      <c r="B186" s="678" t="str">
        <f>Raumgruppen_Bezeichnungen!$C185</f>
        <v>H2-4</v>
      </c>
      <c r="C186" s="621" t="str">
        <f>Raumgruppen_Bezeichnungen!$D185</f>
        <v>Sanitärräume; Umkleideräume</v>
      </c>
      <c r="D186" s="622">
        <f>SUMIFS(TabelleR03LL,TabelleR03HH,'Haus 3, 2 a-c K'!B186,TabelleR03JJ,"")+
SUMIFS(TabelleR03LL,TabelleR03HH,'Haus 3, 2 a-c K'!B186,TabelleR03JJ,"ohne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hidden="1" customHeight="1" thickBot="1" x14ac:dyDescent="0.25">
      <c r="B187" s="679" t="str">
        <f>Raumgruppen_Bezeichnungen!$C186</f>
        <v>H2-5</v>
      </c>
      <c r="C187" s="630" t="str">
        <f>Raumgruppen_Bezeichnungen!$D186</f>
        <v>Sanitärräume; Umkleideräume</v>
      </c>
      <c r="D187" s="631">
        <f>SUMIFS(TabelleR03LL,TabelleR03HH,'Haus 3, 2 a-c K'!B187,TabelleR03JJ,"")+
SUMIFS(TabelleR03LL,TabelleR03HH,'Haus 3, 2 a-c K'!B187,TabelleR03JJ,"ohne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hidden="1" customHeight="1" x14ac:dyDescent="0.2">
      <c r="B188" s="676" t="str">
        <f>Raumgruppen_Bezeichnungen!$C187</f>
        <v>H2-6</v>
      </c>
      <c r="C188" s="548" t="str">
        <f>Raumgruppen_Bezeichnungen!$D187</f>
        <v>Sanitärräume; Umkleideräume</v>
      </c>
      <c r="D188" s="465">
        <f>SUMIFS(TabelleR03LL,TabelleR03HH,'Haus 3, 2 a-c K'!B188,TabelleR03JJ,"")+
SUMIFS(TabelleR03LL,TabelleR03HH,'Haus 3, 2 a-c K'!B188,TabelleR03JJ,"ohne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hidden="1" customHeight="1" x14ac:dyDescent="0.2">
      <c r="B189" s="677" t="str">
        <f>Raumgruppen_Bezeichnungen!$C188</f>
        <v>H2-7</v>
      </c>
      <c r="C189" s="528" t="str">
        <f>Raumgruppen_Bezeichnungen!$D188</f>
        <v>Sanitärräume; Umkleideräume</v>
      </c>
      <c r="D189" s="529">
        <f>SUMIFS(TabelleR03LL,TabelleR03HH,'Haus 3, 2 a-c K'!B189,TabelleR03JJ,"")+
SUMIFS(TabelleR03LL,TabelleR03HH,'Haus 3, 2 a-c K'!B189,TabelleR03JJ,"ohne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hidden="1" customHeight="1" x14ac:dyDescent="0.2">
      <c r="B190" s="677" t="str">
        <f>Raumgruppen_Bezeichnungen!$C189</f>
        <v>H2-Müll</v>
      </c>
      <c r="C190" s="528" t="str">
        <f>Raumgruppen_Bezeichnungen!$D189</f>
        <v>Sanitärräume; Umkleideräume (nur Müllentnahme)</v>
      </c>
      <c r="D190" s="529">
        <f>SUMIFS(TabelleR03LL,TabelleR03II,'Haus 3, 2 a-c K'!B190,TabelleR03JJ,"")+
SUMIFS(TabelleR03LL,TabelleR03II,'Haus 3, 2 a-c K'!B190,TabelleR03JJ,"ohne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hidden="1" customHeight="1" x14ac:dyDescent="0.2">
      <c r="B191" s="677" t="str">
        <f>Raumgruppen_Bezeichnungen!$C190</f>
        <v>I1-J</v>
      </c>
      <c r="C191" s="528" t="str">
        <f>Raumgruppen_Bezeichnungen!$D190</f>
        <v>Aulen, inklusive Bühnen- und Garderobenbereiche</v>
      </c>
      <c r="D191" s="529">
        <f>SUMIFS(TabelleR03LL,TabelleR03HH,'Haus 3, 2 a-c K'!B191,TabelleR03JJ,"")+
SUMIFS(TabelleR03LL,TabelleR03HH,'Haus 3, 2 a-c K'!B191,TabelleR03JJ,"ohne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hidden="1" customHeight="1" x14ac:dyDescent="0.2">
      <c r="B192" s="677" t="str">
        <f>Raumgruppen_Bezeichnungen!$C191</f>
        <v>I1-J2</v>
      </c>
      <c r="C192" s="528" t="str">
        <f>Raumgruppen_Bezeichnungen!$D191</f>
        <v>Aulen, inklusive Bühnen- und Garderobenbereiche</v>
      </c>
      <c r="D192" s="529">
        <f>SUMIFS(TabelleR03LL,TabelleR03HH,'Haus 3, 2 a-c K'!B192,TabelleR03JJ,"")+
SUMIFS(TabelleR03LL,TabelleR03HH,'Haus 3, 2 a-c K'!B192,TabelleR03JJ,"ohne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hidden="1" customHeight="1" x14ac:dyDescent="0.2">
      <c r="B193" s="677" t="str">
        <f>Raumgruppen_Bezeichnungen!$C192</f>
        <v>I1-Q</v>
      </c>
      <c r="C193" s="528" t="str">
        <f>Raumgruppen_Bezeichnungen!$D192</f>
        <v>Aulen, inklusive Bühnen- und Garderobenbereiche</v>
      </c>
      <c r="D193" s="529">
        <f>SUMIFS(TabelleR03LL,TabelleR03HH,'Haus 3, 2 a-c K'!B193,TabelleR03JJ,"")+
SUMIFS(TabelleR03LL,TabelleR03HH,'Haus 3, 2 a-c K'!B193,TabelleR03JJ,"ohne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hidden="1" customHeight="1" x14ac:dyDescent="0.2">
      <c r="B194" s="677" t="str">
        <f>Raumgruppen_Bezeichnungen!$C193</f>
        <v>I1-J6</v>
      </c>
      <c r="C194" s="528" t="str">
        <f>Raumgruppen_Bezeichnungen!$D193</f>
        <v>Aulen, inklusive Bühnen- und Garderobenbereiche</v>
      </c>
      <c r="D194" s="529">
        <f>SUMIFS(TabelleR03LL,TabelleR03HH,'Haus 3, 2 a-c K'!B194,TabelleR03JJ,"")+
SUMIFS(TabelleR03LL,TabelleR03HH,'Haus 3, 2 a-c K'!B194,TabelleR03JJ,"ohne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hidden="1" customHeight="1" x14ac:dyDescent="0.2">
      <c r="B195" s="677" t="str">
        <f>Raumgruppen_Bezeichnungen!$C194</f>
        <v>I1-M</v>
      </c>
      <c r="C195" s="528" t="str">
        <f>Raumgruppen_Bezeichnungen!$D194</f>
        <v>Aulen, inklusive Bühnen- und Garderobenbereiche</v>
      </c>
      <c r="D195" s="529">
        <f>SUMIFS(TabelleR03LL,TabelleR03HH,'Haus 3, 2 a-c K'!B195,TabelleR03JJ,"")+
SUMIFS(TabelleR03LL,TabelleR03HH,'Haus 3, 2 a-c K'!B195,TabelleR03JJ,"ohne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hidden="1" customHeight="1" x14ac:dyDescent="0.2">
      <c r="B196" s="677" t="str">
        <f>Raumgruppen_Bezeichnungen!$C195</f>
        <v>I1-14</v>
      </c>
      <c r="C196" s="528" t="str">
        <f>Raumgruppen_Bezeichnungen!$D195</f>
        <v>Aulen, inklusive Bühnen- und Garderobenbereiche</v>
      </c>
      <c r="D196" s="529">
        <f>SUMIFS(TabelleR03LL,TabelleR03HH,'Haus 3, 2 a-c K'!B196,TabelleR03JJ,"")+
SUMIFS(TabelleR03LL,TabelleR03HH,'Haus 3, 2 a-c K'!B196,TabelleR03JJ,"ohne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hidden="1" customHeight="1" x14ac:dyDescent="0.2">
      <c r="B197" s="677" t="str">
        <f>Raumgruppen_Bezeichnungen!$C196</f>
        <v>I1-W</v>
      </c>
      <c r="C197" s="528" t="str">
        <f>Raumgruppen_Bezeichnungen!$D196</f>
        <v>Aulen, inklusive Bühnen- und Garderobenbereiche</v>
      </c>
      <c r="D197" s="529">
        <f>SUMIFS(TabelleR03LL,TabelleR03HH,'Haus 3, 2 a-c K'!B197,TabelleR03JJ,"")+
SUMIFS(TabelleR03LL,TabelleR03HH,'Haus 3, 2 a-c K'!B197,TabelleR03JJ,"ohne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hidden="1" customHeight="1" x14ac:dyDescent="0.2">
      <c r="B198" s="677" t="str">
        <f>Raumgruppen_Bezeichnungen!$C197</f>
        <v>I1-2</v>
      </c>
      <c r="C198" s="528" t="str">
        <f>Raumgruppen_Bezeichnungen!$D197</f>
        <v>Aulen, inklusive Bühnen- und Garderobenbereiche</v>
      </c>
      <c r="D198" s="529">
        <f>SUMIFS(TabelleR03LL,TabelleR03HH,'Haus 3, 2 a-c K'!B198,TabelleR03JJ,"")+
SUMIFS(TabelleR03LL,TabelleR03HH,'Haus 3, 2 a-c K'!B198,TabelleR03JJ,"ohne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hidden="1" customHeight="1" x14ac:dyDescent="0.2">
      <c r="B199" s="677" t="str">
        <f>Raumgruppen_Bezeichnungen!$C198</f>
        <v>I1-2,5</v>
      </c>
      <c r="C199" s="528" t="str">
        <f>Raumgruppen_Bezeichnungen!$D198</f>
        <v>Aulen, inklusive Bühnen- und Garderobenbereiche</v>
      </c>
      <c r="D199" s="529">
        <f>SUMIFS(TabelleR03LL,TabelleR03HH,'Haus 3, 2 a-c K'!B199,TabelleR03JJ,"")+
SUMIFS(TabelleR03LL,TabelleR03HH,'Haus 3, 2 a-c K'!B199,TabelleR03JJ,"ohne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hidden="1" customHeight="1" x14ac:dyDescent="0.2">
      <c r="B200" s="677" t="str">
        <f>Raumgruppen_Bezeichnungen!$C199</f>
        <v>I1-3</v>
      </c>
      <c r="C200" s="528" t="str">
        <f>Raumgruppen_Bezeichnungen!$D199</f>
        <v>Aulen, inklusive Bühnen- und Garderobenbereiche</v>
      </c>
      <c r="D200" s="529">
        <f>SUMIFS(TabelleR03LL,TabelleR03HH,'Haus 3, 2 a-c K'!B200,TabelleR03JJ,"")+
SUMIFS(TabelleR03LL,TabelleR03HH,'Haus 3, 2 a-c K'!B200,TabelleR03JJ,"ohne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hidden="1" customHeight="1" x14ac:dyDescent="0.2">
      <c r="B201" s="677" t="str">
        <f>Raumgruppen_Bezeichnungen!$C200</f>
        <v>I1-4</v>
      </c>
      <c r="C201" s="528" t="str">
        <f>Raumgruppen_Bezeichnungen!$D200</f>
        <v>Aulen, inklusive Bühnen- und Garderobenbereiche</v>
      </c>
      <c r="D201" s="529">
        <f>SUMIFS(TabelleR03LL,TabelleR03HH,'Haus 3, 2 a-c K'!B201,TabelleR03JJ,"")+
SUMIFS(TabelleR03LL,TabelleR03HH,'Haus 3, 2 a-c K'!B201,TabelleR03JJ,"ohne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hidden="1" customHeight="1" x14ac:dyDescent="0.2">
      <c r="B202" s="677" t="str">
        <f>Raumgruppen_Bezeichnungen!$C201</f>
        <v>I1-5</v>
      </c>
      <c r="C202" s="528" t="str">
        <f>Raumgruppen_Bezeichnungen!$D201</f>
        <v>Aulen, inklusive Bühnen- und Garderobenbereiche</v>
      </c>
      <c r="D202" s="529">
        <f>SUMIFS(TabelleR03LL,TabelleR03HH,'Haus 3, 2 a-c K'!B202,TabelleR03JJ,"")+
SUMIFS(TabelleR03LL,TabelleR03HH,'Haus 3, 2 a-c K'!B202,TabelleR03JJ,"ohne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hidden="1" customHeight="1" x14ac:dyDescent="0.2">
      <c r="B203" s="677" t="str">
        <f>Raumgruppen_Bezeichnungen!$C202</f>
        <v>I1-6</v>
      </c>
      <c r="C203" s="528" t="str">
        <f>Raumgruppen_Bezeichnungen!$D202</f>
        <v>Aulen, inklusive Bühnen- und Garderobenbereiche</v>
      </c>
      <c r="D203" s="529">
        <f>SUMIFS(TabelleR03LL,TabelleR03HH,'Haus 3, 2 a-c K'!B203,TabelleR03JJ,"")+
SUMIFS(TabelleR03LL,TabelleR03HH,'Haus 3, 2 a-c K'!B203,TabelleR03JJ,"ohne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hidden="1" customHeight="1" x14ac:dyDescent="0.2">
      <c r="B204" s="677" t="str">
        <f>Raumgruppen_Bezeichnungen!$C203</f>
        <v>I1-7</v>
      </c>
      <c r="C204" s="528" t="str">
        <f>Raumgruppen_Bezeichnungen!$D203</f>
        <v>Aulen, inklusive Bühnen- und Garderobenbereiche</v>
      </c>
      <c r="D204" s="529">
        <f>SUMIFS(TabelleR03LL,TabelleR03HH,'Haus 3, 2 a-c K'!B204,TabelleR03JJ,"")+
SUMIFS(TabelleR03LL,TabelleR03HH,'Haus 3, 2 a-c K'!B204,TabelleR03JJ,"ohne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SUMIFS(TabelleR03LL,TabelleR03II,'Haus 3, 2 a-c K'!B205,TabelleR03JJ,"")+
SUMIFS(TabelleR03LL,TabelleR03II,'Haus 3, 2 a-c K'!B205,TabelleR03JJ,"ohne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SUMIFS(TabelleR03LL,TabelleR03HH,'Haus 3, 2 a-c K'!B206,TabelleR03JJ,"")+
SUMIFS(TabelleR03LL,TabelleR03HH,'Haus 3, 2 a-c K'!B206,TabelleR03JJ,"ohne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SUMIFS(TabelleR03LL,TabelleR03HH,'Haus 3, 2 a-c K'!B207,TabelleR03JJ,"")+
SUMIFS(TabelleR03LL,TabelleR03HH,'Haus 3, 2 a-c K'!B207,TabelleR03JJ,"ohne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SUMIFS(TabelleR03LL,TabelleR03HH,'Haus 3, 2 a-c K'!B208,TabelleR03JJ,"")+
SUMIFS(TabelleR03LL,TabelleR03HH,'Haus 3, 2 a-c K'!B208,TabelleR03JJ,"ohne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SUMIFS(TabelleR03LL,TabelleR03HH,'Haus 3, 2 a-c K'!B209,TabelleR03JJ,"")+
SUMIFS(TabelleR03LL,TabelleR03HH,'Haus 3, 2 a-c K'!B209,TabelleR03JJ,"ohne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SUMIFS(TabelleR03LL,TabelleR03HH,'Haus 3, 2 a-c K'!B210,TabelleR03JJ,"")+
SUMIFS(TabelleR03LL,TabelleR03HH,'Haus 3, 2 a-c K'!B210,TabelleR03JJ,"ohne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SUMIFS(TabelleR03LL,TabelleR03HH,'Haus 3, 2 a-c K'!B211,TabelleR03JJ,"")+
SUMIFS(TabelleR03LL,TabelleR03HH,'Haus 3, 2 a-c K'!B211,TabelleR03JJ,"ohne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SUMIFS(TabelleR03LL,TabelleR03HH,'Haus 3, 2 a-c K'!B212,TabelleR03JJ,"")+
SUMIFS(TabelleR03LL,TabelleR03HH,'Haus 3, 2 a-c K'!B212,TabelleR03JJ,"ohne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SUMIFS(TabelleR03LL,TabelleR03HH,'Haus 3, 2 a-c K'!B213,TabelleR03JJ,"")+
SUMIFS(TabelleR03LL,TabelleR03HH,'Haus 3, 2 a-c K'!B213,TabelleR03JJ,"ohne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SUMIFS(TabelleR03LL,TabelleR03HH,'Haus 3, 2 a-c K'!B214,TabelleR03JJ,"")+
SUMIFS(TabelleR03LL,TabelleR03HH,'Haus 3, 2 a-c K'!B214,TabelleR03JJ,"ohne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SUMIFS(TabelleR03LL,TabelleR03HH,'Haus 3, 2 a-c K'!B215,TabelleR03JJ,"")+
SUMIFS(TabelleR03LL,TabelleR03HH,'Haus 3, 2 a-c K'!B215,TabelleR03JJ,"ohne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SUMIFS(TabelleR03LL,TabelleR03HH,'Haus 3, 2 a-c K'!B216,TabelleR03JJ,"")+
SUMIFS(TabelleR03LL,TabelleR03HH,'Haus 3, 2 a-c K'!B216,TabelleR03JJ,"ohne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SUMIFS(TabelleR03LL,TabelleR03HH,'Haus 3, 2 a-c K'!B217,TabelleR03JJ,"")+
SUMIFS(TabelleR03LL,TabelleR03HH,'Haus 3, 2 a-c K'!B217,TabelleR03JJ,"ohne Grundreinig")</f>
        <v>13.6</v>
      </c>
      <c r="E217" s="540">
        <f t="shared" si="129"/>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45"/>
        <v>3440.7999999999997</v>
      </c>
      <c r="I217" s="544">
        <f t="shared" si="146"/>
        <v>0</v>
      </c>
      <c r="J217" s="545">
        <f t="shared" si="132"/>
        <v>0</v>
      </c>
      <c r="K217" s="638">
        <f t="shared" si="147"/>
        <v>0</v>
      </c>
      <c r="M217" s="22">
        <f>Raumgruppen_Bezeichnungen!N216</f>
        <v>1</v>
      </c>
      <c r="N217" s="22">
        <f t="shared" si="134"/>
        <v>1</v>
      </c>
      <c r="O217" s="22">
        <f t="shared" si="135"/>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SUMIFS(TabelleR03LL,TabelleR03HH,'Haus 3, 2 a-c K'!B218,TabelleR03JJ,"")+
SUMIFS(TabelleR03LL,TabelleR03HH,'Haus 3, 2 a-c K'!B218,TabelleR03JJ,"ohne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SUMIFS(TabelleR03LL,TabelleR03HH,'Haus 3, 2 a-c K'!B219,TabelleR03JJ,"")+
SUMIFS(TabelleR03LL,TabelleR03HH,'Haus 3, 2 a-c K'!B219,TabelleR03JJ,"ohne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SUMIFS(TabelleR03LL,TabelleR03II,'Haus 3, 2 a-c K'!B220,TabelleR03JJ,"")+
SUMIFS(TabelleR03LL,TabelleR03II,'Haus 3, 2 a-c K'!B220,TabelleR03JJ,"ohne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SUMIFS(TabelleR03LL,TabelleR03HH,'Haus 3, 2 a-c K'!B221,TabelleR03JJ,"")+
SUMIFS(TabelleR03LL,TabelleR03HH,'Haus 3, 2 a-c K'!B221,TabelleR03JJ,"ohne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hidden="1" customHeight="1" x14ac:dyDescent="0.2">
      <c r="B222" s="677" t="str">
        <f>Raumgruppen_Bezeichnungen!$C221</f>
        <v>K1-J</v>
      </c>
      <c r="C222" s="528" t="str">
        <f>Raumgruppen_Bezeichnungen!$D221</f>
        <v>Küchen zur Schülerverpflegung</v>
      </c>
      <c r="D222" s="529">
        <f>SUMIFS(TabelleR03LL,TabelleR03HH,'Haus 3, 2 a-c K'!B222,TabelleR03JJ,"")+
SUMIFS(TabelleR03LL,TabelleR03HH,'Haus 3, 2 a-c K'!B222,TabelleR03JJ,"ohne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hidden="1" customHeight="1" x14ac:dyDescent="0.2">
      <c r="B223" s="677" t="str">
        <f>Raumgruppen_Bezeichnungen!$C222</f>
        <v>K1-J2</v>
      </c>
      <c r="C223" s="528" t="str">
        <f>Raumgruppen_Bezeichnungen!$D222</f>
        <v>Küchen zur Schülerverpflegung</v>
      </c>
      <c r="D223" s="529">
        <f>SUMIFS(TabelleR03LL,TabelleR03HH,'Haus 3, 2 a-c K'!B223,TabelleR03JJ,"")+
SUMIFS(TabelleR03LL,TabelleR03HH,'Haus 3, 2 a-c K'!B223,TabelleR03JJ,"ohne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hidden="1" customHeight="1" x14ac:dyDescent="0.2">
      <c r="B224" s="677" t="str">
        <f>Raumgruppen_Bezeichnungen!$C223</f>
        <v>K1-Q</v>
      </c>
      <c r="C224" s="528" t="str">
        <f>Raumgruppen_Bezeichnungen!$D223</f>
        <v>Küchen zur Schülerverpflegung</v>
      </c>
      <c r="D224" s="529">
        <f>SUMIFS(TabelleR03LL,TabelleR03HH,'Haus 3, 2 a-c K'!B224,TabelleR03JJ,"")+
SUMIFS(TabelleR03LL,TabelleR03HH,'Haus 3, 2 a-c K'!B224,TabelleR03JJ,"ohne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hidden="1" customHeight="1" x14ac:dyDescent="0.2">
      <c r="B225" s="677" t="str">
        <f>Raumgruppen_Bezeichnungen!$C224</f>
        <v>K1-J6</v>
      </c>
      <c r="C225" s="528" t="str">
        <f>Raumgruppen_Bezeichnungen!$D224</f>
        <v>Küchen zur Schülerverpflegung</v>
      </c>
      <c r="D225" s="529">
        <f>SUMIFS(TabelleR03LL,TabelleR03HH,'Haus 3, 2 a-c K'!B225,TabelleR03JJ,"")+
SUMIFS(TabelleR03LL,TabelleR03HH,'Haus 3, 2 a-c K'!B225,TabelleR03JJ,"ohne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hidden="1" customHeight="1" x14ac:dyDescent="0.2">
      <c r="B226" s="677" t="str">
        <f>Raumgruppen_Bezeichnungen!$C225</f>
        <v>K1-M</v>
      </c>
      <c r="C226" s="528" t="str">
        <f>Raumgruppen_Bezeichnungen!$D225</f>
        <v>Küchen zur Schülerverpflegung</v>
      </c>
      <c r="D226" s="529">
        <f>SUMIFS(TabelleR03LL,TabelleR03HH,'Haus 3, 2 a-c K'!B226,TabelleR03JJ,"")+
SUMIFS(TabelleR03LL,TabelleR03HH,'Haus 3, 2 a-c K'!B226,TabelleR03JJ,"ohne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hidden="1" customHeight="1" x14ac:dyDescent="0.2">
      <c r="B227" s="678" t="str">
        <f>Raumgruppen_Bezeichnungen!$C226</f>
        <v>K1-14</v>
      </c>
      <c r="C227" s="621" t="str">
        <f>Raumgruppen_Bezeichnungen!$D226</f>
        <v>Küchen zur Schülerverpflegung</v>
      </c>
      <c r="D227" s="622">
        <f>SUMIFS(TabelleR03LL,TabelleR03HH,'Haus 3, 2 a-c K'!B227,TabelleR03JJ,"")+
SUMIFS(TabelleR03LL,TabelleR03HH,'Haus 3, 2 a-c K'!B227,TabelleR03JJ,"ohne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hidden="1" customHeight="1" thickBot="1" x14ac:dyDescent="0.25">
      <c r="B228" s="679" t="str">
        <f>Raumgruppen_Bezeichnungen!$C227</f>
        <v>K1-W</v>
      </c>
      <c r="C228" s="630" t="str">
        <f>Raumgruppen_Bezeichnungen!$D227</f>
        <v>Küchen zur Schülerverpflegung</v>
      </c>
      <c r="D228" s="631">
        <f>SUMIFS(TabelleR03LL,TabelleR03HH,'Haus 3, 2 a-c K'!B228,TabelleR03JJ,"")+
SUMIFS(TabelleR03LL,TabelleR03HH,'Haus 3, 2 a-c K'!B228,TabelleR03JJ,"ohne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hidden="1" customHeight="1" x14ac:dyDescent="0.2">
      <c r="B229" s="676" t="str">
        <f>Raumgruppen_Bezeichnungen!$C228</f>
        <v>K1-2</v>
      </c>
      <c r="C229" s="548" t="str">
        <f>Raumgruppen_Bezeichnungen!$D228</f>
        <v>Küchen zur Schülerverpflegung</v>
      </c>
      <c r="D229" s="465">
        <f>SUMIFS(TabelleR03LL,TabelleR03HH,'Haus 3, 2 a-c K'!B229,TabelleR03JJ,"")+
SUMIFS(TabelleR03LL,TabelleR03HH,'Haus 3, 2 a-c K'!B229,TabelleR03JJ,"ohne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hidden="1" customHeight="1" x14ac:dyDescent="0.2">
      <c r="B230" s="677" t="str">
        <f>Raumgruppen_Bezeichnungen!$C229</f>
        <v>K1-2,5</v>
      </c>
      <c r="C230" s="528" t="str">
        <f>Raumgruppen_Bezeichnungen!$D229</f>
        <v>Küchen zur Schülerverpflegung</v>
      </c>
      <c r="D230" s="529">
        <f>SUMIFS(TabelleR03LL,TabelleR03HH,'Haus 3, 2 a-c K'!B230,TabelleR03JJ,"")+
SUMIFS(TabelleR03LL,TabelleR03HH,'Haus 3, 2 a-c K'!B230,TabelleR03JJ,"ohne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hidden="1" customHeight="1" x14ac:dyDescent="0.2">
      <c r="B231" s="677" t="str">
        <f>Raumgruppen_Bezeichnungen!$C230</f>
        <v>K1-3</v>
      </c>
      <c r="C231" s="528" t="str">
        <f>Raumgruppen_Bezeichnungen!$D230</f>
        <v>Küchen zur Schülerverpflegung</v>
      </c>
      <c r="D231" s="529">
        <f>SUMIFS(TabelleR03LL,TabelleR03HH,'Haus 3, 2 a-c K'!B231,TabelleR03JJ,"")+
SUMIFS(TabelleR03LL,TabelleR03HH,'Haus 3, 2 a-c K'!B231,TabelleR03JJ,"ohne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hidden="1" customHeight="1" x14ac:dyDescent="0.2">
      <c r="B232" s="677" t="str">
        <f>Raumgruppen_Bezeichnungen!$C231</f>
        <v>K1-4</v>
      </c>
      <c r="C232" s="528" t="str">
        <f>Raumgruppen_Bezeichnungen!$D231</f>
        <v>Küchen zur Schülerverpflegung</v>
      </c>
      <c r="D232" s="529">
        <f>SUMIFS(TabelleR03LL,TabelleR03HH,'Haus 3, 2 a-c K'!B232,TabelleR03JJ,"")+
SUMIFS(TabelleR03LL,TabelleR03HH,'Haus 3, 2 a-c K'!B232,TabelleR03JJ,"ohne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hidden="1" customHeight="1" x14ac:dyDescent="0.2">
      <c r="B233" s="677" t="str">
        <f>Raumgruppen_Bezeichnungen!$C232</f>
        <v>K1-5</v>
      </c>
      <c r="C233" s="528" t="str">
        <f>Raumgruppen_Bezeichnungen!$D232</f>
        <v>Küchen zur Schülerverpflegung</v>
      </c>
      <c r="D233" s="529">
        <f>SUMIFS(TabelleR03LL,TabelleR03HH,'Haus 3, 2 a-c K'!B233,TabelleR03JJ,"")+
SUMIFS(TabelleR03LL,TabelleR03HH,'Haus 3, 2 a-c K'!B233,TabelleR03JJ,"ohne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hidden="1" customHeight="1" x14ac:dyDescent="0.2">
      <c r="B234" s="677" t="str">
        <f>Raumgruppen_Bezeichnungen!$C233</f>
        <v>K1-6</v>
      </c>
      <c r="C234" s="528" t="str">
        <f>Raumgruppen_Bezeichnungen!$D233</f>
        <v>Küchen zur Schülerverpflegung</v>
      </c>
      <c r="D234" s="529">
        <f>SUMIFS(TabelleR03LL,TabelleR03HH,'Haus 3, 2 a-c K'!B234,TabelleR03JJ,"")+
SUMIFS(TabelleR03LL,TabelleR03HH,'Haus 3, 2 a-c K'!B234,TabelleR03JJ,"ohne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hidden="1" customHeight="1" x14ac:dyDescent="0.2">
      <c r="B235" s="677" t="str">
        <f>Raumgruppen_Bezeichnungen!$C234</f>
        <v>K1-7</v>
      </c>
      <c r="C235" s="528" t="str">
        <f>Raumgruppen_Bezeichnungen!$D234</f>
        <v>Küchen zur Schülerverpflegung</v>
      </c>
      <c r="D235" s="529">
        <f>SUMIFS(TabelleR03LL,TabelleR03HH,'Haus 3, 2 a-c K'!B235,TabelleR03JJ,"")+
SUMIFS(TabelleR03LL,TabelleR03HH,'Haus 3, 2 a-c K'!B235,TabelleR03JJ,"ohne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hidden="1" customHeight="1" x14ac:dyDescent="0.2">
      <c r="B236" s="677" t="str">
        <f>Raumgruppen_Bezeichnungen!$C235</f>
        <v>K2-J</v>
      </c>
      <c r="C236" s="528" t="str">
        <f>Raumgruppen_Bezeichnungen!$D235</f>
        <v>Lehrküchen</v>
      </c>
      <c r="D236" s="529">
        <f>SUMIFS(TabelleR03LL,TabelleR03HH,'Haus 3, 2 a-c K'!B236,TabelleR03JJ,"")+
SUMIFS(TabelleR03LL,TabelleR03HH,'Haus 3, 2 a-c K'!B236,TabelleR03JJ,"ohne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hidden="1" customHeight="1" x14ac:dyDescent="0.2">
      <c r="B237" s="677" t="str">
        <f>Raumgruppen_Bezeichnungen!$C236</f>
        <v>K2-J2</v>
      </c>
      <c r="C237" s="528" t="str">
        <f>Raumgruppen_Bezeichnungen!$D236</f>
        <v>Lehrküchen</v>
      </c>
      <c r="D237" s="529">
        <f>SUMIFS(TabelleR03LL,TabelleR03HH,'Haus 3, 2 a-c K'!B237,TabelleR03JJ,"")+
SUMIFS(TabelleR03LL,TabelleR03HH,'Haus 3, 2 a-c K'!B237,TabelleR03JJ,"ohne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hidden="1" customHeight="1" x14ac:dyDescent="0.2">
      <c r="B238" s="677" t="str">
        <f>Raumgruppen_Bezeichnungen!$C237</f>
        <v>K2-Q</v>
      </c>
      <c r="C238" s="528" t="str">
        <f>Raumgruppen_Bezeichnungen!$D237</f>
        <v>Lehrküchen</v>
      </c>
      <c r="D238" s="529">
        <f>SUMIFS(TabelleR03LL,TabelleR03HH,'Haus 3, 2 a-c K'!B238,TabelleR03JJ,"")+
SUMIFS(TabelleR03LL,TabelleR03HH,'Haus 3, 2 a-c K'!B238,TabelleR03JJ,"ohne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hidden="1" customHeight="1" x14ac:dyDescent="0.2">
      <c r="B239" s="677" t="str">
        <f>Raumgruppen_Bezeichnungen!$C238</f>
        <v>K2-J6</v>
      </c>
      <c r="C239" s="528" t="str">
        <f>Raumgruppen_Bezeichnungen!$D238</f>
        <v>Lehrküchen</v>
      </c>
      <c r="D239" s="529">
        <f>SUMIFS(TabelleR03LL,TabelleR03HH,'Haus 3, 2 a-c K'!B239,TabelleR03JJ,"")+
SUMIFS(TabelleR03LL,TabelleR03HH,'Haus 3, 2 a-c K'!B239,TabelleR03JJ,"ohne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hidden="1" customHeight="1" x14ac:dyDescent="0.2">
      <c r="B240" s="677" t="str">
        <f>Raumgruppen_Bezeichnungen!$C239</f>
        <v>K2-M</v>
      </c>
      <c r="C240" s="528" t="str">
        <f>Raumgruppen_Bezeichnungen!$D239</f>
        <v>Lehrküchen</v>
      </c>
      <c r="D240" s="529">
        <f>SUMIFS(TabelleR03LL,TabelleR03HH,'Haus 3, 2 a-c K'!B240,TabelleR03JJ,"")+
SUMIFS(TabelleR03LL,TabelleR03HH,'Haus 3, 2 a-c K'!B240,TabelleR03JJ,"ohne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hidden="1" customHeight="1" x14ac:dyDescent="0.2">
      <c r="B241" s="677" t="str">
        <f>Raumgruppen_Bezeichnungen!$C240</f>
        <v>K2-14</v>
      </c>
      <c r="C241" s="528" t="str">
        <f>Raumgruppen_Bezeichnungen!$D240</f>
        <v>Lehrküchen</v>
      </c>
      <c r="D241" s="529">
        <f>SUMIFS(TabelleR03LL,TabelleR03HH,'Haus 3, 2 a-c K'!B241,TabelleR03JJ,"")+
SUMIFS(TabelleR03LL,TabelleR03HH,'Haus 3, 2 a-c K'!B241,TabelleR03JJ,"ohne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hidden="1" customHeight="1" x14ac:dyDescent="0.2">
      <c r="B242" s="677" t="str">
        <f>Raumgruppen_Bezeichnungen!$C241</f>
        <v>K2-W</v>
      </c>
      <c r="C242" s="528" t="str">
        <f>Raumgruppen_Bezeichnungen!$D241</f>
        <v>Lehrküchen</v>
      </c>
      <c r="D242" s="529">
        <f>SUMIFS(TabelleR03LL,TabelleR03HH,'Haus 3, 2 a-c K'!B242,TabelleR03JJ,"")+
SUMIFS(TabelleR03LL,TabelleR03HH,'Haus 3, 2 a-c K'!B242,TabelleR03JJ,"ohne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hidden="1" customHeight="1" x14ac:dyDescent="0.2">
      <c r="B243" s="677" t="str">
        <f>Raumgruppen_Bezeichnungen!$C242</f>
        <v>K2-2</v>
      </c>
      <c r="C243" s="528" t="str">
        <f>Raumgruppen_Bezeichnungen!$D242</f>
        <v>Lehrküchen</v>
      </c>
      <c r="D243" s="529">
        <f>SUMIFS(TabelleR03LL,TabelleR03HH,'Haus 3, 2 a-c K'!B243,TabelleR03JJ,"")+
SUMIFS(TabelleR03LL,TabelleR03HH,'Haus 3, 2 a-c K'!B243,TabelleR03JJ,"ohne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hidden="1" customHeight="1" x14ac:dyDescent="0.2">
      <c r="B244" s="677" t="str">
        <f>Raumgruppen_Bezeichnungen!$C243</f>
        <v>K2-2,5</v>
      </c>
      <c r="C244" s="528" t="str">
        <f>Raumgruppen_Bezeichnungen!$D243</f>
        <v>Lehrküchen</v>
      </c>
      <c r="D244" s="529">
        <f>SUMIFS(TabelleR03LL,TabelleR03HH,'Haus 3, 2 a-c K'!B244,TabelleR03JJ,"")+
SUMIFS(TabelleR03LL,TabelleR03HH,'Haus 3, 2 a-c K'!B244,TabelleR03JJ,"ohne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hidden="1" customHeight="1" x14ac:dyDescent="0.2">
      <c r="B245" s="677" t="str">
        <f>Raumgruppen_Bezeichnungen!$C244</f>
        <v>K2-3</v>
      </c>
      <c r="C245" s="528" t="str">
        <f>Raumgruppen_Bezeichnungen!$D244</f>
        <v>Lehrküchen</v>
      </c>
      <c r="D245" s="529">
        <f>SUMIFS(TabelleR03LL,TabelleR03HH,'Haus 3, 2 a-c K'!B245,TabelleR03JJ,"")+
SUMIFS(TabelleR03LL,TabelleR03HH,'Haus 3, 2 a-c K'!B245,TabelleR03JJ,"ohne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hidden="1" customHeight="1" x14ac:dyDescent="0.2">
      <c r="B246" s="677" t="str">
        <f>Raumgruppen_Bezeichnungen!$C245</f>
        <v>K2-4</v>
      </c>
      <c r="C246" s="528" t="str">
        <f>Raumgruppen_Bezeichnungen!$D245</f>
        <v>Lehrküchen</v>
      </c>
      <c r="D246" s="529">
        <f>SUMIFS(TabelleR03LL,TabelleR03HH,'Haus 3, 2 a-c K'!B246,TabelleR03JJ,"")+
SUMIFS(TabelleR03LL,TabelleR03HH,'Haus 3, 2 a-c K'!B246,TabelleR03JJ,"ohne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hidden="1" customHeight="1" x14ac:dyDescent="0.2">
      <c r="B247" s="677" t="str">
        <f>Raumgruppen_Bezeichnungen!$C246</f>
        <v>K2-5</v>
      </c>
      <c r="C247" s="528" t="str">
        <f>Raumgruppen_Bezeichnungen!$D246</f>
        <v>Lehrküchen</v>
      </c>
      <c r="D247" s="529">
        <f>SUMIFS(TabelleR03LL,TabelleR03HH,'Haus 3, 2 a-c K'!B247,TabelleR03JJ,"")+
SUMIFS(TabelleR03LL,TabelleR03HH,'Haus 3, 2 a-c K'!B247,TabelleR03JJ,"ohne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hidden="1" customHeight="1" x14ac:dyDescent="0.2">
      <c r="B248" s="677" t="str">
        <f>Raumgruppen_Bezeichnungen!$C247</f>
        <v>K2-6</v>
      </c>
      <c r="C248" s="528" t="str">
        <f>Raumgruppen_Bezeichnungen!$D247</f>
        <v>Lehrküchen</v>
      </c>
      <c r="D248" s="529">
        <f>SUMIFS(TabelleR03LL,TabelleR03HH,'Haus 3, 2 a-c K'!B248,TabelleR03JJ,"")+
SUMIFS(TabelleR03LL,TabelleR03HH,'Haus 3, 2 a-c K'!B248,TabelleR03JJ,"ohne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hidden="1" customHeight="1" x14ac:dyDescent="0.2">
      <c r="B249" s="677" t="str">
        <f>Raumgruppen_Bezeichnungen!$C248</f>
        <v>K2-7</v>
      </c>
      <c r="C249" s="528" t="str">
        <f>Raumgruppen_Bezeichnungen!$D248</f>
        <v>Lehrküchen</v>
      </c>
      <c r="D249" s="529">
        <f>SUMIFS(TabelleR03LL,TabelleR03HH,'Haus 3, 2 a-c K'!B249,TabelleR03JJ,"")+
SUMIFS(TabelleR03LL,TabelleR03HH,'Haus 3, 2 a-c K'!B249,TabelleR03JJ,"ohne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SUMIFS(TabelleR03LL,TabelleR03HH,'Haus 3, 2 a-c K'!B250,TabelleR03JJ,"")+
SUMIFS(TabelleR03LL,TabelleR03HH,'Haus 3, 2 a-c K'!B250,TabelleR03JJ,"ohne Grundreinig")</f>
        <v>88</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88</v>
      </c>
      <c r="I250" s="500">
        <f t="shared" si="167"/>
        <v>0</v>
      </c>
      <c r="J250" s="534">
        <f t="shared" si="132"/>
        <v>0</v>
      </c>
      <c r="K250" s="535">
        <f t="shared" si="168"/>
        <v>0</v>
      </c>
      <c r="M250" s="22">
        <f>Raumgruppen_Bezeichnungen!N249</f>
        <v>1</v>
      </c>
      <c r="N250" s="22">
        <f t="shared" si="134"/>
        <v>1</v>
      </c>
      <c r="O250" s="22">
        <f t="shared" si="135"/>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SUMIFS(TabelleR03LL,TabelleR03HH,'Haus 3, 2 a-c K'!B251,TabelleR03JJ,"")+
SUMIFS(TabelleR03LL,TabelleR03HH,'Haus 3, 2 a-c K'!B251,TabelleR03JJ,"ohne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SUMIFS(TabelleR03LL,TabelleR03HH,'Haus 3, 2 a-c K'!B252,TabelleR03JJ,"")+
SUMIFS(TabelleR03LL,TabelleR03HH,'Haus 3, 2 a-c K'!B252,TabelleR03JJ,"ohne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SUMIFS(TabelleR03LL,TabelleR03HH,'Haus 3, 2 a-c K'!B253,TabelleR03JJ,"")+
SUMIFS(TabelleR03LL,TabelleR03HH,'Haus 3, 2 a-c K'!B253,TabelleR03JJ,"ohne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SUMIFS(TabelleR03LL,TabelleR03HH,'Haus 3, 2 a-c K'!B254,TabelleR03JJ,"")+
SUMIFS(TabelleR03LL,TabelleR03HH,'Haus 3, 2 a-c K'!B254,TabelleR03JJ,"ohne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SUMIFS(TabelleR03LL,TabelleR03HH,'Haus 3, 2 a-c K'!B255,TabelleR03JJ,"")+
SUMIFS(TabelleR03LL,TabelleR03HH,'Haus 3, 2 a-c K'!B255,TabelleR03JJ,"ohne Grundreinig")</f>
        <v>0</v>
      </c>
      <c r="E255" s="623">
        <f t="shared" si="129"/>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69"/>
        <v>0</v>
      </c>
      <c r="I255" s="627">
        <f t="shared" si="170"/>
        <v>0</v>
      </c>
      <c r="J255" s="628">
        <f t="shared" si="132"/>
        <v>0</v>
      </c>
      <c r="K255" s="629">
        <f t="shared" si="171"/>
        <v>0</v>
      </c>
      <c r="M255" s="22">
        <f>Raumgruppen_Bezeichnungen!N254</f>
        <v>0</v>
      </c>
      <c r="N255" s="22">
        <f t="shared" si="134"/>
        <v>1</v>
      </c>
      <c r="O255" s="22">
        <f t="shared" si="135"/>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SUMIFS(TabelleR03LL,TabelleR03HH,'Haus 3, 2 a-c K'!B256,TabelleR03JJ,"")+
SUMIFS(TabelleR03LL,TabelleR03HH,'Haus 3, 2 a-c K'!B256,TabelleR03JJ,"ohne Grundreinig")</f>
        <v>32.799999999999997</v>
      </c>
      <c r="E256" s="540">
        <f t="shared" si="129"/>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1672.8</v>
      </c>
      <c r="I256" s="544">
        <f>IF(E256=0,0,H256/E256)</f>
        <v>0</v>
      </c>
      <c r="J256" s="545">
        <f t="shared" si="132"/>
        <v>0</v>
      </c>
      <c r="K256" s="638">
        <f>IF(J256="","",I256*J256)</f>
        <v>0</v>
      </c>
      <c r="M256" s="22">
        <f>Raumgruppen_Bezeichnungen!N255</f>
        <v>1</v>
      </c>
      <c r="N256" s="22">
        <f t="shared" si="134"/>
        <v>1</v>
      </c>
      <c r="O256" s="22">
        <f t="shared" si="135"/>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SUMIFS(TabelleR03LL,TabelleR03HH,'Haus 3, 2 a-c K'!B257,TabelleR03JJ,"")+
SUMIFS(TabelleR03LL,TabelleR03HH,'Haus 3, 2 a-c K'!B257,TabelleR03JJ,"ohne Grundreinig")</f>
        <v>0</v>
      </c>
      <c r="E257" s="279">
        <f t="shared" si="129"/>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ref="H257:H260" ca="1" si="172">D257*G257</f>
        <v>0</v>
      </c>
      <c r="I257" s="551">
        <f t="shared" ref="I257:I260" si="173">IF(E257=0,0,H257/E257)</f>
        <v>0</v>
      </c>
      <c r="J257" s="282">
        <f t="shared" si="132"/>
        <v>0</v>
      </c>
      <c r="K257" s="552">
        <f t="shared" ref="K257:K260" si="174">IF(J257="","",I257*J257)</f>
        <v>0</v>
      </c>
      <c r="M257" s="22">
        <f>Raumgruppen_Bezeichnungen!N256</f>
        <v>0</v>
      </c>
      <c r="N257" s="22">
        <f t="shared" si="134"/>
        <v>1</v>
      </c>
      <c r="O257" s="22">
        <f t="shared" si="135"/>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SUMIFS(TabelleR03LL,TabelleR03HH,'Haus 3, 2 a-c K'!B258,TabelleR03JJ,"")+
SUMIFS(TabelleR03LL,TabelleR03HH,'Haus 3, 2 a-c K'!B258,TabelleR03JJ,"ohne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SUMIFS(TabelleR03LL,TabelleR03HH,'Haus 3, 2 a-c K'!B259,TabelleR03JJ,"")+
SUMIFS(TabelleR03LL,TabelleR03HH,'Haus 3, 2 a-c K'!B259,TabelleR03JJ,"ohne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SUMIFS(TabelleR03LL,TabelleR03HH,'Haus 3, 2 a-c K'!B260,TabelleR03JJ,"")+
SUMIFS(TabelleR03LL,TabelleR03HH,'Haus 3, 2 a-c K'!B260,TabelleR03JJ,"ohne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SUMIFS(TabelleR03LL,TabelleR03HH,'Haus 3, 2 a-c K'!B261,TabelleR03JJ,"")+
SUMIFS(TabelleR03LL,TabelleR03HH,'Haus 3, 2 a-c K'!B261,TabelleR03JJ,"ohne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SUMIFS(TabelleR03LL,TabelleR03HH,'Haus 3, 2 a-c K'!B262,TabelleR03JJ,"")+
SUMIFS(TabelleR03LL,TabelleR03HH,'Haus 3, 2 a-c K'!B262,TabelleR03JJ,"ohne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SUMIFS(TabelleR03LL,TabelleR03HH,'Haus 3, 2 a-c K'!B263,TabelleR03JJ,"")+
SUMIFS(TabelleR03LL,TabelleR03HH,'Haus 3, 2 a-c K'!B263,TabelleR03JJ,"ohne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hidden="1" customHeight="1" x14ac:dyDescent="0.2">
      <c r="B264" s="677" t="str">
        <f>Raumgruppen_Bezeichnungen!$C263</f>
        <v>M1-J</v>
      </c>
      <c r="C264" s="528" t="str">
        <f>Raumgruppen_Bezeichnungen!$D263</f>
        <v>Sport- und Mehrzweckhallen</v>
      </c>
      <c r="D264" s="529">
        <f>SUMIFS(TabelleR03LL,TabelleR03HH,'Haus 3, 2 a-c K'!B264,TabelleR03JJ,"")+
SUMIFS(TabelleR03LL,TabelleR03HH,'Haus 3, 2 a-c K'!B264,TabelleR03JJ,"ohne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hidden="1" customHeight="1" x14ac:dyDescent="0.2">
      <c r="B265" s="677" t="str">
        <f>Raumgruppen_Bezeichnungen!$C264</f>
        <v>M1-J2</v>
      </c>
      <c r="C265" s="528" t="str">
        <f>Raumgruppen_Bezeichnungen!$D264</f>
        <v>Sport- und Mehrzweckhallen</v>
      </c>
      <c r="D265" s="529">
        <f>SUMIFS(TabelleR03LL,TabelleR03HH,'Haus 3, 2 a-c K'!B265,TabelleR03JJ,"")+
SUMIFS(TabelleR03LL,TabelleR03HH,'Haus 3, 2 a-c K'!B265,TabelleR03JJ,"ohne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hidden="1" customHeight="1" x14ac:dyDescent="0.2">
      <c r="B266" s="677" t="str">
        <f>Raumgruppen_Bezeichnungen!$C265</f>
        <v>M1-Q</v>
      </c>
      <c r="C266" s="528" t="str">
        <f>Raumgruppen_Bezeichnungen!$D265</f>
        <v>Sport- und Mehrzweckhallen</v>
      </c>
      <c r="D266" s="529">
        <f>SUMIFS(TabelleR03LL,TabelleR03HH,'Haus 3, 2 a-c K'!B266,TabelleR03JJ,"")+
SUMIFS(TabelleR03LL,TabelleR03HH,'Haus 3, 2 a-c K'!B266,TabelleR03JJ,"ohne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hidden="1" customHeight="1" x14ac:dyDescent="0.2">
      <c r="B267" s="677" t="str">
        <f>Raumgruppen_Bezeichnungen!$C266</f>
        <v>M1-J6</v>
      </c>
      <c r="C267" s="528" t="str">
        <f>Raumgruppen_Bezeichnungen!$D266</f>
        <v>Sport- und Mehrzweckhallen</v>
      </c>
      <c r="D267" s="529">
        <f>SUMIFS(TabelleR03LL,TabelleR03HH,'Haus 3, 2 a-c K'!B267,TabelleR03JJ,"")+
SUMIFS(TabelleR03LL,TabelleR03HH,'Haus 3, 2 a-c K'!B267,TabelleR03JJ,"ohne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hidden="1" customHeight="1" x14ac:dyDescent="0.2">
      <c r="B268" s="677" t="str">
        <f>Raumgruppen_Bezeichnungen!$C267</f>
        <v>M1-M</v>
      </c>
      <c r="C268" s="528" t="str">
        <f>Raumgruppen_Bezeichnungen!$D267</f>
        <v>Sport- und Mehrzweckhallen</v>
      </c>
      <c r="D268" s="529">
        <f>SUMIFS(TabelleR03LL,TabelleR03HH,'Haus 3, 2 a-c K'!B268,TabelleR03JJ,"")+
SUMIFS(TabelleR03LL,TabelleR03HH,'Haus 3, 2 a-c K'!B268,TabelleR03JJ,"ohne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hidden="1" customHeight="1" x14ac:dyDescent="0.2">
      <c r="B269" s="677" t="str">
        <f>Raumgruppen_Bezeichnungen!$C268</f>
        <v>M1-14</v>
      </c>
      <c r="C269" s="528" t="str">
        <f>Raumgruppen_Bezeichnungen!$D268</f>
        <v>Sport- und Mehrzweckhallen</v>
      </c>
      <c r="D269" s="529">
        <f>SUMIFS(TabelleR03LL,TabelleR03HH,'Haus 3, 2 a-c K'!B269,TabelleR03JJ,"")+
SUMIFS(TabelleR03LL,TabelleR03HH,'Haus 3, 2 a-c K'!B269,TabelleR03JJ,"ohne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hidden="1" customHeight="1" x14ac:dyDescent="0.2">
      <c r="B270" s="677" t="str">
        <f>Raumgruppen_Bezeichnungen!$C269</f>
        <v>M1-W</v>
      </c>
      <c r="C270" s="528" t="str">
        <f>Raumgruppen_Bezeichnungen!$D269</f>
        <v>Sport- und Mehrzweckhallen</v>
      </c>
      <c r="D270" s="529">
        <f>SUMIFS(TabelleR03LL,TabelleR03HH,'Haus 3, 2 a-c K'!B270,TabelleR03JJ,"")+
SUMIFS(TabelleR03LL,TabelleR03HH,'Haus 3, 2 a-c K'!B270,TabelleR03JJ,"ohne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hidden="1" customHeight="1" x14ac:dyDescent="0.2">
      <c r="B271" s="677" t="str">
        <f>Raumgruppen_Bezeichnungen!$C270</f>
        <v>M1-2</v>
      </c>
      <c r="C271" s="528" t="str">
        <f>Raumgruppen_Bezeichnungen!$D270</f>
        <v>Sport- und Mehrzweckhallen</v>
      </c>
      <c r="D271" s="529">
        <f>SUMIFS(TabelleR03LL,TabelleR03HH,'Haus 3, 2 a-c K'!B271,TabelleR03JJ,"")+
SUMIFS(TabelleR03LL,TabelleR03HH,'Haus 3, 2 a-c K'!B271,TabelleR03JJ,"ohne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hidden="1" customHeight="1" x14ac:dyDescent="0.2">
      <c r="B272" s="677" t="str">
        <f>Raumgruppen_Bezeichnungen!$C271</f>
        <v>M1-2,5</v>
      </c>
      <c r="C272" s="528" t="str">
        <f>Raumgruppen_Bezeichnungen!$D271</f>
        <v>Sport- und Mehrzweckhallen</v>
      </c>
      <c r="D272" s="529">
        <f>SUMIFS(TabelleR03LL,TabelleR03HH,'Haus 3, 2 a-c K'!B272,TabelleR03JJ,"")+
SUMIFS(TabelleR03LL,TabelleR03HH,'Haus 3, 2 a-c K'!B272,TabelleR03JJ,"ohne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hidden="1" customHeight="1" x14ac:dyDescent="0.2">
      <c r="B273" s="677" t="str">
        <f>Raumgruppen_Bezeichnungen!$C272</f>
        <v>M1-3</v>
      </c>
      <c r="C273" s="528" t="str">
        <f>Raumgruppen_Bezeichnungen!$D272</f>
        <v>Sport- und Mehrzweckhallen</v>
      </c>
      <c r="D273" s="529">
        <f>SUMIFS(TabelleR03LL,TabelleR03HH,'Haus 3, 2 a-c K'!B273,TabelleR03JJ,"")+
SUMIFS(TabelleR03LL,TabelleR03HH,'Haus 3, 2 a-c K'!B273,TabelleR03JJ,"ohne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hidden="1" customHeight="1" x14ac:dyDescent="0.2">
      <c r="B274" s="677" t="str">
        <f>Raumgruppen_Bezeichnungen!$C273</f>
        <v>M1-4</v>
      </c>
      <c r="C274" s="528" t="str">
        <f>Raumgruppen_Bezeichnungen!$D273</f>
        <v>Sport- und Mehrzweckhallen</v>
      </c>
      <c r="D274" s="529">
        <f>SUMIFS(TabelleR03LL,TabelleR03HH,'Haus 3, 2 a-c K'!B274,TabelleR03JJ,"")+
SUMIFS(TabelleR03LL,TabelleR03HH,'Haus 3, 2 a-c K'!B274,TabelleR03JJ,"ohne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hidden="1" customHeight="1" x14ac:dyDescent="0.2">
      <c r="B275" s="677" t="str">
        <f>Raumgruppen_Bezeichnungen!$C274</f>
        <v>M1-5</v>
      </c>
      <c r="C275" s="528" t="str">
        <f>Raumgruppen_Bezeichnungen!$D274</f>
        <v>Sport- und Mehrzweckhallen</v>
      </c>
      <c r="D275" s="529">
        <f>SUMIFS(TabelleR03LL,TabelleR03HH,'Haus 3, 2 a-c K'!B275,TabelleR03JJ,"")+
SUMIFS(TabelleR03LL,TabelleR03HH,'Haus 3, 2 a-c K'!B275,TabelleR03JJ,"ohne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hidden="1" customHeight="1" x14ac:dyDescent="0.2">
      <c r="B276" s="677" t="str">
        <f>Raumgruppen_Bezeichnungen!$C275</f>
        <v>M1-6</v>
      </c>
      <c r="C276" s="528" t="str">
        <f>Raumgruppen_Bezeichnungen!$D275</f>
        <v>Sport- und Mehrzweckhallen</v>
      </c>
      <c r="D276" s="529">
        <f>SUMIFS(TabelleR03LL,TabelleR03HH,'Haus 3, 2 a-c K'!B276,TabelleR03JJ,"")+
SUMIFS(TabelleR03LL,TabelleR03HH,'Haus 3, 2 a-c K'!B276,TabelleR03JJ,"ohne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hidden="1" customHeight="1" x14ac:dyDescent="0.2">
      <c r="B277" s="677" t="str">
        <f>Raumgruppen_Bezeichnungen!$C276</f>
        <v>M1-7</v>
      </c>
      <c r="C277" s="528" t="str">
        <f>Raumgruppen_Bezeichnungen!$D276</f>
        <v>Sport- und Mehrzweckhallen</v>
      </c>
      <c r="D277" s="529">
        <f>SUMIFS(TabelleR03LL,TabelleR03HH,'Haus 3, 2 a-c K'!B277,TabelleR03JJ,"")+
SUMIFS(TabelleR03LL,TabelleR03HH,'Haus 3, 2 a-c K'!B277,TabelleR03JJ,"ohne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hidden="1" customHeight="1" x14ac:dyDescent="0.2">
      <c r="B278" s="677" t="str">
        <f>Raumgruppen_Bezeichnungen!$C277</f>
        <v>M1-Hort</v>
      </c>
      <c r="C278" s="528" t="str">
        <f>Raumgruppen_Bezeichnungen!$D277</f>
        <v>Sport- und Mehrzweckhallen</v>
      </c>
      <c r="D278" s="529">
        <f>SUMIFS(TabelleR03LL,TabelleR03HH,'Haus 3, 2 a-c K'!B278,TabelleR03JJ,"")+
SUMIFS(TabelleR03LL,TabelleR03HH,'Haus 3, 2 a-c K'!B278,TabelleR03JJ,"ohne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hidden="1" customHeight="1" x14ac:dyDescent="0.2">
      <c r="B279" s="677" t="str">
        <f>Raumgruppen_Bezeichnungen!$C278</f>
        <v>N1-J</v>
      </c>
      <c r="C279" s="528" t="str">
        <f>Raumgruppen_Bezeichnungen!$D278</f>
        <v>Tribünen, sonstige Räume im Sportbereich</v>
      </c>
      <c r="D279" s="529">
        <f>SUMIFS(TabelleR03LL,TabelleR03HH,'Haus 3, 2 a-c K'!B279,TabelleR03JJ,"")+
SUMIFS(TabelleR03LL,TabelleR03HH,'Haus 3, 2 a-c K'!B279,TabelleR03JJ,"ohne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hidden="1" customHeight="1" x14ac:dyDescent="0.2">
      <c r="B280" s="677" t="str">
        <f>Raumgruppen_Bezeichnungen!$C279</f>
        <v>N1-J2</v>
      </c>
      <c r="C280" s="528" t="str">
        <f>Raumgruppen_Bezeichnungen!$D279</f>
        <v>Tribünen, sonstige Räume im Sportbereich</v>
      </c>
      <c r="D280" s="529">
        <f>SUMIFS(TabelleR03LL,TabelleR03HH,'Haus 3, 2 a-c K'!B280,TabelleR03JJ,"")+
SUMIFS(TabelleR03LL,TabelleR03HH,'Haus 3, 2 a-c K'!B280,TabelleR03JJ,"ohne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hidden="1" customHeight="1" x14ac:dyDescent="0.2">
      <c r="B281" s="677" t="str">
        <f>Raumgruppen_Bezeichnungen!$C280</f>
        <v>N1-Q</v>
      </c>
      <c r="C281" s="528" t="str">
        <f>Raumgruppen_Bezeichnungen!$D280</f>
        <v>Tribünen, sonstige Räume im Sportbereich</v>
      </c>
      <c r="D281" s="529">
        <f>SUMIFS(TabelleR03LL,TabelleR03HH,'Haus 3, 2 a-c K'!B281,TabelleR03JJ,"")+
SUMIFS(TabelleR03LL,TabelleR03HH,'Haus 3, 2 a-c K'!B281,TabelleR03JJ,"ohne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hidden="1" customHeight="1" x14ac:dyDescent="0.2">
      <c r="B282" s="677" t="str">
        <f>Raumgruppen_Bezeichnungen!$C281</f>
        <v>N1-J6</v>
      </c>
      <c r="C282" s="528" t="str">
        <f>Raumgruppen_Bezeichnungen!$D281</f>
        <v>Tribünen, sonstige Räume im Sportbereich</v>
      </c>
      <c r="D282" s="529">
        <f>SUMIFS(TabelleR03LL,TabelleR03HH,'Haus 3, 2 a-c K'!B282,TabelleR03JJ,"")+
SUMIFS(TabelleR03LL,TabelleR03HH,'Haus 3, 2 a-c K'!B282,TabelleR03JJ,"ohne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hidden="1" customHeight="1" x14ac:dyDescent="0.2">
      <c r="B283" s="677" t="str">
        <f>Raumgruppen_Bezeichnungen!$C282</f>
        <v>N1-M</v>
      </c>
      <c r="C283" s="528" t="str">
        <f>Raumgruppen_Bezeichnungen!$D282</f>
        <v>Tribünen, sonstige Räume im Sportbereich</v>
      </c>
      <c r="D283" s="529">
        <f>SUMIFS(TabelleR03LL,TabelleR03HH,'Haus 3, 2 a-c K'!B283,TabelleR03JJ,"")+
SUMIFS(TabelleR03LL,TabelleR03HH,'Haus 3, 2 a-c K'!B283,TabelleR03JJ,"ohne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hidden="1" customHeight="1" x14ac:dyDescent="0.2">
      <c r="B284" s="677" t="str">
        <f>Raumgruppen_Bezeichnungen!$C283</f>
        <v>N1-14</v>
      </c>
      <c r="C284" s="528" t="str">
        <f>Raumgruppen_Bezeichnungen!$D283</f>
        <v>Tribünen, sonstige Räume im Sportbereich</v>
      </c>
      <c r="D284" s="529">
        <f>SUMIFS(TabelleR03LL,TabelleR03HH,'Haus 3, 2 a-c K'!B284,TabelleR03JJ,"")+
SUMIFS(TabelleR03LL,TabelleR03HH,'Haus 3, 2 a-c K'!B284,TabelleR03JJ,"ohne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hidden="1" customHeight="1" x14ac:dyDescent="0.2">
      <c r="B285" s="677" t="str">
        <f>Raumgruppen_Bezeichnungen!$C284</f>
        <v>N1-W</v>
      </c>
      <c r="C285" s="528" t="str">
        <f>Raumgruppen_Bezeichnungen!$D284</f>
        <v>Tribünen, sonstige Räume im Sportbereich</v>
      </c>
      <c r="D285" s="529">
        <f>SUMIFS(TabelleR03LL,TabelleR03HH,'Haus 3, 2 a-c K'!B285,TabelleR03JJ,"")+
SUMIFS(TabelleR03LL,TabelleR03HH,'Haus 3, 2 a-c K'!B285,TabelleR03JJ,"ohne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hidden="1" customHeight="1" x14ac:dyDescent="0.2">
      <c r="B286" s="677" t="str">
        <f>Raumgruppen_Bezeichnungen!$C285</f>
        <v>N1-2</v>
      </c>
      <c r="C286" s="528" t="str">
        <f>Raumgruppen_Bezeichnungen!$D285</f>
        <v>Tribünen, sonstige Räume im Sportbereich</v>
      </c>
      <c r="D286" s="529">
        <f>SUMIFS(TabelleR03LL,TabelleR03HH,'Haus 3, 2 a-c K'!B286,TabelleR03JJ,"")+
SUMIFS(TabelleR03LL,TabelleR03HH,'Haus 3, 2 a-c K'!B286,TabelleR03JJ,"ohne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hidden="1" customHeight="1" x14ac:dyDescent="0.2">
      <c r="B287" s="677" t="str">
        <f>Raumgruppen_Bezeichnungen!$C286</f>
        <v>N1-2,5</v>
      </c>
      <c r="C287" s="528" t="str">
        <f>Raumgruppen_Bezeichnungen!$D286</f>
        <v>Tribünen, sonstige Räume im Sportbereich</v>
      </c>
      <c r="D287" s="529">
        <f>SUMIFS(TabelleR03LL,TabelleR03HH,'Haus 3, 2 a-c K'!B287,TabelleR03JJ,"")+
SUMIFS(TabelleR03LL,TabelleR03HH,'Haus 3, 2 a-c K'!B287,TabelleR03JJ,"ohne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hidden="1" customHeight="1" x14ac:dyDescent="0.2">
      <c r="B288" s="677" t="str">
        <f>Raumgruppen_Bezeichnungen!$C287</f>
        <v>N1-3</v>
      </c>
      <c r="C288" s="528" t="str">
        <f>Raumgruppen_Bezeichnungen!$D287</f>
        <v>Tribünen, sonstige Räume im Sportbereich</v>
      </c>
      <c r="D288" s="529">
        <f>SUMIFS(TabelleR03LL,TabelleR03HH,'Haus 3, 2 a-c K'!B288,TabelleR03JJ,"")+
SUMIFS(TabelleR03LL,TabelleR03HH,'Haus 3, 2 a-c K'!B288,TabelleR03JJ,"ohne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hidden="1" customHeight="1" x14ac:dyDescent="0.2">
      <c r="B289" s="677" t="str">
        <f>Raumgruppen_Bezeichnungen!$C288</f>
        <v>N1-4</v>
      </c>
      <c r="C289" s="528" t="str">
        <f>Raumgruppen_Bezeichnungen!$D288</f>
        <v>Tribünen, sonstige Räume im Sportbereich</v>
      </c>
      <c r="D289" s="529">
        <f>SUMIFS(TabelleR03LL,TabelleR03HH,'Haus 3, 2 a-c K'!B289,TabelleR03JJ,"")+
SUMIFS(TabelleR03LL,TabelleR03HH,'Haus 3, 2 a-c K'!B289,TabelleR03JJ,"ohne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hidden="1" customHeight="1" x14ac:dyDescent="0.2">
      <c r="B290" s="677" t="str">
        <f>Raumgruppen_Bezeichnungen!$C289</f>
        <v>N1-5</v>
      </c>
      <c r="C290" s="528" t="str">
        <f>Raumgruppen_Bezeichnungen!$D289</f>
        <v>Tribünen, sonstige Räume im Sportbereich</v>
      </c>
      <c r="D290" s="529">
        <f>SUMIFS(TabelleR03LL,TabelleR03HH,'Haus 3, 2 a-c K'!B290,TabelleR03JJ,"")+
SUMIFS(TabelleR03LL,TabelleR03HH,'Haus 3, 2 a-c K'!B290,TabelleR03JJ,"ohne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hidden="1" customHeight="1" x14ac:dyDescent="0.2">
      <c r="B291" s="677" t="str">
        <f>Raumgruppen_Bezeichnungen!$C290</f>
        <v>N1-6</v>
      </c>
      <c r="C291" s="528" t="str">
        <f>Raumgruppen_Bezeichnungen!$D290</f>
        <v>Tribünen, sonstige Räume im Sportbereich</v>
      </c>
      <c r="D291" s="529">
        <f>SUMIFS(TabelleR03LL,TabelleR03HH,'Haus 3, 2 a-c K'!B291,TabelleR03JJ,"")+
SUMIFS(TabelleR03LL,TabelleR03HH,'Haus 3, 2 a-c K'!B291,TabelleR03JJ,"ohne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hidden="1" customHeight="1" x14ac:dyDescent="0.2">
      <c r="B292" s="678" t="str">
        <f>Raumgruppen_Bezeichnungen!$C291</f>
        <v>N1-7</v>
      </c>
      <c r="C292" s="621" t="str">
        <f>Raumgruppen_Bezeichnungen!$D291</f>
        <v>Tribünen, sonstige Räume im Sportbereich</v>
      </c>
      <c r="D292" s="622">
        <f>SUMIFS(TabelleR03LL,TabelleR03HH,'Haus 3, 2 a-c K'!B292,TabelleR03JJ,"")+
SUMIFS(TabelleR03LL,TabelleR03HH,'Haus 3, 2 a-c K'!B292,TabelleR03JJ,"ohne Grundreinig")</f>
        <v>0</v>
      </c>
      <c r="E292" s="623">
        <f t="shared" si="175"/>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176"/>
        <v>0</v>
      </c>
      <c r="K292" s="629">
        <f>IF(J292="","",I292*J292)</f>
        <v>0</v>
      </c>
      <c r="M292" s="22">
        <f>Raumgruppen_Bezeichnungen!N291</f>
        <v>0</v>
      </c>
      <c r="N292" s="22">
        <f t="shared" si="177"/>
        <v>1</v>
      </c>
      <c r="O292" s="22">
        <f t="shared" si="178"/>
        <v>1</v>
      </c>
    </row>
    <row r="293" spans="2:15" ht="15" customHeight="1" thickBot="1" x14ac:dyDescent="0.25">
      <c r="B293" s="679" t="str">
        <f>Raumgruppen_Bezeichnungen!$C292</f>
        <v>O1-J</v>
      </c>
      <c r="C293" s="538" t="str">
        <f>Raumgruppen_Bezeichnungen!$D292</f>
        <v>Haustechnik, Lüftungsanlage</v>
      </c>
      <c r="D293" s="539">
        <f>SUMIFS(TabelleR03LL,TabelleR03HH,'Haus 3, 2 a-c K'!B293,TabelleR03JJ,"")+
SUMIFS(TabelleR03LL,TabelleR03HH,'Haus 3, 2 a-c K'!B293,TabelleR03JJ,"ohne Grundreinig")</f>
        <v>21.2</v>
      </c>
      <c r="E293" s="540">
        <f t="shared" si="175"/>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197">D293*G293</f>
        <v>21.2</v>
      </c>
      <c r="I293" s="544">
        <f t="shared" ref="I293:I306" si="198">IF(E293=0,0,H293/E293)</f>
        <v>0</v>
      </c>
      <c r="J293" s="545">
        <f t="shared" si="176"/>
        <v>0</v>
      </c>
      <c r="K293" s="638">
        <f t="shared" ref="K293:K306" si="199">IF(J293="","",I293*J293)</f>
        <v>0</v>
      </c>
      <c r="M293" s="22">
        <f>Raumgruppen_Bezeichnungen!N292</f>
        <v>1</v>
      </c>
      <c r="N293" s="22">
        <f t="shared" si="177"/>
        <v>1</v>
      </c>
      <c r="O293" s="22">
        <f t="shared" si="178"/>
        <v>1</v>
      </c>
    </row>
    <row r="294" spans="2:15" ht="15" hidden="1" customHeight="1" x14ac:dyDescent="0.2">
      <c r="B294" s="676" t="str">
        <f>Raumgruppen_Bezeichnungen!$C293</f>
        <v>O1-J2</v>
      </c>
      <c r="C294" s="548" t="str">
        <f>Raumgruppen_Bezeichnungen!$D293</f>
        <v>Haustechnik, Lüftungsanlage</v>
      </c>
      <c r="D294" s="465">
        <f>SUMIFS(TabelleR03LL,TabelleR03HH,'Haus 3, 2 a-c K'!B294,TabelleR03JJ,"")+
SUMIFS(TabelleR03LL,TabelleR03HH,'Haus 3, 2 a-c K'!B294,TabelleR03JJ,"ohne Grundreinig")</f>
        <v>0</v>
      </c>
      <c r="E294" s="279">
        <f t="shared" si="175"/>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197"/>
        <v>0</v>
      </c>
      <c r="I294" s="551">
        <f t="shared" si="198"/>
        <v>0</v>
      </c>
      <c r="J294" s="282">
        <f t="shared" si="176"/>
        <v>0</v>
      </c>
      <c r="K294" s="552">
        <f t="shared" si="199"/>
        <v>0</v>
      </c>
      <c r="M294" s="22">
        <f>Raumgruppen_Bezeichnungen!N293</f>
        <v>0</v>
      </c>
      <c r="N294" s="22">
        <f t="shared" si="177"/>
        <v>1</v>
      </c>
      <c r="O294" s="22">
        <f t="shared" si="178"/>
        <v>1</v>
      </c>
    </row>
    <row r="295" spans="2:15" ht="15" hidden="1" customHeight="1" x14ac:dyDescent="0.2">
      <c r="B295" s="677" t="str">
        <f>Raumgruppen_Bezeichnungen!$C294</f>
        <v>O1-Q</v>
      </c>
      <c r="C295" s="528" t="str">
        <f>Raumgruppen_Bezeichnungen!$D294</f>
        <v>Haustechnik, Lüftungsanlage</v>
      </c>
      <c r="D295" s="529">
        <f>SUMIFS(TabelleR03LL,TabelleR03HH,'Haus 3, 2 a-c K'!B295,TabelleR03JJ,"")+
SUMIFS(TabelleR03LL,TabelleR03HH,'Haus 3, 2 a-c K'!B295,TabelleR03JJ,"ohne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hidden="1" customHeight="1" x14ac:dyDescent="0.2">
      <c r="B296" s="677" t="str">
        <f>Raumgruppen_Bezeichnungen!$C295</f>
        <v>O1-J6</v>
      </c>
      <c r="C296" s="528" t="str">
        <f>Raumgruppen_Bezeichnungen!$D295</f>
        <v>Haustechnik, Lüftungsanlage</v>
      </c>
      <c r="D296" s="529">
        <f>SUMIFS(TabelleR03LL,TabelleR03HH,'Haus 3, 2 a-c K'!B296,TabelleR03JJ,"")+
SUMIFS(TabelleR03LL,TabelleR03HH,'Haus 3, 2 a-c K'!B296,TabelleR03JJ,"ohne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hidden="1" customHeight="1" x14ac:dyDescent="0.2">
      <c r="B297" s="677" t="str">
        <f>Raumgruppen_Bezeichnungen!$C296</f>
        <v>O1-M</v>
      </c>
      <c r="C297" s="528" t="str">
        <f>Raumgruppen_Bezeichnungen!$D296</f>
        <v>Haustechnik, Lüftungsanlage</v>
      </c>
      <c r="D297" s="529">
        <f>SUMIFS(TabelleR03LL,TabelleR03HH,'Haus 3, 2 a-c K'!B297,TabelleR03JJ,"")+
SUMIFS(TabelleR03LL,TabelleR03HH,'Haus 3, 2 a-c K'!B297,TabelleR03JJ,"ohne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hidden="1" customHeight="1" x14ac:dyDescent="0.2">
      <c r="B298" s="677" t="str">
        <f>Raumgruppen_Bezeichnungen!$C297</f>
        <v>O1-14</v>
      </c>
      <c r="C298" s="528" t="str">
        <f>Raumgruppen_Bezeichnungen!$D297</f>
        <v>Haustechnik, Lüftungsanlage</v>
      </c>
      <c r="D298" s="529">
        <f>SUMIFS(TabelleR03LL,TabelleR03HH,'Haus 3, 2 a-c K'!B298,TabelleR03JJ,"")+
SUMIFS(TabelleR03LL,TabelleR03HH,'Haus 3, 2 a-c K'!B298,TabelleR03JJ,"ohne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hidden="1" customHeight="1" x14ac:dyDescent="0.2">
      <c r="B299" s="677" t="str">
        <f>Raumgruppen_Bezeichnungen!$C298</f>
        <v>O1-W</v>
      </c>
      <c r="C299" s="528" t="str">
        <f>Raumgruppen_Bezeichnungen!$D298</f>
        <v>Haustechnik, Lüftungsanlage</v>
      </c>
      <c r="D299" s="529">
        <f>SUMIFS(TabelleR03LL,TabelleR03HH,'Haus 3, 2 a-c K'!B299,TabelleR03JJ,"")+
SUMIFS(TabelleR03LL,TabelleR03HH,'Haus 3, 2 a-c K'!B299,TabelleR03JJ,"ohne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hidden="1" customHeight="1" x14ac:dyDescent="0.2">
      <c r="B300" s="677" t="str">
        <f>Raumgruppen_Bezeichnungen!$C299</f>
        <v>O1-2</v>
      </c>
      <c r="C300" s="528" t="str">
        <f>Raumgruppen_Bezeichnungen!$D299</f>
        <v>Haustechnik, Lüftungsanlage</v>
      </c>
      <c r="D300" s="529">
        <f>SUMIFS(TabelleR03LL,TabelleR03HH,'Haus 3, 2 a-c K'!B300,TabelleR03JJ,"")+
SUMIFS(TabelleR03LL,TabelleR03HH,'Haus 3, 2 a-c K'!B300,TabelleR03JJ,"ohne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hidden="1" customHeight="1" x14ac:dyDescent="0.2">
      <c r="B301" s="677" t="str">
        <f>Raumgruppen_Bezeichnungen!$C300</f>
        <v>O1-2,5</v>
      </c>
      <c r="C301" s="528" t="str">
        <f>Raumgruppen_Bezeichnungen!$D300</f>
        <v>Haustechnik, Lüftungsanlage</v>
      </c>
      <c r="D301" s="529">
        <f>SUMIFS(TabelleR03LL,TabelleR03HH,'Haus 3, 2 a-c K'!B301,TabelleR03JJ,"")+
SUMIFS(TabelleR03LL,TabelleR03HH,'Haus 3, 2 a-c K'!B301,TabelleR03JJ,"ohne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hidden="1" customHeight="1" x14ac:dyDescent="0.2">
      <c r="B302" s="677" t="str">
        <f>Raumgruppen_Bezeichnungen!$C301</f>
        <v>O1-3</v>
      </c>
      <c r="C302" s="528" t="str">
        <f>Raumgruppen_Bezeichnungen!$D301</f>
        <v>Haustechnik, Lüftungsanlage</v>
      </c>
      <c r="D302" s="529">
        <f>SUMIFS(TabelleR03LL,TabelleR03HH,'Haus 3, 2 a-c K'!B302,TabelleR03JJ,"")+
SUMIFS(TabelleR03LL,TabelleR03HH,'Haus 3, 2 a-c K'!B302,TabelleR03JJ,"ohne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hidden="1" customHeight="1" x14ac:dyDescent="0.2">
      <c r="B303" s="677" t="str">
        <f>Raumgruppen_Bezeichnungen!$C302</f>
        <v>O1-4</v>
      </c>
      <c r="C303" s="528" t="str">
        <f>Raumgruppen_Bezeichnungen!$D302</f>
        <v>Haustechnik, Lüftungsanlage</v>
      </c>
      <c r="D303" s="529">
        <f>SUMIFS(TabelleR03LL,TabelleR03HH,'Haus 3, 2 a-c K'!B303,TabelleR03JJ,"")+
SUMIFS(TabelleR03LL,TabelleR03HH,'Haus 3, 2 a-c K'!B303,TabelleR03JJ,"ohne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hidden="1" customHeight="1" x14ac:dyDescent="0.2">
      <c r="B304" s="677" t="str">
        <f>Raumgruppen_Bezeichnungen!$C303</f>
        <v>O1-5</v>
      </c>
      <c r="C304" s="528" t="str">
        <f>Raumgruppen_Bezeichnungen!$D303</f>
        <v>Haustechnik, Lüftungsanlage</v>
      </c>
      <c r="D304" s="529">
        <f>SUMIFS(TabelleR03LL,TabelleR03HH,'Haus 3, 2 a-c K'!B304,TabelleR03JJ,"")+
SUMIFS(TabelleR03LL,TabelleR03HH,'Haus 3, 2 a-c K'!B304,TabelleR03JJ,"ohne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hidden="1" customHeight="1" x14ac:dyDescent="0.2">
      <c r="B305" s="677" t="str">
        <f>Raumgruppen_Bezeichnungen!$C304</f>
        <v>O1-6</v>
      </c>
      <c r="C305" s="528" t="str">
        <f>Raumgruppen_Bezeichnungen!$D304</f>
        <v>Haustechnik, Lüftungsanlage</v>
      </c>
      <c r="D305" s="529">
        <f>SUMIFS(TabelleR03LL,TabelleR03HH,'Haus 3, 2 a-c K'!B305,TabelleR03JJ,"")+
SUMIFS(TabelleR03LL,TabelleR03HH,'Haus 3, 2 a-c K'!B305,TabelleR03JJ,"ohne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hidden="1" customHeight="1" thickBot="1" x14ac:dyDescent="0.25">
      <c r="B306" s="679" t="str">
        <f>Raumgruppen_Bezeichnungen!$C305</f>
        <v>O1-7</v>
      </c>
      <c r="C306" s="538" t="str">
        <f>Raumgruppen_Bezeichnungen!$D305</f>
        <v>Haustechnik, Lüftungsanlage</v>
      </c>
      <c r="D306" s="539">
        <f>SUMIFS(TabelleR03LL,TabelleR03HH,'Haus 3, 2 a-c K'!B306,TabelleR03JJ,"")+
SUMIFS(TabelleR03LL,TabelleR03HH,'Haus 3, 2 a-c K'!B306,TabelleR03JJ,"ohne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1597.1</v>
      </c>
      <c r="E307" s="39"/>
      <c r="F307" s="2"/>
      <c r="G307" s="2"/>
      <c r="H307" s="466">
        <f ca="1">SUBTOTAL(109,H4:H306)</f>
        <v>182376.5</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D307+TabelleR03J2</f>
        <v>13.599999999999909</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TabelleR03N2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TabelleR03M2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i3swsTo+8GX9lzrO01D2onm4rQCcuVMaITIbEl8Kl4h0SsXoWKDlclSfWgpqQZjGMQ2gITDBmL3wtyi6Y7O8Jw==" saltValue="P6ZRtu8l970FkWbGWAuszQ==" spinCount="100000" sheet="1" objects="1" scenarios="1" selectLockedCells="1"/>
  <mergeCells count="3">
    <mergeCell ref="H311:H312"/>
    <mergeCell ref="I311:I312"/>
    <mergeCell ref="J311:J312"/>
  </mergeCells>
  <conditionalFormatting sqref="C1">
    <cfRule type="expression" dxfId="106" priority="2">
      <formula>$O$310=TRUE</formula>
    </cfRule>
  </conditionalFormatting>
  <conditionalFormatting sqref="E1">
    <cfRule type="expression" dxfId="105" priority="3">
      <formula>$O$307&gt;0</formula>
    </cfRule>
  </conditionalFormatting>
  <conditionalFormatting sqref="E4:E306">
    <cfRule type="expression" dxfId="103" priority="4">
      <formula>E4&gt;0</formula>
    </cfRule>
  </conditionalFormatting>
  <conditionalFormatting sqref="J4:J306 J313">
    <cfRule type="expression" dxfId="102" priority="6">
      <formula>J4&gt;0</formula>
    </cfRule>
  </conditionalFormatting>
  <conditionalFormatting sqref="K325">
    <cfRule type="expression" dxfId="101" priority="5">
      <formula>K325&gt;=0</formula>
    </cfRule>
  </conditionalFormatting>
  <dataValidations count="2">
    <dataValidation type="decimal" operator="greaterThanOrEqual" allowBlank="1" showErrorMessage="1" error="Dezimalwert muss gleich oder größer Null sein!" sqref="K325 K316 K321 J4:J306 E4:E306" xr:uid="{B1F21D95-9DFF-4433-94E2-42CDBDCB4AC3}">
      <formula1>0</formula1>
    </dataValidation>
    <dataValidation type="decimal" allowBlank="1" showErrorMessage="1" error="Dezimalwert muss größer Null und kleiner € 5,01 sein!" sqref="J313" xr:uid="{6F523E4B-8F2D-4025-99B9-0F561A6073C5}">
      <formula1>0</formula1>
      <formula2>5</formula2>
    </dataValidation>
  </dataValidations>
  <hyperlinks>
    <hyperlink ref="L2" location="Gebäudeübersicht!B2" display="Gebäudeübersicht" xr:uid="{1A9CE8D6-F7AF-4C88-A527-7518345CCEAC}"/>
    <hyperlink ref="L3" location="Inhaltsverzeichnis!A1" display="Inhaltsverzeichnis" xr:uid="{F5417709-2D23-4005-9C8E-0816448667F7}"/>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11ED8591-A231-42A1-BD29-1F013A91C08C}">
            <xm:f>AND($N$307&gt;0,Preise_Abrufleistungen!B3&lt;&gt;"")</xm:f>
            <x14:dxf>
              <font>
                <color rgb="FFFF0000"/>
              </font>
            </x14:dxf>
          </x14:cfRule>
          <xm:sqref>E2</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3C784-C1E7-438E-B27E-6A53EB2BD373}">
  <sheetPr>
    <tabColor rgb="FFFF0000"/>
  </sheetPr>
  <dimension ref="B1:CB307"/>
  <sheetViews>
    <sheetView showGridLines="0" zoomScale="80" zoomScaleNormal="80" workbookViewId="0">
      <pane ySplit="4" topLeftCell="A5" activePane="bottomLeft" state="frozen"/>
      <selection activeCell="C4" sqref="C4"/>
      <selection pane="bottomLeft" activeCell="W2" sqref="W2"/>
    </sheetView>
  </sheetViews>
  <sheetFormatPr baseColWidth="10" defaultColWidth="11" defaultRowHeight="14.25" x14ac:dyDescent="0.2"/>
  <cols>
    <col min="1" max="1" width="5.75" customWidth="1"/>
    <col min="2" max="2" width="12" hidden="1" customWidth="1"/>
    <col min="3" max="3" width="27.625" bestFit="1" customWidth="1"/>
    <col min="4" max="4" width="1.75" customWidth="1"/>
    <col min="5" max="5" width="9.875" bestFit="1" customWidth="1"/>
    <col min="6" max="6" width="11" bestFit="1" customWidth="1"/>
    <col min="7" max="7" width="34.125" bestFit="1"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45.12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836.12000000000012</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1603</v>
      </c>
      <c r="D5" s="255"/>
      <c r="E5" s="647" t="s">
        <v>1601</v>
      </c>
      <c r="F5" s="255" t="s">
        <v>1604</v>
      </c>
      <c r="G5" s="255" t="s">
        <v>1605</v>
      </c>
      <c r="H5" s="255" t="str">
        <f>Raumgruppen_Bezeichnungen!$C$249</f>
        <v>L-J</v>
      </c>
      <c r="I5" s="255"/>
      <c r="J5" s="774" t="s">
        <v>212</v>
      </c>
      <c r="K5" s="255" t="s">
        <v>1280</v>
      </c>
      <c r="L5" s="648">
        <v>6.19</v>
      </c>
      <c r="M5" s="648">
        <v>0</v>
      </c>
      <c r="N5" s="648">
        <v>0</v>
      </c>
      <c r="O5" s="255" t="str">
        <f t="shared" ref="O5:O35" si="0">IF(
                AND(H5="",I5=""),
                "",
                IF(
                              AND(H5&lt;&gt;"",J5&lt;&gt;"Grundreinigung",J5&lt;&gt;"keine Reinigung"),
                              VLOOKUP(H5,$X$5:$AB$313,3,FALSE),
                             ""))</f>
        <v/>
      </c>
      <c r="P5" s="649" t="str">
        <f t="shared" ref="P5:P35" si="1">IFERROR(
                              IF(AND(H5="",I5=""),
                              "",
                              IF(AND(H5&lt;&gt;"",J5&lt;&gt;"Grundreinigung",J5&lt;&gt;"keine Reinigung"),
                                           VLOOKUP(H5,$X$5:$AB$313,4,FALSE),
                               "")),
                               "")</f>
        <v/>
      </c>
      <c r="Q5" s="650" t="str">
        <f t="shared" ref="Q5:Q35" si="2">IF(
                AND(P5&lt;&gt;"",H5&lt;&gt;""),
                VLOOKUP(H5,$X$5:$AB$313,2,FALSE),
                "")</f>
        <v/>
      </c>
      <c r="R5" s="650" t="str">
        <f t="shared" ref="R5:R35" si="3">IF(
                AND(P5&lt;&gt;"",I5&lt;&gt;""),
                VLOOKUP(I5,$X$5:$AB$313,2,FALSE),
                "")</f>
        <v/>
      </c>
      <c r="S5" s="648" t="str">
        <f t="shared" ref="S5:S35" si="4">IF(
                P5="",
                "",
                IF(
                              H5&lt;&gt;"",
                              VLOOKUP(H5,$X$5:$AB$313,5,FALSE),
                              ""))</f>
        <v/>
      </c>
      <c r="T5" s="648" t="str">
        <f t="shared" ref="T5:T35" si="5">IF(
                OR(J5="keine Reinigung",J5="Grundreinigung"),
                "",
                IF(
                              AND(H5&lt;&gt;"",Q5&lt;&gt;0),
                              L5/Q5*S5,
                              ""))</f>
        <v/>
      </c>
      <c r="U5" s="648" t="str">
        <f t="shared" ref="U5:U35" si="6">IFERROR(T5/S5*60,"")</f>
        <v/>
      </c>
      <c r="V5" s="273">
        <v>287</v>
      </c>
      <c r="W5" s="255" t="s">
        <v>1830</v>
      </c>
      <c r="X5" t="str">
        <f>'Neubau  - Fremdvermietet, 2 d K'!B4</f>
        <v>A1-J</v>
      </c>
      <c r="Y5">
        <f>'Neubau  - Fremdvermietet, 2 d K'!E4</f>
        <v>0</v>
      </c>
      <c r="Z5" t="str">
        <f>'Neubau  - Fremdvermietet, 2 d K'!F4</f>
        <v>jährlich</v>
      </c>
      <c r="AA5">
        <f ca="1">'Neubau  - Fremdvermietet, 2 d K'!G4</f>
        <v>1</v>
      </c>
      <c r="AB5">
        <f>'Neubau  - Fremdvermietet, 2 d K'!J4</f>
        <v>0</v>
      </c>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ht="15" x14ac:dyDescent="0.2">
      <c r="B6" s="255"/>
      <c r="C6" s="255" t="s">
        <v>1603</v>
      </c>
      <c r="D6" s="255"/>
      <c r="E6" s="647" t="s">
        <v>1601</v>
      </c>
      <c r="F6" s="647" t="s">
        <v>1606</v>
      </c>
      <c r="G6" s="255" t="s">
        <v>1607</v>
      </c>
      <c r="H6" s="255" t="str">
        <f>Raumgruppen_Bezeichnungen!$C$56</f>
        <v>C1-W</v>
      </c>
      <c r="I6" s="255"/>
      <c r="J6" s="774" t="s">
        <v>212</v>
      </c>
      <c r="K6" s="255" t="s">
        <v>1649</v>
      </c>
      <c r="L6" s="648">
        <v>38.04</v>
      </c>
      <c r="M6" s="648">
        <v>0</v>
      </c>
      <c r="N6" s="648">
        <v>0</v>
      </c>
      <c r="O6" s="255" t="str">
        <f t="shared" si="0"/>
        <v/>
      </c>
      <c r="P6" s="649" t="str">
        <f t="shared" si="1"/>
        <v/>
      </c>
      <c r="Q6" s="650" t="str">
        <f t="shared" si="2"/>
        <v/>
      </c>
      <c r="R6" s="650" t="str">
        <f t="shared" si="3"/>
        <v/>
      </c>
      <c r="S6" s="648" t="str">
        <f t="shared" si="4"/>
        <v/>
      </c>
      <c r="T6" s="648" t="str">
        <f t="shared" si="5"/>
        <v/>
      </c>
      <c r="U6" s="648" t="str">
        <f t="shared" si="6"/>
        <v/>
      </c>
      <c r="V6" s="273">
        <v>288</v>
      </c>
      <c r="W6" s="255" t="s">
        <v>1830</v>
      </c>
      <c r="X6" t="str">
        <f>'Neubau  - Fremdvermietet, 2 d K'!B5</f>
        <v>A1-J2</v>
      </c>
      <c r="Y6">
        <f>'Neubau  - Fremdvermietet, 2 d K'!E5</f>
        <v>0</v>
      </c>
      <c r="Z6" t="str">
        <f>'Neubau  - Fremdvermietet, 2 d K'!F5</f>
        <v>jährlich 2x</v>
      </c>
      <c r="AA6">
        <f ca="1">'Neubau  - Fremdvermietet, 2 d K'!G5</f>
        <v>2</v>
      </c>
      <c r="AB6">
        <f>'Neubau  - Fremdvermietet, 2 d K'!J5</f>
        <v>0</v>
      </c>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ht="15" x14ac:dyDescent="0.2">
      <c r="B7" s="255"/>
      <c r="C7" s="255" t="s">
        <v>1603</v>
      </c>
      <c r="D7" s="255"/>
      <c r="E7" s="647" t="s">
        <v>1601</v>
      </c>
      <c r="F7" s="647" t="s">
        <v>1608</v>
      </c>
      <c r="G7" s="255" t="s">
        <v>1607</v>
      </c>
      <c r="H7" s="255" t="str">
        <f>Raumgruppen_Bezeichnungen!$C$56</f>
        <v>C1-W</v>
      </c>
      <c r="I7" s="255"/>
      <c r="J7" s="774" t="s">
        <v>212</v>
      </c>
      <c r="K7" s="255" t="s">
        <v>1649</v>
      </c>
      <c r="L7" s="648">
        <v>36.340000000000003</v>
      </c>
      <c r="M7" s="648">
        <v>0</v>
      </c>
      <c r="N7" s="648">
        <v>0</v>
      </c>
      <c r="O7" s="255" t="str">
        <f t="shared" si="0"/>
        <v/>
      </c>
      <c r="P7" s="649" t="str">
        <f t="shared" si="1"/>
        <v/>
      </c>
      <c r="Q7" s="650" t="str">
        <f t="shared" si="2"/>
        <v/>
      </c>
      <c r="R7" s="650" t="str">
        <f t="shared" si="3"/>
        <v/>
      </c>
      <c r="S7" s="648" t="str">
        <f t="shared" si="4"/>
        <v/>
      </c>
      <c r="T7" s="648" t="str">
        <f t="shared" si="5"/>
        <v/>
      </c>
      <c r="U7" s="648" t="str">
        <f t="shared" si="6"/>
        <v/>
      </c>
      <c r="V7" s="273">
        <v>289</v>
      </c>
      <c r="W7" s="255" t="s">
        <v>1830</v>
      </c>
      <c r="X7" t="str">
        <f>'Neubau  - Fremdvermietet, 2 d K'!B6</f>
        <v>A1-Q</v>
      </c>
      <c r="Y7">
        <f>'Neubau  - Fremdvermietet, 2 d K'!E6</f>
        <v>0</v>
      </c>
      <c r="Z7" t="str">
        <f>'Neubau  - Fremdvermietet, 2 d K'!F6</f>
        <v>Quartalsw.</v>
      </c>
      <c r="AA7">
        <f ca="1">'Neubau  - Fremdvermietet, 2 d K'!G6</f>
        <v>4</v>
      </c>
      <c r="AB7">
        <f>'Neubau  - Fremdvermietet, 2 d K'!J6</f>
        <v>0</v>
      </c>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row>
    <row r="8" spans="2:80" ht="15" x14ac:dyDescent="0.2">
      <c r="B8" s="255"/>
      <c r="C8" s="255" t="s">
        <v>1603</v>
      </c>
      <c r="D8" s="255"/>
      <c r="E8" s="647" t="s">
        <v>1601</v>
      </c>
      <c r="F8" s="647" t="s">
        <v>1609</v>
      </c>
      <c r="G8" s="255" t="s">
        <v>1260</v>
      </c>
      <c r="H8" s="255" t="str">
        <f>Raumgruppen_Bezeichnungen!$C$56</f>
        <v>C1-W</v>
      </c>
      <c r="I8" s="255"/>
      <c r="J8" s="774" t="s">
        <v>212</v>
      </c>
      <c r="K8" s="255" t="s">
        <v>1650</v>
      </c>
      <c r="L8" s="648">
        <v>36.340000000000003</v>
      </c>
      <c r="M8" s="648">
        <v>0</v>
      </c>
      <c r="N8" s="648">
        <v>0</v>
      </c>
      <c r="O8" s="255" t="str">
        <f t="shared" si="0"/>
        <v/>
      </c>
      <c r="P8" s="649" t="str">
        <f t="shared" si="1"/>
        <v/>
      </c>
      <c r="Q8" s="650" t="str">
        <f t="shared" si="2"/>
        <v/>
      </c>
      <c r="R8" s="650" t="str">
        <f t="shared" si="3"/>
        <v/>
      </c>
      <c r="S8" s="648" t="str">
        <f t="shared" si="4"/>
        <v/>
      </c>
      <c r="T8" s="648" t="str">
        <f t="shared" si="5"/>
        <v/>
      </c>
      <c r="U8" s="648" t="str">
        <f t="shared" si="6"/>
        <v/>
      </c>
      <c r="V8" s="273">
        <v>290</v>
      </c>
      <c r="W8" s="255" t="s">
        <v>1830</v>
      </c>
      <c r="X8" t="str">
        <f>'Neubau  - Fremdvermietet, 2 d K'!B7</f>
        <v>A1-J6</v>
      </c>
      <c r="Y8">
        <f>'Neubau  - Fremdvermietet, 2 d K'!E7</f>
        <v>0</v>
      </c>
      <c r="Z8" t="str">
        <f>'Neubau  - Fremdvermietet, 2 d K'!F7</f>
        <v>jährlich 6x</v>
      </c>
      <c r="AA8">
        <f ca="1">'Neubau  - Fremdvermietet, 2 d K'!G7</f>
        <v>6</v>
      </c>
      <c r="AB8">
        <f>'Neubau  - Fremdvermietet, 2 d K'!J7</f>
        <v>0</v>
      </c>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row>
    <row r="9" spans="2:80" ht="15" x14ac:dyDescent="0.2">
      <c r="B9" s="255"/>
      <c r="C9" s="255" t="s">
        <v>1603</v>
      </c>
      <c r="D9" s="255"/>
      <c r="E9" s="647" t="s">
        <v>1601</v>
      </c>
      <c r="F9" s="647" t="s">
        <v>1610</v>
      </c>
      <c r="G9" s="255" t="s">
        <v>1611</v>
      </c>
      <c r="H9" s="255" t="str">
        <f>Raumgruppen_Bezeichnungen!$C$56</f>
        <v>C1-W</v>
      </c>
      <c r="I9" s="255"/>
      <c r="J9" s="774" t="s">
        <v>212</v>
      </c>
      <c r="K9" s="255" t="s">
        <v>1649</v>
      </c>
      <c r="L9" s="648">
        <v>34.270000000000003</v>
      </c>
      <c r="M9" s="648">
        <v>0</v>
      </c>
      <c r="N9" s="648">
        <v>0</v>
      </c>
      <c r="O9" s="255" t="str">
        <f t="shared" si="0"/>
        <v/>
      </c>
      <c r="P9" s="649" t="str">
        <f t="shared" si="1"/>
        <v/>
      </c>
      <c r="Q9" s="650" t="str">
        <f t="shared" si="2"/>
        <v/>
      </c>
      <c r="R9" s="650" t="str">
        <f t="shared" si="3"/>
        <v/>
      </c>
      <c r="S9" s="648" t="str">
        <f t="shared" si="4"/>
        <v/>
      </c>
      <c r="T9" s="648" t="str">
        <f t="shared" si="5"/>
        <v/>
      </c>
      <c r="U9" s="648" t="str">
        <f t="shared" si="6"/>
        <v/>
      </c>
      <c r="V9" s="273">
        <v>291</v>
      </c>
      <c r="W9" s="255" t="s">
        <v>1830</v>
      </c>
      <c r="X9" t="str">
        <f>'Neubau  - Fremdvermietet, 2 d K'!B8</f>
        <v>A1-M</v>
      </c>
      <c r="Y9">
        <f>'Neubau  - Fremdvermietet, 2 d K'!E8</f>
        <v>0</v>
      </c>
      <c r="Z9" t="str">
        <f>'Neubau  - Fremdvermietet, 2 d K'!F8</f>
        <v>monatlich</v>
      </c>
      <c r="AA9">
        <f ca="1">'Neubau  - Fremdvermietet, 2 d K'!G8</f>
        <v>12</v>
      </c>
      <c r="AB9">
        <f>'Neubau  - Fremdvermietet, 2 d K'!J8</f>
        <v>0</v>
      </c>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row>
    <row r="10" spans="2:80" ht="15" x14ac:dyDescent="0.2">
      <c r="B10" s="255"/>
      <c r="C10" s="255" t="s">
        <v>1603</v>
      </c>
      <c r="D10" s="255"/>
      <c r="E10" s="647" t="s">
        <v>1601</v>
      </c>
      <c r="F10" s="647" t="s">
        <v>1612</v>
      </c>
      <c r="G10" s="255" t="s">
        <v>1611</v>
      </c>
      <c r="H10" s="255" t="str">
        <f>Raumgruppen_Bezeichnungen!$C$56</f>
        <v>C1-W</v>
      </c>
      <c r="I10" s="255"/>
      <c r="J10" s="774" t="s">
        <v>212</v>
      </c>
      <c r="K10" s="255" t="s">
        <v>1649</v>
      </c>
      <c r="L10" s="648">
        <v>35.92</v>
      </c>
      <c r="M10" s="648">
        <v>0</v>
      </c>
      <c r="N10" s="648">
        <v>0</v>
      </c>
      <c r="O10" s="255" t="str">
        <f t="shared" si="0"/>
        <v/>
      </c>
      <c r="P10" s="649" t="str">
        <f t="shared" si="1"/>
        <v/>
      </c>
      <c r="Q10" s="650" t="str">
        <f t="shared" si="2"/>
        <v/>
      </c>
      <c r="R10" s="650" t="str">
        <f t="shared" si="3"/>
        <v/>
      </c>
      <c r="S10" s="648" t="str">
        <f t="shared" si="4"/>
        <v/>
      </c>
      <c r="T10" s="648" t="str">
        <f t="shared" si="5"/>
        <v/>
      </c>
      <c r="U10" s="648" t="str">
        <f t="shared" si="6"/>
        <v/>
      </c>
      <c r="V10" s="273">
        <v>292</v>
      </c>
      <c r="W10" s="255" t="s">
        <v>1830</v>
      </c>
      <c r="X10" t="str">
        <f>'Neubau  - Fremdvermietet, 2 d K'!B9</f>
        <v>A1-14</v>
      </c>
      <c r="Y10">
        <f>'Neubau  - Fremdvermietet, 2 d K'!E9</f>
        <v>0</v>
      </c>
      <c r="Z10" t="str">
        <f>'Neubau  - Fremdvermietet, 2 d K'!F9</f>
        <v>14 tägig</v>
      </c>
      <c r="AA10">
        <f ca="1">'Neubau  - Fremdvermietet, 2 d K'!G9</f>
        <v>25</v>
      </c>
      <c r="AB10">
        <f>'Neubau  - Fremdvermietet, 2 d K'!J9</f>
        <v>0</v>
      </c>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row>
    <row r="11" spans="2:80" ht="15" x14ac:dyDescent="0.2">
      <c r="B11" s="255"/>
      <c r="C11" s="255" t="s">
        <v>1603</v>
      </c>
      <c r="D11" s="255"/>
      <c r="E11" s="647" t="s">
        <v>1601</v>
      </c>
      <c r="F11" s="647" t="s">
        <v>1613</v>
      </c>
      <c r="G11" s="255" t="s">
        <v>1614</v>
      </c>
      <c r="H11" s="255" t="str">
        <f>Raumgruppen_Bezeichnungen!$C$10</f>
        <v>A1-2</v>
      </c>
      <c r="I11" s="255"/>
      <c r="J11" s="774" t="s">
        <v>212</v>
      </c>
      <c r="K11" s="255" t="s">
        <v>1649</v>
      </c>
      <c r="L11" s="648">
        <v>59.78</v>
      </c>
      <c r="M11" s="648">
        <v>0</v>
      </c>
      <c r="N11" s="648">
        <v>0</v>
      </c>
      <c r="O11" s="255" t="str">
        <f t="shared" si="0"/>
        <v/>
      </c>
      <c r="P11" s="649" t="str">
        <f t="shared" si="1"/>
        <v/>
      </c>
      <c r="Q11" s="650" t="str">
        <f t="shared" si="2"/>
        <v/>
      </c>
      <c r="R11" s="650" t="str">
        <f t="shared" si="3"/>
        <v/>
      </c>
      <c r="S11" s="648" t="str">
        <f t="shared" si="4"/>
        <v/>
      </c>
      <c r="T11" s="648" t="str">
        <f t="shared" si="5"/>
        <v/>
      </c>
      <c r="U11" s="648" t="str">
        <f t="shared" si="6"/>
        <v/>
      </c>
      <c r="V11" s="273">
        <v>293</v>
      </c>
      <c r="W11" s="255" t="s">
        <v>1830</v>
      </c>
      <c r="X11" t="str">
        <f>'Neubau  - Fremdvermietet, 2 d K'!B10</f>
        <v>A1-W</v>
      </c>
      <c r="Y11">
        <f>'Neubau  - Fremdvermietet, 2 d K'!E10</f>
        <v>0</v>
      </c>
      <c r="Z11" t="str">
        <f>'Neubau  - Fremdvermietet, 2 d K'!F10</f>
        <v>wöchentl.</v>
      </c>
      <c r="AA11">
        <f ca="1">'Neubau  - Fremdvermietet, 2 d K'!G10</f>
        <v>51</v>
      </c>
      <c r="AB11">
        <f>'Neubau  - Fremdvermietet, 2 d K'!J10</f>
        <v>0</v>
      </c>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2:80" ht="15" x14ac:dyDescent="0.2">
      <c r="B12" s="255"/>
      <c r="C12" s="255" t="s">
        <v>1603</v>
      </c>
      <c r="D12" s="255"/>
      <c r="E12" s="647" t="s">
        <v>1601</v>
      </c>
      <c r="F12" s="647" t="s">
        <v>1615</v>
      </c>
      <c r="G12" s="255" t="s">
        <v>1614</v>
      </c>
      <c r="H12" s="255" t="str">
        <f>Raumgruppen_Bezeichnungen!$C$10</f>
        <v>A1-2</v>
      </c>
      <c r="I12" s="255"/>
      <c r="J12" s="774" t="s">
        <v>212</v>
      </c>
      <c r="K12" s="255" t="s">
        <v>1649</v>
      </c>
      <c r="L12" s="648">
        <v>46.68</v>
      </c>
      <c r="M12" s="648">
        <v>0</v>
      </c>
      <c r="N12" s="648">
        <v>0</v>
      </c>
      <c r="O12" s="255" t="str">
        <f t="shared" si="0"/>
        <v/>
      </c>
      <c r="P12" s="649" t="str">
        <f t="shared" si="1"/>
        <v/>
      </c>
      <c r="Q12" s="650" t="str">
        <f t="shared" si="2"/>
        <v/>
      </c>
      <c r="R12" s="650" t="str">
        <f t="shared" si="3"/>
        <v/>
      </c>
      <c r="S12" s="648" t="str">
        <f t="shared" si="4"/>
        <v/>
      </c>
      <c r="T12" s="648" t="str">
        <f t="shared" si="5"/>
        <v/>
      </c>
      <c r="U12" s="648" t="str">
        <f t="shared" si="6"/>
        <v/>
      </c>
      <c r="V12" s="273">
        <v>294</v>
      </c>
      <c r="W12" s="255" t="s">
        <v>1830</v>
      </c>
      <c r="X12" t="str">
        <f>'Neubau  - Fremdvermietet, 2 d K'!B11</f>
        <v>A1-2</v>
      </c>
      <c r="Y12">
        <f>'Neubau  - Fremdvermietet, 2 d K'!E11</f>
        <v>0</v>
      </c>
      <c r="Z12" t="str">
        <f>'Neubau  - Fremdvermietet, 2 d K'!F11</f>
        <v>2 Tage/Wo</v>
      </c>
      <c r="AA12">
        <f ca="1">'Neubau  - Fremdvermietet, 2 d K'!G11</f>
        <v>101</v>
      </c>
      <c r="AB12">
        <f>'Neubau  - Fremdvermietet, 2 d K'!J11</f>
        <v>0</v>
      </c>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row>
    <row r="13" spans="2:80" ht="15" x14ac:dyDescent="0.2">
      <c r="B13" s="255"/>
      <c r="C13" s="255" t="s">
        <v>1603</v>
      </c>
      <c r="D13" s="255"/>
      <c r="E13" s="647" t="s">
        <v>1601</v>
      </c>
      <c r="F13" s="647" t="s">
        <v>1616</v>
      </c>
      <c r="G13" s="255" t="s">
        <v>1617</v>
      </c>
      <c r="H13" s="255" t="str">
        <f>Raumgruppen_Bezeichnungen!$C$56</f>
        <v>C1-W</v>
      </c>
      <c r="I13" s="255"/>
      <c r="J13" s="774" t="s">
        <v>212</v>
      </c>
      <c r="K13" s="255" t="s">
        <v>1649</v>
      </c>
      <c r="L13" s="648">
        <v>23.58</v>
      </c>
      <c r="M13" s="648">
        <v>0</v>
      </c>
      <c r="N13" s="648">
        <v>0</v>
      </c>
      <c r="O13" s="255" t="str">
        <f t="shared" si="0"/>
        <v/>
      </c>
      <c r="P13" s="649" t="str">
        <f t="shared" si="1"/>
        <v/>
      </c>
      <c r="Q13" s="650" t="str">
        <f t="shared" si="2"/>
        <v/>
      </c>
      <c r="R13" s="650" t="str">
        <f t="shared" si="3"/>
        <v/>
      </c>
      <c r="S13" s="648" t="str">
        <f t="shared" si="4"/>
        <v/>
      </c>
      <c r="T13" s="648" t="str">
        <f t="shared" si="5"/>
        <v/>
      </c>
      <c r="U13" s="648" t="str">
        <f t="shared" si="6"/>
        <v/>
      </c>
      <c r="V13" s="273">
        <v>295</v>
      </c>
      <c r="W13" s="255" t="s">
        <v>1830</v>
      </c>
      <c r="X13" t="str">
        <f>'Neubau  - Fremdvermietet, 2 d K'!B12</f>
        <v>A1-2,5</v>
      </c>
      <c r="Y13">
        <f>'Neubau  - Fremdvermietet, 2 d K'!E12</f>
        <v>0</v>
      </c>
      <c r="Z13" t="str">
        <f>'Neubau  - Fremdvermietet, 2 d K'!F12</f>
        <v>2,5 Tage/Wo</v>
      </c>
      <c r="AA13">
        <f ca="1">'Neubau  - Fremdvermietet, 2 d K'!G12</f>
        <v>127</v>
      </c>
      <c r="AB13">
        <f>'Neubau  - Fremdvermietet, 2 d K'!J12</f>
        <v>0</v>
      </c>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row>
    <row r="14" spans="2:80" ht="15" x14ac:dyDescent="0.2">
      <c r="B14" s="255"/>
      <c r="C14" s="255" t="s">
        <v>1603</v>
      </c>
      <c r="D14" s="255"/>
      <c r="E14" s="647" t="s">
        <v>1601</v>
      </c>
      <c r="F14" s="647" t="s">
        <v>1618</v>
      </c>
      <c r="G14" s="255" t="s">
        <v>1617</v>
      </c>
      <c r="H14" s="255" t="str">
        <f>Raumgruppen_Bezeichnungen!$C$56</f>
        <v>C1-W</v>
      </c>
      <c r="I14" s="255"/>
      <c r="J14" s="774" t="s">
        <v>212</v>
      </c>
      <c r="K14" s="255" t="s">
        <v>1649</v>
      </c>
      <c r="L14" s="648">
        <v>15.23</v>
      </c>
      <c r="M14" s="648">
        <v>0</v>
      </c>
      <c r="N14" s="648">
        <v>0</v>
      </c>
      <c r="O14" s="255" t="str">
        <f t="shared" si="0"/>
        <v/>
      </c>
      <c r="P14" s="649" t="str">
        <f t="shared" si="1"/>
        <v/>
      </c>
      <c r="Q14" s="650" t="str">
        <f t="shared" si="2"/>
        <v/>
      </c>
      <c r="R14" s="650" t="str">
        <f t="shared" si="3"/>
        <v/>
      </c>
      <c r="S14" s="648" t="str">
        <f t="shared" si="4"/>
        <v/>
      </c>
      <c r="T14" s="648" t="str">
        <f t="shared" si="5"/>
        <v/>
      </c>
      <c r="U14" s="648" t="str">
        <f t="shared" si="6"/>
        <v/>
      </c>
      <c r="V14" s="273">
        <v>296</v>
      </c>
      <c r="W14" s="255" t="s">
        <v>1830</v>
      </c>
      <c r="X14" t="str">
        <f>'Neubau  - Fremdvermietet, 2 d K'!B13</f>
        <v>A1-3</v>
      </c>
      <c r="Y14">
        <f>'Neubau  - Fremdvermietet, 2 d K'!E13</f>
        <v>0</v>
      </c>
      <c r="Z14" t="str">
        <f>'Neubau  - Fremdvermietet, 2 d K'!F13</f>
        <v>3 Tage/Wo</v>
      </c>
      <c r="AA14">
        <f ca="1">'Neubau  - Fremdvermietet, 2 d K'!G13</f>
        <v>152</v>
      </c>
      <c r="AB14">
        <f>'Neubau  - Fremdvermietet, 2 d K'!J13</f>
        <v>0</v>
      </c>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row>
    <row r="15" spans="2:80" ht="15" x14ac:dyDescent="0.2">
      <c r="B15" s="255"/>
      <c r="C15" s="255" t="s">
        <v>1603</v>
      </c>
      <c r="D15" s="255"/>
      <c r="E15" s="647" t="s">
        <v>1601</v>
      </c>
      <c r="F15" s="647" t="s">
        <v>1619</v>
      </c>
      <c r="G15" s="255" t="s">
        <v>1620</v>
      </c>
      <c r="H15" s="255" t="str">
        <f>Raumgruppen_Bezeichnungen!$C$56</f>
        <v>C1-W</v>
      </c>
      <c r="I15" s="255"/>
      <c r="J15" s="774" t="s">
        <v>212</v>
      </c>
      <c r="K15" s="255" t="s">
        <v>1649</v>
      </c>
      <c r="L15" s="648">
        <v>15.22</v>
      </c>
      <c r="M15" s="648">
        <v>0</v>
      </c>
      <c r="N15" s="648">
        <v>0</v>
      </c>
      <c r="O15" s="255" t="str">
        <f t="shared" si="0"/>
        <v/>
      </c>
      <c r="P15" s="649" t="str">
        <f t="shared" si="1"/>
        <v/>
      </c>
      <c r="Q15" s="650" t="str">
        <f t="shared" si="2"/>
        <v/>
      </c>
      <c r="R15" s="650" t="str">
        <f t="shared" si="3"/>
        <v/>
      </c>
      <c r="S15" s="648" t="str">
        <f t="shared" si="4"/>
        <v/>
      </c>
      <c r="T15" s="648" t="str">
        <f t="shared" si="5"/>
        <v/>
      </c>
      <c r="U15" s="648" t="str">
        <f t="shared" si="6"/>
        <v/>
      </c>
      <c r="V15" s="273">
        <v>297</v>
      </c>
      <c r="W15" s="255" t="s">
        <v>1830</v>
      </c>
      <c r="X15" t="str">
        <f>'Neubau  - Fremdvermietet, 2 d K'!B14</f>
        <v>A1-4</v>
      </c>
      <c r="Y15">
        <f>'Neubau  - Fremdvermietet, 2 d K'!E14</f>
        <v>0</v>
      </c>
      <c r="Z15" t="str">
        <f>'Neubau  - Fremdvermietet, 2 d K'!F14</f>
        <v>4 Tage/Wo</v>
      </c>
      <c r="AA15">
        <f ca="1">'Neubau  - Fremdvermietet, 2 d K'!G14</f>
        <v>202</v>
      </c>
      <c r="AB15">
        <f>'Neubau  - Fremdvermietet, 2 d K'!J14</f>
        <v>0</v>
      </c>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row>
    <row r="16" spans="2:80" ht="15" x14ac:dyDescent="0.2">
      <c r="B16" s="255"/>
      <c r="C16" s="255" t="s">
        <v>1603</v>
      </c>
      <c r="D16" s="255"/>
      <c r="E16" s="647" t="s">
        <v>1601</v>
      </c>
      <c r="F16" s="647" t="s">
        <v>1621</v>
      </c>
      <c r="G16" s="255" t="s">
        <v>1622</v>
      </c>
      <c r="H16" s="255" t="str">
        <f>Raumgruppen_Bezeichnungen!$C$57</f>
        <v>C1-2</v>
      </c>
      <c r="I16" s="255"/>
      <c r="J16" s="774" t="s">
        <v>212</v>
      </c>
      <c r="K16" s="255" t="s">
        <v>1649</v>
      </c>
      <c r="L16" s="648">
        <v>127.01</v>
      </c>
      <c r="M16" s="648">
        <v>0</v>
      </c>
      <c r="N16" s="648">
        <v>0</v>
      </c>
      <c r="O16" s="255" t="str">
        <f t="shared" si="0"/>
        <v/>
      </c>
      <c r="P16" s="649" t="str">
        <f t="shared" si="1"/>
        <v/>
      </c>
      <c r="Q16" s="650" t="str">
        <f t="shared" si="2"/>
        <v/>
      </c>
      <c r="R16" s="650" t="str">
        <f t="shared" si="3"/>
        <v/>
      </c>
      <c r="S16" s="648" t="str">
        <f t="shared" si="4"/>
        <v/>
      </c>
      <c r="T16" s="648" t="str">
        <f t="shared" si="5"/>
        <v/>
      </c>
      <c r="U16" s="648" t="str">
        <f t="shared" si="6"/>
        <v/>
      </c>
      <c r="V16" s="273">
        <v>298</v>
      </c>
      <c r="W16" s="255" t="s">
        <v>1830</v>
      </c>
      <c r="X16" t="str">
        <f>'Neubau  - Fremdvermietet, 2 d K'!B15</f>
        <v>A1-5</v>
      </c>
      <c r="Y16">
        <f>'Neubau  - Fremdvermietet, 2 d K'!E15</f>
        <v>0</v>
      </c>
      <c r="Z16" t="str">
        <f>'Neubau  - Fremdvermietet, 2 d K'!F15</f>
        <v>5 Tage/Wo</v>
      </c>
      <c r="AA16">
        <f ca="1">'Neubau  - Fremdvermietet, 2 d K'!G15</f>
        <v>253</v>
      </c>
      <c r="AB16">
        <f>'Neubau  - Fremdvermietet, 2 d K'!J15</f>
        <v>0</v>
      </c>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row>
    <row r="17" spans="2:80" ht="15" x14ac:dyDescent="0.2">
      <c r="B17" s="255"/>
      <c r="C17" s="255" t="s">
        <v>1603</v>
      </c>
      <c r="D17" s="255"/>
      <c r="E17" s="647" t="s">
        <v>1601</v>
      </c>
      <c r="F17" s="647" t="s">
        <v>1623</v>
      </c>
      <c r="G17" s="255" t="s">
        <v>1542</v>
      </c>
      <c r="H17" s="255" t="str">
        <f>Raumgruppen_Bezeichnungen!$C$10</f>
        <v>A1-2</v>
      </c>
      <c r="I17" s="255"/>
      <c r="J17" s="774" t="s">
        <v>212</v>
      </c>
      <c r="K17" s="255" t="s">
        <v>1650</v>
      </c>
      <c r="L17" s="648">
        <v>50.63</v>
      </c>
      <c r="M17" s="648">
        <v>0</v>
      </c>
      <c r="N17" s="648">
        <v>0</v>
      </c>
      <c r="O17" s="255" t="str">
        <f t="shared" si="0"/>
        <v/>
      </c>
      <c r="P17" s="649" t="str">
        <f t="shared" si="1"/>
        <v/>
      </c>
      <c r="Q17" s="650" t="str">
        <f t="shared" si="2"/>
        <v/>
      </c>
      <c r="R17" s="650" t="str">
        <f t="shared" si="3"/>
        <v/>
      </c>
      <c r="S17" s="648" t="str">
        <f t="shared" si="4"/>
        <v/>
      </c>
      <c r="T17" s="648" t="str">
        <f t="shared" si="5"/>
        <v/>
      </c>
      <c r="U17" s="648" t="str">
        <f t="shared" si="6"/>
        <v/>
      </c>
      <c r="V17" s="273">
        <v>299</v>
      </c>
      <c r="W17" s="255" t="s">
        <v>1830</v>
      </c>
      <c r="X17" t="str">
        <f>'Neubau  - Fremdvermietet, 2 d K'!B16</f>
        <v>A1-6</v>
      </c>
      <c r="Y17">
        <f>'Neubau  - Fremdvermietet, 2 d K'!E16</f>
        <v>0</v>
      </c>
      <c r="Z17" t="str">
        <f>'Neubau  - Fremdvermietet, 2 d K'!F16</f>
        <v>6 Tage/Wo</v>
      </c>
      <c r="AA17">
        <f ca="1">'Neubau  - Fremdvermietet, 2 d K'!G16</f>
        <v>304</v>
      </c>
      <c r="AB17">
        <f>'Neubau  - Fremdvermietet, 2 d K'!J16</f>
        <v>0</v>
      </c>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row>
    <row r="18" spans="2:80" ht="15" x14ac:dyDescent="0.2">
      <c r="B18" s="255"/>
      <c r="C18" s="255" t="s">
        <v>1603</v>
      </c>
      <c r="D18" s="255"/>
      <c r="E18" s="647" t="s">
        <v>1601</v>
      </c>
      <c r="F18" s="647" t="s">
        <v>1624</v>
      </c>
      <c r="G18" s="255" t="s">
        <v>1625</v>
      </c>
      <c r="H18" s="255" t="str">
        <f>Raumgruppen_Bezeichnungen!$C$56</f>
        <v>C1-W</v>
      </c>
      <c r="I18" s="255"/>
      <c r="J18" s="774" t="s">
        <v>212</v>
      </c>
      <c r="K18" s="255" t="s">
        <v>1649</v>
      </c>
      <c r="L18" s="648">
        <v>23.58</v>
      </c>
      <c r="M18" s="648">
        <v>0</v>
      </c>
      <c r="N18" s="648">
        <v>0</v>
      </c>
      <c r="O18" s="255" t="str">
        <f t="shared" si="0"/>
        <v/>
      </c>
      <c r="P18" s="649" t="str">
        <f t="shared" si="1"/>
        <v/>
      </c>
      <c r="Q18" s="650" t="str">
        <f t="shared" si="2"/>
        <v/>
      </c>
      <c r="R18" s="650" t="str">
        <f t="shared" si="3"/>
        <v/>
      </c>
      <c r="S18" s="648" t="str">
        <f t="shared" si="4"/>
        <v/>
      </c>
      <c r="T18" s="648" t="str">
        <f t="shared" si="5"/>
        <v/>
      </c>
      <c r="U18" s="648" t="str">
        <f t="shared" si="6"/>
        <v/>
      </c>
      <c r="V18" s="273">
        <v>300</v>
      </c>
      <c r="W18" s="255" t="s">
        <v>1830</v>
      </c>
      <c r="X18" t="str">
        <f>'Neubau  - Fremdvermietet, 2 d K'!B17</f>
        <v>A1-7</v>
      </c>
      <c r="Y18">
        <f>'Neubau  - Fremdvermietet, 2 d K'!E17</f>
        <v>0</v>
      </c>
      <c r="Z18" t="str">
        <f>'Neubau  - Fremdvermietet, 2 d K'!F17</f>
        <v>7 Tage/Wo</v>
      </c>
      <c r="AA18">
        <f ca="1">'Neubau  - Fremdvermietet, 2 d K'!G17</f>
        <v>354</v>
      </c>
      <c r="AB18">
        <f>'Neubau  - Fremdvermietet, 2 d K'!J17</f>
        <v>0</v>
      </c>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row>
    <row r="19" spans="2:80" ht="15" x14ac:dyDescent="0.2">
      <c r="B19" s="255"/>
      <c r="C19" s="255" t="s">
        <v>1603</v>
      </c>
      <c r="D19" s="255"/>
      <c r="E19" s="647" t="s">
        <v>1601</v>
      </c>
      <c r="F19" s="647" t="s">
        <v>1626</v>
      </c>
      <c r="G19" s="255" t="s">
        <v>1625</v>
      </c>
      <c r="H19" s="255" t="str">
        <f>Raumgruppen_Bezeichnungen!$C$56</f>
        <v>C1-W</v>
      </c>
      <c r="I19" s="255"/>
      <c r="J19" s="774" t="s">
        <v>212</v>
      </c>
      <c r="K19" s="255" t="s">
        <v>1649</v>
      </c>
      <c r="L19" s="648">
        <v>15.23</v>
      </c>
      <c r="M19" s="648">
        <v>0</v>
      </c>
      <c r="N19" s="648">
        <v>0</v>
      </c>
      <c r="O19" s="255" t="str">
        <f t="shared" si="0"/>
        <v/>
      </c>
      <c r="P19" s="649" t="str">
        <f t="shared" si="1"/>
        <v/>
      </c>
      <c r="Q19" s="650" t="str">
        <f t="shared" si="2"/>
        <v/>
      </c>
      <c r="R19" s="650" t="str">
        <f t="shared" si="3"/>
        <v/>
      </c>
      <c r="S19" s="648" t="str">
        <f t="shared" si="4"/>
        <v/>
      </c>
      <c r="T19" s="648" t="str">
        <f t="shared" si="5"/>
        <v/>
      </c>
      <c r="U19" s="648" t="str">
        <f t="shared" si="6"/>
        <v/>
      </c>
      <c r="V19" s="273">
        <v>301</v>
      </c>
      <c r="W19" s="255" t="s">
        <v>1830</v>
      </c>
      <c r="X19" t="str">
        <f>'Neubau  - Fremdvermietet, 2 d K'!B18</f>
        <v>A1-Müll</v>
      </c>
      <c r="Y19">
        <f>'Neubau  - Fremdvermietet, 2 d K'!E18</f>
        <v>0</v>
      </c>
      <c r="Z19" t="str">
        <f>'Neubau  - Fremdvermietet, 2 d K'!F18</f>
        <v>2 Tage/Wo </v>
      </c>
      <c r="AA19">
        <f ca="1">'Neubau  - Fremdvermietet, 2 d K'!G18</f>
        <v>101</v>
      </c>
      <c r="AB19">
        <f>'Neubau  - Fremdvermietet, 2 d K'!J18</f>
        <v>0</v>
      </c>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row>
    <row r="20" spans="2:80" ht="15" x14ac:dyDescent="0.2">
      <c r="B20" s="255"/>
      <c r="C20" s="255" t="s">
        <v>1603</v>
      </c>
      <c r="D20" s="255"/>
      <c r="E20" s="647" t="s">
        <v>1602</v>
      </c>
      <c r="F20" s="647" t="s">
        <v>1627</v>
      </c>
      <c r="G20" s="255" t="s">
        <v>1628</v>
      </c>
      <c r="H20" s="255" t="str">
        <f>Raumgruppen_Bezeichnungen!$C$249</f>
        <v>L-J</v>
      </c>
      <c r="I20" s="255"/>
      <c r="J20" s="774" t="s">
        <v>212</v>
      </c>
      <c r="K20" s="255" t="s">
        <v>1280</v>
      </c>
      <c r="L20" s="648">
        <v>5.75</v>
      </c>
      <c r="M20" s="648">
        <v>0</v>
      </c>
      <c r="N20" s="648">
        <v>0</v>
      </c>
      <c r="O20" s="255" t="str">
        <f t="shared" si="0"/>
        <v/>
      </c>
      <c r="P20" s="649" t="str">
        <f t="shared" si="1"/>
        <v/>
      </c>
      <c r="Q20" s="650" t="str">
        <f t="shared" si="2"/>
        <v/>
      </c>
      <c r="R20" s="650" t="str">
        <f t="shared" si="3"/>
        <v/>
      </c>
      <c r="S20" s="648" t="str">
        <f t="shared" si="4"/>
        <v/>
      </c>
      <c r="T20" s="648" t="str">
        <f t="shared" si="5"/>
        <v/>
      </c>
      <c r="U20" s="648" t="str">
        <f t="shared" si="6"/>
        <v/>
      </c>
      <c r="V20" s="273">
        <v>302</v>
      </c>
      <c r="W20" s="255" t="s">
        <v>1830</v>
      </c>
      <c r="X20" t="str">
        <f>'Neubau  - Fremdvermietet, 2 d K'!B19</f>
        <v>A1-Hort</v>
      </c>
      <c r="Y20">
        <f>'Neubau  - Fremdvermietet, 2 d K'!E19</f>
        <v>0</v>
      </c>
      <c r="Z20" t="str">
        <f>'Neubau  - Fremdvermietet, 2 d K'!F19</f>
        <v>5 Tage/Wo </v>
      </c>
      <c r="AA20">
        <f ca="1">'Neubau  - Fremdvermietet, 2 d K'!G19</f>
        <v>253</v>
      </c>
      <c r="AB20">
        <f>'Neubau  - Fremdvermietet, 2 d K'!J19</f>
        <v>0</v>
      </c>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row>
    <row r="21" spans="2:80" ht="15" x14ac:dyDescent="0.2">
      <c r="B21" s="255"/>
      <c r="C21" s="255" t="s">
        <v>1603</v>
      </c>
      <c r="D21" s="255"/>
      <c r="E21" s="647" t="s">
        <v>1602</v>
      </c>
      <c r="F21" s="647" t="s">
        <v>1629</v>
      </c>
      <c r="G21" s="255" t="s">
        <v>1272</v>
      </c>
      <c r="H21" s="255" t="str">
        <f>Raumgruppen_Bezeichnungen!$C$216</f>
        <v>J1-5</v>
      </c>
      <c r="I21" s="255"/>
      <c r="J21" s="774" t="s">
        <v>212</v>
      </c>
      <c r="K21" s="255" t="s">
        <v>1281</v>
      </c>
      <c r="L21" s="648">
        <v>5.37</v>
      </c>
      <c r="M21" s="648">
        <v>0</v>
      </c>
      <c r="N21" s="648">
        <v>0</v>
      </c>
      <c r="O21" s="255" t="str">
        <f t="shared" si="0"/>
        <v/>
      </c>
      <c r="P21" s="649" t="str">
        <f t="shared" si="1"/>
        <v/>
      </c>
      <c r="Q21" s="650" t="str">
        <f t="shared" si="2"/>
        <v/>
      </c>
      <c r="R21" s="650" t="str">
        <f t="shared" si="3"/>
        <v/>
      </c>
      <c r="S21" s="648" t="str">
        <f t="shared" si="4"/>
        <v/>
      </c>
      <c r="T21" s="648" t="str">
        <f t="shared" si="5"/>
        <v/>
      </c>
      <c r="U21" s="648" t="str">
        <f t="shared" si="6"/>
        <v/>
      </c>
      <c r="V21" s="273">
        <v>303</v>
      </c>
      <c r="W21" s="255" t="s">
        <v>1830</v>
      </c>
      <c r="X21" t="str">
        <f>'Neubau  - Fremdvermietet, 2 d K'!B20</f>
        <v>A2-J</v>
      </c>
      <c r="Y21">
        <f>'Neubau  - Fremdvermietet, 2 d K'!E20</f>
        <v>0</v>
      </c>
      <c r="Z21" t="str">
        <f>'Neubau  - Fremdvermietet, 2 d K'!F20</f>
        <v>jährlich</v>
      </c>
      <c r="AA21">
        <f ca="1">'Neubau  - Fremdvermietet, 2 d K'!G20</f>
        <v>1</v>
      </c>
      <c r="AB21">
        <f>'Neubau  - Fremdvermietet, 2 d K'!J20</f>
        <v>0</v>
      </c>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row>
    <row r="22" spans="2:80" ht="15" x14ac:dyDescent="0.2">
      <c r="B22" s="255"/>
      <c r="C22" s="255" t="s">
        <v>1603</v>
      </c>
      <c r="D22" s="255"/>
      <c r="E22" s="647" t="s">
        <v>1602</v>
      </c>
      <c r="F22" s="647" t="s">
        <v>1630</v>
      </c>
      <c r="G22" s="255" t="s">
        <v>1631</v>
      </c>
      <c r="H22" s="255" t="str">
        <f>Raumgruppen_Bezeichnungen!$C$249</f>
        <v>L-J</v>
      </c>
      <c r="I22" s="255"/>
      <c r="J22" s="774" t="s">
        <v>212</v>
      </c>
      <c r="K22" s="255" t="s">
        <v>1280</v>
      </c>
      <c r="L22" s="648">
        <v>5.75</v>
      </c>
      <c r="M22" s="648">
        <v>0</v>
      </c>
      <c r="N22" s="648">
        <v>0</v>
      </c>
      <c r="O22" s="255" t="str">
        <f t="shared" si="0"/>
        <v/>
      </c>
      <c r="P22" s="649" t="str">
        <f t="shared" si="1"/>
        <v/>
      </c>
      <c r="Q22" s="650" t="str">
        <f t="shared" si="2"/>
        <v/>
      </c>
      <c r="R22" s="650" t="str">
        <f t="shared" si="3"/>
        <v/>
      </c>
      <c r="S22" s="648" t="str">
        <f t="shared" si="4"/>
        <v/>
      </c>
      <c r="T22" s="648" t="str">
        <f t="shared" si="5"/>
        <v/>
      </c>
      <c r="U22" s="648" t="str">
        <f t="shared" si="6"/>
        <v/>
      </c>
      <c r="V22" s="273">
        <v>304</v>
      </c>
      <c r="W22" s="255" t="s">
        <v>1830</v>
      </c>
      <c r="X22" t="str">
        <f>'Neubau  - Fremdvermietet, 2 d K'!B21</f>
        <v>A2-J2</v>
      </c>
      <c r="Y22">
        <f>'Neubau  - Fremdvermietet, 2 d K'!E21</f>
        <v>0</v>
      </c>
      <c r="Z22" t="str">
        <f>'Neubau  - Fremdvermietet, 2 d K'!F21</f>
        <v>jährlich 2x</v>
      </c>
      <c r="AA22">
        <f ca="1">'Neubau  - Fremdvermietet, 2 d K'!G21</f>
        <v>2</v>
      </c>
      <c r="AB22">
        <f>'Neubau  - Fremdvermietet, 2 d K'!J21</f>
        <v>0</v>
      </c>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row>
    <row r="23" spans="2:80" ht="15" x14ac:dyDescent="0.2">
      <c r="B23" s="255"/>
      <c r="C23" s="255" t="s">
        <v>1603</v>
      </c>
      <c r="D23" s="255"/>
      <c r="E23" s="647" t="s">
        <v>1602</v>
      </c>
      <c r="F23" s="647" t="s">
        <v>1632</v>
      </c>
      <c r="G23" s="255" t="s">
        <v>1633</v>
      </c>
      <c r="H23" s="255" t="str">
        <f>Raumgruppen_Bezeichnungen!$C$170</f>
        <v>H1-5</v>
      </c>
      <c r="I23" s="255"/>
      <c r="J23" s="774" t="s">
        <v>212</v>
      </c>
      <c r="K23" s="255" t="s">
        <v>1281</v>
      </c>
      <c r="L23" s="648">
        <v>3.85</v>
      </c>
      <c r="M23" s="648">
        <v>0</v>
      </c>
      <c r="N23" s="648">
        <v>0</v>
      </c>
      <c r="O23" s="255" t="str">
        <f t="shared" si="0"/>
        <v/>
      </c>
      <c r="P23" s="649" t="str">
        <f t="shared" si="1"/>
        <v/>
      </c>
      <c r="Q23" s="650" t="str">
        <f t="shared" si="2"/>
        <v/>
      </c>
      <c r="R23" s="650" t="str">
        <f t="shared" si="3"/>
        <v/>
      </c>
      <c r="S23" s="648" t="str">
        <f t="shared" si="4"/>
        <v/>
      </c>
      <c r="T23" s="648" t="str">
        <f t="shared" si="5"/>
        <v/>
      </c>
      <c r="U23" s="648" t="str">
        <f t="shared" si="6"/>
        <v/>
      </c>
      <c r="V23" s="273">
        <v>305</v>
      </c>
      <c r="W23" s="255" t="s">
        <v>1830</v>
      </c>
      <c r="X23" t="str">
        <f>'Neubau  - Fremdvermietet, 2 d K'!B22</f>
        <v>A2-Q</v>
      </c>
      <c r="Y23">
        <f>'Neubau  - Fremdvermietet, 2 d K'!E22</f>
        <v>0</v>
      </c>
      <c r="Z23" t="str">
        <f>'Neubau  - Fremdvermietet, 2 d K'!F22</f>
        <v>Quartalsw.</v>
      </c>
      <c r="AA23">
        <f ca="1">'Neubau  - Fremdvermietet, 2 d K'!G22</f>
        <v>4</v>
      </c>
      <c r="AB23">
        <f>'Neubau  - Fremdvermietet, 2 d K'!J22</f>
        <v>0</v>
      </c>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row>
    <row r="24" spans="2:80" ht="15" x14ac:dyDescent="0.2">
      <c r="B24" s="255"/>
      <c r="C24" s="255" t="s">
        <v>1603</v>
      </c>
      <c r="D24" s="255"/>
      <c r="E24" s="647" t="s">
        <v>1602</v>
      </c>
      <c r="F24" s="647" t="s">
        <v>1634</v>
      </c>
      <c r="G24" s="255" t="s">
        <v>1635</v>
      </c>
      <c r="H24" s="255" t="str">
        <f>Raumgruppen_Bezeichnungen!$C$170</f>
        <v>H1-5</v>
      </c>
      <c r="I24" s="255"/>
      <c r="J24" s="774" t="s">
        <v>212</v>
      </c>
      <c r="K24" s="255" t="s">
        <v>1281</v>
      </c>
      <c r="L24" s="648">
        <v>4.1100000000000003</v>
      </c>
      <c r="M24" s="648">
        <v>0</v>
      </c>
      <c r="N24" s="648">
        <v>0</v>
      </c>
      <c r="O24" s="255" t="str">
        <f t="shared" si="0"/>
        <v/>
      </c>
      <c r="P24" s="649" t="str">
        <f t="shared" si="1"/>
        <v/>
      </c>
      <c r="Q24" s="650" t="str">
        <f t="shared" si="2"/>
        <v/>
      </c>
      <c r="R24" s="650" t="str">
        <f t="shared" si="3"/>
        <v/>
      </c>
      <c r="S24" s="648" t="str">
        <f t="shared" si="4"/>
        <v/>
      </c>
      <c r="T24" s="648" t="str">
        <f t="shared" si="5"/>
        <v/>
      </c>
      <c r="U24" s="648" t="str">
        <f t="shared" si="6"/>
        <v/>
      </c>
      <c r="V24" s="273">
        <v>306</v>
      </c>
      <c r="W24" s="255" t="s">
        <v>1830</v>
      </c>
      <c r="X24" t="str">
        <f>'Neubau  - Fremdvermietet, 2 d K'!B23</f>
        <v>A2-J6</v>
      </c>
      <c r="Y24">
        <f>'Neubau  - Fremdvermietet, 2 d K'!E23</f>
        <v>0</v>
      </c>
      <c r="Z24" t="str">
        <f>'Neubau  - Fremdvermietet, 2 d K'!F23</f>
        <v>jährlich 6x</v>
      </c>
      <c r="AA24">
        <f ca="1">'Neubau  - Fremdvermietet, 2 d K'!G23</f>
        <v>6</v>
      </c>
      <c r="AB24">
        <f>'Neubau  - Fremdvermietet, 2 d K'!J23</f>
        <v>0</v>
      </c>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row>
    <row r="25" spans="2:80" ht="15" x14ac:dyDescent="0.2">
      <c r="B25" s="255"/>
      <c r="C25" s="255" t="s">
        <v>1603</v>
      </c>
      <c r="D25" s="255"/>
      <c r="E25" s="647" t="s">
        <v>1602</v>
      </c>
      <c r="F25" s="647" t="s">
        <v>1636</v>
      </c>
      <c r="G25" s="255" t="s">
        <v>1637</v>
      </c>
      <c r="H25" s="255" t="str">
        <f>Raumgruppen_Bezeichnungen!$C$170</f>
        <v>H1-5</v>
      </c>
      <c r="I25" s="255"/>
      <c r="J25" s="774" t="s">
        <v>212</v>
      </c>
      <c r="K25" s="255" t="s">
        <v>1281</v>
      </c>
      <c r="L25" s="648">
        <v>5.37</v>
      </c>
      <c r="M25" s="648">
        <v>0</v>
      </c>
      <c r="N25" s="648">
        <v>0</v>
      </c>
      <c r="O25" s="255" t="str">
        <f t="shared" si="0"/>
        <v/>
      </c>
      <c r="P25" s="649" t="str">
        <f t="shared" si="1"/>
        <v/>
      </c>
      <c r="Q25" s="650" t="str">
        <f t="shared" si="2"/>
        <v/>
      </c>
      <c r="R25" s="650" t="str">
        <f t="shared" si="3"/>
        <v/>
      </c>
      <c r="S25" s="648" t="str">
        <f t="shared" si="4"/>
        <v/>
      </c>
      <c r="T25" s="648" t="str">
        <f t="shared" si="5"/>
        <v/>
      </c>
      <c r="U25" s="648" t="str">
        <f t="shared" si="6"/>
        <v/>
      </c>
      <c r="V25" s="273">
        <v>307</v>
      </c>
      <c r="W25" s="255" t="s">
        <v>1830</v>
      </c>
      <c r="X25" t="str">
        <f>'Neubau  - Fremdvermietet, 2 d K'!B24</f>
        <v>A2-M</v>
      </c>
      <c r="Y25">
        <f>'Neubau  - Fremdvermietet, 2 d K'!E24</f>
        <v>0</v>
      </c>
      <c r="Z25" t="str">
        <f>'Neubau  - Fremdvermietet, 2 d K'!F24</f>
        <v>monatlich</v>
      </c>
      <c r="AA25">
        <f ca="1">'Neubau  - Fremdvermietet, 2 d K'!G24</f>
        <v>12</v>
      </c>
      <c r="AB25">
        <f>'Neubau  - Fremdvermietet, 2 d K'!J24</f>
        <v>0</v>
      </c>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row>
    <row r="26" spans="2:80" ht="15" x14ac:dyDescent="0.2">
      <c r="B26" s="255"/>
      <c r="C26" s="255" t="s">
        <v>1603</v>
      </c>
      <c r="D26" s="255"/>
      <c r="E26" s="647" t="s">
        <v>1602</v>
      </c>
      <c r="F26" s="647" t="s">
        <v>1638</v>
      </c>
      <c r="G26" s="255" t="s">
        <v>1639</v>
      </c>
      <c r="H26" s="255" t="str">
        <f>Raumgruppen_Bezeichnungen!$C$170</f>
        <v>H1-5</v>
      </c>
      <c r="I26" s="255"/>
      <c r="J26" s="774" t="s">
        <v>212</v>
      </c>
      <c r="K26" s="255" t="s">
        <v>1281</v>
      </c>
      <c r="L26" s="648">
        <v>3.73</v>
      </c>
      <c r="M26" s="648">
        <v>0</v>
      </c>
      <c r="N26" s="648">
        <v>0</v>
      </c>
      <c r="O26" s="255" t="str">
        <f t="shared" si="0"/>
        <v/>
      </c>
      <c r="P26" s="649" t="str">
        <f t="shared" si="1"/>
        <v/>
      </c>
      <c r="Q26" s="650" t="str">
        <f t="shared" si="2"/>
        <v/>
      </c>
      <c r="R26" s="650" t="str">
        <f t="shared" si="3"/>
        <v/>
      </c>
      <c r="S26" s="648" t="str">
        <f t="shared" si="4"/>
        <v/>
      </c>
      <c r="T26" s="648" t="str">
        <f t="shared" si="5"/>
        <v/>
      </c>
      <c r="U26" s="648" t="str">
        <f t="shared" si="6"/>
        <v/>
      </c>
      <c r="V26" s="273">
        <v>308</v>
      </c>
      <c r="W26" s="255" t="s">
        <v>1830</v>
      </c>
      <c r="X26" t="str">
        <f>'Neubau  - Fremdvermietet, 2 d K'!B25</f>
        <v>A2-14</v>
      </c>
      <c r="Y26">
        <f>'Neubau  - Fremdvermietet, 2 d K'!E25</f>
        <v>0</v>
      </c>
      <c r="Z26" t="str">
        <f>'Neubau  - Fremdvermietet, 2 d K'!F25</f>
        <v>14 tägig</v>
      </c>
      <c r="AA26">
        <f ca="1">'Neubau  - Fremdvermietet, 2 d K'!G25</f>
        <v>25</v>
      </c>
      <c r="AB26">
        <f>'Neubau  - Fremdvermietet, 2 d K'!J25</f>
        <v>0</v>
      </c>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row>
    <row r="27" spans="2:80" ht="15" x14ac:dyDescent="0.2">
      <c r="B27" s="255"/>
      <c r="C27" s="255" t="s">
        <v>1603</v>
      </c>
      <c r="D27" s="255"/>
      <c r="E27" s="647" t="s">
        <v>1602</v>
      </c>
      <c r="F27" s="647" t="s">
        <v>1640</v>
      </c>
      <c r="G27" s="255" t="s">
        <v>1260</v>
      </c>
      <c r="H27" s="255" t="str">
        <f>Raumgruppen_Bezeichnungen!$C$56</f>
        <v>C1-W</v>
      </c>
      <c r="I27" s="255"/>
      <c r="J27" s="774" t="s">
        <v>212</v>
      </c>
      <c r="K27" s="255" t="s">
        <v>1650</v>
      </c>
      <c r="L27" s="648">
        <v>13.62</v>
      </c>
      <c r="M27" s="648">
        <v>0</v>
      </c>
      <c r="N27" s="648">
        <v>0</v>
      </c>
      <c r="O27" s="255" t="str">
        <f t="shared" si="0"/>
        <v/>
      </c>
      <c r="P27" s="649" t="str">
        <f t="shared" si="1"/>
        <v/>
      </c>
      <c r="Q27" s="650" t="str">
        <f t="shared" si="2"/>
        <v/>
      </c>
      <c r="R27" s="650" t="str">
        <f t="shared" si="3"/>
        <v/>
      </c>
      <c r="S27" s="648" t="str">
        <f t="shared" si="4"/>
        <v/>
      </c>
      <c r="T27" s="648" t="str">
        <f t="shared" si="5"/>
        <v/>
      </c>
      <c r="U27" s="648" t="str">
        <f t="shared" si="6"/>
        <v/>
      </c>
      <c r="V27" s="273">
        <v>309</v>
      </c>
      <c r="W27" s="255" t="s">
        <v>1830</v>
      </c>
      <c r="X27" t="str">
        <f>'Neubau  - Fremdvermietet, 2 d K'!B26</f>
        <v>A2-W</v>
      </c>
      <c r="Y27">
        <f>'Neubau  - Fremdvermietet, 2 d K'!E26</f>
        <v>0</v>
      </c>
      <c r="Z27" t="str">
        <f>'Neubau  - Fremdvermietet, 2 d K'!F26</f>
        <v>wöchentl.</v>
      </c>
      <c r="AA27">
        <f ca="1">'Neubau  - Fremdvermietet, 2 d K'!G26</f>
        <v>51</v>
      </c>
      <c r="AB27">
        <f>'Neubau  - Fremdvermietet, 2 d K'!J26</f>
        <v>0</v>
      </c>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row>
    <row r="28" spans="2:80" ht="15" x14ac:dyDescent="0.2">
      <c r="B28" s="255"/>
      <c r="C28" s="255" t="s">
        <v>1603</v>
      </c>
      <c r="D28" s="255"/>
      <c r="E28" s="647" t="s">
        <v>1602</v>
      </c>
      <c r="F28" s="647" t="s">
        <v>1641</v>
      </c>
      <c r="G28" s="255" t="s">
        <v>1260</v>
      </c>
      <c r="H28" s="255" t="str">
        <f>Raumgruppen_Bezeichnungen!$C$56</f>
        <v>C1-W</v>
      </c>
      <c r="I28" s="255"/>
      <c r="J28" s="774" t="s">
        <v>212</v>
      </c>
      <c r="K28" s="255" t="s">
        <v>1650</v>
      </c>
      <c r="L28" s="648">
        <v>23.61</v>
      </c>
      <c r="M28" s="648">
        <v>0</v>
      </c>
      <c r="N28" s="648">
        <v>0</v>
      </c>
      <c r="O28" s="255" t="str">
        <f t="shared" si="0"/>
        <v/>
      </c>
      <c r="P28" s="649" t="str">
        <f t="shared" si="1"/>
        <v/>
      </c>
      <c r="Q28" s="650" t="str">
        <f t="shared" si="2"/>
        <v/>
      </c>
      <c r="R28" s="650" t="str">
        <f t="shared" si="3"/>
        <v/>
      </c>
      <c r="S28" s="648" t="str">
        <f t="shared" si="4"/>
        <v/>
      </c>
      <c r="T28" s="648" t="str">
        <f t="shared" si="5"/>
        <v/>
      </c>
      <c r="U28" s="648" t="str">
        <f t="shared" si="6"/>
        <v/>
      </c>
      <c r="V28" s="273">
        <v>310</v>
      </c>
      <c r="W28" s="255" t="s">
        <v>1830</v>
      </c>
      <c r="X28" t="str">
        <f>'Neubau  - Fremdvermietet, 2 d K'!B27</f>
        <v>A2-2</v>
      </c>
      <c r="Y28">
        <f>'Neubau  - Fremdvermietet, 2 d K'!E27</f>
        <v>0</v>
      </c>
      <c r="Z28" t="str">
        <f>'Neubau  - Fremdvermietet, 2 d K'!F27</f>
        <v>2 Tage/Wo</v>
      </c>
      <c r="AA28">
        <f ca="1">'Neubau  - Fremdvermietet, 2 d K'!G27</f>
        <v>101</v>
      </c>
      <c r="AB28">
        <f>'Neubau  - Fremdvermietet, 2 d K'!J27</f>
        <v>0</v>
      </c>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row>
    <row r="29" spans="2:80" ht="15" x14ac:dyDescent="0.2">
      <c r="B29" s="255"/>
      <c r="C29" s="255" t="s">
        <v>1603</v>
      </c>
      <c r="D29" s="255"/>
      <c r="E29" s="647" t="s">
        <v>1602</v>
      </c>
      <c r="F29" s="647" t="s">
        <v>1642</v>
      </c>
      <c r="G29" s="255" t="s">
        <v>1260</v>
      </c>
      <c r="H29" s="255" t="str">
        <f>Raumgruppen_Bezeichnungen!$C$56</f>
        <v>C1-W</v>
      </c>
      <c r="I29" s="255"/>
      <c r="J29" s="774" t="s">
        <v>212</v>
      </c>
      <c r="K29" s="255" t="s">
        <v>1650</v>
      </c>
      <c r="L29" s="648">
        <v>18.55</v>
      </c>
      <c r="M29" s="648">
        <v>0</v>
      </c>
      <c r="N29" s="648">
        <v>0</v>
      </c>
      <c r="O29" s="255" t="str">
        <f t="shared" si="0"/>
        <v/>
      </c>
      <c r="P29" s="649" t="str">
        <f t="shared" si="1"/>
        <v/>
      </c>
      <c r="Q29" s="650" t="str">
        <f t="shared" si="2"/>
        <v/>
      </c>
      <c r="R29" s="650" t="str">
        <f t="shared" si="3"/>
        <v/>
      </c>
      <c r="S29" s="648" t="str">
        <f t="shared" si="4"/>
        <v/>
      </c>
      <c r="T29" s="648" t="str">
        <f t="shared" si="5"/>
        <v/>
      </c>
      <c r="U29" s="648" t="str">
        <f t="shared" si="6"/>
        <v/>
      </c>
      <c r="V29" s="273">
        <v>311</v>
      </c>
      <c r="W29" s="255" t="s">
        <v>1830</v>
      </c>
      <c r="X29" t="str">
        <f>'Neubau  - Fremdvermietet, 2 d K'!B28</f>
        <v>A2-2,5</v>
      </c>
      <c r="Y29">
        <f>'Neubau  - Fremdvermietet, 2 d K'!E28</f>
        <v>0</v>
      </c>
      <c r="Z29" t="str">
        <f>'Neubau  - Fremdvermietet, 2 d K'!F28</f>
        <v>2,5 Tage/Wo</v>
      </c>
      <c r="AA29">
        <f ca="1">'Neubau  - Fremdvermietet, 2 d K'!G28</f>
        <v>127</v>
      </c>
      <c r="AB29">
        <f>'Neubau  - Fremdvermietet, 2 d K'!J28</f>
        <v>0</v>
      </c>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row>
    <row r="30" spans="2:80" ht="15" x14ac:dyDescent="0.2">
      <c r="B30" s="255"/>
      <c r="C30" s="255" t="s">
        <v>1603</v>
      </c>
      <c r="D30" s="255"/>
      <c r="E30" s="647" t="s">
        <v>1602</v>
      </c>
      <c r="F30" s="647" t="s">
        <v>1643</v>
      </c>
      <c r="G30" s="255" t="s">
        <v>1260</v>
      </c>
      <c r="H30" s="255" t="str">
        <f>Raumgruppen_Bezeichnungen!$C$56</f>
        <v>C1-W</v>
      </c>
      <c r="I30" s="255"/>
      <c r="J30" s="774" t="s">
        <v>212</v>
      </c>
      <c r="K30" s="255" t="s">
        <v>1650</v>
      </c>
      <c r="L30" s="648">
        <v>22.6</v>
      </c>
      <c r="M30" s="648">
        <v>0</v>
      </c>
      <c r="N30" s="648">
        <v>0</v>
      </c>
      <c r="O30" s="255" t="str">
        <f t="shared" si="0"/>
        <v/>
      </c>
      <c r="P30" s="649" t="str">
        <f t="shared" si="1"/>
        <v/>
      </c>
      <c r="Q30" s="650" t="str">
        <f t="shared" si="2"/>
        <v/>
      </c>
      <c r="R30" s="650" t="str">
        <f t="shared" si="3"/>
        <v/>
      </c>
      <c r="S30" s="648" t="str">
        <f t="shared" si="4"/>
        <v/>
      </c>
      <c r="T30" s="648" t="str">
        <f t="shared" si="5"/>
        <v/>
      </c>
      <c r="U30" s="648" t="str">
        <f t="shared" si="6"/>
        <v/>
      </c>
      <c r="V30" s="273">
        <v>312</v>
      </c>
      <c r="W30" s="255" t="s">
        <v>1830</v>
      </c>
      <c r="X30" t="str">
        <f>'Neubau  - Fremdvermietet, 2 d K'!B29</f>
        <v>A2-3</v>
      </c>
      <c r="Y30">
        <f>'Neubau  - Fremdvermietet, 2 d K'!E29</f>
        <v>0</v>
      </c>
      <c r="Z30" t="str">
        <f>'Neubau  - Fremdvermietet, 2 d K'!F29</f>
        <v>3 Tage/Wo</v>
      </c>
      <c r="AA30">
        <f ca="1">'Neubau  - Fremdvermietet, 2 d K'!G29</f>
        <v>152</v>
      </c>
      <c r="AB30">
        <f>'Neubau  - Fremdvermietet, 2 d K'!J29</f>
        <v>0</v>
      </c>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row>
    <row r="31" spans="2:80" ht="15" x14ac:dyDescent="0.2">
      <c r="B31" s="255"/>
      <c r="C31" s="255" t="s">
        <v>1603</v>
      </c>
      <c r="D31" s="255"/>
      <c r="E31" s="647" t="s">
        <v>1602</v>
      </c>
      <c r="F31" s="647" t="s">
        <v>1644</v>
      </c>
      <c r="G31" s="255" t="s">
        <v>1260</v>
      </c>
      <c r="H31" s="255" t="str">
        <f>Raumgruppen_Bezeichnungen!$C$56</f>
        <v>C1-W</v>
      </c>
      <c r="I31" s="255"/>
      <c r="J31" s="774" t="s">
        <v>212</v>
      </c>
      <c r="K31" s="255" t="s">
        <v>1650</v>
      </c>
      <c r="L31" s="648">
        <v>81.38</v>
      </c>
      <c r="M31" s="648">
        <v>0</v>
      </c>
      <c r="N31" s="648">
        <v>0</v>
      </c>
      <c r="O31" s="255" t="str">
        <f t="shared" si="0"/>
        <v/>
      </c>
      <c r="P31" s="649" t="str">
        <f t="shared" si="1"/>
        <v/>
      </c>
      <c r="Q31" s="650" t="str">
        <f t="shared" si="2"/>
        <v/>
      </c>
      <c r="R31" s="650" t="str">
        <f t="shared" si="3"/>
        <v/>
      </c>
      <c r="S31" s="648" t="str">
        <f t="shared" si="4"/>
        <v/>
      </c>
      <c r="T31" s="648" t="str">
        <f t="shared" si="5"/>
        <v/>
      </c>
      <c r="U31" s="648" t="str">
        <f t="shared" si="6"/>
        <v/>
      </c>
      <c r="V31" s="273">
        <v>313</v>
      </c>
      <c r="W31" s="255" t="s">
        <v>1830</v>
      </c>
      <c r="X31" t="str">
        <f>'Neubau  - Fremdvermietet, 2 d K'!B30</f>
        <v>A2-4</v>
      </c>
      <c r="Y31">
        <f>'Neubau  - Fremdvermietet, 2 d K'!E30</f>
        <v>0</v>
      </c>
      <c r="Z31" t="str">
        <f>'Neubau  - Fremdvermietet, 2 d K'!F30</f>
        <v>4 Tage/Wo</v>
      </c>
      <c r="AA31">
        <f ca="1">'Neubau  - Fremdvermietet, 2 d K'!G30</f>
        <v>202</v>
      </c>
      <c r="AB31">
        <f>'Neubau  - Fremdvermietet, 2 d K'!J30</f>
        <v>0</v>
      </c>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row>
    <row r="32" spans="2:80" ht="15" x14ac:dyDescent="0.2">
      <c r="B32" s="255"/>
      <c r="C32" s="255" t="s">
        <v>1603</v>
      </c>
      <c r="D32" s="255"/>
      <c r="E32" s="647" t="s">
        <v>1602</v>
      </c>
      <c r="F32" s="647" t="s">
        <v>1645</v>
      </c>
      <c r="G32" s="255" t="s">
        <v>1260</v>
      </c>
      <c r="H32" s="255" t="str">
        <f>Raumgruppen_Bezeichnungen!$C$56</f>
        <v>C1-W</v>
      </c>
      <c r="I32" s="255"/>
      <c r="J32" s="774" t="s">
        <v>212</v>
      </c>
      <c r="K32" s="255" t="s">
        <v>1650</v>
      </c>
      <c r="L32" s="648">
        <v>22.6</v>
      </c>
      <c r="M32" s="648">
        <v>0</v>
      </c>
      <c r="N32" s="648">
        <v>0</v>
      </c>
      <c r="O32" s="255" t="str">
        <f t="shared" si="0"/>
        <v/>
      </c>
      <c r="P32" s="649" t="str">
        <f t="shared" si="1"/>
        <v/>
      </c>
      <c r="Q32" s="650" t="str">
        <f t="shared" si="2"/>
        <v/>
      </c>
      <c r="R32" s="650" t="str">
        <f t="shared" si="3"/>
        <v/>
      </c>
      <c r="S32" s="648" t="str">
        <f t="shared" si="4"/>
        <v/>
      </c>
      <c r="T32" s="648" t="str">
        <f t="shared" si="5"/>
        <v/>
      </c>
      <c r="U32" s="648" t="str">
        <f t="shared" si="6"/>
        <v/>
      </c>
      <c r="V32" s="273">
        <v>314</v>
      </c>
      <c r="W32" s="255" t="s">
        <v>1830</v>
      </c>
      <c r="X32" t="str">
        <f>'Neubau  - Fremdvermietet, 2 d K'!B31</f>
        <v>A2-5</v>
      </c>
      <c r="Y32">
        <f>'Neubau  - Fremdvermietet, 2 d K'!E31</f>
        <v>0</v>
      </c>
      <c r="Z32" t="str">
        <f>'Neubau  - Fremdvermietet, 2 d K'!F31</f>
        <v>5 Tage/Wo</v>
      </c>
      <c r="AA32">
        <f ca="1">'Neubau  - Fremdvermietet, 2 d K'!G31</f>
        <v>253</v>
      </c>
      <c r="AB32">
        <f>'Neubau  - Fremdvermietet, 2 d K'!J31</f>
        <v>0</v>
      </c>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row>
    <row r="33" spans="2:80" ht="15" x14ac:dyDescent="0.2">
      <c r="B33" s="255"/>
      <c r="C33" s="255" t="s">
        <v>1603</v>
      </c>
      <c r="D33" s="255"/>
      <c r="E33" s="647" t="s">
        <v>1602</v>
      </c>
      <c r="F33" s="647" t="s">
        <v>1646</v>
      </c>
      <c r="G33" s="255" t="s">
        <v>1260</v>
      </c>
      <c r="H33" s="255" t="str">
        <f>Raumgruppen_Bezeichnungen!$C$56</f>
        <v>C1-W</v>
      </c>
      <c r="I33" s="255"/>
      <c r="J33" s="774" t="s">
        <v>212</v>
      </c>
      <c r="K33" s="255" t="s">
        <v>1650</v>
      </c>
      <c r="L33" s="648">
        <v>18.62</v>
      </c>
      <c r="M33" s="648">
        <v>0</v>
      </c>
      <c r="N33" s="648">
        <v>0</v>
      </c>
      <c r="O33" s="255" t="str">
        <f t="shared" si="0"/>
        <v/>
      </c>
      <c r="P33" s="649" t="str">
        <f t="shared" si="1"/>
        <v/>
      </c>
      <c r="Q33" s="650" t="str">
        <f t="shared" si="2"/>
        <v/>
      </c>
      <c r="R33" s="650" t="str">
        <f t="shared" si="3"/>
        <v/>
      </c>
      <c r="S33" s="648" t="str">
        <f t="shared" si="4"/>
        <v/>
      </c>
      <c r="T33" s="648" t="str">
        <f t="shared" si="5"/>
        <v/>
      </c>
      <c r="U33" s="648" t="str">
        <f t="shared" si="6"/>
        <v/>
      </c>
      <c r="V33" s="273">
        <v>315</v>
      </c>
      <c r="W33" s="255" t="s">
        <v>1830</v>
      </c>
      <c r="X33" t="str">
        <f>'Neubau  - Fremdvermietet, 2 d K'!B32</f>
        <v>A2-6</v>
      </c>
      <c r="Y33">
        <f>'Neubau  - Fremdvermietet, 2 d K'!E32</f>
        <v>0</v>
      </c>
      <c r="Z33" t="str">
        <f>'Neubau  - Fremdvermietet, 2 d K'!F32</f>
        <v>6 Tage/Wo</v>
      </c>
      <c r="AA33">
        <f ca="1">'Neubau  - Fremdvermietet, 2 d K'!G32</f>
        <v>304</v>
      </c>
      <c r="AB33">
        <f>'Neubau  - Fremdvermietet, 2 d K'!J32</f>
        <v>0</v>
      </c>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row>
    <row r="34" spans="2:80" ht="15" x14ac:dyDescent="0.2">
      <c r="B34" s="255"/>
      <c r="C34" s="255" t="s">
        <v>1603</v>
      </c>
      <c r="D34" s="255"/>
      <c r="E34" s="647" t="s">
        <v>1602</v>
      </c>
      <c r="F34" s="647" t="s">
        <v>1647</v>
      </c>
      <c r="G34" s="255" t="s">
        <v>1260</v>
      </c>
      <c r="H34" s="255" t="str">
        <f>Raumgruppen_Bezeichnungen!$C$56</f>
        <v>C1-W</v>
      </c>
      <c r="I34" s="255"/>
      <c r="J34" s="774" t="s">
        <v>212</v>
      </c>
      <c r="K34" s="255" t="s">
        <v>1650</v>
      </c>
      <c r="L34" s="648">
        <v>23.55</v>
      </c>
      <c r="M34" s="648">
        <v>0</v>
      </c>
      <c r="N34" s="648">
        <v>0</v>
      </c>
      <c r="O34" s="255" t="str">
        <f t="shared" si="0"/>
        <v/>
      </c>
      <c r="P34" s="649" t="str">
        <f t="shared" si="1"/>
        <v/>
      </c>
      <c r="Q34" s="650" t="str">
        <f t="shared" si="2"/>
        <v/>
      </c>
      <c r="R34" s="650" t="str">
        <f t="shared" si="3"/>
        <v/>
      </c>
      <c r="S34" s="648" t="str">
        <f t="shared" si="4"/>
        <v/>
      </c>
      <c r="T34" s="648" t="str">
        <f t="shared" si="5"/>
        <v/>
      </c>
      <c r="U34" s="648" t="str">
        <f t="shared" si="6"/>
        <v/>
      </c>
      <c r="V34" s="273">
        <v>316</v>
      </c>
      <c r="W34" s="255" t="s">
        <v>1830</v>
      </c>
      <c r="X34" t="str">
        <f>'Neubau  - Fremdvermietet, 2 d K'!B33</f>
        <v>A2-7</v>
      </c>
      <c r="Y34">
        <f>'Neubau  - Fremdvermietet, 2 d K'!E33</f>
        <v>0</v>
      </c>
      <c r="Z34" t="str">
        <f>'Neubau  - Fremdvermietet, 2 d K'!F33</f>
        <v>7 Tage/Wo</v>
      </c>
      <c r="AA34">
        <f ca="1">'Neubau  - Fremdvermietet, 2 d K'!G33</f>
        <v>354</v>
      </c>
      <c r="AB34">
        <f>'Neubau  - Fremdvermietet, 2 d K'!J33</f>
        <v>0</v>
      </c>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row>
    <row r="35" spans="2:80" ht="15" x14ac:dyDescent="0.2">
      <c r="B35" s="255"/>
      <c r="C35" s="255" t="s">
        <v>1603</v>
      </c>
      <c r="D35" s="255"/>
      <c r="E35" s="647" t="s">
        <v>1602</v>
      </c>
      <c r="F35" s="647" t="s">
        <v>1648</v>
      </c>
      <c r="G35" s="255" t="s">
        <v>1260</v>
      </c>
      <c r="H35" s="255" t="str">
        <f>Raumgruppen_Bezeichnungen!$C$56</f>
        <v>C1-W</v>
      </c>
      <c r="I35" s="255"/>
      <c r="J35" s="774" t="s">
        <v>212</v>
      </c>
      <c r="K35" s="255" t="s">
        <v>1650</v>
      </c>
      <c r="L35" s="648">
        <v>13.62</v>
      </c>
      <c r="M35" s="648">
        <v>0</v>
      </c>
      <c r="N35" s="648">
        <v>0</v>
      </c>
      <c r="O35" s="255" t="str">
        <f t="shared" si="0"/>
        <v/>
      </c>
      <c r="P35" s="649" t="str">
        <f t="shared" si="1"/>
        <v/>
      </c>
      <c r="Q35" s="650" t="str">
        <f t="shared" si="2"/>
        <v/>
      </c>
      <c r="R35" s="650" t="str">
        <f t="shared" si="3"/>
        <v/>
      </c>
      <c r="S35" s="648" t="str">
        <f t="shared" si="4"/>
        <v/>
      </c>
      <c r="T35" s="648" t="str">
        <f t="shared" si="5"/>
        <v/>
      </c>
      <c r="U35" s="648" t="str">
        <f t="shared" si="6"/>
        <v/>
      </c>
      <c r="V35" s="273">
        <v>317</v>
      </c>
      <c r="W35" s="255" t="s">
        <v>1830</v>
      </c>
      <c r="X35" t="str">
        <f>'Neubau  - Fremdvermietet, 2 d K'!B34</f>
        <v>A2-Müll</v>
      </c>
      <c r="Y35">
        <f>'Neubau  - Fremdvermietet, 2 d K'!E34</f>
        <v>0</v>
      </c>
      <c r="Z35" t="str">
        <f>'Neubau  - Fremdvermietet, 2 d K'!F34</f>
        <v>2 Tage/Wo </v>
      </c>
      <c r="AA35">
        <f ca="1">'Neubau  - Fremdvermietet, 2 d K'!G34</f>
        <v>101</v>
      </c>
      <c r="AB35">
        <f>'Neubau  - Fremdvermietet, 2 d K'!J34</f>
        <v>0</v>
      </c>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row>
    <row r="36" spans="2:80" x14ac:dyDescent="0.2">
      <c r="B36" s="761"/>
      <c r="C36" s="761"/>
      <c r="D36" s="761"/>
      <c r="E36" s="761"/>
      <c r="F36" s="761"/>
      <c r="G36" s="761"/>
      <c r="H36" s="761"/>
      <c r="I36" s="761"/>
      <c r="J36" s="761"/>
      <c r="K36" s="761"/>
      <c r="L36" s="761"/>
      <c r="M36" s="761"/>
      <c r="N36" s="761"/>
      <c r="O36" s="761"/>
      <c r="P36" s="761"/>
      <c r="Q36" s="761"/>
      <c r="R36" s="761"/>
      <c r="S36" s="761"/>
      <c r="T36" s="761"/>
      <c r="U36" s="761"/>
      <c r="V36" s="761"/>
      <c r="W36" s="761"/>
      <c r="X36" t="str">
        <f>'Neubau  - Fremdvermietet, 2 d K'!B35</f>
        <v>A2-Hort</v>
      </c>
      <c r="Y36">
        <f>'Neubau  - Fremdvermietet, 2 d K'!E35</f>
        <v>0</v>
      </c>
      <c r="Z36" t="str">
        <f>'Neubau  - Fremdvermietet, 2 d K'!F35</f>
        <v>5 Tage/Wo </v>
      </c>
      <c r="AA36">
        <f ca="1">'Neubau  - Fremdvermietet, 2 d K'!G35</f>
        <v>253</v>
      </c>
      <c r="AB36">
        <f>'Neubau  - Fremdvermietet, 2 d K'!J35</f>
        <v>0</v>
      </c>
    </row>
    <row r="37" spans="2:80" x14ac:dyDescent="0.2">
      <c r="X37" t="str">
        <f>'Neubau  - Fremdvermietet, 2 d K'!B36</f>
        <v>B1-J</v>
      </c>
      <c r="Y37">
        <f>'Neubau  - Fremdvermietet, 2 d K'!E36</f>
        <v>0</v>
      </c>
      <c r="Z37" t="str">
        <f>'Neubau  - Fremdvermietet, 2 d K'!F36</f>
        <v>jährlich</v>
      </c>
      <c r="AA37">
        <f ca="1">'Neubau  - Fremdvermietet, 2 d K'!G36</f>
        <v>1</v>
      </c>
      <c r="AB37">
        <f>'Neubau  - Fremdvermietet, 2 d K'!J36</f>
        <v>0</v>
      </c>
    </row>
    <row r="38" spans="2:80" x14ac:dyDescent="0.2">
      <c r="X38" t="str">
        <f>'Neubau  - Fremdvermietet, 2 d K'!B37</f>
        <v>B1-J2</v>
      </c>
      <c r="Y38">
        <f>'Neubau  - Fremdvermietet, 2 d K'!E37</f>
        <v>0</v>
      </c>
      <c r="Z38" t="str">
        <f>'Neubau  - Fremdvermietet, 2 d K'!F37</f>
        <v>jährlich 2x</v>
      </c>
      <c r="AA38">
        <f ca="1">'Neubau  - Fremdvermietet, 2 d K'!G37</f>
        <v>2</v>
      </c>
      <c r="AB38">
        <f>'Neubau  - Fremdvermietet, 2 d K'!J37</f>
        <v>0</v>
      </c>
    </row>
    <row r="39" spans="2:80" x14ac:dyDescent="0.2">
      <c r="X39" t="str">
        <f>'Neubau  - Fremdvermietet, 2 d K'!B38</f>
        <v>B1-Q</v>
      </c>
      <c r="Y39">
        <f>'Neubau  - Fremdvermietet, 2 d K'!E38</f>
        <v>0</v>
      </c>
      <c r="Z39" t="str">
        <f>'Neubau  - Fremdvermietet, 2 d K'!F38</f>
        <v>Quartalsw.</v>
      </c>
      <c r="AA39">
        <f ca="1">'Neubau  - Fremdvermietet, 2 d K'!G38</f>
        <v>4</v>
      </c>
      <c r="AB39">
        <f>'Neubau  - Fremdvermietet, 2 d K'!J38</f>
        <v>0</v>
      </c>
    </row>
    <row r="40" spans="2:80" x14ac:dyDescent="0.2">
      <c r="X40" t="str">
        <f>'Neubau  - Fremdvermietet, 2 d K'!B39</f>
        <v>B1-J6</v>
      </c>
      <c r="Y40">
        <f>'Neubau  - Fremdvermietet, 2 d K'!E39</f>
        <v>0</v>
      </c>
      <c r="Z40" t="str">
        <f>'Neubau  - Fremdvermietet, 2 d K'!F39</f>
        <v>jährlich 6x</v>
      </c>
      <c r="AA40">
        <f ca="1">'Neubau  - Fremdvermietet, 2 d K'!G39</f>
        <v>6</v>
      </c>
      <c r="AB40">
        <f>'Neubau  - Fremdvermietet, 2 d K'!J39</f>
        <v>0</v>
      </c>
    </row>
    <row r="41" spans="2:80" x14ac:dyDescent="0.2">
      <c r="X41" t="str">
        <f>'Neubau  - Fremdvermietet, 2 d K'!B40</f>
        <v>B1-M</v>
      </c>
      <c r="Y41">
        <f>'Neubau  - Fremdvermietet, 2 d K'!E40</f>
        <v>0</v>
      </c>
      <c r="Z41" t="str">
        <f>'Neubau  - Fremdvermietet, 2 d K'!F40</f>
        <v>monatlich</v>
      </c>
      <c r="AA41">
        <f ca="1">'Neubau  - Fremdvermietet, 2 d K'!G40</f>
        <v>12</v>
      </c>
      <c r="AB41">
        <f>'Neubau  - Fremdvermietet, 2 d K'!J40</f>
        <v>0</v>
      </c>
    </row>
    <row r="42" spans="2:80" x14ac:dyDescent="0.2">
      <c r="X42" t="str">
        <f>'Neubau  - Fremdvermietet, 2 d K'!B41</f>
        <v>B1-14</v>
      </c>
      <c r="Y42">
        <f>'Neubau  - Fremdvermietet, 2 d K'!E41</f>
        <v>0</v>
      </c>
      <c r="Z42" t="str">
        <f>'Neubau  - Fremdvermietet, 2 d K'!F41</f>
        <v>14 tägig</v>
      </c>
      <c r="AA42">
        <f ca="1">'Neubau  - Fremdvermietet, 2 d K'!G41</f>
        <v>25</v>
      </c>
      <c r="AB42">
        <f>'Neubau  - Fremdvermietet, 2 d K'!J41</f>
        <v>0</v>
      </c>
    </row>
    <row r="43" spans="2:80" x14ac:dyDescent="0.2">
      <c r="X43" t="str">
        <f>'Neubau  - Fremdvermietet, 2 d K'!B42</f>
        <v>B1-W</v>
      </c>
      <c r="Y43">
        <f>'Neubau  - Fremdvermietet, 2 d K'!E42</f>
        <v>0</v>
      </c>
      <c r="Z43" t="str">
        <f>'Neubau  - Fremdvermietet, 2 d K'!F42</f>
        <v>wöchentl.</v>
      </c>
      <c r="AA43">
        <f ca="1">'Neubau  - Fremdvermietet, 2 d K'!G42</f>
        <v>51</v>
      </c>
      <c r="AB43">
        <f>'Neubau  - Fremdvermietet, 2 d K'!J42</f>
        <v>0</v>
      </c>
    </row>
    <row r="44" spans="2:80" x14ac:dyDescent="0.2">
      <c r="X44" t="str">
        <f>'Neubau  - Fremdvermietet, 2 d K'!B43</f>
        <v>B1-2</v>
      </c>
      <c r="Y44">
        <f>'Neubau  - Fremdvermietet, 2 d K'!E43</f>
        <v>0</v>
      </c>
      <c r="Z44" t="str">
        <f>'Neubau  - Fremdvermietet, 2 d K'!F43</f>
        <v>2 Tage/Wo</v>
      </c>
      <c r="AA44">
        <f ca="1">'Neubau  - Fremdvermietet, 2 d K'!G43</f>
        <v>101</v>
      </c>
      <c r="AB44">
        <f>'Neubau  - Fremdvermietet, 2 d K'!J43</f>
        <v>0</v>
      </c>
    </row>
    <row r="45" spans="2:80" x14ac:dyDescent="0.2">
      <c r="X45" t="str">
        <f>'Neubau  - Fremdvermietet, 2 d K'!B44</f>
        <v>B1-2,5</v>
      </c>
      <c r="Y45">
        <f>'Neubau  - Fremdvermietet, 2 d K'!E44</f>
        <v>0</v>
      </c>
      <c r="Z45" t="str">
        <f>'Neubau  - Fremdvermietet, 2 d K'!F44</f>
        <v>2,5 Tage/Wo</v>
      </c>
      <c r="AA45">
        <f ca="1">'Neubau  - Fremdvermietet, 2 d K'!G44</f>
        <v>127</v>
      </c>
      <c r="AB45">
        <f>'Neubau  - Fremdvermietet, 2 d K'!J44</f>
        <v>0</v>
      </c>
    </row>
    <row r="46" spans="2:80" x14ac:dyDescent="0.2">
      <c r="X46" t="str">
        <f>'Neubau  - Fremdvermietet, 2 d K'!B45</f>
        <v>B1-3</v>
      </c>
      <c r="Y46">
        <f>'Neubau  - Fremdvermietet, 2 d K'!E45</f>
        <v>0</v>
      </c>
      <c r="Z46" t="str">
        <f>'Neubau  - Fremdvermietet, 2 d K'!F45</f>
        <v>3 Tage/Wo</v>
      </c>
      <c r="AA46">
        <f ca="1">'Neubau  - Fremdvermietet, 2 d K'!G45</f>
        <v>152</v>
      </c>
      <c r="AB46">
        <f>'Neubau  - Fremdvermietet, 2 d K'!J45</f>
        <v>0</v>
      </c>
    </row>
    <row r="47" spans="2:80" x14ac:dyDescent="0.2">
      <c r="X47" t="str">
        <f>'Neubau  - Fremdvermietet, 2 d K'!B46</f>
        <v>B1-4</v>
      </c>
      <c r="Y47">
        <f>'Neubau  - Fremdvermietet, 2 d K'!E46</f>
        <v>0</v>
      </c>
      <c r="Z47" t="str">
        <f>'Neubau  - Fremdvermietet, 2 d K'!F46</f>
        <v>4 Tage/Wo</v>
      </c>
      <c r="AA47">
        <f ca="1">'Neubau  - Fremdvermietet, 2 d K'!G46</f>
        <v>202</v>
      </c>
      <c r="AB47">
        <f>'Neubau  - Fremdvermietet, 2 d K'!J46</f>
        <v>0</v>
      </c>
    </row>
    <row r="48" spans="2:80" x14ac:dyDescent="0.2">
      <c r="X48" t="str">
        <f>'Neubau  - Fremdvermietet, 2 d K'!B47</f>
        <v>B1-5</v>
      </c>
      <c r="Y48">
        <f>'Neubau  - Fremdvermietet, 2 d K'!E47</f>
        <v>0</v>
      </c>
      <c r="Z48" t="str">
        <f>'Neubau  - Fremdvermietet, 2 d K'!F47</f>
        <v>5 Tage/Wo</v>
      </c>
      <c r="AA48">
        <f ca="1">'Neubau  - Fremdvermietet, 2 d K'!G47</f>
        <v>253</v>
      </c>
      <c r="AB48">
        <f>'Neubau  - Fremdvermietet, 2 d K'!J47</f>
        <v>0</v>
      </c>
    </row>
    <row r="49" spans="24:28" x14ac:dyDescent="0.2">
      <c r="X49" t="str">
        <f>'Neubau  - Fremdvermietet, 2 d K'!B48</f>
        <v>B1-6</v>
      </c>
      <c r="Y49">
        <f>'Neubau  - Fremdvermietet, 2 d K'!E48</f>
        <v>0</v>
      </c>
      <c r="Z49" t="str">
        <f>'Neubau  - Fremdvermietet, 2 d K'!F48</f>
        <v>6 Tage/Wo</v>
      </c>
      <c r="AA49">
        <f ca="1">'Neubau  - Fremdvermietet, 2 d K'!G48</f>
        <v>304</v>
      </c>
      <c r="AB49">
        <f>'Neubau  - Fremdvermietet, 2 d K'!J48</f>
        <v>0</v>
      </c>
    </row>
    <row r="50" spans="24:28" x14ac:dyDescent="0.2">
      <c r="X50" t="str">
        <f>'Neubau  - Fremdvermietet, 2 d K'!B49</f>
        <v>B1-7</v>
      </c>
      <c r="Y50">
        <f>'Neubau  - Fremdvermietet, 2 d K'!E49</f>
        <v>0</v>
      </c>
      <c r="Z50" t="str">
        <f>'Neubau  - Fremdvermietet, 2 d K'!F49</f>
        <v>7 Tage/Wo</v>
      </c>
      <c r="AA50">
        <f ca="1">'Neubau  - Fremdvermietet, 2 d K'!G49</f>
        <v>354</v>
      </c>
      <c r="AB50">
        <f>'Neubau  - Fremdvermietet, 2 d K'!J49</f>
        <v>0</v>
      </c>
    </row>
    <row r="51" spans="24:28" x14ac:dyDescent="0.2">
      <c r="X51" t="str">
        <f>'Neubau  - Fremdvermietet, 2 d K'!B50</f>
        <v>B1-Müll</v>
      </c>
      <c r="Y51">
        <f>'Neubau  - Fremdvermietet, 2 d K'!E50</f>
        <v>0</v>
      </c>
      <c r="Z51" t="str">
        <f>'Neubau  - Fremdvermietet, 2 d K'!F50</f>
        <v>2 Tage/Wo </v>
      </c>
      <c r="AA51">
        <f ca="1">'Neubau  - Fremdvermietet, 2 d K'!G50</f>
        <v>101</v>
      </c>
      <c r="AB51">
        <f>'Neubau  - Fremdvermietet, 2 d K'!J50</f>
        <v>0</v>
      </c>
    </row>
    <row r="52" spans="24:28" x14ac:dyDescent="0.2">
      <c r="X52" t="str">
        <f>'Neubau  - Fremdvermietet, 2 d K'!B51</f>
        <v>C1-J</v>
      </c>
      <c r="Y52">
        <f>'Neubau  - Fremdvermietet, 2 d K'!E51</f>
        <v>0</v>
      </c>
      <c r="Z52" t="str">
        <f>'Neubau  - Fremdvermietet, 2 d K'!F51</f>
        <v>jährlich</v>
      </c>
      <c r="AA52">
        <f ca="1">'Neubau  - Fremdvermietet, 2 d K'!G51</f>
        <v>1</v>
      </c>
      <c r="AB52">
        <f>'Neubau  - Fremdvermietet, 2 d K'!J51</f>
        <v>0</v>
      </c>
    </row>
    <row r="53" spans="24:28" x14ac:dyDescent="0.2">
      <c r="X53" t="str">
        <f>'Neubau  - Fremdvermietet, 2 d K'!B52</f>
        <v>C1-J2</v>
      </c>
      <c r="Y53">
        <f>'Neubau  - Fremdvermietet, 2 d K'!E52</f>
        <v>0</v>
      </c>
      <c r="Z53" t="str">
        <f>'Neubau  - Fremdvermietet, 2 d K'!F52</f>
        <v>jährlich 2x</v>
      </c>
      <c r="AA53">
        <f ca="1">'Neubau  - Fremdvermietet, 2 d K'!G52</f>
        <v>2</v>
      </c>
      <c r="AB53">
        <f>'Neubau  - Fremdvermietet, 2 d K'!J52</f>
        <v>0</v>
      </c>
    </row>
    <row r="54" spans="24:28" x14ac:dyDescent="0.2">
      <c r="X54" t="str">
        <f>'Neubau  - Fremdvermietet, 2 d K'!B53</f>
        <v>C1-Q</v>
      </c>
      <c r="Y54">
        <f>'Neubau  - Fremdvermietet, 2 d K'!E53</f>
        <v>0</v>
      </c>
      <c r="Z54" t="str">
        <f>'Neubau  - Fremdvermietet, 2 d K'!F53</f>
        <v>Quartalsw.</v>
      </c>
      <c r="AA54">
        <f ca="1">'Neubau  - Fremdvermietet, 2 d K'!G53</f>
        <v>4</v>
      </c>
      <c r="AB54">
        <f>'Neubau  - Fremdvermietet, 2 d K'!J53</f>
        <v>0</v>
      </c>
    </row>
    <row r="55" spans="24:28" x14ac:dyDescent="0.2">
      <c r="X55" t="str">
        <f>'Neubau  - Fremdvermietet, 2 d K'!B54</f>
        <v>C1-J6</v>
      </c>
      <c r="Y55">
        <f>'Neubau  - Fremdvermietet, 2 d K'!E54</f>
        <v>0</v>
      </c>
      <c r="Z55" t="str">
        <f>'Neubau  - Fremdvermietet, 2 d K'!F54</f>
        <v>jährlich 6x</v>
      </c>
      <c r="AA55">
        <f ca="1">'Neubau  - Fremdvermietet, 2 d K'!G54</f>
        <v>6</v>
      </c>
      <c r="AB55">
        <f>'Neubau  - Fremdvermietet, 2 d K'!J54</f>
        <v>0</v>
      </c>
    </row>
    <row r="56" spans="24:28" x14ac:dyDescent="0.2">
      <c r="X56" t="str">
        <f>'Neubau  - Fremdvermietet, 2 d K'!B55</f>
        <v>C1-M</v>
      </c>
      <c r="Y56">
        <f>'Neubau  - Fremdvermietet, 2 d K'!E55</f>
        <v>0</v>
      </c>
      <c r="Z56" t="str">
        <f>'Neubau  - Fremdvermietet, 2 d K'!F55</f>
        <v>monatlich</v>
      </c>
      <c r="AA56">
        <f ca="1">'Neubau  - Fremdvermietet, 2 d K'!G55</f>
        <v>12</v>
      </c>
      <c r="AB56">
        <f>'Neubau  - Fremdvermietet, 2 d K'!J55</f>
        <v>0</v>
      </c>
    </row>
    <row r="57" spans="24:28" x14ac:dyDescent="0.2">
      <c r="X57" t="str">
        <f>'Neubau  - Fremdvermietet, 2 d K'!B56</f>
        <v>C1-14</v>
      </c>
      <c r="Y57">
        <f>'Neubau  - Fremdvermietet, 2 d K'!E56</f>
        <v>0</v>
      </c>
      <c r="Z57" t="str">
        <f>'Neubau  - Fremdvermietet, 2 d K'!F56</f>
        <v>14 tägig</v>
      </c>
      <c r="AA57">
        <f ca="1">'Neubau  - Fremdvermietet, 2 d K'!G56</f>
        <v>25</v>
      </c>
      <c r="AB57">
        <f>'Neubau  - Fremdvermietet, 2 d K'!J56</f>
        <v>0</v>
      </c>
    </row>
    <row r="58" spans="24:28" x14ac:dyDescent="0.2">
      <c r="X58" t="str">
        <f>'Neubau  - Fremdvermietet, 2 d K'!B57</f>
        <v>C1-W</v>
      </c>
      <c r="Y58">
        <f>'Neubau  - Fremdvermietet, 2 d K'!E57</f>
        <v>0</v>
      </c>
      <c r="Z58" t="str">
        <f>'Neubau  - Fremdvermietet, 2 d K'!F57</f>
        <v>wöchentl.</v>
      </c>
      <c r="AA58">
        <f ca="1">'Neubau  - Fremdvermietet, 2 d K'!G57</f>
        <v>51</v>
      </c>
      <c r="AB58">
        <f>'Neubau  - Fremdvermietet, 2 d K'!J57</f>
        <v>0</v>
      </c>
    </row>
    <row r="59" spans="24:28" x14ac:dyDescent="0.2">
      <c r="X59" t="str">
        <f>'Neubau  - Fremdvermietet, 2 d K'!B58</f>
        <v>C1-2</v>
      </c>
      <c r="Y59">
        <f>'Neubau  - Fremdvermietet, 2 d K'!E58</f>
        <v>0</v>
      </c>
      <c r="Z59" t="str">
        <f>'Neubau  - Fremdvermietet, 2 d K'!F58</f>
        <v>2 Tage/Wo</v>
      </c>
      <c r="AA59">
        <f ca="1">'Neubau  - Fremdvermietet, 2 d K'!G58</f>
        <v>101</v>
      </c>
      <c r="AB59">
        <f>'Neubau  - Fremdvermietet, 2 d K'!J58</f>
        <v>0</v>
      </c>
    </row>
    <row r="60" spans="24:28" x14ac:dyDescent="0.2">
      <c r="X60" t="str">
        <f>'Neubau  - Fremdvermietet, 2 d K'!B59</f>
        <v>C1-2,5</v>
      </c>
      <c r="Y60">
        <f>'Neubau  - Fremdvermietet, 2 d K'!E59</f>
        <v>0</v>
      </c>
      <c r="Z60" t="str">
        <f>'Neubau  - Fremdvermietet, 2 d K'!F59</f>
        <v>2,5 Tage/Wo</v>
      </c>
      <c r="AA60">
        <f ca="1">'Neubau  - Fremdvermietet, 2 d K'!G59</f>
        <v>127</v>
      </c>
      <c r="AB60">
        <f>'Neubau  - Fremdvermietet, 2 d K'!J59</f>
        <v>0</v>
      </c>
    </row>
    <row r="61" spans="24:28" x14ac:dyDescent="0.2">
      <c r="X61" t="str">
        <f>'Neubau  - Fremdvermietet, 2 d K'!B60</f>
        <v>C1-3</v>
      </c>
      <c r="Y61">
        <f>'Neubau  - Fremdvermietet, 2 d K'!E60</f>
        <v>0</v>
      </c>
      <c r="Z61" t="str">
        <f>'Neubau  - Fremdvermietet, 2 d K'!F60</f>
        <v>3 Tage/Wo</v>
      </c>
      <c r="AA61">
        <f ca="1">'Neubau  - Fremdvermietet, 2 d K'!G60</f>
        <v>152</v>
      </c>
      <c r="AB61">
        <f>'Neubau  - Fremdvermietet, 2 d K'!J60</f>
        <v>0</v>
      </c>
    </row>
    <row r="62" spans="24:28" x14ac:dyDescent="0.2">
      <c r="X62" t="str">
        <f>'Neubau  - Fremdvermietet, 2 d K'!B61</f>
        <v>C1-4</v>
      </c>
      <c r="Y62">
        <f>'Neubau  - Fremdvermietet, 2 d K'!E61</f>
        <v>0</v>
      </c>
      <c r="Z62" t="str">
        <f>'Neubau  - Fremdvermietet, 2 d K'!F61</f>
        <v>4 Tage/Wo</v>
      </c>
      <c r="AA62">
        <f ca="1">'Neubau  - Fremdvermietet, 2 d K'!G61</f>
        <v>202</v>
      </c>
      <c r="AB62">
        <f>'Neubau  - Fremdvermietet, 2 d K'!J61</f>
        <v>0</v>
      </c>
    </row>
    <row r="63" spans="24:28" x14ac:dyDescent="0.2">
      <c r="X63" t="str">
        <f>'Neubau  - Fremdvermietet, 2 d K'!B62</f>
        <v>C1-5</v>
      </c>
      <c r="Y63">
        <f>'Neubau  - Fremdvermietet, 2 d K'!E62</f>
        <v>0</v>
      </c>
      <c r="Z63" t="str">
        <f>'Neubau  - Fremdvermietet, 2 d K'!F62</f>
        <v>5 Tage/Wo</v>
      </c>
      <c r="AA63">
        <f ca="1">'Neubau  - Fremdvermietet, 2 d K'!G62</f>
        <v>253</v>
      </c>
      <c r="AB63">
        <f>'Neubau  - Fremdvermietet, 2 d K'!J62</f>
        <v>0</v>
      </c>
    </row>
    <row r="64" spans="24:28" x14ac:dyDescent="0.2">
      <c r="X64" t="str">
        <f>'Neubau  - Fremdvermietet, 2 d K'!B63</f>
        <v>C1-6</v>
      </c>
      <c r="Y64">
        <f>'Neubau  - Fremdvermietet, 2 d K'!E63</f>
        <v>0</v>
      </c>
      <c r="Z64" t="str">
        <f>'Neubau  - Fremdvermietet, 2 d K'!F63</f>
        <v>6 Tage/Wo</v>
      </c>
      <c r="AA64">
        <f ca="1">'Neubau  - Fremdvermietet, 2 d K'!G63</f>
        <v>304</v>
      </c>
      <c r="AB64">
        <f>'Neubau  - Fremdvermietet, 2 d K'!J63</f>
        <v>0</v>
      </c>
    </row>
    <row r="65" spans="24:28" x14ac:dyDescent="0.2">
      <c r="X65" t="str">
        <f>'Neubau  - Fremdvermietet, 2 d K'!B64</f>
        <v>C1-7</v>
      </c>
      <c r="Y65">
        <f>'Neubau  - Fremdvermietet, 2 d K'!E64</f>
        <v>0</v>
      </c>
      <c r="Z65" t="str">
        <f>'Neubau  - Fremdvermietet, 2 d K'!F64</f>
        <v>7 Tage/Wo</v>
      </c>
      <c r="AA65">
        <f ca="1">'Neubau  - Fremdvermietet, 2 d K'!G64</f>
        <v>354</v>
      </c>
      <c r="AB65">
        <f>'Neubau  - Fremdvermietet, 2 d K'!J64</f>
        <v>0</v>
      </c>
    </row>
    <row r="66" spans="24:28" x14ac:dyDescent="0.2">
      <c r="X66" t="str">
        <f>'Neubau  - Fremdvermietet, 2 d K'!B65</f>
        <v>C1-Müll</v>
      </c>
      <c r="Y66">
        <f>'Neubau  - Fremdvermietet, 2 d K'!E65</f>
        <v>0</v>
      </c>
      <c r="Z66" t="str">
        <f>'Neubau  - Fremdvermietet, 2 d K'!F65</f>
        <v>2 Tage/Wo </v>
      </c>
      <c r="AA66">
        <f ca="1">'Neubau  - Fremdvermietet, 2 d K'!G65</f>
        <v>101</v>
      </c>
      <c r="AB66">
        <f>'Neubau  - Fremdvermietet, 2 d K'!J65</f>
        <v>0</v>
      </c>
    </row>
    <row r="67" spans="24:28" x14ac:dyDescent="0.2">
      <c r="X67" t="str">
        <f>'Neubau  - Fremdvermietet, 2 d K'!B66</f>
        <v>C1-Hort</v>
      </c>
      <c r="Y67">
        <f>'Neubau  - Fremdvermietet, 2 d K'!E66</f>
        <v>0</v>
      </c>
      <c r="Z67" t="str">
        <f>'Neubau  - Fremdvermietet, 2 d K'!F66</f>
        <v>5 Tage/Wo </v>
      </c>
      <c r="AA67">
        <f ca="1">'Neubau  - Fremdvermietet, 2 d K'!G66</f>
        <v>253</v>
      </c>
      <c r="AB67">
        <f>'Neubau  - Fremdvermietet, 2 d K'!J66</f>
        <v>0</v>
      </c>
    </row>
    <row r="68" spans="24:28" x14ac:dyDescent="0.2">
      <c r="X68" t="str">
        <f>'Neubau  - Fremdvermietet, 2 d K'!B67</f>
        <v>D1-J</v>
      </c>
      <c r="Y68">
        <f>'Neubau  - Fremdvermietet, 2 d K'!E67</f>
        <v>0</v>
      </c>
      <c r="Z68" t="str">
        <f>'Neubau  - Fremdvermietet, 2 d K'!F67</f>
        <v>jährlich</v>
      </c>
      <c r="AA68">
        <f ca="1">'Neubau  - Fremdvermietet, 2 d K'!G67</f>
        <v>1</v>
      </c>
      <c r="AB68">
        <f>'Neubau  - Fremdvermietet, 2 d K'!J67</f>
        <v>0</v>
      </c>
    </row>
    <row r="69" spans="24:28" x14ac:dyDescent="0.2">
      <c r="X69" t="str">
        <f>'Neubau  - Fremdvermietet, 2 d K'!B68</f>
        <v>D1-J2</v>
      </c>
      <c r="Y69">
        <f>'Neubau  - Fremdvermietet, 2 d K'!E68</f>
        <v>0</v>
      </c>
      <c r="Z69" t="str">
        <f>'Neubau  - Fremdvermietet, 2 d K'!F68</f>
        <v>jährlich 2x</v>
      </c>
      <c r="AA69">
        <f ca="1">'Neubau  - Fremdvermietet, 2 d K'!G68</f>
        <v>2</v>
      </c>
      <c r="AB69">
        <f>'Neubau  - Fremdvermietet, 2 d K'!J68</f>
        <v>0</v>
      </c>
    </row>
    <row r="70" spans="24:28" x14ac:dyDescent="0.2">
      <c r="X70" t="str">
        <f>'Neubau  - Fremdvermietet, 2 d K'!B69</f>
        <v>D1-Q</v>
      </c>
      <c r="Y70">
        <f>'Neubau  - Fremdvermietet, 2 d K'!E69</f>
        <v>0</v>
      </c>
      <c r="Z70" t="str">
        <f>'Neubau  - Fremdvermietet, 2 d K'!F69</f>
        <v>Quartalsw.</v>
      </c>
      <c r="AA70">
        <f ca="1">'Neubau  - Fremdvermietet, 2 d K'!G69</f>
        <v>4</v>
      </c>
      <c r="AB70">
        <f>'Neubau  - Fremdvermietet, 2 d K'!J69</f>
        <v>0</v>
      </c>
    </row>
    <row r="71" spans="24:28" x14ac:dyDescent="0.2">
      <c r="X71" t="str">
        <f>'Neubau  - Fremdvermietet, 2 d K'!B70</f>
        <v>D1-J6</v>
      </c>
      <c r="Y71">
        <f>'Neubau  - Fremdvermietet, 2 d K'!E70</f>
        <v>0</v>
      </c>
      <c r="Z71" t="str">
        <f>'Neubau  - Fremdvermietet, 2 d K'!F70</f>
        <v>jährlich 6x</v>
      </c>
      <c r="AA71">
        <f ca="1">'Neubau  - Fremdvermietet, 2 d K'!G70</f>
        <v>6</v>
      </c>
      <c r="AB71">
        <f>'Neubau  - Fremdvermietet, 2 d K'!J70</f>
        <v>0</v>
      </c>
    </row>
    <row r="72" spans="24:28" x14ac:dyDescent="0.2">
      <c r="X72" t="str">
        <f>'Neubau  - Fremdvermietet, 2 d K'!B71</f>
        <v>D1-M</v>
      </c>
      <c r="Y72">
        <f>'Neubau  - Fremdvermietet, 2 d K'!E71</f>
        <v>0</v>
      </c>
      <c r="Z72" t="str">
        <f>'Neubau  - Fremdvermietet, 2 d K'!F71</f>
        <v>monatlich</v>
      </c>
      <c r="AA72">
        <f ca="1">'Neubau  - Fremdvermietet, 2 d K'!G71</f>
        <v>12</v>
      </c>
      <c r="AB72">
        <f>'Neubau  - Fremdvermietet, 2 d K'!J71</f>
        <v>0</v>
      </c>
    </row>
    <row r="73" spans="24:28" x14ac:dyDescent="0.2">
      <c r="X73" t="str">
        <f>'Neubau  - Fremdvermietet, 2 d K'!B72</f>
        <v>D1-14</v>
      </c>
      <c r="Y73">
        <f>'Neubau  - Fremdvermietet, 2 d K'!E72</f>
        <v>0</v>
      </c>
      <c r="Z73" t="str">
        <f>'Neubau  - Fremdvermietet, 2 d K'!F72</f>
        <v>14 tägig</v>
      </c>
      <c r="AA73">
        <f ca="1">'Neubau  - Fremdvermietet, 2 d K'!G72</f>
        <v>25</v>
      </c>
      <c r="AB73">
        <f>'Neubau  - Fremdvermietet, 2 d K'!J72</f>
        <v>0</v>
      </c>
    </row>
    <row r="74" spans="24:28" x14ac:dyDescent="0.2">
      <c r="X74" t="str">
        <f>'Neubau  - Fremdvermietet, 2 d K'!B73</f>
        <v>D1-W</v>
      </c>
      <c r="Y74">
        <f>'Neubau  - Fremdvermietet, 2 d K'!E73</f>
        <v>0</v>
      </c>
      <c r="Z74" t="str">
        <f>'Neubau  - Fremdvermietet, 2 d K'!F73</f>
        <v>wöchentl.</v>
      </c>
      <c r="AA74">
        <f ca="1">'Neubau  - Fremdvermietet, 2 d K'!G73</f>
        <v>51</v>
      </c>
      <c r="AB74">
        <f>'Neubau  - Fremdvermietet, 2 d K'!J73</f>
        <v>0</v>
      </c>
    </row>
    <row r="75" spans="24:28" x14ac:dyDescent="0.2">
      <c r="X75" t="str">
        <f>'Neubau  - Fremdvermietet, 2 d K'!B74</f>
        <v>D1-2</v>
      </c>
      <c r="Y75">
        <f>'Neubau  - Fremdvermietet, 2 d K'!E74</f>
        <v>0</v>
      </c>
      <c r="Z75" t="str">
        <f>'Neubau  - Fremdvermietet, 2 d K'!F74</f>
        <v>2 Tage/Wo</v>
      </c>
      <c r="AA75">
        <f ca="1">'Neubau  - Fremdvermietet, 2 d K'!G74</f>
        <v>101</v>
      </c>
      <c r="AB75">
        <f>'Neubau  - Fremdvermietet, 2 d K'!J74</f>
        <v>0</v>
      </c>
    </row>
    <row r="76" spans="24:28" x14ac:dyDescent="0.2">
      <c r="X76" t="str">
        <f>'Neubau  - Fremdvermietet, 2 d K'!B75</f>
        <v>D1-2,5</v>
      </c>
      <c r="Y76">
        <f>'Neubau  - Fremdvermietet, 2 d K'!E75</f>
        <v>0</v>
      </c>
      <c r="Z76" t="str">
        <f>'Neubau  - Fremdvermietet, 2 d K'!F75</f>
        <v>2,5 Tage/Wo</v>
      </c>
      <c r="AA76">
        <f ca="1">'Neubau  - Fremdvermietet, 2 d K'!G75</f>
        <v>127</v>
      </c>
      <c r="AB76">
        <f>'Neubau  - Fremdvermietet, 2 d K'!J75</f>
        <v>0</v>
      </c>
    </row>
    <row r="77" spans="24:28" x14ac:dyDescent="0.2">
      <c r="X77" t="str">
        <f>'Neubau  - Fremdvermietet, 2 d K'!B76</f>
        <v>D1-3</v>
      </c>
      <c r="Y77">
        <f>'Neubau  - Fremdvermietet, 2 d K'!E76</f>
        <v>0</v>
      </c>
      <c r="Z77" t="str">
        <f>'Neubau  - Fremdvermietet, 2 d K'!F76</f>
        <v>3 Tage/Wo</v>
      </c>
      <c r="AA77">
        <f ca="1">'Neubau  - Fremdvermietet, 2 d K'!G76</f>
        <v>152</v>
      </c>
      <c r="AB77">
        <f>'Neubau  - Fremdvermietet, 2 d K'!J76</f>
        <v>0</v>
      </c>
    </row>
    <row r="78" spans="24:28" x14ac:dyDescent="0.2">
      <c r="X78" t="str">
        <f>'Neubau  - Fremdvermietet, 2 d K'!B77</f>
        <v>D1-4</v>
      </c>
      <c r="Y78">
        <f>'Neubau  - Fremdvermietet, 2 d K'!E77</f>
        <v>0</v>
      </c>
      <c r="Z78" t="str">
        <f>'Neubau  - Fremdvermietet, 2 d K'!F77</f>
        <v>4 Tage/Wo</v>
      </c>
      <c r="AA78">
        <f ca="1">'Neubau  - Fremdvermietet, 2 d K'!G77</f>
        <v>202</v>
      </c>
      <c r="AB78">
        <f>'Neubau  - Fremdvermietet, 2 d K'!J77</f>
        <v>0</v>
      </c>
    </row>
    <row r="79" spans="24:28" x14ac:dyDescent="0.2">
      <c r="X79" t="str">
        <f>'Neubau  - Fremdvermietet, 2 d K'!B78</f>
        <v>D1-5</v>
      </c>
      <c r="Y79">
        <f>'Neubau  - Fremdvermietet, 2 d K'!E78</f>
        <v>0</v>
      </c>
      <c r="Z79" t="str">
        <f>'Neubau  - Fremdvermietet, 2 d K'!F78</f>
        <v>5 Tage/Wo</v>
      </c>
      <c r="AA79">
        <f ca="1">'Neubau  - Fremdvermietet, 2 d K'!G78</f>
        <v>253</v>
      </c>
      <c r="AB79">
        <f>'Neubau  - Fremdvermietet, 2 d K'!J78</f>
        <v>0</v>
      </c>
    </row>
    <row r="80" spans="24:28" x14ac:dyDescent="0.2">
      <c r="X80" t="str">
        <f>'Neubau  - Fremdvermietet, 2 d K'!B79</f>
        <v>D1-6</v>
      </c>
      <c r="Y80">
        <f>'Neubau  - Fremdvermietet, 2 d K'!E79</f>
        <v>0</v>
      </c>
      <c r="Z80" t="str">
        <f>'Neubau  - Fremdvermietet, 2 d K'!F79</f>
        <v>6 Tage/Wo</v>
      </c>
      <c r="AA80">
        <f ca="1">'Neubau  - Fremdvermietet, 2 d K'!G79</f>
        <v>304</v>
      </c>
      <c r="AB80">
        <f>'Neubau  - Fremdvermietet, 2 d K'!J79</f>
        <v>0</v>
      </c>
    </row>
    <row r="81" spans="24:28" x14ac:dyDescent="0.2">
      <c r="X81" t="str">
        <f>'Neubau  - Fremdvermietet, 2 d K'!B80</f>
        <v>D1-7</v>
      </c>
      <c r="Y81">
        <f>'Neubau  - Fremdvermietet, 2 d K'!E80</f>
        <v>0</v>
      </c>
      <c r="Z81" t="str">
        <f>'Neubau  - Fremdvermietet, 2 d K'!F80</f>
        <v>7 Tage/Wo</v>
      </c>
      <c r="AA81">
        <f ca="1">'Neubau  - Fremdvermietet, 2 d K'!G80</f>
        <v>354</v>
      </c>
      <c r="AB81">
        <f>'Neubau  - Fremdvermietet, 2 d K'!J80</f>
        <v>0</v>
      </c>
    </row>
    <row r="82" spans="24:28" x14ac:dyDescent="0.2">
      <c r="X82" t="str">
        <f>'Neubau  - Fremdvermietet, 2 d K'!B81</f>
        <v>D1-Müll</v>
      </c>
      <c r="Y82">
        <f>'Neubau  - Fremdvermietet, 2 d K'!E81</f>
        <v>0</v>
      </c>
      <c r="Z82" t="str">
        <f>'Neubau  - Fremdvermietet, 2 d K'!F81</f>
        <v>2 Tage/Wo </v>
      </c>
      <c r="AA82">
        <f ca="1">'Neubau  - Fremdvermietet, 2 d K'!G81</f>
        <v>101</v>
      </c>
      <c r="AB82">
        <f>'Neubau  - Fremdvermietet, 2 d K'!J81</f>
        <v>0</v>
      </c>
    </row>
    <row r="83" spans="24:28" x14ac:dyDescent="0.2">
      <c r="X83" t="str">
        <f>'Neubau  - Fremdvermietet, 2 d K'!B82</f>
        <v>E1-J</v>
      </c>
      <c r="Y83">
        <f>'Neubau  - Fremdvermietet, 2 d K'!E82</f>
        <v>0</v>
      </c>
      <c r="Z83" t="str">
        <f>'Neubau  - Fremdvermietet, 2 d K'!F82</f>
        <v>jährlich</v>
      </c>
      <c r="AA83">
        <f ca="1">'Neubau  - Fremdvermietet, 2 d K'!G82</f>
        <v>1</v>
      </c>
      <c r="AB83">
        <f>'Neubau  - Fremdvermietet, 2 d K'!J82</f>
        <v>0</v>
      </c>
    </row>
    <row r="84" spans="24:28" x14ac:dyDescent="0.2">
      <c r="X84" t="str">
        <f>'Neubau  - Fremdvermietet, 2 d K'!B83</f>
        <v>E1-J2</v>
      </c>
      <c r="Y84">
        <f>'Neubau  - Fremdvermietet, 2 d K'!E83</f>
        <v>0</v>
      </c>
      <c r="Z84" t="str">
        <f>'Neubau  - Fremdvermietet, 2 d K'!F83</f>
        <v>jährlich 2x</v>
      </c>
      <c r="AA84">
        <f ca="1">'Neubau  - Fremdvermietet, 2 d K'!G83</f>
        <v>2</v>
      </c>
      <c r="AB84">
        <f>'Neubau  - Fremdvermietet, 2 d K'!J83</f>
        <v>0</v>
      </c>
    </row>
    <row r="85" spans="24:28" x14ac:dyDescent="0.2">
      <c r="X85" t="str">
        <f>'Neubau  - Fremdvermietet, 2 d K'!B84</f>
        <v>E1-Q</v>
      </c>
      <c r="Y85">
        <f>'Neubau  - Fremdvermietet, 2 d K'!E84</f>
        <v>0</v>
      </c>
      <c r="Z85" t="str">
        <f>'Neubau  - Fremdvermietet, 2 d K'!F84</f>
        <v>Quartalsw.</v>
      </c>
      <c r="AA85">
        <f ca="1">'Neubau  - Fremdvermietet, 2 d K'!G84</f>
        <v>4</v>
      </c>
      <c r="AB85">
        <f>'Neubau  - Fremdvermietet, 2 d K'!J84</f>
        <v>0</v>
      </c>
    </row>
    <row r="86" spans="24:28" x14ac:dyDescent="0.2">
      <c r="X86" t="str">
        <f>'Neubau  - Fremdvermietet, 2 d K'!B85</f>
        <v>E1-J6</v>
      </c>
      <c r="Y86">
        <f>'Neubau  - Fremdvermietet, 2 d K'!E85</f>
        <v>0</v>
      </c>
      <c r="Z86" t="str">
        <f>'Neubau  - Fremdvermietet, 2 d K'!F85</f>
        <v>jährlich 6x</v>
      </c>
      <c r="AA86">
        <f ca="1">'Neubau  - Fremdvermietet, 2 d K'!G85</f>
        <v>6</v>
      </c>
      <c r="AB86">
        <f>'Neubau  - Fremdvermietet, 2 d K'!J85</f>
        <v>0</v>
      </c>
    </row>
    <row r="87" spans="24:28" x14ac:dyDescent="0.2">
      <c r="X87" t="str">
        <f>'Neubau  - Fremdvermietet, 2 d K'!B86</f>
        <v>E1-M</v>
      </c>
      <c r="Y87">
        <f>'Neubau  - Fremdvermietet, 2 d K'!E86</f>
        <v>0</v>
      </c>
      <c r="Z87" t="str">
        <f>'Neubau  - Fremdvermietet, 2 d K'!F86</f>
        <v>monatlich</v>
      </c>
      <c r="AA87">
        <f ca="1">'Neubau  - Fremdvermietet, 2 d K'!G86</f>
        <v>12</v>
      </c>
      <c r="AB87">
        <f>'Neubau  - Fremdvermietet, 2 d K'!J86</f>
        <v>0</v>
      </c>
    </row>
    <row r="88" spans="24:28" x14ac:dyDescent="0.2">
      <c r="X88" t="str">
        <f>'Neubau  - Fremdvermietet, 2 d K'!B87</f>
        <v>E1-14</v>
      </c>
      <c r="Y88">
        <f>'Neubau  - Fremdvermietet, 2 d K'!E87</f>
        <v>0</v>
      </c>
      <c r="Z88" t="str">
        <f>'Neubau  - Fremdvermietet, 2 d K'!F87</f>
        <v>14 tägig</v>
      </c>
      <c r="AA88">
        <f ca="1">'Neubau  - Fremdvermietet, 2 d K'!G87</f>
        <v>25</v>
      </c>
      <c r="AB88">
        <f>'Neubau  - Fremdvermietet, 2 d K'!J87</f>
        <v>0</v>
      </c>
    </row>
    <row r="89" spans="24:28" x14ac:dyDescent="0.2">
      <c r="X89" t="str">
        <f>'Neubau  - Fremdvermietet, 2 d K'!B88</f>
        <v>E1-W</v>
      </c>
      <c r="Y89">
        <f>'Neubau  - Fremdvermietet, 2 d K'!E88</f>
        <v>0</v>
      </c>
      <c r="Z89" t="str">
        <f>'Neubau  - Fremdvermietet, 2 d K'!F88</f>
        <v>wöchentl.</v>
      </c>
      <c r="AA89">
        <f ca="1">'Neubau  - Fremdvermietet, 2 d K'!G88</f>
        <v>51</v>
      </c>
      <c r="AB89">
        <f>'Neubau  - Fremdvermietet, 2 d K'!J88</f>
        <v>0</v>
      </c>
    </row>
    <row r="90" spans="24:28" x14ac:dyDescent="0.2">
      <c r="X90" t="str">
        <f>'Neubau  - Fremdvermietet, 2 d K'!B89</f>
        <v>E1-2</v>
      </c>
      <c r="Y90">
        <f>'Neubau  - Fremdvermietet, 2 d K'!E89</f>
        <v>0</v>
      </c>
      <c r="Z90" t="str">
        <f>'Neubau  - Fremdvermietet, 2 d K'!F89</f>
        <v>2 Tage/Wo</v>
      </c>
      <c r="AA90">
        <f ca="1">'Neubau  - Fremdvermietet, 2 d K'!G89</f>
        <v>101</v>
      </c>
      <c r="AB90">
        <f>'Neubau  - Fremdvermietet, 2 d K'!J89</f>
        <v>0</v>
      </c>
    </row>
    <row r="91" spans="24:28" x14ac:dyDescent="0.2">
      <c r="X91" t="str">
        <f>'Neubau  - Fremdvermietet, 2 d K'!B90</f>
        <v>E1-2,5</v>
      </c>
      <c r="Y91">
        <f>'Neubau  - Fremdvermietet, 2 d K'!E90</f>
        <v>0</v>
      </c>
      <c r="Z91" t="str">
        <f>'Neubau  - Fremdvermietet, 2 d K'!F90</f>
        <v>2,5 Tage/Wo</v>
      </c>
      <c r="AA91">
        <f ca="1">'Neubau  - Fremdvermietet, 2 d K'!G90</f>
        <v>127</v>
      </c>
      <c r="AB91">
        <f>'Neubau  - Fremdvermietet, 2 d K'!J90</f>
        <v>0</v>
      </c>
    </row>
    <row r="92" spans="24:28" x14ac:dyDescent="0.2">
      <c r="X92" t="str">
        <f>'Neubau  - Fremdvermietet, 2 d K'!B91</f>
        <v>E1-3</v>
      </c>
      <c r="Y92">
        <f>'Neubau  - Fremdvermietet, 2 d K'!E91</f>
        <v>0</v>
      </c>
      <c r="Z92" t="str">
        <f>'Neubau  - Fremdvermietet, 2 d K'!F91</f>
        <v>3 Tage/Wo</v>
      </c>
      <c r="AA92">
        <f ca="1">'Neubau  - Fremdvermietet, 2 d K'!G91</f>
        <v>152</v>
      </c>
      <c r="AB92">
        <f>'Neubau  - Fremdvermietet, 2 d K'!J91</f>
        <v>0</v>
      </c>
    </row>
    <row r="93" spans="24:28" x14ac:dyDescent="0.2">
      <c r="X93" t="str">
        <f>'Neubau  - Fremdvermietet, 2 d K'!B92</f>
        <v>E1-4</v>
      </c>
      <c r="Y93">
        <f>'Neubau  - Fremdvermietet, 2 d K'!E92</f>
        <v>0</v>
      </c>
      <c r="Z93" t="str">
        <f>'Neubau  - Fremdvermietet, 2 d K'!F92</f>
        <v>4 Tage/Wo</v>
      </c>
      <c r="AA93">
        <f ca="1">'Neubau  - Fremdvermietet, 2 d K'!G92</f>
        <v>202</v>
      </c>
      <c r="AB93">
        <f>'Neubau  - Fremdvermietet, 2 d K'!J92</f>
        <v>0</v>
      </c>
    </row>
    <row r="94" spans="24:28" x14ac:dyDescent="0.2">
      <c r="X94" t="str">
        <f>'Neubau  - Fremdvermietet, 2 d K'!B93</f>
        <v>E1-5</v>
      </c>
      <c r="Y94">
        <f>'Neubau  - Fremdvermietet, 2 d K'!E93</f>
        <v>0</v>
      </c>
      <c r="Z94" t="str">
        <f>'Neubau  - Fremdvermietet, 2 d K'!F93</f>
        <v>5 Tage/Wo</v>
      </c>
      <c r="AA94">
        <f ca="1">'Neubau  - Fremdvermietet, 2 d K'!G93</f>
        <v>253</v>
      </c>
      <c r="AB94">
        <f>'Neubau  - Fremdvermietet, 2 d K'!J93</f>
        <v>0</v>
      </c>
    </row>
    <row r="95" spans="24:28" x14ac:dyDescent="0.2">
      <c r="X95" t="str">
        <f>'Neubau  - Fremdvermietet, 2 d K'!B94</f>
        <v>E1-6</v>
      </c>
      <c r="Y95">
        <f>'Neubau  - Fremdvermietet, 2 d K'!E94</f>
        <v>0</v>
      </c>
      <c r="Z95" t="str">
        <f>'Neubau  - Fremdvermietet, 2 d K'!F94</f>
        <v>6 Tage/Wo</v>
      </c>
      <c r="AA95">
        <f ca="1">'Neubau  - Fremdvermietet, 2 d K'!G94</f>
        <v>304</v>
      </c>
      <c r="AB95">
        <f>'Neubau  - Fremdvermietet, 2 d K'!J94</f>
        <v>0</v>
      </c>
    </row>
    <row r="96" spans="24:28" x14ac:dyDescent="0.2">
      <c r="X96" t="str">
        <f>'Neubau  - Fremdvermietet, 2 d K'!B95</f>
        <v>E1-7</v>
      </c>
      <c r="Y96">
        <f>'Neubau  - Fremdvermietet, 2 d K'!E95</f>
        <v>0</v>
      </c>
      <c r="Z96" t="str">
        <f>'Neubau  - Fremdvermietet, 2 d K'!F95</f>
        <v>7 Tage/Wo</v>
      </c>
      <c r="AA96">
        <f ca="1">'Neubau  - Fremdvermietet, 2 d K'!G95</f>
        <v>354</v>
      </c>
      <c r="AB96">
        <f>'Neubau  - Fremdvermietet, 2 d K'!J95</f>
        <v>0</v>
      </c>
    </row>
    <row r="97" spans="24:28" x14ac:dyDescent="0.2">
      <c r="X97" t="str">
        <f>'Neubau  - Fremdvermietet, 2 d K'!B96</f>
        <v>E1-Müll</v>
      </c>
      <c r="Y97">
        <f>'Neubau  - Fremdvermietet, 2 d K'!E96</f>
        <v>0</v>
      </c>
      <c r="Z97" t="str">
        <f>'Neubau  - Fremdvermietet, 2 d K'!F96</f>
        <v>2 Tage/Wo </v>
      </c>
      <c r="AA97">
        <f ca="1">'Neubau  - Fremdvermietet, 2 d K'!G96</f>
        <v>101</v>
      </c>
      <c r="AB97">
        <f>'Neubau  - Fremdvermietet, 2 d K'!J96</f>
        <v>0</v>
      </c>
    </row>
    <row r="98" spans="24:28" x14ac:dyDescent="0.2">
      <c r="X98" t="str">
        <f>'Neubau  - Fremdvermietet, 2 d K'!B97</f>
        <v>F1-J</v>
      </c>
      <c r="Y98">
        <f>'Neubau  - Fremdvermietet, 2 d K'!E97</f>
        <v>0</v>
      </c>
      <c r="Z98" t="str">
        <f>'Neubau  - Fremdvermietet, 2 d K'!F97</f>
        <v>jährlich</v>
      </c>
      <c r="AA98">
        <f ca="1">'Neubau  - Fremdvermietet, 2 d K'!G97</f>
        <v>1</v>
      </c>
      <c r="AB98">
        <f>'Neubau  - Fremdvermietet, 2 d K'!J97</f>
        <v>0</v>
      </c>
    </row>
    <row r="99" spans="24:28" x14ac:dyDescent="0.2">
      <c r="X99" t="str">
        <f>'Neubau  - Fremdvermietet, 2 d K'!B98</f>
        <v>F1-J2</v>
      </c>
      <c r="Y99">
        <f>'Neubau  - Fremdvermietet, 2 d K'!E98</f>
        <v>0</v>
      </c>
      <c r="Z99" t="str">
        <f>'Neubau  - Fremdvermietet, 2 d K'!F98</f>
        <v>jährlich 2x</v>
      </c>
      <c r="AA99">
        <f ca="1">'Neubau  - Fremdvermietet, 2 d K'!G98</f>
        <v>2</v>
      </c>
      <c r="AB99">
        <f>'Neubau  - Fremdvermietet, 2 d K'!J98</f>
        <v>0</v>
      </c>
    </row>
    <row r="100" spans="24:28" x14ac:dyDescent="0.2">
      <c r="X100" t="str">
        <f>'Neubau  - Fremdvermietet, 2 d K'!B99</f>
        <v>F1-Q</v>
      </c>
      <c r="Y100">
        <f>'Neubau  - Fremdvermietet, 2 d K'!E99</f>
        <v>0</v>
      </c>
      <c r="Z100" t="str">
        <f>'Neubau  - Fremdvermietet, 2 d K'!F99</f>
        <v>Quartalsw.</v>
      </c>
      <c r="AA100">
        <f ca="1">'Neubau  - Fremdvermietet, 2 d K'!G99</f>
        <v>4</v>
      </c>
      <c r="AB100">
        <f>'Neubau  - Fremdvermietet, 2 d K'!J99</f>
        <v>0</v>
      </c>
    </row>
    <row r="101" spans="24:28" x14ac:dyDescent="0.2">
      <c r="X101" t="str">
        <f>'Neubau  - Fremdvermietet, 2 d K'!B100</f>
        <v>F1-J6</v>
      </c>
      <c r="Y101">
        <f>'Neubau  - Fremdvermietet, 2 d K'!E100</f>
        <v>0</v>
      </c>
      <c r="Z101" t="str">
        <f>'Neubau  - Fremdvermietet, 2 d K'!F100</f>
        <v>jährlich 6x</v>
      </c>
      <c r="AA101">
        <f ca="1">'Neubau  - Fremdvermietet, 2 d K'!G100</f>
        <v>6</v>
      </c>
      <c r="AB101">
        <f>'Neubau  - Fremdvermietet, 2 d K'!J100</f>
        <v>0</v>
      </c>
    </row>
    <row r="102" spans="24:28" x14ac:dyDescent="0.2">
      <c r="X102" t="str">
        <f>'Neubau  - Fremdvermietet, 2 d K'!B101</f>
        <v>F1-M</v>
      </c>
      <c r="Y102">
        <f>'Neubau  - Fremdvermietet, 2 d K'!E101</f>
        <v>0</v>
      </c>
      <c r="Z102" t="str">
        <f>'Neubau  - Fremdvermietet, 2 d K'!F101</f>
        <v>monatlich</v>
      </c>
      <c r="AA102">
        <f ca="1">'Neubau  - Fremdvermietet, 2 d K'!G101</f>
        <v>12</v>
      </c>
      <c r="AB102">
        <f>'Neubau  - Fremdvermietet, 2 d K'!J101</f>
        <v>0</v>
      </c>
    </row>
    <row r="103" spans="24:28" x14ac:dyDescent="0.2">
      <c r="X103" t="str">
        <f>'Neubau  - Fremdvermietet, 2 d K'!B102</f>
        <v>F1-14</v>
      </c>
      <c r="Y103">
        <f>'Neubau  - Fremdvermietet, 2 d K'!E102</f>
        <v>0</v>
      </c>
      <c r="Z103" t="str">
        <f>'Neubau  - Fremdvermietet, 2 d K'!F102</f>
        <v>14 tägig</v>
      </c>
      <c r="AA103">
        <f ca="1">'Neubau  - Fremdvermietet, 2 d K'!G102</f>
        <v>25</v>
      </c>
      <c r="AB103">
        <f>'Neubau  - Fremdvermietet, 2 d K'!J102</f>
        <v>0</v>
      </c>
    </row>
    <row r="104" spans="24:28" x14ac:dyDescent="0.2">
      <c r="X104" t="str">
        <f>'Neubau  - Fremdvermietet, 2 d K'!B103</f>
        <v>F1-W</v>
      </c>
      <c r="Y104">
        <f>'Neubau  - Fremdvermietet, 2 d K'!E103</f>
        <v>0</v>
      </c>
      <c r="Z104" t="str">
        <f>'Neubau  - Fremdvermietet, 2 d K'!F103</f>
        <v>wöchentl.</v>
      </c>
      <c r="AA104">
        <f ca="1">'Neubau  - Fremdvermietet, 2 d K'!G103</f>
        <v>51</v>
      </c>
      <c r="AB104">
        <f>'Neubau  - Fremdvermietet, 2 d K'!J103</f>
        <v>0</v>
      </c>
    </row>
    <row r="105" spans="24:28" x14ac:dyDescent="0.2">
      <c r="X105" t="str">
        <f>'Neubau  - Fremdvermietet, 2 d K'!B104</f>
        <v>F1-2</v>
      </c>
      <c r="Y105">
        <f>'Neubau  - Fremdvermietet, 2 d K'!E104</f>
        <v>0</v>
      </c>
      <c r="Z105" t="str">
        <f>'Neubau  - Fremdvermietet, 2 d K'!F104</f>
        <v>2 Tage/Wo</v>
      </c>
      <c r="AA105">
        <f ca="1">'Neubau  - Fremdvermietet, 2 d K'!G104</f>
        <v>101</v>
      </c>
      <c r="AB105">
        <f>'Neubau  - Fremdvermietet, 2 d K'!J104</f>
        <v>0</v>
      </c>
    </row>
    <row r="106" spans="24:28" x14ac:dyDescent="0.2">
      <c r="X106" t="str">
        <f>'Neubau  - Fremdvermietet, 2 d K'!B105</f>
        <v>F1-2,5</v>
      </c>
      <c r="Y106">
        <f>'Neubau  - Fremdvermietet, 2 d K'!E105</f>
        <v>0</v>
      </c>
      <c r="Z106" t="str">
        <f>'Neubau  - Fremdvermietet, 2 d K'!F105</f>
        <v>2,5 Tage/Wo</v>
      </c>
      <c r="AA106">
        <f ca="1">'Neubau  - Fremdvermietet, 2 d K'!G105</f>
        <v>127</v>
      </c>
      <c r="AB106">
        <f>'Neubau  - Fremdvermietet, 2 d K'!J105</f>
        <v>0</v>
      </c>
    </row>
    <row r="107" spans="24:28" x14ac:dyDescent="0.2">
      <c r="X107" t="str">
        <f>'Neubau  - Fremdvermietet, 2 d K'!B106</f>
        <v>F1-3</v>
      </c>
      <c r="Y107">
        <f>'Neubau  - Fremdvermietet, 2 d K'!E106</f>
        <v>0</v>
      </c>
      <c r="Z107" t="str">
        <f>'Neubau  - Fremdvermietet, 2 d K'!F106</f>
        <v>3 Tage/Wo</v>
      </c>
      <c r="AA107">
        <f ca="1">'Neubau  - Fremdvermietet, 2 d K'!G106</f>
        <v>152</v>
      </c>
      <c r="AB107">
        <f>'Neubau  - Fremdvermietet, 2 d K'!J106</f>
        <v>0</v>
      </c>
    </row>
    <row r="108" spans="24:28" x14ac:dyDescent="0.2">
      <c r="X108" t="str">
        <f>'Neubau  - Fremdvermietet, 2 d K'!B107</f>
        <v>F1-4</v>
      </c>
      <c r="Y108">
        <f>'Neubau  - Fremdvermietet, 2 d K'!E107</f>
        <v>0</v>
      </c>
      <c r="Z108" t="str">
        <f>'Neubau  - Fremdvermietet, 2 d K'!F107</f>
        <v>4 Tage/Wo</v>
      </c>
      <c r="AA108">
        <f ca="1">'Neubau  - Fremdvermietet, 2 d K'!G107</f>
        <v>202</v>
      </c>
      <c r="AB108">
        <f>'Neubau  - Fremdvermietet, 2 d K'!J107</f>
        <v>0</v>
      </c>
    </row>
    <row r="109" spans="24:28" x14ac:dyDescent="0.2">
      <c r="X109" t="str">
        <f>'Neubau  - Fremdvermietet, 2 d K'!B108</f>
        <v>F1-5</v>
      </c>
      <c r="Y109">
        <f>'Neubau  - Fremdvermietet, 2 d K'!E108</f>
        <v>0</v>
      </c>
      <c r="Z109" t="str">
        <f>'Neubau  - Fremdvermietet, 2 d K'!F108</f>
        <v>5 Tage/Wo</v>
      </c>
      <c r="AA109">
        <f ca="1">'Neubau  - Fremdvermietet, 2 d K'!G108</f>
        <v>253</v>
      </c>
      <c r="AB109">
        <f>'Neubau  - Fremdvermietet, 2 d K'!J108</f>
        <v>0</v>
      </c>
    </row>
    <row r="110" spans="24:28" x14ac:dyDescent="0.2">
      <c r="X110" t="str">
        <f>'Neubau  - Fremdvermietet, 2 d K'!B109</f>
        <v>F1-6</v>
      </c>
      <c r="Y110">
        <f>'Neubau  - Fremdvermietet, 2 d K'!E109</f>
        <v>0</v>
      </c>
      <c r="Z110" t="str">
        <f>'Neubau  - Fremdvermietet, 2 d K'!F109</f>
        <v>6 Tage/Wo</v>
      </c>
      <c r="AA110">
        <f ca="1">'Neubau  - Fremdvermietet, 2 d K'!G109</f>
        <v>304</v>
      </c>
      <c r="AB110">
        <f>'Neubau  - Fremdvermietet, 2 d K'!J109</f>
        <v>0</v>
      </c>
    </row>
    <row r="111" spans="24:28" x14ac:dyDescent="0.2">
      <c r="X111" t="str">
        <f>'Neubau  - Fremdvermietet, 2 d K'!B110</f>
        <v>F1-7</v>
      </c>
      <c r="Y111">
        <f>'Neubau  - Fremdvermietet, 2 d K'!E110</f>
        <v>0</v>
      </c>
      <c r="Z111" t="str">
        <f>'Neubau  - Fremdvermietet, 2 d K'!F110</f>
        <v>7 Tage/Wo</v>
      </c>
      <c r="AA111">
        <f ca="1">'Neubau  - Fremdvermietet, 2 d K'!G110</f>
        <v>354</v>
      </c>
      <c r="AB111">
        <f>'Neubau  - Fremdvermietet, 2 d K'!J110</f>
        <v>0</v>
      </c>
    </row>
    <row r="112" spans="24:28" x14ac:dyDescent="0.2">
      <c r="X112" t="str">
        <f>'Neubau  - Fremdvermietet, 2 d K'!B111</f>
        <v>F1-Müll</v>
      </c>
      <c r="Y112">
        <f>'Neubau  - Fremdvermietet, 2 d K'!E111</f>
        <v>0</v>
      </c>
      <c r="Z112" t="str">
        <f>'Neubau  - Fremdvermietet, 2 d K'!F111</f>
        <v>2 Tage/Wo </v>
      </c>
      <c r="AA112">
        <f ca="1">'Neubau  - Fremdvermietet, 2 d K'!G111</f>
        <v>101</v>
      </c>
      <c r="AB112">
        <f>'Neubau  - Fremdvermietet, 2 d K'!J111</f>
        <v>0</v>
      </c>
    </row>
    <row r="113" spans="24:28" x14ac:dyDescent="0.2">
      <c r="X113" t="str">
        <f>'Neubau  - Fremdvermietet, 2 d K'!B112</f>
        <v>F1-Hort</v>
      </c>
      <c r="Y113">
        <f>'Neubau  - Fremdvermietet, 2 d K'!E112</f>
        <v>0</v>
      </c>
      <c r="Z113" t="str">
        <f>'Neubau  - Fremdvermietet, 2 d K'!F112</f>
        <v>5 Tage/Wo </v>
      </c>
      <c r="AA113">
        <f ca="1">'Neubau  - Fremdvermietet, 2 d K'!G112</f>
        <v>253</v>
      </c>
      <c r="AB113">
        <f>'Neubau  - Fremdvermietet, 2 d K'!J112</f>
        <v>0</v>
      </c>
    </row>
    <row r="114" spans="24:28" x14ac:dyDescent="0.2">
      <c r="X114" t="str">
        <f>'Neubau  - Fremdvermietet, 2 d K'!B113</f>
        <v>F2-J</v>
      </c>
      <c r="Y114">
        <f>'Neubau  - Fremdvermietet, 2 d K'!E113</f>
        <v>0</v>
      </c>
      <c r="Z114" t="str">
        <f>'Neubau  - Fremdvermietet, 2 d K'!F113</f>
        <v>jährlich</v>
      </c>
      <c r="AA114">
        <f ca="1">'Neubau  - Fremdvermietet, 2 d K'!G113</f>
        <v>1</v>
      </c>
      <c r="AB114">
        <f>'Neubau  - Fremdvermietet, 2 d K'!J113</f>
        <v>0</v>
      </c>
    </row>
    <row r="115" spans="24:28" x14ac:dyDescent="0.2">
      <c r="X115" t="str">
        <f>'Neubau  - Fremdvermietet, 2 d K'!B114</f>
        <v>F2-J2</v>
      </c>
      <c r="Y115">
        <f>'Neubau  - Fremdvermietet, 2 d K'!E114</f>
        <v>0</v>
      </c>
      <c r="Z115" t="str">
        <f>'Neubau  - Fremdvermietet, 2 d K'!F114</f>
        <v>jährlich 2x</v>
      </c>
      <c r="AA115">
        <f ca="1">'Neubau  - Fremdvermietet, 2 d K'!G114</f>
        <v>2</v>
      </c>
      <c r="AB115">
        <f>'Neubau  - Fremdvermietet, 2 d K'!J114</f>
        <v>0</v>
      </c>
    </row>
    <row r="116" spans="24:28" x14ac:dyDescent="0.2">
      <c r="X116" t="str">
        <f>'Neubau  - Fremdvermietet, 2 d K'!B115</f>
        <v>F2-Q</v>
      </c>
      <c r="Y116">
        <f>'Neubau  - Fremdvermietet, 2 d K'!E115</f>
        <v>0</v>
      </c>
      <c r="Z116" t="str">
        <f>'Neubau  - Fremdvermietet, 2 d K'!F115</f>
        <v>Quartalsw.</v>
      </c>
      <c r="AA116">
        <f ca="1">'Neubau  - Fremdvermietet, 2 d K'!G115</f>
        <v>4</v>
      </c>
      <c r="AB116">
        <f>'Neubau  - Fremdvermietet, 2 d K'!J115</f>
        <v>0</v>
      </c>
    </row>
    <row r="117" spans="24:28" x14ac:dyDescent="0.2">
      <c r="X117" t="str">
        <f>'Neubau  - Fremdvermietet, 2 d K'!B116</f>
        <v>F2-J6</v>
      </c>
      <c r="Y117">
        <f>'Neubau  - Fremdvermietet, 2 d K'!E116</f>
        <v>0</v>
      </c>
      <c r="Z117" t="str">
        <f>'Neubau  - Fremdvermietet, 2 d K'!F116</f>
        <v>jährlich 6x</v>
      </c>
      <c r="AA117">
        <f ca="1">'Neubau  - Fremdvermietet, 2 d K'!G116</f>
        <v>6</v>
      </c>
      <c r="AB117">
        <f>'Neubau  - Fremdvermietet, 2 d K'!J116</f>
        <v>0</v>
      </c>
    </row>
    <row r="118" spans="24:28" x14ac:dyDescent="0.2">
      <c r="X118" t="str">
        <f>'Neubau  - Fremdvermietet, 2 d K'!B117</f>
        <v>F2-M</v>
      </c>
      <c r="Y118">
        <f>'Neubau  - Fremdvermietet, 2 d K'!E117</f>
        <v>0</v>
      </c>
      <c r="Z118" t="str">
        <f>'Neubau  - Fremdvermietet, 2 d K'!F117</f>
        <v>monatlich</v>
      </c>
      <c r="AA118">
        <f ca="1">'Neubau  - Fremdvermietet, 2 d K'!G117</f>
        <v>12</v>
      </c>
      <c r="AB118">
        <f>'Neubau  - Fremdvermietet, 2 d K'!J117</f>
        <v>0</v>
      </c>
    </row>
    <row r="119" spans="24:28" x14ac:dyDescent="0.2">
      <c r="X119" t="str">
        <f>'Neubau  - Fremdvermietet, 2 d K'!B118</f>
        <v>F2-14</v>
      </c>
      <c r="Y119">
        <f>'Neubau  - Fremdvermietet, 2 d K'!E118</f>
        <v>0</v>
      </c>
      <c r="Z119" t="str">
        <f>'Neubau  - Fremdvermietet, 2 d K'!F118</f>
        <v>14 tägig</v>
      </c>
      <c r="AA119">
        <f ca="1">'Neubau  - Fremdvermietet, 2 d K'!G118</f>
        <v>25</v>
      </c>
      <c r="AB119">
        <f>'Neubau  - Fremdvermietet, 2 d K'!J118</f>
        <v>0</v>
      </c>
    </row>
    <row r="120" spans="24:28" x14ac:dyDescent="0.2">
      <c r="X120" t="str">
        <f>'Neubau  - Fremdvermietet, 2 d K'!B119</f>
        <v>F2-W</v>
      </c>
      <c r="Y120">
        <f>'Neubau  - Fremdvermietet, 2 d K'!E119</f>
        <v>0</v>
      </c>
      <c r="Z120" t="str">
        <f>'Neubau  - Fremdvermietet, 2 d K'!F119</f>
        <v>wöchentl.</v>
      </c>
      <c r="AA120">
        <f ca="1">'Neubau  - Fremdvermietet, 2 d K'!G119</f>
        <v>51</v>
      </c>
      <c r="AB120">
        <f>'Neubau  - Fremdvermietet, 2 d K'!J119</f>
        <v>0</v>
      </c>
    </row>
    <row r="121" spans="24:28" x14ac:dyDescent="0.2">
      <c r="X121" t="str">
        <f>'Neubau  - Fremdvermietet, 2 d K'!B120</f>
        <v>F2-2</v>
      </c>
      <c r="Y121">
        <f>'Neubau  - Fremdvermietet, 2 d K'!E120</f>
        <v>0</v>
      </c>
      <c r="Z121" t="str">
        <f>'Neubau  - Fremdvermietet, 2 d K'!F120</f>
        <v>2 Tage/Wo</v>
      </c>
      <c r="AA121">
        <f ca="1">'Neubau  - Fremdvermietet, 2 d K'!G120</f>
        <v>101</v>
      </c>
      <c r="AB121">
        <f>'Neubau  - Fremdvermietet, 2 d K'!J120</f>
        <v>0</v>
      </c>
    </row>
    <row r="122" spans="24:28" x14ac:dyDescent="0.2">
      <c r="X122" t="str">
        <f>'Neubau  - Fremdvermietet, 2 d K'!B121</f>
        <v>F2-2,5</v>
      </c>
      <c r="Y122">
        <f>'Neubau  - Fremdvermietet, 2 d K'!E121</f>
        <v>0</v>
      </c>
      <c r="Z122" t="str">
        <f>'Neubau  - Fremdvermietet, 2 d K'!F121</f>
        <v>2,5 Tage/Wo</v>
      </c>
      <c r="AA122">
        <f ca="1">'Neubau  - Fremdvermietet, 2 d K'!G121</f>
        <v>127</v>
      </c>
      <c r="AB122">
        <f>'Neubau  - Fremdvermietet, 2 d K'!J121</f>
        <v>0</v>
      </c>
    </row>
    <row r="123" spans="24:28" x14ac:dyDescent="0.2">
      <c r="X123" t="str">
        <f>'Neubau  - Fremdvermietet, 2 d K'!B122</f>
        <v>F2-3</v>
      </c>
      <c r="Y123">
        <f>'Neubau  - Fremdvermietet, 2 d K'!E122</f>
        <v>0</v>
      </c>
      <c r="Z123" t="str">
        <f>'Neubau  - Fremdvermietet, 2 d K'!F122</f>
        <v>3 Tage/Wo</v>
      </c>
      <c r="AA123">
        <f ca="1">'Neubau  - Fremdvermietet, 2 d K'!G122</f>
        <v>152</v>
      </c>
      <c r="AB123">
        <f>'Neubau  - Fremdvermietet, 2 d K'!J122</f>
        <v>0</v>
      </c>
    </row>
    <row r="124" spans="24:28" x14ac:dyDescent="0.2">
      <c r="X124" t="str">
        <f>'Neubau  - Fremdvermietet, 2 d K'!B123</f>
        <v>F2-4</v>
      </c>
      <c r="Y124">
        <f>'Neubau  - Fremdvermietet, 2 d K'!E123</f>
        <v>0</v>
      </c>
      <c r="Z124" t="str">
        <f>'Neubau  - Fremdvermietet, 2 d K'!F123</f>
        <v>4 Tage/Wo</v>
      </c>
      <c r="AA124">
        <f ca="1">'Neubau  - Fremdvermietet, 2 d K'!G123</f>
        <v>202</v>
      </c>
      <c r="AB124">
        <f>'Neubau  - Fremdvermietet, 2 d K'!J123</f>
        <v>0</v>
      </c>
    </row>
    <row r="125" spans="24:28" x14ac:dyDescent="0.2">
      <c r="X125" t="str">
        <f>'Neubau  - Fremdvermietet, 2 d K'!B124</f>
        <v>F2-5</v>
      </c>
      <c r="Y125">
        <f>'Neubau  - Fremdvermietet, 2 d K'!E124</f>
        <v>0</v>
      </c>
      <c r="Z125" t="str">
        <f>'Neubau  - Fremdvermietet, 2 d K'!F124</f>
        <v>5 Tage/Wo</v>
      </c>
      <c r="AA125">
        <f ca="1">'Neubau  - Fremdvermietet, 2 d K'!G124</f>
        <v>253</v>
      </c>
      <c r="AB125">
        <f>'Neubau  - Fremdvermietet, 2 d K'!J124</f>
        <v>0</v>
      </c>
    </row>
    <row r="126" spans="24:28" x14ac:dyDescent="0.2">
      <c r="X126" t="str">
        <f>'Neubau  - Fremdvermietet, 2 d K'!B125</f>
        <v>F2-6</v>
      </c>
      <c r="Y126">
        <f>'Neubau  - Fremdvermietet, 2 d K'!E125</f>
        <v>0</v>
      </c>
      <c r="Z126" t="str">
        <f>'Neubau  - Fremdvermietet, 2 d K'!F125</f>
        <v>6 Tage/Wo</v>
      </c>
      <c r="AA126">
        <f ca="1">'Neubau  - Fremdvermietet, 2 d K'!G125</f>
        <v>304</v>
      </c>
      <c r="AB126">
        <f>'Neubau  - Fremdvermietet, 2 d K'!J125</f>
        <v>0</v>
      </c>
    </row>
    <row r="127" spans="24:28" x14ac:dyDescent="0.2">
      <c r="X127" t="str">
        <f>'Neubau  - Fremdvermietet, 2 d K'!B126</f>
        <v>F2-7</v>
      </c>
      <c r="Y127">
        <f>'Neubau  - Fremdvermietet, 2 d K'!E126</f>
        <v>0</v>
      </c>
      <c r="Z127" t="str">
        <f>'Neubau  - Fremdvermietet, 2 d K'!F126</f>
        <v>7 Tage/Wo</v>
      </c>
      <c r="AA127">
        <f ca="1">'Neubau  - Fremdvermietet, 2 d K'!G126</f>
        <v>354</v>
      </c>
      <c r="AB127">
        <f>'Neubau  - Fremdvermietet, 2 d K'!J126</f>
        <v>0</v>
      </c>
    </row>
    <row r="128" spans="24:28" x14ac:dyDescent="0.2">
      <c r="X128" t="str">
        <f>'Neubau  - Fremdvermietet, 2 d K'!B127</f>
        <v>F2-Müll</v>
      </c>
      <c r="Y128">
        <f>'Neubau  - Fremdvermietet, 2 d K'!E127</f>
        <v>0</v>
      </c>
      <c r="Z128" t="str">
        <f>'Neubau  - Fremdvermietet, 2 d K'!F127</f>
        <v>2 Tage/Wo </v>
      </c>
      <c r="AA128">
        <f ca="1">'Neubau  - Fremdvermietet, 2 d K'!G127</f>
        <v>101</v>
      </c>
      <c r="AB128">
        <f>'Neubau  - Fremdvermietet, 2 d K'!J127</f>
        <v>0</v>
      </c>
    </row>
    <row r="129" spans="24:28" x14ac:dyDescent="0.2">
      <c r="X129" t="str">
        <f>'Neubau  - Fremdvermietet, 2 d K'!B128</f>
        <v>F2-Hort</v>
      </c>
      <c r="Y129">
        <f>'Neubau  - Fremdvermietet, 2 d K'!E128</f>
        <v>0</v>
      </c>
      <c r="Z129" t="str">
        <f>'Neubau  - Fremdvermietet, 2 d K'!F128</f>
        <v>5 Tage/Wo </v>
      </c>
      <c r="AA129">
        <f ca="1">'Neubau  - Fremdvermietet, 2 d K'!G128</f>
        <v>253</v>
      </c>
      <c r="AB129">
        <f>'Neubau  - Fremdvermietet, 2 d K'!J128</f>
        <v>0</v>
      </c>
    </row>
    <row r="130" spans="24:28" x14ac:dyDescent="0.2">
      <c r="X130" t="str">
        <f>'Neubau  - Fremdvermietet, 2 d K'!B129</f>
        <v>F3-J</v>
      </c>
      <c r="Y130">
        <f>'Neubau  - Fremdvermietet, 2 d K'!E129</f>
        <v>0</v>
      </c>
      <c r="Z130" t="str">
        <f>'Neubau  - Fremdvermietet, 2 d K'!F129</f>
        <v>jährlich</v>
      </c>
      <c r="AA130">
        <f ca="1">'Neubau  - Fremdvermietet, 2 d K'!G129</f>
        <v>1</v>
      </c>
      <c r="AB130">
        <f>'Neubau  - Fremdvermietet, 2 d K'!J129</f>
        <v>0</v>
      </c>
    </row>
    <row r="131" spans="24:28" x14ac:dyDescent="0.2">
      <c r="X131" t="str">
        <f>'Neubau  - Fremdvermietet, 2 d K'!B130</f>
        <v>F3-J2</v>
      </c>
      <c r="Y131">
        <f>'Neubau  - Fremdvermietet, 2 d K'!E130</f>
        <v>0</v>
      </c>
      <c r="Z131" t="str">
        <f>'Neubau  - Fremdvermietet, 2 d K'!F130</f>
        <v>jährlich 2x</v>
      </c>
      <c r="AA131">
        <f ca="1">'Neubau  - Fremdvermietet, 2 d K'!G130</f>
        <v>2</v>
      </c>
      <c r="AB131">
        <f>'Neubau  - Fremdvermietet, 2 d K'!J130</f>
        <v>0</v>
      </c>
    </row>
    <row r="132" spans="24:28" x14ac:dyDescent="0.2">
      <c r="X132" t="str">
        <f>'Neubau  - Fremdvermietet, 2 d K'!B131</f>
        <v>F3-Q</v>
      </c>
      <c r="Y132">
        <f>'Neubau  - Fremdvermietet, 2 d K'!E131</f>
        <v>0</v>
      </c>
      <c r="Z132" t="str">
        <f>'Neubau  - Fremdvermietet, 2 d K'!F131</f>
        <v>Quartalsw.</v>
      </c>
      <c r="AA132">
        <f ca="1">'Neubau  - Fremdvermietet, 2 d K'!G131</f>
        <v>4</v>
      </c>
      <c r="AB132">
        <f>'Neubau  - Fremdvermietet, 2 d K'!J131</f>
        <v>0</v>
      </c>
    </row>
    <row r="133" spans="24:28" x14ac:dyDescent="0.2">
      <c r="X133" t="str">
        <f>'Neubau  - Fremdvermietet, 2 d K'!B132</f>
        <v>F3-J6</v>
      </c>
      <c r="Y133">
        <f>'Neubau  - Fremdvermietet, 2 d K'!E132</f>
        <v>0</v>
      </c>
      <c r="Z133" t="str">
        <f>'Neubau  - Fremdvermietet, 2 d K'!F132</f>
        <v>jährlich 6x</v>
      </c>
      <c r="AA133">
        <f ca="1">'Neubau  - Fremdvermietet, 2 d K'!G132</f>
        <v>6</v>
      </c>
      <c r="AB133">
        <f>'Neubau  - Fremdvermietet, 2 d K'!J132</f>
        <v>0</v>
      </c>
    </row>
    <row r="134" spans="24:28" x14ac:dyDescent="0.2">
      <c r="X134" t="str">
        <f>'Neubau  - Fremdvermietet, 2 d K'!B133</f>
        <v>F3-M</v>
      </c>
      <c r="Y134">
        <f>'Neubau  - Fremdvermietet, 2 d K'!E133</f>
        <v>0</v>
      </c>
      <c r="Z134" t="str">
        <f>'Neubau  - Fremdvermietet, 2 d K'!F133</f>
        <v>monatlich</v>
      </c>
      <c r="AA134">
        <f ca="1">'Neubau  - Fremdvermietet, 2 d K'!G133</f>
        <v>12</v>
      </c>
      <c r="AB134">
        <f>'Neubau  - Fremdvermietet, 2 d K'!J133</f>
        <v>0</v>
      </c>
    </row>
    <row r="135" spans="24:28" x14ac:dyDescent="0.2">
      <c r="X135" t="str">
        <f>'Neubau  - Fremdvermietet, 2 d K'!B134</f>
        <v>F3-14</v>
      </c>
      <c r="Y135">
        <f>'Neubau  - Fremdvermietet, 2 d K'!E134</f>
        <v>0</v>
      </c>
      <c r="Z135" t="str">
        <f>'Neubau  - Fremdvermietet, 2 d K'!F134</f>
        <v>14 tägig</v>
      </c>
      <c r="AA135">
        <f ca="1">'Neubau  - Fremdvermietet, 2 d K'!G134</f>
        <v>25</v>
      </c>
      <c r="AB135">
        <f>'Neubau  - Fremdvermietet, 2 d K'!J134</f>
        <v>0</v>
      </c>
    </row>
    <row r="136" spans="24:28" x14ac:dyDescent="0.2">
      <c r="X136" t="str">
        <f>'Neubau  - Fremdvermietet, 2 d K'!B135</f>
        <v>F3-W</v>
      </c>
      <c r="Y136">
        <f>'Neubau  - Fremdvermietet, 2 d K'!E135</f>
        <v>0</v>
      </c>
      <c r="Z136" t="str">
        <f>'Neubau  - Fremdvermietet, 2 d K'!F135</f>
        <v>wöchentl.</v>
      </c>
      <c r="AA136">
        <f ca="1">'Neubau  - Fremdvermietet, 2 d K'!G135</f>
        <v>51</v>
      </c>
      <c r="AB136">
        <f>'Neubau  - Fremdvermietet, 2 d K'!J135</f>
        <v>0</v>
      </c>
    </row>
    <row r="137" spans="24:28" x14ac:dyDescent="0.2">
      <c r="X137" t="str">
        <f>'Neubau  - Fremdvermietet, 2 d K'!B136</f>
        <v>F3-2</v>
      </c>
      <c r="Y137">
        <f>'Neubau  - Fremdvermietet, 2 d K'!E136</f>
        <v>0</v>
      </c>
      <c r="Z137" t="str">
        <f>'Neubau  - Fremdvermietet, 2 d K'!F136</f>
        <v>2 Tage/Wo</v>
      </c>
      <c r="AA137">
        <f ca="1">'Neubau  - Fremdvermietet, 2 d K'!G136</f>
        <v>101</v>
      </c>
      <c r="AB137">
        <f>'Neubau  - Fremdvermietet, 2 d K'!J136</f>
        <v>0</v>
      </c>
    </row>
    <row r="138" spans="24:28" x14ac:dyDescent="0.2">
      <c r="X138" t="str">
        <f>'Neubau  - Fremdvermietet, 2 d K'!B137</f>
        <v>F3-2,5</v>
      </c>
      <c r="Y138">
        <f>'Neubau  - Fremdvermietet, 2 d K'!E137</f>
        <v>0</v>
      </c>
      <c r="Z138" t="str">
        <f>'Neubau  - Fremdvermietet, 2 d K'!F137</f>
        <v>2,5 Tage/Wo</v>
      </c>
      <c r="AA138">
        <f ca="1">'Neubau  - Fremdvermietet, 2 d K'!G137</f>
        <v>127</v>
      </c>
      <c r="AB138">
        <f>'Neubau  - Fremdvermietet, 2 d K'!J137</f>
        <v>0</v>
      </c>
    </row>
    <row r="139" spans="24:28" x14ac:dyDescent="0.2">
      <c r="X139" t="str">
        <f>'Neubau  - Fremdvermietet, 2 d K'!B138</f>
        <v>F3-3</v>
      </c>
      <c r="Y139">
        <f>'Neubau  - Fremdvermietet, 2 d K'!E138</f>
        <v>0</v>
      </c>
      <c r="Z139" t="str">
        <f>'Neubau  - Fremdvermietet, 2 d K'!F138</f>
        <v>3 Tage/Wo</v>
      </c>
      <c r="AA139">
        <f ca="1">'Neubau  - Fremdvermietet, 2 d K'!G138</f>
        <v>152</v>
      </c>
      <c r="AB139">
        <f>'Neubau  - Fremdvermietet, 2 d K'!J138</f>
        <v>0</v>
      </c>
    </row>
    <row r="140" spans="24:28" x14ac:dyDescent="0.2">
      <c r="X140" t="str">
        <f>'Neubau  - Fremdvermietet, 2 d K'!B139</f>
        <v>F3-4</v>
      </c>
      <c r="Y140">
        <f>'Neubau  - Fremdvermietet, 2 d K'!E139</f>
        <v>0</v>
      </c>
      <c r="Z140" t="str">
        <f>'Neubau  - Fremdvermietet, 2 d K'!F139</f>
        <v>4 Tage/Wo</v>
      </c>
      <c r="AA140">
        <f ca="1">'Neubau  - Fremdvermietet, 2 d K'!G139</f>
        <v>202</v>
      </c>
      <c r="AB140">
        <f>'Neubau  - Fremdvermietet, 2 d K'!J139</f>
        <v>0</v>
      </c>
    </row>
    <row r="141" spans="24:28" x14ac:dyDescent="0.2">
      <c r="X141" t="str">
        <f>'Neubau  - Fremdvermietet, 2 d K'!B140</f>
        <v>F3-5</v>
      </c>
      <c r="Y141">
        <f>'Neubau  - Fremdvermietet, 2 d K'!E140</f>
        <v>0</v>
      </c>
      <c r="Z141" t="str">
        <f>'Neubau  - Fremdvermietet, 2 d K'!F140</f>
        <v>5 Tage/Wo</v>
      </c>
      <c r="AA141">
        <f ca="1">'Neubau  - Fremdvermietet, 2 d K'!G140</f>
        <v>253</v>
      </c>
      <c r="AB141">
        <f>'Neubau  - Fremdvermietet, 2 d K'!J140</f>
        <v>0</v>
      </c>
    </row>
    <row r="142" spans="24:28" x14ac:dyDescent="0.2">
      <c r="X142" t="str">
        <f>'Neubau  - Fremdvermietet, 2 d K'!B141</f>
        <v>F3-6</v>
      </c>
      <c r="Y142">
        <f>'Neubau  - Fremdvermietet, 2 d K'!E141</f>
        <v>0</v>
      </c>
      <c r="Z142" t="str">
        <f>'Neubau  - Fremdvermietet, 2 d K'!F141</f>
        <v>6 Tage/Wo</v>
      </c>
      <c r="AA142">
        <f ca="1">'Neubau  - Fremdvermietet, 2 d K'!G141</f>
        <v>304</v>
      </c>
      <c r="AB142">
        <f>'Neubau  - Fremdvermietet, 2 d K'!J141</f>
        <v>0</v>
      </c>
    </row>
    <row r="143" spans="24:28" x14ac:dyDescent="0.2">
      <c r="X143" t="str">
        <f>'Neubau  - Fremdvermietet, 2 d K'!B142</f>
        <v>F3-7</v>
      </c>
      <c r="Y143">
        <f>'Neubau  - Fremdvermietet, 2 d K'!E142</f>
        <v>0</v>
      </c>
      <c r="Z143" t="str">
        <f>'Neubau  - Fremdvermietet, 2 d K'!F142</f>
        <v>7 Tage/Wo</v>
      </c>
      <c r="AA143">
        <f ca="1">'Neubau  - Fremdvermietet, 2 d K'!G142</f>
        <v>354</v>
      </c>
      <c r="AB143">
        <f>'Neubau  - Fremdvermietet, 2 d K'!J142</f>
        <v>0</v>
      </c>
    </row>
    <row r="144" spans="24:28" x14ac:dyDescent="0.2">
      <c r="X144" t="str">
        <f>'Neubau  - Fremdvermietet, 2 d K'!B143</f>
        <v>F3-Müll</v>
      </c>
      <c r="Y144">
        <f>'Neubau  - Fremdvermietet, 2 d K'!E143</f>
        <v>0</v>
      </c>
      <c r="Z144" t="str">
        <f>'Neubau  - Fremdvermietet, 2 d K'!F143</f>
        <v>2 Tage/Wo </v>
      </c>
      <c r="AA144">
        <f ca="1">'Neubau  - Fremdvermietet, 2 d K'!G143</f>
        <v>101</v>
      </c>
      <c r="AB144">
        <f>'Neubau  - Fremdvermietet, 2 d K'!J143</f>
        <v>0</v>
      </c>
    </row>
    <row r="145" spans="24:28" x14ac:dyDescent="0.2">
      <c r="X145" t="str">
        <f>'Neubau  - Fremdvermietet, 2 d K'!B144</f>
        <v>F3-Hort</v>
      </c>
      <c r="Y145">
        <f>'Neubau  - Fremdvermietet, 2 d K'!E144</f>
        <v>0</v>
      </c>
      <c r="Z145" t="str">
        <f>'Neubau  - Fremdvermietet, 2 d K'!F144</f>
        <v>5 Tage/Wo </v>
      </c>
      <c r="AA145">
        <f ca="1">'Neubau  - Fremdvermietet, 2 d K'!G144</f>
        <v>253</v>
      </c>
      <c r="AB145">
        <f>'Neubau  - Fremdvermietet, 2 d K'!J144</f>
        <v>0</v>
      </c>
    </row>
    <row r="146" spans="24:28" x14ac:dyDescent="0.2">
      <c r="X146" t="str">
        <f>'Neubau  - Fremdvermietet, 2 d K'!B145</f>
        <v>G1-J</v>
      </c>
      <c r="Y146">
        <f>'Neubau  - Fremdvermietet, 2 d K'!E145</f>
        <v>0</v>
      </c>
      <c r="Z146" t="str">
        <f>'Neubau  - Fremdvermietet, 2 d K'!F145</f>
        <v>jährlich</v>
      </c>
      <c r="AA146">
        <f ca="1">'Neubau  - Fremdvermietet, 2 d K'!G145</f>
        <v>1</v>
      </c>
      <c r="AB146">
        <f>'Neubau  - Fremdvermietet, 2 d K'!J145</f>
        <v>0</v>
      </c>
    </row>
    <row r="147" spans="24:28" x14ac:dyDescent="0.2">
      <c r="X147" t="str">
        <f>'Neubau  - Fremdvermietet, 2 d K'!B146</f>
        <v>G1-J2</v>
      </c>
      <c r="Y147">
        <f>'Neubau  - Fremdvermietet, 2 d K'!E146</f>
        <v>0</v>
      </c>
      <c r="Z147" t="str">
        <f>'Neubau  - Fremdvermietet, 2 d K'!F146</f>
        <v>jährlich 2x</v>
      </c>
      <c r="AA147">
        <f ca="1">'Neubau  - Fremdvermietet, 2 d K'!G146</f>
        <v>2</v>
      </c>
      <c r="AB147">
        <f>'Neubau  - Fremdvermietet, 2 d K'!J146</f>
        <v>0</v>
      </c>
    </row>
    <row r="148" spans="24:28" x14ac:dyDescent="0.2">
      <c r="X148" t="str">
        <f>'Neubau  - Fremdvermietet, 2 d K'!B147</f>
        <v>G1-Q</v>
      </c>
      <c r="Y148">
        <f>'Neubau  - Fremdvermietet, 2 d K'!E147</f>
        <v>0</v>
      </c>
      <c r="Z148" t="str">
        <f>'Neubau  - Fremdvermietet, 2 d K'!F147</f>
        <v>Quartalsw.</v>
      </c>
      <c r="AA148">
        <f ca="1">'Neubau  - Fremdvermietet, 2 d K'!G147</f>
        <v>4</v>
      </c>
      <c r="AB148">
        <f>'Neubau  - Fremdvermietet, 2 d K'!J147</f>
        <v>0</v>
      </c>
    </row>
    <row r="149" spans="24:28" x14ac:dyDescent="0.2">
      <c r="X149" t="str">
        <f>'Neubau  - Fremdvermietet, 2 d K'!B148</f>
        <v>G1-J6</v>
      </c>
      <c r="Y149">
        <f>'Neubau  - Fremdvermietet, 2 d K'!E148</f>
        <v>0</v>
      </c>
      <c r="Z149" t="str">
        <f>'Neubau  - Fremdvermietet, 2 d K'!F148</f>
        <v>jährlich 6x</v>
      </c>
      <c r="AA149">
        <f ca="1">'Neubau  - Fremdvermietet, 2 d K'!G148</f>
        <v>6</v>
      </c>
      <c r="AB149">
        <f>'Neubau  - Fremdvermietet, 2 d K'!J148</f>
        <v>0</v>
      </c>
    </row>
    <row r="150" spans="24:28" x14ac:dyDescent="0.2">
      <c r="X150" t="str">
        <f>'Neubau  - Fremdvermietet, 2 d K'!B149</f>
        <v>G1-M</v>
      </c>
      <c r="Y150">
        <f>'Neubau  - Fremdvermietet, 2 d K'!E149</f>
        <v>0</v>
      </c>
      <c r="Z150" t="str">
        <f>'Neubau  - Fremdvermietet, 2 d K'!F149</f>
        <v>monatlich</v>
      </c>
      <c r="AA150">
        <f ca="1">'Neubau  - Fremdvermietet, 2 d K'!G149</f>
        <v>12</v>
      </c>
      <c r="AB150">
        <f>'Neubau  - Fremdvermietet, 2 d K'!J149</f>
        <v>0</v>
      </c>
    </row>
    <row r="151" spans="24:28" x14ac:dyDescent="0.2">
      <c r="X151" t="str">
        <f>'Neubau  - Fremdvermietet, 2 d K'!B150</f>
        <v>G1-14</v>
      </c>
      <c r="Y151">
        <f>'Neubau  - Fremdvermietet, 2 d K'!E150</f>
        <v>0</v>
      </c>
      <c r="Z151" t="str">
        <f>'Neubau  - Fremdvermietet, 2 d K'!F150</f>
        <v>14 tägig</v>
      </c>
      <c r="AA151">
        <f ca="1">'Neubau  - Fremdvermietet, 2 d K'!G150</f>
        <v>25</v>
      </c>
      <c r="AB151">
        <f>'Neubau  - Fremdvermietet, 2 d K'!J150</f>
        <v>0</v>
      </c>
    </row>
    <row r="152" spans="24:28" x14ac:dyDescent="0.2">
      <c r="X152" t="str">
        <f>'Neubau  - Fremdvermietet, 2 d K'!B151</f>
        <v>G1-W</v>
      </c>
      <c r="Y152">
        <f>'Neubau  - Fremdvermietet, 2 d K'!E151</f>
        <v>0</v>
      </c>
      <c r="Z152" t="str">
        <f>'Neubau  - Fremdvermietet, 2 d K'!F151</f>
        <v>wöchentl.</v>
      </c>
      <c r="AA152">
        <f ca="1">'Neubau  - Fremdvermietet, 2 d K'!G151</f>
        <v>51</v>
      </c>
      <c r="AB152">
        <f>'Neubau  - Fremdvermietet, 2 d K'!J151</f>
        <v>0</v>
      </c>
    </row>
    <row r="153" spans="24:28" x14ac:dyDescent="0.2">
      <c r="X153" t="str">
        <f>'Neubau  - Fremdvermietet, 2 d K'!B152</f>
        <v>G1-2</v>
      </c>
      <c r="Y153">
        <f>'Neubau  - Fremdvermietet, 2 d K'!E152</f>
        <v>0</v>
      </c>
      <c r="Z153" t="str">
        <f>'Neubau  - Fremdvermietet, 2 d K'!F152</f>
        <v>2 Tage/Wo</v>
      </c>
      <c r="AA153">
        <f ca="1">'Neubau  - Fremdvermietet, 2 d K'!G152</f>
        <v>101</v>
      </c>
      <c r="AB153">
        <f>'Neubau  - Fremdvermietet, 2 d K'!J152</f>
        <v>0</v>
      </c>
    </row>
    <row r="154" spans="24:28" x14ac:dyDescent="0.2">
      <c r="X154" t="str">
        <f>'Neubau  - Fremdvermietet, 2 d K'!B153</f>
        <v>G1-2,5</v>
      </c>
      <c r="Y154">
        <f>'Neubau  - Fremdvermietet, 2 d K'!E153</f>
        <v>0</v>
      </c>
      <c r="Z154" t="str">
        <f>'Neubau  - Fremdvermietet, 2 d K'!F153</f>
        <v>2,5 Tage/Wo</v>
      </c>
      <c r="AA154">
        <f ca="1">'Neubau  - Fremdvermietet, 2 d K'!G153</f>
        <v>127</v>
      </c>
      <c r="AB154">
        <f>'Neubau  - Fremdvermietet, 2 d K'!J153</f>
        <v>0</v>
      </c>
    </row>
    <row r="155" spans="24:28" x14ac:dyDescent="0.2">
      <c r="X155" t="str">
        <f>'Neubau  - Fremdvermietet, 2 d K'!B154</f>
        <v>G1-3</v>
      </c>
      <c r="Y155">
        <f>'Neubau  - Fremdvermietet, 2 d K'!E154</f>
        <v>0</v>
      </c>
      <c r="Z155" t="str">
        <f>'Neubau  - Fremdvermietet, 2 d K'!F154</f>
        <v>3 Tage/Wo</v>
      </c>
      <c r="AA155">
        <f ca="1">'Neubau  - Fremdvermietet, 2 d K'!G154</f>
        <v>152</v>
      </c>
      <c r="AB155">
        <f>'Neubau  - Fremdvermietet, 2 d K'!J154</f>
        <v>0</v>
      </c>
    </row>
    <row r="156" spans="24:28" x14ac:dyDescent="0.2">
      <c r="X156" t="str">
        <f>'Neubau  - Fremdvermietet, 2 d K'!B155</f>
        <v>G1-4</v>
      </c>
      <c r="Y156">
        <f>'Neubau  - Fremdvermietet, 2 d K'!E155</f>
        <v>0</v>
      </c>
      <c r="Z156" t="str">
        <f>'Neubau  - Fremdvermietet, 2 d K'!F155</f>
        <v>4 Tage/Wo</v>
      </c>
      <c r="AA156">
        <f ca="1">'Neubau  - Fremdvermietet, 2 d K'!G155</f>
        <v>202</v>
      </c>
      <c r="AB156">
        <f>'Neubau  - Fremdvermietet, 2 d K'!J155</f>
        <v>0</v>
      </c>
    </row>
    <row r="157" spans="24:28" x14ac:dyDescent="0.2">
      <c r="X157" t="str">
        <f>'Neubau  - Fremdvermietet, 2 d K'!B156</f>
        <v>G1-5</v>
      </c>
      <c r="Y157">
        <f>'Neubau  - Fremdvermietet, 2 d K'!E156</f>
        <v>0</v>
      </c>
      <c r="Z157" t="str">
        <f>'Neubau  - Fremdvermietet, 2 d K'!F156</f>
        <v>5 Tage/Wo</v>
      </c>
      <c r="AA157">
        <f ca="1">'Neubau  - Fremdvermietet, 2 d K'!G156</f>
        <v>253</v>
      </c>
      <c r="AB157">
        <f>'Neubau  - Fremdvermietet, 2 d K'!J156</f>
        <v>0</v>
      </c>
    </row>
    <row r="158" spans="24:28" x14ac:dyDescent="0.2">
      <c r="X158" t="str">
        <f>'Neubau  - Fremdvermietet, 2 d K'!B157</f>
        <v>G1-6</v>
      </c>
      <c r="Y158">
        <f>'Neubau  - Fremdvermietet, 2 d K'!E157</f>
        <v>0</v>
      </c>
      <c r="Z158" t="str">
        <f>'Neubau  - Fremdvermietet, 2 d K'!F157</f>
        <v>6 Tage/Wo</v>
      </c>
      <c r="AA158">
        <f ca="1">'Neubau  - Fremdvermietet, 2 d K'!G157</f>
        <v>304</v>
      </c>
      <c r="AB158">
        <f>'Neubau  - Fremdvermietet, 2 d K'!J157</f>
        <v>0</v>
      </c>
    </row>
    <row r="159" spans="24:28" x14ac:dyDescent="0.2">
      <c r="X159" t="str">
        <f>'Neubau  - Fremdvermietet, 2 d K'!B158</f>
        <v>G1-7</v>
      </c>
      <c r="Y159">
        <f>'Neubau  - Fremdvermietet, 2 d K'!E158</f>
        <v>0</v>
      </c>
      <c r="Z159" t="str">
        <f>'Neubau  - Fremdvermietet, 2 d K'!F158</f>
        <v>7 Tage/Wo</v>
      </c>
      <c r="AA159">
        <f ca="1">'Neubau  - Fremdvermietet, 2 d K'!G158</f>
        <v>354</v>
      </c>
      <c r="AB159">
        <f>'Neubau  - Fremdvermietet, 2 d K'!J158</f>
        <v>0</v>
      </c>
    </row>
    <row r="160" spans="24:28" x14ac:dyDescent="0.2">
      <c r="X160" t="str">
        <f>'Neubau  - Fremdvermietet, 2 d K'!B159</f>
        <v>G1-Müll</v>
      </c>
      <c r="Y160">
        <f>'Neubau  - Fremdvermietet, 2 d K'!E159</f>
        <v>0</v>
      </c>
      <c r="Z160" t="str">
        <f>'Neubau  - Fremdvermietet, 2 d K'!F159</f>
        <v>2 Tage/Wo </v>
      </c>
      <c r="AA160">
        <f ca="1">'Neubau  - Fremdvermietet, 2 d K'!G159</f>
        <v>101</v>
      </c>
      <c r="AB160">
        <f>'Neubau  - Fremdvermietet, 2 d K'!J159</f>
        <v>0</v>
      </c>
    </row>
    <row r="161" spans="24:28" x14ac:dyDescent="0.2">
      <c r="X161" t="str">
        <f>'Neubau  - Fremdvermietet, 2 d K'!B160</f>
        <v>H1-J</v>
      </c>
      <c r="Y161">
        <f>'Neubau  - Fremdvermietet, 2 d K'!E160</f>
        <v>0</v>
      </c>
      <c r="Z161" t="str">
        <f>'Neubau  - Fremdvermietet, 2 d K'!F160</f>
        <v>jährlich</v>
      </c>
      <c r="AA161">
        <f ca="1">'Neubau  - Fremdvermietet, 2 d K'!G160</f>
        <v>1</v>
      </c>
      <c r="AB161">
        <f>'Neubau  - Fremdvermietet, 2 d K'!J160</f>
        <v>0</v>
      </c>
    </row>
    <row r="162" spans="24:28" x14ac:dyDescent="0.2">
      <c r="X162" t="str">
        <f>'Neubau  - Fremdvermietet, 2 d K'!B161</f>
        <v>H1-J2</v>
      </c>
      <c r="Y162">
        <f>'Neubau  - Fremdvermietet, 2 d K'!E161</f>
        <v>0</v>
      </c>
      <c r="Z162" t="str">
        <f>'Neubau  - Fremdvermietet, 2 d K'!F161</f>
        <v>jährlich 2x</v>
      </c>
      <c r="AA162">
        <f ca="1">'Neubau  - Fremdvermietet, 2 d K'!G161</f>
        <v>2</v>
      </c>
      <c r="AB162">
        <f>'Neubau  - Fremdvermietet, 2 d K'!J161</f>
        <v>0</v>
      </c>
    </row>
    <row r="163" spans="24:28" x14ac:dyDescent="0.2">
      <c r="X163" t="str">
        <f>'Neubau  - Fremdvermietet, 2 d K'!B162</f>
        <v>H1-Q</v>
      </c>
      <c r="Y163">
        <f>'Neubau  - Fremdvermietet, 2 d K'!E162</f>
        <v>0</v>
      </c>
      <c r="Z163" t="str">
        <f>'Neubau  - Fremdvermietet, 2 d K'!F162</f>
        <v>Quartalsw.</v>
      </c>
      <c r="AA163">
        <f ca="1">'Neubau  - Fremdvermietet, 2 d K'!G162</f>
        <v>4</v>
      </c>
      <c r="AB163">
        <f>'Neubau  - Fremdvermietet, 2 d K'!J162</f>
        <v>0</v>
      </c>
    </row>
    <row r="164" spans="24:28" x14ac:dyDescent="0.2">
      <c r="X164" t="str">
        <f>'Neubau  - Fremdvermietet, 2 d K'!B163</f>
        <v>H1-J6</v>
      </c>
      <c r="Y164">
        <f>'Neubau  - Fremdvermietet, 2 d K'!E163</f>
        <v>0</v>
      </c>
      <c r="Z164" t="str">
        <f>'Neubau  - Fremdvermietet, 2 d K'!F163</f>
        <v>jährlich 6x</v>
      </c>
      <c r="AA164">
        <f ca="1">'Neubau  - Fremdvermietet, 2 d K'!G163</f>
        <v>6</v>
      </c>
      <c r="AB164">
        <f>'Neubau  - Fremdvermietet, 2 d K'!J163</f>
        <v>0</v>
      </c>
    </row>
    <row r="165" spans="24:28" x14ac:dyDescent="0.2">
      <c r="X165" t="str">
        <f>'Neubau  - Fremdvermietet, 2 d K'!B164</f>
        <v>H1-M</v>
      </c>
      <c r="Y165">
        <f>'Neubau  - Fremdvermietet, 2 d K'!E164</f>
        <v>0</v>
      </c>
      <c r="Z165" t="str">
        <f>'Neubau  - Fremdvermietet, 2 d K'!F164</f>
        <v>monatlich</v>
      </c>
      <c r="AA165">
        <f ca="1">'Neubau  - Fremdvermietet, 2 d K'!G164</f>
        <v>12</v>
      </c>
      <c r="AB165">
        <f>'Neubau  - Fremdvermietet, 2 d K'!J164</f>
        <v>0</v>
      </c>
    </row>
    <row r="166" spans="24:28" x14ac:dyDescent="0.2">
      <c r="X166" t="str">
        <f>'Neubau  - Fremdvermietet, 2 d K'!B165</f>
        <v>H1-14</v>
      </c>
      <c r="Y166">
        <f>'Neubau  - Fremdvermietet, 2 d K'!E165</f>
        <v>0</v>
      </c>
      <c r="Z166" t="str">
        <f>'Neubau  - Fremdvermietet, 2 d K'!F165</f>
        <v>14 tägig</v>
      </c>
      <c r="AA166">
        <f ca="1">'Neubau  - Fremdvermietet, 2 d K'!G165</f>
        <v>25</v>
      </c>
      <c r="AB166">
        <f>'Neubau  - Fremdvermietet, 2 d K'!J165</f>
        <v>0</v>
      </c>
    </row>
    <row r="167" spans="24:28" x14ac:dyDescent="0.2">
      <c r="X167" t="str">
        <f>'Neubau  - Fremdvermietet, 2 d K'!B166</f>
        <v>H1-W</v>
      </c>
      <c r="Y167">
        <f>'Neubau  - Fremdvermietet, 2 d K'!E166</f>
        <v>0</v>
      </c>
      <c r="Z167" t="str">
        <f>'Neubau  - Fremdvermietet, 2 d K'!F166</f>
        <v>wöchentl.</v>
      </c>
      <c r="AA167">
        <f ca="1">'Neubau  - Fremdvermietet, 2 d K'!G166</f>
        <v>51</v>
      </c>
      <c r="AB167">
        <f>'Neubau  - Fremdvermietet, 2 d K'!J166</f>
        <v>0</v>
      </c>
    </row>
    <row r="168" spans="24:28" x14ac:dyDescent="0.2">
      <c r="X168" t="str">
        <f>'Neubau  - Fremdvermietet, 2 d K'!B167</f>
        <v>H1-2</v>
      </c>
      <c r="Y168">
        <f>'Neubau  - Fremdvermietet, 2 d K'!E167</f>
        <v>0</v>
      </c>
      <c r="Z168" t="str">
        <f>'Neubau  - Fremdvermietet, 2 d K'!F167</f>
        <v>2 Tage/Wo</v>
      </c>
      <c r="AA168">
        <f ca="1">'Neubau  - Fremdvermietet, 2 d K'!G167</f>
        <v>101</v>
      </c>
      <c r="AB168">
        <f>'Neubau  - Fremdvermietet, 2 d K'!J167</f>
        <v>0</v>
      </c>
    </row>
    <row r="169" spans="24:28" x14ac:dyDescent="0.2">
      <c r="X169" t="str">
        <f>'Neubau  - Fremdvermietet, 2 d K'!B168</f>
        <v>H1-2,5</v>
      </c>
      <c r="Y169">
        <f>'Neubau  - Fremdvermietet, 2 d K'!E168</f>
        <v>0</v>
      </c>
      <c r="Z169" t="str">
        <f>'Neubau  - Fremdvermietet, 2 d K'!F168</f>
        <v>2,5 Tage/Wo</v>
      </c>
      <c r="AA169">
        <f ca="1">'Neubau  - Fremdvermietet, 2 d K'!G168</f>
        <v>127</v>
      </c>
      <c r="AB169">
        <f>'Neubau  - Fremdvermietet, 2 d K'!J168</f>
        <v>0</v>
      </c>
    </row>
    <row r="170" spans="24:28" x14ac:dyDescent="0.2">
      <c r="X170" t="str">
        <f>'Neubau  - Fremdvermietet, 2 d K'!B169</f>
        <v>H1-3</v>
      </c>
      <c r="Y170">
        <f>'Neubau  - Fremdvermietet, 2 d K'!E169</f>
        <v>0</v>
      </c>
      <c r="Z170" t="str">
        <f>'Neubau  - Fremdvermietet, 2 d K'!F169</f>
        <v>3 Tage/Wo</v>
      </c>
      <c r="AA170">
        <f ca="1">'Neubau  - Fremdvermietet, 2 d K'!G169</f>
        <v>152</v>
      </c>
      <c r="AB170">
        <f>'Neubau  - Fremdvermietet, 2 d K'!J169</f>
        <v>0</v>
      </c>
    </row>
    <row r="171" spans="24:28" x14ac:dyDescent="0.2">
      <c r="X171" t="str">
        <f>'Neubau  - Fremdvermietet, 2 d K'!B170</f>
        <v>H1-4</v>
      </c>
      <c r="Y171">
        <f>'Neubau  - Fremdvermietet, 2 d K'!E170</f>
        <v>0</v>
      </c>
      <c r="Z171" t="str">
        <f>'Neubau  - Fremdvermietet, 2 d K'!F170</f>
        <v>4 Tage/Wo</v>
      </c>
      <c r="AA171">
        <f ca="1">'Neubau  - Fremdvermietet, 2 d K'!G170</f>
        <v>202</v>
      </c>
      <c r="AB171">
        <f>'Neubau  - Fremdvermietet, 2 d K'!J170</f>
        <v>0</v>
      </c>
    </row>
    <row r="172" spans="24:28" x14ac:dyDescent="0.2">
      <c r="X172" t="str">
        <f>'Neubau  - Fremdvermietet, 2 d K'!B171</f>
        <v>H1-5</v>
      </c>
      <c r="Y172">
        <f>'Neubau  - Fremdvermietet, 2 d K'!E171</f>
        <v>0</v>
      </c>
      <c r="Z172" t="str">
        <f>'Neubau  - Fremdvermietet, 2 d K'!F171</f>
        <v>5 Tage/Wo</v>
      </c>
      <c r="AA172">
        <f ca="1">'Neubau  - Fremdvermietet, 2 d K'!G171</f>
        <v>253</v>
      </c>
      <c r="AB172">
        <f>'Neubau  - Fremdvermietet, 2 d K'!J171</f>
        <v>0</v>
      </c>
    </row>
    <row r="173" spans="24:28" x14ac:dyDescent="0.2">
      <c r="X173" t="str">
        <f>'Neubau  - Fremdvermietet, 2 d K'!B172</f>
        <v>H1-6</v>
      </c>
      <c r="Y173">
        <f>'Neubau  - Fremdvermietet, 2 d K'!E172</f>
        <v>0</v>
      </c>
      <c r="Z173" t="str">
        <f>'Neubau  - Fremdvermietet, 2 d K'!F172</f>
        <v>6 Tage/Wo</v>
      </c>
      <c r="AA173">
        <f ca="1">'Neubau  - Fremdvermietet, 2 d K'!G172</f>
        <v>304</v>
      </c>
      <c r="AB173">
        <f>'Neubau  - Fremdvermietet, 2 d K'!J172</f>
        <v>0</v>
      </c>
    </row>
    <row r="174" spans="24:28" x14ac:dyDescent="0.2">
      <c r="X174" t="str">
        <f>'Neubau  - Fremdvermietet, 2 d K'!B173</f>
        <v>H1-7</v>
      </c>
      <c r="Y174">
        <f>'Neubau  - Fremdvermietet, 2 d K'!E173</f>
        <v>0</v>
      </c>
      <c r="Z174" t="str">
        <f>'Neubau  - Fremdvermietet, 2 d K'!F173</f>
        <v>7 Tage/Wo</v>
      </c>
      <c r="AA174">
        <f ca="1">'Neubau  - Fremdvermietet, 2 d K'!G173</f>
        <v>354</v>
      </c>
      <c r="AB174">
        <f>'Neubau  - Fremdvermietet, 2 d K'!J173</f>
        <v>0</v>
      </c>
    </row>
    <row r="175" spans="24:28" x14ac:dyDescent="0.2">
      <c r="X175" t="str">
        <f>'Neubau  - Fremdvermietet, 2 d K'!B174</f>
        <v>H1-Müll</v>
      </c>
      <c r="Y175">
        <f>'Neubau  - Fremdvermietet, 2 d K'!E174</f>
        <v>0</v>
      </c>
      <c r="Z175" t="str">
        <f>'Neubau  - Fremdvermietet, 2 d K'!F174</f>
        <v>2 Tage/Wo </v>
      </c>
      <c r="AA175">
        <f ca="1">'Neubau  - Fremdvermietet, 2 d K'!G174</f>
        <v>101</v>
      </c>
      <c r="AB175">
        <f>'Neubau  - Fremdvermietet, 2 d K'!J174</f>
        <v>0</v>
      </c>
    </row>
    <row r="176" spans="24:28" x14ac:dyDescent="0.2">
      <c r="X176" t="str">
        <f>'Neubau  - Fremdvermietet, 2 d K'!B175</f>
        <v>H1-Hort</v>
      </c>
      <c r="Y176">
        <f>'Neubau  - Fremdvermietet, 2 d K'!E175</f>
        <v>0</v>
      </c>
      <c r="Z176" t="str">
        <f>'Neubau  - Fremdvermietet, 2 d K'!F175</f>
        <v>5 Tage/Wo </v>
      </c>
      <c r="AA176">
        <f ca="1">'Neubau  - Fremdvermietet, 2 d K'!G175</f>
        <v>253</v>
      </c>
      <c r="AB176">
        <f>'Neubau  - Fremdvermietet, 2 d K'!J175</f>
        <v>0</v>
      </c>
    </row>
    <row r="177" spans="24:28" x14ac:dyDescent="0.2">
      <c r="X177" t="str">
        <f>'Neubau  - Fremdvermietet, 2 d K'!B176</f>
        <v>H2-J</v>
      </c>
      <c r="Y177">
        <f>'Neubau  - Fremdvermietet, 2 d K'!E176</f>
        <v>0</v>
      </c>
      <c r="Z177" t="str">
        <f>'Neubau  - Fremdvermietet, 2 d K'!F176</f>
        <v>jährlich</v>
      </c>
      <c r="AA177">
        <f ca="1">'Neubau  - Fremdvermietet, 2 d K'!G176</f>
        <v>1</v>
      </c>
      <c r="AB177">
        <f>'Neubau  - Fremdvermietet, 2 d K'!J176</f>
        <v>0</v>
      </c>
    </row>
    <row r="178" spans="24:28" x14ac:dyDescent="0.2">
      <c r="X178" t="str">
        <f>'Neubau  - Fremdvermietet, 2 d K'!B177</f>
        <v>H2-J2</v>
      </c>
      <c r="Y178">
        <f>'Neubau  - Fremdvermietet, 2 d K'!E177</f>
        <v>0</v>
      </c>
      <c r="Z178" t="str">
        <f>'Neubau  - Fremdvermietet, 2 d K'!F177</f>
        <v>jährlich 2x</v>
      </c>
      <c r="AA178">
        <f ca="1">'Neubau  - Fremdvermietet, 2 d K'!G177</f>
        <v>2</v>
      </c>
      <c r="AB178">
        <f>'Neubau  - Fremdvermietet, 2 d K'!J177</f>
        <v>0</v>
      </c>
    </row>
    <row r="179" spans="24:28" x14ac:dyDescent="0.2">
      <c r="X179" t="str">
        <f>'Neubau  - Fremdvermietet, 2 d K'!B178</f>
        <v>H2-Q</v>
      </c>
      <c r="Y179">
        <f>'Neubau  - Fremdvermietet, 2 d K'!E178</f>
        <v>0</v>
      </c>
      <c r="Z179" t="str">
        <f>'Neubau  - Fremdvermietet, 2 d K'!F178</f>
        <v>Quartalsw.</v>
      </c>
      <c r="AA179">
        <f ca="1">'Neubau  - Fremdvermietet, 2 d K'!G178</f>
        <v>4</v>
      </c>
      <c r="AB179">
        <f>'Neubau  - Fremdvermietet, 2 d K'!J178</f>
        <v>0</v>
      </c>
    </row>
    <row r="180" spans="24:28" x14ac:dyDescent="0.2">
      <c r="X180" t="str">
        <f>'Neubau  - Fremdvermietet, 2 d K'!B179</f>
        <v>H2-J6</v>
      </c>
      <c r="Y180">
        <f>'Neubau  - Fremdvermietet, 2 d K'!E179</f>
        <v>0</v>
      </c>
      <c r="Z180" t="str">
        <f>'Neubau  - Fremdvermietet, 2 d K'!F179</f>
        <v>jährlich 6x</v>
      </c>
      <c r="AA180">
        <f ca="1">'Neubau  - Fremdvermietet, 2 d K'!G179</f>
        <v>6</v>
      </c>
      <c r="AB180">
        <f>'Neubau  - Fremdvermietet, 2 d K'!J179</f>
        <v>0</v>
      </c>
    </row>
    <row r="181" spans="24:28" x14ac:dyDescent="0.2">
      <c r="X181" t="str">
        <f>'Neubau  - Fremdvermietet, 2 d K'!B180</f>
        <v>H2-M</v>
      </c>
      <c r="Y181">
        <f>'Neubau  - Fremdvermietet, 2 d K'!E180</f>
        <v>0</v>
      </c>
      <c r="Z181" t="str">
        <f>'Neubau  - Fremdvermietet, 2 d K'!F180</f>
        <v>monatlich</v>
      </c>
      <c r="AA181">
        <f ca="1">'Neubau  - Fremdvermietet, 2 d K'!G180</f>
        <v>12</v>
      </c>
      <c r="AB181">
        <f>'Neubau  - Fremdvermietet, 2 d K'!J180</f>
        <v>0</v>
      </c>
    </row>
    <row r="182" spans="24:28" x14ac:dyDescent="0.2">
      <c r="X182" t="str">
        <f>'Neubau  - Fremdvermietet, 2 d K'!B181</f>
        <v>H2-14</v>
      </c>
      <c r="Y182">
        <f>'Neubau  - Fremdvermietet, 2 d K'!E181</f>
        <v>0</v>
      </c>
      <c r="Z182" t="str">
        <f>'Neubau  - Fremdvermietet, 2 d K'!F181</f>
        <v>14 tägig</v>
      </c>
      <c r="AA182">
        <f ca="1">'Neubau  - Fremdvermietet, 2 d K'!G181</f>
        <v>25</v>
      </c>
      <c r="AB182">
        <f>'Neubau  - Fremdvermietet, 2 d K'!J181</f>
        <v>0</v>
      </c>
    </row>
    <row r="183" spans="24:28" x14ac:dyDescent="0.2">
      <c r="X183" t="str">
        <f>'Neubau  - Fremdvermietet, 2 d K'!B182</f>
        <v>H2-W</v>
      </c>
      <c r="Y183">
        <f>'Neubau  - Fremdvermietet, 2 d K'!E182</f>
        <v>0</v>
      </c>
      <c r="Z183" t="str">
        <f>'Neubau  - Fremdvermietet, 2 d K'!F182</f>
        <v>wöchentl.</v>
      </c>
      <c r="AA183">
        <f ca="1">'Neubau  - Fremdvermietet, 2 d K'!G182</f>
        <v>51</v>
      </c>
      <c r="AB183">
        <f>'Neubau  - Fremdvermietet, 2 d K'!J182</f>
        <v>0</v>
      </c>
    </row>
    <row r="184" spans="24:28" x14ac:dyDescent="0.2">
      <c r="X184" t="str">
        <f>'Neubau  - Fremdvermietet, 2 d K'!B183</f>
        <v>H2-2</v>
      </c>
      <c r="Y184">
        <f>'Neubau  - Fremdvermietet, 2 d K'!E183</f>
        <v>0</v>
      </c>
      <c r="Z184" t="str">
        <f>'Neubau  - Fremdvermietet, 2 d K'!F183</f>
        <v>2 Tage/Wo</v>
      </c>
      <c r="AA184">
        <f ca="1">'Neubau  - Fremdvermietet, 2 d K'!G183</f>
        <v>101</v>
      </c>
      <c r="AB184">
        <f>'Neubau  - Fremdvermietet, 2 d K'!J183</f>
        <v>0</v>
      </c>
    </row>
    <row r="185" spans="24:28" x14ac:dyDescent="0.2">
      <c r="X185" t="str">
        <f>'Neubau  - Fremdvermietet, 2 d K'!B184</f>
        <v>H2-2,5</v>
      </c>
      <c r="Y185">
        <f>'Neubau  - Fremdvermietet, 2 d K'!E184</f>
        <v>0</v>
      </c>
      <c r="Z185" t="str">
        <f>'Neubau  - Fremdvermietet, 2 d K'!F184</f>
        <v>2,5 Tage/Wo</v>
      </c>
      <c r="AA185">
        <f ca="1">'Neubau  - Fremdvermietet, 2 d K'!G184</f>
        <v>127</v>
      </c>
      <c r="AB185">
        <f>'Neubau  - Fremdvermietet, 2 d K'!J184</f>
        <v>0</v>
      </c>
    </row>
    <row r="186" spans="24:28" x14ac:dyDescent="0.2">
      <c r="X186" t="str">
        <f>'Neubau  - Fremdvermietet, 2 d K'!B185</f>
        <v>H2-3</v>
      </c>
      <c r="Y186">
        <f>'Neubau  - Fremdvermietet, 2 d K'!E185</f>
        <v>0</v>
      </c>
      <c r="Z186" t="str">
        <f>'Neubau  - Fremdvermietet, 2 d K'!F185</f>
        <v>3 Tage/Wo</v>
      </c>
      <c r="AA186">
        <f ca="1">'Neubau  - Fremdvermietet, 2 d K'!G185</f>
        <v>152</v>
      </c>
      <c r="AB186">
        <f>'Neubau  - Fremdvermietet, 2 d K'!J185</f>
        <v>0</v>
      </c>
    </row>
    <row r="187" spans="24:28" x14ac:dyDescent="0.2">
      <c r="X187" t="str">
        <f>'Neubau  - Fremdvermietet, 2 d K'!B186</f>
        <v>H2-4</v>
      </c>
      <c r="Y187">
        <f>'Neubau  - Fremdvermietet, 2 d K'!E186</f>
        <v>0</v>
      </c>
      <c r="Z187" t="str">
        <f>'Neubau  - Fremdvermietet, 2 d K'!F186</f>
        <v>4 Tage/Wo</v>
      </c>
      <c r="AA187">
        <f ca="1">'Neubau  - Fremdvermietet, 2 d K'!G186</f>
        <v>202</v>
      </c>
      <c r="AB187">
        <f>'Neubau  - Fremdvermietet, 2 d K'!J186</f>
        <v>0</v>
      </c>
    </row>
    <row r="188" spans="24:28" x14ac:dyDescent="0.2">
      <c r="X188" t="str">
        <f>'Neubau  - Fremdvermietet, 2 d K'!B187</f>
        <v>H2-5</v>
      </c>
      <c r="Y188">
        <f>'Neubau  - Fremdvermietet, 2 d K'!E187</f>
        <v>0</v>
      </c>
      <c r="Z188" t="str">
        <f>'Neubau  - Fremdvermietet, 2 d K'!F187</f>
        <v>5 Tage/Wo</v>
      </c>
      <c r="AA188">
        <f ca="1">'Neubau  - Fremdvermietet, 2 d K'!G187</f>
        <v>253</v>
      </c>
      <c r="AB188">
        <f>'Neubau  - Fremdvermietet, 2 d K'!J187</f>
        <v>0</v>
      </c>
    </row>
    <row r="189" spans="24:28" x14ac:dyDescent="0.2">
      <c r="X189" t="str">
        <f>'Neubau  - Fremdvermietet, 2 d K'!B188</f>
        <v>H2-6</v>
      </c>
      <c r="Y189">
        <f>'Neubau  - Fremdvermietet, 2 d K'!E188</f>
        <v>0</v>
      </c>
      <c r="Z189" t="str">
        <f>'Neubau  - Fremdvermietet, 2 d K'!F188</f>
        <v>6 Tage/Wo</v>
      </c>
      <c r="AA189">
        <f ca="1">'Neubau  - Fremdvermietet, 2 d K'!G188</f>
        <v>304</v>
      </c>
      <c r="AB189">
        <f>'Neubau  - Fremdvermietet, 2 d K'!J188</f>
        <v>0</v>
      </c>
    </row>
    <row r="190" spans="24:28" x14ac:dyDescent="0.2">
      <c r="X190" t="str">
        <f>'Neubau  - Fremdvermietet, 2 d K'!B189</f>
        <v>H2-7</v>
      </c>
      <c r="Y190">
        <f>'Neubau  - Fremdvermietet, 2 d K'!E189</f>
        <v>0</v>
      </c>
      <c r="Z190" t="str">
        <f>'Neubau  - Fremdvermietet, 2 d K'!F189</f>
        <v>7 Tage/Wo</v>
      </c>
      <c r="AA190">
        <f ca="1">'Neubau  - Fremdvermietet, 2 d K'!G189</f>
        <v>354</v>
      </c>
      <c r="AB190">
        <f>'Neubau  - Fremdvermietet, 2 d K'!J189</f>
        <v>0</v>
      </c>
    </row>
    <row r="191" spans="24:28" x14ac:dyDescent="0.2">
      <c r="X191" t="str">
        <f>'Neubau  - Fremdvermietet, 2 d K'!B190</f>
        <v>H2-Müll</v>
      </c>
      <c r="Y191">
        <f>'Neubau  - Fremdvermietet, 2 d K'!E190</f>
        <v>0</v>
      </c>
      <c r="Z191" t="str">
        <f>'Neubau  - Fremdvermietet, 2 d K'!F190</f>
        <v>2 Tage/Wo </v>
      </c>
      <c r="AA191">
        <f ca="1">'Neubau  - Fremdvermietet, 2 d K'!G190</f>
        <v>101</v>
      </c>
      <c r="AB191">
        <f>'Neubau  - Fremdvermietet, 2 d K'!J190</f>
        <v>0</v>
      </c>
    </row>
    <row r="192" spans="24:28" x14ac:dyDescent="0.2">
      <c r="X192" t="str">
        <f>'Neubau  - Fremdvermietet, 2 d K'!B191</f>
        <v>I1-J</v>
      </c>
      <c r="Y192">
        <f>'Neubau  - Fremdvermietet, 2 d K'!E191</f>
        <v>0</v>
      </c>
      <c r="Z192" t="str">
        <f>'Neubau  - Fremdvermietet, 2 d K'!F191</f>
        <v>jährlich</v>
      </c>
      <c r="AA192">
        <f ca="1">'Neubau  - Fremdvermietet, 2 d K'!G191</f>
        <v>1</v>
      </c>
      <c r="AB192">
        <f>'Neubau  - Fremdvermietet, 2 d K'!J191</f>
        <v>0</v>
      </c>
    </row>
    <row r="193" spans="24:28" x14ac:dyDescent="0.2">
      <c r="X193" t="str">
        <f>'Neubau  - Fremdvermietet, 2 d K'!B192</f>
        <v>I1-J2</v>
      </c>
      <c r="Y193">
        <f>'Neubau  - Fremdvermietet, 2 d K'!E192</f>
        <v>0</v>
      </c>
      <c r="Z193" t="str">
        <f>'Neubau  - Fremdvermietet, 2 d K'!F192</f>
        <v>jährlich 2x</v>
      </c>
      <c r="AA193">
        <f ca="1">'Neubau  - Fremdvermietet, 2 d K'!G192</f>
        <v>2</v>
      </c>
      <c r="AB193">
        <f>'Neubau  - Fremdvermietet, 2 d K'!J192</f>
        <v>0</v>
      </c>
    </row>
    <row r="194" spans="24:28" x14ac:dyDescent="0.2">
      <c r="X194" t="str">
        <f>'Neubau  - Fremdvermietet, 2 d K'!B193</f>
        <v>I1-Q</v>
      </c>
      <c r="Y194">
        <f>'Neubau  - Fremdvermietet, 2 d K'!E193</f>
        <v>0</v>
      </c>
      <c r="Z194" t="str">
        <f>'Neubau  - Fremdvermietet, 2 d K'!F193</f>
        <v>Quartalsw.</v>
      </c>
      <c r="AA194">
        <f ca="1">'Neubau  - Fremdvermietet, 2 d K'!G193</f>
        <v>4</v>
      </c>
      <c r="AB194">
        <f>'Neubau  - Fremdvermietet, 2 d K'!J193</f>
        <v>0</v>
      </c>
    </row>
    <row r="195" spans="24:28" x14ac:dyDescent="0.2">
      <c r="X195" t="str">
        <f>'Neubau  - Fremdvermietet, 2 d K'!B194</f>
        <v>I1-J6</v>
      </c>
      <c r="Y195">
        <f>'Neubau  - Fremdvermietet, 2 d K'!E194</f>
        <v>0</v>
      </c>
      <c r="Z195" t="str">
        <f>'Neubau  - Fremdvermietet, 2 d K'!F194</f>
        <v>jährlich 6x</v>
      </c>
      <c r="AA195">
        <f ca="1">'Neubau  - Fremdvermietet, 2 d K'!G194</f>
        <v>6</v>
      </c>
      <c r="AB195">
        <f>'Neubau  - Fremdvermietet, 2 d K'!J194</f>
        <v>0</v>
      </c>
    </row>
    <row r="196" spans="24:28" x14ac:dyDescent="0.2">
      <c r="X196" t="str">
        <f>'Neubau  - Fremdvermietet, 2 d K'!B195</f>
        <v>I1-M</v>
      </c>
      <c r="Y196">
        <f>'Neubau  - Fremdvermietet, 2 d K'!E195</f>
        <v>0</v>
      </c>
      <c r="Z196" t="str">
        <f>'Neubau  - Fremdvermietet, 2 d K'!F195</f>
        <v>monatlich</v>
      </c>
      <c r="AA196">
        <f ca="1">'Neubau  - Fremdvermietet, 2 d K'!G195</f>
        <v>12</v>
      </c>
      <c r="AB196">
        <f>'Neubau  - Fremdvermietet, 2 d K'!J195</f>
        <v>0</v>
      </c>
    </row>
    <row r="197" spans="24:28" x14ac:dyDescent="0.2">
      <c r="X197" t="str">
        <f>'Neubau  - Fremdvermietet, 2 d K'!B196</f>
        <v>I1-14</v>
      </c>
      <c r="Y197">
        <f>'Neubau  - Fremdvermietet, 2 d K'!E196</f>
        <v>0</v>
      </c>
      <c r="Z197" t="str">
        <f>'Neubau  - Fremdvermietet, 2 d K'!F196</f>
        <v>14 tägig</v>
      </c>
      <c r="AA197">
        <f ca="1">'Neubau  - Fremdvermietet, 2 d K'!G196</f>
        <v>25</v>
      </c>
      <c r="AB197">
        <f>'Neubau  - Fremdvermietet, 2 d K'!J196</f>
        <v>0</v>
      </c>
    </row>
    <row r="198" spans="24:28" x14ac:dyDescent="0.2">
      <c r="X198" t="str">
        <f>'Neubau  - Fremdvermietet, 2 d K'!B197</f>
        <v>I1-W</v>
      </c>
      <c r="Y198">
        <f>'Neubau  - Fremdvermietet, 2 d K'!E197</f>
        <v>0</v>
      </c>
      <c r="Z198" t="str">
        <f>'Neubau  - Fremdvermietet, 2 d K'!F197</f>
        <v>wöchentl.</v>
      </c>
      <c r="AA198">
        <f ca="1">'Neubau  - Fremdvermietet, 2 d K'!G197</f>
        <v>51</v>
      </c>
      <c r="AB198">
        <f>'Neubau  - Fremdvermietet, 2 d K'!J197</f>
        <v>0</v>
      </c>
    </row>
    <row r="199" spans="24:28" x14ac:dyDescent="0.2">
      <c r="X199" t="str">
        <f>'Neubau  - Fremdvermietet, 2 d K'!B198</f>
        <v>I1-2</v>
      </c>
      <c r="Y199">
        <f>'Neubau  - Fremdvermietet, 2 d K'!E198</f>
        <v>0</v>
      </c>
      <c r="Z199" t="str">
        <f>'Neubau  - Fremdvermietet, 2 d K'!F198</f>
        <v>2 Tage/Wo</v>
      </c>
      <c r="AA199">
        <f ca="1">'Neubau  - Fremdvermietet, 2 d K'!G198</f>
        <v>101</v>
      </c>
      <c r="AB199">
        <f>'Neubau  - Fremdvermietet, 2 d K'!J198</f>
        <v>0</v>
      </c>
    </row>
    <row r="200" spans="24:28" x14ac:dyDescent="0.2">
      <c r="X200" t="str">
        <f>'Neubau  - Fremdvermietet, 2 d K'!B199</f>
        <v>I1-2,5</v>
      </c>
      <c r="Y200">
        <f>'Neubau  - Fremdvermietet, 2 d K'!E199</f>
        <v>0</v>
      </c>
      <c r="Z200" t="str">
        <f>'Neubau  - Fremdvermietet, 2 d K'!F199</f>
        <v>2,5 Tage/Wo</v>
      </c>
      <c r="AA200">
        <f ca="1">'Neubau  - Fremdvermietet, 2 d K'!G199</f>
        <v>127</v>
      </c>
      <c r="AB200">
        <f>'Neubau  - Fremdvermietet, 2 d K'!J199</f>
        <v>0</v>
      </c>
    </row>
    <row r="201" spans="24:28" x14ac:dyDescent="0.2">
      <c r="X201" t="str">
        <f>'Neubau  - Fremdvermietet, 2 d K'!B200</f>
        <v>I1-3</v>
      </c>
      <c r="Y201">
        <f>'Neubau  - Fremdvermietet, 2 d K'!E200</f>
        <v>0</v>
      </c>
      <c r="Z201" t="str">
        <f>'Neubau  - Fremdvermietet, 2 d K'!F200</f>
        <v>3 Tage/Wo</v>
      </c>
      <c r="AA201">
        <f ca="1">'Neubau  - Fremdvermietet, 2 d K'!G200</f>
        <v>152</v>
      </c>
      <c r="AB201">
        <f>'Neubau  - Fremdvermietet, 2 d K'!J200</f>
        <v>0</v>
      </c>
    </row>
    <row r="202" spans="24:28" x14ac:dyDescent="0.2">
      <c r="X202" t="str">
        <f>'Neubau  - Fremdvermietet, 2 d K'!B201</f>
        <v>I1-4</v>
      </c>
      <c r="Y202">
        <f>'Neubau  - Fremdvermietet, 2 d K'!E201</f>
        <v>0</v>
      </c>
      <c r="Z202" t="str">
        <f>'Neubau  - Fremdvermietet, 2 d K'!F201</f>
        <v>4 Tage/Wo</v>
      </c>
      <c r="AA202">
        <f ca="1">'Neubau  - Fremdvermietet, 2 d K'!G201</f>
        <v>202</v>
      </c>
      <c r="AB202">
        <f>'Neubau  - Fremdvermietet, 2 d K'!J201</f>
        <v>0</v>
      </c>
    </row>
    <row r="203" spans="24:28" x14ac:dyDescent="0.2">
      <c r="X203" t="str">
        <f>'Neubau  - Fremdvermietet, 2 d K'!B202</f>
        <v>I1-5</v>
      </c>
      <c r="Y203">
        <f>'Neubau  - Fremdvermietet, 2 d K'!E202</f>
        <v>0</v>
      </c>
      <c r="Z203" t="str">
        <f>'Neubau  - Fremdvermietet, 2 d K'!F202</f>
        <v>5 Tage/Wo</v>
      </c>
      <c r="AA203">
        <f ca="1">'Neubau  - Fremdvermietet, 2 d K'!G202</f>
        <v>253</v>
      </c>
      <c r="AB203">
        <f>'Neubau  - Fremdvermietet, 2 d K'!J202</f>
        <v>0</v>
      </c>
    </row>
    <row r="204" spans="24:28" x14ac:dyDescent="0.2">
      <c r="X204" t="str">
        <f>'Neubau  - Fremdvermietet, 2 d K'!B203</f>
        <v>I1-6</v>
      </c>
      <c r="Y204">
        <f>'Neubau  - Fremdvermietet, 2 d K'!E203</f>
        <v>0</v>
      </c>
      <c r="Z204" t="str">
        <f>'Neubau  - Fremdvermietet, 2 d K'!F203</f>
        <v>6 Tage/Wo</v>
      </c>
      <c r="AA204">
        <f ca="1">'Neubau  - Fremdvermietet, 2 d K'!G203</f>
        <v>304</v>
      </c>
      <c r="AB204">
        <f>'Neubau  - Fremdvermietet, 2 d K'!J203</f>
        <v>0</v>
      </c>
    </row>
    <row r="205" spans="24:28" x14ac:dyDescent="0.2">
      <c r="X205" t="str">
        <f>'Neubau  - Fremdvermietet, 2 d K'!B204</f>
        <v>I1-7</v>
      </c>
      <c r="Y205">
        <f>'Neubau  - Fremdvermietet, 2 d K'!E204</f>
        <v>0</v>
      </c>
      <c r="Z205" t="str">
        <f>'Neubau  - Fremdvermietet, 2 d K'!F204</f>
        <v>7 Tage/Wo</v>
      </c>
      <c r="AA205">
        <f ca="1">'Neubau  - Fremdvermietet, 2 d K'!G204</f>
        <v>354</v>
      </c>
      <c r="AB205">
        <f>'Neubau  - Fremdvermietet, 2 d K'!J204</f>
        <v>0</v>
      </c>
    </row>
    <row r="206" spans="24:28" x14ac:dyDescent="0.2">
      <c r="X206" t="str">
        <f>'Neubau  - Fremdvermietet, 2 d K'!B205</f>
        <v>I1-Müll</v>
      </c>
      <c r="Y206">
        <f>'Neubau  - Fremdvermietet, 2 d K'!E205</f>
        <v>0</v>
      </c>
      <c r="Z206" t="str">
        <f>'Neubau  - Fremdvermietet, 2 d K'!F205</f>
        <v>2 Tage/Wo </v>
      </c>
      <c r="AA206">
        <f ca="1">'Neubau  - Fremdvermietet, 2 d K'!G205</f>
        <v>101</v>
      </c>
      <c r="AB206">
        <f>'Neubau  - Fremdvermietet, 2 d K'!J205</f>
        <v>0</v>
      </c>
    </row>
    <row r="207" spans="24:28" x14ac:dyDescent="0.2">
      <c r="X207" t="str">
        <f>'Neubau  - Fremdvermietet, 2 d K'!B206</f>
        <v>J1-J</v>
      </c>
      <c r="Y207">
        <f>'Neubau  - Fremdvermietet, 2 d K'!E206</f>
        <v>0</v>
      </c>
      <c r="Z207" t="str">
        <f>'Neubau  - Fremdvermietet, 2 d K'!F206</f>
        <v>jährlich</v>
      </c>
      <c r="AA207">
        <f ca="1">'Neubau  - Fremdvermietet, 2 d K'!G206</f>
        <v>1</v>
      </c>
      <c r="AB207">
        <f>'Neubau  - Fremdvermietet, 2 d K'!J206</f>
        <v>0</v>
      </c>
    </row>
    <row r="208" spans="24:28" x14ac:dyDescent="0.2">
      <c r="X208" t="str">
        <f>'Neubau  - Fremdvermietet, 2 d K'!B207</f>
        <v>J1-J2</v>
      </c>
      <c r="Y208">
        <f>'Neubau  - Fremdvermietet, 2 d K'!E207</f>
        <v>0</v>
      </c>
      <c r="Z208" t="str">
        <f>'Neubau  - Fremdvermietet, 2 d K'!F207</f>
        <v>jährlich 2x</v>
      </c>
      <c r="AA208">
        <f ca="1">'Neubau  - Fremdvermietet, 2 d K'!G207</f>
        <v>2</v>
      </c>
      <c r="AB208">
        <f>'Neubau  - Fremdvermietet, 2 d K'!J207</f>
        <v>0</v>
      </c>
    </row>
    <row r="209" spans="24:28" x14ac:dyDescent="0.2">
      <c r="X209" t="str">
        <f>'Neubau  - Fremdvermietet, 2 d K'!B208</f>
        <v>J1-Q</v>
      </c>
      <c r="Y209">
        <f>'Neubau  - Fremdvermietet, 2 d K'!E208</f>
        <v>0</v>
      </c>
      <c r="Z209" t="str">
        <f>'Neubau  - Fremdvermietet, 2 d K'!F208</f>
        <v>Quartalsw.</v>
      </c>
      <c r="AA209">
        <f ca="1">'Neubau  - Fremdvermietet, 2 d K'!G208</f>
        <v>4</v>
      </c>
      <c r="AB209">
        <f>'Neubau  - Fremdvermietet, 2 d K'!J208</f>
        <v>0</v>
      </c>
    </row>
    <row r="210" spans="24:28" x14ac:dyDescent="0.2">
      <c r="X210" t="str">
        <f>'Neubau  - Fremdvermietet, 2 d K'!B209</f>
        <v>J1-J6</v>
      </c>
      <c r="Y210">
        <f>'Neubau  - Fremdvermietet, 2 d K'!E209</f>
        <v>0</v>
      </c>
      <c r="Z210" t="str">
        <f>'Neubau  - Fremdvermietet, 2 d K'!F209</f>
        <v>jährlich 6x</v>
      </c>
      <c r="AA210">
        <f ca="1">'Neubau  - Fremdvermietet, 2 d K'!G209</f>
        <v>6</v>
      </c>
      <c r="AB210">
        <f>'Neubau  - Fremdvermietet, 2 d K'!J209</f>
        <v>0</v>
      </c>
    </row>
    <row r="211" spans="24:28" x14ac:dyDescent="0.2">
      <c r="X211" t="str">
        <f>'Neubau  - Fremdvermietet, 2 d K'!B210</f>
        <v>J1-M</v>
      </c>
      <c r="Y211">
        <f>'Neubau  - Fremdvermietet, 2 d K'!E210</f>
        <v>0</v>
      </c>
      <c r="Z211" t="str">
        <f>'Neubau  - Fremdvermietet, 2 d K'!F210</f>
        <v>monatlich</v>
      </c>
      <c r="AA211">
        <f ca="1">'Neubau  - Fremdvermietet, 2 d K'!G210</f>
        <v>12</v>
      </c>
      <c r="AB211">
        <f>'Neubau  - Fremdvermietet, 2 d K'!J210</f>
        <v>0</v>
      </c>
    </row>
    <row r="212" spans="24:28" x14ac:dyDescent="0.2">
      <c r="X212" t="str">
        <f>'Neubau  - Fremdvermietet, 2 d K'!B211</f>
        <v>J1-14</v>
      </c>
      <c r="Y212">
        <f>'Neubau  - Fremdvermietet, 2 d K'!E211</f>
        <v>0</v>
      </c>
      <c r="Z212" t="str">
        <f>'Neubau  - Fremdvermietet, 2 d K'!F211</f>
        <v>14 tägig</v>
      </c>
      <c r="AA212">
        <f ca="1">'Neubau  - Fremdvermietet, 2 d K'!G211</f>
        <v>25</v>
      </c>
      <c r="AB212">
        <f>'Neubau  - Fremdvermietet, 2 d K'!J211</f>
        <v>0</v>
      </c>
    </row>
    <row r="213" spans="24:28" x14ac:dyDescent="0.2">
      <c r="X213" t="str">
        <f>'Neubau  - Fremdvermietet, 2 d K'!B212</f>
        <v>J1-W</v>
      </c>
      <c r="Y213">
        <f>'Neubau  - Fremdvermietet, 2 d K'!E212</f>
        <v>0</v>
      </c>
      <c r="Z213" t="str">
        <f>'Neubau  - Fremdvermietet, 2 d K'!F212</f>
        <v>wöchentl.</v>
      </c>
      <c r="AA213">
        <f ca="1">'Neubau  - Fremdvermietet, 2 d K'!G212</f>
        <v>51</v>
      </c>
      <c r="AB213">
        <f>'Neubau  - Fremdvermietet, 2 d K'!J212</f>
        <v>0</v>
      </c>
    </row>
    <row r="214" spans="24:28" x14ac:dyDescent="0.2">
      <c r="X214" t="str">
        <f>'Neubau  - Fremdvermietet, 2 d K'!B213</f>
        <v>J1-2</v>
      </c>
      <c r="Y214">
        <f>'Neubau  - Fremdvermietet, 2 d K'!E213</f>
        <v>0</v>
      </c>
      <c r="Z214" t="str">
        <f>'Neubau  - Fremdvermietet, 2 d K'!F213</f>
        <v>2 Tage/Wo</v>
      </c>
      <c r="AA214">
        <f ca="1">'Neubau  - Fremdvermietet, 2 d K'!G213</f>
        <v>101</v>
      </c>
      <c r="AB214">
        <f>'Neubau  - Fremdvermietet, 2 d K'!J213</f>
        <v>0</v>
      </c>
    </row>
    <row r="215" spans="24:28" x14ac:dyDescent="0.2">
      <c r="X215" t="str">
        <f>'Neubau  - Fremdvermietet, 2 d K'!B214</f>
        <v>J1-2,5</v>
      </c>
      <c r="Y215">
        <f>'Neubau  - Fremdvermietet, 2 d K'!E214</f>
        <v>0</v>
      </c>
      <c r="Z215" t="str">
        <f>'Neubau  - Fremdvermietet, 2 d K'!F214</f>
        <v>2,5 Tage/Wo</v>
      </c>
      <c r="AA215">
        <f ca="1">'Neubau  - Fremdvermietet, 2 d K'!G214</f>
        <v>127</v>
      </c>
      <c r="AB215">
        <f>'Neubau  - Fremdvermietet, 2 d K'!J214</f>
        <v>0</v>
      </c>
    </row>
    <row r="216" spans="24:28" x14ac:dyDescent="0.2">
      <c r="X216" t="str">
        <f>'Neubau  - Fremdvermietet, 2 d K'!B215</f>
        <v>J1-3</v>
      </c>
      <c r="Y216">
        <f>'Neubau  - Fremdvermietet, 2 d K'!E215</f>
        <v>0</v>
      </c>
      <c r="Z216" t="str">
        <f>'Neubau  - Fremdvermietet, 2 d K'!F215</f>
        <v>3 Tage/Wo</v>
      </c>
      <c r="AA216">
        <f ca="1">'Neubau  - Fremdvermietet, 2 d K'!G215</f>
        <v>152</v>
      </c>
      <c r="AB216">
        <f>'Neubau  - Fremdvermietet, 2 d K'!J215</f>
        <v>0</v>
      </c>
    </row>
    <row r="217" spans="24:28" x14ac:dyDescent="0.2">
      <c r="X217" t="str">
        <f>'Neubau  - Fremdvermietet, 2 d K'!B216</f>
        <v>J1-4</v>
      </c>
      <c r="Y217">
        <f>'Neubau  - Fremdvermietet, 2 d K'!E216</f>
        <v>0</v>
      </c>
      <c r="Z217" t="str">
        <f>'Neubau  - Fremdvermietet, 2 d K'!F216</f>
        <v>4 Tage/Wo</v>
      </c>
      <c r="AA217">
        <f ca="1">'Neubau  - Fremdvermietet, 2 d K'!G216</f>
        <v>202</v>
      </c>
      <c r="AB217">
        <f>'Neubau  - Fremdvermietet, 2 d K'!J216</f>
        <v>0</v>
      </c>
    </row>
    <row r="218" spans="24:28" x14ac:dyDescent="0.2">
      <c r="X218" t="str">
        <f>'Neubau  - Fremdvermietet, 2 d K'!B217</f>
        <v>J1-5</v>
      </c>
      <c r="Y218">
        <f>'Neubau  - Fremdvermietet, 2 d K'!E217</f>
        <v>0</v>
      </c>
      <c r="Z218" t="str">
        <f>'Neubau  - Fremdvermietet, 2 d K'!F217</f>
        <v>5 Tage/Wo</v>
      </c>
      <c r="AA218">
        <f ca="1">'Neubau  - Fremdvermietet, 2 d K'!G217</f>
        <v>253</v>
      </c>
      <c r="AB218">
        <f>'Neubau  - Fremdvermietet, 2 d K'!J217</f>
        <v>0</v>
      </c>
    </row>
    <row r="219" spans="24:28" x14ac:dyDescent="0.2">
      <c r="X219" t="str">
        <f>'Neubau  - Fremdvermietet, 2 d K'!B218</f>
        <v>J1-6</v>
      </c>
      <c r="Y219">
        <f>'Neubau  - Fremdvermietet, 2 d K'!E218</f>
        <v>0</v>
      </c>
      <c r="Z219" t="str">
        <f>'Neubau  - Fremdvermietet, 2 d K'!F218</f>
        <v>6 Tage/Wo</v>
      </c>
      <c r="AA219">
        <f ca="1">'Neubau  - Fremdvermietet, 2 d K'!G218</f>
        <v>304</v>
      </c>
      <c r="AB219">
        <f>'Neubau  - Fremdvermietet, 2 d K'!J218</f>
        <v>0</v>
      </c>
    </row>
    <row r="220" spans="24:28" x14ac:dyDescent="0.2">
      <c r="X220" t="str">
        <f>'Neubau  - Fremdvermietet, 2 d K'!B219</f>
        <v>J1-7</v>
      </c>
      <c r="Y220">
        <f>'Neubau  - Fremdvermietet, 2 d K'!E219</f>
        <v>0</v>
      </c>
      <c r="Z220" t="str">
        <f>'Neubau  - Fremdvermietet, 2 d K'!F219</f>
        <v>7 Tage/Wo</v>
      </c>
      <c r="AA220">
        <f ca="1">'Neubau  - Fremdvermietet, 2 d K'!G219</f>
        <v>354</v>
      </c>
      <c r="AB220">
        <f>'Neubau  - Fremdvermietet, 2 d K'!J219</f>
        <v>0</v>
      </c>
    </row>
    <row r="221" spans="24:28" x14ac:dyDescent="0.2">
      <c r="X221" t="str">
        <f>'Neubau  - Fremdvermietet, 2 d K'!B220</f>
        <v>J1-Müll</v>
      </c>
      <c r="Y221">
        <f>'Neubau  - Fremdvermietet, 2 d K'!E220</f>
        <v>0</v>
      </c>
      <c r="Z221" t="str">
        <f>'Neubau  - Fremdvermietet, 2 d K'!F220</f>
        <v>2 Tage/Wo </v>
      </c>
      <c r="AA221">
        <f ca="1">'Neubau  - Fremdvermietet, 2 d K'!G220</f>
        <v>101</v>
      </c>
      <c r="AB221">
        <f>'Neubau  - Fremdvermietet, 2 d K'!J220</f>
        <v>0</v>
      </c>
    </row>
    <row r="222" spans="24:28" x14ac:dyDescent="0.2">
      <c r="X222" t="str">
        <f>'Neubau  - Fremdvermietet, 2 d K'!B221</f>
        <v>J1-Hort</v>
      </c>
      <c r="Y222">
        <f>'Neubau  - Fremdvermietet, 2 d K'!E221</f>
        <v>0</v>
      </c>
      <c r="Z222" t="str">
        <f>'Neubau  - Fremdvermietet, 2 d K'!F221</f>
        <v>5 Tage/Wo </v>
      </c>
      <c r="AA222">
        <f ca="1">'Neubau  - Fremdvermietet, 2 d K'!G221</f>
        <v>253</v>
      </c>
      <c r="AB222">
        <f>'Neubau  - Fremdvermietet, 2 d K'!J221</f>
        <v>0</v>
      </c>
    </row>
    <row r="223" spans="24:28" x14ac:dyDescent="0.2">
      <c r="X223" t="str">
        <f>'Neubau  - Fremdvermietet, 2 d K'!B222</f>
        <v>K1-J</v>
      </c>
      <c r="Y223">
        <f>'Neubau  - Fremdvermietet, 2 d K'!E222</f>
        <v>0</v>
      </c>
      <c r="Z223" t="str">
        <f>'Neubau  - Fremdvermietet, 2 d K'!F222</f>
        <v>jährlich</v>
      </c>
      <c r="AA223">
        <f ca="1">'Neubau  - Fremdvermietet, 2 d K'!G222</f>
        <v>1</v>
      </c>
      <c r="AB223">
        <f>'Neubau  - Fremdvermietet, 2 d K'!J222</f>
        <v>0</v>
      </c>
    </row>
    <row r="224" spans="24:28" x14ac:dyDescent="0.2">
      <c r="X224" t="str">
        <f>'Neubau  - Fremdvermietet, 2 d K'!B223</f>
        <v>K1-J2</v>
      </c>
      <c r="Y224">
        <f>'Neubau  - Fremdvermietet, 2 d K'!E223</f>
        <v>0</v>
      </c>
      <c r="Z224" t="str">
        <f>'Neubau  - Fremdvermietet, 2 d K'!F223</f>
        <v>jährlich 2x</v>
      </c>
      <c r="AA224">
        <f ca="1">'Neubau  - Fremdvermietet, 2 d K'!G223</f>
        <v>2</v>
      </c>
      <c r="AB224">
        <f>'Neubau  - Fremdvermietet, 2 d K'!J223</f>
        <v>0</v>
      </c>
    </row>
    <row r="225" spans="24:28" x14ac:dyDescent="0.2">
      <c r="X225" t="str">
        <f>'Neubau  - Fremdvermietet, 2 d K'!B224</f>
        <v>K1-Q</v>
      </c>
      <c r="Y225">
        <f>'Neubau  - Fremdvermietet, 2 d K'!E224</f>
        <v>0</v>
      </c>
      <c r="Z225" t="str">
        <f>'Neubau  - Fremdvermietet, 2 d K'!F224</f>
        <v>Quartalsw.</v>
      </c>
      <c r="AA225">
        <f ca="1">'Neubau  - Fremdvermietet, 2 d K'!G224</f>
        <v>4</v>
      </c>
      <c r="AB225">
        <f>'Neubau  - Fremdvermietet, 2 d K'!J224</f>
        <v>0</v>
      </c>
    </row>
    <row r="226" spans="24:28" x14ac:dyDescent="0.2">
      <c r="X226" t="str">
        <f>'Neubau  - Fremdvermietet, 2 d K'!B225</f>
        <v>K1-J6</v>
      </c>
      <c r="Y226">
        <f>'Neubau  - Fremdvermietet, 2 d K'!E225</f>
        <v>0</v>
      </c>
      <c r="Z226" t="str">
        <f>'Neubau  - Fremdvermietet, 2 d K'!F225</f>
        <v>jährlich 6x</v>
      </c>
      <c r="AA226">
        <f ca="1">'Neubau  - Fremdvermietet, 2 d K'!G225</f>
        <v>6</v>
      </c>
      <c r="AB226">
        <f>'Neubau  - Fremdvermietet, 2 d K'!J225</f>
        <v>0</v>
      </c>
    </row>
    <row r="227" spans="24:28" x14ac:dyDescent="0.2">
      <c r="X227" t="str">
        <f>'Neubau  - Fremdvermietet, 2 d K'!B226</f>
        <v>K1-M</v>
      </c>
      <c r="Y227">
        <f>'Neubau  - Fremdvermietet, 2 d K'!E226</f>
        <v>0</v>
      </c>
      <c r="Z227" t="str">
        <f>'Neubau  - Fremdvermietet, 2 d K'!F226</f>
        <v>monatlich</v>
      </c>
      <c r="AA227">
        <f ca="1">'Neubau  - Fremdvermietet, 2 d K'!G226</f>
        <v>12</v>
      </c>
      <c r="AB227">
        <f>'Neubau  - Fremdvermietet, 2 d K'!J226</f>
        <v>0</v>
      </c>
    </row>
    <row r="228" spans="24:28" x14ac:dyDescent="0.2">
      <c r="X228" t="str">
        <f>'Neubau  - Fremdvermietet, 2 d K'!B227</f>
        <v>K1-14</v>
      </c>
      <c r="Y228">
        <f>'Neubau  - Fremdvermietet, 2 d K'!E227</f>
        <v>0</v>
      </c>
      <c r="Z228" t="str">
        <f>'Neubau  - Fremdvermietet, 2 d K'!F227</f>
        <v>14 tägig</v>
      </c>
      <c r="AA228">
        <f ca="1">'Neubau  - Fremdvermietet, 2 d K'!G227</f>
        <v>25</v>
      </c>
      <c r="AB228">
        <f>'Neubau  - Fremdvermietet, 2 d K'!J227</f>
        <v>0</v>
      </c>
    </row>
    <row r="229" spans="24:28" x14ac:dyDescent="0.2">
      <c r="X229" t="str">
        <f>'Neubau  - Fremdvermietet, 2 d K'!B228</f>
        <v>K1-W</v>
      </c>
      <c r="Y229">
        <f>'Neubau  - Fremdvermietet, 2 d K'!E228</f>
        <v>0</v>
      </c>
      <c r="Z229" t="str">
        <f>'Neubau  - Fremdvermietet, 2 d K'!F228</f>
        <v>wöchentl.</v>
      </c>
      <c r="AA229">
        <f ca="1">'Neubau  - Fremdvermietet, 2 d K'!G228</f>
        <v>51</v>
      </c>
      <c r="AB229">
        <f>'Neubau  - Fremdvermietet, 2 d K'!J228</f>
        <v>0</v>
      </c>
    </row>
    <row r="230" spans="24:28" x14ac:dyDescent="0.2">
      <c r="X230" t="str">
        <f>'Neubau  - Fremdvermietet, 2 d K'!B229</f>
        <v>K1-2</v>
      </c>
      <c r="Y230">
        <f>'Neubau  - Fremdvermietet, 2 d K'!E229</f>
        <v>0</v>
      </c>
      <c r="Z230" t="str">
        <f>'Neubau  - Fremdvermietet, 2 d K'!F229</f>
        <v>2 Tage/Wo</v>
      </c>
      <c r="AA230">
        <f ca="1">'Neubau  - Fremdvermietet, 2 d K'!G229</f>
        <v>101</v>
      </c>
      <c r="AB230">
        <f>'Neubau  - Fremdvermietet, 2 d K'!J229</f>
        <v>0</v>
      </c>
    </row>
    <row r="231" spans="24:28" x14ac:dyDescent="0.2">
      <c r="X231" t="str">
        <f>'Neubau  - Fremdvermietet, 2 d K'!B230</f>
        <v>K1-2,5</v>
      </c>
      <c r="Y231">
        <f>'Neubau  - Fremdvermietet, 2 d K'!E230</f>
        <v>0</v>
      </c>
      <c r="Z231" t="str">
        <f>'Neubau  - Fremdvermietet, 2 d K'!F230</f>
        <v>2,5 Tage/Wo</v>
      </c>
      <c r="AA231">
        <f ca="1">'Neubau  - Fremdvermietet, 2 d K'!G230</f>
        <v>127</v>
      </c>
      <c r="AB231">
        <f>'Neubau  - Fremdvermietet, 2 d K'!J230</f>
        <v>0</v>
      </c>
    </row>
    <row r="232" spans="24:28" x14ac:dyDescent="0.2">
      <c r="X232" t="str">
        <f>'Neubau  - Fremdvermietet, 2 d K'!B231</f>
        <v>K1-3</v>
      </c>
      <c r="Y232">
        <f>'Neubau  - Fremdvermietet, 2 d K'!E231</f>
        <v>0</v>
      </c>
      <c r="Z232" t="str">
        <f>'Neubau  - Fremdvermietet, 2 d K'!F231</f>
        <v>3 Tage/Wo</v>
      </c>
      <c r="AA232">
        <f ca="1">'Neubau  - Fremdvermietet, 2 d K'!G231</f>
        <v>152</v>
      </c>
      <c r="AB232">
        <f>'Neubau  - Fremdvermietet, 2 d K'!J231</f>
        <v>0</v>
      </c>
    </row>
    <row r="233" spans="24:28" x14ac:dyDescent="0.2">
      <c r="X233" t="str">
        <f>'Neubau  - Fremdvermietet, 2 d K'!B232</f>
        <v>K1-4</v>
      </c>
      <c r="Y233">
        <f>'Neubau  - Fremdvermietet, 2 d K'!E232</f>
        <v>0</v>
      </c>
      <c r="Z233" t="str">
        <f>'Neubau  - Fremdvermietet, 2 d K'!F232</f>
        <v>4 Tage/Wo</v>
      </c>
      <c r="AA233">
        <f ca="1">'Neubau  - Fremdvermietet, 2 d K'!G232</f>
        <v>202</v>
      </c>
      <c r="AB233">
        <f>'Neubau  - Fremdvermietet, 2 d K'!J232</f>
        <v>0</v>
      </c>
    </row>
    <row r="234" spans="24:28" x14ac:dyDescent="0.2">
      <c r="X234" t="str">
        <f>'Neubau  - Fremdvermietet, 2 d K'!B233</f>
        <v>K1-5</v>
      </c>
      <c r="Y234">
        <f>'Neubau  - Fremdvermietet, 2 d K'!E233</f>
        <v>0</v>
      </c>
      <c r="Z234" t="str">
        <f>'Neubau  - Fremdvermietet, 2 d K'!F233</f>
        <v>5 Tage/Wo</v>
      </c>
      <c r="AA234">
        <f ca="1">'Neubau  - Fremdvermietet, 2 d K'!G233</f>
        <v>253</v>
      </c>
      <c r="AB234">
        <f>'Neubau  - Fremdvermietet, 2 d K'!J233</f>
        <v>0</v>
      </c>
    </row>
    <row r="235" spans="24:28" x14ac:dyDescent="0.2">
      <c r="X235" t="str">
        <f>'Neubau  - Fremdvermietet, 2 d K'!B234</f>
        <v>K1-6</v>
      </c>
      <c r="Y235">
        <f>'Neubau  - Fremdvermietet, 2 d K'!E234</f>
        <v>0</v>
      </c>
      <c r="Z235" t="str">
        <f>'Neubau  - Fremdvermietet, 2 d K'!F234</f>
        <v>6 Tage/Wo</v>
      </c>
      <c r="AA235">
        <f ca="1">'Neubau  - Fremdvermietet, 2 d K'!G234</f>
        <v>304</v>
      </c>
      <c r="AB235">
        <f>'Neubau  - Fremdvermietet, 2 d K'!J234</f>
        <v>0</v>
      </c>
    </row>
    <row r="236" spans="24:28" x14ac:dyDescent="0.2">
      <c r="X236" t="str">
        <f>'Neubau  - Fremdvermietet, 2 d K'!B235</f>
        <v>K1-7</v>
      </c>
      <c r="Y236">
        <f>'Neubau  - Fremdvermietet, 2 d K'!E235</f>
        <v>0</v>
      </c>
      <c r="Z236" t="str">
        <f>'Neubau  - Fremdvermietet, 2 d K'!F235</f>
        <v>7 Tage/Wo</v>
      </c>
      <c r="AA236">
        <f ca="1">'Neubau  - Fremdvermietet, 2 d K'!G235</f>
        <v>354</v>
      </c>
      <c r="AB236">
        <f>'Neubau  - Fremdvermietet, 2 d K'!J235</f>
        <v>0</v>
      </c>
    </row>
    <row r="237" spans="24:28" x14ac:dyDescent="0.2">
      <c r="X237" t="str">
        <f>'Neubau  - Fremdvermietet, 2 d K'!B236</f>
        <v>K2-J</v>
      </c>
      <c r="Y237">
        <f>'Neubau  - Fremdvermietet, 2 d K'!E236</f>
        <v>0</v>
      </c>
      <c r="Z237" t="str">
        <f>'Neubau  - Fremdvermietet, 2 d K'!F236</f>
        <v>jährlich</v>
      </c>
      <c r="AA237">
        <f ca="1">'Neubau  - Fremdvermietet, 2 d K'!G236</f>
        <v>1</v>
      </c>
      <c r="AB237">
        <f>'Neubau  - Fremdvermietet, 2 d K'!J236</f>
        <v>0</v>
      </c>
    </row>
    <row r="238" spans="24:28" x14ac:dyDescent="0.2">
      <c r="X238" t="str">
        <f>'Neubau  - Fremdvermietet, 2 d K'!B237</f>
        <v>K2-J2</v>
      </c>
      <c r="Y238">
        <f>'Neubau  - Fremdvermietet, 2 d K'!E237</f>
        <v>0</v>
      </c>
      <c r="Z238" t="str">
        <f>'Neubau  - Fremdvermietet, 2 d K'!F237</f>
        <v>jährlich 2x</v>
      </c>
      <c r="AA238">
        <f ca="1">'Neubau  - Fremdvermietet, 2 d K'!G237</f>
        <v>2</v>
      </c>
      <c r="AB238">
        <f>'Neubau  - Fremdvermietet, 2 d K'!J237</f>
        <v>0</v>
      </c>
    </row>
    <row r="239" spans="24:28" x14ac:dyDescent="0.2">
      <c r="X239" t="str">
        <f>'Neubau  - Fremdvermietet, 2 d K'!B238</f>
        <v>K2-Q</v>
      </c>
      <c r="Y239">
        <f>'Neubau  - Fremdvermietet, 2 d K'!E238</f>
        <v>0</v>
      </c>
      <c r="Z239" t="str">
        <f>'Neubau  - Fremdvermietet, 2 d K'!F238</f>
        <v>Quartalsw.</v>
      </c>
      <c r="AA239">
        <f ca="1">'Neubau  - Fremdvermietet, 2 d K'!G238</f>
        <v>4</v>
      </c>
      <c r="AB239">
        <f>'Neubau  - Fremdvermietet, 2 d K'!J238</f>
        <v>0</v>
      </c>
    </row>
    <row r="240" spans="24:28" x14ac:dyDescent="0.2">
      <c r="X240" t="str">
        <f>'Neubau  - Fremdvermietet, 2 d K'!B239</f>
        <v>K2-J6</v>
      </c>
      <c r="Y240">
        <f>'Neubau  - Fremdvermietet, 2 d K'!E239</f>
        <v>0</v>
      </c>
      <c r="Z240" t="str">
        <f>'Neubau  - Fremdvermietet, 2 d K'!F239</f>
        <v>jährlich 6x</v>
      </c>
      <c r="AA240">
        <f ca="1">'Neubau  - Fremdvermietet, 2 d K'!G239</f>
        <v>6</v>
      </c>
      <c r="AB240">
        <f>'Neubau  - Fremdvermietet, 2 d K'!J239</f>
        <v>0</v>
      </c>
    </row>
    <row r="241" spans="24:28" x14ac:dyDescent="0.2">
      <c r="X241" t="str">
        <f>'Neubau  - Fremdvermietet, 2 d K'!B240</f>
        <v>K2-M</v>
      </c>
      <c r="Y241">
        <f>'Neubau  - Fremdvermietet, 2 d K'!E240</f>
        <v>0</v>
      </c>
      <c r="Z241" t="str">
        <f>'Neubau  - Fremdvermietet, 2 d K'!F240</f>
        <v>monatlich</v>
      </c>
      <c r="AA241">
        <f ca="1">'Neubau  - Fremdvermietet, 2 d K'!G240</f>
        <v>12</v>
      </c>
      <c r="AB241">
        <f>'Neubau  - Fremdvermietet, 2 d K'!J240</f>
        <v>0</v>
      </c>
    </row>
    <row r="242" spans="24:28" x14ac:dyDescent="0.2">
      <c r="X242" t="str">
        <f>'Neubau  - Fremdvermietet, 2 d K'!B241</f>
        <v>K2-14</v>
      </c>
      <c r="Y242">
        <f>'Neubau  - Fremdvermietet, 2 d K'!E241</f>
        <v>0</v>
      </c>
      <c r="Z242" t="str">
        <f>'Neubau  - Fremdvermietet, 2 d K'!F241</f>
        <v>14 tägig</v>
      </c>
      <c r="AA242">
        <f ca="1">'Neubau  - Fremdvermietet, 2 d K'!G241</f>
        <v>25</v>
      </c>
      <c r="AB242">
        <f>'Neubau  - Fremdvermietet, 2 d K'!J241</f>
        <v>0</v>
      </c>
    </row>
    <row r="243" spans="24:28" x14ac:dyDescent="0.2">
      <c r="X243" t="str">
        <f>'Neubau  - Fremdvermietet, 2 d K'!B242</f>
        <v>K2-W</v>
      </c>
      <c r="Y243">
        <f>'Neubau  - Fremdvermietet, 2 d K'!E242</f>
        <v>0</v>
      </c>
      <c r="Z243" t="str">
        <f>'Neubau  - Fremdvermietet, 2 d K'!F242</f>
        <v>wöchentl.</v>
      </c>
      <c r="AA243">
        <f ca="1">'Neubau  - Fremdvermietet, 2 d K'!G242</f>
        <v>51</v>
      </c>
      <c r="AB243">
        <f>'Neubau  - Fremdvermietet, 2 d K'!J242</f>
        <v>0</v>
      </c>
    </row>
    <row r="244" spans="24:28" x14ac:dyDescent="0.2">
      <c r="X244" t="str">
        <f>'Neubau  - Fremdvermietet, 2 d K'!B243</f>
        <v>K2-2</v>
      </c>
      <c r="Y244">
        <f>'Neubau  - Fremdvermietet, 2 d K'!E243</f>
        <v>0</v>
      </c>
      <c r="Z244" t="str">
        <f>'Neubau  - Fremdvermietet, 2 d K'!F243</f>
        <v>2 Tage/Wo</v>
      </c>
      <c r="AA244">
        <f ca="1">'Neubau  - Fremdvermietet, 2 d K'!G243</f>
        <v>101</v>
      </c>
      <c r="AB244">
        <f>'Neubau  - Fremdvermietet, 2 d K'!J243</f>
        <v>0</v>
      </c>
    </row>
    <row r="245" spans="24:28" x14ac:dyDescent="0.2">
      <c r="X245" t="str">
        <f>'Neubau  - Fremdvermietet, 2 d K'!B244</f>
        <v>K2-2,5</v>
      </c>
      <c r="Y245">
        <f>'Neubau  - Fremdvermietet, 2 d K'!E244</f>
        <v>0</v>
      </c>
      <c r="Z245" t="str">
        <f>'Neubau  - Fremdvermietet, 2 d K'!F244</f>
        <v>2,5 Tage/Wo</v>
      </c>
      <c r="AA245">
        <f ca="1">'Neubau  - Fremdvermietet, 2 d K'!G244</f>
        <v>127</v>
      </c>
      <c r="AB245">
        <f>'Neubau  - Fremdvermietet, 2 d K'!J244</f>
        <v>0</v>
      </c>
    </row>
    <row r="246" spans="24:28" x14ac:dyDescent="0.2">
      <c r="X246" t="str">
        <f>'Neubau  - Fremdvermietet, 2 d K'!B245</f>
        <v>K2-3</v>
      </c>
      <c r="Y246">
        <f>'Neubau  - Fremdvermietet, 2 d K'!E245</f>
        <v>0</v>
      </c>
      <c r="Z246" t="str">
        <f>'Neubau  - Fremdvermietet, 2 d K'!F245</f>
        <v>3 Tage/Wo</v>
      </c>
      <c r="AA246">
        <f ca="1">'Neubau  - Fremdvermietet, 2 d K'!G245</f>
        <v>152</v>
      </c>
      <c r="AB246">
        <f>'Neubau  - Fremdvermietet, 2 d K'!J245</f>
        <v>0</v>
      </c>
    </row>
    <row r="247" spans="24:28" x14ac:dyDescent="0.2">
      <c r="X247" t="str">
        <f>'Neubau  - Fremdvermietet, 2 d K'!B246</f>
        <v>K2-4</v>
      </c>
      <c r="Y247">
        <f>'Neubau  - Fremdvermietet, 2 d K'!E246</f>
        <v>0</v>
      </c>
      <c r="Z247" t="str">
        <f>'Neubau  - Fremdvermietet, 2 d K'!F246</f>
        <v>4 Tage/Wo</v>
      </c>
      <c r="AA247">
        <f ca="1">'Neubau  - Fremdvermietet, 2 d K'!G246</f>
        <v>202</v>
      </c>
      <c r="AB247">
        <f>'Neubau  - Fremdvermietet, 2 d K'!J246</f>
        <v>0</v>
      </c>
    </row>
    <row r="248" spans="24:28" x14ac:dyDescent="0.2">
      <c r="X248" t="str">
        <f>'Neubau  - Fremdvermietet, 2 d K'!B247</f>
        <v>K2-5</v>
      </c>
      <c r="Y248">
        <f>'Neubau  - Fremdvermietet, 2 d K'!E247</f>
        <v>0</v>
      </c>
      <c r="Z248" t="str">
        <f>'Neubau  - Fremdvermietet, 2 d K'!F247</f>
        <v>5 Tage/Wo</v>
      </c>
      <c r="AA248">
        <f ca="1">'Neubau  - Fremdvermietet, 2 d K'!G247</f>
        <v>253</v>
      </c>
      <c r="AB248">
        <f>'Neubau  - Fremdvermietet, 2 d K'!J247</f>
        <v>0</v>
      </c>
    </row>
    <row r="249" spans="24:28" x14ac:dyDescent="0.2">
      <c r="X249" t="str">
        <f>'Neubau  - Fremdvermietet, 2 d K'!B248</f>
        <v>K2-6</v>
      </c>
      <c r="Y249">
        <f>'Neubau  - Fremdvermietet, 2 d K'!E248</f>
        <v>0</v>
      </c>
      <c r="Z249" t="str">
        <f>'Neubau  - Fremdvermietet, 2 d K'!F248</f>
        <v>6 Tage/Wo</v>
      </c>
      <c r="AA249">
        <f ca="1">'Neubau  - Fremdvermietet, 2 d K'!G248</f>
        <v>304</v>
      </c>
      <c r="AB249">
        <f>'Neubau  - Fremdvermietet, 2 d K'!J248</f>
        <v>0</v>
      </c>
    </row>
    <row r="250" spans="24:28" x14ac:dyDescent="0.2">
      <c r="X250" t="str">
        <f>'Neubau  - Fremdvermietet, 2 d K'!B249</f>
        <v>K2-7</v>
      </c>
      <c r="Y250">
        <f>'Neubau  - Fremdvermietet, 2 d K'!E249</f>
        <v>0</v>
      </c>
      <c r="Z250" t="str">
        <f>'Neubau  - Fremdvermietet, 2 d K'!F249</f>
        <v>7 Tage/Wo</v>
      </c>
      <c r="AA250">
        <f ca="1">'Neubau  - Fremdvermietet, 2 d K'!G249</f>
        <v>354</v>
      </c>
      <c r="AB250">
        <f>'Neubau  - Fremdvermietet, 2 d K'!J249</f>
        <v>0</v>
      </c>
    </row>
    <row r="251" spans="24:28" x14ac:dyDescent="0.2">
      <c r="X251" t="str">
        <f>'Neubau  - Fremdvermietet, 2 d K'!B250</f>
        <v>L-J</v>
      </c>
      <c r="Y251">
        <f>'Neubau  - Fremdvermietet, 2 d K'!E250</f>
        <v>0</v>
      </c>
      <c r="Z251" t="str">
        <f>'Neubau  - Fremdvermietet, 2 d K'!F250</f>
        <v>jährlich</v>
      </c>
      <c r="AA251">
        <f ca="1">'Neubau  - Fremdvermietet, 2 d K'!G250</f>
        <v>1</v>
      </c>
      <c r="AB251">
        <f>'Neubau  - Fremdvermietet, 2 d K'!J250</f>
        <v>0</v>
      </c>
    </row>
    <row r="252" spans="24:28" x14ac:dyDescent="0.2">
      <c r="X252" t="str">
        <f>'Neubau  - Fremdvermietet, 2 d K'!B251</f>
        <v>L-J2</v>
      </c>
      <c r="Y252">
        <f>'Neubau  - Fremdvermietet, 2 d K'!E251</f>
        <v>0</v>
      </c>
      <c r="Z252" t="str">
        <f>'Neubau  - Fremdvermietet, 2 d K'!F251</f>
        <v>jährlich 2x</v>
      </c>
      <c r="AA252">
        <f ca="1">'Neubau  - Fremdvermietet, 2 d K'!G251</f>
        <v>2</v>
      </c>
      <c r="AB252">
        <f>'Neubau  - Fremdvermietet, 2 d K'!J251</f>
        <v>0</v>
      </c>
    </row>
    <row r="253" spans="24:28" x14ac:dyDescent="0.2">
      <c r="X253" t="str">
        <f>'Neubau  - Fremdvermietet, 2 d K'!B252</f>
        <v>L-Q</v>
      </c>
      <c r="Y253">
        <f>'Neubau  - Fremdvermietet, 2 d K'!E252</f>
        <v>0</v>
      </c>
      <c r="Z253" t="str">
        <f>'Neubau  - Fremdvermietet, 2 d K'!F252</f>
        <v>Quartalsw.</v>
      </c>
      <c r="AA253">
        <f ca="1">'Neubau  - Fremdvermietet, 2 d K'!G252</f>
        <v>4</v>
      </c>
      <c r="AB253">
        <f>'Neubau  - Fremdvermietet, 2 d K'!J252</f>
        <v>0</v>
      </c>
    </row>
    <row r="254" spans="24:28" x14ac:dyDescent="0.2">
      <c r="X254" t="str">
        <f>'Neubau  - Fremdvermietet, 2 d K'!B253</f>
        <v>L-J6</v>
      </c>
      <c r="Y254">
        <f>'Neubau  - Fremdvermietet, 2 d K'!E253</f>
        <v>0</v>
      </c>
      <c r="Z254" t="str">
        <f>'Neubau  - Fremdvermietet, 2 d K'!F253</f>
        <v>jährlich 6x</v>
      </c>
      <c r="AA254">
        <f ca="1">'Neubau  - Fremdvermietet, 2 d K'!G253</f>
        <v>6</v>
      </c>
      <c r="AB254">
        <f>'Neubau  - Fremdvermietet, 2 d K'!J253</f>
        <v>0</v>
      </c>
    </row>
    <row r="255" spans="24:28" x14ac:dyDescent="0.2">
      <c r="X255" t="str">
        <f>'Neubau  - Fremdvermietet, 2 d K'!B254</f>
        <v>L-M</v>
      </c>
      <c r="Y255">
        <f>'Neubau  - Fremdvermietet, 2 d K'!E254</f>
        <v>0</v>
      </c>
      <c r="Z255" t="str">
        <f>'Neubau  - Fremdvermietet, 2 d K'!F254</f>
        <v>monatlich</v>
      </c>
      <c r="AA255">
        <f ca="1">'Neubau  - Fremdvermietet, 2 d K'!G254</f>
        <v>12</v>
      </c>
      <c r="AB255">
        <f>'Neubau  - Fremdvermietet, 2 d K'!J254</f>
        <v>0</v>
      </c>
    </row>
    <row r="256" spans="24:28" x14ac:dyDescent="0.2">
      <c r="X256" t="str">
        <f>'Neubau  - Fremdvermietet, 2 d K'!B255</f>
        <v>L-14</v>
      </c>
      <c r="Y256">
        <f>'Neubau  - Fremdvermietet, 2 d K'!E255</f>
        <v>0</v>
      </c>
      <c r="Z256" t="str">
        <f>'Neubau  - Fremdvermietet, 2 d K'!F255</f>
        <v>14 tägig</v>
      </c>
      <c r="AA256">
        <f ca="1">'Neubau  - Fremdvermietet, 2 d K'!G255</f>
        <v>25</v>
      </c>
      <c r="AB256">
        <f>'Neubau  - Fremdvermietet, 2 d K'!J255</f>
        <v>0</v>
      </c>
    </row>
    <row r="257" spans="24:28" x14ac:dyDescent="0.2">
      <c r="X257" t="str">
        <f>'Neubau  - Fremdvermietet, 2 d K'!B256</f>
        <v>L-W</v>
      </c>
      <c r="Y257">
        <f>'Neubau  - Fremdvermietet, 2 d K'!E256</f>
        <v>0</v>
      </c>
      <c r="Z257" t="str">
        <f>'Neubau  - Fremdvermietet, 2 d K'!F256</f>
        <v>wöchentl.</v>
      </c>
      <c r="AA257">
        <f ca="1">'Neubau  - Fremdvermietet, 2 d K'!G256</f>
        <v>51</v>
      </c>
      <c r="AB257">
        <f>'Neubau  - Fremdvermietet, 2 d K'!J256</f>
        <v>0</v>
      </c>
    </row>
    <row r="258" spans="24:28" x14ac:dyDescent="0.2">
      <c r="X258" t="str">
        <f>'Neubau  - Fremdvermietet, 2 d K'!B257</f>
        <v>L-2</v>
      </c>
      <c r="Y258">
        <f>'Neubau  - Fremdvermietet, 2 d K'!E257</f>
        <v>0</v>
      </c>
      <c r="Z258" t="str">
        <f>'Neubau  - Fremdvermietet, 2 d K'!F257</f>
        <v>2 Tage/Wo</v>
      </c>
      <c r="AA258">
        <f ca="1">'Neubau  - Fremdvermietet, 2 d K'!G257</f>
        <v>101</v>
      </c>
      <c r="AB258">
        <f>'Neubau  - Fremdvermietet, 2 d K'!J257</f>
        <v>0</v>
      </c>
    </row>
    <row r="259" spans="24:28" x14ac:dyDescent="0.2">
      <c r="X259" t="str">
        <f>'Neubau  - Fremdvermietet, 2 d K'!B258</f>
        <v>L-2,5</v>
      </c>
      <c r="Y259">
        <f>'Neubau  - Fremdvermietet, 2 d K'!E258</f>
        <v>0</v>
      </c>
      <c r="Z259" t="str">
        <f>'Neubau  - Fremdvermietet, 2 d K'!F258</f>
        <v>2,5 Tage/Wo</v>
      </c>
      <c r="AA259">
        <f ca="1">'Neubau  - Fremdvermietet, 2 d K'!G258</f>
        <v>127</v>
      </c>
      <c r="AB259">
        <f>'Neubau  - Fremdvermietet, 2 d K'!J258</f>
        <v>0</v>
      </c>
    </row>
    <row r="260" spans="24:28" x14ac:dyDescent="0.2">
      <c r="X260" t="str">
        <f>'Neubau  - Fremdvermietet, 2 d K'!B259</f>
        <v>L-3</v>
      </c>
      <c r="Y260">
        <f>'Neubau  - Fremdvermietet, 2 d K'!E259</f>
        <v>0</v>
      </c>
      <c r="Z260" t="str">
        <f>'Neubau  - Fremdvermietet, 2 d K'!F259</f>
        <v>3 Tage/Wo</v>
      </c>
      <c r="AA260">
        <f ca="1">'Neubau  - Fremdvermietet, 2 d K'!G259</f>
        <v>152</v>
      </c>
      <c r="AB260">
        <f>'Neubau  - Fremdvermietet, 2 d K'!J259</f>
        <v>0</v>
      </c>
    </row>
    <row r="261" spans="24:28" x14ac:dyDescent="0.2">
      <c r="X261" t="str">
        <f>'Neubau  - Fremdvermietet, 2 d K'!B260</f>
        <v>L-4</v>
      </c>
      <c r="Y261">
        <f>'Neubau  - Fremdvermietet, 2 d K'!E260</f>
        <v>0</v>
      </c>
      <c r="Z261" t="str">
        <f>'Neubau  - Fremdvermietet, 2 d K'!F260</f>
        <v>4 Tage/Wo</v>
      </c>
      <c r="AA261">
        <f ca="1">'Neubau  - Fremdvermietet, 2 d K'!G260</f>
        <v>202</v>
      </c>
      <c r="AB261">
        <f>'Neubau  - Fremdvermietet, 2 d K'!J260</f>
        <v>0</v>
      </c>
    </row>
    <row r="262" spans="24:28" x14ac:dyDescent="0.2">
      <c r="X262" t="str">
        <f>'Neubau  - Fremdvermietet, 2 d K'!B261</f>
        <v>L-5</v>
      </c>
      <c r="Y262">
        <f>'Neubau  - Fremdvermietet, 2 d K'!E261</f>
        <v>0</v>
      </c>
      <c r="Z262" t="str">
        <f>'Neubau  - Fremdvermietet, 2 d K'!F261</f>
        <v>5 Tage/Wo</v>
      </c>
      <c r="AA262">
        <f ca="1">'Neubau  - Fremdvermietet, 2 d K'!G261</f>
        <v>253</v>
      </c>
      <c r="AB262">
        <f>'Neubau  - Fremdvermietet, 2 d K'!J261</f>
        <v>0</v>
      </c>
    </row>
    <row r="263" spans="24:28" x14ac:dyDescent="0.2">
      <c r="X263" t="str">
        <f>'Neubau  - Fremdvermietet, 2 d K'!B262</f>
        <v>L-6</v>
      </c>
      <c r="Y263">
        <f>'Neubau  - Fremdvermietet, 2 d K'!E262</f>
        <v>0</v>
      </c>
      <c r="Z263" t="str">
        <f>'Neubau  - Fremdvermietet, 2 d K'!F262</f>
        <v>6 Tage/Wo</v>
      </c>
      <c r="AA263">
        <f ca="1">'Neubau  - Fremdvermietet, 2 d K'!G262</f>
        <v>304</v>
      </c>
      <c r="AB263">
        <f>'Neubau  - Fremdvermietet, 2 d K'!J262</f>
        <v>0</v>
      </c>
    </row>
    <row r="264" spans="24:28" x14ac:dyDescent="0.2">
      <c r="X264" t="str">
        <f>'Neubau  - Fremdvermietet, 2 d K'!B263</f>
        <v>L-7</v>
      </c>
      <c r="Y264">
        <f>'Neubau  - Fremdvermietet, 2 d K'!E263</f>
        <v>0</v>
      </c>
      <c r="Z264" t="str">
        <f>'Neubau  - Fremdvermietet, 2 d K'!F263</f>
        <v>7 Tage/Wo</v>
      </c>
      <c r="AA264">
        <f ca="1">'Neubau  - Fremdvermietet, 2 d K'!G263</f>
        <v>354</v>
      </c>
      <c r="AB264">
        <f>'Neubau  - Fremdvermietet, 2 d K'!J263</f>
        <v>0</v>
      </c>
    </row>
    <row r="265" spans="24:28" x14ac:dyDescent="0.2">
      <c r="X265" t="str">
        <f>'Neubau  - Fremdvermietet, 2 d K'!B264</f>
        <v>M1-J</v>
      </c>
      <c r="Y265">
        <f>'Neubau  - Fremdvermietet, 2 d K'!E264</f>
        <v>0</v>
      </c>
      <c r="Z265" t="str">
        <f>'Neubau  - Fremdvermietet, 2 d K'!F264</f>
        <v>jährlich</v>
      </c>
      <c r="AA265">
        <f ca="1">'Neubau  - Fremdvermietet, 2 d K'!G264</f>
        <v>1</v>
      </c>
      <c r="AB265">
        <f>'Neubau  - Fremdvermietet, 2 d K'!J264</f>
        <v>0</v>
      </c>
    </row>
    <row r="266" spans="24:28" x14ac:dyDescent="0.2">
      <c r="X266" t="str">
        <f>'Neubau  - Fremdvermietet, 2 d K'!B265</f>
        <v>M1-J2</v>
      </c>
      <c r="Y266">
        <f>'Neubau  - Fremdvermietet, 2 d K'!E265</f>
        <v>0</v>
      </c>
      <c r="Z266" t="str">
        <f>'Neubau  - Fremdvermietet, 2 d K'!F265</f>
        <v>jährlich 2x</v>
      </c>
      <c r="AA266">
        <f ca="1">'Neubau  - Fremdvermietet, 2 d K'!G265</f>
        <v>2</v>
      </c>
      <c r="AB266">
        <f>'Neubau  - Fremdvermietet, 2 d K'!J265</f>
        <v>0</v>
      </c>
    </row>
    <row r="267" spans="24:28" x14ac:dyDescent="0.2">
      <c r="X267" t="str">
        <f>'Neubau  - Fremdvermietet, 2 d K'!B266</f>
        <v>M1-Q</v>
      </c>
      <c r="Y267">
        <f>'Neubau  - Fremdvermietet, 2 d K'!E266</f>
        <v>0</v>
      </c>
      <c r="Z267" t="str">
        <f>'Neubau  - Fremdvermietet, 2 d K'!F266</f>
        <v>Quartalsw.</v>
      </c>
      <c r="AA267">
        <f ca="1">'Neubau  - Fremdvermietet, 2 d K'!G266</f>
        <v>4</v>
      </c>
      <c r="AB267">
        <f>'Neubau  - Fremdvermietet, 2 d K'!J266</f>
        <v>0</v>
      </c>
    </row>
    <row r="268" spans="24:28" x14ac:dyDescent="0.2">
      <c r="X268" t="str">
        <f>'Neubau  - Fremdvermietet, 2 d K'!B267</f>
        <v>M1-J6</v>
      </c>
      <c r="Y268">
        <f>'Neubau  - Fremdvermietet, 2 d K'!E267</f>
        <v>0</v>
      </c>
      <c r="Z268" t="str">
        <f>'Neubau  - Fremdvermietet, 2 d K'!F267</f>
        <v>jährlich 6x</v>
      </c>
      <c r="AA268">
        <f ca="1">'Neubau  - Fremdvermietet, 2 d K'!G267</f>
        <v>6</v>
      </c>
      <c r="AB268">
        <f>'Neubau  - Fremdvermietet, 2 d K'!J267</f>
        <v>0</v>
      </c>
    </row>
    <row r="269" spans="24:28" x14ac:dyDescent="0.2">
      <c r="X269" t="str">
        <f>'Neubau  - Fremdvermietet, 2 d K'!B268</f>
        <v>M1-M</v>
      </c>
      <c r="Y269">
        <f>'Neubau  - Fremdvermietet, 2 d K'!E268</f>
        <v>0</v>
      </c>
      <c r="Z269" t="str">
        <f>'Neubau  - Fremdvermietet, 2 d K'!F268</f>
        <v>monatlich</v>
      </c>
      <c r="AA269">
        <f ca="1">'Neubau  - Fremdvermietet, 2 d K'!G268</f>
        <v>12</v>
      </c>
      <c r="AB269">
        <f>'Neubau  - Fremdvermietet, 2 d K'!J268</f>
        <v>0</v>
      </c>
    </row>
    <row r="270" spans="24:28" x14ac:dyDescent="0.2">
      <c r="X270" t="str">
        <f>'Neubau  - Fremdvermietet, 2 d K'!B269</f>
        <v>M1-14</v>
      </c>
      <c r="Y270">
        <f>'Neubau  - Fremdvermietet, 2 d K'!E269</f>
        <v>0</v>
      </c>
      <c r="Z270" t="str">
        <f>'Neubau  - Fremdvermietet, 2 d K'!F269</f>
        <v>14 tägig</v>
      </c>
      <c r="AA270">
        <f ca="1">'Neubau  - Fremdvermietet, 2 d K'!G269</f>
        <v>25</v>
      </c>
      <c r="AB270">
        <f>'Neubau  - Fremdvermietet, 2 d K'!J269</f>
        <v>0</v>
      </c>
    </row>
    <row r="271" spans="24:28" x14ac:dyDescent="0.2">
      <c r="X271" t="str">
        <f>'Neubau  - Fremdvermietet, 2 d K'!B270</f>
        <v>M1-W</v>
      </c>
      <c r="Y271">
        <f>'Neubau  - Fremdvermietet, 2 d K'!E270</f>
        <v>0</v>
      </c>
      <c r="Z271" t="str">
        <f>'Neubau  - Fremdvermietet, 2 d K'!F270</f>
        <v>wöchentl.</v>
      </c>
      <c r="AA271">
        <f ca="1">'Neubau  - Fremdvermietet, 2 d K'!G270</f>
        <v>51</v>
      </c>
      <c r="AB271">
        <f>'Neubau  - Fremdvermietet, 2 d K'!J270</f>
        <v>0</v>
      </c>
    </row>
    <row r="272" spans="24:28" x14ac:dyDescent="0.2">
      <c r="X272" t="str">
        <f>'Neubau  - Fremdvermietet, 2 d K'!B271</f>
        <v>M1-2</v>
      </c>
      <c r="Y272">
        <f>'Neubau  - Fremdvermietet, 2 d K'!E271</f>
        <v>0</v>
      </c>
      <c r="Z272" t="str">
        <f>'Neubau  - Fremdvermietet, 2 d K'!F271</f>
        <v>2 Tage/Wo</v>
      </c>
      <c r="AA272">
        <f ca="1">'Neubau  - Fremdvermietet, 2 d K'!G271</f>
        <v>101</v>
      </c>
      <c r="AB272">
        <f>'Neubau  - Fremdvermietet, 2 d K'!J271</f>
        <v>0</v>
      </c>
    </row>
    <row r="273" spans="24:28" x14ac:dyDescent="0.2">
      <c r="X273" t="str">
        <f>'Neubau  - Fremdvermietet, 2 d K'!B272</f>
        <v>M1-2,5</v>
      </c>
      <c r="Y273">
        <f>'Neubau  - Fremdvermietet, 2 d K'!E272</f>
        <v>0</v>
      </c>
      <c r="Z273" t="str">
        <f>'Neubau  - Fremdvermietet, 2 d K'!F272</f>
        <v>2,5 Tage/Wo</v>
      </c>
      <c r="AA273">
        <f ca="1">'Neubau  - Fremdvermietet, 2 d K'!G272</f>
        <v>127</v>
      </c>
      <c r="AB273">
        <f>'Neubau  - Fremdvermietet, 2 d K'!J272</f>
        <v>0</v>
      </c>
    </row>
    <row r="274" spans="24:28" x14ac:dyDescent="0.2">
      <c r="X274" t="str">
        <f>'Neubau  - Fremdvermietet, 2 d K'!B273</f>
        <v>M1-3</v>
      </c>
      <c r="Y274">
        <f>'Neubau  - Fremdvermietet, 2 d K'!E273</f>
        <v>0</v>
      </c>
      <c r="Z274" t="str">
        <f>'Neubau  - Fremdvermietet, 2 d K'!F273</f>
        <v>3 Tage/Wo</v>
      </c>
      <c r="AA274">
        <f ca="1">'Neubau  - Fremdvermietet, 2 d K'!G273</f>
        <v>152</v>
      </c>
      <c r="AB274">
        <f>'Neubau  - Fremdvermietet, 2 d K'!J273</f>
        <v>0</v>
      </c>
    </row>
    <row r="275" spans="24:28" x14ac:dyDescent="0.2">
      <c r="X275" t="str">
        <f>'Neubau  - Fremdvermietet, 2 d K'!B274</f>
        <v>M1-4</v>
      </c>
      <c r="Y275">
        <f>'Neubau  - Fremdvermietet, 2 d K'!E274</f>
        <v>0</v>
      </c>
      <c r="Z275" t="str">
        <f>'Neubau  - Fremdvermietet, 2 d K'!F274</f>
        <v>4 Tage/Wo</v>
      </c>
      <c r="AA275">
        <f ca="1">'Neubau  - Fremdvermietet, 2 d K'!G274</f>
        <v>202</v>
      </c>
      <c r="AB275">
        <f>'Neubau  - Fremdvermietet, 2 d K'!J274</f>
        <v>0</v>
      </c>
    </row>
    <row r="276" spans="24:28" x14ac:dyDescent="0.2">
      <c r="X276" t="str">
        <f>'Neubau  - Fremdvermietet, 2 d K'!B275</f>
        <v>M1-5</v>
      </c>
      <c r="Y276">
        <f>'Neubau  - Fremdvermietet, 2 d K'!E275</f>
        <v>0</v>
      </c>
      <c r="Z276" t="str">
        <f>'Neubau  - Fremdvermietet, 2 d K'!F275</f>
        <v>5 Tage/Wo</v>
      </c>
      <c r="AA276">
        <f ca="1">'Neubau  - Fremdvermietet, 2 d K'!G275</f>
        <v>253</v>
      </c>
      <c r="AB276">
        <f>'Neubau  - Fremdvermietet, 2 d K'!J275</f>
        <v>0</v>
      </c>
    </row>
    <row r="277" spans="24:28" x14ac:dyDescent="0.2">
      <c r="X277" t="str">
        <f>'Neubau  - Fremdvermietet, 2 d K'!B276</f>
        <v>M1-6</v>
      </c>
      <c r="Y277">
        <f>'Neubau  - Fremdvermietet, 2 d K'!E276</f>
        <v>0</v>
      </c>
      <c r="Z277" t="str">
        <f>'Neubau  - Fremdvermietet, 2 d K'!F276</f>
        <v>6 Tage/Wo</v>
      </c>
      <c r="AA277">
        <f ca="1">'Neubau  - Fremdvermietet, 2 d K'!G276</f>
        <v>304</v>
      </c>
      <c r="AB277">
        <f>'Neubau  - Fremdvermietet, 2 d K'!J276</f>
        <v>0</v>
      </c>
    </row>
    <row r="278" spans="24:28" x14ac:dyDescent="0.2">
      <c r="X278" t="str">
        <f>'Neubau  - Fremdvermietet, 2 d K'!B277</f>
        <v>M1-7</v>
      </c>
      <c r="Y278">
        <f>'Neubau  - Fremdvermietet, 2 d K'!E277</f>
        <v>0</v>
      </c>
      <c r="Z278" t="str">
        <f>'Neubau  - Fremdvermietet, 2 d K'!F277</f>
        <v>7 Tage/Wo</v>
      </c>
      <c r="AA278">
        <f ca="1">'Neubau  - Fremdvermietet, 2 d K'!G277</f>
        <v>354</v>
      </c>
      <c r="AB278">
        <f>'Neubau  - Fremdvermietet, 2 d K'!J277</f>
        <v>0</v>
      </c>
    </row>
    <row r="279" spans="24:28" x14ac:dyDescent="0.2">
      <c r="X279" t="str">
        <f>'Neubau  - Fremdvermietet, 2 d K'!B278</f>
        <v>M1-Hort</v>
      </c>
      <c r="Y279">
        <f>'Neubau  - Fremdvermietet, 2 d K'!E278</f>
        <v>0</v>
      </c>
      <c r="Z279" t="str">
        <f>'Neubau  - Fremdvermietet, 2 d K'!F278</f>
        <v>5 Tage/Wo </v>
      </c>
      <c r="AA279">
        <f ca="1">'Neubau  - Fremdvermietet, 2 d K'!G278</f>
        <v>253</v>
      </c>
      <c r="AB279">
        <f>'Neubau  - Fremdvermietet, 2 d K'!J278</f>
        <v>0</v>
      </c>
    </row>
    <row r="280" spans="24:28" x14ac:dyDescent="0.2">
      <c r="X280" t="str">
        <f>'Neubau  - Fremdvermietet, 2 d K'!B279</f>
        <v>N1-J</v>
      </c>
      <c r="Y280">
        <f>'Neubau  - Fremdvermietet, 2 d K'!E279</f>
        <v>0</v>
      </c>
      <c r="Z280" t="str">
        <f>'Neubau  - Fremdvermietet, 2 d K'!F279</f>
        <v>jährlich</v>
      </c>
      <c r="AA280">
        <f ca="1">'Neubau  - Fremdvermietet, 2 d K'!G279</f>
        <v>1</v>
      </c>
      <c r="AB280">
        <f>'Neubau  - Fremdvermietet, 2 d K'!J279</f>
        <v>0</v>
      </c>
    </row>
    <row r="281" spans="24:28" x14ac:dyDescent="0.2">
      <c r="X281" t="str">
        <f>'Neubau  - Fremdvermietet, 2 d K'!B280</f>
        <v>N1-J2</v>
      </c>
      <c r="Y281">
        <f>'Neubau  - Fremdvermietet, 2 d K'!E280</f>
        <v>0</v>
      </c>
      <c r="Z281" t="str">
        <f>'Neubau  - Fremdvermietet, 2 d K'!F280</f>
        <v>jährlich 2x</v>
      </c>
      <c r="AA281">
        <f ca="1">'Neubau  - Fremdvermietet, 2 d K'!G280</f>
        <v>2</v>
      </c>
      <c r="AB281">
        <f>'Neubau  - Fremdvermietet, 2 d K'!J280</f>
        <v>0</v>
      </c>
    </row>
    <row r="282" spans="24:28" x14ac:dyDescent="0.2">
      <c r="X282" t="str">
        <f>'Neubau  - Fremdvermietet, 2 d K'!B281</f>
        <v>N1-Q</v>
      </c>
      <c r="Y282">
        <f>'Neubau  - Fremdvermietet, 2 d K'!E281</f>
        <v>0</v>
      </c>
      <c r="Z282" t="str">
        <f>'Neubau  - Fremdvermietet, 2 d K'!F281</f>
        <v>Quartalsw.</v>
      </c>
      <c r="AA282">
        <f ca="1">'Neubau  - Fremdvermietet, 2 d K'!G281</f>
        <v>4</v>
      </c>
      <c r="AB282">
        <f>'Neubau  - Fremdvermietet, 2 d K'!J281</f>
        <v>0</v>
      </c>
    </row>
    <row r="283" spans="24:28" x14ac:dyDescent="0.2">
      <c r="X283" t="str">
        <f>'Neubau  - Fremdvermietet, 2 d K'!B282</f>
        <v>N1-J6</v>
      </c>
      <c r="Y283">
        <f>'Neubau  - Fremdvermietet, 2 d K'!E282</f>
        <v>0</v>
      </c>
      <c r="Z283" t="str">
        <f>'Neubau  - Fremdvermietet, 2 d K'!F282</f>
        <v>jährlich 6x</v>
      </c>
      <c r="AA283">
        <f ca="1">'Neubau  - Fremdvermietet, 2 d K'!G282</f>
        <v>6</v>
      </c>
      <c r="AB283">
        <f>'Neubau  - Fremdvermietet, 2 d K'!J282</f>
        <v>0</v>
      </c>
    </row>
    <row r="284" spans="24:28" x14ac:dyDescent="0.2">
      <c r="X284" t="str">
        <f>'Neubau  - Fremdvermietet, 2 d K'!B283</f>
        <v>N1-M</v>
      </c>
      <c r="Y284">
        <f>'Neubau  - Fremdvermietet, 2 d K'!E283</f>
        <v>0</v>
      </c>
      <c r="Z284" t="str">
        <f>'Neubau  - Fremdvermietet, 2 d K'!F283</f>
        <v>monatlich</v>
      </c>
      <c r="AA284">
        <f ca="1">'Neubau  - Fremdvermietet, 2 d K'!G283</f>
        <v>12</v>
      </c>
      <c r="AB284">
        <f>'Neubau  - Fremdvermietet, 2 d K'!J283</f>
        <v>0</v>
      </c>
    </row>
    <row r="285" spans="24:28" x14ac:dyDescent="0.2">
      <c r="X285" t="str">
        <f>'Neubau  - Fremdvermietet, 2 d K'!B284</f>
        <v>N1-14</v>
      </c>
      <c r="Y285">
        <f>'Neubau  - Fremdvermietet, 2 d K'!E284</f>
        <v>0</v>
      </c>
      <c r="Z285" t="str">
        <f>'Neubau  - Fremdvermietet, 2 d K'!F284</f>
        <v>14 tägig</v>
      </c>
      <c r="AA285">
        <f ca="1">'Neubau  - Fremdvermietet, 2 d K'!G284</f>
        <v>25</v>
      </c>
      <c r="AB285">
        <f>'Neubau  - Fremdvermietet, 2 d K'!J284</f>
        <v>0</v>
      </c>
    </row>
    <row r="286" spans="24:28" x14ac:dyDescent="0.2">
      <c r="X286" t="str">
        <f>'Neubau  - Fremdvermietet, 2 d K'!B285</f>
        <v>N1-W</v>
      </c>
      <c r="Y286">
        <f>'Neubau  - Fremdvermietet, 2 d K'!E285</f>
        <v>0</v>
      </c>
      <c r="Z286" t="str">
        <f>'Neubau  - Fremdvermietet, 2 d K'!F285</f>
        <v>wöchentl.</v>
      </c>
      <c r="AA286">
        <f ca="1">'Neubau  - Fremdvermietet, 2 d K'!G285</f>
        <v>51</v>
      </c>
      <c r="AB286">
        <f>'Neubau  - Fremdvermietet, 2 d K'!J285</f>
        <v>0</v>
      </c>
    </row>
    <row r="287" spans="24:28" x14ac:dyDescent="0.2">
      <c r="X287" t="str">
        <f>'Neubau  - Fremdvermietet, 2 d K'!B286</f>
        <v>N1-2</v>
      </c>
      <c r="Y287">
        <f>'Neubau  - Fremdvermietet, 2 d K'!E286</f>
        <v>0</v>
      </c>
      <c r="Z287" t="str">
        <f>'Neubau  - Fremdvermietet, 2 d K'!F286</f>
        <v>2 Tage/Wo</v>
      </c>
      <c r="AA287">
        <f ca="1">'Neubau  - Fremdvermietet, 2 d K'!G286</f>
        <v>101</v>
      </c>
      <c r="AB287">
        <f>'Neubau  - Fremdvermietet, 2 d K'!J286</f>
        <v>0</v>
      </c>
    </row>
    <row r="288" spans="24:28" x14ac:dyDescent="0.2">
      <c r="X288" t="str">
        <f>'Neubau  - Fremdvermietet, 2 d K'!B287</f>
        <v>N1-2,5</v>
      </c>
      <c r="Y288">
        <f>'Neubau  - Fremdvermietet, 2 d K'!E287</f>
        <v>0</v>
      </c>
      <c r="Z288" t="str">
        <f>'Neubau  - Fremdvermietet, 2 d K'!F287</f>
        <v>2,5 Tage/Wo</v>
      </c>
      <c r="AA288">
        <f ca="1">'Neubau  - Fremdvermietet, 2 d K'!G287</f>
        <v>127</v>
      </c>
      <c r="AB288">
        <f>'Neubau  - Fremdvermietet, 2 d K'!J287</f>
        <v>0</v>
      </c>
    </row>
    <row r="289" spans="24:28" x14ac:dyDescent="0.2">
      <c r="X289" t="str">
        <f>'Neubau  - Fremdvermietet, 2 d K'!B288</f>
        <v>N1-3</v>
      </c>
      <c r="Y289">
        <f>'Neubau  - Fremdvermietet, 2 d K'!E288</f>
        <v>0</v>
      </c>
      <c r="Z289" t="str">
        <f>'Neubau  - Fremdvermietet, 2 d K'!F288</f>
        <v>3 Tage/Wo</v>
      </c>
      <c r="AA289">
        <f ca="1">'Neubau  - Fremdvermietet, 2 d K'!G288</f>
        <v>152</v>
      </c>
      <c r="AB289">
        <f>'Neubau  - Fremdvermietet, 2 d K'!J288</f>
        <v>0</v>
      </c>
    </row>
    <row r="290" spans="24:28" x14ac:dyDescent="0.2">
      <c r="X290" t="str">
        <f>'Neubau  - Fremdvermietet, 2 d K'!B289</f>
        <v>N1-4</v>
      </c>
      <c r="Y290">
        <f>'Neubau  - Fremdvermietet, 2 d K'!E289</f>
        <v>0</v>
      </c>
      <c r="Z290" t="str">
        <f>'Neubau  - Fremdvermietet, 2 d K'!F289</f>
        <v>4 Tage/Wo</v>
      </c>
      <c r="AA290">
        <f ca="1">'Neubau  - Fremdvermietet, 2 d K'!G289</f>
        <v>202</v>
      </c>
      <c r="AB290">
        <f>'Neubau  - Fremdvermietet, 2 d K'!J289</f>
        <v>0</v>
      </c>
    </row>
    <row r="291" spans="24:28" x14ac:dyDescent="0.2">
      <c r="X291" t="str">
        <f>'Neubau  - Fremdvermietet, 2 d K'!B290</f>
        <v>N1-5</v>
      </c>
      <c r="Y291">
        <f>'Neubau  - Fremdvermietet, 2 d K'!E290</f>
        <v>0</v>
      </c>
      <c r="Z291" t="str">
        <f>'Neubau  - Fremdvermietet, 2 d K'!F290</f>
        <v>5 Tage/Wo</v>
      </c>
      <c r="AA291">
        <f ca="1">'Neubau  - Fremdvermietet, 2 d K'!G290</f>
        <v>253</v>
      </c>
      <c r="AB291">
        <f>'Neubau  - Fremdvermietet, 2 d K'!J290</f>
        <v>0</v>
      </c>
    </row>
    <row r="292" spans="24:28" x14ac:dyDescent="0.2">
      <c r="X292" t="str">
        <f>'Neubau  - Fremdvermietet, 2 d K'!B291</f>
        <v>N1-6</v>
      </c>
      <c r="Y292">
        <f>'Neubau  - Fremdvermietet, 2 d K'!E291</f>
        <v>0</v>
      </c>
      <c r="Z292" t="str">
        <f>'Neubau  - Fremdvermietet, 2 d K'!F291</f>
        <v>6 Tage/Wo</v>
      </c>
      <c r="AA292">
        <f ca="1">'Neubau  - Fremdvermietet, 2 d K'!G291</f>
        <v>304</v>
      </c>
      <c r="AB292">
        <f>'Neubau  - Fremdvermietet, 2 d K'!J291</f>
        <v>0</v>
      </c>
    </row>
    <row r="293" spans="24:28" x14ac:dyDescent="0.2">
      <c r="X293" t="str">
        <f>'Neubau  - Fremdvermietet, 2 d K'!B292</f>
        <v>N1-7</v>
      </c>
      <c r="Y293">
        <f>'Neubau  - Fremdvermietet, 2 d K'!E292</f>
        <v>0</v>
      </c>
      <c r="Z293" t="str">
        <f>'Neubau  - Fremdvermietet, 2 d K'!F292</f>
        <v>7 Tage/Wo</v>
      </c>
      <c r="AA293">
        <f ca="1">'Neubau  - Fremdvermietet, 2 d K'!G292</f>
        <v>354</v>
      </c>
      <c r="AB293">
        <f>'Neubau  - Fremdvermietet, 2 d K'!J292</f>
        <v>0</v>
      </c>
    </row>
    <row r="294" spans="24:28" x14ac:dyDescent="0.2">
      <c r="X294" t="str">
        <f>'Neubau  - Fremdvermietet, 2 d K'!B293</f>
        <v>O1-J</v>
      </c>
      <c r="Y294">
        <f>'Neubau  - Fremdvermietet, 2 d K'!E293</f>
        <v>0</v>
      </c>
      <c r="Z294" t="str">
        <f>'Neubau  - Fremdvermietet, 2 d K'!F293</f>
        <v>jährlich</v>
      </c>
      <c r="AA294">
        <f ca="1">'Neubau  - Fremdvermietet, 2 d K'!G293</f>
        <v>1</v>
      </c>
      <c r="AB294">
        <f>'Neubau  - Fremdvermietet, 2 d K'!J293</f>
        <v>0</v>
      </c>
    </row>
    <row r="295" spans="24:28" x14ac:dyDescent="0.2">
      <c r="X295" t="str">
        <f>'Neubau  - Fremdvermietet, 2 d K'!B294</f>
        <v>O1-J2</v>
      </c>
      <c r="Y295">
        <f>'Neubau  - Fremdvermietet, 2 d K'!E294</f>
        <v>0</v>
      </c>
      <c r="Z295" t="str">
        <f>'Neubau  - Fremdvermietet, 2 d K'!F294</f>
        <v>jährlich 2x</v>
      </c>
      <c r="AA295">
        <f ca="1">'Neubau  - Fremdvermietet, 2 d K'!G294</f>
        <v>2</v>
      </c>
      <c r="AB295">
        <f>'Neubau  - Fremdvermietet, 2 d K'!J294</f>
        <v>0</v>
      </c>
    </row>
    <row r="296" spans="24:28" x14ac:dyDescent="0.2">
      <c r="X296" t="str">
        <f>'Neubau  - Fremdvermietet, 2 d K'!B295</f>
        <v>O1-Q</v>
      </c>
      <c r="Y296">
        <f>'Neubau  - Fremdvermietet, 2 d K'!E295</f>
        <v>0</v>
      </c>
      <c r="Z296" t="str">
        <f>'Neubau  - Fremdvermietet, 2 d K'!F295</f>
        <v>Quartalsw.</v>
      </c>
      <c r="AA296">
        <f ca="1">'Neubau  - Fremdvermietet, 2 d K'!G295</f>
        <v>4</v>
      </c>
      <c r="AB296">
        <f>'Neubau  - Fremdvermietet, 2 d K'!J295</f>
        <v>0</v>
      </c>
    </row>
    <row r="297" spans="24:28" x14ac:dyDescent="0.2">
      <c r="X297" t="str">
        <f>'Neubau  - Fremdvermietet, 2 d K'!B296</f>
        <v>O1-J6</v>
      </c>
      <c r="Y297">
        <f>'Neubau  - Fremdvermietet, 2 d K'!E296</f>
        <v>0</v>
      </c>
      <c r="Z297" t="str">
        <f>'Neubau  - Fremdvermietet, 2 d K'!F296</f>
        <v>jährlich 6x</v>
      </c>
      <c r="AA297">
        <f ca="1">'Neubau  - Fremdvermietet, 2 d K'!G296</f>
        <v>6</v>
      </c>
      <c r="AB297">
        <f>'Neubau  - Fremdvermietet, 2 d K'!J296</f>
        <v>0</v>
      </c>
    </row>
    <row r="298" spans="24:28" x14ac:dyDescent="0.2">
      <c r="X298" t="str">
        <f>'Neubau  - Fremdvermietet, 2 d K'!B297</f>
        <v>O1-M</v>
      </c>
      <c r="Y298">
        <f>'Neubau  - Fremdvermietet, 2 d K'!E297</f>
        <v>0</v>
      </c>
      <c r="Z298" t="str">
        <f>'Neubau  - Fremdvermietet, 2 d K'!F297</f>
        <v>monatlich</v>
      </c>
      <c r="AA298">
        <f ca="1">'Neubau  - Fremdvermietet, 2 d K'!G297</f>
        <v>12</v>
      </c>
      <c r="AB298">
        <f>'Neubau  - Fremdvermietet, 2 d K'!J297</f>
        <v>0</v>
      </c>
    </row>
    <row r="299" spans="24:28" x14ac:dyDescent="0.2">
      <c r="X299" t="str">
        <f>'Neubau  - Fremdvermietet, 2 d K'!B298</f>
        <v>O1-14</v>
      </c>
      <c r="Y299">
        <f>'Neubau  - Fremdvermietet, 2 d K'!E298</f>
        <v>0</v>
      </c>
      <c r="Z299" t="str">
        <f>'Neubau  - Fremdvermietet, 2 d K'!F298</f>
        <v>14 tägig</v>
      </c>
      <c r="AA299">
        <f ca="1">'Neubau  - Fremdvermietet, 2 d K'!G298</f>
        <v>25</v>
      </c>
      <c r="AB299">
        <f>'Neubau  - Fremdvermietet, 2 d K'!J298</f>
        <v>0</v>
      </c>
    </row>
    <row r="300" spans="24:28" x14ac:dyDescent="0.2">
      <c r="X300" t="str">
        <f>'Neubau  - Fremdvermietet, 2 d K'!B299</f>
        <v>O1-W</v>
      </c>
      <c r="Y300">
        <f>'Neubau  - Fremdvermietet, 2 d K'!E299</f>
        <v>0</v>
      </c>
      <c r="Z300" t="str">
        <f>'Neubau  - Fremdvermietet, 2 d K'!F299</f>
        <v>wöchentl.</v>
      </c>
      <c r="AA300">
        <f ca="1">'Neubau  - Fremdvermietet, 2 d K'!G299</f>
        <v>51</v>
      </c>
      <c r="AB300">
        <f>'Neubau  - Fremdvermietet, 2 d K'!J299</f>
        <v>0</v>
      </c>
    </row>
    <row r="301" spans="24:28" x14ac:dyDescent="0.2">
      <c r="X301" t="str">
        <f>'Neubau  - Fremdvermietet, 2 d K'!B300</f>
        <v>O1-2</v>
      </c>
      <c r="Y301">
        <f>'Neubau  - Fremdvermietet, 2 d K'!E300</f>
        <v>0</v>
      </c>
      <c r="Z301" t="str">
        <f>'Neubau  - Fremdvermietet, 2 d K'!F300</f>
        <v>2 Tage/Wo</v>
      </c>
      <c r="AA301">
        <f ca="1">'Neubau  - Fremdvermietet, 2 d K'!G300</f>
        <v>101</v>
      </c>
      <c r="AB301">
        <f>'Neubau  - Fremdvermietet, 2 d K'!J300</f>
        <v>0</v>
      </c>
    </row>
    <row r="302" spans="24:28" x14ac:dyDescent="0.2">
      <c r="X302" t="str">
        <f>'Neubau  - Fremdvermietet, 2 d K'!B301</f>
        <v>O1-2,5</v>
      </c>
      <c r="Y302">
        <f>'Neubau  - Fremdvermietet, 2 d K'!E301</f>
        <v>0</v>
      </c>
      <c r="Z302" t="str">
        <f>'Neubau  - Fremdvermietet, 2 d K'!F301</f>
        <v>2,5 Tage/Wo</v>
      </c>
      <c r="AA302">
        <f ca="1">'Neubau  - Fremdvermietet, 2 d K'!G301</f>
        <v>127</v>
      </c>
      <c r="AB302">
        <f>'Neubau  - Fremdvermietet, 2 d K'!J301</f>
        <v>0</v>
      </c>
    </row>
    <row r="303" spans="24:28" x14ac:dyDescent="0.2">
      <c r="X303" t="str">
        <f>'Neubau  - Fremdvermietet, 2 d K'!B302</f>
        <v>O1-3</v>
      </c>
      <c r="Y303">
        <f>'Neubau  - Fremdvermietet, 2 d K'!E302</f>
        <v>0</v>
      </c>
      <c r="Z303" t="str">
        <f>'Neubau  - Fremdvermietet, 2 d K'!F302</f>
        <v>3 Tage/Wo</v>
      </c>
      <c r="AA303">
        <f ca="1">'Neubau  - Fremdvermietet, 2 d K'!G302</f>
        <v>152</v>
      </c>
      <c r="AB303">
        <f>'Neubau  - Fremdvermietet, 2 d K'!J302</f>
        <v>0</v>
      </c>
    </row>
    <row r="304" spans="24:28" x14ac:dyDescent="0.2">
      <c r="X304" t="str">
        <f>'Neubau  - Fremdvermietet, 2 d K'!B303</f>
        <v>O1-4</v>
      </c>
      <c r="Y304">
        <f>'Neubau  - Fremdvermietet, 2 d K'!E303</f>
        <v>340</v>
      </c>
      <c r="Z304" t="str">
        <f>'Neubau  - Fremdvermietet, 2 d K'!F303</f>
        <v>4 Tage/Wo</v>
      </c>
      <c r="AA304">
        <f ca="1">'Neubau  - Fremdvermietet, 2 d K'!G303</f>
        <v>202</v>
      </c>
      <c r="AB304">
        <f>'Neubau  - Fremdvermietet, 2 d K'!J303</f>
        <v>0</v>
      </c>
    </row>
    <row r="305" spans="24:28" x14ac:dyDescent="0.2">
      <c r="X305" t="str">
        <f>'Neubau  - Fremdvermietet, 2 d K'!B304</f>
        <v>O1-5</v>
      </c>
      <c r="Y305">
        <f>'Neubau  - Fremdvermietet, 2 d K'!E304</f>
        <v>340</v>
      </c>
      <c r="Z305" t="str">
        <f>'Neubau  - Fremdvermietet, 2 d K'!F304</f>
        <v>5 Tage/Wo</v>
      </c>
      <c r="AA305">
        <f ca="1">'Neubau  - Fremdvermietet, 2 d K'!G304</f>
        <v>253</v>
      </c>
      <c r="AB305">
        <f>'Neubau  - Fremdvermietet, 2 d K'!J304</f>
        <v>0</v>
      </c>
    </row>
    <row r="306" spans="24:28" x14ac:dyDescent="0.2">
      <c r="X306" t="str">
        <f>'Neubau  - Fremdvermietet, 2 d K'!B305</f>
        <v>O1-6</v>
      </c>
      <c r="Y306">
        <f>'Neubau  - Fremdvermietet, 2 d K'!E305</f>
        <v>340</v>
      </c>
      <c r="Z306" t="str">
        <f>'Neubau  - Fremdvermietet, 2 d K'!F305</f>
        <v>6 Tage/Wo</v>
      </c>
      <c r="AA306">
        <f ca="1">'Neubau  - Fremdvermietet, 2 d K'!G305</f>
        <v>304</v>
      </c>
      <c r="AB306">
        <f>'Neubau  - Fremdvermietet, 2 d K'!J305</f>
        <v>0</v>
      </c>
    </row>
    <row r="307" spans="24:28" x14ac:dyDescent="0.2">
      <c r="X307" t="str">
        <f>'Neubau  - Fremdvermietet, 2 d K'!B306</f>
        <v>O1-7</v>
      </c>
      <c r="Y307">
        <f>'Neubau  - Fremdvermietet, 2 d K'!E306</f>
        <v>340</v>
      </c>
      <c r="Z307" t="str">
        <f>'Neubau  - Fremdvermietet, 2 d K'!F306</f>
        <v>7 Tage/Wo</v>
      </c>
      <c r="AA307">
        <f ca="1">'Neubau  - Fremdvermietet, 2 d K'!G306</f>
        <v>354</v>
      </c>
      <c r="AB307">
        <f>'Neubau  - Fremdvermietet, 2 d K'!J306</f>
        <v>0</v>
      </c>
    </row>
  </sheetData>
  <sheetProtection algorithmName="SHA-512" hashValue="CEuvb2EGBztmcv6Nl7UYYc49DcqW6Ctwi6cQHdRcMhF/J4fLSJ984/ZZjUBujzvfu8/H5OUVpGNvSbyynYaJ1g==" saltValue="zxKqQ+jRoolzjcSvIp5mPA==" spinCount="100000" sheet="1" objects="1" scenarios="1" selectLockedCells="1"/>
  <mergeCells count="3">
    <mergeCell ref="C3:E3"/>
    <mergeCell ref="F3:L3"/>
    <mergeCell ref="M3:N3"/>
  </mergeCells>
  <conditionalFormatting sqref="L5:N35">
    <cfRule type="expression" dxfId="100"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J35" xr:uid="{E04D788A-8DA0-43BC-BB1F-2ACD6E55EDE7}">
      <formula1>"Grundreinigung,ohne Grundreinig,keine Reinigung"</formula1>
    </dataValidation>
  </dataValidations>
  <hyperlinks>
    <hyperlink ref="W2" location="Gebäudeübersicht!B2" display="Gebäudeübersicht" xr:uid="{CA8F6E9C-2179-4B24-AA6E-02F8270C5CA2}"/>
    <hyperlink ref="W3" location="Inhaltsverzeichnis!A1" display="Inhaltsverzeichnis" xr:uid="{5AE194DC-6271-4651-A8C9-AF29389D8914}"/>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0F5EB-AC8D-4897-A48D-C90B8C5B6C0B}">
  <sheetPr>
    <tabColor rgb="FFFF0000"/>
  </sheetPr>
  <dimension ref="A1:O327"/>
  <sheetViews>
    <sheetView showGridLines="0" zoomScale="90" zoomScaleNormal="90" workbookViewId="0">
      <pane ySplit="3" topLeftCell="A4" activePane="bottomLeft" state="frozen"/>
      <selection activeCell="J293" sqref="J293"/>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Neubau  - Fremdvermietet, 2 d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SUMIFS(TabelleR04LL,TabelleR04HH,'Neubau  - Fremdvermietet, 2 d K'!B4,TabelleR04JJ,"")+
SUMIFS(TabelleR04LL,TabelleR04HH,'Neubau  - Fremdvermietet, 2 d K'!B4,TabelleR04JJ,"ohne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SUMIFS(TabelleR04LL,TabelleR04HH,'Neubau  - Fremdvermietet, 2 d K'!B5,TabelleR04JJ,"")+
SUMIFS(TabelleR04LL,TabelleR04HH,'Neubau  - Fremdvermietet, 2 d K'!B5,TabelleR04JJ,"ohne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SUMIFS(TabelleR04LL,TabelleR04HH,'Neubau  - Fremdvermietet, 2 d K'!B6,TabelleR04JJ,"")+
SUMIFS(TabelleR04LL,TabelleR04HH,'Neubau  - Fremdvermietet, 2 d K'!B6,TabelleR04JJ,"ohne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SUMIFS(TabelleR04LL,TabelleR04HH,'Neubau  - Fremdvermietet, 2 d K'!B7,TabelleR04JJ,"")+
SUMIFS(TabelleR04LL,TabelleR04HH,'Neubau  - Fremdvermietet, 2 d K'!B7,TabelleR04JJ,"ohne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SUMIFS(TabelleR04LL,TabelleR04HH,'Neubau  - Fremdvermietet, 2 d K'!B8,TabelleR04JJ,"")+
SUMIFS(TabelleR04LL,TabelleR04HH,'Neubau  - Fremdvermietet, 2 d K'!B8,TabelleR04JJ,"ohne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SUMIFS(TabelleR04LL,TabelleR04HH,'Neubau  - Fremdvermietet, 2 d K'!B9,TabelleR04JJ,"")+
SUMIFS(TabelleR04LL,TabelleR04HH,'Neubau  - Fremdvermietet, 2 d K'!B9,TabelleR04JJ,"ohne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SUMIFS(TabelleR04LL,TabelleR04HH,'Neubau  - Fremdvermietet, 2 d K'!B10,TabelleR04JJ,"")+
SUMIFS(TabelleR04LL,TabelleR04HH,'Neubau  - Fremdvermietet, 2 d K'!B10,TabelleR04JJ,"ohne Grundreinig")</f>
        <v>0</v>
      </c>
      <c r="E10" s="623">
        <f t="shared" si="0"/>
        <v>0</v>
      </c>
      <c r="F10" s="624" t="str">
        <f>VLOOKUP(B10,Raumgruppen_Bezeichnungen!$C$3:$E$305,3,FALSE)</f>
        <v>wöchentl.</v>
      </c>
      <c r="G10" s="791"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7"/>
        <v>0</v>
      </c>
      <c r="I10" s="627">
        <f t="shared" si="8"/>
        <v>0</v>
      </c>
      <c r="J10" s="628">
        <f t="shared" si="3"/>
        <v>0</v>
      </c>
      <c r="K10" s="629">
        <f t="shared" si="9"/>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SUMIFS(TabelleR04LL,TabelleR04HH,'Neubau  - Fremdvermietet, 2 d K'!B11,TabelleR04JJ,"")+
SUMIFS(TabelleR04LL,TabelleR04HH,'Neubau  - Fremdvermietet, 2 d K'!B11,TabelleR04JJ,"ohne Grundreinig")</f>
        <v>0</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7"/>
        <v>0</v>
      </c>
      <c r="I11" s="544">
        <f t="shared" si="8"/>
        <v>0</v>
      </c>
      <c r="J11" s="545">
        <f t="shared" si="3"/>
        <v>0</v>
      </c>
      <c r="K11" s="638">
        <f t="shared" si="9"/>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SUMIFS(TabelleR04LL,TabelleR04HH,'Neubau  - Fremdvermietet, 2 d K'!B12,TabelleR04JJ,"")+
SUMIFS(TabelleR04LL,TabelleR04HH,'Neubau  - Fremdvermietet, 2 d K'!B12,TabelleR04JJ,"ohne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SUMIFS(TabelleR04LL,TabelleR04HH,'Neubau  - Fremdvermietet, 2 d K'!B13,TabelleR04JJ,"")+
SUMIFS(TabelleR04LL,TabelleR04HH,'Neubau  - Fremdvermietet, 2 d K'!B13,TabelleR04JJ,"ohne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SUMIFS(TabelleR04LL,TabelleR04HH,'Neubau  - Fremdvermietet, 2 d K'!B14,TabelleR04JJ,"")+
SUMIFS(TabelleR04LL,TabelleR04HH,'Neubau  - Fremdvermietet, 2 d K'!B14,TabelleR04JJ,"ohne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0"/>
        <v>0</v>
      </c>
      <c r="I14" s="500">
        <f t="shared" si="11"/>
        <v>0</v>
      </c>
      <c r="J14" s="534">
        <f t="shared" si="3"/>
        <v>0</v>
      </c>
      <c r="K14" s="535">
        <f t="shared" si="12"/>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SUMIFS(TabelleR04LL,TabelleR04HH,'Neubau  - Fremdvermietet, 2 d K'!B15,TabelleR04JJ,"")+
SUMIFS(TabelleR04LL,TabelleR04HH,'Neubau  - Fremdvermietet, 2 d K'!B15,TabelleR04JJ,"ohne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0"/>
        <v>0</v>
      </c>
      <c r="I15" s="500">
        <f t="shared" si="11"/>
        <v>0</v>
      </c>
      <c r="J15" s="534">
        <f t="shared" si="3"/>
        <v>0</v>
      </c>
      <c r="K15" s="535">
        <f t="shared" si="12"/>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SUMIFS(TabelleR04LL,TabelleR04HH,'Neubau  - Fremdvermietet, 2 d K'!B16,TabelleR04JJ,"")+
SUMIFS(TabelleR04LL,TabelleR04HH,'Neubau  - Fremdvermietet, 2 d K'!B16,TabelleR04JJ,"ohne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SUMIFS(TabelleR04LL,TabelleR04HH,'Neubau  - Fremdvermietet, 2 d K'!B17,TabelleR04JJ,"")+
SUMIFS(TabelleR04LL,TabelleR04HH,'Neubau  - Fremdvermietet, 2 d K'!B17,TabelleR04JJ,"ohne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SUMIFS(TabelleR04LL,TabelleR04II,'Neubau  - Fremdvermietet, 2 d K'!B18,TabelleR04JJ,"")+
SUMIFS(TabelleR04LL,TabelleR04II,'Neubau  - Fremdvermietet, 2 d K'!B18,TabelleR04JJ,"ohne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SUMIFS(TabelleR04LL,TabelleR04HH,'Neubau  - Fremdvermietet, 2 d K'!B19,TabelleR04JJ,"")+
SUMIFS(TabelleR04LL,TabelleR04HH,'Neubau  - Fremdvermietet, 2 d K'!B19,TabelleR04JJ,"ohne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3"/>
        <v>0</v>
      </c>
      <c r="I19" s="500">
        <f t="shared" si="14"/>
        <v>0</v>
      </c>
      <c r="J19" s="534">
        <f t="shared" si="3"/>
        <v>0</v>
      </c>
      <c r="K19" s="535">
        <f t="shared" si="15"/>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SUMIFS(TabelleR04LL,TabelleR04HH,'Neubau  - Fremdvermietet, 2 d K'!B20,TabelleR04JJ,"")+
SUMIFS(TabelleR04LL,TabelleR04HH,'Neubau  - Fremdvermietet, 2 d K'!B20,TabelleR04JJ,"ohne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SUMIFS(TabelleR04LL,TabelleR04HH,'Neubau  - Fremdvermietet, 2 d K'!B21,TabelleR04JJ,"")+
SUMIFS(TabelleR04LL,TabelleR04HH,'Neubau  - Fremdvermietet, 2 d K'!B21,TabelleR04JJ,"ohne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SUMIFS(TabelleR04LL,TabelleR04HH,'Neubau  - Fremdvermietet, 2 d K'!B22,TabelleR04JJ,"")+
SUMIFS(TabelleR04LL,TabelleR04HH,'Neubau  - Fremdvermietet, 2 d K'!B22,TabelleR04JJ,"ohne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SUMIFS(TabelleR04LL,TabelleR04HH,'Neubau  - Fremdvermietet, 2 d K'!B23,TabelleR04JJ,"")+
SUMIFS(TabelleR04LL,TabelleR04HH,'Neubau  - Fremdvermietet, 2 d K'!B23,TabelleR04JJ,"ohne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SUMIFS(TabelleR04LL,TabelleR04HH,'Neubau  - Fremdvermietet, 2 d K'!B24,TabelleR04JJ,"")+
SUMIFS(TabelleR04LL,TabelleR04HH,'Neubau  - Fremdvermietet, 2 d K'!B24,TabelleR04JJ,"ohne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SUMIFS(TabelleR04LL,TabelleR04HH,'Neubau  - Fremdvermietet, 2 d K'!B25,TabelleR04JJ,"")+
SUMIFS(TabelleR04LL,TabelleR04HH,'Neubau  - Fremdvermietet, 2 d K'!B25,TabelleR04JJ,"ohne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SUMIFS(TabelleR04LL,TabelleR04HH,'Neubau  - Fremdvermietet, 2 d K'!B26,TabelleR04JJ,"")+
SUMIFS(TabelleR04LL,TabelleR04HH,'Neubau  - Fremdvermietet, 2 d K'!B26,TabelleR04JJ,"ohne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6"/>
        <v>0</v>
      </c>
      <c r="I26" s="500">
        <f t="shared" si="17"/>
        <v>0</v>
      </c>
      <c r="J26" s="534">
        <f t="shared" si="3"/>
        <v>0</v>
      </c>
      <c r="K26" s="535">
        <f t="shared" si="18"/>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SUMIFS(TabelleR04LL,TabelleR04HH,'Neubau  - Fremdvermietet, 2 d K'!B27,TabelleR04JJ,"")+
SUMIFS(TabelleR04LL,TabelleR04HH,'Neubau  - Fremdvermietet, 2 d K'!B27,TabelleR04JJ,"ohne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6"/>
        <v>0</v>
      </c>
      <c r="I27" s="500">
        <f t="shared" si="17"/>
        <v>0</v>
      </c>
      <c r="J27" s="534">
        <f t="shared" si="3"/>
        <v>0</v>
      </c>
      <c r="K27" s="535">
        <f t="shared" si="18"/>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SUMIFS(TabelleR04LL,TabelleR04HH,'Neubau  - Fremdvermietet, 2 d K'!B28,TabelleR04JJ,"")+
SUMIFS(TabelleR04LL,TabelleR04HH,'Neubau  - Fremdvermietet, 2 d K'!B28,TabelleR04JJ,"ohne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SUMIFS(TabelleR04LL,TabelleR04HH,'Neubau  - Fremdvermietet, 2 d K'!B29,TabelleR04JJ,"")+
SUMIFS(TabelleR04LL,TabelleR04HH,'Neubau  - Fremdvermietet, 2 d K'!B29,TabelleR04JJ,"ohne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SUMIFS(TabelleR04LL,TabelleR04HH,'Neubau  - Fremdvermietet, 2 d K'!B30,TabelleR04JJ,"")+
SUMIFS(TabelleR04LL,TabelleR04HH,'Neubau  - Fremdvermietet, 2 d K'!B30,TabelleR04JJ,"ohne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9"/>
        <v>0</v>
      </c>
      <c r="I30" s="500">
        <f t="shared" si="20"/>
        <v>0</v>
      </c>
      <c r="J30" s="534">
        <f t="shared" si="3"/>
        <v>0</v>
      </c>
      <c r="K30" s="535">
        <f t="shared" si="21"/>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SUMIFS(TabelleR04LL,TabelleR04HH,'Neubau  - Fremdvermietet, 2 d K'!B31,TabelleR04JJ,"")+
SUMIFS(TabelleR04LL,TabelleR04HH,'Neubau  - Fremdvermietet, 2 d K'!B31,TabelleR04JJ,"ohne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9"/>
        <v>0</v>
      </c>
      <c r="I31" s="500">
        <f t="shared" si="20"/>
        <v>0</v>
      </c>
      <c r="J31" s="534">
        <f t="shared" si="3"/>
        <v>0</v>
      </c>
      <c r="K31" s="535">
        <f t="shared" si="21"/>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SUMIFS(TabelleR04LL,TabelleR04HH,'Neubau  - Fremdvermietet, 2 d K'!B32,TabelleR04JJ,"")+
SUMIFS(TabelleR04LL,TabelleR04HH,'Neubau  - Fremdvermietet, 2 d K'!B32,TabelleR04JJ,"ohne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SUMIFS(TabelleR04LL,TabelleR04HH,'Neubau  - Fremdvermietet, 2 d K'!B33,TabelleR04JJ,"")+
SUMIFS(TabelleR04LL,TabelleR04HH,'Neubau  - Fremdvermietet, 2 d K'!B33,TabelleR04JJ,"ohne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SUMIFS(TabelleR04LL,TabelleR04II,'Neubau  - Fremdvermietet, 2 d K'!B34,TabelleR04JJ,"")+
SUMIFS(TabelleR04LL,TabelleR04II,'Neubau  - Fremdvermietet, 2 d K'!B34,TabelleR04JJ,"ohne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SUMIFS(TabelleR04LL,TabelleR04HH,'Neubau  - Fremdvermietet, 2 d K'!B35,TabelleR04JJ,"")+
SUMIFS(TabelleR04LL,TabelleR04HH,'Neubau  - Fremdvermietet, 2 d K'!B35,TabelleR04JJ,"ohne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22"/>
        <v>0</v>
      </c>
      <c r="I35" s="500">
        <f t="shared" si="23"/>
        <v>0</v>
      </c>
      <c r="J35" s="534">
        <f t="shared" si="3"/>
        <v>0</v>
      </c>
      <c r="K35" s="535">
        <f t="shared" si="2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SUMIFS(TabelleR04LL,TabelleR04HH,'Neubau  - Fremdvermietet, 2 d K'!B36,TabelleR04JJ,"")+
SUMIFS(TabelleR04LL,TabelleR04HH,'Neubau  - Fremdvermietet, 2 d K'!B36,TabelleR04JJ,"ohne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SUMIFS(TabelleR04LL,TabelleR04HH,'Neubau  - Fremdvermietet, 2 d K'!B37,TabelleR04JJ,"")+
SUMIFS(TabelleR04LL,TabelleR04HH,'Neubau  - Fremdvermietet, 2 d K'!B37,TabelleR04JJ,"ohne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SUMIFS(TabelleR04LL,TabelleR04HH,'Neubau  - Fremdvermietet, 2 d K'!B38,TabelleR04JJ,"")+
SUMIFS(TabelleR04LL,TabelleR04HH,'Neubau  - Fremdvermietet, 2 d K'!B38,TabelleR04JJ,"ohne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SUMIFS(TabelleR04LL,TabelleR04HH,'Neubau  - Fremdvermietet, 2 d K'!B39,TabelleR04JJ,"")+
SUMIFS(TabelleR04LL,TabelleR04HH,'Neubau  - Fremdvermietet, 2 d K'!B39,TabelleR04JJ,"ohne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SUMIFS(TabelleR04LL,TabelleR04HH,'Neubau  - Fremdvermietet, 2 d K'!B40,TabelleR04JJ,"")+
SUMIFS(TabelleR04LL,TabelleR04HH,'Neubau  - Fremdvermietet, 2 d K'!B40,TabelleR04JJ,"ohne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SUMIFS(TabelleR04LL,TabelleR04HH,'Neubau  - Fremdvermietet, 2 d K'!B41,TabelleR04JJ,"")+
SUMIFS(TabelleR04LL,TabelleR04HH,'Neubau  - Fremdvermietet, 2 d K'!B41,TabelleR04JJ,"ohne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SUMIFS(TabelleR04LL,TabelleR04HH,'Neubau  - Fremdvermietet, 2 d K'!B42,TabelleR04JJ,"")+
SUMIFS(TabelleR04LL,TabelleR04HH,'Neubau  - Fremdvermietet, 2 d K'!B42,TabelleR04JJ,"ohne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25"/>
        <v>0</v>
      </c>
      <c r="I42" s="500">
        <f t="shared" si="26"/>
        <v>0</v>
      </c>
      <c r="J42" s="534">
        <f t="shared" si="3"/>
        <v>0</v>
      </c>
      <c r="K42" s="535">
        <f t="shared" si="27"/>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SUMIFS(TabelleR04LL,TabelleR04HH,'Neubau  - Fremdvermietet, 2 d K'!B43,TabelleR04JJ,"")+
SUMIFS(TabelleR04LL,TabelleR04HH,'Neubau  - Fremdvermietet, 2 d K'!B43,TabelleR04JJ,"ohne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25"/>
        <v>0</v>
      </c>
      <c r="I43" s="500">
        <f t="shared" si="26"/>
        <v>0</v>
      </c>
      <c r="J43" s="534">
        <f t="shared" si="3"/>
        <v>0</v>
      </c>
      <c r="K43" s="535">
        <f t="shared" si="27"/>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SUMIFS(TabelleR04LL,TabelleR04HH,'Neubau  - Fremdvermietet, 2 d K'!B44,TabelleR04JJ,"")+
SUMIFS(TabelleR04LL,TabelleR04HH,'Neubau  - Fremdvermietet, 2 d K'!B44,TabelleR04JJ,"ohne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SUMIFS(TabelleR04LL,TabelleR04HH,'Neubau  - Fremdvermietet, 2 d K'!B45,TabelleR04JJ,"")+
SUMIFS(TabelleR04LL,TabelleR04HH,'Neubau  - Fremdvermietet, 2 d K'!B45,TabelleR04JJ,"ohne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SUMIFS(TabelleR04LL,TabelleR04HH,'Neubau  - Fremdvermietet, 2 d K'!B46,TabelleR04JJ,"")+
SUMIFS(TabelleR04LL,TabelleR04HH,'Neubau  - Fremdvermietet, 2 d K'!B46,TabelleR04JJ,"ohne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28"/>
        <v>0</v>
      </c>
      <c r="I46" s="551">
        <f t="shared" si="29"/>
        <v>0</v>
      </c>
      <c r="J46" s="282">
        <f t="shared" si="3"/>
        <v>0</v>
      </c>
      <c r="K46" s="552">
        <f t="shared" si="30"/>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SUMIFS(TabelleR04LL,TabelleR04HH,'Neubau  - Fremdvermietet, 2 d K'!B47,TabelleR04JJ,"")+
SUMIFS(TabelleR04LL,TabelleR04HH,'Neubau  - Fremdvermietet, 2 d K'!B47,TabelleR04JJ,"ohne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28"/>
        <v>0</v>
      </c>
      <c r="I47" s="500">
        <f t="shared" si="29"/>
        <v>0</v>
      </c>
      <c r="J47" s="534">
        <f t="shared" si="3"/>
        <v>0</v>
      </c>
      <c r="K47" s="535">
        <f t="shared" si="30"/>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SUMIFS(TabelleR04LL,TabelleR04HH,'Neubau  - Fremdvermietet, 2 d K'!B48,TabelleR04JJ,"")+
SUMIFS(TabelleR04LL,TabelleR04HH,'Neubau  - Fremdvermietet, 2 d K'!B48,TabelleR04JJ,"ohne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SUMIFS(TabelleR04LL,TabelleR04HH,'Neubau  - Fremdvermietet, 2 d K'!B49,TabelleR04JJ,"")+
SUMIFS(TabelleR04LL,TabelleR04HH,'Neubau  - Fremdvermietet, 2 d K'!B49,TabelleR04JJ,"ohne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SUMIFS(TabelleR04LL,TabelleR04II,'Neubau  - Fremdvermietet, 2 d K'!B50,TabelleR04JJ,"")+
SUMIFS(TabelleR04LL,TabelleR04II,'Neubau  - Fremdvermietet, 2 d K'!B50,TabelleR04JJ,"ohne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SUMIFS(TabelleR04LL,TabelleR04HH,'Neubau  - Fremdvermietet, 2 d K'!B51,TabelleR04JJ,"")+
SUMIFS(TabelleR04LL,TabelleR04HH,'Neubau  - Fremdvermietet, 2 d K'!B51,TabelleR04JJ,"ohne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SUMIFS(TabelleR04LL,TabelleR04HH,'Neubau  - Fremdvermietet, 2 d K'!B52,TabelleR04JJ,"")+
SUMIFS(TabelleR04LL,TabelleR04HH,'Neubau  - Fremdvermietet, 2 d K'!B52,TabelleR04JJ,"ohne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SUMIFS(TabelleR04LL,TabelleR04HH,'Neubau  - Fremdvermietet, 2 d K'!B53,TabelleR04JJ,"")+
SUMIFS(TabelleR04LL,TabelleR04HH,'Neubau  - Fremdvermietet, 2 d K'!B53,TabelleR04JJ,"ohne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SUMIFS(TabelleR04LL,TabelleR04HH,'Neubau  - Fremdvermietet, 2 d K'!B54,TabelleR04JJ,"")+
SUMIFS(TabelleR04LL,TabelleR04HH,'Neubau  - Fremdvermietet, 2 d K'!B54,TabelleR04JJ,"ohne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SUMIFS(TabelleR04LL,TabelleR04HH,'Neubau  - Fremdvermietet, 2 d K'!B55,TabelleR04JJ,"")+
SUMIFS(TabelleR04LL,TabelleR04HH,'Neubau  - Fremdvermietet, 2 d K'!B55,TabelleR04JJ,"ohne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SUMIFS(TabelleR04LL,TabelleR04HH,'Neubau  - Fremdvermietet, 2 d K'!B56,TabelleR04JJ,"")+
SUMIFS(TabelleR04LL,TabelleR04HH,'Neubau  - Fremdvermietet, 2 d K'!B56,TabelleR04JJ,"ohne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SUMIFS(TabelleR04LL,TabelleR04HH,'Neubau  - Fremdvermietet, 2 d K'!B57,TabelleR04JJ,"")+
SUMIFS(TabelleR04LL,TabelleR04HH,'Neubau  - Fremdvermietet, 2 d K'!B57,TabelleR04JJ,"ohne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SUMIFS(TabelleR04LL,TabelleR04HH,'Neubau  - Fremdvermietet, 2 d K'!B58,TabelleR04JJ,"")+
SUMIFS(TabelleR04LL,TabelleR04HH,'Neubau  - Fremdvermietet, 2 d K'!B58,TabelleR04JJ,"ohne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34"/>
        <v>0</v>
      </c>
      <c r="I58" s="500">
        <f t="shared" si="35"/>
        <v>0</v>
      </c>
      <c r="J58" s="534">
        <f t="shared" si="3"/>
        <v>0</v>
      </c>
      <c r="K58" s="535">
        <f t="shared" si="36"/>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SUMIFS(TabelleR04LL,TabelleR04HH,'Neubau  - Fremdvermietet, 2 d K'!B59,TabelleR04JJ,"")+
SUMIFS(TabelleR04LL,TabelleR04HH,'Neubau  - Fremdvermietet, 2 d K'!B59,TabelleR04JJ,"ohne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SUMIFS(TabelleR04LL,TabelleR04HH,'Neubau  - Fremdvermietet, 2 d K'!B60,TabelleR04JJ,"")+
SUMIFS(TabelleR04LL,TabelleR04HH,'Neubau  - Fremdvermietet, 2 d K'!B60,TabelleR04JJ,"ohne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SUMIFS(TabelleR04LL,TabelleR04HH,'Neubau  - Fremdvermietet, 2 d K'!B61,TabelleR04JJ,"")+
SUMIFS(TabelleR04LL,TabelleR04HH,'Neubau  - Fremdvermietet, 2 d K'!B61,TabelleR04JJ,"ohne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SUMIFS(TabelleR04LL,TabelleR04HH,'Neubau  - Fremdvermietet, 2 d K'!B62,TabelleR04JJ,"")+
SUMIFS(TabelleR04LL,TabelleR04HH,'Neubau  - Fremdvermietet, 2 d K'!B62,TabelleR04JJ,"ohne Grundreinig")</f>
        <v>0</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37"/>
        <v>0</v>
      </c>
      <c r="I62" s="544">
        <f t="shared" si="38"/>
        <v>0</v>
      </c>
      <c r="J62" s="545">
        <f t="shared" si="3"/>
        <v>0</v>
      </c>
      <c r="K62" s="638">
        <f t="shared" si="39"/>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SUMIFS(TabelleR04LL,TabelleR04HH,'Neubau  - Fremdvermietet, 2 d K'!B63,TabelleR04JJ,"")+
SUMIFS(TabelleR04LL,TabelleR04HH,'Neubau  - Fremdvermietet, 2 d K'!B63,TabelleR04JJ,"ohne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SUMIFS(TabelleR04LL,TabelleR04HH,'Neubau  - Fremdvermietet, 2 d K'!B64,TabelleR04JJ,"")+
SUMIFS(TabelleR04LL,TabelleR04HH,'Neubau  - Fremdvermietet, 2 d K'!B64,TabelleR04JJ,"ohne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SUMIFS(TabelleR04LL,TabelleR04II,'Neubau  - Fremdvermietet, 2 d K'!B65,TabelleR04JJ,"")+
SUMIFS(TabelleR04LL,TabelleR04II,'Neubau  - Fremdvermietet, 2 d K'!B65,TabelleR04JJ,"ohne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SUMIFS(TabelleR04LL,TabelleR04HH,'Neubau  - Fremdvermietet, 2 d K'!B66,TabelleR04JJ,"")+
SUMIFS(TabelleR04LL,TabelleR04HH,'Neubau  - Fremdvermietet, 2 d K'!B66,TabelleR04JJ,"ohne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SUMIFS(TabelleR04LL,TabelleR04HH,'Neubau  - Fremdvermietet, 2 d K'!B67,TabelleR04JJ,"")+
SUMIFS(TabelleR04LL,TabelleR04HH,'Neubau  - Fremdvermietet, 2 d K'!B67,TabelleR04JJ,"ohne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SUMIFS(TabelleR04LL,TabelleR04HH,'Neubau  - Fremdvermietet, 2 d K'!B68,TabelleR04JJ,"")+
SUMIFS(TabelleR04LL,TabelleR04HH,'Neubau  - Fremdvermietet, 2 d K'!B68,TabelleR04JJ,"ohne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SUMIFS(TabelleR04LL,TabelleR04HH,'Neubau  - Fremdvermietet, 2 d K'!B69,TabelleR04JJ,"")+
SUMIFS(TabelleR04LL,TabelleR04HH,'Neubau  - Fremdvermietet, 2 d K'!B69,TabelleR04JJ,"ohne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SUMIFS(TabelleR04LL,TabelleR04HH,'Neubau  - Fremdvermietet, 2 d K'!B70,TabelleR04JJ,"")+
SUMIFS(TabelleR04LL,TabelleR04HH,'Neubau  - Fremdvermietet, 2 d K'!B70,TabelleR04JJ,"ohne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SUMIFS(TabelleR04LL,TabelleR04HH,'Neubau  - Fremdvermietet, 2 d K'!B71,TabelleR04JJ,"")+
SUMIFS(TabelleR04LL,TabelleR04HH,'Neubau  - Fremdvermietet, 2 d K'!B71,TabelleR04JJ,"ohne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SUMIFS(TabelleR04LL,TabelleR04HH,'Neubau  - Fremdvermietet, 2 d K'!B72,TabelleR04JJ,"")+
SUMIFS(TabelleR04LL,TabelleR04HH,'Neubau  - Fremdvermietet, 2 d K'!B72,TabelleR04JJ,"ohne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SUMIFS(TabelleR04LL,TabelleR04HH,'Neubau  - Fremdvermietet, 2 d K'!B73,TabelleR04JJ,"")+
SUMIFS(TabelleR04LL,TabelleR04HH,'Neubau  - Fremdvermietet, 2 d K'!B73,TabelleR04JJ,"ohne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47"/>
        <v>0</v>
      </c>
      <c r="I73" s="627">
        <f t="shared" si="48"/>
        <v>0</v>
      </c>
      <c r="J73" s="628">
        <f t="shared" si="44"/>
        <v>0</v>
      </c>
      <c r="K73" s="629">
        <f t="shared" si="49"/>
        <v>0</v>
      </c>
      <c r="M73" s="22">
        <f>Raumgruppen_Bezeichnungen!N72</f>
        <v>0</v>
      </c>
      <c r="N73" s="22">
        <f t="shared" si="45"/>
        <v>1</v>
      </c>
      <c r="O73" s="22">
        <f t="shared" si="46"/>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SUMIFS(TabelleR04LL,TabelleR04HH,'Neubau  - Fremdvermietet, 2 d K'!B74,TabelleR04JJ,"")+
SUMIFS(TabelleR04LL,TabelleR04HH,'Neubau  - Fremdvermietet, 2 d K'!B74,TabelleR04JJ,"ohne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44"/>
        <v>0</v>
      </c>
      <c r="K74" s="638">
        <f>IF(J74="","",I74*J74)</f>
        <v>0</v>
      </c>
      <c r="M74" s="22">
        <f>Raumgruppen_Bezeichnungen!N73</f>
        <v>0</v>
      </c>
      <c r="N74" s="22">
        <f t="shared" si="45"/>
        <v>1</v>
      </c>
      <c r="O74" s="22">
        <f t="shared" si="46"/>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SUMIFS(TabelleR04LL,TabelleR04HH,'Neubau  - Fremdvermietet, 2 d K'!B75,TabelleR04JJ,"")+
SUMIFS(TabelleR04LL,TabelleR04HH,'Neubau  - Fremdvermietet, 2 d K'!B75,TabelleR04JJ,"ohne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SUMIFS(TabelleR04LL,TabelleR04HH,'Neubau  - Fremdvermietet, 2 d K'!B76,TabelleR04JJ,"")+
SUMIFS(TabelleR04LL,TabelleR04HH,'Neubau  - Fremdvermietet, 2 d K'!B76,TabelleR04JJ,"ohne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50"/>
        <v>0</v>
      </c>
      <c r="I76" s="500">
        <f t="shared" si="51"/>
        <v>0</v>
      </c>
      <c r="J76" s="534">
        <f t="shared" si="44"/>
        <v>0</v>
      </c>
      <c r="K76" s="535">
        <f t="shared" si="52"/>
        <v>0</v>
      </c>
      <c r="M76" s="22">
        <f>Raumgruppen_Bezeichnungen!N75</f>
        <v>0</v>
      </c>
      <c r="N76" s="22">
        <f t="shared" si="45"/>
        <v>1</v>
      </c>
      <c r="O76" s="22">
        <f t="shared" si="46"/>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SUMIFS(TabelleR04LL,TabelleR04HH,'Neubau  - Fremdvermietet, 2 d K'!B77,TabelleR04JJ,"")+
SUMIFS(TabelleR04LL,TabelleR04HH,'Neubau  - Fremdvermietet, 2 d K'!B77,TabelleR04JJ,"ohne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50"/>
        <v>0</v>
      </c>
      <c r="I77" s="500">
        <f t="shared" si="51"/>
        <v>0</v>
      </c>
      <c r="J77" s="534">
        <f t="shared" si="44"/>
        <v>0</v>
      </c>
      <c r="K77" s="535">
        <f t="shared" si="52"/>
        <v>0</v>
      </c>
      <c r="M77" s="22">
        <f>Raumgruppen_Bezeichnungen!N76</f>
        <v>0</v>
      </c>
      <c r="N77" s="22">
        <f t="shared" si="45"/>
        <v>1</v>
      </c>
      <c r="O77" s="22">
        <f t="shared" si="46"/>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SUMIFS(TabelleR04LL,TabelleR04HH,'Neubau  - Fremdvermietet, 2 d K'!B78,TabelleR04JJ,"")+
SUMIFS(TabelleR04LL,TabelleR04HH,'Neubau  - Fremdvermietet, 2 d K'!B78,TabelleR04JJ,"ohne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44"/>
        <v>0</v>
      </c>
      <c r="K78" s="535">
        <f>IF(J78="","",I78*J78)</f>
        <v>0</v>
      </c>
      <c r="M78" s="22">
        <f>Raumgruppen_Bezeichnungen!N77</f>
        <v>0</v>
      </c>
      <c r="N78" s="22">
        <f t="shared" si="45"/>
        <v>1</v>
      </c>
      <c r="O78" s="22">
        <f t="shared" si="46"/>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SUMIFS(TabelleR04LL,TabelleR04HH,'Neubau  - Fremdvermietet, 2 d K'!B79,TabelleR04JJ,"")+
SUMIFS(TabelleR04LL,TabelleR04HH,'Neubau  - Fremdvermietet, 2 d K'!B79,TabelleR04JJ,"ohne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44"/>
        <v>0</v>
      </c>
      <c r="K79" s="535">
        <f>IF(J79="","",I79*J79)</f>
        <v>0</v>
      </c>
      <c r="M79" s="22">
        <f>Raumgruppen_Bezeichnungen!N78</f>
        <v>0</v>
      </c>
      <c r="N79" s="22">
        <f t="shared" si="45"/>
        <v>1</v>
      </c>
      <c r="O79" s="22">
        <f t="shared" si="46"/>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SUMIFS(TabelleR04LL,TabelleR04HH,'Neubau  - Fremdvermietet, 2 d K'!B80,TabelleR04JJ,"")+
SUMIFS(TabelleR04LL,TabelleR04HH,'Neubau  - Fremdvermietet, 2 d K'!B80,TabelleR04JJ,"ohne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SUMIFS(TabelleR04LL,TabelleR04II,'Neubau  - Fremdvermietet, 2 d K'!B81,TabelleR04JJ,"")+
SUMIFS(TabelleR04LL,TabelleR04II,'Neubau  - Fremdvermietet, 2 d K'!B81,TabelleR04JJ,"ohne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53"/>
        <v>0</v>
      </c>
      <c r="I81" s="500">
        <f t="shared" si="54"/>
        <v>0</v>
      </c>
      <c r="J81" s="534">
        <f t="shared" si="44"/>
        <v>0</v>
      </c>
      <c r="K81" s="535">
        <f t="shared" si="55"/>
        <v>0</v>
      </c>
      <c r="M81" s="22">
        <f>Raumgruppen_Bezeichnungen!N80</f>
        <v>0</v>
      </c>
      <c r="N81" s="22">
        <f t="shared" si="45"/>
        <v>1</v>
      </c>
      <c r="O81" s="22">
        <f t="shared" si="46"/>
        <v>1</v>
      </c>
    </row>
    <row r="82" spans="2:15" ht="15" hidden="1" customHeight="1" x14ac:dyDescent="0.2">
      <c r="B82" s="677" t="str">
        <f>Raumgruppen_Bezeichnungen!$C81</f>
        <v>E1-J</v>
      </c>
      <c r="C82" s="528" t="str">
        <f>Raumgruppen_Bezeichnungen!$D81</f>
        <v>Kopierräume, Bürotechnik-, Papiertechnikräume</v>
      </c>
      <c r="D82" s="529">
        <f>SUMIFS(TabelleR04LL,TabelleR04HH,'Neubau  - Fremdvermietet, 2 d K'!B82,TabelleR04JJ,"")+
SUMIFS(TabelleR04LL,TabelleR04HH,'Neubau  - Fremdvermietet, 2 d K'!B82,TabelleR04JJ,"ohne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hidden="1" customHeight="1" x14ac:dyDescent="0.2">
      <c r="B83" s="677" t="str">
        <f>Raumgruppen_Bezeichnungen!$C82</f>
        <v>E1-J2</v>
      </c>
      <c r="C83" s="528" t="str">
        <f>Raumgruppen_Bezeichnungen!$D82</f>
        <v>Kopierräume, Bürotechnik-, Papiertechnikräume</v>
      </c>
      <c r="D83" s="529">
        <f>SUMIFS(TabelleR04LL,TabelleR04HH,'Neubau  - Fremdvermietet, 2 d K'!B83,TabelleR04JJ,"")+
SUMIFS(TabelleR04LL,TabelleR04HH,'Neubau  - Fremdvermietet, 2 d K'!B83,TabelleR04JJ,"ohne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hidden="1" customHeight="1" x14ac:dyDescent="0.2">
      <c r="B84" s="677" t="str">
        <f>Raumgruppen_Bezeichnungen!$C83</f>
        <v>E1-Q</v>
      </c>
      <c r="C84" s="528" t="str">
        <f>Raumgruppen_Bezeichnungen!$D83</f>
        <v>Kopierräume, Bürotechnik-, Papiertechnikräume</v>
      </c>
      <c r="D84" s="529">
        <f>SUMIFS(TabelleR04LL,TabelleR04HH,'Neubau  - Fremdvermietet, 2 d K'!B84,TabelleR04JJ,"")+
SUMIFS(TabelleR04LL,TabelleR04HH,'Neubau  - Fremdvermietet, 2 d K'!B84,TabelleR04JJ,"ohne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hidden="1" customHeight="1" x14ac:dyDescent="0.2">
      <c r="B85" s="677" t="str">
        <f>Raumgruppen_Bezeichnungen!$C84</f>
        <v>E1-J6</v>
      </c>
      <c r="C85" s="528" t="str">
        <f>Raumgruppen_Bezeichnungen!$D84</f>
        <v>Kopierräume, Bürotechnik-, Papiertechnikräume</v>
      </c>
      <c r="D85" s="529">
        <f>SUMIFS(TabelleR04LL,TabelleR04HH,'Neubau  - Fremdvermietet, 2 d K'!B85,TabelleR04JJ,"")+
SUMIFS(TabelleR04LL,TabelleR04HH,'Neubau  - Fremdvermietet, 2 d K'!B85,TabelleR04JJ,"ohne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hidden="1" customHeight="1" x14ac:dyDescent="0.2">
      <c r="B86" s="677" t="str">
        <f>Raumgruppen_Bezeichnungen!$C85</f>
        <v>E1-M</v>
      </c>
      <c r="C86" s="528" t="str">
        <f>Raumgruppen_Bezeichnungen!$D85</f>
        <v>Kopierräume, Bürotechnik-, Papiertechnikräume</v>
      </c>
      <c r="D86" s="529">
        <f>SUMIFS(TabelleR04LL,TabelleR04HH,'Neubau  - Fremdvermietet, 2 d K'!B86,TabelleR04JJ,"")+
SUMIFS(TabelleR04LL,TabelleR04HH,'Neubau  - Fremdvermietet, 2 d K'!B86,TabelleR04JJ,"ohne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hidden="1" customHeight="1" x14ac:dyDescent="0.2">
      <c r="B87" s="677" t="str">
        <f>Raumgruppen_Bezeichnungen!$C86</f>
        <v>E1-14</v>
      </c>
      <c r="C87" s="528" t="str">
        <f>Raumgruppen_Bezeichnungen!$D86</f>
        <v>Kopierräume, Bürotechnik-, Papiertechnikräume</v>
      </c>
      <c r="D87" s="529">
        <f>SUMIFS(TabelleR04LL,TabelleR04HH,'Neubau  - Fremdvermietet, 2 d K'!B87,TabelleR04JJ,"")+
SUMIFS(TabelleR04LL,TabelleR04HH,'Neubau  - Fremdvermietet, 2 d K'!B87,TabelleR04JJ,"ohne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SUMIFS(TabelleR04LL,TabelleR04HH,'Neubau  - Fremdvermietet, 2 d K'!B88,TabelleR04JJ,"")+
SUMIFS(TabelleR04LL,TabelleR04HH,'Neubau  - Fremdvermietet, 2 d K'!B88,TabelleR04JJ,"ohne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538" t="str">
        <f>Raumgruppen_Bezeichnungen!$D88</f>
        <v>Kopierräume, Bürotechnik-, Papiertechnikräume</v>
      </c>
      <c r="D89" s="539">
        <f>SUMIFS(TabelleR04LL,TabelleR04HH,'Neubau  - Fremdvermietet, 2 d K'!B89,TabelleR04JJ,"")+
SUMIFS(TabelleR04LL,TabelleR04HH,'Neubau  - Fremdvermietet, 2 d K'!B89,TabelleR04JJ,"ohne Grundreinig")</f>
        <v>0</v>
      </c>
      <c r="E89" s="540">
        <f t="shared" si="43"/>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ref="H89:H91" ca="1" si="59">D89*G89</f>
        <v>0</v>
      </c>
      <c r="I89" s="544">
        <f t="shared" ref="I89:I91" si="60">IF(E89=0,0,H89/E89)</f>
        <v>0</v>
      </c>
      <c r="J89" s="545">
        <f t="shared" si="44"/>
        <v>0</v>
      </c>
      <c r="K89" s="638">
        <f t="shared" ref="K89:K91" si="61">IF(J89="","",I89*J89)</f>
        <v>0</v>
      </c>
      <c r="M89" s="22">
        <f>Raumgruppen_Bezeichnungen!N88</f>
        <v>1</v>
      </c>
      <c r="N89" s="22">
        <f t="shared" si="45"/>
        <v>1</v>
      </c>
      <c r="O89" s="22">
        <f t="shared" si="46"/>
        <v>1</v>
      </c>
    </row>
    <row r="90" spans="2:15" ht="15" hidden="1" customHeight="1" x14ac:dyDescent="0.2">
      <c r="B90" s="676" t="str">
        <f>Raumgruppen_Bezeichnungen!$C89</f>
        <v>E1-2,5</v>
      </c>
      <c r="C90" s="548" t="str">
        <f>Raumgruppen_Bezeichnungen!$D89</f>
        <v>Kopierräume, Bürotechnik-, Papiertechnikräume</v>
      </c>
      <c r="D90" s="465">
        <f>SUMIFS(TabelleR04LL,TabelleR04HH,'Neubau  - Fremdvermietet, 2 d K'!B90,TabelleR04JJ,"")+
SUMIFS(TabelleR04LL,TabelleR04HH,'Neubau  - Fremdvermietet, 2 d K'!B90,TabelleR04JJ,"ohne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59"/>
        <v>0</v>
      </c>
      <c r="I90" s="551">
        <f t="shared" si="60"/>
        <v>0</v>
      </c>
      <c r="J90" s="282">
        <f t="shared" si="44"/>
        <v>0</v>
      </c>
      <c r="K90" s="552">
        <f t="shared" si="61"/>
        <v>0</v>
      </c>
      <c r="M90" s="22">
        <f>Raumgruppen_Bezeichnungen!N89</f>
        <v>0</v>
      </c>
      <c r="N90" s="22">
        <f t="shared" si="45"/>
        <v>1</v>
      </c>
      <c r="O90" s="22">
        <f t="shared" si="46"/>
        <v>1</v>
      </c>
    </row>
    <row r="91" spans="2:15" ht="15" hidden="1" customHeight="1" x14ac:dyDescent="0.2">
      <c r="B91" s="677" t="str">
        <f>Raumgruppen_Bezeichnungen!$C90</f>
        <v>E1-3</v>
      </c>
      <c r="C91" s="528" t="str">
        <f>Raumgruppen_Bezeichnungen!$D90</f>
        <v>Kopierräume, Bürotechnik-, Papiertechnikräume</v>
      </c>
      <c r="D91" s="529">
        <f>SUMIFS(TabelleR04LL,TabelleR04HH,'Neubau  - Fremdvermietet, 2 d K'!B91,TabelleR04JJ,"")+
SUMIFS(TabelleR04LL,TabelleR04HH,'Neubau  - Fremdvermietet, 2 d K'!B91,TabelleR04JJ,"ohne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ca="1" si="59"/>
        <v>0</v>
      </c>
      <c r="I91" s="500">
        <f t="shared" si="60"/>
        <v>0</v>
      </c>
      <c r="J91" s="534">
        <f t="shared" si="44"/>
        <v>0</v>
      </c>
      <c r="K91" s="535">
        <f t="shared" si="61"/>
        <v>0</v>
      </c>
      <c r="M91" s="22">
        <f>Raumgruppen_Bezeichnungen!N90</f>
        <v>0</v>
      </c>
      <c r="N91" s="22">
        <f t="shared" si="45"/>
        <v>1</v>
      </c>
      <c r="O91" s="22">
        <f t="shared" si="46"/>
        <v>1</v>
      </c>
    </row>
    <row r="92" spans="2:15" ht="15" hidden="1" customHeight="1" x14ac:dyDescent="0.2">
      <c r="B92" s="677" t="str">
        <f>Raumgruppen_Bezeichnungen!$C91</f>
        <v>E1-4</v>
      </c>
      <c r="C92" s="528" t="str">
        <f>Raumgruppen_Bezeichnungen!$D91</f>
        <v>Kopierräume, Bürotechnik-, Papiertechnikräume</v>
      </c>
      <c r="D92" s="529">
        <f>SUMIFS(TabelleR04LL,TabelleR04HH,'Neubau  - Fremdvermietet, 2 d K'!B92,TabelleR04JJ,"")+
SUMIFS(TabelleR04LL,TabelleR04HH,'Neubau  - Fremdvermietet, 2 d K'!B92,TabelleR04JJ,"ohne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44"/>
        <v>0</v>
      </c>
      <c r="K92" s="535">
        <f>IF(J92="","",I92*J92)</f>
        <v>0</v>
      </c>
      <c r="M92" s="22">
        <f>Raumgruppen_Bezeichnungen!N91</f>
        <v>0</v>
      </c>
      <c r="N92" s="22">
        <f t="shared" si="45"/>
        <v>1</v>
      </c>
      <c r="O92" s="22">
        <f t="shared" si="46"/>
        <v>1</v>
      </c>
    </row>
    <row r="93" spans="2:15" ht="15" hidden="1" customHeight="1" x14ac:dyDescent="0.2">
      <c r="B93" s="677" t="str">
        <f>Raumgruppen_Bezeichnungen!$C92</f>
        <v>E1-5</v>
      </c>
      <c r="C93" s="528" t="str">
        <f>Raumgruppen_Bezeichnungen!$D92</f>
        <v>Kopierräume, Bürotechnik-, Papiertechnikräume</v>
      </c>
      <c r="D93" s="529">
        <f>SUMIFS(TabelleR04LL,TabelleR04HH,'Neubau  - Fremdvermietet, 2 d K'!B93,TabelleR04JJ,"")+
SUMIFS(TabelleR04LL,TabelleR04HH,'Neubau  - Fremdvermietet, 2 d K'!B93,TabelleR04JJ,"ohne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44"/>
        <v>0</v>
      </c>
      <c r="K93" s="535">
        <f>IF(J93="","",I93*J93)</f>
        <v>0</v>
      </c>
      <c r="M93" s="22">
        <f>Raumgruppen_Bezeichnungen!N92</f>
        <v>0</v>
      </c>
      <c r="N93" s="22">
        <f t="shared" si="45"/>
        <v>1</v>
      </c>
      <c r="O93" s="22">
        <f t="shared" si="46"/>
        <v>1</v>
      </c>
    </row>
    <row r="94" spans="2:15" ht="15" hidden="1" customHeight="1" x14ac:dyDescent="0.2">
      <c r="B94" s="677" t="str">
        <f>Raumgruppen_Bezeichnungen!$C93</f>
        <v>E1-6</v>
      </c>
      <c r="C94" s="528" t="str">
        <f>Raumgruppen_Bezeichnungen!$D93</f>
        <v>Kopierräume, Bürotechnik-, Papiertechnikräume</v>
      </c>
      <c r="D94" s="529">
        <f>SUMIFS(TabelleR04LL,TabelleR04HH,'Neubau  - Fremdvermietet, 2 d K'!B94,TabelleR04JJ,"")+
SUMIFS(TabelleR04LL,TabelleR04HH,'Neubau  - Fremdvermietet, 2 d K'!B94,TabelleR04JJ,"ohne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hidden="1" customHeight="1" x14ac:dyDescent="0.2">
      <c r="B95" s="677" t="str">
        <f>Raumgruppen_Bezeichnungen!$C94</f>
        <v>E1-7</v>
      </c>
      <c r="C95" s="528" t="str">
        <f>Raumgruppen_Bezeichnungen!$D94</f>
        <v>Kopierräume, Bürotechnik-, Papiertechnikräume</v>
      </c>
      <c r="D95" s="529">
        <f>SUMIFS(TabelleR04LL,TabelleR04HH,'Neubau  - Fremdvermietet, 2 d K'!B95,TabelleR04JJ,"")+
SUMIFS(TabelleR04LL,TabelleR04HH,'Neubau  - Fremdvermietet, 2 d K'!B95,TabelleR04JJ,"ohne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62"/>
        <v>0</v>
      </c>
      <c r="I95" s="500">
        <f t="shared" si="63"/>
        <v>0</v>
      </c>
      <c r="J95" s="534">
        <f t="shared" si="44"/>
        <v>0</v>
      </c>
      <c r="K95" s="535">
        <f t="shared" si="64"/>
        <v>0</v>
      </c>
      <c r="M95" s="22">
        <f>Raumgruppen_Bezeichnungen!N94</f>
        <v>0</v>
      </c>
      <c r="N95" s="22">
        <f t="shared" si="45"/>
        <v>1</v>
      </c>
      <c r="O95" s="22">
        <f t="shared" si="46"/>
        <v>1</v>
      </c>
    </row>
    <row r="96" spans="2:15" ht="15" hidden="1" customHeight="1" x14ac:dyDescent="0.2">
      <c r="B96" s="677" t="str">
        <f>Raumgruppen_Bezeichnungen!$C95</f>
        <v>E1-Müll</v>
      </c>
      <c r="C96" s="528" t="str">
        <f>Raumgruppen_Bezeichnungen!$D95</f>
        <v>Kopierräume, Bürotechnik-, Papiertechnikräume (nur Müllentnahme)</v>
      </c>
      <c r="D96" s="529">
        <f>SUMIFS(TabelleR04LL,TabelleR04II,'Neubau  - Fremdvermietet, 2 d K'!B96,TabelleR04JJ,"")+
SUMIFS(TabelleR04LL,TabelleR04II,'Neubau  - Fremdvermietet, 2 d K'!B96,TabelleR04JJ,"ohne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SUMIFS(TabelleR04LL,TabelleR04HH,'Neubau  - Fremdvermietet, 2 d K'!B97,TabelleR04JJ,"")+
SUMIFS(TabelleR04LL,TabelleR04HH,'Neubau  - Fremdvermietet, 2 d K'!B97,TabelleR04JJ,"ohne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hidden="1" customHeight="1" x14ac:dyDescent="0.2">
      <c r="B98" s="677" t="str">
        <f>Raumgruppen_Bezeichnungen!$C97</f>
        <v>F1-J2</v>
      </c>
      <c r="C98" s="528" t="str">
        <f>Raumgruppen_Bezeichnungen!$D97</f>
        <v>Verkehrsflächen; Flure, Foyer, Garderoben</v>
      </c>
      <c r="D98" s="529">
        <f>SUMIFS(TabelleR04LL,TabelleR04HH,'Neubau  - Fremdvermietet, 2 d K'!B98,TabelleR04JJ,"")+
SUMIFS(TabelleR04LL,TabelleR04HH,'Neubau  - Fremdvermietet, 2 d K'!B98,TabelleR04JJ,"ohne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hidden="1" customHeight="1" x14ac:dyDescent="0.2">
      <c r="B99" s="677" t="str">
        <f>Raumgruppen_Bezeichnungen!$C98</f>
        <v>F1-Q</v>
      </c>
      <c r="C99" s="528" t="str">
        <f>Raumgruppen_Bezeichnungen!$D98</f>
        <v>Verkehrsflächen; Flure, Foyer, Garderoben</v>
      </c>
      <c r="D99" s="529">
        <f>SUMIFS(TabelleR04LL,TabelleR04HH,'Neubau  - Fremdvermietet, 2 d K'!B99,TabelleR04JJ,"")+
SUMIFS(TabelleR04LL,TabelleR04HH,'Neubau  - Fremdvermietet, 2 d K'!B99,TabelleR04JJ,"ohne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hidden="1" customHeight="1" x14ac:dyDescent="0.2">
      <c r="B100" s="677" t="str">
        <f>Raumgruppen_Bezeichnungen!$C99</f>
        <v>F1-J6</v>
      </c>
      <c r="C100" s="528" t="str">
        <f>Raumgruppen_Bezeichnungen!$D99</f>
        <v>Verkehrsflächen; Flure, Foyer, Garderoben</v>
      </c>
      <c r="D100" s="529">
        <f>SUMIFS(TabelleR04LL,TabelleR04HH,'Neubau  - Fremdvermietet, 2 d K'!B100,TabelleR04JJ,"")+
SUMIFS(TabelleR04LL,TabelleR04HH,'Neubau  - Fremdvermietet, 2 d K'!B100,TabelleR04JJ,"ohne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hidden="1" customHeight="1" x14ac:dyDescent="0.2">
      <c r="B101" s="677" t="str">
        <f>Raumgruppen_Bezeichnungen!$C100</f>
        <v>F1-M</v>
      </c>
      <c r="C101" s="528" t="str">
        <f>Raumgruppen_Bezeichnungen!$D100</f>
        <v>Verkehrsflächen; Flure, Foyer, Garderoben</v>
      </c>
      <c r="D101" s="529">
        <f>SUMIFS(TabelleR04LL,TabelleR04HH,'Neubau  - Fremdvermietet, 2 d K'!B101,TabelleR04JJ,"")+
SUMIFS(TabelleR04LL,TabelleR04HH,'Neubau  - Fremdvermietet, 2 d K'!B101,TabelleR04JJ,"ohne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hidden="1" customHeight="1" x14ac:dyDescent="0.2">
      <c r="B102" s="677" t="str">
        <f>Raumgruppen_Bezeichnungen!$C101</f>
        <v>F1-14</v>
      </c>
      <c r="C102" s="528" t="str">
        <f>Raumgruppen_Bezeichnungen!$D101</f>
        <v>Verkehrsflächen; Flure, Foyer, Garderoben</v>
      </c>
      <c r="D102" s="529">
        <f>SUMIFS(TabelleR04LL,TabelleR04HH,'Neubau  - Fremdvermietet, 2 d K'!B102,TabelleR04JJ,"")+
SUMIFS(TabelleR04LL,TabelleR04HH,'Neubau  - Fremdvermietet, 2 d K'!B102,TabelleR04JJ,"ohne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SUMIFS(TabelleR04LL,TabelleR04HH,'Neubau  - Fremdvermietet, 2 d K'!B103,TabelleR04JJ,"")+
SUMIFS(TabelleR04LL,TabelleR04HH,'Neubau  - Fremdvermietet, 2 d K'!B103,TabelleR04JJ,"ohne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SUMIFS(TabelleR04LL,TabelleR04HH,'Neubau  - Fremdvermietet, 2 d K'!B104,TabelleR04JJ,"")+
SUMIFS(TabelleR04LL,TabelleR04HH,'Neubau  - Fremdvermietet, 2 d K'!B104,TabelleR04JJ,"ohne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hidden="1" customHeight="1" x14ac:dyDescent="0.2">
      <c r="B105" s="677" t="str">
        <f>Raumgruppen_Bezeichnungen!$C104</f>
        <v>F1-2,5</v>
      </c>
      <c r="C105" s="528" t="str">
        <f>Raumgruppen_Bezeichnungen!$D104</f>
        <v>Verkehrsflächen; Flure, Foyer, Garderoben</v>
      </c>
      <c r="D105" s="529">
        <f>SUMIFS(TabelleR04LL,TabelleR04HH,'Neubau  - Fremdvermietet, 2 d K'!B105,TabelleR04JJ,"")+
SUMIFS(TabelleR04LL,TabelleR04HH,'Neubau  - Fremdvermietet, 2 d K'!B105,TabelleR04JJ,"ohne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hidden="1" customHeight="1" x14ac:dyDescent="0.2">
      <c r="B106" s="677" t="str">
        <f>Raumgruppen_Bezeichnungen!$C105</f>
        <v>F1-3</v>
      </c>
      <c r="C106" s="528" t="str">
        <f>Raumgruppen_Bezeichnungen!$D105</f>
        <v>Verkehrsflächen; Flure, Foyer, Garderoben</v>
      </c>
      <c r="D106" s="529">
        <f>SUMIFS(TabelleR04LL,TabelleR04HH,'Neubau  - Fremdvermietet, 2 d K'!B106,TabelleR04JJ,"")+
SUMIFS(TabelleR04LL,TabelleR04HH,'Neubau  - Fremdvermietet, 2 d K'!B106,TabelleR04JJ,"ohne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hidden="1" customHeight="1" x14ac:dyDescent="0.2">
      <c r="B107" s="678" t="str">
        <f>Raumgruppen_Bezeichnungen!$C106</f>
        <v>F1-4</v>
      </c>
      <c r="C107" s="621" t="str">
        <f>Raumgruppen_Bezeichnungen!$D106</f>
        <v>Verkehrsflächen; Flure, Foyer, Garderoben</v>
      </c>
      <c r="D107" s="622">
        <f>SUMIFS(TabelleR04LL,TabelleR04HH,'Neubau  - Fremdvermietet, 2 d K'!B107,TabelleR04JJ,"")+
SUMIFS(TabelleR04LL,TabelleR04HH,'Neubau  - Fremdvermietet, 2 d K'!B107,TabelleR04JJ,"ohne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538" t="str">
        <f>Raumgruppen_Bezeichnungen!$D107</f>
        <v>Verkehrsflächen; Flure, Foyer, Garderoben</v>
      </c>
      <c r="D108" s="539">
        <f>SUMIFS(TabelleR04LL,TabelleR04HH,'Neubau  - Fremdvermietet, 2 d K'!B108,TabelleR04JJ,"")+
SUMIFS(TabelleR04LL,TabelleR04HH,'Neubau  - Fremdvermietet, 2 d K'!B108,TabelleR04JJ,"ohne Grundreinig")</f>
        <v>0</v>
      </c>
      <c r="E108" s="540">
        <f t="shared" si="43"/>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ref="H108:H111" ca="1" si="71">D108*G108</f>
        <v>0</v>
      </c>
      <c r="I108" s="544">
        <f t="shared" ref="I108:I111" si="72">IF(E108=0,0,H108/E108)</f>
        <v>0</v>
      </c>
      <c r="J108" s="545">
        <f t="shared" si="44"/>
        <v>0</v>
      </c>
      <c r="K108" s="638">
        <f t="shared" ref="K108:K111" si="73">IF(J108="","",I108*J108)</f>
        <v>0</v>
      </c>
      <c r="M108" s="22">
        <f>Raumgruppen_Bezeichnungen!N107</f>
        <v>1</v>
      </c>
      <c r="N108" s="22">
        <f t="shared" si="45"/>
        <v>1</v>
      </c>
      <c r="O108" s="22">
        <f t="shared" si="46"/>
        <v>1</v>
      </c>
    </row>
    <row r="109" spans="2:15" ht="15" hidden="1" customHeight="1" x14ac:dyDescent="0.2">
      <c r="B109" s="676" t="str">
        <f>Raumgruppen_Bezeichnungen!$C108</f>
        <v>F1-6</v>
      </c>
      <c r="C109" s="548" t="str">
        <f>Raumgruppen_Bezeichnungen!$D108</f>
        <v>Verkehrsflächen; Flure, Foyer, Garderoben</v>
      </c>
      <c r="D109" s="465">
        <f>SUMIFS(TabelleR04LL,TabelleR04HH,'Neubau  - Fremdvermietet, 2 d K'!B109,TabelleR04JJ,"")+
SUMIFS(TabelleR04LL,TabelleR04HH,'Neubau  - Fremdvermietet, 2 d K'!B109,TabelleR04JJ,"ohne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hidden="1" customHeight="1" x14ac:dyDescent="0.2">
      <c r="B110" s="677" t="str">
        <f>Raumgruppen_Bezeichnungen!$C109</f>
        <v>F1-7</v>
      </c>
      <c r="C110" s="528" t="str">
        <f>Raumgruppen_Bezeichnungen!$D109</f>
        <v>Verkehrsflächen; Flure, Foyer, Garderoben</v>
      </c>
      <c r="D110" s="529">
        <f>SUMIFS(TabelleR04LL,TabelleR04HH,'Neubau  - Fremdvermietet, 2 d K'!B110,TabelleR04JJ,"")+
SUMIFS(TabelleR04LL,TabelleR04HH,'Neubau  - Fremdvermietet, 2 d K'!B110,TabelleR04JJ,"ohne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hidden="1" customHeight="1" x14ac:dyDescent="0.2">
      <c r="B111" s="677" t="str">
        <f>Raumgruppen_Bezeichnungen!$C110</f>
        <v>F1-Müll</v>
      </c>
      <c r="C111" s="528" t="str">
        <f>Raumgruppen_Bezeichnungen!$D110</f>
        <v>Verkehrsflächen; Flure, Foyer, Garderoben (nur Müllentnahme)</v>
      </c>
      <c r="D111" s="529">
        <f>SUMIFS(TabelleR04LL,TabelleR04II,'Neubau  - Fremdvermietet, 2 d K'!B111,TabelleR04JJ,"")+
SUMIFS(TabelleR04LL,TabelleR04II,'Neubau  - Fremdvermietet, 2 d K'!B111,TabelleR04JJ,"ohne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hidden="1" customHeight="1" x14ac:dyDescent="0.2">
      <c r="B112" s="677" t="str">
        <f>Raumgruppen_Bezeichnungen!$C111</f>
        <v>F1-Hort</v>
      </c>
      <c r="C112" s="528" t="str">
        <f>Raumgruppen_Bezeichnungen!$D111</f>
        <v>Verkehrsflächen; Flure, Foyer, Garderoben</v>
      </c>
      <c r="D112" s="529">
        <f>SUMIFS(TabelleR04LL,TabelleR04HH,'Neubau  - Fremdvermietet, 2 d K'!B112,TabelleR04JJ,"")+
SUMIFS(TabelleR04LL,TabelleR04HH,'Neubau  - Fremdvermietet, 2 d K'!B112,TabelleR04JJ,"ohne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hidden="1" customHeight="1" x14ac:dyDescent="0.2">
      <c r="B113" s="677" t="str">
        <f>Raumgruppen_Bezeichnungen!$C112</f>
        <v>F2-J</v>
      </c>
      <c r="C113" s="528" t="str">
        <f>Raumgruppen_Bezeichnungen!$D112</f>
        <v>Verkehrsflächen; Eingangsbereiche</v>
      </c>
      <c r="D113" s="529">
        <f>SUMIFS(TabelleR04LL,TabelleR04HH,'Neubau  - Fremdvermietet, 2 d K'!B113,TabelleR04JJ,"")+
SUMIFS(TabelleR04LL,TabelleR04HH,'Neubau  - Fremdvermietet, 2 d K'!B113,TabelleR04JJ,"ohne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hidden="1" customHeight="1" x14ac:dyDescent="0.2">
      <c r="B114" s="677" t="str">
        <f>Raumgruppen_Bezeichnungen!$C113</f>
        <v>F2-J2</v>
      </c>
      <c r="C114" s="528" t="str">
        <f>Raumgruppen_Bezeichnungen!$D113</f>
        <v>Verkehrsflächen; Eingangsbereiche</v>
      </c>
      <c r="D114" s="529">
        <f>SUMIFS(TabelleR04LL,TabelleR04HH,'Neubau  - Fremdvermietet, 2 d K'!B114,TabelleR04JJ,"")+
SUMIFS(TabelleR04LL,TabelleR04HH,'Neubau  - Fremdvermietet, 2 d K'!B114,TabelleR04JJ,"ohne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hidden="1" customHeight="1" x14ac:dyDescent="0.2">
      <c r="B115" s="677" t="str">
        <f>Raumgruppen_Bezeichnungen!$C114</f>
        <v>F2-Q</v>
      </c>
      <c r="C115" s="528" t="str">
        <f>Raumgruppen_Bezeichnungen!$D114</f>
        <v>Verkehrsflächen; Eingangsbereiche</v>
      </c>
      <c r="D115" s="529">
        <f>SUMIFS(TabelleR04LL,TabelleR04HH,'Neubau  - Fremdvermietet, 2 d K'!B115,TabelleR04JJ,"")+
SUMIFS(TabelleR04LL,TabelleR04HH,'Neubau  - Fremdvermietet, 2 d K'!B115,TabelleR04JJ,"ohne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hidden="1" customHeight="1" x14ac:dyDescent="0.2">
      <c r="B116" s="677" t="str">
        <f>Raumgruppen_Bezeichnungen!$C115</f>
        <v>F2-J6</v>
      </c>
      <c r="C116" s="528" t="str">
        <f>Raumgruppen_Bezeichnungen!$D115</f>
        <v>Verkehrsflächen; Eingangsbereiche</v>
      </c>
      <c r="D116" s="529">
        <f>SUMIFS(TabelleR04LL,TabelleR04HH,'Neubau  - Fremdvermietet, 2 d K'!B116,TabelleR04JJ,"")+
SUMIFS(TabelleR04LL,TabelleR04HH,'Neubau  - Fremdvermietet, 2 d K'!B116,TabelleR04JJ,"ohne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hidden="1" customHeight="1" x14ac:dyDescent="0.2">
      <c r="B117" s="677" t="str">
        <f>Raumgruppen_Bezeichnungen!$C116</f>
        <v>F2-M</v>
      </c>
      <c r="C117" s="528" t="str">
        <f>Raumgruppen_Bezeichnungen!$D116</f>
        <v>Verkehrsflächen; Eingangsbereiche</v>
      </c>
      <c r="D117" s="529">
        <f>SUMIFS(TabelleR04LL,TabelleR04HH,'Neubau  - Fremdvermietet, 2 d K'!B117,TabelleR04JJ,"")+
SUMIFS(TabelleR04LL,TabelleR04HH,'Neubau  - Fremdvermietet, 2 d K'!B117,TabelleR04JJ,"ohne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hidden="1" customHeight="1" x14ac:dyDescent="0.2">
      <c r="B118" s="677" t="str">
        <f>Raumgruppen_Bezeichnungen!$C117</f>
        <v>F2-14</v>
      </c>
      <c r="C118" s="528" t="str">
        <f>Raumgruppen_Bezeichnungen!$D117</f>
        <v>Verkehrsflächen; Eingangsbereiche</v>
      </c>
      <c r="D118" s="529">
        <f>SUMIFS(TabelleR04LL,TabelleR04HH,'Neubau  - Fremdvermietet, 2 d K'!B118,TabelleR04JJ,"")+
SUMIFS(TabelleR04LL,TabelleR04HH,'Neubau  - Fremdvermietet, 2 d K'!B118,TabelleR04JJ,"ohne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hidden="1" customHeight="1" x14ac:dyDescent="0.2">
      <c r="B119" s="677" t="str">
        <f>Raumgruppen_Bezeichnungen!$C118</f>
        <v>F2-W</v>
      </c>
      <c r="C119" s="528" t="str">
        <f>Raumgruppen_Bezeichnungen!$D118</f>
        <v>Verkehrsflächen; Eingangsbereiche</v>
      </c>
      <c r="D119" s="529">
        <f>SUMIFS(TabelleR04LL,TabelleR04HH,'Neubau  - Fremdvermietet, 2 d K'!B119,TabelleR04JJ,"")+
SUMIFS(TabelleR04LL,TabelleR04HH,'Neubau  - Fremdvermietet, 2 d K'!B119,TabelleR04JJ,"ohne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SUMIFS(TabelleR04LL,TabelleR04HH,'Neubau  - Fremdvermietet, 2 d K'!B120,TabelleR04JJ,"")+
SUMIFS(TabelleR04LL,TabelleR04HH,'Neubau  - Fremdvermietet, 2 d K'!B120,TabelleR04JJ,"ohne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hidden="1" customHeight="1" x14ac:dyDescent="0.2">
      <c r="B121" s="677" t="str">
        <f>Raumgruppen_Bezeichnungen!$C120</f>
        <v>F2-2,5</v>
      </c>
      <c r="C121" s="528" t="str">
        <f>Raumgruppen_Bezeichnungen!$D120</f>
        <v>Verkehrsflächen; Eingangsbereiche</v>
      </c>
      <c r="D121" s="529">
        <f>SUMIFS(TabelleR04LL,TabelleR04HH,'Neubau  - Fremdvermietet, 2 d K'!B121,TabelleR04JJ,"")+
SUMIFS(TabelleR04LL,TabelleR04HH,'Neubau  - Fremdvermietet, 2 d K'!B121,TabelleR04JJ,"ohne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hidden="1" customHeight="1" x14ac:dyDescent="0.2">
      <c r="B122" s="677" t="str">
        <f>Raumgruppen_Bezeichnungen!$C121</f>
        <v>F2-3</v>
      </c>
      <c r="C122" s="528" t="str">
        <f>Raumgruppen_Bezeichnungen!$D121</f>
        <v>Verkehrsflächen; Eingangsbereiche</v>
      </c>
      <c r="D122" s="529">
        <f>SUMIFS(TabelleR04LL,TabelleR04HH,'Neubau  - Fremdvermietet, 2 d K'!B122,TabelleR04JJ,"")+
SUMIFS(TabelleR04LL,TabelleR04HH,'Neubau  - Fremdvermietet, 2 d K'!B122,TabelleR04JJ,"ohne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hidden="1" customHeight="1" x14ac:dyDescent="0.2">
      <c r="B123" s="678" t="str">
        <f>Raumgruppen_Bezeichnungen!$C122</f>
        <v>F2-4</v>
      </c>
      <c r="C123" s="621" t="str">
        <f>Raumgruppen_Bezeichnungen!$D122</f>
        <v>Verkehrsflächen; Eingangsbereiche</v>
      </c>
      <c r="D123" s="622">
        <f>SUMIFS(TabelleR04LL,TabelleR04HH,'Neubau  - Fremdvermietet, 2 d K'!B123,TabelleR04JJ,"")+
SUMIFS(TabelleR04LL,TabelleR04HH,'Neubau  - Fremdvermietet, 2 d K'!B123,TabelleR04JJ,"ohne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538" t="str">
        <f>Raumgruppen_Bezeichnungen!$D123</f>
        <v>Verkehrsflächen; Eingangsbereiche</v>
      </c>
      <c r="D124" s="539">
        <f>SUMIFS(TabelleR04LL,TabelleR04HH,'Neubau  - Fremdvermietet, 2 d K'!B124,TabelleR04JJ,"")+
SUMIFS(TabelleR04LL,TabelleR04HH,'Neubau  - Fremdvermietet, 2 d K'!B124,TabelleR04JJ,"ohne Grundreinig")</f>
        <v>0</v>
      </c>
      <c r="E124" s="540">
        <f t="shared" si="43"/>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ref="H124:H126" ca="1" si="80">D124*G124</f>
        <v>0</v>
      </c>
      <c r="I124" s="544">
        <f t="shared" ref="I124:I126" si="81">IF(E124=0,0,H124/E124)</f>
        <v>0</v>
      </c>
      <c r="J124" s="545">
        <f t="shared" si="44"/>
        <v>0</v>
      </c>
      <c r="K124" s="638">
        <f t="shared" ref="K124:K126" si="82">IF(J124="","",I124*J124)</f>
        <v>0</v>
      </c>
      <c r="M124" s="22">
        <f>Raumgruppen_Bezeichnungen!N123</f>
        <v>1</v>
      </c>
      <c r="N124" s="22">
        <f t="shared" si="45"/>
        <v>1</v>
      </c>
      <c r="O124" s="22">
        <f t="shared" si="46"/>
        <v>1</v>
      </c>
    </row>
    <row r="125" spans="2:15" ht="15" hidden="1" customHeight="1" x14ac:dyDescent="0.2">
      <c r="B125" s="676" t="str">
        <f>Raumgruppen_Bezeichnungen!$C124</f>
        <v>F2-6</v>
      </c>
      <c r="C125" s="548" t="str">
        <f>Raumgruppen_Bezeichnungen!$D124</f>
        <v>Verkehrsflächen; Eingangsbereiche</v>
      </c>
      <c r="D125" s="465">
        <f>SUMIFS(TabelleR04LL,TabelleR04HH,'Neubau  - Fremdvermietet, 2 d K'!B125,TabelleR04JJ,"")+
SUMIFS(TabelleR04LL,TabelleR04HH,'Neubau  - Fremdvermietet, 2 d K'!B125,TabelleR04JJ,"ohne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hidden="1" customHeight="1" x14ac:dyDescent="0.2">
      <c r="B126" s="677" t="str">
        <f>Raumgruppen_Bezeichnungen!$C125</f>
        <v>F2-7</v>
      </c>
      <c r="C126" s="528" t="str">
        <f>Raumgruppen_Bezeichnungen!$D125</f>
        <v>Verkehrsflächen; Eingangsbereiche</v>
      </c>
      <c r="D126" s="529">
        <f>SUMIFS(TabelleR04LL,TabelleR04HH,'Neubau  - Fremdvermietet, 2 d K'!B126,TabelleR04JJ,"")+
SUMIFS(TabelleR04LL,TabelleR04HH,'Neubau  - Fremdvermietet, 2 d K'!B126,TabelleR04JJ,"ohne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hidden="1" customHeight="1" x14ac:dyDescent="0.2">
      <c r="B127" s="677" t="str">
        <f>Raumgruppen_Bezeichnungen!$C126</f>
        <v>F2-Müll</v>
      </c>
      <c r="C127" s="528" t="str">
        <f>Raumgruppen_Bezeichnungen!$D126</f>
        <v>Verkehrsflächen; Eingangsbereiche (nur Müllentnahme)</v>
      </c>
      <c r="D127" s="529">
        <f>SUMIFS(TabelleR04LL,TabelleR04II,'Neubau  - Fremdvermietet, 2 d K'!B127,TabelleR04JJ,"")+
SUMIFS(TabelleR04LL,TabelleR04II,'Neubau  - Fremdvermietet, 2 d K'!B127,TabelleR04JJ,"ohne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hidden="1" customHeight="1" x14ac:dyDescent="0.2">
      <c r="B128" s="677" t="str">
        <f>Raumgruppen_Bezeichnungen!$C127</f>
        <v>F2-Hort</v>
      </c>
      <c r="C128" s="528" t="str">
        <f>Raumgruppen_Bezeichnungen!$D127</f>
        <v>Verkehrsflächen; Eingangsbereiche</v>
      </c>
      <c r="D128" s="529">
        <f>SUMIFS(TabelleR04LL,TabelleR04HH,'Neubau  - Fremdvermietet, 2 d K'!B128,TabelleR04JJ,"")+
SUMIFS(TabelleR04LL,TabelleR04HH,'Neubau  - Fremdvermietet, 2 d K'!B128,TabelleR04JJ,"ohne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hidden="1" customHeight="1" x14ac:dyDescent="0.2">
      <c r="B129" s="677" t="str">
        <f>Raumgruppen_Bezeichnungen!$C128</f>
        <v>F3-J</v>
      </c>
      <c r="C129" s="528" t="str">
        <f>Raumgruppen_Bezeichnungen!$D128</f>
        <v>Verkehrsflächen; Treppenhäuser, Aufzüge</v>
      </c>
      <c r="D129" s="529">
        <f>SUMIFS(TabelleR04LL,TabelleR04HH,'Neubau  - Fremdvermietet, 2 d K'!B129,TabelleR04JJ,"")+
SUMIFS(TabelleR04LL,TabelleR04HH,'Neubau  - Fremdvermietet, 2 d K'!B129,TabelleR04JJ,"ohne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hidden="1" customHeight="1" x14ac:dyDescent="0.2">
      <c r="B130" s="677" t="str">
        <f>Raumgruppen_Bezeichnungen!$C129</f>
        <v>F3-J2</v>
      </c>
      <c r="C130" s="528" t="str">
        <f>Raumgruppen_Bezeichnungen!$D129</f>
        <v>Verkehrsflächen; Treppenhäuser, Aufzüge</v>
      </c>
      <c r="D130" s="529">
        <f>SUMIFS(TabelleR04LL,TabelleR04HH,'Neubau  - Fremdvermietet, 2 d K'!B130,TabelleR04JJ,"")+
SUMIFS(TabelleR04LL,TabelleR04HH,'Neubau  - Fremdvermietet, 2 d K'!B130,TabelleR04JJ,"ohne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hidden="1" customHeight="1" x14ac:dyDescent="0.2">
      <c r="B131" s="677" t="str">
        <f>Raumgruppen_Bezeichnungen!$C130</f>
        <v>F3-Q</v>
      </c>
      <c r="C131" s="528" t="str">
        <f>Raumgruppen_Bezeichnungen!$D130</f>
        <v>Verkehrsflächen; Treppenhäuser, Aufzüge</v>
      </c>
      <c r="D131" s="529">
        <f>SUMIFS(TabelleR04LL,TabelleR04HH,'Neubau  - Fremdvermietet, 2 d K'!B131,TabelleR04JJ,"")+
SUMIFS(TabelleR04LL,TabelleR04HH,'Neubau  - Fremdvermietet, 2 d K'!B131,TabelleR04JJ,"ohne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hidden="1" customHeight="1" x14ac:dyDescent="0.2">
      <c r="B132" s="677" t="str">
        <f>Raumgruppen_Bezeichnungen!$C131</f>
        <v>F3-J6</v>
      </c>
      <c r="C132" s="528" t="str">
        <f>Raumgruppen_Bezeichnungen!$D131</f>
        <v>Verkehrsflächen; Treppenhäuser, Aufzüge</v>
      </c>
      <c r="D132" s="529">
        <f>SUMIFS(TabelleR04LL,TabelleR04HH,'Neubau  - Fremdvermietet, 2 d K'!B132,TabelleR04JJ,"")+
SUMIFS(TabelleR04LL,TabelleR04HH,'Neubau  - Fremdvermietet, 2 d K'!B132,TabelleR04JJ,"ohne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hidden="1" customHeight="1" x14ac:dyDescent="0.2">
      <c r="B133" s="677" t="str">
        <f>Raumgruppen_Bezeichnungen!$C132</f>
        <v>F3-M</v>
      </c>
      <c r="C133" s="528" t="str">
        <f>Raumgruppen_Bezeichnungen!$D132</f>
        <v>Verkehrsflächen; Treppenhäuser, Aufzüge</v>
      </c>
      <c r="D133" s="529">
        <f>SUMIFS(TabelleR04LL,TabelleR04HH,'Neubau  - Fremdvermietet, 2 d K'!B133,TabelleR04JJ,"")+
SUMIFS(TabelleR04LL,TabelleR04HH,'Neubau  - Fremdvermietet, 2 d K'!B133,TabelleR04JJ,"ohne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hidden="1" customHeight="1" x14ac:dyDescent="0.2">
      <c r="B134" s="677" t="str">
        <f>Raumgruppen_Bezeichnungen!$C133</f>
        <v>F3-14</v>
      </c>
      <c r="C134" s="528" t="str">
        <f>Raumgruppen_Bezeichnungen!$D133</f>
        <v>Verkehrsflächen; Treppenhäuser, Aufzüge</v>
      </c>
      <c r="D134" s="529">
        <f>SUMIFS(TabelleR04LL,TabelleR04HH,'Neubau  - Fremdvermietet, 2 d K'!B134,TabelleR04JJ,"")+
SUMIFS(TabelleR04LL,TabelleR04HH,'Neubau  - Fremdvermietet, 2 d K'!B134,TabelleR04JJ,"ohne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hidden="1" customHeight="1" x14ac:dyDescent="0.2">
      <c r="B135" s="677" t="str">
        <f>Raumgruppen_Bezeichnungen!$C134</f>
        <v>F3-W</v>
      </c>
      <c r="C135" s="528" t="str">
        <f>Raumgruppen_Bezeichnungen!$D134</f>
        <v>Verkehrsflächen; Treppenhäuser, Aufzüge</v>
      </c>
      <c r="D135" s="529">
        <f>SUMIFS(TabelleR04LL,TabelleR04HH,'Neubau  - Fremdvermietet, 2 d K'!B135,TabelleR04JJ,"")+
SUMIFS(TabelleR04LL,TabelleR04HH,'Neubau  - Fremdvermietet, 2 d K'!B135,TabelleR04JJ,"ohne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SUMIFS(TabelleR04LL,TabelleR04HH,'Neubau  - Fremdvermietet, 2 d K'!B136,TabelleR04JJ,"")+
SUMIFS(TabelleR04LL,TabelleR04HH,'Neubau  - Fremdvermietet, 2 d K'!B136,TabelleR04JJ,"ohne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hidden="1" customHeight="1" x14ac:dyDescent="0.2">
      <c r="B137" s="677" t="str">
        <f>Raumgruppen_Bezeichnungen!$C136</f>
        <v>F3-2,5</v>
      </c>
      <c r="C137" s="528" t="str">
        <f>Raumgruppen_Bezeichnungen!$D136</f>
        <v>Verkehrsflächen; Treppenhäuser, Aufzüge</v>
      </c>
      <c r="D137" s="529">
        <f>SUMIFS(TabelleR04LL,TabelleR04HH,'Neubau  - Fremdvermietet, 2 d K'!B137,TabelleR04JJ,"")+
SUMIFS(TabelleR04LL,TabelleR04HH,'Neubau  - Fremdvermietet, 2 d K'!B137,TabelleR04JJ,"ohne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hidden="1" customHeight="1" x14ac:dyDescent="0.2">
      <c r="B138" s="677" t="str">
        <f>Raumgruppen_Bezeichnungen!$C137</f>
        <v>F3-3</v>
      </c>
      <c r="C138" s="528" t="str">
        <f>Raumgruppen_Bezeichnungen!$D137</f>
        <v>Verkehrsflächen; Treppenhäuser, Aufzüge</v>
      </c>
      <c r="D138" s="529">
        <f>SUMIFS(TabelleR04LL,TabelleR04HH,'Neubau  - Fremdvermietet, 2 d K'!B138,TabelleR04JJ,"")+
SUMIFS(TabelleR04LL,TabelleR04HH,'Neubau  - Fremdvermietet, 2 d K'!B138,TabelleR04JJ,"ohne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hidden="1" customHeight="1" x14ac:dyDescent="0.2">
      <c r="B139" s="678" t="str">
        <f>Raumgruppen_Bezeichnungen!$C138</f>
        <v>F3-4</v>
      </c>
      <c r="C139" s="621" t="str">
        <f>Raumgruppen_Bezeichnungen!$D138</f>
        <v>Verkehrsflächen; Treppenhäuser, Aufzüge</v>
      </c>
      <c r="D139" s="622">
        <f>SUMIFS(TabelleR04LL,TabelleR04HH,'Neubau  - Fremdvermietet, 2 d K'!B139,TabelleR04JJ,"")+
SUMIFS(TabelleR04LL,TabelleR04HH,'Neubau  - Fremdvermietet, 2 d K'!B139,TabelleR04JJ,"ohne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538" t="str">
        <f>Raumgruppen_Bezeichnungen!$D139</f>
        <v>Verkehrsflächen; Treppenhäuser, Aufzüge</v>
      </c>
      <c r="D140" s="539">
        <f>SUMIFS(TabelleR04LL,TabelleR04HH,'Neubau  - Fremdvermietet, 2 d K'!B140,TabelleR04JJ,"")+
SUMIFS(TabelleR04LL,TabelleR04HH,'Neubau  - Fremdvermietet, 2 d K'!B140,TabelleR04JJ,"ohne Grundreinig")</f>
        <v>0</v>
      </c>
      <c r="E140" s="540">
        <f t="shared" si="86"/>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93"/>
        <v>0</v>
      </c>
      <c r="I140" s="544">
        <f t="shared" si="94"/>
        <v>0</v>
      </c>
      <c r="J140" s="545">
        <f t="shared" si="87"/>
        <v>0</v>
      </c>
      <c r="K140" s="638">
        <f t="shared" si="95"/>
        <v>0</v>
      </c>
      <c r="M140" s="22">
        <f>Raumgruppen_Bezeichnungen!N139</f>
        <v>1</v>
      </c>
      <c r="N140" s="22">
        <f t="shared" si="91"/>
        <v>1</v>
      </c>
      <c r="O140" s="22">
        <f t="shared" si="92"/>
        <v>1</v>
      </c>
    </row>
    <row r="141" spans="2:15" ht="15" hidden="1" customHeight="1" x14ac:dyDescent="0.2">
      <c r="B141" s="676" t="str">
        <f>Raumgruppen_Bezeichnungen!$C140</f>
        <v>F3-6</v>
      </c>
      <c r="C141" s="548" t="str">
        <f>Raumgruppen_Bezeichnungen!$D140</f>
        <v>Verkehrsflächen; Treppenhäuser, Aufzüge</v>
      </c>
      <c r="D141" s="465">
        <f>SUMIFS(TabelleR04LL,TabelleR04HH,'Neubau  - Fremdvermietet, 2 d K'!B141,TabelleR04JJ,"")+
SUMIFS(TabelleR04LL,TabelleR04HH,'Neubau  - Fremdvermietet, 2 d K'!B141,TabelleR04JJ,"ohne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hidden="1" customHeight="1" x14ac:dyDescent="0.2">
      <c r="B142" s="677" t="str">
        <f>Raumgruppen_Bezeichnungen!$C141</f>
        <v>F3-7</v>
      </c>
      <c r="C142" s="528" t="str">
        <f>Raumgruppen_Bezeichnungen!$D141</f>
        <v>Verkehrsflächen; Treppenhäuser, Aufzüge</v>
      </c>
      <c r="D142" s="529">
        <f>SUMIFS(TabelleR04LL,TabelleR04HH,'Neubau  - Fremdvermietet, 2 d K'!B142,TabelleR04JJ,"")+
SUMIFS(TabelleR04LL,TabelleR04HH,'Neubau  - Fremdvermietet, 2 d K'!B142,TabelleR04JJ,"ohne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hidden="1" customHeight="1" x14ac:dyDescent="0.2">
      <c r="B143" s="677" t="str">
        <f>Raumgruppen_Bezeichnungen!$C142</f>
        <v>F3-Müll</v>
      </c>
      <c r="C143" s="528" t="str">
        <f>Raumgruppen_Bezeichnungen!$D142</f>
        <v>Verkehrsflächen; Treppenhäuser, Aufzüge (nur Müllentnahme)</v>
      </c>
      <c r="D143" s="529">
        <f>SUMIFS(TabelleR04LL,TabelleR04II,'Neubau  - Fremdvermietet, 2 d K'!B143,TabelleR04JJ,"")+
SUMIFS(TabelleR04LL,TabelleR04II,'Neubau  - Fremdvermietet, 2 d K'!B143,TabelleR04JJ,"ohne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hidden="1" customHeight="1" x14ac:dyDescent="0.2">
      <c r="B144" s="677" t="str">
        <f>Raumgruppen_Bezeichnungen!$C143</f>
        <v>F3-Hort</v>
      </c>
      <c r="C144" s="528" t="str">
        <f>Raumgruppen_Bezeichnungen!$D143</f>
        <v>Verkehrsflächen; Treppenhäuser, Aufzüge</v>
      </c>
      <c r="D144" s="529">
        <f>SUMIFS(TabelleR04LL,TabelleR04HH,'Neubau  - Fremdvermietet, 2 d K'!B144,TabelleR04JJ,"")+
SUMIFS(TabelleR04LL,TabelleR04HH,'Neubau  - Fremdvermietet, 2 d K'!B144,TabelleR04JJ,"ohne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SUMIFS(TabelleR04LL,TabelleR04HH,'Neubau  - Fremdvermietet, 2 d K'!B145,TabelleR04JJ,"")+
SUMIFS(TabelleR04LL,TabelleR04HH,'Neubau  - Fremdvermietet, 2 d K'!B145,TabelleR04JJ,"ohne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SUMIFS(TabelleR04LL,TabelleR04HH,'Neubau  - Fremdvermietet, 2 d K'!B146,TabelleR04JJ,"")+
SUMIFS(TabelleR04LL,TabelleR04HH,'Neubau  - Fremdvermietet, 2 d K'!B146,TabelleR04JJ,"ohne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SUMIFS(TabelleR04LL,TabelleR04HH,'Neubau  - Fremdvermietet, 2 d K'!B147,TabelleR04JJ,"")+
SUMIFS(TabelleR04LL,TabelleR04HH,'Neubau  - Fremdvermietet, 2 d K'!B147,TabelleR04JJ,"ohne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SUMIFS(TabelleR04LL,TabelleR04HH,'Neubau  - Fremdvermietet, 2 d K'!B148,TabelleR04JJ,"")+
SUMIFS(TabelleR04LL,TabelleR04HH,'Neubau  - Fremdvermietet, 2 d K'!B148,TabelleR04JJ,"ohne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SUMIFS(TabelleR04LL,TabelleR04HH,'Neubau  - Fremdvermietet, 2 d K'!B149,TabelleR04JJ,"")+
SUMIFS(TabelleR04LL,TabelleR04HH,'Neubau  - Fremdvermietet, 2 d K'!B149,TabelleR04JJ,"ohne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SUMIFS(TabelleR04LL,TabelleR04HH,'Neubau  - Fremdvermietet, 2 d K'!B150,TabelleR04JJ,"")+
SUMIFS(TabelleR04LL,TabelleR04HH,'Neubau  - Fremdvermietet, 2 d K'!B150,TabelleR04JJ,"ohne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SUMIFS(TabelleR04LL,TabelleR04HH,'Neubau  - Fremdvermietet, 2 d K'!B151,TabelleR04JJ,"")+
SUMIFS(TabelleR04LL,TabelleR04HH,'Neubau  - Fremdvermietet, 2 d K'!B151,TabelleR04JJ,"ohne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SUMIFS(TabelleR04LL,TabelleR04HH,'Neubau  - Fremdvermietet, 2 d K'!B152,TabelleR04JJ,"")+
SUMIFS(TabelleR04LL,TabelleR04HH,'Neubau  - Fremdvermietet, 2 d K'!B152,TabelleR04JJ,"ohne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SUMIFS(TabelleR04LL,TabelleR04HH,'Neubau  - Fremdvermietet, 2 d K'!B153,TabelleR04JJ,"")+
SUMIFS(TabelleR04LL,TabelleR04HH,'Neubau  - Fremdvermietet, 2 d K'!B153,TabelleR04JJ,"ohne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SUMIFS(TabelleR04LL,TabelleR04HH,'Neubau  - Fremdvermietet, 2 d K'!B154,TabelleR04JJ,"")+
SUMIFS(TabelleR04LL,TabelleR04HH,'Neubau  - Fremdvermietet, 2 d K'!B154,TabelleR04JJ,"ohne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SUMIFS(TabelleR04LL,TabelleR04HH,'Neubau  - Fremdvermietet, 2 d K'!B155,TabelleR04JJ,"")+
SUMIFS(TabelleR04LL,TabelleR04HH,'Neubau  - Fremdvermietet, 2 d K'!B155,TabelleR04JJ,"ohne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SUMIFS(TabelleR04LL,TabelleR04HH,'Neubau  - Fremdvermietet, 2 d K'!B156,TabelleR04JJ,"")+
SUMIFS(TabelleR04LL,TabelleR04HH,'Neubau  - Fremdvermietet, 2 d K'!B156,TabelleR04JJ,"ohne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SUMIFS(TabelleR04LL,TabelleR04HH,'Neubau  - Fremdvermietet, 2 d K'!B157,TabelleR04JJ,"")+
SUMIFS(TabelleR04LL,TabelleR04HH,'Neubau  - Fremdvermietet, 2 d K'!B157,TabelleR04JJ,"ohne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SUMIFS(TabelleR04LL,TabelleR04HH,'Neubau  - Fremdvermietet, 2 d K'!B158,TabelleR04JJ,"")+
SUMIFS(TabelleR04LL,TabelleR04HH,'Neubau  - Fremdvermietet, 2 d K'!B158,TabelleR04JJ,"ohne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SUMIFS(TabelleR04LL,TabelleR04II,'Neubau  - Fremdvermietet, 2 d K'!B159,TabelleR04JJ,"")+
SUMIFS(TabelleR04LL,TabelleR04II,'Neubau  - Fremdvermietet, 2 d K'!B159,TabelleR04JJ,"ohne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hidden="1" customHeight="1" x14ac:dyDescent="0.2">
      <c r="B160" s="677" t="str">
        <f>Raumgruppen_Bezeichnungen!$C159</f>
        <v>H1-J</v>
      </c>
      <c r="C160" s="528" t="str">
        <f>Raumgruppen_Bezeichnungen!$D159</f>
        <v>Sanitärräume; Toiletten, Waschräume und Duschen</v>
      </c>
      <c r="D160" s="529">
        <f>SUMIFS(TabelleR04LL,TabelleR04HH,'Neubau  - Fremdvermietet, 2 d K'!B160,TabelleR04JJ,"")+
SUMIFS(TabelleR04LL,TabelleR04HH,'Neubau  - Fremdvermietet, 2 d K'!B160,TabelleR04JJ,"ohne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hidden="1" customHeight="1" x14ac:dyDescent="0.2">
      <c r="B161" s="677" t="str">
        <f>Raumgruppen_Bezeichnungen!$C160</f>
        <v>H1-J2</v>
      </c>
      <c r="C161" s="528" t="str">
        <f>Raumgruppen_Bezeichnungen!$D160</f>
        <v>Sanitärräume; Toiletten, Waschräume und Duschen</v>
      </c>
      <c r="D161" s="529">
        <f>SUMIFS(TabelleR04LL,TabelleR04HH,'Neubau  - Fremdvermietet, 2 d K'!B161,TabelleR04JJ,"")+
SUMIFS(TabelleR04LL,TabelleR04HH,'Neubau  - Fremdvermietet, 2 d K'!B161,TabelleR04JJ,"ohne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hidden="1" customHeight="1" x14ac:dyDescent="0.2">
      <c r="B162" s="677" t="str">
        <f>Raumgruppen_Bezeichnungen!$C161</f>
        <v>H1-Q</v>
      </c>
      <c r="C162" s="528" t="str">
        <f>Raumgruppen_Bezeichnungen!$D161</f>
        <v>Sanitärräume; Toiletten, Waschräume und Duschen</v>
      </c>
      <c r="D162" s="529">
        <f>SUMIFS(TabelleR04LL,TabelleR04HH,'Neubau  - Fremdvermietet, 2 d K'!B162,TabelleR04JJ,"")+
SUMIFS(TabelleR04LL,TabelleR04HH,'Neubau  - Fremdvermietet, 2 d K'!B162,TabelleR04JJ,"ohne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hidden="1" customHeight="1" x14ac:dyDescent="0.2">
      <c r="B163" s="677" t="str">
        <f>Raumgruppen_Bezeichnungen!$C162</f>
        <v>H1-J6</v>
      </c>
      <c r="C163" s="528" t="str">
        <f>Raumgruppen_Bezeichnungen!$D162</f>
        <v>Sanitärräume; Toiletten, Waschräume und Duschen</v>
      </c>
      <c r="D163" s="529">
        <f>SUMIFS(TabelleR04LL,TabelleR04HH,'Neubau  - Fremdvermietet, 2 d K'!B163,TabelleR04JJ,"")+
SUMIFS(TabelleR04LL,TabelleR04HH,'Neubau  - Fremdvermietet, 2 d K'!B163,TabelleR04JJ,"ohne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hidden="1" customHeight="1" x14ac:dyDescent="0.2">
      <c r="B164" s="677" t="str">
        <f>Raumgruppen_Bezeichnungen!$C163</f>
        <v>H1-M</v>
      </c>
      <c r="C164" s="528" t="str">
        <f>Raumgruppen_Bezeichnungen!$D163</f>
        <v>Sanitärräume; Toiletten, Waschräume und Duschen</v>
      </c>
      <c r="D164" s="529">
        <f>SUMIFS(TabelleR04LL,TabelleR04HH,'Neubau  - Fremdvermietet, 2 d K'!B164,TabelleR04JJ,"")+
SUMIFS(TabelleR04LL,TabelleR04HH,'Neubau  - Fremdvermietet, 2 d K'!B164,TabelleR04JJ,"ohne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hidden="1" customHeight="1" x14ac:dyDescent="0.2">
      <c r="B165" s="677" t="str">
        <f>Raumgruppen_Bezeichnungen!$C164</f>
        <v>H1-14</v>
      </c>
      <c r="C165" s="528" t="str">
        <f>Raumgruppen_Bezeichnungen!$D164</f>
        <v>Sanitärräume; Toiletten, Waschräume und Duschen</v>
      </c>
      <c r="D165" s="529">
        <f>SUMIFS(TabelleR04LL,TabelleR04HH,'Neubau  - Fremdvermietet, 2 d K'!B165,TabelleR04JJ,"")+
SUMIFS(TabelleR04LL,TabelleR04HH,'Neubau  - Fremdvermietet, 2 d K'!B165,TabelleR04JJ,"ohne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hidden="1" customHeight="1" x14ac:dyDescent="0.2">
      <c r="B166" s="677" t="str">
        <f>Raumgruppen_Bezeichnungen!$C165</f>
        <v>H1-W</v>
      </c>
      <c r="C166" s="528" t="str">
        <f>Raumgruppen_Bezeichnungen!$D165</f>
        <v>Sanitärräume; Toiletten, Waschräume und Duschen</v>
      </c>
      <c r="D166" s="529">
        <f>SUMIFS(TabelleR04LL,TabelleR04HH,'Neubau  - Fremdvermietet, 2 d K'!B166,TabelleR04JJ,"")+
SUMIFS(TabelleR04LL,TabelleR04HH,'Neubau  - Fremdvermietet, 2 d K'!B166,TabelleR04JJ,"ohne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hidden="1" customHeight="1" x14ac:dyDescent="0.2">
      <c r="B167" s="677" t="str">
        <f>Raumgruppen_Bezeichnungen!$C166</f>
        <v>H1-2</v>
      </c>
      <c r="C167" s="528" t="str">
        <f>Raumgruppen_Bezeichnungen!$D166</f>
        <v>Sanitärräume; Toiletten, Waschräume und Duschen</v>
      </c>
      <c r="D167" s="529">
        <f>SUMIFS(TabelleR04LL,TabelleR04HH,'Neubau  - Fremdvermietet, 2 d K'!B167,TabelleR04JJ,"")+
SUMIFS(TabelleR04LL,TabelleR04HH,'Neubau  - Fremdvermietet, 2 d K'!B167,TabelleR04JJ,"ohne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hidden="1" customHeight="1" x14ac:dyDescent="0.2">
      <c r="B168" s="677" t="str">
        <f>Raumgruppen_Bezeichnungen!$C167</f>
        <v>H1-2,5</v>
      </c>
      <c r="C168" s="528" t="str">
        <f>Raumgruppen_Bezeichnungen!$D167</f>
        <v>Sanitärräume; Toiletten, Waschräume und Duschen</v>
      </c>
      <c r="D168" s="529">
        <f>SUMIFS(TabelleR04LL,TabelleR04HH,'Neubau  - Fremdvermietet, 2 d K'!B168,TabelleR04JJ,"")+
SUMIFS(TabelleR04LL,TabelleR04HH,'Neubau  - Fremdvermietet, 2 d K'!B168,TabelleR04JJ,"ohne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hidden="1" customHeight="1" x14ac:dyDescent="0.2">
      <c r="B169" s="677" t="str">
        <f>Raumgruppen_Bezeichnungen!$C168</f>
        <v>H1-3</v>
      </c>
      <c r="C169" s="528" t="str">
        <f>Raumgruppen_Bezeichnungen!$D168</f>
        <v>Sanitärräume; Toiletten, Waschräume und Duschen</v>
      </c>
      <c r="D169" s="529">
        <f>SUMIFS(TabelleR04LL,TabelleR04HH,'Neubau  - Fremdvermietet, 2 d K'!B169,TabelleR04JJ,"")+
SUMIFS(TabelleR04LL,TabelleR04HH,'Neubau  - Fremdvermietet, 2 d K'!B169,TabelleR04JJ,"ohne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hidden="1" customHeight="1" x14ac:dyDescent="0.2">
      <c r="B170" s="678" t="str">
        <f>Raumgruppen_Bezeichnungen!$C169</f>
        <v>H1-4</v>
      </c>
      <c r="C170" s="621" t="str">
        <f>Raumgruppen_Bezeichnungen!$D169</f>
        <v>Sanitärräume; Toiletten, Waschräume und Duschen</v>
      </c>
      <c r="D170" s="622">
        <f>SUMIFS(TabelleR04LL,TabelleR04HH,'Neubau  - Fremdvermietet, 2 d K'!B170,TabelleR04JJ,"")+
SUMIFS(TabelleR04LL,TabelleR04HH,'Neubau  - Fremdvermietet, 2 d K'!B170,TabelleR04JJ,"ohne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538" t="str">
        <f>Raumgruppen_Bezeichnungen!$D170</f>
        <v>Sanitärräume; Toiletten, Waschräume und Duschen</v>
      </c>
      <c r="D171" s="539">
        <f>SUMIFS(TabelleR04LL,TabelleR04HH,'Neubau  - Fremdvermietet, 2 d K'!B171,TabelleR04JJ,"")+
SUMIFS(TabelleR04LL,TabelleR04HH,'Neubau  - Fremdvermietet, 2 d K'!B171,TabelleR04JJ,"ohne Grundreinig")</f>
        <v>0</v>
      </c>
      <c r="E171" s="540">
        <f t="shared" si="86"/>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0</v>
      </c>
      <c r="I171" s="544">
        <f>IF(E171=0,0,H171/E171)</f>
        <v>0</v>
      </c>
      <c r="J171" s="545">
        <f t="shared" si="87"/>
        <v>0</v>
      </c>
      <c r="K171" s="638">
        <f>IF(J171="","",I171*J171)</f>
        <v>0</v>
      </c>
      <c r="M171" s="22">
        <f>Raumgruppen_Bezeichnungen!N170</f>
        <v>1</v>
      </c>
      <c r="N171" s="22">
        <f t="shared" si="91"/>
        <v>1</v>
      </c>
      <c r="O171" s="22">
        <f t="shared" si="92"/>
        <v>1</v>
      </c>
    </row>
    <row r="172" spans="2:15" ht="15" hidden="1" customHeight="1" x14ac:dyDescent="0.2">
      <c r="B172" s="676" t="str">
        <f>Raumgruppen_Bezeichnungen!$C171</f>
        <v>H1-6</v>
      </c>
      <c r="C172" s="548" t="str">
        <f>Raumgruppen_Bezeichnungen!$D171</f>
        <v>Sanitärräume; Toiletten, Waschräume und Duschen</v>
      </c>
      <c r="D172" s="465">
        <f>SUMIFS(TabelleR04LL,TabelleR04HH,'Neubau  - Fremdvermietet, 2 d K'!B172,TabelleR04JJ,"")+
SUMIFS(TabelleR04LL,TabelleR04HH,'Neubau  - Fremdvermietet, 2 d K'!B172,TabelleR04JJ,"ohne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hidden="1" customHeight="1" x14ac:dyDescent="0.2">
      <c r="B173" s="677" t="str">
        <f>Raumgruppen_Bezeichnungen!$C172</f>
        <v>H1-7</v>
      </c>
      <c r="C173" s="528" t="str">
        <f>Raumgruppen_Bezeichnungen!$D172</f>
        <v>Sanitärräume; Toiletten, Waschräume und Duschen</v>
      </c>
      <c r="D173" s="529">
        <f>SUMIFS(TabelleR04LL,TabelleR04HH,'Neubau  - Fremdvermietet, 2 d K'!B173,TabelleR04JJ,"")+
SUMIFS(TabelleR04LL,TabelleR04HH,'Neubau  - Fremdvermietet, 2 d K'!B173,TabelleR04JJ,"ohne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SUMIFS(TabelleR04LL,TabelleR04II,'Neubau  - Fremdvermietet, 2 d K'!B174,TabelleR04JJ,"")+
SUMIFS(TabelleR04LL,TabelleR04II,'Neubau  - Fremdvermietet, 2 d K'!B174,TabelleR04JJ,"ohne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hidden="1" customHeight="1" x14ac:dyDescent="0.2">
      <c r="B175" s="677" t="str">
        <f>Raumgruppen_Bezeichnungen!$C174</f>
        <v>H1-Hort</v>
      </c>
      <c r="C175" s="528" t="str">
        <f>Raumgruppen_Bezeichnungen!$D174</f>
        <v>Sanitärräume; Toiletten, Waschräume und Duschen</v>
      </c>
      <c r="D175" s="529">
        <f>SUMIFS(TabelleR04LL,TabelleR04HH,'Neubau  - Fremdvermietet, 2 d K'!B175,TabelleR04JJ,"")+
SUMIFS(TabelleR04LL,TabelleR04HH,'Neubau  - Fremdvermietet, 2 d K'!B175,TabelleR04JJ,"ohne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hidden="1" customHeight="1" x14ac:dyDescent="0.2">
      <c r="B176" s="677" t="str">
        <f>Raumgruppen_Bezeichnungen!$C175</f>
        <v>H2-J</v>
      </c>
      <c r="C176" s="528" t="str">
        <f>Raumgruppen_Bezeichnungen!$D175</f>
        <v>Sanitärräume; Umkleideräume</v>
      </c>
      <c r="D176" s="529">
        <f>SUMIFS(TabelleR04LL,TabelleR04HH,'Neubau  - Fremdvermietet, 2 d K'!B176,TabelleR04JJ,"")+
SUMIFS(TabelleR04LL,TabelleR04HH,'Neubau  - Fremdvermietet, 2 d K'!B176,TabelleR04JJ,"ohne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hidden="1" customHeight="1" x14ac:dyDescent="0.2">
      <c r="B177" s="677" t="str">
        <f>Raumgruppen_Bezeichnungen!$C176</f>
        <v>H2-J2</v>
      </c>
      <c r="C177" s="528" t="str">
        <f>Raumgruppen_Bezeichnungen!$D176</f>
        <v>Sanitärräume; Umkleideräume</v>
      </c>
      <c r="D177" s="529">
        <f>SUMIFS(TabelleR04LL,TabelleR04HH,'Neubau  - Fremdvermietet, 2 d K'!B177,TabelleR04JJ,"")+
SUMIFS(TabelleR04LL,TabelleR04HH,'Neubau  - Fremdvermietet, 2 d K'!B177,TabelleR04JJ,"ohne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hidden="1" customHeight="1" x14ac:dyDescent="0.2">
      <c r="B178" s="677" t="str">
        <f>Raumgruppen_Bezeichnungen!$C177</f>
        <v>H2-Q</v>
      </c>
      <c r="C178" s="528" t="str">
        <f>Raumgruppen_Bezeichnungen!$D177</f>
        <v>Sanitärräume; Umkleideräume</v>
      </c>
      <c r="D178" s="529">
        <f>SUMIFS(TabelleR04LL,TabelleR04HH,'Neubau  - Fremdvermietet, 2 d K'!B178,TabelleR04JJ,"")+
SUMIFS(TabelleR04LL,TabelleR04HH,'Neubau  - Fremdvermietet, 2 d K'!B178,TabelleR04JJ,"ohne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hidden="1" customHeight="1" x14ac:dyDescent="0.2">
      <c r="B179" s="677" t="str">
        <f>Raumgruppen_Bezeichnungen!$C178</f>
        <v>H2-J6</v>
      </c>
      <c r="C179" s="528" t="str">
        <f>Raumgruppen_Bezeichnungen!$D178</f>
        <v>Sanitärräume; Umkleideräume</v>
      </c>
      <c r="D179" s="529">
        <f>SUMIFS(TabelleR04LL,TabelleR04HH,'Neubau  - Fremdvermietet, 2 d K'!B179,TabelleR04JJ,"")+
SUMIFS(TabelleR04LL,TabelleR04HH,'Neubau  - Fremdvermietet, 2 d K'!B179,TabelleR04JJ,"ohne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hidden="1" customHeight="1" x14ac:dyDescent="0.2">
      <c r="B180" s="677" t="str">
        <f>Raumgruppen_Bezeichnungen!$C179</f>
        <v>H2-M</v>
      </c>
      <c r="C180" s="528" t="str">
        <f>Raumgruppen_Bezeichnungen!$D179</f>
        <v>Sanitärräume; Umkleideräume</v>
      </c>
      <c r="D180" s="529">
        <f>SUMIFS(TabelleR04LL,TabelleR04HH,'Neubau  - Fremdvermietet, 2 d K'!B180,TabelleR04JJ,"")+
SUMIFS(TabelleR04LL,TabelleR04HH,'Neubau  - Fremdvermietet, 2 d K'!B180,TabelleR04JJ,"ohne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hidden="1" customHeight="1" x14ac:dyDescent="0.2">
      <c r="B181" s="677" t="str">
        <f>Raumgruppen_Bezeichnungen!$C180</f>
        <v>H2-14</v>
      </c>
      <c r="C181" s="528" t="str">
        <f>Raumgruppen_Bezeichnungen!$D180</f>
        <v>Sanitärräume; Umkleideräume</v>
      </c>
      <c r="D181" s="529">
        <f>SUMIFS(TabelleR04LL,TabelleR04HH,'Neubau  - Fremdvermietet, 2 d K'!B181,TabelleR04JJ,"")+
SUMIFS(TabelleR04LL,TabelleR04HH,'Neubau  - Fremdvermietet, 2 d K'!B181,TabelleR04JJ,"ohne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hidden="1" customHeight="1" x14ac:dyDescent="0.2">
      <c r="B182" s="677" t="str">
        <f>Raumgruppen_Bezeichnungen!$C181</f>
        <v>H2-W</v>
      </c>
      <c r="C182" s="528" t="str">
        <f>Raumgruppen_Bezeichnungen!$D181</f>
        <v>Sanitärräume; Umkleideräume</v>
      </c>
      <c r="D182" s="529">
        <f>SUMIFS(TabelleR04LL,TabelleR04HH,'Neubau  - Fremdvermietet, 2 d K'!B182,TabelleR04JJ,"")+
SUMIFS(TabelleR04LL,TabelleR04HH,'Neubau  - Fremdvermietet, 2 d K'!B182,TabelleR04JJ,"ohne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hidden="1" customHeight="1" x14ac:dyDescent="0.2">
      <c r="B183" s="677" t="str">
        <f>Raumgruppen_Bezeichnungen!$C182</f>
        <v>H2-2</v>
      </c>
      <c r="C183" s="528" t="str">
        <f>Raumgruppen_Bezeichnungen!$D182</f>
        <v>Sanitärräume; Umkleideräume</v>
      </c>
      <c r="D183" s="529">
        <f>SUMIFS(TabelleR04LL,TabelleR04HH,'Neubau  - Fremdvermietet, 2 d K'!B183,TabelleR04JJ,"")+
SUMIFS(TabelleR04LL,TabelleR04HH,'Neubau  - Fremdvermietet, 2 d K'!B183,TabelleR04JJ,"ohne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hidden="1" customHeight="1" x14ac:dyDescent="0.2">
      <c r="B184" s="677" t="str">
        <f>Raumgruppen_Bezeichnungen!$C183</f>
        <v>H2-2,5</v>
      </c>
      <c r="C184" s="528" t="str">
        <f>Raumgruppen_Bezeichnungen!$D183</f>
        <v>Sanitärräume; Umkleideräume</v>
      </c>
      <c r="D184" s="529">
        <f>SUMIFS(TabelleR04LL,TabelleR04HH,'Neubau  - Fremdvermietet, 2 d K'!B184,TabelleR04JJ,"")+
SUMIFS(TabelleR04LL,TabelleR04HH,'Neubau  - Fremdvermietet, 2 d K'!B184,TabelleR04JJ,"ohne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hidden="1" customHeight="1" x14ac:dyDescent="0.2">
      <c r="B185" s="677" t="str">
        <f>Raumgruppen_Bezeichnungen!$C184</f>
        <v>H2-3</v>
      </c>
      <c r="C185" s="528" t="str">
        <f>Raumgruppen_Bezeichnungen!$D184</f>
        <v>Sanitärräume; Umkleideräume</v>
      </c>
      <c r="D185" s="529">
        <f>SUMIFS(TabelleR04LL,TabelleR04HH,'Neubau  - Fremdvermietet, 2 d K'!B185,TabelleR04JJ,"")+
SUMIFS(TabelleR04LL,TabelleR04HH,'Neubau  - Fremdvermietet, 2 d K'!B185,TabelleR04JJ,"ohne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hidden="1" customHeight="1" x14ac:dyDescent="0.2">
      <c r="B186" s="678" t="str">
        <f>Raumgruppen_Bezeichnungen!$C185</f>
        <v>H2-4</v>
      </c>
      <c r="C186" s="621" t="str">
        <f>Raumgruppen_Bezeichnungen!$D185</f>
        <v>Sanitärräume; Umkleideräume</v>
      </c>
      <c r="D186" s="622">
        <f>SUMIFS(TabelleR04LL,TabelleR04HH,'Neubau  - Fremdvermietet, 2 d K'!B186,TabelleR04JJ,"")+
SUMIFS(TabelleR04LL,TabelleR04HH,'Neubau  - Fremdvermietet, 2 d K'!B186,TabelleR04JJ,"ohne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hidden="1" customHeight="1" thickBot="1" x14ac:dyDescent="0.25">
      <c r="B187" s="679" t="str">
        <f>Raumgruppen_Bezeichnungen!$C186</f>
        <v>H2-5</v>
      </c>
      <c r="C187" s="630" t="str">
        <f>Raumgruppen_Bezeichnungen!$D186</f>
        <v>Sanitärräume; Umkleideräume</v>
      </c>
      <c r="D187" s="631">
        <f>SUMIFS(TabelleR04LL,TabelleR04HH,'Neubau  - Fremdvermietet, 2 d K'!B187,TabelleR04JJ,"")+
SUMIFS(TabelleR04LL,TabelleR04HH,'Neubau  - Fremdvermietet, 2 d K'!B187,TabelleR04JJ,"ohne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hidden="1" customHeight="1" x14ac:dyDescent="0.2">
      <c r="B188" s="676" t="str">
        <f>Raumgruppen_Bezeichnungen!$C187</f>
        <v>H2-6</v>
      </c>
      <c r="C188" s="548" t="str">
        <f>Raumgruppen_Bezeichnungen!$D187</f>
        <v>Sanitärräume; Umkleideräume</v>
      </c>
      <c r="D188" s="465">
        <f>SUMIFS(TabelleR04LL,TabelleR04HH,'Neubau  - Fremdvermietet, 2 d K'!B188,TabelleR04JJ,"")+
SUMIFS(TabelleR04LL,TabelleR04HH,'Neubau  - Fremdvermietet, 2 d K'!B188,TabelleR04JJ,"ohne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hidden="1" customHeight="1" x14ac:dyDescent="0.2">
      <c r="B189" s="677" t="str">
        <f>Raumgruppen_Bezeichnungen!$C188</f>
        <v>H2-7</v>
      </c>
      <c r="C189" s="528" t="str">
        <f>Raumgruppen_Bezeichnungen!$D188</f>
        <v>Sanitärräume; Umkleideräume</v>
      </c>
      <c r="D189" s="529">
        <f>SUMIFS(TabelleR04LL,TabelleR04HH,'Neubau  - Fremdvermietet, 2 d K'!B189,TabelleR04JJ,"")+
SUMIFS(TabelleR04LL,TabelleR04HH,'Neubau  - Fremdvermietet, 2 d K'!B189,TabelleR04JJ,"ohne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hidden="1" customHeight="1" x14ac:dyDescent="0.2">
      <c r="B190" s="677" t="str">
        <f>Raumgruppen_Bezeichnungen!$C189</f>
        <v>H2-Müll</v>
      </c>
      <c r="C190" s="528" t="str">
        <f>Raumgruppen_Bezeichnungen!$D189</f>
        <v>Sanitärräume; Umkleideräume (nur Müllentnahme)</v>
      </c>
      <c r="D190" s="529">
        <f>SUMIFS(TabelleR04LL,TabelleR04II,'Neubau  - Fremdvermietet, 2 d K'!B190,TabelleR04JJ,"")+
SUMIFS(TabelleR04LL,TabelleR04II,'Neubau  - Fremdvermietet, 2 d K'!B190,TabelleR04JJ,"ohne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hidden="1" customHeight="1" x14ac:dyDescent="0.2">
      <c r="B191" s="677" t="str">
        <f>Raumgruppen_Bezeichnungen!$C190</f>
        <v>I1-J</v>
      </c>
      <c r="C191" s="528" t="str">
        <f>Raumgruppen_Bezeichnungen!$D190</f>
        <v>Aulen, inklusive Bühnen- und Garderobenbereiche</v>
      </c>
      <c r="D191" s="529">
        <f>SUMIFS(TabelleR04LL,TabelleR04HH,'Neubau  - Fremdvermietet, 2 d K'!B191,TabelleR04JJ,"")+
SUMIFS(TabelleR04LL,TabelleR04HH,'Neubau  - Fremdvermietet, 2 d K'!B191,TabelleR04JJ,"ohne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hidden="1" customHeight="1" x14ac:dyDescent="0.2">
      <c r="B192" s="677" t="str">
        <f>Raumgruppen_Bezeichnungen!$C191</f>
        <v>I1-J2</v>
      </c>
      <c r="C192" s="528" t="str">
        <f>Raumgruppen_Bezeichnungen!$D191</f>
        <v>Aulen, inklusive Bühnen- und Garderobenbereiche</v>
      </c>
      <c r="D192" s="529">
        <f>SUMIFS(TabelleR04LL,TabelleR04HH,'Neubau  - Fremdvermietet, 2 d K'!B192,TabelleR04JJ,"")+
SUMIFS(TabelleR04LL,TabelleR04HH,'Neubau  - Fremdvermietet, 2 d K'!B192,TabelleR04JJ,"ohne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hidden="1" customHeight="1" x14ac:dyDescent="0.2">
      <c r="B193" s="677" t="str">
        <f>Raumgruppen_Bezeichnungen!$C192</f>
        <v>I1-Q</v>
      </c>
      <c r="C193" s="528" t="str">
        <f>Raumgruppen_Bezeichnungen!$D192</f>
        <v>Aulen, inklusive Bühnen- und Garderobenbereiche</v>
      </c>
      <c r="D193" s="529">
        <f>SUMIFS(TabelleR04LL,TabelleR04HH,'Neubau  - Fremdvermietet, 2 d K'!B193,TabelleR04JJ,"")+
SUMIFS(TabelleR04LL,TabelleR04HH,'Neubau  - Fremdvermietet, 2 d K'!B193,TabelleR04JJ,"ohne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hidden="1" customHeight="1" x14ac:dyDescent="0.2">
      <c r="B194" s="677" t="str">
        <f>Raumgruppen_Bezeichnungen!$C193</f>
        <v>I1-J6</v>
      </c>
      <c r="C194" s="528" t="str">
        <f>Raumgruppen_Bezeichnungen!$D193</f>
        <v>Aulen, inklusive Bühnen- und Garderobenbereiche</v>
      </c>
      <c r="D194" s="529">
        <f>SUMIFS(TabelleR04LL,TabelleR04HH,'Neubau  - Fremdvermietet, 2 d K'!B194,TabelleR04JJ,"")+
SUMIFS(TabelleR04LL,TabelleR04HH,'Neubau  - Fremdvermietet, 2 d K'!B194,TabelleR04JJ,"ohne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hidden="1" customHeight="1" x14ac:dyDescent="0.2">
      <c r="B195" s="677" t="str">
        <f>Raumgruppen_Bezeichnungen!$C194</f>
        <v>I1-M</v>
      </c>
      <c r="C195" s="528" t="str">
        <f>Raumgruppen_Bezeichnungen!$D194</f>
        <v>Aulen, inklusive Bühnen- und Garderobenbereiche</v>
      </c>
      <c r="D195" s="529">
        <f>SUMIFS(TabelleR04LL,TabelleR04HH,'Neubau  - Fremdvermietet, 2 d K'!B195,TabelleR04JJ,"")+
SUMIFS(TabelleR04LL,TabelleR04HH,'Neubau  - Fremdvermietet, 2 d K'!B195,TabelleR04JJ,"ohne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hidden="1" customHeight="1" x14ac:dyDescent="0.2">
      <c r="B196" s="677" t="str">
        <f>Raumgruppen_Bezeichnungen!$C195</f>
        <v>I1-14</v>
      </c>
      <c r="C196" s="528" t="str">
        <f>Raumgruppen_Bezeichnungen!$D195</f>
        <v>Aulen, inklusive Bühnen- und Garderobenbereiche</v>
      </c>
      <c r="D196" s="529">
        <f>SUMIFS(TabelleR04LL,TabelleR04HH,'Neubau  - Fremdvermietet, 2 d K'!B196,TabelleR04JJ,"")+
SUMIFS(TabelleR04LL,TabelleR04HH,'Neubau  - Fremdvermietet, 2 d K'!B196,TabelleR04JJ,"ohne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hidden="1" customHeight="1" x14ac:dyDescent="0.2">
      <c r="B197" s="677" t="str">
        <f>Raumgruppen_Bezeichnungen!$C196</f>
        <v>I1-W</v>
      </c>
      <c r="C197" s="528" t="str">
        <f>Raumgruppen_Bezeichnungen!$D196</f>
        <v>Aulen, inklusive Bühnen- und Garderobenbereiche</v>
      </c>
      <c r="D197" s="529">
        <f>SUMIFS(TabelleR04LL,TabelleR04HH,'Neubau  - Fremdvermietet, 2 d K'!B197,TabelleR04JJ,"")+
SUMIFS(TabelleR04LL,TabelleR04HH,'Neubau  - Fremdvermietet, 2 d K'!B197,TabelleR04JJ,"ohne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hidden="1" customHeight="1" x14ac:dyDescent="0.2">
      <c r="B198" s="677" t="str">
        <f>Raumgruppen_Bezeichnungen!$C197</f>
        <v>I1-2</v>
      </c>
      <c r="C198" s="528" t="str">
        <f>Raumgruppen_Bezeichnungen!$D197</f>
        <v>Aulen, inklusive Bühnen- und Garderobenbereiche</v>
      </c>
      <c r="D198" s="529">
        <f>SUMIFS(TabelleR04LL,TabelleR04HH,'Neubau  - Fremdvermietet, 2 d K'!B198,TabelleR04JJ,"")+
SUMIFS(TabelleR04LL,TabelleR04HH,'Neubau  - Fremdvermietet, 2 d K'!B198,TabelleR04JJ,"ohne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hidden="1" customHeight="1" x14ac:dyDescent="0.2">
      <c r="B199" s="677" t="str">
        <f>Raumgruppen_Bezeichnungen!$C198</f>
        <v>I1-2,5</v>
      </c>
      <c r="C199" s="528" t="str">
        <f>Raumgruppen_Bezeichnungen!$D198</f>
        <v>Aulen, inklusive Bühnen- und Garderobenbereiche</v>
      </c>
      <c r="D199" s="529">
        <f>SUMIFS(TabelleR04LL,TabelleR04HH,'Neubau  - Fremdvermietet, 2 d K'!B199,TabelleR04JJ,"")+
SUMIFS(TabelleR04LL,TabelleR04HH,'Neubau  - Fremdvermietet, 2 d K'!B199,TabelleR04JJ,"ohne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hidden="1" customHeight="1" x14ac:dyDescent="0.2">
      <c r="B200" s="677" t="str">
        <f>Raumgruppen_Bezeichnungen!$C199</f>
        <v>I1-3</v>
      </c>
      <c r="C200" s="528" t="str">
        <f>Raumgruppen_Bezeichnungen!$D199</f>
        <v>Aulen, inklusive Bühnen- und Garderobenbereiche</v>
      </c>
      <c r="D200" s="529">
        <f>SUMIFS(TabelleR04LL,TabelleR04HH,'Neubau  - Fremdvermietet, 2 d K'!B200,TabelleR04JJ,"")+
SUMIFS(TabelleR04LL,TabelleR04HH,'Neubau  - Fremdvermietet, 2 d K'!B200,TabelleR04JJ,"ohne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hidden="1" customHeight="1" x14ac:dyDescent="0.2">
      <c r="B201" s="677" t="str">
        <f>Raumgruppen_Bezeichnungen!$C200</f>
        <v>I1-4</v>
      </c>
      <c r="C201" s="528" t="str">
        <f>Raumgruppen_Bezeichnungen!$D200</f>
        <v>Aulen, inklusive Bühnen- und Garderobenbereiche</v>
      </c>
      <c r="D201" s="529">
        <f>SUMIFS(TabelleR04LL,TabelleR04HH,'Neubau  - Fremdvermietet, 2 d K'!B201,TabelleR04JJ,"")+
SUMIFS(TabelleR04LL,TabelleR04HH,'Neubau  - Fremdvermietet, 2 d K'!B201,TabelleR04JJ,"ohne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hidden="1" customHeight="1" x14ac:dyDescent="0.2">
      <c r="B202" s="677" t="str">
        <f>Raumgruppen_Bezeichnungen!$C201</f>
        <v>I1-5</v>
      </c>
      <c r="C202" s="528" t="str">
        <f>Raumgruppen_Bezeichnungen!$D201</f>
        <v>Aulen, inklusive Bühnen- und Garderobenbereiche</v>
      </c>
      <c r="D202" s="529">
        <f>SUMIFS(TabelleR04LL,TabelleR04HH,'Neubau  - Fremdvermietet, 2 d K'!B202,TabelleR04JJ,"")+
SUMIFS(TabelleR04LL,TabelleR04HH,'Neubau  - Fremdvermietet, 2 d K'!B202,TabelleR04JJ,"ohne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hidden="1" customHeight="1" x14ac:dyDescent="0.2">
      <c r="B203" s="677" t="str">
        <f>Raumgruppen_Bezeichnungen!$C202</f>
        <v>I1-6</v>
      </c>
      <c r="C203" s="528" t="str">
        <f>Raumgruppen_Bezeichnungen!$D202</f>
        <v>Aulen, inklusive Bühnen- und Garderobenbereiche</v>
      </c>
      <c r="D203" s="529">
        <f>SUMIFS(TabelleR04LL,TabelleR04HH,'Neubau  - Fremdvermietet, 2 d K'!B203,TabelleR04JJ,"")+
SUMIFS(TabelleR04LL,TabelleR04HH,'Neubau  - Fremdvermietet, 2 d K'!B203,TabelleR04JJ,"ohne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hidden="1" customHeight="1" x14ac:dyDescent="0.2">
      <c r="B204" s="677" t="str">
        <f>Raumgruppen_Bezeichnungen!$C203</f>
        <v>I1-7</v>
      </c>
      <c r="C204" s="528" t="str">
        <f>Raumgruppen_Bezeichnungen!$D203</f>
        <v>Aulen, inklusive Bühnen- und Garderobenbereiche</v>
      </c>
      <c r="D204" s="529">
        <f>SUMIFS(TabelleR04LL,TabelleR04HH,'Neubau  - Fremdvermietet, 2 d K'!B204,TabelleR04JJ,"")+
SUMIFS(TabelleR04LL,TabelleR04HH,'Neubau  - Fremdvermietet, 2 d K'!B204,TabelleR04JJ,"ohne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SUMIFS(TabelleR04LL,TabelleR04II,'Neubau  - Fremdvermietet, 2 d K'!B205,TabelleR04JJ,"")+
SUMIFS(TabelleR04LL,TabelleR04II,'Neubau  - Fremdvermietet, 2 d K'!B205,TabelleR04JJ,"ohne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SUMIFS(TabelleR04LL,TabelleR04HH,'Neubau  - Fremdvermietet, 2 d K'!B206,TabelleR04JJ,"")+
SUMIFS(TabelleR04LL,TabelleR04HH,'Neubau  - Fremdvermietet, 2 d K'!B206,TabelleR04JJ,"ohne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SUMIFS(TabelleR04LL,TabelleR04HH,'Neubau  - Fremdvermietet, 2 d K'!B207,TabelleR04JJ,"")+
SUMIFS(TabelleR04LL,TabelleR04HH,'Neubau  - Fremdvermietet, 2 d K'!B207,TabelleR04JJ,"ohne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SUMIFS(TabelleR04LL,TabelleR04HH,'Neubau  - Fremdvermietet, 2 d K'!B208,TabelleR04JJ,"")+
SUMIFS(TabelleR04LL,TabelleR04HH,'Neubau  - Fremdvermietet, 2 d K'!B208,TabelleR04JJ,"ohne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SUMIFS(TabelleR04LL,TabelleR04HH,'Neubau  - Fremdvermietet, 2 d K'!B209,TabelleR04JJ,"")+
SUMIFS(TabelleR04LL,TabelleR04HH,'Neubau  - Fremdvermietet, 2 d K'!B209,TabelleR04JJ,"ohne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SUMIFS(TabelleR04LL,TabelleR04HH,'Neubau  - Fremdvermietet, 2 d K'!B210,TabelleR04JJ,"")+
SUMIFS(TabelleR04LL,TabelleR04HH,'Neubau  - Fremdvermietet, 2 d K'!B210,TabelleR04JJ,"ohne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SUMIFS(TabelleR04LL,TabelleR04HH,'Neubau  - Fremdvermietet, 2 d K'!B211,TabelleR04JJ,"")+
SUMIFS(TabelleR04LL,TabelleR04HH,'Neubau  - Fremdvermietet, 2 d K'!B211,TabelleR04JJ,"ohne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SUMIFS(TabelleR04LL,TabelleR04HH,'Neubau  - Fremdvermietet, 2 d K'!B212,TabelleR04JJ,"")+
SUMIFS(TabelleR04LL,TabelleR04HH,'Neubau  - Fremdvermietet, 2 d K'!B212,TabelleR04JJ,"ohne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SUMIFS(TabelleR04LL,TabelleR04HH,'Neubau  - Fremdvermietet, 2 d K'!B213,TabelleR04JJ,"")+
SUMIFS(TabelleR04LL,TabelleR04HH,'Neubau  - Fremdvermietet, 2 d K'!B213,TabelleR04JJ,"ohne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SUMIFS(TabelleR04LL,TabelleR04HH,'Neubau  - Fremdvermietet, 2 d K'!B214,TabelleR04JJ,"")+
SUMIFS(TabelleR04LL,TabelleR04HH,'Neubau  - Fremdvermietet, 2 d K'!B214,TabelleR04JJ,"ohne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SUMIFS(TabelleR04LL,TabelleR04HH,'Neubau  - Fremdvermietet, 2 d K'!B215,TabelleR04JJ,"")+
SUMIFS(TabelleR04LL,TabelleR04HH,'Neubau  - Fremdvermietet, 2 d K'!B215,TabelleR04JJ,"ohne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SUMIFS(TabelleR04LL,TabelleR04HH,'Neubau  - Fremdvermietet, 2 d K'!B216,TabelleR04JJ,"")+
SUMIFS(TabelleR04LL,TabelleR04HH,'Neubau  - Fremdvermietet, 2 d K'!B216,TabelleR04JJ,"ohne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SUMIFS(TabelleR04LL,TabelleR04HH,'Neubau  - Fremdvermietet, 2 d K'!B217,TabelleR04JJ,"")+
SUMIFS(TabelleR04LL,TabelleR04HH,'Neubau  - Fremdvermietet, 2 d K'!B217,TabelleR04JJ,"ohne Grundreinig")</f>
        <v>0</v>
      </c>
      <c r="E217" s="540">
        <f t="shared" si="129"/>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45"/>
        <v>0</v>
      </c>
      <c r="I217" s="544">
        <f t="shared" si="146"/>
        <v>0</v>
      </c>
      <c r="J217" s="545">
        <f t="shared" si="132"/>
        <v>0</v>
      </c>
      <c r="K217" s="638">
        <f t="shared" si="147"/>
        <v>0</v>
      </c>
      <c r="M217" s="22">
        <f>Raumgruppen_Bezeichnungen!N216</f>
        <v>1</v>
      </c>
      <c r="N217" s="22">
        <f t="shared" si="134"/>
        <v>1</v>
      </c>
      <c r="O217" s="22">
        <f t="shared" si="135"/>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SUMIFS(TabelleR04LL,TabelleR04HH,'Neubau  - Fremdvermietet, 2 d K'!B218,TabelleR04JJ,"")+
SUMIFS(TabelleR04LL,TabelleR04HH,'Neubau  - Fremdvermietet, 2 d K'!B218,TabelleR04JJ,"ohne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SUMIFS(TabelleR04LL,TabelleR04HH,'Neubau  - Fremdvermietet, 2 d K'!B219,TabelleR04JJ,"")+
SUMIFS(TabelleR04LL,TabelleR04HH,'Neubau  - Fremdvermietet, 2 d K'!B219,TabelleR04JJ,"ohne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SUMIFS(TabelleR04LL,TabelleR04II,'Neubau  - Fremdvermietet, 2 d K'!B220,TabelleR04JJ,"")+
SUMIFS(TabelleR04LL,TabelleR04II,'Neubau  - Fremdvermietet, 2 d K'!B220,TabelleR04JJ,"ohne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SUMIFS(TabelleR04LL,TabelleR04HH,'Neubau  - Fremdvermietet, 2 d K'!B221,TabelleR04JJ,"")+
SUMIFS(TabelleR04LL,TabelleR04HH,'Neubau  - Fremdvermietet, 2 d K'!B221,TabelleR04JJ,"ohne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hidden="1" customHeight="1" x14ac:dyDescent="0.2">
      <c r="B222" s="677" t="str">
        <f>Raumgruppen_Bezeichnungen!$C221</f>
        <v>K1-J</v>
      </c>
      <c r="C222" s="528" t="str">
        <f>Raumgruppen_Bezeichnungen!$D221</f>
        <v>Küchen zur Schülerverpflegung</v>
      </c>
      <c r="D222" s="529">
        <f>SUMIFS(TabelleR04LL,TabelleR04HH,'Neubau  - Fremdvermietet, 2 d K'!B222,TabelleR04JJ,"")+
SUMIFS(TabelleR04LL,TabelleR04HH,'Neubau  - Fremdvermietet, 2 d K'!B222,TabelleR04JJ,"ohne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hidden="1" customHeight="1" x14ac:dyDescent="0.2">
      <c r="B223" s="677" t="str">
        <f>Raumgruppen_Bezeichnungen!$C222</f>
        <v>K1-J2</v>
      </c>
      <c r="C223" s="528" t="str">
        <f>Raumgruppen_Bezeichnungen!$D222</f>
        <v>Küchen zur Schülerverpflegung</v>
      </c>
      <c r="D223" s="529">
        <f>SUMIFS(TabelleR04LL,TabelleR04HH,'Neubau  - Fremdvermietet, 2 d K'!B223,TabelleR04JJ,"")+
SUMIFS(TabelleR04LL,TabelleR04HH,'Neubau  - Fremdvermietet, 2 d K'!B223,TabelleR04JJ,"ohne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hidden="1" customHeight="1" x14ac:dyDescent="0.2">
      <c r="B224" s="677" t="str">
        <f>Raumgruppen_Bezeichnungen!$C223</f>
        <v>K1-Q</v>
      </c>
      <c r="C224" s="528" t="str">
        <f>Raumgruppen_Bezeichnungen!$D223</f>
        <v>Küchen zur Schülerverpflegung</v>
      </c>
      <c r="D224" s="529">
        <f>SUMIFS(TabelleR04LL,TabelleR04HH,'Neubau  - Fremdvermietet, 2 d K'!B224,TabelleR04JJ,"")+
SUMIFS(TabelleR04LL,TabelleR04HH,'Neubau  - Fremdvermietet, 2 d K'!B224,TabelleR04JJ,"ohne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hidden="1" customHeight="1" x14ac:dyDescent="0.2">
      <c r="B225" s="677" t="str">
        <f>Raumgruppen_Bezeichnungen!$C224</f>
        <v>K1-J6</v>
      </c>
      <c r="C225" s="528" t="str">
        <f>Raumgruppen_Bezeichnungen!$D224</f>
        <v>Küchen zur Schülerverpflegung</v>
      </c>
      <c r="D225" s="529">
        <f>SUMIFS(TabelleR04LL,TabelleR04HH,'Neubau  - Fremdvermietet, 2 d K'!B225,TabelleR04JJ,"")+
SUMIFS(TabelleR04LL,TabelleR04HH,'Neubau  - Fremdvermietet, 2 d K'!B225,TabelleR04JJ,"ohne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hidden="1" customHeight="1" x14ac:dyDescent="0.2">
      <c r="B226" s="677" t="str">
        <f>Raumgruppen_Bezeichnungen!$C225</f>
        <v>K1-M</v>
      </c>
      <c r="C226" s="528" t="str">
        <f>Raumgruppen_Bezeichnungen!$D225</f>
        <v>Küchen zur Schülerverpflegung</v>
      </c>
      <c r="D226" s="529">
        <f>SUMIFS(TabelleR04LL,TabelleR04HH,'Neubau  - Fremdvermietet, 2 d K'!B226,TabelleR04JJ,"")+
SUMIFS(TabelleR04LL,TabelleR04HH,'Neubau  - Fremdvermietet, 2 d K'!B226,TabelleR04JJ,"ohne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hidden="1" customHeight="1" x14ac:dyDescent="0.2">
      <c r="B227" s="678" t="str">
        <f>Raumgruppen_Bezeichnungen!$C226</f>
        <v>K1-14</v>
      </c>
      <c r="C227" s="621" t="str">
        <f>Raumgruppen_Bezeichnungen!$D226</f>
        <v>Küchen zur Schülerverpflegung</v>
      </c>
      <c r="D227" s="622">
        <f>SUMIFS(TabelleR04LL,TabelleR04HH,'Neubau  - Fremdvermietet, 2 d K'!B227,TabelleR04JJ,"")+
SUMIFS(TabelleR04LL,TabelleR04HH,'Neubau  - Fremdvermietet, 2 d K'!B227,TabelleR04JJ,"ohne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hidden="1" customHeight="1" thickBot="1" x14ac:dyDescent="0.25">
      <c r="B228" s="679" t="str">
        <f>Raumgruppen_Bezeichnungen!$C227</f>
        <v>K1-W</v>
      </c>
      <c r="C228" s="630" t="str">
        <f>Raumgruppen_Bezeichnungen!$D227</f>
        <v>Küchen zur Schülerverpflegung</v>
      </c>
      <c r="D228" s="631">
        <f>SUMIFS(TabelleR04LL,TabelleR04HH,'Neubau  - Fremdvermietet, 2 d K'!B228,TabelleR04JJ,"")+
SUMIFS(TabelleR04LL,TabelleR04HH,'Neubau  - Fremdvermietet, 2 d K'!B228,TabelleR04JJ,"ohne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hidden="1" customHeight="1" x14ac:dyDescent="0.2">
      <c r="B229" s="676" t="str">
        <f>Raumgruppen_Bezeichnungen!$C228</f>
        <v>K1-2</v>
      </c>
      <c r="C229" s="548" t="str">
        <f>Raumgruppen_Bezeichnungen!$D228</f>
        <v>Küchen zur Schülerverpflegung</v>
      </c>
      <c r="D229" s="465">
        <f>SUMIFS(TabelleR04LL,TabelleR04HH,'Neubau  - Fremdvermietet, 2 d K'!B229,TabelleR04JJ,"")+
SUMIFS(TabelleR04LL,TabelleR04HH,'Neubau  - Fremdvermietet, 2 d K'!B229,TabelleR04JJ,"ohne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hidden="1" customHeight="1" x14ac:dyDescent="0.2">
      <c r="B230" s="677" t="str">
        <f>Raumgruppen_Bezeichnungen!$C229</f>
        <v>K1-2,5</v>
      </c>
      <c r="C230" s="528" t="str">
        <f>Raumgruppen_Bezeichnungen!$D229</f>
        <v>Küchen zur Schülerverpflegung</v>
      </c>
      <c r="D230" s="529">
        <f>SUMIFS(TabelleR04LL,TabelleR04HH,'Neubau  - Fremdvermietet, 2 d K'!B230,TabelleR04JJ,"")+
SUMIFS(TabelleR04LL,TabelleR04HH,'Neubau  - Fremdvermietet, 2 d K'!B230,TabelleR04JJ,"ohne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hidden="1" customHeight="1" x14ac:dyDescent="0.2">
      <c r="B231" s="677" t="str">
        <f>Raumgruppen_Bezeichnungen!$C230</f>
        <v>K1-3</v>
      </c>
      <c r="C231" s="528" t="str">
        <f>Raumgruppen_Bezeichnungen!$D230</f>
        <v>Küchen zur Schülerverpflegung</v>
      </c>
      <c r="D231" s="529">
        <f>SUMIFS(TabelleR04LL,TabelleR04HH,'Neubau  - Fremdvermietet, 2 d K'!B231,TabelleR04JJ,"")+
SUMIFS(TabelleR04LL,TabelleR04HH,'Neubau  - Fremdvermietet, 2 d K'!B231,TabelleR04JJ,"ohne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hidden="1" customHeight="1" x14ac:dyDescent="0.2">
      <c r="B232" s="677" t="str">
        <f>Raumgruppen_Bezeichnungen!$C231</f>
        <v>K1-4</v>
      </c>
      <c r="C232" s="528" t="str">
        <f>Raumgruppen_Bezeichnungen!$D231</f>
        <v>Küchen zur Schülerverpflegung</v>
      </c>
      <c r="D232" s="529">
        <f>SUMIFS(TabelleR04LL,TabelleR04HH,'Neubau  - Fremdvermietet, 2 d K'!B232,TabelleR04JJ,"")+
SUMIFS(TabelleR04LL,TabelleR04HH,'Neubau  - Fremdvermietet, 2 d K'!B232,TabelleR04JJ,"ohne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hidden="1" customHeight="1" x14ac:dyDescent="0.2">
      <c r="B233" s="677" t="str">
        <f>Raumgruppen_Bezeichnungen!$C232</f>
        <v>K1-5</v>
      </c>
      <c r="C233" s="528" t="str">
        <f>Raumgruppen_Bezeichnungen!$D232</f>
        <v>Küchen zur Schülerverpflegung</v>
      </c>
      <c r="D233" s="529">
        <f>SUMIFS(TabelleR04LL,TabelleR04HH,'Neubau  - Fremdvermietet, 2 d K'!B233,TabelleR04JJ,"")+
SUMIFS(TabelleR04LL,TabelleR04HH,'Neubau  - Fremdvermietet, 2 d K'!B233,TabelleR04JJ,"ohne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hidden="1" customHeight="1" x14ac:dyDescent="0.2">
      <c r="B234" s="677" t="str">
        <f>Raumgruppen_Bezeichnungen!$C233</f>
        <v>K1-6</v>
      </c>
      <c r="C234" s="528" t="str">
        <f>Raumgruppen_Bezeichnungen!$D233</f>
        <v>Küchen zur Schülerverpflegung</v>
      </c>
      <c r="D234" s="529">
        <f>SUMIFS(TabelleR04LL,TabelleR04HH,'Neubau  - Fremdvermietet, 2 d K'!B234,TabelleR04JJ,"")+
SUMIFS(TabelleR04LL,TabelleR04HH,'Neubau  - Fremdvermietet, 2 d K'!B234,TabelleR04JJ,"ohne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hidden="1" customHeight="1" x14ac:dyDescent="0.2">
      <c r="B235" s="677" t="str">
        <f>Raumgruppen_Bezeichnungen!$C234</f>
        <v>K1-7</v>
      </c>
      <c r="C235" s="528" t="str">
        <f>Raumgruppen_Bezeichnungen!$D234</f>
        <v>Küchen zur Schülerverpflegung</v>
      </c>
      <c r="D235" s="529">
        <f>SUMIFS(TabelleR04LL,TabelleR04HH,'Neubau  - Fremdvermietet, 2 d K'!B235,TabelleR04JJ,"")+
SUMIFS(TabelleR04LL,TabelleR04HH,'Neubau  - Fremdvermietet, 2 d K'!B235,TabelleR04JJ,"ohne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hidden="1" customHeight="1" x14ac:dyDescent="0.2">
      <c r="B236" s="677" t="str">
        <f>Raumgruppen_Bezeichnungen!$C235</f>
        <v>K2-J</v>
      </c>
      <c r="C236" s="528" t="str">
        <f>Raumgruppen_Bezeichnungen!$D235</f>
        <v>Lehrküchen</v>
      </c>
      <c r="D236" s="529">
        <f>SUMIFS(TabelleR04LL,TabelleR04HH,'Neubau  - Fremdvermietet, 2 d K'!B236,TabelleR04JJ,"")+
SUMIFS(TabelleR04LL,TabelleR04HH,'Neubau  - Fremdvermietet, 2 d K'!B236,TabelleR04JJ,"ohne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hidden="1" customHeight="1" x14ac:dyDescent="0.2">
      <c r="B237" s="677" t="str">
        <f>Raumgruppen_Bezeichnungen!$C236</f>
        <v>K2-J2</v>
      </c>
      <c r="C237" s="528" t="str">
        <f>Raumgruppen_Bezeichnungen!$D236</f>
        <v>Lehrküchen</v>
      </c>
      <c r="D237" s="529">
        <f>SUMIFS(TabelleR04LL,TabelleR04HH,'Neubau  - Fremdvermietet, 2 d K'!B237,TabelleR04JJ,"")+
SUMIFS(TabelleR04LL,TabelleR04HH,'Neubau  - Fremdvermietet, 2 d K'!B237,TabelleR04JJ,"ohne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hidden="1" customHeight="1" x14ac:dyDescent="0.2">
      <c r="B238" s="677" t="str">
        <f>Raumgruppen_Bezeichnungen!$C237</f>
        <v>K2-Q</v>
      </c>
      <c r="C238" s="528" t="str">
        <f>Raumgruppen_Bezeichnungen!$D237</f>
        <v>Lehrküchen</v>
      </c>
      <c r="D238" s="529">
        <f>SUMIFS(TabelleR04LL,TabelleR04HH,'Neubau  - Fremdvermietet, 2 d K'!B238,TabelleR04JJ,"")+
SUMIFS(TabelleR04LL,TabelleR04HH,'Neubau  - Fremdvermietet, 2 d K'!B238,TabelleR04JJ,"ohne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hidden="1" customHeight="1" x14ac:dyDescent="0.2">
      <c r="B239" s="677" t="str">
        <f>Raumgruppen_Bezeichnungen!$C238</f>
        <v>K2-J6</v>
      </c>
      <c r="C239" s="528" t="str">
        <f>Raumgruppen_Bezeichnungen!$D238</f>
        <v>Lehrküchen</v>
      </c>
      <c r="D239" s="529">
        <f>SUMIFS(TabelleR04LL,TabelleR04HH,'Neubau  - Fremdvermietet, 2 d K'!B239,TabelleR04JJ,"")+
SUMIFS(TabelleR04LL,TabelleR04HH,'Neubau  - Fremdvermietet, 2 d K'!B239,TabelleR04JJ,"ohne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hidden="1" customHeight="1" x14ac:dyDescent="0.2">
      <c r="B240" s="677" t="str">
        <f>Raumgruppen_Bezeichnungen!$C239</f>
        <v>K2-M</v>
      </c>
      <c r="C240" s="528" t="str">
        <f>Raumgruppen_Bezeichnungen!$D239</f>
        <v>Lehrküchen</v>
      </c>
      <c r="D240" s="529">
        <f>SUMIFS(TabelleR04LL,TabelleR04HH,'Neubau  - Fremdvermietet, 2 d K'!B240,TabelleR04JJ,"")+
SUMIFS(TabelleR04LL,TabelleR04HH,'Neubau  - Fremdvermietet, 2 d K'!B240,TabelleR04JJ,"ohne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hidden="1" customHeight="1" x14ac:dyDescent="0.2">
      <c r="B241" s="677" t="str">
        <f>Raumgruppen_Bezeichnungen!$C240</f>
        <v>K2-14</v>
      </c>
      <c r="C241" s="528" t="str">
        <f>Raumgruppen_Bezeichnungen!$D240</f>
        <v>Lehrküchen</v>
      </c>
      <c r="D241" s="529">
        <f>SUMIFS(TabelleR04LL,TabelleR04HH,'Neubau  - Fremdvermietet, 2 d K'!B241,TabelleR04JJ,"")+
SUMIFS(TabelleR04LL,TabelleR04HH,'Neubau  - Fremdvermietet, 2 d K'!B241,TabelleR04JJ,"ohne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hidden="1" customHeight="1" x14ac:dyDescent="0.2">
      <c r="B242" s="677" t="str">
        <f>Raumgruppen_Bezeichnungen!$C241</f>
        <v>K2-W</v>
      </c>
      <c r="C242" s="528" t="str">
        <f>Raumgruppen_Bezeichnungen!$D241</f>
        <v>Lehrküchen</v>
      </c>
      <c r="D242" s="529">
        <f>SUMIFS(TabelleR04LL,TabelleR04HH,'Neubau  - Fremdvermietet, 2 d K'!B242,TabelleR04JJ,"")+
SUMIFS(TabelleR04LL,TabelleR04HH,'Neubau  - Fremdvermietet, 2 d K'!B242,TabelleR04JJ,"ohne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hidden="1" customHeight="1" x14ac:dyDescent="0.2">
      <c r="B243" s="677" t="str">
        <f>Raumgruppen_Bezeichnungen!$C242</f>
        <v>K2-2</v>
      </c>
      <c r="C243" s="528" t="str">
        <f>Raumgruppen_Bezeichnungen!$D242</f>
        <v>Lehrküchen</v>
      </c>
      <c r="D243" s="529">
        <f>SUMIFS(TabelleR04LL,TabelleR04HH,'Neubau  - Fremdvermietet, 2 d K'!B243,TabelleR04JJ,"")+
SUMIFS(TabelleR04LL,TabelleR04HH,'Neubau  - Fremdvermietet, 2 d K'!B243,TabelleR04JJ,"ohne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hidden="1" customHeight="1" x14ac:dyDescent="0.2">
      <c r="B244" s="677" t="str">
        <f>Raumgruppen_Bezeichnungen!$C243</f>
        <v>K2-2,5</v>
      </c>
      <c r="C244" s="528" t="str">
        <f>Raumgruppen_Bezeichnungen!$D243</f>
        <v>Lehrküchen</v>
      </c>
      <c r="D244" s="529">
        <f>SUMIFS(TabelleR04LL,TabelleR04HH,'Neubau  - Fremdvermietet, 2 d K'!B244,TabelleR04JJ,"")+
SUMIFS(TabelleR04LL,TabelleR04HH,'Neubau  - Fremdvermietet, 2 d K'!B244,TabelleR04JJ,"ohne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hidden="1" customHeight="1" x14ac:dyDescent="0.2">
      <c r="B245" s="677" t="str">
        <f>Raumgruppen_Bezeichnungen!$C244</f>
        <v>K2-3</v>
      </c>
      <c r="C245" s="528" t="str">
        <f>Raumgruppen_Bezeichnungen!$D244</f>
        <v>Lehrküchen</v>
      </c>
      <c r="D245" s="529">
        <f>SUMIFS(TabelleR04LL,TabelleR04HH,'Neubau  - Fremdvermietet, 2 d K'!B245,TabelleR04JJ,"")+
SUMIFS(TabelleR04LL,TabelleR04HH,'Neubau  - Fremdvermietet, 2 d K'!B245,TabelleR04JJ,"ohne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hidden="1" customHeight="1" x14ac:dyDescent="0.2">
      <c r="B246" s="677" t="str">
        <f>Raumgruppen_Bezeichnungen!$C245</f>
        <v>K2-4</v>
      </c>
      <c r="C246" s="528" t="str">
        <f>Raumgruppen_Bezeichnungen!$D245</f>
        <v>Lehrküchen</v>
      </c>
      <c r="D246" s="529">
        <f>SUMIFS(TabelleR04LL,TabelleR04HH,'Neubau  - Fremdvermietet, 2 d K'!B246,TabelleR04JJ,"")+
SUMIFS(TabelleR04LL,TabelleR04HH,'Neubau  - Fremdvermietet, 2 d K'!B246,TabelleR04JJ,"ohne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hidden="1" customHeight="1" x14ac:dyDescent="0.2">
      <c r="B247" s="677" t="str">
        <f>Raumgruppen_Bezeichnungen!$C246</f>
        <v>K2-5</v>
      </c>
      <c r="C247" s="528" t="str">
        <f>Raumgruppen_Bezeichnungen!$D246</f>
        <v>Lehrküchen</v>
      </c>
      <c r="D247" s="529">
        <f>SUMIFS(TabelleR04LL,TabelleR04HH,'Neubau  - Fremdvermietet, 2 d K'!B247,TabelleR04JJ,"")+
SUMIFS(TabelleR04LL,TabelleR04HH,'Neubau  - Fremdvermietet, 2 d K'!B247,TabelleR04JJ,"ohne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hidden="1" customHeight="1" x14ac:dyDescent="0.2">
      <c r="B248" s="677" t="str">
        <f>Raumgruppen_Bezeichnungen!$C247</f>
        <v>K2-6</v>
      </c>
      <c r="C248" s="528" t="str">
        <f>Raumgruppen_Bezeichnungen!$D247</f>
        <v>Lehrküchen</v>
      </c>
      <c r="D248" s="529">
        <f>SUMIFS(TabelleR04LL,TabelleR04HH,'Neubau  - Fremdvermietet, 2 d K'!B248,TabelleR04JJ,"")+
SUMIFS(TabelleR04LL,TabelleR04HH,'Neubau  - Fremdvermietet, 2 d K'!B248,TabelleR04JJ,"ohne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hidden="1" customHeight="1" x14ac:dyDescent="0.2">
      <c r="B249" s="677" t="str">
        <f>Raumgruppen_Bezeichnungen!$C248</f>
        <v>K2-7</v>
      </c>
      <c r="C249" s="528" t="str">
        <f>Raumgruppen_Bezeichnungen!$D248</f>
        <v>Lehrküchen</v>
      </c>
      <c r="D249" s="529">
        <f>SUMIFS(TabelleR04LL,TabelleR04HH,'Neubau  - Fremdvermietet, 2 d K'!B249,TabelleR04JJ,"")+
SUMIFS(TabelleR04LL,TabelleR04HH,'Neubau  - Fremdvermietet, 2 d K'!B249,TabelleR04JJ,"ohne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SUMIFS(TabelleR04LL,TabelleR04HH,'Neubau  - Fremdvermietet, 2 d K'!B250,TabelleR04JJ,"")+
SUMIFS(TabelleR04LL,TabelleR04HH,'Neubau  - Fremdvermietet, 2 d K'!B250,TabelleR04JJ,"ohne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SUMIFS(TabelleR04LL,TabelleR04HH,'Neubau  - Fremdvermietet, 2 d K'!B251,TabelleR04JJ,"")+
SUMIFS(TabelleR04LL,TabelleR04HH,'Neubau  - Fremdvermietet, 2 d K'!B251,TabelleR04JJ,"ohne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SUMIFS(TabelleR04LL,TabelleR04HH,'Neubau  - Fremdvermietet, 2 d K'!B252,TabelleR04JJ,"")+
SUMIFS(TabelleR04LL,TabelleR04HH,'Neubau  - Fremdvermietet, 2 d K'!B252,TabelleR04JJ,"ohne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SUMIFS(TabelleR04LL,TabelleR04HH,'Neubau  - Fremdvermietet, 2 d K'!B253,TabelleR04JJ,"")+
SUMIFS(TabelleR04LL,TabelleR04HH,'Neubau  - Fremdvermietet, 2 d K'!B253,TabelleR04JJ,"ohne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SUMIFS(TabelleR04LL,TabelleR04HH,'Neubau  - Fremdvermietet, 2 d K'!B254,TabelleR04JJ,"")+
SUMIFS(TabelleR04LL,TabelleR04HH,'Neubau  - Fremdvermietet, 2 d K'!B254,TabelleR04JJ,"ohne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SUMIFS(TabelleR04LL,TabelleR04HH,'Neubau  - Fremdvermietet, 2 d K'!B255,TabelleR04JJ,"")+
SUMIFS(TabelleR04LL,TabelleR04HH,'Neubau  - Fremdvermietet, 2 d K'!B255,TabelleR04JJ,"ohne Grundreinig")</f>
        <v>0</v>
      </c>
      <c r="E255" s="623">
        <f t="shared" si="129"/>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69"/>
        <v>0</v>
      </c>
      <c r="I255" s="627">
        <f t="shared" si="170"/>
        <v>0</v>
      </c>
      <c r="J255" s="628">
        <f t="shared" si="132"/>
        <v>0</v>
      </c>
      <c r="K255" s="629">
        <f t="shared" si="171"/>
        <v>0</v>
      </c>
      <c r="M255" s="22">
        <f>Raumgruppen_Bezeichnungen!N254</f>
        <v>0</v>
      </c>
      <c r="N255" s="22">
        <f t="shared" si="134"/>
        <v>1</v>
      </c>
      <c r="O255" s="22">
        <f t="shared" si="135"/>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SUMIFS(TabelleR04LL,TabelleR04HH,'Neubau  - Fremdvermietet, 2 d K'!B256,TabelleR04JJ,"")+
SUMIFS(TabelleR04LL,TabelleR04HH,'Neubau  - Fremdvermietet, 2 d K'!B256,TabelleR04JJ,"ohne Grundreinig")</f>
        <v>0</v>
      </c>
      <c r="E256" s="540">
        <f t="shared" si="129"/>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0</v>
      </c>
      <c r="I256" s="544">
        <f>IF(E256=0,0,H256/E256)</f>
        <v>0</v>
      </c>
      <c r="J256" s="545">
        <f t="shared" si="132"/>
        <v>0</v>
      </c>
      <c r="K256" s="638">
        <f>IF(J256="","",I256*J256)</f>
        <v>0</v>
      </c>
      <c r="M256" s="22">
        <f>Raumgruppen_Bezeichnungen!N255</f>
        <v>1</v>
      </c>
      <c r="N256" s="22">
        <f t="shared" si="134"/>
        <v>1</v>
      </c>
      <c r="O256" s="22">
        <f t="shared" si="135"/>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SUMIFS(TabelleR04LL,TabelleR04HH,'Neubau  - Fremdvermietet, 2 d K'!B257,TabelleR04JJ,"")+
SUMIFS(TabelleR04LL,TabelleR04HH,'Neubau  - Fremdvermietet, 2 d K'!B257,TabelleR04JJ,"ohne Grundreinig")</f>
        <v>0</v>
      </c>
      <c r="E257" s="279">
        <f t="shared" si="129"/>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ref="H257:H260" ca="1" si="172">D257*G257</f>
        <v>0</v>
      </c>
      <c r="I257" s="551">
        <f t="shared" ref="I257:I260" si="173">IF(E257=0,0,H257/E257)</f>
        <v>0</v>
      </c>
      <c r="J257" s="282">
        <f t="shared" si="132"/>
        <v>0</v>
      </c>
      <c r="K257" s="552">
        <f t="shared" ref="K257:K260" si="174">IF(J257="","",I257*J257)</f>
        <v>0</v>
      </c>
      <c r="M257" s="22">
        <f>Raumgruppen_Bezeichnungen!N256</f>
        <v>0</v>
      </c>
      <c r="N257" s="22">
        <f t="shared" si="134"/>
        <v>1</v>
      </c>
      <c r="O257" s="22">
        <f t="shared" si="135"/>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SUMIFS(TabelleR04LL,TabelleR04HH,'Neubau  - Fremdvermietet, 2 d K'!B258,TabelleR04JJ,"")+
SUMIFS(TabelleR04LL,TabelleR04HH,'Neubau  - Fremdvermietet, 2 d K'!B258,TabelleR04JJ,"ohne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SUMIFS(TabelleR04LL,TabelleR04HH,'Neubau  - Fremdvermietet, 2 d K'!B259,TabelleR04JJ,"")+
SUMIFS(TabelleR04LL,TabelleR04HH,'Neubau  - Fremdvermietet, 2 d K'!B259,TabelleR04JJ,"ohne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SUMIFS(TabelleR04LL,TabelleR04HH,'Neubau  - Fremdvermietet, 2 d K'!B260,TabelleR04JJ,"")+
SUMIFS(TabelleR04LL,TabelleR04HH,'Neubau  - Fremdvermietet, 2 d K'!B260,TabelleR04JJ,"ohne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SUMIFS(TabelleR04LL,TabelleR04HH,'Neubau  - Fremdvermietet, 2 d K'!B261,TabelleR04JJ,"")+
SUMIFS(TabelleR04LL,TabelleR04HH,'Neubau  - Fremdvermietet, 2 d K'!B261,TabelleR04JJ,"ohne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SUMIFS(TabelleR04LL,TabelleR04HH,'Neubau  - Fremdvermietet, 2 d K'!B262,TabelleR04JJ,"")+
SUMIFS(TabelleR04LL,TabelleR04HH,'Neubau  - Fremdvermietet, 2 d K'!B262,TabelleR04JJ,"ohne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SUMIFS(TabelleR04LL,TabelleR04HH,'Neubau  - Fremdvermietet, 2 d K'!B263,TabelleR04JJ,"")+
SUMIFS(TabelleR04LL,TabelleR04HH,'Neubau  - Fremdvermietet, 2 d K'!B263,TabelleR04JJ,"ohne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hidden="1" customHeight="1" x14ac:dyDescent="0.2">
      <c r="B264" s="677" t="str">
        <f>Raumgruppen_Bezeichnungen!$C263</f>
        <v>M1-J</v>
      </c>
      <c r="C264" s="528" t="str">
        <f>Raumgruppen_Bezeichnungen!$D263</f>
        <v>Sport- und Mehrzweckhallen</v>
      </c>
      <c r="D264" s="529">
        <f>SUMIFS(TabelleR04LL,TabelleR04HH,'Neubau  - Fremdvermietet, 2 d K'!B264,TabelleR04JJ,"")+
SUMIFS(TabelleR04LL,TabelleR04HH,'Neubau  - Fremdvermietet, 2 d K'!B264,TabelleR04JJ,"ohne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hidden="1" customHeight="1" x14ac:dyDescent="0.2">
      <c r="B265" s="677" t="str">
        <f>Raumgruppen_Bezeichnungen!$C264</f>
        <v>M1-J2</v>
      </c>
      <c r="C265" s="528" t="str">
        <f>Raumgruppen_Bezeichnungen!$D264</f>
        <v>Sport- und Mehrzweckhallen</v>
      </c>
      <c r="D265" s="529">
        <f>SUMIFS(TabelleR04LL,TabelleR04HH,'Neubau  - Fremdvermietet, 2 d K'!B265,TabelleR04JJ,"")+
SUMIFS(TabelleR04LL,TabelleR04HH,'Neubau  - Fremdvermietet, 2 d K'!B265,TabelleR04JJ,"ohne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hidden="1" customHeight="1" x14ac:dyDescent="0.2">
      <c r="B266" s="677" t="str">
        <f>Raumgruppen_Bezeichnungen!$C265</f>
        <v>M1-Q</v>
      </c>
      <c r="C266" s="528" t="str">
        <f>Raumgruppen_Bezeichnungen!$D265</f>
        <v>Sport- und Mehrzweckhallen</v>
      </c>
      <c r="D266" s="529">
        <f>SUMIFS(TabelleR04LL,TabelleR04HH,'Neubau  - Fremdvermietet, 2 d K'!B266,TabelleR04JJ,"")+
SUMIFS(TabelleR04LL,TabelleR04HH,'Neubau  - Fremdvermietet, 2 d K'!B266,TabelleR04JJ,"ohne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hidden="1" customHeight="1" x14ac:dyDescent="0.2">
      <c r="B267" s="677" t="str">
        <f>Raumgruppen_Bezeichnungen!$C266</f>
        <v>M1-J6</v>
      </c>
      <c r="C267" s="528" t="str">
        <f>Raumgruppen_Bezeichnungen!$D266</f>
        <v>Sport- und Mehrzweckhallen</v>
      </c>
      <c r="D267" s="529">
        <f>SUMIFS(TabelleR04LL,TabelleR04HH,'Neubau  - Fremdvermietet, 2 d K'!B267,TabelleR04JJ,"")+
SUMIFS(TabelleR04LL,TabelleR04HH,'Neubau  - Fremdvermietet, 2 d K'!B267,TabelleR04JJ,"ohne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hidden="1" customHeight="1" x14ac:dyDescent="0.2">
      <c r="B268" s="677" t="str">
        <f>Raumgruppen_Bezeichnungen!$C267</f>
        <v>M1-M</v>
      </c>
      <c r="C268" s="528" t="str">
        <f>Raumgruppen_Bezeichnungen!$D267</f>
        <v>Sport- und Mehrzweckhallen</v>
      </c>
      <c r="D268" s="529">
        <f>SUMIFS(TabelleR04LL,TabelleR04HH,'Neubau  - Fremdvermietet, 2 d K'!B268,TabelleR04JJ,"")+
SUMIFS(TabelleR04LL,TabelleR04HH,'Neubau  - Fremdvermietet, 2 d K'!B268,TabelleR04JJ,"ohne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hidden="1" customHeight="1" x14ac:dyDescent="0.2">
      <c r="B269" s="677" t="str">
        <f>Raumgruppen_Bezeichnungen!$C268</f>
        <v>M1-14</v>
      </c>
      <c r="C269" s="528" t="str">
        <f>Raumgruppen_Bezeichnungen!$D268</f>
        <v>Sport- und Mehrzweckhallen</v>
      </c>
      <c r="D269" s="529">
        <f>SUMIFS(TabelleR04LL,TabelleR04HH,'Neubau  - Fremdvermietet, 2 d K'!B269,TabelleR04JJ,"")+
SUMIFS(TabelleR04LL,TabelleR04HH,'Neubau  - Fremdvermietet, 2 d K'!B269,TabelleR04JJ,"ohne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hidden="1" customHeight="1" x14ac:dyDescent="0.2">
      <c r="B270" s="677" t="str">
        <f>Raumgruppen_Bezeichnungen!$C269</f>
        <v>M1-W</v>
      </c>
      <c r="C270" s="528" t="str">
        <f>Raumgruppen_Bezeichnungen!$D269</f>
        <v>Sport- und Mehrzweckhallen</v>
      </c>
      <c r="D270" s="529">
        <f>SUMIFS(TabelleR04LL,TabelleR04HH,'Neubau  - Fremdvermietet, 2 d K'!B270,TabelleR04JJ,"")+
SUMIFS(TabelleR04LL,TabelleR04HH,'Neubau  - Fremdvermietet, 2 d K'!B270,TabelleR04JJ,"ohne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hidden="1" customHeight="1" x14ac:dyDescent="0.2">
      <c r="B271" s="677" t="str">
        <f>Raumgruppen_Bezeichnungen!$C270</f>
        <v>M1-2</v>
      </c>
      <c r="C271" s="528" t="str">
        <f>Raumgruppen_Bezeichnungen!$D270</f>
        <v>Sport- und Mehrzweckhallen</v>
      </c>
      <c r="D271" s="529">
        <f>SUMIFS(TabelleR04LL,TabelleR04HH,'Neubau  - Fremdvermietet, 2 d K'!B271,TabelleR04JJ,"")+
SUMIFS(TabelleR04LL,TabelleR04HH,'Neubau  - Fremdvermietet, 2 d K'!B271,TabelleR04JJ,"ohne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hidden="1" customHeight="1" x14ac:dyDescent="0.2">
      <c r="B272" s="677" t="str">
        <f>Raumgruppen_Bezeichnungen!$C271</f>
        <v>M1-2,5</v>
      </c>
      <c r="C272" s="528" t="str">
        <f>Raumgruppen_Bezeichnungen!$D271</f>
        <v>Sport- und Mehrzweckhallen</v>
      </c>
      <c r="D272" s="529">
        <f>SUMIFS(TabelleR04LL,TabelleR04HH,'Neubau  - Fremdvermietet, 2 d K'!B272,TabelleR04JJ,"")+
SUMIFS(TabelleR04LL,TabelleR04HH,'Neubau  - Fremdvermietet, 2 d K'!B272,TabelleR04JJ,"ohne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hidden="1" customHeight="1" x14ac:dyDescent="0.2">
      <c r="B273" s="677" t="str">
        <f>Raumgruppen_Bezeichnungen!$C272</f>
        <v>M1-3</v>
      </c>
      <c r="C273" s="528" t="str">
        <f>Raumgruppen_Bezeichnungen!$D272</f>
        <v>Sport- und Mehrzweckhallen</v>
      </c>
      <c r="D273" s="529">
        <f>SUMIFS(TabelleR04LL,TabelleR04HH,'Neubau  - Fremdvermietet, 2 d K'!B273,TabelleR04JJ,"")+
SUMIFS(TabelleR04LL,TabelleR04HH,'Neubau  - Fremdvermietet, 2 d K'!B273,TabelleR04JJ,"ohne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hidden="1" customHeight="1" x14ac:dyDescent="0.2">
      <c r="B274" s="677" t="str">
        <f>Raumgruppen_Bezeichnungen!$C273</f>
        <v>M1-4</v>
      </c>
      <c r="C274" s="528" t="str">
        <f>Raumgruppen_Bezeichnungen!$D273</f>
        <v>Sport- und Mehrzweckhallen</v>
      </c>
      <c r="D274" s="529">
        <f>SUMIFS(TabelleR04LL,TabelleR04HH,'Neubau  - Fremdvermietet, 2 d K'!B274,TabelleR04JJ,"")+
SUMIFS(TabelleR04LL,TabelleR04HH,'Neubau  - Fremdvermietet, 2 d K'!B274,TabelleR04JJ,"ohne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hidden="1" customHeight="1" x14ac:dyDescent="0.2">
      <c r="B275" s="677" t="str">
        <f>Raumgruppen_Bezeichnungen!$C274</f>
        <v>M1-5</v>
      </c>
      <c r="C275" s="528" t="str">
        <f>Raumgruppen_Bezeichnungen!$D274</f>
        <v>Sport- und Mehrzweckhallen</v>
      </c>
      <c r="D275" s="529">
        <f>SUMIFS(TabelleR04LL,TabelleR04HH,'Neubau  - Fremdvermietet, 2 d K'!B275,TabelleR04JJ,"")+
SUMIFS(TabelleR04LL,TabelleR04HH,'Neubau  - Fremdvermietet, 2 d K'!B275,TabelleR04JJ,"ohne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hidden="1" customHeight="1" x14ac:dyDescent="0.2">
      <c r="B276" s="677" t="str">
        <f>Raumgruppen_Bezeichnungen!$C275</f>
        <v>M1-6</v>
      </c>
      <c r="C276" s="528" t="str">
        <f>Raumgruppen_Bezeichnungen!$D275</f>
        <v>Sport- und Mehrzweckhallen</v>
      </c>
      <c r="D276" s="529">
        <f>SUMIFS(TabelleR04LL,TabelleR04HH,'Neubau  - Fremdvermietet, 2 d K'!B276,TabelleR04JJ,"")+
SUMIFS(TabelleR04LL,TabelleR04HH,'Neubau  - Fremdvermietet, 2 d K'!B276,TabelleR04JJ,"ohne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hidden="1" customHeight="1" x14ac:dyDescent="0.2">
      <c r="B277" s="677" t="str">
        <f>Raumgruppen_Bezeichnungen!$C276</f>
        <v>M1-7</v>
      </c>
      <c r="C277" s="528" t="str">
        <f>Raumgruppen_Bezeichnungen!$D276</f>
        <v>Sport- und Mehrzweckhallen</v>
      </c>
      <c r="D277" s="529">
        <f>SUMIFS(TabelleR04LL,TabelleR04HH,'Neubau  - Fremdvermietet, 2 d K'!B277,TabelleR04JJ,"")+
SUMIFS(TabelleR04LL,TabelleR04HH,'Neubau  - Fremdvermietet, 2 d K'!B277,TabelleR04JJ,"ohne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hidden="1" customHeight="1" x14ac:dyDescent="0.2">
      <c r="B278" s="677" t="str">
        <f>Raumgruppen_Bezeichnungen!$C277</f>
        <v>M1-Hort</v>
      </c>
      <c r="C278" s="528" t="str">
        <f>Raumgruppen_Bezeichnungen!$D277</f>
        <v>Sport- und Mehrzweckhallen</v>
      </c>
      <c r="D278" s="529">
        <f>SUMIFS(TabelleR04LL,TabelleR04HH,'Neubau  - Fremdvermietet, 2 d K'!B278,TabelleR04JJ,"")+
SUMIFS(TabelleR04LL,TabelleR04HH,'Neubau  - Fremdvermietet, 2 d K'!B278,TabelleR04JJ,"ohne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hidden="1" customHeight="1" x14ac:dyDescent="0.2">
      <c r="B279" s="677" t="str">
        <f>Raumgruppen_Bezeichnungen!$C278</f>
        <v>N1-J</v>
      </c>
      <c r="C279" s="528" t="str">
        <f>Raumgruppen_Bezeichnungen!$D278</f>
        <v>Tribünen, sonstige Räume im Sportbereich</v>
      </c>
      <c r="D279" s="529">
        <f>SUMIFS(TabelleR04LL,TabelleR04HH,'Neubau  - Fremdvermietet, 2 d K'!B279,TabelleR04JJ,"")+
SUMIFS(TabelleR04LL,TabelleR04HH,'Neubau  - Fremdvermietet, 2 d K'!B279,TabelleR04JJ,"ohne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hidden="1" customHeight="1" x14ac:dyDescent="0.2">
      <c r="B280" s="677" t="str">
        <f>Raumgruppen_Bezeichnungen!$C279</f>
        <v>N1-J2</v>
      </c>
      <c r="C280" s="528" t="str">
        <f>Raumgruppen_Bezeichnungen!$D279</f>
        <v>Tribünen, sonstige Räume im Sportbereich</v>
      </c>
      <c r="D280" s="529">
        <f>SUMIFS(TabelleR04LL,TabelleR04HH,'Neubau  - Fremdvermietet, 2 d K'!B280,TabelleR04JJ,"")+
SUMIFS(TabelleR04LL,TabelleR04HH,'Neubau  - Fremdvermietet, 2 d K'!B280,TabelleR04JJ,"ohne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hidden="1" customHeight="1" x14ac:dyDescent="0.2">
      <c r="B281" s="677" t="str">
        <f>Raumgruppen_Bezeichnungen!$C280</f>
        <v>N1-Q</v>
      </c>
      <c r="C281" s="528" t="str">
        <f>Raumgruppen_Bezeichnungen!$D280</f>
        <v>Tribünen, sonstige Räume im Sportbereich</v>
      </c>
      <c r="D281" s="529">
        <f>SUMIFS(TabelleR04LL,TabelleR04HH,'Neubau  - Fremdvermietet, 2 d K'!B281,TabelleR04JJ,"")+
SUMIFS(TabelleR04LL,TabelleR04HH,'Neubau  - Fremdvermietet, 2 d K'!B281,TabelleR04JJ,"ohne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hidden="1" customHeight="1" x14ac:dyDescent="0.2">
      <c r="B282" s="677" t="str">
        <f>Raumgruppen_Bezeichnungen!$C281</f>
        <v>N1-J6</v>
      </c>
      <c r="C282" s="528" t="str">
        <f>Raumgruppen_Bezeichnungen!$D281</f>
        <v>Tribünen, sonstige Räume im Sportbereich</v>
      </c>
      <c r="D282" s="529">
        <f>SUMIFS(TabelleR04LL,TabelleR04HH,'Neubau  - Fremdvermietet, 2 d K'!B282,TabelleR04JJ,"")+
SUMIFS(TabelleR04LL,TabelleR04HH,'Neubau  - Fremdvermietet, 2 d K'!B282,TabelleR04JJ,"ohne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hidden="1" customHeight="1" x14ac:dyDescent="0.2">
      <c r="B283" s="677" t="str">
        <f>Raumgruppen_Bezeichnungen!$C282</f>
        <v>N1-M</v>
      </c>
      <c r="C283" s="528" t="str">
        <f>Raumgruppen_Bezeichnungen!$D282</f>
        <v>Tribünen, sonstige Räume im Sportbereich</v>
      </c>
      <c r="D283" s="529">
        <f>SUMIFS(TabelleR04LL,TabelleR04HH,'Neubau  - Fremdvermietet, 2 d K'!B283,TabelleR04JJ,"")+
SUMIFS(TabelleR04LL,TabelleR04HH,'Neubau  - Fremdvermietet, 2 d K'!B283,TabelleR04JJ,"ohne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hidden="1" customHeight="1" x14ac:dyDescent="0.2">
      <c r="B284" s="677" t="str">
        <f>Raumgruppen_Bezeichnungen!$C283</f>
        <v>N1-14</v>
      </c>
      <c r="C284" s="528" t="str">
        <f>Raumgruppen_Bezeichnungen!$D283</f>
        <v>Tribünen, sonstige Räume im Sportbereich</v>
      </c>
      <c r="D284" s="529">
        <f>SUMIFS(TabelleR04LL,TabelleR04HH,'Neubau  - Fremdvermietet, 2 d K'!B284,TabelleR04JJ,"")+
SUMIFS(TabelleR04LL,TabelleR04HH,'Neubau  - Fremdvermietet, 2 d K'!B284,TabelleR04JJ,"ohne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hidden="1" customHeight="1" x14ac:dyDescent="0.2">
      <c r="B285" s="677" t="str">
        <f>Raumgruppen_Bezeichnungen!$C284</f>
        <v>N1-W</v>
      </c>
      <c r="C285" s="528" t="str">
        <f>Raumgruppen_Bezeichnungen!$D284</f>
        <v>Tribünen, sonstige Räume im Sportbereich</v>
      </c>
      <c r="D285" s="529">
        <f>SUMIFS(TabelleR04LL,TabelleR04HH,'Neubau  - Fremdvermietet, 2 d K'!B285,TabelleR04JJ,"")+
SUMIFS(TabelleR04LL,TabelleR04HH,'Neubau  - Fremdvermietet, 2 d K'!B285,TabelleR04JJ,"ohne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hidden="1" customHeight="1" x14ac:dyDescent="0.2">
      <c r="B286" s="677" t="str">
        <f>Raumgruppen_Bezeichnungen!$C285</f>
        <v>N1-2</v>
      </c>
      <c r="C286" s="528" t="str">
        <f>Raumgruppen_Bezeichnungen!$D285</f>
        <v>Tribünen, sonstige Räume im Sportbereich</v>
      </c>
      <c r="D286" s="529">
        <f>SUMIFS(TabelleR04LL,TabelleR04HH,'Neubau  - Fremdvermietet, 2 d K'!B286,TabelleR04JJ,"")+
SUMIFS(TabelleR04LL,TabelleR04HH,'Neubau  - Fremdvermietet, 2 d K'!B286,TabelleR04JJ,"ohne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hidden="1" customHeight="1" x14ac:dyDescent="0.2">
      <c r="B287" s="677" t="str">
        <f>Raumgruppen_Bezeichnungen!$C286</f>
        <v>N1-2,5</v>
      </c>
      <c r="C287" s="528" t="str">
        <f>Raumgruppen_Bezeichnungen!$D286</f>
        <v>Tribünen, sonstige Räume im Sportbereich</v>
      </c>
      <c r="D287" s="529">
        <f>SUMIFS(TabelleR04LL,TabelleR04HH,'Neubau  - Fremdvermietet, 2 d K'!B287,TabelleR04JJ,"")+
SUMIFS(TabelleR04LL,TabelleR04HH,'Neubau  - Fremdvermietet, 2 d K'!B287,TabelleR04JJ,"ohne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hidden="1" customHeight="1" x14ac:dyDescent="0.2">
      <c r="B288" s="677" t="str">
        <f>Raumgruppen_Bezeichnungen!$C287</f>
        <v>N1-3</v>
      </c>
      <c r="C288" s="528" t="str">
        <f>Raumgruppen_Bezeichnungen!$D287</f>
        <v>Tribünen, sonstige Räume im Sportbereich</v>
      </c>
      <c r="D288" s="529">
        <f>SUMIFS(TabelleR04LL,TabelleR04HH,'Neubau  - Fremdvermietet, 2 d K'!B288,TabelleR04JJ,"")+
SUMIFS(TabelleR04LL,TabelleR04HH,'Neubau  - Fremdvermietet, 2 d K'!B288,TabelleR04JJ,"ohne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hidden="1" customHeight="1" x14ac:dyDescent="0.2">
      <c r="B289" s="677" t="str">
        <f>Raumgruppen_Bezeichnungen!$C288</f>
        <v>N1-4</v>
      </c>
      <c r="C289" s="528" t="str">
        <f>Raumgruppen_Bezeichnungen!$D288</f>
        <v>Tribünen, sonstige Räume im Sportbereich</v>
      </c>
      <c r="D289" s="529">
        <f>SUMIFS(TabelleR04LL,TabelleR04HH,'Neubau  - Fremdvermietet, 2 d K'!B289,TabelleR04JJ,"")+
SUMIFS(TabelleR04LL,TabelleR04HH,'Neubau  - Fremdvermietet, 2 d K'!B289,TabelleR04JJ,"ohne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hidden="1" customHeight="1" x14ac:dyDescent="0.2">
      <c r="B290" s="677" t="str">
        <f>Raumgruppen_Bezeichnungen!$C289</f>
        <v>N1-5</v>
      </c>
      <c r="C290" s="528" t="str">
        <f>Raumgruppen_Bezeichnungen!$D289</f>
        <v>Tribünen, sonstige Räume im Sportbereich</v>
      </c>
      <c r="D290" s="529">
        <f>SUMIFS(TabelleR04LL,TabelleR04HH,'Neubau  - Fremdvermietet, 2 d K'!B290,TabelleR04JJ,"")+
SUMIFS(TabelleR04LL,TabelleR04HH,'Neubau  - Fremdvermietet, 2 d K'!B290,TabelleR04JJ,"ohne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hidden="1" customHeight="1" x14ac:dyDescent="0.2">
      <c r="B291" s="677" t="str">
        <f>Raumgruppen_Bezeichnungen!$C290</f>
        <v>N1-6</v>
      </c>
      <c r="C291" s="528" t="str">
        <f>Raumgruppen_Bezeichnungen!$D290</f>
        <v>Tribünen, sonstige Räume im Sportbereich</v>
      </c>
      <c r="D291" s="529">
        <f>SUMIFS(TabelleR04LL,TabelleR04HH,'Neubau  - Fremdvermietet, 2 d K'!B291,TabelleR04JJ,"")+
SUMIFS(TabelleR04LL,TabelleR04HH,'Neubau  - Fremdvermietet, 2 d K'!B291,TabelleR04JJ,"ohne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hidden="1" customHeight="1" x14ac:dyDescent="0.2">
      <c r="B292" s="678" t="str">
        <f>Raumgruppen_Bezeichnungen!$C291</f>
        <v>N1-7</v>
      </c>
      <c r="C292" s="621" t="str">
        <f>Raumgruppen_Bezeichnungen!$D291</f>
        <v>Tribünen, sonstige Räume im Sportbereich</v>
      </c>
      <c r="D292" s="622">
        <f>SUMIFS(TabelleR04LL,TabelleR04HH,'Neubau  - Fremdvermietet, 2 d K'!B292,TabelleR04JJ,"")+
SUMIFS(TabelleR04LL,TabelleR04HH,'Neubau  - Fremdvermietet, 2 d K'!B292,TabelleR04JJ,"ohne Grundreinig")</f>
        <v>0</v>
      </c>
      <c r="E292" s="623">
        <f t="shared" si="175"/>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176"/>
        <v>0</v>
      </c>
      <c r="K292" s="629">
        <f>IF(J292="","",I292*J292)</f>
        <v>0</v>
      </c>
      <c r="M292" s="22">
        <f>Raumgruppen_Bezeichnungen!N291</f>
        <v>0</v>
      </c>
      <c r="N292" s="22">
        <f t="shared" si="177"/>
        <v>1</v>
      </c>
      <c r="O292" s="22">
        <f t="shared" si="178"/>
        <v>1</v>
      </c>
    </row>
    <row r="293" spans="2:15" ht="15" customHeight="1" thickBot="1" x14ac:dyDescent="0.25">
      <c r="B293" s="679" t="str">
        <f>Raumgruppen_Bezeichnungen!$C292</f>
        <v>O1-J</v>
      </c>
      <c r="C293" s="538" t="str">
        <f>Raumgruppen_Bezeichnungen!$D292</f>
        <v>Haustechnik, Lüftungsanlage</v>
      </c>
      <c r="D293" s="539">
        <f>SUMIFS(TabelleR04LL,TabelleR04HH,'Neubau  - Fremdvermietet, 2 d K'!B293,TabelleR04JJ,"")+
SUMIFS(TabelleR04LL,TabelleR04HH,'Neubau  - Fremdvermietet, 2 d K'!B293,TabelleR04JJ,"ohne Grundreinig")</f>
        <v>0</v>
      </c>
      <c r="E293" s="540">
        <f t="shared" si="175"/>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197">D293*G293</f>
        <v>0</v>
      </c>
      <c r="I293" s="544">
        <f t="shared" ref="I293:I306" si="198">IF(E293=0,0,H293/E293)</f>
        <v>0</v>
      </c>
      <c r="J293" s="545">
        <f t="shared" si="176"/>
        <v>0</v>
      </c>
      <c r="K293" s="638">
        <f t="shared" ref="K293:K306" si="199">IF(J293="","",I293*J293)</f>
        <v>0</v>
      </c>
      <c r="M293" s="22">
        <f>Raumgruppen_Bezeichnungen!N292</f>
        <v>1</v>
      </c>
      <c r="N293" s="22">
        <f t="shared" si="177"/>
        <v>1</v>
      </c>
      <c r="O293" s="22">
        <f t="shared" si="178"/>
        <v>1</v>
      </c>
    </row>
    <row r="294" spans="2:15" ht="15" hidden="1" customHeight="1" x14ac:dyDescent="0.2">
      <c r="B294" s="676" t="str">
        <f>Raumgruppen_Bezeichnungen!$C293</f>
        <v>O1-J2</v>
      </c>
      <c r="C294" s="548" t="str">
        <f>Raumgruppen_Bezeichnungen!$D293</f>
        <v>Haustechnik, Lüftungsanlage</v>
      </c>
      <c r="D294" s="465">
        <f>SUMIFS(TabelleR04LL,TabelleR04HH,'Neubau  - Fremdvermietet, 2 d K'!B294,TabelleR04JJ,"")+
SUMIFS(TabelleR04LL,TabelleR04HH,'Neubau  - Fremdvermietet, 2 d K'!B294,TabelleR04JJ,"ohne Grundreinig")</f>
        <v>0</v>
      </c>
      <c r="E294" s="279">
        <f t="shared" si="175"/>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197"/>
        <v>0</v>
      </c>
      <c r="I294" s="551">
        <f t="shared" si="198"/>
        <v>0</v>
      </c>
      <c r="J294" s="282">
        <f t="shared" si="176"/>
        <v>0</v>
      </c>
      <c r="K294" s="552">
        <f t="shared" si="199"/>
        <v>0</v>
      </c>
      <c r="M294" s="22">
        <f>Raumgruppen_Bezeichnungen!N293</f>
        <v>0</v>
      </c>
      <c r="N294" s="22">
        <f t="shared" si="177"/>
        <v>1</v>
      </c>
      <c r="O294" s="22">
        <f t="shared" si="178"/>
        <v>1</v>
      </c>
    </row>
    <row r="295" spans="2:15" ht="15" hidden="1" customHeight="1" x14ac:dyDescent="0.2">
      <c r="B295" s="677" t="str">
        <f>Raumgruppen_Bezeichnungen!$C294</f>
        <v>O1-Q</v>
      </c>
      <c r="C295" s="528" t="str">
        <f>Raumgruppen_Bezeichnungen!$D294</f>
        <v>Haustechnik, Lüftungsanlage</v>
      </c>
      <c r="D295" s="529">
        <f>SUMIFS(TabelleR04LL,TabelleR04HH,'Neubau  - Fremdvermietet, 2 d K'!B295,TabelleR04JJ,"")+
SUMIFS(TabelleR04LL,TabelleR04HH,'Neubau  - Fremdvermietet, 2 d K'!B295,TabelleR04JJ,"ohne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hidden="1" customHeight="1" x14ac:dyDescent="0.2">
      <c r="B296" s="677" t="str">
        <f>Raumgruppen_Bezeichnungen!$C295</f>
        <v>O1-J6</v>
      </c>
      <c r="C296" s="528" t="str">
        <f>Raumgruppen_Bezeichnungen!$D295</f>
        <v>Haustechnik, Lüftungsanlage</v>
      </c>
      <c r="D296" s="529">
        <f>SUMIFS(TabelleR04LL,TabelleR04HH,'Neubau  - Fremdvermietet, 2 d K'!B296,TabelleR04JJ,"")+
SUMIFS(TabelleR04LL,TabelleR04HH,'Neubau  - Fremdvermietet, 2 d K'!B296,TabelleR04JJ,"ohne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hidden="1" customHeight="1" x14ac:dyDescent="0.2">
      <c r="B297" s="677" t="str">
        <f>Raumgruppen_Bezeichnungen!$C296</f>
        <v>O1-M</v>
      </c>
      <c r="C297" s="528" t="str">
        <f>Raumgruppen_Bezeichnungen!$D296</f>
        <v>Haustechnik, Lüftungsanlage</v>
      </c>
      <c r="D297" s="529">
        <f>SUMIFS(TabelleR04LL,TabelleR04HH,'Neubau  - Fremdvermietet, 2 d K'!B297,TabelleR04JJ,"")+
SUMIFS(TabelleR04LL,TabelleR04HH,'Neubau  - Fremdvermietet, 2 d K'!B297,TabelleR04JJ,"ohne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hidden="1" customHeight="1" x14ac:dyDescent="0.2">
      <c r="B298" s="677" t="str">
        <f>Raumgruppen_Bezeichnungen!$C297</f>
        <v>O1-14</v>
      </c>
      <c r="C298" s="528" t="str">
        <f>Raumgruppen_Bezeichnungen!$D297</f>
        <v>Haustechnik, Lüftungsanlage</v>
      </c>
      <c r="D298" s="529">
        <f>SUMIFS(TabelleR04LL,TabelleR04HH,'Neubau  - Fremdvermietet, 2 d K'!B298,TabelleR04JJ,"")+
SUMIFS(TabelleR04LL,TabelleR04HH,'Neubau  - Fremdvermietet, 2 d K'!B298,TabelleR04JJ,"ohne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hidden="1" customHeight="1" x14ac:dyDescent="0.2">
      <c r="B299" s="677" t="str">
        <f>Raumgruppen_Bezeichnungen!$C298</f>
        <v>O1-W</v>
      </c>
      <c r="C299" s="528" t="str">
        <f>Raumgruppen_Bezeichnungen!$D298</f>
        <v>Haustechnik, Lüftungsanlage</v>
      </c>
      <c r="D299" s="529">
        <f>SUMIFS(TabelleR04LL,TabelleR04HH,'Neubau  - Fremdvermietet, 2 d K'!B299,TabelleR04JJ,"")+
SUMIFS(TabelleR04LL,TabelleR04HH,'Neubau  - Fremdvermietet, 2 d K'!B299,TabelleR04JJ,"ohne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hidden="1" customHeight="1" x14ac:dyDescent="0.2">
      <c r="B300" s="677" t="str">
        <f>Raumgruppen_Bezeichnungen!$C299</f>
        <v>O1-2</v>
      </c>
      <c r="C300" s="528" t="str">
        <f>Raumgruppen_Bezeichnungen!$D299</f>
        <v>Haustechnik, Lüftungsanlage</v>
      </c>
      <c r="D300" s="529">
        <f>SUMIFS(TabelleR04LL,TabelleR04HH,'Neubau  - Fremdvermietet, 2 d K'!B300,TabelleR04JJ,"")+
SUMIFS(TabelleR04LL,TabelleR04HH,'Neubau  - Fremdvermietet, 2 d K'!B300,TabelleR04JJ,"ohne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hidden="1" customHeight="1" x14ac:dyDescent="0.2">
      <c r="B301" s="677" t="str">
        <f>Raumgruppen_Bezeichnungen!$C300</f>
        <v>O1-2,5</v>
      </c>
      <c r="C301" s="528" t="str">
        <f>Raumgruppen_Bezeichnungen!$D300</f>
        <v>Haustechnik, Lüftungsanlage</v>
      </c>
      <c r="D301" s="529">
        <f>SUMIFS(TabelleR04LL,TabelleR04HH,'Neubau  - Fremdvermietet, 2 d K'!B301,TabelleR04JJ,"")+
SUMIFS(TabelleR04LL,TabelleR04HH,'Neubau  - Fremdvermietet, 2 d K'!B301,TabelleR04JJ,"ohne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hidden="1" customHeight="1" x14ac:dyDescent="0.2">
      <c r="B302" s="677" t="str">
        <f>Raumgruppen_Bezeichnungen!$C301</f>
        <v>O1-3</v>
      </c>
      <c r="C302" s="528" t="str">
        <f>Raumgruppen_Bezeichnungen!$D301</f>
        <v>Haustechnik, Lüftungsanlage</v>
      </c>
      <c r="D302" s="529">
        <f>SUMIFS(TabelleR04LL,TabelleR04HH,'Neubau  - Fremdvermietet, 2 d K'!B302,TabelleR04JJ,"")+
SUMIFS(TabelleR04LL,TabelleR04HH,'Neubau  - Fremdvermietet, 2 d K'!B302,TabelleR04JJ,"ohne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hidden="1" customHeight="1" x14ac:dyDescent="0.2">
      <c r="B303" s="677" t="str">
        <f>Raumgruppen_Bezeichnungen!$C302</f>
        <v>O1-4</v>
      </c>
      <c r="C303" s="528" t="str">
        <f>Raumgruppen_Bezeichnungen!$D302</f>
        <v>Haustechnik, Lüftungsanlage</v>
      </c>
      <c r="D303" s="529">
        <f>SUMIFS(TabelleR04LL,TabelleR04HH,'Neubau  - Fremdvermietet, 2 d K'!B303,TabelleR04JJ,"")+
SUMIFS(TabelleR04LL,TabelleR04HH,'Neubau  - Fremdvermietet, 2 d K'!B303,TabelleR04JJ,"ohne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hidden="1" customHeight="1" x14ac:dyDescent="0.2">
      <c r="B304" s="677" t="str">
        <f>Raumgruppen_Bezeichnungen!$C303</f>
        <v>O1-5</v>
      </c>
      <c r="C304" s="528" t="str">
        <f>Raumgruppen_Bezeichnungen!$D303</f>
        <v>Haustechnik, Lüftungsanlage</v>
      </c>
      <c r="D304" s="529">
        <f>SUMIFS(TabelleR04LL,TabelleR04HH,'Neubau  - Fremdvermietet, 2 d K'!B304,TabelleR04JJ,"")+
SUMIFS(TabelleR04LL,TabelleR04HH,'Neubau  - Fremdvermietet, 2 d K'!B304,TabelleR04JJ,"ohne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hidden="1" customHeight="1" x14ac:dyDescent="0.2">
      <c r="B305" s="677" t="str">
        <f>Raumgruppen_Bezeichnungen!$C304</f>
        <v>O1-6</v>
      </c>
      <c r="C305" s="528" t="str">
        <f>Raumgruppen_Bezeichnungen!$D304</f>
        <v>Haustechnik, Lüftungsanlage</v>
      </c>
      <c r="D305" s="529">
        <f>SUMIFS(TabelleR04LL,TabelleR04HH,'Neubau  - Fremdvermietet, 2 d K'!B305,TabelleR04JJ,"")+
SUMIFS(TabelleR04LL,TabelleR04HH,'Neubau  - Fremdvermietet, 2 d K'!B305,TabelleR04JJ,"ohne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hidden="1" customHeight="1" thickBot="1" x14ac:dyDescent="0.25">
      <c r="B306" s="679" t="str">
        <f>Raumgruppen_Bezeichnungen!$C305</f>
        <v>O1-7</v>
      </c>
      <c r="C306" s="538" t="str">
        <f>Raumgruppen_Bezeichnungen!$D305</f>
        <v>Haustechnik, Lüftungsanlage</v>
      </c>
      <c r="D306" s="539">
        <f>SUMIFS(TabelleR04LL,TabelleR04HH,'Neubau  - Fremdvermietet, 2 d K'!B306,TabelleR04JJ,"")+
SUMIFS(TabelleR04LL,TabelleR04HH,'Neubau  - Fremdvermietet, 2 d K'!B306,TabelleR04JJ,"ohne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D307+TabelleR04J2</f>
        <v>0</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TabelleR04N2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TabelleR04M2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i/P9XA5Dd9b1DU3R0ZZkkMfNlGD/5uP8J6X1ycqiSx6MY4HVmid0fZccF2ODdKnLO55fBbf0yOcPfBbH7SlgNQ==" saltValue="PW8+CUPmyQl1fts6UZPSsA==" spinCount="100000" sheet="1" objects="1" scenarios="1" selectLockedCells="1"/>
  <mergeCells count="3">
    <mergeCell ref="H311:H312"/>
    <mergeCell ref="I311:I312"/>
    <mergeCell ref="J311:J312"/>
  </mergeCells>
  <conditionalFormatting sqref="C1">
    <cfRule type="expression" dxfId="99" priority="2">
      <formula>$O$310=TRUE</formula>
    </cfRule>
  </conditionalFormatting>
  <conditionalFormatting sqref="E1">
    <cfRule type="expression" dxfId="98" priority="3">
      <formula>$O$307&gt;0</formula>
    </cfRule>
  </conditionalFormatting>
  <conditionalFormatting sqref="E4:E306">
    <cfRule type="expression" dxfId="96" priority="4">
      <formula>E4&gt;0</formula>
    </cfRule>
  </conditionalFormatting>
  <conditionalFormatting sqref="J4:J306 J313">
    <cfRule type="expression" dxfId="95" priority="6">
      <formula>J4&gt;0</formula>
    </cfRule>
  </conditionalFormatting>
  <conditionalFormatting sqref="K325">
    <cfRule type="expression" dxfId="94" priority="5">
      <formula>K325&gt;=0</formula>
    </cfRule>
  </conditionalFormatting>
  <dataValidations count="2">
    <dataValidation type="decimal" operator="greaterThanOrEqual" allowBlank="1" showErrorMessage="1" error="Dezimalwert muss gleich oder größer Null sein!" sqref="K325 K316 K321 J4:J306 E4:E306" xr:uid="{7EF6BB5A-7790-4661-85E9-369B1DEA370B}">
      <formula1>0</formula1>
    </dataValidation>
    <dataValidation type="decimal" allowBlank="1" showErrorMessage="1" error="Dezimalwert muss größer Null und kleiner € 5,01 sein!" sqref="J313" xr:uid="{675154C9-CADA-4078-932D-529967F41938}">
      <formula1>0</formula1>
      <formula2>5</formula2>
    </dataValidation>
  </dataValidations>
  <hyperlinks>
    <hyperlink ref="L2" location="Gebäudeübersicht!B2" display="Gebäudeübersicht" xr:uid="{269725AA-241E-4993-A38E-5E30A7887EDC}"/>
    <hyperlink ref="L3" location="Inhaltsverzeichnis!A1" display="Inhaltsverzeichnis" xr:uid="{4FF0B645-AD17-4CB9-8D32-65F9EBB28737}"/>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A8A7F9CB-6E24-49F8-9639-F08CD40F4658}">
            <xm:f>AND($N$307&gt;0,Preise_Abrufleistungen!B3&lt;&gt;"")</xm:f>
            <x14:dxf>
              <font>
                <color rgb="FFFF0000"/>
              </font>
            </x14:dxf>
          </x14:cfRule>
          <xm:sqref>E2</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B60E1-9EF9-4304-9E01-DC9B49850CFE}">
  <sheetPr>
    <tabColor rgb="FFFF0000"/>
  </sheetPr>
  <dimension ref="B1:CB307"/>
  <sheetViews>
    <sheetView showGridLines="0" zoomScale="80" zoomScaleNormal="80" workbookViewId="0">
      <pane ySplit="4" topLeftCell="A46" activePane="bottomLeft" state="frozen"/>
      <selection activeCell="C4" sqref="C4"/>
      <selection pane="bottomLeft" activeCell="W2" sqref="W2"/>
    </sheetView>
  </sheetViews>
  <sheetFormatPr baseColWidth="10" defaultColWidth="11" defaultRowHeight="14.25" x14ac:dyDescent="0.2"/>
  <cols>
    <col min="1" max="1" width="5.75" customWidth="1"/>
    <col min="2" max="2" width="12" hidden="1" customWidth="1"/>
    <col min="3" max="3" width="17.875" customWidth="1"/>
    <col min="4" max="4" width="25.75" hidden="1" customWidth="1"/>
    <col min="5" max="5" width="9.875" bestFit="1" customWidth="1"/>
    <col min="6" max="6" width="11.75" bestFit="1" customWidth="1"/>
    <col min="7" max="7" width="39"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59.2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-1994.7499999999993</v>
      </c>
      <c r="K2" s="429" t="s">
        <v>607</v>
      </c>
      <c r="L2" s="306">
        <f>SUM(L5:L5004)</f>
        <v>2679.1699999999996</v>
      </c>
      <c r="M2" s="306">
        <f>SUM(M5:M5004)</f>
        <v>0</v>
      </c>
      <c r="N2" s="306">
        <f>SUM(N5:N5004)</f>
        <v>0</v>
      </c>
      <c r="O2" s="159"/>
      <c r="P2" s="159"/>
      <c r="Q2" s="159"/>
      <c r="R2" s="159"/>
      <c r="S2" s="429" t="s">
        <v>611</v>
      </c>
      <c r="T2" s="427">
        <f ca="1">SUMIF(J5:J5004,"",T5:T5004)+SUMIF(J5:J5004,"ohne Grundreinig",T5:T5004)</f>
        <v>0</v>
      </c>
      <c r="U2" s="426">
        <f ca="1">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1651</v>
      </c>
      <c r="D5" s="255"/>
      <c r="E5" s="647" t="s">
        <v>1215</v>
      </c>
      <c r="F5" s="647" t="s">
        <v>1652</v>
      </c>
      <c r="G5" s="255" t="s">
        <v>1653</v>
      </c>
      <c r="H5" s="255" t="str">
        <f>Raumgruppen_Bezeichnungen!$C$107</f>
        <v>F1-5</v>
      </c>
      <c r="I5" s="255"/>
      <c r="J5" s="774" t="s">
        <v>1799</v>
      </c>
      <c r="K5" s="255" t="s">
        <v>1278</v>
      </c>
      <c r="L5" s="648">
        <v>148.53</v>
      </c>
      <c r="M5" s="648">
        <v>0</v>
      </c>
      <c r="N5" s="648">
        <v>0</v>
      </c>
      <c r="O5" s="255" t="str">
        <f t="shared" ref="O5:O36" si="0">IF(
                AND(H5="",I5=""),
                "",
                IF(
                              AND(H5&lt;&gt;"",J5&lt;&gt;"Grundreinigung",J5&lt;&gt;"keine Reinigung"),
                              VLOOKUP(H5,$X$5:$AB$313,3,FALSE),
                             ""))</f>
        <v>5 Tage/Wo</v>
      </c>
      <c r="P5" s="649">
        <f t="shared" ref="P5:P36" ca="1" si="1">IFERROR(
                              IF(AND(H5="",I5=""),
                              "",
                              IF(AND(H5&lt;&gt;"",J5&lt;&gt;"Grundreinigung",J5&lt;&gt;"keine Reinigung"),
                                           VLOOKUP(H5,$X$5:$AB$313,4,FALSE),
                               "")),
                               "")</f>
        <v>253</v>
      </c>
      <c r="Q5" s="650">
        <f t="shared" ref="Q5:Q36" ca="1" si="2">IF(
                AND(P5&lt;&gt;"",H5&lt;&gt;""),
                VLOOKUP(H5,$X$5:$AB$313,2,FALSE),
                "")</f>
        <v>0</v>
      </c>
      <c r="R5" s="650" t="str">
        <f t="shared" ref="R5:R36" ca="1" si="3">IF(
                AND(P5&lt;&gt;"",I5&lt;&gt;""),
                VLOOKUP(I5,$X$5:$AB$313,2,FALSE),
                "")</f>
        <v/>
      </c>
      <c r="S5" s="648">
        <f t="shared" ref="S5:S36" ca="1" si="4">IF(
                P5="",
                "",
                IF(
                              H5&lt;&gt;"",
                              VLOOKUP(H5,$X$5:$AB$313,5,FALSE),
                              ""))</f>
        <v>0</v>
      </c>
      <c r="T5" s="648" t="str">
        <f t="shared" ref="T5:T36" ca="1" si="5">IF(
                OR(J5="keine Reinigung",J5="Grundreinigung"),
                "",
                IF(
                              AND(H5&lt;&gt;"",Q5&lt;&gt;0),
                              L5/Q5*S5,
                              ""))</f>
        <v/>
      </c>
      <c r="U5" s="648" t="str">
        <f t="shared" ref="U5:U36" ca="1" si="6">IFERROR(T5/S5*60,"")</f>
        <v/>
      </c>
      <c r="V5" s="273">
        <v>318</v>
      </c>
      <c r="W5" s="255"/>
      <c r="X5" t="str">
        <f>'Neubau, 2 d K'!B4</f>
        <v>A1-J</v>
      </c>
      <c r="Y5">
        <f>'Neubau, 2 d K'!E4</f>
        <v>0</v>
      </c>
      <c r="Z5" t="str">
        <f>'Neubau, 2 d K'!F4</f>
        <v>jährlich</v>
      </c>
      <c r="AA5">
        <f ca="1">'Neubau, 2 d K'!G4</f>
        <v>1</v>
      </c>
      <c r="AB5">
        <f>'Neubau, 2 d K'!J4</f>
        <v>0</v>
      </c>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ht="15" x14ac:dyDescent="0.2">
      <c r="B6" s="255"/>
      <c r="C6" s="255" t="s">
        <v>1651</v>
      </c>
      <c r="D6" s="255"/>
      <c r="E6" s="647" t="s">
        <v>1215</v>
      </c>
      <c r="F6" s="647" t="s">
        <v>1654</v>
      </c>
      <c r="G6" s="255" t="s">
        <v>1655</v>
      </c>
      <c r="H6" s="255" t="str">
        <f>Raumgruppen_Bezeichnungen!$C$139</f>
        <v>F3-5</v>
      </c>
      <c r="I6" s="255"/>
      <c r="J6" s="774" t="s">
        <v>1799</v>
      </c>
      <c r="K6" s="255" t="s">
        <v>1278</v>
      </c>
      <c r="L6" s="648">
        <v>17.66</v>
      </c>
      <c r="M6" s="648">
        <v>0</v>
      </c>
      <c r="N6" s="648">
        <v>0</v>
      </c>
      <c r="O6" s="255" t="str">
        <f t="shared" si="0"/>
        <v>5 Tage/Wo</v>
      </c>
      <c r="P6" s="649">
        <f t="shared" ca="1" si="1"/>
        <v>253</v>
      </c>
      <c r="Q6" s="650">
        <f t="shared" ca="1" si="2"/>
        <v>0</v>
      </c>
      <c r="R6" s="650" t="str">
        <f t="shared" ca="1" si="3"/>
        <v/>
      </c>
      <c r="S6" s="648">
        <f t="shared" ca="1" si="4"/>
        <v>0</v>
      </c>
      <c r="T6" s="648" t="str">
        <f t="shared" ca="1" si="5"/>
        <v/>
      </c>
      <c r="U6" s="648" t="str">
        <f t="shared" ca="1" si="6"/>
        <v/>
      </c>
      <c r="V6" s="273">
        <v>319</v>
      </c>
      <c r="W6" s="255"/>
      <c r="X6" t="str">
        <f>'Neubau, 2 d K'!B5</f>
        <v>A1-J2</v>
      </c>
      <c r="Y6">
        <f>'Neubau, 2 d K'!E5</f>
        <v>0</v>
      </c>
      <c r="Z6" t="str">
        <f>'Neubau, 2 d K'!F5</f>
        <v>jährlich 2x</v>
      </c>
      <c r="AA6">
        <f ca="1">'Neubau, 2 d K'!G5</f>
        <v>2</v>
      </c>
      <c r="AB6">
        <f>'Neubau, 2 d K'!J5</f>
        <v>0</v>
      </c>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ht="15" x14ac:dyDescent="0.2">
      <c r="B7" s="255"/>
      <c r="C7" s="255" t="s">
        <v>1651</v>
      </c>
      <c r="D7" s="255"/>
      <c r="E7" s="647" t="s">
        <v>1215</v>
      </c>
      <c r="F7" s="647" t="s">
        <v>1656</v>
      </c>
      <c r="G7" s="255" t="s">
        <v>1657</v>
      </c>
      <c r="H7" s="255" t="str">
        <f>Raumgruppen_Bezeichnungen!$C$139</f>
        <v>F3-5</v>
      </c>
      <c r="I7" s="255"/>
      <c r="J7" s="774" t="s">
        <v>1799</v>
      </c>
      <c r="K7" s="255" t="s">
        <v>1278</v>
      </c>
      <c r="L7" s="648">
        <v>26.3</v>
      </c>
      <c r="M7" s="648">
        <v>0</v>
      </c>
      <c r="N7" s="648">
        <v>0</v>
      </c>
      <c r="O7" s="255" t="str">
        <f t="shared" si="0"/>
        <v>5 Tage/Wo</v>
      </c>
      <c r="P7" s="649">
        <f t="shared" ca="1" si="1"/>
        <v>253</v>
      </c>
      <c r="Q7" s="650">
        <f t="shared" ca="1" si="2"/>
        <v>0</v>
      </c>
      <c r="R7" s="650" t="str">
        <f t="shared" ca="1" si="3"/>
        <v/>
      </c>
      <c r="S7" s="648">
        <f t="shared" ca="1" si="4"/>
        <v>0</v>
      </c>
      <c r="T7" s="648" t="str">
        <f t="shared" ca="1" si="5"/>
        <v/>
      </c>
      <c r="U7" s="648" t="str">
        <f t="shared" ca="1" si="6"/>
        <v/>
      </c>
      <c r="V7" s="273">
        <v>320</v>
      </c>
      <c r="W7" s="255"/>
      <c r="X7" t="str">
        <f>'Neubau, 2 d K'!B6</f>
        <v>A1-Q</v>
      </c>
      <c r="Y7">
        <f>'Neubau, 2 d K'!E6</f>
        <v>0</v>
      </c>
      <c r="Z7" t="str">
        <f>'Neubau, 2 d K'!F6</f>
        <v>Quartalsw.</v>
      </c>
      <c r="AA7">
        <f ca="1">'Neubau, 2 d K'!G6</f>
        <v>4</v>
      </c>
      <c r="AB7">
        <f>'Neubau, 2 d K'!J6</f>
        <v>0</v>
      </c>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row>
    <row r="8" spans="2:80" ht="15" x14ac:dyDescent="0.2">
      <c r="B8" s="255"/>
      <c r="C8" s="255" t="s">
        <v>1651</v>
      </c>
      <c r="D8" s="255"/>
      <c r="E8" s="647" t="s">
        <v>1215</v>
      </c>
      <c r="F8" s="647" t="s">
        <v>1658</v>
      </c>
      <c r="G8" s="255" t="s">
        <v>1260</v>
      </c>
      <c r="H8" s="255" t="str">
        <f>Raumgruppen_Bezeichnungen!$C$56</f>
        <v>C1-W</v>
      </c>
      <c r="I8" s="255"/>
      <c r="J8" s="774" t="s">
        <v>1799</v>
      </c>
      <c r="K8" s="255" t="s">
        <v>1650</v>
      </c>
      <c r="L8" s="648">
        <v>20.36</v>
      </c>
      <c r="M8" s="648">
        <v>0</v>
      </c>
      <c r="N8" s="648">
        <v>0</v>
      </c>
      <c r="O8" s="255" t="str">
        <f t="shared" si="0"/>
        <v>wöchentl.</v>
      </c>
      <c r="P8" s="649">
        <f t="shared" ca="1" si="1"/>
        <v>51</v>
      </c>
      <c r="Q8" s="650">
        <f t="shared" ca="1" si="2"/>
        <v>0</v>
      </c>
      <c r="R8" s="650" t="str">
        <f t="shared" ca="1" si="3"/>
        <v/>
      </c>
      <c r="S8" s="648">
        <f t="shared" ca="1" si="4"/>
        <v>0</v>
      </c>
      <c r="T8" s="648" t="str">
        <f t="shared" ca="1" si="5"/>
        <v/>
      </c>
      <c r="U8" s="648" t="str">
        <f t="shared" ca="1" si="6"/>
        <v/>
      </c>
      <c r="V8" s="273">
        <v>321</v>
      </c>
      <c r="W8" s="255"/>
      <c r="X8" t="str">
        <f>'Neubau, 2 d K'!B7</f>
        <v>A1-J6</v>
      </c>
      <c r="Y8">
        <f>'Neubau, 2 d K'!E7</f>
        <v>0</v>
      </c>
      <c r="Z8" t="str">
        <f>'Neubau, 2 d K'!F7</f>
        <v>jährlich 6x</v>
      </c>
      <c r="AA8">
        <f ca="1">'Neubau, 2 d K'!G7</f>
        <v>6</v>
      </c>
      <c r="AB8">
        <f>'Neubau, 2 d K'!J7</f>
        <v>0</v>
      </c>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row>
    <row r="9" spans="2:80" ht="15" x14ac:dyDescent="0.2">
      <c r="B9" s="255"/>
      <c r="C9" s="255" t="s">
        <v>1651</v>
      </c>
      <c r="D9" s="255"/>
      <c r="E9" s="647" t="s">
        <v>1215</v>
      </c>
      <c r="F9" s="647" t="s">
        <v>1659</v>
      </c>
      <c r="G9" s="255" t="s">
        <v>1260</v>
      </c>
      <c r="H9" s="255" t="str">
        <f>Raumgruppen_Bezeichnungen!$C$56</f>
        <v>C1-W</v>
      </c>
      <c r="I9" s="255"/>
      <c r="J9" s="774" t="s">
        <v>1799</v>
      </c>
      <c r="K9" s="255" t="s">
        <v>1279</v>
      </c>
      <c r="L9" s="648">
        <v>36.39</v>
      </c>
      <c r="M9" s="648">
        <v>0</v>
      </c>
      <c r="N9" s="648">
        <v>0</v>
      </c>
      <c r="O9" s="255" t="str">
        <f t="shared" si="0"/>
        <v>wöchentl.</v>
      </c>
      <c r="P9" s="649">
        <f t="shared" ca="1" si="1"/>
        <v>51</v>
      </c>
      <c r="Q9" s="650">
        <f t="shared" ca="1" si="2"/>
        <v>0</v>
      </c>
      <c r="R9" s="650" t="str">
        <f t="shared" ca="1" si="3"/>
        <v/>
      </c>
      <c r="S9" s="648">
        <f t="shared" ca="1" si="4"/>
        <v>0</v>
      </c>
      <c r="T9" s="648" t="str">
        <f t="shared" ca="1" si="5"/>
        <v/>
      </c>
      <c r="U9" s="648" t="str">
        <f t="shared" ca="1" si="6"/>
        <v/>
      </c>
      <c r="V9" s="273">
        <v>322</v>
      </c>
      <c r="W9" s="255"/>
      <c r="X9" t="str">
        <f>'Neubau, 2 d K'!B8</f>
        <v>A1-M</v>
      </c>
      <c r="Y9">
        <f>'Neubau, 2 d K'!E8</f>
        <v>0</v>
      </c>
      <c r="Z9" t="str">
        <f>'Neubau, 2 d K'!F8</f>
        <v>monatlich</v>
      </c>
      <c r="AA9">
        <f ca="1">'Neubau, 2 d K'!G8</f>
        <v>12</v>
      </c>
      <c r="AB9">
        <f>'Neubau, 2 d K'!J8</f>
        <v>0</v>
      </c>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row>
    <row r="10" spans="2:80" ht="15" x14ac:dyDescent="0.2">
      <c r="B10" s="255"/>
      <c r="C10" s="255" t="s">
        <v>1651</v>
      </c>
      <c r="D10" s="255"/>
      <c r="E10" s="647" t="s">
        <v>1215</v>
      </c>
      <c r="F10" s="647" t="s">
        <v>1660</v>
      </c>
      <c r="G10" s="255" t="s">
        <v>1260</v>
      </c>
      <c r="H10" s="255" t="str">
        <f>Raumgruppen_Bezeichnungen!$C$56</f>
        <v>C1-W</v>
      </c>
      <c r="I10" s="255"/>
      <c r="J10" s="774" t="s">
        <v>1799</v>
      </c>
      <c r="K10" s="255" t="s">
        <v>1279</v>
      </c>
      <c r="L10" s="648">
        <v>33.42</v>
      </c>
      <c r="M10" s="648">
        <v>0</v>
      </c>
      <c r="N10" s="648">
        <v>0</v>
      </c>
      <c r="O10" s="255" t="str">
        <f t="shared" si="0"/>
        <v>wöchentl.</v>
      </c>
      <c r="P10" s="649">
        <f t="shared" ca="1" si="1"/>
        <v>51</v>
      </c>
      <c r="Q10" s="650">
        <f t="shared" ca="1" si="2"/>
        <v>0</v>
      </c>
      <c r="R10" s="650" t="str">
        <f t="shared" ca="1" si="3"/>
        <v/>
      </c>
      <c r="S10" s="648">
        <f t="shared" ca="1" si="4"/>
        <v>0</v>
      </c>
      <c r="T10" s="648" t="str">
        <f t="shared" ca="1" si="5"/>
        <v/>
      </c>
      <c r="U10" s="648" t="str">
        <f t="shared" ca="1" si="6"/>
        <v/>
      </c>
      <c r="V10" s="273">
        <v>323</v>
      </c>
      <c r="W10" s="255"/>
      <c r="X10" t="str">
        <f>'Neubau, 2 d K'!B9</f>
        <v>A1-14</v>
      </c>
      <c r="Y10">
        <f>'Neubau, 2 d K'!E9</f>
        <v>0</v>
      </c>
      <c r="Z10" t="str">
        <f>'Neubau, 2 d K'!F9</f>
        <v>14 tägig</v>
      </c>
      <c r="AA10">
        <f ca="1">'Neubau, 2 d K'!G9</f>
        <v>25</v>
      </c>
      <c r="AB10">
        <f>'Neubau, 2 d K'!J9</f>
        <v>0</v>
      </c>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row>
    <row r="11" spans="2:80" ht="15" x14ac:dyDescent="0.2">
      <c r="B11" s="255"/>
      <c r="C11" s="255" t="s">
        <v>1651</v>
      </c>
      <c r="D11" s="255"/>
      <c r="E11" s="647" t="s">
        <v>1215</v>
      </c>
      <c r="F11" s="647" t="s">
        <v>1661</v>
      </c>
      <c r="G11" s="255" t="s">
        <v>1259</v>
      </c>
      <c r="H11" s="255" t="str">
        <f>Raumgruppen_Bezeichnungen!$C$103</f>
        <v>F1-2</v>
      </c>
      <c r="I11" s="255"/>
      <c r="J11" s="774" t="s">
        <v>1799</v>
      </c>
      <c r="K11" s="255" t="s">
        <v>1650</v>
      </c>
      <c r="L11" s="648">
        <v>47.86</v>
      </c>
      <c r="M11" s="648">
        <v>0</v>
      </c>
      <c r="N11" s="648">
        <v>0</v>
      </c>
      <c r="O11" s="255" t="str">
        <f t="shared" si="0"/>
        <v>2 Tage/Wo</v>
      </c>
      <c r="P11" s="649">
        <f t="shared" ca="1" si="1"/>
        <v>101</v>
      </c>
      <c r="Q11" s="650">
        <f t="shared" ca="1" si="2"/>
        <v>0</v>
      </c>
      <c r="R11" s="650" t="str">
        <f t="shared" ca="1" si="3"/>
        <v/>
      </c>
      <c r="S11" s="648">
        <f t="shared" ca="1" si="4"/>
        <v>0</v>
      </c>
      <c r="T11" s="648" t="str">
        <f t="shared" ca="1" si="5"/>
        <v/>
      </c>
      <c r="U11" s="648" t="str">
        <f t="shared" ca="1" si="6"/>
        <v/>
      </c>
      <c r="V11" s="273">
        <v>324</v>
      </c>
      <c r="W11" s="255"/>
      <c r="X11" t="str">
        <f>'Neubau, 2 d K'!B10</f>
        <v>A1-W</v>
      </c>
      <c r="Y11">
        <f>'Neubau, 2 d K'!E10</f>
        <v>0</v>
      </c>
      <c r="Z11" t="str">
        <f>'Neubau, 2 d K'!F10</f>
        <v>wöchentl.</v>
      </c>
      <c r="AA11">
        <f ca="1">'Neubau, 2 d K'!G10</f>
        <v>51</v>
      </c>
      <c r="AB11">
        <f>'Neubau, 2 d K'!J10</f>
        <v>0</v>
      </c>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2:80" ht="15" x14ac:dyDescent="0.2">
      <c r="B12" s="255"/>
      <c r="C12" s="255" t="s">
        <v>1651</v>
      </c>
      <c r="D12" s="255"/>
      <c r="E12" s="647" t="s">
        <v>1215</v>
      </c>
      <c r="F12" s="647" t="s">
        <v>1662</v>
      </c>
      <c r="G12" s="255" t="s">
        <v>1272</v>
      </c>
      <c r="H12" s="255" t="str">
        <f>Raumgruppen_Bezeichnungen!$C$216</f>
        <v>J1-5</v>
      </c>
      <c r="I12" s="255"/>
      <c r="J12" s="775"/>
      <c r="K12" s="255" t="s">
        <v>1281</v>
      </c>
      <c r="L12" s="648">
        <v>5.0999999999999996</v>
      </c>
      <c r="M12" s="648">
        <v>0</v>
      </c>
      <c r="N12" s="648">
        <v>0</v>
      </c>
      <c r="O12" s="255" t="str">
        <f t="shared" si="0"/>
        <v>5 Tage/Wo</v>
      </c>
      <c r="P12" s="649">
        <f t="shared" ca="1" si="1"/>
        <v>253</v>
      </c>
      <c r="Q12" s="650">
        <f t="shared" ca="1" si="2"/>
        <v>0</v>
      </c>
      <c r="R12" s="650" t="str">
        <f t="shared" ca="1" si="3"/>
        <v/>
      </c>
      <c r="S12" s="648">
        <f t="shared" ca="1" si="4"/>
        <v>0</v>
      </c>
      <c r="T12" s="648" t="str">
        <f t="shared" ca="1" si="5"/>
        <v/>
      </c>
      <c r="U12" s="648" t="str">
        <f t="shared" ca="1" si="6"/>
        <v/>
      </c>
      <c r="V12" s="273">
        <v>325</v>
      </c>
      <c r="W12" s="255"/>
      <c r="X12" t="str">
        <f>'Neubau, 2 d K'!B11</f>
        <v>A1-2</v>
      </c>
      <c r="Y12">
        <f>'Neubau, 2 d K'!E11</f>
        <v>0</v>
      </c>
      <c r="Z12" t="str">
        <f>'Neubau, 2 d K'!F11</f>
        <v>2 Tage/Wo</v>
      </c>
      <c r="AA12">
        <f ca="1">'Neubau, 2 d K'!G11</f>
        <v>101</v>
      </c>
      <c r="AB12">
        <f>'Neubau, 2 d K'!J11</f>
        <v>0</v>
      </c>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row>
    <row r="13" spans="2:80" ht="15" x14ac:dyDescent="0.2">
      <c r="B13" s="255"/>
      <c r="C13" s="255" t="s">
        <v>1651</v>
      </c>
      <c r="D13" s="255"/>
      <c r="E13" s="647" t="s">
        <v>1215</v>
      </c>
      <c r="F13" s="647" t="s">
        <v>1663</v>
      </c>
      <c r="G13" s="255" t="s">
        <v>1637</v>
      </c>
      <c r="H13" s="255" t="str">
        <f>Raumgruppen_Bezeichnungen!$C$170</f>
        <v>H1-5</v>
      </c>
      <c r="I13" s="255"/>
      <c r="J13" s="774" t="s">
        <v>1799</v>
      </c>
      <c r="K13" s="255" t="s">
        <v>1281</v>
      </c>
      <c r="L13" s="648">
        <v>4</v>
      </c>
      <c r="M13" s="648">
        <v>0</v>
      </c>
      <c r="N13" s="648">
        <v>0</v>
      </c>
      <c r="O13" s="255" t="str">
        <f t="shared" si="0"/>
        <v>5 Tage/Wo</v>
      </c>
      <c r="P13" s="649">
        <f t="shared" ca="1" si="1"/>
        <v>253</v>
      </c>
      <c r="Q13" s="650">
        <f t="shared" ca="1" si="2"/>
        <v>0</v>
      </c>
      <c r="R13" s="650" t="str">
        <f t="shared" ca="1" si="3"/>
        <v/>
      </c>
      <c r="S13" s="648">
        <f t="shared" ca="1" si="4"/>
        <v>0</v>
      </c>
      <c r="T13" s="648" t="str">
        <f t="shared" ca="1" si="5"/>
        <v/>
      </c>
      <c r="U13" s="648" t="str">
        <f t="shared" ca="1" si="6"/>
        <v/>
      </c>
      <c r="V13" s="273">
        <v>326</v>
      </c>
      <c r="W13" s="255"/>
      <c r="X13" t="str">
        <f>'Neubau, 2 d K'!B12</f>
        <v>A1-2,5</v>
      </c>
      <c r="Y13">
        <f>'Neubau, 2 d K'!E12</f>
        <v>0</v>
      </c>
      <c r="Z13" t="str">
        <f>'Neubau, 2 d K'!F12</f>
        <v>2,5 Tage/Wo</v>
      </c>
      <c r="AA13">
        <f ca="1">'Neubau, 2 d K'!G12</f>
        <v>127</v>
      </c>
      <c r="AB13">
        <f>'Neubau, 2 d K'!J12</f>
        <v>0</v>
      </c>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row>
    <row r="14" spans="2:80" ht="15" x14ac:dyDescent="0.2">
      <c r="B14" s="255"/>
      <c r="C14" s="255" t="s">
        <v>1651</v>
      </c>
      <c r="D14" s="255"/>
      <c r="E14" s="647" t="s">
        <v>1215</v>
      </c>
      <c r="F14" s="647" t="s">
        <v>1664</v>
      </c>
      <c r="G14" s="255" t="s">
        <v>1633</v>
      </c>
      <c r="H14" s="255" t="str">
        <f>Raumgruppen_Bezeichnungen!$C$170</f>
        <v>H1-5</v>
      </c>
      <c r="I14" s="255"/>
      <c r="J14" s="774" t="s">
        <v>1799</v>
      </c>
      <c r="K14" s="255" t="s">
        <v>1281</v>
      </c>
      <c r="L14" s="648">
        <v>4</v>
      </c>
      <c r="M14" s="648">
        <v>0</v>
      </c>
      <c r="N14" s="648">
        <v>0</v>
      </c>
      <c r="O14" s="255" t="str">
        <f t="shared" si="0"/>
        <v>5 Tage/Wo</v>
      </c>
      <c r="P14" s="649">
        <f t="shared" ca="1" si="1"/>
        <v>253</v>
      </c>
      <c r="Q14" s="650">
        <f t="shared" ca="1" si="2"/>
        <v>0</v>
      </c>
      <c r="R14" s="650" t="str">
        <f t="shared" ca="1" si="3"/>
        <v/>
      </c>
      <c r="S14" s="648">
        <f t="shared" ca="1" si="4"/>
        <v>0</v>
      </c>
      <c r="T14" s="648" t="str">
        <f t="shared" ca="1" si="5"/>
        <v/>
      </c>
      <c r="U14" s="648" t="str">
        <f t="shared" ca="1" si="6"/>
        <v/>
      </c>
      <c r="V14" s="273">
        <v>327</v>
      </c>
      <c r="W14" s="255"/>
      <c r="X14" t="str">
        <f>'Neubau, 2 d K'!B13</f>
        <v>A1-3</v>
      </c>
      <c r="Y14">
        <f>'Neubau, 2 d K'!E13</f>
        <v>0</v>
      </c>
      <c r="Z14" t="str">
        <f>'Neubau, 2 d K'!F13</f>
        <v>3 Tage/Wo</v>
      </c>
      <c r="AA14">
        <f ca="1">'Neubau, 2 d K'!G13</f>
        <v>152</v>
      </c>
      <c r="AB14">
        <f>'Neubau, 2 d K'!J13</f>
        <v>0</v>
      </c>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row>
    <row r="15" spans="2:80" ht="15" x14ac:dyDescent="0.2">
      <c r="B15" s="255"/>
      <c r="C15" s="255" t="s">
        <v>1651</v>
      </c>
      <c r="D15" s="255"/>
      <c r="E15" s="647" t="s">
        <v>1215</v>
      </c>
      <c r="F15" s="647" t="s">
        <v>1665</v>
      </c>
      <c r="G15" s="255" t="s">
        <v>1666</v>
      </c>
      <c r="H15" s="255" t="str">
        <f>Raumgruppen_Bezeichnungen!$C$249</f>
        <v>L-J</v>
      </c>
      <c r="I15" s="255"/>
      <c r="J15" s="774" t="s">
        <v>212</v>
      </c>
      <c r="K15" s="255" t="s">
        <v>1280</v>
      </c>
      <c r="L15" s="648">
        <v>9.3699999999999992</v>
      </c>
      <c r="M15" s="648">
        <v>0</v>
      </c>
      <c r="N15" s="648">
        <v>0</v>
      </c>
      <c r="O15" s="255" t="str">
        <f t="shared" si="0"/>
        <v/>
      </c>
      <c r="P15" s="649" t="str">
        <f t="shared" si="1"/>
        <v/>
      </c>
      <c r="Q15" s="650" t="str">
        <f t="shared" si="2"/>
        <v/>
      </c>
      <c r="R15" s="650" t="str">
        <f t="shared" si="3"/>
        <v/>
      </c>
      <c r="S15" s="648" t="str">
        <f t="shared" si="4"/>
        <v/>
      </c>
      <c r="T15" s="648" t="str">
        <f t="shared" si="5"/>
        <v/>
      </c>
      <c r="U15" s="648" t="str">
        <f t="shared" si="6"/>
        <v/>
      </c>
      <c r="V15" s="273">
        <v>328</v>
      </c>
      <c r="W15" s="759" t="s">
        <v>1677</v>
      </c>
      <c r="X15" t="str">
        <f>'Neubau, 2 d K'!B14</f>
        <v>A1-4</v>
      </c>
      <c r="Y15">
        <f>'Neubau, 2 d K'!E14</f>
        <v>0</v>
      </c>
      <c r="Z15" t="str">
        <f>'Neubau, 2 d K'!F14</f>
        <v>4 Tage/Wo</v>
      </c>
      <c r="AA15">
        <f ca="1">'Neubau, 2 d K'!G14</f>
        <v>202</v>
      </c>
      <c r="AB15">
        <f>'Neubau, 2 d K'!J14</f>
        <v>0</v>
      </c>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row>
    <row r="16" spans="2:80" ht="15" x14ac:dyDescent="0.2">
      <c r="B16" s="255"/>
      <c r="C16" s="255" t="s">
        <v>1651</v>
      </c>
      <c r="D16" s="255"/>
      <c r="E16" s="647" t="s">
        <v>1215</v>
      </c>
      <c r="F16" s="647" t="s">
        <v>1667</v>
      </c>
      <c r="G16" s="255" t="s">
        <v>1260</v>
      </c>
      <c r="H16" s="255" t="str">
        <f>Raumgruppen_Bezeichnungen!$C$56</f>
        <v>C1-W</v>
      </c>
      <c r="I16" s="255"/>
      <c r="J16" s="774" t="s">
        <v>1799</v>
      </c>
      <c r="K16" s="255" t="s">
        <v>1650</v>
      </c>
      <c r="L16" s="648">
        <v>22.33</v>
      </c>
      <c r="M16" s="648">
        <v>0</v>
      </c>
      <c r="N16" s="648">
        <v>0</v>
      </c>
      <c r="O16" s="255" t="str">
        <f t="shared" si="0"/>
        <v>wöchentl.</v>
      </c>
      <c r="P16" s="649">
        <f t="shared" ca="1" si="1"/>
        <v>51</v>
      </c>
      <c r="Q16" s="650">
        <f t="shared" ca="1" si="2"/>
        <v>0</v>
      </c>
      <c r="R16" s="650" t="str">
        <f t="shared" ca="1" si="3"/>
        <v/>
      </c>
      <c r="S16" s="648">
        <f t="shared" ca="1" si="4"/>
        <v>0</v>
      </c>
      <c r="T16" s="648" t="str">
        <f t="shared" ca="1" si="5"/>
        <v/>
      </c>
      <c r="U16" s="648" t="str">
        <f t="shared" ca="1" si="6"/>
        <v/>
      </c>
      <c r="V16" s="273">
        <v>329</v>
      </c>
      <c r="W16" s="255"/>
      <c r="X16" t="str">
        <f>'Neubau, 2 d K'!B15</f>
        <v>A1-5</v>
      </c>
      <c r="Y16">
        <f>'Neubau, 2 d K'!E15</f>
        <v>0</v>
      </c>
      <c r="Z16" t="str">
        <f>'Neubau, 2 d K'!F15</f>
        <v>5 Tage/Wo</v>
      </c>
      <c r="AA16">
        <f ca="1">'Neubau, 2 d K'!G15</f>
        <v>253</v>
      </c>
      <c r="AB16">
        <f>'Neubau, 2 d K'!J15</f>
        <v>0</v>
      </c>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row>
    <row r="17" spans="2:80" ht="15" x14ac:dyDescent="0.2">
      <c r="B17" s="255"/>
      <c r="C17" s="255" t="s">
        <v>1651</v>
      </c>
      <c r="D17" s="255"/>
      <c r="E17" s="647" t="s">
        <v>1215</v>
      </c>
      <c r="F17" s="647" t="s">
        <v>1668</v>
      </c>
      <c r="G17" s="255" t="s">
        <v>1669</v>
      </c>
      <c r="H17" s="255" t="str">
        <f>Raumgruppen_Bezeichnungen!$C$255</f>
        <v>L-W</v>
      </c>
      <c r="I17" s="255"/>
      <c r="J17" s="774" t="s">
        <v>1799</v>
      </c>
      <c r="K17" s="255" t="s">
        <v>1280</v>
      </c>
      <c r="L17" s="648">
        <v>11.55</v>
      </c>
      <c r="M17" s="648">
        <v>0</v>
      </c>
      <c r="N17" s="648">
        <v>0</v>
      </c>
      <c r="O17" s="255" t="str">
        <f t="shared" si="0"/>
        <v>wöchentl.</v>
      </c>
      <c r="P17" s="649">
        <f t="shared" ca="1" si="1"/>
        <v>51</v>
      </c>
      <c r="Q17" s="650">
        <f t="shared" ca="1" si="2"/>
        <v>0</v>
      </c>
      <c r="R17" s="650" t="str">
        <f t="shared" ca="1" si="3"/>
        <v/>
      </c>
      <c r="S17" s="648">
        <f t="shared" ca="1" si="4"/>
        <v>0</v>
      </c>
      <c r="T17" s="648" t="str">
        <f t="shared" ca="1" si="5"/>
        <v/>
      </c>
      <c r="U17" s="648" t="str">
        <f t="shared" ca="1" si="6"/>
        <v/>
      </c>
      <c r="V17" s="273">
        <v>330</v>
      </c>
      <c r="W17" s="255"/>
      <c r="X17" t="str">
        <f>'Neubau, 2 d K'!B16</f>
        <v>A1-6</v>
      </c>
      <c r="Y17">
        <f>'Neubau, 2 d K'!E16</f>
        <v>0</v>
      </c>
      <c r="Z17" t="str">
        <f>'Neubau, 2 d K'!F16</f>
        <v>6 Tage/Wo</v>
      </c>
      <c r="AA17">
        <f ca="1">'Neubau, 2 d K'!G16</f>
        <v>304</v>
      </c>
      <c r="AB17">
        <f>'Neubau, 2 d K'!J16</f>
        <v>0</v>
      </c>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row>
    <row r="18" spans="2:80" ht="15" x14ac:dyDescent="0.2">
      <c r="B18" s="255"/>
      <c r="C18" s="255" t="s">
        <v>1651</v>
      </c>
      <c r="D18" s="255"/>
      <c r="E18" s="647" t="s">
        <v>1215</v>
      </c>
      <c r="F18" s="647" t="s">
        <v>1670</v>
      </c>
      <c r="G18" s="255" t="s">
        <v>1598</v>
      </c>
      <c r="H18" s="255" t="str">
        <f>Raumgruppen_Bezeichnungen!$C$249</f>
        <v>L-J</v>
      </c>
      <c r="I18" s="255"/>
      <c r="J18" s="774" t="s">
        <v>212</v>
      </c>
      <c r="K18" s="255" t="s">
        <v>1280</v>
      </c>
      <c r="L18" s="648">
        <v>9.39</v>
      </c>
      <c r="M18" s="648">
        <v>0</v>
      </c>
      <c r="N18" s="648">
        <v>0</v>
      </c>
      <c r="O18" s="255" t="str">
        <f t="shared" si="0"/>
        <v/>
      </c>
      <c r="P18" s="649" t="str">
        <f t="shared" si="1"/>
        <v/>
      </c>
      <c r="Q18" s="650" t="str">
        <f t="shared" si="2"/>
        <v/>
      </c>
      <c r="R18" s="650" t="str">
        <f t="shared" si="3"/>
        <v/>
      </c>
      <c r="S18" s="648" t="str">
        <f t="shared" si="4"/>
        <v/>
      </c>
      <c r="T18" s="648" t="str">
        <f t="shared" si="5"/>
        <v/>
      </c>
      <c r="U18" s="648" t="str">
        <f t="shared" si="6"/>
        <v/>
      </c>
      <c r="V18" s="273">
        <v>331</v>
      </c>
      <c r="W18" s="255"/>
      <c r="X18" t="str">
        <f>'Neubau, 2 d K'!B17</f>
        <v>A1-7</v>
      </c>
      <c r="Y18">
        <f>'Neubau, 2 d K'!E17</f>
        <v>0</v>
      </c>
      <c r="Z18" t="str">
        <f>'Neubau, 2 d K'!F17</f>
        <v>7 Tage/Wo</v>
      </c>
      <c r="AA18">
        <f ca="1">'Neubau, 2 d K'!G17</f>
        <v>354</v>
      </c>
      <c r="AB18">
        <f>'Neubau, 2 d K'!J17</f>
        <v>0</v>
      </c>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row>
    <row r="19" spans="2:80" ht="15" x14ac:dyDescent="0.2">
      <c r="B19" s="255"/>
      <c r="C19" s="255" t="s">
        <v>1651</v>
      </c>
      <c r="D19" s="255"/>
      <c r="E19" s="647" t="s">
        <v>1215</v>
      </c>
      <c r="F19" s="647" t="s">
        <v>1671</v>
      </c>
      <c r="G19" s="255" t="s">
        <v>1672</v>
      </c>
      <c r="H19" s="255" t="str">
        <f>Raumgruppen_Bezeichnungen!$C$170</f>
        <v>H1-5</v>
      </c>
      <c r="I19" s="255"/>
      <c r="J19" s="774" t="s">
        <v>1799</v>
      </c>
      <c r="K19" s="255" t="s">
        <v>1281</v>
      </c>
      <c r="L19" s="648">
        <v>8.18</v>
      </c>
      <c r="M19" s="648">
        <v>0</v>
      </c>
      <c r="N19" s="648">
        <v>0</v>
      </c>
      <c r="O19" s="255" t="str">
        <f t="shared" si="0"/>
        <v>5 Tage/Wo</v>
      </c>
      <c r="P19" s="649">
        <f t="shared" ca="1" si="1"/>
        <v>253</v>
      </c>
      <c r="Q19" s="650">
        <f t="shared" ca="1" si="2"/>
        <v>0</v>
      </c>
      <c r="R19" s="650" t="str">
        <f t="shared" ca="1" si="3"/>
        <v/>
      </c>
      <c r="S19" s="648">
        <f t="shared" ca="1" si="4"/>
        <v>0</v>
      </c>
      <c r="T19" s="648" t="str">
        <f t="shared" ca="1" si="5"/>
        <v/>
      </c>
      <c r="U19" s="648" t="str">
        <f t="shared" ca="1" si="6"/>
        <v/>
      </c>
      <c r="V19" s="273">
        <v>332</v>
      </c>
      <c r="W19" s="255"/>
      <c r="X19" t="str">
        <f>'Neubau, 2 d K'!B18</f>
        <v>A1-Müll</v>
      </c>
      <c r="Y19">
        <f>'Neubau, 2 d K'!E18</f>
        <v>0</v>
      </c>
      <c r="Z19" t="str">
        <f>'Neubau, 2 d K'!F18</f>
        <v>2 Tage/Wo </v>
      </c>
      <c r="AA19">
        <f ca="1">'Neubau, 2 d K'!G18</f>
        <v>101</v>
      </c>
      <c r="AB19">
        <f>'Neubau, 2 d K'!J18</f>
        <v>0</v>
      </c>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row>
    <row r="20" spans="2:80" ht="15" x14ac:dyDescent="0.2">
      <c r="B20" s="255"/>
      <c r="C20" s="255" t="s">
        <v>1651</v>
      </c>
      <c r="D20" s="255"/>
      <c r="E20" s="647" t="s">
        <v>1215</v>
      </c>
      <c r="F20" s="647" t="s">
        <v>1673</v>
      </c>
      <c r="G20" s="255" t="s">
        <v>1259</v>
      </c>
      <c r="H20" s="255" t="str">
        <f>Raumgruppen_Bezeichnungen!$C$102</f>
        <v>F1-W</v>
      </c>
      <c r="I20" s="255"/>
      <c r="J20" s="774" t="s">
        <v>1799</v>
      </c>
      <c r="K20" s="255" t="s">
        <v>1280</v>
      </c>
      <c r="L20" s="648">
        <v>10.84</v>
      </c>
      <c r="M20" s="648">
        <v>0</v>
      </c>
      <c r="N20" s="648">
        <v>0</v>
      </c>
      <c r="O20" s="255" t="str">
        <f t="shared" si="0"/>
        <v>wöchentl.</v>
      </c>
      <c r="P20" s="649">
        <f t="shared" ca="1" si="1"/>
        <v>51</v>
      </c>
      <c r="Q20" s="650">
        <f t="shared" ca="1" si="2"/>
        <v>0</v>
      </c>
      <c r="R20" s="650" t="str">
        <f t="shared" ca="1" si="3"/>
        <v/>
      </c>
      <c r="S20" s="648">
        <f t="shared" ca="1" si="4"/>
        <v>0</v>
      </c>
      <c r="T20" s="648" t="str">
        <f t="shared" ca="1" si="5"/>
        <v/>
      </c>
      <c r="U20" s="648" t="str">
        <f t="shared" ca="1" si="6"/>
        <v/>
      </c>
      <c r="V20" s="273">
        <v>333</v>
      </c>
      <c r="W20" s="255"/>
      <c r="X20" t="str">
        <f>'Neubau, 2 d K'!B19</f>
        <v>A1-Hort</v>
      </c>
      <c r="Y20">
        <f>'Neubau, 2 d K'!E19</f>
        <v>0</v>
      </c>
      <c r="Z20" t="str">
        <f>'Neubau, 2 d K'!F19</f>
        <v>5 Tage/Wo </v>
      </c>
      <c r="AA20">
        <f ca="1">'Neubau, 2 d K'!G19</f>
        <v>253</v>
      </c>
      <c r="AB20">
        <f>'Neubau, 2 d K'!J19</f>
        <v>0</v>
      </c>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row>
    <row r="21" spans="2:80" ht="15" x14ac:dyDescent="0.2">
      <c r="B21" s="255"/>
      <c r="C21" s="255" t="s">
        <v>1651</v>
      </c>
      <c r="D21" s="255"/>
      <c r="E21" s="647" t="s">
        <v>1215</v>
      </c>
      <c r="F21" s="647" t="s">
        <v>1674</v>
      </c>
      <c r="G21" s="255" t="s">
        <v>1260</v>
      </c>
      <c r="H21" s="255" t="str">
        <f>Raumgruppen_Bezeichnungen!$C$56</f>
        <v>C1-W</v>
      </c>
      <c r="I21" s="255"/>
      <c r="J21" s="774" t="s">
        <v>1799</v>
      </c>
      <c r="K21" s="255" t="s">
        <v>1650</v>
      </c>
      <c r="L21" s="648">
        <v>7.36</v>
      </c>
      <c r="M21" s="648">
        <v>0</v>
      </c>
      <c r="N21" s="648">
        <v>0</v>
      </c>
      <c r="O21" s="255" t="str">
        <f t="shared" si="0"/>
        <v>wöchentl.</v>
      </c>
      <c r="P21" s="649">
        <f t="shared" ca="1" si="1"/>
        <v>51</v>
      </c>
      <c r="Q21" s="650">
        <f t="shared" ca="1" si="2"/>
        <v>0</v>
      </c>
      <c r="R21" s="650" t="str">
        <f t="shared" ca="1" si="3"/>
        <v/>
      </c>
      <c r="S21" s="648">
        <f t="shared" ca="1" si="4"/>
        <v>0</v>
      </c>
      <c r="T21" s="648" t="str">
        <f t="shared" ca="1" si="5"/>
        <v/>
      </c>
      <c r="U21" s="648" t="str">
        <f t="shared" ca="1" si="6"/>
        <v/>
      </c>
      <c r="V21" s="273">
        <v>334</v>
      </c>
      <c r="W21" s="255"/>
      <c r="X21" t="str">
        <f>'Neubau, 2 d K'!B20</f>
        <v>A2-J</v>
      </c>
      <c r="Y21">
        <f>'Neubau, 2 d K'!E20</f>
        <v>0</v>
      </c>
      <c r="Z21" t="str">
        <f>'Neubau, 2 d K'!F20</f>
        <v>jährlich</v>
      </c>
      <c r="AA21">
        <f ca="1">'Neubau, 2 d K'!G20</f>
        <v>1</v>
      </c>
      <c r="AB21">
        <f>'Neubau, 2 d K'!J20</f>
        <v>0</v>
      </c>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row>
    <row r="22" spans="2:80" ht="15" x14ac:dyDescent="0.2">
      <c r="B22" s="255"/>
      <c r="C22" s="255" t="s">
        <v>1651</v>
      </c>
      <c r="D22" s="255"/>
      <c r="E22" s="647" t="s">
        <v>1215</v>
      </c>
      <c r="F22" s="647" t="s">
        <v>1675</v>
      </c>
      <c r="G22" s="255" t="s">
        <v>1676</v>
      </c>
      <c r="H22" s="255" t="str">
        <f>Raumgruppen_Bezeichnungen!$C$135</f>
        <v>F3-2</v>
      </c>
      <c r="I22" s="255"/>
      <c r="J22" s="774" t="s">
        <v>1799</v>
      </c>
      <c r="K22" s="255" t="s">
        <v>1278</v>
      </c>
      <c r="L22" s="648">
        <v>3</v>
      </c>
      <c r="M22" s="648">
        <v>0</v>
      </c>
      <c r="N22" s="648">
        <v>0</v>
      </c>
      <c r="O22" s="255" t="str">
        <f t="shared" si="0"/>
        <v>2 Tage/Wo</v>
      </c>
      <c r="P22" s="649">
        <f t="shared" ca="1" si="1"/>
        <v>101</v>
      </c>
      <c r="Q22" s="650">
        <f t="shared" ca="1" si="2"/>
        <v>0</v>
      </c>
      <c r="R22" s="650" t="str">
        <f t="shared" ca="1" si="3"/>
        <v/>
      </c>
      <c r="S22" s="648">
        <f t="shared" ca="1" si="4"/>
        <v>0</v>
      </c>
      <c r="T22" s="648" t="str">
        <f t="shared" ca="1" si="5"/>
        <v/>
      </c>
      <c r="U22" s="648" t="str">
        <f t="shared" ca="1" si="6"/>
        <v/>
      </c>
      <c r="V22" s="273">
        <v>335</v>
      </c>
      <c r="W22" s="255"/>
      <c r="X22" t="str">
        <f>'Neubau, 2 d K'!B21</f>
        <v>A2-J2</v>
      </c>
      <c r="Y22">
        <f>'Neubau, 2 d K'!E21</f>
        <v>0</v>
      </c>
      <c r="Z22" t="str">
        <f>'Neubau, 2 d K'!F21</f>
        <v>jährlich 2x</v>
      </c>
      <c r="AA22">
        <f ca="1">'Neubau, 2 d K'!G21</f>
        <v>2</v>
      </c>
      <c r="AB22">
        <f>'Neubau, 2 d K'!J21</f>
        <v>0</v>
      </c>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row>
    <row r="23" spans="2:80" ht="15" x14ac:dyDescent="0.2">
      <c r="B23" s="255"/>
      <c r="C23" s="255" t="s">
        <v>1651</v>
      </c>
      <c r="D23" s="255"/>
      <c r="E23" s="647" t="s">
        <v>1283</v>
      </c>
      <c r="F23" s="647" t="s">
        <v>1679</v>
      </c>
      <c r="G23" s="255" t="s">
        <v>1680</v>
      </c>
      <c r="H23" s="255" t="str">
        <f>Raumgruppen_Bezeichnungen!$C$103</f>
        <v>F1-2</v>
      </c>
      <c r="I23" s="255"/>
      <c r="J23" s="774" t="s">
        <v>1799</v>
      </c>
      <c r="K23" s="255" t="s">
        <v>1278</v>
      </c>
      <c r="L23" s="648">
        <v>37.79</v>
      </c>
      <c r="M23" s="648">
        <v>0</v>
      </c>
      <c r="N23" s="648">
        <v>0</v>
      </c>
      <c r="O23" s="255" t="str">
        <f t="shared" si="0"/>
        <v>2 Tage/Wo</v>
      </c>
      <c r="P23" s="649">
        <f t="shared" ca="1" si="1"/>
        <v>101</v>
      </c>
      <c r="Q23" s="650">
        <f t="shared" ca="1" si="2"/>
        <v>0</v>
      </c>
      <c r="R23" s="650" t="str">
        <f t="shared" ca="1" si="3"/>
        <v/>
      </c>
      <c r="S23" s="648">
        <f t="shared" ca="1" si="4"/>
        <v>0</v>
      </c>
      <c r="T23" s="648" t="str">
        <f t="shared" ca="1" si="5"/>
        <v/>
      </c>
      <c r="U23" s="648" t="str">
        <f t="shared" ca="1" si="6"/>
        <v/>
      </c>
      <c r="V23" s="273">
        <v>336</v>
      </c>
      <c r="W23" s="255"/>
      <c r="X23" t="str">
        <f>'Neubau, 2 d K'!B22</f>
        <v>A2-Q</v>
      </c>
      <c r="Y23">
        <f>'Neubau, 2 d K'!E22</f>
        <v>0</v>
      </c>
      <c r="Z23" t="str">
        <f>'Neubau, 2 d K'!F22</f>
        <v>Quartalsw.</v>
      </c>
      <c r="AA23">
        <f ca="1">'Neubau, 2 d K'!G22</f>
        <v>4</v>
      </c>
      <c r="AB23">
        <f>'Neubau, 2 d K'!J22</f>
        <v>0</v>
      </c>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row>
    <row r="24" spans="2:80" ht="15" x14ac:dyDescent="0.2">
      <c r="B24" s="255"/>
      <c r="C24" s="255" t="s">
        <v>1651</v>
      </c>
      <c r="D24" s="255"/>
      <c r="E24" s="647" t="s">
        <v>1283</v>
      </c>
      <c r="F24" s="647" t="s">
        <v>1681</v>
      </c>
      <c r="G24" s="255" t="s">
        <v>1655</v>
      </c>
      <c r="H24" s="255" t="str">
        <f>Raumgruppen_Bezeichnungen!$C$135</f>
        <v>F3-2</v>
      </c>
      <c r="I24" s="255"/>
      <c r="J24" s="774" t="s">
        <v>1799</v>
      </c>
      <c r="K24" s="255" t="s">
        <v>1278</v>
      </c>
      <c r="L24" s="648">
        <v>22</v>
      </c>
      <c r="M24" s="648">
        <v>0</v>
      </c>
      <c r="N24" s="648">
        <v>0</v>
      </c>
      <c r="O24" s="255" t="str">
        <f t="shared" si="0"/>
        <v>2 Tage/Wo</v>
      </c>
      <c r="P24" s="649">
        <f t="shared" ca="1" si="1"/>
        <v>101</v>
      </c>
      <c r="Q24" s="650">
        <f t="shared" ca="1" si="2"/>
        <v>0</v>
      </c>
      <c r="R24" s="650" t="str">
        <f t="shared" ca="1" si="3"/>
        <v/>
      </c>
      <c r="S24" s="648">
        <f t="shared" ca="1" si="4"/>
        <v>0</v>
      </c>
      <c r="T24" s="648" t="str">
        <f t="shared" ca="1" si="5"/>
        <v/>
      </c>
      <c r="U24" s="648" t="str">
        <f t="shared" ca="1" si="6"/>
        <v/>
      </c>
      <c r="V24" s="273">
        <v>337</v>
      </c>
      <c r="W24" s="255"/>
      <c r="X24" t="str">
        <f>'Neubau, 2 d K'!B23</f>
        <v>A2-J6</v>
      </c>
      <c r="Y24">
        <f>'Neubau, 2 d K'!E23</f>
        <v>0</v>
      </c>
      <c r="Z24" t="str">
        <f>'Neubau, 2 d K'!F23</f>
        <v>jährlich 6x</v>
      </c>
      <c r="AA24">
        <f ca="1">'Neubau, 2 d K'!G23</f>
        <v>6</v>
      </c>
      <c r="AB24">
        <f>'Neubau, 2 d K'!J23</f>
        <v>0</v>
      </c>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row>
    <row r="25" spans="2:80" ht="15" x14ac:dyDescent="0.2">
      <c r="B25" s="255"/>
      <c r="C25" s="255" t="s">
        <v>1651</v>
      </c>
      <c r="D25" s="255"/>
      <c r="E25" s="647" t="s">
        <v>1283</v>
      </c>
      <c r="F25" s="647" t="s">
        <v>1682</v>
      </c>
      <c r="G25" s="255" t="s">
        <v>1657</v>
      </c>
      <c r="H25" s="255" t="str">
        <f>Raumgruppen_Bezeichnungen!$C$135</f>
        <v>F3-2</v>
      </c>
      <c r="I25" s="255"/>
      <c r="J25" s="774" t="s">
        <v>1799</v>
      </c>
      <c r="K25" s="255" t="s">
        <v>1278</v>
      </c>
      <c r="L25" s="648">
        <v>22</v>
      </c>
      <c r="M25" s="648">
        <v>0</v>
      </c>
      <c r="N25" s="648">
        <v>0</v>
      </c>
      <c r="O25" s="255" t="str">
        <f t="shared" si="0"/>
        <v>2 Tage/Wo</v>
      </c>
      <c r="P25" s="649">
        <f t="shared" ca="1" si="1"/>
        <v>101</v>
      </c>
      <c r="Q25" s="650">
        <f t="shared" ca="1" si="2"/>
        <v>0</v>
      </c>
      <c r="R25" s="650" t="str">
        <f t="shared" ca="1" si="3"/>
        <v/>
      </c>
      <c r="S25" s="648">
        <f t="shared" ca="1" si="4"/>
        <v>0</v>
      </c>
      <c r="T25" s="648" t="str">
        <f t="shared" ca="1" si="5"/>
        <v/>
      </c>
      <c r="U25" s="648" t="str">
        <f t="shared" ca="1" si="6"/>
        <v/>
      </c>
      <c r="V25" s="273">
        <v>338</v>
      </c>
      <c r="W25" s="255"/>
      <c r="X25" t="str">
        <f>'Neubau, 2 d K'!B24</f>
        <v>A2-M</v>
      </c>
      <c r="Y25">
        <f>'Neubau, 2 d K'!E24</f>
        <v>0</v>
      </c>
      <c r="Z25" t="str">
        <f>'Neubau, 2 d K'!F24</f>
        <v>monatlich</v>
      </c>
      <c r="AA25">
        <f ca="1">'Neubau, 2 d K'!G24</f>
        <v>12</v>
      </c>
      <c r="AB25">
        <f>'Neubau, 2 d K'!J24</f>
        <v>0</v>
      </c>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row>
    <row r="26" spans="2:80" ht="15" x14ac:dyDescent="0.2">
      <c r="B26" s="255"/>
      <c r="C26" s="255" t="s">
        <v>1651</v>
      </c>
      <c r="D26" s="255"/>
      <c r="E26" s="647" t="s">
        <v>1283</v>
      </c>
      <c r="F26" s="647" t="s">
        <v>1683</v>
      </c>
      <c r="G26" s="255" t="s">
        <v>1259</v>
      </c>
      <c r="H26" s="255" t="str">
        <f>Raumgruppen_Bezeichnungen!$C$103</f>
        <v>F1-2</v>
      </c>
      <c r="I26" s="255"/>
      <c r="J26" s="774" t="s">
        <v>1799</v>
      </c>
      <c r="K26" s="255" t="s">
        <v>1650</v>
      </c>
      <c r="L26" s="648">
        <v>115.73</v>
      </c>
      <c r="M26" s="648">
        <v>0</v>
      </c>
      <c r="N26" s="648">
        <v>0</v>
      </c>
      <c r="O26" s="255" t="str">
        <f t="shared" si="0"/>
        <v>2 Tage/Wo</v>
      </c>
      <c r="P26" s="649">
        <f t="shared" ca="1" si="1"/>
        <v>101</v>
      </c>
      <c r="Q26" s="650">
        <f t="shared" ca="1" si="2"/>
        <v>0</v>
      </c>
      <c r="R26" s="650" t="str">
        <f t="shared" ca="1" si="3"/>
        <v/>
      </c>
      <c r="S26" s="648">
        <f t="shared" ca="1" si="4"/>
        <v>0</v>
      </c>
      <c r="T26" s="648" t="str">
        <f t="shared" ca="1" si="5"/>
        <v/>
      </c>
      <c r="U26" s="648" t="str">
        <f t="shared" ca="1" si="6"/>
        <v/>
      </c>
      <c r="V26" s="273">
        <v>339</v>
      </c>
      <c r="W26" s="255"/>
      <c r="X26" t="str">
        <f>'Neubau, 2 d K'!B25</f>
        <v>A2-14</v>
      </c>
      <c r="Y26">
        <f>'Neubau, 2 d K'!E25</f>
        <v>0</v>
      </c>
      <c r="Z26" t="str">
        <f>'Neubau, 2 d K'!F25</f>
        <v>14 tägig</v>
      </c>
      <c r="AA26">
        <f ca="1">'Neubau, 2 d K'!G25</f>
        <v>25</v>
      </c>
      <c r="AB26">
        <f>'Neubau, 2 d K'!J25</f>
        <v>0</v>
      </c>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row>
    <row r="27" spans="2:80" ht="15" x14ac:dyDescent="0.2">
      <c r="B27" s="255"/>
      <c r="C27" s="255" t="s">
        <v>1651</v>
      </c>
      <c r="D27" s="255"/>
      <c r="E27" s="647" t="s">
        <v>1283</v>
      </c>
      <c r="F27" s="647" t="s">
        <v>1684</v>
      </c>
      <c r="G27" s="255" t="s">
        <v>1685</v>
      </c>
      <c r="H27" s="255" t="str">
        <f>Raumgruppen_Bezeichnungen!$C$170</f>
        <v>H1-5</v>
      </c>
      <c r="I27" s="255"/>
      <c r="J27" s="774" t="s">
        <v>1799</v>
      </c>
      <c r="K27" s="255" t="s">
        <v>1281</v>
      </c>
      <c r="L27" s="648">
        <v>4.32</v>
      </c>
      <c r="M27" s="648">
        <v>0</v>
      </c>
      <c r="N27" s="648">
        <v>0</v>
      </c>
      <c r="O27" s="255" t="str">
        <f t="shared" si="0"/>
        <v>5 Tage/Wo</v>
      </c>
      <c r="P27" s="649">
        <f t="shared" ca="1" si="1"/>
        <v>253</v>
      </c>
      <c r="Q27" s="650">
        <f t="shared" ca="1" si="2"/>
        <v>0</v>
      </c>
      <c r="R27" s="650" t="str">
        <f t="shared" ca="1" si="3"/>
        <v/>
      </c>
      <c r="S27" s="648">
        <f t="shared" ca="1" si="4"/>
        <v>0</v>
      </c>
      <c r="T27" s="648" t="str">
        <f t="shared" ca="1" si="5"/>
        <v/>
      </c>
      <c r="U27" s="648" t="str">
        <f t="shared" ca="1" si="6"/>
        <v/>
      </c>
      <c r="V27" s="273">
        <v>340</v>
      </c>
      <c r="W27" s="255"/>
      <c r="X27" t="str">
        <f>'Neubau, 2 d K'!B26</f>
        <v>A2-W</v>
      </c>
      <c r="Y27">
        <f>'Neubau, 2 d K'!E26</f>
        <v>0</v>
      </c>
      <c r="Z27" t="str">
        <f>'Neubau, 2 d K'!F26</f>
        <v>wöchentl.</v>
      </c>
      <c r="AA27">
        <f ca="1">'Neubau, 2 d K'!G26</f>
        <v>51</v>
      </c>
      <c r="AB27">
        <f>'Neubau, 2 d K'!J26</f>
        <v>0</v>
      </c>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row>
    <row r="28" spans="2:80" ht="15" x14ac:dyDescent="0.2">
      <c r="B28" s="255"/>
      <c r="C28" s="255" t="s">
        <v>1651</v>
      </c>
      <c r="D28" s="255"/>
      <c r="E28" s="647" t="s">
        <v>1283</v>
      </c>
      <c r="F28" s="647" t="s">
        <v>1686</v>
      </c>
      <c r="G28" s="255" t="s">
        <v>1633</v>
      </c>
      <c r="H28" s="255" t="str">
        <f>Raumgruppen_Bezeichnungen!$C$170</f>
        <v>H1-5</v>
      </c>
      <c r="I28" s="255"/>
      <c r="J28" s="774" t="s">
        <v>1799</v>
      </c>
      <c r="K28" s="255" t="s">
        <v>1281</v>
      </c>
      <c r="L28" s="648">
        <v>11.36</v>
      </c>
      <c r="M28" s="648">
        <v>0</v>
      </c>
      <c r="N28" s="648">
        <v>0</v>
      </c>
      <c r="O28" s="255" t="str">
        <f t="shared" si="0"/>
        <v>5 Tage/Wo</v>
      </c>
      <c r="P28" s="649">
        <f t="shared" ca="1" si="1"/>
        <v>253</v>
      </c>
      <c r="Q28" s="650">
        <f t="shared" ca="1" si="2"/>
        <v>0</v>
      </c>
      <c r="R28" s="650" t="str">
        <f t="shared" ca="1" si="3"/>
        <v/>
      </c>
      <c r="S28" s="648">
        <f t="shared" ca="1" si="4"/>
        <v>0</v>
      </c>
      <c r="T28" s="648" t="str">
        <f t="shared" ca="1" si="5"/>
        <v/>
      </c>
      <c r="U28" s="648" t="str">
        <f t="shared" ca="1" si="6"/>
        <v/>
      </c>
      <c r="V28" s="273">
        <v>341</v>
      </c>
      <c r="W28" s="255"/>
      <c r="X28" t="str">
        <f>'Neubau, 2 d K'!B27</f>
        <v>A2-2</v>
      </c>
      <c r="Y28">
        <f>'Neubau, 2 d K'!E27</f>
        <v>0</v>
      </c>
      <c r="Z28" t="str">
        <f>'Neubau, 2 d K'!F27</f>
        <v>2 Tage/Wo</v>
      </c>
      <c r="AA28">
        <f ca="1">'Neubau, 2 d K'!G27</f>
        <v>101</v>
      </c>
      <c r="AB28">
        <f>'Neubau, 2 d K'!J27</f>
        <v>0</v>
      </c>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row>
    <row r="29" spans="2:80" ht="15" x14ac:dyDescent="0.2">
      <c r="B29" s="255"/>
      <c r="C29" s="255" t="s">
        <v>1651</v>
      </c>
      <c r="D29" s="255"/>
      <c r="E29" s="647" t="s">
        <v>1283</v>
      </c>
      <c r="F29" s="647" t="s">
        <v>1687</v>
      </c>
      <c r="G29" s="255" t="s">
        <v>1637</v>
      </c>
      <c r="H29" s="255" t="str">
        <f>Raumgruppen_Bezeichnungen!$C$170</f>
        <v>H1-5</v>
      </c>
      <c r="I29" s="255"/>
      <c r="J29" s="774" t="s">
        <v>1799</v>
      </c>
      <c r="K29" s="255" t="s">
        <v>1281</v>
      </c>
      <c r="L29" s="648">
        <v>9.7100000000000009</v>
      </c>
      <c r="M29" s="648">
        <v>0</v>
      </c>
      <c r="N29" s="648">
        <v>0</v>
      </c>
      <c r="O29" s="255" t="str">
        <f t="shared" si="0"/>
        <v>5 Tage/Wo</v>
      </c>
      <c r="P29" s="649">
        <f t="shared" ca="1" si="1"/>
        <v>253</v>
      </c>
      <c r="Q29" s="650">
        <f t="shared" ca="1" si="2"/>
        <v>0</v>
      </c>
      <c r="R29" s="650" t="str">
        <f t="shared" ca="1" si="3"/>
        <v/>
      </c>
      <c r="S29" s="648">
        <f t="shared" ca="1" si="4"/>
        <v>0</v>
      </c>
      <c r="T29" s="648" t="str">
        <f t="shared" ca="1" si="5"/>
        <v/>
      </c>
      <c r="U29" s="648" t="str">
        <f t="shared" ca="1" si="6"/>
        <v/>
      </c>
      <c r="V29" s="273">
        <v>342</v>
      </c>
      <c r="W29" s="255"/>
      <c r="X29" t="str">
        <f>'Neubau, 2 d K'!B28</f>
        <v>A2-2,5</v>
      </c>
      <c r="Y29">
        <f>'Neubau, 2 d K'!E28</f>
        <v>0</v>
      </c>
      <c r="Z29" t="str">
        <f>'Neubau, 2 d K'!F28</f>
        <v>2,5 Tage/Wo</v>
      </c>
      <c r="AA29">
        <f ca="1">'Neubau, 2 d K'!G28</f>
        <v>127</v>
      </c>
      <c r="AB29">
        <f>'Neubau, 2 d K'!J28</f>
        <v>0</v>
      </c>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row>
    <row r="30" spans="2:80" ht="15" x14ac:dyDescent="0.2">
      <c r="B30" s="255"/>
      <c r="C30" s="255" t="s">
        <v>1651</v>
      </c>
      <c r="D30" s="255"/>
      <c r="E30" s="647" t="s">
        <v>1283</v>
      </c>
      <c r="F30" s="647" t="s">
        <v>1688</v>
      </c>
      <c r="G30" s="255" t="s">
        <v>1689</v>
      </c>
      <c r="H30" s="255" t="str">
        <f>Raumgruppen_Bezeichnungen!$C$170</f>
        <v>H1-5</v>
      </c>
      <c r="I30" s="255"/>
      <c r="J30" s="774" t="s">
        <v>1799</v>
      </c>
      <c r="K30" s="255" t="s">
        <v>1281</v>
      </c>
      <c r="L30" s="648">
        <v>3.61</v>
      </c>
      <c r="M30" s="648">
        <v>0</v>
      </c>
      <c r="N30" s="648">
        <v>0</v>
      </c>
      <c r="O30" s="255" t="str">
        <f t="shared" si="0"/>
        <v>5 Tage/Wo</v>
      </c>
      <c r="P30" s="649">
        <f t="shared" ca="1" si="1"/>
        <v>253</v>
      </c>
      <c r="Q30" s="650">
        <f t="shared" ca="1" si="2"/>
        <v>0</v>
      </c>
      <c r="R30" s="650" t="str">
        <f t="shared" ca="1" si="3"/>
        <v/>
      </c>
      <c r="S30" s="648">
        <f t="shared" ca="1" si="4"/>
        <v>0</v>
      </c>
      <c r="T30" s="648" t="str">
        <f t="shared" ca="1" si="5"/>
        <v/>
      </c>
      <c r="U30" s="648" t="str">
        <f t="shared" ca="1" si="6"/>
        <v/>
      </c>
      <c r="V30" s="273">
        <v>343</v>
      </c>
      <c r="W30" s="255"/>
      <c r="X30" t="str">
        <f>'Neubau, 2 d K'!B29</f>
        <v>A2-3</v>
      </c>
      <c r="Y30">
        <f>'Neubau, 2 d K'!E29</f>
        <v>0</v>
      </c>
      <c r="Z30" t="str">
        <f>'Neubau, 2 d K'!F29</f>
        <v>3 Tage/Wo</v>
      </c>
      <c r="AA30">
        <f ca="1">'Neubau, 2 d K'!G29</f>
        <v>152</v>
      </c>
      <c r="AB30">
        <f>'Neubau, 2 d K'!J29</f>
        <v>0</v>
      </c>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row>
    <row r="31" spans="2:80" ht="15" x14ac:dyDescent="0.2">
      <c r="B31" s="255"/>
      <c r="C31" s="255" t="s">
        <v>1651</v>
      </c>
      <c r="D31" s="255"/>
      <c r="E31" s="647" t="s">
        <v>1283</v>
      </c>
      <c r="F31" s="647" t="s">
        <v>1690</v>
      </c>
      <c r="G31" s="255" t="s">
        <v>1691</v>
      </c>
      <c r="H31" s="255" t="str">
        <f>Raumgruppen_Bezeichnungen!$C$292</f>
        <v>O1-J</v>
      </c>
      <c r="I31" s="255"/>
      <c r="J31" s="774" t="s">
        <v>212</v>
      </c>
      <c r="K31" s="255" t="s">
        <v>1435</v>
      </c>
      <c r="L31" s="648">
        <v>18.829999999999998</v>
      </c>
      <c r="M31" s="648">
        <v>0</v>
      </c>
      <c r="N31" s="648">
        <v>0</v>
      </c>
      <c r="O31" s="255" t="str">
        <f t="shared" si="0"/>
        <v/>
      </c>
      <c r="P31" s="649" t="str">
        <f t="shared" si="1"/>
        <v/>
      </c>
      <c r="Q31" s="650" t="str">
        <f t="shared" si="2"/>
        <v/>
      </c>
      <c r="R31" s="650" t="str">
        <f t="shared" si="3"/>
        <v/>
      </c>
      <c r="S31" s="648" t="str">
        <f t="shared" si="4"/>
        <v/>
      </c>
      <c r="T31" s="648" t="str">
        <f t="shared" si="5"/>
        <v/>
      </c>
      <c r="U31" s="648" t="str">
        <f t="shared" si="6"/>
        <v/>
      </c>
      <c r="V31" s="273">
        <v>344</v>
      </c>
      <c r="W31" s="255"/>
      <c r="X31" t="str">
        <f>'Neubau, 2 d K'!B30</f>
        <v>A2-4</v>
      </c>
      <c r="Y31">
        <f>'Neubau, 2 d K'!E30</f>
        <v>0</v>
      </c>
      <c r="Z31" t="str">
        <f>'Neubau, 2 d K'!F30</f>
        <v>4 Tage/Wo</v>
      </c>
      <c r="AA31">
        <f ca="1">'Neubau, 2 d K'!G30</f>
        <v>202</v>
      </c>
      <c r="AB31">
        <f>'Neubau, 2 d K'!J30</f>
        <v>0</v>
      </c>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row>
    <row r="32" spans="2:80" ht="15" x14ac:dyDescent="0.2">
      <c r="B32" s="255"/>
      <c r="C32" s="255" t="s">
        <v>1651</v>
      </c>
      <c r="D32" s="255"/>
      <c r="E32" s="647" t="s">
        <v>1283</v>
      </c>
      <c r="F32" s="647" t="s">
        <v>1692</v>
      </c>
      <c r="G32" s="255" t="s">
        <v>1579</v>
      </c>
      <c r="H32" s="255" t="str">
        <f>Raumgruppen_Bezeichnungen!$C$292</f>
        <v>O1-J</v>
      </c>
      <c r="I32" s="255"/>
      <c r="J32" s="774" t="s">
        <v>212</v>
      </c>
      <c r="K32" s="255" t="s">
        <v>1280</v>
      </c>
      <c r="L32" s="648">
        <v>15.23</v>
      </c>
      <c r="M32" s="648">
        <v>0</v>
      </c>
      <c r="N32" s="648">
        <v>0</v>
      </c>
      <c r="O32" s="255" t="str">
        <f t="shared" si="0"/>
        <v/>
      </c>
      <c r="P32" s="649" t="str">
        <f t="shared" si="1"/>
        <v/>
      </c>
      <c r="Q32" s="650" t="str">
        <f t="shared" si="2"/>
        <v/>
      </c>
      <c r="R32" s="650" t="str">
        <f t="shared" si="3"/>
        <v/>
      </c>
      <c r="S32" s="648" t="str">
        <f t="shared" si="4"/>
        <v/>
      </c>
      <c r="T32" s="648" t="str">
        <f t="shared" si="5"/>
        <v/>
      </c>
      <c r="U32" s="648" t="str">
        <f t="shared" si="6"/>
        <v/>
      </c>
      <c r="V32" s="273">
        <v>345</v>
      </c>
      <c r="W32" s="255"/>
      <c r="X32" t="str">
        <f>'Neubau, 2 d K'!B31</f>
        <v>A2-5</v>
      </c>
      <c r="Y32">
        <f>'Neubau, 2 d K'!E31</f>
        <v>0</v>
      </c>
      <c r="Z32" t="str">
        <f>'Neubau, 2 d K'!F31</f>
        <v>5 Tage/Wo</v>
      </c>
      <c r="AA32">
        <f ca="1">'Neubau, 2 d K'!G31</f>
        <v>253</v>
      </c>
      <c r="AB32">
        <f>'Neubau, 2 d K'!J31</f>
        <v>0</v>
      </c>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row>
    <row r="33" spans="2:80" ht="15" x14ac:dyDescent="0.2">
      <c r="B33" s="255"/>
      <c r="C33" s="255" t="s">
        <v>1651</v>
      </c>
      <c r="D33" s="255"/>
      <c r="E33" s="647" t="s">
        <v>1283</v>
      </c>
      <c r="F33" s="647" t="s">
        <v>1693</v>
      </c>
      <c r="G33" s="255" t="s">
        <v>1272</v>
      </c>
      <c r="H33" s="255" t="str">
        <f>Raumgruppen_Bezeichnungen!$C$216</f>
        <v>J1-5</v>
      </c>
      <c r="I33" s="255"/>
      <c r="J33" s="775"/>
      <c r="K33" s="255" t="s">
        <v>1281</v>
      </c>
      <c r="L33" s="648">
        <v>4.09</v>
      </c>
      <c r="M33" s="648">
        <v>0</v>
      </c>
      <c r="N33" s="648">
        <v>0</v>
      </c>
      <c r="O33" s="255" t="str">
        <f t="shared" si="0"/>
        <v>5 Tage/Wo</v>
      </c>
      <c r="P33" s="649">
        <f t="shared" ca="1" si="1"/>
        <v>253</v>
      </c>
      <c r="Q33" s="650">
        <f t="shared" ca="1" si="2"/>
        <v>0</v>
      </c>
      <c r="R33" s="650" t="str">
        <f t="shared" ca="1" si="3"/>
        <v/>
      </c>
      <c r="S33" s="648">
        <f t="shared" ca="1" si="4"/>
        <v>0</v>
      </c>
      <c r="T33" s="648" t="str">
        <f t="shared" ca="1" si="5"/>
        <v/>
      </c>
      <c r="U33" s="648" t="str">
        <f t="shared" ca="1" si="6"/>
        <v/>
      </c>
      <c r="V33" s="273">
        <v>346</v>
      </c>
      <c r="W33" s="255"/>
      <c r="X33" t="str">
        <f>'Neubau, 2 d K'!B32</f>
        <v>A2-6</v>
      </c>
      <c r="Y33">
        <f>'Neubau, 2 d K'!E32</f>
        <v>0</v>
      </c>
      <c r="Z33" t="str">
        <f>'Neubau, 2 d K'!F32</f>
        <v>6 Tage/Wo</v>
      </c>
      <c r="AA33">
        <f ca="1">'Neubau, 2 d K'!G32</f>
        <v>304</v>
      </c>
      <c r="AB33">
        <f>'Neubau, 2 d K'!J32</f>
        <v>0</v>
      </c>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row>
    <row r="34" spans="2:80" ht="15" x14ac:dyDescent="0.2">
      <c r="B34" s="255"/>
      <c r="C34" s="255" t="s">
        <v>1651</v>
      </c>
      <c r="D34" s="255"/>
      <c r="E34" s="647" t="s">
        <v>1283</v>
      </c>
      <c r="F34" s="647" t="s">
        <v>1694</v>
      </c>
      <c r="G34" s="255" t="s">
        <v>1260</v>
      </c>
      <c r="H34" s="255" t="str">
        <f>Raumgruppen_Bezeichnungen!$C$56</f>
        <v>C1-W</v>
      </c>
      <c r="I34" s="255"/>
      <c r="J34" s="774" t="s">
        <v>1799</v>
      </c>
      <c r="K34" s="255" t="s">
        <v>1650</v>
      </c>
      <c r="L34" s="648">
        <v>35.4</v>
      </c>
      <c r="M34" s="648">
        <v>0</v>
      </c>
      <c r="N34" s="648">
        <v>0</v>
      </c>
      <c r="O34" s="255" t="str">
        <f t="shared" si="0"/>
        <v>wöchentl.</v>
      </c>
      <c r="P34" s="649">
        <f t="shared" ca="1" si="1"/>
        <v>51</v>
      </c>
      <c r="Q34" s="650">
        <f t="shared" ca="1" si="2"/>
        <v>0</v>
      </c>
      <c r="R34" s="650" t="str">
        <f t="shared" ca="1" si="3"/>
        <v/>
      </c>
      <c r="S34" s="648">
        <f t="shared" ca="1" si="4"/>
        <v>0</v>
      </c>
      <c r="T34" s="648" t="str">
        <f t="shared" ca="1" si="5"/>
        <v/>
      </c>
      <c r="U34" s="648" t="str">
        <f t="shared" ca="1" si="6"/>
        <v/>
      </c>
      <c r="V34" s="273">
        <v>347</v>
      </c>
      <c r="W34" s="255"/>
      <c r="X34" t="str">
        <f>'Neubau, 2 d K'!B33</f>
        <v>A2-7</v>
      </c>
      <c r="Y34">
        <f>'Neubau, 2 d K'!E33</f>
        <v>0</v>
      </c>
      <c r="Z34" t="str">
        <f>'Neubau, 2 d K'!F33</f>
        <v>7 Tage/Wo</v>
      </c>
      <c r="AA34">
        <f ca="1">'Neubau, 2 d K'!G33</f>
        <v>354</v>
      </c>
      <c r="AB34">
        <f>'Neubau, 2 d K'!J33</f>
        <v>0</v>
      </c>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row>
    <row r="35" spans="2:80" ht="15" x14ac:dyDescent="0.2">
      <c r="B35" s="255"/>
      <c r="C35" s="255" t="s">
        <v>1651</v>
      </c>
      <c r="D35" s="255"/>
      <c r="E35" s="647" t="s">
        <v>1283</v>
      </c>
      <c r="F35" s="647" t="s">
        <v>1695</v>
      </c>
      <c r="G35" s="255" t="s">
        <v>1260</v>
      </c>
      <c r="H35" s="255" t="str">
        <f>Raumgruppen_Bezeichnungen!$C$56</f>
        <v>C1-W</v>
      </c>
      <c r="I35" s="255"/>
      <c r="J35" s="774" t="s">
        <v>1799</v>
      </c>
      <c r="K35" s="255" t="s">
        <v>1650</v>
      </c>
      <c r="L35" s="648">
        <v>24.49</v>
      </c>
      <c r="M35" s="648">
        <v>0</v>
      </c>
      <c r="N35" s="648">
        <v>0</v>
      </c>
      <c r="O35" s="255" t="str">
        <f t="shared" si="0"/>
        <v>wöchentl.</v>
      </c>
      <c r="P35" s="649">
        <f t="shared" ca="1" si="1"/>
        <v>51</v>
      </c>
      <c r="Q35" s="650">
        <f t="shared" ca="1" si="2"/>
        <v>0</v>
      </c>
      <c r="R35" s="650" t="str">
        <f t="shared" ca="1" si="3"/>
        <v/>
      </c>
      <c r="S35" s="648">
        <f t="shared" ca="1" si="4"/>
        <v>0</v>
      </c>
      <c r="T35" s="648" t="str">
        <f t="shared" ca="1" si="5"/>
        <v/>
      </c>
      <c r="U35" s="648" t="str">
        <f t="shared" ca="1" si="6"/>
        <v/>
      </c>
      <c r="V35" s="273">
        <v>348</v>
      </c>
      <c r="W35" s="255"/>
      <c r="X35" t="str">
        <f>'Neubau, 2 d K'!B34</f>
        <v>A2-Müll</v>
      </c>
      <c r="Y35">
        <f>'Neubau, 2 d K'!E34</f>
        <v>0</v>
      </c>
      <c r="Z35" t="str">
        <f>'Neubau, 2 d K'!F34</f>
        <v>2 Tage/Wo </v>
      </c>
      <c r="AA35">
        <f ca="1">'Neubau, 2 d K'!G34</f>
        <v>101</v>
      </c>
      <c r="AB35">
        <f>'Neubau, 2 d K'!J34</f>
        <v>0</v>
      </c>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row>
    <row r="36" spans="2:80" ht="15" x14ac:dyDescent="0.2">
      <c r="B36" s="255"/>
      <c r="C36" s="255" t="s">
        <v>1651</v>
      </c>
      <c r="D36" s="255"/>
      <c r="E36" s="647" t="s">
        <v>1283</v>
      </c>
      <c r="F36" s="647" t="s">
        <v>1696</v>
      </c>
      <c r="G36" s="255" t="s">
        <v>1260</v>
      </c>
      <c r="H36" s="255" t="str">
        <f>Raumgruppen_Bezeichnungen!$C$56</f>
        <v>C1-W</v>
      </c>
      <c r="I36" s="255"/>
      <c r="J36" s="774" t="s">
        <v>1799</v>
      </c>
      <c r="K36" s="255" t="s">
        <v>1650</v>
      </c>
      <c r="L36" s="648">
        <v>35.68</v>
      </c>
      <c r="M36" s="648">
        <v>0</v>
      </c>
      <c r="N36" s="648">
        <v>0</v>
      </c>
      <c r="O36" s="255" t="str">
        <f t="shared" si="0"/>
        <v>wöchentl.</v>
      </c>
      <c r="P36" s="649">
        <f t="shared" ca="1" si="1"/>
        <v>51</v>
      </c>
      <c r="Q36" s="650">
        <f t="shared" ca="1" si="2"/>
        <v>0</v>
      </c>
      <c r="R36" s="650" t="str">
        <f t="shared" ca="1" si="3"/>
        <v/>
      </c>
      <c r="S36" s="648">
        <f t="shared" ca="1" si="4"/>
        <v>0</v>
      </c>
      <c r="T36" s="648" t="str">
        <f t="shared" ca="1" si="5"/>
        <v/>
      </c>
      <c r="U36" s="648" t="str">
        <f t="shared" ca="1" si="6"/>
        <v/>
      </c>
      <c r="V36" s="273">
        <v>349</v>
      </c>
      <c r="W36" s="255"/>
      <c r="X36" t="str">
        <f>'Neubau, 2 d K'!B35</f>
        <v>A2-Hort</v>
      </c>
      <c r="Y36">
        <f>'Neubau, 2 d K'!E35</f>
        <v>0</v>
      </c>
      <c r="Z36" t="str">
        <f>'Neubau, 2 d K'!F35</f>
        <v>5 Tage/Wo </v>
      </c>
      <c r="AA36">
        <f ca="1">'Neubau, 2 d K'!G35</f>
        <v>253</v>
      </c>
      <c r="AB36">
        <f>'Neubau, 2 d K'!J35</f>
        <v>0</v>
      </c>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row>
    <row r="37" spans="2:80" ht="15" x14ac:dyDescent="0.2">
      <c r="B37" s="255"/>
      <c r="C37" s="255" t="s">
        <v>1651</v>
      </c>
      <c r="D37" s="255"/>
      <c r="E37" s="647" t="s">
        <v>1283</v>
      </c>
      <c r="F37" s="647" t="s">
        <v>1697</v>
      </c>
      <c r="G37" s="255" t="s">
        <v>1260</v>
      </c>
      <c r="H37" s="255" t="str">
        <f>Raumgruppen_Bezeichnungen!$C$56</f>
        <v>C1-W</v>
      </c>
      <c r="I37" s="255"/>
      <c r="J37" s="774" t="s">
        <v>1799</v>
      </c>
      <c r="K37" s="255" t="s">
        <v>1650</v>
      </c>
      <c r="L37" s="648">
        <v>33.58</v>
      </c>
      <c r="M37" s="648">
        <v>0</v>
      </c>
      <c r="N37" s="648">
        <v>0</v>
      </c>
      <c r="O37" s="255" t="str">
        <f t="shared" ref="O37:O68" si="7">IF(
                AND(H37="",I37=""),
                "",
                IF(
                              AND(H37&lt;&gt;"",J37&lt;&gt;"Grundreinigung",J37&lt;&gt;"keine Reinigung"),
                              VLOOKUP(H37,$X$5:$AB$313,3,FALSE),
                             ""))</f>
        <v>wöchentl.</v>
      </c>
      <c r="P37" s="649">
        <f t="shared" ref="P37:P68" ca="1" si="8">IFERROR(
                              IF(AND(H37="",I37=""),
                              "",
                              IF(AND(H37&lt;&gt;"",J37&lt;&gt;"Grundreinigung",J37&lt;&gt;"keine Reinigung"),
                                           VLOOKUP(H37,$X$5:$AB$313,4,FALSE),
                               "")),
                               "")</f>
        <v>51</v>
      </c>
      <c r="Q37" s="650">
        <f t="shared" ref="Q37:Q68" ca="1" si="9">IF(
                AND(P37&lt;&gt;"",H37&lt;&gt;""),
                VLOOKUP(H37,$X$5:$AB$313,2,FALSE),
                "")</f>
        <v>0</v>
      </c>
      <c r="R37" s="650" t="str">
        <f t="shared" ref="R37:R68" ca="1" si="10">IF(
                AND(P37&lt;&gt;"",I37&lt;&gt;""),
                VLOOKUP(I37,$X$5:$AB$313,2,FALSE),
                "")</f>
        <v/>
      </c>
      <c r="S37" s="648">
        <f t="shared" ref="S37:S68" ca="1" si="11">IF(
                P37="",
                "",
                IF(
                              H37&lt;&gt;"",
                              VLOOKUP(H37,$X$5:$AB$313,5,FALSE),
                              ""))</f>
        <v>0</v>
      </c>
      <c r="T37" s="648" t="str">
        <f t="shared" ref="T37:T68" ca="1" si="12">IF(
                OR(J37="keine Reinigung",J37="Grundreinigung"),
                "",
                IF(
                              AND(H37&lt;&gt;"",Q37&lt;&gt;0),
                              L37/Q37*S37,
                              ""))</f>
        <v/>
      </c>
      <c r="U37" s="648" t="str">
        <f t="shared" ref="U37:U68" ca="1" si="13">IFERROR(T37/S37*60,"")</f>
        <v/>
      </c>
      <c r="V37" s="273">
        <v>350</v>
      </c>
      <c r="W37" s="255"/>
      <c r="X37" t="str">
        <f>'Neubau, 2 d K'!B36</f>
        <v>B1-J</v>
      </c>
      <c r="Y37">
        <f>'Neubau, 2 d K'!E36</f>
        <v>0</v>
      </c>
      <c r="Z37" t="str">
        <f>'Neubau, 2 d K'!F36</f>
        <v>jährlich</v>
      </c>
      <c r="AA37">
        <f ca="1">'Neubau, 2 d K'!G36</f>
        <v>1</v>
      </c>
      <c r="AB37">
        <f>'Neubau, 2 d K'!J36</f>
        <v>0</v>
      </c>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row>
    <row r="38" spans="2:80" ht="15" x14ac:dyDescent="0.2">
      <c r="B38" s="255"/>
      <c r="C38" s="255" t="s">
        <v>1651</v>
      </c>
      <c r="D38" s="255"/>
      <c r="E38" s="647" t="s">
        <v>1283</v>
      </c>
      <c r="F38" s="647" t="s">
        <v>1698</v>
      </c>
      <c r="G38" s="255" t="s">
        <v>1260</v>
      </c>
      <c r="H38" s="255" t="str">
        <f>Raumgruppen_Bezeichnungen!$C$56</f>
        <v>C1-W</v>
      </c>
      <c r="I38" s="255"/>
      <c r="J38" s="774" t="s">
        <v>1799</v>
      </c>
      <c r="K38" s="255" t="s">
        <v>1650</v>
      </c>
      <c r="L38" s="648">
        <v>35.92</v>
      </c>
      <c r="M38" s="648">
        <v>0</v>
      </c>
      <c r="N38" s="648">
        <v>0</v>
      </c>
      <c r="O38" s="255" t="str">
        <f t="shared" si="7"/>
        <v>wöchentl.</v>
      </c>
      <c r="P38" s="649">
        <f t="shared" ca="1" si="8"/>
        <v>51</v>
      </c>
      <c r="Q38" s="650">
        <f t="shared" ca="1" si="9"/>
        <v>0</v>
      </c>
      <c r="R38" s="650" t="str">
        <f t="shared" ca="1" si="10"/>
        <v/>
      </c>
      <c r="S38" s="648">
        <f t="shared" ca="1" si="11"/>
        <v>0</v>
      </c>
      <c r="T38" s="648" t="str">
        <f t="shared" ca="1" si="12"/>
        <v/>
      </c>
      <c r="U38" s="648" t="str">
        <f t="shared" ca="1" si="13"/>
        <v/>
      </c>
      <c r="V38" s="273">
        <v>351</v>
      </c>
      <c r="W38" s="255"/>
      <c r="X38" t="str">
        <f>'Neubau, 2 d K'!B37</f>
        <v>B1-J2</v>
      </c>
      <c r="Y38">
        <f>'Neubau, 2 d K'!E37</f>
        <v>0</v>
      </c>
      <c r="Z38" t="str">
        <f>'Neubau, 2 d K'!F37</f>
        <v>jährlich 2x</v>
      </c>
      <c r="AA38">
        <f ca="1">'Neubau, 2 d K'!G37</f>
        <v>2</v>
      </c>
      <c r="AB38">
        <f>'Neubau, 2 d K'!J37</f>
        <v>0</v>
      </c>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row>
    <row r="39" spans="2:80" ht="15" x14ac:dyDescent="0.2">
      <c r="B39" s="255"/>
      <c r="C39" s="255" t="s">
        <v>1651</v>
      </c>
      <c r="D39" s="255"/>
      <c r="E39" s="647" t="s">
        <v>1283</v>
      </c>
      <c r="F39" s="647" t="s">
        <v>1699</v>
      </c>
      <c r="G39" s="255" t="s">
        <v>1260</v>
      </c>
      <c r="H39" s="255" t="str">
        <f>Raumgruppen_Bezeichnungen!$C$56</f>
        <v>C1-W</v>
      </c>
      <c r="I39" s="255"/>
      <c r="J39" s="774" t="s">
        <v>1799</v>
      </c>
      <c r="K39" s="255" t="s">
        <v>1650</v>
      </c>
      <c r="L39" s="648">
        <v>33.44</v>
      </c>
      <c r="M39" s="648">
        <v>0</v>
      </c>
      <c r="N39" s="648">
        <v>0</v>
      </c>
      <c r="O39" s="255" t="str">
        <f t="shared" si="7"/>
        <v>wöchentl.</v>
      </c>
      <c r="P39" s="649">
        <f t="shared" ca="1" si="8"/>
        <v>51</v>
      </c>
      <c r="Q39" s="650">
        <f t="shared" ca="1" si="9"/>
        <v>0</v>
      </c>
      <c r="R39" s="650" t="str">
        <f t="shared" ca="1" si="10"/>
        <v/>
      </c>
      <c r="S39" s="648">
        <f t="shared" ca="1" si="11"/>
        <v>0</v>
      </c>
      <c r="T39" s="648" t="str">
        <f t="shared" ca="1" si="12"/>
        <v/>
      </c>
      <c r="U39" s="648" t="str">
        <f t="shared" ca="1" si="13"/>
        <v/>
      </c>
      <c r="V39" s="273">
        <v>352</v>
      </c>
      <c r="W39" s="255"/>
      <c r="X39" t="str">
        <f>'Neubau, 2 d K'!B38</f>
        <v>B1-Q</v>
      </c>
      <c r="Y39">
        <f>'Neubau, 2 d K'!E38</f>
        <v>0</v>
      </c>
      <c r="Z39" t="str">
        <f>'Neubau, 2 d K'!F38</f>
        <v>Quartalsw.</v>
      </c>
      <c r="AA39">
        <f ca="1">'Neubau, 2 d K'!G38</f>
        <v>4</v>
      </c>
      <c r="AB39">
        <f>'Neubau, 2 d K'!J38</f>
        <v>0</v>
      </c>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row>
    <row r="40" spans="2:80" ht="15" x14ac:dyDescent="0.2">
      <c r="B40" s="255"/>
      <c r="C40" s="255" t="s">
        <v>1651</v>
      </c>
      <c r="D40" s="255"/>
      <c r="E40" s="647" t="s">
        <v>1283</v>
      </c>
      <c r="F40" s="647" t="s">
        <v>1700</v>
      </c>
      <c r="G40" s="255" t="s">
        <v>1260</v>
      </c>
      <c r="H40" s="255" t="str">
        <f>Raumgruppen_Bezeichnungen!$C$56</f>
        <v>C1-W</v>
      </c>
      <c r="I40" s="255"/>
      <c r="J40" s="774" t="s">
        <v>1799</v>
      </c>
      <c r="K40" s="255" t="s">
        <v>1650</v>
      </c>
      <c r="L40" s="648">
        <v>46.86</v>
      </c>
      <c r="M40" s="648">
        <v>0</v>
      </c>
      <c r="N40" s="648">
        <v>0</v>
      </c>
      <c r="O40" s="255" t="str">
        <f t="shared" si="7"/>
        <v>wöchentl.</v>
      </c>
      <c r="P40" s="649">
        <f t="shared" ca="1" si="8"/>
        <v>51</v>
      </c>
      <c r="Q40" s="650">
        <f t="shared" ca="1" si="9"/>
        <v>0</v>
      </c>
      <c r="R40" s="650" t="str">
        <f t="shared" ca="1" si="10"/>
        <v/>
      </c>
      <c r="S40" s="648">
        <f t="shared" ca="1" si="11"/>
        <v>0</v>
      </c>
      <c r="T40" s="648" t="str">
        <f t="shared" ca="1" si="12"/>
        <v/>
      </c>
      <c r="U40" s="648" t="str">
        <f t="shared" ca="1" si="13"/>
        <v/>
      </c>
      <c r="V40" s="273">
        <v>353</v>
      </c>
      <c r="W40" s="255"/>
      <c r="X40" t="str">
        <f>'Neubau, 2 d K'!B39</f>
        <v>B1-J6</v>
      </c>
      <c r="Y40">
        <f>'Neubau, 2 d K'!E39</f>
        <v>0</v>
      </c>
      <c r="Z40" t="str">
        <f>'Neubau, 2 d K'!F39</f>
        <v>jährlich 6x</v>
      </c>
      <c r="AA40">
        <f ca="1">'Neubau, 2 d K'!G39</f>
        <v>6</v>
      </c>
      <c r="AB40">
        <f>'Neubau, 2 d K'!J39</f>
        <v>0</v>
      </c>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row>
    <row r="41" spans="2:80" ht="15" x14ac:dyDescent="0.2">
      <c r="B41" s="255"/>
      <c r="C41" s="255" t="s">
        <v>1651</v>
      </c>
      <c r="D41" s="255"/>
      <c r="E41" s="647" t="s">
        <v>1283</v>
      </c>
      <c r="F41" s="647" t="s">
        <v>1701</v>
      </c>
      <c r="G41" s="255" t="s">
        <v>1260</v>
      </c>
      <c r="H41" s="255" t="str">
        <f>Raumgruppen_Bezeichnungen!$C$56</f>
        <v>C1-W</v>
      </c>
      <c r="I41" s="255"/>
      <c r="J41" s="774" t="s">
        <v>1799</v>
      </c>
      <c r="K41" s="255" t="s">
        <v>1650</v>
      </c>
      <c r="L41" s="648">
        <v>47.92</v>
      </c>
      <c r="M41" s="648">
        <v>0</v>
      </c>
      <c r="N41" s="648">
        <v>0</v>
      </c>
      <c r="O41" s="255" t="str">
        <f t="shared" si="7"/>
        <v>wöchentl.</v>
      </c>
      <c r="P41" s="649">
        <f t="shared" ca="1" si="8"/>
        <v>51</v>
      </c>
      <c r="Q41" s="650">
        <f t="shared" ca="1" si="9"/>
        <v>0</v>
      </c>
      <c r="R41" s="650" t="str">
        <f t="shared" ca="1" si="10"/>
        <v/>
      </c>
      <c r="S41" s="648">
        <f t="shared" ca="1" si="11"/>
        <v>0</v>
      </c>
      <c r="T41" s="648" t="str">
        <f t="shared" ca="1" si="12"/>
        <v/>
      </c>
      <c r="U41" s="648" t="str">
        <f t="shared" ca="1" si="13"/>
        <v/>
      </c>
      <c r="V41" s="273">
        <v>354</v>
      </c>
      <c r="W41" s="255"/>
      <c r="X41" t="str">
        <f>'Neubau, 2 d K'!B40</f>
        <v>B1-M</v>
      </c>
      <c r="Y41">
        <f>'Neubau, 2 d K'!E40</f>
        <v>0</v>
      </c>
      <c r="Z41" t="str">
        <f>'Neubau, 2 d K'!F40</f>
        <v>monatlich</v>
      </c>
      <c r="AA41">
        <f ca="1">'Neubau, 2 d K'!G40</f>
        <v>12</v>
      </c>
      <c r="AB41">
        <f>'Neubau, 2 d K'!J40</f>
        <v>0</v>
      </c>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row>
    <row r="42" spans="2:80" ht="15" x14ac:dyDescent="0.2">
      <c r="B42" s="255"/>
      <c r="C42" s="255" t="s">
        <v>1651</v>
      </c>
      <c r="D42" s="255"/>
      <c r="E42" s="647" t="s">
        <v>1283</v>
      </c>
      <c r="F42" s="647" t="s">
        <v>1702</v>
      </c>
      <c r="G42" s="255" t="s">
        <v>1315</v>
      </c>
      <c r="H42" s="255" t="str">
        <f>Raumgruppen_Bezeichnungen!$C$88</f>
        <v>E1-2</v>
      </c>
      <c r="I42" s="255"/>
      <c r="J42" s="774" t="s">
        <v>1799</v>
      </c>
      <c r="K42" s="255" t="s">
        <v>1650</v>
      </c>
      <c r="L42" s="648">
        <v>15.04</v>
      </c>
      <c r="M42" s="648">
        <v>0</v>
      </c>
      <c r="N42" s="648">
        <v>0</v>
      </c>
      <c r="O42" s="255" t="str">
        <f t="shared" si="7"/>
        <v>2 Tage/Wo</v>
      </c>
      <c r="P42" s="649">
        <f t="shared" ca="1" si="8"/>
        <v>101</v>
      </c>
      <c r="Q42" s="650">
        <f t="shared" ca="1" si="9"/>
        <v>0</v>
      </c>
      <c r="R42" s="650" t="str">
        <f t="shared" ca="1" si="10"/>
        <v/>
      </c>
      <c r="S42" s="648">
        <f t="shared" ca="1" si="11"/>
        <v>0</v>
      </c>
      <c r="T42" s="648" t="str">
        <f t="shared" ca="1" si="12"/>
        <v/>
      </c>
      <c r="U42" s="648" t="str">
        <f t="shared" ca="1" si="13"/>
        <v/>
      </c>
      <c r="V42" s="273">
        <v>355</v>
      </c>
      <c r="W42" s="255"/>
      <c r="X42" t="str">
        <f>'Neubau, 2 d K'!B41</f>
        <v>B1-14</v>
      </c>
      <c r="Y42">
        <f>'Neubau, 2 d K'!E41</f>
        <v>0</v>
      </c>
      <c r="Z42" t="str">
        <f>'Neubau, 2 d K'!F41</f>
        <v>14 tägig</v>
      </c>
      <c r="AA42">
        <f ca="1">'Neubau, 2 d K'!G41</f>
        <v>25</v>
      </c>
      <c r="AB42">
        <f>'Neubau, 2 d K'!J41</f>
        <v>0</v>
      </c>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row>
    <row r="43" spans="2:80" ht="15" x14ac:dyDescent="0.2">
      <c r="B43" s="255"/>
      <c r="C43" s="255" t="s">
        <v>1651</v>
      </c>
      <c r="D43" s="255"/>
      <c r="E43" s="647" t="s">
        <v>1283</v>
      </c>
      <c r="F43" s="647" t="s">
        <v>1703</v>
      </c>
      <c r="G43" s="255" t="s">
        <v>1315</v>
      </c>
      <c r="H43" s="255" t="str">
        <f>Raumgruppen_Bezeichnungen!$C$88</f>
        <v>E1-2</v>
      </c>
      <c r="I43" s="255"/>
      <c r="J43" s="774" t="s">
        <v>1799</v>
      </c>
      <c r="K43" s="255" t="s">
        <v>1650</v>
      </c>
      <c r="L43" s="648">
        <v>15.04</v>
      </c>
      <c r="M43" s="648">
        <v>0</v>
      </c>
      <c r="N43" s="648">
        <v>0</v>
      </c>
      <c r="O43" s="255" t="str">
        <f t="shared" si="7"/>
        <v>2 Tage/Wo</v>
      </c>
      <c r="P43" s="649">
        <f t="shared" ca="1" si="8"/>
        <v>101</v>
      </c>
      <c r="Q43" s="650">
        <f t="shared" ca="1" si="9"/>
        <v>0</v>
      </c>
      <c r="R43" s="650" t="str">
        <f t="shared" ca="1" si="10"/>
        <v/>
      </c>
      <c r="S43" s="648">
        <f t="shared" ca="1" si="11"/>
        <v>0</v>
      </c>
      <c r="T43" s="648" t="str">
        <f t="shared" ca="1" si="12"/>
        <v/>
      </c>
      <c r="U43" s="648" t="str">
        <f t="shared" ca="1" si="13"/>
        <v/>
      </c>
      <c r="V43" s="273">
        <v>356</v>
      </c>
      <c r="W43" s="255"/>
      <c r="X43" t="str">
        <f>'Neubau, 2 d K'!B42</f>
        <v>B1-W</v>
      </c>
      <c r="Y43">
        <f>'Neubau, 2 d K'!E42</f>
        <v>0</v>
      </c>
      <c r="Z43" t="str">
        <f>'Neubau, 2 d K'!F42</f>
        <v>wöchentl.</v>
      </c>
      <c r="AA43">
        <f ca="1">'Neubau, 2 d K'!G42</f>
        <v>51</v>
      </c>
      <c r="AB43">
        <f>'Neubau, 2 d K'!J42</f>
        <v>0</v>
      </c>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row>
    <row r="44" spans="2:80" ht="15" x14ac:dyDescent="0.2">
      <c r="B44" s="255"/>
      <c r="C44" s="255" t="s">
        <v>1651</v>
      </c>
      <c r="D44" s="255"/>
      <c r="E44" s="647" t="s">
        <v>1283</v>
      </c>
      <c r="F44" s="647" t="s">
        <v>1704</v>
      </c>
      <c r="G44" s="255" t="s">
        <v>1260</v>
      </c>
      <c r="H44" s="255" t="str">
        <f>Raumgruppen_Bezeichnungen!$C$56</f>
        <v>C1-W</v>
      </c>
      <c r="I44" s="255"/>
      <c r="J44" s="774"/>
      <c r="K44" s="255" t="s">
        <v>1650</v>
      </c>
      <c r="L44" s="648">
        <v>59.53</v>
      </c>
      <c r="M44" s="648">
        <v>0</v>
      </c>
      <c r="N44" s="648">
        <v>0</v>
      </c>
      <c r="O44" s="255" t="str">
        <f t="shared" si="7"/>
        <v>wöchentl.</v>
      </c>
      <c r="P44" s="649">
        <f t="shared" ca="1" si="8"/>
        <v>51</v>
      </c>
      <c r="Q44" s="650">
        <f t="shared" ca="1" si="9"/>
        <v>0</v>
      </c>
      <c r="R44" s="650" t="str">
        <f t="shared" ca="1" si="10"/>
        <v/>
      </c>
      <c r="S44" s="648">
        <f t="shared" ca="1" si="11"/>
        <v>0</v>
      </c>
      <c r="T44" s="648" t="str">
        <f t="shared" ca="1" si="12"/>
        <v/>
      </c>
      <c r="U44" s="648" t="str">
        <f t="shared" ca="1" si="13"/>
        <v/>
      </c>
      <c r="V44" s="273">
        <v>357</v>
      </c>
      <c r="W44" s="722"/>
      <c r="X44" t="str">
        <f>'Neubau, 2 d K'!B43</f>
        <v>B1-2</v>
      </c>
      <c r="Y44">
        <f>'Neubau, 2 d K'!E43</f>
        <v>0</v>
      </c>
      <c r="Z44" t="str">
        <f>'Neubau, 2 d K'!F43</f>
        <v>2 Tage/Wo</v>
      </c>
      <c r="AA44">
        <f ca="1">'Neubau, 2 d K'!G43</f>
        <v>101</v>
      </c>
      <c r="AB44">
        <f>'Neubau, 2 d K'!J43</f>
        <v>0</v>
      </c>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row>
    <row r="45" spans="2:80" ht="15" x14ac:dyDescent="0.2">
      <c r="B45" s="255"/>
      <c r="C45" s="255" t="s">
        <v>1651</v>
      </c>
      <c r="D45" s="255"/>
      <c r="E45" s="647" t="s">
        <v>1283</v>
      </c>
      <c r="F45" s="647" t="s">
        <v>1705</v>
      </c>
      <c r="G45" s="255" t="s">
        <v>1260</v>
      </c>
      <c r="H45" s="255" t="str">
        <f>Raumgruppen_Bezeichnungen!$C$56</f>
        <v>C1-W</v>
      </c>
      <c r="I45" s="255"/>
      <c r="J45" s="774" t="s">
        <v>1799</v>
      </c>
      <c r="K45" s="255" t="s">
        <v>1650</v>
      </c>
      <c r="L45" s="648">
        <v>70.09</v>
      </c>
      <c r="M45" s="648">
        <v>0</v>
      </c>
      <c r="N45" s="648">
        <v>0</v>
      </c>
      <c r="O45" s="255" t="str">
        <f t="shared" si="7"/>
        <v>wöchentl.</v>
      </c>
      <c r="P45" s="649">
        <f t="shared" ca="1" si="8"/>
        <v>51</v>
      </c>
      <c r="Q45" s="650">
        <f t="shared" ca="1" si="9"/>
        <v>0</v>
      </c>
      <c r="R45" s="650" t="str">
        <f t="shared" ca="1" si="10"/>
        <v/>
      </c>
      <c r="S45" s="648">
        <f t="shared" ca="1" si="11"/>
        <v>0</v>
      </c>
      <c r="T45" s="648" t="str">
        <f t="shared" ca="1" si="12"/>
        <v/>
      </c>
      <c r="U45" s="648" t="str">
        <f t="shared" ca="1" si="13"/>
        <v/>
      </c>
      <c r="V45" s="273">
        <v>358</v>
      </c>
      <c r="W45" s="255"/>
      <c r="X45" t="str">
        <f>'Neubau, 2 d K'!B44</f>
        <v>B1-2,5</v>
      </c>
      <c r="Y45">
        <f>'Neubau, 2 d K'!E44</f>
        <v>0</v>
      </c>
      <c r="Z45" t="str">
        <f>'Neubau, 2 d K'!F44</f>
        <v>2,5 Tage/Wo</v>
      </c>
      <c r="AA45">
        <f ca="1">'Neubau, 2 d K'!G44</f>
        <v>127</v>
      </c>
      <c r="AB45">
        <f>'Neubau, 2 d K'!J44</f>
        <v>0</v>
      </c>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row>
    <row r="46" spans="2:80" ht="15" x14ac:dyDescent="0.2">
      <c r="B46" s="255"/>
      <c r="C46" s="255" t="s">
        <v>1651</v>
      </c>
      <c r="D46" s="255"/>
      <c r="E46" s="647" t="s">
        <v>1283</v>
      </c>
      <c r="F46" s="647" t="s">
        <v>1706</v>
      </c>
      <c r="G46" s="255" t="s">
        <v>1260</v>
      </c>
      <c r="H46" s="255" t="str">
        <f>Raumgruppen_Bezeichnungen!$C$56</f>
        <v>C1-W</v>
      </c>
      <c r="I46" s="255"/>
      <c r="J46" s="774" t="s">
        <v>1799</v>
      </c>
      <c r="K46" s="255" t="s">
        <v>1650</v>
      </c>
      <c r="L46" s="648">
        <v>33.26</v>
      </c>
      <c r="M46" s="648">
        <v>0</v>
      </c>
      <c r="N46" s="648">
        <v>0</v>
      </c>
      <c r="O46" s="255" t="str">
        <f t="shared" si="7"/>
        <v>wöchentl.</v>
      </c>
      <c r="P46" s="649">
        <f t="shared" ca="1" si="8"/>
        <v>51</v>
      </c>
      <c r="Q46" s="650">
        <f t="shared" ca="1" si="9"/>
        <v>0</v>
      </c>
      <c r="R46" s="650" t="str">
        <f t="shared" ca="1" si="10"/>
        <v/>
      </c>
      <c r="S46" s="648">
        <f t="shared" ca="1" si="11"/>
        <v>0</v>
      </c>
      <c r="T46" s="648" t="str">
        <f t="shared" ca="1" si="12"/>
        <v/>
      </c>
      <c r="U46" s="648" t="str">
        <f t="shared" ca="1" si="13"/>
        <v/>
      </c>
      <c r="V46" s="273">
        <v>359</v>
      </c>
      <c r="W46" s="255"/>
      <c r="X46" t="str">
        <f>'Neubau, 2 d K'!B45</f>
        <v>B1-3</v>
      </c>
      <c r="Y46">
        <f>'Neubau, 2 d K'!E45</f>
        <v>0</v>
      </c>
      <c r="Z46" t="str">
        <f>'Neubau, 2 d K'!F45</f>
        <v>3 Tage/Wo</v>
      </c>
      <c r="AA46">
        <f ca="1">'Neubau, 2 d K'!G45</f>
        <v>152</v>
      </c>
      <c r="AB46">
        <f>'Neubau, 2 d K'!J45</f>
        <v>0</v>
      </c>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row>
    <row r="47" spans="2:80" ht="15" x14ac:dyDescent="0.2">
      <c r="B47" s="255"/>
      <c r="C47" s="255" t="s">
        <v>1651</v>
      </c>
      <c r="D47" s="255"/>
      <c r="E47" s="647" t="s">
        <v>1283</v>
      </c>
      <c r="F47" s="647" t="s">
        <v>1707</v>
      </c>
      <c r="G47" s="255" t="s">
        <v>1718</v>
      </c>
      <c r="H47" s="255" t="str">
        <f>Raumgruppen_Bezeichnungen!$C$249</f>
        <v>L-J</v>
      </c>
      <c r="I47" s="255"/>
      <c r="J47" s="774" t="s">
        <v>212</v>
      </c>
      <c r="K47" s="255" t="s">
        <v>1650</v>
      </c>
      <c r="L47" s="648">
        <v>35.92</v>
      </c>
      <c r="M47" s="648">
        <v>0</v>
      </c>
      <c r="N47" s="648">
        <v>0</v>
      </c>
      <c r="O47" s="255" t="str">
        <f t="shared" si="7"/>
        <v/>
      </c>
      <c r="P47" s="649" t="str">
        <f t="shared" si="8"/>
        <v/>
      </c>
      <c r="Q47" s="650" t="str">
        <f t="shared" si="9"/>
        <v/>
      </c>
      <c r="R47" s="650" t="str">
        <f t="shared" si="10"/>
        <v/>
      </c>
      <c r="S47" s="648" t="str">
        <f t="shared" si="11"/>
        <v/>
      </c>
      <c r="T47" s="648" t="str">
        <f t="shared" si="12"/>
        <v/>
      </c>
      <c r="U47" s="648" t="str">
        <f t="shared" si="13"/>
        <v/>
      </c>
      <c r="V47" s="273">
        <v>360</v>
      </c>
      <c r="W47" s="255" t="s">
        <v>1678</v>
      </c>
      <c r="X47" t="str">
        <f>'Neubau, 2 d K'!B46</f>
        <v>B1-4</v>
      </c>
      <c r="Y47">
        <f>'Neubau, 2 d K'!E46</f>
        <v>0</v>
      </c>
      <c r="Z47" t="str">
        <f>'Neubau, 2 d K'!F46</f>
        <v>4 Tage/Wo</v>
      </c>
      <c r="AA47">
        <f ca="1">'Neubau, 2 d K'!G46</f>
        <v>202</v>
      </c>
      <c r="AB47">
        <f>'Neubau, 2 d K'!J46</f>
        <v>0</v>
      </c>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row>
    <row r="48" spans="2:80" ht="15" x14ac:dyDescent="0.2">
      <c r="B48" s="255"/>
      <c r="C48" s="255" t="s">
        <v>1651</v>
      </c>
      <c r="D48" s="255"/>
      <c r="E48" s="647" t="s">
        <v>1283</v>
      </c>
      <c r="F48" s="647" t="s">
        <v>1708</v>
      </c>
      <c r="G48" s="255" t="s">
        <v>1260</v>
      </c>
      <c r="H48" s="255" t="str">
        <f>Raumgruppen_Bezeichnungen!$C$56</f>
        <v>C1-W</v>
      </c>
      <c r="I48" s="255"/>
      <c r="J48" s="774" t="s">
        <v>1799</v>
      </c>
      <c r="K48" s="255" t="s">
        <v>1650</v>
      </c>
      <c r="L48" s="648">
        <v>33.770000000000003</v>
      </c>
      <c r="M48" s="648">
        <v>0</v>
      </c>
      <c r="N48" s="648">
        <v>0</v>
      </c>
      <c r="O48" s="255" t="str">
        <f t="shared" si="7"/>
        <v>wöchentl.</v>
      </c>
      <c r="P48" s="649">
        <f t="shared" ca="1" si="8"/>
        <v>51</v>
      </c>
      <c r="Q48" s="650">
        <f t="shared" ca="1" si="9"/>
        <v>0</v>
      </c>
      <c r="R48" s="650" t="str">
        <f t="shared" ca="1" si="10"/>
        <v/>
      </c>
      <c r="S48" s="648">
        <f t="shared" ca="1" si="11"/>
        <v>0</v>
      </c>
      <c r="T48" s="648" t="str">
        <f t="shared" ca="1" si="12"/>
        <v/>
      </c>
      <c r="U48" s="648" t="str">
        <f t="shared" ca="1" si="13"/>
        <v/>
      </c>
      <c r="V48" s="273">
        <v>361</v>
      </c>
      <c r="W48" s="255"/>
      <c r="X48" t="str">
        <f>'Neubau, 2 d K'!B47</f>
        <v>B1-5</v>
      </c>
      <c r="Y48">
        <f>'Neubau, 2 d K'!E47</f>
        <v>0</v>
      </c>
      <c r="Z48" t="str">
        <f>'Neubau, 2 d K'!F47</f>
        <v>5 Tage/Wo</v>
      </c>
      <c r="AA48">
        <f ca="1">'Neubau, 2 d K'!G47</f>
        <v>253</v>
      </c>
      <c r="AB48">
        <f>'Neubau, 2 d K'!J47</f>
        <v>0</v>
      </c>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row>
    <row r="49" spans="2:80" ht="15" x14ac:dyDescent="0.2">
      <c r="B49" s="255"/>
      <c r="C49" s="255" t="s">
        <v>1651</v>
      </c>
      <c r="D49" s="255"/>
      <c r="E49" s="647" t="s">
        <v>1283</v>
      </c>
      <c r="F49" s="647" t="s">
        <v>1709</v>
      </c>
      <c r="G49" s="255" t="s">
        <v>1260</v>
      </c>
      <c r="H49" s="255" t="str">
        <f>Raumgruppen_Bezeichnungen!$C$56</f>
        <v>C1-W</v>
      </c>
      <c r="I49" s="255"/>
      <c r="J49" s="774" t="s">
        <v>1799</v>
      </c>
      <c r="K49" s="255" t="s">
        <v>1650</v>
      </c>
      <c r="L49" s="648">
        <v>47.25</v>
      </c>
      <c r="M49" s="648">
        <v>0</v>
      </c>
      <c r="N49" s="648">
        <v>0</v>
      </c>
      <c r="O49" s="255" t="str">
        <f t="shared" si="7"/>
        <v>wöchentl.</v>
      </c>
      <c r="P49" s="649">
        <f t="shared" ca="1" si="8"/>
        <v>51</v>
      </c>
      <c r="Q49" s="650">
        <f t="shared" ca="1" si="9"/>
        <v>0</v>
      </c>
      <c r="R49" s="650" t="str">
        <f t="shared" ca="1" si="10"/>
        <v/>
      </c>
      <c r="S49" s="648">
        <f t="shared" ca="1" si="11"/>
        <v>0</v>
      </c>
      <c r="T49" s="648" t="str">
        <f t="shared" ca="1" si="12"/>
        <v/>
      </c>
      <c r="U49" s="648" t="str">
        <f t="shared" ca="1" si="13"/>
        <v/>
      </c>
      <c r="V49" s="273">
        <v>362</v>
      </c>
      <c r="W49" s="255"/>
      <c r="X49" t="str">
        <f>'Neubau, 2 d K'!B48</f>
        <v>B1-6</v>
      </c>
      <c r="Y49">
        <f>'Neubau, 2 d K'!E48</f>
        <v>0</v>
      </c>
      <c r="Z49" t="str">
        <f>'Neubau, 2 d K'!F48</f>
        <v>6 Tage/Wo</v>
      </c>
      <c r="AA49">
        <f ca="1">'Neubau, 2 d K'!G48</f>
        <v>304</v>
      </c>
      <c r="AB49">
        <f>'Neubau, 2 d K'!J48</f>
        <v>0</v>
      </c>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row>
    <row r="50" spans="2:80" ht="15" x14ac:dyDescent="0.2">
      <c r="B50" s="255"/>
      <c r="C50" s="255" t="s">
        <v>1651</v>
      </c>
      <c r="D50" s="255"/>
      <c r="E50" s="647" t="s">
        <v>1283</v>
      </c>
      <c r="F50" s="647" t="s">
        <v>1710</v>
      </c>
      <c r="G50" s="255" t="s">
        <v>1260</v>
      </c>
      <c r="H50" s="255" t="str">
        <f>Raumgruppen_Bezeichnungen!$C$56</f>
        <v>C1-W</v>
      </c>
      <c r="I50" s="255"/>
      <c r="J50" s="774" t="s">
        <v>1799</v>
      </c>
      <c r="K50" s="255" t="s">
        <v>1650</v>
      </c>
      <c r="L50" s="648">
        <v>48.38</v>
      </c>
      <c r="M50" s="648">
        <v>0</v>
      </c>
      <c r="N50" s="648">
        <v>0</v>
      </c>
      <c r="O50" s="255" t="str">
        <f t="shared" si="7"/>
        <v>wöchentl.</v>
      </c>
      <c r="P50" s="649">
        <f t="shared" ca="1" si="8"/>
        <v>51</v>
      </c>
      <c r="Q50" s="650">
        <f t="shared" ca="1" si="9"/>
        <v>0</v>
      </c>
      <c r="R50" s="650" t="str">
        <f t="shared" ca="1" si="10"/>
        <v/>
      </c>
      <c r="S50" s="648">
        <f t="shared" ca="1" si="11"/>
        <v>0</v>
      </c>
      <c r="T50" s="648" t="str">
        <f t="shared" ca="1" si="12"/>
        <v/>
      </c>
      <c r="U50" s="648" t="str">
        <f t="shared" ca="1" si="13"/>
        <v/>
      </c>
      <c r="V50" s="273">
        <v>363</v>
      </c>
      <c r="W50" s="255"/>
      <c r="X50" t="str">
        <f>'Neubau, 2 d K'!B49</f>
        <v>B1-7</v>
      </c>
      <c r="Y50">
        <f>'Neubau, 2 d K'!E49</f>
        <v>0</v>
      </c>
      <c r="Z50" t="str">
        <f>'Neubau, 2 d K'!F49</f>
        <v>7 Tage/Wo</v>
      </c>
      <c r="AA50">
        <f ca="1">'Neubau, 2 d K'!G49</f>
        <v>354</v>
      </c>
      <c r="AB50">
        <f>'Neubau, 2 d K'!J49</f>
        <v>0</v>
      </c>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row>
    <row r="51" spans="2:80" ht="15" x14ac:dyDescent="0.2">
      <c r="B51" s="255"/>
      <c r="C51" s="255" t="s">
        <v>1651</v>
      </c>
      <c r="D51" s="255"/>
      <c r="E51" s="647" t="s">
        <v>1283</v>
      </c>
      <c r="F51" s="647" t="s">
        <v>1711</v>
      </c>
      <c r="G51" s="255" t="s">
        <v>1260</v>
      </c>
      <c r="H51" s="255" t="str">
        <f>Raumgruppen_Bezeichnungen!$C$56</f>
        <v>C1-W</v>
      </c>
      <c r="I51" s="255"/>
      <c r="J51" s="774" t="s">
        <v>1799</v>
      </c>
      <c r="K51" s="255" t="s">
        <v>1650</v>
      </c>
      <c r="L51" s="648">
        <v>15.24</v>
      </c>
      <c r="M51" s="648">
        <v>0</v>
      </c>
      <c r="N51" s="648">
        <v>0</v>
      </c>
      <c r="O51" s="255" t="str">
        <f t="shared" si="7"/>
        <v>wöchentl.</v>
      </c>
      <c r="P51" s="649">
        <f t="shared" ca="1" si="8"/>
        <v>51</v>
      </c>
      <c r="Q51" s="650">
        <f t="shared" ca="1" si="9"/>
        <v>0</v>
      </c>
      <c r="R51" s="650" t="str">
        <f t="shared" ca="1" si="10"/>
        <v/>
      </c>
      <c r="S51" s="648">
        <f t="shared" ca="1" si="11"/>
        <v>0</v>
      </c>
      <c r="T51" s="648" t="str">
        <f t="shared" ca="1" si="12"/>
        <v/>
      </c>
      <c r="U51" s="648" t="str">
        <f t="shared" ca="1" si="13"/>
        <v/>
      </c>
      <c r="V51" s="273">
        <v>364</v>
      </c>
      <c r="W51" s="255"/>
      <c r="X51" t="str">
        <f>'Neubau, 2 d K'!B50</f>
        <v>B1-Müll</v>
      </c>
      <c r="Y51">
        <f>'Neubau, 2 d K'!E50</f>
        <v>0</v>
      </c>
      <c r="Z51" t="str">
        <f>'Neubau, 2 d K'!F50</f>
        <v>2 Tage/Wo </v>
      </c>
      <c r="AA51">
        <f ca="1">'Neubau, 2 d K'!G50</f>
        <v>101</v>
      </c>
      <c r="AB51">
        <f>'Neubau, 2 d K'!J50</f>
        <v>0</v>
      </c>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row>
    <row r="52" spans="2:80" ht="15" x14ac:dyDescent="0.2">
      <c r="B52" s="255"/>
      <c r="C52" s="255" t="s">
        <v>1651</v>
      </c>
      <c r="D52" s="255"/>
      <c r="E52" s="647" t="s">
        <v>1283</v>
      </c>
      <c r="F52" s="647" t="s">
        <v>1712</v>
      </c>
      <c r="G52" s="255" t="s">
        <v>1259</v>
      </c>
      <c r="H52" s="255" t="str">
        <f>Raumgruppen_Bezeichnungen!$C$103</f>
        <v>F1-2</v>
      </c>
      <c r="I52" s="255"/>
      <c r="J52" s="774" t="s">
        <v>1799</v>
      </c>
      <c r="K52" s="255" t="s">
        <v>1650</v>
      </c>
      <c r="L52" s="648">
        <v>125.53</v>
      </c>
      <c r="M52" s="648">
        <v>0</v>
      </c>
      <c r="N52" s="648">
        <v>0</v>
      </c>
      <c r="O52" s="255" t="str">
        <f t="shared" si="7"/>
        <v>2 Tage/Wo</v>
      </c>
      <c r="P52" s="649">
        <f t="shared" ca="1" si="8"/>
        <v>101</v>
      </c>
      <c r="Q52" s="650">
        <f t="shared" ca="1" si="9"/>
        <v>0</v>
      </c>
      <c r="R52" s="650" t="str">
        <f t="shared" ca="1" si="10"/>
        <v/>
      </c>
      <c r="S52" s="648">
        <f t="shared" ca="1" si="11"/>
        <v>0</v>
      </c>
      <c r="T52" s="648" t="str">
        <f t="shared" ca="1" si="12"/>
        <v/>
      </c>
      <c r="U52" s="648" t="str">
        <f t="shared" ca="1" si="13"/>
        <v/>
      </c>
      <c r="V52" s="273">
        <v>365</v>
      </c>
      <c r="W52" s="255"/>
      <c r="X52" t="str">
        <f>'Neubau, 2 d K'!B51</f>
        <v>C1-J</v>
      </c>
      <c r="Y52">
        <f>'Neubau, 2 d K'!E51</f>
        <v>0</v>
      </c>
      <c r="Z52" t="str">
        <f>'Neubau, 2 d K'!F51</f>
        <v>jährlich</v>
      </c>
      <c r="AA52">
        <f ca="1">'Neubau, 2 d K'!G51</f>
        <v>1</v>
      </c>
      <c r="AB52">
        <f>'Neubau, 2 d K'!J51</f>
        <v>0</v>
      </c>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row>
    <row r="53" spans="2:80" ht="15" x14ac:dyDescent="0.2">
      <c r="B53" s="255"/>
      <c r="C53" s="255" t="s">
        <v>1651</v>
      </c>
      <c r="D53" s="255"/>
      <c r="E53" s="647" t="s">
        <v>1283</v>
      </c>
      <c r="F53" s="647" t="s">
        <v>1713</v>
      </c>
      <c r="G53" s="255" t="s">
        <v>1685</v>
      </c>
      <c r="H53" s="255" t="str">
        <f>Raumgruppen_Bezeichnungen!$C$170</f>
        <v>H1-5</v>
      </c>
      <c r="I53" s="255"/>
      <c r="J53" s="774" t="s">
        <v>1799</v>
      </c>
      <c r="K53" s="255" t="s">
        <v>1281</v>
      </c>
      <c r="L53" s="648">
        <v>4.32</v>
      </c>
      <c r="M53" s="648">
        <v>0</v>
      </c>
      <c r="N53" s="648">
        <v>0</v>
      </c>
      <c r="O53" s="255" t="str">
        <f t="shared" si="7"/>
        <v>5 Tage/Wo</v>
      </c>
      <c r="P53" s="649">
        <f t="shared" ca="1" si="8"/>
        <v>253</v>
      </c>
      <c r="Q53" s="650">
        <f t="shared" ca="1" si="9"/>
        <v>0</v>
      </c>
      <c r="R53" s="650" t="str">
        <f t="shared" ca="1" si="10"/>
        <v/>
      </c>
      <c r="S53" s="648">
        <f t="shared" ca="1" si="11"/>
        <v>0</v>
      </c>
      <c r="T53" s="648" t="str">
        <f t="shared" ca="1" si="12"/>
        <v/>
      </c>
      <c r="U53" s="648" t="str">
        <f t="shared" ca="1" si="13"/>
        <v/>
      </c>
      <c r="V53" s="273">
        <v>366</v>
      </c>
      <c r="W53" s="255"/>
      <c r="X53" t="str">
        <f>'Neubau, 2 d K'!B52</f>
        <v>C1-J2</v>
      </c>
      <c r="Y53">
        <f>'Neubau, 2 d K'!E52</f>
        <v>0</v>
      </c>
      <c r="Z53" t="str">
        <f>'Neubau, 2 d K'!F52</f>
        <v>jährlich 2x</v>
      </c>
      <c r="AA53">
        <f ca="1">'Neubau, 2 d K'!G52</f>
        <v>2</v>
      </c>
      <c r="AB53">
        <f>'Neubau, 2 d K'!J52</f>
        <v>0</v>
      </c>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row>
    <row r="54" spans="2:80" ht="15" x14ac:dyDescent="0.2">
      <c r="B54" s="255"/>
      <c r="C54" s="255" t="s">
        <v>1651</v>
      </c>
      <c r="D54" s="255"/>
      <c r="E54" s="647" t="s">
        <v>1283</v>
      </c>
      <c r="F54" s="647" t="s">
        <v>1714</v>
      </c>
      <c r="G54" s="255" t="s">
        <v>1633</v>
      </c>
      <c r="H54" s="255" t="str">
        <f>Raumgruppen_Bezeichnungen!$C$170</f>
        <v>H1-5</v>
      </c>
      <c r="I54" s="255"/>
      <c r="J54" s="774" t="s">
        <v>1799</v>
      </c>
      <c r="K54" s="255" t="s">
        <v>1281</v>
      </c>
      <c r="L54" s="648">
        <v>11.36</v>
      </c>
      <c r="M54" s="648">
        <v>0</v>
      </c>
      <c r="N54" s="648">
        <v>0</v>
      </c>
      <c r="O54" s="255" t="str">
        <f t="shared" si="7"/>
        <v>5 Tage/Wo</v>
      </c>
      <c r="P54" s="649">
        <f t="shared" ca="1" si="8"/>
        <v>253</v>
      </c>
      <c r="Q54" s="650">
        <f t="shared" ca="1" si="9"/>
        <v>0</v>
      </c>
      <c r="R54" s="650" t="str">
        <f t="shared" ca="1" si="10"/>
        <v/>
      </c>
      <c r="S54" s="648">
        <f t="shared" ca="1" si="11"/>
        <v>0</v>
      </c>
      <c r="T54" s="648" t="str">
        <f t="shared" ca="1" si="12"/>
        <v/>
      </c>
      <c r="U54" s="648" t="str">
        <f t="shared" ca="1" si="13"/>
        <v/>
      </c>
      <c r="V54" s="273">
        <v>367</v>
      </c>
      <c r="W54" s="255"/>
      <c r="X54" t="str">
        <f>'Neubau, 2 d K'!B53</f>
        <v>C1-Q</v>
      </c>
      <c r="Y54">
        <f>'Neubau, 2 d K'!E53</f>
        <v>0</v>
      </c>
      <c r="Z54" t="str">
        <f>'Neubau, 2 d K'!F53</f>
        <v>Quartalsw.</v>
      </c>
      <c r="AA54">
        <f ca="1">'Neubau, 2 d K'!G53</f>
        <v>4</v>
      </c>
      <c r="AB54">
        <f>'Neubau, 2 d K'!J53</f>
        <v>0</v>
      </c>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row>
    <row r="55" spans="2:80" ht="15" x14ac:dyDescent="0.2">
      <c r="B55" s="255"/>
      <c r="C55" s="255" t="s">
        <v>1651</v>
      </c>
      <c r="D55" s="255"/>
      <c r="E55" s="647" t="s">
        <v>1283</v>
      </c>
      <c r="F55" s="647" t="s">
        <v>1715</v>
      </c>
      <c r="G55" s="255" t="s">
        <v>1689</v>
      </c>
      <c r="H55" s="255" t="str">
        <f>Raumgruppen_Bezeichnungen!$C$170</f>
        <v>H1-5</v>
      </c>
      <c r="I55" s="255"/>
      <c r="J55" s="774" t="s">
        <v>1799</v>
      </c>
      <c r="K55" s="255" t="s">
        <v>1281</v>
      </c>
      <c r="L55" s="648">
        <v>3.61</v>
      </c>
      <c r="M55" s="648">
        <v>0</v>
      </c>
      <c r="N55" s="648">
        <v>0</v>
      </c>
      <c r="O55" s="255" t="str">
        <f t="shared" si="7"/>
        <v>5 Tage/Wo</v>
      </c>
      <c r="P55" s="649">
        <f t="shared" ca="1" si="8"/>
        <v>253</v>
      </c>
      <c r="Q55" s="650">
        <f t="shared" ca="1" si="9"/>
        <v>0</v>
      </c>
      <c r="R55" s="650" t="str">
        <f t="shared" ca="1" si="10"/>
        <v/>
      </c>
      <c r="S55" s="648">
        <f t="shared" ca="1" si="11"/>
        <v>0</v>
      </c>
      <c r="T55" s="648" t="str">
        <f t="shared" ca="1" si="12"/>
        <v/>
      </c>
      <c r="U55" s="648" t="str">
        <f t="shared" ca="1" si="13"/>
        <v/>
      </c>
      <c r="V55" s="273">
        <v>368</v>
      </c>
      <c r="W55" s="255"/>
      <c r="X55" t="str">
        <f>'Neubau, 2 d K'!B54</f>
        <v>C1-J6</v>
      </c>
      <c r="Y55">
        <f>'Neubau, 2 d K'!E54</f>
        <v>0</v>
      </c>
      <c r="Z55" t="str">
        <f>'Neubau, 2 d K'!F54</f>
        <v>jährlich 6x</v>
      </c>
      <c r="AA55">
        <f ca="1">'Neubau, 2 d K'!G54</f>
        <v>6</v>
      </c>
      <c r="AB55">
        <f>'Neubau, 2 d K'!J54</f>
        <v>0</v>
      </c>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row>
    <row r="56" spans="2:80" ht="15" x14ac:dyDescent="0.2">
      <c r="B56" s="255"/>
      <c r="C56" s="255" t="s">
        <v>1651</v>
      </c>
      <c r="D56" s="255"/>
      <c r="E56" s="647" t="s">
        <v>1283</v>
      </c>
      <c r="F56" s="647" t="s">
        <v>1716</v>
      </c>
      <c r="G56" s="255" t="s">
        <v>1637</v>
      </c>
      <c r="H56" s="255" t="str">
        <f>Raumgruppen_Bezeichnungen!$C$170</f>
        <v>H1-5</v>
      </c>
      <c r="I56" s="255"/>
      <c r="J56" s="774" t="s">
        <v>1799</v>
      </c>
      <c r="K56" s="255" t="s">
        <v>1281</v>
      </c>
      <c r="L56" s="648">
        <v>9.7100000000000009</v>
      </c>
      <c r="M56" s="648">
        <v>0</v>
      </c>
      <c r="N56" s="648">
        <v>0</v>
      </c>
      <c r="O56" s="255" t="str">
        <f t="shared" si="7"/>
        <v>5 Tage/Wo</v>
      </c>
      <c r="P56" s="649">
        <f t="shared" ca="1" si="8"/>
        <v>253</v>
      </c>
      <c r="Q56" s="650">
        <f t="shared" ca="1" si="9"/>
        <v>0</v>
      </c>
      <c r="R56" s="650" t="str">
        <f t="shared" ca="1" si="10"/>
        <v/>
      </c>
      <c r="S56" s="648">
        <f t="shared" ca="1" si="11"/>
        <v>0</v>
      </c>
      <c r="T56" s="648" t="str">
        <f t="shared" ca="1" si="12"/>
        <v/>
      </c>
      <c r="U56" s="648" t="str">
        <f t="shared" ca="1" si="13"/>
        <v/>
      </c>
      <c r="V56" s="273">
        <v>369</v>
      </c>
      <c r="W56" s="255"/>
      <c r="X56" t="str">
        <f>'Neubau, 2 d K'!B55</f>
        <v>C1-M</v>
      </c>
      <c r="Y56">
        <f>'Neubau, 2 d K'!E55</f>
        <v>0</v>
      </c>
      <c r="Z56" t="str">
        <f>'Neubau, 2 d K'!F55</f>
        <v>monatlich</v>
      </c>
      <c r="AA56">
        <f ca="1">'Neubau, 2 d K'!G55</f>
        <v>12</v>
      </c>
      <c r="AB56">
        <f>'Neubau, 2 d K'!J55</f>
        <v>0</v>
      </c>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row>
    <row r="57" spans="2:80" ht="15" x14ac:dyDescent="0.2">
      <c r="B57" s="255"/>
      <c r="C57" s="255" t="s">
        <v>1651</v>
      </c>
      <c r="D57" s="255"/>
      <c r="E57" s="647" t="s">
        <v>1283</v>
      </c>
      <c r="F57" s="647" t="s">
        <v>1717</v>
      </c>
      <c r="G57" s="255" t="s">
        <v>1691</v>
      </c>
      <c r="H57" s="255" t="str">
        <f>Raumgruppen_Bezeichnungen!$C$292</f>
        <v>O1-J</v>
      </c>
      <c r="I57" s="255"/>
      <c r="J57" s="774" t="s">
        <v>212</v>
      </c>
      <c r="K57" s="255" t="s">
        <v>1435</v>
      </c>
      <c r="L57" s="648">
        <v>19.329999999999998</v>
      </c>
      <c r="M57" s="648">
        <v>0</v>
      </c>
      <c r="N57" s="648">
        <v>0</v>
      </c>
      <c r="O57" s="255" t="str">
        <f t="shared" si="7"/>
        <v/>
      </c>
      <c r="P57" s="649" t="str">
        <f t="shared" si="8"/>
        <v/>
      </c>
      <c r="Q57" s="650" t="str">
        <f t="shared" si="9"/>
        <v/>
      </c>
      <c r="R57" s="650" t="str">
        <f t="shared" si="10"/>
        <v/>
      </c>
      <c r="S57" s="648" t="str">
        <f t="shared" si="11"/>
        <v/>
      </c>
      <c r="T57" s="648" t="str">
        <f t="shared" si="12"/>
        <v/>
      </c>
      <c r="U57" s="648" t="str">
        <f t="shared" si="13"/>
        <v/>
      </c>
      <c r="V57" s="273">
        <v>370</v>
      </c>
      <c r="W57" s="255"/>
      <c r="X57" t="str">
        <f>'Neubau, 2 d K'!B56</f>
        <v>C1-14</v>
      </c>
      <c r="Y57">
        <f>'Neubau, 2 d K'!E56</f>
        <v>0</v>
      </c>
      <c r="Z57" t="str">
        <f>'Neubau, 2 d K'!F56</f>
        <v>14 tägig</v>
      </c>
      <c r="AA57">
        <f ca="1">'Neubau, 2 d K'!G56</f>
        <v>25</v>
      </c>
      <c r="AB57">
        <f>'Neubau, 2 d K'!J56</f>
        <v>0</v>
      </c>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row>
    <row r="58" spans="2:80" ht="15" x14ac:dyDescent="0.2">
      <c r="B58" s="255"/>
      <c r="C58" s="255" t="s">
        <v>1651</v>
      </c>
      <c r="D58" s="255"/>
      <c r="E58" s="647" t="s">
        <v>1601</v>
      </c>
      <c r="F58" s="647" t="s">
        <v>1719</v>
      </c>
      <c r="G58" s="255" t="s">
        <v>1680</v>
      </c>
      <c r="H58" s="255" t="str">
        <f>Raumgruppen_Bezeichnungen!$C$103</f>
        <v>F1-2</v>
      </c>
      <c r="I58" s="255"/>
      <c r="J58" s="774" t="s">
        <v>1799</v>
      </c>
      <c r="K58" s="255" t="s">
        <v>1278</v>
      </c>
      <c r="L58" s="648">
        <v>37.79</v>
      </c>
      <c r="M58" s="648">
        <v>0</v>
      </c>
      <c r="N58" s="648">
        <v>0</v>
      </c>
      <c r="O58" s="255" t="str">
        <f t="shared" si="7"/>
        <v>2 Tage/Wo</v>
      </c>
      <c r="P58" s="649">
        <f t="shared" ca="1" si="8"/>
        <v>101</v>
      </c>
      <c r="Q58" s="650">
        <f t="shared" ca="1" si="9"/>
        <v>0</v>
      </c>
      <c r="R58" s="650" t="str">
        <f t="shared" ca="1" si="10"/>
        <v/>
      </c>
      <c r="S58" s="648">
        <f t="shared" ca="1" si="11"/>
        <v>0</v>
      </c>
      <c r="T58" s="648" t="str">
        <f t="shared" ca="1" si="12"/>
        <v/>
      </c>
      <c r="U58" s="648" t="str">
        <f t="shared" ca="1" si="13"/>
        <v/>
      </c>
      <c r="V58" s="273">
        <v>371</v>
      </c>
      <c r="W58" s="255"/>
      <c r="X58" t="str">
        <f>'Neubau, 2 d K'!B57</f>
        <v>C1-W</v>
      </c>
      <c r="Y58">
        <f>'Neubau, 2 d K'!E57</f>
        <v>0</v>
      </c>
      <c r="Z58" t="str">
        <f>'Neubau, 2 d K'!F57</f>
        <v>wöchentl.</v>
      </c>
      <c r="AA58">
        <f ca="1">'Neubau, 2 d K'!G57</f>
        <v>51</v>
      </c>
      <c r="AB58">
        <f>'Neubau, 2 d K'!J57</f>
        <v>0</v>
      </c>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row>
    <row r="59" spans="2:80" ht="15" x14ac:dyDescent="0.2">
      <c r="B59" s="255"/>
      <c r="C59" s="255" t="s">
        <v>1651</v>
      </c>
      <c r="D59" s="255"/>
      <c r="E59" s="647" t="s">
        <v>1601</v>
      </c>
      <c r="F59" s="647" t="s">
        <v>1720</v>
      </c>
      <c r="G59" s="255" t="s">
        <v>1272</v>
      </c>
      <c r="H59" s="255" t="str">
        <f>Raumgruppen_Bezeichnungen!$C$216</f>
        <v>J1-5</v>
      </c>
      <c r="I59" s="255"/>
      <c r="J59" s="775"/>
      <c r="K59" s="255" t="s">
        <v>1281</v>
      </c>
      <c r="L59" s="648">
        <v>4.09</v>
      </c>
      <c r="M59" s="648">
        <v>0</v>
      </c>
      <c r="N59" s="648">
        <v>0</v>
      </c>
      <c r="O59" s="255" t="str">
        <f t="shared" si="7"/>
        <v>5 Tage/Wo</v>
      </c>
      <c r="P59" s="649">
        <f t="shared" ca="1" si="8"/>
        <v>253</v>
      </c>
      <c r="Q59" s="650">
        <f t="shared" ca="1" si="9"/>
        <v>0</v>
      </c>
      <c r="R59" s="650" t="str">
        <f t="shared" ca="1" si="10"/>
        <v/>
      </c>
      <c r="S59" s="648">
        <f t="shared" ca="1" si="11"/>
        <v>0</v>
      </c>
      <c r="T59" s="648" t="str">
        <f t="shared" ca="1" si="12"/>
        <v/>
      </c>
      <c r="U59" s="648" t="str">
        <f t="shared" ca="1" si="13"/>
        <v/>
      </c>
      <c r="V59" s="273">
        <v>372</v>
      </c>
      <c r="W59" s="255"/>
      <c r="X59" t="str">
        <f>'Neubau, 2 d K'!B58</f>
        <v>C1-2</v>
      </c>
      <c r="Y59">
        <f>'Neubau, 2 d K'!E58</f>
        <v>0</v>
      </c>
      <c r="Z59" t="str">
        <f>'Neubau, 2 d K'!F58</f>
        <v>2 Tage/Wo</v>
      </c>
      <c r="AA59">
        <f ca="1">'Neubau, 2 d K'!G58</f>
        <v>101</v>
      </c>
      <c r="AB59">
        <f>'Neubau, 2 d K'!J58</f>
        <v>0</v>
      </c>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row>
    <row r="60" spans="2:80" ht="15" x14ac:dyDescent="0.2">
      <c r="B60" s="255"/>
      <c r="C60" s="255" t="s">
        <v>1651</v>
      </c>
      <c r="D60" s="255"/>
      <c r="E60" s="647" t="s">
        <v>1601</v>
      </c>
      <c r="F60" s="647" t="s">
        <v>1721</v>
      </c>
      <c r="G60" s="255" t="s">
        <v>1655</v>
      </c>
      <c r="H60" s="255" t="str">
        <f>Raumgruppen_Bezeichnungen!$C$135</f>
        <v>F3-2</v>
      </c>
      <c r="I60" s="255"/>
      <c r="J60" s="774" t="s">
        <v>1799</v>
      </c>
      <c r="K60" s="255" t="s">
        <v>1278</v>
      </c>
      <c r="L60" s="648">
        <v>22</v>
      </c>
      <c r="M60" s="648">
        <v>0</v>
      </c>
      <c r="N60" s="648">
        <v>0</v>
      </c>
      <c r="O60" s="255" t="str">
        <f t="shared" si="7"/>
        <v>2 Tage/Wo</v>
      </c>
      <c r="P60" s="649">
        <f t="shared" ca="1" si="8"/>
        <v>101</v>
      </c>
      <c r="Q60" s="650">
        <f t="shared" ca="1" si="9"/>
        <v>0</v>
      </c>
      <c r="R60" s="650" t="str">
        <f t="shared" ca="1" si="10"/>
        <v/>
      </c>
      <c r="S60" s="648">
        <f t="shared" ca="1" si="11"/>
        <v>0</v>
      </c>
      <c r="T60" s="648" t="str">
        <f t="shared" ca="1" si="12"/>
        <v/>
      </c>
      <c r="U60" s="648" t="str">
        <f t="shared" ca="1" si="13"/>
        <v/>
      </c>
      <c r="V60" s="273">
        <v>373</v>
      </c>
      <c r="W60" s="255"/>
      <c r="X60" t="str">
        <f>'Neubau, 2 d K'!B59</f>
        <v>C1-2,5</v>
      </c>
      <c r="Y60">
        <f>'Neubau, 2 d K'!E59</f>
        <v>0</v>
      </c>
      <c r="Z60" t="str">
        <f>'Neubau, 2 d K'!F59</f>
        <v>2,5 Tage/Wo</v>
      </c>
      <c r="AA60">
        <f ca="1">'Neubau, 2 d K'!G59</f>
        <v>127</v>
      </c>
      <c r="AB60">
        <f>'Neubau, 2 d K'!J59</f>
        <v>0</v>
      </c>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row>
    <row r="61" spans="2:80" ht="15" x14ac:dyDescent="0.2">
      <c r="B61" s="255"/>
      <c r="C61" s="255" t="s">
        <v>1651</v>
      </c>
      <c r="D61" s="255"/>
      <c r="E61" s="647" t="s">
        <v>1601</v>
      </c>
      <c r="F61" s="647" t="s">
        <v>1722</v>
      </c>
      <c r="G61" s="255" t="s">
        <v>1657</v>
      </c>
      <c r="H61" s="255" t="str">
        <f>Raumgruppen_Bezeichnungen!$C$135</f>
        <v>F3-2</v>
      </c>
      <c r="I61" s="255"/>
      <c r="J61" s="774" t="s">
        <v>1799</v>
      </c>
      <c r="K61" s="255" t="s">
        <v>1278</v>
      </c>
      <c r="L61" s="648">
        <v>22</v>
      </c>
      <c r="M61" s="648">
        <v>0</v>
      </c>
      <c r="N61" s="648">
        <v>0</v>
      </c>
      <c r="O61" s="255" t="str">
        <f t="shared" si="7"/>
        <v>2 Tage/Wo</v>
      </c>
      <c r="P61" s="649">
        <f t="shared" ca="1" si="8"/>
        <v>101</v>
      </c>
      <c r="Q61" s="650">
        <f t="shared" ca="1" si="9"/>
        <v>0</v>
      </c>
      <c r="R61" s="650" t="str">
        <f t="shared" ca="1" si="10"/>
        <v/>
      </c>
      <c r="S61" s="648">
        <f t="shared" ca="1" si="11"/>
        <v>0</v>
      </c>
      <c r="T61" s="648" t="str">
        <f t="shared" ca="1" si="12"/>
        <v/>
      </c>
      <c r="U61" s="648" t="str">
        <f t="shared" ca="1" si="13"/>
        <v/>
      </c>
      <c r="V61" s="273">
        <v>374</v>
      </c>
      <c r="W61" s="255"/>
      <c r="X61" t="str">
        <f>'Neubau, 2 d K'!B60</f>
        <v>C1-3</v>
      </c>
      <c r="Y61">
        <f>'Neubau, 2 d K'!E60</f>
        <v>0</v>
      </c>
      <c r="Z61" t="str">
        <f>'Neubau, 2 d K'!F60</f>
        <v>3 Tage/Wo</v>
      </c>
      <c r="AA61">
        <f ca="1">'Neubau, 2 d K'!G60</f>
        <v>152</v>
      </c>
      <c r="AB61">
        <f>'Neubau, 2 d K'!J60</f>
        <v>0</v>
      </c>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row>
    <row r="62" spans="2:80" ht="15" x14ac:dyDescent="0.2">
      <c r="B62" s="255"/>
      <c r="C62" s="255" t="s">
        <v>1651</v>
      </c>
      <c r="D62" s="255"/>
      <c r="E62" s="647" t="s">
        <v>1601</v>
      </c>
      <c r="F62" s="647" t="s">
        <v>1723</v>
      </c>
      <c r="G62" s="255" t="s">
        <v>1259</v>
      </c>
      <c r="H62" s="255" t="str">
        <f>Raumgruppen_Bezeichnungen!$C$103</f>
        <v>F1-2</v>
      </c>
      <c r="I62" s="255"/>
      <c r="J62" s="774" t="s">
        <v>1799</v>
      </c>
      <c r="K62" s="255" t="s">
        <v>1650</v>
      </c>
      <c r="L62" s="648">
        <v>131.86000000000001</v>
      </c>
      <c r="M62" s="648">
        <v>0</v>
      </c>
      <c r="N62" s="648">
        <v>0</v>
      </c>
      <c r="O62" s="255" t="str">
        <f t="shared" si="7"/>
        <v>2 Tage/Wo</v>
      </c>
      <c r="P62" s="649">
        <f t="shared" ca="1" si="8"/>
        <v>101</v>
      </c>
      <c r="Q62" s="650">
        <f t="shared" ca="1" si="9"/>
        <v>0</v>
      </c>
      <c r="R62" s="650" t="str">
        <f t="shared" ca="1" si="10"/>
        <v/>
      </c>
      <c r="S62" s="648">
        <f t="shared" ca="1" si="11"/>
        <v>0</v>
      </c>
      <c r="T62" s="648" t="str">
        <f t="shared" ca="1" si="12"/>
        <v/>
      </c>
      <c r="U62" s="648" t="str">
        <f t="shared" ca="1" si="13"/>
        <v/>
      </c>
      <c r="V62" s="273">
        <v>375</v>
      </c>
      <c r="W62" s="255"/>
      <c r="X62" t="str">
        <f>'Neubau, 2 d K'!B61</f>
        <v>C1-4</v>
      </c>
      <c r="Y62">
        <f>'Neubau, 2 d K'!E61</f>
        <v>0</v>
      </c>
      <c r="Z62" t="str">
        <f>'Neubau, 2 d K'!F61</f>
        <v>4 Tage/Wo</v>
      </c>
      <c r="AA62">
        <f ca="1">'Neubau, 2 d K'!G61</f>
        <v>202</v>
      </c>
      <c r="AB62">
        <f>'Neubau, 2 d K'!J61</f>
        <v>0</v>
      </c>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row>
    <row r="63" spans="2:80" ht="15" x14ac:dyDescent="0.2">
      <c r="B63" s="255"/>
      <c r="C63" s="255" t="s">
        <v>1651</v>
      </c>
      <c r="D63" s="255"/>
      <c r="E63" s="647" t="s">
        <v>1601</v>
      </c>
      <c r="F63" s="647" t="s">
        <v>1724</v>
      </c>
      <c r="G63" s="255" t="s">
        <v>1272</v>
      </c>
      <c r="H63" s="255" t="str">
        <f>Raumgruppen_Bezeichnungen!$C$216</f>
        <v>J1-5</v>
      </c>
      <c r="I63" s="255"/>
      <c r="J63" s="775"/>
      <c r="K63" s="255" t="s">
        <v>1281</v>
      </c>
      <c r="L63" s="648">
        <v>7.23</v>
      </c>
      <c r="M63" s="648">
        <v>0</v>
      </c>
      <c r="N63" s="648">
        <v>0</v>
      </c>
      <c r="O63" s="255" t="str">
        <f t="shared" si="7"/>
        <v>5 Tage/Wo</v>
      </c>
      <c r="P63" s="649">
        <f t="shared" ca="1" si="8"/>
        <v>253</v>
      </c>
      <c r="Q63" s="650">
        <f t="shared" ca="1" si="9"/>
        <v>0</v>
      </c>
      <c r="R63" s="650" t="str">
        <f t="shared" ca="1" si="10"/>
        <v/>
      </c>
      <c r="S63" s="648">
        <f t="shared" ca="1" si="11"/>
        <v>0</v>
      </c>
      <c r="T63" s="648" t="str">
        <f t="shared" ca="1" si="12"/>
        <v/>
      </c>
      <c r="U63" s="648" t="str">
        <f t="shared" ca="1" si="13"/>
        <v/>
      </c>
      <c r="V63" s="273">
        <v>376</v>
      </c>
      <c r="W63" s="255"/>
      <c r="X63" t="str">
        <f>'Neubau, 2 d K'!B62</f>
        <v>C1-5</v>
      </c>
      <c r="Y63">
        <f>'Neubau, 2 d K'!E62</f>
        <v>0</v>
      </c>
      <c r="Z63" t="str">
        <f>'Neubau, 2 d K'!F62</f>
        <v>5 Tage/Wo</v>
      </c>
      <c r="AA63">
        <f ca="1">'Neubau, 2 d K'!G62</f>
        <v>253</v>
      </c>
      <c r="AB63">
        <f>'Neubau, 2 d K'!J62</f>
        <v>0</v>
      </c>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row>
    <row r="64" spans="2:80" ht="15" x14ac:dyDescent="0.2">
      <c r="B64" s="255"/>
      <c r="C64" s="255" t="s">
        <v>1651</v>
      </c>
      <c r="D64" s="255"/>
      <c r="E64" s="647" t="s">
        <v>1601</v>
      </c>
      <c r="F64" s="647" t="s">
        <v>1725</v>
      </c>
      <c r="G64" s="255" t="s">
        <v>1635</v>
      </c>
      <c r="H64" s="255" t="str">
        <f>Raumgruppen_Bezeichnungen!$C$170</f>
        <v>H1-5</v>
      </c>
      <c r="I64" s="255"/>
      <c r="J64" s="774" t="s">
        <v>1799</v>
      </c>
      <c r="K64" s="255" t="s">
        <v>1281</v>
      </c>
      <c r="L64" s="648">
        <v>5.6</v>
      </c>
      <c r="M64" s="648">
        <v>0</v>
      </c>
      <c r="N64" s="648">
        <v>0</v>
      </c>
      <c r="O64" s="255" t="str">
        <f t="shared" si="7"/>
        <v>5 Tage/Wo</v>
      </c>
      <c r="P64" s="649">
        <f t="shared" ca="1" si="8"/>
        <v>253</v>
      </c>
      <c r="Q64" s="650">
        <f t="shared" ca="1" si="9"/>
        <v>0</v>
      </c>
      <c r="R64" s="650" t="str">
        <f t="shared" ca="1" si="10"/>
        <v/>
      </c>
      <c r="S64" s="648">
        <f t="shared" ca="1" si="11"/>
        <v>0</v>
      </c>
      <c r="T64" s="648" t="str">
        <f t="shared" ca="1" si="12"/>
        <v/>
      </c>
      <c r="U64" s="648" t="str">
        <f t="shared" ca="1" si="13"/>
        <v/>
      </c>
      <c r="V64" s="273">
        <v>377</v>
      </c>
      <c r="W64" s="255"/>
      <c r="X64" t="str">
        <f>'Neubau, 2 d K'!B63</f>
        <v>C1-6</v>
      </c>
      <c r="Y64">
        <f>'Neubau, 2 d K'!E63</f>
        <v>0</v>
      </c>
      <c r="Z64" t="str">
        <f>'Neubau, 2 d K'!F63</f>
        <v>6 Tage/Wo</v>
      </c>
      <c r="AA64">
        <f ca="1">'Neubau, 2 d K'!G63</f>
        <v>304</v>
      </c>
      <c r="AB64">
        <f>'Neubau, 2 d K'!J63</f>
        <v>0</v>
      </c>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row>
    <row r="65" spans="2:80" ht="15" x14ac:dyDescent="0.2">
      <c r="B65" s="255"/>
      <c r="C65" s="255" t="s">
        <v>1651</v>
      </c>
      <c r="D65" s="255"/>
      <c r="E65" s="647" t="s">
        <v>1601</v>
      </c>
      <c r="F65" s="647" t="s">
        <v>1726</v>
      </c>
      <c r="G65" s="255" t="s">
        <v>1633</v>
      </c>
      <c r="H65" s="255" t="str">
        <f>Raumgruppen_Bezeichnungen!$C$170</f>
        <v>H1-5</v>
      </c>
      <c r="I65" s="255"/>
      <c r="J65" s="774" t="s">
        <v>1799</v>
      </c>
      <c r="K65" s="255" t="s">
        <v>1281</v>
      </c>
      <c r="L65" s="648">
        <v>2.64</v>
      </c>
      <c r="M65" s="648">
        <v>0</v>
      </c>
      <c r="N65" s="648">
        <v>0</v>
      </c>
      <c r="O65" s="255" t="str">
        <f t="shared" si="7"/>
        <v>5 Tage/Wo</v>
      </c>
      <c r="P65" s="649">
        <f t="shared" ca="1" si="8"/>
        <v>253</v>
      </c>
      <c r="Q65" s="650">
        <f t="shared" ca="1" si="9"/>
        <v>0</v>
      </c>
      <c r="R65" s="650" t="str">
        <f t="shared" ca="1" si="10"/>
        <v/>
      </c>
      <c r="S65" s="648">
        <f t="shared" ca="1" si="11"/>
        <v>0</v>
      </c>
      <c r="T65" s="648" t="str">
        <f t="shared" ca="1" si="12"/>
        <v/>
      </c>
      <c r="U65" s="648" t="str">
        <f t="shared" ca="1" si="13"/>
        <v/>
      </c>
      <c r="V65" s="273">
        <v>378</v>
      </c>
      <c r="W65" s="255"/>
      <c r="X65" t="str">
        <f>'Neubau, 2 d K'!B64</f>
        <v>C1-7</v>
      </c>
      <c r="Y65">
        <f>'Neubau, 2 d K'!E64</f>
        <v>0</v>
      </c>
      <c r="Z65" t="str">
        <f>'Neubau, 2 d K'!F64</f>
        <v>7 Tage/Wo</v>
      </c>
      <c r="AA65">
        <f ca="1">'Neubau, 2 d K'!G64</f>
        <v>354</v>
      </c>
      <c r="AB65">
        <f>'Neubau, 2 d K'!J64</f>
        <v>0</v>
      </c>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row>
    <row r="66" spans="2:80" ht="15" x14ac:dyDescent="0.2">
      <c r="B66" s="255"/>
      <c r="C66" s="255" t="s">
        <v>1651</v>
      </c>
      <c r="D66" s="255"/>
      <c r="E66" s="647" t="s">
        <v>1601</v>
      </c>
      <c r="F66" s="647" t="s">
        <v>1727</v>
      </c>
      <c r="G66" s="255" t="s">
        <v>1637</v>
      </c>
      <c r="H66" s="255" t="str">
        <f>Raumgruppen_Bezeichnungen!$C$170</f>
        <v>H1-5</v>
      </c>
      <c r="I66" s="255"/>
      <c r="J66" s="774" t="s">
        <v>1799</v>
      </c>
      <c r="K66" s="255" t="s">
        <v>1281</v>
      </c>
      <c r="L66" s="648">
        <v>8.33</v>
      </c>
      <c r="M66" s="648">
        <v>0</v>
      </c>
      <c r="N66" s="648">
        <v>0</v>
      </c>
      <c r="O66" s="255" t="str">
        <f t="shared" si="7"/>
        <v>5 Tage/Wo</v>
      </c>
      <c r="P66" s="649">
        <f t="shared" ca="1" si="8"/>
        <v>253</v>
      </c>
      <c r="Q66" s="650">
        <f t="shared" ca="1" si="9"/>
        <v>0</v>
      </c>
      <c r="R66" s="650" t="str">
        <f t="shared" ca="1" si="10"/>
        <v/>
      </c>
      <c r="S66" s="648">
        <f t="shared" ca="1" si="11"/>
        <v>0</v>
      </c>
      <c r="T66" s="648" t="str">
        <f t="shared" ca="1" si="12"/>
        <v/>
      </c>
      <c r="U66" s="648" t="str">
        <f t="shared" ca="1" si="13"/>
        <v/>
      </c>
      <c r="V66" s="273">
        <v>379</v>
      </c>
      <c r="W66" s="255"/>
      <c r="X66" t="str">
        <f>'Neubau, 2 d K'!B65</f>
        <v>C1-Müll</v>
      </c>
      <c r="Y66">
        <f>'Neubau, 2 d K'!E65</f>
        <v>0</v>
      </c>
      <c r="Z66" t="str">
        <f>'Neubau, 2 d K'!F65</f>
        <v>2 Tage/Wo </v>
      </c>
      <c r="AA66">
        <f ca="1">'Neubau, 2 d K'!G65</f>
        <v>101</v>
      </c>
      <c r="AB66">
        <f>'Neubau, 2 d K'!J65</f>
        <v>0</v>
      </c>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row>
    <row r="67" spans="2:80" ht="15" x14ac:dyDescent="0.2">
      <c r="B67" s="255"/>
      <c r="C67" s="255" t="s">
        <v>1651</v>
      </c>
      <c r="D67" s="255"/>
      <c r="E67" s="647" t="s">
        <v>1601</v>
      </c>
      <c r="F67" s="647" t="s">
        <v>1728</v>
      </c>
      <c r="G67" s="255" t="s">
        <v>1639</v>
      </c>
      <c r="H67" s="255" t="str">
        <f>Raumgruppen_Bezeichnungen!$C$170</f>
        <v>H1-5</v>
      </c>
      <c r="I67" s="255"/>
      <c r="J67" s="774" t="s">
        <v>1799</v>
      </c>
      <c r="K67" s="255" t="s">
        <v>1281</v>
      </c>
      <c r="L67" s="648">
        <v>6.75</v>
      </c>
      <c r="M67" s="648">
        <v>0</v>
      </c>
      <c r="N67" s="648">
        <v>0</v>
      </c>
      <c r="O67" s="255" t="str">
        <f t="shared" si="7"/>
        <v>5 Tage/Wo</v>
      </c>
      <c r="P67" s="649">
        <f t="shared" ca="1" si="8"/>
        <v>253</v>
      </c>
      <c r="Q67" s="650">
        <f t="shared" ca="1" si="9"/>
        <v>0</v>
      </c>
      <c r="R67" s="650" t="str">
        <f t="shared" ca="1" si="10"/>
        <v/>
      </c>
      <c r="S67" s="648">
        <f t="shared" ca="1" si="11"/>
        <v>0</v>
      </c>
      <c r="T67" s="648" t="str">
        <f t="shared" ca="1" si="12"/>
        <v/>
      </c>
      <c r="U67" s="648" t="str">
        <f t="shared" ca="1" si="13"/>
        <v/>
      </c>
      <c r="V67" s="273">
        <v>380</v>
      </c>
      <c r="W67" s="255"/>
      <c r="X67" t="str">
        <f>'Neubau, 2 d K'!B66</f>
        <v>C1-Hort</v>
      </c>
      <c r="Y67">
        <f>'Neubau, 2 d K'!E66</f>
        <v>0</v>
      </c>
      <c r="Z67" t="str">
        <f>'Neubau, 2 d K'!F66</f>
        <v>5 Tage/Wo </v>
      </c>
      <c r="AA67">
        <f ca="1">'Neubau, 2 d K'!G66</f>
        <v>253</v>
      </c>
      <c r="AB67">
        <f>'Neubau, 2 d K'!J66</f>
        <v>0</v>
      </c>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row>
    <row r="68" spans="2:80" ht="15" x14ac:dyDescent="0.2">
      <c r="B68" s="255"/>
      <c r="C68" s="255" t="s">
        <v>1651</v>
      </c>
      <c r="D68" s="255"/>
      <c r="E68" s="647" t="s">
        <v>1601</v>
      </c>
      <c r="F68" s="647" t="s">
        <v>1729</v>
      </c>
      <c r="G68" s="255" t="s">
        <v>1730</v>
      </c>
      <c r="H68" s="255" t="str">
        <f>Raumgruppen_Bezeichnungen!$C$249</f>
        <v>L-J</v>
      </c>
      <c r="I68" s="255"/>
      <c r="J68" s="774" t="s">
        <v>212</v>
      </c>
      <c r="K68" s="255" t="s">
        <v>1280</v>
      </c>
      <c r="L68" s="648">
        <v>6.19</v>
      </c>
      <c r="M68" s="648">
        <v>0</v>
      </c>
      <c r="N68" s="648">
        <v>0</v>
      </c>
      <c r="O68" s="255" t="str">
        <f t="shared" si="7"/>
        <v/>
      </c>
      <c r="P68" s="649" t="str">
        <f t="shared" si="8"/>
        <v/>
      </c>
      <c r="Q68" s="650" t="str">
        <f t="shared" si="9"/>
        <v/>
      </c>
      <c r="R68" s="650" t="str">
        <f t="shared" si="10"/>
        <v/>
      </c>
      <c r="S68" s="648" t="str">
        <f t="shared" si="11"/>
        <v/>
      </c>
      <c r="T68" s="648" t="str">
        <f t="shared" si="12"/>
        <v/>
      </c>
      <c r="U68" s="648" t="str">
        <f t="shared" si="13"/>
        <v/>
      </c>
      <c r="V68" s="273">
        <v>381</v>
      </c>
      <c r="W68" s="255"/>
      <c r="X68" t="str">
        <f>'Neubau, 2 d K'!B67</f>
        <v>D1-J</v>
      </c>
      <c r="Y68">
        <f>'Neubau, 2 d K'!E67</f>
        <v>0</v>
      </c>
      <c r="Z68" t="str">
        <f>'Neubau, 2 d K'!F67</f>
        <v>jährlich</v>
      </c>
      <c r="AA68">
        <f ca="1">'Neubau, 2 d K'!G67</f>
        <v>1</v>
      </c>
      <c r="AB68">
        <f>'Neubau, 2 d K'!J67</f>
        <v>0</v>
      </c>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row>
    <row r="69" spans="2:80" ht="15" x14ac:dyDescent="0.2">
      <c r="B69" s="255"/>
      <c r="C69" s="255" t="s">
        <v>1651</v>
      </c>
      <c r="D69" s="255"/>
      <c r="E69" s="647" t="s">
        <v>1601</v>
      </c>
      <c r="F69" s="647" t="s">
        <v>1731</v>
      </c>
      <c r="G69" s="255" t="s">
        <v>1272</v>
      </c>
      <c r="H69" s="255" t="str">
        <f>Raumgruppen_Bezeichnungen!$C$216</f>
        <v>J1-5</v>
      </c>
      <c r="I69" s="255"/>
      <c r="J69" s="775"/>
      <c r="K69" s="255" t="s">
        <v>1281</v>
      </c>
      <c r="L69" s="648">
        <v>5.37</v>
      </c>
      <c r="M69" s="648">
        <v>0</v>
      </c>
      <c r="N69" s="648">
        <v>0</v>
      </c>
      <c r="O69" s="255" t="str">
        <f t="shared" ref="O69:O100" si="14">IF(
                AND(H69="",I69=""),
                "",
                IF(
                              AND(H69&lt;&gt;"",J69&lt;&gt;"Grundreinigung",J69&lt;&gt;"keine Reinigung"),
                              VLOOKUP(H69,$X$5:$AB$313,3,FALSE),
                             ""))</f>
        <v>5 Tage/Wo</v>
      </c>
      <c r="P69" s="649">
        <f t="shared" ref="P69:P100" ca="1" si="15">IFERROR(
                              IF(AND(H69="",I69=""),
                              "",
                              IF(AND(H69&lt;&gt;"",J69&lt;&gt;"Grundreinigung",J69&lt;&gt;"keine Reinigung"),
                                           VLOOKUP(H69,$X$5:$AB$313,4,FALSE),
                               "")),
                               "")</f>
        <v>253</v>
      </c>
      <c r="Q69" s="650">
        <f t="shared" ref="Q69:Q100" ca="1" si="16">IF(
                AND(P69&lt;&gt;"",H69&lt;&gt;""),
                VLOOKUP(H69,$X$5:$AB$313,2,FALSE),
                "")</f>
        <v>0</v>
      </c>
      <c r="R69" s="650" t="str">
        <f t="shared" ref="R69:R100" ca="1" si="17">IF(
                AND(P69&lt;&gt;"",I69&lt;&gt;""),
                VLOOKUP(I69,$X$5:$AB$313,2,FALSE),
                "")</f>
        <v/>
      </c>
      <c r="S69" s="648">
        <f t="shared" ref="S69:S100" ca="1" si="18">IF(
                P69="",
                "",
                IF(
                              H69&lt;&gt;"",
                              VLOOKUP(H69,$X$5:$AB$313,5,FALSE),
                              ""))</f>
        <v>0</v>
      </c>
      <c r="T69" s="648" t="str">
        <f t="shared" ref="T69:T100" ca="1" si="19">IF(
                OR(J69="keine Reinigung",J69="Grundreinigung"),
                "",
                IF(
                              AND(H69&lt;&gt;"",Q69&lt;&gt;0),
                              L69/Q69*S69,
                              ""))</f>
        <v/>
      </c>
      <c r="U69" s="648" t="str">
        <f t="shared" ref="U69:U100" ca="1" si="20">IFERROR(T69/S69*60,"")</f>
        <v/>
      </c>
      <c r="V69" s="273">
        <v>382</v>
      </c>
      <c r="W69" s="255"/>
      <c r="X69" t="str">
        <f>'Neubau, 2 d K'!B68</f>
        <v>D1-J2</v>
      </c>
      <c r="Y69">
        <f>'Neubau, 2 d K'!E68</f>
        <v>0</v>
      </c>
      <c r="Z69" t="str">
        <f>'Neubau, 2 d K'!F68</f>
        <v>jährlich 2x</v>
      </c>
      <c r="AA69">
        <f ca="1">'Neubau, 2 d K'!G68</f>
        <v>2</v>
      </c>
      <c r="AB69">
        <f>'Neubau, 2 d K'!J68</f>
        <v>0</v>
      </c>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row>
    <row r="70" spans="2:80" ht="15" x14ac:dyDescent="0.2">
      <c r="B70" s="255"/>
      <c r="C70" s="255" t="s">
        <v>1651</v>
      </c>
      <c r="D70" s="255"/>
      <c r="E70" s="647" t="s">
        <v>1601</v>
      </c>
      <c r="F70" s="647" t="s">
        <v>1732</v>
      </c>
      <c r="G70" s="255" t="s">
        <v>1733</v>
      </c>
      <c r="H70" s="255" t="str">
        <f>Raumgruppen_Bezeichnungen!$C$292</f>
        <v>O1-J</v>
      </c>
      <c r="I70" s="255"/>
      <c r="J70" s="774" t="s">
        <v>212</v>
      </c>
      <c r="K70" s="255" t="s">
        <v>1280</v>
      </c>
      <c r="L70" s="648">
        <v>5.75</v>
      </c>
      <c r="M70" s="648">
        <v>0</v>
      </c>
      <c r="N70" s="648">
        <v>0</v>
      </c>
      <c r="O70" s="255" t="str">
        <f t="shared" si="14"/>
        <v/>
      </c>
      <c r="P70" s="649" t="str">
        <f t="shared" si="15"/>
        <v/>
      </c>
      <c r="Q70" s="650" t="str">
        <f t="shared" si="16"/>
        <v/>
      </c>
      <c r="R70" s="650" t="str">
        <f t="shared" si="17"/>
        <v/>
      </c>
      <c r="S70" s="648" t="str">
        <f t="shared" si="18"/>
        <v/>
      </c>
      <c r="T70" s="648" t="str">
        <f t="shared" si="19"/>
        <v/>
      </c>
      <c r="U70" s="648" t="str">
        <f t="shared" si="20"/>
        <v/>
      </c>
      <c r="V70" s="273">
        <v>383</v>
      </c>
      <c r="W70" s="255"/>
      <c r="X70" t="str">
        <f>'Neubau, 2 d K'!B69</f>
        <v>D1-Q</v>
      </c>
      <c r="Y70">
        <f>'Neubau, 2 d K'!E69</f>
        <v>0</v>
      </c>
      <c r="Z70" t="str">
        <f>'Neubau, 2 d K'!F69</f>
        <v>Quartalsw.</v>
      </c>
      <c r="AA70">
        <f ca="1">'Neubau, 2 d K'!G69</f>
        <v>4</v>
      </c>
      <c r="AB70">
        <f>'Neubau, 2 d K'!J69</f>
        <v>0</v>
      </c>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row>
    <row r="71" spans="2:80" ht="15" x14ac:dyDescent="0.2">
      <c r="B71" s="255"/>
      <c r="C71" s="255" t="s">
        <v>1651</v>
      </c>
      <c r="D71" s="255"/>
      <c r="E71" s="647" t="s">
        <v>1601</v>
      </c>
      <c r="F71" s="647" t="s">
        <v>1734</v>
      </c>
      <c r="G71" s="255" t="s">
        <v>1633</v>
      </c>
      <c r="H71" s="255" t="str">
        <f>Raumgruppen_Bezeichnungen!$C$170</f>
        <v>H1-5</v>
      </c>
      <c r="I71" s="255"/>
      <c r="J71" s="774" t="s">
        <v>1799</v>
      </c>
      <c r="K71" s="255" t="s">
        <v>1281</v>
      </c>
      <c r="L71" s="648">
        <v>3.85</v>
      </c>
      <c r="M71" s="648">
        <v>0</v>
      </c>
      <c r="N71" s="648">
        <v>0</v>
      </c>
      <c r="O71" s="255" t="str">
        <f t="shared" si="14"/>
        <v>5 Tage/Wo</v>
      </c>
      <c r="P71" s="649">
        <f t="shared" ca="1" si="15"/>
        <v>253</v>
      </c>
      <c r="Q71" s="650">
        <f t="shared" ca="1" si="16"/>
        <v>0</v>
      </c>
      <c r="R71" s="650" t="str">
        <f t="shared" ca="1" si="17"/>
        <v/>
      </c>
      <c r="S71" s="648">
        <f t="shared" ca="1" si="18"/>
        <v>0</v>
      </c>
      <c r="T71" s="648" t="str">
        <f t="shared" ca="1" si="19"/>
        <v/>
      </c>
      <c r="U71" s="648" t="str">
        <f t="shared" ca="1" si="20"/>
        <v/>
      </c>
      <c r="V71" s="273">
        <v>384</v>
      </c>
      <c r="W71" s="255"/>
      <c r="X71" t="str">
        <f>'Neubau, 2 d K'!B70</f>
        <v>D1-J6</v>
      </c>
      <c r="Y71">
        <f>'Neubau, 2 d K'!E70</f>
        <v>0</v>
      </c>
      <c r="Z71" t="str">
        <f>'Neubau, 2 d K'!F70</f>
        <v>jährlich 6x</v>
      </c>
      <c r="AA71">
        <f ca="1">'Neubau, 2 d K'!G70</f>
        <v>6</v>
      </c>
      <c r="AB71">
        <f>'Neubau, 2 d K'!J70</f>
        <v>0</v>
      </c>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row>
    <row r="72" spans="2:80" ht="15" x14ac:dyDescent="0.2">
      <c r="B72" s="255"/>
      <c r="C72" s="255" t="s">
        <v>1651</v>
      </c>
      <c r="D72" s="255"/>
      <c r="E72" s="647" t="s">
        <v>1601</v>
      </c>
      <c r="F72" s="647" t="s">
        <v>1735</v>
      </c>
      <c r="G72" s="255" t="s">
        <v>1635</v>
      </c>
      <c r="H72" s="255" t="str">
        <f>Raumgruppen_Bezeichnungen!$C$170</f>
        <v>H1-5</v>
      </c>
      <c r="I72" s="255"/>
      <c r="J72" s="774" t="s">
        <v>1799</v>
      </c>
      <c r="K72" s="255" t="s">
        <v>1281</v>
      </c>
      <c r="L72" s="648">
        <v>4.1100000000000003</v>
      </c>
      <c r="M72" s="648">
        <v>0</v>
      </c>
      <c r="N72" s="648">
        <v>0</v>
      </c>
      <c r="O72" s="255" t="str">
        <f t="shared" si="14"/>
        <v>5 Tage/Wo</v>
      </c>
      <c r="P72" s="649">
        <f t="shared" ca="1" si="15"/>
        <v>253</v>
      </c>
      <c r="Q72" s="650">
        <f t="shared" ca="1" si="16"/>
        <v>0</v>
      </c>
      <c r="R72" s="650" t="str">
        <f t="shared" ca="1" si="17"/>
        <v/>
      </c>
      <c r="S72" s="648">
        <f t="shared" ca="1" si="18"/>
        <v>0</v>
      </c>
      <c r="T72" s="648" t="str">
        <f t="shared" ca="1" si="19"/>
        <v/>
      </c>
      <c r="U72" s="648" t="str">
        <f t="shared" ca="1" si="20"/>
        <v/>
      </c>
      <c r="V72" s="273">
        <v>385</v>
      </c>
      <c r="W72" s="255"/>
      <c r="X72" t="str">
        <f>'Neubau, 2 d K'!B71</f>
        <v>D1-M</v>
      </c>
      <c r="Y72">
        <f>'Neubau, 2 d K'!E71</f>
        <v>0</v>
      </c>
      <c r="Z72" t="str">
        <f>'Neubau, 2 d K'!F71</f>
        <v>monatlich</v>
      </c>
      <c r="AA72">
        <f ca="1">'Neubau, 2 d K'!G71</f>
        <v>12</v>
      </c>
      <c r="AB72">
        <f>'Neubau, 2 d K'!J71</f>
        <v>0</v>
      </c>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row>
    <row r="73" spans="2:80" ht="15" x14ac:dyDescent="0.2">
      <c r="B73" s="255"/>
      <c r="C73" s="255" t="s">
        <v>1651</v>
      </c>
      <c r="D73" s="255"/>
      <c r="E73" s="647" t="s">
        <v>1601</v>
      </c>
      <c r="F73" s="647" t="s">
        <v>1736</v>
      </c>
      <c r="G73" s="255" t="s">
        <v>1637</v>
      </c>
      <c r="H73" s="255" t="str">
        <f>Raumgruppen_Bezeichnungen!$C$170</f>
        <v>H1-5</v>
      </c>
      <c r="I73" s="255"/>
      <c r="J73" s="774" t="s">
        <v>1799</v>
      </c>
      <c r="K73" s="255" t="s">
        <v>1281</v>
      </c>
      <c r="L73" s="648">
        <v>5.37</v>
      </c>
      <c r="M73" s="648">
        <v>0</v>
      </c>
      <c r="N73" s="648">
        <v>0</v>
      </c>
      <c r="O73" s="255" t="str">
        <f t="shared" si="14"/>
        <v>5 Tage/Wo</v>
      </c>
      <c r="P73" s="649">
        <f t="shared" ca="1" si="15"/>
        <v>253</v>
      </c>
      <c r="Q73" s="650">
        <f t="shared" ca="1" si="16"/>
        <v>0</v>
      </c>
      <c r="R73" s="650" t="str">
        <f t="shared" ca="1" si="17"/>
        <v/>
      </c>
      <c r="S73" s="648">
        <f t="shared" ca="1" si="18"/>
        <v>0</v>
      </c>
      <c r="T73" s="648" t="str">
        <f t="shared" ca="1" si="19"/>
        <v/>
      </c>
      <c r="U73" s="648" t="str">
        <f t="shared" ca="1" si="20"/>
        <v/>
      </c>
      <c r="V73" s="273">
        <v>386</v>
      </c>
      <c r="W73" s="255"/>
      <c r="X73" t="str">
        <f>'Neubau, 2 d K'!B72</f>
        <v>D1-14</v>
      </c>
      <c r="Y73">
        <f>'Neubau, 2 d K'!E72</f>
        <v>0</v>
      </c>
      <c r="Z73" t="str">
        <f>'Neubau, 2 d K'!F72</f>
        <v>14 tägig</v>
      </c>
      <c r="AA73">
        <f ca="1">'Neubau, 2 d K'!G72</f>
        <v>25</v>
      </c>
      <c r="AB73">
        <f>'Neubau, 2 d K'!J72</f>
        <v>0</v>
      </c>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row>
    <row r="74" spans="2:80" ht="15" x14ac:dyDescent="0.2">
      <c r="B74" s="255"/>
      <c r="C74" s="255" t="s">
        <v>1651</v>
      </c>
      <c r="D74" s="255"/>
      <c r="E74" s="647" t="s">
        <v>1601</v>
      </c>
      <c r="F74" s="647" t="s">
        <v>1737</v>
      </c>
      <c r="G74" s="255" t="s">
        <v>1639</v>
      </c>
      <c r="H74" s="255" t="str">
        <f>Raumgruppen_Bezeichnungen!$C$170</f>
        <v>H1-5</v>
      </c>
      <c r="I74" s="255"/>
      <c r="J74" s="774" t="s">
        <v>1799</v>
      </c>
      <c r="K74" s="255" t="s">
        <v>1281</v>
      </c>
      <c r="L74" s="648">
        <v>3.73</v>
      </c>
      <c r="M74" s="648">
        <v>0</v>
      </c>
      <c r="N74" s="648">
        <v>0</v>
      </c>
      <c r="O74" s="255" t="str">
        <f t="shared" si="14"/>
        <v>5 Tage/Wo</v>
      </c>
      <c r="P74" s="649">
        <f t="shared" ca="1" si="15"/>
        <v>253</v>
      </c>
      <c r="Q74" s="650">
        <f t="shared" ca="1" si="16"/>
        <v>0</v>
      </c>
      <c r="R74" s="650" t="str">
        <f t="shared" ca="1" si="17"/>
        <v/>
      </c>
      <c r="S74" s="648">
        <f t="shared" ca="1" si="18"/>
        <v>0</v>
      </c>
      <c r="T74" s="648" t="str">
        <f t="shared" ca="1" si="19"/>
        <v/>
      </c>
      <c r="U74" s="648" t="str">
        <f t="shared" ca="1" si="20"/>
        <v/>
      </c>
      <c r="V74" s="273">
        <v>387</v>
      </c>
      <c r="W74" s="255"/>
      <c r="X74" t="str">
        <f>'Neubau, 2 d K'!B73</f>
        <v>D1-W</v>
      </c>
      <c r="Y74">
        <f>'Neubau, 2 d K'!E73</f>
        <v>0</v>
      </c>
      <c r="Z74" t="str">
        <f>'Neubau, 2 d K'!F73</f>
        <v>wöchentl.</v>
      </c>
      <c r="AA74">
        <f ca="1">'Neubau, 2 d K'!G73</f>
        <v>51</v>
      </c>
      <c r="AB74">
        <f>'Neubau, 2 d K'!J73</f>
        <v>0</v>
      </c>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row>
    <row r="75" spans="2:80" ht="15" x14ac:dyDescent="0.2">
      <c r="B75" s="255"/>
      <c r="C75" s="255" t="s">
        <v>1651</v>
      </c>
      <c r="D75" s="255"/>
      <c r="E75" s="647" t="s">
        <v>1601</v>
      </c>
      <c r="F75" s="647" t="s">
        <v>1738</v>
      </c>
      <c r="G75" s="255" t="s">
        <v>1259</v>
      </c>
      <c r="H75" s="255" t="str">
        <f>Raumgruppen_Bezeichnungen!$C$103</f>
        <v>F1-2</v>
      </c>
      <c r="I75" s="255"/>
      <c r="J75" s="774" t="s">
        <v>1799</v>
      </c>
      <c r="K75" s="255" t="s">
        <v>1650</v>
      </c>
      <c r="L75" s="648">
        <v>134.12</v>
      </c>
      <c r="M75" s="648">
        <v>0</v>
      </c>
      <c r="N75" s="648">
        <v>0</v>
      </c>
      <c r="O75" s="255" t="str">
        <f t="shared" si="14"/>
        <v>2 Tage/Wo</v>
      </c>
      <c r="P75" s="649">
        <f t="shared" ca="1" si="15"/>
        <v>101</v>
      </c>
      <c r="Q75" s="650">
        <f t="shared" ca="1" si="16"/>
        <v>0</v>
      </c>
      <c r="R75" s="650" t="str">
        <f t="shared" ca="1" si="17"/>
        <v/>
      </c>
      <c r="S75" s="648">
        <f t="shared" ca="1" si="18"/>
        <v>0</v>
      </c>
      <c r="T75" s="648" t="str">
        <f t="shared" ca="1" si="19"/>
        <v/>
      </c>
      <c r="U75" s="648" t="str">
        <f t="shared" ca="1" si="20"/>
        <v/>
      </c>
      <c r="V75" s="273">
        <v>388</v>
      </c>
      <c r="W75" s="255"/>
      <c r="X75" t="str">
        <f>'Neubau, 2 d K'!B74</f>
        <v>D1-2</v>
      </c>
      <c r="Y75">
        <f>'Neubau, 2 d K'!E74</f>
        <v>0</v>
      </c>
      <c r="Z75" t="str">
        <f>'Neubau, 2 d K'!F74</f>
        <v>2 Tage/Wo</v>
      </c>
      <c r="AA75">
        <f ca="1">'Neubau, 2 d K'!G74</f>
        <v>101</v>
      </c>
      <c r="AB75">
        <f>'Neubau, 2 d K'!J74</f>
        <v>0</v>
      </c>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row>
    <row r="76" spans="2:80" ht="28.5" x14ac:dyDescent="0.2">
      <c r="B76" s="255"/>
      <c r="C76" s="255" t="s">
        <v>1651</v>
      </c>
      <c r="D76" s="255"/>
      <c r="E76" s="647" t="s">
        <v>1601</v>
      </c>
      <c r="F76" s="647" t="s">
        <v>1739</v>
      </c>
      <c r="G76" s="759" t="s">
        <v>1542</v>
      </c>
      <c r="H76" s="255" t="str">
        <f>Raumgruppen_Bezeichnungen!$C$3</f>
        <v>A1-J</v>
      </c>
      <c r="I76" s="255"/>
      <c r="J76" s="774" t="s">
        <v>212</v>
      </c>
      <c r="K76" s="255" t="s">
        <v>1650</v>
      </c>
      <c r="L76" s="648">
        <v>107.24</v>
      </c>
      <c r="M76" s="648">
        <v>0</v>
      </c>
      <c r="N76" s="648">
        <v>0</v>
      </c>
      <c r="O76" s="255" t="str">
        <f t="shared" si="14"/>
        <v/>
      </c>
      <c r="P76" s="649" t="str">
        <f t="shared" si="15"/>
        <v/>
      </c>
      <c r="Q76" s="650" t="str">
        <f t="shared" si="16"/>
        <v/>
      </c>
      <c r="R76" s="650" t="str">
        <f t="shared" si="17"/>
        <v/>
      </c>
      <c r="S76" s="648" t="str">
        <f t="shared" si="18"/>
        <v/>
      </c>
      <c r="T76" s="648" t="str">
        <f t="shared" si="19"/>
        <v/>
      </c>
      <c r="U76" s="648" t="str">
        <f t="shared" si="20"/>
        <v/>
      </c>
      <c r="V76" s="273">
        <v>389</v>
      </c>
      <c r="W76" s="812" t="s">
        <v>1801</v>
      </c>
      <c r="X76" t="str">
        <f>'Neubau, 2 d K'!B75</f>
        <v>D1-2,5</v>
      </c>
      <c r="Y76">
        <f>'Neubau, 2 d K'!E75</f>
        <v>0</v>
      </c>
      <c r="Z76" t="str">
        <f>'Neubau, 2 d K'!F75</f>
        <v>2,5 Tage/Wo</v>
      </c>
      <c r="AA76">
        <f ca="1">'Neubau, 2 d K'!G75</f>
        <v>127</v>
      </c>
      <c r="AB76">
        <f>'Neubau, 2 d K'!J75</f>
        <v>0</v>
      </c>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row>
    <row r="77" spans="2:80" ht="15" x14ac:dyDescent="0.2">
      <c r="B77" s="255"/>
      <c r="C77" s="255" t="s">
        <v>1651</v>
      </c>
      <c r="D77" s="255"/>
      <c r="E77" s="647" t="s">
        <v>1602</v>
      </c>
      <c r="F77" s="647" t="s">
        <v>1740</v>
      </c>
      <c r="G77" s="255" t="s">
        <v>1680</v>
      </c>
      <c r="H77" s="255" t="str">
        <f>Raumgruppen_Bezeichnungen!$C$103</f>
        <v>F1-2</v>
      </c>
      <c r="I77" s="255"/>
      <c r="J77" s="774" t="s">
        <v>1799</v>
      </c>
      <c r="K77" s="255" t="s">
        <v>1278</v>
      </c>
      <c r="L77" s="648">
        <v>37.79</v>
      </c>
      <c r="M77" s="648">
        <v>0</v>
      </c>
      <c r="N77" s="648">
        <v>0</v>
      </c>
      <c r="O77" s="255" t="str">
        <f t="shared" si="14"/>
        <v>2 Tage/Wo</v>
      </c>
      <c r="P77" s="649">
        <f t="shared" ca="1" si="15"/>
        <v>101</v>
      </c>
      <c r="Q77" s="650">
        <f t="shared" ca="1" si="16"/>
        <v>0</v>
      </c>
      <c r="R77" s="650" t="str">
        <f t="shared" ca="1" si="17"/>
        <v/>
      </c>
      <c r="S77" s="648">
        <f t="shared" ca="1" si="18"/>
        <v>0</v>
      </c>
      <c r="T77" s="648" t="str">
        <f t="shared" ca="1" si="19"/>
        <v/>
      </c>
      <c r="U77" s="648" t="str">
        <f t="shared" ca="1" si="20"/>
        <v/>
      </c>
      <c r="V77" s="273">
        <v>390</v>
      </c>
      <c r="W77" s="255"/>
      <c r="X77" t="str">
        <f>'Neubau, 2 d K'!B76</f>
        <v>D1-3</v>
      </c>
      <c r="Y77">
        <f>'Neubau, 2 d K'!E76</f>
        <v>0</v>
      </c>
      <c r="Z77" t="str">
        <f>'Neubau, 2 d K'!F76</f>
        <v>3 Tage/Wo</v>
      </c>
      <c r="AA77">
        <f ca="1">'Neubau, 2 d K'!G76</f>
        <v>152</v>
      </c>
      <c r="AB77">
        <f>'Neubau, 2 d K'!J76</f>
        <v>0</v>
      </c>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row>
    <row r="78" spans="2:80" ht="15" x14ac:dyDescent="0.2">
      <c r="B78" s="255"/>
      <c r="C78" s="255" t="s">
        <v>1651</v>
      </c>
      <c r="D78" s="255"/>
      <c r="E78" s="647" t="s">
        <v>1602</v>
      </c>
      <c r="F78" s="647" t="s">
        <v>1741</v>
      </c>
      <c r="G78" s="255" t="s">
        <v>1655</v>
      </c>
      <c r="H78" s="255" t="str">
        <f>Raumgruppen_Bezeichnungen!$C$135</f>
        <v>F3-2</v>
      </c>
      <c r="I78" s="255"/>
      <c r="J78" s="774" t="s">
        <v>1799</v>
      </c>
      <c r="K78" s="255" t="s">
        <v>1278</v>
      </c>
      <c r="L78" s="648">
        <v>22</v>
      </c>
      <c r="M78" s="648">
        <v>0</v>
      </c>
      <c r="N78" s="648">
        <v>0</v>
      </c>
      <c r="O78" s="255" t="str">
        <f t="shared" si="14"/>
        <v>2 Tage/Wo</v>
      </c>
      <c r="P78" s="649">
        <f t="shared" ca="1" si="15"/>
        <v>101</v>
      </c>
      <c r="Q78" s="650">
        <f t="shared" ca="1" si="16"/>
        <v>0</v>
      </c>
      <c r="R78" s="650" t="str">
        <f t="shared" ca="1" si="17"/>
        <v/>
      </c>
      <c r="S78" s="648">
        <f t="shared" ca="1" si="18"/>
        <v>0</v>
      </c>
      <c r="T78" s="648" t="str">
        <f t="shared" ca="1" si="19"/>
        <v/>
      </c>
      <c r="U78" s="648" t="str">
        <f t="shared" ca="1" si="20"/>
        <v/>
      </c>
      <c r="V78" s="273">
        <v>391</v>
      </c>
      <c r="W78" s="255"/>
      <c r="X78" t="str">
        <f>'Neubau, 2 d K'!B77</f>
        <v>D1-4</v>
      </c>
      <c r="Y78">
        <f>'Neubau, 2 d K'!E77</f>
        <v>0</v>
      </c>
      <c r="Z78" t="str">
        <f>'Neubau, 2 d K'!F77</f>
        <v>4 Tage/Wo</v>
      </c>
      <c r="AA78">
        <f ca="1">'Neubau, 2 d K'!G77</f>
        <v>202</v>
      </c>
      <c r="AB78">
        <f>'Neubau, 2 d K'!J77</f>
        <v>0</v>
      </c>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row>
    <row r="79" spans="2:80" ht="15" x14ac:dyDescent="0.2">
      <c r="B79" s="255"/>
      <c r="C79" s="255" t="s">
        <v>1651</v>
      </c>
      <c r="D79" s="255"/>
      <c r="E79" s="647" t="s">
        <v>1602</v>
      </c>
      <c r="F79" s="647" t="s">
        <v>1742</v>
      </c>
      <c r="G79" s="255" t="s">
        <v>1657</v>
      </c>
      <c r="H79" s="255" t="str">
        <f>Raumgruppen_Bezeichnungen!$C$135</f>
        <v>F3-2</v>
      </c>
      <c r="I79" s="255"/>
      <c r="J79" s="774" t="s">
        <v>1799</v>
      </c>
      <c r="K79" s="255" t="s">
        <v>1278</v>
      </c>
      <c r="L79" s="648">
        <v>22</v>
      </c>
      <c r="M79" s="648">
        <v>0</v>
      </c>
      <c r="N79" s="648">
        <v>0</v>
      </c>
      <c r="O79" s="255" t="str">
        <f t="shared" si="14"/>
        <v>2 Tage/Wo</v>
      </c>
      <c r="P79" s="649">
        <f t="shared" ca="1" si="15"/>
        <v>101</v>
      </c>
      <c r="Q79" s="650">
        <f t="shared" ca="1" si="16"/>
        <v>0</v>
      </c>
      <c r="R79" s="650" t="str">
        <f t="shared" ca="1" si="17"/>
        <v/>
      </c>
      <c r="S79" s="648">
        <f t="shared" ca="1" si="18"/>
        <v>0</v>
      </c>
      <c r="T79" s="648" t="str">
        <f t="shared" ca="1" si="19"/>
        <v/>
      </c>
      <c r="U79" s="648" t="str">
        <f t="shared" ca="1" si="20"/>
        <v/>
      </c>
      <c r="V79" s="273">
        <v>392</v>
      </c>
      <c r="W79" s="255"/>
      <c r="X79" t="str">
        <f>'Neubau, 2 d K'!B78</f>
        <v>D1-5</v>
      </c>
      <c r="Y79">
        <f>'Neubau, 2 d K'!E78</f>
        <v>0</v>
      </c>
      <c r="Z79" t="str">
        <f>'Neubau, 2 d K'!F78</f>
        <v>5 Tage/Wo</v>
      </c>
      <c r="AA79">
        <f ca="1">'Neubau, 2 d K'!G78</f>
        <v>253</v>
      </c>
      <c r="AB79">
        <f>'Neubau, 2 d K'!J78</f>
        <v>0</v>
      </c>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row>
    <row r="80" spans="2:80" ht="15" x14ac:dyDescent="0.2">
      <c r="B80" s="255"/>
      <c r="C80" s="255" t="s">
        <v>1651</v>
      </c>
      <c r="D80" s="255"/>
      <c r="E80" s="647" t="s">
        <v>1602</v>
      </c>
      <c r="F80" s="647" t="s">
        <v>1743</v>
      </c>
      <c r="G80" s="255" t="s">
        <v>1259</v>
      </c>
      <c r="H80" s="255" t="str">
        <f>Raumgruppen_Bezeichnungen!$C$103</f>
        <v>F1-2</v>
      </c>
      <c r="I80" s="255"/>
      <c r="J80" s="774" t="s">
        <v>1799</v>
      </c>
      <c r="K80" s="255" t="s">
        <v>1650</v>
      </c>
      <c r="L80" s="648">
        <v>99</v>
      </c>
      <c r="M80" s="648">
        <v>0</v>
      </c>
      <c r="N80" s="648">
        <v>0</v>
      </c>
      <c r="O80" s="255" t="str">
        <f t="shared" si="14"/>
        <v>2 Tage/Wo</v>
      </c>
      <c r="P80" s="649">
        <f t="shared" ca="1" si="15"/>
        <v>101</v>
      </c>
      <c r="Q80" s="650">
        <f t="shared" ca="1" si="16"/>
        <v>0</v>
      </c>
      <c r="R80" s="650" t="str">
        <f t="shared" ca="1" si="17"/>
        <v/>
      </c>
      <c r="S80" s="648">
        <f t="shared" ca="1" si="18"/>
        <v>0</v>
      </c>
      <c r="T80" s="648" t="str">
        <f t="shared" ca="1" si="19"/>
        <v/>
      </c>
      <c r="U80" s="648" t="str">
        <f t="shared" ca="1" si="20"/>
        <v/>
      </c>
      <c r="V80" s="273">
        <v>393</v>
      </c>
      <c r="W80" s="255"/>
      <c r="X80" t="str">
        <f>'Neubau, 2 d K'!B79</f>
        <v>D1-6</v>
      </c>
      <c r="Y80">
        <f>'Neubau, 2 d K'!E79</f>
        <v>0</v>
      </c>
      <c r="Z80" t="str">
        <f>'Neubau, 2 d K'!F79</f>
        <v>6 Tage/Wo</v>
      </c>
      <c r="AA80">
        <f ca="1">'Neubau, 2 d K'!G79</f>
        <v>304</v>
      </c>
      <c r="AB80">
        <f>'Neubau, 2 d K'!J79</f>
        <v>0</v>
      </c>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row>
    <row r="81" spans="2:80" ht="15" x14ac:dyDescent="0.2">
      <c r="B81" s="255"/>
      <c r="C81" s="255" t="s">
        <v>1651</v>
      </c>
      <c r="D81" s="255"/>
      <c r="E81" s="647" t="s">
        <v>1602</v>
      </c>
      <c r="F81" s="647" t="s">
        <v>1744</v>
      </c>
      <c r="G81" s="255" t="s">
        <v>1745</v>
      </c>
      <c r="H81" s="255" t="str">
        <f>Raumgruppen_Bezeichnungen!$C$103</f>
        <v>F1-2</v>
      </c>
      <c r="I81" s="255"/>
      <c r="J81" s="774" t="s">
        <v>212</v>
      </c>
      <c r="K81" s="255" t="s">
        <v>1650</v>
      </c>
      <c r="L81" s="648">
        <v>97.39</v>
      </c>
      <c r="M81" s="648">
        <v>0</v>
      </c>
      <c r="N81" s="648">
        <v>0</v>
      </c>
      <c r="O81" s="255" t="str">
        <f t="shared" si="14"/>
        <v/>
      </c>
      <c r="P81" s="649" t="str">
        <f t="shared" si="15"/>
        <v/>
      </c>
      <c r="Q81" s="650" t="str">
        <f t="shared" si="16"/>
        <v/>
      </c>
      <c r="R81" s="650" t="str">
        <f t="shared" si="17"/>
        <v/>
      </c>
      <c r="S81" s="648" t="str">
        <f t="shared" si="18"/>
        <v/>
      </c>
      <c r="T81" s="648" t="str">
        <f t="shared" si="19"/>
        <v/>
      </c>
      <c r="U81" s="648" t="str">
        <f t="shared" si="20"/>
        <v/>
      </c>
      <c r="V81" s="273">
        <v>394</v>
      </c>
      <c r="W81" s="255"/>
      <c r="X81" t="str">
        <f>'Neubau, 2 d K'!B80</f>
        <v>D1-7</v>
      </c>
      <c r="Y81">
        <f>'Neubau, 2 d K'!E80</f>
        <v>0</v>
      </c>
      <c r="Z81" t="str">
        <f>'Neubau, 2 d K'!F80</f>
        <v>7 Tage/Wo</v>
      </c>
      <c r="AA81">
        <f ca="1">'Neubau, 2 d K'!G80</f>
        <v>354</v>
      </c>
      <c r="AB81">
        <f>'Neubau, 2 d K'!J80</f>
        <v>0</v>
      </c>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row>
    <row r="82" spans="2:80" ht="15" x14ac:dyDescent="0.2">
      <c r="B82" s="255"/>
      <c r="C82" s="255" t="s">
        <v>1651</v>
      </c>
      <c r="D82" s="255"/>
      <c r="E82" s="647" t="s">
        <v>1602</v>
      </c>
      <c r="F82" s="647" t="s">
        <v>1746</v>
      </c>
      <c r="G82" s="255" t="s">
        <v>1639</v>
      </c>
      <c r="H82" s="255" t="str">
        <f>Raumgruppen_Bezeichnungen!$C$170</f>
        <v>H1-5</v>
      </c>
      <c r="I82" s="255"/>
      <c r="J82" s="774" t="s">
        <v>1799</v>
      </c>
      <c r="K82" s="255" t="s">
        <v>1281</v>
      </c>
      <c r="L82" s="648">
        <v>3.73</v>
      </c>
      <c r="M82" s="648">
        <v>0</v>
      </c>
      <c r="N82" s="648">
        <v>0</v>
      </c>
      <c r="O82" s="255" t="str">
        <f t="shared" si="14"/>
        <v>5 Tage/Wo</v>
      </c>
      <c r="P82" s="649">
        <f t="shared" ca="1" si="15"/>
        <v>253</v>
      </c>
      <c r="Q82" s="650">
        <f t="shared" ca="1" si="16"/>
        <v>0</v>
      </c>
      <c r="R82" s="650" t="str">
        <f t="shared" ca="1" si="17"/>
        <v/>
      </c>
      <c r="S82" s="648">
        <f t="shared" ca="1" si="18"/>
        <v>0</v>
      </c>
      <c r="T82" s="648" t="str">
        <f t="shared" ca="1" si="19"/>
        <v/>
      </c>
      <c r="U82" s="648" t="str">
        <f t="shared" ca="1" si="20"/>
        <v/>
      </c>
      <c r="V82" s="273">
        <v>395</v>
      </c>
      <c r="W82" s="255"/>
      <c r="X82" t="str">
        <f>'Neubau, 2 d K'!B81</f>
        <v>D1-Müll</v>
      </c>
      <c r="Y82">
        <f>'Neubau, 2 d K'!E81</f>
        <v>0</v>
      </c>
      <c r="Z82" t="str">
        <f>'Neubau, 2 d K'!F81</f>
        <v>2 Tage/Wo </v>
      </c>
      <c r="AA82">
        <f ca="1">'Neubau, 2 d K'!G81</f>
        <v>101</v>
      </c>
      <c r="AB82">
        <f>'Neubau, 2 d K'!J81</f>
        <v>0</v>
      </c>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row>
    <row r="83" spans="2:80" ht="15" x14ac:dyDescent="0.2">
      <c r="B83" s="255"/>
      <c r="C83" s="255" t="s">
        <v>1651</v>
      </c>
      <c r="D83" s="255"/>
      <c r="E83" s="647" t="s">
        <v>1602</v>
      </c>
      <c r="F83" s="647" t="s">
        <v>1747</v>
      </c>
      <c r="G83" s="255" t="s">
        <v>1637</v>
      </c>
      <c r="H83" s="255" t="str">
        <f>Raumgruppen_Bezeichnungen!$C$170</f>
        <v>H1-5</v>
      </c>
      <c r="I83" s="255"/>
      <c r="J83" s="774" t="s">
        <v>1799</v>
      </c>
      <c r="K83" s="255" t="s">
        <v>1281</v>
      </c>
      <c r="L83" s="648">
        <v>5.14</v>
      </c>
      <c r="M83" s="648">
        <v>0</v>
      </c>
      <c r="N83" s="648">
        <v>0</v>
      </c>
      <c r="O83" s="255" t="str">
        <f t="shared" si="14"/>
        <v>5 Tage/Wo</v>
      </c>
      <c r="P83" s="649">
        <f t="shared" ca="1" si="15"/>
        <v>253</v>
      </c>
      <c r="Q83" s="650">
        <f t="shared" ca="1" si="16"/>
        <v>0</v>
      </c>
      <c r="R83" s="650" t="str">
        <f t="shared" ca="1" si="17"/>
        <v/>
      </c>
      <c r="S83" s="648">
        <f t="shared" ca="1" si="18"/>
        <v>0</v>
      </c>
      <c r="T83" s="648" t="str">
        <f t="shared" ca="1" si="19"/>
        <v/>
      </c>
      <c r="U83" s="648" t="str">
        <f t="shared" ca="1" si="20"/>
        <v/>
      </c>
      <c r="V83" s="273">
        <v>396</v>
      </c>
      <c r="W83" s="255"/>
      <c r="X83" t="str">
        <f>'Neubau, 2 d K'!B82</f>
        <v>E1-J</v>
      </c>
      <c r="Y83">
        <f>'Neubau, 2 d K'!E82</f>
        <v>0</v>
      </c>
      <c r="Z83" t="str">
        <f>'Neubau, 2 d K'!F82</f>
        <v>jährlich</v>
      </c>
      <c r="AA83">
        <f ca="1">'Neubau, 2 d K'!G82</f>
        <v>1</v>
      </c>
      <c r="AB83">
        <f>'Neubau, 2 d K'!J82</f>
        <v>0</v>
      </c>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row>
    <row r="84" spans="2:80" ht="15" x14ac:dyDescent="0.2">
      <c r="B84" s="255"/>
      <c r="C84" s="255" t="s">
        <v>1651</v>
      </c>
      <c r="D84" s="255"/>
      <c r="E84" s="647" t="s">
        <v>1602</v>
      </c>
      <c r="F84" s="647" t="s">
        <v>1748</v>
      </c>
      <c r="G84" s="255" t="s">
        <v>1635</v>
      </c>
      <c r="H84" s="255" t="str">
        <f>Raumgruppen_Bezeichnungen!$C$170</f>
        <v>H1-5</v>
      </c>
      <c r="I84" s="255"/>
      <c r="J84" s="774" t="s">
        <v>1799</v>
      </c>
      <c r="K84" s="255" t="s">
        <v>1281</v>
      </c>
      <c r="L84" s="648">
        <v>4.1100000000000003</v>
      </c>
      <c r="M84" s="648">
        <v>0</v>
      </c>
      <c r="N84" s="648">
        <v>0</v>
      </c>
      <c r="O84" s="255" t="str">
        <f t="shared" si="14"/>
        <v>5 Tage/Wo</v>
      </c>
      <c r="P84" s="649">
        <f t="shared" ca="1" si="15"/>
        <v>253</v>
      </c>
      <c r="Q84" s="650">
        <f t="shared" ca="1" si="16"/>
        <v>0</v>
      </c>
      <c r="R84" s="650" t="str">
        <f t="shared" ca="1" si="17"/>
        <v/>
      </c>
      <c r="S84" s="648">
        <f t="shared" ca="1" si="18"/>
        <v>0</v>
      </c>
      <c r="T84" s="648" t="str">
        <f t="shared" ca="1" si="19"/>
        <v/>
      </c>
      <c r="U84" s="648" t="str">
        <f t="shared" ca="1" si="20"/>
        <v/>
      </c>
      <c r="V84" s="273">
        <v>397</v>
      </c>
      <c r="W84" s="255"/>
      <c r="X84" t="str">
        <f>'Neubau, 2 d K'!B83</f>
        <v>E1-J2</v>
      </c>
      <c r="Y84">
        <f>'Neubau, 2 d K'!E83</f>
        <v>0</v>
      </c>
      <c r="Z84" t="str">
        <f>'Neubau, 2 d K'!F83</f>
        <v>jährlich 2x</v>
      </c>
      <c r="AA84">
        <f ca="1">'Neubau, 2 d K'!G83</f>
        <v>2</v>
      </c>
      <c r="AB84">
        <f>'Neubau, 2 d K'!J83</f>
        <v>0</v>
      </c>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row>
    <row r="85" spans="2:80" ht="15" x14ac:dyDescent="0.2">
      <c r="B85" s="255"/>
      <c r="C85" s="255" t="s">
        <v>1651</v>
      </c>
      <c r="D85" s="255"/>
      <c r="E85" s="647" t="s">
        <v>1602</v>
      </c>
      <c r="F85" s="647" t="s">
        <v>1749</v>
      </c>
      <c r="G85" s="255" t="s">
        <v>1633</v>
      </c>
      <c r="H85" s="255" t="str">
        <f>Raumgruppen_Bezeichnungen!$C$170</f>
        <v>H1-5</v>
      </c>
      <c r="I85" s="255"/>
      <c r="J85" s="774" t="s">
        <v>1799</v>
      </c>
      <c r="K85" s="255" t="s">
        <v>1281</v>
      </c>
      <c r="L85" s="648">
        <v>3.85</v>
      </c>
      <c r="M85" s="648">
        <v>0</v>
      </c>
      <c r="N85" s="648">
        <v>0</v>
      </c>
      <c r="O85" s="255" t="str">
        <f t="shared" si="14"/>
        <v>5 Tage/Wo</v>
      </c>
      <c r="P85" s="649">
        <f t="shared" ca="1" si="15"/>
        <v>253</v>
      </c>
      <c r="Q85" s="650">
        <f t="shared" ca="1" si="16"/>
        <v>0</v>
      </c>
      <c r="R85" s="650" t="str">
        <f t="shared" ca="1" si="17"/>
        <v/>
      </c>
      <c r="S85" s="648">
        <f t="shared" ca="1" si="18"/>
        <v>0</v>
      </c>
      <c r="T85" s="648" t="str">
        <f t="shared" ca="1" si="19"/>
        <v/>
      </c>
      <c r="U85" s="648" t="str">
        <f t="shared" ca="1" si="20"/>
        <v/>
      </c>
      <c r="V85" s="273">
        <v>398</v>
      </c>
      <c r="W85" s="255"/>
      <c r="X85" t="str">
        <f>'Neubau, 2 d K'!B84</f>
        <v>E1-Q</v>
      </c>
      <c r="Y85">
        <f>'Neubau, 2 d K'!E84</f>
        <v>0</v>
      </c>
      <c r="Z85" t="str">
        <f>'Neubau, 2 d K'!F84</f>
        <v>Quartalsw.</v>
      </c>
      <c r="AA85">
        <f ca="1">'Neubau, 2 d K'!G84</f>
        <v>4</v>
      </c>
      <c r="AB85">
        <f>'Neubau, 2 d K'!J84</f>
        <v>0</v>
      </c>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row>
    <row r="86" spans="2:80" ht="15" x14ac:dyDescent="0.2">
      <c r="B86" s="255"/>
      <c r="C86" s="255" t="s">
        <v>1651</v>
      </c>
      <c r="D86" s="255"/>
      <c r="E86" s="647" t="s">
        <v>1602</v>
      </c>
      <c r="F86" s="647" t="s">
        <v>1750</v>
      </c>
      <c r="G86" s="255" t="s">
        <v>1272</v>
      </c>
      <c r="H86" s="255" t="str">
        <f>Raumgruppen_Bezeichnungen!$C$216</f>
        <v>J1-5</v>
      </c>
      <c r="I86" s="255"/>
      <c r="J86" s="775"/>
      <c r="K86" s="255" t="s">
        <v>1281</v>
      </c>
      <c r="L86" s="648">
        <v>5.14</v>
      </c>
      <c r="M86" s="648">
        <v>0</v>
      </c>
      <c r="N86" s="648">
        <v>0</v>
      </c>
      <c r="O86" s="255" t="str">
        <f t="shared" si="14"/>
        <v>5 Tage/Wo</v>
      </c>
      <c r="P86" s="649">
        <f t="shared" ca="1" si="15"/>
        <v>253</v>
      </c>
      <c r="Q86" s="650">
        <f t="shared" ca="1" si="16"/>
        <v>0</v>
      </c>
      <c r="R86" s="650" t="str">
        <f t="shared" ca="1" si="17"/>
        <v/>
      </c>
      <c r="S86" s="648">
        <f t="shared" ca="1" si="18"/>
        <v>0</v>
      </c>
      <c r="T86" s="648" t="str">
        <f t="shared" ca="1" si="19"/>
        <v/>
      </c>
      <c r="U86" s="648" t="str">
        <f t="shared" ca="1" si="20"/>
        <v/>
      </c>
      <c r="V86" s="273">
        <v>399</v>
      </c>
      <c r="W86" s="255"/>
      <c r="X86" t="str">
        <f>'Neubau, 2 d K'!B85</f>
        <v>E1-J6</v>
      </c>
      <c r="Y86">
        <f>'Neubau, 2 d K'!E85</f>
        <v>0</v>
      </c>
      <c r="Z86" t="str">
        <f>'Neubau, 2 d K'!F85</f>
        <v>jährlich 6x</v>
      </c>
      <c r="AA86">
        <f ca="1">'Neubau, 2 d K'!G85</f>
        <v>6</v>
      </c>
      <c r="AB86">
        <f>'Neubau, 2 d K'!J85</f>
        <v>0</v>
      </c>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row>
    <row r="87" spans="2:80" ht="15" x14ac:dyDescent="0.2">
      <c r="B87" s="255"/>
      <c r="C87" s="255" t="s">
        <v>1651</v>
      </c>
      <c r="D87" s="255"/>
      <c r="E87" s="647" t="s">
        <v>1602</v>
      </c>
      <c r="F87" s="647" t="s">
        <v>1751</v>
      </c>
      <c r="G87" s="255" t="s">
        <v>1315</v>
      </c>
      <c r="H87" s="255" t="str">
        <f>Raumgruppen_Bezeichnungen!$C$87</f>
        <v>E1-W</v>
      </c>
      <c r="I87" s="255"/>
      <c r="J87" s="774" t="s">
        <v>1799</v>
      </c>
      <c r="K87" s="255" t="s">
        <v>1650</v>
      </c>
      <c r="L87" s="648">
        <v>9.5399999999999991</v>
      </c>
      <c r="M87" s="648">
        <v>0</v>
      </c>
      <c r="N87" s="648">
        <v>0</v>
      </c>
      <c r="O87" s="255" t="str">
        <f t="shared" si="14"/>
        <v>wöchentl.</v>
      </c>
      <c r="P87" s="649">
        <f t="shared" ca="1" si="15"/>
        <v>51</v>
      </c>
      <c r="Q87" s="650">
        <f t="shared" ca="1" si="16"/>
        <v>0</v>
      </c>
      <c r="R87" s="650" t="str">
        <f t="shared" ca="1" si="17"/>
        <v/>
      </c>
      <c r="S87" s="648">
        <f t="shared" ca="1" si="18"/>
        <v>0</v>
      </c>
      <c r="T87" s="648" t="str">
        <f t="shared" ca="1" si="19"/>
        <v/>
      </c>
      <c r="U87" s="648" t="str">
        <f t="shared" ca="1" si="20"/>
        <v/>
      </c>
      <c r="V87" s="273">
        <v>400</v>
      </c>
      <c r="W87" s="255"/>
      <c r="X87" t="str">
        <f>'Neubau, 2 d K'!B86</f>
        <v>E1-M</v>
      </c>
      <c r="Y87">
        <f>'Neubau, 2 d K'!E86</f>
        <v>0</v>
      </c>
      <c r="Z87" t="str">
        <f>'Neubau, 2 d K'!F86</f>
        <v>monatlich</v>
      </c>
      <c r="AA87">
        <f ca="1">'Neubau, 2 d K'!G86</f>
        <v>12</v>
      </c>
      <c r="AB87">
        <f>'Neubau, 2 d K'!J86</f>
        <v>0</v>
      </c>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row>
    <row r="88" spans="2:80" ht="28.5" x14ac:dyDescent="0.2">
      <c r="B88" s="255"/>
      <c r="C88" s="255" t="s">
        <v>1651</v>
      </c>
      <c r="D88" s="255"/>
      <c r="E88" s="647" t="s">
        <v>1602</v>
      </c>
      <c r="F88" s="647" t="s">
        <v>1752</v>
      </c>
      <c r="G88" s="759" t="s">
        <v>1753</v>
      </c>
      <c r="H88" s="255" t="str">
        <f>Raumgruppen_Bezeichnungen!$C$3</f>
        <v>A1-J</v>
      </c>
      <c r="I88" s="255"/>
      <c r="J88" s="774" t="s">
        <v>212</v>
      </c>
      <c r="K88" s="255" t="s">
        <v>1650</v>
      </c>
      <c r="L88" s="648">
        <v>27.62</v>
      </c>
      <c r="M88" s="648">
        <v>0</v>
      </c>
      <c r="N88" s="648">
        <v>0</v>
      </c>
      <c r="O88" s="255" t="str">
        <f t="shared" si="14"/>
        <v/>
      </c>
      <c r="P88" s="649" t="str">
        <f t="shared" si="15"/>
        <v/>
      </c>
      <c r="Q88" s="650" t="str">
        <f t="shared" si="16"/>
        <v/>
      </c>
      <c r="R88" s="650" t="str">
        <f t="shared" si="17"/>
        <v/>
      </c>
      <c r="S88" s="648" t="str">
        <f t="shared" si="18"/>
        <v/>
      </c>
      <c r="T88" s="648" t="str">
        <f t="shared" si="19"/>
        <v/>
      </c>
      <c r="U88" s="648" t="str">
        <f t="shared" si="20"/>
        <v/>
      </c>
      <c r="V88" s="273">
        <v>401</v>
      </c>
      <c r="W88" s="812" t="s">
        <v>1801</v>
      </c>
      <c r="X88" t="str">
        <f>'Neubau, 2 d K'!B87</f>
        <v>E1-14</v>
      </c>
      <c r="Y88">
        <f>'Neubau, 2 d K'!E87</f>
        <v>0</v>
      </c>
      <c r="Z88" t="str">
        <f>'Neubau, 2 d K'!F87</f>
        <v>14 tägig</v>
      </c>
      <c r="AA88">
        <f ca="1">'Neubau, 2 d K'!G87</f>
        <v>25</v>
      </c>
      <c r="AB88">
        <f>'Neubau, 2 d K'!J87</f>
        <v>0</v>
      </c>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row>
    <row r="89" spans="2:80" ht="28.5" x14ac:dyDescent="0.2">
      <c r="B89" s="255"/>
      <c r="C89" s="255" t="s">
        <v>1651</v>
      </c>
      <c r="D89" s="255"/>
      <c r="E89" s="647" t="s">
        <v>1602</v>
      </c>
      <c r="F89" s="647" t="s">
        <v>1754</v>
      </c>
      <c r="G89" s="759" t="s">
        <v>1753</v>
      </c>
      <c r="H89" s="255" t="str">
        <f>Raumgruppen_Bezeichnungen!$C$3</f>
        <v>A1-J</v>
      </c>
      <c r="I89" s="255"/>
      <c r="J89" s="774" t="s">
        <v>212</v>
      </c>
      <c r="K89" s="255" t="s">
        <v>1650</v>
      </c>
      <c r="L89" s="648">
        <v>21.84</v>
      </c>
      <c r="M89" s="648">
        <v>0</v>
      </c>
      <c r="N89" s="648">
        <v>0</v>
      </c>
      <c r="O89" s="255" t="str">
        <f t="shared" si="14"/>
        <v/>
      </c>
      <c r="P89" s="649" t="str">
        <f t="shared" si="15"/>
        <v/>
      </c>
      <c r="Q89" s="650" t="str">
        <f t="shared" si="16"/>
        <v/>
      </c>
      <c r="R89" s="650" t="str">
        <f t="shared" si="17"/>
        <v/>
      </c>
      <c r="S89" s="648" t="str">
        <f t="shared" si="18"/>
        <v/>
      </c>
      <c r="T89" s="648" t="str">
        <f t="shared" si="19"/>
        <v/>
      </c>
      <c r="U89" s="648" t="str">
        <f t="shared" si="20"/>
        <v/>
      </c>
      <c r="V89" s="273">
        <v>402</v>
      </c>
      <c r="W89" s="812" t="s">
        <v>1801</v>
      </c>
      <c r="X89" t="str">
        <f>'Neubau, 2 d K'!B88</f>
        <v>E1-W</v>
      </c>
      <c r="Y89">
        <f>'Neubau, 2 d K'!E88</f>
        <v>0</v>
      </c>
      <c r="Z89" t="str">
        <f>'Neubau, 2 d K'!F88</f>
        <v>wöchentl.</v>
      </c>
      <c r="AA89">
        <f ca="1">'Neubau, 2 d K'!G88</f>
        <v>51</v>
      </c>
      <c r="AB89">
        <f>'Neubau, 2 d K'!J88</f>
        <v>0</v>
      </c>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row>
    <row r="90" spans="2:80" ht="28.5" x14ac:dyDescent="0.2">
      <c r="B90" s="255"/>
      <c r="C90" s="255" t="s">
        <v>1651</v>
      </c>
      <c r="D90" s="255"/>
      <c r="E90" s="647" t="s">
        <v>1602</v>
      </c>
      <c r="F90" s="647" t="s">
        <v>1755</v>
      </c>
      <c r="G90" s="759" t="s">
        <v>1753</v>
      </c>
      <c r="H90" s="255" t="str">
        <f>Raumgruppen_Bezeichnungen!$C$3</f>
        <v>A1-J</v>
      </c>
      <c r="I90" s="255"/>
      <c r="J90" s="774" t="s">
        <v>212</v>
      </c>
      <c r="K90" s="255" t="s">
        <v>1650</v>
      </c>
      <c r="L90" s="648">
        <v>26.57</v>
      </c>
      <c r="M90" s="648">
        <v>0</v>
      </c>
      <c r="N90" s="648">
        <v>0</v>
      </c>
      <c r="O90" s="255" t="str">
        <f t="shared" si="14"/>
        <v/>
      </c>
      <c r="P90" s="649" t="str">
        <f t="shared" si="15"/>
        <v/>
      </c>
      <c r="Q90" s="650" t="str">
        <f t="shared" si="16"/>
        <v/>
      </c>
      <c r="R90" s="650" t="str">
        <f t="shared" si="17"/>
        <v/>
      </c>
      <c r="S90" s="648" t="str">
        <f t="shared" si="18"/>
        <v/>
      </c>
      <c r="T90" s="648" t="str">
        <f t="shared" si="19"/>
        <v/>
      </c>
      <c r="U90" s="648" t="str">
        <f t="shared" si="20"/>
        <v/>
      </c>
      <c r="V90" s="273">
        <v>403</v>
      </c>
      <c r="W90" s="812" t="s">
        <v>1801</v>
      </c>
      <c r="X90" t="str">
        <f>'Neubau, 2 d K'!B89</f>
        <v>E1-2</v>
      </c>
      <c r="Y90">
        <f>'Neubau, 2 d K'!E89</f>
        <v>0</v>
      </c>
      <c r="Z90" t="str">
        <f>'Neubau, 2 d K'!F89</f>
        <v>2 Tage/Wo</v>
      </c>
      <c r="AA90">
        <f ca="1">'Neubau, 2 d K'!G89</f>
        <v>101</v>
      </c>
      <c r="AB90">
        <f>'Neubau, 2 d K'!J89</f>
        <v>0</v>
      </c>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row>
    <row r="91" spans="2:80" ht="28.5" x14ac:dyDescent="0.2">
      <c r="B91" s="255"/>
      <c r="C91" s="255" t="s">
        <v>1651</v>
      </c>
      <c r="D91" s="255"/>
      <c r="E91" s="647" t="s">
        <v>1602</v>
      </c>
      <c r="F91" s="647" t="s">
        <v>1756</v>
      </c>
      <c r="G91" s="759" t="s">
        <v>1753</v>
      </c>
      <c r="H91" s="255" t="str">
        <f>Raumgruppen_Bezeichnungen!$C$3</f>
        <v>A1-J</v>
      </c>
      <c r="I91" s="255"/>
      <c r="J91" s="774" t="s">
        <v>212</v>
      </c>
      <c r="K91" s="255" t="s">
        <v>1650</v>
      </c>
      <c r="L91" s="648">
        <v>11.61</v>
      </c>
      <c r="M91" s="648">
        <v>0</v>
      </c>
      <c r="N91" s="648">
        <v>0</v>
      </c>
      <c r="O91" s="255" t="str">
        <f t="shared" si="14"/>
        <v/>
      </c>
      <c r="P91" s="649" t="str">
        <f t="shared" si="15"/>
        <v/>
      </c>
      <c r="Q91" s="650" t="str">
        <f t="shared" si="16"/>
        <v/>
      </c>
      <c r="R91" s="650" t="str">
        <f t="shared" si="17"/>
        <v/>
      </c>
      <c r="S91" s="648" t="str">
        <f t="shared" si="18"/>
        <v/>
      </c>
      <c r="T91" s="648" t="str">
        <f t="shared" si="19"/>
        <v/>
      </c>
      <c r="U91" s="648" t="str">
        <f t="shared" si="20"/>
        <v/>
      </c>
      <c r="V91" s="273">
        <v>404</v>
      </c>
      <c r="W91" s="812" t="s">
        <v>1801</v>
      </c>
      <c r="X91" t="str">
        <f>'Neubau, 2 d K'!B90</f>
        <v>E1-2,5</v>
      </c>
      <c r="Y91">
        <f>'Neubau, 2 d K'!E90</f>
        <v>0</v>
      </c>
      <c r="Z91" t="str">
        <f>'Neubau, 2 d K'!F90</f>
        <v>2,5 Tage/Wo</v>
      </c>
      <c r="AA91">
        <f ca="1">'Neubau, 2 d K'!G90</f>
        <v>127</v>
      </c>
      <c r="AB91">
        <f>'Neubau, 2 d K'!J90</f>
        <v>0</v>
      </c>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row>
    <row r="92" spans="2:80" ht="28.5" x14ac:dyDescent="0.2">
      <c r="B92" s="255"/>
      <c r="C92" s="255" t="s">
        <v>1651</v>
      </c>
      <c r="D92" s="255"/>
      <c r="E92" s="647" t="s">
        <v>1602</v>
      </c>
      <c r="F92" s="647" t="s">
        <v>1757</v>
      </c>
      <c r="G92" s="759" t="s">
        <v>1753</v>
      </c>
      <c r="H92" s="255" t="str">
        <f>Raumgruppen_Bezeichnungen!$C$3</f>
        <v>A1-J</v>
      </c>
      <c r="I92" s="255"/>
      <c r="J92" s="774" t="s">
        <v>212</v>
      </c>
      <c r="K92" s="255" t="s">
        <v>1650</v>
      </c>
      <c r="L92" s="648">
        <v>24.94</v>
      </c>
      <c r="M92" s="648">
        <v>0</v>
      </c>
      <c r="N92" s="648">
        <v>0</v>
      </c>
      <c r="O92" s="255" t="str">
        <f t="shared" si="14"/>
        <v/>
      </c>
      <c r="P92" s="649" t="str">
        <f t="shared" si="15"/>
        <v/>
      </c>
      <c r="Q92" s="650" t="str">
        <f t="shared" si="16"/>
        <v/>
      </c>
      <c r="R92" s="650" t="str">
        <f t="shared" si="17"/>
        <v/>
      </c>
      <c r="S92" s="648" t="str">
        <f t="shared" si="18"/>
        <v/>
      </c>
      <c r="T92" s="648" t="str">
        <f t="shared" si="19"/>
        <v/>
      </c>
      <c r="U92" s="648" t="str">
        <f t="shared" si="20"/>
        <v/>
      </c>
      <c r="V92" s="273">
        <v>405</v>
      </c>
      <c r="W92" s="812" t="s">
        <v>1801</v>
      </c>
      <c r="X92" t="str">
        <f>'Neubau, 2 d K'!B91</f>
        <v>E1-3</v>
      </c>
      <c r="Y92">
        <f>'Neubau, 2 d K'!E91</f>
        <v>0</v>
      </c>
      <c r="Z92" t="str">
        <f>'Neubau, 2 d K'!F91</f>
        <v>3 Tage/Wo</v>
      </c>
      <c r="AA92">
        <f ca="1">'Neubau, 2 d K'!G91</f>
        <v>152</v>
      </c>
      <c r="AB92">
        <f>'Neubau, 2 d K'!J91</f>
        <v>0</v>
      </c>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row>
    <row r="93" spans="2:80" ht="28.5" x14ac:dyDescent="0.2">
      <c r="B93" s="255"/>
      <c r="C93" s="255" t="s">
        <v>1651</v>
      </c>
      <c r="D93" s="255"/>
      <c r="E93" s="647" t="s">
        <v>1602</v>
      </c>
      <c r="F93" s="647" t="s">
        <v>1758</v>
      </c>
      <c r="G93" s="759" t="s">
        <v>1753</v>
      </c>
      <c r="H93" s="255" t="str">
        <f>Raumgruppen_Bezeichnungen!$C$3</f>
        <v>A1-J</v>
      </c>
      <c r="I93" s="255"/>
      <c r="J93" s="774" t="s">
        <v>212</v>
      </c>
      <c r="K93" s="255" t="s">
        <v>1650</v>
      </c>
      <c r="L93" s="648">
        <v>26.49</v>
      </c>
      <c r="M93" s="648">
        <v>0</v>
      </c>
      <c r="N93" s="648">
        <v>0</v>
      </c>
      <c r="O93" s="255" t="str">
        <f t="shared" si="14"/>
        <v/>
      </c>
      <c r="P93" s="649" t="str">
        <f t="shared" si="15"/>
        <v/>
      </c>
      <c r="Q93" s="650" t="str">
        <f t="shared" si="16"/>
        <v/>
      </c>
      <c r="R93" s="650" t="str">
        <f t="shared" si="17"/>
        <v/>
      </c>
      <c r="S93" s="648" t="str">
        <f t="shared" si="18"/>
        <v/>
      </c>
      <c r="T93" s="648" t="str">
        <f t="shared" si="19"/>
        <v/>
      </c>
      <c r="U93" s="648" t="str">
        <f t="shared" si="20"/>
        <v/>
      </c>
      <c r="V93" s="273">
        <v>406</v>
      </c>
      <c r="W93" s="812" t="s">
        <v>1801</v>
      </c>
      <c r="X93" t="str">
        <f>'Neubau, 2 d K'!B92</f>
        <v>E1-4</v>
      </c>
      <c r="Y93">
        <f>'Neubau, 2 d K'!E92</f>
        <v>0</v>
      </c>
      <c r="Z93" t="str">
        <f>'Neubau, 2 d K'!F92</f>
        <v>4 Tage/Wo</v>
      </c>
      <c r="AA93">
        <f ca="1">'Neubau, 2 d K'!G92</f>
        <v>202</v>
      </c>
      <c r="AB93">
        <f>'Neubau, 2 d K'!J92</f>
        <v>0</v>
      </c>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row>
    <row r="94" spans="2:80" ht="28.5" x14ac:dyDescent="0.2">
      <c r="B94" s="255"/>
      <c r="C94" s="255" t="s">
        <v>1651</v>
      </c>
      <c r="D94" s="255"/>
      <c r="E94" s="647" t="s">
        <v>1602</v>
      </c>
      <c r="F94" s="647" t="s">
        <v>1759</v>
      </c>
      <c r="G94" s="759" t="s">
        <v>1753</v>
      </c>
      <c r="H94" s="255" t="str">
        <f>Raumgruppen_Bezeichnungen!$C$3</f>
        <v>A1-J</v>
      </c>
      <c r="I94" s="255"/>
      <c r="J94" s="774" t="s">
        <v>212</v>
      </c>
      <c r="K94" s="255" t="s">
        <v>1650</v>
      </c>
      <c r="L94" s="648">
        <v>21.86</v>
      </c>
      <c r="M94" s="648">
        <v>0</v>
      </c>
      <c r="N94" s="648">
        <v>0</v>
      </c>
      <c r="O94" s="255" t="str">
        <f t="shared" si="14"/>
        <v/>
      </c>
      <c r="P94" s="649" t="str">
        <f t="shared" si="15"/>
        <v/>
      </c>
      <c r="Q94" s="650" t="str">
        <f t="shared" si="16"/>
        <v/>
      </c>
      <c r="R94" s="650" t="str">
        <f t="shared" si="17"/>
        <v/>
      </c>
      <c r="S94" s="648" t="str">
        <f t="shared" si="18"/>
        <v/>
      </c>
      <c r="T94" s="648" t="str">
        <f t="shared" si="19"/>
        <v/>
      </c>
      <c r="U94" s="648" t="str">
        <f t="shared" si="20"/>
        <v/>
      </c>
      <c r="V94" s="273">
        <v>407</v>
      </c>
      <c r="W94" s="812" t="s">
        <v>1801</v>
      </c>
      <c r="X94" t="str">
        <f>'Neubau, 2 d K'!B93</f>
        <v>E1-5</v>
      </c>
      <c r="Y94">
        <f>'Neubau, 2 d K'!E93</f>
        <v>0</v>
      </c>
      <c r="Z94" t="str">
        <f>'Neubau, 2 d K'!F93</f>
        <v>5 Tage/Wo</v>
      </c>
      <c r="AA94">
        <f ca="1">'Neubau, 2 d K'!G93</f>
        <v>253</v>
      </c>
      <c r="AB94">
        <f>'Neubau, 2 d K'!J93</f>
        <v>0</v>
      </c>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row>
    <row r="95" spans="2:80" ht="28.5" x14ac:dyDescent="0.2">
      <c r="B95" s="255"/>
      <c r="C95" s="255" t="s">
        <v>1651</v>
      </c>
      <c r="D95" s="255"/>
      <c r="E95" s="647" t="s">
        <v>1602</v>
      </c>
      <c r="F95" s="647" t="s">
        <v>1760</v>
      </c>
      <c r="G95" s="759" t="s">
        <v>1753</v>
      </c>
      <c r="H95" s="255" t="str">
        <f>Raumgruppen_Bezeichnungen!$C$3</f>
        <v>A1-J</v>
      </c>
      <c r="I95" s="255"/>
      <c r="J95" s="774" t="s">
        <v>212</v>
      </c>
      <c r="K95" s="255" t="s">
        <v>1650</v>
      </c>
      <c r="L95" s="648">
        <v>27.63</v>
      </c>
      <c r="M95" s="648">
        <v>0</v>
      </c>
      <c r="N95" s="648">
        <v>0</v>
      </c>
      <c r="O95" s="255" t="str">
        <f t="shared" si="14"/>
        <v/>
      </c>
      <c r="P95" s="649" t="str">
        <f t="shared" si="15"/>
        <v/>
      </c>
      <c r="Q95" s="650" t="str">
        <f t="shared" si="16"/>
        <v/>
      </c>
      <c r="R95" s="650" t="str">
        <f t="shared" si="17"/>
        <v/>
      </c>
      <c r="S95" s="648" t="str">
        <f t="shared" si="18"/>
        <v/>
      </c>
      <c r="T95" s="648" t="str">
        <f t="shared" si="19"/>
        <v/>
      </c>
      <c r="U95" s="648" t="str">
        <f t="shared" si="20"/>
        <v/>
      </c>
      <c r="V95" s="273">
        <v>408</v>
      </c>
      <c r="W95" s="812" t="s">
        <v>1801</v>
      </c>
      <c r="X95" t="str">
        <f>'Neubau, 2 d K'!B94</f>
        <v>E1-6</v>
      </c>
      <c r="Y95">
        <f>'Neubau, 2 d K'!E94</f>
        <v>0</v>
      </c>
      <c r="Z95" t="str">
        <f>'Neubau, 2 d K'!F94</f>
        <v>6 Tage/Wo</v>
      </c>
      <c r="AA95">
        <f ca="1">'Neubau, 2 d K'!G94</f>
        <v>304</v>
      </c>
      <c r="AB95">
        <f>'Neubau, 2 d K'!J94</f>
        <v>0</v>
      </c>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row>
    <row r="96" spans="2:80" ht="28.5" x14ac:dyDescent="0.2">
      <c r="B96" s="255"/>
      <c r="C96" s="255" t="s">
        <v>1651</v>
      </c>
      <c r="D96" s="255"/>
      <c r="E96" s="647" t="s">
        <v>1602</v>
      </c>
      <c r="F96" s="647" t="s">
        <v>1761</v>
      </c>
      <c r="G96" s="759" t="s">
        <v>1753</v>
      </c>
      <c r="H96" s="255" t="str">
        <f>Raumgruppen_Bezeichnungen!$C$3</f>
        <v>A1-J</v>
      </c>
      <c r="I96" s="255"/>
      <c r="J96" s="774" t="s">
        <v>212</v>
      </c>
      <c r="K96" s="255" t="s">
        <v>1650</v>
      </c>
      <c r="L96" s="648">
        <v>17.420000000000002</v>
      </c>
      <c r="M96" s="648">
        <v>0</v>
      </c>
      <c r="N96" s="648">
        <v>0</v>
      </c>
      <c r="O96" s="255" t="str">
        <f t="shared" si="14"/>
        <v/>
      </c>
      <c r="P96" s="649" t="str">
        <f t="shared" si="15"/>
        <v/>
      </c>
      <c r="Q96" s="650" t="str">
        <f t="shared" si="16"/>
        <v/>
      </c>
      <c r="R96" s="650" t="str">
        <f t="shared" si="17"/>
        <v/>
      </c>
      <c r="S96" s="648" t="str">
        <f t="shared" si="18"/>
        <v/>
      </c>
      <c r="T96" s="648" t="str">
        <f t="shared" si="19"/>
        <v/>
      </c>
      <c r="U96" s="648" t="str">
        <f t="shared" si="20"/>
        <v/>
      </c>
      <c r="V96" s="273">
        <v>409</v>
      </c>
      <c r="W96" s="812" t="s">
        <v>1801</v>
      </c>
      <c r="X96" t="str">
        <f>'Neubau, 2 d K'!B95</f>
        <v>E1-7</v>
      </c>
      <c r="Y96">
        <f>'Neubau, 2 d K'!E95</f>
        <v>0</v>
      </c>
      <c r="Z96" t="str">
        <f>'Neubau, 2 d K'!F95</f>
        <v>7 Tage/Wo</v>
      </c>
      <c r="AA96">
        <f ca="1">'Neubau, 2 d K'!G95</f>
        <v>354</v>
      </c>
      <c r="AB96">
        <f>'Neubau, 2 d K'!J95</f>
        <v>0</v>
      </c>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row>
    <row r="97" spans="2:80" ht="15" x14ac:dyDescent="0.2">
      <c r="B97" s="255"/>
      <c r="C97" s="255" t="s">
        <v>1651</v>
      </c>
      <c r="D97" s="255"/>
      <c r="E97" s="647" t="s">
        <v>1400</v>
      </c>
      <c r="F97" s="647" t="s">
        <v>1762</v>
      </c>
      <c r="G97" s="255" t="s">
        <v>1763</v>
      </c>
      <c r="H97" s="255" t="str">
        <f>Raumgruppen_Bezeichnungen!$C$249</f>
        <v>L-J</v>
      </c>
      <c r="I97" s="255"/>
      <c r="J97" s="774" t="s">
        <v>212</v>
      </c>
      <c r="K97" s="255" t="s">
        <v>1435</v>
      </c>
      <c r="L97" s="648">
        <v>13.02</v>
      </c>
      <c r="M97" s="648">
        <v>0</v>
      </c>
      <c r="N97" s="648">
        <v>0</v>
      </c>
      <c r="O97" s="255" t="str">
        <f t="shared" si="14"/>
        <v/>
      </c>
      <c r="P97" s="649" t="str">
        <f t="shared" si="15"/>
        <v/>
      </c>
      <c r="Q97" s="650" t="str">
        <f t="shared" si="16"/>
        <v/>
      </c>
      <c r="R97" s="650" t="str">
        <f t="shared" si="17"/>
        <v/>
      </c>
      <c r="S97" s="648" t="str">
        <f t="shared" si="18"/>
        <v/>
      </c>
      <c r="T97" s="648" t="str">
        <f t="shared" si="19"/>
        <v/>
      </c>
      <c r="U97" s="648" t="str">
        <f t="shared" si="20"/>
        <v/>
      </c>
      <c r="V97" s="273">
        <v>410</v>
      </c>
      <c r="W97" s="255"/>
      <c r="X97" t="str">
        <f>'Neubau, 2 d K'!B96</f>
        <v>E1-Müll</v>
      </c>
      <c r="Y97">
        <f>'Neubau, 2 d K'!E96</f>
        <v>0</v>
      </c>
      <c r="Z97" t="str">
        <f>'Neubau, 2 d K'!F96</f>
        <v>2 Tage/Wo </v>
      </c>
      <c r="AA97">
        <f ca="1">'Neubau, 2 d K'!G96</f>
        <v>101</v>
      </c>
      <c r="AB97">
        <f>'Neubau, 2 d K'!J96</f>
        <v>0</v>
      </c>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row>
    <row r="98" spans="2:80" ht="15" x14ac:dyDescent="0.2">
      <c r="B98" s="255"/>
      <c r="C98" s="255" t="s">
        <v>1651</v>
      </c>
      <c r="D98" s="255"/>
      <c r="E98" s="647" t="s">
        <v>1400</v>
      </c>
      <c r="F98" s="647" t="s">
        <v>1764</v>
      </c>
      <c r="G98" s="255" t="s">
        <v>1406</v>
      </c>
      <c r="H98" s="255" t="str">
        <f>Raumgruppen_Bezeichnungen!$C$119</f>
        <v>F2-2</v>
      </c>
      <c r="I98" s="255"/>
      <c r="J98" s="774" t="s">
        <v>1799</v>
      </c>
      <c r="K98" s="255" t="s">
        <v>1278</v>
      </c>
      <c r="L98" s="648">
        <v>6.32</v>
      </c>
      <c r="M98" s="648">
        <v>0</v>
      </c>
      <c r="N98" s="648">
        <v>0</v>
      </c>
      <c r="O98" s="255" t="str">
        <f t="shared" si="14"/>
        <v>2 Tage/Wo</v>
      </c>
      <c r="P98" s="649">
        <f t="shared" ca="1" si="15"/>
        <v>101</v>
      </c>
      <c r="Q98" s="650">
        <f t="shared" ca="1" si="16"/>
        <v>0</v>
      </c>
      <c r="R98" s="650" t="str">
        <f t="shared" ca="1" si="17"/>
        <v/>
      </c>
      <c r="S98" s="648">
        <f t="shared" ca="1" si="18"/>
        <v>0</v>
      </c>
      <c r="T98" s="648" t="str">
        <f t="shared" ca="1" si="19"/>
        <v/>
      </c>
      <c r="U98" s="648" t="str">
        <f t="shared" ca="1" si="20"/>
        <v/>
      </c>
      <c r="V98" s="273">
        <v>411</v>
      </c>
      <c r="W98" s="255"/>
      <c r="X98" t="str">
        <f>'Neubau, 2 d K'!B97</f>
        <v>F1-J</v>
      </c>
      <c r="Y98">
        <f>'Neubau, 2 d K'!E97</f>
        <v>0</v>
      </c>
      <c r="Z98" t="str">
        <f>'Neubau, 2 d K'!F97</f>
        <v>jährlich</v>
      </c>
      <c r="AA98">
        <f ca="1">'Neubau, 2 d K'!G97</f>
        <v>1</v>
      </c>
      <c r="AB98">
        <f>'Neubau, 2 d K'!J97</f>
        <v>0</v>
      </c>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row>
    <row r="99" spans="2:80" ht="15" x14ac:dyDescent="0.2">
      <c r="B99" s="255"/>
      <c r="C99" s="255" t="s">
        <v>1651</v>
      </c>
      <c r="D99" s="255"/>
      <c r="E99" s="647" t="s">
        <v>1400</v>
      </c>
      <c r="F99" s="647" t="s">
        <v>1765</v>
      </c>
      <c r="G99" s="255" t="s">
        <v>1766</v>
      </c>
      <c r="H99" s="255" t="str">
        <f>Raumgruppen_Bezeichnungen!$C$135</f>
        <v>F3-2</v>
      </c>
      <c r="I99" s="255"/>
      <c r="J99" s="774" t="s">
        <v>1799</v>
      </c>
      <c r="K99" s="255" t="s">
        <v>1278</v>
      </c>
      <c r="L99" s="648">
        <v>5.21</v>
      </c>
      <c r="M99" s="648">
        <v>0</v>
      </c>
      <c r="N99" s="648">
        <v>0</v>
      </c>
      <c r="O99" s="255" t="str">
        <f t="shared" si="14"/>
        <v>2 Tage/Wo</v>
      </c>
      <c r="P99" s="649">
        <f t="shared" ca="1" si="15"/>
        <v>101</v>
      </c>
      <c r="Q99" s="650">
        <f t="shared" ca="1" si="16"/>
        <v>0</v>
      </c>
      <c r="R99" s="650" t="str">
        <f t="shared" ca="1" si="17"/>
        <v/>
      </c>
      <c r="S99" s="648">
        <f t="shared" ca="1" si="18"/>
        <v>0</v>
      </c>
      <c r="T99" s="648" t="str">
        <f t="shared" ca="1" si="19"/>
        <v/>
      </c>
      <c r="U99" s="648" t="str">
        <f t="shared" ca="1" si="20"/>
        <v/>
      </c>
      <c r="V99" s="273">
        <v>412</v>
      </c>
      <c r="W99" s="255"/>
      <c r="X99" t="str">
        <f>'Neubau, 2 d K'!B98</f>
        <v>F1-J2</v>
      </c>
      <c r="Y99">
        <f>'Neubau, 2 d K'!E98</f>
        <v>0</v>
      </c>
      <c r="Z99" t="str">
        <f>'Neubau, 2 d K'!F98</f>
        <v>jährlich 2x</v>
      </c>
      <c r="AA99">
        <f ca="1">'Neubau, 2 d K'!G98</f>
        <v>2</v>
      </c>
      <c r="AB99">
        <f>'Neubau, 2 d K'!J98</f>
        <v>0</v>
      </c>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row>
    <row r="100" spans="2:80" ht="15" x14ac:dyDescent="0.2">
      <c r="B100" s="255"/>
      <c r="C100" s="255" t="s">
        <v>1651</v>
      </c>
      <c r="D100" s="255"/>
      <c r="E100" s="647" t="s">
        <v>1400</v>
      </c>
      <c r="F100" s="647" t="s">
        <v>1767</v>
      </c>
      <c r="G100" s="255" t="s">
        <v>1406</v>
      </c>
      <c r="H100" s="255" t="str">
        <f>Raumgruppen_Bezeichnungen!$C$119</f>
        <v>F2-2</v>
      </c>
      <c r="I100" s="255"/>
      <c r="J100" s="774" t="s">
        <v>1799</v>
      </c>
      <c r="K100" s="255" t="s">
        <v>1278</v>
      </c>
      <c r="L100" s="648">
        <v>4.59</v>
      </c>
      <c r="M100" s="648">
        <v>0</v>
      </c>
      <c r="N100" s="648">
        <v>0</v>
      </c>
      <c r="O100" s="255" t="str">
        <f t="shared" si="14"/>
        <v>2 Tage/Wo</v>
      </c>
      <c r="P100" s="649">
        <f t="shared" ca="1" si="15"/>
        <v>101</v>
      </c>
      <c r="Q100" s="650">
        <f t="shared" ca="1" si="16"/>
        <v>0</v>
      </c>
      <c r="R100" s="650" t="str">
        <f t="shared" ca="1" si="17"/>
        <v/>
      </c>
      <c r="S100" s="648">
        <f t="shared" ca="1" si="18"/>
        <v>0</v>
      </c>
      <c r="T100" s="648" t="str">
        <f t="shared" ca="1" si="19"/>
        <v/>
      </c>
      <c r="U100" s="648" t="str">
        <f t="shared" ca="1" si="20"/>
        <v/>
      </c>
      <c r="V100" s="273">
        <v>413</v>
      </c>
      <c r="W100" s="255"/>
      <c r="X100" t="str">
        <f>'Neubau, 2 d K'!B99</f>
        <v>F1-Q</v>
      </c>
      <c r="Y100">
        <f>'Neubau, 2 d K'!E99</f>
        <v>0</v>
      </c>
      <c r="Z100" t="str">
        <f>'Neubau, 2 d K'!F99</f>
        <v>Quartalsw.</v>
      </c>
      <c r="AA100">
        <f ca="1">'Neubau, 2 d K'!G99</f>
        <v>4</v>
      </c>
      <c r="AB100">
        <f>'Neubau, 2 d K'!J99</f>
        <v>0</v>
      </c>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row>
    <row r="101" spans="2:80" ht="15" x14ac:dyDescent="0.2">
      <c r="B101" s="255"/>
      <c r="C101" s="255" t="s">
        <v>1651</v>
      </c>
      <c r="D101" s="255"/>
      <c r="E101" s="647" t="s">
        <v>1400</v>
      </c>
      <c r="F101" s="647" t="s">
        <v>1768</v>
      </c>
      <c r="G101" s="255" t="s">
        <v>1351</v>
      </c>
      <c r="H101" s="255" t="str">
        <f>Raumgruppen_Bezeichnungen!$C$249</f>
        <v>L-J</v>
      </c>
      <c r="I101" s="255"/>
      <c r="J101" s="774" t="s">
        <v>212</v>
      </c>
      <c r="K101" s="255" t="s">
        <v>1435</v>
      </c>
      <c r="L101" s="648">
        <v>8.89</v>
      </c>
      <c r="M101" s="648">
        <v>0</v>
      </c>
      <c r="N101" s="648">
        <v>0</v>
      </c>
      <c r="O101" s="255" t="str">
        <f t="shared" ref="O101:O109" si="21">IF(
                AND(H101="",I101=""),
                "",
                IF(
                              AND(H101&lt;&gt;"",J101&lt;&gt;"Grundreinigung",J101&lt;&gt;"keine Reinigung"),
                              VLOOKUP(H101,$X$5:$AB$313,3,FALSE),
                             ""))</f>
        <v/>
      </c>
      <c r="P101" s="649" t="str">
        <f t="shared" ref="P101:P109" si="22">IFERROR(
                              IF(AND(H101="",I101=""),
                              "",
                              IF(AND(H101&lt;&gt;"",J101&lt;&gt;"Grundreinigung",J101&lt;&gt;"keine Reinigung"),
                                           VLOOKUP(H101,$X$5:$AB$313,4,FALSE),
                               "")),
                               "")</f>
        <v/>
      </c>
      <c r="Q101" s="650" t="str">
        <f t="shared" ref="Q101:Q109" si="23">IF(
                AND(P101&lt;&gt;"",H101&lt;&gt;""),
                VLOOKUP(H101,$X$5:$AB$313,2,FALSE),
                "")</f>
        <v/>
      </c>
      <c r="R101" s="650" t="str">
        <f t="shared" ref="R101:R109" si="24">IF(
                AND(P101&lt;&gt;"",I101&lt;&gt;""),
                VLOOKUP(I101,$X$5:$AB$313,2,FALSE),
                "")</f>
        <v/>
      </c>
      <c r="S101" s="648" t="str">
        <f t="shared" ref="S101:S109" si="25">IF(
                P101="",
                "",
                IF(
                              H101&lt;&gt;"",
                              VLOOKUP(H101,$X$5:$AB$313,5,FALSE),
                              ""))</f>
        <v/>
      </c>
      <c r="T101" s="648" t="str">
        <f t="shared" ref="T101:T109" si="26">IF(
                OR(J101="keine Reinigung",J101="Grundreinigung"),
                "",
                IF(
                              AND(H101&lt;&gt;"",Q101&lt;&gt;0),
                              L101/Q101*S101,
                              ""))</f>
        <v/>
      </c>
      <c r="U101" s="648" t="str">
        <f t="shared" ref="U101:U109" si="27">IFERROR(T101/S101*60,"")</f>
        <v/>
      </c>
      <c r="V101" s="273">
        <v>414</v>
      </c>
      <c r="W101" s="255"/>
      <c r="X101" t="str">
        <f>'Neubau, 2 d K'!B100</f>
        <v>F1-J6</v>
      </c>
      <c r="Y101">
        <f>'Neubau, 2 d K'!E100</f>
        <v>0</v>
      </c>
      <c r="Z101" t="str">
        <f>'Neubau, 2 d K'!F100</f>
        <v>jährlich 6x</v>
      </c>
      <c r="AA101">
        <f ca="1">'Neubau, 2 d K'!G100</f>
        <v>6</v>
      </c>
      <c r="AB101">
        <f>'Neubau, 2 d K'!J100</f>
        <v>0</v>
      </c>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row>
    <row r="102" spans="2:80" ht="15" x14ac:dyDescent="0.2">
      <c r="B102" s="255"/>
      <c r="C102" s="255" t="s">
        <v>1651</v>
      </c>
      <c r="D102" s="255"/>
      <c r="E102" s="647" t="s">
        <v>1400</v>
      </c>
      <c r="F102" s="647" t="s">
        <v>1769</v>
      </c>
      <c r="G102" s="255" t="s">
        <v>1766</v>
      </c>
      <c r="H102" s="255" t="str">
        <f>Raumgruppen_Bezeichnungen!$C$135</f>
        <v>F3-2</v>
      </c>
      <c r="I102" s="255"/>
      <c r="J102" s="774" t="s">
        <v>1799</v>
      </c>
      <c r="K102" s="255" t="s">
        <v>1278</v>
      </c>
      <c r="L102" s="648">
        <v>3.32</v>
      </c>
      <c r="M102" s="648">
        <v>0</v>
      </c>
      <c r="N102" s="648">
        <v>0</v>
      </c>
      <c r="O102" s="255" t="str">
        <f t="shared" si="21"/>
        <v>2 Tage/Wo</v>
      </c>
      <c r="P102" s="649">
        <f t="shared" ca="1" si="22"/>
        <v>101</v>
      </c>
      <c r="Q102" s="650">
        <f t="shared" ca="1" si="23"/>
        <v>0</v>
      </c>
      <c r="R102" s="650" t="str">
        <f t="shared" ca="1" si="24"/>
        <v/>
      </c>
      <c r="S102" s="648">
        <f t="shared" ca="1" si="25"/>
        <v>0</v>
      </c>
      <c r="T102" s="648" t="str">
        <f t="shared" ca="1" si="26"/>
        <v/>
      </c>
      <c r="U102" s="648" t="str">
        <f t="shared" ca="1" si="27"/>
        <v/>
      </c>
      <c r="V102" s="273">
        <v>415</v>
      </c>
      <c r="W102" s="255"/>
      <c r="X102" t="str">
        <f>'Neubau, 2 d K'!B101</f>
        <v>F1-M</v>
      </c>
      <c r="Y102">
        <f>'Neubau, 2 d K'!E101</f>
        <v>0</v>
      </c>
      <c r="Z102" t="str">
        <f>'Neubau, 2 d K'!F101</f>
        <v>monatlich</v>
      </c>
      <c r="AA102">
        <f ca="1">'Neubau, 2 d K'!G101</f>
        <v>12</v>
      </c>
      <c r="AB102">
        <f>'Neubau, 2 d K'!J101</f>
        <v>0</v>
      </c>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row>
    <row r="103" spans="2:80" ht="15" x14ac:dyDescent="0.2">
      <c r="B103" s="255"/>
      <c r="C103" s="255" t="s">
        <v>1651</v>
      </c>
      <c r="D103" s="255"/>
      <c r="E103" s="647" t="s">
        <v>1400</v>
      </c>
      <c r="F103" s="647" t="s">
        <v>1770</v>
      </c>
      <c r="G103" s="255" t="s">
        <v>1406</v>
      </c>
      <c r="H103" s="255" t="str">
        <f>Raumgruppen_Bezeichnungen!$C$119</f>
        <v>F2-2</v>
      </c>
      <c r="I103" s="255"/>
      <c r="J103" s="774" t="s">
        <v>1799</v>
      </c>
      <c r="K103" s="255" t="s">
        <v>1434</v>
      </c>
      <c r="L103" s="648">
        <v>7.31</v>
      </c>
      <c r="M103" s="648">
        <v>0</v>
      </c>
      <c r="N103" s="648">
        <v>0</v>
      </c>
      <c r="O103" s="255" t="str">
        <f t="shared" si="21"/>
        <v>2 Tage/Wo</v>
      </c>
      <c r="P103" s="649">
        <f t="shared" ca="1" si="22"/>
        <v>101</v>
      </c>
      <c r="Q103" s="650">
        <f t="shared" ca="1" si="23"/>
        <v>0</v>
      </c>
      <c r="R103" s="650" t="str">
        <f t="shared" ca="1" si="24"/>
        <v/>
      </c>
      <c r="S103" s="648">
        <f t="shared" ca="1" si="25"/>
        <v>0</v>
      </c>
      <c r="T103" s="648" t="str">
        <f t="shared" ca="1" si="26"/>
        <v/>
      </c>
      <c r="U103" s="648" t="str">
        <f t="shared" ca="1" si="27"/>
        <v/>
      </c>
      <c r="V103" s="273">
        <v>416</v>
      </c>
      <c r="W103" s="255"/>
      <c r="X103" t="str">
        <f>'Neubau, 2 d K'!B102</f>
        <v>F1-14</v>
      </c>
      <c r="Y103">
        <f>'Neubau, 2 d K'!E102</f>
        <v>0</v>
      </c>
      <c r="Z103" t="str">
        <f>'Neubau, 2 d K'!F102</f>
        <v>14 tägig</v>
      </c>
      <c r="AA103">
        <f ca="1">'Neubau, 2 d K'!G102</f>
        <v>25</v>
      </c>
      <c r="AB103">
        <f>'Neubau, 2 d K'!J102</f>
        <v>0</v>
      </c>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row>
    <row r="104" spans="2:80" ht="15" x14ac:dyDescent="0.2">
      <c r="B104" s="255"/>
      <c r="C104" s="255" t="s">
        <v>1651</v>
      </c>
      <c r="D104" s="255"/>
      <c r="E104" s="647" t="s">
        <v>1400</v>
      </c>
      <c r="F104" s="647" t="s">
        <v>1771</v>
      </c>
      <c r="G104" s="255" t="s">
        <v>1404</v>
      </c>
      <c r="H104" s="255" t="str">
        <f>Raumgruppen_Bezeichnungen!$C$103</f>
        <v>F1-2</v>
      </c>
      <c r="I104" s="255"/>
      <c r="J104" s="774" t="s">
        <v>1799</v>
      </c>
      <c r="K104" s="255" t="s">
        <v>1278</v>
      </c>
      <c r="L104" s="648">
        <v>9.23</v>
      </c>
      <c r="M104" s="648">
        <v>0</v>
      </c>
      <c r="N104" s="648">
        <v>0</v>
      </c>
      <c r="O104" s="255" t="str">
        <f t="shared" si="21"/>
        <v>2 Tage/Wo</v>
      </c>
      <c r="P104" s="649">
        <f t="shared" ca="1" si="22"/>
        <v>101</v>
      </c>
      <c r="Q104" s="650">
        <f t="shared" ca="1" si="23"/>
        <v>0</v>
      </c>
      <c r="R104" s="650" t="str">
        <f t="shared" ca="1" si="24"/>
        <v/>
      </c>
      <c r="S104" s="648">
        <f t="shared" ca="1" si="25"/>
        <v>0</v>
      </c>
      <c r="T104" s="648" t="str">
        <f t="shared" ca="1" si="26"/>
        <v/>
      </c>
      <c r="U104" s="648" t="str">
        <f t="shared" ca="1" si="27"/>
        <v/>
      </c>
      <c r="V104" s="273">
        <v>417</v>
      </c>
      <c r="W104" s="255"/>
      <c r="X104" t="str">
        <f>'Neubau, 2 d K'!B103</f>
        <v>F1-W</v>
      </c>
      <c r="Y104">
        <f>'Neubau, 2 d K'!E103</f>
        <v>0</v>
      </c>
      <c r="Z104" t="str">
        <f>'Neubau, 2 d K'!F103</f>
        <v>wöchentl.</v>
      </c>
      <c r="AA104">
        <f ca="1">'Neubau, 2 d K'!G103</f>
        <v>51</v>
      </c>
      <c r="AB104">
        <f>'Neubau, 2 d K'!J103</f>
        <v>0</v>
      </c>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row>
    <row r="105" spans="2:80" ht="15" x14ac:dyDescent="0.2">
      <c r="B105" s="255"/>
      <c r="C105" s="255" t="s">
        <v>1651</v>
      </c>
      <c r="D105" s="255"/>
      <c r="E105" s="647" t="s">
        <v>1400</v>
      </c>
      <c r="F105" s="647" t="s">
        <v>1772</v>
      </c>
      <c r="G105" s="255" t="s">
        <v>1406</v>
      </c>
      <c r="H105" s="255" t="str">
        <f>Raumgruppen_Bezeichnungen!$C$119</f>
        <v>F2-2</v>
      </c>
      <c r="I105" s="255"/>
      <c r="J105" s="774" t="s">
        <v>1799</v>
      </c>
      <c r="K105" s="255" t="s">
        <v>1434</v>
      </c>
      <c r="L105" s="648">
        <v>9.27</v>
      </c>
      <c r="M105" s="648">
        <v>0</v>
      </c>
      <c r="N105" s="648">
        <v>0</v>
      </c>
      <c r="O105" s="255" t="str">
        <f t="shared" si="21"/>
        <v>2 Tage/Wo</v>
      </c>
      <c r="P105" s="649">
        <f t="shared" ca="1" si="22"/>
        <v>101</v>
      </c>
      <c r="Q105" s="650">
        <f t="shared" ca="1" si="23"/>
        <v>0</v>
      </c>
      <c r="R105" s="650" t="str">
        <f t="shared" ca="1" si="24"/>
        <v/>
      </c>
      <c r="S105" s="648">
        <f t="shared" ca="1" si="25"/>
        <v>0</v>
      </c>
      <c r="T105" s="648" t="str">
        <f t="shared" ca="1" si="26"/>
        <v/>
      </c>
      <c r="U105" s="648" t="str">
        <f t="shared" ca="1" si="27"/>
        <v/>
      </c>
      <c r="V105" s="273">
        <v>418</v>
      </c>
      <c r="W105" s="255"/>
      <c r="X105" t="str">
        <f>'Neubau, 2 d K'!B104</f>
        <v>F1-2</v>
      </c>
      <c r="Y105">
        <f>'Neubau, 2 d K'!E104</f>
        <v>0</v>
      </c>
      <c r="Z105" t="str">
        <f>'Neubau, 2 d K'!F104</f>
        <v>2 Tage/Wo</v>
      </c>
      <c r="AA105">
        <f ca="1">'Neubau, 2 d K'!G104</f>
        <v>101</v>
      </c>
      <c r="AB105">
        <f>'Neubau, 2 d K'!J104</f>
        <v>0</v>
      </c>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row>
    <row r="106" spans="2:80" ht="15" x14ac:dyDescent="0.2">
      <c r="B106" s="255"/>
      <c r="C106" s="255" t="s">
        <v>1651</v>
      </c>
      <c r="D106" s="255"/>
      <c r="E106" s="647" t="s">
        <v>1400</v>
      </c>
      <c r="F106" s="647" t="s">
        <v>1773</v>
      </c>
      <c r="G106" s="255" t="s">
        <v>1774</v>
      </c>
      <c r="H106" s="255" t="str">
        <f>Raumgruppen_Bezeichnungen!$C$292</f>
        <v>O1-J</v>
      </c>
      <c r="I106" s="255"/>
      <c r="J106" s="774" t="s">
        <v>212</v>
      </c>
      <c r="K106" s="255" t="s">
        <v>1435</v>
      </c>
      <c r="L106" s="648">
        <v>1.46</v>
      </c>
      <c r="M106" s="648">
        <v>0</v>
      </c>
      <c r="N106" s="648">
        <v>0</v>
      </c>
      <c r="O106" s="255" t="str">
        <f t="shared" si="21"/>
        <v/>
      </c>
      <c r="P106" s="649" t="str">
        <f t="shared" si="22"/>
        <v/>
      </c>
      <c r="Q106" s="650" t="str">
        <f t="shared" si="23"/>
        <v/>
      </c>
      <c r="R106" s="650" t="str">
        <f t="shared" si="24"/>
        <v/>
      </c>
      <c r="S106" s="648" t="str">
        <f t="shared" si="25"/>
        <v/>
      </c>
      <c r="T106" s="648" t="str">
        <f t="shared" si="26"/>
        <v/>
      </c>
      <c r="U106" s="648" t="str">
        <f t="shared" si="27"/>
        <v/>
      </c>
      <c r="V106" s="273">
        <v>419</v>
      </c>
      <c r="W106" s="255"/>
      <c r="X106" t="str">
        <f>'Neubau, 2 d K'!B105</f>
        <v>F1-2,5</v>
      </c>
      <c r="Y106">
        <f>'Neubau, 2 d K'!E105</f>
        <v>0</v>
      </c>
      <c r="Z106" t="str">
        <f>'Neubau, 2 d K'!F105</f>
        <v>2,5 Tage/Wo</v>
      </c>
      <c r="AA106">
        <f ca="1">'Neubau, 2 d K'!G105</f>
        <v>127</v>
      </c>
      <c r="AB106">
        <f>'Neubau, 2 d K'!J105</f>
        <v>0</v>
      </c>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row>
    <row r="107" spans="2:80" ht="15" x14ac:dyDescent="0.2">
      <c r="B107" s="255"/>
      <c r="C107" s="255" t="s">
        <v>1651</v>
      </c>
      <c r="D107" s="255"/>
      <c r="E107" s="647" t="s">
        <v>1400</v>
      </c>
      <c r="F107" s="647" t="s">
        <v>1775</v>
      </c>
      <c r="G107" s="255" t="s">
        <v>1776</v>
      </c>
      <c r="H107" s="255" t="str">
        <f>Raumgruppen_Bezeichnungen!$C$249</f>
        <v>L-J</v>
      </c>
      <c r="I107" s="255"/>
      <c r="J107" s="774" t="s">
        <v>212</v>
      </c>
      <c r="K107" s="255" t="s">
        <v>1435</v>
      </c>
      <c r="L107" s="648">
        <v>12.82</v>
      </c>
      <c r="M107" s="648">
        <v>0</v>
      </c>
      <c r="N107" s="648">
        <v>0</v>
      </c>
      <c r="O107" s="255" t="str">
        <f t="shared" si="21"/>
        <v/>
      </c>
      <c r="P107" s="649" t="str">
        <f t="shared" si="22"/>
        <v/>
      </c>
      <c r="Q107" s="650" t="str">
        <f t="shared" si="23"/>
        <v/>
      </c>
      <c r="R107" s="650" t="str">
        <f t="shared" si="24"/>
        <v/>
      </c>
      <c r="S107" s="648" t="str">
        <f t="shared" si="25"/>
        <v/>
      </c>
      <c r="T107" s="648" t="str">
        <f t="shared" si="26"/>
        <v/>
      </c>
      <c r="U107" s="648" t="str">
        <f t="shared" si="27"/>
        <v/>
      </c>
      <c r="V107" s="273">
        <v>420</v>
      </c>
      <c r="W107" s="255"/>
      <c r="X107" t="str">
        <f>'Neubau, 2 d K'!B106</f>
        <v>F1-3</v>
      </c>
      <c r="Y107">
        <f>'Neubau, 2 d K'!E106</f>
        <v>0</v>
      </c>
      <c r="Z107" t="str">
        <f>'Neubau, 2 d K'!F106</f>
        <v>3 Tage/Wo</v>
      </c>
      <c r="AA107">
        <f ca="1">'Neubau, 2 d K'!G106</f>
        <v>152</v>
      </c>
      <c r="AB107">
        <f>'Neubau, 2 d K'!J106</f>
        <v>0</v>
      </c>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row>
    <row r="108" spans="2:80" ht="15" x14ac:dyDescent="0.2">
      <c r="B108" s="255"/>
      <c r="C108" s="255" t="s">
        <v>1651</v>
      </c>
      <c r="D108" s="255"/>
      <c r="E108" s="647" t="s">
        <v>1400</v>
      </c>
      <c r="F108" s="647" t="s">
        <v>1777</v>
      </c>
      <c r="G108" s="255" t="s">
        <v>1778</v>
      </c>
      <c r="H108" s="255" t="str">
        <f>Raumgruppen_Bezeichnungen!$C$292</f>
        <v>O1-J</v>
      </c>
      <c r="I108" s="255"/>
      <c r="J108" s="774" t="s">
        <v>212</v>
      </c>
      <c r="K108" s="255" t="s">
        <v>1435</v>
      </c>
      <c r="L108" s="648">
        <v>5.61</v>
      </c>
      <c r="M108" s="648">
        <v>0</v>
      </c>
      <c r="N108" s="648">
        <v>0</v>
      </c>
      <c r="O108" s="255" t="str">
        <f t="shared" si="21"/>
        <v/>
      </c>
      <c r="P108" s="649" t="str">
        <f t="shared" si="22"/>
        <v/>
      </c>
      <c r="Q108" s="650" t="str">
        <f t="shared" si="23"/>
        <v/>
      </c>
      <c r="R108" s="650" t="str">
        <f t="shared" si="24"/>
        <v/>
      </c>
      <c r="S108" s="648" t="str">
        <f t="shared" si="25"/>
        <v/>
      </c>
      <c r="T108" s="648" t="str">
        <f t="shared" si="26"/>
        <v/>
      </c>
      <c r="U108" s="648" t="str">
        <f t="shared" si="27"/>
        <v/>
      </c>
      <c r="V108" s="273">
        <v>421</v>
      </c>
      <c r="W108" s="255"/>
      <c r="X108" t="str">
        <f>'Neubau, 2 d K'!B107</f>
        <v>F1-4</v>
      </c>
      <c r="Y108">
        <f>'Neubau, 2 d K'!E107</f>
        <v>0</v>
      </c>
      <c r="Z108" t="str">
        <f>'Neubau, 2 d K'!F107</f>
        <v>4 Tage/Wo</v>
      </c>
      <c r="AA108">
        <f ca="1">'Neubau, 2 d K'!G107</f>
        <v>202</v>
      </c>
      <c r="AB108">
        <f>'Neubau, 2 d K'!J107</f>
        <v>0</v>
      </c>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row>
    <row r="109" spans="2:80" ht="15" x14ac:dyDescent="0.2">
      <c r="B109" s="255"/>
      <c r="C109" s="255" t="s">
        <v>1651</v>
      </c>
      <c r="D109" s="255"/>
      <c r="E109" s="647" t="s">
        <v>1400</v>
      </c>
      <c r="F109" s="647" t="s">
        <v>1779</v>
      </c>
      <c r="G109" s="255" t="s">
        <v>1780</v>
      </c>
      <c r="H109" s="255" t="str">
        <f>Raumgruppen_Bezeichnungen!$C$292</f>
        <v>O1-J</v>
      </c>
      <c r="I109" s="255"/>
      <c r="J109" s="774" t="s">
        <v>212</v>
      </c>
      <c r="K109" s="255" t="s">
        <v>1435</v>
      </c>
      <c r="L109" s="648">
        <v>21.45</v>
      </c>
      <c r="M109" s="648">
        <v>0</v>
      </c>
      <c r="N109" s="648">
        <v>0</v>
      </c>
      <c r="O109" s="255" t="str">
        <f t="shared" si="21"/>
        <v/>
      </c>
      <c r="P109" s="649" t="str">
        <f t="shared" si="22"/>
        <v/>
      </c>
      <c r="Q109" s="650" t="str">
        <f t="shared" si="23"/>
        <v/>
      </c>
      <c r="R109" s="650" t="str">
        <f t="shared" si="24"/>
        <v/>
      </c>
      <c r="S109" s="648" t="str">
        <f t="shared" si="25"/>
        <v/>
      </c>
      <c r="T109" s="648" t="str">
        <f t="shared" si="26"/>
        <v/>
      </c>
      <c r="U109" s="648" t="str">
        <f t="shared" si="27"/>
        <v/>
      </c>
      <c r="V109" s="273">
        <v>422</v>
      </c>
      <c r="W109" s="255"/>
      <c r="X109" t="str">
        <f>'Neubau, 2 d K'!B108</f>
        <v>F1-5</v>
      </c>
      <c r="Y109">
        <f>'Neubau, 2 d K'!E108</f>
        <v>0</v>
      </c>
      <c r="Z109" t="str">
        <f>'Neubau, 2 d K'!F108</f>
        <v>5 Tage/Wo</v>
      </c>
      <c r="AA109">
        <f ca="1">'Neubau, 2 d K'!G108</f>
        <v>253</v>
      </c>
      <c r="AB109">
        <f>'Neubau, 2 d K'!J108</f>
        <v>0</v>
      </c>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row>
    <row r="110" spans="2:80" x14ac:dyDescent="0.2">
      <c r="B110" s="761"/>
      <c r="C110" s="761"/>
      <c r="D110" s="761"/>
      <c r="E110" s="761"/>
      <c r="F110" s="761"/>
      <c r="G110" s="761"/>
      <c r="H110" s="761"/>
      <c r="I110" s="761"/>
      <c r="J110" s="761"/>
      <c r="K110" s="761"/>
      <c r="L110" s="761"/>
      <c r="M110" s="761"/>
      <c r="N110" s="761"/>
      <c r="O110" s="761"/>
      <c r="P110" s="761"/>
      <c r="Q110" s="761"/>
      <c r="R110" s="761"/>
      <c r="S110" s="761"/>
      <c r="T110" s="761"/>
      <c r="U110" s="761"/>
      <c r="V110" s="761"/>
      <c r="W110" s="761"/>
      <c r="X110" t="str">
        <f>'Neubau, 2 d K'!B109</f>
        <v>F1-6</v>
      </c>
      <c r="Y110">
        <f>'Neubau, 2 d K'!E109</f>
        <v>0</v>
      </c>
      <c r="Z110" t="str">
        <f>'Neubau, 2 d K'!F109</f>
        <v>6 Tage/Wo</v>
      </c>
      <c r="AA110">
        <f ca="1">'Neubau, 2 d K'!G109</f>
        <v>304</v>
      </c>
      <c r="AB110">
        <f>'Neubau, 2 d K'!J109</f>
        <v>0</v>
      </c>
    </row>
    <row r="111" spans="2:80" x14ac:dyDescent="0.2">
      <c r="X111" t="str">
        <f>'Neubau, 2 d K'!B110</f>
        <v>F1-7</v>
      </c>
      <c r="Y111">
        <f>'Neubau, 2 d K'!E110</f>
        <v>0</v>
      </c>
      <c r="Z111" t="str">
        <f>'Neubau, 2 d K'!F110</f>
        <v>7 Tage/Wo</v>
      </c>
      <c r="AA111">
        <f ca="1">'Neubau, 2 d K'!G110</f>
        <v>354</v>
      </c>
      <c r="AB111">
        <f>'Neubau, 2 d K'!J110</f>
        <v>0</v>
      </c>
    </row>
    <row r="112" spans="2:80" x14ac:dyDescent="0.2">
      <c r="X112" t="str">
        <f>'Neubau, 2 d K'!B111</f>
        <v>F1-Müll</v>
      </c>
      <c r="Y112">
        <f>'Neubau, 2 d K'!E111</f>
        <v>0</v>
      </c>
      <c r="Z112" t="str">
        <f>'Neubau, 2 d K'!F111</f>
        <v>2 Tage/Wo </v>
      </c>
      <c r="AA112">
        <f ca="1">'Neubau, 2 d K'!G111</f>
        <v>101</v>
      </c>
      <c r="AB112">
        <f>'Neubau, 2 d K'!J111</f>
        <v>0</v>
      </c>
    </row>
    <row r="113" spans="24:28" x14ac:dyDescent="0.2">
      <c r="X113" t="str">
        <f>'Neubau, 2 d K'!B112</f>
        <v>F1-Hort</v>
      </c>
      <c r="Y113">
        <f>'Neubau, 2 d K'!E112</f>
        <v>0</v>
      </c>
      <c r="Z113" t="str">
        <f>'Neubau, 2 d K'!F112</f>
        <v>5 Tage/Wo </v>
      </c>
      <c r="AA113">
        <f ca="1">'Neubau, 2 d K'!G112</f>
        <v>253</v>
      </c>
      <c r="AB113">
        <f>'Neubau, 2 d K'!J112</f>
        <v>0</v>
      </c>
    </row>
    <row r="114" spans="24:28" x14ac:dyDescent="0.2">
      <c r="X114" t="str">
        <f>'Neubau, 2 d K'!B113</f>
        <v>F2-J</v>
      </c>
      <c r="Y114">
        <f>'Neubau, 2 d K'!E113</f>
        <v>0</v>
      </c>
      <c r="Z114" t="str">
        <f>'Neubau, 2 d K'!F113</f>
        <v>jährlich</v>
      </c>
      <c r="AA114">
        <f ca="1">'Neubau, 2 d K'!G113</f>
        <v>1</v>
      </c>
      <c r="AB114">
        <f>'Neubau, 2 d K'!J113</f>
        <v>0</v>
      </c>
    </row>
    <row r="115" spans="24:28" x14ac:dyDescent="0.2">
      <c r="X115" t="str">
        <f>'Neubau, 2 d K'!B114</f>
        <v>F2-J2</v>
      </c>
      <c r="Y115">
        <f>'Neubau, 2 d K'!E114</f>
        <v>0</v>
      </c>
      <c r="Z115" t="str">
        <f>'Neubau, 2 d K'!F114</f>
        <v>jährlich 2x</v>
      </c>
      <c r="AA115">
        <f ca="1">'Neubau, 2 d K'!G114</f>
        <v>2</v>
      </c>
      <c r="AB115">
        <f>'Neubau, 2 d K'!J114</f>
        <v>0</v>
      </c>
    </row>
    <row r="116" spans="24:28" x14ac:dyDescent="0.2">
      <c r="X116" t="str">
        <f>'Neubau, 2 d K'!B115</f>
        <v>F2-Q</v>
      </c>
      <c r="Y116">
        <f>'Neubau, 2 d K'!E115</f>
        <v>0</v>
      </c>
      <c r="Z116" t="str">
        <f>'Neubau, 2 d K'!F115</f>
        <v>Quartalsw.</v>
      </c>
      <c r="AA116">
        <f ca="1">'Neubau, 2 d K'!G115</f>
        <v>4</v>
      </c>
      <c r="AB116">
        <f>'Neubau, 2 d K'!J115</f>
        <v>0</v>
      </c>
    </row>
    <row r="117" spans="24:28" x14ac:dyDescent="0.2">
      <c r="X117" t="str">
        <f>'Neubau, 2 d K'!B116</f>
        <v>F2-J6</v>
      </c>
      <c r="Y117">
        <f>'Neubau, 2 d K'!E116</f>
        <v>0</v>
      </c>
      <c r="Z117" t="str">
        <f>'Neubau, 2 d K'!F116</f>
        <v>jährlich 6x</v>
      </c>
      <c r="AA117">
        <f ca="1">'Neubau, 2 d K'!G116</f>
        <v>6</v>
      </c>
      <c r="AB117">
        <f>'Neubau, 2 d K'!J116</f>
        <v>0</v>
      </c>
    </row>
    <row r="118" spans="24:28" x14ac:dyDescent="0.2">
      <c r="X118" t="str">
        <f>'Neubau, 2 d K'!B117</f>
        <v>F2-M</v>
      </c>
      <c r="Y118">
        <f>'Neubau, 2 d K'!E117</f>
        <v>0</v>
      </c>
      <c r="Z118" t="str">
        <f>'Neubau, 2 d K'!F117</f>
        <v>monatlich</v>
      </c>
      <c r="AA118">
        <f ca="1">'Neubau, 2 d K'!G117</f>
        <v>12</v>
      </c>
      <c r="AB118">
        <f>'Neubau, 2 d K'!J117</f>
        <v>0</v>
      </c>
    </row>
    <row r="119" spans="24:28" x14ac:dyDescent="0.2">
      <c r="X119" t="str">
        <f>'Neubau, 2 d K'!B118</f>
        <v>F2-14</v>
      </c>
      <c r="Y119">
        <f>'Neubau, 2 d K'!E118</f>
        <v>0</v>
      </c>
      <c r="Z119" t="str">
        <f>'Neubau, 2 d K'!F118</f>
        <v>14 tägig</v>
      </c>
      <c r="AA119">
        <f ca="1">'Neubau, 2 d K'!G118</f>
        <v>25</v>
      </c>
      <c r="AB119">
        <f>'Neubau, 2 d K'!J118</f>
        <v>0</v>
      </c>
    </row>
    <row r="120" spans="24:28" x14ac:dyDescent="0.2">
      <c r="X120" t="str">
        <f>'Neubau, 2 d K'!B119</f>
        <v>F2-W</v>
      </c>
      <c r="Y120">
        <f>'Neubau, 2 d K'!E119</f>
        <v>0</v>
      </c>
      <c r="Z120" t="str">
        <f>'Neubau, 2 d K'!F119</f>
        <v>wöchentl.</v>
      </c>
      <c r="AA120">
        <f ca="1">'Neubau, 2 d K'!G119</f>
        <v>51</v>
      </c>
      <c r="AB120">
        <f>'Neubau, 2 d K'!J119</f>
        <v>0</v>
      </c>
    </row>
    <row r="121" spans="24:28" x14ac:dyDescent="0.2">
      <c r="X121" t="str">
        <f>'Neubau, 2 d K'!B120</f>
        <v>F2-2</v>
      </c>
      <c r="Y121">
        <f>'Neubau, 2 d K'!E120</f>
        <v>0</v>
      </c>
      <c r="Z121" t="str">
        <f>'Neubau, 2 d K'!F120</f>
        <v>2 Tage/Wo</v>
      </c>
      <c r="AA121">
        <f ca="1">'Neubau, 2 d K'!G120</f>
        <v>101</v>
      </c>
      <c r="AB121">
        <f>'Neubau, 2 d K'!J120</f>
        <v>0</v>
      </c>
    </row>
    <row r="122" spans="24:28" x14ac:dyDescent="0.2">
      <c r="X122" t="str">
        <f>'Neubau, 2 d K'!B121</f>
        <v>F2-2,5</v>
      </c>
      <c r="Y122">
        <f>'Neubau, 2 d K'!E121</f>
        <v>0</v>
      </c>
      <c r="Z122" t="str">
        <f>'Neubau, 2 d K'!F121</f>
        <v>2,5 Tage/Wo</v>
      </c>
      <c r="AA122">
        <f ca="1">'Neubau, 2 d K'!G121</f>
        <v>127</v>
      </c>
      <c r="AB122">
        <f>'Neubau, 2 d K'!J121</f>
        <v>0</v>
      </c>
    </row>
    <row r="123" spans="24:28" x14ac:dyDescent="0.2">
      <c r="X123" t="str">
        <f>'Neubau, 2 d K'!B122</f>
        <v>F2-3</v>
      </c>
      <c r="Y123">
        <f>'Neubau, 2 d K'!E122</f>
        <v>0</v>
      </c>
      <c r="Z123" t="str">
        <f>'Neubau, 2 d K'!F122</f>
        <v>3 Tage/Wo</v>
      </c>
      <c r="AA123">
        <f ca="1">'Neubau, 2 d K'!G122</f>
        <v>152</v>
      </c>
      <c r="AB123">
        <f>'Neubau, 2 d K'!J122</f>
        <v>0</v>
      </c>
    </row>
    <row r="124" spans="24:28" x14ac:dyDescent="0.2">
      <c r="X124" t="str">
        <f>'Neubau, 2 d K'!B123</f>
        <v>F2-4</v>
      </c>
      <c r="Y124">
        <f>'Neubau, 2 d K'!E123</f>
        <v>0</v>
      </c>
      <c r="Z124" t="str">
        <f>'Neubau, 2 d K'!F123</f>
        <v>4 Tage/Wo</v>
      </c>
      <c r="AA124">
        <f ca="1">'Neubau, 2 d K'!G123</f>
        <v>202</v>
      </c>
      <c r="AB124">
        <f>'Neubau, 2 d K'!J123</f>
        <v>0</v>
      </c>
    </row>
    <row r="125" spans="24:28" x14ac:dyDescent="0.2">
      <c r="X125" t="str">
        <f>'Neubau, 2 d K'!B124</f>
        <v>F2-5</v>
      </c>
      <c r="Y125">
        <f>'Neubau, 2 d K'!E124</f>
        <v>0</v>
      </c>
      <c r="Z125" t="str">
        <f>'Neubau, 2 d K'!F124</f>
        <v>5 Tage/Wo</v>
      </c>
      <c r="AA125">
        <f ca="1">'Neubau, 2 d K'!G124</f>
        <v>253</v>
      </c>
      <c r="AB125">
        <f>'Neubau, 2 d K'!J124</f>
        <v>0</v>
      </c>
    </row>
    <row r="126" spans="24:28" x14ac:dyDescent="0.2">
      <c r="X126" t="str">
        <f>'Neubau, 2 d K'!B125</f>
        <v>F2-6</v>
      </c>
      <c r="Y126">
        <f>'Neubau, 2 d K'!E125</f>
        <v>0</v>
      </c>
      <c r="Z126" t="str">
        <f>'Neubau, 2 d K'!F125</f>
        <v>6 Tage/Wo</v>
      </c>
      <c r="AA126">
        <f ca="1">'Neubau, 2 d K'!G125</f>
        <v>304</v>
      </c>
      <c r="AB126">
        <f>'Neubau, 2 d K'!J125</f>
        <v>0</v>
      </c>
    </row>
    <row r="127" spans="24:28" x14ac:dyDescent="0.2">
      <c r="X127" t="str">
        <f>'Neubau, 2 d K'!B126</f>
        <v>F2-7</v>
      </c>
      <c r="Y127">
        <f>'Neubau, 2 d K'!E126</f>
        <v>0</v>
      </c>
      <c r="Z127" t="str">
        <f>'Neubau, 2 d K'!F126</f>
        <v>7 Tage/Wo</v>
      </c>
      <c r="AA127">
        <f ca="1">'Neubau, 2 d K'!G126</f>
        <v>354</v>
      </c>
      <c r="AB127">
        <f>'Neubau, 2 d K'!J126</f>
        <v>0</v>
      </c>
    </row>
    <row r="128" spans="24:28" x14ac:dyDescent="0.2">
      <c r="X128" t="str">
        <f>'Neubau, 2 d K'!B127</f>
        <v>F2-Müll</v>
      </c>
      <c r="Y128">
        <f>'Neubau, 2 d K'!E127</f>
        <v>0</v>
      </c>
      <c r="Z128" t="str">
        <f>'Neubau, 2 d K'!F127</f>
        <v>2 Tage/Wo </v>
      </c>
      <c r="AA128">
        <f ca="1">'Neubau, 2 d K'!G127</f>
        <v>101</v>
      </c>
      <c r="AB128">
        <f>'Neubau, 2 d K'!J127</f>
        <v>0</v>
      </c>
    </row>
    <row r="129" spans="24:28" x14ac:dyDescent="0.2">
      <c r="X129" t="str">
        <f>'Neubau, 2 d K'!B128</f>
        <v>F2-Hort</v>
      </c>
      <c r="Y129">
        <f>'Neubau, 2 d K'!E128</f>
        <v>0</v>
      </c>
      <c r="Z129" t="str">
        <f>'Neubau, 2 d K'!F128</f>
        <v>5 Tage/Wo </v>
      </c>
      <c r="AA129">
        <f ca="1">'Neubau, 2 d K'!G128</f>
        <v>253</v>
      </c>
      <c r="AB129">
        <f>'Neubau, 2 d K'!J128</f>
        <v>0</v>
      </c>
    </row>
    <row r="130" spans="24:28" x14ac:dyDescent="0.2">
      <c r="X130" t="str">
        <f>'Neubau, 2 d K'!B129</f>
        <v>F3-J</v>
      </c>
      <c r="Y130">
        <f>'Neubau, 2 d K'!E129</f>
        <v>0</v>
      </c>
      <c r="Z130" t="str">
        <f>'Neubau, 2 d K'!F129</f>
        <v>jährlich</v>
      </c>
      <c r="AA130">
        <f ca="1">'Neubau, 2 d K'!G129</f>
        <v>1</v>
      </c>
      <c r="AB130">
        <f>'Neubau, 2 d K'!J129</f>
        <v>0</v>
      </c>
    </row>
    <row r="131" spans="24:28" x14ac:dyDescent="0.2">
      <c r="X131" t="str">
        <f>'Neubau, 2 d K'!B130</f>
        <v>F3-J2</v>
      </c>
      <c r="Y131">
        <f>'Neubau, 2 d K'!E130</f>
        <v>0</v>
      </c>
      <c r="Z131" t="str">
        <f>'Neubau, 2 d K'!F130</f>
        <v>jährlich 2x</v>
      </c>
      <c r="AA131">
        <f ca="1">'Neubau, 2 d K'!G130</f>
        <v>2</v>
      </c>
      <c r="AB131">
        <f>'Neubau, 2 d K'!J130</f>
        <v>0</v>
      </c>
    </row>
    <row r="132" spans="24:28" x14ac:dyDescent="0.2">
      <c r="X132" t="str">
        <f>'Neubau, 2 d K'!B131</f>
        <v>F3-Q</v>
      </c>
      <c r="Y132">
        <f>'Neubau, 2 d K'!E131</f>
        <v>0</v>
      </c>
      <c r="Z132" t="str">
        <f>'Neubau, 2 d K'!F131</f>
        <v>Quartalsw.</v>
      </c>
      <c r="AA132">
        <f ca="1">'Neubau, 2 d K'!G131</f>
        <v>4</v>
      </c>
      <c r="AB132">
        <f>'Neubau, 2 d K'!J131</f>
        <v>0</v>
      </c>
    </row>
    <row r="133" spans="24:28" x14ac:dyDescent="0.2">
      <c r="X133" t="str">
        <f>'Neubau, 2 d K'!B132</f>
        <v>F3-J6</v>
      </c>
      <c r="Y133">
        <f>'Neubau, 2 d K'!E132</f>
        <v>0</v>
      </c>
      <c r="Z133" t="str">
        <f>'Neubau, 2 d K'!F132</f>
        <v>jährlich 6x</v>
      </c>
      <c r="AA133">
        <f ca="1">'Neubau, 2 d K'!G132</f>
        <v>6</v>
      </c>
      <c r="AB133">
        <f>'Neubau, 2 d K'!J132</f>
        <v>0</v>
      </c>
    </row>
    <row r="134" spans="24:28" x14ac:dyDescent="0.2">
      <c r="X134" t="str">
        <f>'Neubau, 2 d K'!B133</f>
        <v>F3-M</v>
      </c>
      <c r="Y134">
        <f>'Neubau, 2 d K'!E133</f>
        <v>0</v>
      </c>
      <c r="Z134" t="str">
        <f>'Neubau, 2 d K'!F133</f>
        <v>monatlich</v>
      </c>
      <c r="AA134">
        <f ca="1">'Neubau, 2 d K'!G133</f>
        <v>12</v>
      </c>
      <c r="AB134">
        <f>'Neubau, 2 d K'!J133</f>
        <v>0</v>
      </c>
    </row>
    <row r="135" spans="24:28" x14ac:dyDescent="0.2">
      <c r="X135" t="str">
        <f>'Neubau, 2 d K'!B134</f>
        <v>F3-14</v>
      </c>
      <c r="Y135">
        <f>'Neubau, 2 d K'!E134</f>
        <v>0</v>
      </c>
      <c r="Z135" t="str">
        <f>'Neubau, 2 d K'!F134</f>
        <v>14 tägig</v>
      </c>
      <c r="AA135">
        <f ca="1">'Neubau, 2 d K'!G134</f>
        <v>25</v>
      </c>
      <c r="AB135">
        <f>'Neubau, 2 d K'!J134</f>
        <v>0</v>
      </c>
    </row>
    <row r="136" spans="24:28" x14ac:dyDescent="0.2">
      <c r="X136" t="str">
        <f>'Neubau, 2 d K'!B135</f>
        <v>F3-W</v>
      </c>
      <c r="Y136">
        <f>'Neubau, 2 d K'!E135</f>
        <v>0</v>
      </c>
      <c r="Z136" t="str">
        <f>'Neubau, 2 d K'!F135</f>
        <v>wöchentl.</v>
      </c>
      <c r="AA136">
        <f ca="1">'Neubau, 2 d K'!G135</f>
        <v>51</v>
      </c>
      <c r="AB136">
        <f>'Neubau, 2 d K'!J135</f>
        <v>0</v>
      </c>
    </row>
    <row r="137" spans="24:28" x14ac:dyDescent="0.2">
      <c r="X137" t="str">
        <f>'Neubau, 2 d K'!B136</f>
        <v>F3-2</v>
      </c>
      <c r="Y137">
        <f>'Neubau, 2 d K'!E136</f>
        <v>0</v>
      </c>
      <c r="Z137" t="str">
        <f>'Neubau, 2 d K'!F136</f>
        <v>2 Tage/Wo</v>
      </c>
      <c r="AA137">
        <f ca="1">'Neubau, 2 d K'!G136</f>
        <v>101</v>
      </c>
      <c r="AB137">
        <f>'Neubau, 2 d K'!J136</f>
        <v>0</v>
      </c>
    </row>
    <row r="138" spans="24:28" x14ac:dyDescent="0.2">
      <c r="X138" t="str">
        <f>'Neubau, 2 d K'!B137</f>
        <v>F3-2,5</v>
      </c>
      <c r="Y138">
        <f>'Neubau, 2 d K'!E137</f>
        <v>0</v>
      </c>
      <c r="Z138" t="str">
        <f>'Neubau, 2 d K'!F137</f>
        <v>2,5 Tage/Wo</v>
      </c>
      <c r="AA138">
        <f ca="1">'Neubau, 2 d K'!G137</f>
        <v>127</v>
      </c>
      <c r="AB138">
        <f>'Neubau, 2 d K'!J137</f>
        <v>0</v>
      </c>
    </row>
    <row r="139" spans="24:28" x14ac:dyDescent="0.2">
      <c r="X139" t="str">
        <f>'Neubau, 2 d K'!B138</f>
        <v>F3-3</v>
      </c>
      <c r="Y139">
        <f>'Neubau, 2 d K'!E138</f>
        <v>0</v>
      </c>
      <c r="Z139" t="str">
        <f>'Neubau, 2 d K'!F138</f>
        <v>3 Tage/Wo</v>
      </c>
      <c r="AA139">
        <f ca="1">'Neubau, 2 d K'!G138</f>
        <v>152</v>
      </c>
      <c r="AB139">
        <f>'Neubau, 2 d K'!J138</f>
        <v>0</v>
      </c>
    </row>
    <row r="140" spans="24:28" x14ac:dyDescent="0.2">
      <c r="X140" t="str">
        <f>'Neubau, 2 d K'!B139</f>
        <v>F3-4</v>
      </c>
      <c r="Y140">
        <f>'Neubau, 2 d K'!E139</f>
        <v>0</v>
      </c>
      <c r="Z140" t="str">
        <f>'Neubau, 2 d K'!F139</f>
        <v>4 Tage/Wo</v>
      </c>
      <c r="AA140">
        <f ca="1">'Neubau, 2 d K'!G139</f>
        <v>202</v>
      </c>
      <c r="AB140">
        <f>'Neubau, 2 d K'!J139</f>
        <v>0</v>
      </c>
    </row>
    <row r="141" spans="24:28" x14ac:dyDescent="0.2">
      <c r="X141" t="str">
        <f>'Neubau, 2 d K'!B140</f>
        <v>F3-5</v>
      </c>
      <c r="Y141">
        <f>'Neubau, 2 d K'!E140</f>
        <v>0</v>
      </c>
      <c r="Z141" t="str">
        <f>'Neubau, 2 d K'!F140</f>
        <v>5 Tage/Wo</v>
      </c>
      <c r="AA141">
        <f ca="1">'Neubau, 2 d K'!G140</f>
        <v>253</v>
      </c>
      <c r="AB141">
        <f>'Neubau, 2 d K'!J140</f>
        <v>0</v>
      </c>
    </row>
    <row r="142" spans="24:28" x14ac:dyDescent="0.2">
      <c r="X142" t="str">
        <f>'Neubau, 2 d K'!B141</f>
        <v>F3-6</v>
      </c>
      <c r="Y142">
        <f>'Neubau, 2 d K'!E141</f>
        <v>0</v>
      </c>
      <c r="Z142" t="str">
        <f>'Neubau, 2 d K'!F141</f>
        <v>6 Tage/Wo</v>
      </c>
      <c r="AA142">
        <f ca="1">'Neubau, 2 d K'!G141</f>
        <v>304</v>
      </c>
      <c r="AB142">
        <f>'Neubau, 2 d K'!J141</f>
        <v>0</v>
      </c>
    </row>
    <row r="143" spans="24:28" x14ac:dyDescent="0.2">
      <c r="X143" t="str">
        <f>'Neubau, 2 d K'!B142</f>
        <v>F3-7</v>
      </c>
      <c r="Y143">
        <f>'Neubau, 2 d K'!E142</f>
        <v>0</v>
      </c>
      <c r="Z143" t="str">
        <f>'Neubau, 2 d K'!F142</f>
        <v>7 Tage/Wo</v>
      </c>
      <c r="AA143">
        <f ca="1">'Neubau, 2 d K'!G142</f>
        <v>354</v>
      </c>
      <c r="AB143">
        <f>'Neubau, 2 d K'!J142</f>
        <v>0</v>
      </c>
    </row>
    <row r="144" spans="24:28" x14ac:dyDescent="0.2">
      <c r="X144" t="str">
        <f>'Neubau, 2 d K'!B143</f>
        <v>F3-Müll</v>
      </c>
      <c r="Y144">
        <f>'Neubau, 2 d K'!E143</f>
        <v>0</v>
      </c>
      <c r="Z144" t="str">
        <f>'Neubau, 2 d K'!F143</f>
        <v>2 Tage/Wo </v>
      </c>
      <c r="AA144">
        <f ca="1">'Neubau, 2 d K'!G143</f>
        <v>101</v>
      </c>
      <c r="AB144">
        <f>'Neubau, 2 d K'!J143</f>
        <v>0</v>
      </c>
    </row>
    <row r="145" spans="24:28" x14ac:dyDescent="0.2">
      <c r="X145" t="str">
        <f>'Neubau, 2 d K'!B144</f>
        <v>F3-Hort</v>
      </c>
      <c r="Y145">
        <f>'Neubau, 2 d K'!E144</f>
        <v>0</v>
      </c>
      <c r="Z145" t="str">
        <f>'Neubau, 2 d K'!F144</f>
        <v>5 Tage/Wo </v>
      </c>
      <c r="AA145">
        <f ca="1">'Neubau, 2 d K'!G144</f>
        <v>253</v>
      </c>
      <c r="AB145">
        <f>'Neubau, 2 d K'!J144</f>
        <v>0</v>
      </c>
    </row>
    <row r="146" spans="24:28" x14ac:dyDescent="0.2">
      <c r="X146" t="str">
        <f>'Neubau, 2 d K'!B145</f>
        <v>G1-J</v>
      </c>
      <c r="Y146">
        <f>'Neubau, 2 d K'!E145</f>
        <v>0</v>
      </c>
      <c r="Z146" t="str">
        <f>'Neubau, 2 d K'!F145</f>
        <v>jährlich</v>
      </c>
      <c r="AA146">
        <f ca="1">'Neubau, 2 d K'!G145</f>
        <v>1</v>
      </c>
      <c r="AB146">
        <f>'Neubau, 2 d K'!J145</f>
        <v>0</v>
      </c>
    </row>
    <row r="147" spans="24:28" x14ac:dyDescent="0.2">
      <c r="X147" t="str">
        <f>'Neubau, 2 d K'!B146</f>
        <v>G1-J2</v>
      </c>
      <c r="Y147">
        <f>'Neubau, 2 d K'!E146</f>
        <v>0</v>
      </c>
      <c r="Z147" t="str">
        <f>'Neubau, 2 d K'!F146</f>
        <v>jährlich 2x</v>
      </c>
      <c r="AA147">
        <f ca="1">'Neubau, 2 d K'!G146</f>
        <v>2</v>
      </c>
      <c r="AB147">
        <f>'Neubau, 2 d K'!J146</f>
        <v>0</v>
      </c>
    </row>
    <row r="148" spans="24:28" x14ac:dyDescent="0.2">
      <c r="X148" t="str">
        <f>'Neubau, 2 d K'!B147</f>
        <v>G1-Q</v>
      </c>
      <c r="Y148">
        <f>'Neubau, 2 d K'!E147</f>
        <v>0</v>
      </c>
      <c r="Z148" t="str">
        <f>'Neubau, 2 d K'!F147</f>
        <v>Quartalsw.</v>
      </c>
      <c r="AA148">
        <f ca="1">'Neubau, 2 d K'!G147</f>
        <v>4</v>
      </c>
      <c r="AB148">
        <f>'Neubau, 2 d K'!J147</f>
        <v>0</v>
      </c>
    </row>
    <row r="149" spans="24:28" x14ac:dyDescent="0.2">
      <c r="X149" t="str">
        <f>'Neubau, 2 d K'!B148</f>
        <v>G1-J6</v>
      </c>
      <c r="Y149">
        <f>'Neubau, 2 d K'!E148</f>
        <v>0</v>
      </c>
      <c r="Z149" t="str">
        <f>'Neubau, 2 d K'!F148</f>
        <v>jährlich 6x</v>
      </c>
      <c r="AA149">
        <f ca="1">'Neubau, 2 d K'!G148</f>
        <v>6</v>
      </c>
      <c r="AB149">
        <f>'Neubau, 2 d K'!J148</f>
        <v>0</v>
      </c>
    </row>
    <row r="150" spans="24:28" x14ac:dyDescent="0.2">
      <c r="X150" t="str">
        <f>'Neubau, 2 d K'!B149</f>
        <v>G1-M</v>
      </c>
      <c r="Y150">
        <f>'Neubau, 2 d K'!E149</f>
        <v>0</v>
      </c>
      <c r="Z150" t="str">
        <f>'Neubau, 2 d K'!F149</f>
        <v>monatlich</v>
      </c>
      <c r="AA150">
        <f ca="1">'Neubau, 2 d K'!G149</f>
        <v>12</v>
      </c>
      <c r="AB150">
        <f>'Neubau, 2 d K'!J149</f>
        <v>0</v>
      </c>
    </row>
    <row r="151" spans="24:28" x14ac:dyDescent="0.2">
      <c r="X151" t="str">
        <f>'Neubau, 2 d K'!B150</f>
        <v>G1-14</v>
      </c>
      <c r="Y151">
        <f>'Neubau, 2 d K'!E150</f>
        <v>0</v>
      </c>
      <c r="Z151" t="str">
        <f>'Neubau, 2 d K'!F150</f>
        <v>14 tägig</v>
      </c>
      <c r="AA151">
        <f ca="1">'Neubau, 2 d K'!G150</f>
        <v>25</v>
      </c>
      <c r="AB151">
        <f>'Neubau, 2 d K'!J150</f>
        <v>0</v>
      </c>
    </row>
    <row r="152" spans="24:28" x14ac:dyDescent="0.2">
      <c r="X152" t="str">
        <f>'Neubau, 2 d K'!B151</f>
        <v>G1-W</v>
      </c>
      <c r="Y152">
        <f>'Neubau, 2 d K'!E151</f>
        <v>0</v>
      </c>
      <c r="Z152" t="str">
        <f>'Neubau, 2 d K'!F151</f>
        <v>wöchentl.</v>
      </c>
      <c r="AA152">
        <f ca="1">'Neubau, 2 d K'!G151</f>
        <v>51</v>
      </c>
      <c r="AB152">
        <f>'Neubau, 2 d K'!J151</f>
        <v>0</v>
      </c>
    </row>
    <row r="153" spans="24:28" x14ac:dyDescent="0.2">
      <c r="X153" t="str">
        <f>'Neubau, 2 d K'!B152</f>
        <v>G1-2</v>
      </c>
      <c r="Y153">
        <f>'Neubau, 2 d K'!E152</f>
        <v>0</v>
      </c>
      <c r="Z153" t="str">
        <f>'Neubau, 2 d K'!F152</f>
        <v>2 Tage/Wo</v>
      </c>
      <c r="AA153">
        <f ca="1">'Neubau, 2 d K'!G152</f>
        <v>101</v>
      </c>
      <c r="AB153">
        <f>'Neubau, 2 d K'!J152</f>
        <v>0</v>
      </c>
    </row>
    <row r="154" spans="24:28" x14ac:dyDescent="0.2">
      <c r="X154" t="str">
        <f>'Neubau, 2 d K'!B153</f>
        <v>G1-2,5</v>
      </c>
      <c r="Y154">
        <f>'Neubau, 2 d K'!E153</f>
        <v>0</v>
      </c>
      <c r="Z154" t="str">
        <f>'Neubau, 2 d K'!F153</f>
        <v>2,5 Tage/Wo</v>
      </c>
      <c r="AA154">
        <f ca="1">'Neubau, 2 d K'!G153</f>
        <v>127</v>
      </c>
      <c r="AB154">
        <f>'Neubau, 2 d K'!J153</f>
        <v>0</v>
      </c>
    </row>
    <row r="155" spans="24:28" x14ac:dyDescent="0.2">
      <c r="X155" t="str">
        <f>'Neubau, 2 d K'!B154</f>
        <v>G1-3</v>
      </c>
      <c r="Y155">
        <f>'Neubau, 2 d K'!E154</f>
        <v>0</v>
      </c>
      <c r="Z155" t="str">
        <f>'Neubau, 2 d K'!F154</f>
        <v>3 Tage/Wo</v>
      </c>
      <c r="AA155">
        <f ca="1">'Neubau, 2 d K'!G154</f>
        <v>152</v>
      </c>
      <c r="AB155">
        <f>'Neubau, 2 d K'!J154</f>
        <v>0</v>
      </c>
    </row>
    <row r="156" spans="24:28" x14ac:dyDescent="0.2">
      <c r="X156" t="str">
        <f>'Neubau, 2 d K'!B155</f>
        <v>G1-4</v>
      </c>
      <c r="Y156">
        <f>'Neubau, 2 d K'!E155</f>
        <v>0</v>
      </c>
      <c r="Z156" t="str">
        <f>'Neubau, 2 d K'!F155</f>
        <v>4 Tage/Wo</v>
      </c>
      <c r="AA156">
        <f ca="1">'Neubau, 2 d K'!G155</f>
        <v>202</v>
      </c>
      <c r="AB156">
        <f>'Neubau, 2 d K'!J155</f>
        <v>0</v>
      </c>
    </row>
    <row r="157" spans="24:28" x14ac:dyDescent="0.2">
      <c r="X157" t="str">
        <f>'Neubau, 2 d K'!B156</f>
        <v>G1-5</v>
      </c>
      <c r="Y157">
        <f>'Neubau, 2 d K'!E156</f>
        <v>0</v>
      </c>
      <c r="Z157" t="str">
        <f>'Neubau, 2 d K'!F156</f>
        <v>5 Tage/Wo</v>
      </c>
      <c r="AA157">
        <f ca="1">'Neubau, 2 d K'!G156</f>
        <v>253</v>
      </c>
      <c r="AB157">
        <f>'Neubau, 2 d K'!J156</f>
        <v>0</v>
      </c>
    </row>
    <row r="158" spans="24:28" x14ac:dyDescent="0.2">
      <c r="X158" t="str">
        <f>'Neubau, 2 d K'!B157</f>
        <v>G1-6</v>
      </c>
      <c r="Y158">
        <f>'Neubau, 2 d K'!E157</f>
        <v>0</v>
      </c>
      <c r="Z158" t="str">
        <f>'Neubau, 2 d K'!F157</f>
        <v>6 Tage/Wo</v>
      </c>
      <c r="AA158">
        <f ca="1">'Neubau, 2 d K'!G157</f>
        <v>304</v>
      </c>
      <c r="AB158">
        <f>'Neubau, 2 d K'!J157</f>
        <v>0</v>
      </c>
    </row>
    <row r="159" spans="24:28" x14ac:dyDescent="0.2">
      <c r="X159" t="str">
        <f>'Neubau, 2 d K'!B158</f>
        <v>G1-7</v>
      </c>
      <c r="Y159">
        <f>'Neubau, 2 d K'!E158</f>
        <v>0</v>
      </c>
      <c r="Z159" t="str">
        <f>'Neubau, 2 d K'!F158</f>
        <v>7 Tage/Wo</v>
      </c>
      <c r="AA159">
        <f ca="1">'Neubau, 2 d K'!G158</f>
        <v>354</v>
      </c>
      <c r="AB159">
        <f>'Neubau, 2 d K'!J158</f>
        <v>0</v>
      </c>
    </row>
    <row r="160" spans="24:28" x14ac:dyDescent="0.2">
      <c r="X160" t="str">
        <f>'Neubau, 2 d K'!B159</f>
        <v>G1-Müll</v>
      </c>
      <c r="Y160">
        <f>'Neubau, 2 d K'!E159</f>
        <v>0</v>
      </c>
      <c r="Z160" t="str">
        <f>'Neubau, 2 d K'!F159</f>
        <v>2 Tage/Wo </v>
      </c>
      <c r="AA160">
        <f ca="1">'Neubau, 2 d K'!G159</f>
        <v>101</v>
      </c>
      <c r="AB160">
        <f>'Neubau, 2 d K'!J159</f>
        <v>0</v>
      </c>
    </row>
    <row r="161" spans="24:28" x14ac:dyDescent="0.2">
      <c r="X161" t="str">
        <f>'Neubau, 2 d K'!B160</f>
        <v>H1-J</v>
      </c>
      <c r="Y161">
        <f>'Neubau, 2 d K'!E160</f>
        <v>0</v>
      </c>
      <c r="Z161" t="str">
        <f>'Neubau, 2 d K'!F160</f>
        <v>jährlich</v>
      </c>
      <c r="AA161">
        <f ca="1">'Neubau, 2 d K'!G160</f>
        <v>1</v>
      </c>
      <c r="AB161">
        <f>'Neubau, 2 d K'!J160</f>
        <v>0</v>
      </c>
    </row>
    <row r="162" spans="24:28" x14ac:dyDescent="0.2">
      <c r="X162" t="str">
        <f>'Neubau, 2 d K'!B161</f>
        <v>H1-J2</v>
      </c>
      <c r="Y162">
        <f>'Neubau, 2 d K'!E161</f>
        <v>0</v>
      </c>
      <c r="Z162" t="str">
        <f>'Neubau, 2 d K'!F161</f>
        <v>jährlich 2x</v>
      </c>
      <c r="AA162">
        <f ca="1">'Neubau, 2 d K'!G161</f>
        <v>2</v>
      </c>
      <c r="AB162">
        <f>'Neubau, 2 d K'!J161</f>
        <v>0</v>
      </c>
    </row>
    <row r="163" spans="24:28" x14ac:dyDescent="0.2">
      <c r="X163" t="str">
        <f>'Neubau, 2 d K'!B162</f>
        <v>H1-Q</v>
      </c>
      <c r="Y163">
        <f>'Neubau, 2 d K'!E162</f>
        <v>0</v>
      </c>
      <c r="Z163" t="str">
        <f>'Neubau, 2 d K'!F162</f>
        <v>Quartalsw.</v>
      </c>
      <c r="AA163">
        <f ca="1">'Neubau, 2 d K'!G162</f>
        <v>4</v>
      </c>
      <c r="AB163">
        <f>'Neubau, 2 d K'!J162</f>
        <v>0</v>
      </c>
    </row>
    <row r="164" spans="24:28" x14ac:dyDescent="0.2">
      <c r="X164" t="str">
        <f>'Neubau, 2 d K'!B163</f>
        <v>H1-J6</v>
      </c>
      <c r="Y164">
        <f>'Neubau, 2 d K'!E163</f>
        <v>0</v>
      </c>
      <c r="Z164" t="str">
        <f>'Neubau, 2 d K'!F163</f>
        <v>jährlich 6x</v>
      </c>
      <c r="AA164">
        <f ca="1">'Neubau, 2 d K'!G163</f>
        <v>6</v>
      </c>
      <c r="AB164">
        <f>'Neubau, 2 d K'!J163</f>
        <v>0</v>
      </c>
    </row>
    <row r="165" spans="24:28" x14ac:dyDescent="0.2">
      <c r="X165" t="str">
        <f>'Neubau, 2 d K'!B164</f>
        <v>H1-M</v>
      </c>
      <c r="Y165">
        <f>'Neubau, 2 d K'!E164</f>
        <v>0</v>
      </c>
      <c r="Z165" t="str">
        <f>'Neubau, 2 d K'!F164</f>
        <v>monatlich</v>
      </c>
      <c r="AA165">
        <f ca="1">'Neubau, 2 d K'!G164</f>
        <v>12</v>
      </c>
      <c r="AB165">
        <f>'Neubau, 2 d K'!J164</f>
        <v>0</v>
      </c>
    </row>
    <row r="166" spans="24:28" x14ac:dyDescent="0.2">
      <c r="X166" t="str">
        <f>'Neubau, 2 d K'!B165</f>
        <v>H1-14</v>
      </c>
      <c r="Y166">
        <f>'Neubau, 2 d K'!E165</f>
        <v>0</v>
      </c>
      <c r="Z166" t="str">
        <f>'Neubau, 2 d K'!F165</f>
        <v>14 tägig</v>
      </c>
      <c r="AA166">
        <f ca="1">'Neubau, 2 d K'!G165</f>
        <v>25</v>
      </c>
      <c r="AB166">
        <f>'Neubau, 2 d K'!J165</f>
        <v>0</v>
      </c>
    </row>
    <row r="167" spans="24:28" x14ac:dyDescent="0.2">
      <c r="X167" t="str">
        <f>'Neubau, 2 d K'!B166</f>
        <v>H1-W</v>
      </c>
      <c r="Y167">
        <f>'Neubau, 2 d K'!E166</f>
        <v>0</v>
      </c>
      <c r="Z167" t="str">
        <f>'Neubau, 2 d K'!F166</f>
        <v>wöchentl.</v>
      </c>
      <c r="AA167">
        <f ca="1">'Neubau, 2 d K'!G166</f>
        <v>51</v>
      </c>
      <c r="AB167">
        <f>'Neubau, 2 d K'!J166</f>
        <v>0</v>
      </c>
    </row>
    <row r="168" spans="24:28" x14ac:dyDescent="0.2">
      <c r="X168" t="str">
        <f>'Neubau, 2 d K'!B167</f>
        <v>H1-2</v>
      </c>
      <c r="Y168">
        <f>'Neubau, 2 d K'!E167</f>
        <v>0</v>
      </c>
      <c r="Z168" t="str">
        <f>'Neubau, 2 d K'!F167</f>
        <v>2 Tage/Wo</v>
      </c>
      <c r="AA168">
        <f ca="1">'Neubau, 2 d K'!G167</f>
        <v>101</v>
      </c>
      <c r="AB168">
        <f>'Neubau, 2 d K'!J167</f>
        <v>0</v>
      </c>
    </row>
    <row r="169" spans="24:28" x14ac:dyDescent="0.2">
      <c r="X169" t="str">
        <f>'Neubau, 2 d K'!B168</f>
        <v>H1-2,5</v>
      </c>
      <c r="Y169">
        <f>'Neubau, 2 d K'!E168</f>
        <v>0</v>
      </c>
      <c r="Z169" t="str">
        <f>'Neubau, 2 d K'!F168</f>
        <v>2,5 Tage/Wo</v>
      </c>
      <c r="AA169">
        <f ca="1">'Neubau, 2 d K'!G168</f>
        <v>127</v>
      </c>
      <c r="AB169">
        <f>'Neubau, 2 d K'!J168</f>
        <v>0</v>
      </c>
    </row>
    <row r="170" spans="24:28" x14ac:dyDescent="0.2">
      <c r="X170" t="str">
        <f>'Neubau, 2 d K'!B169</f>
        <v>H1-3</v>
      </c>
      <c r="Y170">
        <f>'Neubau, 2 d K'!E169</f>
        <v>0</v>
      </c>
      <c r="Z170" t="str">
        <f>'Neubau, 2 d K'!F169</f>
        <v>3 Tage/Wo</v>
      </c>
      <c r="AA170">
        <f ca="1">'Neubau, 2 d K'!G169</f>
        <v>152</v>
      </c>
      <c r="AB170">
        <f>'Neubau, 2 d K'!J169</f>
        <v>0</v>
      </c>
    </row>
    <row r="171" spans="24:28" x14ac:dyDescent="0.2">
      <c r="X171" t="str">
        <f>'Neubau, 2 d K'!B170</f>
        <v>H1-4</v>
      </c>
      <c r="Y171">
        <f>'Neubau, 2 d K'!E170</f>
        <v>0</v>
      </c>
      <c r="Z171" t="str">
        <f>'Neubau, 2 d K'!F170</f>
        <v>4 Tage/Wo</v>
      </c>
      <c r="AA171">
        <f ca="1">'Neubau, 2 d K'!G170</f>
        <v>202</v>
      </c>
      <c r="AB171">
        <f>'Neubau, 2 d K'!J170</f>
        <v>0</v>
      </c>
    </row>
    <row r="172" spans="24:28" x14ac:dyDescent="0.2">
      <c r="X172" t="str">
        <f>'Neubau, 2 d K'!B171</f>
        <v>H1-5</v>
      </c>
      <c r="Y172">
        <f>'Neubau, 2 d K'!E171</f>
        <v>0</v>
      </c>
      <c r="Z172" t="str">
        <f>'Neubau, 2 d K'!F171</f>
        <v>5 Tage/Wo</v>
      </c>
      <c r="AA172">
        <f ca="1">'Neubau, 2 d K'!G171</f>
        <v>253</v>
      </c>
      <c r="AB172">
        <f>'Neubau, 2 d K'!J171</f>
        <v>0</v>
      </c>
    </row>
    <row r="173" spans="24:28" x14ac:dyDescent="0.2">
      <c r="X173" t="str">
        <f>'Neubau, 2 d K'!B172</f>
        <v>H1-6</v>
      </c>
      <c r="Y173">
        <f>'Neubau, 2 d K'!E172</f>
        <v>0</v>
      </c>
      <c r="Z173" t="str">
        <f>'Neubau, 2 d K'!F172</f>
        <v>6 Tage/Wo</v>
      </c>
      <c r="AA173">
        <f ca="1">'Neubau, 2 d K'!G172</f>
        <v>304</v>
      </c>
      <c r="AB173">
        <f>'Neubau, 2 d K'!J172</f>
        <v>0</v>
      </c>
    </row>
    <row r="174" spans="24:28" x14ac:dyDescent="0.2">
      <c r="X174" t="str">
        <f>'Neubau, 2 d K'!B173</f>
        <v>H1-7</v>
      </c>
      <c r="Y174">
        <f>'Neubau, 2 d K'!E173</f>
        <v>0</v>
      </c>
      <c r="Z174" t="str">
        <f>'Neubau, 2 d K'!F173</f>
        <v>7 Tage/Wo</v>
      </c>
      <c r="AA174">
        <f ca="1">'Neubau, 2 d K'!G173</f>
        <v>354</v>
      </c>
      <c r="AB174">
        <f>'Neubau, 2 d K'!J173</f>
        <v>0</v>
      </c>
    </row>
    <row r="175" spans="24:28" x14ac:dyDescent="0.2">
      <c r="X175" t="str">
        <f>'Neubau, 2 d K'!B174</f>
        <v>H1-Müll</v>
      </c>
      <c r="Y175">
        <f>'Neubau, 2 d K'!E174</f>
        <v>0</v>
      </c>
      <c r="Z175" t="str">
        <f>'Neubau, 2 d K'!F174</f>
        <v>2 Tage/Wo </v>
      </c>
      <c r="AA175">
        <f ca="1">'Neubau, 2 d K'!G174</f>
        <v>101</v>
      </c>
      <c r="AB175">
        <f>'Neubau, 2 d K'!J174</f>
        <v>0</v>
      </c>
    </row>
    <row r="176" spans="24:28" x14ac:dyDescent="0.2">
      <c r="X176" t="str">
        <f>'Neubau, 2 d K'!B175</f>
        <v>H1-Hort</v>
      </c>
      <c r="Y176">
        <f>'Neubau, 2 d K'!E175</f>
        <v>0</v>
      </c>
      <c r="Z176" t="str">
        <f>'Neubau, 2 d K'!F175</f>
        <v>5 Tage/Wo </v>
      </c>
      <c r="AA176">
        <f ca="1">'Neubau, 2 d K'!G175</f>
        <v>253</v>
      </c>
      <c r="AB176">
        <f>'Neubau, 2 d K'!J175</f>
        <v>0</v>
      </c>
    </row>
    <row r="177" spans="24:28" x14ac:dyDescent="0.2">
      <c r="X177" t="str">
        <f>'Neubau, 2 d K'!B176</f>
        <v>H2-J</v>
      </c>
      <c r="Y177">
        <f>'Neubau, 2 d K'!E176</f>
        <v>0</v>
      </c>
      <c r="Z177" t="str">
        <f>'Neubau, 2 d K'!F176</f>
        <v>jährlich</v>
      </c>
      <c r="AA177">
        <f ca="1">'Neubau, 2 d K'!G176</f>
        <v>1</v>
      </c>
      <c r="AB177">
        <f>'Neubau, 2 d K'!J176</f>
        <v>0</v>
      </c>
    </row>
    <row r="178" spans="24:28" x14ac:dyDescent="0.2">
      <c r="X178" t="str">
        <f>'Neubau, 2 d K'!B177</f>
        <v>H2-J2</v>
      </c>
      <c r="Y178">
        <f>'Neubau, 2 d K'!E177</f>
        <v>0</v>
      </c>
      <c r="Z178" t="str">
        <f>'Neubau, 2 d K'!F177</f>
        <v>jährlich 2x</v>
      </c>
      <c r="AA178">
        <f ca="1">'Neubau, 2 d K'!G177</f>
        <v>2</v>
      </c>
      <c r="AB178">
        <f>'Neubau, 2 d K'!J177</f>
        <v>0</v>
      </c>
    </row>
    <row r="179" spans="24:28" x14ac:dyDescent="0.2">
      <c r="X179" t="str">
        <f>'Neubau, 2 d K'!B178</f>
        <v>H2-Q</v>
      </c>
      <c r="Y179">
        <f>'Neubau, 2 d K'!E178</f>
        <v>0</v>
      </c>
      <c r="Z179" t="str">
        <f>'Neubau, 2 d K'!F178</f>
        <v>Quartalsw.</v>
      </c>
      <c r="AA179">
        <f ca="1">'Neubau, 2 d K'!G178</f>
        <v>4</v>
      </c>
      <c r="AB179">
        <f>'Neubau, 2 d K'!J178</f>
        <v>0</v>
      </c>
    </row>
    <row r="180" spans="24:28" x14ac:dyDescent="0.2">
      <c r="X180" t="str">
        <f>'Neubau, 2 d K'!B179</f>
        <v>H2-J6</v>
      </c>
      <c r="Y180">
        <f>'Neubau, 2 d K'!E179</f>
        <v>0</v>
      </c>
      <c r="Z180" t="str">
        <f>'Neubau, 2 d K'!F179</f>
        <v>jährlich 6x</v>
      </c>
      <c r="AA180">
        <f ca="1">'Neubau, 2 d K'!G179</f>
        <v>6</v>
      </c>
      <c r="AB180">
        <f>'Neubau, 2 d K'!J179</f>
        <v>0</v>
      </c>
    </row>
    <row r="181" spans="24:28" x14ac:dyDescent="0.2">
      <c r="X181" t="str">
        <f>'Neubau, 2 d K'!B180</f>
        <v>H2-M</v>
      </c>
      <c r="Y181">
        <f>'Neubau, 2 d K'!E180</f>
        <v>0</v>
      </c>
      <c r="Z181" t="str">
        <f>'Neubau, 2 d K'!F180</f>
        <v>monatlich</v>
      </c>
      <c r="AA181">
        <f ca="1">'Neubau, 2 d K'!G180</f>
        <v>12</v>
      </c>
      <c r="AB181">
        <f>'Neubau, 2 d K'!J180</f>
        <v>0</v>
      </c>
    </row>
    <row r="182" spans="24:28" x14ac:dyDescent="0.2">
      <c r="X182" t="str">
        <f>'Neubau, 2 d K'!B181</f>
        <v>H2-14</v>
      </c>
      <c r="Y182">
        <f>'Neubau, 2 d K'!E181</f>
        <v>0</v>
      </c>
      <c r="Z182" t="str">
        <f>'Neubau, 2 d K'!F181</f>
        <v>14 tägig</v>
      </c>
      <c r="AA182">
        <f ca="1">'Neubau, 2 d K'!G181</f>
        <v>25</v>
      </c>
      <c r="AB182">
        <f>'Neubau, 2 d K'!J181</f>
        <v>0</v>
      </c>
    </row>
    <row r="183" spans="24:28" x14ac:dyDescent="0.2">
      <c r="X183" t="str">
        <f>'Neubau, 2 d K'!B182</f>
        <v>H2-W</v>
      </c>
      <c r="Y183">
        <f>'Neubau, 2 d K'!E182</f>
        <v>0</v>
      </c>
      <c r="Z183" t="str">
        <f>'Neubau, 2 d K'!F182</f>
        <v>wöchentl.</v>
      </c>
      <c r="AA183">
        <f ca="1">'Neubau, 2 d K'!G182</f>
        <v>51</v>
      </c>
      <c r="AB183">
        <f>'Neubau, 2 d K'!J182</f>
        <v>0</v>
      </c>
    </row>
    <row r="184" spans="24:28" x14ac:dyDescent="0.2">
      <c r="X184" t="str">
        <f>'Neubau, 2 d K'!B183</f>
        <v>H2-2</v>
      </c>
      <c r="Y184">
        <f>'Neubau, 2 d K'!E183</f>
        <v>0</v>
      </c>
      <c r="Z184" t="str">
        <f>'Neubau, 2 d K'!F183</f>
        <v>2 Tage/Wo</v>
      </c>
      <c r="AA184">
        <f ca="1">'Neubau, 2 d K'!G183</f>
        <v>101</v>
      </c>
      <c r="AB184">
        <f>'Neubau, 2 d K'!J183</f>
        <v>0</v>
      </c>
    </row>
    <row r="185" spans="24:28" x14ac:dyDescent="0.2">
      <c r="X185" t="str">
        <f>'Neubau, 2 d K'!B184</f>
        <v>H2-2,5</v>
      </c>
      <c r="Y185">
        <f>'Neubau, 2 d K'!E184</f>
        <v>0</v>
      </c>
      <c r="Z185" t="str">
        <f>'Neubau, 2 d K'!F184</f>
        <v>2,5 Tage/Wo</v>
      </c>
      <c r="AA185">
        <f ca="1">'Neubau, 2 d K'!G184</f>
        <v>127</v>
      </c>
      <c r="AB185">
        <f>'Neubau, 2 d K'!J184</f>
        <v>0</v>
      </c>
    </row>
    <row r="186" spans="24:28" x14ac:dyDescent="0.2">
      <c r="X186" t="str">
        <f>'Neubau, 2 d K'!B185</f>
        <v>H2-3</v>
      </c>
      <c r="Y186">
        <f>'Neubau, 2 d K'!E185</f>
        <v>0</v>
      </c>
      <c r="Z186" t="str">
        <f>'Neubau, 2 d K'!F185</f>
        <v>3 Tage/Wo</v>
      </c>
      <c r="AA186">
        <f ca="1">'Neubau, 2 d K'!G185</f>
        <v>152</v>
      </c>
      <c r="AB186">
        <f>'Neubau, 2 d K'!J185</f>
        <v>0</v>
      </c>
    </row>
    <row r="187" spans="24:28" x14ac:dyDescent="0.2">
      <c r="X187" t="str">
        <f>'Neubau, 2 d K'!B186</f>
        <v>H2-4</v>
      </c>
      <c r="Y187">
        <f>'Neubau, 2 d K'!E186</f>
        <v>0</v>
      </c>
      <c r="Z187" t="str">
        <f>'Neubau, 2 d K'!F186</f>
        <v>4 Tage/Wo</v>
      </c>
      <c r="AA187">
        <f ca="1">'Neubau, 2 d K'!G186</f>
        <v>202</v>
      </c>
      <c r="AB187">
        <f>'Neubau, 2 d K'!J186</f>
        <v>0</v>
      </c>
    </row>
    <row r="188" spans="24:28" x14ac:dyDescent="0.2">
      <c r="X188" t="str">
        <f>'Neubau, 2 d K'!B187</f>
        <v>H2-5</v>
      </c>
      <c r="Y188">
        <f>'Neubau, 2 d K'!E187</f>
        <v>0</v>
      </c>
      <c r="Z188" t="str">
        <f>'Neubau, 2 d K'!F187</f>
        <v>5 Tage/Wo</v>
      </c>
      <c r="AA188">
        <f ca="1">'Neubau, 2 d K'!G187</f>
        <v>253</v>
      </c>
      <c r="AB188">
        <f>'Neubau, 2 d K'!J187</f>
        <v>0</v>
      </c>
    </row>
    <row r="189" spans="24:28" x14ac:dyDescent="0.2">
      <c r="X189" t="str">
        <f>'Neubau, 2 d K'!B188</f>
        <v>H2-6</v>
      </c>
      <c r="Y189">
        <f>'Neubau, 2 d K'!E188</f>
        <v>0</v>
      </c>
      <c r="Z189" t="str">
        <f>'Neubau, 2 d K'!F188</f>
        <v>6 Tage/Wo</v>
      </c>
      <c r="AA189">
        <f ca="1">'Neubau, 2 d K'!G188</f>
        <v>304</v>
      </c>
      <c r="AB189">
        <f>'Neubau, 2 d K'!J188</f>
        <v>0</v>
      </c>
    </row>
    <row r="190" spans="24:28" x14ac:dyDescent="0.2">
      <c r="X190" t="str">
        <f>'Neubau, 2 d K'!B189</f>
        <v>H2-7</v>
      </c>
      <c r="Y190">
        <f>'Neubau, 2 d K'!E189</f>
        <v>0</v>
      </c>
      <c r="Z190" t="str">
        <f>'Neubau, 2 d K'!F189</f>
        <v>7 Tage/Wo</v>
      </c>
      <c r="AA190">
        <f ca="1">'Neubau, 2 d K'!G189</f>
        <v>354</v>
      </c>
      <c r="AB190">
        <f>'Neubau, 2 d K'!J189</f>
        <v>0</v>
      </c>
    </row>
    <row r="191" spans="24:28" x14ac:dyDescent="0.2">
      <c r="X191" t="str">
        <f>'Neubau, 2 d K'!B190</f>
        <v>H2-Müll</v>
      </c>
      <c r="Y191">
        <f>'Neubau, 2 d K'!E190</f>
        <v>0</v>
      </c>
      <c r="Z191" t="str">
        <f>'Neubau, 2 d K'!F190</f>
        <v>2 Tage/Wo </v>
      </c>
      <c r="AA191">
        <f ca="1">'Neubau, 2 d K'!G190</f>
        <v>101</v>
      </c>
      <c r="AB191">
        <f>'Neubau, 2 d K'!J190</f>
        <v>0</v>
      </c>
    </row>
    <row r="192" spans="24:28" x14ac:dyDescent="0.2">
      <c r="X192" t="str">
        <f>'Neubau, 2 d K'!B191</f>
        <v>I1-J</v>
      </c>
      <c r="Y192">
        <f>'Neubau, 2 d K'!E191</f>
        <v>0</v>
      </c>
      <c r="Z192" t="str">
        <f>'Neubau, 2 d K'!F191</f>
        <v>jährlich</v>
      </c>
      <c r="AA192">
        <f ca="1">'Neubau, 2 d K'!G191</f>
        <v>1</v>
      </c>
      <c r="AB192">
        <f>'Neubau, 2 d K'!J191</f>
        <v>0</v>
      </c>
    </row>
    <row r="193" spans="24:28" x14ac:dyDescent="0.2">
      <c r="X193" t="str">
        <f>'Neubau, 2 d K'!B192</f>
        <v>I1-J2</v>
      </c>
      <c r="Y193">
        <f>'Neubau, 2 d K'!E192</f>
        <v>0</v>
      </c>
      <c r="Z193" t="str">
        <f>'Neubau, 2 d K'!F192</f>
        <v>jährlich 2x</v>
      </c>
      <c r="AA193">
        <f ca="1">'Neubau, 2 d K'!G192</f>
        <v>2</v>
      </c>
      <c r="AB193">
        <f>'Neubau, 2 d K'!J192</f>
        <v>0</v>
      </c>
    </row>
    <row r="194" spans="24:28" x14ac:dyDescent="0.2">
      <c r="X194" t="str">
        <f>'Neubau, 2 d K'!B193</f>
        <v>I1-Q</v>
      </c>
      <c r="Y194">
        <f>'Neubau, 2 d K'!E193</f>
        <v>0</v>
      </c>
      <c r="Z194" t="str">
        <f>'Neubau, 2 d K'!F193</f>
        <v>Quartalsw.</v>
      </c>
      <c r="AA194">
        <f ca="1">'Neubau, 2 d K'!G193</f>
        <v>4</v>
      </c>
      <c r="AB194">
        <f>'Neubau, 2 d K'!J193</f>
        <v>0</v>
      </c>
    </row>
    <row r="195" spans="24:28" x14ac:dyDescent="0.2">
      <c r="X195" t="str">
        <f>'Neubau, 2 d K'!B194</f>
        <v>I1-J6</v>
      </c>
      <c r="Y195">
        <f>'Neubau, 2 d K'!E194</f>
        <v>0</v>
      </c>
      <c r="Z195" t="str">
        <f>'Neubau, 2 d K'!F194</f>
        <v>jährlich 6x</v>
      </c>
      <c r="AA195">
        <f ca="1">'Neubau, 2 d K'!G194</f>
        <v>6</v>
      </c>
      <c r="AB195">
        <f>'Neubau, 2 d K'!J194</f>
        <v>0</v>
      </c>
    </row>
    <row r="196" spans="24:28" x14ac:dyDescent="0.2">
      <c r="X196" t="str">
        <f>'Neubau, 2 d K'!B195</f>
        <v>I1-M</v>
      </c>
      <c r="Y196">
        <f>'Neubau, 2 d K'!E195</f>
        <v>0</v>
      </c>
      <c r="Z196" t="str">
        <f>'Neubau, 2 d K'!F195</f>
        <v>monatlich</v>
      </c>
      <c r="AA196">
        <f ca="1">'Neubau, 2 d K'!G195</f>
        <v>12</v>
      </c>
      <c r="AB196">
        <f>'Neubau, 2 d K'!J195</f>
        <v>0</v>
      </c>
    </row>
    <row r="197" spans="24:28" x14ac:dyDescent="0.2">
      <c r="X197" t="str">
        <f>'Neubau, 2 d K'!B196</f>
        <v>I1-14</v>
      </c>
      <c r="Y197">
        <f>'Neubau, 2 d K'!E196</f>
        <v>0</v>
      </c>
      <c r="Z197" t="str">
        <f>'Neubau, 2 d K'!F196</f>
        <v>14 tägig</v>
      </c>
      <c r="AA197">
        <f ca="1">'Neubau, 2 d K'!G196</f>
        <v>25</v>
      </c>
      <c r="AB197">
        <f>'Neubau, 2 d K'!J196</f>
        <v>0</v>
      </c>
    </row>
    <row r="198" spans="24:28" x14ac:dyDescent="0.2">
      <c r="X198" t="str">
        <f>'Neubau, 2 d K'!B197</f>
        <v>I1-W</v>
      </c>
      <c r="Y198">
        <f>'Neubau, 2 d K'!E197</f>
        <v>0</v>
      </c>
      <c r="Z198" t="str">
        <f>'Neubau, 2 d K'!F197</f>
        <v>wöchentl.</v>
      </c>
      <c r="AA198">
        <f ca="1">'Neubau, 2 d K'!G197</f>
        <v>51</v>
      </c>
      <c r="AB198">
        <f>'Neubau, 2 d K'!J197</f>
        <v>0</v>
      </c>
    </row>
    <row r="199" spans="24:28" x14ac:dyDescent="0.2">
      <c r="X199" t="str">
        <f>'Neubau, 2 d K'!B198</f>
        <v>I1-2</v>
      </c>
      <c r="Y199">
        <f>'Neubau, 2 d K'!E198</f>
        <v>0</v>
      </c>
      <c r="Z199" t="str">
        <f>'Neubau, 2 d K'!F198</f>
        <v>2 Tage/Wo</v>
      </c>
      <c r="AA199">
        <f ca="1">'Neubau, 2 d K'!G198</f>
        <v>101</v>
      </c>
      <c r="AB199">
        <f>'Neubau, 2 d K'!J198</f>
        <v>0</v>
      </c>
    </row>
    <row r="200" spans="24:28" x14ac:dyDescent="0.2">
      <c r="X200" t="str">
        <f>'Neubau, 2 d K'!B199</f>
        <v>I1-2,5</v>
      </c>
      <c r="Y200">
        <f>'Neubau, 2 d K'!E199</f>
        <v>0</v>
      </c>
      <c r="Z200" t="str">
        <f>'Neubau, 2 d K'!F199</f>
        <v>2,5 Tage/Wo</v>
      </c>
      <c r="AA200">
        <f ca="1">'Neubau, 2 d K'!G199</f>
        <v>127</v>
      </c>
      <c r="AB200">
        <f>'Neubau, 2 d K'!J199</f>
        <v>0</v>
      </c>
    </row>
    <row r="201" spans="24:28" x14ac:dyDescent="0.2">
      <c r="X201" t="str">
        <f>'Neubau, 2 d K'!B200</f>
        <v>I1-3</v>
      </c>
      <c r="Y201">
        <f>'Neubau, 2 d K'!E200</f>
        <v>0</v>
      </c>
      <c r="Z201" t="str">
        <f>'Neubau, 2 d K'!F200</f>
        <v>3 Tage/Wo</v>
      </c>
      <c r="AA201">
        <f ca="1">'Neubau, 2 d K'!G200</f>
        <v>152</v>
      </c>
      <c r="AB201">
        <f>'Neubau, 2 d K'!J200</f>
        <v>0</v>
      </c>
    </row>
    <row r="202" spans="24:28" x14ac:dyDescent="0.2">
      <c r="X202" t="str">
        <f>'Neubau, 2 d K'!B201</f>
        <v>I1-4</v>
      </c>
      <c r="Y202">
        <f>'Neubau, 2 d K'!E201</f>
        <v>0</v>
      </c>
      <c r="Z202" t="str">
        <f>'Neubau, 2 d K'!F201</f>
        <v>4 Tage/Wo</v>
      </c>
      <c r="AA202">
        <f ca="1">'Neubau, 2 d K'!G201</f>
        <v>202</v>
      </c>
      <c r="AB202">
        <f>'Neubau, 2 d K'!J201</f>
        <v>0</v>
      </c>
    </row>
    <row r="203" spans="24:28" x14ac:dyDescent="0.2">
      <c r="X203" t="str">
        <f>'Neubau, 2 d K'!B202</f>
        <v>I1-5</v>
      </c>
      <c r="Y203">
        <f>'Neubau, 2 d K'!E202</f>
        <v>0</v>
      </c>
      <c r="Z203" t="str">
        <f>'Neubau, 2 d K'!F202</f>
        <v>5 Tage/Wo</v>
      </c>
      <c r="AA203">
        <f ca="1">'Neubau, 2 d K'!G202</f>
        <v>253</v>
      </c>
      <c r="AB203">
        <f>'Neubau, 2 d K'!J202</f>
        <v>0</v>
      </c>
    </row>
    <row r="204" spans="24:28" x14ac:dyDescent="0.2">
      <c r="X204" t="str">
        <f>'Neubau, 2 d K'!B203</f>
        <v>I1-6</v>
      </c>
      <c r="Y204">
        <f>'Neubau, 2 d K'!E203</f>
        <v>0</v>
      </c>
      <c r="Z204" t="str">
        <f>'Neubau, 2 d K'!F203</f>
        <v>6 Tage/Wo</v>
      </c>
      <c r="AA204">
        <f ca="1">'Neubau, 2 d K'!G203</f>
        <v>304</v>
      </c>
      <c r="AB204">
        <f>'Neubau, 2 d K'!J203</f>
        <v>0</v>
      </c>
    </row>
    <row r="205" spans="24:28" x14ac:dyDescent="0.2">
      <c r="X205" t="str">
        <f>'Neubau, 2 d K'!B204</f>
        <v>I1-7</v>
      </c>
      <c r="Y205">
        <f>'Neubau, 2 d K'!E204</f>
        <v>0</v>
      </c>
      <c r="Z205" t="str">
        <f>'Neubau, 2 d K'!F204</f>
        <v>7 Tage/Wo</v>
      </c>
      <c r="AA205">
        <f ca="1">'Neubau, 2 d K'!G204</f>
        <v>354</v>
      </c>
      <c r="AB205">
        <f>'Neubau, 2 d K'!J204</f>
        <v>0</v>
      </c>
    </row>
    <row r="206" spans="24:28" x14ac:dyDescent="0.2">
      <c r="X206" t="str">
        <f>'Neubau, 2 d K'!B205</f>
        <v>I1-Müll</v>
      </c>
      <c r="Y206">
        <f>'Neubau, 2 d K'!E205</f>
        <v>0</v>
      </c>
      <c r="Z206" t="str">
        <f>'Neubau, 2 d K'!F205</f>
        <v>2 Tage/Wo </v>
      </c>
      <c r="AA206">
        <f ca="1">'Neubau, 2 d K'!G205</f>
        <v>101</v>
      </c>
      <c r="AB206">
        <f>'Neubau, 2 d K'!J205</f>
        <v>0</v>
      </c>
    </row>
    <row r="207" spans="24:28" x14ac:dyDescent="0.2">
      <c r="X207" t="str">
        <f>'Neubau, 2 d K'!B206</f>
        <v>J1-J</v>
      </c>
      <c r="Y207">
        <f>'Neubau, 2 d K'!E206</f>
        <v>0</v>
      </c>
      <c r="Z207" t="str">
        <f>'Neubau, 2 d K'!F206</f>
        <v>jährlich</v>
      </c>
      <c r="AA207">
        <f ca="1">'Neubau, 2 d K'!G206</f>
        <v>1</v>
      </c>
      <c r="AB207">
        <f>'Neubau, 2 d K'!J206</f>
        <v>0</v>
      </c>
    </row>
    <row r="208" spans="24:28" x14ac:dyDescent="0.2">
      <c r="X208" t="str">
        <f>'Neubau, 2 d K'!B207</f>
        <v>J1-J2</v>
      </c>
      <c r="Y208">
        <f>'Neubau, 2 d K'!E207</f>
        <v>0</v>
      </c>
      <c r="Z208" t="str">
        <f>'Neubau, 2 d K'!F207</f>
        <v>jährlich 2x</v>
      </c>
      <c r="AA208">
        <f ca="1">'Neubau, 2 d K'!G207</f>
        <v>2</v>
      </c>
      <c r="AB208">
        <f>'Neubau, 2 d K'!J207</f>
        <v>0</v>
      </c>
    </row>
    <row r="209" spans="24:28" x14ac:dyDescent="0.2">
      <c r="X209" t="str">
        <f>'Neubau, 2 d K'!B208</f>
        <v>J1-Q</v>
      </c>
      <c r="Y209">
        <f>'Neubau, 2 d K'!E208</f>
        <v>0</v>
      </c>
      <c r="Z209" t="str">
        <f>'Neubau, 2 d K'!F208</f>
        <v>Quartalsw.</v>
      </c>
      <c r="AA209">
        <f ca="1">'Neubau, 2 d K'!G208</f>
        <v>4</v>
      </c>
      <c r="AB209">
        <f>'Neubau, 2 d K'!J208</f>
        <v>0</v>
      </c>
    </row>
    <row r="210" spans="24:28" x14ac:dyDescent="0.2">
      <c r="X210" t="str">
        <f>'Neubau, 2 d K'!B209</f>
        <v>J1-J6</v>
      </c>
      <c r="Y210">
        <f>'Neubau, 2 d K'!E209</f>
        <v>0</v>
      </c>
      <c r="Z210" t="str">
        <f>'Neubau, 2 d K'!F209</f>
        <v>jährlich 6x</v>
      </c>
      <c r="AA210">
        <f ca="1">'Neubau, 2 d K'!G209</f>
        <v>6</v>
      </c>
      <c r="AB210">
        <f>'Neubau, 2 d K'!J209</f>
        <v>0</v>
      </c>
    </row>
    <row r="211" spans="24:28" x14ac:dyDescent="0.2">
      <c r="X211" t="str">
        <f>'Neubau, 2 d K'!B210</f>
        <v>J1-M</v>
      </c>
      <c r="Y211">
        <f>'Neubau, 2 d K'!E210</f>
        <v>0</v>
      </c>
      <c r="Z211" t="str">
        <f>'Neubau, 2 d K'!F210</f>
        <v>monatlich</v>
      </c>
      <c r="AA211">
        <f ca="1">'Neubau, 2 d K'!G210</f>
        <v>12</v>
      </c>
      <c r="AB211">
        <f>'Neubau, 2 d K'!J210</f>
        <v>0</v>
      </c>
    </row>
    <row r="212" spans="24:28" x14ac:dyDescent="0.2">
      <c r="X212" t="str">
        <f>'Neubau, 2 d K'!B211</f>
        <v>J1-14</v>
      </c>
      <c r="Y212">
        <f>'Neubau, 2 d K'!E211</f>
        <v>0</v>
      </c>
      <c r="Z212" t="str">
        <f>'Neubau, 2 d K'!F211</f>
        <v>14 tägig</v>
      </c>
      <c r="AA212">
        <f ca="1">'Neubau, 2 d K'!G211</f>
        <v>25</v>
      </c>
      <c r="AB212">
        <f>'Neubau, 2 d K'!J211</f>
        <v>0</v>
      </c>
    </row>
    <row r="213" spans="24:28" x14ac:dyDescent="0.2">
      <c r="X213" t="str">
        <f>'Neubau, 2 d K'!B212</f>
        <v>J1-W</v>
      </c>
      <c r="Y213">
        <f>'Neubau, 2 d K'!E212</f>
        <v>0</v>
      </c>
      <c r="Z213" t="str">
        <f>'Neubau, 2 d K'!F212</f>
        <v>wöchentl.</v>
      </c>
      <c r="AA213">
        <f ca="1">'Neubau, 2 d K'!G212</f>
        <v>51</v>
      </c>
      <c r="AB213">
        <f>'Neubau, 2 d K'!J212</f>
        <v>0</v>
      </c>
    </row>
    <row r="214" spans="24:28" x14ac:dyDescent="0.2">
      <c r="X214" t="str">
        <f>'Neubau, 2 d K'!B213</f>
        <v>J1-2</v>
      </c>
      <c r="Y214">
        <f>'Neubau, 2 d K'!E213</f>
        <v>0</v>
      </c>
      <c r="Z214" t="str">
        <f>'Neubau, 2 d K'!F213</f>
        <v>2 Tage/Wo</v>
      </c>
      <c r="AA214">
        <f ca="1">'Neubau, 2 d K'!G213</f>
        <v>101</v>
      </c>
      <c r="AB214">
        <f>'Neubau, 2 d K'!J213</f>
        <v>0</v>
      </c>
    </row>
    <row r="215" spans="24:28" x14ac:dyDescent="0.2">
      <c r="X215" t="str">
        <f>'Neubau, 2 d K'!B214</f>
        <v>J1-2,5</v>
      </c>
      <c r="Y215">
        <f>'Neubau, 2 d K'!E214</f>
        <v>0</v>
      </c>
      <c r="Z215" t="str">
        <f>'Neubau, 2 d K'!F214</f>
        <v>2,5 Tage/Wo</v>
      </c>
      <c r="AA215">
        <f ca="1">'Neubau, 2 d K'!G214</f>
        <v>127</v>
      </c>
      <c r="AB215">
        <f>'Neubau, 2 d K'!J214</f>
        <v>0</v>
      </c>
    </row>
    <row r="216" spans="24:28" x14ac:dyDescent="0.2">
      <c r="X216" t="str">
        <f>'Neubau, 2 d K'!B215</f>
        <v>J1-3</v>
      </c>
      <c r="Y216">
        <f>'Neubau, 2 d K'!E215</f>
        <v>0</v>
      </c>
      <c r="Z216" t="str">
        <f>'Neubau, 2 d K'!F215</f>
        <v>3 Tage/Wo</v>
      </c>
      <c r="AA216">
        <f ca="1">'Neubau, 2 d K'!G215</f>
        <v>152</v>
      </c>
      <c r="AB216">
        <f>'Neubau, 2 d K'!J215</f>
        <v>0</v>
      </c>
    </row>
    <row r="217" spans="24:28" x14ac:dyDescent="0.2">
      <c r="X217" t="str">
        <f>'Neubau, 2 d K'!B216</f>
        <v>J1-4</v>
      </c>
      <c r="Y217">
        <f>'Neubau, 2 d K'!E216</f>
        <v>0</v>
      </c>
      <c r="Z217" t="str">
        <f>'Neubau, 2 d K'!F216</f>
        <v>4 Tage/Wo</v>
      </c>
      <c r="AA217">
        <f ca="1">'Neubau, 2 d K'!G216</f>
        <v>202</v>
      </c>
      <c r="AB217">
        <f>'Neubau, 2 d K'!J216</f>
        <v>0</v>
      </c>
    </row>
    <row r="218" spans="24:28" x14ac:dyDescent="0.2">
      <c r="X218" t="str">
        <f>'Neubau, 2 d K'!B217</f>
        <v>J1-5</v>
      </c>
      <c r="Y218">
        <f>'Neubau, 2 d K'!E217</f>
        <v>0</v>
      </c>
      <c r="Z218" t="str">
        <f>'Neubau, 2 d K'!F217</f>
        <v>5 Tage/Wo</v>
      </c>
      <c r="AA218">
        <f ca="1">'Neubau, 2 d K'!G217</f>
        <v>253</v>
      </c>
      <c r="AB218">
        <f>'Neubau, 2 d K'!J217</f>
        <v>0</v>
      </c>
    </row>
    <row r="219" spans="24:28" x14ac:dyDescent="0.2">
      <c r="X219" t="str">
        <f>'Neubau, 2 d K'!B218</f>
        <v>J1-6</v>
      </c>
      <c r="Y219">
        <f>'Neubau, 2 d K'!E218</f>
        <v>0</v>
      </c>
      <c r="Z219" t="str">
        <f>'Neubau, 2 d K'!F218</f>
        <v>6 Tage/Wo</v>
      </c>
      <c r="AA219">
        <f ca="1">'Neubau, 2 d K'!G218</f>
        <v>304</v>
      </c>
      <c r="AB219">
        <f>'Neubau, 2 d K'!J218</f>
        <v>0</v>
      </c>
    </row>
    <row r="220" spans="24:28" x14ac:dyDescent="0.2">
      <c r="X220" t="str">
        <f>'Neubau, 2 d K'!B219</f>
        <v>J1-7</v>
      </c>
      <c r="Y220">
        <f>'Neubau, 2 d K'!E219</f>
        <v>0</v>
      </c>
      <c r="Z220" t="str">
        <f>'Neubau, 2 d K'!F219</f>
        <v>7 Tage/Wo</v>
      </c>
      <c r="AA220">
        <f ca="1">'Neubau, 2 d K'!G219</f>
        <v>354</v>
      </c>
      <c r="AB220">
        <f>'Neubau, 2 d K'!J219</f>
        <v>0</v>
      </c>
    </row>
    <row r="221" spans="24:28" x14ac:dyDescent="0.2">
      <c r="X221" t="str">
        <f>'Neubau, 2 d K'!B220</f>
        <v>J1-Müll</v>
      </c>
      <c r="Y221">
        <f>'Neubau, 2 d K'!E220</f>
        <v>0</v>
      </c>
      <c r="Z221" t="str">
        <f>'Neubau, 2 d K'!F220</f>
        <v>2 Tage/Wo </v>
      </c>
      <c r="AA221">
        <f ca="1">'Neubau, 2 d K'!G220</f>
        <v>101</v>
      </c>
      <c r="AB221">
        <f>'Neubau, 2 d K'!J220</f>
        <v>0</v>
      </c>
    </row>
    <row r="222" spans="24:28" x14ac:dyDescent="0.2">
      <c r="X222" t="str">
        <f>'Neubau, 2 d K'!B221</f>
        <v>J1-Hort</v>
      </c>
      <c r="Y222">
        <f>'Neubau, 2 d K'!E221</f>
        <v>0</v>
      </c>
      <c r="Z222" t="str">
        <f>'Neubau, 2 d K'!F221</f>
        <v>5 Tage/Wo </v>
      </c>
      <c r="AA222">
        <f ca="1">'Neubau, 2 d K'!G221</f>
        <v>253</v>
      </c>
      <c r="AB222">
        <f>'Neubau, 2 d K'!J221</f>
        <v>0</v>
      </c>
    </row>
    <row r="223" spans="24:28" x14ac:dyDescent="0.2">
      <c r="X223" t="str">
        <f>'Neubau, 2 d K'!B222</f>
        <v>K1-J</v>
      </c>
      <c r="Y223">
        <f>'Neubau, 2 d K'!E222</f>
        <v>0</v>
      </c>
      <c r="Z223" t="str">
        <f>'Neubau, 2 d K'!F222</f>
        <v>jährlich</v>
      </c>
      <c r="AA223">
        <f ca="1">'Neubau, 2 d K'!G222</f>
        <v>1</v>
      </c>
      <c r="AB223">
        <f>'Neubau, 2 d K'!J222</f>
        <v>0</v>
      </c>
    </row>
    <row r="224" spans="24:28" x14ac:dyDescent="0.2">
      <c r="X224" t="str">
        <f>'Neubau, 2 d K'!B223</f>
        <v>K1-J2</v>
      </c>
      <c r="Y224">
        <f>'Neubau, 2 d K'!E223</f>
        <v>0</v>
      </c>
      <c r="Z224" t="str">
        <f>'Neubau, 2 d K'!F223</f>
        <v>jährlich 2x</v>
      </c>
      <c r="AA224">
        <f ca="1">'Neubau, 2 d K'!G223</f>
        <v>2</v>
      </c>
      <c r="AB224">
        <f>'Neubau, 2 d K'!J223</f>
        <v>0</v>
      </c>
    </row>
    <row r="225" spans="24:28" x14ac:dyDescent="0.2">
      <c r="X225" t="str">
        <f>'Neubau, 2 d K'!B224</f>
        <v>K1-Q</v>
      </c>
      <c r="Y225">
        <f>'Neubau, 2 d K'!E224</f>
        <v>0</v>
      </c>
      <c r="Z225" t="str">
        <f>'Neubau, 2 d K'!F224</f>
        <v>Quartalsw.</v>
      </c>
      <c r="AA225">
        <f ca="1">'Neubau, 2 d K'!G224</f>
        <v>4</v>
      </c>
      <c r="AB225">
        <f>'Neubau, 2 d K'!J224</f>
        <v>0</v>
      </c>
    </row>
    <row r="226" spans="24:28" x14ac:dyDescent="0.2">
      <c r="X226" t="str">
        <f>'Neubau, 2 d K'!B225</f>
        <v>K1-J6</v>
      </c>
      <c r="Y226">
        <f>'Neubau, 2 d K'!E225</f>
        <v>0</v>
      </c>
      <c r="Z226" t="str">
        <f>'Neubau, 2 d K'!F225</f>
        <v>jährlich 6x</v>
      </c>
      <c r="AA226">
        <f ca="1">'Neubau, 2 d K'!G225</f>
        <v>6</v>
      </c>
      <c r="AB226">
        <f>'Neubau, 2 d K'!J225</f>
        <v>0</v>
      </c>
    </row>
    <row r="227" spans="24:28" x14ac:dyDescent="0.2">
      <c r="X227" t="str">
        <f>'Neubau, 2 d K'!B226</f>
        <v>K1-M</v>
      </c>
      <c r="Y227">
        <f>'Neubau, 2 d K'!E226</f>
        <v>0</v>
      </c>
      <c r="Z227" t="str">
        <f>'Neubau, 2 d K'!F226</f>
        <v>monatlich</v>
      </c>
      <c r="AA227">
        <f ca="1">'Neubau, 2 d K'!G226</f>
        <v>12</v>
      </c>
      <c r="AB227">
        <f>'Neubau, 2 d K'!J226</f>
        <v>0</v>
      </c>
    </row>
    <row r="228" spans="24:28" x14ac:dyDescent="0.2">
      <c r="X228" t="str">
        <f>'Neubau, 2 d K'!B227</f>
        <v>K1-14</v>
      </c>
      <c r="Y228">
        <f>'Neubau, 2 d K'!E227</f>
        <v>0</v>
      </c>
      <c r="Z228" t="str">
        <f>'Neubau, 2 d K'!F227</f>
        <v>14 tägig</v>
      </c>
      <c r="AA228">
        <f ca="1">'Neubau, 2 d K'!G227</f>
        <v>25</v>
      </c>
      <c r="AB228">
        <f>'Neubau, 2 d K'!J227</f>
        <v>0</v>
      </c>
    </row>
    <row r="229" spans="24:28" x14ac:dyDescent="0.2">
      <c r="X229" t="str">
        <f>'Neubau, 2 d K'!B228</f>
        <v>K1-W</v>
      </c>
      <c r="Y229">
        <f>'Neubau, 2 d K'!E228</f>
        <v>0</v>
      </c>
      <c r="Z229" t="str">
        <f>'Neubau, 2 d K'!F228</f>
        <v>wöchentl.</v>
      </c>
      <c r="AA229">
        <f ca="1">'Neubau, 2 d K'!G228</f>
        <v>51</v>
      </c>
      <c r="AB229">
        <f>'Neubau, 2 d K'!J228</f>
        <v>0</v>
      </c>
    </row>
    <row r="230" spans="24:28" x14ac:dyDescent="0.2">
      <c r="X230" t="str">
        <f>'Neubau, 2 d K'!B229</f>
        <v>K1-2</v>
      </c>
      <c r="Y230">
        <f>'Neubau, 2 d K'!E229</f>
        <v>0</v>
      </c>
      <c r="Z230" t="str">
        <f>'Neubau, 2 d K'!F229</f>
        <v>2 Tage/Wo</v>
      </c>
      <c r="AA230">
        <f ca="1">'Neubau, 2 d K'!G229</f>
        <v>101</v>
      </c>
      <c r="AB230">
        <f>'Neubau, 2 d K'!J229</f>
        <v>0</v>
      </c>
    </row>
    <row r="231" spans="24:28" x14ac:dyDescent="0.2">
      <c r="X231" t="str">
        <f>'Neubau, 2 d K'!B230</f>
        <v>K1-2,5</v>
      </c>
      <c r="Y231">
        <f>'Neubau, 2 d K'!E230</f>
        <v>0</v>
      </c>
      <c r="Z231" t="str">
        <f>'Neubau, 2 d K'!F230</f>
        <v>2,5 Tage/Wo</v>
      </c>
      <c r="AA231">
        <f ca="1">'Neubau, 2 d K'!G230</f>
        <v>127</v>
      </c>
      <c r="AB231">
        <f>'Neubau, 2 d K'!J230</f>
        <v>0</v>
      </c>
    </row>
    <row r="232" spans="24:28" x14ac:dyDescent="0.2">
      <c r="X232" t="str">
        <f>'Neubau, 2 d K'!B231</f>
        <v>K1-3</v>
      </c>
      <c r="Y232">
        <f>'Neubau, 2 d K'!E231</f>
        <v>0</v>
      </c>
      <c r="Z232" t="str">
        <f>'Neubau, 2 d K'!F231</f>
        <v>3 Tage/Wo</v>
      </c>
      <c r="AA232">
        <f ca="1">'Neubau, 2 d K'!G231</f>
        <v>152</v>
      </c>
      <c r="AB232">
        <f>'Neubau, 2 d K'!J231</f>
        <v>0</v>
      </c>
    </row>
    <row r="233" spans="24:28" x14ac:dyDescent="0.2">
      <c r="X233" t="str">
        <f>'Neubau, 2 d K'!B232</f>
        <v>K1-4</v>
      </c>
      <c r="Y233">
        <f>'Neubau, 2 d K'!E232</f>
        <v>0</v>
      </c>
      <c r="Z233" t="str">
        <f>'Neubau, 2 d K'!F232</f>
        <v>4 Tage/Wo</v>
      </c>
      <c r="AA233">
        <f ca="1">'Neubau, 2 d K'!G232</f>
        <v>202</v>
      </c>
      <c r="AB233">
        <f>'Neubau, 2 d K'!J232</f>
        <v>0</v>
      </c>
    </row>
    <row r="234" spans="24:28" x14ac:dyDescent="0.2">
      <c r="X234" t="str">
        <f>'Neubau, 2 d K'!B233</f>
        <v>K1-5</v>
      </c>
      <c r="Y234">
        <f>'Neubau, 2 d K'!E233</f>
        <v>0</v>
      </c>
      <c r="Z234" t="str">
        <f>'Neubau, 2 d K'!F233</f>
        <v>5 Tage/Wo</v>
      </c>
      <c r="AA234">
        <f ca="1">'Neubau, 2 d K'!G233</f>
        <v>253</v>
      </c>
      <c r="AB234">
        <f>'Neubau, 2 d K'!J233</f>
        <v>0</v>
      </c>
    </row>
    <row r="235" spans="24:28" x14ac:dyDescent="0.2">
      <c r="X235" t="str">
        <f>'Neubau, 2 d K'!B234</f>
        <v>K1-6</v>
      </c>
      <c r="Y235">
        <f>'Neubau, 2 d K'!E234</f>
        <v>0</v>
      </c>
      <c r="Z235" t="str">
        <f>'Neubau, 2 d K'!F234</f>
        <v>6 Tage/Wo</v>
      </c>
      <c r="AA235">
        <f ca="1">'Neubau, 2 d K'!G234</f>
        <v>304</v>
      </c>
      <c r="AB235">
        <f>'Neubau, 2 d K'!J234</f>
        <v>0</v>
      </c>
    </row>
    <row r="236" spans="24:28" x14ac:dyDescent="0.2">
      <c r="X236" t="str">
        <f>'Neubau, 2 d K'!B235</f>
        <v>K1-7</v>
      </c>
      <c r="Y236">
        <f>'Neubau, 2 d K'!E235</f>
        <v>0</v>
      </c>
      <c r="Z236" t="str">
        <f>'Neubau, 2 d K'!F235</f>
        <v>7 Tage/Wo</v>
      </c>
      <c r="AA236">
        <f ca="1">'Neubau, 2 d K'!G235</f>
        <v>354</v>
      </c>
      <c r="AB236">
        <f>'Neubau, 2 d K'!J235</f>
        <v>0</v>
      </c>
    </row>
    <row r="237" spans="24:28" x14ac:dyDescent="0.2">
      <c r="X237" t="str">
        <f>'Neubau, 2 d K'!B236</f>
        <v>K2-J</v>
      </c>
      <c r="Y237">
        <f>'Neubau, 2 d K'!E236</f>
        <v>0</v>
      </c>
      <c r="Z237" t="str">
        <f>'Neubau, 2 d K'!F236</f>
        <v>jährlich</v>
      </c>
      <c r="AA237">
        <f ca="1">'Neubau, 2 d K'!G236</f>
        <v>1</v>
      </c>
      <c r="AB237">
        <f>'Neubau, 2 d K'!J236</f>
        <v>0</v>
      </c>
    </row>
    <row r="238" spans="24:28" x14ac:dyDescent="0.2">
      <c r="X238" t="str">
        <f>'Neubau, 2 d K'!B237</f>
        <v>K2-J2</v>
      </c>
      <c r="Y238">
        <f>'Neubau, 2 d K'!E237</f>
        <v>0</v>
      </c>
      <c r="Z238" t="str">
        <f>'Neubau, 2 d K'!F237</f>
        <v>jährlich 2x</v>
      </c>
      <c r="AA238">
        <f ca="1">'Neubau, 2 d K'!G237</f>
        <v>2</v>
      </c>
      <c r="AB238">
        <f>'Neubau, 2 d K'!J237</f>
        <v>0</v>
      </c>
    </row>
    <row r="239" spans="24:28" x14ac:dyDescent="0.2">
      <c r="X239" t="str">
        <f>'Neubau, 2 d K'!B238</f>
        <v>K2-Q</v>
      </c>
      <c r="Y239">
        <f>'Neubau, 2 d K'!E238</f>
        <v>0</v>
      </c>
      <c r="Z239" t="str">
        <f>'Neubau, 2 d K'!F238</f>
        <v>Quartalsw.</v>
      </c>
      <c r="AA239">
        <f ca="1">'Neubau, 2 d K'!G238</f>
        <v>4</v>
      </c>
      <c r="AB239">
        <f>'Neubau, 2 d K'!J238</f>
        <v>0</v>
      </c>
    </row>
    <row r="240" spans="24:28" x14ac:dyDescent="0.2">
      <c r="X240" t="str">
        <f>'Neubau, 2 d K'!B239</f>
        <v>K2-J6</v>
      </c>
      <c r="Y240">
        <f>'Neubau, 2 d K'!E239</f>
        <v>0</v>
      </c>
      <c r="Z240" t="str">
        <f>'Neubau, 2 d K'!F239</f>
        <v>jährlich 6x</v>
      </c>
      <c r="AA240">
        <f ca="1">'Neubau, 2 d K'!G239</f>
        <v>6</v>
      </c>
      <c r="AB240">
        <f>'Neubau, 2 d K'!J239</f>
        <v>0</v>
      </c>
    </row>
    <row r="241" spans="24:28" x14ac:dyDescent="0.2">
      <c r="X241" t="str">
        <f>'Neubau, 2 d K'!B240</f>
        <v>K2-M</v>
      </c>
      <c r="Y241">
        <f>'Neubau, 2 d K'!E240</f>
        <v>0</v>
      </c>
      <c r="Z241" t="str">
        <f>'Neubau, 2 d K'!F240</f>
        <v>monatlich</v>
      </c>
      <c r="AA241">
        <f ca="1">'Neubau, 2 d K'!G240</f>
        <v>12</v>
      </c>
      <c r="AB241">
        <f>'Neubau, 2 d K'!J240</f>
        <v>0</v>
      </c>
    </row>
    <row r="242" spans="24:28" x14ac:dyDescent="0.2">
      <c r="X242" t="str">
        <f>'Neubau, 2 d K'!B241</f>
        <v>K2-14</v>
      </c>
      <c r="Y242">
        <f>'Neubau, 2 d K'!E241</f>
        <v>0</v>
      </c>
      <c r="Z242" t="str">
        <f>'Neubau, 2 d K'!F241</f>
        <v>14 tägig</v>
      </c>
      <c r="AA242">
        <f ca="1">'Neubau, 2 d K'!G241</f>
        <v>25</v>
      </c>
      <c r="AB242">
        <f>'Neubau, 2 d K'!J241</f>
        <v>0</v>
      </c>
    </row>
    <row r="243" spans="24:28" x14ac:dyDescent="0.2">
      <c r="X243" t="str">
        <f>'Neubau, 2 d K'!B242</f>
        <v>K2-W</v>
      </c>
      <c r="Y243">
        <f>'Neubau, 2 d K'!E242</f>
        <v>0</v>
      </c>
      <c r="Z243" t="str">
        <f>'Neubau, 2 d K'!F242</f>
        <v>wöchentl.</v>
      </c>
      <c r="AA243">
        <f ca="1">'Neubau, 2 d K'!G242</f>
        <v>51</v>
      </c>
      <c r="AB243">
        <f>'Neubau, 2 d K'!J242</f>
        <v>0</v>
      </c>
    </row>
    <row r="244" spans="24:28" x14ac:dyDescent="0.2">
      <c r="X244" t="str">
        <f>'Neubau, 2 d K'!B243</f>
        <v>K2-2</v>
      </c>
      <c r="Y244">
        <f>'Neubau, 2 d K'!E243</f>
        <v>0</v>
      </c>
      <c r="Z244" t="str">
        <f>'Neubau, 2 d K'!F243</f>
        <v>2 Tage/Wo</v>
      </c>
      <c r="AA244">
        <f ca="1">'Neubau, 2 d K'!G243</f>
        <v>101</v>
      </c>
      <c r="AB244">
        <f>'Neubau, 2 d K'!J243</f>
        <v>0</v>
      </c>
    </row>
    <row r="245" spans="24:28" x14ac:dyDescent="0.2">
      <c r="X245" t="str">
        <f>'Neubau, 2 d K'!B244</f>
        <v>K2-2,5</v>
      </c>
      <c r="Y245">
        <f>'Neubau, 2 d K'!E244</f>
        <v>0</v>
      </c>
      <c r="Z245" t="str">
        <f>'Neubau, 2 d K'!F244</f>
        <v>2,5 Tage/Wo</v>
      </c>
      <c r="AA245">
        <f ca="1">'Neubau, 2 d K'!G244</f>
        <v>127</v>
      </c>
      <c r="AB245">
        <f>'Neubau, 2 d K'!J244</f>
        <v>0</v>
      </c>
    </row>
    <row r="246" spans="24:28" x14ac:dyDescent="0.2">
      <c r="X246" t="str">
        <f>'Neubau, 2 d K'!B245</f>
        <v>K2-3</v>
      </c>
      <c r="Y246">
        <f>'Neubau, 2 d K'!E245</f>
        <v>0</v>
      </c>
      <c r="Z246" t="str">
        <f>'Neubau, 2 d K'!F245</f>
        <v>3 Tage/Wo</v>
      </c>
      <c r="AA246">
        <f ca="1">'Neubau, 2 d K'!G245</f>
        <v>152</v>
      </c>
      <c r="AB246">
        <f>'Neubau, 2 d K'!J245</f>
        <v>0</v>
      </c>
    </row>
    <row r="247" spans="24:28" x14ac:dyDescent="0.2">
      <c r="X247" t="str">
        <f>'Neubau, 2 d K'!B246</f>
        <v>K2-4</v>
      </c>
      <c r="Y247">
        <f>'Neubau, 2 d K'!E246</f>
        <v>0</v>
      </c>
      <c r="Z247" t="str">
        <f>'Neubau, 2 d K'!F246</f>
        <v>4 Tage/Wo</v>
      </c>
      <c r="AA247">
        <f ca="1">'Neubau, 2 d K'!G246</f>
        <v>202</v>
      </c>
      <c r="AB247">
        <f>'Neubau, 2 d K'!J246</f>
        <v>0</v>
      </c>
    </row>
    <row r="248" spans="24:28" x14ac:dyDescent="0.2">
      <c r="X248" t="str">
        <f>'Neubau, 2 d K'!B247</f>
        <v>K2-5</v>
      </c>
      <c r="Y248">
        <f>'Neubau, 2 d K'!E247</f>
        <v>0</v>
      </c>
      <c r="Z248" t="str">
        <f>'Neubau, 2 d K'!F247</f>
        <v>5 Tage/Wo</v>
      </c>
      <c r="AA248">
        <f ca="1">'Neubau, 2 d K'!G247</f>
        <v>253</v>
      </c>
      <c r="AB248">
        <f>'Neubau, 2 d K'!J247</f>
        <v>0</v>
      </c>
    </row>
    <row r="249" spans="24:28" x14ac:dyDescent="0.2">
      <c r="X249" t="str">
        <f>'Neubau, 2 d K'!B248</f>
        <v>K2-6</v>
      </c>
      <c r="Y249">
        <f>'Neubau, 2 d K'!E248</f>
        <v>0</v>
      </c>
      <c r="Z249" t="str">
        <f>'Neubau, 2 d K'!F248</f>
        <v>6 Tage/Wo</v>
      </c>
      <c r="AA249">
        <f ca="1">'Neubau, 2 d K'!G248</f>
        <v>304</v>
      </c>
      <c r="AB249">
        <f>'Neubau, 2 d K'!J248</f>
        <v>0</v>
      </c>
    </row>
    <row r="250" spans="24:28" x14ac:dyDescent="0.2">
      <c r="X250" t="str">
        <f>'Neubau, 2 d K'!B249</f>
        <v>K2-7</v>
      </c>
      <c r="Y250">
        <f>'Neubau, 2 d K'!E249</f>
        <v>0</v>
      </c>
      <c r="Z250" t="str">
        <f>'Neubau, 2 d K'!F249</f>
        <v>7 Tage/Wo</v>
      </c>
      <c r="AA250">
        <f ca="1">'Neubau, 2 d K'!G249</f>
        <v>354</v>
      </c>
      <c r="AB250">
        <f>'Neubau, 2 d K'!J249</f>
        <v>0</v>
      </c>
    </row>
    <row r="251" spans="24:28" x14ac:dyDescent="0.2">
      <c r="X251" t="str">
        <f>'Neubau, 2 d K'!B250</f>
        <v>L-J</v>
      </c>
      <c r="Y251">
        <f>'Neubau, 2 d K'!E250</f>
        <v>0</v>
      </c>
      <c r="Z251" t="str">
        <f>'Neubau, 2 d K'!F250</f>
        <v>jährlich</v>
      </c>
      <c r="AA251">
        <f ca="1">'Neubau, 2 d K'!G250</f>
        <v>1</v>
      </c>
      <c r="AB251">
        <f>'Neubau, 2 d K'!J250</f>
        <v>0</v>
      </c>
    </row>
    <row r="252" spans="24:28" x14ac:dyDescent="0.2">
      <c r="X252" t="str">
        <f>'Neubau, 2 d K'!B251</f>
        <v>L-J2</v>
      </c>
      <c r="Y252">
        <f>'Neubau, 2 d K'!E251</f>
        <v>0</v>
      </c>
      <c r="Z252" t="str">
        <f>'Neubau, 2 d K'!F251</f>
        <v>jährlich 2x</v>
      </c>
      <c r="AA252">
        <f ca="1">'Neubau, 2 d K'!G251</f>
        <v>2</v>
      </c>
      <c r="AB252">
        <f>'Neubau, 2 d K'!J251</f>
        <v>0</v>
      </c>
    </row>
    <row r="253" spans="24:28" x14ac:dyDescent="0.2">
      <c r="X253" t="str">
        <f>'Neubau, 2 d K'!B252</f>
        <v>L-Q</v>
      </c>
      <c r="Y253">
        <f>'Neubau, 2 d K'!E252</f>
        <v>0</v>
      </c>
      <c r="Z253" t="str">
        <f>'Neubau, 2 d K'!F252</f>
        <v>Quartalsw.</v>
      </c>
      <c r="AA253">
        <f ca="1">'Neubau, 2 d K'!G252</f>
        <v>4</v>
      </c>
      <c r="AB253">
        <f>'Neubau, 2 d K'!J252</f>
        <v>0</v>
      </c>
    </row>
    <row r="254" spans="24:28" x14ac:dyDescent="0.2">
      <c r="X254" t="str">
        <f>'Neubau, 2 d K'!B253</f>
        <v>L-J6</v>
      </c>
      <c r="Y254">
        <f>'Neubau, 2 d K'!E253</f>
        <v>0</v>
      </c>
      <c r="Z254" t="str">
        <f>'Neubau, 2 d K'!F253</f>
        <v>jährlich 6x</v>
      </c>
      <c r="AA254">
        <f ca="1">'Neubau, 2 d K'!G253</f>
        <v>6</v>
      </c>
      <c r="AB254">
        <f>'Neubau, 2 d K'!J253</f>
        <v>0</v>
      </c>
    </row>
    <row r="255" spans="24:28" x14ac:dyDescent="0.2">
      <c r="X255" t="str">
        <f>'Neubau, 2 d K'!B254</f>
        <v>L-M</v>
      </c>
      <c r="Y255">
        <f>'Neubau, 2 d K'!E254</f>
        <v>0</v>
      </c>
      <c r="Z255" t="str">
        <f>'Neubau, 2 d K'!F254</f>
        <v>monatlich</v>
      </c>
      <c r="AA255">
        <f ca="1">'Neubau, 2 d K'!G254</f>
        <v>12</v>
      </c>
      <c r="AB255">
        <f>'Neubau, 2 d K'!J254</f>
        <v>0</v>
      </c>
    </row>
    <row r="256" spans="24:28" x14ac:dyDescent="0.2">
      <c r="X256" t="str">
        <f>'Neubau, 2 d K'!B255</f>
        <v>L-14</v>
      </c>
      <c r="Y256">
        <f>'Neubau, 2 d K'!E255</f>
        <v>0</v>
      </c>
      <c r="Z256" t="str">
        <f>'Neubau, 2 d K'!F255</f>
        <v>14 tägig</v>
      </c>
      <c r="AA256">
        <f ca="1">'Neubau, 2 d K'!G255</f>
        <v>25</v>
      </c>
      <c r="AB256">
        <f>'Neubau, 2 d K'!J255</f>
        <v>0</v>
      </c>
    </row>
    <row r="257" spans="24:28" x14ac:dyDescent="0.2">
      <c r="X257" t="str">
        <f>'Neubau, 2 d K'!B256</f>
        <v>L-W</v>
      </c>
      <c r="Y257">
        <f>'Neubau, 2 d K'!E256</f>
        <v>0</v>
      </c>
      <c r="Z257" t="str">
        <f>'Neubau, 2 d K'!F256</f>
        <v>wöchentl.</v>
      </c>
      <c r="AA257">
        <f ca="1">'Neubau, 2 d K'!G256</f>
        <v>51</v>
      </c>
      <c r="AB257">
        <f>'Neubau, 2 d K'!J256</f>
        <v>0</v>
      </c>
    </row>
    <row r="258" spans="24:28" x14ac:dyDescent="0.2">
      <c r="X258" t="str">
        <f>'Neubau, 2 d K'!B257</f>
        <v>L-2</v>
      </c>
      <c r="Y258">
        <f>'Neubau, 2 d K'!E257</f>
        <v>0</v>
      </c>
      <c r="Z258" t="str">
        <f>'Neubau, 2 d K'!F257</f>
        <v>2 Tage/Wo</v>
      </c>
      <c r="AA258">
        <f ca="1">'Neubau, 2 d K'!G257</f>
        <v>101</v>
      </c>
      <c r="AB258">
        <f>'Neubau, 2 d K'!J257</f>
        <v>0</v>
      </c>
    </row>
    <row r="259" spans="24:28" x14ac:dyDescent="0.2">
      <c r="X259" t="str">
        <f>'Neubau, 2 d K'!B258</f>
        <v>L-2,5</v>
      </c>
      <c r="Y259">
        <f>'Neubau, 2 d K'!E258</f>
        <v>0</v>
      </c>
      <c r="Z259" t="str">
        <f>'Neubau, 2 d K'!F258</f>
        <v>2,5 Tage/Wo</v>
      </c>
      <c r="AA259">
        <f ca="1">'Neubau, 2 d K'!G258</f>
        <v>127</v>
      </c>
      <c r="AB259">
        <f>'Neubau, 2 d K'!J258</f>
        <v>0</v>
      </c>
    </row>
    <row r="260" spans="24:28" x14ac:dyDescent="0.2">
      <c r="X260" t="str">
        <f>'Neubau, 2 d K'!B259</f>
        <v>L-3</v>
      </c>
      <c r="Y260">
        <f>'Neubau, 2 d K'!E259</f>
        <v>0</v>
      </c>
      <c r="Z260" t="str">
        <f>'Neubau, 2 d K'!F259</f>
        <v>3 Tage/Wo</v>
      </c>
      <c r="AA260">
        <f ca="1">'Neubau, 2 d K'!G259</f>
        <v>152</v>
      </c>
      <c r="AB260">
        <f>'Neubau, 2 d K'!J259</f>
        <v>0</v>
      </c>
    </row>
    <row r="261" spans="24:28" x14ac:dyDescent="0.2">
      <c r="X261" t="str">
        <f>'Neubau, 2 d K'!B260</f>
        <v>L-4</v>
      </c>
      <c r="Y261">
        <f>'Neubau, 2 d K'!E260</f>
        <v>0</v>
      </c>
      <c r="Z261" t="str">
        <f>'Neubau, 2 d K'!F260</f>
        <v>4 Tage/Wo</v>
      </c>
      <c r="AA261">
        <f ca="1">'Neubau, 2 d K'!G260</f>
        <v>202</v>
      </c>
      <c r="AB261">
        <f>'Neubau, 2 d K'!J260</f>
        <v>0</v>
      </c>
    </row>
    <row r="262" spans="24:28" x14ac:dyDescent="0.2">
      <c r="X262" t="str">
        <f>'Neubau, 2 d K'!B261</f>
        <v>L-5</v>
      </c>
      <c r="Y262">
        <f>'Neubau, 2 d K'!E261</f>
        <v>0</v>
      </c>
      <c r="Z262" t="str">
        <f>'Neubau, 2 d K'!F261</f>
        <v>5 Tage/Wo</v>
      </c>
      <c r="AA262">
        <f ca="1">'Neubau, 2 d K'!G261</f>
        <v>253</v>
      </c>
      <c r="AB262">
        <f>'Neubau, 2 d K'!J261</f>
        <v>0</v>
      </c>
    </row>
    <row r="263" spans="24:28" x14ac:dyDescent="0.2">
      <c r="X263" t="str">
        <f>'Neubau, 2 d K'!B262</f>
        <v>L-6</v>
      </c>
      <c r="Y263">
        <f>'Neubau, 2 d K'!E262</f>
        <v>0</v>
      </c>
      <c r="Z263" t="str">
        <f>'Neubau, 2 d K'!F262</f>
        <v>6 Tage/Wo</v>
      </c>
      <c r="AA263">
        <f ca="1">'Neubau, 2 d K'!G262</f>
        <v>304</v>
      </c>
      <c r="AB263">
        <f>'Neubau, 2 d K'!J262</f>
        <v>0</v>
      </c>
    </row>
    <row r="264" spans="24:28" x14ac:dyDescent="0.2">
      <c r="X264" t="str">
        <f>'Neubau, 2 d K'!B263</f>
        <v>L-7</v>
      </c>
      <c r="Y264">
        <f>'Neubau, 2 d K'!E263</f>
        <v>0</v>
      </c>
      <c r="Z264" t="str">
        <f>'Neubau, 2 d K'!F263</f>
        <v>7 Tage/Wo</v>
      </c>
      <c r="AA264">
        <f ca="1">'Neubau, 2 d K'!G263</f>
        <v>354</v>
      </c>
      <c r="AB264">
        <f>'Neubau, 2 d K'!J263</f>
        <v>0</v>
      </c>
    </row>
    <row r="265" spans="24:28" x14ac:dyDescent="0.2">
      <c r="X265" t="str">
        <f>'Neubau, 2 d K'!B264</f>
        <v>M1-J</v>
      </c>
      <c r="Y265">
        <f>'Neubau, 2 d K'!E264</f>
        <v>0</v>
      </c>
      <c r="Z265" t="str">
        <f>'Neubau, 2 d K'!F264</f>
        <v>jährlich</v>
      </c>
      <c r="AA265">
        <f ca="1">'Neubau, 2 d K'!G264</f>
        <v>1</v>
      </c>
      <c r="AB265">
        <f>'Neubau, 2 d K'!J264</f>
        <v>0</v>
      </c>
    </row>
    <row r="266" spans="24:28" x14ac:dyDescent="0.2">
      <c r="X266" t="str">
        <f>'Neubau, 2 d K'!B265</f>
        <v>M1-J2</v>
      </c>
      <c r="Y266">
        <f>'Neubau, 2 d K'!E265</f>
        <v>0</v>
      </c>
      <c r="Z266" t="str">
        <f>'Neubau, 2 d K'!F265</f>
        <v>jährlich 2x</v>
      </c>
      <c r="AA266">
        <f ca="1">'Neubau, 2 d K'!G265</f>
        <v>2</v>
      </c>
      <c r="AB266">
        <f>'Neubau, 2 d K'!J265</f>
        <v>0</v>
      </c>
    </row>
    <row r="267" spans="24:28" x14ac:dyDescent="0.2">
      <c r="X267" t="str">
        <f>'Neubau, 2 d K'!B266</f>
        <v>M1-Q</v>
      </c>
      <c r="Y267">
        <f>'Neubau, 2 d K'!E266</f>
        <v>0</v>
      </c>
      <c r="Z267" t="str">
        <f>'Neubau, 2 d K'!F266</f>
        <v>Quartalsw.</v>
      </c>
      <c r="AA267">
        <f ca="1">'Neubau, 2 d K'!G266</f>
        <v>4</v>
      </c>
      <c r="AB267">
        <f>'Neubau, 2 d K'!J266</f>
        <v>0</v>
      </c>
    </row>
    <row r="268" spans="24:28" x14ac:dyDescent="0.2">
      <c r="X268" t="str">
        <f>'Neubau, 2 d K'!B267</f>
        <v>M1-J6</v>
      </c>
      <c r="Y268">
        <f>'Neubau, 2 d K'!E267</f>
        <v>0</v>
      </c>
      <c r="Z268" t="str">
        <f>'Neubau, 2 d K'!F267</f>
        <v>jährlich 6x</v>
      </c>
      <c r="AA268">
        <f ca="1">'Neubau, 2 d K'!G267</f>
        <v>6</v>
      </c>
      <c r="AB268">
        <f>'Neubau, 2 d K'!J267</f>
        <v>0</v>
      </c>
    </row>
    <row r="269" spans="24:28" x14ac:dyDescent="0.2">
      <c r="X269" t="str">
        <f>'Neubau, 2 d K'!B268</f>
        <v>M1-M</v>
      </c>
      <c r="Y269">
        <f>'Neubau, 2 d K'!E268</f>
        <v>0</v>
      </c>
      <c r="Z269" t="str">
        <f>'Neubau, 2 d K'!F268</f>
        <v>monatlich</v>
      </c>
      <c r="AA269">
        <f ca="1">'Neubau, 2 d K'!G268</f>
        <v>12</v>
      </c>
      <c r="AB269">
        <f>'Neubau, 2 d K'!J268</f>
        <v>0</v>
      </c>
    </row>
    <row r="270" spans="24:28" x14ac:dyDescent="0.2">
      <c r="X270" t="str">
        <f>'Neubau, 2 d K'!B269</f>
        <v>M1-14</v>
      </c>
      <c r="Y270">
        <f>'Neubau, 2 d K'!E269</f>
        <v>0</v>
      </c>
      <c r="Z270" t="str">
        <f>'Neubau, 2 d K'!F269</f>
        <v>14 tägig</v>
      </c>
      <c r="AA270">
        <f ca="1">'Neubau, 2 d K'!G269</f>
        <v>25</v>
      </c>
      <c r="AB270">
        <f>'Neubau, 2 d K'!J269</f>
        <v>0</v>
      </c>
    </row>
    <row r="271" spans="24:28" x14ac:dyDescent="0.2">
      <c r="X271" t="str">
        <f>'Neubau, 2 d K'!B270</f>
        <v>M1-W</v>
      </c>
      <c r="Y271">
        <f>'Neubau, 2 d K'!E270</f>
        <v>0</v>
      </c>
      <c r="Z271" t="str">
        <f>'Neubau, 2 d K'!F270</f>
        <v>wöchentl.</v>
      </c>
      <c r="AA271">
        <f ca="1">'Neubau, 2 d K'!G270</f>
        <v>51</v>
      </c>
      <c r="AB271">
        <f>'Neubau, 2 d K'!J270</f>
        <v>0</v>
      </c>
    </row>
    <row r="272" spans="24:28" x14ac:dyDescent="0.2">
      <c r="X272" t="str">
        <f>'Neubau, 2 d K'!B271</f>
        <v>M1-2</v>
      </c>
      <c r="Y272">
        <f>'Neubau, 2 d K'!E271</f>
        <v>0</v>
      </c>
      <c r="Z272" t="str">
        <f>'Neubau, 2 d K'!F271</f>
        <v>2 Tage/Wo</v>
      </c>
      <c r="AA272">
        <f ca="1">'Neubau, 2 d K'!G271</f>
        <v>101</v>
      </c>
      <c r="AB272">
        <f>'Neubau, 2 d K'!J271</f>
        <v>0</v>
      </c>
    </row>
    <row r="273" spans="24:28" x14ac:dyDescent="0.2">
      <c r="X273" t="str">
        <f>'Neubau, 2 d K'!B272</f>
        <v>M1-2,5</v>
      </c>
      <c r="Y273">
        <f>'Neubau, 2 d K'!E272</f>
        <v>0</v>
      </c>
      <c r="Z273" t="str">
        <f>'Neubau, 2 d K'!F272</f>
        <v>2,5 Tage/Wo</v>
      </c>
      <c r="AA273">
        <f ca="1">'Neubau, 2 d K'!G272</f>
        <v>127</v>
      </c>
      <c r="AB273">
        <f>'Neubau, 2 d K'!J272</f>
        <v>0</v>
      </c>
    </row>
    <row r="274" spans="24:28" x14ac:dyDescent="0.2">
      <c r="X274" t="str">
        <f>'Neubau, 2 d K'!B273</f>
        <v>M1-3</v>
      </c>
      <c r="Y274">
        <f>'Neubau, 2 d K'!E273</f>
        <v>0</v>
      </c>
      <c r="Z274" t="str">
        <f>'Neubau, 2 d K'!F273</f>
        <v>3 Tage/Wo</v>
      </c>
      <c r="AA274">
        <f ca="1">'Neubau, 2 d K'!G273</f>
        <v>152</v>
      </c>
      <c r="AB274">
        <f>'Neubau, 2 d K'!J273</f>
        <v>0</v>
      </c>
    </row>
    <row r="275" spans="24:28" x14ac:dyDescent="0.2">
      <c r="X275" t="str">
        <f>'Neubau, 2 d K'!B274</f>
        <v>M1-4</v>
      </c>
      <c r="Y275">
        <f>'Neubau, 2 d K'!E274</f>
        <v>0</v>
      </c>
      <c r="Z275" t="str">
        <f>'Neubau, 2 d K'!F274</f>
        <v>4 Tage/Wo</v>
      </c>
      <c r="AA275">
        <f ca="1">'Neubau, 2 d K'!G274</f>
        <v>202</v>
      </c>
      <c r="AB275">
        <f>'Neubau, 2 d K'!J274</f>
        <v>0</v>
      </c>
    </row>
    <row r="276" spans="24:28" x14ac:dyDescent="0.2">
      <c r="X276" t="str">
        <f>'Neubau, 2 d K'!B275</f>
        <v>M1-5</v>
      </c>
      <c r="Y276">
        <f>'Neubau, 2 d K'!E275</f>
        <v>0</v>
      </c>
      <c r="Z276" t="str">
        <f>'Neubau, 2 d K'!F275</f>
        <v>5 Tage/Wo</v>
      </c>
      <c r="AA276">
        <f ca="1">'Neubau, 2 d K'!G275</f>
        <v>253</v>
      </c>
      <c r="AB276">
        <f>'Neubau, 2 d K'!J275</f>
        <v>0</v>
      </c>
    </row>
    <row r="277" spans="24:28" x14ac:dyDescent="0.2">
      <c r="X277" t="str">
        <f>'Neubau, 2 d K'!B276</f>
        <v>M1-6</v>
      </c>
      <c r="Y277">
        <f>'Neubau, 2 d K'!E276</f>
        <v>0</v>
      </c>
      <c r="Z277" t="str">
        <f>'Neubau, 2 d K'!F276</f>
        <v>6 Tage/Wo</v>
      </c>
      <c r="AA277">
        <f ca="1">'Neubau, 2 d K'!G276</f>
        <v>304</v>
      </c>
      <c r="AB277">
        <f>'Neubau, 2 d K'!J276</f>
        <v>0</v>
      </c>
    </row>
    <row r="278" spans="24:28" x14ac:dyDescent="0.2">
      <c r="X278" t="str">
        <f>'Neubau, 2 d K'!B277</f>
        <v>M1-7</v>
      </c>
      <c r="Y278">
        <f>'Neubau, 2 d K'!E277</f>
        <v>0</v>
      </c>
      <c r="Z278" t="str">
        <f>'Neubau, 2 d K'!F277</f>
        <v>7 Tage/Wo</v>
      </c>
      <c r="AA278">
        <f ca="1">'Neubau, 2 d K'!G277</f>
        <v>354</v>
      </c>
      <c r="AB278">
        <f>'Neubau, 2 d K'!J277</f>
        <v>0</v>
      </c>
    </row>
    <row r="279" spans="24:28" x14ac:dyDescent="0.2">
      <c r="X279" t="str">
        <f>'Neubau, 2 d K'!B278</f>
        <v>M1-Hort</v>
      </c>
      <c r="Y279">
        <f>'Neubau, 2 d K'!E278</f>
        <v>0</v>
      </c>
      <c r="Z279" t="str">
        <f>'Neubau, 2 d K'!F278</f>
        <v>5 Tage/Wo </v>
      </c>
      <c r="AA279">
        <f ca="1">'Neubau, 2 d K'!G278</f>
        <v>253</v>
      </c>
      <c r="AB279">
        <f>'Neubau, 2 d K'!J278</f>
        <v>0</v>
      </c>
    </row>
    <row r="280" spans="24:28" x14ac:dyDescent="0.2">
      <c r="X280" t="str">
        <f>'Neubau, 2 d K'!B279</f>
        <v>N1-J</v>
      </c>
      <c r="Y280">
        <f>'Neubau, 2 d K'!E279</f>
        <v>0</v>
      </c>
      <c r="Z280" t="str">
        <f>'Neubau, 2 d K'!F279</f>
        <v>jährlich</v>
      </c>
      <c r="AA280">
        <f ca="1">'Neubau, 2 d K'!G279</f>
        <v>1</v>
      </c>
      <c r="AB280">
        <f>'Neubau, 2 d K'!J279</f>
        <v>0</v>
      </c>
    </row>
    <row r="281" spans="24:28" x14ac:dyDescent="0.2">
      <c r="X281" t="str">
        <f>'Neubau, 2 d K'!B280</f>
        <v>N1-J2</v>
      </c>
      <c r="Y281">
        <f>'Neubau, 2 d K'!E280</f>
        <v>0</v>
      </c>
      <c r="Z281" t="str">
        <f>'Neubau, 2 d K'!F280</f>
        <v>jährlich 2x</v>
      </c>
      <c r="AA281">
        <f ca="1">'Neubau, 2 d K'!G280</f>
        <v>2</v>
      </c>
      <c r="AB281">
        <f>'Neubau, 2 d K'!J280</f>
        <v>0</v>
      </c>
    </row>
    <row r="282" spans="24:28" x14ac:dyDescent="0.2">
      <c r="X282" t="str">
        <f>'Neubau, 2 d K'!B281</f>
        <v>N1-Q</v>
      </c>
      <c r="Y282">
        <f>'Neubau, 2 d K'!E281</f>
        <v>0</v>
      </c>
      <c r="Z282" t="str">
        <f>'Neubau, 2 d K'!F281</f>
        <v>Quartalsw.</v>
      </c>
      <c r="AA282">
        <f ca="1">'Neubau, 2 d K'!G281</f>
        <v>4</v>
      </c>
      <c r="AB282">
        <f>'Neubau, 2 d K'!J281</f>
        <v>0</v>
      </c>
    </row>
    <row r="283" spans="24:28" x14ac:dyDescent="0.2">
      <c r="X283" t="str">
        <f>'Neubau, 2 d K'!B282</f>
        <v>N1-J6</v>
      </c>
      <c r="Y283">
        <f>'Neubau, 2 d K'!E282</f>
        <v>0</v>
      </c>
      <c r="Z283" t="str">
        <f>'Neubau, 2 d K'!F282</f>
        <v>jährlich 6x</v>
      </c>
      <c r="AA283">
        <f ca="1">'Neubau, 2 d K'!G282</f>
        <v>6</v>
      </c>
      <c r="AB283">
        <f>'Neubau, 2 d K'!J282</f>
        <v>0</v>
      </c>
    </row>
    <row r="284" spans="24:28" x14ac:dyDescent="0.2">
      <c r="X284" t="str">
        <f>'Neubau, 2 d K'!B283</f>
        <v>N1-M</v>
      </c>
      <c r="Y284">
        <f>'Neubau, 2 d K'!E283</f>
        <v>0</v>
      </c>
      <c r="Z284" t="str">
        <f>'Neubau, 2 d K'!F283</f>
        <v>monatlich</v>
      </c>
      <c r="AA284">
        <f ca="1">'Neubau, 2 d K'!G283</f>
        <v>12</v>
      </c>
      <c r="AB284">
        <f>'Neubau, 2 d K'!J283</f>
        <v>0</v>
      </c>
    </row>
    <row r="285" spans="24:28" x14ac:dyDescent="0.2">
      <c r="X285" t="str">
        <f>'Neubau, 2 d K'!B284</f>
        <v>N1-14</v>
      </c>
      <c r="Y285">
        <f>'Neubau, 2 d K'!E284</f>
        <v>0</v>
      </c>
      <c r="Z285" t="str">
        <f>'Neubau, 2 d K'!F284</f>
        <v>14 tägig</v>
      </c>
      <c r="AA285">
        <f ca="1">'Neubau, 2 d K'!G284</f>
        <v>25</v>
      </c>
      <c r="AB285">
        <f>'Neubau, 2 d K'!J284</f>
        <v>0</v>
      </c>
    </row>
    <row r="286" spans="24:28" x14ac:dyDescent="0.2">
      <c r="X286" t="str">
        <f>'Neubau, 2 d K'!B285</f>
        <v>N1-W</v>
      </c>
      <c r="Y286">
        <f>'Neubau, 2 d K'!E285</f>
        <v>0</v>
      </c>
      <c r="Z286" t="str">
        <f>'Neubau, 2 d K'!F285</f>
        <v>wöchentl.</v>
      </c>
      <c r="AA286">
        <f ca="1">'Neubau, 2 d K'!G285</f>
        <v>51</v>
      </c>
      <c r="AB286">
        <f>'Neubau, 2 d K'!J285</f>
        <v>0</v>
      </c>
    </row>
    <row r="287" spans="24:28" x14ac:dyDescent="0.2">
      <c r="X287" t="str">
        <f>'Neubau, 2 d K'!B286</f>
        <v>N1-2</v>
      </c>
      <c r="Y287">
        <f>'Neubau, 2 d K'!E286</f>
        <v>0</v>
      </c>
      <c r="Z287" t="str">
        <f>'Neubau, 2 d K'!F286</f>
        <v>2 Tage/Wo</v>
      </c>
      <c r="AA287">
        <f ca="1">'Neubau, 2 d K'!G286</f>
        <v>101</v>
      </c>
      <c r="AB287">
        <f>'Neubau, 2 d K'!J286</f>
        <v>0</v>
      </c>
    </row>
    <row r="288" spans="24:28" x14ac:dyDescent="0.2">
      <c r="X288" t="str">
        <f>'Neubau, 2 d K'!B287</f>
        <v>N1-2,5</v>
      </c>
      <c r="Y288">
        <f>'Neubau, 2 d K'!E287</f>
        <v>0</v>
      </c>
      <c r="Z288" t="str">
        <f>'Neubau, 2 d K'!F287</f>
        <v>2,5 Tage/Wo</v>
      </c>
      <c r="AA288">
        <f ca="1">'Neubau, 2 d K'!G287</f>
        <v>127</v>
      </c>
      <c r="AB288">
        <f>'Neubau, 2 d K'!J287</f>
        <v>0</v>
      </c>
    </row>
    <row r="289" spans="24:28" x14ac:dyDescent="0.2">
      <c r="X289" t="str">
        <f>'Neubau, 2 d K'!B288</f>
        <v>N1-3</v>
      </c>
      <c r="Y289">
        <f>'Neubau, 2 d K'!E288</f>
        <v>0</v>
      </c>
      <c r="Z289" t="str">
        <f>'Neubau, 2 d K'!F288</f>
        <v>3 Tage/Wo</v>
      </c>
      <c r="AA289">
        <f ca="1">'Neubau, 2 d K'!G288</f>
        <v>152</v>
      </c>
      <c r="AB289">
        <f>'Neubau, 2 d K'!J288</f>
        <v>0</v>
      </c>
    </row>
    <row r="290" spans="24:28" x14ac:dyDescent="0.2">
      <c r="X290" t="str">
        <f>'Neubau, 2 d K'!B289</f>
        <v>N1-4</v>
      </c>
      <c r="Y290">
        <f>'Neubau, 2 d K'!E289</f>
        <v>0</v>
      </c>
      <c r="Z290" t="str">
        <f>'Neubau, 2 d K'!F289</f>
        <v>4 Tage/Wo</v>
      </c>
      <c r="AA290">
        <f ca="1">'Neubau, 2 d K'!G289</f>
        <v>202</v>
      </c>
      <c r="AB290">
        <f>'Neubau, 2 d K'!J289</f>
        <v>0</v>
      </c>
    </row>
    <row r="291" spans="24:28" x14ac:dyDescent="0.2">
      <c r="X291" t="str">
        <f>'Neubau, 2 d K'!B290</f>
        <v>N1-5</v>
      </c>
      <c r="Y291">
        <f>'Neubau, 2 d K'!E290</f>
        <v>0</v>
      </c>
      <c r="Z291" t="str">
        <f>'Neubau, 2 d K'!F290</f>
        <v>5 Tage/Wo</v>
      </c>
      <c r="AA291">
        <f ca="1">'Neubau, 2 d K'!G290</f>
        <v>253</v>
      </c>
      <c r="AB291">
        <f>'Neubau, 2 d K'!J290</f>
        <v>0</v>
      </c>
    </row>
    <row r="292" spans="24:28" x14ac:dyDescent="0.2">
      <c r="X292" t="str">
        <f>'Neubau, 2 d K'!B291</f>
        <v>N1-6</v>
      </c>
      <c r="Y292">
        <f>'Neubau, 2 d K'!E291</f>
        <v>0</v>
      </c>
      <c r="Z292" t="str">
        <f>'Neubau, 2 d K'!F291</f>
        <v>6 Tage/Wo</v>
      </c>
      <c r="AA292">
        <f ca="1">'Neubau, 2 d K'!G291</f>
        <v>304</v>
      </c>
      <c r="AB292">
        <f>'Neubau, 2 d K'!J291</f>
        <v>0</v>
      </c>
    </row>
    <row r="293" spans="24:28" x14ac:dyDescent="0.2">
      <c r="X293" t="str">
        <f>'Neubau, 2 d K'!B292</f>
        <v>N1-7</v>
      </c>
      <c r="Y293">
        <f>'Neubau, 2 d K'!E292</f>
        <v>0</v>
      </c>
      <c r="Z293" t="str">
        <f>'Neubau, 2 d K'!F292</f>
        <v>7 Tage/Wo</v>
      </c>
      <c r="AA293">
        <f ca="1">'Neubau, 2 d K'!G292</f>
        <v>354</v>
      </c>
      <c r="AB293">
        <f>'Neubau, 2 d K'!J292</f>
        <v>0</v>
      </c>
    </row>
    <row r="294" spans="24:28" x14ac:dyDescent="0.2">
      <c r="X294" t="str">
        <f>'Neubau, 2 d K'!B293</f>
        <v>O1-J</v>
      </c>
      <c r="Y294">
        <f>'Neubau, 2 d K'!E293</f>
        <v>0</v>
      </c>
      <c r="Z294" t="str">
        <f>'Neubau, 2 d K'!F293</f>
        <v>jährlich</v>
      </c>
      <c r="AA294">
        <f ca="1">'Neubau, 2 d K'!G293</f>
        <v>1</v>
      </c>
      <c r="AB294">
        <f>'Neubau, 2 d K'!J293</f>
        <v>0</v>
      </c>
    </row>
    <row r="295" spans="24:28" x14ac:dyDescent="0.2">
      <c r="X295" t="str">
        <f>'Neubau, 2 d K'!B294</f>
        <v>O1-J2</v>
      </c>
      <c r="Y295">
        <f>'Neubau, 2 d K'!E294</f>
        <v>0</v>
      </c>
      <c r="Z295" t="str">
        <f>'Neubau, 2 d K'!F294</f>
        <v>jährlich 2x</v>
      </c>
      <c r="AA295">
        <f ca="1">'Neubau, 2 d K'!G294</f>
        <v>2</v>
      </c>
      <c r="AB295">
        <f>'Neubau, 2 d K'!J294</f>
        <v>0</v>
      </c>
    </row>
    <row r="296" spans="24:28" x14ac:dyDescent="0.2">
      <c r="X296" t="str">
        <f>'Neubau, 2 d K'!B295</f>
        <v>O1-Q</v>
      </c>
      <c r="Y296">
        <f>'Neubau, 2 d K'!E295</f>
        <v>0</v>
      </c>
      <c r="Z296" t="str">
        <f>'Neubau, 2 d K'!F295</f>
        <v>Quartalsw.</v>
      </c>
      <c r="AA296">
        <f ca="1">'Neubau, 2 d K'!G295</f>
        <v>4</v>
      </c>
      <c r="AB296">
        <f>'Neubau, 2 d K'!J295</f>
        <v>0</v>
      </c>
    </row>
    <row r="297" spans="24:28" x14ac:dyDescent="0.2">
      <c r="X297" t="str">
        <f>'Neubau, 2 d K'!B296</f>
        <v>O1-J6</v>
      </c>
      <c r="Y297">
        <f>'Neubau, 2 d K'!E296</f>
        <v>0</v>
      </c>
      <c r="Z297" t="str">
        <f>'Neubau, 2 d K'!F296</f>
        <v>jährlich 6x</v>
      </c>
      <c r="AA297">
        <f ca="1">'Neubau, 2 d K'!G296</f>
        <v>6</v>
      </c>
      <c r="AB297">
        <f>'Neubau, 2 d K'!J296</f>
        <v>0</v>
      </c>
    </row>
    <row r="298" spans="24:28" x14ac:dyDescent="0.2">
      <c r="X298" t="str">
        <f>'Neubau, 2 d K'!B297</f>
        <v>O1-M</v>
      </c>
      <c r="Y298">
        <f>'Neubau, 2 d K'!E297</f>
        <v>0</v>
      </c>
      <c r="Z298" t="str">
        <f>'Neubau, 2 d K'!F297</f>
        <v>monatlich</v>
      </c>
      <c r="AA298">
        <f ca="1">'Neubau, 2 d K'!G297</f>
        <v>12</v>
      </c>
      <c r="AB298">
        <f>'Neubau, 2 d K'!J297</f>
        <v>0</v>
      </c>
    </row>
    <row r="299" spans="24:28" x14ac:dyDescent="0.2">
      <c r="X299" t="str">
        <f>'Neubau, 2 d K'!B298</f>
        <v>O1-14</v>
      </c>
      <c r="Y299">
        <f>'Neubau, 2 d K'!E298</f>
        <v>0</v>
      </c>
      <c r="Z299" t="str">
        <f>'Neubau, 2 d K'!F298</f>
        <v>14 tägig</v>
      </c>
      <c r="AA299">
        <f ca="1">'Neubau, 2 d K'!G298</f>
        <v>25</v>
      </c>
      <c r="AB299">
        <f>'Neubau, 2 d K'!J298</f>
        <v>0</v>
      </c>
    </row>
    <row r="300" spans="24:28" x14ac:dyDescent="0.2">
      <c r="X300" t="str">
        <f>'Neubau, 2 d K'!B299</f>
        <v>O1-W</v>
      </c>
      <c r="Y300">
        <f>'Neubau, 2 d K'!E299</f>
        <v>0</v>
      </c>
      <c r="Z300" t="str">
        <f>'Neubau, 2 d K'!F299</f>
        <v>wöchentl.</v>
      </c>
      <c r="AA300">
        <f ca="1">'Neubau, 2 d K'!G299</f>
        <v>51</v>
      </c>
      <c r="AB300">
        <f>'Neubau, 2 d K'!J299</f>
        <v>0</v>
      </c>
    </row>
    <row r="301" spans="24:28" x14ac:dyDescent="0.2">
      <c r="X301" t="str">
        <f>'Neubau, 2 d K'!B300</f>
        <v>O1-2</v>
      </c>
      <c r="Y301">
        <f>'Neubau, 2 d K'!E300</f>
        <v>0</v>
      </c>
      <c r="Z301" t="str">
        <f>'Neubau, 2 d K'!F300</f>
        <v>2 Tage/Wo</v>
      </c>
      <c r="AA301">
        <f ca="1">'Neubau, 2 d K'!G300</f>
        <v>101</v>
      </c>
      <c r="AB301">
        <f>'Neubau, 2 d K'!J300</f>
        <v>0</v>
      </c>
    </row>
    <row r="302" spans="24:28" x14ac:dyDescent="0.2">
      <c r="X302" t="str">
        <f>'Neubau, 2 d K'!B301</f>
        <v>O1-2,5</v>
      </c>
      <c r="Y302">
        <f>'Neubau, 2 d K'!E301</f>
        <v>0</v>
      </c>
      <c r="Z302" t="str">
        <f>'Neubau, 2 d K'!F301</f>
        <v>2,5 Tage/Wo</v>
      </c>
      <c r="AA302">
        <f ca="1">'Neubau, 2 d K'!G301</f>
        <v>127</v>
      </c>
      <c r="AB302">
        <f>'Neubau, 2 d K'!J301</f>
        <v>0</v>
      </c>
    </row>
    <row r="303" spans="24:28" x14ac:dyDescent="0.2">
      <c r="X303" t="str">
        <f>'Neubau, 2 d K'!B302</f>
        <v>O1-3</v>
      </c>
      <c r="Y303">
        <f>'Neubau, 2 d K'!E302</f>
        <v>0</v>
      </c>
      <c r="Z303" t="str">
        <f>'Neubau, 2 d K'!F302</f>
        <v>3 Tage/Wo</v>
      </c>
      <c r="AA303">
        <f ca="1">'Neubau, 2 d K'!G302</f>
        <v>152</v>
      </c>
      <c r="AB303">
        <f>'Neubau, 2 d K'!J302</f>
        <v>0</v>
      </c>
    </row>
    <row r="304" spans="24:28" x14ac:dyDescent="0.2">
      <c r="X304" t="str">
        <f>'Neubau, 2 d K'!B303</f>
        <v>O1-4</v>
      </c>
      <c r="Y304">
        <f>'Neubau, 2 d K'!E303</f>
        <v>340</v>
      </c>
      <c r="Z304" t="str">
        <f>'Neubau, 2 d K'!F303</f>
        <v>4 Tage/Wo</v>
      </c>
      <c r="AA304">
        <f ca="1">'Neubau, 2 d K'!G303</f>
        <v>202</v>
      </c>
      <c r="AB304">
        <f>'Neubau, 2 d K'!J303</f>
        <v>0</v>
      </c>
    </row>
    <row r="305" spans="24:28" x14ac:dyDescent="0.2">
      <c r="X305" t="str">
        <f>'Neubau, 2 d K'!B304</f>
        <v>O1-5</v>
      </c>
      <c r="Y305">
        <f>'Neubau, 2 d K'!E304</f>
        <v>340</v>
      </c>
      <c r="Z305" t="str">
        <f>'Neubau, 2 d K'!F304</f>
        <v>5 Tage/Wo</v>
      </c>
      <c r="AA305">
        <f ca="1">'Neubau, 2 d K'!G304</f>
        <v>253</v>
      </c>
      <c r="AB305">
        <f>'Neubau, 2 d K'!J304</f>
        <v>0</v>
      </c>
    </row>
    <row r="306" spans="24:28" x14ac:dyDescent="0.2">
      <c r="X306" t="str">
        <f>'Neubau, 2 d K'!B305</f>
        <v>O1-6</v>
      </c>
      <c r="Y306">
        <f>'Neubau, 2 d K'!E305</f>
        <v>340</v>
      </c>
      <c r="Z306" t="str">
        <f>'Neubau, 2 d K'!F305</f>
        <v>6 Tage/Wo</v>
      </c>
      <c r="AA306">
        <f ca="1">'Neubau, 2 d K'!G305</f>
        <v>304</v>
      </c>
      <c r="AB306">
        <f>'Neubau, 2 d K'!J305</f>
        <v>0</v>
      </c>
    </row>
    <row r="307" spans="24:28" x14ac:dyDescent="0.2">
      <c r="X307" t="str">
        <f>'Neubau, 2 d K'!B306</f>
        <v>O1-7</v>
      </c>
      <c r="Y307">
        <f>'Neubau, 2 d K'!E306</f>
        <v>340</v>
      </c>
      <c r="Z307" t="str">
        <f>'Neubau, 2 d K'!F306</f>
        <v>7 Tage/Wo</v>
      </c>
      <c r="AA307">
        <f ca="1">'Neubau, 2 d K'!G306</f>
        <v>354</v>
      </c>
      <c r="AB307">
        <f>'Neubau, 2 d K'!J306</f>
        <v>0</v>
      </c>
    </row>
  </sheetData>
  <sheetProtection algorithmName="SHA-512" hashValue="LdJADvVnAn0JFfoLdbxnykuGXeo/Ik+lNF9woTLpw/jSWl4+f11ceaoQTzo6P+eC+3VHolhYBZAq6Rc9TBDxPA==" saltValue="hDSnMV6pluosnBswX1UB3Q==" spinCount="100000" sheet="1" objects="1" scenarios="1" selectLockedCells="1"/>
  <sortState xmlns:xlrd2="http://schemas.microsoft.com/office/spreadsheetml/2017/richdata2" ref="B5:CB109">
    <sortCondition ref="V5:V109"/>
  </sortState>
  <mergeCells count="3">
    <mergeCell ref="C3:E3"/>
    <mergeCell ref="F3:L3"/>
    <mergeCell ref="M3:N3"/>
  </mergeCells>
  <conditionalFormatting sqref="L5:N109">
    <cfRule type="expression" dxfId="93"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J109" xr:uid="{B4F0CF59-FBBC-4490-9AEC-9E3AB98F6813}">
      <formula1>"Grundreinigung,ohne Grundreinig,keine Reinigung"</formula1>
    </dataValidation>
  </dataValidations>
  <hyperlinks>
    <hyperlink ref="W2" location="Gebäudeübersicht!B2" display="Gebäudeübersicht" xr:uid="{2F5A16F6-1DB6-4E67-917F-F130F8D3E2C6}"/>
    <hyperlink ref="W3" location="Inhaltsverzeichnis!A1" display="Inhaltsverzeichnis" xr:uid="{F593D6BF-013F-4792-847B-3C0C58BCDBB9}"/>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B1:Q55"/>
  <sheetViews>
    <sheetView showGridLines="0" zoomScale="80" zoomScaleNormal="80" workbookViewId="0">
      <selection activeCell="B3" sqref="B3:E3"/>
    </sheetView>
  </sheetViews>
  <sheetFormatPr baseColWidth="10" defaultColWidth="11" defaultRowHeight="14.25" x14ac:dyDescent="0.2"/>
  <cols>
    <col min="1" max="1" width="5.75" style="7" customWidth="1"/>
    <col min="2" max="2" width="51.75" style="7" customWidth="1"/>
    <col min="3" max="5" width="15.625" style="7" customWidth="1"/>
    <col min="6" max="6" width="6.125" style="7" customWidth="1"/>
    <col min="7" max="7" width="51.75" style="7" customWidth="1"/>
    <col min="8" max="10" width="15.625" style="7" customWidth="1"/>
    <col min="11" max="11" width="45.75" style="7" hidden="1" customWidth="1"/>
    <col min="12" max="16" width="11" style="7"/>
    <col min="17" max="17" width="11" style="7" hidden="1" customWidth="1"/>
    <col min="18" max="16384" width="11" style="7"/>
  </cols>
  <sheetData>
    <row r="1" spans="2:17" ht="25.15" customHeight="1" x14ac:dyDescent="0.2">
      <c r="Q1" s="744" t="s">
        <v>449</v>
      </c>
    </row>
    <row r="2" spans="2:17" ht="20.100000000000001" customHeight="1" x14ac:dyDescent="0.2">
      <c r="B2" s="862" t="s">
        <v>284</v>
      </c>
      <c r="C2" s="863"/>
      <c r="D2" s="863"/>
      <c r="E2" s="863"/>
      <c r="G2" s="736" t="s">
        <v>1161</v>
      </c>
      <c r="H2" s="737" t="s">
        <v>449</v>
      </c>
      <c r="K2" s="141" t="s">
        <v>427</v>
      </c>
      <c r="Q2" s="735"/>
    </row>
    <row r="3" spans="2:17" ht="41.25" customHeight="1" x14ac:dyDescent="0.2">
      <c r="B3" s="852"/>
      <c r="C3" s="853"/>
      <c r="D3" s="853"/>
      <c r="E3" s="854"/>
      <c r="G3" s="738" t="str">
        <f>CONCATENATE("Aktuelle Preisanpassungen entsprechend Stundenverrechnungssatz Los ",H2)</f>
        <v>Aktuelle Preisanpassungen entsprechend Stundenverrechnungssatz Los 01</v>
      </c>
      <c r="M3" s="50"/>
      <c r="Q3" s="734"/>
    </row>
    <row r="4" spans="2:17" ht="20.100000000000001" customHeight="1" x14ac:dyDescent="0.2">
      <c r="B4" s="857" t="s">
        <v>424</v>
      </c>
      <c r="C4" s="255" t="s">
        <v>422</v>
      </c>
      <c r="D4" s="859" t="s">
        <v>423</v>
      </c>
      <c r="E4" s="860"/>
      <c r="F4" s="206"/>
      <c r="G4" s="72" t="s">
        <v>1078</v>
      </c>
      <c r="H4" s="712">
        <v>0.1</v>
      </c>
      <c r="M4" s="732"/>
      <c r="Q4" s="734"/>
    </row>
    <row r="5" spans="2:17" ht="20.100000000000001" customHeight="1" x14ac:dyDescent="0.2">
      <c r="B5" s="858"/>
      <c r="C5" s="713"/>
      <c r="D5" s="865"/>
      <c r="E5" s="866"/>
      <c r="F5" s="206"/>
      <c r="G5" s="687" t="s">
        <v>1046</v>
      </c>
      <c r="H5" s="690">
        <f ca="1">SUM(INDIRECT("Stundensatz"&amp;H2&amp;"PGF"))</f>
        <v>1</v>
      </c>
      <c r="K5" s="12" t="str">
        <f>CONCATENATE("Die/Der Unterfertigende, ",C5," ",D5,", ","erklärt hiermit zur Abgabe des Angebotes im Namen der Bieterin/des Bieters berechtigt zu sein.")</f>
        <v>Die/Der Unterfertigende,  , erklärt hiermit zur Abgabe des Angebotes im Namen der Bieterin/des Bieters berechtigt zu sein.</v>
      </c>
      <c r="Q5" s="734"/>
    </row>
    <row r="6" spans="2:17" ht="15.75" x14ac:dyDescent="0.2">
      <c r="B6" s="846" t="s">
        <v>93</v>
      </c>
      <c r="C6" s="861"/>
      <c r="D6" s="208"/>
      <c r="E6" s="8"/>
      <c r="G6" s="714" t="s">
        <v>1153</v>
      </c>
      <c r="H6" s="690">
        <f ca="1">(H5-1)*Abschlagfaktor+1</f>
        <v>1</v>
      </c>
      <c r="Q6" s="734"/>
    </row>
    <row r="7" spans="2:17" ht="13.9" customHeight="1" x14ac:dyDescent="0.2">
      <c r="B7" s="849" t="s">
        <v>33</v>
      </c>
      <c r="C7" s="864"/>
      <c r="D7" s="9"/>
      <c r="E7" s="9"/>
      <c r="G7" s="846" t="s">
        <v>93</v>
      </c>
      <c r="H7" s="861"/>
      <c r="Q7" s="734"/>
    </row>
    <row r="8" spans="2:17" ht="13.9" customHeight="1" x14ac:dyDescent="0.2">
      <c r="B8" s="464" t="s">
        <v>174</v>
      </c>
      <c r="C8" s="715"/>
      <c r="E8" s="9"/>
      <c r="G8" s="464" t="s">
        <v>174</v>
      </c>
      <c r="H8" s="716">
        <f ca="1">IF($H$5&gt;1,ROUND(C8*$H$6,2),C8)</f>
        <v>0</v>
      </c>
      <c r="K8" s="12" t="s">
        <v>1201</v>
      </c>
      <c r="Q8" s="734"/>
    </row>
    <row r="9" spans="2:17" ht="13.9" customHeight="1" x14ac:dyDescent="0.2">
      <c r="B9" s="464" t="s">
        <v>31</v>
      </c>
      <c r="C9" s="715"/>
      <c r="E9" s="9"/>
      <c r="G9" s="464" t="s">
        <v>31</v>
      </c>
      <c r="H9" s="716">
        <f t="shared" ref="H9:H16" ca="1" si="0">IF($H$5&gt;1,ROUND(C9*$H$6,2),C9)</f>
        <v>0</v>
      </c>
      <c r="Q9" s="734"/>
    </row>
    <row r="10" spans="2:17" ht="13.9" customHeight="1" x14ac:dyDescent="0.2">
      <c r="B10" s="464" t="s">
        <v>32</v>
      </c>
      <c r="C10" s="715"/>
      <c r="E10" s="9"/>
      <c r="G10" s="464" t="s">
        <v>32</v>
      </c>
      <c r="H10" s="716">
        <f t="shared" ca="1" si="0"/>
        <v>0</v>
      </c>
      <c r="Q10" s="734"/>
    </row>
    <row r="11" spans="2:17" ht="13.9" customHeight="1" x14ac:dyDescent="0.2">
      <c r="B11" s="464" t="s">
        <v>38</v>
      </c>
      <c r="C11" s="715"/>
      <c r="E11" s="9"/>
      <c r="G11" s="464" t="s">
        <v>38</v>
      </c>
      <c r="H11" s="716">
        <f t="shared" ca="1" si="0"/>
        <v>0</v>
      </c>
      <c r="Q11" s="734"/>
    </row>
    <row r="12" spans="2:17" ht="13.9" customHeight="1" x14ac:dyDescent="0.2">
      <c r="B12" s="464" t="s">
        <v>37</v>
      </c>
      <c r="C12" s="715"/>
      <c r="E12" s="9"/>
      <c r="G12" s="464" t="s">
        <v>37</v>
      </c>
      <c r="H12" s="716">
        <f t="shared" ca="1" si="0"/>
        <v>0</v>
      </c>
      <c r="K12" s="290" t="s">
        <v>539</v>
      </c>
      <c r="Q12" s="734"/>
    </row>
    <row r="13" spans="2:17" ht="13.9" customHeight="1" x14ac:dyDescent="0.2">
      <c r="B13" s="464" t="s">
        <v>35</v>
      </c>
      <c r="C13" s="715"/>
      <c r="E13" s="9"/>
      <c r="G13" s="464" t="s">
        <v>35</v>
      </c>
      <c r="H13" s="716">
        <f t="shared" ca="1" si="0"/>
        <v>0</v>
      </c>
      <c r="K13" s="290" t="s">
        <v>540</v>
      </c>
      <c r="Q13" s="734"/>
    </row>
    <row r="14" spans="2:17" ht="13.9" customHeight="1" x14ac:dyDescent="0.2">
      <c r="B14" s="464" t="s">
        <v>36</v>
      </c>
      <c r="C14" s="715"/>
      <c r="E14" s="9"/>
      <c r="G14" s="464" t="s">
        <v>36</v>
      </c>
      <c r="H14" s="716">
        <f t="shared" ca="1" si="0"/>
        <v>0</v>
      </c>
      <c r="I14" s="689"/>
      <c r="K14" s="63" t="s">
        <v>542</v>
      </c>
      <c r="Q14" s="734"/>
    </row>
    <row r="15" spans="2:17" ht="13.9" customHeight="1" x14ac:dyDescent="0.2">
      <c r="B15" s="255" t="s">
        <v>210</v>
      </c>
      <c r="C15" s="715"/>
      <c r="E15" s="9"/>
      <c r="G15" s="255" t="s">
        <v>210</v>
      </c>
      <c r="H15" s="716">
        <f t="shared" ca="1" si="0"/>
        <v>0</v>
      </c>
      <c r="K15" s="12" t="s">
        <v>541</v>
      </c>
      <c r="Q15" s="734"/>
    </row>
    <row r="16" spans="2:17" ht="13.9" customHeight="1" x14ac:dyDescent="0.2">
      <c r="B16" s="255" t="s">
        <v>211</v>
      </c>
      <c r="C16" s="715"/>
      <c r="E16" s="9"/>
      <c r="G16" s="255" t="s">
        <v>211</v>
      </c>
      <c r="H16" s="716">
        <f t="shared" ca="1" si="0"/>
        <v>0</v>
      </c>
      <c r="K16" s="7" t="str">
        <f t="array" aca="1" ref="K16" ca="1">CONCATENATE("Der Gesamtpreis Tabellenblatt '",RIGHT(CELL("dateiname",B2),LEN(CELL("dateiname",B2))-SEARCH("]",CELL("dateiname",B2))),"' (netto € ",TEXT(I15,"#.##0,00"),") ist im 'Preis p.a. Gesamt' der Tabelle 'Losübersicht_",RIGHT(RIGHT(CELL("dateiname",B2),LEN(CELL("dateiname",B2))-SEARCH("]",CELL("dateiname",B2))),2),"_UHR' enthalten.")</f>
        <v>Der Gesamtpreis Tabellenblatt 'Preise_Abrufleistungen' (netto € 0,00) ist im 'Preis p.a. Gesamt' der Tabelle 'Losübersicht_en_UHR' enthalten.</v>
      </c>
    </row>
    <row r="18" spans="2:14" ht="15.75" x14ac:dyDescent="0.2">
      <c r="B18" s="846" t="s">
        <v>92</v>
      </c>
      <c r="C18" s="847"/>
      <c r="D18" s="847"/>
      <c r="E18" s="848"/>
      <c r="G18" s="846" t="s">
        <v>92</v>
      </c>
      <c r="H18" s="847"/>
      <c r="I18" s="847"/>
      <c r="J18" s="848"/>
      <c r="K18" s="688">
        <f>100%-H4</f>
        <v>0.9</v>
      </c>
    </row>
    <row r="19" spans="2:14" x14ac:dyDescent="0.2">
      <c r="B19" s="849" t="s">
        <v>34</v>
      </c>
      <c r="C19" s="850"/>
      <c r="D19" s="850"/>
      <c r="E19" s="851"/>
      <c r="G19" s="849" t="s">
        <v>34</v>
      </c>
      <c r="H19" s="850"/>
      <c r="I19" s="850"/>
      <c r="J19" s="851"/>
      <c r="K19" s="47">
        <f>K18</f>
        <v>0.9</v>
      </c>
    </row>
    <row r="20" spans="2:14" ht="15" customHeight="1" x14ac:dyDescent="0.2">
      <c r="B20" s="711"/>
      <c r="C20" s="717" t="s">
        <v>91</v>
      </c>
      <c r="D20" s="718" t="s">
        <v>90</v>
      </c>
      <c r="E20" s="718" t="s">
        <v>94</v>
      </c>
      <c r="G20" s="711"/>
      <c r="H20" s="717" t="s">
        <v>91</v>
      </c>
      <c r="I20" s="718" t="s">
        <v>90</v>
      </c>
      <c r="J20" s="718" t="s">
        <v>94</v>
      </c>
    </row>
    <row r="21" spans="2:14" ht="15" customHeight="1" x14ac:dyDescent="0.2">
      <c r="B21" s="719" t="s">
        <v>39</v>
      </c>
      <c r="C21" s="715"/>
      <c r="D21" s="715"/>
      <c r="E21" s="715"/>
      <c r="G21" s="719" t="s">
        <v>39</v>
      </c>
      <c r="H21" s="720">
        <f ca="1">IF($H$5&gt;1,ROUND(C21*$H$6,2),C21)</f>
        <v>0</v>
      </c>
      <c r="I21" s="720">
        <f t="shared" ref="I21:J38" ca="1" si="1">IF($H$5&gt;1,ROUND(D21*$H$6,2),D21)</f>
        <v>0</v>
      </c>
      <c r="J21" s="720">
        <f t="shared" ca="1" si="1"/>
        <v>0</v>
      </c>
      <c r="N21" s="691"/>
    </row>
    <row r="22" spans="2:14" ht="15" customHeight="1" x14ac:dyDescent="0.2">
      <c r="B22" s="719" t="s">
        <v>40</v>
      </c>
      <c r="C22" s="715"/>
      <c r="D22" s="715"/>
      <c r="E22" s="715"/>
      <c r="G22" s="719" t="s">
        <v>40</v>
      </c>
      <c r="H22" s="720">
        <f t="shared" ref="H22:H38" ca="1" si="2">IF($H$5&gt;1,ROUND(C22*$H$6,2),C22)</f>
        <v>0</v>
      </c>
      <c r="I22" s="720">
        <f t="shared" ca="1" si="1"/>
        <v>0</v>
      </c>
      <c r="J22" s="720">
        <f t="shared" ca="1" si="1"/>
        <v>0</v>
      </c>
    </row>
    <row r="23" spans="2:14" ht="15" customHeight="1" x14ac:dyDescent="0.2">
      <c r="B23" s="721" t="s">
        <v>101</v>
      </c>
      <c r="C23" s="715"/>
      <c r="D23" s="715"/>
      <c r="E23" s="715"/>
      <c r="G23" s="721" t="s">
        <v>101</v>
      </c>
      <c r="H23" s="720">
        <f t="shared" ca="1" si="2"/>
        <v>0</v>
      </c>
      <c r="I23" s="720">
        <f t="shared" ca="1" si="1"/>
        <v>0</v>
      </c>
      <c r="J23" s="720">
        <f t="shared" ca="1" si="1"/>
        <v>0</v>
      </c>
    </row>
    <row r="24" spans="2:14" ht="15" customHeight="1" x14ac:dyDescent="0.2">
      <c r="B24" s="721" t="s">
        <v>102</v>
      </c>
      <c r="C24" s="715"/>
      <c r="D24" s="715"/>
      <c r="E24" s="715"/>
      <c r="G24" s="721" t="s">
        <v>102</v>
      </c>
      <c r="H24" s="720">
        <f t="shared" ca="1" si="2"/>
        <v>0</v>
      </c>
      <c r="I24" s="720">
        <f t="shared" ca="1" si="1"/>
        <v>0</v>
      </c>
      <c r="J24" s="720">
        <f t="shared" ca="1" si="1"/>
        <v>0</v>
      </c>
    </row>
    <row r="25" spans="2:14" ht="15" customHeight="1" x14ac:dyDescent="0.2">
      <c r="B25" s="721" t="s">
        <v>103</v>
      </c>
      <c r="C25" s="715"/>
      <c r="D25" s="715"/>
      <c r="E25" s="715"/>
      <c r="G25" s="721" t="s">
        <v>103</v>
      </c>
      <c r="H25" s="720">
        <f t="shared" ca="1" si="2"/>
        <v>0</v>
      </c>
      <c r="I25" s="720">
        <f t="shared" ca="1" si="1"/>
        <v>0</v>
      </c>
      <c r="J25" s="720">
        <f t="shared" ca="1" si="1"/>
        <v>0</v>
      </c>
    </row>
    <row r="26" spans="2:14" ht="15" customHeight="1" x14ac:dyDescent="0.2">
      <c r="B26" s="721" t="s">
        <v>104</v>
      </c>
      <c r="C26" s="715"/>
      <c r="D26" s="715"/>
      <c r="E26" s="715"/>
      <c r="G26" s="721" t="s">
        <v>104</v>
      </c>
      <c r="H26" s="720">
        <f t="shared" ca="1" si="2"/>
        <v>0</v>
      </c>
      <c r="I26" s="720">
        <f t="shared" ca="1" si="1"/>
        <v>0</v>
      </c>
      <c r="J26" s="720">
        <f t="shared" ca="1" si="1"/>
        <v>0</v>
      </c>
    </row>
    <row r="27" spans="2:14" ht="30" customHeight="1" x14ac:dyDescent="0.2">
      <c r="B27" s="722" t="s">
        <v>83</v>
      </c>
      <c r="C27" s="715"/>
      <c r="D27" s="715"/>
      <c r="E27" s="715"/>
      <c r="G27" s="722" t="s">
        <v>83</v>
      </c>
      <c r="H27" s="720">
        <f t="shared" ca="1" si="2"/>
        <v>0</v>
      </c>
      <c r="I27" s="720">
        <f t="shared" ca="1" si="1"/>
        <v>0</v>
      </c>
      <c r="J27" s="720">
        <f t="shared" ca="1" si="1"/>
        <v>0</v>
      </c>
    </row>
    <row r="28" spans="2:14" ht="15" customHeight="1" x14ac:dyDescent="0.2">
      <c r="B28" s="722" t="s">
        <v>44</v>
      </c>
      <c r="C28" s="715"/>
      <c r="D28" s="715"/>
      <c r="E28" s="715"/>
      <c r="G28" s="722" t="s">
        <v>44</v>
      </c>
      <c r="H28" s="720">
        <f t="shared" ca="1" si="2"/>
        <v>0</v>
      </c>
      <c r="I28" s="720">
        <f t="shared" ca="1" si="1"/>
        <v>0</v>
      </c>
      <c r="J28" s="720">
        <f t="shared" ca="1" si="1"/>
        <v>0</v>
      </c>
    </row>
    <row r="29" spans="2:14" ht="45" customHeight="1" x14ac:dyDescent="0.2">
      <c r="B29" s="723" t="s">
        <v>242</v>
      </c>
      <c r="C29" s="715"/>
      <c r="D29" s="715"/>
      <c r="E29" s="715"/>
      <c r="G29" s="723" t="s">
        <v>242</v>
      </c>
      <c r="H29" s="720">
        <f t="shared" ca="1" si="2"/>
        <v>0</v>
      </c>
      <c r="I29" s="720">
        <f t="shared" ca="1" si="1"/>
        <v>0</v>
      </c>
      <c r="J29" s="720">
        <f t="shared" ca="1" si="1"/>
        <v>0</v>
      </c>
    </row>
    <row r="30" spans="2:14" ht="15" customHeight="1" x14ac:dyDescent="0.2">
      <c r="B30" s="722" t="s">
        <v>84</v>
      </c>
      <c r="C30" s="715"/>
      <c r="D30" s="715"/>
      <c r="E30" s="715"/>
      <c r="F30" s="855" t="str">
        <f>Inhaltsverzeichnis!B2</f>
        <v>Ausschreibung Industrie- und Handelskammer Potsdam</v>
      </c>
      <c r="G30" s="722" t="s">
        <v>84</v>
      </c>
      <c r="H30" s="720">
        <f t="shared" ca="1" si="2"/>
        <v>0</v>
      </c>
      <c r="I30" s="720">
        <f t="shared" ca="1" si="1"/>
        <v>0</v>
      </c>
      <c r="J30" s="720">
        <f t="shared" ca="1" si="1"/>
        <v>0</v>
      </c>
    </row>
    <row r="31" spans="2:14" ht="15" customHeight="1" x14ac:dyDescent="0.2">
      <c r="B31" s="722" t="s">
        <v>41</v>
      </c>
      <c r="C31" s="715"/>
      <c r="D31" s="715"/>
      <c r="E31" s="715"/>
      <c r="F31" s="856"/>
      <c r="G31" s="722" t="s">
        <v>41</v>
      </c>
      <c r="H31" s="720">
        <f t="shared" ca="1" si="2"/>
        <v>0</v>
      </c>
      <c r="I31" s="720">
        <f t="shared" ca="1" si="1"/>
        <v>0</v>
      </c>
      <c r="J31" s="720">
        <f t="shared" ca="1" si="1"/>
        <v>0</v>
      </c>
    </row>
    <row r="32" spans="2:14" ht="15" customHeight="1" x14ac:dyDescent="0.2">
      <c r="B32" s="722" t="s">
        <v>42</v>
      </c>
      <c r="C32" s="715"/>
      <c r="D32" s="715"/>
      <c r="E32" s="715"/>
      <c r="F32" s="856"/>
      <c r="G32" s="722" t="s">
        <v>42</v>
      </c>
      <c r="H32" s="720">
        <f t="shared" ca="1" si="2"/>
        <v>0</v>
      </c>
      <c r="I32" s="720">
        <f t="shared" ca="1" si="1"/>
        <v>0</v>
      </c>
      <c r="J32" s="720">
        <f t="shared" ca="1" si="1"/>
        <v>0</v>
      </c>
    </row>
    <row r="33" spans="2:14" ht="15" customHeight="1" x14ac:dyDescent="0.2">
      <c r="B33" s="722" t="s">
        <v>43</v>
      </c>
      <c r="C33" s="715"/>
      <c r="D33" s="715"/>
      <c r="E33" s="715"/>
      <c r="F33" s="856"/>
      <c r="G33" s="722" t="s">
        <v>43</v>
      </c>
      <c r="H33" s="720">
        <f t="shared" ca="1" si="2"/>
        <v>0</v>
      </c>
      <c r="I33" s="720">
        <f t="shared" ca="1" si="1"/>
        <v>0</v>
      </c>
      <c r="J33" s="720">
        <f t="shared" ca="1" si="1"/>
        <v>0</v>
      </c>
    </row>
    <row r="34" spans="2:14" ht="15" customHeight="1" x14ac:dyDescent="0.2">
      <c r="B34" s="722" t="s">
        <v>45</v>
      </c>
      <c r="C34" s="715"/>
      <c r="D34" s="715"/>
      <c r="E34" s="715"/>
      <c r="F34" s="856"/>
      <c r="G34" s="722" t="s">
        <v>45</v>
      </c>
      <c r="H34" s="720">
        <f t="shared" ca="1" si="2"/>
        <v>0</v>
      </c>
      <c r="I34" s="720">
        <f t="shared" ca="1" si="1"/>
        <v>0</v>
      </c>
      <c r="J34" s="720">
        <f t="shared" ca="1" si="1"/>
        <v>0</v>
      </c>
    </row>
    <row r="35" spans="2:14" ht="15" customHeight="1" x14ac:dyDescent="0.2">
      <c r="B35" s="724" t="s">
        <v>85</v>
      </c>
      <c r="C35" s="715"/>
      <c r="D35" s="715"/>
      <c r="E35" s="715"/>
      <c r="F35" s="856"/>
      <c r="G35" s="724" t="s">
        <v>85</v>
      </c>
      <c r="H35" s="720">
        <f t="shared" ca="1" si="2"/>
        <v>0</v>
      </c>
      <c r="I35" s="720">
        <f t="shared" ca="1" si="1"/>
        <v>0</v>
      </c>
      <c r="J35" s="720">
        <f t="shared" ca="1" si="1"/>
        <v>0</v>
      </c>
    </row>
    <row r="36" spans="2:14" ht="15" customHeight="1" x14ac:dyDescent="0.2">
      <c r="B36" s="722" t="s">
        <v>86</v>
      </c>
      <c r="C36" s="715"/>
      <c r="D36" s="715"/>
      <c r="E36" s="715"/>
      <c r="F36" s="856"/>
      <c r="G36" s="722" t="s">
        <v>86</v>
      </c>
      <c r="H36" s="720">
        <f t="shared" ca="1" si="2"/>
        <v>0</v>
      </c>
      <c r="I36" s="720">
        <f t="shared" ca="1" si="1"/>
        <v>0</v>
      </c>
      <c r="J36" s="720">
        <f t="shared" ca="1" si="1"/>
        <v>0</v>
      </c>
      <c r="N36" s="691"/>
    </row>
    <row r="37" spans="2:14" ht="15" customHeight="1" x14ac:dyDescent="0.2">
      <c r="B37" s="722" t="s">
        <v>87</v>
      </c>
      <c r="C37" s="715"/>
      <c r="D37" s="715"/>
      <c r="E37" s="715"/>
      <c r="F37" s="856"/>
      <c r="G37" s="722" t="s">
        <v>87</v>
      </c>
      <c r="H37" s="720">
        <f t="shared" ca="1" si="2"/>
        <v>0</v>
      </c>
      <c r="I37" s="720">
        <f t="shared" ca="1" si="1"/>
        <v>0</v>
      </c>
      <c r="J37" s="720">
        <f t="shared" ca="1" si="1"/>
        <v>0</v>
      </c>
    </row>
    <row r="38" spans="2:14" ht="15" customHeight="1" x14ac:dyDescent="0.2">
      <c r="B38" s="722" t="s">
        <v>88</v>
      </c>
      <c r="C38" s="715"/>
      <c r="D38" s="715"/>
      <c r="E38" s="715"/>
      <c r="F38" s="856"/>
      <c r="G38" s="722" t="s">
        <v>88</v>
      </c>
      <c r="H38" s="720">
        <f t="shared" ca="1" si="2"/>
        <v>0</v>
      </c>
      <c r="I38" s="720">
        <f t="shared" ca="1" si="1"/>
        <v>0</v>
      </c>
      <c r="J38" s="720">
        <f t="shared" ca="1" si="1"/>
        <v>0</v>
      </c>
    </row>
    <row r="39" spans="2:14" ht="15" customHeight="1" x14ac:dyDescent="0.2">
      <c r="B39" s="722" t="s">
        <v>1200</v>
      </c>
      <c r="C39" s="715"/>
      <c r="D39" s="715"/>
      <c r="E39" s="715"/>
      <c r="F39" s="856"/>
      <c r="G39" s="722" t="s">
        <v>1200</v>
      </c>
      <c r="H39" s="720">
        <f t="shared" ref="H39" ca="1" si="3">IF($H$5&gt;1,ROUND(C39*$H$6,2),C39)</f>
        <v>0</v>
      </c>
      <c r="I39" s="720">
        <f t="shared" ref="I39" ca="1" si="4">IF($H$5&gt;1,ROUND(D39*$H$6,2),D39)</f>
        <v>0</v>
      </c>
      <c r="J39" s="720">
        <f t="shared" ref="J39" ca="1" si="5">IF($H$5&gt;1,ROUND(E39*$H$6,2),E39)</f>
        <v>0</v>
      </c>
    </row>
    <row r="40" spans="2:14" ht="15" customHeight="1" x14ac:dyDescent="0.2">
      <c r="B40" s="211" t="s">
        <v>105</v>
      </c>
      <c r="F40" s="856"/>
      <c r="G40" s="211"/>
    </row>
    <row r="41" spans="2:14" ht="15" customHeight="1" x14ac:dyDescent="0.2">
      <c r="B41" s="11"/>
      <c r="C41" s="11"/>
      <c r="F41" s="856"/>
    </row>
    <row r="42" spans="2:14" ht="15" customHeight="1" x14ac:dyDescent="0.2">
      <c r="B42" s="11"/>
      <c r="C42" s="11"/>
      <c r="D42" s="10"/>
      <c r="E42" s="10"/>
      <c r="F42" s="856"/>
      <c r="I42" s="10"/>
      <c r="J42" s="10"/>
    </row>
    <row r="43" spans="2:14" ht="15" customHeight="1" x14ac:dyDescent="0.2">
      <c r="B43" s="11"/>
      <c r="C43" s="11"/>
      <c r="F43" s="856"/>
    </row>
    <row r="44" spans="2:14" x14ac:dyDescent="0.2">
      <c r="B44" s="11"/>
      <c r="C44" s="11"/>
      <c r="F44" s="856"/>
    </row>
    <row r="45" spans="2:14" x14ac:dyDescent="0.2">
      <c r="B45" s="11"/>
      <c r="C45" s="11"/>
      <c r="F45" s="856"/>
      <c r="G45" s="11"/>
      <c r="H45" s="11"/>
    </row>
    <row r="46" spans="2:14" x14ac:dyDescent="0.2">
      <c r="B46" s="11"/>
      <c r="C46" s="11"/>
      <c r="F46" s="856"/>
      <c r="G46" s="11"/>
      <c r="H46" s="11"/>
    </row>
    <row r="47" spans="2:14" ht="20.100000000000001" customHeight="1" x14ac:dyDescent="0.2">
      <c r="C47" s="207"/>
      <c r="F47" s="856"/>
      <c r="H47" s="207"/>
    </row>
    <row r="48" spans="2:14" x14ac:dyDescent="0.2">
      <c r="B48" s="11"/>
      <c r="C48" s="11"/>
      <c r="F48" s="856"/>
      <c r="G48" s="11"/>
      <c r="H48" s="11"/>
    </row>
    <row r="49" spans="2:8" x14ac:dyDescent="0.2">
      <c r="B49" s="11"/>
      <c r="C49" s="11"/>
      <c r="F49" s="856"/>
      <c r="G49" s="11"/>
      <c r="H49" s="11"/>
    </row>
    <row r="50" spans="2:8" x14ac:dyDescent="0.2">
      <c r="B50" s="11"/>
      <c r="C50" s="11"/>
      <c r="F50" s="856"/>
      <c r="G50" s="11"/>
      <c r="H50" s="11"/>
    </row>
    <row r="51" spans="2:8" x14ac:dyDescent="0.2">
      <c r="B51" s="11"/>
      <c r="C51" s="11"/>
      <c r="F51" s="856"/>
      <c r="G51" s="11"/>
      <c r="H51" s="11"/>
    </row>
    <row r="52" spans="2:8" x14ac:dyDescent="0.2">
      <c r="B52" s="11"/>
      <c r="C52" s="11"/>
      <c r="G52" s="11"/>
      <c r="H52" s="11"/>
    </row>
    <row r="53" spans="2:8" x14ac:dyDescent="0.2">
      <c r="B53" s="11"/>
      <c r="C53" s="11"/>
      <c r="G53" s="11"/>
      <c r="H53" s="11"/>
    </row>
    <row r="54" spans="2:8" x14ac:dyDescent="0.2">
      <c r="B54" s="11"/>
      <c r="C54" s="11"/>
      <c r="G54" s="11"/>
      <c r="H54" s="11"/>
    </row>
    <row r="55" spans="2:8" x14ac:dyDescent="0.2">
      <c r="B55" s="11"/>
      <c r="G55" s="11"/>
    </row>
  </sheetData>
  <sheetProtection algorithmName="SHA-512" hashValue="K9nPzCpwFggtPDr/UHT2LDLUYgy2+p6r6lnXsr6RSwTrk93BnaLxzaiGv5xb4+pnnI93Eg9cnXItlwDeHozbOg==" saltValue="LNp78JpNFe8oNfb0BKMdqg==" spinCount="100000" sheet="1" objects="1" scenarios="1" selectLockedCells="1"/>
  <mergeCells count="13">
    <mergeCell ref="B2:E2"/>
    <mergeCell ref="B6:C6"/>
    <mergeCell ref="B7:C7"/>
    <mergeCell ref="D5:E5"/>
    <mergeCell ref="B18:E18"/>
    <mergeCell ref="G18:J18"/>
    <mergeCell ref="G19:J19"/>
    <mergeCell ref="B19:E19"/>
    <mergeCell ref="B3:E3"/>
    <mergeCell ref="F30:F51"/>
    <mergeCell ref="B4:B5"/>
    <mergeCell ref="D4:E4"/>
    <mergeCell ref="G7:H7"/>
  </mergeCells>
  <conditionalFormatting sqref="B3 F4:F5">
    <cfRule type="expression" dxfId="152" priority="4">
      <formula>B3&lt;&gt;""</formula>
    </cfRule>
  </conditionalFormatting>
  <conditionalFormatting sqref="C8:C16 C21:E39">
    <cfRule type="expression" dxfId="151" priority="3">
      <formula>C8&gt;0</formula>
    </cfRule>
  </conditionalFormatting>
  <conditionalFormatting sqref="C5:D5">
    <cfRule type="expression" dxfId="150" priority="2">
      <formula>C5&gt;0</formula>
    </cfRule>
  </conditionalFormatting>
  <conditionalFormatting sqref="H2">
    <cfRule type="expression" dxfId="149" priority="1">
      <formula>H2&lt;&gt;""</formula>
    </cfRule>
  </conditionalFormatting>
  <dataValidations disablePrompts="1" count="2">
    <dataValidation type="decimal" operator="greaterThanOrEqual" allowBlank="1" showErrorMessage="1" error="Dezimalwert muss gleich oder größer Null sein!" sqref="C8:C16 C21:E39" xr:uid="{00000000-0002-0000-0100-000000000000}">
      <formula1>0</formula1>
    </dataValidation>
    <dataValidation type="list" allowBlank="1" showErrorMessage="1" error="Nur 01 oder 03 möglich!" sqref="H2" xr:uid="{4087C8E9-1A56-456A-988A-F6017AF5CE6A}">
      <formula1>$Q$1:$Q$1</formula1>
    </dataValidation>
  </dataValidations>
  <pageMargins left="0.78740157480314965" right="0" top="0.31496062992125984" bottom="0.31496062992125984" header="0.31496062992125984" footer="0.31496062992125984"/>
  <pageSetup paperSize="9" scale="82" orientation="portrait" r:id="rId1"/>
  <ignoredErrors>
    <ignoredError sqref="Q1"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B1ACC-D514-48DE-ACE9-755A1A1B13A2}">
  <sheetPr>
    <tabColor rgb="FFFF0000"/>
  </sheetPr>
  <dimension ref="A1:O327"/>
  <sheetViews>
    <sheetView showGridLines="0" zoomScale="90" zoomScaleNormal="90" workbookViewId="0">
      <pane ySplit="3" topLeftCell="A4" activePane="bottomLeft" state="frozen"/>
      <selection activeCell="J293" sqref="J293"/>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Neubau, 2 d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SUMIFS(TabelleR05LL,TabelleR05HH,'Neubau, 2 d K'!B4,TabelleR05JJ,"")+
SUMIFS(TabelleR05LL,TabelleR05HH,'Neubau, 2 d K'!B4,TabelleR05JJ,"ohne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SUMIFS(TabelleR05LL,TabelleR05HH,'Neubau, 2 d K'!B5,TabelleR05JJ,"")+
SUMIFS(TabelleR05LL,TabelleR05HH,'Neubau, 2 d K'!B5,TabelleR05JJ,"ohne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SUMIFS(TabelleR05LL,TabelleR05HH,'Neubau, 2 d K'!B6,TabelleR05JJ,"")+
SUMIFS(TabelleR05LL,TabelleR05HH,'Neubau, 2 d K'!B6,TabelleR05JJ,"ohne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SUMIFS(TabelleR05LL,TabelleR05HH,'Neubau, 2 d K'!B7,TabelleR05JJ,"")+
SUMIFS(TabelleR05LL,TabelleR05HH,'Neubau, 2 d K'!B7,TabelleR05JJ,"ohne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SUMIFS(TabelleR05LL,TabelleR05HH,'Neubau, 2 d K'!B8,TabelleR05JJ,"")+
SUMIFS(TabelleR05LL,TabelleR05HH,'Neubau, 2 d K'!B8,TabelleR05JJ,"ohne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SUMIFS(TabelleR05LL,TabelleR05HH,'Neubau, 2 d K'!B9,TabelleR05JJ,"")+
SUMIFS(TabelleR05LL,TabelleR05HH,'Neubau, 2 d K'!B9,TabelleR05JJ,"ohne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SUMIFS(TabelleR05LL,TabelleR05HH,'Neubau, 2 d K'!B10,TabelleR05JJ,"")+
SUMIFS(TabelleR05LL,TabelleR05HH,'Neubau, 2 d K'!B10,TabelleR05JJ,"ohne Grundreinig")</f>
        <v>0</v>
      </c>
      <c r="E10" s="623">
        <f t="shared" si="0"/>
        <v>0</v>
      </c>
      <c r="F10" s="624" t="str">
        <f>VLOOKUP(B10,Raumgruppen_Bezeichnungen!$C$3:$E$305,3,FALSE)</f>
        <v>wöchentl.</v>
      </c>
      <c r="G10" s="791"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7"/>
        <v>0</v>
      </c>
      <c r="I10" s="627">
        <f t="shared" si="8"/>
        <v>0</v>
      </c>
      <c r="J10" s="628">
        <f t="shared" si="3"/>
        <v>0</v>
      </c>
      <c r="K10" s="629">
        <f t="shared" si="9"/>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SUMIFS(TabelleR05LL,TabelleR05HH,'Neubau, 2 d K'!B11,TabelleR05JJ,"")+
SUMIFS(TabelleR05LL,TabelleR05HH,'Neubau, 2 d K'!B11,TabelleR05JJ,"ohne Grundreinig")</f>
        <v>0</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7"/>
        <v>0</v>
      </c>
      <c r="I11" s="544">
        <f t="shared" si="8"/>
        <v>0</v>
      </c>
      <c r="J11" s="545">
        <f t="shared" si="3"/>
        <v>0</v>
      </c>
      <c r="K11" s="638">
        <f t="shared" si="9"/>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SUMIFS(TabelleR05LL,TabelleR05HH,'Neubau, 2 d K'!B12,TabelleR05JJ,"")+
SUMIFS(TabelleR05LL,TabelleR05HH,'Neubau, 2 d K'!B12,TabelleR05JJ,"ohne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SUMIFS(TabelleR05LL,TabelleR05HH,'Neubau, 2 d K'!B13,TabelleR05JJ,"")+
SUMIFS(TabelleR05LL,TabelleR05HH,'Neubau, 2 d K'!B13,TabelleR05JJ,"ohne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SUMIFS(TabelleR05LL,TabelleR05HH,'Neubau, 2 d K'!B14,TabelleR05JJ,"")+
SUMIFS(TabelleR05LL,TabelleR05HH,'Neubau, 2 d K'!B14,TabelleR05JJ,"ohne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0"/>
        <v>0</v>
      </c>
      <c r="I14" s="500">
        <f t="shared" si="11"/>
        <v>0</v>
      </c>
      <c r="J14" s="534">
        <f t="shared" si="3"/>
        <v>0</v>
      </c>
      <c r="K14" s="535">
        <f t="shared" si="12"/>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SUMIFS(TabelleR05LL,TabelleR05HH,'Neubau, 2 d K'!B15,TabelleR05JJ,"")+
SUMIFS(TabelleR05LL,TabelleR05HH,'Neubau, 2 d K'!B15,TabelleR05JJ,"ohne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0"/>
        <v>0</v>
      </c>
      <c r="I15" s="500">
        <f t="shared" si="11"/>
        <v>0</v>
      </c>
      <c r="J15" s="534">
        <f t="shared" si="3"/>
        <v>0</v>
      </c>
      <c r="K15" s="535">
        <f t="shared" si="12"/>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SUMIFS(TabelleR05LL,TabelleR05HH,'Neubau, 2 d K'!B16,TabelleR05JJ,"")+
SUMIFS(TabelleR05LL,TabelleR05HH,'Neubau, 2 d K'!B16,TabelleR05JJ,"ohne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SUMIFS(TabelleR05LL,TabelleR05HH,'Neubau, 2 d K'!B17,TabelleR05JJ,"")+
SUMIFS(TabelleR05LL,TabelleR05HH,'Neubau, 2 d K'!B17,TabelleR05JJ,"ohne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SUMIFS(TabelleR05LL,TabelleR05II,'Neubau, 2 d K'!B18,TabelleR05JJ,"")+
SUMIFS(TabelleR05LL,TabelleR05II,'Neubau, 2 d K'!B18,TabelleR05JJ,"ohne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SUMIFS(TabelleR05LL,TabelleR05HH,'Neubau, 2 d K'!B19,TabelleR05JJ,"")+
SUMIFS(TabelleR05LL,TabelleR05HH,'Neubau, 2 d K'!B19,TabelleR05JJ,"ohne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3"/>
        <v>0</v>
      </c>
      <c r="I19" s="500">
        <f t="shared" si="14"/>
        <v>0</v>
      </c>
      <c r="J19" s="534">
        <f t="shared" si="3"/>
        <v>0</v>
      </c>
      <c r="K19" s="535">
        <f t="shared" si="15"/>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SUMIFS(TabelleR05LL,TabelleR05HH,'Neubau, 2 d K'!B20,TabelleR05JJ,"")+
SUMIFS(TabelleR05LL,TabelleR05HH,'Neubau, 2 d K'!B20,TabelleR05JJ,"ohne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SUMIFS(TabelleR05LL,TabelleR05HH,'Neubau, 2 d K'!B21,TabelleR05JJ,"")+
SUMIFS(TabelleR05LL,TabelleR05HH,'Neubau, 2 d K'!B21,TabelleR05JJ,"ohne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SUMIFS(TabelleR05LL,TabelleR05HH,'Neubau, 2 d K'!B22,TabelleR05JJ,"")+
SUMIFS(TabelleR05LL,TabelleR05HH,'Neubau, 2 d K'!B22,TabelleR05JJ,"ohne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SUMIFS(TabelleR05LL,TabelleR05HH,'Neubau, 2 d K'!B23,TabelleR05JJ,"")+
SUMIFS(TabelleR05LL,TabelleR05HH,'Neubau, 2 d K'!B23,TabelleR05JJ,"ohne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SUMIFS(TabelleR05LL,TabelleR05HH,'Neubau, 2 d K'!B24,TabelleR05JJ,"")+
SUMIFS(TabelleR05LL,TabelleR05HH,'Neubau, 2 d K'!B24,TabelleR05JJ,"ohne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SUMIFS(TabelleR05LL,TabelleR05HH,'Neubau, 2 d K'!B25,TabelleR05JJ,"")+
SUMIFS(TabelleR05LL,TabelleR05HH,'Neubau, 2 d K'!B25,TabelleR05JJ,"ohne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SUMIFS(TabelleR05LL,TabelleR05HH,'Neubau, 2 d K'!B26,TabelleR05JJ,"")+
SUMIFS(TabelleR05LL,TabelleR05HH,'Neubau, 2 d K'!B26,TabelleR05JJ,"ohne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6"/>
        <v>0</v>
      </c>
      <c r="I26" s="500">
        <f t="shared" si="17"/>
        <v>0</v>
      </c>
      <c r="J26" s="534">
        <f t="shared" si="3"/>
        <v>0</v>
      </c>
      <c r="K26" s="535">
        <f t="shared" si="18"/>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SUMIFS(TabelleR05LL,TabelleR05HH,'Neubau, 2 d K'!B27,TabelleR05JJ,"")+
SUMIFS(TabelleR05LL,TabelleR05HH,'Neubau, 2 d K'!B27,TabelleR05JJ,"ohne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6"/>
        <v>0</v>
      </c>
      <c r="I27" s="500">
        <f t="shared" si="17"/>
        <v>0</v>
      </c>
      <c r="J27" s="534">
        <f t="shared" si="3"/>
        <v>0</v>
      </c>
      <c r="K27" s="535">
        <f t="shared" si="18"/>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SUMIFS(TabelleR05LL,TabelleR05HH,'Neubau, 2 d K'!B28,TabelleR05JJ,"")+
SUMIFS(TabelleR05LL,TabelleR05HH,'Neubau, 2 d K'!B28,TabelleR05JJ,"ohne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SUMIFS(TabelleR05LL,TabelleR05HH,'Neubau, 2 d K'!B29,TabelleR05JJ,"")+
SUMIFS(TabelleR05LL,TabelleR05HH,'Neubau, 2 d K'!B29,TabelleR05JJ,"ohne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SUMIFS(TabelleR05LL,TabelleR05HH,'Neubau, 2 d K'!B30,TabelleR05JJ,"")+
SUMIFS(TabelleR05LL,TabelleR05HH,'Neubau, 2 d K'!B30,TabelleR05JJ,"ohne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9"/>
        <v>0</v>
      </c>
      <c r="I30" s="500">
        <f t="shared" si="20"/>
        <v>0</v>
      </c>
      <c r="J30" s="534">
        <f t="shared" si="3"/>
        <v>0</v>
      </c>
      <c r="K30" s="535">
        <f t="shared" si="21"/>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SUMIFS(TabelleR05LL,TabelleR05HH,'Neubau, 2 d K'!B31,TabelleR05JJ,"")+
SUMIFS(TabelleR05LL,TabelleR05HH,'Neubau, 2 d K'!B31,TabelleR05JJ,"ohne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9"/>
        <v>0</v>
      </c>
      <c r="I31" s="500">
        <f t="shared" si="20"/>
        <v>0</v>
      </c>
      <c r="J31" s="534">
        <f t="shared" si="3"/>
        <v>0</v>
      </c>
      <c r="K31" s="535">
        <f t="shared" si="21"/>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SUMIFS(TabelleR05LL,TabelleR05HH,'Neubau, 2 d K'!B32,TabelleR05JJ,"")+
SUMIFS(TabelleR05LL,TabelleR05HH,'Neubau, 2 d K'!B32,TabelleR05JJ,"ohne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SUMIFS(TabelleR05LL,TabelleR05HH,'Neubau, 2 d K'!B33,TabelleR05JJ,"")+
SUMIFS(TabelleR05LL,TabelleR05HH,'Neubau, 2 d K'!B33,TabelleR05JJ,"ohne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SUMIFS(TabelleR05LL,TabelleR05II,'Neubau, 2 d K'!B34,TabelleR05JJ,"")+
SUMIFS(TabelleR05LL,TabelleR05II,'Neubau, 2 d K'!B34,TabelleR05JJ,"ohne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SUMIFS(TabelleR05LL,TabelleR05HH,'Neubau, 2 d K'!B35,TabelleR05JJ,"")+
SUMIFS(TabelleR05LL,TabelleR05HH,'Neubau, 2 d K'!B35,TabelleR05JJ,"ohne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22"/>
        <v>0</v>
      </c>
      <c r="I35" s="500">
        <f t="shared" si="23"/>
        <v>0</v>
      </c>
      <c r="J35" s="534">
        <f t="shared" si="3"/>
        <v>0</v>
      </c>
      <c r="K35" s="535">
        <f t="shared" si="2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SUMIFS(TabelleR05LL,TabelleR05HH,'Neubau, 2 d K'!B36,TabelleR05JJ,"")+
SUMIFS(TabelleR05LL,TabelleR05HH,'Neubau, 2 d K'!B36,TabelleR05JJ,"ohne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SUMIFS(TabelleR05LL,TabelleR05HH,'Neubau, 2 d K'!B37,TabelleR05JJ,"")+
SUMIFS(TabelleR05LL,TabelleR05HH,'Neubau, 2 d K'!B37,TabelleR05JJ,"ohne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SUMIFS(TabelleR05LL,TabelleR05HH,'Neubau, 2 d K'!B38,TabelleR05JJ,"")+
SUMIFS(TabelleR05LL,TabelleR05HH,'Neubau, 2 d K'!B38,TabelleR05JJ,"ohne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SUMIFS(TabelleR05LL,TabelleR05HH,'Neubau, 2 d K'!B39,TabelleR05JJ,"")+
SUMIFS(TabelleR05LL,TabelleR05HH,'Neubau, 2 d K'!B39,TabelleR05JJ,"ohne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SUMIFS(TabelleR05LL,TabelleR05HH,'Neubau, 2 d K'!B40,TabelleR05JJ,"")+
SUMIFS(TabelleR05LL,TabelleR05HH,'Neubau, 2 d K'!B40,TabelleR05JJ,"ohne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SUMIFS(TabelleR05LL,TabelleR05HH,'Neubau, 2 d K'!B41,TabelleR05JJ,"")+
SUMIFS(TabelleR05LL,TabelleR05HH,'Neubau, 2 d K'!B41,TabelleR05JJ,"ohne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SUMIFS(TabelleR05LL,TabelleR05HH,'Neubau, 2 d K'!B42,TabelleR05JJ,"")+
SUMIFS(TabelleR05LL,TabelleR05HH,'Neubau, 2 d K'!B42,TabelleR05JJ,"ohne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25"/>
        <v>0</v>
      </c>
      <c r="I42" s="500">
        <f t="shared" si="26"/>
        <v>0</v>
      </c>
      <c r="J42" s="534">
        <f t="shared" si="3"/>
        <v>0</v>
      </c>
      <c r="K42" s="535">
        <f t="shared" si="27"/>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SUMIFS(TabelleR05LL,TabelleR05HH,'Neubau, 2 d K'!B43,TabelleR05JJ,"")+
SUMIFS(TabelleR05LL,TabelleR05HH,'Neubau, 2 d K'!B43,TabelleR05JJ,"ohne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25"/>
        <v>0</v>
      </c>
      <c r="I43" s="500">
        <f t="shared" si="26"/>
        <v>0</v>
      </c>
      <c r="J43" s="534">
        <f t="shared" si="3"/>
        <v>0</v>
      </c>
      <c r="K43" s="535">
        <f t="shared" si="27"/>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SUMIFS(TabelleR05LL,TabelleR05HH,'Neubau, 2 d K'!B44,TabelleR05JJ,"")+
SUMIFS(TabelleR05LL,TabelleR05HH,'Neubau, 2 d K'!B44,TabelleR05JJ,"ohne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SUMIFS(TabelleR05LL,TabelleR05HH,'Neubau, 2 d K'!B45,TabelleR05JJ,"")+
SUMIFS(TabelleR05LL,TabelleR05HH,'Neubau, 2 d K'!B45,TabelleR05JJ,"ohne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SUMIFS(TabelleR05LL,TabelleR05HH,'Neubau, 2 d K'!B46,TabelleR05JJ,"")+
SUMIFS(TabelleR05LL,TabelleR05HH,'Neubau, 2 d K'!B46,TabelleR05JJ,"ohne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28"/>
        <v>0</v>
      </c>
      <c r="I46" s="551">
        <f t="shared" si="29"/>
        <v>0</v>
      </c>
      <c r="J46" s="282">
        <f t="shared" si="3"/>
        <v>0</v>
      </c>
      <c r="K46" s="552">
        <f t="shared" si="30"/>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SUMIFS(TabelleR05LL,TabelleR05HH,'Neubau, 2 d K'!B47,TabelleR05JJ,"")+
SUMIFS(TabelleR05LL,TabelleR05HH,'Neubau, 2 d K'!B47,TabelleR05JJ,"ohne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28"/>
        <v>0</v>
      </c>
      <c r="I47" s="500">
        <f t="shared" si="29"/>
        <v>0</v>
      </c>
      <c r="J47" s="534">
        <f t="shared" si="3"/>
        <v>0</v>
      </c>
      <c r="K47" s="535">
        <f t="shared" si="30"/>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SUMIFS(TabelleR05LL,TabelleR05HH,'Neubau, 2 d K'!B48,TabelleR05JJ,"")+
SUMIFS(TabelleR05LL,TabelleR05HH,'Neubau, 2 d K'!B48,TabelleR05JJ,"ohne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SUMIFS(TabelleR05LL,TabelleR05HH,'Neubau, 2 d K'!B49,TabelleR05JJ,"")+
SUMIFS(TabelleR05LL,TabelleR05HH,'Neubau, 2 d K'!B49,TabelleR05JJ,"ohne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SUMIFS(TabelleR05LL,TabelleR05II,'Neubau, 2 d K'!B50,TabelleR05JJ,"")+
SUMIFS(TabelleR05LL,TabelleR05II,'Neubau, 2 d K'!B50,TabelleR05JJ,"ohne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SUMIFS(TabelleR05LL,TabelleR05HH,'Neubau, 2 d K'!B51,TabelleR05JJ,"")+
SUMIFS(TabelleR05LL,TabelleR05HH,'Neubau, 2 d K'!B51,TabelleR05JJ,"ohne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SUMIFS(TabelleR05LL,TabelleR05HH,'Neubau, 2 d K'!B52,TabelleR05JJ,"")+
SUMIFS(TabelleR05LL,TabelleR05HH,'Neubau, 2 d K'!B52,TabelleR05JJ,"ohne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SUMIFS(TabelleR05LL,TabelleR05HH,'Neubau, 2 d K'!B53,TabelleR05JJ,"")+
SUMIFS(TabelleR05LL,TabelleR05HH,'Neubau, 2 d K'!B53,TabelleR05JJ,"ohne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SUMIFS(TabelleR05LL,TabelleR05HH,'Neubau, 2 d K'!B54,TabelleR05JJ,"")+
SUMIFS(TabelleR05LL,TabelleR05HH,'Neubau, 2 d K'!B54,TabelleR05JJ,"ohne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SUMIFS(TabelleR05LL,TabelleR05HH,'Neubau, 2 d K'!B55,TabelleR05JJ,"")+
SUMIFS(TabelleR05LL,TabelleR05HH,'Neubau, 2 d K'!B55,TabelleR05JJ,"ohne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SUMIFS(TabelleR05LL,TabelleR05HH,'Neubau, 2 d K'!B56,TabelleR05JJ,"")+
SUMIFS(TabelleR05LL,TabelleR05HH,'Neubau, 2 d K'!B56,TabelleR05JJ,"ohne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SUMIFS(TabelleR05LL,TabelleR05HH,'Neubau, 2 d K'!B57,TabelleR05JJ,"")+
SUMIFS(TabelleR05LL,TabelleR05HH,'Neubau, 2 d K'!B57,TabelleR05JJ,"ohne Grundreinig")</f>
        <v>720.67</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34"/>
        <v>36754.17</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SUMIFS(TabelleR05LL,TabelleR05HH,'Neubau, 2 d K'!B58,TabelleR05JJ,"")+
SUMIFS(TabelleR05LL,TabelleR05HH,'Neubau, 2 d K'!B58,TabelleR05JJ,"ohne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34"/>
        <v>0</v>
      </c>
      <c r="I58" s="500">
        <f t="shared" si="35"/>
        <v>0</v>
      </c>
      <c r="J58" s="534">
        <f t="shared" si="3"/>
        <v>0</v>
      </c>
      <c r="K58" s="535">
        <f t="shared" si="36"/>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SUMIFS(TabelleR05LL,TabelleR05HH,'Neubau, 2 d K'!B59,TabelleR05JJ,"")+
SUMIFS(TabelleR05LL,TabelleR05HH,'Neubau, 2 d K'!B59,TabelleR05JJ,"ohne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SUMIFS(TabelleR05LL,TabelleR05HH,'Neubau, 2 d K'!B60,TabelleR05JJ,"")+
SUMIFS(TabelleR05LL,TabelleR05HH,'Neubau, 2 d K'!B60,TabelleR05JJ,"ohne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SUMIFS(TabelleR05LL,TabelleR05HH,'Neubau, 2 d K'!B61,TabelleR05JJ,"")+
SUMIFS(TabelleR05LL,TabelleR05HH,'Neubau, 2 d K'!B61,TabelleR05JJ,"ohne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SUMIFS(TabelleR05LL,TabelleR05HH,'Neubau, 2 d K'!B62,TabelleR05JJ,"")+
SUMIFS(TabelleR05LL,TabelleR05HH,'Neubau, 2 d K'!B62,TabelleR05JJ,"ohne Grundreinig")</f>
        <v>0</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37"/>
        <v>0</v>
      </c>
      <c r="I62" s="544">
        <f t="shared" si="38"/>
        <v>0</v>
      </c>
      <c r="J62" s="545">
        <f t="shared" si="3"/>
        <v>0</v>
      </c>
      <c r="K62" s="638">
        <f t="shared" si="39"/>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SUMIFS(TabelleR05LL,TabelleR05HH,'Neubau, 2 d K'!B63,TabelleR05JJ,"")+
SUMIFS(TabelleR05LL,TabelleR05HH,'Neubau, 2 d K'!B63,TabelleR05JJ,"ohne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SUMIFS(TabelleR05LL,TabelleR05HH,'Neubau, 2 d K'!B64,TabelleR05JJ,"")+
SUMIFS(TabelleR05LL,TabelleR05HH,'Neubau, 2 d K'!B64,TabelleR05JJ,"ohne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SUMIFS(TabelleR05LL,TabelleR05II,'Neubau, 2 d K'!B65,TabelleR05JJ,"")+
SUMIFS(TabelleR05LL,TabelleR05II,'Neubau, 2 d K'!B65,TabelleR05JJ,"ohne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SUMIFS(TabelleR05LL,TabelleR05HH,'Neubau, 2 d K'!B66,TabelleR05JJ,"")+
SUMIFS(TabelleR05LL,TabelleR05HH,'Neubau, 2 d K'!B66,TabelleR05JJ,"ohne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SUMIFS(TabelleR05LL,TabelleR05HH,'Neubau, 2 d K'!B67,TabelleR05JJ,"")+
SUMIFS(TabelleR05LL,TabelleR05HH,'Neubau, 2 d K'!B67,TabelleR05JJ,"ohne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SUMIFS(TabelleR05LL,TabelleR05HH,'Neubau, 2 d K'!B68,TabelleR05JJ,"")+
SUMIFS(TabelleR05LL,TabelleR05HH,'Neubau, 2 d K'!B68,TabelleR05JJ,"ohne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SUMIFS(TabelleR05LL,TabelleR05HH,'Neubau, 2 d K'!B69,TabelleR05JJ,"")+
SUMIFS(TabelleR05LL,TabelleR05HH,'Neubau, 2 d K'!B69,TabelleR05JJ,"ohne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SUMIFS(TabelleR05LL,TabelleR05HH,'Neubau, 2 d K'!B70,TabelleR05JJ,"")+
SUMIFS(TabelleR05LL,TabelleR05HH,'Neubau, 2 d K'!B70,TabelleR05JJ,"ohne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SUMIFS(TabelleR05LL,TabelleR05HH,'Neubau, 2 d K'!B71,TabelleR05JJ,"")+
SUMIFS(TabelleR05LL,TabelleR05HH,'Neubau, 2 d K'!B71,TabelleR05JJ,"ohne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SUMIFS(TabelleR05LL,TabelleR05HH,'Neubau, 2 d K'!B72,TabelleR05JJ,"")+
SUMIFS(TabelleR05LL,TabelleR05HH,'Neubau, 2 d K'!B72,TabelleR05JJ,"ohne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SUMIFS(TabelleR05LL,TabelleR05HH,'Neubau, 2 d K'!B73,TabelleR05JJ,"")+
SUMIFS(TabelleR05LL,TabelleR05HH,'Neubau, 2 d K'!B73,TabelleR05JJ,"ohne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47"/>
        <v>0</v>
      </c>
      <c r="I73" s="627">
        <f t="shared" si="48"/>
        <v>0</v>
      </c>
      <c r="J73" s="628">
        <f t="shared" si="44"/>
        <v>0</v>
      </c>
      <c r="K73" s="629">
        <f t="shared" si="49"/>
        <v>0</v>
      </c>
      <c r="M73" s="22">
        <f>Raumgruppen_Bezeichnungen!N72</f>
        <v>0</v>
      </c>
      <c r="N73" s="22">
        <f t="shared" si="45"/>
        <v>1</v>
      </c>
      <c r="O73" s="22">
        <f t="shared" si="46"/>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SUMIFS(TabelleR05LL,TabelleR05HH,'Neubau, 2 d K'!B74,TabelleR05JJ,"")+
SUMIFS(TabelleR05LL,TabelleR05HH,'Neubau, 2 d K'!B74,TabelleR05JJ,"ohne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44"/>
        <v>0</v>
      </c>
      <c r="K74" s="638">
        <f>IF(J74="","",I74*J74)</f>
        <v>0</v>
      </c>
      <c r="M74" s="22">
        <f>Raumgruppen_Bezeichnungen!N73</f>
        <v>0</v>
      </c>
      <c r="N74" s="22">
        <f t="shared" si="45"/>
        <v>1</v>
      </c>
      <c r="O74" s="22">
        <f t="shared" si="46"/>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SUMIFS(TabelleR05LL,TabelleR05HH,'Neubau, 2 d K'!B75,TabelleR05JJ,"")+
SUMIFS(TabelleR05LL,TabelleR05HH,'Neubau, 2 d K'!B75,TabelleR05JJ,"ohne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SUMIFS(TabelleR05LL,TabelleR05HH,'Neubau, 2 d K'!B76,TabelleR05JJ,"")+
SUMIFS(TabelleR05LL,TabelleR05HH,'Neubau, 2 d K'!B76,TabelleR05JJ,"ohne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50"/>
        <v>0</v>
      </c>
      <c r="I76" s="500">
        <f t="shared" si="51"/>
        <v>0</v>
      </c>
      <c r="J76" s="534">
        <f t="shared" si="44"/>
        <v>0</v>
      </c>
      <c r="K76" s="535">
        <f t="shared" si="52"/>
        <v>0</v>
      </c>
      <c r="M76" s="22">
        <f>Raumgruppen_Bezeichnungen!N75</f>
        <v>0</v>
      </c>
      <c r="N76" s="22">
        <f t="shared" si="45"/>
        <v>1</v>
      </c>
      <c r="O76" s="22">
        <f t="shared" si="46"/>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SUMIFS(TabelleR05LL,TabelleR05HH,'Neubau, 2 d K'!B77,TabelleR05JJ,"")+
SUMIFS(TabelleR05LL,TabelleR05HH,'Neubau, 2 d K'!B77,TabelleR05JJ,"ohne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50"/>
        <v>0</v>
      </c>
      <c r="I77" s="500">
        <f t="shared" si="51"/>
        <v>0</v>
      </c>
      <c r="J77" s="534">
        <f t="shared" si="44"/>
        <v>0</v>
      </c>
      <c r="K77" s="535">
        <f t="shared" si="52"/>
        <v>0</v>
      </c>
      <c r="M77" s="22">
        <f>Raumgruppen_Bezeichnungen!N76</f>
        <v>0</v>
      </c>
      <c r="N77" s="22">
        <f t="shared" si="45"/>
        <v>1</v>
      </c>
      <c r="O77" s="22">
        <f t="shared" si="46"/>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SUMIFS(TabelleR05LL,TabelleR05HH,'Neubau, 2 d K'!B78,TabelleR05JJ,"")+
SUMIFS(TabelleR05LL,TabelleR05HH,'Neubau, 2 d K'!B78,TabelleR05JJ,"ohne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44"/>
        <v>0</v>
      </c>
      <c r="K78" s="535">
        <f>IF(J78="","",I78*J78)</f>
        <v>0</v>
      </c>
      <c r="M78" s="22">
        <f>Raumgruppen_Bezeichnungen!N77</f>
        <v>0</v>
      </c>
      <c r="N78" s="22">
        <f t="shared" si="45"/>
        <v>1</v>
      </c>
      <c r="O78" s="22">
        <f t="shared" si="46"/>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SUMIFS(TabelleR05LL,TabelleR05HH,'Neubau, 2 d K'!B79,TabelleR05JJ,"")+
SUMIFS(TabelleR05LL,TabelleR05HH,'Neubau, 2 d K'!B79,TabelleR05JJ,"ohne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44"/>
        <v>0</v>
      </c>
      <c r="K79" s="535">
        <f>IF(J79="","",I79*J79)</f>
        <v>0</v>
      </c>
      <c r="M79" s="22">
        <f>Raumgruppen_Bezeichnungen!N78</f>
        <v>0</v>
      </c>
      <c r="N79" s="22">
        <f t="shared" si="45"/>
        <v>1</v>
      </c>
      <c r="O79" s="22">
        <f t="shared" si="46"/>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SUMIFS(TabelleR05LL,TabelleR05HH,'Neubau, 2 d K'!B80,TabelleR05JJ,"")+
SUMIFS(TabelleR05LL,TabelleR05HH,'Neubau, 2 d K'!B80,TabelleR05JJ,"ohne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SUMIFS(TabelleR05LL,TabelleR05II,'Neubau, 2 d K'!B81,TabelleR05JJ,"")+
SUMIFS(TabelleR05LL,TabelleR05II,'Neubau, 2 d K'!B81,TabelleR05JJ,"ohne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53"/>
        <v>0</v>
      </c>
      <c r="I81" s="500">
        <f t="shared" si="54"/>
        <v>0</v>
      </c>
      <c r="J81" s="534">
        <f t="shared" si="44"/>
        <v>0</v>
      </c>
      <c r="K81" s="535">
        <f t="shared" si="55"/>
        <v>0</v>
      </c>
      <c r="M81" s="22">
        <f>Raumgruppen_Bezeichnungen!N80</f>
        <v>0</v>
      </c>
      <c r="N81" s="22">
        <f t="shared" si="45"/>
        <v>1</v>
      </c>
      <c r="O81" s="22">
        <f t="shared" si="46"/>
        <v>1</v>
      </c>
    </row>
    <row r="82" spans="2:15" ht="15" hidden="1" customHeight="1" x14ac:dyDescent="0.2">
      <c r="B82" s="677" t="str">
        <f>Raumgruppen_Bezeichnungen!$C81</f>
        <v>E1-J</v>
      </c>
      <c r="C82" s="528" t="str">
        <f>Raumgruppen_Bezeichnungen!$D81</f>
        <v>Kopierräume, Bürotechnik-, Papiertechnikräume</v>
      </c>
      <c r="D82" s="529">
        <f>SUMIFS(TabelleR05LL,TabelleR05HH,'Neubau, 2 d K'!B82,TabelleR05JJ,"")+
SUMIFS(TabelleR05LL,TabelleR05HH,'Neubau, 2 d K'!B82,TabelleR05JJ,"ohne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hidden="1" customHeight="1" x14ac:dyDescent="0.2">
      <c r="B83" s="677" t="str">
        <f>Raumgruppen_Bezeichnungen!$C82</f>
        <v>E1-J2</v>
      </c>
      <c r="C83" s="528" t="str">
        <f>Raumgruppen_Bezeichnungen!$D82</f>
        <v>Kopierräume, Bürotechnik-, Papiertechnikräume</v>
      </c>
      <c r="D83" s="529">
        <f>SUMIFS(TabelleR05LL,TabelleR05HH,'Neubau, 2 d K'!B83,TabelleR05JJ,"")+
SUMIFS(TabelleR05LL,TabelleR05HH,'Neubau, 2 d K'!B83,TabelleR05JJ,"ohne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hidden="1" customHeight="1" x14ac:dyDescent="0.2">
      <c r="B84" s="677" t="str">
        <f>Raumgruppen_Bezeichnungen!$C83</f>
        <v>E1-Q</v>
      </c>
      <c r="C84" s="528" t="str">
        <f>Raumgruppen_Bezeichnungen!$D83</f>
        <v>Kopierräume, Bürotechnik-, Papiertechnikräume</v>
      </c>
      <c r="D84" s="529">
        <f>SUMIFS(TabelleR05LL,TabelleR05HH,'Neubau, 2 d K'!B84,TabelleR05JJ,"")+
SUMIFS(TabelleR05LL,TabelleR05HH,'Neubau, 2 d K'!B84,TabelleR05JJ,"ohne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hidden="1" customHeight="1" x14ac:dyDescent="0.2">
      <c r="B85" s="677" t="str">
        <f>Raumgruppen_Bezeichnungen!$C84</f>
        <v>E1-J6</v>
      </c>
      <c r="C85" s="528" t="str">
        <f>Raumgruppen_Bezeichnungen!$D84</f>
        <v>Kopierräume, Bürotechnik-, Papiertechnikräume</v>
      </c>
      <c r="D85" s="529">
        <f>SUMIFS(TabelleR05LL,TabelleR05HH,'Neubau, 2 d K'!B85,TabelleR05JJ,"")+
SUMIFS(TabelleR05LL,TabelleR05HH,'Neubau, 2 d K'!B85,TabelleR05JJ,"ohne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hidden="1" customHeight="1" x14ac:dyDescent="0.2">
      <c r="B86" s="677" t="str">
        <f>Raumgruppen_Bezeichnungen!$C85</f>
        <v>E1-M</v>
      </c>
      <c r="C86" s="528" t="str">
        <f>Raumgruppen_Bezeichnungen!$D85</f>
        <v>Kopierräume, Bürotechnik-, Papiertechnikräume</v>
      </c>
      <c r="D86" s="529">
        <f>SUMIFS(TabelleR05LL,TabelleR05HH,'Neubau, 2 d K'!B86,TabelleR05JJ,"")+
SUMIFS(TabelleR05LL,TabelleR05HH,'Neubau, 2 d K'!B86,TabelleR05JJ,"ohne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hidden="1" customHeight="1" x14ac:dyDescent="0.2">
      <c r="B87" s="677" t="str">
        <f>Raumgruppen_Bezeichnungen!$C86</f>
        <v>E1-14</v>
      </c>
      <c r="C87" s="528" t="str">
        <f>Raumgruppen_Bezeichnungen!$D86</f>
        <v>Kopierräume, Bürotechnik-, Papiertechnikräume</v>
      </c>
      <c r="D87" s="529">
        <f>SUMIFS(TabelleR05LL,TabelleR05HH,'Neubau, 2 d K'!B87,TabelleR05JJ,"")+
SUMIFS(TabelleR05LL,TabelleR05HH,'Neubau, 2 d K'!B87,TabelleR05JJ,"ohne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SUMIFS(TabelleR05LL,TabelleR05HH,'Neubau, 2 d K'!B88,TabelleR05JJ,"")+
SUMIFS(TabelleR05LL,TabelleR05HH,'Neubau, 2 d K'!B88,TabelleR05JJ,"ohne Grundreinig")</f>
        <v>9.5399999999999991</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486.53999999999996</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538" t="str">
        <f>Raumgruppen_Bezeichnungen!$D88</f>
        <v>Kopierräume, Bürotechnik-, Papiertechnikräume</v>
      </c>
      <c r="D89" s="539">
        <f>SUMIFS(TabelleR05LL,TabelleR05HH,'Neubau, 2 d K'!B89,TabelleR05JJ,"")+
SUMIFS(TabelleR05LL,TabelleR05HH,'Neubau, 2 d K'!B89,TabelleR05JJ,"ohne Grundreinig")</f>
        <v>30.08</v>
      </c>
      <c r="E89" s="540">
        <f t="shared" si="43"/>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ref="H89:H91" ca="1" si="59">D89*G89</f>
        <v>3038.08</v>
      </c>
      <c r="I89" s="544">
        <f t="shared" ref="I89:I91" si="60">IF(E89=0,0,H89/E89)</f>
        <v>0</v>
      </c>
      <c r="J89" s="545">
        <f t="shared" si="44"/>
        <v>0</v>
      </c>
      <c r="K89" s="638">
        <f t="shared" ref="K89:K91" si="61">IF(J89="","",I89*J89)</f>
        <v>0</v>
      </c>
      <c r="M89" s="22">
        <f>Raumgruppen_Bezeichnungen!N88</f>
        <v>1</v>
      </c>
      <c r="N89" s="22">
        <f t="shared" si="45"/>
        <v>1</v>
      </c>
      <c r="O89" s="22">
        <f t="shared" si="46"/>
        <v>1</v>
      </c>
    </row>
    <row r="90" spans="2:15" ht="15" hidden="1" customHeight="1" x14ac:dyDescent="0.2">
      <c r="B90" s="676" t="str">
        <f>Raumgruppen_Bezeichnungen!$C89</f>
        <v>E1-2,5</v>
      </c>
      <c r="C90" s="548" t="str">
        <f>Raumgruppen_Bezeichnungen!$D89</f>
        <v>Kopierräume, Bürotechnik-, Papiertechnikräume</v>
      </c>
      <c r="D90" s="465">
        <f>SUMIFS(TabelleR05LL,TabelleR05HH,'Neubau, 2 d K'!B90,TabelleR05JJ,"")+
SUMIFS(TabelleR05LL,TabelleR05HH,'Neubau, 2 d K'!B90,TabelleR05JJ,"ohne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59"/>
        <v>0</v>
      </c>
      <c r="I90" s="551">
        <f t="shared" si="60"/>
        <v>0</v>
      </c>
      <c r="J90" s="282">
        <f t="shared" si="44"/>
        <v>0</v>
      </c>
      <c r="K90" s="552">
        <f t="shared" si="61"/>
        <v>0</v>
      </c>
      <c r="M90" s="22">
        <f>Raumgruppen_Bezeichnungen!N89</f>
        <v>0</v>
      </c>
      <c r="N90" s="22">
        <f t="shared" si="45"/>
        <v>1</v>
      </c>
      <c r="O90" s="22">
        <f t="shared" si="46"/>
        <v>1</v>
      </c>
    </row>
    <row r="91" spans="2:15" ht="15" hidden="1" customHeight="1" x14ac:dyDescent="0.2">
      <c r="B91" s="677" t="str">
        <f>Raumgruppen_Bezeichnungen!$C90</f>
        <v>E1-3</v>
      </c>
      <c r="C91" s="528" t="str">
        <f>Raumgruppen_Bezeichnungen!$D90</f>
        <v>Kopierräume, Bürotechnik-, Papiertechnikräume</v>
      </c>
      <c r="D91" s="529">
        <f>SUMIFS(TabelleR05LL,TabelleR05HH,'Neubau, 2 d K'!B91,TabelleR05JJ,"")+
SUMIFS(TabelleR05LL,TabelleR05HH,'Neubau, 2 d K'!B91,TabelleR05JJ,"ohne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ca="1" si="59"/>
        <v>0</v>
      </c>
      <c r="I91" s="500">
        <f t="shared" si="60"/>
        <v>0</v>
      </c>
      <c r="J91" s="534">
        <f t="shared" si="44"/>
        <v>0</v>
      </c>
      <c r="K91" s="535">
        <f t="shared" si="61"/>
        <v>0</v>
      </c>
      <c r="M91" s="22">
        <f>Raumgruppen_Bezeichnungen!N90</f>
        <v>0</v>
      </c>
      <c r="N91" s="22">
        <f t="shared" si="45"/>
        <v>1</v>
      </c>
      <c r="O91" s="22">
        <f t="shared" si="46"/>
        <v>1</v>
      </c>
    </row>
    <row r="92" spans="2:15" ht="15" hidden="1" customHeight="1" x14ac:dyDescent="0.2">
      <c r="B92" s="677" t="str">
        <f>Raumgruppen_Bezeichnungen!$C91</f>
        <v>E1-4</v>
      </c>
      <c r="C92" s="528" t="str">
        <f>Raumgruppen_Bezeichnungen!$D91</f>
        <v>Kopierräume, Bürotechnik-, Papiertechnikräume</v>
      </c>
      <c r="D92" s="529">
        <f>SUMIFS(TabelleR05LL,TabelleR05HH,'Neubau, 2 d K'!B92,TabelleR05JJ,"")+
SUMIFS(TabelleR05LL,TabelleR05HH,'Neubau, 2 d K'!B92,TabelleR05JJ,"ohne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44"/>
        <v>0</v>
      </c>
      <c r="K92" s="535">
        <f>IF(J92="","",I92*J92)</f>
        <v>0</v>
      </c>
      <c r="M92" s="22">
        <f>Raumgruppen_Bezeichnungen!N91</f>
        <v>0</v>
      </c>
      <c r="N92" s="22">
        <f t="shared" si="45"/>
        <v>1</v>
      </c>
      <c r="O92" s="22">
        <f t="shared" si="46"/>
        <v>1</v>
      </c>
    </row>
    <row r="93" spans="2:15" ht="15" hidden="1" customHeight="1" x14ac:dyDescent="0.2">
      <c r="B93" s="677" t="str">
        <f>Raumgruppen_Bezeichnungen!$C92</f>
        <v>E1-5</v>
      </c>
      <c r="C93" s="528" t="str">
        <f>Raumgruppen_Bezeichnungen!$D92</f>
        <v>Kopierräume, Bürotechnik-, Papiertechnikräume</v>
      </c>
      <c r="D93" s="529">
        <f>SUMIFS(TabelleR05LL,TabelleR05HH,'Neubau, 2 d K'!B93,TabelleR05JJ,"")+
SUMIFS(TabelleR05LL,TabelleR05HH,'Neubau, 2 d K'!B93,TabelleR05JJ,"ohne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44"/>
        <v>0</v>
      </c>
      <c r="K93" s="535">
        <f>IF(J93="","",I93*J93)</f>
        <v>0</v>
      </c>
      <c r="M93" s="22">
        <f>Raumgruppen_Bezeichnungen!N92</f>
        <v>0</v>
      </c>
      <c r="N93" s="22">
        <f t="shared" si="45"/>
        <v>1</v>
      </c>
      <c r="O93" s="22">
        <f t="shared" si="46"/>
        <v>1</v>
      </c>
    </row>
    <row r="94" spans="2:15" ht="15" hidden="1" customHeight="1" x14ac:dyDescent="0.2">
      <c r="B94" s="677" t="str">
        <f>Raumgruppen_Bezeichnungen!$C93</f>
        <v>E1-6</v>
      </c>
      <c r="C94" s="528" t="str">
        <f>Raumgruppen_Bezeichnungen!$D93</f>
        <v>Kopierräume, Bürotechnik-, Papiertechnikräume</v>
      </c>
      <c r="D94" s="529">
        <f>SUMIFS(TabelleR05LL,TabelleR05HH,'Neubau, 2 d K'!B94,TabelleR05JJ,"")+
SUMIFS(TabelleR05LL,TabelleR05HH,'Neubau, 2 d K'!B94,TabelleR05JJ,"ohne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hidden="1" customHeight="1" x14ac:dyDescent="0.2">
      <c r="B95" s="677" t="str">
        <f>Raumgruppen_Bezeichnungen!$C94</f>
        <v>E1-7</v>
      </c>
      <c r="C95" s="528" t="str">
        <f>Raumgruppen_Bezeichnungen!$D94</f>
        <v>Kopierräume, Bürotechnik-, Papiertechnikräume</v>
      </c>
      <c r="D95" s="529">
        <f>SUMIFS(TabelleR05LL,TabelleR05HH,'Neubau, 2 d K'!B95,TabelleR05JJ,"")+
SUMIFS(TabelleR05LL,TabelleR05HH,'Neubau, 2 d K'!B95,TabelleR05JJ,"ohne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62"/>
        <v>0</v>
      </c>
      <c r="I95" s="500">
        <f t="shared" si="63"/>
        <v>0</v>
      </c>
      <c r="J95" s="534">
        <f t="shared" si="44"/>
        <v>0</v>
      </c>
      <c r="K95" s="535">
        <f t="shared" si="64"/>
        <v>0</v>
      </c>
      <c r="M95" s="22">
        <f>Raumgruppen_Bezeichnungen!N94</f>
        <v>0</v>
      </c>
      <c r="N95" s="22">
        <f t="shared" si="45"/>
        <v>1</v>
      </c>
      <c r="O95" s="22">
        <f t="shared" si="46"/>
        <v>1</v>
      </c>
    </row>
    <row r="96" spans="2:15" ht="15" hidden="1" customHeight="1" x14ac:dyDescent="0.2">
      <c r="B96" s="677" t="str">
        <f>Raumgruppen_Bezeichnungen!$C95</f>
        <v>E1-Müll</v>
      </c>
      <c r="C96" s="528" t="str">
        <f>Raumgruppen_Bezeichnungen!$D95</f>
        <v>Kopierräume, Bürotechnik-, Papiertechnikräume (nur Müllentnahme)</v>
      </c>
      <c r="D96" s="529">
        <f>SUMIFS(TabelleR05LL,TabelleR05II,'Neubau, 2 d K'!B96,TabelleR05JJ,"")+
SUMIFS(TabelleR05LL,TabelleR05II,'Neubau, 2 d K'!B96,TabelleR05JJ,"ohne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SUMIFS(TabelleR05LL,TabelleR05HH,'Neubau, 2 d K'!B97,TabelleR05JJ,"")+
SUMIFS(TabelleR05LL,TabelleR05HH,'Neubau, 2 d K'!B97,TabelleR05JJ,"ohne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hidden="1" customHeight="1" x14ac:dyDescent="0.2">
      <c r="B98" s="677" t="str">
        <f>Raumgruppen_Bezeichnungen!$C97</f>
        <v>F1-J2</v>
      </c>
      <c r="C98" s="528" t="str">
        <f>Raumgruppen_Bezeichnungen!$D97</f>
        <v>Verkehrsflächen; Flure, Foyer, Garderoben</v>
      </c>
      <c r="D98" s="529">
        <f>SUMIFS(TabelleR05LL,TabelleR05HH,'Neubau, 2 d K'!B98,TabelleR05JJ,"")+
SUMIFS(TabelleR05LL,TabelleR05HH,'Neubau, 2 d K'!B98,TabelleR05JJ,"ohne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hidden="1" customHeight="1" x14ac:dyDescent="0.2">
      <c r="B99" s="677" t="str">
        <f>Raumgruppen_Bezeichnungen!$C98</f>
        <v>F1-Q</v>
      </c>
      <c r="C99" s="528" t="str">
        <f>Raumgruppen_Bezeichnungen!$D98</f>
        <v>Verkehrsflächen; Flure, Foyer, Garderoben</v>
      </c>
      <c r="D99" s="529">
        <f>SUMIFS(TabelleR05LL,TabelleR05HH,'Neubau, 2 d K'!B99,TabelleR05JJ,"")+
SUMIFS(TabelleR05LL,TabelleR05HH,'Neubau, 2 d K'!B99,TabelleR05JJ,"ohne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hidden="1" customHeight="1" x14ac:dyDescent="0.2">
      <c r="B100" s="677" t="str">
        <f>Raumgruppen_Bezeichnungen!$C99</f>
        <v>F1-J6</v>
      </c>
      <c r="C100" s="528" t="str">
        <f>Raumgruppen_Bezeichnungen!$D99</f>
        <v>Verkehrsflächen; Flure, Foyer, Garderoben</v>
      </c>
      <c r="D100" s="529">
        <f>SUMIFS(TabelleR05LL,TabelleR05HH,'Neubau, 2 d K'!B100,TabelleR05JJ,"")+
SUMIFS(TabelleR05LL,TabelleR05HH,'Neubau, 2 d K'!B100,TabelleR05JJ,"ohne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hidden="1" customHeight="1" x14ac:dyDescent="0.2">
      <c r="B101" s="677" t="str">
        <f>Raumgruppen_Bezeichnungen!$C100</f>
        <v>F1-M</v>
      </c>
      <c r="C101" s="528" t="str">
        <f>Raumgruppen_Bezeichnungen!$D100</f>
        <v>Verkehrsflächen; Flure, Foyer, Garderoben</v>
      </c>
      <c r="D101" s="529">
        <f>SUMIFS(TabelleR05LL,TabelleR05HH,'Neubau, 2 d K'!B101,TabelleR05JJ,"")+
SUMIFS(TabelleR05LL,TabelleR05HH,'Neubau, 2 d K'!B101,TabelleR05JJ,"ohne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hidden="1" customHeight="1" x14ac:dyDescent="0.2">
      <c r="B102" s="677" t="str">
        <f>Raumgruppen_Bezeichnungen!$C101</f>
        <v>F1-14</v>
      </c>
      <c r="C102" s="528" t="str">
        <f>Raumgruppen_Bezeichnungen!$D101</f>
        <v>Verkehrsflächen; Flure, Foyer, Garderoben</v>
      </c>
      <c r="D102" s="529">
        <f>SUMIFS(TabelleR05LL,TabelleR05HH,'Neubau, 2 d K'!B102,TabelleR05JJ,"")+
SUMIFS(TabelleR05LL,TabelleR05HH,'Neubau, 2 d K'!B102,TabelleR05JJ,"ohne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SUMIFS(TabelleR05LL,TabelleR05HH,'Neubau, 2 d K'!B103,TabelleR05JJ,"")+
SUMIFS(TabelleR05LL,TabelleR05HH,'Neubau, 2 d K'!B103,TabelleR05JJ,"ohne Grundreinig")</f>
        <v>10.84</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ref="H103:H105" ca="1" si="68">D103*G103</f>
        <v>552.84</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SUMIFS(TabelleR05LL,TabelleR05HH,'Neubau, 2 d K'!B104,TabelleR05JJ,"")+
SUMIFS(TabelleR05LL,TabelleR05HH,'Neubau, 2 d K'!B104,TabelleR05JJ,"ohne Grundreinig")</f>
        <v>776.7</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68"/>
        <v>78446.700000000012</v>
      </c>
      <c r="I104" s="500">
        <f t="shared" si="69"/>
        <v>0</v>
      </c>
      <c r="J104" s="534">
        <f t="shared" si="44"/>
        <v>0</v>
      </c>
      <c r="K104" s="535">
        <f t="shared" si="70"/>
        <v>0</v>
      </c>
      <c r="M104" s="22">
        <f>Raumgruppen_Bezeichnungen!N103</f>
        <v>1</v>
      </c>
      <c r="N104" s="22">
        <f t="shared" si="45"/>
        <v>1</v>
      </c>
      <c r="O104" s="22">
        <f t="shared" si="46"/>
        <v>1</v>
      </c>
    </row>
    <row r="105" spans="2:15" ht="15" hidden="1" customHeight="1" x14ac:dyDescent="0.2">
      <c r="B105" s="677" t="str">
        <f>Raumgruppen_Bezeichnungen!$C104</f>
        <v>F1-2,5</v>
      </c>
      <c r="C105" s="528" t="str">
        <f>Raumgruppen_Bezeichnungen!$D104</f>
        <v>Verkehrsflächen; Flure, Foyer, Garderoben</v>
      </c>
      <c r="D105" s="529">
        <f>SUMIFS(TabelleR05LL,TabelleR05HH,'Neubau, 2 d K'!B105,TabelleR05JJ,"")+
SUMIFS(TabelleR05LL,TabelleR05HH,'Neubau, 2 d K'!B105,TabelleR05JJ,"ohne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hidden="1" customHeight="1" x14ac:dyDescent="0.2">
      <c r="B106" s="677" t="str">
        <f>Raumgruppen_Bezeichnungen!$C105</f>
        <v>F1-3</v>
      </c>
      <c r="C106" s="528" t="str">
        <f>Raumgruppen_Bezeichnungen!$D105</f>
        <v>Verkehrsflächen; Flure, Foyer, Garderoben</v>
      </c>
      <c r="D106" s="529">
        <f>SUMIFS(TabelleR05LL,TabelleR05HH,'Neubau, 2 d K'!B106,TabelleR05JJ,"")+
SUMIFS(TabelleR05LL,TabelleR05HH,'Neubau, 2 d K'!B106,TabelleR05JJ,"ohne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hidden="1" customHeight="1" x14ac:dyDescent="0.2">
      <c r="B107" s="678" t="str">
        <f>Raumgruppen_Bezeichnungen!$C106</f>
        <v>F1-4</v>
      </c>
      <c r="C107" s="621" t="str">
        <f>Raumgruppen_Bezeichnungen!$D106</f>
        <v>Verkehrsflächen; Flure, Foyer, Garderoben</v>
      </c>
      <c r="D107" s="622">
        <f>SUMIFS(TabelleR05LL,TabelleR05HH,'Neubau, 2 d K'!B107,TabelleR05JJ,"")+
SUMIFS(TabelleR05LL,TabelleR05HH,'Neubau, 2 d K'!B107,TabelleR05JJ,"ohne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538" t="str">
        <f>Raumgruppen_Bezeichnungen!$D107</f>
        <v>Verkehrsflächen; Flure, Foyer, Garderoben</v>
      </c>
      <c r="D108" s="539">
        <f>SUMIFS(TabelleR05LL,TabelleR05HH,'Neubau, 2 d K'!B108,TabelleR05JJ,"")+
SUMIFS(TabelleR05LL,TabelleR05HH,'Neubau, 2 d K'!B108,TabelleR05JJ,"ohne Grundreinig")</f>
        <v>148.53</v>
      </c>
      <c r="E108" s="540">
        <f t="shared" si="43"/>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ref="H108:H111" ca="1" si="71">D108*G108</f>
        <v>37578.090000000004</v>
      </c>
      <c r="I108" s="544">
        <f t="shared" ref="I108:I111" si="72">IF(E108=0,0,H108/E108)</f>
        <v>0</v>
      </c>
      <c r="J108" s="545">
        <f t="shared" si="44"/>
        <v>0</v>
      </c>
      <c r="K108" s="638">
        <f t="shared" ref="K108:K111" si="73">IF(J108="","",I108*J108)</f>
        <v>0</v>
      </c>
      <c r="M108" s="22">
        <f>Raumgruppen_Bezeichnungen!N107</f>
        <v>1</v>
      </c>
      <c r="N108" s="22">
        <f t="shared" si="45"/>
        <v>1</v>
      </c>
      <c r="O108" s="22">
        <f t="shared" si="46"/>
        <v>1</v>
      </c>
    </row>
    <row r="109" spans="2:15" ht="15" hidden="1" customHeight="1" x14ac:dyDescent="0.2">
      <c r="B109" s="676" t="str">
        <f>Raumgruppen_Bezeichnungen!$C108</f>
        <v>F1-6</v>
      </c>
      <c r="C109" s="548" t="str">
        <f>Raumgruppen_Bezeichnungen!$D108</f>
        <v>Verkehrsflächen; Flure, Foyer, Garderoben</v>
      </c>
      <c r="D109" s="465">
        <f>SUMIFS(TabelleR05LL,TabelleR05HH,'Neubau, 2 d K'!B109,TabelleR05JJ,"")+
SUMIFS(TabelleR05LL,TabelleR05HH,'Neubau, 2 d K'!B109,TabelleR05JJ,"ohne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hidden="1" customHeight="1" x14ac:dyDescent="0.2">
      <c r="B110" s="677" t="str">
        <f>Raumgruppen_Bezeichnungen!$C109</f>
        <v>F1-7</v>
      </c>
      <c r="C110" s="528" t="str">
        <f>Raumgruppen_Bezeichnungen!$D109</f>
        <v>Verkehrsflächen; Flure, Foyer, Garderoben</v>
      </c>
      <c r="D110" s="529">
        <f>SUMIFS(TabelleR05LL,TabelleR05HH,'Neubau, 2 d K'!B110,TabelleR05JJ,"")+
SUMIFS(TabelleR05LL,TabelleR05HH,'Neubau, 2 d K'!B110,TabelleR05JJ,"ohne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hidden="1" customHeight="1" x14ac:dyDescent="0.2">
      <c r="B111" s="677" t="str">
        <f>Raumgruppen_Bezeichnungen!$C110</f>
        <v>F1-Müll</v>
      </c>
      <c r="C111" s="528" t="str">
        <f>Raumgruppen_Bezeichnungen!$D110</f>
        <v>Verkehrsflächen; Flure, Foyer, Garderoben (nur Müllentnahme)</v>
      </c>
      <c r="D111" s="529">
        <f>SUMIFS(TabelleR05LL,TabelleR05II,'Neubau, 2 d K'!B111,TabelleR05JJ,"")+
SUMIFS(TabelleR05LL,TabelleR05II,'Neubau, 2 d K'!B111,TabelleR05JJ,"ohne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hidden="1" customHeight="1" x14ac:dyDescent="0.2">
      <c r="B112" s="677" t="str">
        <f>Raumgruppen_Bezeichnungen!$C111</f>
        <v>F1-Hort</v>
      </c>
      <c r="C112" s="528" t="str">
        <f>Raumgruppen_Bezeichnungen!$D111</f>
        <v>Verkehrsflächen; Flure, Foyer, Garderoben</v>
      </c>
      <c r="D112" s="529">
        <f>SUMIFS(TabelleR05LL,TabelleR05HH,'Neubau, 2 d K'!B112,TabelleR05JJ,"")+
SUMIFS(TabelleR05LL,TabelleR05HH,'Neubau, 2 d K'!B112,TabelleR05JJ,"ohne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hidden="1" customHeight="1" x14ac:dyDescent="0.2">
      <c r="B113" s="677" t="str">
        <f>Raumgruppen_Bezeichnungen!$C112</f>
        <v>F2-J</v>
      </c>
      <c r="C113" s="528" t="str">
        <f>Raumgruppen_Bezeichnungen!$D112</f>
        <v>Verkehrsflächen; Eingangsbereiche</v>
      </c>
      <c r="D113" s="529">
        <f>SUMIFS(TabelleR05LL,TabelleR05HH,'Neubau, 2 d K'!B113,TabelleR05JJ,"")+
SUMIFS(TabelleR05LL,TabelleR05HH,'Neubau, 2 d K'!B113,TabelleR05JJ,"ohne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hidden="1" customHeight="1" x14ac:dyDescent="0.2">
      <c r="B114" s="677" t="str">
        <f>Raumgruppen_Bezeichnungen!$C113</f>
        <v>F2-J2</v>
      </c>
      <c r="C114" s="528" t="str">
        <f>Raumgruppen_Bezeichnungen!$D113</f>
        <v>Verkehrsflächen; Eingangsbereiche</v>
      </c>
      <c r="D114" s="529">
        <f>SUMIFS(TabelleR05LL,TabelleR05HH,'Neubau, 2 d K'!B114,TabelleR05JJ,"")+
SUMIFS(TabelleR05LL,TabelleR05HH,'Neubau, 2 d K'!B114,TabelleR05JJ,"ohne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hidden="1" customHeight="1" x14ac:dyDescent="0.2">
      <c r="B115" s="677" t="str">
        <f>Raumgruppen_Bezeichnungen!$C114</f>
        <v>F2-Q</v>
      </c>
      <c r="C115" s="528" t="str">
        <f>Raumgruppen_Bezeichnungen!$D114</f>
        <v>Verkehrsflächen; Eingangsbereiche</v>
      </c>
      <c r="D115" s="529">
        <f>SUMIFS(TabelleR05LL,TabelleR05HH,'Neubau, 2 d K'!B115,TabelleR05JJ,"")+
SUMIFS(TabelleR05LL,TabelleR05HH,'Neubau, 2 d K'!B115,TabelleR05JJ,"ohne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hidden="1" customHeight="1" x14ac:dyDescent="0.2">
      <c r="B116" s="677" t="str">
        <f>Raumgruppen_Bezeichnungen!$C115</f>
        <v>F2-J6</v>
      </c>
      <c r="C116" s="528" t="str">
        <f>Raumgruppen_Bezeichnungen!$D115</f>
        <v>Verkehrsflächen; Eingangsbereiche</v>
      </c>
      <c r="D116" s="529">
        <f>SUMIFS(TabelleR05LL,TabelleR05HH,'Neubau, 2 d K'!B116,TabelleR05JJ,"")+
SUMIFS(TabelleR05LL,TabelleR05HH,'Neubau, 2 d K'!B116,TabelleR05JJ,"ohne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hidden="1" customHeight="1" x14ac:dyDescent="0.2">
      <c r="B117" s="677" t="str">
        <f>Raumgruppen_Bezeichnungen!$C116</f>
        <v>F2-M</v>
      </c>
      <c r="C117" s="528" t="str">
        <f>Raumgruppen_Bezeichnungen!$D116</f>
        <v>Verkehrsflächen; Eingangsbereiche</v>
      </c>
      <c r="D117" s="529">
        <f>SUMIFS(TabelleR05LL,TabelleR05HH,'Neubau, 2 d K'!B117,TabelleR05JJ,"")+
SUMIFS(TabelleR05LL,TabelleR05HH,'Neubau, 2 d K'!B117,TabelleR05JJ,"ohne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hidden="1" customHeight="1" x14ac:dyDescent="0.2">
      <c r="B118" s="677" t="str">
        <f>Raumgruppen_Bezeichnungen!$C117</f>
        <v>F2-14</v>
      </c>
      <c r="C118" s="528" t="str">
        <f>Raumgruppen_Bezeichnungen!$D117</f>
        <v>Verkehrsflächen; Eingangsbereiche</v>
      </c>
      <c r="D118" s="529">
        <f>SUMIFS(TabelleR05LL,TabelleR05HH,'Neubau, 2 d K'!B118,TabelleR05JJ,"")+
SUMIFS(TabelleR05LL,TabelleR05HH,'Neubau, 2 d K'!B118,TabelleR05JJ,"ohne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hidden="1" customHeight="1" x14ac:dyDescent="0.2">
      <c r="B119" s="677" t="str">
        <f>Raumgruppen_Bezeichnungen!$C118</f>
        <v>F2-W</v>
      </c>
      <c r="C119" s="528" t="str">
        <f>Raumgruppen_Bezeichnungen!$D118</f>
        <v>Verkehrsflächen; Eingangsbereiche</v>
      </c>
      <c r="D119" s="529">
        <f>SUMIFS(TabelleR05LL,TabelleR05HH,'Neubau, 2 d K'!B119,TabelleR05JJ,"")+
SUMIFS(TabelleR05LL,TabelleR05HH,'Neubau, 2 d K'!B119,TabelleR05JJ,"ohne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SUMIFS(TabelleR05LL,TabelleR05HH,'Neubau, 2 d K'!B120,TabelleR05JJ,"")+
SUMIFS(TabelleR05LL,TabelleR05HH,'Neubau, 2 d K'!B120,TabelleR05JJ,"ohne Grundreinig")</f>
        <v>27.49</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77"/>
        <v>2776.49</v>
      </c>
      <c r="I120" s="500">
        <f t="shared" si="78"/>
        <v>0</v>
      </c>
      <c r="J120" s="534">
        <f t="shared" si="44"/>
        <v>0</v>
      </c>
      <c r="K120" s="535">
        <f t="shared" si="79"/>
        <v>0</v>
      </c>
      <c r="M120" s="22">
        <f>Raumgruppen_Bezeichnungen!N119</f>
        <v>1</v>
      </c>
      <c r="N120" s="22">
        <f t="shared" si="45"/>
        <v>1</v>
      </c>
      <c r="O120" s="22">
        <f t="shared" si="46"/>
        <v>1</v>
      </c>
    </row>
    <row r="121" spans="2:15" ht="15" hidden="1" customHeight="1" x14ac:dyDescent="0.2">
      <c r="B121" s="677" t="str">
        <f>Raumgruppen_Bezeichnungen!$C120</f>
        <v>F2-2,5</v>
      </c>
      <c r="C121" s="528" t="str">
        <f>Raumgruppen_Bezeichnungen!$D120</f>
        <v>Verkehrsflächen; Eingangsbereiche</v>
      </c>
      <c r="D121" s="529">
        <f>SUMIFS(TabelleR05LL,TabelleR05HH,'Neubau, 2 d K'!B121,TabelleR05JJ,"")+
SUMIFS(TabelleR05LL,TabelleR05HH,'Neubau, 2 d K'!B121,TabelleR05JJ,"ohne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hidden="1" customHeight="1" x14ac:dyDescent="0.2">
      <c r="B122" s="677" t="str">
        <f>Raumgruppen_Bezeichnungen!$C121</f>
        <v>F2-3</v>
      </c>
      <c r="C122" s="528" t="str">
        <f>Raumgruppen_Bezeichnungen!$D121</f>
        <v>Verkehrsflächen; Eingangsbereiche</v>
      </c>
      <c r="D122" s="529">
        <f>SUMIFS(TabelleR05LL,TabelleR05HH,'Neubau, 2 d K'!B122,TabelleR05JJ,"")+
SUMIFS(TabelleR05LL,TabelleR05HH,'Neubau, 2 d K'!B122,TabelleR05JJ,"ohne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hidden="1" customHeight="1" x14ac:dyDescent="0.2">
      <c r="B123" s="678" t="str">
        <f>Raumgruppen_Bezeichnungen!$C122</f>
        <v>F2-4</v>
      </c>
      <c r="C123" s="621" t="str">
        <f>Raumgruppen_Bezeichnungen!$D122</f>
        <v>Verkehrsflächen; Eingangsbereiche</v>
      </c>
      <c r="D123" s="622">
        <f>SUMIFS(TabelleR05LL,TabelleR05HH,'Neubau, 2 d K'!B123,TabelleR05JJ,"")+
SUMIFS(TabelleR05LL,TabelleR05HH,'Neubau, 2 d K'!B123,TabelleR05JJ,"ohne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538" t="str">
        <f>Raumgruppen_Bezeichnungen!$D123</f>
        <v>Verkehrsflächen; Eingangsbereiche</v>
      </c>
      <c r="D124" s="539">
        <f>SUMIFS(TabelleR05LL,TabelleR05HH,'Neubau, 2 d K'!B124,TabelleR05JJ,"")+
SUMIFS(TabelleR05LL,TabelleR05HH,'Neubau, 2 d K'!B124,TabelleR05JJ,"ohne Grundreinig")</f>
        <v>0</v>
      </c>
      <c r="E124" s="540">
        <f t="shared" si="43"/>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ref="H124:H126" ca="1" si="80">D124*G124</f>
        <v>0</v>
      </c>
      <c r="I124" s="544">
        <f t="shared" ref="I124:I126" si="81">IF(E124=0,0,H124/E124)</f>
        <v>0</v>
      </c>
      <c r="J124" s="545">
        <f t="shared" si="44"/>
        <v>0</v>
      </c>
      <c r="K124" s="638">
        <f t="shared" ref="K124:K126" si="82">IF(J124="","",I124*J124)</f>
        <v>0</v>
      </c>
      <c r="M124" s="22">
        <f>Raumgruppen_Bezeichnungen!N123</f>
        <v>1</v>
      </c>
      <c r="N124" s="22">
        <f t="shared" si="45"/>
        <v>1</v>
      </c>
      <c r="O124" s="22">
        <f t="shared" si="46"/>
        <v>1</v>
      </c>
    </row>
    <row r="125" spans="2:15" ht="15" hidden="1" customHeight="1" x14ac:dyDescent="0.2">
      <c r="B125" s="676" t="str">
        <f>Raumgruppen_Bezeichnungen!$C124</f>
        <v>F2-6</v>
      </c>
      <c r="C125" s="548" t="str">
        <f>Raumgruppen_Bezeichnungen!$D124</f>
        <v>Verkehrsflächen; Eingangsbereiche</v>
      </c>
      <c r="D125" s="465">
        <f>SUMIFS(TabelleR05LL,TabelleR05HH,'Neubau, 2 d K'!B125,TabelleR05JJ,"")+
SUMIFS(TabelleR05LL,TabelleR05HH,'Neubau, 2 d K'!B125,TabelleR05JJ,"ohne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hidden="1" customHeight="1" x14ac:dyDescent="0.2">
      <c r="B126" s="677" t="str">
        <f>Raumgruppen_Bezeichnungen!$C125</f>
        <v>F2-7</v>
      </c>
      <c r="C126" s="528" t="str">
        <f>Raumgruppen_Bezeichnungen!$D125</f>
        <v>Verkehrsflächen; Eingangsbereiche</v>
      </c>
      <c r="D126" s="529">
        <f>SUMIFS(TabelleR05LL,TabelleR05HH,'Neubau, 2 d K'!B126,TabelleR05JJ,"")+
SUMIFS(TabelleR05LL,TabelleR05HH,'Neubau, 2 d K'!B126,TabelleR05JJ,"ohne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hidden="1" customHeight="1" x14ac:dyDescent="0.2">
      <c r="B127" s="677" t="str">
        <f>Raumgruppen_Bezeichnungen!$C126</f>
        <v>F2-Müll</v>
      </c>
      <c r="C127" s="528" t="str">
        <f>Raumgruppen_Bezeichnungen!$D126</f>
        <v>Verkehrsflächen; Eingangsbereiche (nur Müllentnahme)</v>
      </c>
      <c r="D127" s="529">
        <f>SUMIFS(TabelleR05LL,TabelleR05II,'Neubau, 2 d K'!B127,TabelleR05JJ,"")+
SUMIFS(TabelleR05LL,TabelleR05II,'Neubau, 2 d K'!B127,TabelleR05JJ,"ohne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hidden="1" customHeight="1" x14ac:dyDescent="0.2">
      <c r="B128" s="677" t="str">
        <f>Raumgruppen_Bezeichnungen!$C127</f>
        <v>F2-Hort</v>
      </c>
      <c r="C128" s="528" t="str">
        <f>Raumgruppen_Bezeichnungen!$D127</f>
        <v>Verkehrsflächen; Eingangsbereiche</v>
      </c>
      <c r="D128" s="529">
        <f>SUMIFS(TabelleR05LL,TabelleR05HH,'Neubau, 2 d K'!B128,TabelleR05JJ,"")+
SUMIFS(TabelleR05LL,TabelleR05HH,'Neubau, 2 d K'!B128,TabelleR05JJ,"ohne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hidden="1" customHeight="1" x14ac:dyDescent="0.2">
      <c r="B129" s="677" t="str">
        <f>Raumgruppen_Bezeichnungen!$C128</f>
        <v>F3-J</v>
      </c>
      <c r="C129" s="528" t="str">
        <f>Raumgruppen_Bezeichnungen!$D128</f>
        <v>Verkehrsflächen; Treppenhäuser, Aufzüge</v>
      </c>
      <c r="D129" s="529">
        <f>SUMIFS(TabelleR05LL,TabelleR05HH,'Neubau, 2 d K'!B129,TabelleR05JJ,"")+
SUMIFS(TabelleR05LL,TabelleR05HH,'Neubau, 2 d K'!B129,TabelleR05JJ,"ohne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hidden="1" customHeight="1" x14ac:dyDescent="0.2">
      <c r="B130" s="677" t="str">
        <f>Raumgruppen_Bezeichnungen!$C129</f>
        <v>F3-J2</v>
      </c>
      <c r="C130" s="528" t="str">
        <f>Raumgruppen_Bezeichnungen!$D129</f>
        <v>Verkehrsflächen; Treppenhäuser, Aufzüge</v>
      </c>
      <c r="D130" s="529">
        <f>SUMIFS(TabelleR05LL,TabelleR05HH,'Neubau, 2 d K'!B130,TabelleR05JJ,"")+
SUMIFS(TabelleR05LL,TabelleR05HH,'Neubau, 2 d K'!B130,TabelleR05JJ,"ohne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hidden="1" customHeight="1" x14ac:dyDescent="0.2">
      <c r="B131" s="677" t="str">
        <f>Raumgruppen_Bezeichnungen!$C130</f>
        <v>F3-Q</v>
      </c>
      <c r="C131" s="528" t="str">
        <f>Raumgruppen_Bezeichnungen!$D130</f>
        <v>Verkehrsflächen; Treppenhäuser, Aufzüge</v>
      </c>
      <c r="D131" s="529">
        <f>SUMIFS(TabelleR05LL,TabelleR05HH,'Neubau, 2 d K'!B131,TabelleR05JJ,"")+
SUMIFS(TabelleR05LL,TabelleR05HH,'Neubau, 2 d K'!B131,TabelleR05JJ,"ohne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hidden="1" customHeight="1" x14ac:dyDescent="0.2">
      <c r="B132" s="677" t="str">
        <f>Raumgruppen_Bezeichnungen!$C131</f>
        <v>F3-J6</v>
      </c>
      <c r="C132" s="528" t="str">
        <f>Raumgruppen_Bezeichnungen!$D131</f>
        <v>Verkehrsflächen; Treppenhäuser, Aufzüge</v>
      </c>
      <c r="D132" s="529">
        <f>SUMIFS(TabelleR05LL,TabelleR05HH,'Neubau, 2 d K'!B132,TabelleR05JJ,"")+
SUMIFS(TabelleR05LL,TabelleR05HH,'Neubau, 2 d K'!B132,TabelleR05JJ,"ohne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hidden="1" customHeight="1" x14ac:dyDescent="0.2">
      <c r="B133" s="677" t="str">
        <f>Raumgruppen_Bezeichnungen!$C132</f>
        <v>F3-M</v>
      </c>
      <c r="C133" s="528" t="str">
        <f>Raumgruppen_Bezeichnungen!$D132</f>
        <v>Verkehrsflächen; Treppenhäuser, Aufzüge</v>
      </c>
      <c r="D133" s="529">
        <f>SUMIFS(TabelleR05LL,TabelleR05HH,'Neubau, 2 d K'!B133,TabelleR05JJ,"")+
SUMIFS(TabelleR05LL,TabelleR05HH,'Neubau, 2 d K'!B133,TabelleR05JJ,"ohne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hidden="1" customHeight="1" x14ac:dyDescent="0.2">
      <c r="B134" s="677" t="str">
        <f>Raumgruppen_Bezeichnungen!$C133</f>
        <v>F3-14</v>
      </c>
      <c r="C134" s="528" t="str">
        <f>Raumgruppen_Bezeichnungen!$D133</f>
        <v>Verkehrsflächen; Treppenhäuser, Aufzüge</v>
      </c>
      <c r="D134" s="529">
        <f>SUMIFS(TabelleR05LL,TabelleR05HH,'Neubau, 2 d K'!B134,TabelleR05JJ,"")+
SUMIFS(TabelleR05LL,TabelleR05HH,'Neubau, 2 d K'!B134,TabelleR05JJ,"ohne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hidden="1" customHeight="1" x14ac:dyDescent="0.2">
      <c r="B135" s="677" t="str">
        <f>Raumgruppen_Bezeichnungen!$C134</f>
        <v>F3-W</v>
      </c>
      <c r="C135" s="528" t="str">
        <f>Raumgruppen_Bezeichnungen!$D134</f>
        <v>Verkehrsflächen; Treppenhäuser, Aufzüge</v>
      </c>
      <c r="D135" s="529">
        <f>SUMIFS(TabelleR05LL,TabelleR05HH,'Neubau, 2 d K'!B135,TabelleR05JJ,"")+
SUMIFS(TabelleR05LL,TabelleR05HH,'Neubau, 2 d K'!B135,TabelleR05JJ,"ohne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SUMIFS(TabelleR05LL,TabelleR05HH,'Neubau, 2 d K'!B136,TabelleR05JJ,"")+
SUMIFS(TabelleR05LL,TabelleR05HH,'Neubau, 2 d K'!B136,TabelleR05JJ,"ohne Grundreinig")</f>
        <v>143.53</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14496.53</v>
      </c>
      <c r="I136" s="500">
        <f>IF(E136=0,0,H136/E136)</f>
        <v>0</v>
      </c>
      <c r="J136" s="534">
        <f t="shared" si="87"/>
        <v>0</v>
      </c>
      <c r="K136" s="535">
        <f>IF(J136="","",I136*J136)</f>
        <v>0</v>
      </c>
      <c r="M136" s="22">
        <f>Raumgruppen_Bezeichnungen!N135</f>
        <v>1</v>
      </c>
      <c r="N136" s="22">
        <f t="shared" si="91"/>
        <v>1</v>
      </c>
      <c r="O136" s="22">
        <f t="shared" si="92"/>
        <v>1</v>
      </c>
    </row>
    <row r="137" spans="2:15" ht="15" hidden="1" customHeight="1" x14ac:dyDescent="0.2">
      <c r="B137" s="677" t="str">
        <f>Raumgruppen_Bezeichnungen!$C136</f>
        <v>F3-2,5</v>
      </c>
      <c r="C137" s="528" t="str">
        <f>Raumgruppen_Bezeichnungen!$D136</f>
        <v>Verkehrsflächen; Treppenhäuser, Aufzüge</v>
      </c>
      <c r="D137" s="529">
        <f>SUMIFS(TabelleR05LL,TabelleR05HH,'Neubau, 2 d K'!B137,TabelleR05JJ,"")+
SUMIFS(TabelleR05LL,TabelleR05HH,'Neubau, 2 d K'!B137,TabelleR05JJ,"ohne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hidden="1" customHeight="1" x14ac:dyDescent="0.2">
      <c r="B138" s="677" t="str">
        <f>Raumgruppen_Bezeichnungen!$C137</f>
        <v>F3-3</v>
      </c>
      <c r="C138" s="528" t="str">
        <f>Raumgruppen_Bezeichnungen!$D137</f>
        <v>Verkehrsflächen; Treppenhäuser, Aufzüge</v>
      </c>
      <c r="D138" s="529">
        <f>SUMIFS(TabelleR05LL,TabelleR05HH,'Neubau, 2 d K'!B138,TabelleR05JJ,"")+
SUMIFS(TabelleR05LL,TabelleR05HH,'Neubau, 2 d K'!B138,TabelleR05JJ,"ohne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hidden="1" customHeight="1" x14ac:dyDescent="0.2">
      <c r="B139" s="678" t="str">
        <f>Raumgruppen_Bezeichnungen!$C138</f>
        <v>F3-4</v>
      </c>
      <c r="C139" s="621" t="str">
        <f>Raumgruppen_Bezeichnungen!$D138</f>
        <v>Verkehrsflächen; Treppenhäuser, Aufzüge</v>
      </c>
      <c r="D139" s="622">
        <f>SUMIFS(TabelleR05LL,TabelleR05HH,'Neubau, 2 d K'!B139,TabelleR05JJ,"")+
SUMIFS(TabelleR05LL,TabelleR05HH,'Neubau, 2 d K'!B139,TabelleR05JJ,"ohne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538" t="str">
        <f>Raumgruppen_Bezeichnungen!$D139</f>
        <v>Verkehrsflächen; Treppenhäuser, Aufzüge</v>
      </c>
      <c r="D140" s="539">
        <f>SUMIFS(TabelleR05LL,TabelleR05HH,'Neubau, 2 d K'!B140,TabelleR05JJ,"")+
SUMIFS(TabelleR05LL,TabelleR05HH,'Neubau, 2 d K'!B140,TabelleR05JJ,"ohne Grundreinig")</f>
        <v>43.96</v>
      </c>
      <c r="E140" s="540">
        <f t="shared" si="86"/>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93"/>
        <v>11121.880000000001</v>
      </c>
      <c r="I140" s="544">
        <f t="shared" si="94"/>
        <v>0</v>
      </c>
      <c r="J140" s="545">
        <f t="shared" si="87"/>
        <v>0</v>
      </c>
      <c r="K140" s="638">
        <f t="shared" si="95"/>
        <v>0</v>
      </c>
      <c r="M140" s="22">
        <f>Raumgruppen_Bezeichnungen!N139</f>
        <v>1</v>
      </c>
      <c r="N140" s="22">
        <f t="shared" si="91"/>
        <v>1</v>
      </c>
      <c r="O140" s="22">
        <f t="shared" si="92"/>
        <v>1</v>
      </c>
    </row>
    <row r="141" spans="2:15" ht="15" hidden="1" customHeight="1" x14ac:dyDescent="0.2">
      <c r="B141" s="676" t="str">
        <f>Raumgruppen_Bezeichnungen!$C140</f>
        <v>F3-6</v>
      </c>
      <c r="C141" s="548" t="str">
        <f>Raumgruppen_Bezeichnungen!$D140</f>
        <v>Verkehrsflächen; Treppenhäuser, Aufzüge</v>
      </c>
      <c r="D141" s="465">
        <f>SUMIFS(TabelleR05LL,TabelleR05HH,'Neubau, 2 d K'!B141,TabelleR05JJ,"")+
SUMIFS(TabelleR05LL,TabelleR05HH,'Neubau, 2 d K'!B141,TabelleR05JJ,"ohne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hidden="1" customHeight="1" x14ac:dyDescent="0.2">
      <c r="B142" s="677" t="str">
        <f>Raumgruppen_Bezeichnungen!$C141</f>
        <v>F3-7</v>
      </c>
      <c r="C142" s="528" t="str">
        <f>Raumgruppen_Bezeichnungen!$D141</f>
        <v>Verkehrsflächen; Treppenhäuser, Aufzüge</v>
      </c>
      <c r="D142" s="529">
        <f>SUMIFS(TabelleR05LL,TabelleR05HH,'Neubau, 2 d K'!B142,TabelleR05JJ,"")+
SUMIFS(TabelleR05LL,TabelleR05HH,'Neubau, 2 d K'!B142,TabelleR05JJ,"ohne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hidden="1" customHeight="1" x14ac:dyDescent="0.2">
      <c r="B143" s="677" t="str">
        <f>Raumgruppen_Bezeichnungen!$C142</f>
        <v>F3-Müll</v>
      </c>
      <c r="C143" s="528" t="str">
        <f>Raumgruppen_Bezeichnungen!$D142</f>
        <v>Verkehrsflächen; Treppenhäuser, Aufzüge (nur Müllentnahme)</v>
      </c>
      <c r="D143" s="529">
        <f>SUMIFS(TabelleR05LL,TabelleR05II,'Neubau, 2 d K'!B143,TabelleR05JJ,"")+
SUMIFS(TabelleR05LL,TabelleR05II,'Neubau, 2 d K'!B143,TabelleR05JJ,"ohne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hidden="1" customHeight="1" x14ac:dyDescent="0.2">
      <c r="B144" s="677" t="str">
        <f>Raumgruppen_Bezeichnungen!$C143</f>
        <v>F3-Hort</v>
      </c>
      <c r="C144" s="528" t="str">
        <f>Raumgruppen_Bezeichnungen!$D143</f>
        <v>Verkehrsflächen; Treppenhäuser, Aufzüge</v>
      </c>
      <c r="D144" s="529">
        <f>SUMIFS(TabelleR05LL,TabelleR05HH,'Neubau, 2 d K'!B144,TabelleR05JJ,"")+
SUMIFS(TabelleR05LL,TabelleR05HH,'Neubau, 2 d K'!B144,TabelleR05JJ,"ohne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SUMIFS(TabelleR05LL,TabelleR05HH,'Neubau, 2 d K'!B145,TabelleR05JJ,"")+
SUMIFS(TabelleR05LL,TabelleR05HH,'Neubau, 2 d K'!B145,TabelleR05JJ,"ohne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SUMIFS(TabelleR05LL,TabelleR05HH,'Neubau, 2 d K'!B146,TabelleR05JJ,"")+
SUMIFS(TabelleR05LL,TabelleR05HH,'Neubau, 2 d K'!B146,TabelleR05JJ,"ohne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SUMIFS(TabelleR05LL,TabelleR05HH,'Neubau, 2 d K'!B147,TabelleR05JJ,"")+
SUMIFS(TabelleR05LL,TabelleR05HH,'Neubau, 2 d K'!B147,TabelleR05JJ,"ohne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SUMIFS(TabelleR05LL,TabelleR05HH,'Neubau, 2 d K'!B148,TabelleR05JJ,"")+
SUMIFS(TabelleR05LL,TabelleR05HH,'Neubau, 2 d K'!B148,TabelleR05JJ,"ohne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SUMIFS(TabelleR05LL,TabelleR05HH,'Neubau, 2 d K'!B149,TabelleR05JJ,"")+
SUMIFS(TabelleR05LL,TabelleR05HH,'Neubau, 2 d K'!B149,TabelleR05JJ,"ohne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SUMIFS(TabelleR05LL,TabelleR05HH,'Neubau, 2 d K'!B150,TabelleR05JJ,"")+
SUMIFS(TabelleR05LL,TabelleR05HH,'Neubau, 2 d K'!B150,TabelleR05JJ,"ohne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SUMIFS(TabelleR05LL,TabelleR05HH,'Neubau, 2 d K'!B151,TabelleR05JJ,"")+
SUMIFS(TabelleR05LL,TabelleR05HH,'Neubau, 2 d K'!B151,TabelleR05JJ,"ohne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SUMIFS(TabelleR05LL,TabelleR05HH,'Neubau, 2 d K'!B152,TabelleR05JJ,"")+
SUMIFS(TabelleR05LL,TabelleR05HH,'Neubau, 2 d K'!B152,TabelleR05JJ,"ohne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SUMIFS(TabelleR05LL,TabelleR05HH,'Neubau, 2 d K'!B153,TabelleR05JJ,"")+
SUMIFS(TabelleR05LL,TabelleR05HH,'Neubau, 2 d K'!B153,TabelleR05JJ,"ohne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SUMIFS(TabelleR05LL,TabelleR05HH,'Neubau, 2 d K'!B154,TabelleR05JJ,"")+
SUMIFS(TabelleR05LL,TabelleR05HH,'Neubau, 2 d K'!B154,TabelleR05JJ,"ohne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SUMIFS(TabelleR05LL,TabelleR05HH,'Neubau, 2 d K'!B155,TabelleR05JJ,"")+
SUMIFS(TabelleR05LL,TabelleR05HH,'Neubau, 2 d K'!B155,TabelleR05JJ,"ohne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SUMIFS(TabelleR05LL,TabelleR05HH,'Neubau, 2 d K'!B156,TabelleR05JJ,"")+
SUMIFS(TabelleR05LL,TabelleR05HH,'Neubau, 2 d K'!B156,TabelleR05JJ,"ohne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SUMIFS(TabelleR05LL,TabelleR05HH,'Neubau, 2 d K'!B157,TabelleR05JJ,"")+
SUMIFS(TabelleR05LL,TabelleR05HH,'Neubau, 2 d K'!B157,TabelleR05JJ,"ohne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SUMIFS(TabelleR05LL,TabelleR05HH,'Neubau, 2 d K'!B158,TabelleR05JJ,"")+
SUMIFS(TabelleR05LL,TabelleR05HH,'Neubau, 2 d K'!B158,TabelleR05JJ,"ohne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SUMIFS(TabelleR05LL,TabelleR05II,'Neubau, 2 d K'!B159,TabelleR05JJ,"")+
SUMIFS(TabelleR05LL,TabelleR05II,'Neubau, 2 d K'!B159,TabelleR05JJ,"ohne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hidden="1" customHeight="1" x14ac:dyDescent="0.2">
      <c r="B160" s="677" t="str">
        <f>Raumgruppen_Bezeichnungen!$C159</f>
        <v>H1-J</v>
      </c>
      <c r="C160" s="528" t="str">
        <f>Raumgruppen_Bezeichnungen!$D159</f>
        <v>Sanitärräume; Toiletten, Waschräume und Duschen</v>
      </c>
      <c r="D160" s="529">
        <f>SUMIFS(TabelleR05LL,TabelleR05HH,'Neubau, 2 d K'!B160,TabelleR05JJ,"")+
SUMIFS(TabelleR05LL,TabelleR05HH,'Neubau, 2 d K'!B160,TabelleR05JJ,"ohne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hidden="1" customHeight="1" x14ac:dyDescent="0.2">
      <c r="B161" s="677" t="str">
        <f>Raumgruppen_Bezeichnungen!$C160</f>
        <v>H1-J2</v>
      </c>
      <c r="C161" s="528" t="str">
        <f>Raumgruppen_Bezeichnungen!$D160</f>
        <v>Sanitärräume; Toiletten, Waschräume und Duschen</v>
      </c>
      <c r="D161" s="529">
        <f>SUMIFS(TabelleR05LL,TabelleR05HH,'Neubau, 2 d K'!B161,TabelleR05JJ,"")+
SUMIFS(TabelleR05LL,TabelleR05HH,'Neubau, 2 d K'!B161,TabelleR05JJ,"ohne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hidden="1" customHeight="1" x14ac:dyDescent="0.2">
      <c r="B162" s="677" t="str">
        <f>Raumgruppen_Bezeichnungen!$C161</f>
        <v>H1-Q</v>
      </c>
      <c r="C162" s="528" t="str">
        <f>Raumgruppen_Bezeichnungen!$D161</f>
        <v>Sanitärräume; Toiletten, Waschräume und Duschen</v>
      </c>
      <c r="D162" s="529">
        <f>SUMIFS(TabelleR05LL,TabelleR05HH,'Neubau, 2 d K'!B162,TabelleR05JJ,"")+
SUMIFS(TabelleR05LL,TabelleR05HH,'Neubau, 2 d K'!B162,TabelleR05JJ,"ohne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hidden="1" customHeight="1" x14ac:dyDescent="0.2">
      <c r="B163" s="677" t="str">
        <f>Raumgruppen_Bezeichnungen!$C162</f>
        <v>H1-J6</v>
      </c>
      <c r="C163" s="528" t="str">
        <f>Raumgruppen_Bezeichnungen!$D162</f>
        <v>Sanitärräume; Toiletten, Waschräume und Duschen</v>
      </c>
      <c r="D163" s="529">
        <f>SUMIFS(TabelleR05LL,TabelleR05HH,'Neubau, 2 d K'!B163,TabelleR05JJ,"")+
SUMIFS(TabelleR05LL,TabelleR05HH,'Neubau, 2 d K'!B163,TabelleR05JJ,"ohne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hidden="1" customHeight="1" x14ac:dyDescent="0.2">
      <c r="B164" s="677" t="str">
        <f>Raumgruppen_Bezeichnungen!$C163</f>
        <v>H1-M</v>
      </c>
      <c r="C164" s="528" t="str">
        <f>Raumgruppen_Bezeichnungen!$D163</f>
        <v>Sanitärräume; Toiletten, Waschräume und Duschen</v>
      </c>
      <c r="D164" s="529">
        <f>SUMIFS(TabelleR05LL,TabelleR05HH,'Neubau, 2 d K'!B164,TabelleR05JJ,"")+
SUMIFS(TabelleR05LL,TabelleR05HH,'Neubau, 2 d K'!B164,TabelleR05JJ,"ohne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hidden="1" customHeight="1" x14ac:dyDescent="0.2">
      <c r="B165" s="677" t="str">
        <f>Raumgruppen_Bezeichnungen!$C164</f>
        <v>H1-14</v>
      </c>
      <c r="C165" s="528" t="str">
        <f>Raumgruppen_Bezeichnungen!$D164</f>
        <v>Sanitärräume; Toiletten, Waschräume und Duschen</v>
      </c>
      <c r="D165" s="529">
        <f>SUMIFS(TabelleR05LL,TabelleR05HH,'Neubau, 2 d K'!B165,TabelleR05JJ,"")+
SUMIFS(TabelleR05LL,TabelleR05HH,'Neubau, 2 d K'!B165,TabelleR05JJ,"ohne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hidden="1" customHeight="1" x14ac:dyDescent="0.2">
      <c r="B166" s="677" t="str">
        <f>Raumgruppen_Bezeichnungen!$C165</f>
        <v>H1-W</v>
      </c>
      <c r="C166" s="528" t="str">
        <f>Raumgruppen_Bezeichnungen!$D165</f>
        <v>Sanitärräume; Toiletten, Waschräume und Duschen</v>
      </c>
      <c r="D166" s="529">
        <f>SUMIFS(TabelleR05LL,TabelleR05HH,'Neubau, 2 d K'!B166,TabelleR05JJ,"")+
SUMIFS(TabelleR05LL,TabelleR05HH,'Neubau, 2 d K'!B166,TabelleR05JJ,"ohne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hidden="1" customHeight="1" x14ac:dyDescent="0.2">
      <c r="B167" s="677" t="str">
        <f>Raumgruppen_Bezeichnungen!$C166</f>
        <v>H1-2</v>
      </c>
      <c r="C167" s="528" t="str">
        <f>Raumgruppen_Bezeichnungen!$D166</f>
        <v>Sanitärräume; Toiletten, Waschräume und Duschen</v>
      </c>
      <c r="D167" s="529">
        <f>SUMIFS(TabelleR05LL,TabelleR05HH,'Neubau, 2 d K'!B167,TabelleR05JJ,"")+
SUMIFS(TabelleR05LL,TabelleR05HH,'Neubau, 2 d K'!B167,TabelleR05JJ,"ohne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hidden="1" customHeight="1" x14ac:dyDescent="0.2">
      <c r="B168" s="677" t="str">
        <f>Raumgruppen_Bezeichnungen!$C167</f>
        <v>H1-2,5</v>
      </c>
      <c r="C168" s="528" t="str">
        <f>Raumgruppen_Bezeichnungen!$D167</f>
        <v>Sanitärräume; Toiletten, Waschräume und Duschen</v>
      </c>
      <c r="D168" s="529">
        <f>SUMIFS(TabelleR05LL,TabelleR05HH,'Neubau, 2 d K'!B168,TabelleR05JJ,"")+
SUMIFS(TabelleR05LL,TabelleR05HH,'Neubau, 2 d K'!B168,TabelleR05JJ,"ohne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hidden="1" customHeight="1" x14ac:dyDescent="0.2">
      <c r="B169" s="677" t="str">
        <f>Raumgruppen_Bezeichnungen!$C168</f>
        <v>H1-3</v>
      </c>
      <c r="C169" s="528" t="str">
        <f>Raumgruppen_Bezeichnungen!$D168</f>
        <v>Sanitärräume; Toiletten, Waschräume und Duschen</v>
      </c>
      <c r="D169" s="529">
        <f>SUMIFS(TabelleR05LL,TabelleR05HH,'Neubau, 2 d K'!B169,TabelleR05JJ,"")+
SUMIFS(TabelleR05LL,TabelleR05HH,'Neubau, 2 d K'!B169,TabelleR05JJ,"ohne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hidden="1" customHeight="1" x14ac:dyDescent="0.2">
      <c r="B170" s="678" t="str">
        <f>Raumgruppen_Bezeichnungen!$C169</f>
        <v>H1-4</v>
      </c>
      <c r="C170" s="621" t="str">
        <f>Raumgruppen_Bezeichnungen!$D169</f>
        <v>Sanitärräume; Toiletten, Waschräume und Duschen</v>
      </c>
      <c r="D170" s="622">
        <f>SUMIFS(TabelleR05LL,TabelleR05HH,'Neubau, 2 d K'!B170,TabelleR05JJ,"")+
SUMIFS(TabelleR05LL,TabelleR05HH,'Neubau, 2 d K'!B170,TabelleR05JJ,"ohne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538" t="str">
        <f>Raumgruppen_Bezeichnungen!$D170</f>
        <v>Sanitärräume; Toiletten, Waschräume und Duschen</v>
      </c>
      <c r="D171" s="539">
        <f>SUMIFS(TabelleR05LL,TabelleR05HH,'Neubau, 2 d K'!B171,TabelleR05JJ,"")+
SUMIFS(TabelleR05LL,TabelleR05HH,'Neubau, 2 d K'!B171,TabelleR05JJ,"ohne Grundreinig")</f>
        <v>131.39000000000001</v>
      </c>
      <c r="E171" s="540">
        <f t="shared" si="86"/>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33241.670000000006</v>
      </c>
      <c r="I171" s="544">
        <f>IF(E171=0,0,H171/E171)</f>
        <v>0</v>
      </c>
      <c r="J171" s="545">
        <f t="shared" si="87"/>
        <v>0</v>
      </c>
      <c r="K171" s="638">
        <f>IF(J171="","",I171*J171)</f>
        <v>0</v>
      </c>
      <c r="M171" s="22">
        <f>Raumgruppen_Bezeichnungen!N170</f>
        <v>1</v>
      </c>
      <c r="N171" s="22">
        <f t="shared" si="91"/>
        <v>1</v>
      </c>
      <c r="O171" s="22">
        <f t="shared" si="92"/>
        <v>1</v>
      </c>
    </row>
    <row r="172" spans="2:15" ht="15" hidden="1" customHeight="1" x14ac:dyDescent="0.2">
      <c r="B172" s="676" t="str">
        <f>Raumgruppen_Bezeichnungen!$C171</f>
        <v>H1-6</v>
      </c>
      <c r="C172" s="548" t="str">
        <f>Raumgruppen_Bezeichnungen!$D171</f>
        <v>Sanitärräume; Toiletten, Waschräume und Duschen</v>
      </c>
      <c r="D172" s="465">
        <f>SUMIFS(TabelleR05LL,TabelleR05HH,'Neubau, 2 d K'!B172,TabelleR05JJ,"")+
SUMIFS(TabelleR05LL,TabelleR05HH,'Neubau, 2 d K'!B172,TabelleR05JJ,"ohne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hidden="1" customHeight="1" x14ac:dyDescent="0.2">
      <c r="B173" s="677" t="str">
        <f>Raumgruppen_Bezeichnungen!$C172</f>
        <v>H1-7</v>
      </c>
      <c r="C173" s="528" t="str">
        <f>Raumgruppen_Bezeichnungen!$D172</f>
        <v>Sanitärräume; Toiletten, Waschräume und Duschen</v>
      </c>
      <c r="D173" s="529">
        <f>SUMIFS(TabelleR05LL,TabelleR05HH,'Neubau, 2 d K'!B173,TabelleR05JJ,"")+
SUMIFS(TabelleR05LL,TabelleR05HH,'Neubau, 2 d K'!B173,TabelleR05JJ,"ohne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SUMIFS(TabelleR05LL,TabelleR05II,'Neubau, 2 d K'!B174,TabelleR05JJ,"")+
SUMIFS(TabelleR05LL,TabelleR05II,'Neubau, 2 d K'!B174,TabelleR05JJ,"ohne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hidden="1" customHeight="1" x14ac:dyDescent="0.2">
      <c r="B175" s="677" t="str">
        <f>Raumgruppen_Bezeichnungen!$C174</f>
        <v>H1-Hort</v>
      </c>
      <c r="C175" s="528" t="str">
        <f>Raumgruppen_Bezeichnungen!$D174</f>
        <v>Sanitärräume; Toiletten, Waschräume und Duschen</v>
      </c>
      <c r="D175" s="529">
        <f>SUMIFS(TabelleR05LL,TabelleR05HH,'Neubau, 2 d K'!B175,TabelleR05JJ,"")+
SUMIFS(TabelleR05LL,TabelleR05HH,'Neubau, 2 d K'!B175,TabelleR05JJ,"ohne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hidden="1" customHeight="1" x14ac:dyDescent="0.2">
      <c r="B176" s="677" t="str">
        <f>Raumgruppen_Bezeichnungen!$C175</f>
        <v>H2-J</v>
      </c>
      <c r="C176" s="528" t="str">
        <f>Raumgruppen_Bezeichnungen!$D175</f>
        <v>Sanitärräume; Umkleideräume</v>
      </c>
      <c r="D176" s="529">
        <f>SUMIFS(TabelleR05LL,TabelleR05HH,'Neubau, 2 d K'!B176,TabelleR05JJ,"")+
SUMIFS(TabelleR05LL,TabelleR05HH,'Neubau, 2 d K'!B176,TabelleR05JJ,"ohne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hidden="1" customHeight="1" x14ac:dyDescent="0.2">
      <c r="B177" s="677" t="str">
        <f>Raumgruppen_Bezeichnungen!$C176</f>
        <v>H2-J2</v>
      </c>
      <c r="C177" s="528" t="str">
        <f>Raumgruppen_Bezeichnungen!$D176</f>
        <v>Sanitärräume; Umkleideräume</v>
      </c>
      <c r="D177" s="529">
        <f>SUMIFS(TabelleR05LL,TabelleR05HH,'Neubau, 2 d K'!B177,TabelleR05JJ,"")+
SUMIFS(TabelleR05LL,TabelleR05HH,'Neubau, 2 d K'!B177,TabelleR05JJ,"ohne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hidden="1" customHeight="1" x14ac:dyDescent="0.2">
      <c r="B178" s="677" t="str">
        <f>Raumgruppen_Bezeichnungen!$C177</f>
        <v>H2-Q</v>
      </c>
      <c r="C178" s="528" t="str">
        <f>Raumgruppen_Bezeichnungen!$D177</f>
        <v>Sanitärräume; Umkleideräume</v>
      </c>
      <c r="D178" s="529">
        <f>SUMIFS(TabelleR05LL,TabelleR05HH,'Neubau, 2 d K'!B178,TabelleR05JJ,"")+
SUMIFS(TabelleR05LL,TabelleR05HH,'Neubau, 2 d K'!B178,TabelleR05JJ,"ohne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hidden="1" customHeight="1" x14ac:dyDescent="0.2">
      <c r="B179" s="677" t="str">
        <f>Raumgruppen_Bezeichnungen!$C178</f>
        <v>H2-J6</v>
      </c>
      <c r="C179" s="528" t="str">
        <f>Raumgruppen_Bezeichnungen!$D178</f>
        <v>Sanitärräume; Umkleideräume</v>
      </c>
      <c r="D179" s="529">
        <f>SUMIFS(TabelleR05LL,TabelleR05HH,'Neubau, 2 d K'!B179,TabelleR05JJ,"")+
SUMIFS(TabelleR05LL,TabelleR05HH,'Neubau, 2 d K'!B179,TabelleR05JJ,"ohne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hidden="1" customHeight="1" x14ac:dyDescent="0.2">
      <c r="B180" s="677" t="str">
        <f>Raumgruppen_Bezeichnungen!$C179</f>
        <v>H2-M</v>
      </c>
      <c r="C180" s="528" t="str">
        <f>Raumgruppen_Bezeichnungen!$D179</f>
        <v>Sanitärräume; Umkleideräume</v>
      </c>
      <c r="D180" s="529">
        <f>SUMIFS(TabelleR05LL,TabelleR05HH,'Neubau, 2 d K'!B180,TabelleR05JJ,"")+
SUMIFS(TabelleR05LL,TabelleR05HH,'Neubau, 2 d K'!B180,TabelleR05JJ,"ohne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hidden="1" customHeight="1" x14ac:dyDescent="0.2">
      <c r="B181" s="677" t="str">
        <f>Raumgruppen_Bezeichnungen!$C180</f>
        <v>H2-14</v>
      </c>
      <c r="C181" s="528" t="str">
        <f>Raumgruppen_Bezeichnungen!$D180</f>
        <v>Sanitärräume; Umkleideräume</v>
      </c>
      <c r="D181" s="529">
        <f>SUMIFS(TabelleR05LL,TabelleR05HH,'Neubau, 2 d K'!B181,TabelleR05JJ,"")+
SUMIFS(TabelleR05LL,TabelleR05HH,'Neubau, 2 d K'!B181,TabelleR05JJ,"ohne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hidden="1" customHeight="1" x14ac:dyDescent="0.2">
      <c r="B182" s="677" t="str">
        <f>Raumgruppen_Bezeichnungen!$C181</f>
        <v>H2-W</v>
      </c>
      <c r="C182" s="528" t="str">
        <f>Raumgruppen_Bezeichnungen!$D181</f>
        <v>Sanitärräume; Umkleideräume</v>
      </c>
      <c r="D182" s="529">
        <f>SUMIFS(TabelleR05LL,TabelleR05HH,'Neubau, 2 d K'!B182,TabelleR05JJ,"")+
SUMIFS(TabelleR05LL,TabelleR05HH,'Neubau, 2 d K'!B182,TabelleR05JJ,"ohne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hidden="1" customHeight="1" x14ac:dyDescent="0.2">
      <c r="B183" s="677" t="str">
        <f>Raumgruppen_Bezeichnungen!$C182</f>
        <v>H2-2</v>
      </c>
      <c r="C183" s="528" t="str">
        <f>Raumgruppen_Bezeichnungen!$D182</f>
        <v>Sanitärräume; Umkleideräume</v>
      </c>
      <c r="D183" s="529">
        <f>SUMIFS(TabelleR05LL,TabelleR05HH,'Neubau, 2 d K'!B183,TabelleR05JJ,"")+
SUMIFS(TabelleR05LL,TabelleR05HH,'Neubau, 2 d K'!B183,TabelleR05JJ,"ohne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hidden="1" customHeight="1" x14ac:dyDescent="0.2">
      <c r="B184" s="677" t="str">
        <f>Raumgruppen_Bezeichnungen!$C183</f>
        <v>H2-2,5</v>
      </c>
      <c r="C184" s="528" t="str">
        <f>Raumgruppen_Bezeichnungen!$D183</f>
        <v>Sanitärräume; Umkleideräume</v>
      </c>
      <c r="D184" s="529">
        <f>SUMIFS(TabelleR05LL,TabelleR05HH,'Neubau, 2 d K'!B184,TabelleR05JJ,"")+
SUMIFS(TabelleR05LL,TabelleR05HH,'Neubau, 2 d K'!B184,TabelleR05JJ,"ohne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hidden="1" customHeight="1" x14ac:dyDescent="0.2">
      <c r="B185" s="677" t="str">
        <f>Raumgruppen_Bezeichnungen!$C184</f>
        <v>H2-3</v>
      </c>
      <c r="C185" s="528" t="str">
        <f>Raumgruppen_Bezeichnungen!$D184</f>
        <v>Sanitärräume; Umkleideräume</v>
      </c>
      <c r="D185" s="529">
        <f>SUMIFS(TabelleR05LL,TabelleR05HH,'Neubau, 2 d K'!B185,TabelleR05JJ,"")+
SUMIFS(TabelleR05LL,TabelleR05HH,'Neubau, 2 d K'!B185,TabelleR05JJ,"ohne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hidden="1" customHeight="1" x14ac:dyDescent="0.2">
      <c r="B186" s="678" t="str">
        <f>Raumgruppen_Bezeichnungen!$C185</f>
        <v>H2-4</v>
      </c>
      <c r="C186" s="621" t="str">
        <f>Raumgruppen_Bezeichnungen!$D185</f>
        <v>Sanitärräume; Umkleideräume</v>
      </c>
      <c r="D186" s="622">
        <f>SUMIFS(TabelleR05LL,TabelleR05HH,'Neubau, 2 d K'!B186,TabelleR05JJ,"")+
SUMIFS(TabelleR05LL,TabelleR05HH,'Neubau, 2 d K'!B186,TabelleR05JJ,"ohne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hidden="1" customHeight="1" thickBot="1" x14ac:dyDescent="0.25">
      <c r="B187" s="679" t="str">
        <f>Raumgruppen_Bezeichnungen!$C186</f>
        <v>H2-5</v>
      </c>
      <c r="C187" s="630" t="str">
        <f>Raumgruppen_Bezeichnungen!$D186</f>
        <v>Sanitärräume; Umkleideräume</v>
      </c>
      <c r="D187" s="631">
        <f>SUMIFS(TabelleR05LL,TabelleR05HH,'Neubau, 2 d K'!B187,TabelleR05JJ,"")+
SUMIFS(TabelleR05LL,TabelleR05HH,'Neubau, 2 d K'!B187,TabelleR05JJ,"ohne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hidden="1" customHeight="1" x14ac:dyDescent="0.2">
      <c r="B188" s="676" t="str">
        <f>Raumgruppen_Bezeichnungen!$C187</f>
        <v>H2-6</v>
      </c>
      <c r="C188" s="548" t="str">
        <f>Raumgruppen_Bezeichnungen!$D187</f>
        <v>Sanitärräume; Umkleideräume</v>
      </c>
      <c r="D188" s="465">
        <f>SUMIFS(TabelleR05LL,TabelleR05HH,'Neubau, 2 d K'!B188,TabelleR05JJ,"")+
SUMIFS(TabelleR05LL,TabelleR05HH,'Neubau, 2 d K'!B188,TabelleR05JJ,"ohne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hidden="1" customHeight="1" x14ac:dyDescent="0.2">
      <c r="B189" s="677" t="str">
        <f>Raumgruppen_Bezeichnungen!$C188</f>
        <v>H2-7</v>
      </c>
      <c r="C189" s="528" t="str">
        <f>Raumgruppen_Bezeichnungen!$D188</f>
        <v>Sanitärräume; Umkleideräume</v>
      </c>
      <c r="D189" s="529">
        <f>SUMIFS(TabelleR05LL,TabelleR05HH,'Neubau, 2 d K'!B189,TabelleR05JJ,"")+
SUMIFS(TabelleR05LL,TabelleR05HH,'Neubau, 2 d K'!B189,TabelleR05JJ,"ohne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hidden="1" customHeight="1" x14ac:dyDescent="0.2">
      <c r="B190" s="677" t="str">
        <f>Raumgruppen_Bezeichnungen!$C189</f>
        <v>H2-Müll</v>
      </c>
      <c r="C190" s="528" t="str">
        <f>Raumgruppen_Bezeichnungen!$D189</f>
        <v>Sanitärräume; Umkleideräume (nur Müllentnahme)</v>
      </c>
      <c r="D190" s="529">
        <f>SUMIFS(TabelleR05LL,TabelleR05II,'Neubau, 2 d K'!B190,TabelleR05JJ,"")+
SUMIFS(TabelleR05LL,TabelleR05II,'Neubau, 2 d K'!B190,TabelleR05JJ,"ohne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hidden="1" customHeight="1" x14ac:dyDescent="0.2">
      <c r="B191" s="677" t="str">
        <f>Raumgruppen_Bezeichnungen!$C190</f>
        <v>I1-J</v>
      </c>
      <c r="C191" s="528" t="str">
        <f>Raumgruppen_Bezeichnungen!$D190</f>
        <v>Aulen, inklusive Bühnen- und Garderobenbereiche</v>
      </c>
      <c r="D191" s="529">
        <f>SUMIFS(TabelleR05LL,TabelleR05HH,'Neubau, 2 d K'!B191,TabelleR05JJ,"")+
SUMIFS(TabelleR05LL,TabelleR05HH,'Neubau, 2 d K'!B191,TabelleR05JJ,"ohne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hidden="1" customHeight="1" x14ac:dyDescent="0.2">
      <c r="B192" s="677" t="str">
        <f>Raumgruppen_Bezeichnungen!$C191</f>
        <v>I1-J2</v>
      </c>
      <c r="C192" s="528" t="str">
        <f>Raumgruppen_Bezeichnungen!$D191</f>
        <v>Aulen, inklusive Bühnen- und Garderobenbereiche</v>
      </c>
      <c r="D192" s="529">
        <f>SUMIFS(TabelleR05LL,TabelleR05HH,'Neubau, 2 d K'!B192,TabelleR05JJ,"")+
SUMIFS(TabelleR05LL,TabelleR05HH,'Neubau, 2 d K'!B192,TabelleR05JJ,"ohne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hidden="1" customHeight="1" x14ac:dyDescent="0.2">
      <c r="B193" s="677" t="str">
        <f>Raumgruppen_Bezeichnungen!$C192</f>
        <v>I1-Q</v>
      </c>
      <c r="C193" s="528" t="str">
        <f>Raumgruppen_Bezeichnungen!$D192</f>
        <v>Aulen, inklusive Bühnen- und Garderobenbereiche</v>
      </c>
      <c r="D193" s="529">
        <f>SUMIFS(TabelleR05LL,TabelleR05HH,'Neubau, 2 d K'!B193,TabelleR05JJ,"")+
SUMIFS(TabelleR05LL,TabelleR05HH,'Neubau, 2 d K'!B193,TabelleR05JJ,"ohne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hidden="1" customHeight="1" x14ac:dyDescent="0.2">
      <c r="B194" s="677" t="str">
        <f>Raumgruppen_Bezeichnungen!$C193</f>
        <v>I1-J6</v>
      </c>
      <c r="C194" s="528" t="str">
        <f>Raumgruppen_Bezeichnungen!$D193</f>
        <v>Aulen, inklusive Bühnen- und Garderobenbereiche</v>
      </c>
      <c r="D194" s="529">
        <f>SUMIFS(TabelleR05LL,TabelleR05HH,'Neubau, 2 d K'!B194,TabelleR05JJ,"")+
SUMIFS(TabelleR05LL,TabelleR05HH,'Neubau, 2 d K'!B194,TabelleR05JJ,"ohne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hidden="1" customHeight="1" x14ac:dyDescent="0.2">
      <c r="B195" s="677" t="str">
        <f>Raumgruppen_Bezeichnungen!$C194</f>
        <v>I1-M</v>
      </c>
      <c r="C195" s="528" t="str">
        <f>Raumgruppen_Bezeichnungen!$D194</f>
        <v>Aulen, inklusive Bühnen- und Garderobenbereiche</v>
      </c>
      <c r="D195" s="529">
        <f>SUMIFS(TabelleR05LL,TabelleR05HH,'Neubau, 2 d K'!B195,TabelleR05JJ,"")+
SUMIFS(TabelleR05LL,TabelleR05HH,'Neubau, 2 d K'!B195,TabelleR05JJ,"ohne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hidden="1" customHeight="1" x14ac:dyDescent="0.2">
      <c r="B196" s="677" t="str">
        <f>Raumgruppen_Bezeichnungen!$C195</f>
        <v>I1-14</v>
      </c>
      <c r="C196" s="528" t="str">
        <f>Raumgruppen_Bezeichnungen!$D195</f>
        <v>Aulen, inklusive Bühnen- und Garderobenbereiche</v>
      </c>
      <c r="D196" s="529">
        <f>SUMIFS(TabelleR05LL,TabelleR05HH,'Neubau, 2 d K'!B196,TabelleR05JJ,"")+
SUMIFS(TabelleR05LL,TabelleR05HH,'Neubau, 2 d K'!B196,TabelleR05JJ,"ohne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hidden="1" customHeight="1" x14ac:dyDescent="0.2">
      <c r="B197" s="677" t="str">
        <f>Raumgruppen_Bezeichnungen!$C196</f>
        <v>I1-W</v>
      </c>
      <c r="C197" s="528" t="str">
        <f>Raumgruppen_Bezeichnungen!$D196</f>
        <v>Aulen, inklusive Bühnen- und Garderobenbereiche</v>
      </c>
      <c r="D197" s="529">
        <f>SUMIFS(TabelleR05LL,TabelleR05HH,'Neubau, 2 d K'!B197,TabelleR05JJ,"")+
SUMIFS(TabelleR05LL,TabelleR05HH,'Neubau, 2 d K'!B197,TabelleR05JJ,"ohne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hidden="1" customHeight="1" x14ac:dyDescent="0.2">
      <c r="B198" s="677" t="str">
        <f>Raumgruppen_Bezeichnungen!$C197</f>
        <v>I1-2</v>
      </c>
      <c r="C198" s="528" t="str">
        <f>Raumgruppen_Bezeichnungen!$D197</f>
        <v>Aulen, inklusive Bühnen- und Garderobenbereiche</v>
      </c>
      <c r="D198" s="529">
        <f>SUMIFS(TabelleR05LL,TabelleR05HH,'Neubau, 2 d K'!B198,TabelleR05JJ,"")+
SUMIFS(TabelleR05LL,TabelleR05HH,'Neubau, 2 d K'!B198,TabelleR05JJ,"ohne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hidden="1" customHeight="1" x14ac:dyDescent="0.2">
      <c r="B199" s="677" t="str">
        <f>Raumgruppen_Bezeichnungen!$C198</f>
        <v>I1-2,5</v>
      </c>
      <c r="C199" s="528" t="str">
        <f>Raumgruppen_Bezeichnungen!$D198</f>
        <v>Aulen, inklusive Bühnen- und Garderobenbereiche</v>
      </c>
      <c r="D199" s="529">
        <f>SUMIFS(TabelleR05LL,TabelleR05HH,'Neubau, 2 d K'!B199,TabelleR05JJ,"")+
SUMIFS(TabelleR05LL,TabelleR05HH,'Neubau, 2 d K'!B199,TabelleR05JJ,"ohne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hidden="1" customHeight="1" x14ac:dyDescent="0.2">
      <c r="B200" s="677" t="str">
        <f>Raumgruppen_Bezeichnungen!$C199</f>
        <v>I1-3</v>
      </c>
      <c r="C200" s="528" t="str">
        <f>Raumgruppen_Bezeichnungen!$D199</f>
        <v>Aulen, inklusive Bühnen- und Garderobenbereiche</v>
      </c>
      <c r="D200" s="529">
        <f>SUMIFS(TabelleR05LL,TabelleR05HH,'Neubau, 2 d K'!B200,TabelleR05JJ,"")+
SUMIFS(TabelleR05LL,TabelleR05HH,'Neubau, 2 d K'!B200,TabelleR05JJ,"ohne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hidden="1" customHeight="1" x14ac:dyDescent="0.2">
      <c r="B201" s="677" t="str">
        <f>Raumgruppen_Bezeichnungen!$C200</f>
        <v>I1-4</v>
      </c>
      <c r="C201" s="528" t="str">
        <f>Raumgruppen_Bezeichnungen!$D200</f>
        <v>Aulen, inklusive Bühnen- und Garderobenbereiche</v>
      </c>
      <c r="D201" s="529">
        <f>SUMIFS(TabelleR05LL,TabelleR05HH,'Neubau, 2 d K'!B201,TabelleR05JJ,"")+
SUMIFS(TabelleR05LL,TabelleR05HH,'Neubau, 2 d K'!B201,TabelleR05JJ,"ohne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hidden="1" customHeight="1" x14ac:dyDescent="0.2">
      <c r="B202" s="677" t="str">
        <f>Raumgruppen_Bezeichnungen!$C201</f>
        <v>I1-5</v>
      </c>
      <c r="C202" s="528" t="str">
        <f>Raumgruppen_Bezeichnungen!$D201</f>
        <v>Aulen, inklusive Bühnen- und Garderobenbereiche</v>
      </c>
      <c r="D202" s="529">
        <f>SUMIFS(TabelleR05LL,TabelleR05HH,'Neubau, 2 d K'!B202,TabelleR05JJ,"")+
SUMIFS(TabelleR05LL,TabelleR05HH,'Neubau, 2 d K'!B202,TabelleR05JJ,"ohne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hidden="1" customHeight="1" x14ac:dyDescent="0.2">
      <c r="B203" s="677" t="str">
        <f>Raumgruppen_Bezeichnungen!$C202</f>
        <v>I1-6</v>
      </c>
      <c r="C203" s="528" t="str">
        <f>Raumgruppen_Bezeichnungen!$D202</f>
        <v>Aulen, inklusive Bühnen- und Garderobenbereiche</v>
      </c>
      <c r="D203" s="529">
        <f>SUMIFS(TabelleR05LL,TabelleR05HH,'Neubau, 2 d K'!B203,TabelleR05JJ,"")+
SUMIFS(TabelleR05LL,TabelleR05HH,'Neubau, 2 d K'!B203,TabelleR05JJ,"ohne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hidden="1" customHeight="1" x14ac:dyDescent="0.2">
      <c r="B204" s="677" t="str">
        <f>Raumgruppen_Bezeichnungen!$C203</f>
        <v>I1-7</v>
      </c>
      <c r="C204" s="528" t="str">
        <f>Raumgruppen_Bezeichnungen!$D203</f>
        <v>Aulen, inklusive Bühnen- und Garderobenbereiche</v>
      </c>
      <c r="D204" s="529">
        <f>SUMIFS(TabelleR05LL,TabelleR05HH,'Neubau, 2 d K'!B204,TabelleR05JJ,"")+
SUMIFS(TabelleR05LL,TabelleR05HH,'Neubau, 2 d K'!B204,TabelleR05JJ,"ohne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SUMIFS(TabelleR05LL,TabelleR05II,'Neubau, 2 d K'!B205,TabelleR05JJ,"")+
SUMIFS(TabelleR05LL,TabelleR05II,'Neubau, 2 d K'!B205,TabelleR05JJ,"ohne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SUMIFS(TabelleR05LL,TabelleR05HH,'Neubau, 2 d K'!B206,TabelleR05JJ,"")+
SUMIFS(TabelleR05LL,TabelleR05HH,'Neubau, 2 d K'!B206,TabelleR05JJ,"ohne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SUMIFS(TabelleR05LL,TabelleR05HH,'Neubau, 2 d K'!B207,TabelleR05JJ,"")+
SUMIFS(TabelleR05LL,TabelleR05HH,'Neubau, 2 d K'!B207,TabelleR05JJ,"ohne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SUMIFS(TabelleR05LL,TabelleR05HH,'Neubau, 2 d K'!B208,TabelleR05JJ,"")+
SUMIFS(TabelleR05LL,TabelleR05HH,'Neubau, 2 d K'!B208,TabelleR05JJ,"ohne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SUMIFS(TabelleR05LL,TabelleR05HH,'Neubau, 2 d K'!B209,TabelleR05JJ,"")+
SUMIFS(TabelleR05LL,TabelleR05HH,'Neubau, 2 d K'!B209,TabelleR05JJ,"ohne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SUMIFS(TabelleR05LL,TabelleR05HH,'Neubau, 2 d K'!B210,TabelleR05JJ,"")+
SUMIFS(TabelleR05LL,TabelleR05HH,'Neubau, 2 d K'!B210,TabelleR05JJ,"ohne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SUMIFS(TabelleR05LL,TabelleR05HH,'Neubau, 2 d K'!B211,TabelleR05JJ,"")+
SUMIFS(TabelleR05LL,TabelleR05HH,'Neubau, 2 d K'!B211,TabelleR05JJ,"ohne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SUMIFS(TabelleR05LL,TabelleR05HH,'Neubau, 2 d K'!B212,TabelleR05JJ,"")+
SUMIFS(TabelleR05LL,TabelleR05HH,'Neubau, 2 d K'!B212,TabelleR05JJ,"ohne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SUMIFS(TabelleR05LL,TabelleR05HH,'Neubau, 2 d K'!B213,TabelleR05JJ,"")+
SUMIFS(TabelleR05LL,TabelleR05HH,'Neubau, 2 d K'!B213,TabelleR05JJ,"ohne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SUMIFS(TabelleR05LL,TabelleR05HH,'Neubau, 2 d K'!B214,TabelleR05JJ,"")+
SUMIFS(TabelleR05LL,TabelleR05HH,'Neubau, 2 d K'!B214,TabelleR05JJ,"ohne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SUMIFS(TabelleR05LL,TabelleR05HH,'Neubau, 2 d K'!B215,TabelleR05JJ,"")+
SUMIFS(TabelleR05LL,TabelleR05HH,'Neubau, 2 d K'!B215,TabelleR05JJ,"ohne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SUMIFS(TabelleR05LL,TabelleR05HH,'Neubau, 2 d K'!B216,TabelleR05JJ,"")+
SUMIFS(TabelleR05LL,TabelleR05HH,'Neubau, 2 d K'!B216,TabelleR05JJ,"ohne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SUMIFS(TabelleR05LL,TabelleR05HH,'Neubau, 2 d K'!B217,TabelleR05JJ,"")+
SUMIFS(TabelleR05LL,TabelleR05HH,'Neubau, 2 d K'!B217,TabelleR05JJ,"ohne Grundreinig")</f>
        <v>31.02</v>
      </c>
      <c r="E217" s="540">
        <f t="shared" si="129"/>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45"/>
        <v>7848.0599999999995</v>
      </c>
      <c r="I217" s="544">
        <f t="shared" si="146"/>
        <v>0</v>
      </c>
      <c r="J217" s="545">
        <f t="shared" si="132"/>
        <v>0</v>
      </c>
      <c r="K217" s="638">
        <f t="shared" si="147"/>
        <v>0</v>
      </c>
      <c r="M217" s="22">
        <f>Raumgruppen_Bezeichnungen!N216</f>
        <v>1</v>
      </c>
      <c r="N217" s="22">
        <f t="shared" si="134"/>
        <v>1</v>
      </c>
      <c r="O217" s="22">
        <f t="shared" si="135"/>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SUMIFS(TabelleR05LL,TabelleR05HH,'Neubau, 2 d K'!B218,TabelleR05JJ,"")+
SUMIFS(TabelleR05LL,TabelleR05HH,'Neubau, 2 d K'!B218,TabelleR05JJ,"ohne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SUMIFS(TabelleR05LL,TabelleR05HH,'Neubau, 2 d K'!B219,TabelleR05JJ,"")+
SUMIFS(TabelleR05LL,TabelleR05HH,'Neubau, 2 d K'!B219,TabelleR05JJ,"ohne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SUMIFS(TabelleR05LL,TabelleR05II,'Neubau, 2 d K'!B220,TabelleR05JJ,"")+
SUMIFS(TabelleR05LL,TabelleR05II,'Neubau, 2 d K'!B220,TabelleR05JJ,"ohne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SUMIFS(TabelleR05LL,TabelleR05HH,'Neubau, 2 d K'!B221,TabelleR05JJ,"")+
SUMIFS(TabelleR05LL,TabelleR05HH,'Neubau, 2 d K'!B221,TabelleR05JJ,"ohne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hidden="1" customHeight="1" x14ac:dyDescent="0.2">
      <c r="B222" s="677" t="str">
        <f>Raumgruppen_Bezeichnungen!$C221</f>
        <v>K1-J</v>
      </c>
      <c r="C222" s="528" t="str">
        <f>Raumgruppen_Bezeichnungen!$D221</f>
        <v>Küchen zur Schülerverpflegung</v>
      </c>
      <c r="D222" s="529">
        <f>SUMIFS(TabelleR05LL,TabelleR05HH,'Neubau, 2 d K'!B222,TabelleR05JJ,"")+
SUMIFS(TabelleR05LL,TabelleR05HH,'Neubau, 2 d K'!B222,TabelleR05JJ,"ohne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hidden="1" customHeight="1" x14ac:dyDescent="0.2">
      <c r="B223" s="677" t="str">
        <f>Raumgruppen_Bezeichnungen!$C222</f>
        <v>K1-J2</v>
      </c>
      <c r="C223" s="528" t="str">
        <f>Raumgruppen_Bezeichnungen!$D222</f>
        <v>Küchen zur Schülerverpflegung</v>
      </c>
      <c r="D223" s="529">
        <f>SUMIFS(TabelleR05LL,TabelleR05HH,'Neubau, 2 d K'!B223,TabelleR05JJ,"")+
SUMIFS(TabelleR05LL,TabelleR05HH,'Neubau, 2 d K'!B223,TabelleR05JJ,"ohne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hidden="1" customHeight="1" x14ac:dyDescent="0.2">
      <c r="B224" s="677" t="str">
        <f>Raumgruppen_Bezeichnungen!$C223</f>
        <v>K1-Q</v>
      </c>
      <c r="C224" s="528" t="str">
        <f>Raumgruppen_Bezeichnungen!$D223</f>
        <v>Küchen zur Schülerverpflegung</v>
      </c>
      <c r="D224" s="529">
        <f>SUMIFS(TabelleR05LL,TabelleR05HH,'Neubau, 2 d K'!B224,TabelleR05JJ,"")+
SUMIFS(TabelleR05LL,TabelleR05HH,'Neubau, 2 d K'!B224,TabelleR05JJ,"ohne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hidden="1" customHeight="1" x14ac:dyDescent="0.2">
      <c r="B225" s="677" t="str">
        <f>Raumgruppen_Bezeichnungen!$C224</f>
        <v>K1-J6</v>
      </c>
      <c r="C225" s="528" t="str">
        <f>Raumgruppen_Bezeichnungen!$D224</f>
        <v>Küchen zur Schülerverpflegung</v>
      </c>
      <c r="D225" s="529">
        <f>SUMIFS(TabelleR05LL,TabelleR05HH,'Neubau, 2 d K'!B225,TabelleR05JJ,"")+
SUMIFS(TabelleR05LL,TabelleR05HH,'Neubau, 2 d K'!B225,TabelleR05JJ,"ohne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hidden="1" customHeight="1" x14ac:dyDescent="0.2">
      <c r="B226" s="677" t="str">
        <f>Raumgruppen_Bezeichnungen!$C225</f>
        <v>K1-M</v>
      </c>
      <c r="C226" s="528" t="str">
        <f>Raumgruppen_Bezeichnungen!$D225</f>
        <v>Küchen zur Schülerverpflegung</v>
      </c>
      <c r="D226" s="529">
        <f>SUMIFS(TabelleR05LL,TabelleR05HH,'Neubau, 2 d K'!B226,TabelleR05JJ,"")+
SUMIFS(TabelleR05LL,TabelleR05HH,'Neubau, 2 d K'!B226,TabelleR05JJ,"ohne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hidden="1" customHeight="1" x14ac:dyDescent="0.2">
      <c r="B227" s="678" t="str">
        <f>Raumgruppen_Bezeichnungen!$C226</f>
        <v>K1-14</v>
      </c>
      <c r="C227" s="621" t="str">
        <f>Raumgruppen_Bezeichnungen!$D226</f>
        <v>Küchen zur Schülerverpflegung</v>
      </c>
      <c r="D227" s="622">
        <f>SUMIFS(TabelleR05LL,TabelleR05HH,'Neubau, 2 d K'!B227,TabelleR05JJ,"")+
SUMIFS(TabelleR05LL,TabelleR05HH,'Neubau, 2 d K'!B227,TabelleR05JJ,"ohne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hidden="1" customHeight="1" thickBot="1" x14ac:dyDescent="0.25">
      <c r="B228" s="679" t="str">
        <f>Raumgruppen_Bezeichnungen!$C227</f>
        <v>K1-W</v>
      </c>
      <c r="C228" s="630" t="str">
        <f>Raumgruppen_Bezeichnungen!$D227</f>
        <v>Küchen zur Schülerverpflegung</v>
      </c>
      <c r="D228" s="631">
        <f>SUMIFS(TabelleR05LL,TabelleR05HH,'Neubau, 2 d K'!B228,TabelleR05JJ,"")+
SUMIFS(TabelleR05LL,TabelleR05HH,'Neubau, 2 d K'!B228,TabelleR05JJ,"ohne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hidden="1" customHeight="1" x14ac:dyDescent="0.2">
      <c r="B229" s="676" t="str">
        <f>Raumgruppen_Bezeichnungen!$C228</f>
        <v>K1-2</v>
      </c>
      <c r="C229" s="548" t="str">
        <f>Raumgruppen_Bezeichnungen!$D228</f>
        <v>Küchen zur Schülerverpflegung</v>
      </c>
      <c r="D229" s="465">
        <f>SUMIFS(TabelleR05LL,TabelleR05HH,'Neubau, 2 d K'!B229,TabelleR05JJ,"")+
SUMIFS(TabelleR05LL,TabelleR05HH,'Neubau, 2 d K'!B229,TabelleR05JJ,"ohne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hidden="1" customHeight="1" x14ac:dyDescent="0.2">
      <c r="B230" s="677" t="str">
        <f>Raumgruppen_Bezeichnungen!$C229</f>
        <v>K1-2,5</v>
      </c>
      <c r="C230" s="528" t="str">
        <f>Raumgruppen_Bezeichnungen!$D229</f>
        <v>Küchen zur Schülerverpflegung</v>
      </c>
      <c r="D230" s="529">
        <f>SUMIFS(TabelleR05LL,TabelleR05HH,'Neubau, 2 d K'!B230,TabelleR05JJ,"")+
SUMIFS(TabelleR05LL,TabelleR05HH,'Neubau, 2 d K'!B230,TabelleR05JJ,"ohne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hidden="1" customHeight="1" x14ac:dyDescent="0.2">
      <c r="B231" s="677" t="str">
        <f>Raumgruppen_Bezeichnungen!$C230</f>
        <v>K1-3</v>
      </c>
      <c r="C231" s="528" t="str">
        <f>Raumgruppen_Bezeichnungen!$D230</f>
        <v>Küchen zur Schülerverpflegung</v>
      </c>
      <c r="D231" s="529">
        <f>SUMIFS(TabelleR05LL,TabelleR05HH,'Neubau, 2 d K'!B231,TabelleR05JJ,"")+
SUMIFS(TabelleR05LL,TabelleR05HH,'Neubau, 2 d K'!B231,TabelleR05JJ,"ohne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hidden="1" customHeight="1" x14ac:dyDescent="0.2">
      <c r="B232" s="677" t="str">
        <f>Raumgruppen_Bezeichnungen!$C231</f>
        <v>K1-4</v>
      </c>
      <c r="C232" s="528" t="str">
        <f>Raumgruppen_Bezeichnungen!$D231</f>
        <v>Küchen zur Schülerverpflegung</v>
      </c>
      <c r="D232" s="529">
        <f>SUMIFS(TabelleR05LL,TabelleR05HH,'Neubau, 2 d K'!B232,TabelleR05JJ,"")+
SUMIFS(TabelleR05LL,TabelleR05HH,'Neubau, 2 d K'!B232,TabelleR05JJ,"ohne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hidden="1" customHeight="1" x14ac:dyDescent="0.2">
      <c r="B233" s="677" t="str">
        <f>Raumgruppen_Bezeichnungen!$C232</f>
        <v>K1-5</v>
      </c>
      <c r="C233" s="528" t="str">
        <f>Raumgruppen_Bezeichnungen!$D232</f>
        <v>Küchen zur Schülerverpflegung</v>
      </c>
      <c r="D233" s="529">
        <f>SUMIFS(TabelleR05LL,TabelleR05HH,'Neubau, 2 d K'!B233,TabelleR05JJ,"")+
SUMIFS(TabelleR05LL,TabelleR05HH,'Neubau, 2 d K'!B233,TabelleR05JJ,"ohne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hidden="1" customHeight="1" x14ac:dyDescent="0.2">
      <c r="B234" s="677" t="str">
        <f>Raumgruppen_Bezeichnungen!$C233</f>
        <v>K1-6</v>
      </c>
      <c r="C234" s="528" t="str">
        <f>Raumgruppen_Bezeichnungen!$D233</f>
        <v>Küchen zur Schülerverpflegung</v>
      </c>
      <c r="D234" s="529">
        <f>SUMIFS(TabelleR05LL,TabelleR05HH,'Neubau, 2 d K'!B234,TabelleR05JJ,"")+
SUMIFS(TabelleR05LL,TabelleR05HH,'Neubau, 2 d K'!B234,TabelleR05JJ,"ohne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hidden="1" customHeight="1" x14ac:dyDescent="0.2">
      <c r="B235" s="677" t="str">
        <f>Raumgruppen_Bezeichnungen!$C234</f>
        <v>K1-7</v>
      </c>
      <c r="C235" s="528" t="str">
        <f>Raumgruppen_Bezeichnungen!$D234</f>
        <v>Küchen zur Schülerverpflegung</v>
      </c>
      <c r="D235" s="529">
        <f>SUMIFS(TabelleR05LL,TabelleR05HH,'Neubau, 2 d K'!B235,TabelleR05JJ,"")+
SUMIFS(TabelleR05LL,TabelleR05HH,'Neubau, 2 d K'!B235,TabelleR05JJ,"ohne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hidden="1" customHeight="1" x14ac:dyDescent="0.2">
      <c r="B236" s="677" t="str">
        <f>Raumgruppen_Bezeichnungen!$C235</f>
        <v>K2-J</v>
      </c>
      <c r="C236" s="528" t="str">
        <f>Raumgruppen_Bezeichnungen!$D235</f>
        <v>Lehrküchen</v>
      </c>
      <c r="D236" s="529">
        <f>SUMIFS(TabelleR05LL,TabelleR05HH,'Neubau, 2 d K'!B236,TabelleR05JJ,"")+
SUMIFS(TabelleR05LL,TabelleR05HH,'Neubau, 2 d K'!B236,TabelleR05JJ,"ohne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hidden="1" customHeight="1" x14ac:dyDescent="0.2">
      <c r="B237" s="677" t="str">
        <f>Raumgruppen_Bezeichnungen!$C236</f>
        <v>K2-J2</v>
      </c>
      <c r="C237" s="528" t="str">
        <f>Raumgruppen_Bezeichnungen!$D236</f>
        <v>Lehrküchen</v>
      </c>
      <c r="D237" s="529">
        <f>SUMIFS(TabelleR05LL,TabelleR05HH,'Neubau, 2 d K'!B237,TabelleR05JJ,"")+
SUMIFS(TabelleR05LL,TabelleR05HH,'Neubau, 2 d K'!B237,TabelleR05JJ,"ohne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hidden="1" customHeight="1" x14ac:dyDescent="0.2">
      <c r="B238" s="677" t="str">
        <f>Raumgruppen_Bezeichnungen!$C237</f>
        <v>K2-Q</v>
      </c>
      <c r="C238" s="528" t="str">
        <f>Raumgruppen_Bezeichnungen!$D237</f>
        <v>Lehrküchen</v>
      </c>
      <c r="D238" s="529">
        <f>SUMIFS(TabelleR05LL,TabelleR05HH,'Neubau, 2 d K'!B238,TabelleR05JJ,"")+
SUMIFS(TabelleR05LL,TabelleR05HH,'Neubau, 2 d K'!B238,TabelleR05JJ,"ohne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hidden="1" customHeight="1" x14ac:dyDescent="0.2">
      <c r="B239" s="677" t="str">
        <f>Raumgruppen_Bezeichnungen!$C238</f>
        <v>K2-J6</v>
      </c>
      <c r="C239" s="528" t="str">
        <f>Raumgruppen_Bezeichnungen!$D238</f>
        <v>Lehrküchen</v>
      </c>
      <c r="D239" s="529">
        <f>SUMIFS(TabelleR05LL,TabelleR05HH,'Neubau, 2 d K'!B239,TabelleR05JJ,"")+
SUMIFS(TabelleR05LL,TabelleR05HH,'Neubau, 2 d K'!B239,TabelleR05JJ,"ohne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hidden="1" customHeight="1" x14ac:dyDescent="0.2">
      <c r="B240" s="677" t="str">
        <f>Raumgruppen_Bezeichnungen!$C239</f>
        <v>K2-M</v>
      </c>
      <c r="C240" s="528" t="str">
        <f>Raumgruppen_Bezeichnungen!$D239</f>
        <v>Lehrküchen</v>
      </c>
      <c r="D240" s="529">
        <f>SUMIFS(TabelleR05LL,TabelleR05HH,'Neubau, 2 d K'!B240,TabelleR05JJ,"")+
SUMIFS(TabelleR05LL,TabelleR05HH,'Neubau, 2 d K'!B240,TabelleR05JJ,"ohne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hidden="1" customHeight="1" x14ac:dyDescent="0.2">
      <c r="B241" s="677" t="str">
        <f>Raumgruppen_Bezeichnungen!$C240</f>
        <v>K2-14</v>
      </c>
      <c r="C241" s="528" t="str">
        <f>Raumgruppen_Bezeichnungen!$D240</f>
        <v>Lehrküchen</v>
      </c>
      <c r="D241" s="529">
        <f>SUMIFS(TabelleR05LL,TabelleR05HH,'Neubau, 2 d K'!B241,TabelleR05JJ,"")+
SUMIFS(TabelleR05LL,TabelleR05HH,'Neubau, 2 d K'!B241,TabelleR05JJ,"ohne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hidden="1" customHeight="1" x14ac:dyDescent="0.2">
      <c r="B242" s="677" t="str">
        <f>Raumgruppen_Bezeichnungen!$C241</f>
        <v>K2-W</v>
      </c>
      <c r="C242" s="528" t="str">
        <f>Raumgruppen_Bezeichnungen!$D241</f>
        <v>Lehrküchen</v>
      </c>
      <c r="D242" s="529">
        <f>SUMIFS(TabelleR05LL,TabelleR05HH,'Neubau, 2 d K'!B242,TabelleR05JJ,"")+
SUMIFS(TabelleR05LL,TabelleR05HH,'Neubau, 2 d K'!B242,TabelleR05JJ,"ohne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hidden="1" customHeight="1" x14ac:dyDescent="0.2">
      <c r="B243" s="677" t="str">
        <f>Raumgruppen_Bezeichnungen!$C242</f>
        <v>K2-2</v>
      </c>
      <c r="C243" s="528" t="str">
        <f>Raumgruppen_Bezeichnungen!$D242</f>
        <v>Lehrküchen</v>
      </c>
      <c r="D243" s="529">
        <f>SUMIFS(TabelleR05LL,TabelleR05HH,'Neubau, 2 d K'!B243,TabelleR05JJ,"")+
SUMIFS(TabelleR05LL,TabelleR05HH,'Neubau, 2 d K'!B243,TabelleR05JJ,"ohne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hidden="1" customHeight="1" x14ac:dyDescent="0.2">
      <c r="B244" s="677" t="str">
        <f>Raumgruppen_Bezeichnungen!$C243</f>
        <v>K2-2,5</v>
      </c>
      <c r="C244" s="528" t="str">
        <f>Raumgruppen_Bezeichnungen!$D243</f>
        <v>Lehrküchen</v>
      </c>
      <c r="D244" s="529">
        <f>SUMIFS(TabelleR05LL,TabelleR05HH,'Neubau, 2 d K'!B244,TabelleR05JJ,"")+
SUMIFS(TabelleR05LL,TabelleR05HH,'Neubau, 2 d K'!B244,TabelleR05JJ,"ohne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hidden="1" customHeight="1" x14ac:dyDescent="0.2">
      <c r="B245" s="677" t="str">
        <f>Raumgruppen_Bezeichnungen!$C244</f>
        <v>K2-3</v>
      </c>
      <c r="C245" s="528" t="str">
        <f>Raumgruppen_Bezeichnungen!$D244</f>
        <v>Lehrküchen</v>
      </c>
      <c r="D245" s="529">
        <f>SUMIFS(TabelleR05LL,TabelleR05HH,'Neubau, 2 d K'!B245,TabelleR05JJ,"")+
SUMIFS(TabelleR05LL,TabelleR05HH,'Neubau, 2 d K'!B245,TabelleR05JJ,"ohne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hidden="1" customHeight="1" x14ac:dyDescent="0.2">
      <c r="B246" s="677" t="str">
        <f>Raumgruppen_Bezeichnungen!$C245</f>
        <v>K2-4</v>
      </c>
      <c r="C246" s="528" t="str">
        <f>Raumgruppen_Bezeichnungen!$D245</f>
        <v>Lehrküchen</v>
      </c>
      <c r="D246" s="529">
        <f>SUMIFS(TabelleR05LL,TabelleR05HH,'Neubau, 2 d K'!B246,TabelleR05JJ,"")+
SUMIFS(TabelleR05LL,TabelleR05HH,'Neubau, 2 d K'!B246,TabelleR05JJ,"ohne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hidden="1" customHeight="1" x14ac:dyDescent="0.2">
      <c r="B247" s="677" t="str">
        <f>Raumgruppen_Bezeichnungen!$C246</f>
        <v>K2-5</v>
      </c>
      <c r="C247" s="528" t="str">
        <f>Raumgruppen_Bezeichnungen!$D246</f>
        <v>Lehrküchen</v>
      </c>
      <c r="D247" s="529">
        <f>SUMIFS(TabelleR05LL,TabelleR05HH,'Neubau, 2 d K'!B247,TabelleR05JJ,"")+
SUMIFS(TabelleR05LL,TabelleR05HH,'Neubau, 2 d K'!B247,TabelleR05JJ,"ohne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hidden="1" customHeight="1" x14ac:dyDescent="0.2">
      <c r="B248" s="677" t="str">
        <f>Raumgruppen_Bezeichnungen!$C247</f>
        <v>K2-6</v>
      </c>
      <c r="C248" s="528" t="str">
        <f>Raumgruppen_Bezeichnungen!$D247</f>
        <v>Lehrküchen</v>
      </c>
      <c r="D248" s="529">
        <f>SUMIFS(TabelleR05LL,TabelleR05HH,'Neubau, 2 d K'!B248,TabelleR05JJ,"")+
SUMIFS(TabelleR05LL,TabelleR05HH,'Neubau, 2 d K'!B248,TabelleR05JJ,"ohne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hidden="1" customHeight="1" x14ac:dyDescent="0.2">
      <c r="B249" s="677" t="str">
        <f>Raumgruppen_Bezeichnungen!$C248</f>
        <v>K2-7</v>
      </c>
      <c r="C249" s="528" t="str">
        <f>Raumgruppen_Bezeichnungen!$D248</f>
        <v>Lehrküchen</v>
      </c>
      <c r="D249" s="529">
        <f>SUMIFS(TabelleR05LL,TabelleR05HH,'Neubau, 2 d K'!B249,TabelleR05JJ,"")+
SUMIFS(TabelleR05LL,TabelleR05HH,'Neubau, 2 d K'!B249,TabelleR05JJ,"ohne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SUMIFS(TabelleR05LL,TabelleR05HH,'Neubau, 2 d K'!B250,TabelleR05JJ,"")+
SUMIFS(TabelleR05LL,TabelleR05HH,'Neubau, 2 d K'!B250,TabelleR05JJ,"ohne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SUMIFS(TabelleR05LL,TabelleR05HH,'Neubau, 2 d K'!B251,TabelleR05JJ,"")+
SUMIFS(TabelleR05LL,TabelleR05HH,'Neubau, 2 d K'!B251,TabelleR05JJ,"ohne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SUMIFS(TabelleR05LL,TabelleR05HH,'Neubau, 2 d K'!B252,TabelleR05JJ,"")+
SUMIFS(TabelleR05LL,TabelleR05HH,'Neubau, 2 d K'!B252,TabelleR05JJ,"ohne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SUMIFS(TabelleR05LL,TabelleR05HH,'Neubau, 2 d K'!B253,TabelleR05JJ,"")+
SUMIFS(TabelleR05LL,TabelleR05HH,'Neubau, 2 d K'!B253,TabelleR05JJ,"ohne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SUMIFS(TabelleR05LL,TabelleR05HH,'Neubau, 2 d K'!B254,TabelleR05JJ,"")+
SUMIFS(TabelleR05LL,TabelleR05HH,'Neubau, 2 d K'!B254,TabelleR05JJ,"ohne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SUMIFS(TabelleR05LL,TabelleR05HH,'Neubau, 2 d K'!B255,TabelleR05JJ,"")+
SUMIFS(TabelleR05LL,TabelleR05HH,'Neubau, 2 d K'!B255,TabelleR05JJ,"ohne Grundreinig")</f>
        <v>0</v>
      </c>
      <c r="E255" s="623">
        <f t="shared" si="129"/>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69"/>
        <v>0</v>
      </c>
      <c r="I255" s="627">
        <f t="shared" si="170"/>
        <v>0</v>
      </c>
      <c r="J255" s="628">
        <f t="shared" si="132"/>
        <v>0</v>
      </c>
      <c r="K255" s="629">
        <f t="shared" si="171"/>
        <v>0</v>
      </c>
      <c r="M255" s="22">
        <f>Raumgruppen_Bezeichnungen!N254</f>
        <v>0</v>
      </c>
      <c r="N255" s="22">
        <f t="shared" si="134"/>
        <v>1</v>
      </c>
      <c r="O255" s="22">
        <f t="shared" si="135"/>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SUMIFS(TabelleR05LL,TabelleR05HH,'Neubau, 2 d K'!B256,TabelleR05JJ,"")+
SUMIFS(TabelleR05LL,TabelleR05HH,'Neubau, 2 d K'!B256,TabelleR05JJ,"ohne Grundreinig")</f>
        <v>11.55</v>
      </c>
      <c r="E256" s="540">
        <f t="shared" si="129"/>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589.05000000000007</v>
      </c>
      <c r="I256" s="544">
        <f>IF(E256=0,0,H256/E256)</f>
        <v>0</v>
      </c>
      <c r="J256" s="545">
        <f t="shared" si="132"/>
        <v>0</v>
      </c>
      <c r="K256" s="638">
        <f>IF(J256="","",I256*J256)</f>
        <v>0</v>
      </c>
      <c r="M256" s="22">
        <f>Raumgruppen_Bezeichnungen!N255</f>
        <v>1</v>
      </c>
      <c r="N256" s="22">
        <f t="shared" si="134"/>
        <v>1</v>
      </c>
      <c r="O256" s="22">
        <f t="shared" si="135"/>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SUMIFS(TabelleR05LL,TabelleR05HH,'Neubau, 2 d K'!B257,TabelleR05JJ,"")+
SUMIFS(TabelleR05LL,TabelleR05HH,'Neubau, 2 d K'!B257,TabelleR05JJ,"ohne Grundreinig")</f>
        <v>0</v>
      </c>
      <c r="E257" s="279">
        <f t="shared" si="129"/>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ref="H257:H260" ca="1" si="172">D257*G257</f>
        <v>0</v>
      </c>
      <c r="I257" s="551">
        <f t="shared" ref="I257:I260" si="173">IF(E257=0,0,H257/E257)</f>
        <v>0</v>
      </c>
      <c r="J257" s="282">
        <f t="shared" si="132"/>
        <v>0</v>
      </c>
      <c r="K257" s="552">
        <f t="shared" ref="K257:K260" si="174">IF(J257="","",I257*J257)</f>
        <v>0</v>
      </c>
      <c r="M257" s="22">
        <f>Raumgruppen_Bezeichnungen!N256</f>
        <v>0</v>
      </c>
      <c r="N257" s="22">
        <f t="shared" si="134"/>
        <v>1</v>
      </c>
      <c r="O257" s="22">
        <f t="shared" si="135"/>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SUMIFS(TabelleR05LL,TabelleR05HH,'Neubau, 2 d K'!B258,TabelleR05JJ,"")+
SUMIFS(TabelleR05LL,TabelleR05HH,'Neubau, 2 d K'!B258,TabelleR05JJ,"ohne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SUMIFS(TabelleR05LL,TabelleR05HH,'Neubau, 2 d K'!B259,TabelleR05JJ,"")+
SUMIFS(TabelleR05LL,TabelleR05HH,'Neubau, 2 d K'!B259,TabelleR05JJ,"ohne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SUMIFS(TabelleR05LL,TabelleR05HH,'Neubau, 2 d K'!B260,TabelleR05JJ,"")+
SUMIFS(TabelleR05LL,TabelleR05HH,'Neubau, 2 d K'!B260,TabelleR05JJ,"ohne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SUMIFS(TabelleR05LL,TabelleR05HH,'Neubau, 2 d K'!B261,TabelleR05JJ,"")+
SUMIFS(TabelleR05LL,TabelleR05HH,'Neubau, 2 d K'!B261,TabelleR05JJ,"ohne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SUMIFS(TabelleR05LL,TabelleR05HH,'Neubau, 2 d K'!B262,TabelleR05JJ,"")+
SUMIFS(TabelleR05LL,TabelleR05HH,'Neubau, 2 d K'!B262,TabelleR05JJ,"ohne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SUMIFS(TabelleR05LL,TabelleR05HH,'Neubau, 2 d K'!B263,TabelleR05JJ,"")+
SUMIFS(TabelleR05LL,TabelleR05HH,'Neubau, 2 d K'!B263,TabelleR05JJ,"ohne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hidden="1" customHeight="1" x14ac:dyDescent="0.2">
      <c r="B264" s="677" t="str">
        <f>Raumgruppen_Bezeichnungen!$C263</f>
        <v>M1-J</v>
      </c>
      <c r="C264" s="528" t="str">
        <f>Raumgruppen_Bezeichnungen!$D263</f>
        <v>Sport- und Mehrzweckhallen</v>
      </c>
      <c r="D264" s="529">
        <f>SUMIFS(TabelleR05LL,TabelleR05HH,'Neubau, 2 d K'!B264,TabelleR05JJ,"")+
SUMIFS(TabelleR05LL,TabelleR05HH,'Neubau, 2 d K'!B264,TabelleR05JJ,"ohne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hidden="1" customHeight="1" x14ac:dyDescent="0.2">
      <c r="B265" s="677" t="str">
        <f>Raumgruppen_Bezeichnungen!$C264</f>
        <v>M1-J2</v>
      </c>
      <c r="C265" s="528" t="str">
        <f>Raumgruppen_Bezeichnungen!$D264</f>
        <v>Sport- und Mehrzweckhallen</v>
      </c>
      <c r="D265" s="529">
        <f>SUMIFS(TabelleR05LL,TabelleR05HH,'Neubau, 2 d K'!B265,TabelleR05JJ,"")+
SUMIFS(TabelleR05LL,TabelleR05HH,'Neubau, 2 d K'!B265,TabelleR05JJ,"ohne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hidden="1" customHeight="1" x14ac:dyDescent="0.2">
      <c r="B266" s="677" t="str">
        <f>Raumgruppen_Bezeichnungen!$C265</f>
        <v>M1-Q</v>
      </c>
      <c r="C266" s="528" t="str">
        <f>Raumgruppen_Bezeichnungen!$D265</f>
        <v>Sport- und Mehrzweckhallen</v>
      </c>
      <c r="D266" s="529">
        <f>SUMIFS(TabelleR05LL,TabelleR05HH,'Neubau, 2 d K'!B266,TabelleR05JJ,"")+
SUMIFS(TabelleR05LL,TabelleR05HH,'Neubau, 2 d K'!B266,TabelleR05JJ,"ohne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hidden="1" customHeight="1" x14ac:dyDescent="0.2">
      <c r="B267" s="677" t="str">
        <f>Raumgruppen_Bezeichnungen!$C266</f>
        <v>M1-J6</v>
      </c>
      <c r="C267" s="528" t="str">
        <f>Raumgruppen_Bezeichnungen!$D266</f>
        <v>Sport- und Mehrzweckhallen</v>
      </c>
      <c r="D267" s="529">
        <f>SUMIFS(TabelleR05LL,TabelleR05HH,'Neubau, 2 d K'!B267,TabelleR05JJ,"")+
SUMIFS(TabelleR05LL,TabelleR05HH,'Neubau, 2 d K'!B267,TabelleR05JJ,"ohne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hidden="1" customHeight="1" x14ac:dyDescent="0.2">
      <c r="B268" s="677" t="str">
        <f>Raumgruppen_Bezeichnungen!$C267</f>
        <v>M1-M</v>
      </c>
      <c r="C268" s="528" t="str">
        <f>Raumgruppen_Bezeichnungen!$D267</f>
        <v>Sport- und Mehrzweckhallen</v>
      </c>
      <c r="D268" s="529">
        <f>SUMIFS(TabelleR05LL,TabelleR05HH,'Neubau, 2 d K'!B268,TabelleR05JJ,"")+
SUMIFS(TabelleR05LL,TabelleR05HH,'Neubau, 2 d K'!B268,TabelleR05JJ,"ohne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hidden="1" customHeight="1" x14ac:dyDescent="0.2">
      <c r="B269" s="677" t="str">
        <f>Raumgruppen_Bezeichnungen!$C268</f>
        <v>M1-14</v>
      </c>
      <c r="C269" s="528" t="str">
        <f>Raumgruppen_Bezeichnungen!$D268</f>
        <v>Sport- und Mehrzweckhallen</v>
      </c>
      <c r="D269" s="529">
        <f>SUMIFS(TabelleR05LL,TabelleR05HH,'Neubau, 2 d K'!B269,TabelleR05JJ,"")+
SUMIFS(TabelleR05LL,TabelleR05HH,'Neubau, 2 d K'!B269,TabelleR05JJ,"ohne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hidden="1" customHeight="1" x14ac:dyDescent="0.2">
      <c r="B270" s="677" t="str">
        <f>Raumgruppen_Bezeichnungen!$C269</f>
        <v>M1-W</v>
      </c>
      <c r="C270" s="528" t="str">
        <f>Raumgruppen_Bezeichnungen!$D269</f>
        <v>Sport- und Mehrzweckhallen</v>
      </c>
      <c r="D270" s="529">
        <f>SUMIFS(TabelleR05LL,TabelleR05HH,'Neubau, 2 d K'!B270,TabelleR05JJ,"")+
SUMIFS(TabelleR05LL,TabelleR05HH,'Neubau, 2 d K'!B270,TabelleR05JJ,"ohne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hidden="1" customHeight="1" x14ac:dyDescent="0.2">
      <c r="B271" s="677" t="str">
        <f>Raumgruppen_Bezeichnungen!$C270</f>
        <v>M1-2</v>
      </c>
      <c r="C271" s="528" t="str">
        <f>Raumgruppen_Bezeichnungen!$D270</f>
        <v>Sport- und Mehrzweckhallen</v>
      </c>
      <c r="D271" s="529">
        <f>SUMIFS(TabelleR05LL,TabelleR05HH,'Neubau, 2 d K'!B271,TabelleR05JJ,"")+
SUMIFS(TabelleR05LL,TabelleR05HH,'Neubau, 2 d K'!B271,TabelleR05JJ,"ohne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hidden="1" customHeight="1" x14ac:dyDescent="0.2">
      <c r="B272" s="677" t="str">
        <f>Raumgruppen_Bezeichnungen!$C271</f>
        <v>M1-2,5</v>
      </c>
      <c r="C272" s="528" t="str">
        <f>Raumgruppen_Bezeichnungen!$D271</f>
        <v>Sport- und Mehrzweckhallen</v>
      </c>
      <c r="D272" s="529">
        <f>SUMIFS(TabelleR05LL,TabelleR05HH,'Neubau, 2 d K'!B272,TabelleR05JJ,"")+
SUMIFS(TabelleR05LL,TabelleR05HH,'Neubau, 2 d K'!B272,TabelleR05JJ,"ohne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hidden="1" customHeight="1" x14ac:dyDescent="0.2">
      <c r="B273" s="677" t="str">
        <f>Raumgruppen_Bezeichnungen!$C272</f>
        <v>M1-3</v>
      </c>
      <c r="C273" s="528" t="str">
        <f>Raumgruppen_Bezeichnungen!$D272</f>
        <v>Sport- und Mehrzweckhallen</v>
      </c>
      <c r="D273" s="529">
        <f>SUMIFS(TabelleR05LL,TabelleR05HH,'Neubau, 2 d K'!B273,TabelleR05JJ,"")+
SUMIFS(TabelleR05LL,TabelleR05HH,'Neubau, 2 d K'!B273,TabelleR05JJ,"ohne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hidden="1" customHeight="1" x14ac:dyDescent="0.2">
      <c r="B274" s="677" t="str">
        <f>Raumgruppen_Bezeichnungen!$C273</f>
        <v>M1-4</v>
      </c>
      <c r="C274" s="528" t="str">
        <f>Raumgruppen_Bezeichnungen!$D273</f>
        <v>Sport- und Mehrzweckhallen</v>
      </c>
      <c r="D274" s="529">
        <f>SUMIFS(TabelleR05LL,TabelleR05HH,'Neubau, 2 d K'!B274,TabelleR05JJ,"")+
SUMIFS(TabelleR05LL,TabelleR05HH,'Neubau, 2 d K'!B274,TabelleR05JJ,"ohne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hidden="1" customHeight="1" x14ac:dyDescent="0.2">
      <c r="B275" s="677" t="str">
        <f>Raumgruppen_Bezeichnungen!$C274</f>
        <v>M1-5</v>
      </c>
      <c r="C275" s="528" t="str">
        <f>Raumgruppen_Bezeichnungen!$D274</f>
        <v>Sport- und Mehrzweckhallen</v>
      </c>
      <c r="D275" s="529">
        <f>SUMIFS(TabelleR05LL,TabelleR05HH,'Neubau, 2 d K'!B275,TabelleR05JJ,"")+
SUMIFS(TabelleR05LL,TabelleR05HH,'Neubau, 2 d K'!B275,TabelleR05JJ,"ohne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hidden="1" customHeight="1" x14ac:dyDescent="0.2">
      <c r="B276" s="677" t="str">
        <f>Raumgruppen_Bezeichnungen!$C275</f>
        <v>M1-6</v>
      </c>
      <c r="C276" s="528" t="str">
        <f>Raumgruppen_Bezeichnungen!$D275</f>
        <v>Sport- und Mehrzweckhallen</v>
      </c>
      <c r="D276" s="529">
        <f>SUMIFS(TabelleR05LL,TabelleR05HH,'Neubau, 2 d K'!B276,TabelleR05JJ,"")+
SUMIFS(TabelleR05LL,TabelleR05HH,'Neubau, 2 d K'!B276,TabelleR05JJ,"ohne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hidden="1" customHeight="1" x14ac:dyDescent="0.2">
      <c r="B277" s="677" t="str">
        <f>Raumgruppen_Bezeichnungen!$C276</f>
        <v>M1-7</v>
      </c>
      <c r="C277" s="528" t="str">
        <f>Raumgruppen_Bezeichnungen!$D276</f>
        <v>Sport- und Mehrzweckhallen</v>
      </c>
      <c r="D277" s="529">
        <f>SUMIFS(TabelleR05LL,TabelleR05HH,'Neubau, 2 d K'!B277,TabelleR05JJ,"")+
SUMIFS(TabelleR05LL,TabelleR05HH,'Neubau, 2 d K'!B277,TabelleR05JJ,"ohne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hidden="1" customHeight="1" x14ac:dyDescent="0.2">
      <c r="B278" s="677" t="str">
        <f>Raumgruppen_Bezeichnungen!$C277</f>
        <v>M1-Hort</v>
      </c>
      <c r="C278" s="528" t="str">
        <f>Raumgruppen_Bezeichnungen!$D277</f>
        <v>Sport- und Mehrzweckhallen</v>
      </c>
      <c r="D278" s="529">
        <f>SUMIFS(TabelleR05LL,TabelleR05HH,'Neubau, 2 d K'!B278,TabelleR05JJ,"")+
SUMIFS(TabelleR05LL,TabelleR05HH,'Neubau, 2 d K'!B278,TabelleR05JJ,"ohne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hidden="1" customHeight="1" x14ac:dyDescent="0.2">
      <c r="B279" s="677" t="str">
        <f>Raumgruppen_Bezeichnungen!$C278</f>
        <v>N1-J</v>
      </c>
      <c r="C279" s="528" t="str">
        <f>Raumgruppen_Bezeichnungen!$D278</f>
        <v>Tribünen, sonstige Räume im Sportbereich</v>
      </c>
      <c r="D279" s="529">
        <f>SUMIFS(TabelleR05LL,TabelleR05HH,'Neubau, 2 d K'!B279,TabelleR05JJ,"")+
SUMIFS(TabelleR05LL,TabelleR05HH,'Neubau, 2 d K'!B279,TabelleR05JJ,"ohne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hidden="1" customHeight="1" x14ac:dyDescent="0.2">
      <c r="B280" s="677" t="str">
        <f>Raumgruppen_Bezeichnungen!$C279</f>
        <v>N1-J2</v>
      </c>
      <c r="C280" s="528" t="str">
        <f>Raumgruppen_Bezeichnungen!$D279</f>
        <v>Tribünen, sonstige Räume im Sportbereich</v>
      </c>
      <c r="D280" s="529">
        <f>SUMIFS(TabelleR05LL,TabelleR05HH,'Neubau, 2 d K'!B280,TabelleR05JJ,"")+
SUMIFS(TabelleR05LL,TabelleR05HH,'Neubau, 2 d K'!B280,TabelleR05JJ,"ohne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hidden="1" customHeight="1" x14ac:dyDescent="0.2">
      <c r="B281" s="677" t="str">
        <f>Raumgruppen_Bezeichnungen!$C280</f>
        <v>N1-Q</v>
      </c>
      <c r="C281" s="528" t="str">
        <f>Raumgruppen_Bezeichnungen!$D280</f>
        <v>Tribünen, sonstige Räume im Sportbereich</v>
      </c>
      <c r="D281" s="529">
        <f>SUMIFS(TabelleR05LL,TabelleR05HH,'Neubau, 2 d K'!B281,TabelleR05JJ,"")+
SUMIFS(TabelleR05LL,TabelleR05HH,'Neubau, 2 d K'!B281,TabelleR05JJ,"ohne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hidden="1" customHeight="1" x14ac:dyDescent="0.2">
      <c r="B282" s="677" t="str">
        <f>Raumgruppen_Bezeichnungen!$C281</f>
        <v>N1-J6</v>
      </c>
      <c r="C282" s="528" t="str">
        <f>Raumgruppen_Bezeichnungen!$D281</f>
        <v>Tribünen, sonstige Räume im Sportbereich</v>
      </c>
      <c r="D282" s="529">
        <f>SUMIFS(TabelleR05LL,TabelleR05HH,'Neubau, 2 d K'!B282,TabelleR05JJ,"")+
SUMIFS(TabelleR05LL,TabelleR05HH,'Neubau, 2 d K'!B282,TabelleR05JJ,"ohne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hidden="1" customHeight="1" x14ac:dyDescent="0.2">
      <c r="B283" s="677" t="str">
        <f>Raumgruppen_Bezeichnungen!$C282</f>
        <v>N1-M</v>
      </c>
      <c r="C283" s="528" t="str">
        <f>Raumgruppen_Bezeichnungen!$D282</f>
        <v>Tribünen, sonstige Räume im Sportbereich</v>
      </c>
      <c r="D283" s="529">
        <f>SUMIFS(TabelleR05LL,TabelleR05HH,'Neubau, 2 d K'!B283,TabelleR05JJ,"")+
SUMIFS(TabelleR05LL,TabelleR05HH,'Neubau, 2 d K'!B283,TabelleR05JJ,"ohne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hidden="1" customHeight="1" x14ac:dyDescent="0.2">
      <c r="B284" s="677" t="str">
        <f>Raumgruppen_Bezeichnungen!$C283</f>
        <v>N1-14</v>
      </c>
      <c r="C284" s="528" t="str">
        <f>Raumgruppen_Bezeichnungen!$D283</f>
        <v>Tribünen, sonstige Räume im Sportbereich</v>
      </c>
      <c r="D284" s="529">
        <f>SUMIFS(TabelleR05LL,TabelleR05HH,'Neubau, 2 d K'!B284,TabelleR05JJ,"")+
SUMIFS(TabelleR05LL,TabelleR05HH,'Neubau, 2 d K'!B284,TabelleR05JJ,"ohne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hidden="1" customHeight="1" x14ac:dyDescent="0.2">
      <c r="B285" s="677" t="str">
        <f>Raumgruppen_Bezeichnungen!$C284</f>
        <v>N1-W</v>
      </c>
      <c r="C285" s="528" t="str">
        <f>Raumgruppen_Bezeichnungen!$D284</f>
        <v>Tribünen, sonstige Räume im Sportbereich</v>
      </c>
      <c r="D285" s="529">
        <f>SUMIFS(TabelleR05LL,TabelleR05HH,'Neubau, 2 d K'!B285,TabelleR05JJ,"")+
SUMIFS(TabelleR05LL,TabelleR05HH,'Neubau, 2 d K'!B285,TabelleR05JJ,"ohne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hidden="1" customHeight="1" x14ac:dyDescent="0.2">
      <c r="B286" s="677" t="str">
        <f>Raumgruppen_Bezeichnungen!$C285</f>
        <v>N1-2</v>
      </c>
      <c r="C286" s="528" t="str">
        <f>Raumgruppen_Bezeichnungen!$D285</f>
        <v>Tribünen, sonstige Räume im Sportbereich</v>
      </c>
      <c r="D286" s="529">
        <f>SUMIFS(TabelleR05LL,TabelleR05HH,'Neubau, 2 d K'!B286,TabelleR05JJ,"")+
SUMIFS(TabelleR05LL,TabelleR05HH,'Neubau, 2 d K'!B286,TabelleR05JJ,"ohne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hidden="1" customHeight="1" x14ac:dyDescent="0.2">
      <c r="B287" s="677" t="str">
        <f>Raumgruppen_Bezeichnungen!$C286</f>
        <v>N1-2,5</v>
      </c>
      <c r="C287" s="528" t="str">
        <f>Raumgruppen_Bezeichnungen!$D286</f>
        <v>Tribünen, sonstige Räume im Sportbereich</v>
      </c>
      <c r="D287" s="529">
        <f>SUMIFS(TabelleR05LL,TabelleR05HH,'Neubau, 2 d K'!B287,TabelleR05JJ,"")+
SUMIFS(TabelleR05LL,TabelleR05HH,'Neubau, 2 d K'!B287,TabelleR05JJ,"ohne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hidden="1" customHeight="1" x14ac:dyDescent="0.2">
      <c r="B288" s="677" t="str">
        <f>Raumgruppen_Bezeichnungen!$C287</f>
        <v>N1-3</v>
      </c>
      <c r="C288" s="528" t="str">
        <f>Raumgruppen_Bezeichnungen!$D287</f>
        <v>Tribünen, sonstige Räume im Sportbereich</v>
      </c>
      <c r="D288" s="529">
        <f>SUMIFS(TabelleR05LL,TabelleR05HH,'Neubau, 2 d K'!B288,TabelleR05JJ,"")+
SUMIFS(TabelleR05LL,TabelleR05HH,'Neubau, 2 d K'!B288,TabelleR05JJ,"ohne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hidden="1" customHeight="1" x14ac:dyDescent="0.2">
      <c r="B289" s="677" t="str">
        <f>Raumgruppen_Bezeichnungen!$C288</f>
        <v>N1-4</v>
      </c>
      <c r="C289" s="528" t="str">
        <f>Raumgruppen_Bezeichnungen!$D288</f>
        <v>Tribünen, sonstige Räume im Sportbereich</v>
      </c>
      <c r="D289" s="529">
        <f>SUMIFS(TabelleR05LL,TabelleR05HH,'Neubau, 2 d K'!B289,TabelleR05JJ,"")+
SUMIFS(TabelleR05LL,TabelleR05HH,'Neubau, 2 d K'!B289,TabelleR05JJ,"ohne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hidden="1" customHeight="1" x14ac:dyDescent="0.2">
      <c r="B290" s="677" t="str">
        <f>Raumgruppen_Bezeichnungen!$C289</f>
        <v>N1-5</v>
      </c>
      <c r="C290" s="528" t="str">
        <f>Raumgruppen_Bezeichnungen!$D289</f>
        <v>Tribünen, sonstige Räume im Sportbereich</v>
      </c>
      <c r="D290" s="529">
        <f>SUMIFS(TabelleR05LL,TabelleR05HH,'Neubau, 2 d K'!B290,TabelleR05JJ,"")+
SUMIFS(TabelleR05LL,TabelleR05HH,'Neubau, 2 d K'!B290,TabelleR05JJ,"ohne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hidden="1" customHeight="1" x14ac:dyDescent="0.2">
      <c r="B291" s="677" t="str">
        <f>Raumgruppen_Bezeichnungen!$C290</f>
        <v>N1-6</v>
      </c>
      <c r="C291" s="528" t="str">
        <f>Raumgruppen_Bezeichnungen!$D290</f>
        <v>Tribünen, sonstige Räume im Sportbereich</v>
      </c>
      <c r="D291" s="529">
        <f>SUMIFS(TabelleR05LL,TabelleR05HH,'Neubau, 2 d K'!B291,TabelleR05JJ,"")+
SUMIFS(TabelleR05LL,TabelleR05HH,'Neubau, 2 d K'!B291,TabelleR05JJ,"ohne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hidden="1" customHeight="1" x14ac:dyDescent="0.2">
      <c r="B292" s="678" t="str">
        <f>Raumgruppen_Bezeichnungen!$C291</f>
        <v>N1-7</v>
      </c>
      <c r="C292" s="621" t="str">
        <f>Raumgruppen_Bezeichnungen!$D291</f>
        <v>Tribünen, sonstige Räume im Sportbereich</v>
      </c>
      <c r="D292" s="622">
        <f>SUMIFS(TabelleR05LL,TabelleR05HH,'Neubau, 2 d K'!B292,TabelleR05JJ,"")+
SUMIFS(TabelleR05LL,TabelleR05HH,'Neubau, 2 d K'!B292,TabelleR05JJ,"ohne Grundreinig")</f>
        <v>0</v>
      </c>
      <c r="E292" s="623">
        <f t="shared" si="175"/>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176"/>
        <v>0</v>
      </c>
      <c r="K292" s="629">
        <f>IF(J292="","",I292*J292)</f>
        <v>0</v>
      </c>
      <c r="M292" s="22">
        <f>Raumgruppen_Bezeichnungen!N291</f>
        <v>0</v>
      </c>
      <c r="N292" s="22">
        <f t="shared" si="177"/>
        <v>1</v>
      </c>
      <c r="O292" s="22">
        <f t="shared" si="178"/>
        <v>1</v>
      </c>
    </row>
    <row r="293" spans="2:15" ht="15" customHeight="1" thickBot="1" x14ac:dyDescent="0.25">
      <c r="B293" s="679" t="str">
        <f>Raumgruppen_Bezeichnungen!$C292</f>
        <v>O1-J</v>
      </c>
      <c r="C293" s="538" t="str">
        <f>Raumgruppen_Bezeichnungen!$D292</f>
        <v>Haustechnik, Lüftungsanlage</v>
      </c>
      <c r="D293" s="539">
        <f>SUMIFS(TabelleR05LL,TabelleR05HH,'Neubau, 2 d K'!B293,TabelleR05JJ,"")+
SUMIFS(TabelleR05LL,TabelleR05HH,'Neubau, 2 d K'!B293,TabelleR05JJ,"ohne Grundreinig")</f>
        <v>0</v>
      </c>
      <c r="E293" s="540">
        <f t="shared" si="175"/>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197">D293*G293</f>
        <v>0</v>
      </c>
      <c r="I293" s="544">
        <f t="shared" ref="I293:I306" si="198">IF(E293=0,0,H293/E293)</f>
        <v>0</v>
      </c>
      <c r="J293" s="545">
        <f t="shared" si="176"/>
        <v>0</v>
      </c>
      <c r="K293" s="638">
        <f t="shared" ref="K293:K306" si="199">IF(J293="","",I293*J293)</f>
        <v>0</v>
      </c>
      <c r="M293" s="22">
        <f>Raumgruppen_Bezeichnungen!N292</f>
        <v>1</v>
      </c>
      <c r="N293" s="22">
        <f t="shared" si="177"/>
        <v>1</v>
      </c>
      <c r="O293" s="22">
        <f t="shared" si="178"/>
        <v>1</v>
      </c>
    </row>
    <row r="294" spans="2:15" ht="15" hidden="1" customHeight="1" x14ac:dyDescent="0.2">
      <c r="B294" s="676" t="str">
        <f>Raumgruppen_Bezeichnungen!$C293</f>
        <v>O1-J2</v>
      </c>
      <c r="C294" s="548" t="str">
        <f>Raumgruppen_Bezeichnungen!$D293</f>
        <v>Haustechnik, Lüftungsanlage</v>
      </c>
      <c r="D294" s="465">
        <f>SUMIFS(TabelleR05LL,TabelleR05HH,'Neubau, 2 d K'!B294,TabelleR05JJ,"")+
SUMIFS(TabelleR05LL,TabelleR05HH,'Neubau, 2 d K'!B294,TabelleR05JJ,"ohne Grundreinig")</f>
        <v>0</v>
      </c>
      <c r="E294" s="279">
        <f t="shared" si="175"/>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197"/>
        <v>0</v>
      </c>
      <c r="I294" s="551">
        <f t="shared" si="198"/>
        <v>0</v>
      </c>
      <c r="J294" s="282">
        <f t="shared" si="176"/>
        <v>0</v>
      </c>
      <c r="K294" s="552">
        <f t="shared" si="199"/>
        <v>0</v>
      </c>
      <c r="M294" s="22">
        <f>Raumgruppen_Bezeichnungen!N293</f>
        <v>0</v>
      </c>
      <c r="N294" s="22">
        <f t="shared" si="177"/>
        <v>1</v>
      </c>
      <c r="O294" s="22">
        <f t="shared" si="178"/>
        <v>1</v>
      </c>
    </row>
    <row r="295" spans="2:15" ht="15" hidden="1" customHeight="1" x14ac:dyDescent="0.2">
      <c r="B295" s="677" t="str">
        <f>Raumgruppen_Bezeichnungen!$C294</f>
        <v>O1-Q</v>
      </c>
      <c r="C295" s="528" t="str">
        <f>Raumgruppen_Bezeichnungen!$D294</f>
        <v>Haustechnik, Lüftungsanlage</v>
      </c>
      <c r="D295" s="529">
        <f>SUMIFS(TabelleR05LL,TabelleR05HH,'Neubau, 2 d K'!B295,TabelleR05JJ,"")+
SUMIFS(TabelleR05LL,TabelleR05HH,'Neubau, 2 d K'!B295,TabelleR05JJ,"ohne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hidden="1" customHeight="1" x14ac:dyDescent="0.2">
      <c r="B296" s="677" t="str">
        <f>Raumgruppen_Bezeichnungen!$C295</f>
        <v>O1-J6</v>
      </c>
      <c r="C296" s="528" t="str">
        <f>Raumgruppen_Bezeichnungen!$D295</f>
        <v>Haustechnik, Lüftungsanlage</v>
      </c>
      <c r="D296" s="529">
        <f>SUMIFS(TabelleR05LL,TabelleR05HH,'Neubau, 2 d K'!B296,TabelleR05JJ,"")+
SUMIFS(TabelleR05LL,TabelleR05HH,'Neubau, 2 d K'!B296,TabelleR05JJ,"ohne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hidden="1" customHeight="1" x14ac:dyDescent="0.2">
      <c r="B297" s="677" t="str">
        <f>Raumgruppen_Bezeichnungen!$C296</f>
        <v>O1-M</v>
      </c>
      <c r="C297" s="528" t="str">
        <f>Raumgruppen_Bezeichnungen!$D296</f>
        <v>Haustechnik, Lüftungsanlage</v>
      </c>
      <c r="D297" s="529">
        <f>SUMIFS(TabelleR05LL,TabelleR05HH,'Neubau, 2 d K'!B297,TabelleR05JJ,"")+
SUMIFS(TabelleR05LL,TabelleR05HH,'Neubau, 2 d K'!B297,TabelleR05JJ,"ohne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hidden="1" customHeight="1" x14ac:dyDescent="0.2">
      <c r="B298" s="677" t="str">
        <f>Raumgruppen_Bezeichnungen!$C297</f>
        <v>O1-14</v>
      </c>
      <c r="C298" s="528" t="str">
        <f>Raumgruppen_Bezeichnungen!$D297</f>
        <v>Haustechnik, Lüftungsanlage</v>
      </c>
      <c r="D298" s="529">
        <f>SUMIFS(TabelleR05LL,TabelleR05HH,'Neubau, 2 d K'!B298,TabelleR05JJ,"")+
SUMIFS(TabelleR05LL,TabelleR05HH,'Neubau, 2 d K'!B298,TabelleR05JJ,"ohne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hidden="1" customHeight="1" x14ac:dyDescent="0.2">
      <c r="B299" s="677" t="str">
        <f>Raumgruppen_Bezeichnungen!$C298</f>
        <v>O1-W</v>
      </c>
      <c r="C299" s="528" t="str">
        <f>Raumgruppen_Bezeichnungen!$D298</f>
        <v>Haustechnik, Lüftungsanlage</v>
      </c>
      <c r="D299" s="529">
        <f>SUMIFS(TabelleR05LL,TabelleR05HH,'Neubau, 2 d K'!B299,TabelleR05JJ,"")+
SUMIFS(TabelleR05LL,TabelleR05HH,'Neubau, 2 d K'!B299,TabelleR05JJ,"ohne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hidden="1" customHeight="1" x14ac:dyDescent="0.2">
      <c r="B300" s="677" t="str">
        <f>Raumgruppen_Bezeichnungen!$C299</f>
        <v>O1-2</v>
      </c>
      <c r="C300" s="528" t="str">
        <f>Raumgruppen_Bezeichnungen!$D299</f>
        <v>Haustechnik, Lüftungsanlage</v>
      </c>
      <c r="D300" s="529">
        <f>SUMIFS(TabelleR05LL,TabelleR05HH,'Neubau, 2 d K'!B300,TabelleR05JJ,"")+
SUMIFS(TabelleR05LL,TabelleR05HH,'Neubau, 2 d K'!B300,TabelleR05JJ,"ohne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hidden="1" customHeight="1" x14ac:dyDescent="0.2">
      <c r="B301" s="677" t="str">
        <f>Raumgruppen_Bezeichnungen!$C300</f>
        <v>O1-2,5</v>
      </c>
      <c r="C301" s="528" t="str">
        <f>Raumgruppen_Bezeichnungen!$D300</f>
        <v>Haustechnik, Lüftungsanlage</v>
      </c>
      <c r="D301" s="529">
        <f>SUMIFS(TabelleR05LL,TabelleR05HH,'Neubau, 2 d K'!B301,TabelleR05JJ,"")+
SUMIFS(TabelleR05LL,TabelleR05HH,'Neubau, 2 d K'!B301,TabelleR05JJ,"ohne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hidden="1" customHeight="1" x14ac:dyDescent="0.2">
      <c r="B302" s="677" t="str">
        <f>Raumgruppen_Bezeichnungen!$C301</f>
        <v>O1-3</v>
      </c>
      <c r="C302" s="528" t="str">
        <f>Raumgruppen_Bezeichnungen!$D301</f>
        <v>Haustechnik, Lüftungsanlage</v>
      </c>
      <c r="D302" s="529">
        <f>SUMIFS(TabelleR05LL,TabelleR05HH,'Neubau, 2 d K'!B302,TabelleR05JJ,"")+
SUMIFS(TabelleR05LL,TabelleR05HH,'Neubau, 2 d K'!B302,TabelleR05JJ,"ohne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hidden="1" customHeight="1" x14ac:dyDescent="0.2">
      <c r="B303" s="677" t="str">
        <f>Raumgruppen_Bezeichnungen!$C302</f>
        <v>O1-4</v>
      </c>
      <c r="C303" s="528" t="str">
        <f>Raumgruppen_Bezeichnungen!$D302</f>
        <v>Haustechnik, Lüftungsanlage</v>
      </c>
      <c r="D303" s="529">
        <f>SUMIFS(TabelleR05LL,TabelleR05HH,'Neubau, 2 d K'!B303,TabelleR05JJ,"")+
SUMIFS(TabelleR05LL,TabelleR05HH,'Neubau, 2 d K'!B303,TabelleR05JJ,"ohne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hidden="1" customHeight="1" x14ac:dyDescent="0.2">
      <c r="B304" s="677" t="str">
        <f>Raumgruppen_Bezeichnungen!$C303</f>
        <v>O1-5</v>
      </c>
      <c r="C304" s="528" t="str">
        <f>Raumgruppen_Bezeichnungen!$D303</f>
        <v>Haustechnik, Lüftungsanlage</v>
      </c>
      <c r="D304" s="529">
        <f>SUMIFS(TabelleR05LL,TabelleR05HH,'Neubau, 2 d K'!B304,TabelleR05JJ,"")+
SUMIFS(TabelleR05LL,TabelleR05HH,'Neubau, 2 d K'!B304,TabelleR05JJ,"ohne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hidden="1" customHeight="1" x14ac:dyDescent="0.2">
      <c r="B305" s="677" t="str">
        <f>Raumgruppen_Bezeichnungen!$C304</f>
        <v>O1-6</v>
      </c>
      <c r="C305" s="528" t="str">
        <f>Raumgruppen_Bezeichnungen!$D304</f>
        <v>Haustechnik, Lüftungsanlage</v>
      </c>
      <c r="D305" s="529">
        <f>SUMIFS(TabelleR05LL,TabelleR05HH,'Neubau, 2 d K'!B305,TabelleR05JJ,"")+
SUMIFS(TabelleR05LL,TabelleR05HH,'Neubau, 2 d K'!B305,TabelleR05JJ,"ohne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hidden="1" customHeight="1" thickBot="1" x14ac:dyDescent="0.25">
      <c r="B306" s="679" t="str">
        <f>Raumgruppen_Bezeichnungen!$C305</f>
        <v>O1-7</v>
      </c>
      <c r="C306" s="538" t="str">
        <f>Raumgruppen_Bezeichnungen!$D305</f>
        <v>Haustechnik, Lüftungsanlage</v>
      </c>
      <c r="D306" s="539">
        <f>SUMIFS(TabelleR05LL,TabelleR05HH,'Neubau, 2 d K'!B306,TabelleR05JJ,"")+
SUMIFS(TabelleR05LL,TabelleR05HH,'Neubau, 2 d K'!B306,TabelleR05JJ,"ohne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2085.3000000000002</v>
      </c>
      <c r="E307" s="39"/>
      <c r="F307" s="2"/>
      <c r="G307" s="2"/>
      <c r="H307" s="466">
        <f ca="1">SUBTOTAL(109,H4:H306)</f>
        <v>226930.1</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D307+TabelleR05J2</f>
        <v>90.550000000000864</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TabelleR05N2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TabelleR05M2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r68sSaR3fAwQ07wdViHuovMcAB+pPouo+tt8pIMjTsxr8VD6PBGm/vkdfAjC1sHU3tK97QqU68JRAmnhhKaWrw==" saltValue="NbUdqEkLF2E8FWGUJCo0fQ==" spinCount="100000" sheet="1" objects="1" scenarios="1" selectLockedCells="1"/>
  <mergeCells count="3">
    <mergeCell ref="H311:H312"/>
    <mergeCell ref="I311:I312"/>
    <mergeCell ref="J311:J312"/>
  </mergeCells>
  <conditionalFormatting sqref="C1">
    <cfRule type="expression" dxfId="92" priority="2">
      <formula>$O$310=TRUE</formula>
    </cfRule>
  </conditionalFormatting>
  <conditionalFormatting sqref="E1">
    <cfRule type="expression" dxfId="91" priority="3">
      <formula>$O$307&gt;0</formula>
    </cfRule>
  </conditionalFormatting>
  <conditionalFormatting sqref="E4:E306">
    <cfRule type="expression" dxfId="89" priority="4">
      <formula>E4&gt;0</formula>
    </cfRule>
  </conditionalFormatting>
  <conditionalFormatting sqref="J4:J306 J313">
    <cfRule type="expression" dxfId="88" priority="6">
      <formula>J4&gt;0</formula>
    </cfRule>
  </conditionalFormatting>
  <conditionalFormatting sqref="K325">
    <cfRule type="expression" dxfId="87" priority="5">
      <formula>K325&gt;=0</formula>
    </cfRule>
  </conditionalFormatting>
  <dataValidations count="2">
    <dataValidation type="decimal" operator="greaterThanOrEqual" allowBlank="1" showErrorMessage="1" error="Dezimalwert muss gleich oder größer Null sein!" sqref="K325 K316 K321 J4:J306 E4:E306" xr:uid="{E3A329B2-C6E6-410D-BAD9-B835DE453C89}">
      <formula1>0</formula1>
    </dataValidation>
    <dataValidation type="decimal" allowBlank="1" showErrorMessage="1" error="Dezimalwert muss größer Null und kleiner € 5,01 sein!" sqref="J313" xr:uid="{F2A0A9BA-3A87-46BE-9C73-9B9ADAF655E2}">
      <formula1>0</formula1>
      <formula2>5</formula2>
    </dataValidation>
  </dataValidations>
  <hyperlinks>
    <hyperlink ref="L2" location="Gebäudeübersicht!B2" display="Gebäudeübersicht" xr:uid="{568CE1D3-31EB-4E50-84B1-BF70E0734577}"/>
    <hyperlink ref="L3" location="Inhaltsverzeichnis!A1" display="Inhaltsverzeichnis" xr:uid="{DC9D313D-4B87-4FDD-B37B-6BC90C7199FF}"/>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4E88907F-38ED-476F-B166-EFD405AD1D90}">
            <xm:f>AND($N$307&gt;0,Preise_Abrufleistungen!B3&lt;&gt;"")</xm:f>
            <x14:dxf>
              <font>
                <color rgb="FFFF0000"/>
              </font>
            </x14:dxf>
          </x14:cfRule>
          <xm:sqref>E2</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4CF58-8999-4424-8A0A-86DD72C3817D}">
  <sheetPr>
    <tabColor rgb="FFFF0000"/>
  </sheetPr>
  <dimension ref="B1:CB307"/>
  <sheetViews>
    <sheetView showGridLines="0" zoomScale="80" zoomScaleNormal="80" workbookViewId="0">
      <pane ySplit="4" topLeftCell="A5" activePane="bottomLeft" state="frozen"/>
      <selection activeCell="C4" sqref="C4"/>
      <selection pane="bottomLeft" activeCell="W2" sqref="W2"/>
    </sheetView>
  </sheetViews>
  <sheetFormatPr baseColWidth="10" defaultColWidth="11" defaultRowHeight="14.25" x14ac:dyDescent="0.2"/>
  <cols>
    <col min="1" max="1" width="5.75" customWidth="1"/>
    <col min="2" max="2" width="12" hidden="1" customWidth="1"/>
    <col min="3" max="3" width="17.875" customWidth="1"/>
    <col min="4" max="4" width="25.75" hidden="1" customWidth="1"/>
    <col min="5" max="5" width="9.875" bestFit="1" customWidth="1"/>
    <col min="6" max="6" width="12.75" bestFit="1" customWidth="1"/>
    <col min="7" max="7" width="34.125" bestFit="1" customWidth="1"/>
    <col min="8" max="8" width="8" bestFit="1" customWidth="1"/>
    <col min="9" max="9" width="11.875" hidden="1" customWidth="1"/>
    <col min="10" max="10" width="13.625" customWidth="1"/>
    <col min="11" max="11" width="18.25" bestFit="1" customWidth="1"/>
    <col min="12" max="12" width="12" bestFit="1" customWidth="1"/>
    <col min="13" max="13" width="10.125" hidden="1" customWidth="1"/>
    <col min="14" max="14" width="8.625" hidden="1" customWidth="1"/>
    <col min="15" max="15" width="13.75" customWidth="1"/>
    <col min="16" max="16" width="13.75" bestFit="1" customWidth="1"/>
    <col min="17" max="17" width="7.25" customWidth="1"/>
    <col min="18" max="18" width="7.625" hidden="1" customWidth="1"/>
    <col min="19" max="19" width="8.25" customWidth="1"/>
    <col min="20" max="20" width="16.625" bestFit="1" customWidth="1"/>
    <col min="21" max="21" width="13" bestFit="1" customWidth="1"/>
    <col min="22" max="22" width="10.625" customWidth="1"/>
    <col min="23" max="23" width="59.2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3580.9300000000003</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1781</v>
      </c>
      <c r="D5" s="255"/>
      <c r="E5" s="647" t="s">
        <v>1400</v>
      </c>
      <c r="F5" s="647" t="s">
        <v>1782</v>
      </c>
      <c r="G5" s="255" t="s">
        <v>1783</v>
      </c>
      <c r="H5" s="255" t="str">
        <f>Raumgruppen_Bezeichnungen!$C$253</f>
        <v>L-M</v>
      </c>
      <c r="I5" s="255"/>
      <c r="J5" s="774" t="s">
        <v>212</v>
      </c>
      <c r="K5" s="255" t="s">
        <v>1435</v>
      </c>
      <c r="L5" s="648">
        <v>2383</v>
      </c>
      <c r="M5" s="648">
        <v>0</v>
      </c>
      <c r="N5" s="648">
        <v>0</v>
      </c>
      <c r="O5" s="255" t="str">
        <f>IF(
                AND(H5="",I5=""),
                "",
                IF(
                              AND(H5&lt;&gt;"",J5&lt;&gt;"Grundreinigung",J5&lt;&gt;"keine Reinigung"),
                              VLOOKUP(H5,$X$5:$AB$313,3,FALSE),
                             ""))</f>
        <v/>
      </c>
      <c r="P5" s="649" t="str">
        <f>IFERROR(
                              IF(AND(H5="",I5=""),
                              "",
                              IF(AND(H5&lt;&gt;"",J5&lt;&gt;"Grundreinigung",J5&lt;&gt;"keine Reinigung"),
                                           VLOOKUP(H5,$X$5:$AB$313,4,FALSE),
                               "")),
                               "")</f>
        <v/>
      </c>
      <c r="Q5" s="650" t="str">
        <f>IF(
                AND(P5&lt;&gt;"",H5&lt;&gt;""),
                VLOOKUP(H5,$X$5:$AB$313,2,FALSE),
                "")</f>
        <v/>
      </c>
      <c r="R5" s="650" t="str">
        <f>IF(
                AND(P5&lt;&gt;"",I5&lt;&gt;""),
                VLOOKUP(I5,$X$5:$AB$313,2,FALSE),
                "")</f>
        <v/>
      </c>
      <c r="S5" s="648" t="str">
        <f>IF(
                P5="",
                "",
                IF(
                              H5&lt;&gt;"",
                              VLOOKUP(H5,$X$5:$AB$313,5,FALSE),
                              ""))</f>
        <v/>
      </c>
      <c r="T5" s="648" t="str">
        <f>IF(
                OR(J5="keine Reinigung",J5="Grundreinigung"),
                "",
                IF(
                              AND(H5&lt;&gt;"",Q5&lt;&gt;0),
                              L5/Q5*S5,
                              ""))</f>
        <v/>
      </c>
      <c r="U5" s="648" t="str">
        <f>IFERROR(T5/S5*60,"")</f>
        <v/>
      </c>
      <c r="V5" s="273">
        <v>423</v>
      </c>
      <c r="W5" s="255" t="s">
        <v>1828</v>
      </c>
      <c r="X5" t="str">
        <f>'Tiefgarage K'!B4</f>
        <v>A1-J</v>
      </c>
      <c r="Y5">
        <f>'Tiefgarage K'!E4</f>
        <v>0</v>
      </c>
      <c r="Z5" t="str">
        <f>'Tiefgarage K'!F4</f>
        <v>jährlich</v>
      </c>
      <c r="AA5">
        <f ca="1">'Tiefgarage K'!G4</f>
        <v>1</v>
      </c>
      <c r="AB5">
        <f>'Tiefgarage K'!J4</f>
        <v>0</v>
      </c>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ht="15" x14ac:dyDescent="0.2">
      <c r="B6" s="255"/>
      <c r="C6" s="255" t="s">
        <v>1781</v>
      </c>
      <c r="D6" s="255"/>
      <c r="E6" s="647" t="s">
        <v>1400</v>
      </c>
      <c r="F6" s="647" t="s">
        <v>1784</v>
      </c>
      <c r="G6" s="255" t="s">
        <v>1785</v>
      </c>
      <c r="H6" s="255" t="str">
        <f>Raumgruppen_Bezeichnungen!$C$253</f>
        <v>L-M</v>
      </c>
      <c r="I6" s="255"/>
      <c r="J6" s="774" t="s">
        <v>212</v>
      </c>
      <c r="K6" s="255" t="s">
        <v>1435</v>
      </c>
      <c r="L6" s="648">
        <v>1197.93</v>
      </c>
      <c r="M6" s="648">
        <v>0</v>
      </c>
      <c r="N6" s="648">
        <v>0</v>
      </c>
      <c r="O6" s="255" t="str">
        <f>IF(
                AND(H6="",I6=""),
                "",
                IF(
                              AND(H6&lt;&gt;"",J6&lt;&gt;"Grundreinigung",J6&lt;&gt;"keine Reinigung"),
                              VLOOKUP(H6,$X$5:$AB$313,3,FALSE),
                             ""))</f>
        <v/>
      </c>
      <c r="P6" s="649" t="str">
        <f>IFERROR(
                              IF(AND(H6="",I6=""),
                              "",
                              IF(AND(H6&lt;&gt;"",J6&lt;&gt;"Grundreinigung",J6&lt;&gt;"keine Reinigung"),
                                           VLOOKUP(H6,$X$5:$AB$313,4,FALSE),
                               "")),
                               "")</f>
        <v/>
      </c>
      <c r="Q6" s="650" t="str">
        <f>IF(
                AND(P6&lt;&gt;"",H6&lt;&gt;""),
                VLOOKUP(H6,$X$5:$AB$313,2,FALSE),
                "")</f>
        <v/>
      </c>
      <c r="R6" s="650" t="str">
        <f>IF(
                AND(P6&lt;&gt;"",I6&lt;&gt;""),
                VLOOKUP(I6,$X$5:$AB$313,2,FALSE),
                "")</f>
        <v/>
      </c>
      <c r="S6" s="648" t="str">
        <f>IF(
                P6="",
                "",
                IF(
                              H6&lt;&gt;"",
                              VLOOKUP(H6,$X$5:$AB$313,5,FALSE),
                              ""))</f>
        <v/>
      </c>
      <c r="T6" s="648" t="str">
        <f>IF(
                OR(J6="keine Reinigung",J6="Grundreinigung"),
                "",
                IF(
                              AND(H6&lt;&gt;"",Q6&lt;&gt;0),
                              L6/Q6*S6,
                              ""))</f>
        <v/>
      </c>
      <c r="U6" s="648" t="str">
        <f>IFERROR(T6/S6*60,"")</f>
        <v/>
      </c>
      <c r="V6" s="273">
        <v>424</v>
      </c>
      <c r="W6" s="255" t="s">
        <v>1828</v>
      </c>
      <c r="X6" t="str">
        <f>'Tiefgarage K'!B5</f>
        <v>A1-J2</v>
      </c>
      <c r="Y6">
        <f>'Tiefgarage K'!E5</f>
        <v>0</v>
      </c>
      <c r="Z6" t="str">
        <f>'Tiefgarage K'!F5</f>
        <v>jährlich 2x</v>
      </c>
      <c r="AA6">
        <f ca="1">'Tiefgarage K'!G5</f>
        <v>2</v>
      </c>
      <c r="AB6">
        <f>'Tiefgarage K'!J5</f>
        <v>0</v>
      </c>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row>
    <row r="7" spans="2:80" x14ac:dyDescent="0.2">
      <c r="B7" s="761"/>
      <c r="C7" s="761"/>
      <c r="D7" s="761"/>
      <c r="E7" s="761"/>
      <c r="F7" s="761"/>
      <c r="G7" s="761"/>
      <c r="H7" s="761"/>
      <c r="I7" s="761"/>
      <c r="J7" s="761"/>
      <c r="K7" s="761"/>
      <c r="L7" s="761"/>
      <c r="M7" s="761"/>
      <c r="N7" s="761"/>
      <c r="O7" s="761"/>
      <c r="P7" s="761"/>
      <c r="Q7" s="761"/>
      <c r="R7" s="761"/>
      <c r="S7" s="761"/>
      <c r="T7" s="761"/>
      <c r="U7" s="761"/>
      <c r="V7" s="761"/>
      <c r="W7" s="761"/>
      <c r="X7" t="str">
        <f>'Tiefgarage K'!B6</f>
        <v>A1-Q</v>
      </c>
      <c r="Y7">
        <f>'Tiefgarage K'!E6</f>
        <v>0</v>
      </c>
      <c r="Z7" t="str">
        <f>'Tiefgarage K'!F6</f>
        <v>Quartalsw.</v>
      </c>
      <c r="AA7">
        <f ca="1">'Tiefgarage K'!G6</f>
        <v>4</v>
      </c>
      <c r="AB7">
        <f>'Tiefgarage K'!J6</f>
        <v>0</v>
      </c>
    </row>
    <row r="8" spans="2:80" x14ac:dyDescent="0.2">
      <c r="X8" t="str">
        <f>'Tiefgarage K'!B7</f>
        <v>A1-J6</v>
      </c>
      <c r="Y8">
        <f>'Tiefgarage K'!E7</f>
        <v>0</v>
      </c>
      <c r="Z8" t="str">
        <f>'Tiefgarage K'!F7</f>
        <v>jährlich 6x</v>
      </c>
      <c r="AA8">
        <f ca="1">'Tiefgarage K'!G7</f>
        <v>6</v>
      </c>
      <c r="AB8">
        <f>'Tiefgarage K'!J7</f>
        <v>0</v>
      </c>
    </row>
    <row r="9" spans="2:80" x14ac:dyDescent="0.2">
      <c r="X9" t="str">
        <f>'Tiefgarage K'!B8</f>
        <v>A1-M</v>
      </c>
      <c r="Y9">
        <f>'Tiefgarage K'!E8</f>
        <v>0</v>
      </c>
      <c r="Z9" t="str">
        <f>'Tiefgarage K'!F8</f>
        <v>monatlich</v>
      </c>
      <c r="AA9">
        <f ca="1">'Tiefgarage K'!G8</f>
        <v>12</v>
      </c>
      <c r="AB9">
        <f>'Tiefgarage K'!J8</f>
        <v>0</v>
      </c>
    </row>
    <row r="10" spans="2:80" x14ac:dyDescent="0.2">
      <c r="X10" t="str">
        <f>'Tiefgarage K'!B9</f>
        <v>A1-14</v>
      </c>
      <c r="Y10">
        <f>'Tiefgarage K'!E9</f>
        <v>0</v>
      </c>
      <c r="Z10" t="str">
        <f>'Tiefgarage K'!F9</f>
        <v>14 tägig</v>
      </c>
      <c r="AA10">
        <f ca="1">'Tiefgarage K'!G9</f>
        <v>25</v>
      </c>
      <c r="AB10">
        <f>'Tiefgarage K'!J9</f>
        <v>0</v>
      </c>
    </row>
    <row r="11" spans="2:80" x14ac:dyDescent="0.2">
      <c r="X11" t="str">
        <f>'Tiefgarage K'!B10</f>
        <v>A1-W</v>
      </c>
      <c r="Y11">
        <f>'Tiefgarage K'!E10</f>
        <v>0</v>
      </c>
      <c r="Z11" t="str">
        <f>'Tiefgarage K'!F10</f>
        <v>wöchentl.</v>
      </c>
      <c r="AA11">
        <f ca="1">'Tiefgarage K'!G10</f>
        <v>51</v>
      </c>
      <c r="AB11">
        <f>'Tiefgarage K'!J10</f>
        <v>0</v>
      </c>
    </row>
    <row r="12" spans="2:80" x14ac:dyDescent="0.2">
      <c r="X12" t="str">
        <f>'Tiefgarage K'!B11</f>
        <v>A1-2</v>
      </c>
      <c r="Y12">
        <f>'Tiefgarage K'!E11</f>
        <v>0</v>
      </c>
      <c r="Z12" t="str">
        <f>'Tiefgarage K'!F11</f>
        <v>2 Tage/Wo</v>
      </c>
      <c r="AA12">
        <f ca="1">'Tiefgarage K'!G11</f>
        <v>101</v>
      </c>
      <c r="AB12">
        <f>'Tiefgarage K'!J11</f>
        <v>0</v>
      </c>
    </row>
    <row r="13" spans="2:80" x14ac:dyDescent="0.2">
      <c r="X13" t="str">
        <f>'Tiefgarage K'!B12</f>
        <v>A1-2,5</v>
      </c>
      <c r="Y13">
        <f>'Tiefgarage K'!E12</f>
        <v>0</v>
      </c>
      <c r="Z13" t="str">
        <f>'Tiefgarage K'!F12</f>
        <v>2,5 Tage/Wo</v>
      </c>
      <c r="AA13">
        <f ca="1">'Tiefgarage K'!G12</f>
        <v>127</v>
      </c>
      <c r="AB13">
        <f>'Tiefgarage K'!J12</f>
        <v>0</v>
      </c>
    </row>
    <row r="14" spans="2:80" x14ac:dyDescent="0.2">
      <c r="X14" t="str">
        <f>'Tiefgarage K'!B13</f>
        <v>A1-3</v>
      </c>
      <c r="Y14">
        <f>'Tiefgarage K'!E13</f>
        <v>0</v>
      </c>
      <c r="Z14" t="str">
        <f>'Tiefgarage K'!F13</f>
        <v>3 Tage/Wo</v>
      </c>
      <c r="AA14">
        <f ca="1">'Tiefgarage K'!G13</f>
        <v>152</v>
      </c>
      <c r="AB14">
        <f>'Tiefgarage K'!J13</f>
        <v>0</v>
      </c>
    </row>
    <row r="15" spans="2:80" x14ac:dyDescent="0.2">
      <c r="X15" t="str">
        <f>'Tiefgarage K'!B14</f>
        <v>A1-4</v>
      </c>
      <c r="Y15">
        <f>'Tiefgarage K'!E14</f>
        <v>0</v>
      </c>
      <c r="Z15" t="str">
        <f>'Tiefgarage K'!F14</f>
        <v>4 Tage/Wo</v>
      </c>
      <c r="AA15">
        <f ca="1">'Tiefgarage K'!G14</f>
        <v>202</v>
      </c>
      <c r="AB15">
        <f>'Tiefgarage K'!J14</f>
        <v>0</v>
      </c>
    </row>
    <row r="16" spans="2:80" x14ac:dyDescent="0.2">
      <c r="X16" t="str">
        <f>'Tiefgarage K'!B15</f>
        <v>A1-5</v>
      </c>
      <c r="Y16">
        <f>'Tiefgarage K'!E15</f>
        <v>0</v>
      </c>
      <c r="Z16" t="str">
        <f>'Tiefgarage K'!F15</f>
        <v>5 Tage/Wo</v>
      </c>
      <c r="AA16">
        <f ca="1">'Tiefgarage K'!G15</f>
        <v>253</v>
      </c>
      <c r="AB16">
        <f>'Tiefgarage K'!J15</f>
        <v>0</v>
      </c>
    </row>
    <row r="17" spans="24:28" x14ac:dyDescent="0.2">
      <c r="X17" t="str">
        <f>'Tiefgarage K'!B16</f>
        <v>A1-6</v>
      </c>
      <c r="Y17">
        <f>'Tiefgarage K'!E16</f>
        <v>0</v>
      </c>
      <c r="Z17" t="str">
        <f>'Tiefgarage K'!F16</f>
        <v>6 Tage/Wo</v>
      </c>
      <c r="AA17">
        <f ca="1">'Tiefgarage K'!G16</f>
        <v>304</v>
      </c>
      <c r="AB17">
        <f>'Tiefgarage K'!J16</f>
        <v>0</v>
      </c>
    </row>
    <row r="18" spans="24:28" x14ac:dyDescent="0.2">
      <c r="X18" t="str">
        <f>'Tiefgarage K'!B17</f>
        <v>A1-7</v>
      </c>
      <c r="Y18">
        <f>'Tiefgarage K'!E17</f>
        <v>0</v>
      </c>
      <c r="Z18" t="str">
        <f>'Tiefgarage K'!F17</f>
        <v>7 Tage/Wo</v>
      </c>
      <c r="AA18">
        <f ca="1">'Tiefgarage K'!G17</f>
        <v>354</v>
      </c>
      <c r="AB18">
        <f>'Tiefgarage K'!J17</f>
        <v>0</v>
      </c>
    </row>
    <row r="19" spans="24:28" x14ac:dyDescent="0.2">
      <c r="X19" t="str">
        <f>'Tiefgarage K'!B18</f>
        <v>A1-Müll</v>
      </c>
      <c r="Y19">
        <f>'Tiefgarage K'!E18</f>
        <v>0</v>
      </c>
      <c r="Z19" t="str">
        <f>'Tiefgarage K'!F18</f>
        <v>2 Tage/Wo </v>
      </c>
      <c r="AA19">
        <f ca="1">'Tiefgarage K'!G18</f>
        <v>101</v>
      </c>
      <c r="AB19">
        <f>'Tiefgarage K'!J18</f>
        <v>0</v>
      </c>
    </row>
    <row r="20" spans="24:28" x14ac:dyDescent="0.2">
      <c r="X20" t="str">
        <f>'Tiefgarage K'!B19</f>
        <v>A1-Hort</v>
      </c>
      <c r="Y20">
        <f>'Tiefgarage K'!E19</f>
        <v>0</v>
      </c>
      <c r="Z20" t="str">
        <f>'Tiefgarage K'!F19</f>
        <v>5 Tage/Wo </v>
      </c>
      <c r="AA20">
        <f ca="1">'Tiefgarage K'!G19</f>
        <v>253</v>
      </c>
      <c r="AB20">
        <f>'Tiefgarage K'!J19</f>
        <v>0</v>
      </c>
    </row>
    <row r="21" spans="24:28" x14ac:dyDescent="0.2">
      <c r="X21" t="str">
        <f>'Tiefgarage K'!B20</f>
        <v>A2-J</v>
      </c>
      <c r="Y21">
        <f>'Tiefgarage K'!E20</f>
        <v>0</v>
      </c>
      <c r="Z21" t="str">
        <f>'Tiefgarage K'!F20</f>
        <v>jährlich</v>
      </c>
      <c r="AA21">
        <f ca="1">'Tiefgarage K'!G20</f>
        <v>1</v>
      </c>
      <c r="AB21">
        <f>'Tiefgarage K'!J20</f>
        <v>0</v>
      </c>
    </row>
    <row r="22" spans="24:28" x14ac:dyDescent="0.2">
      <c r="X22" t="str">
        <f>'Tiefgarage K'!B21</f>
        <v>A2-J2</v>
      </c>
      <c r="Y22">
        <f>'Tiefgarage K'!E21</f>
        <v>0</v>
      </c>
      <c r="Z22" t="str">
        <f>'Tiefgarage K'!F21</f>
        <v>jährlich 2x</v>
      </c>
      <c r="AA22">
        <f ca="1">'Tiefgarage K'!G21</f>
        <v>2</v>
      </c>
      <c r="AB22">
        <f>'Tiefgarage K'!J21</f>
        <v>0</v>
      </c>
    </row>
    <row r="23" spans="24:28" x14ac:dyDescent="0.2">
      <c r="X23" t="str">
        <f>'Tiefgarage K'!B22</f>
        <v>A2-Q</v>
      </c>
      <c r="Y23">
        <f>'Tiefgarage K'!E22</f>
        <v>0</v>
      </c>
      <c r="Z23" t="str">
        <f>'Tiefgarage K'!F22</f>
        <v>Quartalsw.</v>
      </c>
      <c r="AA23">
        <f ca="1">'Tiefgarage K'!G22</f>
        <v>4</v>
      </c>
      <c r="AB23">
        <f>'Tiefgarage K'!J22</f>
        <v>0</v>
      </c>
    </row>
    <row r="24" spans="24:28" x14ac:dyDescent="0.2">
      <c r="X24" t="str">
        <f>'Tiefgarage K'!B23</f>
        <v>A2-J6</v>
      </c>
      <c r="Y24">
        <f>'Tiefgarage K'!E23</f>
        <v>0</v>
      </c>
      <c r="Z24" t="str">
        <f>'Tiefgarage K'!F23</f>
        <v>jährlich 6x</v>
      </c>
      <c r="AA24">
        <f ca="1">'Tiefgarage K'!G23</f>
        <v>6</v>
      </c>
      <c r="AB24">
        <f>'Tiefgarage K'!J23</f>
        <v>0</v>
      </c>
    </row>
    <row r="25" spans="24:28" x14ac:dyDescent="0.2">
      <c r="X25" t="str">
        <f>'Tiefgarage K'!B24</f>
        <v>A2-M</v>
      </c>
      <c r="Y25">
        <f>'Tiefgarage K'!E24</f>
        <v>0</v>
      </c>
      <c r="Z25" t="str">
        <f>'Tiefgarage K'!F24</f>
        <v>monatlich</v>
      </c>
      <c r="AA25">
        <f ca="1">'Tiefgarage K'!G24</f>
        <v>12</v>
      </c>
      <c r="AB25">
        <f>'Tiefgarage K'!J24</f>
        <v>0</v>
      </c>
    </row>
    <row r="26" spans="24:28" x14ac:dyDescent="0.2">
      <c r="X26" t="str">
        <f>'Tiefgarage K'!B25</f>
        <v>A2-14</v>
      </c>
      <c r="Y26">
        <f>'Tiefgarage K'!E25</f>
        <v>0</v>
      </c>
      <c r="Z26" t="str">
        <f>'Tiefgarage K'!F25</f>
        <v>14 tägig</v>
      </c>
      <c r="AA26">
        <f ca="1">'Tiefgarage K'!G25</f>
        <v>25</v>
      </c>
      <c r="AB26">
        <f>'Tiefgarage K'!J25</f>
        <v>0</v>
      </c>
    </row>
    <row r="27" spans="24:28" x14ac:dyDescent="0.2">
      <c r="X27" t="str">
        <f>'Tiefgarage K'!B26</f>
        <v>A2-W</v>
      </c>
      <c r="Y27">
        <f>'Tiefgarage K'!E26</f>
        <v>0</v>
      </c>
      <c r="Z27" t="str">
        <f>'Tiefgarage K'!F26</f>
        <v>wöchentl.</v>
      </c>
      <c r="AA27">
        <f ca="1">'Tiefgarage K'!G26</f>
        <v>51</v>
      </c>
      <c r="AB27">
        <f>'Tiefgarage K'!J26</f>
        <v>0</v>
      </c>
    </row>
    <row r="28" spans="24:28" x14ac:dyDescent="0.2">
      <c r="X28" t="str">
        <f>'Tiefgarage K'!B27</f>
        <v>A2-2</v>
      </c>
      <c r="Y28">
        <f>'Tiefgarage K'!E27</f>
        <v>0</v>
      </c>
      <c r="Z28" t="str">
        <f>'Tiefgarage K'!F27</f>
        <v>2 Tage/Wo</v>
      </c>
      <c r="AA28">
        <f ca="1">'Tiefgarage K'!G27</f>
        <v>101</v>
      </c>
      <c r="AB28">
        <f>'Tiefgarage K'!J27</f>
        <v>0</v>
      </c>
    </row>
    <row r="29" spans="24:28" x14ac:dyDescent="0.2">
      <c r="X29" t="str">
        <f>'Tiefgarage K'!B28</f>
        <v>A2-2,5</v>
      </c>
      <c r="Y29">
        <f>'Tiefgarage K'!E28</f>
        <v>0</v>
      </c>
      <c r="Z29" t="str">
        <f>'Tiefgarage K'!F28</f>
        <v>2,5 Tage/Wo</v>
      </c>
      <c r="AA29">
        <f ca="1">'Tiefgarage K'!G28</f>
        <v>127</v>
      </c>
      <c r="AB29">
        <f>'Tiefgarage K'!J28</f>
        <v>0</v>
      </c>
    </row>
    <row r="30" spans="24:28" x14ac:dyDescent="0.2">
      <c r="X30" t="str">
        <f>'Tiefgarage K'!B29</f>
        <v>A2-3</v>
      </c>
      <c r="Y30">
        <f>'Tiefgarage K'!E29</f>
        <v>0</v>
      </c>
      <c r="Z30" t="str">
        <f>'Tiefgarage K'!F29</f>
        <v>3 Tage/Wo</v>
      </c>
      <c r="AA30">
        <f ca="1">'Tiefgarage K'!G29</f>
        <v>152</v>
      </c>
      <c r="AB30">
        <f>'Tiefgarage K'!J29</f>
        <v>0</v>
      </c>
    </row>
    <row r="31" spans="24:28" x14ac:dyDescent="0.2">
      <c r="X31" t="str">
        <f>'Tiefgarage K'!B30</f>
        <v>A2-4</v>
      </c>
      <c r="Y31">
        <f>'Tiefgarage K'!E30</f>
        <v>0</v>
      </c>
      <c r="Z31" t="str">
        <f>'Tiefgarage K'!F30</f>
        <v>4 Tage/Wo</v>
      </c>
      <c r="AA31">
        <f ca="1">'Tiefgarage K'!G30</f>
        <v>202</v>
      </c>
      <c r="AB31">
        <f>'Tiefgarage K'!J30</f>
        <v>0</v>
      </c>
    </row>
    <row r="32" spans="24:28" x14ac:dyDescent="0.2">
      <c r="X32" t="str">
        <f>'Tiefgarage K'!B31</f>
        <v>A2-5</v>
      </c>
      <c r="Y32">
        <f>'Tiefgarage K'!E31</f>
        <v>0</v>
      </c>
      <c r="Z32" t="str">
        <f>'Tiefgarage K'!F31</f>
        <v>5 Tage/Wo</v>
      </c>
      <c r="AA32">
        <f ca="1">'Tiefgarage K'!G31</f>
        <v>253</v>
      </c>
      <c r="AB32">
        <f>'Tiefgarage K'!J31</f>
        <v>0</v>
      </c>
    </row>
    <row r="33" spans="24:28" x14ac:dyDescent="0.2">
      <c r="X33" t="str">
        <f>'Tiefgarage K'!B32</f>
        <v>A2-6</v>
      </c>
      <c r="Y33">
        <f>'Tiefgarage K'!E32</f>
        <v>0</v>
      </c>
      <c r="Z33" t="str">
        <f>'Tiefgarage K'!F32</f>
        <v>6 Tage/Wo</v>
      </c>
      <c r="AA33">
        <f ca="1">'Tiefgarage K'!G32</f>
        <v>304</v>
      </c>
      <c r="AB33">
        <f>'Tiefgarage K'!J32</f>
        <v>0</v>
      </c>
    </row>
    <row r="34" spans="24:28" x14ac:dyDescent="0.2">
      <c r="X34" t="str">
        <f>'Tiefgarage K'!B33</f>
        <v>A2-7</v>
      </c>
      <c r="Y34">
        <f>'Tiefgarage K'!E33</f>
        <v>0</v>
      </c>
      <c r="Z34" t="str">
        <f>'Tiefgarage K'!F33</f>
        <v>7 Tage/Wo</v>
      </c>
      <c r="AA34">
        <f ca="1">'Tiefgarage K'!G33</f>
        <v>354</v>
      </c>
      <c r="AB34">
        <f>'Tiefgarage K'!J33</f>
        <v>0</v>
      </c>
    </row>
    <row r="35" spans="24:28" x14ac:dyDescent="0.2">
      <c r="X35" t="str">
        <f>'Tiefgarage K'!B34</f>
        <v>A2-Müll</v>
      </c>
      <c r="Y35">
        <f>'Tiefgarage K'!E34</f>
        <v>0</v>
      </c>
      <c r="Z35" t="str">
        <f>'Tiefgarage K'!F34</f>
        <v>2 Tage/Wo </v>
      </c>
      <c r="AA35">
        <f ca="1">'Tiefgarage K'!G34</f>
        <v>101</v>
      </c>
      <c r="AB35">
        <f>'Tiefgarage K'!J34</f>
        <v>0</v>
      </c>
    </row>
    <row r="36" spans="24:28" x14ac:dyDescent="0.2">
      <c r="X36" t="str">
        <f>'Tiefgarage K'!B35</f>
        <v>A2-Hort</v>
      </c>
      <c r="Y36">
        <f>'Tiefgarage K'!E35</f>
        <v>0</v>
      </c>
      <c r="Z36" t="str">
        <f>'Tiefgarage K'!F35</f>
        <v>5 Tage/Wo </v>
      </c>
      <c r="AA36">
        <f ca="1">'Tiefgarage K'!G35</f>
        <v>253</v>
      </c>
      <c r="AB36">
        <f>'Tiefgarage K'!J35</f>
        <v>0</v>
      </c>
    </row>
    <row r="37" spans="24:28" x14ac:dyDescent="0.2">
      <c r="X37" t="str">
        <f>'Tiefgarage K'!B36</f>
        <v>B1-J</v>
      </c>
      <c r="Y37">
        <f>'Tiefgarage K'!E36</f>
        <v>0</v>
      </c>
      <c r="Z37" t="str">
        <f>'Tiefgarage K'!F36</f>
        <v>jährlich</v>
      </c>
      <c r="AA37">
        <f ca="1">'Tiefgarage K'!G36</f>
        <v>1</v>
      </c>
      <c r="AB37">
        <f>'Tiefgarage K'!J36</f>
        <v>0</v>
      </c>
    </row>
    <row r="38" spans="24:28" x14ac:dyDescent="0.2">
      <c r="X38" t="str">
        <f>'Tiefgarage K'!B37</f>
        <v>B1-J2</v>
      </c>
      <c r="Y38">
        <f>'Tiefgarage K'!E37</f>
        <v>0</v>
      </c>
      <c r="Z38" t="str">
        <f>'Tiefgarage K'!F37</f>
        <v>jährlich 2x</v>
      </c>
      <c r="AA38">
        <f ca="1">'Tiefgarage K'!G37</f>
        <v>2</v>
      </c>
      <c r="AB38">
        <f>'Tiefgarage K'!J37</f>
        <v>0</v>
      </c>
    </row>
    <row r="39" spans="24:28" x14ac:dyDescent="0.2">
      <c r="X39" t="str">
        <f>'Tiefgarage K'!B38</f>
        <v>B1-Q</v>
      </c>
      <c r="Y39">
        <f>'Tiefgarage K'!E38</f>
        <v>0</v>
      </c>
      <c r="Z39" t="str">
        <f>'Tiefgarage K'!F38</f>
        <v>Quartalsw.</v>
      </c>
      <c r="AA39">
        <f ca="1">'Tiefgarage K'!G38</f>
        <v>4</v>
      </c>
      <c r="AB39">
        <f>'Tiefgarage K'!J38</f>
        <v>0</v>
      </c>
    </row>
    <row r="40" spans="24:28" x14ac:dyDescent="0.2">
      <c r="X40" t="str">
        <f>'Tiefgarage K'!B39</f>
        <v>B1-J6</v>
      </c>
      <c r="Y40">
        <f>'Tiefgarage K'!E39</f>
        <v>0</v>
      </c>
      <c r="Z40" t="str">
        <f>'Tiefgarage K'!F39</f>
        <v>jährlich 6x</v>
      </c>
      <c r="AA40">
        <f ca="1">'Tiefgarage K'!G39</f>
        <v>6</v>
      </c>
      <c r="AB40">
        <f>'Tiefgarage K'!J39</f>
        <v>0</v>
      </c>
    </row>
    <row r="41" spans="24:28" x14ac:dyDescent="0.2">
      <c r="X41" t="str">
        <f>'Tiefgarage K'!B40</f>
        <v>B1-M</v>
      </c>
      <c r="Y41">
        <f>'Tiefgarage K'!E40</f>
        <v>0</v>
      </c>
      <c r="Z41" t="str">
        <f>'Tiefgarage K'!F40</f>
        <v>monatlich</v>
      </c>
      <c r="AA41">
        <f ca="1">'Tiefgarage K'!G40</f>
        <v>12</v>
      </c>
      <c r="AB41">
        <f>'Tiefgarage K'!J40</f>
        <v>0</v>
      </c>
    </row>
    <row r="42" spans="24:28" x14ac:dyDescent="0.2">
      <c r="X42" t="str">
        <f>'Tiefgarage K'!B41</f>
        <v>B1-14</v>
      </c>
      <c r="Y42">
        <f>'Tiefgarage K'!E41</f>
        <v>0</v>
      </c>
      <c r="Z42" t="str">
        <f>'Tiefgarage K'!F41</f>
        <v>14 tägig</v>
      </c>
      <c r="AA42">
        <f ca="1">'Tiefgarage K'!G41</f>
        <v>25</v>
      </c>
      <c r="AB42">
        <f>'Tiefgarage K'!J41</f>
        <v>0</v>
      </c>
    </row>
    <row r="43" spans="24:28" x14ac:dyDescent="0.2">
      <c r="X43" t="str">
        <f>'Tiefgarage K'!B42</f>
        <v>B1-W</v>
      </c>
      <c r="Y43">
        <f>'Tiefgarage K'!E42</f>
        <v>0</v>
      </c>
      <c r="Z43" t="str">
        <f>'Tiefgarage K'!F42</f>
        <v>wöchentl.</v>
      </c>
      <c r="AA43">
        <f ca="1">'Tiefgarage K'!G42</f>
        <v>51</v>
      </c>
      <c r="AB43">
        <f>'Tiefgarage K'!J42</f>
        <v>0</v>
      </c>
    </row>
    <row r="44" spans="24:28" x14ac:dyDescent="0.2">
      <c r="X44" t="str">
        <f>'Tiefgarage K'!B43</f>
        <v>B1-2</v>
      </c>
      <c r="Y44">
        <f>'Tiefgarage K'!E43</f>
        <v>0</v>
      </c>
      <c r="Z44" t="str">
        <f>'Tiefgarage K'!F43</f>
        <v>2 Tage/Wo</v>
      </c>
      <c r="AA44">
        <f ca="1">'Tiefgarage K'!G43</f>
        <v>101</v>
      </c>
      <c r="AB44">
        <f>'Tiefgarage K'!J43</f>
        <v>0</v>
      </c>
    </row>
    <row r="45" spans="24:28" x14ac:dyDescent="0.2">
      <c r="X45" t="str">
        <f>'Tiefgarage K'!B44</f>
        <v>B1-2,5</v>
      </c>
      <c r="Y45">
        <f>'Tiefgarage K'!E44</f>
        <v>0</v>
      </c>
      <c r="Z45" t="str">
        <f>'Tiefgarage K'!F44</f>
        <v>2,5 Tage/Wo</v>
      </c>
      <c r="AA45">
        <f ca="1">'Tiefgarage K'!G44</f>
        <v>127</v>
      </c>
      <c r="AB45">
        <f>'Tiefgarage K'!J44</f>
        <v>0</v>
      </c>
    </row>
    <row r="46" spans="24:28" x14ac:dyDescent="0.2">
      <c r="X46" t="str">
        <f>'Tiefgarage K'!B45</f>
        <v>B1-3</v>
      </c>
      <c r="Y46">
        <f>'Tiefgarage K'!E45</f>
        <v>0</v>
      </c>
      <c r="Z46" t="str">
        <f>'Tiefgarage K'!F45</f>
        <v>3 Tage/Wo</v>
      </c>
      <c r="AA46">
        <f ca="1">'Tiefgarage K'!G45</f>
        <v>152</v>
      </c>
      <c r="AB46">
        <f>'Tiefgarage K'!J45</f>
        <v>0</v>
      </c>
    </row>
    <row r="47" spans="24:28" x14ac:dyDescent="0.2">
      <c r="X47" t="str">
        <f>'Tiefgarage K'!B46</f>
        <v>B1-4</v>
      </c>
      <c r="Y47">
        <f>'Tiefgarage K'!E46</f>
        <v>0</v>
      </c>
      <c r="Z47" t="str">
        <f>'Tiefgarage K'!F46</f>
        <v>4 Tage/Wo</v>
      </c>
      <c r="AA47">
        <f ca="1">'Tiefgarage K'!G46</f>
        <v>202</v>
      </c>
      <c r="AB47">
        <f>'Tiefgarage K'!J46</f>
        <v>0</v>
      </c>
    </row>
    <row r="48" spans="24:28" x14ac:dyDescent="0.2">
      <c r="X48" t="str">
        <f>'Tiefgarage K'!B47</f>
        <v>B1-5</v>
      </c>
      <c r="Y48">
        <f>'Tiefgarage K'!E47</f>
        <v>0</v>
      </c>
      <c r="Z48" t="str">
        <f>'Tiefgarage K'!F47</f>
        <v>5 Tage/Wo</v>
      </c>
      <c r="AA48">
        <f ca="1">'Tiefgarage K'!G47</f>
        <v>253</v>
      </c>
      <c r="AB48">
        <f>'Tiefgarage K'!J47</f>
        <v>0</v>
      </c>
    </row>
    <row r="49" spans="24:28" x14ac:dyDescent="0.2">
      <c r="X49" t="str">
        <f>'Tiefgarage K'!B48</f>
        <v>B1-6</v>
      </c>
      <c r="Y49">
        <f>'Tiefgarage K'!E48</f>
        <v>0</v>
      </c>
      <c r="Z49" t="str">
        <f>'Tiefgarage K'!F48</f>
        <v>6 Tage/Wo</v>
      </c>
      <c r="AA49">
        <f ca="1">'Tiefgarage K'!G48</f>
        <v>304</v>
      </c>
      <c r="AB49">
        <f>'Tiefgarage K'!J48</f>
        <v>0</v>
      </c>
    </row>
    <row r="50" spans="24:28" x14ac:dyDescent="0.2">
      <c r="X50" t="str">
        <f>'Tiefgarage K'!B49</f>
        <v>B1-7</v>
      </c>
      <c r="Y50">
        <f>'Tiefgarage K'!E49</f>
        <v>0</v>
      </c>
      <c r="Z50" t="str">
        <f>'Tiefgarage K'!F49</f>
        <v>7 Tage/Wo</v>
      </c>
      <c r="AA50">
        <f ca="1">'Tiefgarage K'!G49</f>
        <v>354</v>
      </c>
      <c r="AB50">
        <f>'Tiefgarage K'!J49</f>
        <v>0</v>
      </c>
    </row>
    <row r="51" spans="24:28" x14ac:dyDescent="0.2">
      <c r="X51" t="str">
        <f>'Tiefgarage K'!B50</f>
        <v>B1-Müll</v>
      </c>
      <c r="Y51">
        <f>'Tiefgarage K'!E50</f>
        <v>0</v>
      </c>
      <c r="Z51" t="str">
        <f>'Tiefgarage K'!F50</f>
        <v>2 Tage/Wo </v>
      </c>
      <c r="AA51">
        <f ca="1">'Tiefgarage K'!G50</f>
        <v>101</v>
      </c>
      <c r="AB51">
        <f>'Tiefgarage K'!J50</f>
        <v>0</v>
      </c>
    </row>
    <row r="52" spans="24:28" x14ac:dyDescent="0.2">
      <c r="X52" t="str">
        <f>'Tiefgarage K'!B51</f>
        <v>C1-J</v>
      </c>
      <c r="Y52">
        <f>'Tiefgarage K'!E51</f>
        <v>0</v>
      </c>
      <c r="Z52" t="str">
        <f>'Tiefgarage K'!F51</f>
        <v>jährlich</v>
      </c>
      <c r="AA52">
        <f ca="1">'Tiefgarage K'!G51</f>
        <v>1</v>
      </c>
      <c r="AB52">
        <f>'Tiefgarage K'!J51</f>
        <v>0</v>
      </c>
    </row>
    <row r="53" spans="24:28" x14ac:dyDescent="0.2">
      <c r="X53" t="str">
        <f>'Tiefgarage K'!B52</f>
        <v>C1-J2</v>
      </c>
      <c r="Y53">
        <f>'Tiefgarage K'!E52</f>
        <v>0</v>
      </c>
      <c r="Z53" t="str">
        <f>'Tiefgarage K'!F52</f>
        <v>jährlich 2x</v>
      </c>
      <c r="AA53">
        <f ca="1">'Tiefgarage K'!G52</f>
        <v>2</v>
      </c>
      <c r="AB53">
        <f>'Tiefgarage K'!J52</f>
        <v>0</v>
      </c>
    </row>
    <row r="54" spans="24:28" x14ac:dyDescent="0.2">
      <c r="X54" t="str">
        <f>'Tiefgarage K'!B53</f>
        <v>C1-Q</v>
      </c>
      <c r="Y54">
        <f>'Tiefgarage K'!E53</f>
        <v>0</v>
      </c>
      <c r="Z54" t="str">
        <f>'Tiefgarage K'!F53</f>
        <v>Quartalsw.</v>
      </c>
      <c r="AA54">
        <f ca="1">'Tiefgarage K'!G53</f>
        <v>4</v>
      </c>
      <c r="AB54">
        <f>'Tiefgarage K'!J53</f>
        <v>0</v>
      </c>
    </row>
    <row r="55" spans="24:28" x14ac:dyDescent="0.2">
      <c r="X55" t="str">
        <f>'Tiefgarage K'!B54</f>
        <v>C1-J6</v>
      </c>
      <c r="Y55">
        <f>'Tiefgarage K'!E54</f>
        <v>0</v>
      </c>
      <c r="Z55" t="str">
        <f>'Tiefgarage K'!F54</f>
        <v>jährlich 6x</v>
      </c>
      <c r="AA55">
        <f ca="1">'Tiefgarage K'!G54</f>
        <v>6</v>
      </c>
      <c r="AB55">
        <f>'Tiefgarage K'!J54</f>
        <v>0</v>
      </c>
    </row>
    <row r="56" spans="24:28" x14ac:dyDescent="0.2">
      <c r="X56" t="str">
        <f>'Tiefgarage K'!B55</f>
        <v>C1-M</v>
      </c>
      <c r="Y56">
        <f>'Tiefgarage K'!E55</f>
        <v>0</v>
      </c>
      <c r="Z56" t="str">
        <f>'Tiefgarage K'!F55</f>
        <v>monatlich</v>
      </c>
      <c r="AA56">
        <f ca="1">'Tiefgarage K'!G55</f>
        <v>12</v>
      </c>
      <c r="AB56">
        <f>'Tiefgarage K'!J55</f>
        <v>0</v>
      </c>
    </row>
    <row r="57" spans="24:28" x14ac:dyDescent="0.2">
      <c r="X57" t="str">
        <f>'Tiefgarage K'!B56</f>
        <v>C1-14</v>
      </c>
      <c r="Y57">
        <f>'Tiefgarage K'!E56</f>
        <v>0</v>
      </c>
      <c r="Z57" t="str">
        <f>'Tiefgarage K'!F56</f>
        <v>14 tägig</v>
      </c>
      <c r="AA57">
        <f ca="1">'Tiefgarage K'!G56</f>
        <v>25</v>
      </c>
      <c r="AB57">
        <f>'Tiefgarage K'!J56</f>
        <v>0</v>
      </c>
    </row>
    <row r="58" spans="24:28" x14ac:dyDescent="0.2">
      <c r="X58" t="str">
        <f>'Tiefgarage K'!B57</f>
        <v>C1-W</v>
      </c>
      <c r="Y58">
        <f>'Tiefgarage K'!E57</f>
        <v>0</v>
      </c>
      <c r="Z58" t="str">
        <f>'Tiefgarage K'!F57</f>
        <v>wöchentl.</v>
      </c>
      <c r="AA58">
        <f ca="1">'Tiefgarage K'!G57</f>
        <v>51</v>
      </c>
      <c r="AB58">
        <f>'Tiefgarage K'!J57</f>
        <v>0</v>
      </c>
    </row>
    <row r="59" spans="24:28" x14ac:dyDescent="0.2">
      <c r="X59" t="str">
        <f>'Tiefgarage K'!B58</f>
        <v>C1-2</v>
      </c>
      <c r="Y59">
        <f>'Tiefgarage K'!E58</f>
        <v>0</v>
      </c>
      <c r="Z59" t="str">
        <f>'Tiefgarage K'!F58</f>
        <v>2 Tage/Wo</v>
      </c>
      <c r="AA59">
        <f ca="1">'Tiefgarage K'!G58</f>
        <v>101</v>
      </c>
      <c r="AB59">
        <f>'Tiefgarage K'!J58</f>
        <v>0</v>
      </c>
    </row>
    <row r="60" spans="24:28" x14ac:dyDescent="0.2">
      <c r="X60" t="str">
        <f>'Tiefgarage K'!B59</f>
        <v>C1-2,5</v>
      </c>
      <c r="Y60">
        <f>'Tiefgarage K'!E59</f>
        <v>0</v>
      </c>
      <c r="Z60" t="str">
        <f>'Tiefgarage K'!F59</f>
        <v>2,5 Tage/Wo</v>
      </c>
      <c r="AA60">
        <f ca="1">'Tiefgarage K'!G59</f>
        <v>127</v>
      </c>
      <c r="AB60">
        <f>'Tiefgarage K'!J59</f>
        <v>0</v>
      </c>
    </row>
    <row r="61" spans="24:28" x14ac:dyDescent="0.2">
      <c r="X61" t="str">
        <f>'Tiefgarage K'!B60</f>
        <v>C1-3</v>
      </c>
      <c r="Y61">
        <f>'Tiefgarage K'!E60</f>
        <v>0</v>
      </c>
      <c r="Z61" t="str">
        <f>'Tiefgarage K'!F60</f>
        <v>3 Tage/Wo</v>
      </c>
      <c r="AA61">
        <f ca="1">'Tiefgarage K'!G60</f>
        <v>152</v>
      </c>
      <c r="AB61">
        <f>'Tiefgarage K'!J60</f>
        <v>0</v>
      </c>
    </row>
    <row r="62" spans="24:28" x14ac:dyDescent="0.2">
      <c r="X62" t="str">
        <f>'Tiefgarage K'!B61</f>
        <v>C1-4</v>
      </c>
      <c r="Y62">
        <f>'Tiefgarage K'!E61</f>
        <v>0</v>
      </c>
      <c r="Z62" t="str">
        <f>'Tiefgarage K'!F61</f>
        <v>4 Tage/Wo</v>
      </c>
      <c r="AA62">
        <f ca="1">'Tiefgarage K'!G61</f>
        <v>202</v>
      </c>
      <c r="AB62">
        <f>'Tiefgarage K'!J61</f>
        <v>0</v>
      </c>
    </row>
    <row r="63" spans="24:28" x14ac:dyDescent="0.2">
      <c r="X63" t="str">
        <f>'Tiefgarage K'!B62</f>
        <v>C1-5</v>
      </c>
      <c r="Y63">
        <f>'Tiefgarage K'!E62</f>
        <v>0</v>
      </c>
      <c r="Z63" t="str">
        <f>'Tiefgarage K'!F62</f>
        <v>5 Tage/Wo</v>
      </c>
      <c r="AA63">
        <f ca="1">'Tiefgarage K'!G62</f>
        <v>253</v>
      </c>
      <c r="AB63">
        <f>'Tiefgarage K'!J62</f>
        <v>0</v>
      </c>
    </row>
    <row r="64" spans="24:28" x14ac:dyDescent="0.2">
      <c r="X64" t="str">
        <f>'Tiefgarage K'!B63</f>
        <v>C1-6</v>
      </c>
      <c r="Y64">
        <f>'Tiefgarage K'!E63</f>
        <v>0</v>
      </c>
      <c r="Z64" t="str">
        <f>'Tiefgarage K'!F63</f>
        <v>6 Tage/Wo</v>
      </c>
      <c r="AA64">
        <f ca="1">'Tiefgarage K'!G63</f>
        <v>304</v>
      </c>
      <c r="AB64">
        <f>'Tiefgarage K'!J63</f>
        <v>0</v>
      </c>
    </row>
    <row r="65" spans="24:28" x14ac:dyDescent="0.2">
      <c r="X65" t="str">
        <f>'Tiefgarage K'!B64</f>
        <v>C1-7</v>
      </c>
      <c r="Y65">
        <f>'Tiefgarage K'!E64</f>
        <v>0</v>
      </c>
      <c r="Z65" t="str">
        <f>'Tiefgarage K'!F64</f>
        <v>7 Tage/Wo</v>
      </c>
      <c r="AA65">
        <f ca="1">'Tiefgarage K'!G64</f>
        <v>354</v>
      </c>
      <c r="AB65">
        <f>'Tiefgarage K'!J64</f>
        <v>0</v>
      </c>
    </row>
    <row r="66" spans="24:28" x14ac:dyDescent="0.2">
      <c r="X66" t="str">
        <f>'Tiefgarage K'!B65</f>
        <v>C1-Müll</v>
      </c>
      <c r="Y66">
        <f>'Tiefgarage K'!E65</f>
        <v>0</v>
      </c>
      <c r="Z66" t="str">
        <f>'Tiefgarage K'!F65</f>
        <v>2 Tage/Wo </v>
      </c>
      <c r="AA66">
        <f ca="1">'Tiefgarage K'!G65</f>
        <v>101</v>
      </c>
      <c r="AB66">
        <f>'Tiefgarage K'!J65</f>
        <v>0</v>
      </c>
    </row>
    <row r="67" spans="24:28" x14ac:dyDescent="0.2">
      <c r="X67" t="str">
        <f>'Tiefgarage K'!B66</f>
        <v>C1-Hort</v>
      </c>
      <c r="Y67">
        <f>'Tiefgarage K'!E66</f>
        <v>0</v>
      </c>
      <c r="Z67" t="str">
        <f>'Tiefgarage K'!F66</f>
        <v>5 Tage/Wo </v>
      </c>
      <c r="AA67">
        <f ca="1">'Tiefgarage K'!G66</f>
        <v>253</v>
      </c>
      <c r="AB67">
        <f>'Tiefgarage K'!J66</f>
        <v>0</v>
      </c>
    </row>
    <row r="68" spans="24:28" x14ac:dyDescent="0.2">
      <c r="X68" t="str">
        <f>'Tiefgarage K'!B67</f>
        <v>D1-J</v>
      </c>
      <c r="Y68">
        <f>'Tiefgarage K'!E67</f>
        <v>0</v>
      </c>
      <c r="Z68" t="str">
        <f>'Tiefgarage K'!F67</f>
        <v>jährlich</v>
      </c>
      <c r="AA68">
        <f ca="1">'Tiefgarage K'!G67</f>
        <v>1</v>
      </c>
      <c r="AB68">
        <f>'Tiefgarage K'!J67</f>
        <v>0</v>
      </c>
    </row>
    <row r="69" spans="24:28" x14ac:dyDescent="0.2">
      <c r="X69" t="str">
        <f>'Tiefgarage K'!B68</f>
        <v>D1-J2</v>
      </c>
      <c r="Y69">
        <f>'Tiefgarage K'!E68</f>
        <v>0</v>
      </c>
      <c r="Z69" t="str">
        <f>'Tiefgarage K'!F68</f>
        <v>jährlich 2x</v>
      </c>
      <c r="AA69">
        <f ca="1">'Tiefgarage K'!G68</f>
        <v>2</v>
      </c>
      <c r="AB69">
        <f>'Tiefgarage K'!J68</f>
        <v>0</v>
      </c>
    </row>
    <row r="70" spans="24:28" x14ac:dyDescent="0.2">
      <c r="X70" t="str">
        <f>'Tiefgarage K'!B69</f>
        <v>D1-Q</v>
      </c>
      <c r="Y70">
        <f>'Tiefgarage K'!E69</f>
        <v>0</v>
      </c>
      <c r="Z70" t="str">
        <f>'Tiefgarage K'!F69</f>
        <v>Quartalsw.</v>
      </c>
      <c r="AA70">
        <f ca="1">'Tiefgarage K'!G69</f>
        <v>4</v>
      </c>
      <c r="AB70">
        <f>'Tiefgarage K'!J69</f>
        <v>0</v>
      </c>
    </row>
    <row r="71" spans="24:28" x14ac:dyDescent="0.2">
      <c r="X71" t="str">
        <f>'Tiefgarage K'!B70</f>
        <v>D1-J6</v>
      </c>
      <c r="Y71">
        <f>'Tiefgarage K'!E70</f>
        <v>0</v>
      </c>
      <c r="Z71" t="str">
        <f>'Tiefgarage K'!F70</f>
        <v>jährlich 6x</v>
      </c>
      <c r="AA71">
        <f ca="1">'Tiefgarage K'!G70</f>
        <v>6</v>
      </c>
      <c r="AB71">
        <f>'Tiefgarage K'!J70</f>
        <v>0</v>
      </c>
    </row>
    <row r="72" spans="24:28" x14ac:dyDescent="0.2">
      <c r="X72" t="str">
        <f>'Tiefgarage K'!B71</f>
        <v>D1-M</v>
      </c>
      <c r="Y72">
        <f>'Tiefgarage K'!E71</f>
        <v>0</v>
      </c>
      <c r="Z72" t="str">
        <f>'Tiefgarage K'!F71</f>
        <v>monatlich</v>
      </c>
      <c r="AA72">
        <f ca="1">'Tiefgarage K'!G71</f>
        <v>12</v>
      </c>
      <c r="AB72">
        <f>'Tiefgarage K'!J71</f>
        <v>0</v>
      </c>
    </row>
    <row r="73" spans="24:28" x14ac:dyDescent="0.2">
      <c r="X73" t="str">
        <f>'Tiefgarage K'!B72</f>
        <v>D1-14</v>
      </c>
      <c r="Y73">
        <f>'Tiefgarage K'!E72</f>
        <v>0</v>
      </c>
      <c r="Z73" t="str">
        <f>'Tiefgarage K'!F72</f>
        <v>14 tägig</v>
      </c>
      <c r="AA73">
        <f ca="1">'Tiefgarage K'!G72</f>
        <v>25</v>
      </c>
      <c r="AB73">
        <f>'Tiefgarage K'!J72</f>
        <v>0</v>
      </c>
    </row>
    <row r="74" spans="24:28" x14ac:dyDescent="0.2">
      <c r="X74" t="str">
        <f>'Tiefgarage K'!B73</f>
        <v>D1-W</v>
      </c>
      <c r="Y74">
        <f>'Tiefgarage K'!E73</f>
        <v>0</v>
      </c>
      <c r="Z74" t="str">
        <f>'Tiefgarage K'!F73</f>
        <v>wöchentl.</v>
      </c>
      <c r="AA74">
        <f ca="1">'Tiefgarage K'!G73</f>
        <v>51</v>
      </c>
      <c r="AB74">
        <f>'Tiefgarage K'!J73</f>
        <v>0</v>
      </c>
    </row>
    <row r="75" spans="24:28" x14ac:dyDescent="0.2">
      <c r="X75" t="str">
        <f>'Tiefgarage K'!B74</f>
        <v>D1-2</v>
      </c>
      <c r="Y75">
        <f>'Tiefgarage K'!E74</f>
        <v>0</v>
      </c>
      <c r="Z75" t="str">
        <f>'Tiefgarage K'!F74</f>
        <v>2 Tage/Wo</v>
      </c>
      <c r="AA75">
        <f ca="1">'Tiefgarage K'!G74</f>
        <v>101</v>
      </c>
      <c r="AB75">
        <f>'Tiefgarage K'!J74</f>
        <v>0</v>
      </c>
    </row>
    <row r="76" spans="24:28" x14ac:dyDescent="0.2">
      <c r="X76" t="str">
        <f>'Tiefgarage K'!B75</f>
        <v>D1-2,5</v>
      </c>
      <c r="Y76">
        <f>'Tiefgarage K'!E75</f>
        <v>0</v>
      </c>
      <c r="Z76" t="str">
        <f>'Tiefgarage K'!F75</f>
        <v>2,5 Tage/Wo</v>
      </c>
      <c r="AA76">
        <f ca="1">'Tiefgarage K'!G75</f>
        <v>127</v>
      </c>
      <c r="AB76">
        <f>'Tiefgarage K'!J75</f>
        <v>0</v>
      </c>
    </row>
    <row r="77" spans="24:28" x14ac:dyDescent="0.2">
      <c r="X77" t="str">
        <f>'Tiefgarage K'!B76</f>
        <v>D1-3</v>
      </c>
      <c r="Y77">
        <f>'Tiefgarage K'!E76</f>
        <v>0</v>
      </c>
      <c r="Z77" t="str">
        <f>'Tiefgarage K'!F76</f>
        <v>3 Tage/Wo</v>
      </c>
      <c r="AA77">
        <f ca="1">'Tiefgarage K'!G76</f>
        <v>152</v>
      </c>
      <c r="AB77">
        <f>'Tiefgarage K'!J76</f>
        <v>0</v>
      </c>
    </row>
    <row r="78" spans="24:28" x14ac:dyDescent="0.2">
      <c r="X78" t="str">
        <f>'Tiefgarage K'!B77</f>
        <v>D1-4</v>
      </c>
      <c r="Y78">
        <f>'Tiefgarage K'!E77</f>
        <v>0</v>
      </c>
      <c r="Z78" t="str">
        <f>'Tiefgarage K'!F77</f>
        <v>4 Tage/Wo</v>
      </c>
      <c r="AA78">
        <f ca="1">'Tiefgarage K'!G77</f>
        <v>202</v>
      </c>
      <c r="AB78">
        <f>'Tiefgarage K'!J77</f>
        <v>0</v>
      </c>
    </row>
    <row r="79" spans="24:28" x14ac:dyDescent="0.2">
      <c r="X79" t="str">
        <f>'Tiefgarage K'!B78</f>
        <v>D1-5</v>
      </c>
      <c r="Y79">
        <f>'Tiefgarage K'!E78</f>
        <v>0</v>
      </c>
      <c r="Z79" t="str">
        <f>'Tiefgarage K'!F78</f>
        <v>5 Tage/Wo</v>
      </c>
      <c r="AA79">
        <f ca="1">'Tiefgarage K'!G78</f>
        <v>253</v>
      </c>
      <c r="AB79">
        <f>'Tiefgarage K'!J78</f>
        <v>0</v>
      </c>
    </row>
    <row r="80" spans="24:28" x14ac:dyDescent="0.2">
      <c r="X80" t="str">
        <f>'Tiefgarage K'!B79</f>
        <v>D1-6</v>
      </c>
      <c r="Y80">
        <f>'Tiefgarage K'!E79</f>
        <v>0</v>
      </c>
      <c r="Z80" t="str">
        <f>'Tiefgarage K'!F79</f>
        <v>6 Tage/Wo</v>
      </c>
      <c r="AA80">
        <f ca="1">'Tiefgarage K'!G79</f>
        <v>304</v>
      </c>
      <c r="AB80">
        <f>'Tiefgarage K'!J79</f>
        <v>0</v>
      </c>
    </row>
    <row r="81" spans="24:28" x14ac:dyDescent="0.2">
      <c r="X81" t="str">
        <f>'Tiefgarage K'!B80</f>
        <v>D1-7</v>
      </c>
      <c r="Y81">
        <f>'Tiefgarage K'!E80</f>
        <v>0</v>
      </c>
      <c r="Z81" t="str">
        <f>'Tiefgarage K'!F80</f>
        <v>7 Tage/Wo</v>
      </c>
      <c r="AA81">
        <f ca="1">'Tiefgarage K'!G80</f>
        <v>354</v>
      </c>
      <c r="AB81">
        <f>'Tiefgarage K'!J80</f>
        <v>0</v>
      </c>
    </row>
    <row r="82" spans="24:28" x14ac:dyDescent="0.2">
      <c r="X82" t="str">
        <f>'Tiefgarage K'!B81</f>
        <v>D1-Müll</v>
      </c>
      <c r="Y82">
        <f>'Tiefgarage K'!E81</f>
        <v>0</v>
      </c>
      <c r="Z82" t="str">
        <f>'Tiefgarage K'!F81</f>
        <v>2 Tage/Wo </v>
      </c>
      <c r="AA82">
        <f ca="1">'Tiefgarage K'!G81</f>
        <v>101</v>
      </c>
      <c r="AB82">
        <f>'Tiefgarage K'!J81</f>
        <v>0</v>
      </c>
    </row>
    <row r="83" spans="24:28" x14ac:dyDescent="0.2">
      <c r="X83" t="str">
        <f>'Tiefgarage K'!B82</f>
        <v>E1-J</v>
      </c>
      <c r="Y83">
        <f>'Tiefgarage K'!E82</f>
        <v>0</v>
      </c>
      <c r="Z83" t="str">
        <f>'Tiefgarage K'!F82</f>
        <v>jährlich</v>
      </c>
      <c r="AA83">
        <f ca="1">'Tiefgarage K'!G82</f>
        <v>1</v>
      </c>
      <c r="AB83">
        <f>'Tiefgarage K'!J82</f>
        <v>0</v>
      </c>
    </row>
    <row r="84" spans="24:28" x14ac:dyDescent="0.2">
      <c r="X84" t="str">
        <f>'Tiefgarage K'!B83</f>
        <v>E1-J2</v>
      </c>
      <c r="Y84">
        <f>'Tiefgarage K'!E83</f>
        <v>0</v>
      </c>
      <c r="Z84" t="str">
        <f>'Tiefgarage K'!F83</f>
        <v>jährlich 2x</v>
      </c>
      <c r="AA84">
        <f ca="1">'Tiefgarage K'!G83</f>
        <v>2</v>
      </c>
      <c r="AB84">
        <f>'Tiefgarage K'!J83</f>
        <v>0</v>
      </c>
    </row>
    <row r="85" spans="24:28" x14ac:dyDescent="0.2">
      <c r="X85" t="str">
        <f>'Tiefgarage K'!B84</f>
        <v>E1-Q</v>
      </c>
      <c r="Y85">
        <f>'Tiefgarage K'!E84</f>
        <v>0</v>
      </c>
      <c r="Z85" t="str">
        <f>'Tiefgarage K'!F84</f>
        <v>Quartalsw.</v>
      </c>
      <c r="AA85">
        <f ca="1">'Tiefgarage K'!G84</f>
        <v>4</v>
      </c>
      <c r="AB85">
        <f>'Tiefgarage K'!J84</f>
        <v>0</v>
      </c>
    </row>
    <row r="86" spans="24:28" x14ac:dyDescent="0.2">
      <c r="X86" t="str">
        <f>'Tiefgarage K'!B85</f>
        <v>E1-J6</v>
      </c>
      <c r="Y86">
        <f>'Tiefgarage K'!E85</f>
        <v>0</v>
      </c>
      <c r="Z86" t="str">
        <f>'Tiefgarage K'!F85</f>
        <v>jährlich 6x</v>
      </c>
      <c r="AA86">
        <f ca="1">'Tiefgarage K'!G85</f>
        <v>6</v>
      </c>
      <c r="AB86">
        <f>'Tiefgarage K'!J85</f>
        <v>0</v>
      </c>
    </row>
    <row r="87" spans="24:28" x14ac:dyDescent="0.2">
      <c r="X87" t="str">
        <f>'Tiefgarage K'!B86</f>
        <v>E1-M</v>
      </c>
      <c r="Y87">
        <f>'Tiefgarage K'!E86</f>
        <v>0</v>
      </c>
      <c r="Z87" t="str">
        <f>'Tiefgarage K'!F86</f>
        <v>monatlich</v>
      </c>
      <c r="AA87">
        <f ca="1">'Tiefgarage K'!G86</f>
        <v>12</v>
      </c>
      <c r="AB87">
        <f>'Tiefgarage K'!J86</f>
        <v>0</v>
      </c>
    </row>
    <row r="88" spans="24:28" x14ac:dyDescent="0.2">
      <c r="X88" t="str">
        <f>'Tiefgarage K'!B87</f>
        <v>E1-14</v>
      </c>
      <c r="Y88">
        <f>'Tiefgarage K'!E87</f>
        <v>0</v>
      </c>
      <c r="Z88" t="str">
        <f>'Tiefgarage K'!F87</f>
        <v>14 tägig</v>
      </c>
      <c r="AA88">
        <f ca="1">'Tiefgarage K'!G87</f>
        <v>25</v>
      </c>
      <c r="AB88">
        <f>'Tiefgarage K'!J87</f>
        <v>0</v>
      </c>
    </row>
    <row r="89" spans="24:28" x14ac:dyDescent="0.2">
      <c r="X89" t="str">
        <f>'Tiefgarage K'!B88</f>
        <v>E1-W</v>
      </c>
      <c r="Y89">
        <f>'Tiefgarage K'!E88</f>
        <v>0</v>
      </c>
      <c r="Z89" t="str">
        <f>'Tiefgarage K'!F88</f>
        <v>wöchentl.</v>
      </c>
      <c r="AA89">
        <f ca="1">'Tiefgarage K'!G88</f>
        <v>51</v>
      </c>
      <c r="AB89">
        <f>'Tiefgarage K'!J88</f>
        <v>0</v>
      </c>
    </row>
    <row r="90" spans="24:28" x14ac:dyDescent="0.2">
      <c r="X90" t="str">
        <f>'Tiefgarage K'!B89</f>
        <v>E1-2</v>
      </c>
      <c r="Y90">
        <f>'Tiefgarage K'!E89</f>
        <v>0</v>
      </c>
      <c r="Z90" t="str">
        <f>'Tiefgarage K'!F89</f>
        <v>2 Tage/Wo</v>
      </c>
      <c r="AA90">
        <f ca="1">'Tiefgarage K'!G89</f>
        <v>101</v>
      </c>
      <c r="AB90">
        <f>'Tiefgarage K'!J89</f>
        <v>0</v>
      </c>
    </row>
    <row r="91" spans="24:28" x14ac:dyDescent="0.2">
      <c r="X91" t="str">
        <f>'Tiefgarage K'!B90</f>
        <v>E1-2,5</v>
      </c>
      <c r="Y91">
        <f>'Tiefgarage K'!E90</f>
        <v>0</v>
      </c>
      <c r="Z91" t="str">
        <f>'Tiefgarage K'!F90</f>
        <v>2,5 Tage/Wo</v>
      </c>
      <c r="AA91">
        <f ca="1">'Tiefgarage K'!G90</f>
        <v>127</v>
      </c>
      <c r="AB91">
        <f>'Tiefgarage K'!J90</f>
        <v>0</v>
      </c>
    </row>
    <row r="92" spans="24:28" x14ac:dyDescent="0.2">
      <c r="X92" t="str">
        <f>'Tiefgarage K'!B91</f>
        <v>E1-3</v>
      </c>
      <c r="Y92">
        <f>'Tiefgarage K'!E91</f>
        <v>0</v>
      </c>
      <c r="Z92" t="str">
        <f>'Tiefgarage K'!F91</f>
        <v>3 Tage/Wo</v>
      </c>
      <c r="AA92">
        <f ca="1">'Tiefgarage K'!G91</f>
        <v>152</v>
      </c>
      <c r="AB92">
        <f>'Tiefgarage K'!J91</f>
        <v>0</v>
      </c>
    </row>
    <row r="93" spans="24:28" x14ac:dyDescent="0.2">
      <c r="X93" t="str">
        <f>'Tiefgarage K'!B92</f>
        <v>E1-4</v>
      </c>
      <c r="Y93">
        <f>'Tiefgarage K'!E92</f>
        <v>0</v>
      </c>
      <c r="Z93" t="str">
        <f>'Tiefgarage K'!F92</f>
        <v>4 Tage/Wo</v>
      </c>
      <c r="AA93">
        <f ca="1">'Tiefgarage K'!G92</f>
        <v>202</v>
      </c>
      <c r="AB93">
        <f>'Tiefgarage K'!J92</f>
        <v>0</v>
      </c>
    </row>
    <row r="94" spans="24:28" x14ac:dyDescent="0.2">
      <c r="X94" t="str">
        <f>'Tiefgarage K'!B93</f>
        <v>E1-5</v>
      </c>
      <c r="Y94">
        <f>'Tiefgarage K'!E93</f>
        <v>0</v>
      </c>
      <c r="Z94" t="str">
        <f>'Tiefgarage K'!F93</f>
        <v>5 Tage/Wo</v>
      </c>
      <c r="AA94">
        <f ca="1">'Tiefgarage K'!G93</f>
        <v>253</v>
      </c>
      <c r="AB94">
        <f>'Tiefgarage K'!J93</f>
        <v>0</v>
      </c>
    </row>
    <row r="95" spans="24:28" x14ac:dyDescent="0.2">
      <c r="X95" t="str">
        <f>'Tiefgarage K'!B94</f>
        <v>E1-6</v>
      </c>
      <c r="Y95">
        <f>'Tiefgarage K'!E94</f>
        <v>0</v>
      </c>
      <c r="Z95" t="str">
        <f>'Tiefgarage K'!F94</f>
        <v>6 Tage/Wo</v>
      </c>
      <c r="AA95">
        <f ca="1">'Tiefgarage K'!G94</f>
        <v>304</v>
      </c>
      <c r="AB95">
        <f>'Tiefgarage K'!J94</f>
        <v>0</v>
      </c>
    </row>
    <row r="96" spans="24:28" x14ac:dyDescent="0.2">
      <c r="X96" t="str">
        <f>'Tiefgarage K'!B95</f>
        <v>E1-7</v>
      </c>
      <c r="Y96">
        <f>'Tiefgarage K'!E95</f>
        <v>0</v>
      </c>
      <c r="Z96" t="str">
        <f>'Tiefgarage K'!F95</f>
        <v>7 Tage/Wo</v>
      </c>
      <c r="AA96">
        <f ca="1">'Tiefgarage K'!G95</f>
        <v>354</v>
      </c>
      <c r="AB96">
        <f>'Tiefgarage K'!J95</f>
        <v>0</v>
      </c>
    </row>
    <row r="97" spans="24:28" x14ac:dyDescent="0.2">
      <c r="X97" t="str">
        <f>'Tiefgarage K'!B96</f>
        <v>E1-Müll</v>
      </c>
      <c r="Y97">
        <f>'Tiefgarage K'!E96</f>
        <v>0</v>
      </c>
      <c r="Z97" t="str">
        <f>'Tiefgarage K'!F96</f>
        <v>2 Tage/Wo </v>
      </c>
      <c r="AA97">
        <f ca="1">'Tiefgarage K'!G96</f>
        <v>101</v>
      </c>
      <c r="AB97">
        <f>'Tiefgarage K'!J96</f>
        <v>0</v>
      </c>
    </row>
    <row r="98" spans="24:28" x14ac:dyDescent="0.2">
      <c r="X98" t="str">
        <f>'Tiefgarage K'!B97</f>
        <v>F1-J</v>
      </c>
      <c r="Y98">
        <f>'Tiefgarage K'!E97</f>
        <v>0</v>
      </c>
      <c r="Z98" t="str">
        <f>'Tiefgarage K'!F97</f>
        <v>jährlich</v>
      </c>
      <c r="AA98">
        <f ca="1">'Tiefgarage K'!G97</f>
        <v>1</v>
      </c>
      <c r="AB98">
        <f>'Tiefgarage K'!J97</f>
        <v>0</v>
      </c>
    </row>
    <row r="99" spans="24:28" x14ac:dyDescent="0.2">
      <c r="X99" t="str">
        <f>'Tiefgarage K'!B98</f>
        <v>F1-J2</v>
      </c>
      <c r="Y99">
        <f>'Tiefgarage K'!E98</f>
        <v>0</v>
      </c>
      <c r="Z99" t="str">
        <f>'Tiefgarage K'!F98</f>
        <v>jährlich 2x</v>
      </c>
      <c r="AA99">
        <f ca="1">'Tiefgarage K'!G98</f>
        <v>2</v>
      </c>
      <c r="AB99">
        <f>'Tiefgarage K'!J98</f>
        <v>0</v>
      </c>
    </row>
    <row r="100" spans="24:28" x14ac:dyDescent="0.2">
      <c r="X100" t="str">
        <f>'Tiefgarage K'!B99</f>
        <v>F1-Q</v>
      </c>
      <c r="Y100">
        <f>'Tiefgarage K'!E99</f>
        <v>0</v>
      </c>
      <c r="Z100" t="str">
        <f>'Tiefgarage K'!F99</f>
        <v>Quartalsw.</v>
      </c>
      <c r="AA100">
        <f ca="1">'Tiefgarage K'!G99</f>
        <v>4</v>
      </c>
      <c r="AB100">
        <f>'Tiefgarage K'!J99</f>
        <v>0</v>
      </c>
    </row>
    <row r="101" spans="24:28" x14ac:dyDescent="0.2">
      <c r="X101" t="str">
        <f>'Tiefgarage K'!B100</f>
        <v>F1-J6</v>
      </c>
      <c r="Y101">
        <f>'Tiefgarage K'!E100</f>
        <v>0</v>
      </c>
      <c r="Z101" t="str">
        <f>'Tiefgarage K'!F100</f>
        <v>jährlich 6x</v>
      </c>
      <c r="AA101">
        <f ca="1">'Tiefgarage K'!G100</f>
        <v>6</v>
      </c>
      <c r="AB101">
        <f>'Tiefgarage K'!J100</f>
        <v>0</v>
      </c>
    </row>
    <row r="102" spans="24:28" x14ac:dyDescent="0.2">
      <c r="X102" t="str">
        <f>'Tiefgarage K'!B101</f>
        <v>F1-M</v>
      </c>
      <c r="Y102">
        <f>'Tiefgarage K'!E101</f>
        <v>0</v>
      </c>
      <c r="Z102" t="str">
        <f>'Tiefgarage K'!F101</f>
        <v>monatlich</v>
      </c>
      <c r="AA102">
        <f ca="1">'Tiefgarage K'!G101</f>
        <v>12</v>
      </c>
      <c r="AB102">
        <f>'Tiefgarage K'!J101</f>
        <v>0</v>
      </c>
    </row>
    <row r="103" spans="24:28" x14ac:dyDescent="0.2">
      <c r="X103" t="str">
        <f>'Tiefgarage K'!B102</f>
        <v>F1-14</v>
      </c>
      <c r="Y103">
        <f>'Tiefgarage K'!E102</f>
        <v>0</v>
      </c>
      <c r="Z103" t="str">
        <f>'Tiefgarage K'!F102</f>
        <v>14 tägig</v>
      </c>
      <c r="AA103">
        <f ca="1">'Tiefgarage K'!G102</f>
        <v>25</v>
      </c>
      <c r="AB103">
        <f>'Tiefgarage K'!J102</f>
        <v>0</v>
      </c>
    </row>
    <row r="104" spans="24:28" x14ac:dyDescent="0.2">
      <c r="X104" t="str">
        <f>'Tiefgarage K'!B103</f>
        <v>F1-W</v>
      </c>
      <c r="Y104">
        <f>'Tiefgarage K'!E103</f>
        <v>0</v>
      </c>
      <c r="Z104" t="str">
        <f>'Tiefgarage K'!F103</f>
        <v>wöchentl.</v>
      </c>
      <c r="AA104">
        <f ca="1">'Tiefgarage K'!G103</f>
        <v>51</v>
      </c>
      <c r="AB104">
        <f>'Tiefgarage K'!J103</f>
        <v>0</v>
      </c>
    </row>
    <row r="105" spans="24:28" x14ac:dyDescent="0.2">
      <c r="X105" t="str">
        <f>'Tiefgarage K'!B104</f>
        <v>F1-2</v>
      </c>
      <c r="Y105">
        <f>'Tiefgarage K'!E104</f>
        <v>0</v>
      </c>
      <c r="Z105" t="str">
        <f>'Tiefgarage K'!F104</f>
        <v>2 Tage/Wo</v>
      </c>
      <c r="AA105">
        <f ca="1">'Tiefgarage K'!G104</f>
        <v>101</v>
      </c>
      <c r="AB105">
        <f>'Tiefgarage K'!J104</f>
        <v>0</v>
      </c>
    </row>
    <row r="106" spans="24:28" x14ac:dyDescent="0.2">
      <c r="X106" t="str">
        <f>'Tiefgarage K'!B105</f>
        <v>F1-2,5</v>
      </c>
      <c r="Y106">
        <f>'Tiefgarage K'!E105</f>
        <v>0</v>
      </c>
      <c r="Z106" t="str">
        <f>'Tiefgarage K'!F105</f>
        <v>2,5 Tage/Wo</v>
      </c>
      <c r="AA106">
        <f ca="1">'Tiefgarage K'!G105</f>
        <v>127</v>
      </c>
      <c r="AB106">
        <f>'Tiefgarage K'!J105</f>
        <v>0</v>
      </c>
    </row>
    <row r="107" spans="24:28" x14ac:dyDescent="0.2">
      <c r="X107" t="str">
        <f>'Tiefgarage K'!B106</f>
        <v>F1-3</v>
      </c>
      <c r="Y107">
        <f>'Tiefgarage K'!E106</f>
        <v>0</v>
      </c>
      <c r="Z107" t="str">
        <f>'Tiefgarage K'!F106</f>
        <v>3 Tage/Wo</v>
      </c>
      <c r="AA107">
        <f ca="1">'Tiefgarage K'!G106</f>
        <v>152</v>
      </c>
      <c r="AB107">
        <f>'Tiefgarage K'!J106</f>
        <v>0</v>
      </c>
    </row>
    <row r="108" spans="24:28" x14ac:dyDescent="0.2">
      <c r="X108" t="str">
        <f>'Tiefgarage K'!B107</f>
        <v>F1-4</v>
      </c>
      <c r="Y108">
        <f>'Tiefgarage K'!E107</f>
        <v>0</v>
      </c>
      <c r="Z108" t="str">
        <f>'Tiefgarage K'!F107</f>
        <v>4 Tage/Wo</v>
      </c>
      <c r="AA108">
        <f ca="1">'Tiefgarage K'!G107</f>
        <v>202</v>
      </c>
      <c r="AB108">
        <f>'Tiefgarage K'!J107</f>
        <v>0</v>
      </c>
    </row>
    <row r="109" spans="24:28" x14ac:dyDescent="0.2">
      <c r="X109" t="str">
        <f>'Tiefgarage K'!B108</f>
        <v>F1-5</v>
      </c>
      <c r="Y109">
        <f>'Tiefgarage K'!E108</f>
        <v>0</v>
      </c>
      <c r="Z109" t="str">
        <f>'Tiefgarage K'!F108</f>
        <v>5 Tage/Wo</v>
      </c>
      <c r="AA109">
        <f ca="1">'Tiefgarage K'!G108</f>
        <v>253</v>
      </c>
      <c r="AB109">
        <f>'Tiefgarage K'!J108</f>
        <v>0</v>
      </c>
    </row>
    <row r="110" spans="24:28" x14ac:dyDescent="0.2">
      <c r="X110" t="str">
        <f>'Tiefgarage K'!B109</f>
        <v>F1-6</v>
      </c>
      <c r="Y110">
        <f>'Tiefgarage K'!E109</f>
        <v>0</v>
      </c>
      <c r="Z110" t="str">
        <f>'Tiefgarage K'!F109</f>
        <v>6 Tage/Wo</v>
      </c>
      <c r="AA110">
        <f ca="1">'Tiefgarage K'!G109</f>
        <v>304</v>
      </c>
      <c r="AB110">
        <f>'Tiefgarage K'!J109</f>
        <v>0</v>
      </c>
    </row>
    <row r="111" spans="24:28" x14ac:dyDescent="0.2">
      <c r="X111" t="str">
        <f>'Tiefgarage K'!B110</f>
        <v>F1-7</v>
      </c>
      <c r="Y111">
        <f>'Tiefgarage K'!E110</f>
        <v>0</v>
      </c>
      <c r="Z111" t="str">
        <f>'Tiefgarage K'!F110</f>
        <v>7 Tage/Wo</v>
      </c>
      <c r="AA111">
        <f ca="1">'Tiefgarage K'!G110</f>
        <v>354</v>
      </c>
      <c r="AB111">
        <f>'Tiefgarage K'!J110</f>
        <v>0</v>
      </c>
    </row>
    <row r="112" spans="24:28" x14ac:dyDescent="0.2">
      <c r="X112" t="str">
        <f>'Tiefgarage K'!B111</f>
        <v>F1-Müll</v>
      </c>
      <c r="Y112">
        <f>'Tiefgarage K'!E111</f>
        <v>0</v>
      </c>
      <c r="Z112" t="str">
        <f>'Tiefgarage K'!F111</f>
        <v>2 Tage/Wo </v>
      </c>
      <c r="AA112">
        <f ca="1">'Tiefgarage K'!G111</f>
        <v>101</v>
      </c>
      <c r="AB112">
        <f>'Tiefgarage K'!J111</f>
        <v>0</v>
      </c>
    </row>
    <row r="113" spans="24:28" x14ac:dyDescent="0.2">
      <c r="X113" t="str">
        <f>'Tiefgarage K'!B112</f>
        <v>F1-Hort</v>
      </c>
      <c r="Y113">
        <f>'Tiefgarage K'!E112</f>
        <v>0</v>
      </c>
      <c r="Z113" t="str">
        <f>'Tiefgarage K'!F112</f>
        <v>5 Tage/Wo </v>
      </c>
      <c r="AA113">
        <f ca="1">'Tiefgarage K'!G112</f>
        <v>253</v>
      </c>
      <c r="AB113">
        <f>'Tiefgarage K'!J112</f>
        <v>0</v>
      </c>
    </row>
    <row r="114" spans="24:28" x14ac:dyDescent="0.2">
      <c r="X114" t="str">
        <f>'Tiefgarage K'!B113</f>
        <v>F2-J</v>
      </c>
      <c r="Y114">
        <f>'Tiefgarage K'!E113</f>
        <v>0</v>
      </c>
      <c r="Z114" t="str">
        <f>'Tiefgarage K'!F113</f>
        <v>jährlich</v>
      </c>
      <c r="AA114">
        <f ca="1">'Tiefgarage K'!G113</f>
        <v>1</v>
      </c>
      <c r="AB114">
        <f>'Tiefgarage K'!J113</f>
        <v>0</v>
      </c>
    </row>
    <row r="115" spans="24:28" x14ac:dyDescent="0.2">
      <c r="X115" t="str">
        <f>'Tiefgarage K'!B114</f>
        <v>F2-J2</v>
      </c>
      <c r="Y115">
        <f>'Tiefgarage K'!E114</f>
        <v>0</v>
      </c>
      <c r="Z115" t="str">
        <f>'Tiefgarage K'!F114</f>
        <v>jährlich 2x</v>
      </c>
      <c r="AA115">
        <f ca="1">'Tiefgarage K'!G114</f>
        <v>2</v>
      </c>
      <c r="AB115">
        <f>'Tiefgarage K'!J114</f>
        <v>0</v>
      </c>
    </row>
    <row r="116" spans="24:28" x14ac:dyDescent="0.2">
      <c r="X116" t="str">
        <f>'Tiefgarage K'!B115</f>
        <v>F2-Q</v>
      </c>
      <c r="Y116">
        <f>'Tiefgarage K'!E115</f>
        <v>0</v>
      </c>
      <c r="Z116" t="str">
        <f>'Tiefgarage K'!F115</f>
        <v>Quartalsw.</v>
      </c>
      <c r="AA116">
        <f ca="1">'Tiefgarage K'!G115</f>
        <v>4</v>
      </c>
      <c r="AB116">
        <f>'Tiefgarage K'!J115</f>
        <v>0</v>
      </c>
    </row>
    <row r="117" spans="24:28" x14ac:dyDescent="0.2">
      <c r="X117" t="str">
        <f>'Tiefgarage K'!B116</f>
        <v>F2-J6</v>
      </c>
      <c r="Y117">
        <f>'Tiefgarage K'!E116</f>
        <v>0</v>
      </c>
      <c r="Z117" t="str">
        <f>'Tiefgarage K'!F116</f>
        <v>jährlich 6x</v>
      </c>
      <c r="AA117">
        <f ca="1">'Tiefgarage K'!G116</f>
        <v>6</v>
      </c>
      <c r="AB117">
        <f>'Tiefgarage K'!J116</f>
        <v>0</v>
      </c>
    </row>
    <row r="118" spans="24:28" x14ac:dyDescent="0.2">
      <c r="X118" t="str">
        <f>'Tiefgarage K'!B117</f>
        <v>F2-M</v>
      </c>
      <c r="Y118">
        <f>'Tiefgarage K'!E117</f>
        <v>0</v>
      </c>
      <c r="Z118" t="str">
        <f>'Tiefgarage K'!F117</f>
        <v>monatlich</v>
      </c>
      <c r="AA118">
        <f ca="1">'Tiefgarage K'!G117</f>
        <v>12</v>
      </c>
      <c r="AB118">
        <f>'Tiefgarage K'!J117</f>
        <v>0</v>
      </c>
    </row>
    <row r="119" spans="24:28" x14ac:dyDescent="0.2">
      <c r="X119" t="str">
        <f>'Tiefgarage K'!B118</f>
        <v>F2-14</v>
      </c>
      <c r="Y119">
        <f>'Tiefgarage K'!E118</f>
        <v>0</v>
      </c>
      <c r="Z119" t="str">
        <f>'Tiefgarage K'!F118</f>
        <v>14 tägig</v>
      </c>
      <c r="AA119">
        <f ca="1">'Tiefgarage K'!G118</f>
        <v>25</v>
      </c>
      <c r="AB119">
        <f>'Tiefgarage K'!J118</f>
        <v>0</v>
      </c>
    </row>
    <row r="120" spans="24:28" x14ac:dyDescent="0.2">
      <c r="X120" t="str">
        <f>'Tiefgarage K'!B119</f>
        <v>F2-W</v>
      </c>
      <c r="Y120">
        <f>'Tiefgarage K'!E119</f>
        <v>0</v>
      </c>
      <c r="Z120" t="str">
        <f>'Tiefgarage K'!F119</f>
        <v>wöchentl.</v>
      </c>
      <c r="AA120">
        <f ca="1">'Tiefgarage K'!G119</f>
        <v>51</v>
      </c>
      <c r="AB120">
        <f>'Tiefgarage K'!J119</f>
        <v>0</v>
      </c>
    </row>
    <row r="121" spans="24:28" x14ac:dyDescent="0.2">
      <c r="X121" t="str">
        <f>'Tiefgarage K'!B120</f>
        <v>F2-2</v>
      </c>
      <c r="Y121">
        <f>'Tiefgarage K'!E120</f>
        <v>0</v>
      </c>
      <c r="Z121" t="str">
        <f>'Tiefgarage K'!F120</f>
        <v>2 Tage/Wo</v>
      </c>
      <c r="AA121">
        <f ca="1">'Tiefgarage K'!G120</f>
        <v>101</v>
      </c>
      <c r="AB121">
        <f>'Tiefgarage K'!J120</f>
        <v>0</v>
      </c>
    </row>
    <row r="122" spans="24:28" x14ac:dyDescent="0.2">
      <c r="X122" t="str">
        <f>'Tiefgarage K'!B121</f>
        <v>F2-2,5</v>
      </c>
      <c r="Y122">
        <f>'Tiefgarage K'!E121</f>
        <v>0</v>
      </c>
      <c r="Z122" t="str">
        <f>'Tiefgarage K'!F121</f>
        <v>2,5 Tage/Wo</v>
      </c>
      <c r="AA122">
        <f ca="1">'Tiefgarage K'!G121</f>
        <v>127</v>
      </c>
      <c r="AB122">
        <f>'Tiefgarage K'!J121</f>
        <v>0</v>
      </c>
    </row>
    <row r="123" spans="24:28" x14ac:dyDescent="0.2">
      <c r="X123" t="str">
        <f>'Tiefgarage K'!B122</f>
        <v>F2-3</v>
      </c>
      <c r="Y123">
        <f>'Tiefgarage K'!E122</f>
        <v>0</v>
      </c>
      <c r="Z123" t="str">
        <f>'Tiefgarage K'!F122</f>
        <v>3 Tage/Wo</v>
      </c>
      <c r="AA123">
        <f ca="1">'Tiefgarage K'!G122</f>
        <v>152</v>
      </c>
      <c r="AB123">
        <f>'Tiefgarage K'!J122</f>
        <v>0</v>
      </c>
    </row>
    <row r="124" spans="24:28" x14ac:dyDescent="0.2">
      <c r="X124" t="str">
        <f>'Tiefgarage K'!B123</f>
        <v>F2-4</v>
      </c>
      <c r="Y124">
        <f>'Tiefgarage K'!E123</f>
        <v>0</v>
      </c>
      <c r="Z124" t="str">
        <f>'Tiefgarage K'!F123</f>
        <v>4 Tage/Wo</v>
      </c>
      <c r="AA124">
        <f ca="1">'Tiefgarage K'!G123</f>
        <v>202</v>
      </c>
      <c r="AB124">
        <f>'Tiefgarage K'!J123</f>
        <v>0</v>
      </c>
    </row>
    <row r="125" spans="24:28" x14ac:dyDescent="0.2">
      <c r="X125" t="str">
        <f>'Tiefgarage K'!B124</f>
        <v>F2-5</v>
      </c>
      <c r="Y125">
        <f>'Tiefgarage K'!E124</f>
        <v>0</v>
      </c>
      <c r="Z125" t="str">
        <f>'Tiefgarage K'!F124</f>
        <v>5 Tage/Wo</v>
      </c>
      <c r="AA125">
        <f ca="1">'Tiefgarage K'!G124</f>
        <v>253</v>
      </c>
      <c r="AB125">
        <f>'Tiefgarage K'!J124</f>
        <v>0</v>
      </c>
    </row>
    <row r="126" spans="24:28" x14ac:dyDescent="0.2">
      <c r="X126" t="str">
        <f>'Tiefgarage K'!B125</f>
        <v>F2-6</v>
      </c>
      <c r="Y126">
        <f>'Tiefgarage K'!E125</f>
        <v>0</v>
      </c>
      <c r="Z126" t="str">
        <f>'Tiefgarage K'!F125</f>
        <v>6 Tage/Wo</v>
      </c>
      <c r="AA126">
        <f ca="1">'Tiefgarage K'!G125</f>
        <v>304</v>
      </c>
      <c r="AB126">
        <f>'Tiefgarage K'!J125</f>
        <v>0</v>
      </c>
    </row>
    <row r="127" spans="24:28" x14ac:dyDescent="0.2">
      <c r="X127" t="str">
        <f>'Tiefgarage K'!B126</f>
        <v>F2-7</v>
      </c>
      <c r="Y127">
        <f>'Tiefgarage K'!E126</f>
        <v>0</v>
      </c>
      <c r="Z127" t="str">
        <f>'Tiefgarage K'!F126</f>
        <v>7 Tage/Wo</v>
      </c>
      <c r="AA127">
        <f ca="1">'Tiefgarage K'!G126</f>
        <v>354</v>
      </c>
      <c r="AB127">
        <f>'Tiefgarage K'!J126</f>
        <v>0</v>
      </c>
    </row>
    <row r="128" spans="24:28" x14ac:dyDescent="0.2">
      <c r="X128" t="str">
        <f>'Tiefgarage K'!B127</f>
        <v>F2-Müll</v>
      </c>
      <c r="Y128">
        <f>'Tiefgarage K'!E127</f>
        <v>0</v>
      </c>
      <c r="Z128" t="str">
        <f>'Tiefgarage K'!F127</f>
        <v>2 Tage/Wo </v>
      </c>
      <c r="AA128">
        <f ca="1">'Tiefgarage K'!G127</f>
        <v>101</v>
      </c>
      <c r="AB128">
        <f>'Tiefgarage K'!J127</f>
        <v>0</v>
      </c>
    </row>
    <row r="129" spans="24:28" x14ac:dyDescent="0.2">
      <c r="X129" t="str">
        <f>'Tiefgarage K'!B128</f>
        <v>F2-Hort</v>
      </c>
      <c r="Y129">
        <f>'Tiefgarage K'!E128</f>
        <v>0</v>
      </c>
      <c r="Z129" t="str">
        <f>'Tiefgarage K'!F128</f>
        <v>5 Tage/Wo </v>
      </c>
      <c r="AA129">
        <f ca="1">'Tiefgarage K'!G128</f>
        <v>253</v>
      </c>
      <c r="AB129">
        <f>'Tiefgarage K'!J128</f>
        <v>0</v>
      </c>
    </row>
    <row r="130" spans="24:28" x14ac:dyDescent="0.2">
      <c r="X130" t="str">
        <f>'Tiefgarage K'!B129</f>
        <v>F3-J</v>
      </c>
      <c r="Y130">
        <f>'Tiefgarage K'!E129</f>
        <v>0</v>
      </c>
      <c r="Z130" t="str">
        <f>'Tiefgarage K'!F129</f>
        <v>jährlich</v>
      </c>
      <c r="AA130">
        <f ca="1">'Tiefgarage K'!G129</f>
        <v>1</v>
      </c>
      <c r="AB130">
        <f>'Tiefgarage K'!J129</f>
        <v>0</v>
      </c>
    </row>
    <row r="131" spans="24:28" x14ac:dyDescent="0.2">
      <c r="X131" t="str">
        <f>'Tiefgarage K'!B130</f>
        <v>F3-J2</v>
      </c>
      <c r="Y131">
        <f>'Tiefgarage K'!E130</f>
        <v>0</v>
      </c>
      <c r="Z131" t="str">
        <f>'Tiefgarage K'!F130</f>
        <v>jährlich 2x</v>
      </c>
      <c r="AA131">
        <f ca="1">'Tiefgarage K'!G130</f>
        <v>2</v>
      </c>
      <c r="AB131">
        <f>'Tiefgarage K'!J130</f>
        <v>0</v>
      </c>
    </row>
    <row r="132" spans="24:28" x14ac:dyDescent="0.2">
      <c r="X132" t="str">
        <f>'Tiefgarage K'!B131</f>
        <v>F3-Q</v>
      </c>
      <c r="Y132">
        <f>'Tiefgarage K'!E131</f>
        <v>0</v>
      </c>
      <c r="Z132" t="str">
        <f>'Tiefgarage K'!F131</f>
        <v>Quartalsw.</v>
      </c>
      <c r="AA132">
        <f ca="1">'Tiefgarage K'!G131</f>
        <v>4</v>
      </c>
      <c r="AB132">
        <f>'Tiefgarage K'!J131</f>
        <v>0</v>
      </c>
    </row>
    <row r="133" spans="24:28" x14ac:dyDescent="0.2">
      <c r="X133" t="str">
        <f>'Tiefgarage K'!B132</f>
        <v>F3-J6</v>
      </c>
      <c r="Y133">
        <f>'Tiefgarage K'!E132</f>
        <v>0</v>
      </c>
      <c r="Z133" t="str">
        <f>'Tiefgarage K'!F132</f>
        <v>jährlich 6x</v>
      </c>
      <c r="AA133">
        <f ca="1">'Tiefgarage K'!G132</f>
        <v>6</v>
      </c>
      <c r="AB133">
        <f>'Tiefgarage K'!J132</f>
        <v>0</v>
      </c>
    </row>
    <row r="134" spans="24:28" x14ac:dyDescent="0.2">
      <c r="X134" t="str">
        <f>'Tiefgarage K'!B133</f>
        <v>F3-M</v>
      </c>
      <c r="Y134">
        <f>'Tiefgarage K'!E133</f>
        <v>0</v>
      </c>
      <c r="Z134" t="str">
        <f>'Tiefgarage K'!F133</f>
        <v>monatlich</v>
      </c>
      <c r="AA134">
        <f ca="1">'Tiefgarage K'!G133</f>
        <v>12</v>
      </c>
      <c r="AB134">
        <f>'Tiefgarage K'!J133</f>
        <v>0</v>
      </c>
    </row>
    <row r="135" spans="24:28" x14ac:dyDescent="0.2">
      <c r="X135" t="str">
        <f>'Tiefgarage K'!B134</f>
        <v>F3-14</v>
      </c>
      <c r="Y135">
        <f>'Tiefgarage K'!E134</f>
        <v>0</v>
      </c>
      <c r="Z135" t="str">
        <f>'Tiefgarage K'!F134</f>
        <v>14 tägig</v>
      </c>
      <c r="AA135">
        <f ca="1">'Tiefgarage K'!G134</f>
        <v>25</v>
      </c>
      <c r="AB135">
        <f>'Tiefgarage K'!J134</f>
        <v>0</v>
      </c>
    </row>
    <row r="136" spans="24:28" x14ac:dyDescent="0.2">
      <c r="X136" t="str">
        <f>'Tiefgarage K'!B135</f>
        <v>F3-W</v>
      </c>
      <c r="Y136">
        <f>'Tiefgarage K'!E135</f>
        <v>0</v>
      </c>
      <c r="Z136" t="str">
        <f>'Tiefgarage K'!F135</f>
        <v>wöchentl.</v>
      </c>
      <c r="AA136">
        <f ca="1">'Tiefgarage K'!G135</f>
        <v>51</v>
      </c>
      <c r="AB136">
        <f>'Tiefgarage K'!J135</f>
        <v>0</v>
      </c>
    </row>
    <row r="137" spans="24:28" x14ac:dyDescent="0.2">
      <c r="X137" t="str">
        <f>'Tiefgarage K'!B136</f>
        <v>F3-2</v>
      </c>
      <c r="Y137">
        <f>'Tiefgarage K'!E136</f>
        <v>0</v>
      </c>
      <c r="Z137" t="str">
        <f>'Tiefgarage K'!F136</f>
        <v>2 Tage/Wo</v>
      </c>
      <c r="AA137">
        <f ca="1">'Tiefgarage K'!G136</f>
        <v>101</v>
      </c>
      <c r="AB137">
        <f>'Tiefgarage K'!J136</f>
        <v>0</v>
      </c>
    </row>
    <row r="138" spans="24:28" x14ac:dyDescent="0.2">
      <c r="X138" t="str">
        <f>'Tiefgarage K'!B137</f>
        <v>F3-2,5</v>
      </c>
      <c r="Y138">
        <f>'Tiefgarage K'!E137</f>
        <v>0</v>
      </c>
      <c r="Z138" t="str">
        <f>'Tiefgarage K'!F137</f>
        <v>2,5 Tage/Wo</v>
      </c>
      <c r="AA138">
        <f ca="1">'Tiefgarage K'!G137</f>
        <v>127</v>
      </c>
      <c r="AB138">
        <f>'Tiefgarage K'!J137</f>
        <v>0</v>
      </c>
    </row>
    <row r="139" spans="24:28" x14ac:dyDescent="0.2">
      <c r="X139" t="str">
        <f>'Tiefgarage K'!B138</f>
        <v>F3-3</v>
      </c>
      <c r="Y139">
        <f>'Tiefgarage K'!E138</f>
        <v>0</v>
      </c>
      <c r="Z139" t="str">
        <f>'Tiefgarage K'!F138</f>
        <v>3 Tage/Wo</v>
      </c>
      <c r="AA139">
        <f ca="1">'Tiefgarage K'!G138</f>
        <v>152</v>
      </c>
      <c r="AB139">
        <f>'Tiefgarage K'!J138</f>
        <v>0</v>
      </c>
    </row>
    <row r="140" spans="24:28" x14ac:dyDescent="0.2">
      <c r="X140" t="str">
        <f>'Tiefgarage K'!B139</f>
        <v>F3-4</v>
      </c>
      <c r="Y140">
        <f>'Tiefgarage K'!E139</f>
        <v>0</v>
      </c>
      <c r="Z140" t="str">
        <f>'Tiefgarage K'!F139</f>
        <v>4 Tage/Wo</v>
      </c>
      <c r="AA140">
        <f ca="1">'Tiefgarage K'!G139</f>
        <v>202</v>
      </c>
      <c r="AB140">
        <f>'Tiefgarage K'!J139</f>
        <v>0</v>
      </c>
    </row>
    <row r="141" spans="24:28" x14ac:dyDescent="0.2">
      <c r="X141" t="str">
        <f>'Tiefgarage K'!B140</f>
        <v>F3-5</v>
      </c>
      <c r="Y141">
        <f>'Tiefgarage K'!E140</f>
        <v>0</v>
      </c>
      <c r="Z141" t="str">
        <f>'Tiefgarage K'!F140</f>
        <v>5 Tage/Wo</v>
      </c>
      <c r="AA141">
        <f ca="1">'Tiefgarage K'!G140</f>
        <v>253</v>
      </c>
      <c r="AB141">
        <f>'Tiefgarage K'!J140</f>
        <v>0</v>
      </c>
    </row>
    <row r="142" spans="24:28" x14ac:dyDescent="0.2">
      <c r="X142" t="str">
        <f>'Tiefgarage K'!B141</f>
        <v>F3-6</v>
      </c>
      <c r="Y142">
        <f>'Tiefgarage K'!E141</f>
        <v>0</v>
      </c>
      <c r="Z142" t="str">
        <f>'Tiefgarage K'!F141</f>
        <v>6 Tage/Wo</v>
      </c>
      <c r="AA142">
        <f ca="1">'Tiefgarage K'!G141</f>
        <v>304</v>
      </c>
      <c r="AB142">
        <f>'Tiefgarage K'!J141</f>
        <v>0</v>
      </c>
    </row>
    <row r="143" spans="24:28" x14ac:dyDescent="0.2">
      <c r="X143" t="str">
        <f>'Tiefgarage K'!B142</f>
        <v>F3-7</v>
      </c>
      <c r="Y143">
        <f>'Tiefgarage K'!E142</f>
        <v>0</v>
      </c>
      <c r="Z143" t="str">
        <f>'Tiefgarage K'!F142</f>
        <v>7 Tage/Wo</v>
      </c>
      <c r="AA143">
        <f ca="1">'Tiefgarage K'!G142</f>
        <v>354</v>
      </c>
      <c r="AB143">
        <f>'Tiefgarage K'!J142</f>
        <v>0</v>
      </c>
    </row>
    <row r="144" spans="24:28" x14ac:dyDescent="0.2">
      <c r="X144" t="str">
        <f>'Tiefgarage K'!B143</f>
        <v>F3-Müll</v>
      </c>
      <c r="Y144">
        <f>'Tiefgarage K'!E143</f>
        <v>0</v>
      </c>
      <c r="Z144" t="str">
        <f>'Tiefgarage K'!F143</f>
        <v>2 Tage/Wo </v>
      </c>
      <c r="AA144">
        <f ca="1">'Tiefgarage K'!G143</f>
        <v>101</v>
      </c>
      <c r="AB144">
        <f>'Tiefgarage K'!J143</f>
        <v>0</v>
      </c>
    </row>
    <row r="145" spans="24:28" x14ac:dyDescent="0.2">
      <c r="X145" t="str">
        <f>'Tiefgarage K'!B144</f>
        <v>F3-Hort</v>
      </c>
      <c r="Y145">
        <f>'Tiefgarage K'!E144</f>
        <v>0</v>
      </c>
      <c r="Z145" t="str">
        <f>'Tiefgarage K'!F144</f>
        <v>5 Tage/Wo </v>
      </c>
      <c r="AA145">
        <f ca="1">'Tiefgarage K'!G144</f>
        <v>253</v>
      </c>
      <c r="AB145">
        <f>'Tiefgarage K'!J144</f>
        <v>0</v>
      </c>
    </row>
    <row r="146" spans="24:28" x14ac:dyDescent="0.2">
      <c r="X146" t="str">
        <f>'Tiefgarage K'!B145</f>
        <v>G1-J</v>
      </c>
      <c r="Y146">
        <f>'Tiefgarage K'!E145</f>
        <v>0</v>
      </c>
      <c r="Z146" t="str">
        <f>'Tiefgarage K'!F145</f>
        <v>jährlich</v>
      </c>
      <c r="AA146">
        <f ca="1">'Tiefgarage K'!G145</f>
        <v>1</v>
      </c>
      <c r="AB146">
        <f>'Tiefgarage K'!J145</f>
        <v>0</v>
      </c>
    </row>
    <row r="147" spans="24:28" x14ac:dyDescent="0.2">
      <c r="X147" t="str">
        <f>'Tiefgarage K'!B146</f>
        <v>G1-J2</v>
      </c>
      <c r="Y147">
        <f>'Tiefgarage K'!E146</f>
        <v>0</v>
      </c>
      <c r="Z147" t="str">
        <f>'Tiefgarage K'!F146</f>
        <v>jährlich 2x</v>
      </c>
      <c r="AA147">
        <f ca="1">'Tiefgarage K'!G146</f>
        <v>2</v>
      </c>
      <c r="AB147">
        <f>'Tiefgarage K'!J146</f>
        <v>0</v>
      </c>
    </row>
    <row r="148" spans="24:28" x14ac:dyDescent="0.2">
      <c r="X148" t="str">
        <f>'Tiefgarage K'!B147</f>
        <v>G1-Q</v>
      </c>
      <c r="Y148">
        <f>'Tiefgarage K'!E147</f>
        <v>0</v>
      </c>
      <c r="Z148" t="str">
        <f>'Tiefgarage K'!F147</f>
        <v>Quartalsw.</v>
      </c>
      <c r="AA148">
        <f ca="1">'Tiefgarage K'!G147</f>
        <v>4</v>
      </c>
      <c r="AB148">
        <f>'Tiefgarage K'!J147</f>
        <v>0</v>
      </c>
    </row>
    <row r="149" spans="24:28" x14ac:dyDescent="0.2">
      <c r="X149" t="str">
        <f>'Tiefgarage K'!B148</f>
        <v>G1-J6</v>
      </c>
      <c r="Y149">
        <f>'Tiefgarage K'!E148</f>
        <v>0</v>
      </c>
      <c r="Z149" t="str">
        <f>'Tiefgarage K'!F148</f>
        <v>jährlich 6x</v>
      </c>
      <c r="AA149">
        <f ca="1">'Tiefgarage K'!G148</f>
        <v>6</v>
      </c>
      <c r="AB149">
        <f>'Tiefgarage K'!J148</f>
        <v>0</v>
      </c>
    </row>
    <row r="150" spans="24:28" x14ac:dyDescent="0.2">
      <c r="X150" t="str">
        <f>'Tiefgarage K'!B149</f>
        <v>G1-M</v>
      </c>
      <c r="Y150">
        <f>'Tiefgarage K'!E149</f>
        <v>0</v>
      </c>
      <c r="Z150" t="str">
        <f>'Tiefgarage K'!F149</f>
        <v>monatlich</v>
      </c>
      <c r="AA150">
        <f ca="1">'Tiefgarage K'!G149</f>
        <v>12</v>
      </c>
      <c r="AB150">
        <f>'Tiefgarage K'!J149</f>
        <v>0</v>
      </c>
    </row>
    <row r="151" spans="24:28" x14ac:dyDescent="0.2">
      <c r="X151" t="str">
        <f>'Tiefgarage K'!B150</f>
        <v>G1-14</v>
      </c>
      <c r="Y151">
        <f>'Tiefgarage K'!E150</f>
        <v>0</v>
      </c>
      <c r="Z151" t="str">
        <f>'Tiefgarage K'!F150</f>
        <v>14 tägig</v>
      </c>
      <c r="AA151">
        <f ca="1">'Tiefgarage K'!G150</f>
        <v>25</v>
      </c>
      <c r="AB151">
        <f>'Tiefgarage K'!J150</f>
        <v>0</v>
      </c>
    </row>
    <row r="152" spans="24:28" x14ac:dyDescent="0.2">
      <c r="X152" t="str">
        <f>'Tiefgarage K'!B151</f>
        <v>G1-W</v>
      </c>
      <c r="Y152">
        <f>'Tiefgarage K'!E151</f>
        <v>0</v>
      </c>
      <c r="Z152" t="str">
        <f>'Tiefgarage K'!F151</f>
        <v>wöchentl.</v>
      </c>
      <c r="AA152">
        <f ca="1">'Tiefgarage K'!G151</f>
        <v>51</v>
      </c>
      <c r="AB152">
        <f>'Tiefgarage K'!J151</f>
        <v>0</v>
      </c>
    </row>
    <row r="153" spans="24:28" x14ac:dyDescent="0.2">
      <c r="X153" t="str">
        <f>'Tiefgarage K'!B152</f>
        <v>G1-2</v>
      </c>
      <c r="Y153">
        <f>'Tiefgarage K'!E152</f>
        <v>0</v>
      </c>
      <c r="Z153" t="str">
        <f>'Tiefgarage K'!F152</f>
        <v>2 Tage/Wo</v>
      </c>
      <c r="AA153">
        <f ca="1">'Tiefgarage K'!G152</f>
        <v>101</v>
      </c>
      <c r="AB153">
        <f>'Tiefgarage K'!J152</f>
        <v>0</v>
      </c>
    </row>
    <row r="154" spans="24:28" x14ac:dyDescent="0.2">
      <c r="X154" t="str">
        <f>'Tiefgarage K'!B153</f>
        <v>G1-2,5</v>
      </c>
      <c r="Y154">
        <f>'Tiefgarage K'!E153</f>
        <v>0</v>
      </c>
      <c r="Z154" t="str">
        <f>'Tiefgarage K'!F153</f>
        <v>2,5 Tage/Wo</v>
      </c>
      <c r="AA154">
        <f ca="1">'Tiefgarage K'!G153</f>
        <v>127</v>
      </c>
      <c r="AB154">
        <f>'Tiefgarage K'!J153</f>
        <v>0</v>
      </c>
    </row>
    <row r="155" spans="24:28" x14ac:dyDescent="0.2">
      <c r="X155" t="str">
        <f>'Tiefgarage K'!B154</f>
        <v>G1-3</v>
      </c>
      <c r="Y155">
        <f>'Tiefgarage K'!E154</f>
        <v>0</v>
      </c>
      <c r="Z155" t="str">
        <f>'Tiefgarage K'!F154</f>
        <v>3 Tage/Wo</v>
      </c>
      <c r="AA155">
        <f ca="1">'Tiefgarage K'!G154</f>
        <v>152</v>
      </c>
      <c r="AB155">
        <f>'Tiefgarage K'!J154</f>
        <v>0</v>
      </c>
    </row>
    <row r="156" spans="24:28" x14ac:dyDescent="0.2">
      <c r="X156" t="str">
        <f>'Tiefgarage K'!B155</f>
        <v>G1-4</v>
      </c>
      <c r="Y156">
        <f>'Tiefgarage K'!E155</f>
        <v>0</v>
      </c>
      <c r="Z156" t="str">
        <f>'Tiefgarage K'!F155</f>
        <v>4 Tage/Wo</v>
      </c>
      <c r="AA156">
        <f ca="1">'Tiefgarage K'!G155</f>
        <v>202</v>
      </c>
      <c r="AB156">
        <f>'Tiefgarage K'!J155</f>
        <v>0</v>
      </c>
    </row>
    <row r="157" spans="24:28" x14ac:dyDescent="0.2">
      <c r="X157" t="str">
        <f>'Tiefgarage K'!B156</f>
        <v>G1-5</v>
      </c>
      <c r="Y157">
        <f>'Tiefgarage K'!E156</f>
        <v>0</v>
      </c>
      <c r="Z157" t="str">
        <f>'Tiefgarage K'!F156</f>
        <v>5 Tage/Wo</v>
      </c>
      <c r="AA157">
        <f ca="1">'Tiefgarage K'!G156</f>
        <v>253</v>
      </c>
      <c r="AB157">
        <f>'Tiefgarage K'!J156</f>
        <v>0</v>
      </c>
    </row>
    <row r="158" spans="24:28" x14ac:dyDescent="0.2">
      <c r="X158" t="str">
        <f>'Tiefgarage K'!B157</f>
        <v>G1-6</v>
      </c>
      <c r="Y158">
        <f>'Tiefgarage K'!E157</f>
        <v>0</v>
      </c>
      <c r="Z158" t="str">
        <f>'Tiefgarage K'!F157</f>
        <v>6 Tage/Wo</v>
      </c>
      <c r="AA158">
        <f ca="1">'Tiefgarage K'!G157</f>
        <v>304</v>
      </c>
      <c r="AB158">
        <f>'Tiefgarage K'!J157</f>
        <v>0</v>
      </c>
    </row>
    <row r="159" spans="24:28" x14ac:dyDescent="0.2">
      <c r="X159" t="str">
        <f>'Tiefgarage K'!B158</f>
        <v>G1-7</v>
      </c>
      <c r="Y159">
        <f>'Tiefgarage K'!E158</f>
        <v>0</v>
      </c>
      <c r="Z159" t="str">
        <f>'Tiefgarage K'!F158</f>
        <v>7 Tage/Wo</v>
      </c>
      <c r="AA159">
        <f ca="1">'Tiefgarage K'!G158</f>
        <v>354</v>
      </c>
      <c r="AB159">
        <f>'Tiefgarage K'!J158</f>
        <v>0</v>
      </c>
    </row>
    <row r="160" spans="24:28" x14ac:dyDescent="0.2">
      <c r="X160" t="str">
        <f>'Tiefgarage K'!B159</f>
        <v>G1-Müll</v>
      </c>
      <c r="Y160">
        <f>'Tiefgarage K'!E159</f>
        <v>0</v>
      </c>
      <c r="Z160" t="str">
        <f>'Tiefgarage K'!F159</f>
        <v>2 Tage/Wo </v>
      </c>
      <c r="AA160">
        <f ca="1">'Tiefgarage K'!G159</f>
        <v>101</v>
      </c>
      <c r="AB160">
        <f>'Tiefgarage K'!J159</f>
        <v>0</v>
      </c>
    </row>
    <row r="161" spans="24:28" x14ac:dyDescent="0.2">
      <c r="X161" t="str">
        <f>'Tiefgarage K'!B160</f>
        <v>H1-J</v>
      </c>
      <c r="Y161">
        <f>'Tiefgarage K'!E160</f>
        <v>0</v>
      </c>
      <c r="Z161" t="str">
        <f>'Tiefgarage K'!F160</f>
        <v>jährlich</v>
      </c>
      <c r="AA161">
        <f ca="1">'Tiefgarage K'!G160</f>
        <v>1</v>
      </c>
      <c r="AB161">
        <f>'Tiefgarage K'!J160</f>
        <v>0</v>
      </c>
    </row>
    <row r="162" spans="24:28" x14ac:dyDescent="0.2">
      <c r="X162" t="str">
        <f>'Tiefgarage K'!B161</f>
        <v>H1-J2</v>
      </c>
      <c r="Y162">
        <f>'Tiefgarage K'!E161</f>
        <v>0</v>
      </c>
      <c r="Z162" t="str">
        <f>'Tiefgarage K'!F161</f>
        <v>jährlich 2x</v>
      </c>
      <c r="AA162">
        <f ca="1">'Tiefgarage K'!G161</f>
        <v>2</v>
      </c>
      <c r="AB162">
        <f>'Tiefgarage K'!J161</f>
        <v>0</v>
      </c>
    </row>
    <row r="163" spans="24:28" x14ac:dyDescent="0.2">
      <c r="X163" t="str">
        <f>'Tiefgarage K'!B162</f>
        <v>H1-Q</v>
      </c>
      <c r="Y163">
        <f>'Tiefgarage K'!E162</f>
        <v>0</v>
      </c>
      <c r="Z163" t="str">
        <f>'Tiefgarage K'!F162</f>
        <v>Quartalsw.</v>
      </c>
      <c r="AA163">
        <f ca="1">'Tiefgarage K'!G162</f>
        <v>4</v>
      </c>
      <c r="AB163">
        <f>'Tiefgarage K'!J162</f>
        <v>0</v>
      </c>
    </row>
    <row r="164" spans="24:28" x14ac:dyDescent="0.2">
      <c r="X164" t="str">
        <f>'Tiefgarage K'!B163</f>
        <v>H1-J6</v>
      </c>
      <c r="Y164">
        <f>'Tiefgarage K'!E163</f>
        <v>0</v>
      </c>
      <c r="Z164" t="str">
        <f>'Tiefgarage K'!F163</f>
        <v>jährlich 6x</v>
      </c>
      <c r="AA164">
        <f ca="1">'Tiefgarage K'!G163</f>
        <v>6</v>
      </c>
      <c r="AB164">
        <f>'Tiefgarage K'!J163</f>
        <v>0</v>
      </c>
    </row>
    <row r="165" spans="24:28" x14ac:dyDescent="0.2">
      <c r="X165" t="str">
        <f>'Tiefgarage K'!B164</f>
        <v>H1-M</v>
      </c>
      <c r="Y165">
        <f>'Tiefgarage K'!E164</f>
        <v>0</v>
      </c>
      <c r="Z165" t="str">
        <f>'Tiefgarage K'!F164</f>
        <v>monatlich</v>
      </c>
      <c r="AA165">
        <f ca="1">'Tiefgarage K'!G164</f>
        <v>12</v>
      </c>
      <c r="AB165">
        <f>'Tiefgarage K'!J164</f>
        <v>0</v>
      </c>
    </row>
    <row r="166" spans="24:28" x14ac:dyDescent="0.2">
      <c r="X166" t="str">
        <f>'Tiefgarage K'!B165</f>
        <v>H1-14</v>
      </c>
      <c r="Y166">
        <f>'Tiefgarage K'!E165</f>
        <v>0</v>
      </c>
      <c r="Z166" t="str">
        <f>'Tiefgarage K'!F165</f>
        <v>14 tägig</v>
      </c>
      <c r="AA166">
        <f ca="1">'Tiefgarage K'!G165</f>
        <v>25</v>
      </c>
      <c r="AB166">
        <f>'Tiefgarage K'!J165</f>
        <v>0</v>
      </c>
    </row>
    <row r="167" spans="24:28" x14ac:dyDescent="0.2">
      <c r="X167" t="str">
        <f>'Tiefgarage K'!B166</f>
        <v>H1-W</v>
      </c>
      <c r="Y167">
        <f>'Tiefgarage K'!E166</f>
        <v>0</v>
      </c>
      <c r="Z167" t="str">
        <f>'Tiefgarage K'!F166</f>
        <v>wöchentl.</v>
      </c>
      <c r="AA167">
        <f ca="1">'Tiefgarage K'!G166</f>
        <v>51</v>
      </c>
      <c r="AB167">
        <f>'Tiefgarage K'!J166</f>
        <v>0</v>
      </c>
    </row>
    <row r="168" spans="24:28" x14ac:dyDescent="0.2">
      <c r="X168" t="str">
        <f>'Tiefgarage K'!B167</f>
        <v>H1-2</v>
      </c>
      <c r="Y168">
        <f>'Tiefgarage K'!E167</f>
        <v>0</v>
      </c>
      <c r="Z168" t="str">
        <f>'Tiefgarage K'!F167</f>
        <v>2 Tage/Wo</v>
      </c>
      <c r="AA168">
        <f ca="1">'Tiefgarage K'!G167</f>
        <v>101</v>
      </c>
      <c r="AB168">
        <f>'Tiefgarage K'!J167</f>
        <v>0</v>
      </c>
    </row>
    <row r="169" spans="24:28" x14ac:dyDescent="0.2">
      <c r="X169" t="str">
        <f>'Tiefgarage K'!B168</f>
        <v>H1-2,5</v>
      </c>
      <c r="Y169">
        <f>'Tiefgarage K'!E168</f>
        <v>0</v>
      </c>
      <c r="Z169" t="str">
        <f>'Tiefgarage K'!F168</f>
        <v>2,5 Tage/Wo</v>
      </c>
      <c r="AA169">
        <f ca="1">'Tiefgarage K'!G168</f>
        <v>127</v>
      </c>
      <c r="AB169">
        <f>'Tiefgarage K'!J168</f>
        <v>0</v>
      </c>
    </row>
    <row r="170" spans="24:28" x14ac:dyDescent="0.2">
      <c r="X170" t="str">
        <f>'Tiefgarage K'!B169</f>
        <v>H1-3</v>
      </c>
      <c r="Y170">
        <f>'Tiefgarage K'!E169</f>
        <v>0</v>
      </c>
      <c r="Z170" t="str">
        <f>'Tiefgarage K'!F169</f>
        <v>3 Tage/Wo</v>
      </c>
      <c r="AA170">
        <f ca="1">'Tiefgarage K'!G169</f>
        <v>152</v>
      </c>
      <c r="AB170">
        <f>'Tiefgarage K'!J169</f>
        <v>0</v>
      </c>
    </row>
    <row r="171" spans="24:28" x14ac:dyDescent="0.2">
      <c r="X171" t="str">
        <f>'Tiefgarage K'!B170</f>
        <v>H1-4</v>
      </c>
      <c r="Y171">
        <f>'Tiefgarage K'!E170</f>
        <v>0</v>
      </c>
      <c r="Z171" t="str">
        <f>'Tiefgarage K'!F170</f>
        <v>4 Tage/Wo</v>
      </c>
      <c r="AA171">
        <f ca="1">'Tiefgarage K'!G170</f>
        <v>202</v>
      </c>
      <c r="AB171">
        <f>'Tiefgarage K'!J170</f>
        <v>0</v>
      </c>
    </row>
    <row r="172" spans="24:28" x14ac:dyDescent="0.2">
      <c r="X172" t="str">
        <f>'Tiefgarage K'!B171</f>
        <v>H1-5</v>
      </c>
      <c r="Y172">
        <f>'Tiefgarage K'!E171</f>
        <v>0</v>
      </c>
      <c r="Z172" t="str">
        <f>'Tiefgarage K'!F171</f>
        <v>5 Tage/Wo</v>
      </c>
      <c r="AA172">
        <f ca="1">'Tiefgarage K'!G171</f>
        <v>253</v>
      </c>
      <c r="AB172">
        <f>'Tiefgarage K'!J171</f>
        <v>0</v>
      </c>
    </row>
    <row r="173" spans="24:28" x14ac:dyDescent="0.2">
      <c r="X173" t="str">
        <f>'Tiefgarage K'!B172</f>
        <v>H1-6</v>
      </c>
      <c r="Y173">
        <f>'Tiefgarage K'!E172</f>
        <v>0</v>
      </c>
      <c r="Z173" t="str">
        <f>'Tiefgarage K'!F172</f>
        <v>6 Tage/Wo</v>
      </c>
      <c r="AA173">
        <f ca="1">'Tiefgarage K'!G172</f>
        <v>304</v>
      </c>
      <c r="AB173">
        <f>'Tiefgarage K'!J172</f>
        <v>0</v>
      </c>
    </row>
    <row r="174" spans="24:28" x14ac:dyDescent="0.2">
      <c r="X174" t="str">
        <f>'Tiefgarage K'!B173</f>
        <v>H1-7</v>
      </c>
      <c r="Y174">
        <f>'Tiefgarage K'!E173</f>
        <v>0</v>
      </c>
      <c r="Z174" t="str">
        <f>'Tiefgarage K'!F173</f>
        <v>7 Tage/Wo</v>
      </c>
      <c r="AA174">
        <f ca="1">'Tiefgarage K'!G173</f>
        <v>354</v>
      </c>
      <c r="AB174">
        <f>'Tiefgarage K'!J173</f>
        <v>0</v>
      </c>
    </row>
    <row r="175" spans="24:28" x14ac:dyDescent="0.2">
      <c r="X175" t="str">
        <f>'Tiefgarage K'!B174</f>
        <v>H1-Müll</v>
      </c>
      <c r="Y175">
        <f>'Tiefgarage K'!E174</f>
        <v>0</v>
      </c>
      <c r="Z175" t="str">
        <f>'Tiefgarage K'!F174</f>
        <v>2 Tage/Wo </v>
      </c>
      <c r="AA175">
        <f ca="1">'Tiefgarage K'!G174</f>
        <v>101</v>
      </c>
      <c r="AB175">
        <f>'Tiefgarage K'!J174</f>
        <v>0</v>
      </c>
    </row>
    <row r="176" spans="24:28" x14ac:dyDescent="0.2">
      <c r="X176" t="str">
        <f>'Tiefgarage K'!B175</f>
        <v>H1-Hort</v>
      </c>
      <c r="Y176">
        <f>'Tiefgarage K'!E175</f>
        <v>0</v>
      </c>
      <c r="Z176" t="str">
        <f>'Tiefgarage K'!F175</f>
        <v>5 Tage/Wo </v>
      </c>
      <c r="AA176">
        <f ca="1">'Tiefgarage K'!G175</f>
        <v>253</v>
      </c>
      <c r="AB176">
        <f>'Tiefgarage K'!J175</f>
        <v>0</v>
      </c>
    </row>
    <row r="177" spans="24:28" x14ac:dyDescent="0.2">
      <c r="X177" t="str">
        <f>'Tiefgarage K'!B176</f>
        <v>H2-J</v>
      </c>
      <c r="Y177">
        <f>'Tiefgarage K'!E176</f>
        <v>0</v>
      </c>
      <c r="Z177" t="str">
        <f>'Tiefgarage K'!F176</f>
        <v>jährlich</v>
      </c>
      <c r="AA177">
        <f ca="1">'Tiefgarage K'!G176</f>
        <v>1</v>
      </c>
      <c r="AB177">
        <f>'Tiefgarage K'!J176</f>
        <v>0</v>
      </c>
    </row>
    <row r="178" spans="24:28" x14ac:dyDescent="0.2">
      <c r="X178" t="str">
        <f>'Tiefgarage K'!B177</f>
        <v>H2-J2</v>
      </c>
      <c r="Y178">
        <f>'Tiefgarage K'!E177</f>
        <v>0</v>
      </c>
      <c r="Z178" t="str">
        <f>'Tiefgarage K'!F177</f>
        <v>jährlich 2x</v>
      </c>
      <c r="AA178">
        <f ca="1">'Tiefgarage K'!G177</f>
        <v>2</v>
      </c>
      <c r="AB178">
        <f>'Tiefgarage K'!J177</f>
        <v>0</v>
      </c>
    </row>
    <row r="179" spans="24:28" x14ac:dyDescent="0.2">
      <c r="X179" t="str">
        <f>'Tiefgarage K'!B178</f>
        <v>H2-Q</v>
      </c>
      <c r="Y179">
        <f>'Tiefgarage K'!E178</f>
        <v>0</v>
      </c>
      <c r="Z179" t="str">
        <f>'Tiefgarage K'!F178</f>
        <v>Quartalsw.</v>
      </c>
      <c r="AA179">
        <f ca="1">'Tiefgarage K'!G178</f>
        <v>4</v>
      </c>
      <c r="AB179">
        <f>'Tiefgarage K'!J178</f>
        <v>0</v>
      </c>
    </row>
    <row r="180" spans="24:28" x14ac:dyDescent="0.2">
      <c r="X180" t="str">
        <f>'Tiefgarage K'!B179</f>
        <v>H2-J6</v>
      </c>
      <c r="Y180">
        <f>'Tiefgarage K'!E179</f>
        <v>0</v>
      </c>
      <c r="Z180" t="str">
        <f>'Tiefgarage K'!F179</f>
        <v>jährlich 6x</v>
      </c>
      <c r="AA180">
        <f ca="1">'Tiefgarage K'!G179</f>
        <v>6</v>
      </c>
      <c r="AB180">
        <f>'Tiefgarage K'!J179</f>
        <v>0</v>
      </c>
    </row>
    <row r="181" spans="24:28" x14ac:dyDescent="0.2">
      <c r="X181" t="str">
        <f>'Tiefgarage K'!B180</f>
        <v>H2-M</v>
      </c>
      <c r="Y181">
        <f>'Tiefgarage K'!E180</f>
        <v>0</v>
      </c>
      <c r="Z181" t="str">
        <f>'Tiefgarage K'!F180</f>
        <v>monatlich</v>
      </c>
      <c r="AA181">
        <f ca="1">'Tiefgarage K'!G180</f>
        <v>12</v>
      </c>
      <c r="AB181">
        <f>'Tiefgarage K'!J180</f>
        <v>0</v>
      </c>
    </row>
    <row r="182" spans="24:28" x14ac:dyDescent="0.2">
      <c r="X182" t="str">
        <f>'Tiefgarage K'!B181</f>
        <v>H2-14</v>
      </c>
      <c r="Y182">
        <f>'Tiefgarage K'!E181</f>
        <v>0</v>
      </c>
      <c r="Z182" t="str">
        <f>'Tiefgarage K'!F181</f>
        <v>14 tägig</v>
      </c>
      <c r="AA182">
        <f ca="1">'Tiefgarage K'!G181</f>
        <v>25</v>
      </c>
      <c r="AB182">
        <f>'Tiefgarage K'!J181</f>
        <v>0</v>
      </c>
    </row>
    <row r="183" spans="24:28" x14ac:dyDescent="0.2">
      <c r="X183" t="str">
        <f>'Tiefgarage K'!B182</f>
        <v>H2-W</v>
      </c>
      <c r="Y183">
        <f>'Tiefgarage K'!E182</f>
        <v>0</v>
      </c>
      <c r="Z183" t="str">
        <f>'Tiefgarage K'!F182</f>
        <v>wöchentl.</v>
      </c>
      <c r="AA183">
        <f ca="1">'Tiefgarage K'!G182</f>
        <v>51</v>
      </c>
      <c r="AB183">
        <f>'Tiefgarage K'!J182</f>
        <v>0</v>
      </c>
    </row>
    <row r="184" spans="24:28" x14ac:dyDescent="0.2">
      <c r="X184" t="str">
        <f>'Tiefgarage K'!B183</f>
        <v>H2-2</v>
      </c>
      <c r="Y184">
        <f>'Tiefgarage K'!E183</f>
        <v>0</v>
      </c>
      <c r="Z184" t="str">
        <f>'Tiefgarage K'!F183</f>
        <v>2 Tage/Wo</v>
      </c>
      <c r="AA184">
        <f ca="1">'Tiefgarage K'!G183</f>
        <v>101</v>
      </c>
      <c r="AB184">
        <f>'Tiefgarage K'!J183</f>
        <v>0</v>
      </c>
    </row>
    <row r="185" spans="24:28" x14ac:dyDescent="0.2">
      <c r="X185" t="str">
        <f>'Tiefgarage K'!B184</f>
        <v>H2-2,5</v>
      </c>
      <c r="Y185">
        <f>'Tiefgarage K'!E184</f>
        <v>0</v>
      </c>
      <c r="Z185" t="str">
        <f>'Tiefgarage K'!F184</f>
        <v>2,5 Tage/Wo</v>
      </c>
      <c r="AA185">
        <f ca="1">'Tiefgarage K'!G184</f>
        <v>127</v>
      </c>
      <c r="AB185">
        <f>'Tiefgarage K'!J184</f>
        <v>0</v>
      </c>
    </row>
    <row r="186" spans="24:28" x14ac:dyDescent="0.2">
      <c r="X186" t="str">
        <f>'Tiefgarage K'!B185</f>
        <v>H2-3</v>
      </c>
      <c r="Y186">
        <f>'Tiefgarage K'!E185</f>
        <v>0</v>
      </c>
      <c r="Z186" t="str">
        <f>'Tiefgarage K'!F185</f>
        <v>3 Tage/Wo</v>
      </c>
      <c r="AA186">
        <f ca="1">'Tiefgarage K'!G185</f>
        <v>152</v>
      </c>
      <c r="AB186">
        <f>'Tiefgarage K'!J185</f>
        <v>0</v>
      </c>
    </row>
    <row r="187" spans="24:28" x14ac:dyDescent="0.2">
      <c r="X187" t="str">
        <f>'Tiefgarage K'!B186</f>
        <v>H2-4</v>
      </c>
      <c r="Y187">
        <f>'Tiefgarage K'!E186</f>
        <v>0</v>
      </c>
      <c r="Z187" t="str">
        <f>'Tiefgarage K'!F186</f>
        <v>4 Tage/Wo</v>
      </c>
      <c r="AA187">
        <f ca="1">'Tiefgarage K'!G186</f>
        <v>202</v>
      </c>
      <c r="AB187">
        <f>'Tiefgarage K'!J186</f>
        <v>0</v>
      </c>
    </row>
    <row r="188" spans="24:28" x14ac:dyDescent="0.2">
      <c r="X188" t="str">
        <f>'Tiefgarage K'!B187</f>
        <v>H2-5</v>
      </c>
      <c r="Y188">
        <f>'Tiefgarage K'!E187</f>
        <v>0</v>
      </c>
      <c r="Z188" t="str">
        <f>'Tiefgarage K'!F187</f>
        <v>5 Tage/Wo</v>
      </c>
      <c r="AA188">
        <f ca="1">'Tiefgarage K'!G187</f>
        <v>253</v>
      </c>
      <c r="AB188">
        <f>'Tiefgarage K'!J187</f>
        <v>0</v>
      </c>
    </row>
    <row r="189" spans="24:28" x14ac:dyDescent="0.2">
      <c r="X189" t="str">
        <f>'Tiefgarage K'!B188</f>
        <v>H2-6</v>
      </c>
      <c r="Y189">
        <f>'Tiefgarage K'!E188</f>
        <v>0</v>
      </c>
      <c r="Z189" t="str">
        <f>'Tiefgarage K'!F188</f>
        <v>6 Tage/Wo</v>
      </c>
      <c r="AA189">
        <f ca="1">'Tiefgarage K'!G188</f>
        <v>304</v>
      </c>
      <c r="AB189">
        <f>'Tiefgarage K'!J188</f>
        <v>0</v>
      </c>
    </row>
    <row r="190" spans="24:28" x14ac:dyDescent="0.2">
      <c r="X190" t="str">
        <f>'Tiefgarage K'!B189</f>
        <v>H2-7</v>
      </c>
      <c r="Y190">
        <f>'Tiefgarage K'!E189</f>
        <v>0</v>
      </c>
      <c r="Z190" t="str">
        <f>'Tiefgarage K'!F189</f>
        <v>7 Tage/Wo</v>
      </c>
      <c r="AA190">
        <f ca="1">'Tiefgarage K'!G189</f>
        <v>354</v>
      </c>
      <c r="AB190">
        <f>'Tiefgarage K'!J189</f>
        <v>0</v>
      </c>
    </row>
    <row r="191" spans="24:28" x14ac:dyDescent="0.2">
      <c r="X191" t="str">
        <f>'Tiefgarage K'!B190</f>
        <v>H2-Müll</v>
      </c>
      <c r="Y191">
        <f>'Tiefgarage K'!E190</f>
        <v>0</v>
      </c>
      <c r="Z191" t="str">
        <f>'Tiefgarage K'!F190</f>
        <v>2 Tage/Wo </v>
      </c>
      <c r="AA191">
        <f ca="1">'Tiefgarage K'!G190</f>
        <v>101</v>
      </c>
      <c r="AB191">
        <f>'Tiefgarage K'!J190</f>
        <v>0</v>
      </c>
    </row>
    <row r="192" spans="24:28" x14ac:dyDescent="0.2">
      <c r="X192" t="str">
        <f>'Tiefgarage K'!B191</f>
        <v>I1-J</v>
      </c>
      <c r="Y192">
        <f>'Tiefgarage K'!E191</f>
        <v>0</v>
      </c>
      <c r="Z192" t="str">
        <f>'Tiefgarage K'!F191</f>
        <v>jährlich</v>
      </c>
      <c r="AA192">
        <f ca="1">'Tiefgarage K'!G191</f>
        <v>1</v>
      </c>
      <c r="AB192">
        <f>'Tiefgarage K'!J191</f>
        <v>0</v>
      </c>
    </row>
    <row r="193" spans="24:28" x14ac:dyDescent="0.2">
      <c r="X193" t="str">
        <f>'Tiefgarage K'!B192</f>
        <v>I1-J2</v>
      </c>
      <c r="Y193">
        <f>'Tiefgarage K'!E192</f>
        <v>0</v>
      </c>
      <c r="Z193" t="str">
        <f>'Tiefgarage K'!F192</f>
        <v>jährlich 2x</v>
      </c>
      <c r="AA193">
        <f ca="1">'Tiefgarage K'!G192</f>
        <v>2</v>
      </c>
      <c r="AB193">
        <f>'Tiefgarage K'!J192</f>
        <v>0</v>
      </c>
    </row>
    <row r="194" spans="24:28" x14ac:dyDescent="0.2">
      <c r="X194" t="str">
        <f>'Tiefgarage K'!B193</f>
        <v>I1-Q</v>
      </c>
      <c r="Y194">
        <f>'Tiefgarage K'!E193</f>
        <v>0</v>
      </c>
      <c r="Z194" t="str">
        <f>'Tiefgarage K'!F193</f>
        <v>Quartalsw.</v>
      </c>
      <c r="AA194">
        <f ca="1">'Tiefgarage K'!G193</f>
        <v>4</v>
      </c>
      <c r="AB194">
        <f>'Tiefgarage K'!J193</f>
        <v>0</v>
      </c>
    </row>
    <row r="195" spans="24:28" x14ac:dyDescent="0.2">
      <c r="X195" t="str">
        <f>'Tiefgarage K'!B194</f>
        <v>I1-J6</v>
      </c>
      <c r="Y195">
        <f>'Tiefgarage K'!E194</f>
        <v>0</v>
      </c>
      <c r="Z195" t="str">
        <f>'Tiefgarage K'!F194</f>
        <v>jährlich 6x</v>
      </c>
      <c r="AA195">
        <f ca="1">'Tiefgarage K'!G194</f>
        <v>6</v>
      </c>
      <c r="AB195">
        <f>'Tiefgarage K'!J194</f>
        <v>0</v>
      </c>
    </row>
    <row r="196" spans="24:28" x14ac:dyDescent="0.2">
      <c r="X196" t="str">
        <f>'Tiefgarage K'!B195</f>
        <v>I1-M</v>
      </c>
      <c r="Y196">
        <f>'Tiefgarage K'!E195</f>
        <v>0</v>
      </c>
      <c r="Z196" t="str">
        <f>'Tiefgarage K'!F195</f>
        <v>monatlich</v>
      </c>
      <c r="AA196">
        <f ca="1">'Tiefgarage K'!G195</f>
        <v>12</v>
      </c>
      <c r="AB196">
        <f>'Tiefgarage K'!J195</f>
        <v>0</v>
      </c>
    </row>
    <row r="197" spans="24:28" x14ac:dyDescent="0.2">
      <c r="X197" t="str">
        <f>'Tiefgarage K'!B196</f>
        <v>I1-14</v>
      </c>
      <c r="Y197">
        <f>'Tiefgarage K'!E196</f>
        <v>0</v>
      </c>
      <c r="Z197" t="str">
        <f>'Tiefgarage K'!F196</f>
        <v>14 tägig</v>
      </c>
      <c r="AA197">
        <f ca="1">'Tiefgarage K'!G196</f>
        <v>25</v>
      </c>
      <c r="AB197">
        <f>'Tiefgarage K'!J196</f>
        <v>0</v>
      </c>
    </row>
    <row r="198" spans="24:28" x14ac:dyDescent="0.2">
      <c r="X198" t="str">
        <f>'Tiefgarage K'!B197</f>
        <v>I1-W</v>
      </c>
      <c r="Y198">
        <f>'Tiefgarage K'!E197</f>
        <v>0</v>
      </c>
      <c r="Z198" t="str">
        <f>'Tiefgarage K'!F197</f>
        <v>wöchentl.</v>
      </c>
      <c r="AA198">
        <f ca="1">'Tiefgarage K'!G197</f>
        <v>51</v>
      </c>
      <c r="AB198">
        <f>'Tiefgarage K'!J197</f>
        <v>0</v>
      </c>
    </row>
    <row r="199" spans="24:28" x14ac:dyDescent="0.2">
      <c r="X199" t="str">
        <f>'Tiefgarage K'!B198</f>
        <v>I1-2</v>
      </c>
      <c r="Y199">
        <f>'Tiefgarage K'!E198</f>
        <v>0</v>
      </c>
      <c r="Z199" t="str">
        <f>'Tiefgarage K'!F198</f>
        <v>2 Tage/Wo</v>
      </c>
      <c r="AA199">
        <f ca="1">'Tiefgarage K'!G198</f>
        <v>101</v>
      </c>
      <c r="AB199">
        <f>'Tiefgarage K'!J198</f>
        <v>0</v>
      </c>
    </row>
    <row r="200" spans="24:28" x14ac:dyDescent="0.2">
      <c r="X200" t="str">
        <f>'Tiefgarage K'!B199</f>
        <v>I1-2,5</v>
      </c>
      <c r="Y200">
        <f>'Tiefgarage K'!E199</f>
        <v>0</v>
      </c>
      <c r="Z200" t="str">
        <f>'Tiefgarage K'!F199</f>
        <v>2,5 Tage/Wo</v>
      </c>
      <c r="AA200">
        <f ca="1">'Tiefgarage K'!G199</f>
        <v>127</v>
      </c>
      <c r="AB200">
        <f>'Tiefgarage K'!J199</f>
        <v>0</v>
      </c>
    </row>
    <row r="201" spans="24:28" x14ac:dyDescent="0.2">
      <c r="X201" t="str">
        <f>'Tiefgarage K'!B200</f>
        <v>I1-3</v>
      </c>
      <c r="Y201">
        <f>'Tiefgarage K'!E200</f>
        <v>0</v>
      </c>
      <c r="Z201" t="str">
        <f>'Tiefgarage K'!F200</f>
        <v>3 Tage/Wo</v>
      </c>
      <c r="AA201">
        <f ca="1">'Tiefgarage K'!G200</f>
        <v>152</v>
      </c>
      <c r="AB201">
        <f>'Tiefgarage K'!J200</f>
        <v>0</v>
      </c>
    </row>
    <row r="202" spans="24:28" x14ac:dyDescent="0.2">
      <c r="X202" t="str">
        <f>'Tiefgarage K'!B201</f>
        <v>I1-4</v>
      </c>
      <c r="Y202">
        <f>'Tiefgarage K'!E201</f>
        <v>0</v>
      </c>
      <c r="Z202" t="str">
        <f>'Tiefgarage K'!F201</f>
        <v>4 Tage/Wo</v>
      </c>
      <c r="AA202">
        <f ca="1">'Tiefgarage K'!G201</f>
        <v>202</v>
      </c>
      <c r="AB202">
        <f>'Tiefgarage K'!J201</f>
        <v>0</v>
      </c>
    </row>
    <row r="203" spans="24:28" x14ac:dyDescent="0.2">
      <c r="X203" t="str">
        <f>'Tiefgarage K'!B202</f>
        <v>I1-5</v>
      </c>
      <c r="Y203">
        <f>'Tiefgarage K'!E202</f>
        <v>0</v>
      </c>
      <c r="Z203" t="str">
        <f>'Tiefgarage K'!F202</f>
        <v>5 Tage/Wo</v>
      </c>
      <c r="AA203">
        <f ca="1">'Tiefgarage K'!G202</f>
        <v>253</v>
      </c>
      <c r="AB203">
        <f>'Tiefgarage K'!J202</f>
        <v>0</v>
      </c>
    </row>
    <row r="204" spans="24:28" x14ac:dyDescent="0.2">
      <c r="X204" t="str">
        <f>'Tiefgarage K'!B203</f>
        <v>I1-6</v>
      </c>
      <c r="Y204">
        <f>'Tiefgarage K'!E203</f>
        <v>0</v>
      </c>
      <c r="Z204" t="str">
        <f>'Tiefgarage K'!F203</f>
        <v>6 Tage/Wo</v>
      </c>
      <c r="AA204">
        <f ca="1">'Tiefgarage K'!G203</f>
        <v>304</v>
      </c>
      <c r="AB204">
        <f>'Tiefgarage K'!J203</f>
        <v>0</v>
      </c>
    </row>
    <row r="205" spans="24:28" x14ac:dyDescent="0.2">
      <c r="X205" t="str">
        <f>'Tiefgarage K'!B204</f>
        <v>I1-7</v>
      </c>
      <c r="Y205">
        <f>'Tiefgarage K'!E204</f>
        <v>0</v>
      </c>
      <c r="Z205" t="str">
        <f>'Tiefgarage K'!F204</f>
        <v>7 Tage/Wo</v>
      </c>
      <c r="AA205">
        <f ca="1">'Tiefgarage K'!G204</f>
        <v>354</v>
      </c>
      <c r="AB205">
        <f>'Tiefgarage K'!J204</f>
        <v>0</v>
      </c>
    </row>
    <row r="206" spans="24:28" x14ac:dyDescent="0.2">
      <c r="X206" t="str">
        <f>'Tiefgarage K'!B205</f>
        <v>I1-Müll</v>
      </c>
      <c r="Y206">
        <f>'Tiefgarage K'!E205</f>
        <v>0</v>
      </c>
      <c r="Z206" t="str">
        <f>'Tiefgarage K'!F205</f>
        <v>2 Tage/Wo </v>
      </c>
      <c r="AA206">
        <f ca="1">'Tiefgarage K'!G205</f>
        <v>101</v>
      </c>
      <c r="AB206">
        <f>'Tiefgarage K'!J205</f>
        <v>0</v>
      </c>
    </row>
    <row r="207" spans="24:28" x14ac:dyDescent="0.2">
      <c r="X207" t="str">
        <f>'Tiefgarage K'!B206</f>
        <v>J1-J</v>
      </c>
      <c r="Y207">
        <f>'Tiefgarage K'!E206</f>
        <v>0</v>
      </c>
      <c r="Z207" t="str">
        <f>'Tiefgarage K'!F206</f>
        <v>jährlich</v>
      </c>
      <c r="AA207">
        <f ca="1">'Tiefgarage K'!G206</f>
        <v>1</v>
      </c>
      <c r="AB207">
        <f>'Tiefgarage K'!J206</f>
        <v>0</v>
      </c>
    </row>
    <row r="208" spans="24:28" x14ac:dyDescent="0.2">
      <c r="X208" t="str">
        <f>'Tiefgarage K'!B207</f>
        <v>J1-J2</v>
      </c>
      <c r="Y208">
        <f>'Tiefgarage K'!E207</f>
        <v>0</v>
      </c>
      <c r="Z208" t="str">
        <f>'Tiefgarage K'!F207</f>
        <v>jährlich 2x</v>
      </c>
      <c r="AA208">
        <f ca="1">'Tiefgarage K'!G207</f>
        <v>2</v>
      </c>
      <c r="AB208">
        <f>'Tiefgarage K'!J207</f>
        <v>0</v>
      </c>
    </row>
    <row r="209" spans="24:28" x14ac:dyDescent="0.2">
      <c r="X209" t="str">
        <f>'Tiefgarage K'!B208</f>
        <v>J1-Q</v>
      </c>
      <c r="Y209">
        <f>'Tiefgarage K'!E208</f>
        <v>0</v>
      </c>
      <c r="Z209" t="str">
        <f>'Tiefgarage K'!F208</f>
        <v>Quartalsw.</v>
      </c>
      <c r="AA209">
        <f ca="1">'Tiefgarage K'!G208</f>
        <v>4</v>
      </c>
      <c r="AB209">
        <f>'Tiefgarage K'!J208</f>
        <v>0</v>
      </c>
    </row>
    <row r="210" spans="24:28" x14ac:dyDescent="0.2">
      <c r="X210" t="str">
        <f>'Tiefgarage K'!B209</f>
        <v>J1-J6</v>
      </c>
      <c r="Y210">
        <f>'Tiefgarage K'!E209</f>
        <v>0</v>
      </c>
      <c r="Z210" t="str">
        <f>'Tiefgarage K'!F209</f>
        <v>jährlich 6x</v>
      </c>
      <c r="AA210">
        <f ca="1">'Tiefgarage K'!G209</f>
        <v>6</v>
      </c>
      <c r="AB210">
        <f>'Tiefgarage K'!J209</f>
        <v>0</v>
      </c>
    </row>
    <row r="211" spans="24:28" x14ac:dyDescent="0.2">
      <c r="X211" t="str">
        <f>'Tiefgarage K'!B210</f>
        <v>J1-M</v>
      </c>
      <c r="Y211">
        <f>'Tiefgarage K'!E210</f>
        <v>0</v>
      </c>
      <c r="Z211" t="str">
        <f>'Tiefgarage K'!F210</f>
        <v>monatlich</v>
      </c>
      <c r="AA211">
        <f ca="1">'Tiefgarage K'!G210</f>
        <v>12</v>
      </c>
      <c r="AB211">
        <f>'Tiefgarage K'!J210</f>
        <v>0</v>
      </c>
    </row>
    <row r="212" spans="24:28" x14ac:dyDescent="0.2">
      <c r="X212" t="str">
        <f>'Tiefgarage K'!B211</f>
        <v>J1-14</v>
      </c>
      <c r="Y212">
        <f>'Tiefgarage K'!E211</f>
        <v>0</v>
      </c>
      <c r="Z212" t="str">
        <f>'Tiefgarage K'!F211</f>
        <v>14 tägig</v>
      </c>
      <c r="AA212">
        <f ca="1">'Tiefgarage K'!G211</f>
        <v>25</v>
      </c>
      <c r="AB212">
        <f>'Tiefgarage K'!J211</f>
        <v>0</v>
      </c>
    </row>
    <row r="213" spans="24:28" x14ac:dyDescent="0.2">
      <c r="X213" t="str">
        <f>'Tiefgarage K'!B212</f>
        <v>J1-W</v>
      </c>
      <c r="Y213">
        <f>'Tiefgarage K'!E212</f>
        <v>0</v>
      </c>
      <c r="Z213" t="str">
        <f>'Tiefgarage K'!F212</f>
        <v>wöchentl.</v>
      </c>
      <c r="AA213">
        <f ca="1">'Tiefgarage K'!G212</f>
        <v>51</v>
      </c>
      <c r="AB213">
        <f>'Tiefgarage K'!J212</f>
        <v>0</v>
      </c>
    </row>
    <row r="214" spans="24:28" x14ac:dyDescent="0.2">
      <c r="X214" t="str">
        <f>'Tiefgarage K'!B213</f>
        <v>J1-2</v>
      </c>
      <c r="Y214">
        <f>'Tiefgarage K'!E213</f>
        <v>0</v>
      </c>
      <c r="Z214" t="str">
        <f>'Tiefgarage K'!F213</f>
        <v>2 Tage/Wo</v>
      </c>
      <c r="AA214">
        <f ca="1">'Tiefgarage K'!G213</f>
        <v>101</v>
      </c>
      <c r="AB214">
        <f>'Tiefgarage K'!J213</f>
        <v>0</v>
      </c>
    </row>
    <row r="215" spans="24:28" x14ac:dyDescent="0.2">
      <c r="X215" t="str">
        <f>'Tiefgarage K'!B214</f>
        <v>J1-2,5</v>
      </c>
      <c r="Y215">
        <f>'Tiefgarage K'!E214</f>
        <v>0</v>
      </c>
      <c r="Z215" t="str">
        <f>'Tiefgarage K'!F214</f>
        <v>2,5 Tage/Wo</v>
      </c>
      <c r="AA215">
        <f ca="1">'Tiefgarage K'!G214</f>
        <v>127</v>
      </c>
      <c r="AB215">
        <f>'Tiefgarage K'!J214</f>
        <v>0</v>
      </c>
    </row>
    <row r="216" spans="24:28" x14ac:dyDescent="0.2">
      <c r="X216" t="str">
        <f>'Tiefgarage K'!B215</f>
        <v>J1-3</v>
      </c>
      <c r="Y216">
        <f>'Tiefgarage K'!E215</f>
        <v>0</v>
      </c>
      <c r="Z216" t="str">
        <f>'Tiefgarage K'!F215</f>
        <v>3 Tage/Wo</v>
      </c>
      <c r="AA216">
        <f ca="1">'Tiefgarage K'!G215</f>
        <v>152</v>
      </c>
      <c r="AB216">
        <f>'Tiefgarage K'!J215</f>
        <v>0</v>
      </c>
    </row>
    <row r="217" spans="24:28" x14ac:dyDescent="0.2">
      <c r="X217" t="str">
        <f>'Tiefgarage K'!B216</f>
        <v>J1-4</v>
      </c>
      <c r="Y217">
        <f>'Tiefgarage K'!E216</f>
        <v>0</v>
      </c>
      <c r="Z217" t="str">
        <f>'Tiefgarage K'!F216</f>
        <v>4 Tage/Wo</v>
      </c>
      <c r="AA217">
        <f ca="1">'Tiefgarage K'!G216</f>
        <v>202</v>
      </c>
      <c r="AB217">
        <f>'Tiefgarage K'!J216</f>
        <v>0</v>
      </c>
    </row>
    <row r="218" spans="24:28" x14ac:dyDescent="0.2">
      <c r="X218" t="str">
        <f>'Tiefgarage K'!B217</f>
        <v>J1-5</v>
      </c>
      <c r="Y218">
        <f>'Tiefgarage K'!E217</f>
        <v>0</v>
      </c>
      <c r="Z218" t="str">
        <f>'Tiefgarage K'!F217</f>
        <v>5 Tage/Wo</v>
      </c>
      <c r="AA218">
        <f ca="1">'Tiefgarage K'!G217</f>
        <v>253</v>
      </c>
      <c r="AB218">
        <f>'Tiefgarage K'!J217</f>
        <v>0</v>
      </c>
    </row>
    <row r="219" spans="24:28" x14ac:dyDescent="0.2">
      <c r="X219" t="str">
        <f>'Tiefgarage K'!B218</f>
        <v>J1-6</v>
      </c>
      <c r="Y219">
        <f>'Tiefgarage K'!E218</f>
        <v>0</v>
      </c>
      <c r="Z219" t="str">
        <f>'Tiefgarage K'!F218</f>
        <v>6 Tage/Wo</v>
      </c>
      <c r="AA219">
        <f ca="1">'Tiefgarage K'!G218</f>
        <v>304</v>
      </c>
      <c r="AB219">
        <f>'Tiefgarage K'!J218</f>
        <v>0</v>
      </c>
    </row>
    <row r="220" spans="24:28" x14ac:dyDescent="0.2">
      <c r="X220" t="str">
        <f>'Tiefgarage K'!B219</f>
        <v>J1-7</v>
      </c>
      <c r="Y220">
        <f>'Tiefgarage K'!E219</f>
        <v>0</v>
      </c>
      <c r="Z220" t="str">
        <f>'Tiefgarage K'!F219</f>
        <v>7 Tage/Wo</v>
      </c>
      <c r="AA220">
        <f ca="1">'Tiefgarage K'!G219</f>
        <v>354</v>
      </c>
      <c r="AB220">
        <f>'Tiefgarage K'!J219</f>
        <v>0</v>
      </c>
    </row>
    <row r="221" spans="24:28" x14ac:dyDescent="0.2">
      <c r="X221" t="str">
        <f>'Tiefgarage K'!B220</f>
        <v>J1-Müll</v>
      </c>
      <c r="Y221">
        <f>'Tiefgarage K'!E220</f>
        <v>0</v>
      </c>
      <c r="Z221" t="str">
        <f>'Tiefgarage K'!F220</f>
        <v>2 Tage/Wo </v>
      </c>
      <c r="AA221">
        <f ca="1">'Tiefgarage K'!G220</f>
        <v>101</v>
      </c>
      <c r="AB221">
        <f>'Tiefgarage K'!J220</f>
        <v>0</v>
      </c>
    </row>
    <row r="222" spans="24:28" x14ac:dyDescent="0.2">
      <c r="X222" t="str">
        <f>'Tiefgarage K'!B221</f>
        <v>J1-Hort</v>
      </c>
      <c r="Y222">
        <f>'Tiefgarage K'!E221</f>
        <v>0</v>
      </c>
      <c r="Z222" t="str">
        <f>'Tiefgarage K'!F221</f>
        <v>5 Tage/Wo </v>
      </c>
      <c r="AA222">
        <f ca="1">'Tiefgarage K'!G221</f>
        <v>253</v>
      </c>
      <c r="AB222">
        <f>'Tiefgarage K'!J221</f>
        <v>0</v>
      </c>
    </row>
    <row r="223" spans="24:28" x14ac:dyDescent="0.2">
      <c r="X223" t="str">
        <f>'Tiefgarage K'!B222</f>
        <v>K1-J</v>
      </c>
      <c r="Y223">
        <f>'Tiefgarage K'!E222</f>
        <v>0</v>
      </c>
      <c r="Z223" t="str">
        <f>'Tiefgarage K'!F222</f>
        <v>jährlich</v>
      </c>
      <c r="AA223">
        <f ca="1">'Tiefgarage K'!G222</f>
        <v>1</v>
      </c>
      <c r="AB223">
        <f>'Tiefgarage K'!J222</f>
        <v>0</v>
      </c>
    </row>
    <row r="224" spans="24:28" x14ac:dyDescent="0.2">
      <c r="X224" t="str">
        <f>'Tiefgarage K'!B223</f>
        <v>K1-J2</v>
      </c>
      <c r="Y224">
        <f>'Tiefgarage K'!E223</f>
        <v>0</v>
      </c>
      <c r="Z224" t="str">
        <f>'Tiefgarage K'!F223</f>
        <v>jährlich 2x</v>
      </c>
      <c r="AA224">
        <f ca="1">'Tiefgarage K'!G223</f>
        <v>2</v>
      </c>
      <c r="AB224">
        <f>'Tiefgarage K'!J223</f>
        <v>0</v>
      </c>
    </row>
    <row r="225" spans="24:28" x14ac:dyDescent="0.2">
      <c r="X225" t="str">
        <f>'Tiefgarage K'!B224</f>
        <v>K1-Q</v>
      </c>
      <c r="Y225">
        <f>'Tiefgarage K'!E224</f>
        <v>0</v>
      </c>
      <c r="Z225" t="str">
        <f>'Tiefgarage K'!F224</f>
        <v>Quartalsw.</v>
      </c>
      <c r="AA225">
        <f ca="1">'Tiefgarage K'!G224</f>
        <v>4</v>
      </c>
      <c r="AB225">
        <f>'Tiefgarage K'!J224</f>
        <v>0</v>
      </c>
    </row>
    <row r="226" spans="24:28" x14ac:dyDescent="0.2">
      <c r="X226" t="str">
        <f>'Tiefgarage K'!B225</f>
        <v>K1-J6</v>
      </c>
      <c r="Y226">
        <f>'Tiefgarage K'!E225</f>
        <v>0</v>
      </c>
      <c r="Z226" t="str">
        <f>'Tiefgarage K'!F225</f>
        <v>jährlich 6x</v>
      </c>
      <c r="AA226">
        <f ca="1">'Tiefgarage K'!G225</f>
        <v>6</v>
      </c>
      <c r="AB226">
        <f>'Tiefgarage K'!J225</f>
        <v>0</v>
      </c>
    </row>
    <row r="227" spans="24:28" x14ac:dyDescent="0.2">
      <c r="X227" t="str">
        <f>'Tiefgarage K'!B226</f>
        <v>K1-M</v>
      </c>
      <c r="Y227">
        <f>'Tiefgarage K'!E226</f>
        <v>0</v>
      </c>
      <c r="Z227" t="str">
        <f>'Tiefgarage K'!F226</f>
        <v>monatlich</v>
      </c>
      <c r="AA227">
        <f ca="1">'Tiefgarage K'!G226</f>
        <v>12</v>
      </c>
      <c r="AB227">
        <f>'Tiefgarage K'!J226</f>
        <v>0</v>
      </c>
    </row>
    <row r="228" spans="24:28" x14ac:dyDescent="0.2">
      <c r="X228" t="str">
        <f>'Tiefgarage K'!B227</f>
        <v>K1-14</v>
      </c>
      <c r="Y228">
        <f>'Tiefgarage K'!E227</f>
        <v>0</v>
      </c>
      <c r="Z228" t="str">
        <f>'Tiefgarage K'!F227</f>
        <v>14 tägig</v>
      </c>
      <c r="AA228">
        <f ca="1">'Tiefgarage K'!G227</f>
        <v>25</v>
      </c>
      <c r="AB228">
        <f>'Tiefgarage K'!J227</f>
        <v>0</v>
      </c>
    </row>
    <row r="229" spans="24:28" x14ac:dyDescent="0.2">
      <c r="X229" t="str">
        <f>'Tiefgarage K'!B228</f>
        <v>K1-W</v>
      </c>
      <c r="Y229">
        <f>'Tiefgarage K'!E228</f>
        <v>0</v>
      </c>
      <c r="Z229" t="str">
        <f>'Tiefgarage K'!F228</f>
        <v>wöchentl.</v>
      </c>
      <c r="AA229">
        <f ca="1">'Tiefgarage K'!G228</f>
        <v>51</v>
      </c>
      <c r="AB229">
        <f>'Tiefgarage K'!J228</f>
        <v>0</v>
      </c>
    </row>
    <row r="230" spans="24:28" x14ac:dyDescent="0.2">
      <c r="X230" t="str">
        <f>'Tiefgarage K'!B229</f>
        <v>K1-2</v>
      </c>
      <c r="Y230">
        <f>'Tiefgarage K'!E229</f>
        <v>0</v>
      </c>
      <c r="Z230" t="str">
        <f>'Tiefgarage K'!F229</f>
        <v>2 Tage/Wo</v>
      </c>
      <c r="AA230">
        <f ca="1">'Tiefgarage K'!G229</f>
        <v>101</v>
      </c>
      <c r="AB230">
        <f>'Tiefgarage K'!J229</f>
        <v>0</v>
      </c>
    </row>
    <row r="231" spans="24:28" x14ac:dyDescent="0.2">
      <c r="X231" t="str">
        <f>'Tiefgarage K'!B230</f>
        <v>K1-2,5</v>
      </c>
      <c r="Y231">
        <f>'Tiefgarage K'!E230</f>
        <v>0</v>
      </c>
      <c r="Z231" t="str">
        <f>'Tiefgarage K'!F230</f>
        <v>2,5 Tage/Wo</v>
      </c>
      <c r="AA231">
        <f ca="1">'Tiefgarage K'!G230</f>
        <v>127</v>
      </c>
      <c r="AB231">
        <f>'Tiefgarage K'!J230</f>
        <v>0</v>
      </c>
    </row>
    <row r="232" spans="24:28" x14ac:dyDescent="0.2">
      <c r="X232" t="str">
        <f>'Tiefgarage K'!B231</f>
        <v>K1-3</v>
      </c>
      <c r="Y232">
        <f>'Tiefgarage K'!E231</f>
        <v>0</v>
      </c>
      <c r="Z232" t="str">
        <f>'Tiefgarage K'!F231</f>
        <v>3 Tage/Wo</v>
      </c>
      <c r="AA232">
        <f ca="1">'Tiefgarage K'!G231</f>
        <v>152</v>
      </c>
      <c r="AB232">
        <f>'Tiefgarage K'!J231</f>
        <v>0</v>
      </c>
    </row>
    <row r="233" spans="24:28" x14ac:dyDescent="0.2">
      <c r="X233" t="str">
        <f>'Tiefgarage K'!B232</f>
        <v>K1-4</v>
      </c>
      <c r="Y233">
        <f>'Tiefgarage K'!E232</f>
        <v>0</v>
      </c>
      <c r="Z233" t="str">
        <f>'Tiefgarage K'!F232</f>
        <v>4 Tage/Wo</v>
      </c>
      <c r="AA233">
        <f ca="1">'Tiefgarage K'!G232</f>
        <v>202</v>
      </c>
      <c r="AB233">
        <f>'Tiefgarage K'!J232</f>
        <v>0</v>
      </c>
    </row>
    <row r="234" spans="24:28" x14ac:dyDescent="0.2">
      <c r="X234" t="str">
        <f>'Tiefgarage K'!B233</f>
        <v>K1-5</v>
      </c>
      <c r="Y234">
        <f>'Tiefgarage K'!E233</f>
        <v>0</v>
      </c>
      <c r="Z234" t="str">
        <f>'Tiefgarage K'!F233</f>
        <v>5 Tage/Wo</v>
      </c>
      <c r="AA234">
        <f ca="1">'Tiefgarage K'!G233</f>
        <v>253</v>
      </c>
      <c r="AB234">
        <f>'Tiefgarage K'!J233</f>
        <v>0</v>
      </c>
    </row>
    <row r="235" spans="24:28" x14ac:dyDescent="0.2">
      <c r="X235" t="str">
        <f>'Tiefgarage K'!B234</f>
        <v>K1-6</v>
      </c>
      <c r="Y235">
        <f>'Tiefgarage K'!E234</f>
        <v>0</v>
      </c>
      <c r="Z235" t="str">
        <f>'Tiefgarage K'!F234</f>
        <v>6 Tage/Wo</v>
      </c>
      <c r="AA235">
        <f ca="1">'Tiefgarage K'!G234</f>
        <v>304</v>
      </c>
      <c r="AB235">
        <f>'Tiefgarage K'!J234</f>
        <v>0</v>
      </c>
    </row>
    <row r="236" spans="24:28" x14ac:dyDescent="0.2">
      <c r="X236" t="str">
        <f>'Tiefgarage K'!B235</f>
        <v>K1-7</v>
      </c>
      <c r="Y236">
        <f>'Tiefgarage K'!E235</f>
        <v>0</v>
      </c>
      <c r="Z236" t="str">
        <f>'Tiefgarage K'!F235</f>
        <v>7 Tage/Wo</v>
      </c>
      <c r="AA236">
        <f ca="1">'Tiefgarage K'!G235</f>
        <v>354</v>
      </c>
      <c r="AB236">
        <f>'Tiefgarage K'!J235</f>
        <v>0</v>
      </c>
    </row>
    <row r="237" spans="24:28" x14ac:dyDescent="0.2">
      <c r="X237" t="str">
        <f>'Tiefgarage K'!B236</f>
        <v>K2-J</v>
      </c>
      <c r="Y237">
        <f>'Tiefgarage K'!E236</f>
        <v>0</v>
      </c>
      <c r="Z237" t="str">
        <f>'Tiefgarage K'!F236</f>
        <v>jährlich</v>
      </c>
      <c r="AA237">
        <f ca="1">'Tiefgarage K'!G236</f>
        <v>1</v>
      </c>
      <c r="AB237">
        <f>'Tiefgarage K'!J236</f>
        <v>0</v>
      </c>
    </row>
    <row r="238" spans="24:28" x14ac:dyDescent="0.2">
      <c r="X238" t="str">
        <f>'Tiefgarage K'!B237</f>
        <v>K2-J2</v>
      </c>
      <c r="Y238">
        <f>'Tiefgarage K'!E237</f>
        <v>0</v>
      </c>
      <c r="Z238" t="str">
        <f>'Tiefgarage K'!F237</f>
        <v>jährlich 2x</v>
      </c>
      <c r="AA238">
        <f ca="1">'Tiefgarage K'!G237</f>
        <v>2</v>
      </c>
      <c r="AB238">
        <f>'Tiefgarage K'!J237</f>
        <v>0</v>
      </c>
    </row>
    <row r="239" spans="24:28" x14ac:dyDescent="0.2">
      <c r="X239" t="str">
        <f>'Tiefgarage K'!B238</f>
        <v>K2-Q</v>
      </c>
      <c r="Y239">
        <f>'Tiefgarage K'!E238</f>
        <v>0</v>
      </c>
      <c r="Z239" t="str">
        <f>'Tiefgarage K'!F238</f>
        <v>Quartalsw.</v>
      </c>
      <c r="AA239">
        <f ca="1">'Tiefgarage K'!G238</f>
        <v>4</v>
      </c>
      <c r="AB239">
        <f>'Tiefgarage K'!J238</f>
        <v>0</v>
      </c>
    </row>
    <row r="240" spans="24:28" x14ac:dyDescent="0.2">
      <c r="X240" t="str">
        <f>'Tiefgarage K'!B239</f>
        <v>K2-J6</v>
      </c>
      <c r="Y240">
        <f>'Tiefgarage K'!E239</f>
        <v>0</v>
      </c>
      <c r="Z240" t="str">
        <f>'Tiefgarage K'!F239</f>
        <v>jährlich 6x</v>
      </c>
      <c r="AA240">
        <f ca="1">'Tiefgarage K'!G239</f>
        <v>6</v>
      </c>
      <c r="AB240">
        <f>'Tiefgarage K'!J239</f>
        <v>0</v>
      </c>
    </row>
    <row r="241" spans="24:28" x14ac:dyDescent="0.2">
      <c r="X241" t="str">
        <f>'Tiefgarage K'!B240</f>
        <v>K2-M</v>
      </c>
      <c r="Y241">
        <f>'Tiefgarage K'!E240</f>
        <v>0</v>
      </c>
      <c r="Z241" t="str">
        <f>'Tiefgarage K'!F240</f>
        <v>monatlich</v>
      </c>
      <c r="AA241">
        <f ca="1">'Tiefgarage K'!G240</f>
        <v>12</v>
      </c>
      <c r="AB241">
        <f>'Tiefgarage K'!J240</f>
        <v>0</v>
      </c>
    </row>
    <row r="242" spans="24:28" x14ac:dyDescent="0.2">
      <c r="X242" t="str">
        <f>'Tiefgarage K'!B241</f>
        <v>K2-14</v>
      </c>
      <c r="Y242">
        <f>'Tiefgarage K'!E241</f>
        <v>0</v>
      </c>
      <c r="Z242" t="str">
        <f>'Tiefgarage K'!F241</f>
        <v>14 tägig</v>
      </c>
      <c r="AA242">
        <f ca="1">'Tiefgarage K'!G241</f>
        <v>25</v>
      </c>
      <c r="AB242">
        <f>'Tiefgarage K'!J241</f>
        <v>0</v>
      </c>
    </row>
    <row r="243" spans="24:28" x14ac:dyDescent="0.2">
      <c r="X243" t="str">
        <f>'Tiefgarage K'!B242</f>
        <v>K2-W</v>
      </c>
      <c r="Y243">
        <f>'Tiefgarage K'!E242</f>
        <v>0</v>
      </c>
      <c r="Z243" t="str">
        <f>'Tiefgarage K'!F242</f>
        <v>wöchentl.</v>
      </c>
      <c r="AA243">
        <f ca="1">'Tiefgarage K'!G242</f>
        <v>51</v>
      </c>
      <c r="AB243">
        <f>'Tiefgarage K'!J242</f>
        <v>0</v>
      </c>
    </row>
    <row r="244" spans="24:28" x14ac:dyDescent="0.2">
      <c r="X244" t="str">
        <f>'Tiefgarage K'!B243</f>
        <v>K2-2</v>
      </c>
      <c r="Y244">
        <f>'Tiefgarage K'!E243</f>
        <v>0</v>
      </c>
      <c r="Z244" t="str">
        <f>'Tiefgarage K'!F243</f>
        <v>2 Tage/Wo</v>
      </c>
      <c r="AA244">
        <f ca="1">'Tiefgarage K'!G243</f>
        <v>101</v>
      </c>
      <c r="AB244">
        <f>'Tiefgarage K'!J243</f>
        <v>0</v>
      </c>
    </row>
    <row r="245" spans="24:28" x14ac:dyDescent="0.2">
      <c r="X245" t="str">
        <f>'Tiefgarage K'!B244</f>
        <v>K2-2,5</v>
      </c>
      <c r="Y245">
        <f>'Tiefgarage K'!E244</f>
        <v>0</v>
      </c>
      <c r="Z245" t="str">
        <f>'Tiefgarage K'!F244</f>
        <v>2,5 Tage/Wo</v>
      </c>
      <c r="AA245">
        <f ca="1">'Tiefgarage K'!G244</f>
        <v>127</v>
      </c>
      <c r="AB245">
        <f>'Tiefgarage K'!J244</f>
        <v>0</v>
      </c>
    </row>
    <row r="246" spans="24:28" x14ac:dyDescent="0.2">
      <c r="X246" t="str">
        <f>'Tiefgarage K'!B245</f>
        <v>K2-3</v>
      </c>
      <c r="Y246">
        <f>'Tiefgarage K'!E245</f>
        <v>0</v>
      </c>
      <c r="Z246" t="str">
        <f>'Tiefgarage K'!F245</f>
        <v>3 Tage/Wo</v>
      </c>
      <c r="AA246">
        <f ca="1">'Tiefgarage K'!G245</f>
        <v>152</v>
      </c>
      <c r="AB246">
        <f>'Tiefgarage K'!J245</f>
        <v>0</v>
      </c>
    </row>
    <row r="247" spans="24:28" x14ac:dyDescent="0.2">
      <c r="X247" t="str">
        <f>'Tiefgarage K'!B246</f>
        <v>K2-4</v>
      </c>
      <c r="Y247">
        <f>'Tiefgarage K'!E246</f>
        <v>0</v>
      </c>
      <c r="Z247" t="str">
        <f>'Tiefgarage K'!F246</f>
        <v>4 Tage/Wo</v>
      </c>
      <c r="AA247">
        <f ca="1">'Tiefgarage K'!G246</f>
        <v>202</v>
      </c>
      <c r="AB247">
        <f>'Tiefgarage K'!J246</f>
        <v>0</v>
      </c>
    </row>
    <row r="248" spans="24:28" x14ac:dyDescent="0.2">
      <c r="X248" t="str">
        <f>'Tiefgarage K'!B247</f>
        <v>K2-5</v>
      </c>
      <c r="Y248">
        <f>'Tiefgarage K'!E247</f>
        <v>0</v>
      </c>
      <c r="Z248" t="str">
        <f>'Tiefgarage K'!F247</f>
        <v>5 Tage/Wo</v>
      </c>
      <c r="AA248">
        <f ca="1">'Tiefgarage K'!G247</f>
        <v>253</v>
      </c>
      <c r="AB248">
        <f>'Tiefgarage K'!J247</f>
        <v>0</v>
      </c>
    </row>
    <row r="249" spans="24:28" x14ac:dyDescent="0.2">
      <c r="X249" t="str">
        <f>'Tiefgarage K'!B248</f>
        <v>K2-6</v>
      </c>
      <c r="Y249">
        <f>'Tiefgarage K'!E248</f>
        <v>0</v>
      </c>
      <c r="Z249" t="str">
        <f>'Tiefgarage K'!F248</f>
        <v>6 Tage/Wo</v>
      </c>
      <c r="AA249">
        <f ca="1">'Tiefgarage K'!G248</f>
        <v>304</v>
      </c>
      <c r="AB249">
        <f>'Tiefgarage K'!J248</f>
        <v>0</v>
      </c>
    </row>
    <row r="250" spans="24:28" x14ac:dyDescent="0.2">
      <c r="X250" t="str">
        <f>'Tiefgarage K'!B249</f>
        <v>K2-7</v>
      </c>
      <c r="Y250">
        <f>'Tiefgarage K'!E249</f>
        <v>0</v>
      </c>
      <c r="Z250" t="str">
        <f>'Tiefgarage K'!F249</f>
        <v>7 Tage/Wo</v>
      </c>
      <c r="AA250">
        <f ca="1">'Tiefgarage K'!G249</f>
        <v>354</v>
      </c>
      <c r="AB250">
        <f>'Tiefgarage K'!J249</f>
        <v>0</v>
      </c>
    </row>
    <row r="251" spans="24:28" x14ac:dyDescent="0.2">
      <c r="X251" t="str">
        <f>'Tiefgarage K'!B250</f>
        <v>L-J</v>
      </c>
      <c r="Y251">
        <f>'Tiefgarage K'!E250</f>
        <v>0</v>
      </c>
      <c r="Z251" t="str">
        <f>'Tiefgarage K'!F250</f>
        <v>jährlich</v>
      </c>
      <c r="AA251">
        <f ca="1">'Tiefgarage K'!G250</f>
        <v>1</v>
      </c>
      <c r="AB251">
        <f>'Tiefgarage K'!J250</f>
        <v>0</v>
      </c>
    </row>
    <row r="252" spans="24:28" x14ac:dyDescent="0.2">
      <c r="X252" t="str">
        <f>'Tiefgarage K'!B251</f>
        <v>L-J2</v>
      </c>
      <c r="Y252">
        <f>'Tiefgarage K'!E251</f>
        <v>0</v>
      </c>
      <c r="Z252" t="str">
        <f>'Tiefgarage K'!F251</f>
        <v>jährlich 2x</v>
      </c>
      <c r="AA252">
        <f ca="1">'Tiefgarage K'!G251</f>
        <v>2</v>
      </c>
      <c r="AB252">
        <f>'Tiefgarage K'!J251</f>
        <v>0</v>
      </c>
    </row>
    <row r="253" spans="24:28" x14ac:dyDescent="0.2">
      <c r="X253" t="str">
        <f>'Tiefgarage K'!B252</f>
        <v>L-Q</v>
      </c>
      <c r="Y253">
        <f>'Tiefgarage K'!E252</f>
        <v>0</v>
      </c>
      <c r="Z253" t="str">
        <f>'Tiefgarage K'!F252</f>
        <v>Quartalsw.</v>
      </c>
      <c r="AA253">
        <f ca="1">'Tiefgarage K'!G252</f>
        <v>4</v>
      </c>
      <c r="AB253">
        <f>'Tiefgarage K'!J252</f>
        <v>0</v>
      </c>
    </row>
    <row r="254" spans="24:28" x14ac:dyDescent="0.2">
      <c r="X254" t="str">
        <f>'Tiefgarage K'!B253</f>
        <v>L-J6</v>
      </c>
      <c r="Y254">
        <f>'Tiefgarage K'!E253</f>
        <v>0</v>
      </c>
      <c r="Z254" t="str">
        <f>'Tiefgarage K'!F253</f>
        <v>jährlich 6x</v>
      </c>
      <c r="AA254">
        <f ca="1">'Tiefgarage K'!G253</f>
        <v>6</v>
      </c>
      <c r="AB254">
        <f>'Tiefgarage K'!J253</f>
        <v>0</v>
      </c>
    </row>
    <row r="255" spans="24:28" x14ac:dyDescent="0.2">
      <c r="X255" t="str">
        <f>'Tiefgarage K'!B254</f>
        <v>L-M</v>
      </c>
      <c r="Y255">
        <f>'Tiefgarage K'!E254</f>
        <v>0</v>
      </c>
      <c r="Z255" t="str">
        <f>'Tiefgarage K'!F254</f>
        <v>monatlich</v>
      </c>
      <c r="AA255">
        <f ca="1">'Tiefgarage K'!G254</f>
        <v>12</v>
      </c>
      <c r="AB255">
        <f>'Tiefgarage K'!J254</f>
        <v>0</v>
      </c>
    </row>
    <row r="256" spans="24:28" x14ac:dyDescent="0.2">
      <c r="X256" t="str">
        <f>'Tiefgarage K'!B255</f>
        <v>L-14</v>
      </c>
      <c r="Y256">
        <f>'Tiefgarage K'!E255</f>
        <v>0</v>
      </c>
      <c r="Z256" t="str">
        <f>'Tiefgarage K'!F255</f>
        <v>14 tägig</v>
      </c>
      <c r="AA256">
        <f ca="1">'Tiefgarage K'!G255</f>
        <v>25</v>
      </c>
      <c r="AB256">
        <f>'Tiefgarage K'!J255</f>
        <v>0</v>
      </c>
    </row>
    <row r="257" spans="24:28" x14ac:dyDescent="0.2">
      <c r="X257" t="str">
        <f>'Tiefgarage K'!B256</f>
        <v>L-W</v>
      </c>
      <c r="Y257">
        <f>'Tiefgarage K'!E256</f>
        <v>0</v>
      </c>
      <c r="Z257" t="str">
        <f>'Tiefgarage K'!F256</f>
        <v>wöchentl.</v>
      </c>
      <c r="AA257">
        <f ca="1">'Tiefgarage K'!G256</f>
        <v>51</v>
      </c>
      <c r="AB257">
        <f>'Tiefgarage K'!J256</f>
        <v>0</v>
      </c>
    </row>
    <row r="258" spans="24:28" x14ac:dyDescent="0.2">
      <c r="X258" t="str">
        <f>'Tiefgarage K'!B257</f>
        <v>L-2</v>
      </c>
      <c r="Y258">
        <f>'Tiefgarage K'!E257</f>
        <v>0</v>
      </c>
      <c r="Z258" t="str">
        <f>'Tiefgarage K'!F257</f>
        <v>2 Tage/Wo</v>
      </c>
      <c r="AA258">
        <f ca="1">'Tiefgarage K'!G257</f>
        <v>101</v>
      </c>
      <c r="AB258">
        <f>'Tiefgarage K'!J257</f>
        <v>0</v>
      </c>
    </row>
    <row r="259" spans="24:28" x14ac:dyDescent="0.2">
      <c r="X259" t="str">
        <f>'Tiefgarage K'!B258</f>
        <v>L-2,5</v>
      </c>
      <c r="Y259">
        <f>'Tiefgarage K'!E258</f>
        <v>0</v>
      </c>
      <c r="Z259" t="str">
        <f>'Tiefgarage K'!F258</f>
        <v>2,5 Tage/Wo</v>
      </c>
      <c r="AA259">
        <f ca="1">'Tiefgarage K'!G258</f>
        <v>127</v>
      </c>
      <c r="AB259">
        <f>'Tiefgarage K'!J258</f>
        <v>0</v>
      </c>
    </row>
    <row r="260" spans="24:28" x14ac:dyDescent="0.2">
      <c r="X260" t="str">
        <f>'Tiefgarage K'!B259</f>
        <v>L-3</v>
      </c>
      <c r="Y260">
        <f>'Tiefgarage K'!E259</f>
        <v>0</v>
      </c>
      <c r="Z260" t="str">
        <f>'Tiefgarage K'!F259</f>
        <v>3 Tage/Wo</v>
      </c>
      <c r="AA260">
        <f ca="1">'Tiefgarage K'!G259</f>
        <v>152</v>
      </c>
      <c r="AB260">
        <f>'Tiefgarage K'!J259</f>
        <v>0</v>
      </c>
    </row>
    <row r="261" spans="24:28" x14ac:dyDescent="0.2">
      <c r="X261" t="str">
        <f>'Tiefgarage K'!B260</f>
        <v>L-4</v>
      </c>
      <c r="Y261">
        <f>'Tiefgarage K'!E260</f>
        <v>0</v>
      </c>
      <c r="Z261" t="str">
        <f>'Tiefgarage K'!F260</f>
        <v>4 Tage/Wo</v>
      </c>
      <c r="AA261">
        <f ca="1">'Tiefgarage K'!G260</f>
        <v>202</v>
      </c>
      <c r="AB261">
        <f>'Tiefgarage K'!J260</f>
        <v>0</v>
      </c>
    </row>
    <row r="262" spans="24:28" x14ac:dyDescent="0.2">
      <c r="X262" t="str">
        <f>'Tiefgarage K'!B261</f>
        <v>L-5</v>
      </c>
      <c r="Y262">
        <f>'Tiefgarage K'!E261</f>
        <v>0</v>
      </c>
      <c r="Z262" t="str">
        <f>'Tiefgarage K'!F261</f>
        <v>5 Tage/Wo</v>
      </c>
      <c r="AA262">
        <f ca="1">'Tiefgarage K'!G261</f>
        <v>253</v>
      </c>
      <c r="AB262">
        <f>'Tiefgarage K'!J261</f>
        <v>0</v>
      </c>
    </row>
    <row r="263" spans="24:28" x14ac:dyDescent="0.2">
      <c r="X263" t="str">
        <f>'Tiefgarage K'!B262</f>
        <v>L-6</v>
      </c>
      <c r="Y263">
        <f>'Tiefgarage K'!E262</f>
        <v>0</v>
      </c>
      <c r="Z263" t="str">
        <f>'Tiefgarage K'!F262</f>
        <v>6 Tage/Wo</v>
      </c>
      <c r="AA263">
        <f ca="1">'Tiefgarage K'!G262</f>
        <v>304</v>
      </c>
      <c r="AB263">
        <f>'Tiefgarage K'!J262</f>
        <v>0</v>
      </c>
    </row>
    <row r="264" spans="24:28" x14ac:dyDescent="0.2">
      <c r="X264" t="str">
        <f>'Tiefgarage K'!B263</f>
        <v>L-7</v>
      </c>
      <c r="Y264">
        <f>'Tiefgarage K'!E263</f>
        <v>0</v>
      </c>
      <c r="Z264" t="str">
        <f>'Tiefgarage K'!F263</f>
        <v>7 Tage/Wo</v>
      </c>
      <c r="AA264">
        <f ca="1">'Tiefgarage K'!G263</f>
        <v>354</v>
      </c>
      <c r="AB264">
        <f>'Tiefgarage K'!J263</f>
        <v>0</v>
      </c>
    </row>
    <row r="265" spans="24:28" x14ac:dyDescent="0.2">
      <c r="X265" t="str">
        <f>'Tiefgarage K'!B264</f>
        <v>M1-J</v>
      </c>
      <c r="Y265">
        <f>'Tiefgarage K'!E264</f>
        <v>0</v>
      </c>
      <c r="Z265" t="str">
        <f>'Tiefgarage K'!F264</f>
        <v>jährlich</v>
      </c>
      <c r="AA265">
        <f ca="1">'Tiefgarage K'!G264</f>
        <v>1</v>
      </c>
      <c r="AB265">
        <f>'Tiefgarage K'!J264</f>
        <v>0</v>
      </c>
    </row>
    <row r="266" spans="24:28" x14ac:dyDescent="0.2">
      <c r="X266" t="str">
        <f>'Tiefgarage K'!B265</f>
        <v>M1-J2</v>
      </c>
      <c r="Y266">
        <f>'Tiefgarage K'!E265</f>
        <v>0</v>
      </c>
      <c r="Z266" t="str">
        <f>'Tiefgarage K'!F265</f>
        <v>jährlich 2x</v>
      </c>
      <c r="AA266">
        <f ca="1">'Tiefgarage K'!G265</f>
        <v>2</v>
      </c>
      <c r="AB266">
        <f>'Tiefgarage K'!J265</f>
        <v>0</v>
      </c>
    </row>
    <row r="267" spans="24:28" x14ac:dyDescent="0.2">
      <c r="X267" t="str">
        <f>'Tiefgarage K'!B266</f>
        <v>M1-Q</v>
      </c>
      <c r="Y267">
        <f>'Tiefgarage K'!E266</f>
        <v>0</v>
      </c>
      <c r="Z267" t="str">
        <f>'Tiefgarage K'!F266</f>
        <v>Quartalsw.</v>
      </c>
      <c r="AA267">
        <f ca="1">'Tiefgarage K'!G266</f>
        <v>4</v>
      </c>
      <c r="AB267">
        <f>'Tiefgarage K'!J266</f>
        <v>0</v>
      </c>
    </row>
    <row r="268" spans="24:28" x14ac:dyDescent="0.2">
      <c r="X268" t="str">
        <f>'Tiefgarage K'!B267</f>
        <v>M1-J6</v>
      </c>
      <c r="Y268">
        <f>'Tiefgarage K'!E267</f>
        <v>0</v>
      </c>
      <c r="Z268" t="str">
        <f>'Tiefgarage K'!F267</f>
        <v>jährlich 6x</v>
      </c>
      <c r="AA268">
        <f ca="1">'Tiefgarage K'!G267</f>
        <v>6</v>
      </c>
      <c r="AB268">
        <f>'Tiefgarage K'!J267</f>
        <v>0</v>
      </c>
    </row>
    <row r="269" spans="24:28" x14ac:dyDescent="0.2">
      <c r="X269" t="str">
        <f>'Tiefgarage K'!B268</f>
        <v>M1-M</v>
      </c>
      <c r="Y269">
        <f>'Tiefgarage K'!E268</f>
        <v>0</v>
      </c>
      <c r="Z269" t="str">
        <f>'Tiefgarage K'!F268</f>
        <v>monatlich</v>
      </c>
      <c r="AA269">
        <f ca="1">'Tiefgarage K'!G268</f>
        <v>12</v>
      </c>
      <c r="AB269">
        <f>'Tiefgarage K'!J268</f>
        <v>0</v>
      </c>
    </row>
    <row r="270" spans="24:28" x14ac:dyDescent="0.2">
      <c r="X270" t="str">
        <f>'Tiefgarage K'!B269</f>
        <v>M1-14</v>
      </c>
      <c r="Y270">
        <f>'Tiefgarage K'!E269</f>
        <v>0</v>
      </c>
      <c r="Z270" t="str">
        <f>'Tiefgarage K'!F269</f>
        <v>14 tägig</v>
      </c>
      <c r="AA270">
        <f ca="1">'Tiefgarage K'!G269</f>
        <v>25</v>
      </c>
      <c r="AB270">
        <f>'Tiefgarage K'!J269</f>
        <v>0</v>
      </c>
    </row>
    <row r="271" spans="24:28" x14ac:dyDescent="0.2">
      <c r="X271" t="str">
        <f>'Tiefgarage K'!B270</f>
        <v>M1-W</v>
      </c>
      <c r="Y271">
        <f>'Tiefgarage K'!E270</f>
        <v>0</v>
      </c>
      <c r="Z271" t="str">
        <f>'Tiefgarage K'!F270</f>
        <v>wöchentl.</v>
      </c>
      <c r="AA271">
        <f ca="1">'Tiefgarage K'!G270</f>
        <v>51</v>
      </c>
      <c r="AB271">
        <f>'Tiefgarage K'!J270</f>
        <v>0</v>
      </c>
    </row>
    <row r="272" spans="24:28" x14ac:dyDescent="0.2">
      <c r="X272" t="str">
        <f>'Tiefgarage K'!B271</f>
        <v>M1-2</v>
      </c>
      <c r="Y272">
        <f>'Tiefgarage K'!E271</f>
        <v>0</v>
      </c>
      <c r="Z272" t="str">
        <f>'Tiefgarage K'!F271</f>
        <v>2 Tage/Wo</v>
      </c>
      <c r="AA272">
        <f ca="1">'Tiefgarage K'!G271</f>
        <v>101</v>
      </c>
      <c r="AB272">
        <f>'Tiefgarage K'!J271</f>
        <v>0</v>
      </c>
    </row>
    <row r="273" spans="24:28" x14ac:dyDescent="0.2">
      <c r="X273" t="str">
        <f>'Tiefgarage K'!B272</f>
        <v>M1-2,5</v>
      </c>
      <c r="Y273">
        <f>'Tiefgarage K'!E272</f>
        <v>0</v>
      </c>
      <c r="Z273" t="str">
        <f>'Tiefgarage K'!F272</f>
        <v>2,5 Tage/Wo</v>
      </c>
      <c r="AA273">
        <f ca="1">'Tiefgarage K'!G272</f>
        <v>127</v>
      </c>
      <c r="AB273">
        <f>'Tiefgarage K'!J272</f>
        <v>0</v>
      </c>
    </row>
    <row r="274" spans="24:28" x14ac:dyDescent="0.2">
      <c r="X274" t="str">
        <f>'Tiefgarage K'!B273</f>
        <v>M1-3</v>
      </c>
      <c r="Y274">
        <f>'Tiefgarage K'!E273</f>
        <v>0</v>
      </c>
      <c r="Z274" t="str">
        <f>'Tiefgarage K'!F273</f>
        <v>3 Tage/Wo</v>
      </c>
      <c r="AA274">
        <f ca="1">'Tiefgarage K'!G273</f>
        <v>152</v>
      </c>
      <c r="AB274">
        <f>'Tiefgarage K'!J273</f>
        <v>0</v>
      </c>
    </row>
    <row r="275" spans="24:28" x14ac:dyDescent="0.2">
      <c r="X275" t="str">
        <f>'Tiefgarage K'!B274</f>
        <v>M1-4</v>
      </c>
      <c r="Y275">
        <f>'Tiefgarage K'!E274</f>
        <v>0</v>
      </c>
      <c r="Z275" t="str">
        <f>'Tiefgarage K'!F274</f>
        <v>4 Tage/Wo</v>
      </c>
      <c r="AA275">
        <f ca="1">'Tiefgarage K'!G274</f>
        <v>202</v>
      </c>
      <c r="AB275">
        <f>'Tiefgarage K'!J274</f>
        <v>0</v>
      </c>
    </row>
    <row r="276" spans="24:28" x14ac:dyDescent="0.2">
      <c r="X276" t="str">
        <f>'Tiefgarage K'!B275</f>
        <v>M1-5</v>
      </c>
      <c r="Y276">
        <f>'Tiefgarage K'!E275</f>
        <v>0</v>
      </c>
      <c r="Z276" t="str">
        <f>'Tiefgarage K'!F275</f>
        <v>5 Tage/Wo</v>
      </c>
      <c r="AA276">
        <f ca="1">'Tiefgarage K'!G275</f>
        <v>253</v>
      </c>
      <c r="AB276">
        <f>'Tiefgarage K'!J275</f>
        <v>0</v>
      </c>
    </row>
    <row r="277" spans="24:28" x14ac:dyDescent="0.2">
      <c r="X277" t="str">
        <f>'Tiefgarage K'!B276</f>
        <v>M1-6</v>
      </c>
      <c r="Y277">
        <f>'Tiefgarage K'!E276</f>
        <v>0</v>
      </c>
      <c r="Z277" t="str">
        <f>'Tiefgarage K'!F276</f>
        <v>6 Tage/Wo</v>
      </c>
      <c r="AA277">
        <f ca="1">'Tiefgarage K'!G276</f>
        <v>304</v>
      </c>
      <c r="AB277">
        <f>'Tiefgarage K'!J276</f>
        <v>0</v>
      </c>
    </row>
    <row r="278" spans="24:28" x14ac:dyDescent="0.2">
      <c r="X278" t="str">
        <f>'Tiefgarage K'!B277</f>
        <v>M1-7</v>
      </c>
      <c r="Y278">
        <f>'Tiefgarage K'!E277</f>
        <v>0</v>
      </c>
      <c r="Z278" t="str">
        <f>'Tiefgarage K'!F277</f>
        <v>7 Tage/Wo</v>
      </c>
      <c r="AA278">
        <f ca="1">'Tiefgarage K'!G277</f>
        <v>354</v>
      </c>
      <c r="AB278">
        <f>'Tiefgarage K'!J277</f>
        <v>0</v>
      </c>
    </row>
    <row r="279" spans="24:28" x14ac:dyDescent="0.2">
      <c r="X279" t="str">
        <f>'Tiefgarage K'!B278</f>
        <v>M1-Hort</v>
      </c>
      <c r="Y279">
        <f>'Tiefgarage K'!E278</f>
        <v>0</v>
      </c>
      <c r="Z279" t="str">
        <f>'Tiefgarage K'!F278</f>
        <v>5 Tage/Wo </v>
      </c>
      <c r="AA279">
        <f ca="1">'Tiefgarage K'!G278</f>
        <v>253</v>
      </c>
      <c r="AB279">
        <f>'Tiefgarage K'!J278</f>
        <v>0</v>
      </c>
    </row>
    <row r="280" spans="24:28" x14ac:dyDescent="0.2">
      <c r="X280" t="str">
        <f>'Tiefgarage K'!B279</f>
        <v>N1-J</v>
      </c>
      <c r="Y280">
        <f>'Tiefgarage K'!E279</f>
        <v>0</v>
      </c>
      <c r="Z280" t="str">
        <f>'Tiefgarage K'!F279</f>
        <v>jährlich</v>
      </c>
      <c r="AA280">
        <f ca="1">'Tiefgarage K'!G279</f>
        <v>1</v>
      </c>
      <c r="AB280">
        <f>'Tiefgarage K'!J279</f>
        <v>0</v>
      </c>
    </row>
    <row r="281" spans="24:28" x14ac:dyDescent="0.2">
      <c r="X281" t="str">
        <f>'Tiefgarage K'!B280</f>
        <v>N1-J2</v>
      </c>
      <c r="Y281">
        <f>'Tiefgarage K'!E280</f>
        <v>0</v>
      </c>
      <c r="Z281" t="str">
        <f>'Tiefgarage K'!F280</f>
        <v>jährlich 2x</v>
      </c>
      <c r="AA281">
        <f ca="1">'Tiefgarage K'!G280</f>
        <v>2</v>
      </c>
      <c r="AB281">
        <f>'Tiefgarage K'!J280</f>
        <v>0</v>
      </c>
    </row>
    <row r="282" spans="24:28" x14ac:dyDescent="0.2">
      <c r="X282" t="str">
        <f>'Tiefgarage K'!B281</f>
        <v>N1-Q</v>
      </c>
      <c r="Y282">
        <f>'Tiefgarage K'!E281</f>
        <v>0</v>
      </c>
      <c r="Z282" t="str">
        <f>'Tiefgarage K'!F281</f>
        <v>Quartalsw.</v>
      </c>
      <c r="AA282">
        <f ca="1">'Tiefgarage K'!G281</f>
        <v>4</v>
      </c>
      <c r="AB282">
        <f>'Tiefgarage K'!J281</f>
        <v>0</v>
      </c>
    </row>
    <row r="283" spans="24:28" x14ac:dyDescent="0.2">
      <c r="X283" t="str">
        <f>'Tiefgarage K'!B282</f>
        <v>N1-J6</v>
      </c>
      <c r="Y283">
        <f>'Tiefgarage K'!E282</f>
        <v>0</v>
      </c>
      <c r="Z283" t="str">
        <f>'Tiefgarage K'!F282</f>
        <v>jährlich 6x</v>
      </c>
      <c r="AA283">
        <f ca="1">'Tiefgarage K'!G282</f>
        <v>6</v>
      </c>
      <c r="AB283">
        <f>'Tiefgarage K'!J282</f>
        <v>0</v>
      </c>
    </row>
    <row r="284" spans="24:28" x14ac:dyDescent="0.2">
      <c r="X284" t="str">
        <f>'Tiefgarage K'!B283</f>
        <v>N1-M</v>
      </c>
      <c r="Y284">
        <f>'Tiefgarage K'!E283</f>
        <v>0</v>
      </c>
      <c r="Z284" t="str">
        <f>'Tiefgarage K'!F283</f>
        <v>monatlich</v>
      </c>
      <c r="AA284">
        <f ca="1">'Tiefgarage K'!G283</f>
        <v>12</v>
      </c>
      <c r="AB284">
        <f>'Tiefgarage K'!J283</f>
        <v>0</v>
      </c>
    </row>
    <row r="285" spans="24:28" x14ac:dyDescent="0.2">
      <c r="X285" t="str">
        <f>'Tiefgarage K'!B284</f>
        <v>N1-14</v>
      </c>
      <c r="Y285">
        <f>'Tiefgarage K'!E284</f>
        <v>0</v>
      </c>
      <c r="Z285" t="str">
        <f>'Tiefgarage K'!F284</f>
        <v>14 tägig</v>
      </c>
      <c r="AA285">
        <f ca="1">'Tiefgarage K'!G284</f>
        <v>25</v>
      </c>
      <c r="AB285">
        <f>'Tiefgarage K'!J284</f>
        <v>0</v>
      </c>
    </row>
    <row r="286" spans="24:28" x14ac:dyDescent="0.2">
      <c r="X286" t="str">
        <f>'Tiefgarage K'!B285</f>
        <v>N1-W</v>
      </c>
      <c r="Y286">
        <f>'Tiefgarage K'!E285</f>
        <v>0</v>
      </c>
      <c r="Z286" t="str">
        <f>'Tiefgarage K'!F285</f>
        <v>wöchentl.</v>
      </c>
      <c r="AA286">
        <f ca="1">'Tiefgarage K'!G285</f>
        <v>51</v>
      </c>
      <c r="AB286">
        <f>'Tiefgarage K'!J285</f>
        <v>0</v>
      </c>
    </row>
    <row r="287" spans="24:28" x14ac:dyDescent="0.2">
      <c r="X287" t="str">
        <f>'Tiefgarage K'!B286</f>
        <v>N1-2</v>
      </c>
      <c r="Y287">
        <f>'Tiefgarage K'!E286</f>
        <v>0</v>
      </c>
      <c r="Z287" t="str">
        <f>'Tiefgarage K'!F286</f>
        <v>2 Tage/Wo</v>
      </c>
      <c r="AA287">
        <f ca="1">'Tiefgarage K'!G286</f>
        <v>101</v>
      </c>
      <c r="AB287">
        <f>'Tiefgarage K'!J286</f>
        <v>0</v>
      </c>
    </row>
    <row r="288" spans="24:28" x14ac:dyDescent="0.2">
      <c r="X288" t="str">
        <f>'Tiefgarage K'!B287</f>
        <v>N1-2,5</v>
      </c>
      <c r="Y288">
        <f>'Tiefgarage K'!E287</f>
        <v>0</v>
      </c>
      <c r="Z288" t="str">
        <f>'Tiefgarage K'!F287</f>
        <v>2,5 Tage/Wo</v>
      </c>
      <c r="AA288">
        <f ca="1">'Tiefgarage K'!G287</f>
        <v>127</v>
      </c>
      <c r="AB288">
        <f>'Tiefgarage K'!J287</f>
        <v>0</v>
      </c>
    </row>
    <row r="289" spans="24:28" x14ac:dyDescent="0.2">
      <c r="X289" t="str">
        <f>'Tiefgarage K'!B288</f>
        <v>N1-3</v>
      </c>
      <c r="Y289">
        <f>'Tiefgarage K'!E288</f>
        <v>0</v>
      </c>
      <c r="Z289" t="str">
        <f>'Tiefgarage K'!F288</f>
        <v>3 Tage/Wo</v>
      </c>
      <c r="AA289">
        <f ca="1">'Tiefgarage K'!G288</f>
        <v>152</v>
      </c>
      <c r="AB289">
        <f>'Tiefgarage K'!J288</f>
        <v>0</v>
      </c>
    </row>
    <row r="290" spans="24:28" x14ac:dyDescent="0.2">
      <c r="X290" t="str">
        <f>'Tiefgarage K'!B289</f>
        <v>N1-4</v>
      </c>
      <c r="Y290">
        <f>'Tiefgarage K'!E289</f>
        <v>0</v>
      </c>
      <c r="Z290" t="str">
        <f>'Tiefgarage K'!F289</f>
        <v>4 Tage/Wo</v>
      </c>
      <c r="AA290">
        <f ca="1">'Tiefgarage K'!G289</f>
        <v>202</v>
      </c>
      <c r="AB290">
        <f>'Tiefgarage K'!J289</f>
        <v>0</v>
      </c>
    </row>
    <row r="291" spans="24:28" x14ac:dyDescent="0.2">
      <c r="X291" t="str">
        <f>'Tiefgarage K'!B290</f>
        <v>N1-5</v>
      </c>
      <c r="Y291">
        <f>'Tiefgarage K'!E290</f>
        <v>0</v>
      </c>
      <c r="Z291" t="str">
        <f>'Tiefgarage K'!F290</f>
        <v>5 Tage/Wo</v>
      </c>
      <c r="AA291">
        <f ca="1">'Tiefgarage K'!G290</f>
        <v>253</v>
      </c>
      <c r="AB291">
        <f>'Tiefgarage K'!J290</f>
        <v>0</v>
      </c>
    </row>
    <row r="292" spans="24:28" x14ac:dyDescent="0.2">
      <c r="X292" t="str">
        <f>'Tiefgarage K'!B291</f>
        <v>N1-6</v>
      </c>
      <c r="Y292">
        <f>'Tiefgarage K'!E291</f>
        <v>0</v>
      </c>
      <c r="Z292" t="str">
        <f>'Tiefgarage K'!F291</f>
        <v>6 Tage/Wo</v>
      </c>
      <c r="AA292">
        <f ca="1">'Tiefgarage K'!G291</f>
        <v>304</v>
      </c>
      <c r="AB292">
        <f>'Tiefgarage K'!J291</f>
        <v>0</v>
      </c>
    </row>
    <row r="293" spans="24:28" x14ac:dyDescent="0.2">
      <c r="X293" t="str">
        <f>'Tiefgarage K'!B292</f>
        <v>N1-7</v>
      </c>
      <c r="Y293">
        <f>'Tiefgarage K'!E292</f>
        <v>0</v>
      </c>
      <c r="Z293" t="str">
        <f>'Tiefgarage K'!F292</f>
        <v>7 Tage/Wo</v>
      </c>
      <c r="AA293">
        <f ca="1">'Tiefgarage K'!G292</f>
        <v>354</v>
      </c>
      <c r="AB293">
        <f>'Tiefgarage K'!J292</f>
        <v>0</v>
      </c>
    </row>
    <row r="294" spans="24:28" x14ac:dyDescent="0.2">
      <c r="X294" t="str">
        <f>'Tiefgarage K'!B293</f>
        <v>O1-J</v>
      </c>
      <c r="Y294">
        <f>'Tiefgarage K'!E293</f>
        <v>0</v>
      </c>
      <c r="Z294" t="str">
        <f>'Tiefgarage K'!F293</f>
        <v>jährlich</v>
      </c>
      <c r="AA294">
        <f ca="1">'Tiefgarage K'!G293</f>
        <v>1</v>
      </c>
      <c r="AB294">
        <f>'Tiefgarage K'!J293</f>
        <v>0</v>
      </c>
    </row>
    <row r="295" spans="24:28" x14ac:dyDescent="0.2">
      <c r="X295" t="str">
        <f>'Tiefgarage K'!B294</f>
        <v>O1-J2</v>
      </c>
      <c r="Y295">
        <f>'Tiefgarage K'!E294</f>
        <v>0</v>
      </c>
      <c r="Z295" t="str">
        <f>'Tiefgarage K'!F294</f>
        <v>jährlich 2x</v>
      </c>
      <c r="AA295">
        <f ca="1">'Tiefgarage K'!G294</f>
        <v>2</v>
      </c>
      <c r="AB295">
        <f>'Tiefgarage K'!J294</f>
        <v>0</v>
      </c>
    </row>
    <row r="296" spans="24:28" x14ac:dyDescent="0.2">
      <c r="X296" t="str">
        <f>'Tiefgarage K'!B295</f>
        <v>O1-Q</v>
      </c>
      <c r="Y296">
        <f>'Tiefgarage K'!E295</f>
        <v>0</v>
      </c>
      <c r="Z296" t="str">
        <f>'Tiefgarage K'!F295</f>
        <v>Quartalsw.</v>
      </c>
      <c r="AA296">
        <f ca="1">'Tiefgarage K'!G295</f>
        <v>4</v>
      </c>
      <c r="AB296">
        <f>'Tiefgarage K'!J295</f>
        <v>0</v>
      </c>
    </row>
    <row r="297" spans="24:28" x14ac:dyDescent="0.2">
      <c r="X297" t="str">
        <f>'Tiefgarage K'!B296</f>
        <v>O1-J6</v>
      </c>
      <c r="Y297">
        <f>'Tiefgarage K'!E296</f>
        <v>0</v>
      </c>
      <c r="Z297" t="str">
        <f>'Tiefgarage K'!F296</f>
        <v>jährlich 6x</v>
      </c>
      <c r="AA297">
        <f ca="1">'Tiefgarage K'!G296</f>
        <v>6</v>
      </c>
      <c r="AB297">
        <f>'Tiefgarage K'!J296</f>
        <v>0</v>
      </c>
    </row>
    <row r="298" spans="24:28" x14ac:dyDescent="0.2">
      <c r="X298" t="str">
        <f>'Tiefgarage K'!B297</f>
        <v>O1-M</v>
      </c>
      <c r="Y298">
        <f>'Tiefgarage K'!E297</f>
        <v>0</v>
      </c>
      <c r="Z298" t="str">
        <f>'Tiefgarage K'!F297</f>
        <v>monatlich</v>
      </c>
      <c r="AA298">
        <f ca="1">'Tiefgarage K'!G297</f>
        <v>12</v>
      </c>
      <c r="AB298">
        <f>'Tiefgarage K'!J297</f>
        <v>0</v>
      </c>
    </row>
    <row r="299" spans="24:28" x14ac:dyDescent="0.2">
      <c r="X299" t="str">
        <f>'Tiefgarage K'!B298</f>
        <v>O1-14</v>
      </c>
      <c r="Y299">
        <f>'Tiefgarage K'!E298</f>
        <v>0</v>
      </c>
      <c r="Z299" t="str">
        <f>'Tiefgarage K'!F298</f>
        <v>14 tägig</v>
      </c>
      <c r="AA299">
        <f ca="1">'Tiefgarage K'!G298</f>
        <v>25</v>
      </c>
      <c r="AB299">
        <f>'Tiefgarage K'!J298</f>
        <v>0</v>
      </c>
    </row>
    <row r="300" spans="24:28" x14ac:dyDescent="0.2">
      <c r="X300" t="str">
        <f>'Tiefgarage K'!B299</f>
        <v>O1-W</v>
      </c>
      <c r="Y300">
        <f>'Tiefgarage K'!E299</f>
        <v>0</v>
      </c>
      <c r="Z300" t="str">
        <f>'Tiefgarage K'!F299</f>
        <v>wöchentl.</v>
      </c>
      <c r="AA300">
        <f ca="1">'Tiefgarage K'!G299</f>
        <v>51</v>
      </c>
      <c r="AB300">
        <f>'Tiefgarage K'!J299</f>
        <v>0</v>
      </c>
    </row>
    <row r="301" spans="24:28" x14ac:dyDescent="0.2">
      <c r="X301" t="str">
        <f>'Tiefgarage K'!B300</f>
        <v>O1-2</v>
      </c>
      <c r="Y301">
        <f>'Tiefgarage K'!E300</f>
        <v>0</v>
      </c>
      <c r="Z301" t="str">
        <f>'Tiefgarage K'!F300</f>
        <v>2 Tage/Wo</v>
      </c>
      <c r="AA301">
        <f ca="1">'Tiefgarage K'!G300</f>
        <v>101</v>
      </c>
      <c r="AB301">
        <f>'Tiefgarage K'!J300</f>
        <v>0</v>
      </c>
    </row>
    <row r="302" spans="24:28" x14ac:dyDescent="0.2">
      <c r="X302" t="str">
        <f>'Tiefgarage K'!B301</f>
        <v>O1-2,5</v>
      </c>
      <c r="Y302">
        <f>'Tiefgarage K'!E301</f>
        <v>0</v>
      </c>
      <c r="Z302" t="str">
        <f>'Tiefgarage K'!F301</f>
        <v>2,5 Tage/Wo</v>
      </c>
      <c r="AA302">
        <f ca="1">'Tiefgarage K'!G301</f>
        <v>127</v>
      </c>
      <c r="AB302">
        <f>'Tiefgarage K'!J301</f>
        <v>0</v>
      </c>
    </row>
    <row r="303" spans="24:28" x14ac:dyDescent="0.2">
      <c r="X303" t="str">
        <f>'Tiefgarage K'!B302</f>
        <v>O1-3</v>
      </c>
      <c r="Y303">
        <f>'Tiefgarage K'!E302</f>
        <v>0</v>
      </c>
      <c r="Z303" t="str">
        <f>'Tiefgarage K'!F302</f>
        <v>3 Tage/Wo</v>
      </c>
      <c r="AA303">
        <f ca="1">'Tiefgarage K'!G302</f>
        <v>152</v>
      </c>
      <c r="AB303">
        <f>'Tiefgarage K'!J302</f>
        <v>0</v>
      </c>
    </row>
    <row r="304" spans="24:28" x14ac:dyDescent="0.2">
      <c r="X304" t="str">
        <f>'Tiefgarage K'!B303</f>
        <v>O1-4</v>
      </c>
      <c r="Y304">
        <f>'Tiefgarage K'!E303</f>
        <v>340</v>
      </c>
      <c r="Z304" t="str">
        <f>'Tiefgarage K'!F303</f>
        <v>4 Tage/Wo</v>
      </c>
      <c r="AA304">
        <f ca="1">'Tiefgarage K'!G303</f>
        <v>202</v>
      </c>
      <c r="AB304">
        <f>'Tiefgarage K'!J303</f>
        <v>0</v>
      </c>
    </row>
    <row r="305" spans="24:28" x14ac:dyDescent="0.2">
      <c r="X305" t="str">
        <f>'Tiefgarage K'!B304</f>
        <v>O1-5</v>
      </c>
      <c r="Y305">
        <f>'Tiefgarage K'!E304</f>
        <v>340</v>
      </c>
      <c r="Z305" t="str">
        <f>'Tiefgarage K'!F304</f>
        <v>5 Tage/Wo</v>
      </c>
      <c r="AA305">
        <f ca="1">'Tiefgarage K'!G304</f>
        <v>253</v>
      </c>
      <c r="AB305">
        <f>'Tiefgarage K'!J304</f>
        <v>0</v>
      </c>
    </row>
    <row r="306" spans="24:28" x14ac:dyDescent="0.2">
      <c r="X306" t="str">
        <f>'Tiefgarage K'!B305</f>
        <v>O1-6</v>
      </c>
      <c r="Y306">
        <f>'Tiefgarage K'!E305</f>
        <v>340</v>
      </c>
      <c r="Z306" t="str">
        <f>'Tiefgarage K'!F305</f>
        <v>6 Tage/Wo</v>
      </c>
      <c r="AA306">
        <f ca="1">'Tiefgarage K'!G305</f>
        <v>304</v>
      </c>
      <c r="AB306">
        <f>'Tiefgarage K'!J305</f>
        <v>0</v>
      </c>
    </row>
    <row r="307" spans="24:28" x14ac:dyDescent="0.2">
      <c r="X307" t="str">
        <f>'Tiefgarage K'!B306</f>
        <v>O1-7</v>
      </c>
      <c r="Y307">
        <f>'Tiefgarage K'!E306</f>
        <v>340</v>
      </c>
      <c r="Z307" t="str">
        <f>'Tiefgarage K'!F306</f>
        <v>7 Tage/Wo</v>
      </c>
      <c r="AA307">
        <f ca="1">'Tiefgarage K'!G306</f>
        <v>354</v>
      </c>
      <c r="AB307">
        <f>'Tiefgarage K'!J306</f>
        <v>0</v>
      </c>
    </row>
  </sheetData>
  <sheetProtection algorithmName="SHA-512" hashValue="JEwf2PAfkaZVtpQijeDg/KT7ZOLiBW8q61yb9cA3fNwA/s419EtjUX0ht125EE+XaQBTH7LNw+A7flSRBUGzww==" saltValue="Rno5mzaRulO2u+w5pZY7Vw==" spinCount="100000" sheet="1" objects="1" scenarios="1" selectLockedCells="1"/>
  <mergeCells count="3">
    <mergeCell ref="C3:E3"/>
    <mergeCell ref="F3:L3"/>
    <mergeCell ref="M3:N3"/>
  </mergeCells>
  <conditionalFormatting sqref="L5:N6">
    <cfRule type="expression" dxfId="86"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J6" xr:uid="{2062E938-31B3-4AA7-87B7-96CECEC44EC7}">
      <formula1>"Grundreinigung,ohne Grundreinig,keine Reinigung"</formula1>
    </dataValidation>
  </dataValidations>
  <hyperlinks>
    <hyperlink ref="W2" location="Gebäudeübersicht!B2" display="Gebäudeübersicht" xr:uid="{D06D013A-6E9D-4AF8-97C7-0D3A0F4CE311}"/>
    <hyperlink ref="W3" location="Inhaltsverzeichnis!A1" display="Inhaltsverzeichnis" xr:uid="{2AF9E8F4-F034-463C-BC62-2A29266CD696}"/>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BE08A-E0AF-4E12-BEDE-6866161B2130}">
  <sheetPr>
    <tabColor rgb="FFFF0000"/>
  </sheetPr>
  <dimension ref="A1:O327"/>
  <sheetViews>
    <sheetView showGridLines="0" zoomScale="90" zoomScaleNormal="90" workbookViewId="0">
      <pane ySplit="3" topLeftCell="A4" activePane="bottomLeft" state="frozen"/>
      <selection activeCell="J293" sqref="J293"/>
      <selection pane="bottomLeft" activeCell="J313" sqref="J313"/>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hidden="1" customWidth="1"/>
    <col min="14" max="15" width="0" style="22" hidden="1" customWidth="1"/>
    <col min="16"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Tiefgarage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SUMIFS(TabelleR06LL,TabelleR06HH,'Tiefgarage K'!B4,TabelleR06JJ,"")+
SUMIFS(TabelleR06LL,TabelleR06HH,'Tiefgarage K'!B4,TabelleR06JJ,"ohne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hidden="1" customHeight="1" x14ac:dyDescent="0.2">
      <c r="B5" s="677" t="str">
        <f>Raumgruppen_Bezeichnungen!$C4</f>
        <v>A1-J2</v>
      </c>
      <c r="C5" s="528" t="str">
        <f>Raumgruppen_Bezeichnungen!$D4</f>
        <v>Klassenräume</v>
      </c>
      <c r="D5" s="529">
        <f>SUMIFS(TabelleR06LL,TabelleR06HH,'Tiefgarage K'!B5,TabelleR06JJ,"")+
SUMIFS(TabelleR06LL,TabelleR06HH,'Tiefgarage K'!B5,TabelleR06JJ,"ohne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hidden="1" customHeight="1" x14ac:dyDescent="0.2">
      <c r="B6" s="677" t="str">
        <f>Raumgruppen_Bezeichnungen!$C5</f>
        <v>A1-Q</v>
      </c>
      <c r="C6" s="528" t="str">
        <f>Raumgruppen_Bezeichnungen!$D5</f>
        <v>Klassenräume</v>
      </c>
      <c r="D6" s="529">
        <f>SUMIFS(TabelleR06LL,TabelleR06HH,'Tiefgarage K'!B6,TabelleR06JJ,"")+
SUMIFS(TabelleR06LL,TabelleR06HH,'Tiefgarage K'!B6,TabelleR06JJ,"ohne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hidden="1" customHeight="1" x14ac:dyDescent="0.2">
      <c r="B7" s="677" t="str">
        <f>Raumgruppen_Bezeichnungen!$C6</f>
        <v>A1-J6</v>
      </c>
      <c r="C7" s="528" t="str">
        <f>Raumgruppen_Bezeichnungen!$D6</f>
        <v>Klassenräume</v>
      </c>
      <c r="D7" s="529">
        <f>SUMIFS(TabelleR06LL,TabelleR06HH,'Tiefgarage K'!B7,TabelleR06JJ,"")+
SUMIFS(TabelleR06LL,TabelleR06HH,'Tiefgarage K'!B7,TabelleR06JJ,"ohne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hidden="1" customHeight="1" x14ac:dyDescent="0.2">
      <c r="B8" s="677" t="str">
        <f>Raumgruppen_Bezeichnungen!$C7</f>
        <v>A1-M</v>
      </c>
      <c r="C8" s="528" t="str">
        <f>Raumgruppen_Bezeichnungen!$D7</f>
        <v>Klassenräume</v>
      </c>
      <c r="D8" s="529">
        <f>SUMIFS(TabelleR06LL,TabelleR06HH,'Tiefgarage K'!B8,TabelleR06JJ,"")+
SUMIFS(TabelleR06LL,TabelleR06HH,'Tiefgarage K'!B8,TabelleR06JJ,"ohne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hidden="1" customHeight="1" x14ac:dyDescent="0.2">
      <c r="B9" s="677" t="str">
        <f>Raumgruppen_Bezeichnungen!$C8</f>
        <v>A1-14</v>
      </c>
      <c r="C9" s="528" t="str">
        <f>Raumgruppen_Bezeichnungen!$D8</f>
        <v>Klassenräume</v>
      </c>
      <c r="D9" s="529">
        <f>SUMIFS(TabelleR06LL,TabelleR06HH,'Tiefgarage K'!B9,TabelleR06JJ,"")+
SUMIFS(TabelleR06LL,TabelleR06HH,'Tiefgarage K'!B9,TabelleR06JJ,"ohne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8" t="str">
        <f>Raumgruppen_Bezeichnungen!$C9</f>
        <v>A1-W</v>
      </c>
      <c r="C10" s="621" t="str">
        <f>Raumgruppen_Bezeichnungen!$D9</f>
        <v>Seminar- Prüfungsräume, Aufenthaltsräume, Multifunktionsräume</v>
      </c>
      <c r="D10" s="622">
        <f>SUMIFS(TabelleR06LL,TabelleR06HH,'Tiefgarage K'!B10,TabelleR06JJ,"")+
SUMIFS(TabelleR06LL,TabelleR06HH,'Tiefgarage K'!B10,TabelleR06JJ,"ohne Grundreinig")</f>
        <v>0</v>
      </c>
      <c r="E10" s="623">
        <f t="shared" si="0"/>
        <v>0</v>
      </c>
      <c r="F10" s="624" t="str">
        <f>VLOOKUP(B10,Raumgruppen_Bezeichnungen!$C$3:$E$305,3,FALSE)</f>
        <v>wöchentl.</v>
      </c>
      <c r="G10" s="791" cm="1">
        <f t="array" aca="1" ref="G10" ca="1">HLOOKUP(
                           F10,
                           Raumgruppen_Bezeichnungen!$P$314:$AF$390,
                           VLOOKUP(
                                                 LEFT(RIGHT(CELL("dateiname",$B$2),LEN(CELL("dateiname",$B$2))-SEARCH("]",CELL("dateiname",$B$2))),LEN(RIGHT(CELL("dateiname",$B$2),LEN(CELL("dateiname",$B$2))-SEARCH("]",CELL("dateiname",$B$2))))-2),
                                                 Raumgruppen_Bezeichnungen!$P$315:$AH$390,
                                                 19,
                                                 FALSE),
                           FALSE)</f>
        <v>51</v>
      </c>
      <c r="H10" s="626">
        <f t="shared" ca="1" si="7"/>
        <v>0</v>
      </c>
      <c r="I10" s="627">
        <f t="shared" si="8"/>
        <v>0</v>
      </c>
      <c r="J10" s="628">
        <f t="shared" si="3"/>
        <v>0</v>
      </c>
      <c r="K10" s="629">
        <f t="shared" si="9"/>
        <v>0</v>
      </c>
      <c r="M10" s="22">
        <f>Raumgruppen_Bezeichnungen!N9</f>
        <v>1</v>
      </c>
      <c r="N10" s="22">
        <f t="shared" si="5"/>
        <v>1</v>
      </c>
      <c r="O10" s="22">
        <f t="shared" si="6"/>
        <v>1</v>
      </c>
    </row>
    <row r="11" spans="1:15" ht="15" customHeight="1" thickBot="1" x14ac:dyDescent="0.25">
      <c r="B11" s="679" t="str">
        <f>Raumgruppen_Bezeichnungen!$C10</f>
        <v>A1-2</v>
      </c>
      <c r="C11" s="538" t="str">
        <f>Raumgruppen_Bezeichnungen!$D10</f>
        <v>Seminar- Prüfungsräume, Aufenthaltsräume, Multifunktionsräume</v>
      </c>
      <c r="D11" s="539">
        <f>SUMIFS(TabelleR06LL,TabelleR06HH,'Tiefgarage K'!B11,TabelleR06JJ,"")+
SUMIFS(TabelleR06LL,TabelleR06HH,'Tiefgarage K'!B11,TabelleR06JJ,"ohne Grundreinig")</f>
        <v>0</v>
      </c>
      <c r="E11" s="540">
        <f t="shared" si="0"/>
        <v>0</v>
      </c>
      <c r="F11" s="541" t="str">
        <f>VLOOKUP(B11,Raumgruppen_Bezeichnungen!$C$3:$E$305,3,FALSE)</f>
        <v>2 Tage/Wo</v>
      </c>
      <c r="G11" s="542" cm="1">
        <f t="array" aca="1" ref="G11" ca="1">HLOOKUP(
                           F11,
                           Raumgruppen_Bezeichnungen!$P$314:$AF$390,
                           VLOOKUP(
                                                 LEFT(RIGHT(CELL("dateiname",$B$2),LEN(CELL("dateiname",$B$2))-SEARCH("]",CELL("dateiname",$B$2))),LEN(RIGHT(CELL("dateiname",$B$2),LEN(CELL("dateiname",$B$2))-SEARCH("]",CELL("dateiname",$B$2))))-2),
                                                 Raumgruppen_Bezeichnungen!$P$315:$AH$390,
                                                 19,
                                                 FALSE),
                           FALSE)</f>
        <v>101</v>
      </c>
      <c r="H11" s="543">
        <f t="shared" ca="1" si="7"/>
        <v>0</v>
      </c>
      <c r="I11" s="544">
        <f t="shared" si="8"/>
        <v>0</v>
      </c>
      <c r="J11" s="545">
        <f t="shared" si="3"/>
        <v>0</v>
      </c>
      <c r="K11" s="638">
        <f t="shared" si="9"/>
        <v>0</v>
      </c>
      <c r="M11" s="22">
        <f>Raumgruppen_Bezeichnungen!N10</f>
        <v>1</v>
      </c>
      <c r="N11" s="22">
        <f t="shared" si="5"/>
        <v>1</v>
      </c>
      <c r="O11" s="22">
        <f t="shared" si="6"/>
        <v>1</v>
      </c>
    </row>
    <row r="12" spans="1:15" ht="15" hidden="1" customHeight="1" x14ac:dyDescent="0.2">
      <c r="B12" s="676" t="str">
        <f>Raumgruppen_Bezeichnungen!$C11</f>
        <v>A1-2,5</v>
      </c>
      <c r="C12" s="548" t="str">
        <f>Raumgruppen_Bezeichnungen!$D11</f>
        <v>Klassenräume</v>
      </c>
      <c r="D12" s="465">
        <f>SUMIFS(TabelleR06LL,TabelleR06HH,'Tiefgarage K'!B12,TabelleR06JJ,"")+
SUMIFS(TabelleR06LL,TabelleR06HH,'Tiefgarage K'!B12,TabelleR06JJ,"ohne Grundreinig")</f>
        <v>0</v>
      </c>
      <c r="E12" s="279">
        <f t="shared" si="0"/>
        <v>0</v>
      </c>
      <c r="F12" s="549"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127</v>
      </c>
      <c r="H12" s="550">
        <f ca="1">D12*G12</f>
        <v>0</v>
      </c>
      <c r="I12" s="551">
        <f>IF(E12=0,0,H12/E12)</f>
        <v>0</v>
      </c>
      <c r="J12" s="282">
        <f t="shared" si="3"/>
        <v>0</v>
      </c>
      <c r="K12" s="552">
        <f>IF(J12="","",I12*J12)</f>
        <v>0</v>
      </c>
      <c r="M12" s="22">
        <f>Raumgruppen_Bezeichnungen!N11</f>
        <v>0</v>
      </c>
      <c r="N12" s="22">
        <f t="shared" si="5"/>
        <v>1</v>
      </c>
      <c r="O12" s="22">
        <f t="shared" si="6"/>
        <v>1</v>
      </c>
    </row>
    <row r="13" spans="1:15" ht="15" hidden="1" customHeight="1" x14ac:dyDescent="0.2">
      <c r="B13" s="677" t="str">
        <f>Raumgruppen_Bezeichnungen!$C12</f>
        <v>A1-3</v>
      </c>
      <c r="C13" s="528" t="str">
        <f>Raumgruppen_Bezeichnungen!$D12</f>
        <v>Klassenräume</v>
      </c>
      <c r="D13" s="529">
        <f>SUMIFS(TabelleR06LL,TabelleR06HH,'Tiefgarage K'!B13,TabelleR06JJ,"")+
SUMIFS(TabelleR06LL,TabelleR06HH,'Tiefgarage K'!B13,TabelleR06JJ,"ohne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152</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hidden="1" customHeight="1" x14ac:dyDescent="0.2">
      <c r="B14" s="677" t="str">
        <f>Raumgruppen_Bezeichnungen!$C13</f>
        <v>A1-4</v>
      </c>
      <c r="C14" s="528" t="str">
        <f>Raumgruppen_Bezeichnungen!$D13</f>
        <v>Klassenräume</v>
      </c>
      <c r="D14" s="529">
        <f>SUMIFS(TabelleR06LL,TabelleR06HH,'Tiefgarage K'!B14,TabelleR06JJ,"")+
SUMIFS(TabelleR06LL,TabelleR06HH,'Tiefgarage K'!B14,TabelleR06JJ,"ohne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202</v>
      </c>
      <c r="H14" s="533">
        <f t="shared" ca="1" si="10"/>
        <v>0</v>
      </c>
      <c r="I14" s="500">
        <f t="shared" si="11"/>
        <v>0</v>
      </c>
      <c r="J14" s="534">
        <f t="shared" si="3"/>
        <v>0</v>
      </c>
      <c r="K14" s="535">
        <f t="shared" si="12"/>
        <v>0</v>
      </c>
      <c r="M14" s="22">
        <f>Raumgruppen_Bezeichnungen!N13</f>
        <v>0</v>
      </c>
      <c r="N14" s="22">
        <f t="shared" si="5"/>
        <v>1</v>
      </c>
      <c r="O14" s="22">
        <f t="shared" si="6"/>
        <v>1</v>
      </c>
    </row>
    <row r="15" spans="1:15" ht="15" hidden="1" customHeight="1" x14ac:dyDescent="0.2">
      <c r="B15" s="677" t="str">
        <f>Raumgruppen_Bezeichnungen!$C14</f>
        <v>A1-5</v>
      </c>
      <c r="C15" s="528" t="str">
        <f>Raumgruppen_Bezeichnungen!$D14</f>
        <v>Klassenräume</v>
      </c>
      <c r="D15" s="529">
        <f>SUMIFS(TabelleR06LL,TabelleR06HH,'Tiefgarage K'!B15,TabelleR06JJ,"")+
SUMIFS(TabelleR06LL,TabelleR06HH,'Tiefgarage K'!B15,TabelleR06JJ,"ohne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253</v>
      </c>
      <c r="H15" s="533">
        <f t="shared" ca="1" si="10"/>
        <v>0</v>
      </c>
      <c r="I15" s="500">
        <f t="shared" si="11"/>
        <v>0</v>
      </c>
      <c r="J15" s="534">
        <f t="shared" si="3"/>
        <v>0</v>
      </c>
      <c r="K15" s="535">
        <f t="shared" si="12"/>
        <v>0</v>
      </c>
      <c r="M15" s="22">
        <f>Raumgruppen_Bezeichnungen!N14</f>
        <v>0</v>
      </c>
      <c r="N15" s="22">
        <f t="shared" si="5"/>
        <v>1</v>
      </c>
      <c r="O15" s="22">
        <f t="shared" si="6"/>
        <v>1</v>
      </c>
    </row>
    <row r="16" spans="1:15" ht="15" hidden="1" customHeight="1" x14ac:dyDescent="0.2">
      <c r="B16" s="677" t="str">
        <f>Raumgruppen_Bezeichnungen!$C15</f>
        <v>A1-6</v>
      </c>
      <c r="C16" s="528" t="str">
        <f>Raumgruppen_Bezeichnungen!$D15</f>
        <v>Klassenräume</v>
      </c>
      <c r="D16" s="529">
        <f>SUMIFS(TabelleR06LL,TabelleR06HH,'Tiefgarage K'!B16,TabelleR06JJ,"")+
SUMIFS(TabelleR06LL,TabelleR06HH,'Tiefgarage K'!B16,TabelleR06JJ,"ohne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304</v>
      </c>
      <c r="H16" s="533">
        <f ca="1">D16*G16</f>
        <v>0</v>
      </c>
      <c r="I16" s="500">
        <f>IF(E16=0,0,H16/E16)</f>
        <v>0</v>
      </c>
      <c r="J16" s="534">
        <f t="shared" si="3"/>
        <v>0</v>
      </c>
      <c r="K16" s="535">
        <f>IF(J16="","",I16*J16)</f>
        <v>0</v>
      </c>
      <c r="M16" s="22">
        <f>Raumgruppen_Bezeichnungen!N15</f>
        <v>0</v>
      </c>
      <c r="N16" s="22">
        <f t="shared" si="5"/>
        <v>1</v>
      </c>
      <c r="O16" s="22">
        <f t="shared" si="6"/>
        <v>1</v>
      </c>
    </row>
    <row r="17" spans="2:15" ht="15" hidden="1" customHeight="1" x14ac:dyDescent="0.2">
      <c r="B17" s="677" t="str">
        <f>Raumgruppen_Bezeichnungen!$C16</f>
        <v>A1-7</v>
      </c>
      <c r="C17" s="528" t="str">
        <f>Raumgruppen_Bezeichnungen!$D16</f>
        <v>Klassenräume</v>
      </c>
      <c r="D17" s="529">
        <f>SUMIFS(TabelleR06LL,TabelleR06HH,'Tiefgarage K'!B17,TabelleR06JJ,"")+
SUMIFS(TabelleR06LL,TabelleR06HH,'Tiefgarage K'!B17,TabelleR06JJ,"ohne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354</v>
      </c>
      <c r="H17" s="533">
        <f ca="1">D17*G17</f>
        <v>0</v>
      </c>
      <c r="I17" s="500">
        <f>IF(E17=0,0,H17/E17)</f>
        <v>0</v>
      </c>
      <c r="J17" s="534">
        <f t="shared" si="3"/>
        <v>0</v>
      </c>
      <c r="K17" s="535">
        <f>IF(J17="","",I17*J17)</f>
        <v>0</v>
      </c>
      <c r="M17" s="22">
        <f>Raumgruppen_Bezeichnungen!N16</f>
        <v>0</v>
      </c>
      <c r="N17" s="22">
        <f t="shared" si="5"/>
        <v>1</v>
      </c>
      <c r="O17" s="22">
        <f t="shared" si="6"/>
        <v>1</v>
      </c>
    </row>
    <row r="18" spans="2:15" ht="15" hidden="1" customHeight="1" x14ac:dyDescent="0.2">
      <c r="B18" s="677" t="str">
        <f>Raumgruppen_Bezeichnungen!$C17</f>
        <v>A1-Müll</v>
      </c>
      <c r="C18" s="528" t="str">
        <f>Raumgruppen_Bezeichnungen!$D17</f>
        <v>Klassenräume (nur Müllentnahme)</v>
      </c>
      <c r="D18" s="529">
        <f>SUMIFS(TabelleR06LL,TabelleR06II,'Tiefgarage K'!B18,TabelleR06JJ,"")+
SUMIFS(TabelleR06LL,TabelleR06II,'Tiefgarage K'!B18,TabelleR06JJ,"ohne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101</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hidden="1" customHeight="1" x14ac:dyDescent="0.2">
      <c r="B19" s="677" t="str">
        <f>Raumgruppen_Bezeichnungen!$C18</f>
        <v>A1-Hort</v>
      </c>
      <c r="C19" s="528" t="str">
        <f>Raumgruppen_Bezeichnungen!$D18</f>
        <v>Klassenräume</v>
      </c>
      <c r="D19" s="529">
        <f>SUMIFS(TabelleR06LL,TabelleR06HH,'Tiefgarage K'!B19,TabelleR06JJ,"")+
SUMIFS(TabelleR06LL,TabelleR06HH,'Tiefgarage K'!B19,TabelleR06JJ,"ohne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253</v>
      </c>
      <c r="H19" s="533">
        <f t="shared" ca="1" si="13"/>
        <v>0</v>
      </c>
      <c r="I19" s="500">
        <f t="shared" si="14"/>
        <v>0</v>
      </c>
      <c r="J19" s="534">
        <f t="shared" si="3"/>
        <v>0</v>
      </c>
      <c r="K19" s="535">
        <f t="shared" si="15"/>
        <v>0</v>
      </c>
      <c r="M19" s="22">
        <f>Raumgruppen_Bezeichnungen!N18</f>
        <v>0</v>
      </c>
      <c r="N19" s="22">
        <f t="shared" si="5"/>
        <v>1</v>
      </c>
      <c r="O19" s="22">
        <f t="shared" si="6"/>
        <v>1</v>
      </c>
    </row>
    <row r="20" spans="2:15" ht="15" hidden="1" customHeight="1" x14ac:dyDescent="0.2">
      <c r="B20" s="677" t="str">
        <f>Raumgruppen_Bezeichnungen!$C19</f>
        <v>A2-J</v>
      </c>
      <c r="C20" s="528" t="str">
        <f>Raumgruppen_Bezeichnungen!$D19</f>
        <v>Fachräume</v>
      </c>
      <c r="D20" s="529">
        <f>SUMIFS(TabelleR06LL,TabelleR06HH,'Tiefgarage K'!B20,TabelleR06JJ,"")+
SUMIFS(TabelleR06LL,TabelleR06HH,'Tiefgarage K'!B20,TabelleR06JJ,"ohne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hidden="1" customHeight="1" x14ac:dyDescent="0.2">
      <c r="B21" s="677" t="str">
        <f>Raumgruppen_Bezeichnungen!$C20</f>
        <v>A2-J2</v>
      </c>
      <c r="C21" s="528" t="str">
        <f>Raumgruppen_Bezeichnungen!$D20</f>
        <v>Fachräume</v>
      </c>
      <c r="D21" s="529">
        <f>SUMIFS(TabelleR06LL,TabelleR06HH,'Tiefgarage K'!B21,TabelleR06JJ,"")+
SUMIFS(TabelleR06LL,TabelleR06HH,'Tiefgarage K'!B21,TabelleR06JJ,"ohne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hidden="1" customHeight="1" x14ac:dyDescent="0.2">
      <c r="B22" s="677" t="str">
        <f>Raumgruppen_Bezeichnungen!$C21</f>
        <v>A2-Q</v>
      </c>
      <c r="C22" s="528" t="str">
        <f>Raumgruppen_Bezeichnungen!$D21</f>
        <v>Fachräume</v>
      </c>
      <c r="D22" s="529">
        <f>SUMIFS(TabelleR06LL,TabelleR06HH,'Tiefgarage K'!B22,TabelleR06JJ,"")+
SUMIFS(TabelleR06LL,TabelleR06HH,'Tiefgarage K'!B22,TabelleR06JJ,"ohne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hidden="1" customHeight="1" x14ac:dyDescent="0.2">
      <c r="B23" s="677" t="str">
        <f>Raumgruppen_Bezeichnungen!$C22</f>
        <v>A2-J6</v>
      </c>
      <c r="C23" s="528" t="str">
        <f>Raumgruppen_Bezeichnungen!$D22</f>
        <v>Fachräume</v>
      </c>
      <c r="D23" s="529">
        <f>SUMIFS(TabelleR06LL,TabelleR06HH,'Tiefgarage K'!B23,TabelleR06JJ,"")+
SUMIFS(TabelleR06LL,TabelleR06HH,'Tiefgarage K'!B23,TabelleR06JJ,"ohne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hidden="1" customHeight="1" x14ac:dyDescent="0.2">
      <c r="B24" s="677" t="str">
        <f>Raumgruppen_Bezeichnungen!$C23</f>
        <v>A2-M</v>
      </c>
      <c r="C24" s="528" t="str">
        <f>Raumgruppen_Bezeichnungen!$D23</f>
        <v>Fachräume</v>
      </c>
      <c r="D24" s="529">
        <f>SUMIFS(TabelleR06LL,TabelleR06HH,'Tiefgarage K'!B24,TabelleR06JJ,"")+
SUMIFS(TabelleR06LL,TabelleR06HH,'Tiefgarage K'!B24,TabelleR06JJ,"ohne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hidden="1" customHeight="1" x14ac:dyDescent="0.2">
      <c r="B25" s="677" t="str">
        <f>Raumgruppen_Bezeichnungen!$C24</f>
        <v>A2-14</v>
      </c>
      <c r="C25" s="528" t="str">
        <f>Raumgruppen_Bezeichnungen!$D24</f>
        <v>Fachräume</v>
      </c>
      <c r="D25" s="529">
        <f>SUMIFS(TabelleR06LL,TabelleR06HH,'Tiefgarage K'!B25,TabelleR06JJ,"")+
SUMIFS(TabelleR06LL,TabelleR06HH,'Tiefgarage K'!B25,TabelleR06JJ,"ohne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hidden="1" customHeight="1" x14ac:dyDescent="0.2">
      <c r="B26" s="677" t="str">
        <f>Raumgruppen_Bezeichnungen!$C25</f>
        <v>A2-W</v>
      </c>
      <c r="C26" s="528" t="str">
        <f>Raumgruppen_Bezeichnungen!$D25</f>
        <v>Fachräume</v>
      </c>
      <c r="D26" s="529">
        <f>SUMIFS(TabelleR06LL,TabelleR06HH,'Tiefgarage K'!B26,TabelleR06JJ,"")+
SUMIFS(TabelleR06LL,TabelleR06HH,'Tiefgarage K'!B26,TabelleR06JJ,"ohne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51</v>
      </c>
      <c r="H26" s="533">
        <f t="shared" ca="1" si="16"/>
        <v>0</v>
      </c>
      <c r="I26" s="500">
        <f t="shared" si="17"/>
        <v>0</v>
      </c>
      <c r="J26" s="534">
        <f t="shared" si="3"/>
        <v>0</v>
      </c>
      <c r="K26" s="535">
        <f t="shared" si="18"/>
        <v>0</v>
      </c>
      <c r="M26" s="22">
        <f>Raumgruppen_Bezeichnungen!N25</f>
        <v>0</v>
      </c>
      <c r="N26" s="22">
        <f t="shared" si="5"/>
        <v>1</v>
      </c>
      <c r="O26" s="22">
        <f t="shared" si="6"/>
        <v>1</v>
      </c>
    </row>
    <row r="27" spans="2:15" ht="15" hidden="1" customHeight="1" x14ac:dyDescent="0.2">
      <c r="B27" s="677" t="str">
        <f>Raumgruppen_Bezeichnungen!$C26</f>
        <v>A2-2</v>
      </c>
      <c r="C27" s="528" t="str">
        <f>Raumgruppen_Bezeichnungen!$D26</f>
        <v>Fachräume</v>
      </c>
      <c r="D27" s="529">
        <f>SUMIFS(TabelleR06LL,TabelleR06HH,'Tiefgarage K'!B27,TabelleR06JJ,"")+
SUMIFS(TabelleR06LL,TabelleR06HH,'Tiefgarage K'!B27,TabelleR06JJ,"ohne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101</v>
      </c>
      <c r="H27" s="533">
        <f t="shared" ca="1" si="16"/>
        <v>0</v>
      </c>
      <c r="I27" s="500">
        <f t="shared" si="17"/>
        <v>0</v>
      </c>
      <c r="J27" s="534">
        <f t="shared" si="3"/>
        <v>0</v>
      </c>
      <c r="K27" s="535">
        <f t="shared" si="18"/>
        <v>0</v>
      </c>
      <c r="M27" s="22">
        <f>Raumgruppen_Bezeichnungen!N26</f>
        <v>0</v>
      </c>
      <c r="N27" s="22">
        <f t="shared" si="5"/>
        <v>1</v>
      </c>
      <c r="O27" s="22">
        <f t="shared" si="6"/>
        <v>1</v>
      </c>
    </row>
    <row r="28" spans="2:15" ht="15" hidden="1" customHeight="1" x14ac:dyDescent="0.2">
      <c r="B28" s="677" t="str">
        <f>Raumgruppen_Bezeichnungen!$C27</f>
        <v>A2-2,5</v>
      </c>
      <c r="C28" s="528" t="str">
        <f>Raumgruppen_Bezeichnungen!$D27</f>
        <v>Fachräume</v>
      </c>
      <c r="D28" s="529">
        <f>SUMIFS(TabelleR06LL,TabelleR06HH,'Tiefgarage K'!B28,TabelleR06JJ,"")+
SUMIFS(TabelleR06LL,TabelleR06HH,'Tiefgarage K'!B28,TabelleR06JJ,"ohne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127</v>
      </c>
      <c r="H28" s="533">
        <f ca="1">D28*G28</f>
        <v>0</v>
      </c>
      <c r="I28" s="500">
        <f>IF(E28=0,0,H28/E28)</f>
        <v>0</v>
      </c>
      <c r="J28" s="534">
        <f t="shared" si="3"/>
        <v>0</v>
      </c>
      <c r="K28" s="535">
        <f>IF(J28="","",I28*J28)</f>
        <v>0</v>
      </c>
      <c r="M28" s="22">
        <f>Raumgruppen_Bezeichnungen!N27</f>
        <v>0</v>
      </c>
      <c r="N28" s="22">
        <f t="shared" si="5"/>
        <v>1</v>
      </c>
      <c r="O28" s="22">
        <f t="shared" si="6"/>
        <v>1</v>
      </c>
    </row>
    <row r="29" spans="2:15" ht="15" hidden="1" customHeight="1" x14ac:dyDescent="0.2">
      <c r="B29" s="677" t="str">
        <f>Raumgruppen_Bezeichnungen!$C28</f>
        <v>A2-3</v>
      </c>
      <c r="C29" s="528" t="str">
        <f>Raumgruppen_Bezeichnungen!$D28</f>
        <v>Fachräume</v>
      </c>
      <c r="D29" s="529">
        <f>SUMIFS(TabelleR06LL,TabelleR06HH,'Tiefgarage K'!B29,TabelleR06JJ,"")+
SUMIFS(TabelleR06LL,TabelleR06HH,'Tiefgarage K'!B29,TabelleR06JJ,"ohne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152</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hidden="1" customHeight="1" x14ac:dyDescent="0.2">
      <c r="B30" s="677" t="str">
        <f>Raumgruppen_Bezeichnungen!$C29</f>
        <v>A2-4</v>
      </c>
      <c r="C30" s="528" t="str">
        <f>Raumgruppen_Bezeichnungen!$D29</f>
        <v>Fachräume</v>
      </c>
      <c r="D30" s="529">
        <f>SUMIFS(TabelleR06LL,TabelleR06HH,'Tiefgarage K'!B30,TabelleR06JJ,"")+
SUMIFS(TabelleR06LL,TabelleR06HH,'Tiefgarage K'!B30,TabelleR06JJ,"ohne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202</v>
      </c>
      <c r="H30" s="533">
        <f t="shared" ca="1" si="19"/>
        <v>0</v>
      </c>
      <c r="I30" s="500">
        <f t="shared" si="20"/>
        <v>0</v>
      </c>
      <c r="J30" s="534">
        <f t="shared" si="3"/>
        <v>0</v>
      </c>
      <c r="K30" s="535">
        <f t="shared" si="21"/>
        <v>0</v>
      </c>
      <c r="M30" s="22">
        <f>Raumgruppen_Bezeichnungen!N29</f>
        <v>0</v>
      </c>
      <c r="N30" s="22">
        <f t="shared" si="5"/>
        <v>1</v>
      </c>
      <c r="O30" s="22">
        <f t="shared" si="6"/>
        <v>1</v>
      </c>
    </row>
    <row r="31" spans="2:15" ht="15" hidden="1" customHeight="1" x14ac:dyDescent="0.2">
      <c r="B31" s="677" t="str">
        <f>Raumgruppen_Bezeichnungen!$C30</f>
        <v>A2-5</v>
      </c>
      <c r="C31" s="528" t="str">
        <f>Raumgruppen_Bezeichnungen!$D30</f>
        <v>Fachräume</v>
      </c>
      <c r="D31" s="529">
        <f>SUMIFS(TabelleR06LL,TabelleR06HH,'Tiefgarage K'!B31,TabelleR06JJ,"")+
SUMIFS(TabelleR06LL,TabelleR06HH,'Tiefgarage K'!B31,TabelleR06JJ,"ohne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253</v>
      </c>
      <c r="H31" s="533">
        <f t="shared" ca="1" si="19"/>
        <v>0</v>
      </c>
      <c r="I31" s="500">
        <f t="shared" si="20"/>
        <v>0</v>
      </c>
      <c r="J31" s="534">
        <f t="shared" si="3"/>
        <v>0</v>
      </c>
      <c r="K31" s="535">
        <f t="shared" si="21"/>
        <v>0</v>
      </c>
      <c r="M31" s="22">
        <f>Raumgruppen_Bezeichnungen!N30</f>
        <v>0</v>
      </c>
      <c r="N31" s="22">
        <f t="shared" si="5"/>
        <v>1</v>
      </c>
      <c r="O31" s="22">
        <f t="shared" si="6"/>
        <v>1</v>
      </c>
    </row>
    <row r="32" spans="2:15" ht="15" hidden="1" customHeight="1" x14ac:dyDescent="0.2">
      <c r="B32" s="677" t="str">
        <f>Raumgruppen_Bezeichnungen!$C31</f>
        <v>A2-6</v>
      </c>
      <c r="C32" s="528" t="str">
        <f>Raumgruppen_Bezeichnungen!$D31</f>
        <v>Fachräume</v>
      </c>
      <c r="D32" s="529">
        <f>SUMIFS(TabelleR06LL,TabelleR06HH,'Tiefgarage K'!B32,TabelleR06JJ,"")+
SUMIFS(TabelleR06LL,TabelleR06HH,'Tiefgarage K'!B32,TabelleR06JJ,"ohne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304</v>
      </c>
      <c r="H32" s="533">
        <f ca="1">D32*G32</f>
        <v>0</v>
      </c>
      <c r="I32" s="500">
        <f>IF(E32=0,0,H32/E32)</f>
        <v>0</v>
      </c>
      <c r="J32" s="534">
        <f t="shared" si="3"/>
        <v>0</v>
      </c>
      <c r="K32" s="535">
        <f>IF(J32="","",I32*J32)</f>
        <v>0</v>
      </c>
      <c r="M32" s="22">
        <f>Raumgruppen_Bezeichnungen!N31</f>
        <v>0</v>
      </c>
      <c r="N32" s="22">
        <f t="shared" si="5"/>
        <v>1</v>
      </c>
      <c r="O32" s="22">
        <f t="shared" si="6"/>
        <v>1</v>
      </c>
    </row>
    <row r="33" spans="2:15" ht="15" hidden="1" customHeight="1" x14ac:dyDescent="0.2">
      <c r="B33" s="677" t="str">
        <f>Raumgruppen_Bezeichnungen!$C32</f>
        <v>A2-7</v>
      </c>
      <c r="C33" s="528" t="str">
        <f>Raumgruppen_Bezeichnungen!$D32</f>
        <v>Fachräume</v>
      </c>
      <c r="D33" s="529">
        <f>SUMIFS(TabelleR06LL,TabelleR06HH,'Tiefgarage K'!B33,TabelleR06JJ,"")+
SUMIFS(TabelleR06LL,TabelleR06HH,'Tiefgarage K'!B33,TabelleR06JJ,"ohne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354</v>
      </c>
      <c r="H33" s="533">
        <f ca="1">D33*G33</f>
        <v>0</v>
      </c>
      <c r="I33" s="500">
        <f>IF(E33=0,0,H33/E33)</f>
        <v>0</v>
      </c>
      <c r="J33" s="534">
        <f t="shared" si="3"/>
        <v>0</v>
      </c>
      <c r="K33" s="535">
        <f>IF(J33="","",I33*J33)</f>
        <v>0</v>
      </c>
      <c r="M33" s="22">
        <f>Raumgruppen_Bezeichnungen!N32</f>
        <v>0</v>
      </c>
      <c r="N33" s="22">
        <f t="shared" si="5"/>
        <v>1</v>
      </c>
      <c r="O33" s="22">
        <f t="shared" si="6"/>
        <v>1</v>
      </c>
    </row>
    <row r="34" spans="2:15" ht="15" hidden="1" customHeight="1" x14ac:dyDescent="0.2">
      <c r="B34" s="677" t="str">
        <f>Raumgruppen_Bezeichnungen!$C33</f>
        <v>A2-Müll</v>
      </c>
      <c r="C34" s="528" t="str">
        <f>Raumgruppen_Bezeichnungen!$D33</f>
        <v>Fachräume (nur Müllentnahme)</v>
      </c>
      <c r="D34" s="529">
        <f>SUMIFS(TabelleR06LL,TabelleR06II,'Tiefgarage K'!B34,TabelleR06JJ,"")+
SUMIFS(TabelleR06LL,TabelleR06II,'Tiefgarage K'!B34,TabelleR06JJ,"ohne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101</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hidden="1" customHeight="1" x14ac:dyDescent="0.2">
      <c r="B35" s="677" t="str">
        <f>Raumgruppen_Bezeichnungen!$C34</f>
        <v>A2-Hort</v>
      </c>
      <c r="C35" s="528" t="str">
        <f>Raumgruppen_Bezeichnungen!$D34</f>
        <v>Fachräume</v>
      </c>
      <c r="D35" s="529">
        <f>SUMIFS(TabelleR06LL,TabelleR06HH,'Tiefgarage K'!B35,TabelleR06JJ,"")+
SUMIFS(TabelleR06LL,TabelleR06HH,'Tiefgarage K'!B35,TabelleR06JJ,"ohne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253</v>
      </c>
      <c r="H35" s="533">
        <f t="shared" ca="1" si="22"/>
        <v>0</v>
      </c>
      <c r="I35" s="500">
        <f t="shared" si="23"/>
        <v>0</v>
      </c>
      <c r="J35" s="534">
        <f t="shared" si="3"/>
        <v>0</v>
      </c>
      <c r="K35" s="535">
        <f t="shared" si="24"/>
        <v>0</v>
      </c>
      <c r="M35" s="22">
        <f>Raumgruppen_Bezeichnungen!N34</f>
        <v>0</v>
      </c>
      <c r="N35" s="22">
        <f t="shared" si="5"/>
        <v>1</v>
      </c>
      <c r="O35" s="22">
        <f t="shared" si="6"/>
        <v>1</v>
      </c>
    </row>
    <row r="36" spans="2:15" ht="15" hidden="1" customHeight="1" x14ac:dyDescent="0.2">
      <c r="B36" s="677" t="str">
        <f>Raumgruppen_Bezeichnungen!$C35</f>
        <v>B1-J</v>
      </c>
      <c r="C36" s="528" t="str">
        <f>Raumgruppen_Bezeichnungen!$D35</f>
        <v>Gruppen- und Speiseräume von Schulkindergärten bzw. –horten, Vorschulen</v>
      </c>
      <c r="D36" s="529">
        <f>SUMIFS(TabelleR06LL,TabelleR06HH,'Tiefgarage K'!B36,TabelleR06JJ,"")+
SUMIFS(TabelleR06LL,TabelleR06HH,'Tiefgarage K'!B36,TabelleR06JJ,"ohne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hidden="1" customHeight="1" x14ac:dyDescent="0.2">
      <c r="B37" s="677" t="str">
        <f>Raumgruppen_Bezeichnungen!$C36</f>
        <v>B1-J2</v>
      </c>
      <c r="C37" s="528" t="str">
        <f>Raumgruppen_Bezeichnungen!$D36</f>
        <v>Gruppen- und Speiseräume von Schulkindergärten bzw. –horten, Vorschulen</v>
      </c>
      <c r="D37" s="529">
        <f>SUMIFS(TabelleR06LL,TabelleR06HH,'Tiefgarage K'!B37,TabelleR06JJ,"")+
SUMIFS(TabelleR06LL,TabelleR06HH,'Tiefgarage K'!B37,TabelleR06JJ,"ohne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hidden="1" customHeight="1" x14ac:dyDescent="0.2">
      <c r="B38" s="677" t="str">
        <f>Raumgruppen_Bezeichnungen!$C37</f>
        <v>B1-Q</v>
      </c>
      <c r="C38" s="528" t="str">
        <f>Raumgruppen_Bezeichnungen!$D37</f>
        <v>Gruppen- und Speiseräume von Schulkindergärten bzw. –horten, Vorschulen</v>
      </c>
      <c r="D38" s="529">
        <f>SUMIFS(TabelleR06LL,TabelleR06HH,'Tiefgarage K'!B38,TabelleR06JJ,"")+
SUMIFS(TabelleR06LL,TabelleR06HH,'Tiefgarage K'!B38,TabelleR06JJ,"ohne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hidden="1" customHeight="1" x14ac:dyDescent="0.2">
      <c r="B39" s="677" t="str">
        <f>Raumgruppen_Bezeichnungen!$C38</f>
        <v>B1-J6</v>
      </c>
      <c r="C39" s="528" t="str">
        <f>Raumgruppen_Bezeichnungen!$D38</f>
        <v>Gruppen- und Speiseräume von Schulkindergärten bzw. –horten, Vorschulen</v>
      </c>
      <c r="D39" s="529">
        <f>SUMIFS(TabelleR06LL,TabelleR06HH,'Tiefgarage K'!B39,TabelleR06JJ,"")+
SUMIFS(TabelleR06LL,TabelleR06HH,'Tiefgarage K'!B39,TabelleR06JJ,"ohne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hidden="1" customHeight="1" x14ac:dyDescent="0.2">
      <c r="B40" s="677" t="str">
        <f>Raumgruppen_Bezeichnungen!$C39</f>
        <v>B1-M</v>
      </c>
      <c r="C40" s="528" t="str">
        <f>Raumgruppen_Bezeichnungen!$D39</f>
        <v>Gruppen- und Speiseräume von Schulkindergärten bzw. –horten, Vorschulen</v>
      </c>
      <c r="D40" s="529">
        <f>SUMIFS(TabelleR06LL,TabelleR06HH,'Tiefgarage K'!B40,TabelleR06JJ,"")+
SUMIFS(TabelleR06LL,TabelleR06HH,'Tiefgarage K'!B40,TabelleR06JJ,"ohne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hidden="1" customHeight="1" x14ac:dyDescent="0.2">
      <c r="B41" s="677" t="str">
        <f>Raumgruppen_Bezeichnungen!$C40</f>
        <v>B1-14</v>
      </c>
      <c r="C41" s="528" t="str">
        <f>Raumgruppen_Bezeichnungen!$D40</f>
        <v>Gruppen- und Speiseräume von Schulkindergärten bzw. –horten, Vorschulen</v>
      </c>
      <c r="D41" s="529">
        <f>SUMIFS(TabelleR06LL,TabelleR06HH,'Tiefgarage K'!B41,TabelleR06JJ,"")+
SUMIFS(TabelleR06LL,TabelleR06HH,'Tiefgarage K'!B41,TabelleR06JJ,"ohne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hidden="1" customHeight="1" x14ac:dyDescent="0.2">
      <c r="B42" s="677" t="str">
        <f>Raumgruppen_Bezeichnungen!$C41</f>
        <v>B1-W</v>
      </c>
      <c r="C42" s="528" t="str">
        <f>Raumgruppen_Bezeichnungen!$D41</f>
        <v>Gruppen- und Speiseräume von Schulkindergärten bzw. –horten, Vorschulen</v>
      </c>
      <c r="D42" s="529">
        <f>SUMIFS(TabelleR06LL,TabelleR06HH,'Tiefgarage K'!B42,TabelleR06JJ,"")+
SUMIFS(TabelleR06LL,TabelleR06HH,'Tiefgarage K'!B42,TabelleR06JJ,"ohne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51</v>
      </c>
      <c r="H42" s="533">
        <f t="shared" ca="1" si="25"/>
        <v>0</v>
      </c>
      <c r="I42" s="500">
        <f t="shared" si="26"/>
        <v>0</v>
      </c>
      <c r="J42" s="534">
        <f t="shared" si="3"/>
        <v>0</v>
      </c>
      <c r="K42" s="535">
        <f t="shared" si="27"/>
        <v>0</v>
      </c>
      <c r="M42" s="22">
        <f>Raumgruppen_Bezeichnungen!N41</f>
        <v>0</v>
      </c>
      <c r="N42" s="22">
        <f t="shared" si="5"/>
        <v>1</v>
      </c>
      <c r="O42" s="22">
        <f t="shared" si="6"/>
        <v>1</v>
      </c>
    </row>
    <row r="43" spans="2:15" ht="15" hidden="1" customHeight="1" x14ac:dyDescent="0.2">
      <c r="B43" s="677" t="str">
        <f>Raumgruppen_Bezeichnungen!$C42</f>
        <v>B1-2</v>
      </c>
      <c r="C43" s="528" t="str">
        <f>Raumgruppen_Bezeichnungen!$D42</f>
        <v>Gruppen- und Speiseräume von Schulkindergärten bzw. –horten, Vorschulen</v>
      </c>
      <c r="D43" s="529">
        <f>SUMIFS(TabelleR06LL,TabelleR06HH,'Tiefgarage K'!B43,TabelleR06JJ,"")+
SUMIFS(TabelleR06LL,TabelleR06HH,'Tiefgarage K'!B43,TabelleR06JJ,"ohne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101</v>
      </c>
      <c r="H43" s="533">
        <f t="shared" ca="1" si="25"/>
        <v>0</v>
      </c>
      <c r="I43" s="500">
        <f t="shared" si="26"/>
        <v>0</v>
      </c>
      <c r="J43" s="534">
        <f t="shared" si="3"/>
        <v>0</v>
      </c>
      <c r="K43" s="535">
        <f t="shared" si="27"/>
        <v>0</v>
      </c>
      <c r="M43" s="22">
        <f>Raumgruppen_Bezeichnungen!N42</f>
        <v>0</v>
      </c>
      <c r="N43" s="22">
        <f t="shared" si="5"/>
        <v>1</v>
      </c>
      <c r="O43" s="22">
        <f t="shared" si="6"/>
        <v>1</v>
      </c>
    </row>
    <row r="44" spans="2:15" ht="15" hidden="1" customHeight="1" x14ac:dyDescent="0.2">
      <c r="B44" s="678" t="str">
        <f>Raumgruppen_Bezeichnungen!$C43</f>
        <v>B1-2,5</v>
      </c>
      <c r="C44" s="621" t="str">
        <f>Raumgruppen_Bezeichnungen!$D43</f>
        <v>Gruppen- und Speiseräume von Schulkindergärten bzw. –horten, Vorschulen</v>
      </c>
      <c r="D44" s="622">
        <f>SUMIFS(TabelleR06LL,TabelleR06HH,'Tiefgarage K'!B44,TabelleR06JJ,"")+
SUMIFS(TabelleR06LL,TabelleR06HH,'Tiefgarage K'!B44,TabelleR06JJ,"ohne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127</v>
      </c>
      <c r="H44" s="626">
        <f ca="1">D44*G44</f>
        <v>0</v>
      </c>
      <c r="I44" s="627">
        <f>IF(E44=0,0,H44/E44)</f>
        <v>0</v>
      </c>
      <c r="J44" s="628">
        <f t="shared" si="3"/>
        <v>0</v>
      </c>
      <c r="K44" s="629">
        <f>IF(J44="","",I44*J44)</f>
        <v>0</v>
      </c>
      <c r="M44" s="22">
        <f>Raumgruppen_Bezeichnungen!N43</f>
        <v>0</v>
      </c>
      <c r="N44" s="22">
        <f t="shared" si="5"/>
        <v>1</v>
      </c>
      <c r="O44" s="22">
        <f t="shared" si="6"/>
        <v>1</v>
      </c>
    </row>
    <row r="45" spans="2:15" ht="15" hidden="1" customHeight="1" thickBot="1" x14ac:dyDescent="0.25">
      <c r="B45" s="679" t="str">
        <f>Raumgruppen_Bezeichnungen!$C44</f>
        <v>B1-3</v>
      </c>
      <c r="C45" s="630" t="str">
        <f>Raumgruppen_Bezeichnungen!$D44</f>
        <v>Gruppen- und Speiseräume von Schulkindergärten bzw. –horten, Vorschulen</v>
      </c>
      <c r="D45" s="631">
        <f>SUMIFS(TabelleR06LL,TabelleR06HH,'Tiefgarage K'!B45,TabelleR06JJ,"")+
SUMIFS(TabelleR06LL,TabelleR06HH,'Tiefgarage K'!B45,TabelleR06JJ,"ohne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152</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hidden="1" customHeight="1" x14ac:dyDescent="0.2">
      <c r="B46" s="676" t="str">
        <f>Raumgruppen_Bezeichnungen!$C45</f>
        <v>B1-4</v>
      </c>
      <c r="C46" s="548" t="str">
        <f>Raumgruppen_Bezeichnungen!$D45</f>
        <v>Gruppen- und Speiseräume von Schulkindergärten bzw. –horten, Vorschulen</v>
      </c>
      <c r="D46" s="465">
        <f>SUMIFS(TabelleR06LL,TabelleR06HH,'Tiefgarage K'!B46,TabelleR06JJ,"")+
SUMIFS(TabelleR06LL,TabelleR06HH,'Tiefgarage K'!B46,TabelleR06JJ,"ohne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202</v>
      </c>
      <c r="H46" s="550">
        <f t="shared" ca="1" si="28"/>
        <v>0</v>
      </c>
      <c r="I46" s="551">
        <f t="shared" si="29"/>
        <v>0</v>
      </c>
      <c r="J46" s="282">
        <f t="shared" si="3"/>
        <v>0</v>
      </c>
      <c r="K46" s="552">
        <f t="shared" si="30"/>
        <v>0</v>
      </c>
      <c r="M46" s="22">
        <f>Raumgruppen_Bezeichnungen!N45</f>
        <v>0</v>
      </c>
      <c r="N46" s="22">
        <f t="shared" si="5"/>
        <v>1</v>
      </c>
      <c r="O46" s="22">
        <f t="shared" si="6"/>
        <v>1</v>
      </c>
    </row>
    <row r="47" spans="2:15" ht="15" hidden="1" customHeight="1" x14ac:dyDescent="0.2">
      <c r="B47" s="677" t="str">
        <f>Raumgruppen_Bezeichnungen!$C46</f>
        <v>B1-5</v>
      </c>
      <c r="C47" s="528" t="str">
        <f>Raumgruppen_Bezeichnungen!$D46</f>
        <v>Gruppen- und Speiseräume von Schulkindergärten bzw. –horten, Vorschulen</v>
      </c>
      <c r="D47" s="529">
        <f>SUMIFS(TabelleR06LL,TabelleR06HH,'Tiefgarage K'!B47,TabelleR06JJ,"")+
SUMIFS(TabelleR06LL,TabelleR06HH,'Tiefgarage K'!B47,TabelleR06JJ,"ohne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253</v>
      </c>
      <c r="H47" s="533">
        <f t="shared" ca="1" si="28"/>
        <v>0</v>
      </c>
      <c r="I47" s="500">
        <f t="shared" si="29"/>
        <v>0</v>
      </c>
      <c r="J47" s="534">
        <f t="shared" si="3"/>
        <v>0</v>
      </c>
      <c r="K47" s="535">
        <f t="shared" si="30"/>
        <v>0</v>
      </c>
      <c r="M47" s="22">
        <f>Raumgruppen_Bezeichnungen!N46</f>
        <v>0</v>
      </c>
      <c r="N47" s="22">
        <f t="shared" si="5"/>
        <v>1</v>
      </c>
      <c r="O47" s="22">
        <f t="shared" si="6"/>
        <v>1</v>
      </c>
    </row>
    <row r="48" spans="2:15" ht="15" hidden="1" customHeight="1" x14ac:dyDescent="0.2">
      <c r="B48" s="677" t="str">
        <f>Raumgruppen_Bezeichnungen!$C47</f>
        <v>B1-6</v>
      </c>
      <c r="C48" s="528" t="str">
        <f>Raumgruppen_Bezeichnungen!$D47</f>
        <v>Gruppen- und Speiseräume von Schulkindergärten bzw. –horten, Vorschulen</v>
      </c>
      <c r="D48" s="529">
        <f>SUMIFS(TabelleR06LL,TabelleR06HH,'Tiefgarage K'!B48,TabelleR06JJ,"")+
SUMIFS(TabelleR06LL,TabelleR06HH,'Tiefgarage K'!B48,TabelleR06JJ,"ohne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304</v>
      </c>
      <c r="H48" s="533">
        <f ca="1">D48*G48</f>
        <v>0</v>
      </c>
      <c r="I48" s="500">
        <f>IF(E48=0,0,H48/E48)</f>
        <v>0</v>
      </c>
      <c r="J48" s="534">
        <f t="shared" si="3"/>
        <v>0</v>
      </c>
      <c r="K48" s="535">
        <f>IF(J48="","",I48*J48)</f>
        <v>0</v>
      </c>
      <c r="M48" s="22">
        <f>Raumgruppen_Bezeichnungen!N47</f>
        <v>0</v>
      </c>
      <c r="N48" s="22">
        <f t="shared" si="5"/>
        <v>1</v>
      </c>
      <c r="O48" s="22">
        <f t="shared" si="6"/>
        <v>1</v>
      </c>
    </row>
    <row r="49" spans="2:15" ht="15" hidden="1" customHeight="1" x14ac:dyDescent="0.2">
      <c r="B49" s="677" t="str">
        <f>Raumgruppen_Bezeichnungen!$C48</f>
        <v>B1-7</v>
      </c>
      <c r="C49" s="528" t="str">
        <f>Raumgruppen_Bezeichnungen!$D48</f>
        <v>Gruppen- und Speiseräume von Schulkindergärten bzw. –horten, Vorschulen</v>
      </c>
      <c r="D49" s="529">
        <f>SUMIFS(TabelleR06LL,TabelleR06HH,'Tiefgarage K'!B49,TabelleR06JJ,"")+
SUMIFS(TabelleR06LL,TabelleR06HH,'Tiefgarage K'!B49,TabelleR06JJ,"ohne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354</v>
      </c>
      <c r="H49" s="533">
        <f ca="1">D49*G49</f>
        <v>0</v>
      </c>
      <c r="I49" s="500">
        <f>IF(E49=0,0,H49/E49)</f>
        <v>0</v>
      </c>
      <c r="J49" s="534">
        <f t="shared" si="3"/>
        <v>0</v>
      </c>
      <c r="K49" s="535">
        <f>IF(J49="","",I49*J49)</f>
        <v>0</v>
      </c>
      <c r="M49" s="22">
        <f>Raumgruppen_Bezeichnungen!N48</f>
        <v>0</v>
      </c>
      <c r="N49" s="22">
        <f t="shared" si="5"/>
        <v>1</v>
      </c>
      <c r="O49" s="22">
        <f t="shared" si="6"/>
        <v>1</v>
      </c>
    </row>
    <row r="50" spans="2:15" ht="15" hidden="1" customHeight="1" x14ac:dyDescent="0.2">
      <c r="B50" s="677" t="str">
        <f>Raumgruppen_Bezeichnungen!$C49</f>
        <v>B1-Müll</v>
      </c>
      <c r="C50" s="528" t="str">
        <f>Raumgruppen_Bezeichnungen!$D49</f>
        <v>Gruppen- und Speiseräume von Schulkindergärten bzw. –horten, Vorschulen (nur Müllentnahme)</v>
      </c>
      <c r="D50" s="529">
        <f>SUMIFS(TabelleR06LL,TabelleR06II,'Tiefgarage K'!B50,TabelleR06JJ,"")+
SUMIFS(TabelleR06LL,TabelleR06II,'Tiefgarage K'!B50,TabelleR06JJ,"ohne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101</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SUMIFS(TabelleR06LL,TabelleR06HH,'Tiefgarage K'!B51,TabelleR06JJ,"")+
SUMIFS(TabelleR06LL,TabelleR06HH,'Tiefgarage K'!B51,TabelleR06JJ,"ohne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hidden="1" customHeight="1" x14ac:dyDescent="0.2">
      <c r="B52" s="677" t="str">
        <f>Raumgruppen_Bezeichnungen!$C51</f>
        <v>C1-J2</v>
      </c>
      <c r="C52" s="528" t="str">
        <f>Raumgruppen_Bezeichnungen!$D51</f>
        <v>Verwaltungs- und Büroräume, Lehrerzimmer, Besprechungs- und Konferenzräume</v>
      </c>
      <c r="D52" s="529">
        <f>SUMIFS(TabelleR06LL,TabelleR06HH,'Tiefgarage K'!B52,TabelleR06JJ,"")+
SUMIFS(TabelleR06LL,TabelleR06HH,'Tiefgarage K'!B52,TabelleR06JJ,"ohne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hidden="1" customHeight="1" x14ac:dyDescent="0.2">
      <c r="B53" s="677" t="str">
        <f>Raumgruppen_Bezeichnungen!$C52</f>
        <v>C1-Q</v>
      </c>
      <c r="C53" s="528" t="str">
        <f>Raumgruppen_Bezeichnungen!$D52</f>
        <v>Verwaltungs- und Büroräume, Lehrerzimmer, Besprechungs- und Konferenzräume</v>
      </c>
      <c r="D53" s="529">
        <f>SUMIFS(TabelleR06LL,TabelleR06HH,'Tiefgarage K'!B53,TabelleR06JJ,"")+
SUMIFS(TabelleR06LL,TabelleR06HH,'Tiefgarage K'!B53,TabelleR06JJ,"ohne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hidden="1" customHeight="1" x14ac:dyDescent="0.2">
      <c r="B54" s="677" t="str">
        <f>Raumgruppen_Bezeichnungen!$C53</f>
        <v>C1-J6</v>
      </c>
      <c r="C54" s="528" t="str">
        <f>Raumgruppen_Bezeichnungen!$D53</f>
        <v>Verwaltungs- und Büroräume, Lehrerzimmer, Besprechungs- und Konferenzräume</v>
      </c>
      <c r="D54" s="529">
        <f>SUMIFS(TabelleR06LL,TabelleR06HH,'Tiefgarage K'!B54,TabelleR06JJ,"")+
SUMIFS(TabelleR06LL,TabelleR06HH,'Tiefgarage K'!B54,TabelleR06JJ,"ohne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hidden="1" customHeight="1" x14ac:dyDescent="0.2">
      <c r="B55" s="677" t="str">
        <f>Raumgruppen_Bezeichnungen!$C54</f>
        <v>C1-M</v>
      </c>
      <c r="C55" s="528" t="str">
        <f>Raumgruppen_Bezeichnungen!$D54</f>
        <v>Verwaltungs- und Büroräume, Lehrerzimmer, Besprechungs- und Konferenzräume</v>
      </c>
      <c r="D55" s="529">
        <f>SUMIFS(TabelleR06LL,TabelleR06HH,'Tiefgarage K'!B55,TabelleR06JJ,"")+
SUMIFS(TabelleR06LL,TabelleR06HH,'Tiefgarage K'!B55,TabelleR06JJ,"ohne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hidden="1" customHeight="1" x14ac:dyDescent="0.2">
      <c r="B56" s="677" t="str">
        <f>Raumgruppen_Bezeichnungen!$C55</f>
        <v>C1-14</v>
      </c>
      <c r="C56" s="528" t="str">
        <f>Raumgruppen_Bezeichnungen!$D55</f>
        <v>Verwaltungs- und Büroräume, Lehrerzimmer, Besprechungs- und Konferenzräume</v>
      </c>
      <c r="D56" s="529">
        <f>SUMIFS(TabelleR06LL,TabelleR06HH,'Tiefgarage K'!B56,TabelleR06JJ,"")+
SUMIFS(TabelleR06LL,TabelleR06HH,'Tiefgarage K'!B56,TabelleR06JJ,"ohne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SUMIFS(TabelleR06LL,TabelleR06HH,'Tiefgarage K'!B57,TabelleR06JJ,"")+
SUMIFS(TabelleR06LL,TabelleR06HH,'Tiefgarage K'!B57,TabelleR06JJ,"ohne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51</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SUMIFS(TabelleR06LL,TabelleR06HH,'Tiefgarage K'!B58,TabelleR06JJ,"")+
SUMIFS(TabelleR06LL,TabelleR06HH,'Tiefgarage K'!B58,TabelleR06JJ,"ohne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101</v>
      </c>
      <c r="H58" s="533">
        <f t="shared" ca="1" si="34"/>
        <v>0</v>
      </c>
      <c r="I58" s="500">
        <f t="shared" si="35"/>
        <v>0</v>
      </c>
      <c r="J58" s="534">
        <f t="shared" si="3"/>
        <v>0</v>
      </c>
      <c r="K58" s="535">
        <f t="shared" si="36"/>
        <v>0</v>
      </c>
      <c r="M58" s="22">
        <f>Raumgruppen_Bezeichnungen!N57</f>
        <v>1</v>
      </c>
      <c r="N58" s="22">
        <f t="shared" si="5"/>
        <v>1</v>
      </c>
      <c r="O58" s="22">
        <f t="shared" si="6"/>
        <v>1</v>
      </c>
    </row>
    <row r="59" spans="2:15" ht="15" hidden="1" customHeight="1" x14ac:dyDescent="0.2">
      <c r="B59" s="677" t="str">
        <f>Raumgruppen_Bezeichnungen!$C58</f>
        <v>C1-2,5</v>
      </c>
      <c r="C59" s="528" t="str">
        <f>Raumgruppen_Bezeichnungen!$D58</f>
        <v>Verwaltungs- und Büroräume, Lehrerzimmer, Besprechungs- und Konferenzräume</v>
      </c>
      <c r="D59" s="529">
        <f>SUMIFS(TabelleR06LL,TabelleR06HH,'Tiefgarage K'!B59,TabelleR06JJ,"")+
SUMIFS(TabelleR06LL,TabelleR06HH,'Tiefgarage K'!B59,TabelleR06JJ,"ohne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127</v>
      </c>
      <c r="H59" s="533">
        <f ca="1">D59*G59</f>
        <v>0</v>
      </c>
      <c r="I59" s="500">
        <f>IF(E59=0,0,H59/E59)</f>
        <v>0</v>
      </c>
      <c r="J59" s="534">
        <f t="shared" si="3"/>
        <v>0</v>
      </c>
      <c r="K59" s="535">
        <f>IF(J59="","",I59*J59)</f>
        <v>0</v>
      </c>
      <c r="M59" s="22">
        <f>Raumgruppen_Bezeichnungen!N58</f>
        <v>0</v>
      </c>
      <c r="N59" s="22">
        <f t="shared" si="5"/>
        <v>1</v>
      </c>
      <c r="O59" s="22">
        <f t="shared" si="6"/>
        <v>1</v>
      </c>
    </row>
    <row r="60" spans="2:15" ht="15" hidden="1" customHeight="1" x14ac:dyDescent="0.2">
      <c r="B60" s="677" t="str">
        <f>Raumgruppen_Bezeichnungen!$C59</f>
        <v>C1-3</v>
      </c>
      <c r="C60" s="528" t="str">
        <f>Raumgruppen_Bezeichnungen!$D59</f>
        <v>Verwaltungs- und Büroräume, Lehrerzimmer, Besprechungs- und Konferenzräume</v>
      </c>
      <c r="D60" s="529">
        <f>SUMIFS(TabelleR06LL,TabelleR06HH,'Tiefgarage K'!B60,TabelleR06JJ,"")+
SUMIFS(TabelleR06LL,TabelleR06HH,'Tiefgarage K'!B60,TabelleR06JJ,"ohne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152</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hidden="1" customHeight="1" x14ac:dyDescent="0.2">
      <c r="B61" s="678" t="str">
        <f>Raumgruppen_Bezeichnungen!$C60</f>
        <v>C1-4</v>
      </c>
      <c r="C61" s="621" t="str">
        <f>Raumgruppen_Bezeichnungen!$D60</f>
        <v>Verwaltungs- und Büroräume, Lehrerzimmer, Besprechungs- und Konferenzräume</v>
      </c>
      <c r="D61" s="622">
        <f>SUMIFS(TabelleR06LL,TabelleR06HH,'Tiefgarage K'!B61,TabelleR06JJ,"")+
SUMIFS(TabelleR06LL,TabelleR06HH,'Tiefgarage K'!B61,TabelleR06JJ,"ohne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202</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538" t="str">
        <f>Raumgruppen_Bezeichnungen!$D61</f>
        <v>Verwaltungs- und Büroräume, Lehrerzimmer, Besprechungs- und Konferenzräume</v>
      </c>
      <c r="D62" s="539">
        <f>SUMIFS(TabelleR06LL,TabelleR06HH,'Tiefgarage K'!B62,TabelleR06JJ,"")+
SUMIFS(TabelleR06LL,TabelleR06HH,'Tiefgarage K'!B62,TabelleR06JJ,"ohne Grundreinig")</f>
        <v>0</v>
      </c>
      <c r="E62" s="540">
        <f t="shared" si="0"/>
        <v>0</v>
      </c>
      <c r="F62" s="541" t="str">
        <f>VLOOKUP(B62,Raumgruppen_Bezeichnungen!$C$3:$E$305,3,FALSE)</f>
        <v>5 Tage/Wo</v>
      </c>
      <c r="G62" s="542" cm="1">
        <f t="array" aca="1" ref="G62" ca="1">HLOOKUP(
                           F62,
                           Raumgruppen_Bezeichnungen!$P$314:$AF$390,
                           VLOOKUP(
                                                 LEFT(RIGHT(CELL("dateiname",$B$2),LEN(CELL("dateiname",$B$2))-SEARCH("]",CELL("dateiname",$B$2))),LEN(RIGHT(CELL("dateiname",$B$2),LEN(CELL("dateiname",$B$2))-SEARCH("]",CELL("dateiname",$B$2))))-2),
                                                 Raumgruppen_Bezeichnungen!$P$315:$AH$390,
                                                 19,
                                                 FALSE),
                           FALSE)</f>
        <v>253</v>
      </c>
      <c r="H62" s="543">
        <f t="shared" ca="1" si="37"/>
        <v>0</v>
      </c>
      <c r="I62" s="544">
        <f t="shared" si="38"/>
        <v>0</v>
      </c>
      <c r="J62" s="545">
        <f t="shared" si="3"/>
        <v>0</v>
      </c>
      <c r="K62" s="638">
        <f t="shared" si="39"/>
        <v>0</v>
      </c>
      <c r="M62" s="22">
        <f>Raumgruppen_Bezeichnungen!N61</f>
        <v>1</v>
      </c>
      <c r="N62" s="22">
        <f t="shared" si="5"/>
        <v>1</v>
      </c>
      <c r="O62" s="22">
        <f t="shared" si="6"/>
        <v>1</v>
      </c>
    </row>
    <row r="63" spans="2:15" ht="15" hidden="1" customHeight="1" x14ac:dyDescent="0.2">
      <c r="B63" s="676" t="str">
        <f>Raumgruppen_Bezeichnungen!$C62</f>
        <v>C1-6</v>
      </c>
      <c r="C63" s="548" t="str">
        <f>Raumgruppen_Bezeichnungen!$D62</f>
        <v>Verwaltungs- und Büroräume, Lehrerzimmer, Besprechungs- und Konferenzräume</v>
      </c>
      <c r="D63" s="465">
        <f>SUMIFS(TabelleR06LL,TabelleR06HH,'Tiefgarage K'!B63,TabelleR06JJ,"")+
SUMIFS(TabelleR06LL,TabelleR06HH,'Tiefgarage K'!B63,TabelleR06JJ,"ohne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304</v>
      </c>
      <c r="H63" s="550">
        <f ca="1">D63*G63</f>
        <v>0</v>
      </c>
      <c r="I63" s="551">
        <f>IF(E63=0,0,H63/E63)</f>
        <v>0</v>
      </c>
      <c r="J63" s="282">
        <f t="shared" si="3"/>
        <v>0</v>
      </c>
      <c r="K63" s="552">
        <f>IF(J63="","",I63*J63)</f>
        <v>0</v>
      </c>
      <c r="M63" s="22">
        <f>Raumgruppen_Bezeichnungen!N62</f>
        <v>0</v>
      </c>
      <c r="N63" s="22">
        <f t="shared" si="5"/>
        <v>1</v>
      </c>
      <c r="O63" s="22">
        <f t="shared" si="6"/>
        <v>1</v>
      </c>
    </row>
    <row r="64" spans="2:15" ht="15" hidden="1" customHeight="1" x14ac:dyDescent="0.2">
      <c r="B64" s="677" t="str">
        <f>Raumgruppen_Bezeichnungen!$C63</f>
        <v>C1-7</v>
      </c>
      <c r="C64" s="528" t="str">
        <f>Raumgruppen_Bezeichnungen!$D63</f>
        <v>Verwaltungs- und Büroräume, Lehrerzimmer, Besprechungs- und Konferenzräume</v>
      </c>
      <c r="D64" s="529">
        <f>SUMIFS(TabelleR06LL,TabelleR06HH,'Tiefgarage K'!B64,TabelleR06JJ,"")+
SUMIFS(TabelleR06LL,TabelleR06HH,'Tiefgarage K'!B64,TabelleR06JJ,"ohne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354</v>
      </c>
      <c r="H64" s="533">
        <f ca="1">D64*G64</f>
        <v>0</v>
      </c>
      <c r="I64" s="500">
        <f>IF(E64=0,0,H64/E64)</f>
        <v>0</v>
      </c>
      <c r="J64" s="534">
        <f t="shared" si="3"/>
        <v>0</v>
      </c>
      <c r="K64" s="535">
        <f>IF(J64="","",I64*J64)</f>
        <v>0</v>
      </c>
      <c r="M64" s="22">
        <f>Raumgruppen_Bezeichnungen!N63</f>
        <v>0</v>
      </c>
      <c r="N64" s="22">
        <f t="shared" si="5"/>
        <v>1</v>
      </c>
      <c r="O64" s="22">
        <f t="shared" si="6"/>
        <v>1</v>
      </c>
    </row>
    <row r="65" spans="2:15" ht="15" hidden="1" customHeight="1" x14ac:dyDescent="0.2">
      <c r="B65" s="677" t="str">
        <f>Raumgruppen_Bezeichnungen!$C64</f>
        <v>C1-Müll</v>
      </c>
      <c r="C65" s="528" t="str">
        <f>Raumgruppen_Bezeichnungen!$D64</f>
        <v>Verwaltungs- und Büroräume, Lehrerzimmer, Besprechungs- und Konferenzräume (nur Müllentnahme)</v>
      </c>
      <c r="D65" s="529">
        <f>SUMIFS(TabelleR06LL,TabelleR06II,'Tiefgarage K'!B65,TabelleR06JJ,"")+
SUMIFS(TabelleR06LL,TabelleR06II,'Tiefgarage K'!B65,TabelleR06JJ,"ohne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101</v>
      </c>
      <c r="H65" s="533">
        <f ca="1">D65*G65</f>
        <v>0</v>
      </c>
      <c r="I65" s="500">
        <f>IF(E65=0,0,H65/E65)</f>
        <v>0</v>
      </c>
      <c r="J65" s="534">
        <f t="shared" si="3"/>
        <v>0</v>
      </c>
      <c r="K65" s="535">
        <f>IF(J65="","",I65*J65)</f>
        <v>0</v>
      </c>
      <c r="M65" s="22">
        <f>Raumgruppen_Bezeichnungen!N64</f>
        <v>0</v>
      </c>
      <c r="N65" s="22">
        <f t="shared" si="5"/>
        <v>1</v>
      </c>
      <c r="O65" s="22">
        <f t="shared" si="6"/>
        <v>1</v>
      </c>
    </row>
    <row r="66" spans="2:15" ht="15" hidden="1" customHeight="1" x14ac:dyDescent="0.2">
      <c r="B66" s="677" t="str">
        <f>Raumgruppen_Bezeichnungen!$C65</f>
        <v>C1-Hort</v>
      </c>
      <c r="C66" s="528" t="str">
        <f>Raumgruppen_Bezeichnungen!$D65</f>
        <v>Verwaltungs- und Büroräume, Lehrerzimmer, Besprechungs- und Konferenzräume</v>
      </c>
      <c r="D66" s="529">
        <f>SUMIFS(TabelleR06LL,TabelleR06HH,'Tiefgarage K'!B66,TabelleR06JJ,"")+
SUMIFS(TabelleR06LL,TabelleR06HH,'Tiefgarage K'!B66,TabelleR06JJ,"ohne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253</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hidden="1" customHeight="1" x14ac:dyDescent="0.2">
      <c r="B67" s="677" t="str">
        <f>Raumgruppen_Bezeichnungen!$C66</f>
        <v>D1-J</v>
      </c>
      <c r="C67" s="528" t="str">
        <f>Raumgruppen_Bezeichnungen!$D66</f>
        <v>Lehrmittelräume, Funktionsräume, Unterrichtsvorbereitungsräume, Lehrerbibliotheken</v>
      </c>
      <c r="D67" s="529">
        <f>SUMIFS(TabelleR06LL,TabelleR06HH,'Tiefgarage K'!B67,TabelleR06JJ,"")+
SUMIFS(TabelleR06LL,TabelleR06HH,'Tiefgarage K'!B67,TabelleR06JJ,"ohne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hidden="1" customHeight="1" x14ac:dyDescent="0.2">
      <c r="B68" s="677" t="str">
        <f>Raumgruppen_Bezeichnungen!$C67</f>
        <v>D1-J2</v>
      </c>
      <c r="C68" s="528" t="str">
        <f>Raumgruppen_Bezeichnungen!$D67</f>
        <v>Lehrmittelräume, Funktionsräume, Unterrichtsvorbereitungsräume, Lehrerbibliotheken</v>
      </c>
      <c r="D68" s="529">
        <f>SUMIFS(TabelleR06LL,TabelleR06HH,'Tiefgarage K'!B68,TabelleR06JJ,"")+
SUMIFS(TabelleR06LL,TabelleR06HH,'Tiefgarage K'!B68,TabelleR06JJ,"ohne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hidden="1" customHeight="1" x14ac:dyDescent="0.2">
      <c r="B69" s="677" t="str">
        <f>Raumgruppen_Bezeichnungen!$C68</f>
        <v>D1-Q</v>
      </c>
      <c r="C69" s="528" t="str">
        <f>Raumgruppen_Bezeichnungen!$D68</f>
        <v>Lehrmittelräume, Funktionsräume, Unterrichtsvorbereitungsräume, Lehrerbibliotheken</v>
      </c>
      <c r="D69" s="529">
        <f>SUMIFS(TabelleR06LL,TabelleR06HH,'Tiefgarage K'!B69,TabelleR06JJ,"")+
SUMIFS(TabelleR06LL,TabelleR06HH,'Tiefgarage K'!B69,TabelleR06JJ,"ohne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hidden="1" customHeight="1" x14ac:dyDescent="0.2">
      <c r="B70" s="677" t="str">
        <f>Raumgruppen_Bezeichnungen!$C69</f>
        <v>D1-J6</v>
      </c>
      <c r="C70" s="528" t="str">
        <f>Raumgruppen_Bezeichnungen!$D69</f>
        <v>Lehrmittelräume, Funktionsräume, Unterrichtsvorbereitungsräume, Lehrerbibliotheken</v>
      </c>
      <c r="D70" s="529">
        <f>SUMIFS(TabelleR06LL,TabelleR06HH,'Tiefgarage K'!B70,TabelleR06JJ,"")+
SUMIFS(TabelleR06LL,TabelleR06HH,'Tiefgarage K'!B70,TabelleR06JJ,"ohne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hidden="1" customHeight="1" x14ac:dyDescent="0.2">
      <c r="B71" s="677" t="str">
        <f>Raumgruppen_Bezeichnungen!$C70</f>
        <v>D1-M</v>
      </c>
      <c r="C71" s="528" t="str">
        <f>Raumgruppen_Bezeichnungen!$D70</f>
        <v>Lehrmittelräume, Funktionsräume, Unterrichtsvorbereitungsräume, Lehrerbibliotheken</v>
      </c>
      <c r="D71" s="529">
        <f>SUMIFS(TabelleR06LL,TabelleR06HH,'Tiefgarage K'!B71,TabelleR06JJ,"")+
SUMIFS(TabelleR06LL,TabelleR06HH,'Tiefgarage K'!B71,TabelleR06JJ,"ohne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hidden="1" customHeight="1" x14ac:dyDescent="0.2">
      <c r="B72" s="677" t="str">
        <f>Raumgruppen_Bezeichnungen!$C71</f>
        <v>D1-14</v>
      </c>
      <c r="C72" s="528" t="str">
        <f>Raumgruppen_Bezeichnungen!$D71</f>
        <v>Lehrmittelräume, Funktionsräume, Unterrichtsvorbereitungsräume, Lehrerbibliotheken</v>
      </c>
      <c r="D72" s="529">
        <f>SUMIFS(TabelleR06LL,TabelleR06HH,'Tiefgarage K'!B72,TabelleR06JJ,"")+
SUMIFS(TabelleR06LL,TabelleR06HH,'Tiefgarage K'!B72,TabelleR06JJ,"ohne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hidden="1" customHeight="1" x14ac:dyDescent="0.2">
      <c r="B73" s="678" t="str">
        <f>Raumgruppen_Bezeichnungen!$C72</f>
        <v>D1-W</v>
      </c>
      <c r="C73" s="621" t="str">
        <f>Raumgruppen_Bezeichnungen!$D72</f>
        <v>Lehrmittelräume, Funktionsräume, Unterrichtsvorbereitungsräume, Lehrerbibliotheken</v>
      </c>
      <c r="D73" s="622">
        <f>SUMIFS(TabelleR06LL,TabelleR06HH,'Tiefgarage K'!B73,TabelleR06JJ,"")+
SUMIFS(TabelleR06LL,TabelleR06HH,'Tiefgarage K'!B73,TabelleR06JJ,"ohne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51</v>
      </c>
      <c r="H73" s="626">
        <f t="shared" ca="1" si="47"/>
        <v>0</v>
      </c>
      <c r="I73" s="627">
        <f t="shared" si="48"/>
        <v>0</v>
      </c>
      <c r="J73" s="628">
        <f t="shared" si="44"/>
        <v>0</v>
      </c>
      <c r="K73" s="629">
        <f t="shared" si="49"/>
        <v>0</v>
      </c>
      <c r="M73" s="22">
        <f>Raumgruppen_Bezeichnungen!N72</f>
        <v>0</v>
      </c>
      <c r="N73" s="22">
        <f t="shared" si="45"/>
        <v>1</v>
      </c>
      <c r="O73" s="22">
        <f t="shared" si="46"/>
        <v>1</v>
      </c>
    </row>
    <row r="74" spans="2:15" ht="15" hidden="1" customHeight="1" thickBot="1" x14ac:dyDescent="0.25">
      <c r="B74" s="679" t="str">
        <f>Raumgruppen_Bezeichnungen!$C73</f>
        <v>D1-2</v>
      </c>
      <c r="C74" s="630" t="str">
        <f>Raumgruppen_Bezeichnungen!$D73</f>
        <v>Lehrmittelräume, Funktionsräume, Unterrichtsvorbereitungsräume, Lehrerbibliotheken</v>
      </c>
      <c r="D74" s="631">
        <f>SUMIFS(TabelleR06LL,TabelleR06HH,'Tiefgarage K'!B74,TabelleR06JJ,"")+
SUMIFS(TabelleR06LL,TabelleR06HH,'Tiefgarage K'!B74,TabelleR06JJ,"ohne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101</v>
      </c>
      <c r="H74" s="635">
        <f ca="1">D74*G74</f>
        <v>0</v>
      </c>
      <c r="I74" s="636">
        <f>IF(E74=0,0,H74/E74)</f>
        <v>0</v>
      </c>
      <c r="J74" s="637">
        <f t="shared" si="44"/>
        <v>0</v>
      </c>
      <c r="K74" s="638">
        <f>IF(J74="","",I74*J74)</f>
        <v>0</v>
      </c>
      <c r="M74" s="22">
        <f>Raumgruppen_Bezeichnungen!N73</f>
        <v>0</v>
      </c>
      <c r="N74" s="22">
        <f t="shared" si="45"/>
        <v>1</v>
      </c>
      <c r="O74" s="22">
        <f t="shared" si="46"/>
        <v>1</v>
      </c>
    </row>
    <row r="75" spans="2:15" ht="15" hidden="1" customHeight="1" x14ac:dyDescent="0.2">
      <c r="B75" s="676" t="str">
        <f>Raumgruppen_Bezeichnungen!$C74</f>
        <v>D1-2,5</v>
      </c>
      <c r="C75" s="548" t="str">
        <f>Raumgruppen_Bezeichnungen!$D74</f>
        <v>Lehrmittelräume, Funktionsräume, Unterrichtsvorbereitungsräume, Lehrerbibliotheken</v>
      </c>
      <c r="D75" s="465">
        <f>SUMIFS(TabelleR06LL,TabelleR06HH,'Tiefgarage K'!B75,TabelleR06JJ,"")+
SUMIFS(TabelleR06LL,TabelleR06HH,'Tiefgarage K'!B75,TabelleR06JJ,"ohne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127</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hidden="1" customHeight="1" x14ac:dyDescent="0.2">
      <c r="B76" s="677" t="str">
        <f>Raumgruppen_Bezeichnungen!$C75</f>
        <v>D1-3</v>
      </c>
      <c r="C76" s="528" t="str">
        <f>Raumgruppen_Bezeichnungen!$D75</f>
        <v>Lehrmittelräume, Funktionsräume, Unterrichtsvorbereitungsräume, Lehrerbibliotheken</v>
      </c>
      <c r="D76" s="529">
        <f>SUMIFS(TabelleR06LL,TabelleR06HH,'Tiefgarage K'!B76,TabelleR06JJ,"")+
SUMIFS(TabelleR06LL,TabelleR06HH,'Tiefgarage K'!B76,TabelleR06JJ,"ohne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152</v>
      </c>
      <c r="H76" s="533">
        <f t="shared" ca="1" si="50"/>
        <v>0</v>
      </c>
      <c r="I76" s="500">
        <f t="shared" si="51"/>
        <v>0</v>
      </c>
      <c r="J76" s="534">
        <f t="shared" si="44"/>
        <v>0</v>
      </c>
      <c r="K76" s="535">
        <f t="shared" si="52"/>
        <v>0</v>
      </c>
      <c r="M76" s="22">
        <f>Raumgruppen_Bezeichnungen!N75</f>
        <v>0</v>
      </c>
      <c r="N76" s="22">
        <f t="shared" si="45"/>
        <v>1</v>
      </c>
      <c r="O76" s="22">
        <f t="shared" si="46"/>
        <v>1</v>
      </c>
    </row>
    <row r="77" spans="2:15" ht="15" hidden="1" customHeight="1" x14ac:dyDescent="0.2">
      <c r="B77" s="677" t="str">
        <f>Raumgruppen_Bezeichnungen!$C76</f>
        <v>D1-4</v>
      </c>
      <c r="C77" s="528" t="str">
        <f>Raumgruppen_Bezeichnungen!$D76</f>
        <v>Lehrmittelräume, Funktionsräume, Unterrichtsvorbereitungsräume, Lehrerbibliotheken</v>
      </c>
      <c r="D77" s="529">
        <f>SUMIFS(TabelleR06LL,TabelleR06HH,'Tiefgarage K'!B77,TabelleR06JJ,"")+
SUMIFS(TabelleR06LL,TabelleR06HH,'Tiefgarage K'!B77,TabelleR06JJ,"ohne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202</v>
      </c>
      <c r="H77" s="533">
        <f t="shared" ca="1" si="50"/>
        <v>0</v>
      </c>
      <c r="I77" s="500">
        <f t="shared" si="51"/>
        <v>0</v>
      </c>
      <c r="J77" s="534">
        <f t="shared" si="44"/>
        <v>0</v>
      </c>
      <c r="K77" s="535">
        <f t="shared" si="52"/>
        <v>0</v>
      </c>
      <c r="M77" s="22">
        <f>Raumgruppen_Bezeichnungen!N76</f>
        <v>0</v>
      </c>
      <c r="N77" s="22">
        <f t="shared" si="45"/>
        <v>1</v>
      </c>
      <c r="O77" s="22">
        <f t="shared" si="46"/>
        <v>1</v>
      </c>
    </row>
    <row r="78" spans="2:15" ht="15" hidden="1" customHeight="1" x14ac:dyDescent="0.2">
      <c r="B78" s="677" t="str">
        <f>Raumgruppen_Bezeichnungen!$C77</f>
        <v>D1-5</v>
      </c>
      <c r="C78" s="528" t="str">
        <f>Raumgruppen_Bezeichnungen!$D77</f>
        <v>Lehrmittelräume, Funktionsräume, Unterrichtsvorbereitungsräume, Lehrerbibliotheken</v>
      </c>
      <c r="D78" s="529">
        <f>SUMIFS(TabelleR06LL,TabelleR06HH,'Tiefgarage K'!B78,TabelleR06JJ,"")+
SUMIFS(TabelleR06LL,TabelleR06HH,'Tiefgarage K'!B78,TabelleR06JJ,"ohne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253</v>
      </c>
      <c r="H78" s="533">
        <f ca="1">D78*G78</f>
        <v>0</v>
      </c>
      <c r="I78" s="500">
        <f>IF(E78=0,0,H78/E78)</f>
        <v>0</v>
      </c>
      <c r="J78" s="534">
        <f t="shared" si="44"/>
        <v>0</v>
      </c>
      <c r="K78" s="535">
        <f>IF(J78="","",I78*J78)</f>
        <v>0</v>
      </c>
      <c r="M78" s="22">
        <f>Raumgruppen_Bezeichnungen!N77</f>
        <v>0</v>
      </c>
      <c r="N78" s="22">
        <f t="shared" si="45"/>
        <v>1</v>
      </c>
      <c r="O78" s="22">
        <f t="shared" si="46"/>
        <v>1</v>
      </c>
    </row>
    <row r="79" spans="2:15" ht="15" hidden="1" customHeight="1" x14ac:dyDescent="0.2">
      <c r="B79" s="677" t="str">
        <f>Raumgruppen_Bezeichnungen!$C78</f>
        <v>D1-6</v>
      </c>
      <c r="C79" s="528" t="str">
        <f>Raumgruppen_Bezeichnungen!$D78</f>
        <v>Lehrmittelräume, Funktionsräume, Unterrichtsvorbereitungsräume, Lehrerbibliotheken</v>
      </c>
      <c r="D79" s="529">
        <f>SUMIFS(TabelleR06LL,TabelleR06HH,'Tiefgarage K'!B79,TabelleR06JJ,"")+
SUMIFS(TabelleR06LL,TabelleR06HH,'Tiefgarage K'!B79,TabelleR06JJ,"ohne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304</v>
      </c>
      <c r="H79" s="533">
        <f ca="1">D79*G79</f>
        <v>0</v>
      </c>
      <c r="I79" s="500">
        <f>IF(E79=0,0,H79/E79)</f>
        <v>0</v>
      </c>
      <c r="J79" s="534">
        <f t="shared" si="44"/>
        <v>0</v>
      </c>
      <c r="K79" s="535">
        <f>IF(J79="","",I79*J79)</f>
        <v>0</v>
      </c>
      <c r="M79" s="22">
        <f>Raumgruppen_Bezeichnungen!N78</f>
        <v>0</v>
      </c>
      <c r="N79" s="22">
        <f t="shared" si="45"/>
        <v>1</v>
      </c>
      <c r="O79" s="22">
        <f t="shared" si="46"/>
        <v>1</v>
      </c>
    </row>
    <row r="80" spans="2:15" ht="15" hidden="1" customHeight="1" x14ac:dyDescent="0.2">
      <c r="B80" s="677" t="str">
        <f>Raumgruppen_Bezeichnungen!$C79</f>
        <v>D1-7</v>
      </c>
      <c r="C80" s="528" t="str">
        <f>Raumgruppen_Bezeichnungen!$D79</f>
        <v>Lehrmittelräume, Funktionsräume, Unterrichtsvorbereitungsräume, Lehrerbibliotheken</v>
      </c>
      <c r="D80" s="529">
        <f>SUMIFS(TabelleR06LL,TabelleR06HH,'Tiefgarage K'!B80,TabelleR06JJ,"")+
SUMIFS(TabelleR06LL,TabelleR06HH,'Tiefgarage K'!B80,TabelleR06JJ,"ohne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354</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hidden="1" customHeight="1" x14ac:dyDescent="0.2">
      <c r="B81" s="677" t="str">
        <f>Raumgruppen_Bezeichnungen!$C80</f>
        <v>D1-Müll</v>
      </c>
      <c r="C81" s="528" t="str">
        <f>Raumgruppen_Bezeichnungen!$D80</f>
        <v>Lehrmittelräume, Funktionsräume, Unterrichtsvorbereitungsräume, Lehrerbibliotheken (nur Müllentnahme)</v>
      </c>
      <c r="D81" s="529">
        <f>SUMIFS(TabelleR06LL,TabelleR06II,'Tiefgarage K'!B81,TabelleR06JJ,"")+
SUMIFS(TabelleR06LL,TabelleR06II,'Tiefgarage K'!B81,TabelleR06JJ,"ohne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101</v>
      </c>
      <c r="H81" s="533">
        <f t="shared" ca="1" si="53"/>
        <v>0</v>
      </c>
      <c r="I81" s="500">
        <f t="shared" si="54"/>
        <v>0</v>
      </c>
      <c r="J81" s="534">
        <f t="shared" si="44"/>
        <v>0</v>
      </c>
      <c r="K81" s="535">
        <f t="shared" si="55"/>
        <v>0</v>
      </c>
      <c r="M81" s="22">
        <f>Raumgruppen_Bezeichnungen!N80</f>
        <v>0</v>
      </c>
      <c r="N81" s="22">
        <f t="shared" si="45"/>
        <v>1</v>
      </c>
      <c r="O81" s="22">
        <f t="shared" si="46"/>
        <v>1</v>
      </c>
    </row>
    <row r="82" spans="2:15" ht="15" hidden="1" customHeight="1" x14ac:dyDescent="0.2">
      <c r="B82" s="677" t="str">
        <f>Raumgruppen_Bezeichnungen!$C81</f>
        <v>E1-J</v>
      </c>
      <c r="C82" s="528" t="str">
        <f>Raumgruppen_Bezeichnungen!$D81</f>
        <v>Kopierräume, Bürotechnik-, Papiertechnikräume</v>
      </c>
      <c r="D82" s="529">
        <f>SUMIFS(TabelleR06LL,TabelleR06HH,'Tiefgarage K'!B82,TabelleR06JJ,"")+
SUMIFS(TabelleR06LL,TabelleR06HH,'Tiefgarage K'!B82,TabelleR06JJ,"ohne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hidden="1" customHeight="1" x14ac:dyDescent="0.2">
      <c r="B83" s="677" t="str">
        <f>Raumgruppen_Bezeichnungen!$C82</f>
        <v>E1-J2</v>
      </c>
      <c r="C83" s="528" t="str">
        <f>Raumgruppen_Bezeichnungen!$D82</f>
        <v>Kopierräume, Bürotechnik-, Papiertechnikräume</v>
      </c>
      <c r="D83" s="529">
        <f>SUMIFS(TabelleR06LL,TabelleR06HH,'Tiefgarage K'!B83,TabelleR06JJ,"")+
SUMIFS(TabelleR06LL,TabelleR06HH,'Tiefgarage K'!B83,TabelleR06JJ,"ohne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hidden="1" customHeight="1" x14ac:dyDescent="0.2">
      <c r="B84" s="677" t="str">
        <f>Raumgruppen_Bezeichnungen!$C83</f>
        <v>E1-Q</v>
      </c>
      <c r="C84" s="528" t="str">
        <f>Raumgruppen_Bezeichnungen!$D83</f>
        <v>Kopierräume, Bürotechnik-, Papiertechnikräume</v>
      </c>
      <c r="D84" s="529">
        <f>SUMIFS(TabelleR06LL,TabelleR06HH,'Tiefgarage K'!B84,TabelleR06JJ,"")+
SUMIFS(TabelleR06LL,TabelleR06HH,'Tiefgarage K'!B84,TabelleR06JJ,"ohne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hidden="1" customHeight="1" x14ac:dyDescent="0.2">
      <c r="B85" s="677" t="str">
        <f>Raumgruppen_Bezeichnungen!$C84</f>
        <v>E1-J6</v>
      </c>
      <c r="C85" s="528" t="str">
        <f>Raumgruppen_Bezeichnungen!$D84</f>
        <v>Kopierräume, Bürotechnik-, Papiertechnikräume</v>
      </c>
      <c r="D85" s="529">
        <f>SUMIFS(TabelleR06LL,TabelleR06HH,'Tiefgarage K'!B85,TabelleR06JJ,"")+
SUMIFS(TabelleR06LL,TabelleR06HH,'Tiefgarage K'!B85,TabelleR06JJ,"ohne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hidden="1" customHeight="1" x14ac:dyDescent="0.2">
      <c r="B86" s="677" t="str">
        <f>Raumgruppen_Bezeichnungen!$C85</f>
        <v>E1-M</v>
      </c>
      <c r="C86" s="528" t="str">
        <f>Raumgruppen_Bezeichnungen!$D85</f>
        <v>Kopierräume, Bürotechnik-, Papiertechnikräume</v>
      </c>
      <c r="D86" s="529">
        <f>SUMIFS(TabelleR06LL,TabelleR06HH,'Tiefgarage K'!B86,TabelleR06JJ,"")+
SUMIFS(TabelleR06LL,TabelleR06HH,'Tiefgarage K'!B86,TabelleR06JJ,"ohne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hidden="1" customHeight="1" x14ac:dyDescent="0.2">
      <c r="B87" s="677" t="str">
        <f>Raumgruppen_Bezeichnungen!$C86</f>
        <v>E1-14</v>
      </c>
      <c r="C87" s="528" t="str">
        <f>Raumgruppen_Bezeichnungen!$D86</f>
        <v>Kopierräume, Bürotechnik-, Papiertechnikräume</v>
      </c>
      <c r="D87" s="529">
        <f>SUMIFS(TabelleR06LL,TabelleR06HH,'Tiefgarage K'!B87,TabelleR06JJ,"")+
SUMIFS(TabelleR06LL,TabelleR06HH,'Tiefgarage K'!B87,TabelleR06JJ,"ohne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SUMIFS(TabelleR06LL,TabelleR06HH,'Tiefgarage K'!B88,TabelleR06JJ,"")+
SUMIFS(TabelleR06LL,TabelleR06HH,'Tiefgarage K'!B88,TabelleR06JJ,"ohne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51</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538" t="str">
        <f>Raumgruppen_Bezeichnungen!$D88</f>
        <v>Kopierräume, Bürotechnik-, Papiertechnikräume</v>
      </c>
      <c r="D89" s="539">
        <f>SUMIFS(TabelleR06LL,TabelleR06HH,'Tiefgarage K'!B89,TabelleR06JJ,"")+
SUMIFS(TabelleR06LL,TabelleR06HH,'Tiefgarage K'!B89,TabelleR06JJ,"ohne Grundreinig")</f>
        <v>0</v>
      </c>
      <c r="E89" s="540">
        <f t="shared" si="43"/>
        <v>0</v>
      </c>
      <c r="F89" s="541" t="str">
        <f>VLOOKUP(B89,Raumgruppen_Bezeichnungen!$C$3:$E$305,3,FALSE)</f>
        <v>2 Tage/Wo</v>
      </c>
      <c r="G89" s="542" cm="1">
        <f t="array" aca="1" ref="G89" ca="1">HLOOKUP(
                           F89,
                           Raumgruppen_Bezeichnungen!$P$314:$AF$390,
                           VLOOKUP(
                                                 LEFT(RIGHT(CELL("dateiname",$B$2),LEN(CELL("dateiname",$B$2))-SEARCH("]",CELL("dateiname",$B$2))),LEN(RIGHT(CELL("dateiname",$B$2),LEN(CELL("dateiname",$B$2))-SEARCH("]",CELL("dateiname",$B$2))))-2),
                                                 Raumgruppen_Bezeichnungen!$P$315:$AH$390,
                                                 19,
                                                 FALSE),
                           FALSE)</f>
        <v>101</v>
      </c>
      <c r="H89" s="543">
        <f t="shared" ref="H89:H91" ca="1" si="59">D89*G89</f>
        <v>0</v>
      </c>
      <c r="I89" s="544">
        <f t="shared" ref="I89:I91" si="60">IF(E89=0,0,H89/E89)</f>
        <v>0</v>
      </c>
      <c r="J89" s="545">
        <f t="shared" si="44"/>
        <v>0</v>
      </c>
      <c r="K89" s="638">
        <f t="shared" ref="K89:K91" si="61">IF(J89="","",I89*J89)</f>
        <v>0</v>
      </c>
      <c r="M89" s="22">
        <f>Raumgruppen_Bezeichnungen!N88</f>
        <v>1</v>
      </c>
      <c r="N89" s="22">
        <f t="shared" si="45"/>
        <v>1</v>
      </c>
      <c r="O89" s="22">
        <f t="shared" si="46"/>
        <v>1</v>
      </c>
    </row>
    <row r="90" spans="2:15" ht="15" hidden="1" customHeight="1" x14ac:dyDescent="0.2">
      <c r="B90" s="676" t="str">
        <f>Raumgruppen_Bezeichnungen!$C89</f>
        <v>E1-2,5</v>
      </c>
      <c r="C90" s="548" t="str">
        <f>Raumgruppen_Bezeichnungen!$D89</f>
        <v>Kopierräume, Bürotechnik-, Papiertechnikräume</v>
      </c>
      <c r="D90" s="465">
        <f>SUMIFS(TabelleR06LL,TabelleR06HH,'Tiefgarage K'!B90,TabelleR06JJ,"")+
SUMIFS(TabelleR06LL,TabelleR06HH,'Tiefgarage K'!B90,TabelleR06JJ,"ohne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127</v>
      </c>
      <c r="H90" s="550">
        <f t="shared" ca="1" si="59"/>
        <v>0</v>
      </c>
      <c r="I90" s="551">
        <f t="shared" si="60"/>
        <v>0</v>
      </c>
      <c r="J90" s="282">
        <f t="shared" si="44"/>
        <v>0</v>
      </c>
      <c r="K90" s="552">
        <f t="shared" si="61"/>
        <v>0</v>
      </c>
      <c r="M90" s="22">
        <f>Raumgruppen_Bezeichnungen!N89</f>
        <v>0</v>
      </c>
      <c r="N90" s="22">
        <f t="shared" si="45"/>
        <v>1</v>
      </c>
      <c r="O90" s="22">
        <f t="shared" si="46"/>
        <v>1</v>
      </c>
    </row>
    <row r="91" spans="2:15" ht="15" hidden="1" customHeight="1" x14ac:dyDescent="0.2">
      <c r="B91" s="677" t="str">
        <f>Raumgruppen_Bezeichnungen!$C90</f>
        <v>E1-3</v>
      </c>
      <c r="C91" s="528" t="str">
        <f>Raumgruppen_Bezeichnungen!$D90</f>
        <v>Kopierräume, Bürotechnik-, Papiertechnikräume</v>
      </c>
      <c r="D91" s="529">
        <f>SUMIFS(TabelleR06LL,TabelleR06HH,'Tiefgarage K'!B91,TabelleR06JJ,"")+
SUMIFS(TabelleR06LL,TabelleR06HH,'Tiefgarage K'!B91,TabelleR06JJ,"ohne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152</v>
      </c>
      <c r="H91" s="533">
        <f t="shared" ca="1" si="59"/>
        <v>0</v>
      </c>
      <c r="I91" s="500">
        <f t="shared" si="60"/>
        <v>0</v>
      </c>
      <c r="J91" s="534">
        <f t="shared" si="44"/>
        <v>0</v>
      </c>
      <c r="K91" s="535">
        <f t="shared" si="61"/>
        <v>0</v>
      </c>
      <c r="M91" s="22">
        <f>Raumgruppen_Bezeichnungen!N90</f>
        <v>0</v>
      </c>
      <c r="N91" s="22">
        <f t="shared" si="45"/>
        <v>1</v>
      </c>
      <c r="O91" s="22">
        <f t="shared" si="46"/>
        <v>1</v>
      </c>
    </row>
    <row r="92" spans="2:15" ht="15" hidden="1" customHeight="1" x14ac:dyDescent="0.2">
      <c r="B92" s="677" t="str">
        <f>Raumgruppen_Bezeichnungen!$C91</f>
        <v>E1-4</v>
      </c>
      <c r="C92" s="528" t="str">
        <f>Raumgruppen_Bezeichnungen!$D91</f>
        <v>Kopierräume, Bürotechnik-, Papiertechnikräume</v>
      </c>
      <c r="D92" s="529">
        <f>SUMIFS(TabelleR06LL,TabelleR06HH,'Tiefgarage K'!B92,TabelleR06JJ,"")+
SUMIFS(TabelleR06LL,TabelleR06HH,'Tiefgarage K'!B92,TabelleR06JJ,"ohne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202</v>
      </c>
      <c r="H92" s="533">
        <f ca="1">D92*G92</f>
        <v>0</v>
      </c>
      <c r="I92" s="500">
        <f>IF(E92=0,0,H92/E92)</f>
        <v>0</v>
      </c>
      <c r="J92" s="534">
        <f t="shared" si="44"/>
        <v>0</v>
      </c>
      <c r="K92" s="535">
        <f>IF(J92="","",I92*J92)</f>
        <v>0</v>
      </c>
      <c r="M92" s="22">
        <f>Raumgruppen_Bezeichnungen!N91</f>
        <v>0</v>
      </c>
      <c r="N92" s="22">
        <f t="shared" si="45"/>
        <v>1</v>
      </c>
      <c r="O92" s="22">
        <f t="shared" si="46"/>
        <v>1</v>
      </c>
    </row>
    <row r="93" spans="2:15" ht="15" hidden="1" customHeight="1" x14ac:dyDescent="0.2">
      <c r="B93" s="677" t="str">
        <f>Raumgruppen_Bezeichnungen!$C92</f>
        <v>E1-5</v>
      </c>
      <c r="C93" s="528" t="str">
        <f>Raumgruppen_Bezeichnungen!$D92</f>
        <v>Kopierräume, Bürotechnik-, Papiertechnikräume</v>
      </c>
      <c r="D93" s="529">
        <f>SUMIFS(TabelleR06LL,TabelleR06HH,'Tiefgarage K'!B93,TabelleR06JJ,"")+
SUMIFS(TabelleR06LL,TabelleR06HH,'Tiefgarage K'!B93,TabelleR06JJ,"ohne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253</v>
      </c>
      <c r="H93" s="533">
        <f ca="1">D93*G93</f>
        <v>0</v>
      </c>
      <c r="I93" s="500">
        <f>IF(E93=0,0,H93/E93)</f>
        <v>0</v>
      </c>
      <c r="J93" s="534">
        <f t="shared" si="44"/>
        <v>0</v>
      </c>
      <c r="K93" s="535">
        <f>IF(J93="","",I93*J93)</f>
        <v>0</v>
      </c>
      <c r="M93" s="22">
        <f>Raumgruppen_Bezeichnungen!N92</f>
        <v>0</v>
      </c>
      <c r="N93" s="22">
        <f t="shared" si="45"/>
        <v>1</v>
      </c>
      <c r="O93" s="22">
        <f t="shared" si="46"/>
        <v>1</v>
      </c>
    </row>
    <row r="94" spans="2:15" ht="15" hidden="1" customHeight="1" x14ac:dyDescent="0.2">
      <c r="B94" s="677" t="str">
        <f>Raumgruppen_Bezeichnungen!$C93</f>
        <v>E1-6</v>
      </c>
      <c r="C94" s="528" t="str">
        <f>Raumgruppen_Bezeichnungen!$D93</f>
        <v>Kopierräume, Bürotechnik-, Papiertechnikräume</v>
      </c>
      <c r="D94" s="529">
        <f>SUMIFS(TabelleR06LL,TabelleR06HH,'Tiefgarage K'!B94,TabelleR06JJ,"")+
SUMIFS(TabelleR06LL,TabelleR06HH,'Tiefgarage K'!B94,TabelleR06JJ,"ohne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304</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hidden="1" customHeight="1" x14ac:dyDescent="0.2">
      <c r="B95" s="677" t="str">
        <f>Raumgruppen_Bezeichnungen!$C94</f>
        <v>E1-7</v>
      </c>
      <c r="C95" s="528" t="str">
        <f>Raumgruppen_Bezeichnungen!$D94</f>
        <v>Kopierräume, Bürotechnik-, Papiertechnikräume</v>
      </c>
      <c r="D95" s="529">
        <f>SUMIFS(TabelleR06LL,TabelleR06HH,'Tiefgarage K'!B95,TabelleR06JJ,"")+
SUMIFS(TabelleR06LL,TabelleR06HH,'Tiefgarage K'!B95,TabelleR06JJ,"ohne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354</v>
      </c>
      <c r="H95" s="533">
        <f t="shared" ca="1" si="62"/>
        <v>0</v>
      </c>
      <c r="I95" s="500">
        <f t="shared" si="63"/>
        <v>0</v>
      </c>
      <c r="J95" s="534">
        <f t="shared" si="44"/>
        <v>0</v>
      </c>
      <c r="K95" s="535">
        <f t="shared" si="64"/>
        <v>0</v>
      </c>
      <c r="M95" s="22">
        <f>Raumgruppen_Bezeichnungen!N94</f>
        <v>0</v>
      </c>
      <c r="N95" s="22">
        <f t="shared" si="45"/>
        <v>1</v>
      </c>
      <c r="O95" s="22">
        <f t="shared" si="46"/>
        <v>1</v>
      </c>
    </row>
    <row r="96" spans="2:15" ht="15" hidden="1" customHeight="1" x14ac:dyDescent="0.2">
      <c r="B96" s="677" t="str">
        <f>Raumgruppen_Bezeichnungen!$C95</f>
        <v>E1-Müll</v>
      </c>
      <c r="C96" s="528" t="str">
        <f>Raumgruppen_Bezeichnungen!$D95</f>
        <v>Kopierräume, Bürotechnik-, Papiertechnikräume (nur Müllentnahme)</v>
      </c>
      <c r="D96" s="529">
        <f>SUMIFS(TabelleR06LL,TabelleR06II,'Tiefgarage K'!B96,TabelleR06JJ,"")+
SUMIFS(TabelleR06LL,TabelleR06II,'Tiefgarage K'!B96,TabelleR06JJ,"ohne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101</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SUMIFS(TabelleR06LL,TabelleR06HH,'Tiefgarage K'!B97,TabelleR06JJ,"")+
SUMIFS(TabelleR06LL,TabelleR06HH,'Tiefgarage K'!B97,TabelleR06JJ,"ohne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hidden="1" customHeight="1" x14ac:dyDescent="0.2">
      <c r="B98" s="677" t="str">
        <f>Raumgruppen_Bezeichnungen!$C97</f>
        <v>F1-J2</v>
      </c>
      <c r="C98" s="528" t="str">
        <f>Raumgruppen_Bezeichnungen!$D97</f>
        <v>Verkehrsflächen; Flure, Foyer, Garderoben</v>
      </c>
      <c r="D98" s="529">
        <f>SUMIFS(TabelleR06LL,TabelleR06HH,'Tiefgarage K'!B98,TabelleR06JJ,"")+
SUMIFS(TabelleR06LL,TabelleR06HH,'Tiefgarage K'!B98,TabelleR06JJ,"ohne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hidden="1" customHeight="1" x14ac:dyDescent="0.2">
      <c r="B99" s="677" t="str">
        <f>Raumgruppen_Bezeichnungen!$C98</f>
        <v>F1-Q</v>
      </c>
      <c r="C99" s="528" t="str">
        <f>Raumgruppen_Bezeichnungen!$D98</f>
        <v>Verkehrsflächen; Flure, Foyer, Garderoben</v>
      </c>
      <c r="D99" s="529">
        <f>SUMIFS(TabelleR06LL,TabelleR06HH,'Tiefgarage K'!B99,TabelleR06JJ,"")+
SUMIFS(TabelleR06LL,TabelleR06HH,'Tiefgarage K'!B99,TabelleR06JJ,"ohne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hidden="1" customHeight="1" x14ac:dyDescent="0.2">
      <c r="B100" s="677" t="str">
        <f>Raumgruppen_Bezeichnungen!$C99</f>
        <v>F1-J6</v>
      </c>
      <c r="C100" s="528" t="str">
        <f>Raumgruppen_Bezeichnungen!$D99</f>
        <v>Verkehrsflächen; Flure, Foyer, Garderoben</v>
      </c>
      <c r="D100" s="529">
        <f>SUMIFS(TabelleR06LL,TabelleR06HH,'Tiefgarage K'!B100,TabelleR06JJ,"")+
SUMIFS(TabelleR06LL,TabelleR06HH,'Tiefgarage K'!B100,TabelleR06JJ,"ohne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hidden="1" customHeight="1" x14ac:dyDescent="0.2">
      <c r="B101" s="677" t="str">
        <f>Raumgruppen_Bezeichnungen!$C100</f>
        <v>F1-M</v>
      </c>
      <c r="C101" s="528" t="str">
        <f>Raumgruppen_Bezeichnungen!$D100</f>
        <v>Verkehrsflächen; Flure, Foyer, Garderoben</v>
      </c>
      <c r="D101" s="529">
        <f>SUMIFS(TabelleR06LL,TabelleR06HH,'Tiefgarage K'!B101,TabelleR06JJ,"")+
SUMIFS(TabelleR06LL,TabelleR06HH,'Tiefgarage K'!B101,TabelleR06JJ,"ohne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hidden="1" customHeight="1" x14ac:dyDescent="0.2">
      <c r="B102" s="677" t="str">
        <f>Raumgruppen_Bezeichnungen!$C101</f>
        <v>F1-14</v>
      </c>
      <c r="C102" s="528" t="str">
        <f>Raumgruppen_Bezeichnungen!$D101</f>
        <v>Verkehrsflächen; Flure, Foyer, Garderoben</v>
      </c>
      <c r="D102" s="529">
        <f>SUMIFS(TabelleR06LL,TabelleR06HH,'Tiefgarage K'!B102,TabelleR06JJ,"")+
SUMIFS(TabelleR06LL,TabelleR06HH,'Tiefgarage K'!B102,TabelleR06JJ,"ohne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SUMIFS(TabelleR06LL,TabelleR06HH,'Tiefgarage K'!B103,TabelleR06JJ,"")+
SUMIFS(TabelleR06LL,TabelleR06HH,'Tiefgarage K'!B103,TabelleR06JJ,"ohne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51</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SUMIFS(TabelleR06LL,TabelleR06HH,'Tiefgarage K'!B104,TabelleR06JJ,"")+
SUMIFS(TabelleR06LL,TabelleR06HH,'Tiefgarage K'!B104,TabelleR06JJ,"ohne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101</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hidden="1" customHeight="1" x14ac:dyDescent="0.2">
      <c r="B105" s="677" t="str">
        <f>Raumgruppen_Bezeichnungen!$C104</f>
        <v>F1-2,5</v>
      </c>
      <c r="C105" s="528" t="str">
        <f>Raumgruppen_Bezeichnungen!$D104</f>
        <v>Verkehrsflächen; Flure, Foyer, Garderoben</v>
      </c>
      <c r="D105" s="529">
        <f>SUMIFS(TabelleR06LL,TabelleR06HH,'Tiefgarage K'!B105,TabelleR06JJ,"")+
SUMIFS(TabelleR06LL,TabelleR06HH,'Tiefgarage K'!B105,TabelleR06JJ,"ohne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127</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hidden="1" customHeight="1" x14ac:dyDescent="0.2">
      <c r="B106" s="677" t="str">
        <f>Raumgruppen_Bezeichnungen!$C105</f>
        <v>F1-3</v>
      </c>
      <c r="C106" s="528" t="str">
        <f>Raumgruppen_Bezeichnungen!$D105</f>
        <v>Verkehrsflächen; Flure, Foyer, Garderoben</v>
      </c>
      <c r="D106" s="529">
        <f>SUMIFS(TabelleR06LL,TabelleR06HH,'Tiefgarage K'!B106,TabelleR06JJ,"")+
SUMIFS(TabelleR06LL,TabelleR06HH,'Tiefgarage K'!B106,TabelleR06JJ,"ohne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152</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hidden="1" customHeight="1" x14ac:dyDescent="0.2">
      <c r="B107" s="678" t="str">
        <f>Raumgruppen_Bezeichnungen!$C106</f>
        <v>F1-4</v>
      </c>
      <c r="C107" s="621" t="str">
        <f>Raumgruppen_Bezeichnungen!$D106</f>
        <v>Verkehrsflächen; Flure, Foyer, Garderoben</v>
      </c>
      <c r="D107" s="622">
        <f>SUMIFS(TabelleR06LL,TabelleR06HH,'Tiefgarage K'!B107,TabelleR06JJ,"")+
SUMIFS(TabelleR06LL,TabelleR06HH,'Tiefgarage K'!B107,TabelleR06JJ,"ohne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202</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538" t="str">
        <f>Raumgruppen_Bezeichnungen!$D107</f>
        <v>Verkehrsflächen; Flure, Foyer, Garderoben</v>
      </c>
      <c r="D108" s="539">
        <f>SUMIFS(TabelleR06LL,TabelleR06HH,'Tiefgarage K'!B108,TabelleR06JJ,"")+
SUMIFS(TabelleR06LL,TabelleR06HH,'Tiefgarage K'!B108,TabelleR06JJ,"ohne Grundreinig")</f>
        <v>0</v>
      </c>
      <c r="E108" s="540">
        <f t="shared" si="43"/>
        <v>0</v>
      </c>
      <c r="F108" s="541" t="str">
        <f>VLOOKUP(B108,Raumgruppen_Bezeichnungen!$C$3:$E$305,3,FALSE)</f>
        <v>5 Tage/Wo</v>
      </c>
      <c r="G108" s="542" cm="1">
        <f t="array" aca="1" ref="G108" ca="1">HLOOKUP(
                           F108,
                           Raumgruppen_Bezeichnungen!$P$314:$AF$390,
                           VLOOKUP(
                                                 LEFT(RIGHT(CELL("dateiname",$B$2),LEN(CELL("dateiname",$B$2))-SEARCH("]",CELL("dateiname",$B$2))),LEN(RIGHT(CELL("dateiname",$B$2),LEN(CELL("dateiname",$B$2))-SEARCH("]",CELL("dateiname",$B$2))))-2),
                                                 Raumgruppen_Bezeichnungen!$P$315:$AH$390,
                                                 19,
                                                 FALSE),
                           FALSE)</f>
        <v>253</v>
      </c>
      <c r="H108" s="543">
        <f t="shared" ref="H108:H111" ca="1" si="71">D108*G108</f>
        <v>0</v>
      </c>
      <c r="I108" s="544">
        <f t="shared" ref="I108:I111" si="72">IF(E108=0,0,H108/E108)</f>
        <v>0</v>
      </c>
      <c r="J108" s="545">
        <f t="shared" si="44"/>
        <v>0</v>
      </c>
      <c r="K108" s="638">
        <f t="shared" ref="K108:K111" si="73">IF(J108="","",I108*J108)</f>
        <v>0</v>
      </c>
      <c r="M108" s="22">
        <f>Raumgruppen_Bezeichnungen!N107</f>
        <v>1</v>
      </c>
      <c r="N108" s="22">
        <f t="shared" si="45"/>
        <v>1</v>
      </c>
      <c r="O108" s="22">
        <f t="shared" si="46"/>
        <v>1</v>
      </c>
    </row>
    <row r="109" spans="2:15" ht="15" hidden="1" customHeight="1" x14ac:dyDescent="0.2">
      <c r="B109" s="676" t="str">
        <f>Raumgruppen_Bezeichnungen!$C108</f>
        <v>F1-6</v>
      </c>
      <c r="C109" s="548" t="str">
        <f>Raumgruppen_Bezeichnungen!$D108</f>
        <v>Verkehrsflächen; Flure, Foyer, Garderoben</v>
      </c>
      <c r="D109" s="465">
        <f>SUMIFS(TabelleR06LL,TabelleR06HH,'Tiefgarage K'!B109,TabelleR06JJ,"")+
SUMIFS(TabelleR06LL,TabelleR06HH,'Tiefgarage K'!B109,TabelleR06JJ,"ohne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304</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hidden="1" customHeight="1" x14ac:dyDescent="0.2">
      <c r="B110" s="677" t="str">
        <f>Raumgruppen_Bezeichnungen!$C109</f>
        <v>F1-7</v>
      </c>
      <c r="C110" s="528" t="str">
        <f>Raumgruppen_Bezeichnungen!$D109</f>
        <v>Verkehrsflächen; Flure, Foyer, Garderoben</v>
      </c>
      <c r="D110" s="529">
        <f>SUMIFS(TabelleR06LL,TabelleR06HH,'Tiefgarage K'!B110,TabelleR06JJ,"")+
SUMIFS(TabelleR06LL,TabelleR06HH,'Tiefgarage K'!B110,TabelleR06JJ,"ohne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354</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hidden="1" customHeight="1" x14ac:dyDescent="0.2">
      <c r="B111" s="677" t="str">
        <f>Raumgruppen_Bezeichnungen!$C110</f>
        <v>F1-Müll</v>
      </c>
      <c r="C111" s="528" t="str">
        <f>Raumgruppen_Bezeichnungen!$D110</f>
        <v>Verkehrsflächen; Flure, Foyer, Garderoben (nur Müllentnahme)</v>
      </c>
      <c r="D111" s="529">
        <f>SUMIFS(TabelleR06LL,TabelleR06II,'Tiefgarage K'!B111,TabelleR06JJ,"")+
SUMIFS(TabelleR06LL,TabelleR06II,'Tiefgarage K'!B111,TabelleR06JJ,"ohne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101</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hidden="1" customHeight="1" x14ac:dyDescent="0.2">
      <c r="B112" s="677" t="str">
        <f>Raumgruppen_Bezeichnungen!$C111</f>
        <v>F1-Hort</v>
      </c>
      <c r="C112" s="528" t="str">
        <f>Raumgruppen_Bezeichnungen!$D111</f>
        <v>Verkehrsflächen; Flure, Foyer, Garderoben</v>
      </c>
      <c r="D112" s="529">
        <f>SUMIFS(TabelleR06LL,TabelleR06HH,'Tiefgarage K'!B112,TabelleR06JJ,"")+
SUMIFS(TabelleR06LL,TabelleR06HH,'Tiefgarage K'!B112,TabelleR06JJ,"ohne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253</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hidden="1" customHeight="1" x14ac:dyDescent="0.2">
      <c r="B113" s="677" t="str">
        <f>Raumgruppen_Bezeichnungen!$C112</f>
        <v>F2-J</v>
      </c>
      <c r="C113" s="528" t="str">
        <f>Raumgruppen_Bezeichnungen!$D112</f>
        <v>Verkehrsflächen; Eingangsbereiche</v>
      </c>
      <c r="D113" s="529">
        <f>SUMIFS(TabelleR06LL,TabelleR06HH,'Tiefgarage K'!B113,TabelleR06JJ,"")+
SUMIFS(TabelleR06LL,TabelleR06HH,'Tiefgarage K'!B113,TabelleR06JJ,"ohne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hidden="1" customHeight="1" x14ac:dyDescent="0.2">
      <c r="B114" s="677" t="str">
        <f>Raumgruppen_Bezeichnungen!$C113</f>
        <v>F2-J2</v>
      </c>
      <c r="C114" s="528" t="str">
        <f>Raumgruppen_Bezeichnungen!$D113</f>
        <v>Verkehrsflächen; Eingangsbereiche</v>
      </c>
      <c r="D114" s="529">
        <f>SUMIFS(TabelleR06LL,TabelleR06HH,'Tiefgarage K'!B114,TabelleR06JJ,"")+
SUMIFS(TabelleR06LL,TabelleR06HH,'Tiefgarage K'!B114,TabelleR06JJ,"ohne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hidden="1" customHeight="1" x14ac:dyDescent="0.2">
      <c r="B115" s="677" t="str">
        <f>Raumgruppen_Bezeichnungen!$C114</f>
        <v>F2-Q</v>
      </c>
      <c r="C115" s="528" t="str">
        <f>Raumgruppen_Bezeichnungen!$D114</f>
        <v>Verkehrsflächen; Eingangsbereiche</v>
      </c>
      <c r="D115" s="529">
        <f>SUMIFS(TabelleR06LL,TabelleR06HH,'Tiefgarage K'!B115,TabelleR06JJ,"")+
SUMIFS(TabelleR06LL,TabelleR06HH,'Tiefgarage K'!B115,TabelleR06JJ,"ohne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hidden="1" customHeight="1" x14ac:dyDescent="0.2">
      <c r="B116" s="677" t="str">
        <f>Raumgruppen_Bezeichnungen!$C115</f>
        <v>F2-J6</v>
      </c>
      <c r="C116" s="528" t="str">
        <f>Raumgruppen_Bezeichnungen!$D115</f>
        <v>Verkehrsflächen; Eingangsbereiche</v>
      </c>
      <c r="D116" s="529">
        <f>SUMIFS(TabelleR06LL,TabelleR06HH,'Tiefgarage K'!B116,TabelleR06JJ,"")+
SUMIFS(TabelleR06LL,TabelleR06HH,'Tiefgarage K'!B116,TabelleR06JJ,"ohne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hidden="1" customHeight="1" x14ac:dyDescent="0.2">
      <c r="B117" s="677" t="str">
        <f>Raumgruppen_Bezeichnungen!$C116</f>
        <v>F2-M</v>
      </c>
      <c r="C117" s="528" t="str">
        <f>Raumgruppen_Bezeichnungen!$D116</f>
        <v>Verkehrsflächen; Eingangsbereiche</v>
      </c>
      <c r="D117" s="529">
        <f>SUMIFS(TabelleR06LL,TabelleR06HH,'Tiefgarage K'!B117,TabelleR06JJ,"")+
SUMIFS(TabelleR06LL,TabelleR06HH,'Tiefgarage K'!B117,TabelleR06JJ,"ohne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hidden="1" customHeight="1" x14ac:dyDescent="0.2">
      <c r="B118" s="677" t="str">
        <f>Raumgruppen_Bezeichnungen!$C117</f>
        <v>F2-14</v>
      </c>
      <c r="C118" s="528" t="str">
        <f>Raumgruppen_Bezeichnungen!$D117</f>
        <v>Verkehrsflächen; Eingangsbereiche</v>
      </c>
      <c r="D118" s="529">
        <f>SUMIFS(TabelleR06LL,TabelleR06HH,'Tiefgarage K'!B118,TabelleR06JJ,"")+
SUMIFS(TabelleR06LL,TabelleR06HH,'Tiefgarage K'!B118,TabelleR06JJ,"ohne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hidden="1" customHeight="1" x14ac:dyDescent="0.2">
      <c r="B119" s="677" t="str">
        <f>Raumgruppen_Bezeichnungen!$C118</f>
        <v>F2-W</v>
      </c>
      <c r="C119" s="528" t="str">
        <f>Raumgruppen_Bezeichnungen!$D118</f>
        <v>Verkehrsflächen; Eingangsbereiche</v>
      </c>
      <c r="D119" s="529">
        <f>SUMIFS(TabelleR06LL,TabelleR06HH,'Tiefgarage K'!B119,TabelleR06JJ,"")+
SUMIFS(TabelleR06LL,TabelleR06HH,'Tiefgarage K'!B119,TabelleR06JJ,"ohne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51</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SUMIFS(TabelleR06LL,TabelleR06HH,'Tiefgarage K'!B120,TabelleR06JJ,"")+
SUMIFS(TabelleR06LL,TabelleR06HH,'Tiefgarage K'!B120,TabelleR06JJ,"ohne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101</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hidden="1" customHeight="1" x14ac:dyDescent="0.2">
      <c r="B121" s="677" t="str">
        <f>Raumgruppen_Bezeichnungen!$C120</f>
        <v>F2-2,5</v>
      </c>
      <c r="C121" s="528" t="str">
        <f>Raumgruppen_Bezeichnungen!$D120</f>
        <v>Verkehrsflächen; Eingangsbereiche</v>
      </c>
      <c r="D121" s="529">
        <f>SUMIFS(TabelleR06LL,TabelleR06HH,'Tiefgarage K'!B121,TabelleR06JJ,"")+
SUMIFS(TabelleR06LL,TabelleR06HH,'Tiefgarage K'!B121,TabelleR06JJ,"ohne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127</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hidden="1" customHeight="1" x14ac:dyDescent="0.2">
      <c r="B122" s="677" t="str">
        <f>Raumgruppen_Bezeichnungen!$C121</f>
        <v>F2-3</v>
      </c>
      <c r="C122" s="528" t="str">
        <f>Raumgruppen_Bezeichnungen!$D121</f>
        <v>Verkehrsflächen; Eingangsbereiche</v>
      </c>
      <c r="D122" s="529">
        <f>SUMIFS(TabelleR06LL,TabelleR06HH,'Tiefgarage K'!B122,TabelleR06JJ,"")+
SUMIFS(TabelleR06LL,TabelleR06HH,'Tiefgarage K'!B122,TabelleR06JJ,"ohne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152</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hidden="1" customHeight="1" x14ac:dyDescent="0.2">
      <c r="B123" s="678" t="str">
        <f>Raumgruppen_Bezeichnungen!$C122</f>
        <v>F2-4</v>
      </c>
      <c r="C123" s="621" t="str">
        <f>Raumgruppen_Bezeichnungen!$D122</f>
        <v>Verkehrsflächen; Eingangsbereiche</v>
      </c>
      <c r="D123" s="622">
        <f>SUMIFS(TabelleR06LL,TabelleR06HH,'Tiefgarage K'!B123,TabelleR06JJ,"")+
SUMIFS(TabelleR06LL,TabelleR06HH,'Tiefgarage K'!B123,TabelleR06JJ,"ohne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202</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538" t="str">
        <f>Raumgruppen_Bezeichnungen!$D123</f>
        <v>Verkehrsflächen; Eingangsbereiche</v>
      </c>
      <c r="D124" s="539">
        <f>SUMIFS(TabelleR06LL,TabelleR06HH,'Tiefgarage K'!B124,TabelleR06JJ,"")+
SUMIFS(TabelleR06LL,TabelleR06HH,'Tiefgarage K'!B124,TabelleR06JJ,"ohne Grundreinig")</f>
        <v>0</v>
      </c>
      <c r="E124" s="540">
        <f t="shared" si="43"/>
        <v>0</v>
      </c>
      <c r="F124" s="541" t="str">
        <f>VLOOKUP(B124,Raumgruppen_Bezeichnungen!$C$3:$E$305,3,FALSE)</f>
        <v>5 Tage/Wo</v>
      </c>
      <c r="G124" s="542" cm="1">
        <f t="array" aca="1" ref="G124" ca="1">HLOOKUP(
                           F124,
                           Raumgruppen_Bezeichnungen!$P$314:$AF$390,
                           VLOOKUP(
                                                 LEFT(RIGHT(CELL("dateiname",$B$2),LEN(CELL("dateiname",$B$2))-SEARCH("]",CELL("dateiname",$B$2))),LEN(RIGHT(CELL("dateiname",$B$2),LEN(CELL("dateiname",$B$2))-SEARCH("]",CELL("dateiname",$B$2))))-2),
                                                 Raumgruppen_Bezeichnungen!$P$315:$AH$390,
                                                 19,
                                                 FALSE),
                           FALSE)</f>
        <v>253</v>
      </c>
      <c r="H124" s="543">
        <f t="shared" ref="H124:H126" ca="1" si="80">D124*G124</f>
        <v>0</v>
      </c>
      <c r="I124" s="544">
        <f t="shared" ref="I124:I126" si="81">IF(E124=0,0,H124/E124)</f>
        <v>0</v>
      </c>
      <c r="J124" s="545">
        <f t="shared" si="44"/>
        <v>0</v>
      </c>
      <c r="K124" s="638">
        <f t="shared" ref="K124:K126" si="82">IF(J124="","",I124*J124)</f>
        <v>0</v>
      </c>
      <c r="M124" s="22">
        <f>Raumgruppen_Bezeichnungen!N123</f>
        <v>1</v>
      </c>
      <c r="N124" s="22">
        <f t="shared" si="45"/>
        <v>1</v>
      </c>
      <c r="O124" s="22">
        <f t="shared" si="46"/>
        <v>1</v>
      </c>
    </row>
    <row r="125" spans="2:15" ht="15" hidden="1" customHeight="1" x14ac:dyDescent="0.2">
      <c r="B125" s="676" t="str">
        <f>Raumgruppen_Bezeichnungen!$C124</f>
        <v>F2-6</v>
      </c>
      <c r="C125" s="548" t="str">
        <f>Raumgruppen_Bezeichnungen!$D124</f>
        <v>Verkehrsflächen; Eingangsbereiche</v>
      </c>
      <c r="D125" s="465">
        <f>SUMIFS(TabelleR06LL,TabelleR06HH,'Tiefgarage K'!B125,TabelleR06JJ,"")+
SUMIFS(TabelleR06LL,TabelleR06HH,'Tiefgarage K'!B125,TabelleR06JJ,"ohne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304</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hidden="1" customHeight="1" x14ac:dyDescent="0.2">
      <c r="B126" s="677" t="str">
        <f>Raumgruppen_Bezeichnungen!$C125</f>
        <v>F2-7</v>
      </c>
      <c r="C126" s="528" t="str">
        <f>Raumgruppen_Bezeichnungen!$D125</f>
        <v>Verkehrsflächen; Eingangsbereiche</v>
      </c>
      <c r="D126" s="529">
        <f>SUMIFS(TabelleR06LL,TabelleR06HH,'Tiefgarage K'!B126,TabelleR06JJ,"")+
SUMIFS(TabelleR06LL,TabelleR06HH,'Tiefgarage K'!B126,TabelleR06JJ,"ohne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354</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hidden="1" customHeight="1" x14ac:dyDescent="0.2">
      <c r="B127" s="677" t="str">
        <f>Raumgruppen_Bezeichnungen!$C126</f>
        <v>F2-Müll</v>
      </c>
      <c r="C127" s="528" t="str">
        <f>Raumgruppen_Bezeichnungen!$D126</f>
        <v>Verkehrsflächen; Eingangsbereiche (nur Müllentnahme)</v>
      </c>
      <c r="D127" s="529">
        <f>SUMIFS(TabelleR06LL,TabelleR06II,'Tiefgarage K'!B127,TabelleR06JJ,"")+
SUMIFS(TabelleR06LL,TabelleR06II,'Tiefgarage K'!B127,TabelleR06JJ,"ohne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101</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hidden="1" customHeight="1" x14ac:dyDescent="0.2">
      <c r="B128" s="677" t="str">
        <f>Raumgruppen_Bezeichnungen!$C127</f>
        <v>F2-Hort</v>
      </c>
      <c r="C128" s="528" t="str">
        <f>Raumgruppen_Bezeichnungen!$D127</f>
        <v>Verkehrsflächen; Eingangsbereiche</v>
      </c>
      <c r="D128" s="529">
        <f>SUMIFS(TabelleR06LL,TabelleR06HH,'Tiefgarage K'!B128,TabelleR06JJ,"")+
SUMIFS(TabelleR06LL,TabelleR06HH,'Tiefgarage K'!B128,TabelleR06JJ,"ohne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253</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hidden="1" customHeight="1" x14ac:dyDescent="0.2">
      <c r="B129" s="677" t="str">
        <f>Raumgruppen_Bezeichnungen!$C128</f>
        <v>F3-J</v>
      </c>
      <c r="C129" s="528" t="str">
        <f>Raumgruppen_Bezeichnungen!$D128</f>
        <v>Verkehrsflächen; Treppenhäuser, Aufzüge</v>
      </c>
      <c r="D129" s="529">
        <f>SUMIFS(TabelleR06LL,TabelleR06HH,'Tiefgarage K'!B129,TabelleR06JJ,"")+
SUMIFS(TabelleR06LL,TabelleR06HH,'Tiefgarage K'!B129,TabelleR06JJ,"ohne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hidden="1" customHeight="1" x14ac:dyDescent="0.2">
      <c r="B130" s="677" t="str">
        <f>Raumgruppen_Bezeichnungen!$C129</f>
        <v>F3-J2</v>
      </c>
      <c r="C130" s="528" t="str">
        <f>Raumgruppen_Bezeichnungen!$D129</f>
        <v>Verkehrsflächen; Treppenhäuser, Aufzüge</v>
      </c>
      <c r="D130" s="529">
        <f>SUMIFS(TabelleR06LL,TabelleR06HH,'Tiefgarage K'!B130,TabelleR06JJ,"")+
SUMIFS(TabelleR06LL,TabelleR06HH,'Tiefgarage K'!B130,TabelleR06JJ,"ohne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hidden="1" customHeight="1" x14ac:dyDescent="0.2">
      <c r="B131" s="677" t="str">
        <f>Raumgruppen_Bezeichnungen!$C130</f>
        <v>F3-Q</v>
      </c>
      <c r="C131" s="528" t="str">
        <f>Raumgruppen_Bezeichnungen!$D130</f>
        <v>Verkehrsflächen; Treppenhäuser, Aufzüge</v>
      </c>
      <c r="D131" s="529">
        <f>SUMIFS(TabelleR06LL,TabelleR06HH,'Tiefgarage K'!B131,TabelleR06JJ,"")+
SUMIFS(TabelleR06LL,TabelleR06HH,'Tiefgarage K'!B131,TabelleR06JJ,"ohne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hidden="1" customHeight="1" x14ac:dyDescent="0.2">
      <c r="B132" s="677" t="str">
        <f>Raumgruppen_Bezeichnungen!$C131</f>
        <v>F3-J6</v>
      </c>
      <c r="C132" s="528" t="str">
        <f>Raumgruppen_Bezeichnungen!$D131</f>
        <v>Verkehrsflächen; Treppenhäuser, Aufzüge</v>
      </c>
      <c r="D132" s="529">
        <f>SUMIFS(TabelleR06LL,TabelleR06HH,'Tiefgarage K'!B132,TabelleR06JJ,"")+
SUMIFS(TabelleR06LL,TabelleR06HH,'Tiefgarage K'!B132,TabelleR06JJ,"ohne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hidden="1" customHeight="1" x14ac:dyDescent="0.2">
      <c r="B133" s="677" t="str">
        <f>Raumgruppen_Bezeichnungen!$C132</f>
        <v>F3-M</v>
      </c>
      <c r="C133" s="528" t="str">
        <f>Raumgruppen_Bezeichnungen!$D132</f>
        <v>Verkehrsflächen; Treppenhäuser, Aufzüge</v>
      </c>
      <c r="D133" s="529">
        <f>SUMIFS(TabelleR06LL,TabelleR06HH,'Tiefgarage K'!B133,TabelleR06JJ,"")+
SUMIFS(TabelleR06LL,TabelleR06HH,'Tiefgarage K'!B133,TabelleR06JJ,"ohne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hidden="1" customHeight="1" x14ac:dyDescent="0.2">
      <c r="B134" s="677" t="str">
        <f>Raumgruppen_Bezeichnungen!$C133</f>
        <v>F3-14</v>
      </c>
      <c r="C134" s="528" t="str">
        <f>Raumgruppen_Bezeichnungen!$D133</f>
        <v>Verkehrsflächen; Treppenhäuser, Aufzüge</v>
      </c>
      <c r="D134" s="529">
        <f>SUMIFS(TabelleR06LL,TabelleR06HH,'Tiefgarage K'!B134,TabelleR06JJ,"")+
SUMIFS(TabelleR06LL,TabelleR06HH,'Tiefgarage K'!B134,TabelleR06JJ,"ohne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hidden="1" customHeight="1" x14ac:dyDescent="0.2">
      <c r="B135" s="677" t="str">
        <f>Raumgruppen_Bezeichnungen!$C134</f>
        <v>F3-W</v>
      </c>
      <c r="C135" s="528" t="str">
        <f>Raumgruppen_Bezeichnungen!$D134</f>
        <v>Verkehrsflächen; Treppenhäuser, Aufzüge</v>
      </c>
      <c r="D135" s="529">
        <f>SUMIFS(TabelleR06LL,TabelleR06HH,'Tiefgarage K'!B135,TabelleR06JJ,"")+
SUMIFS(TabelleR06LL,TabelleR06HH,'Tiefgarage K'!B135,TabelleR06JJ,"ohne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51</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SUMIFS(TabelleR06LL,TabelleR06HH,'Tiefgarage K'!B136,TabelleR06JJ,"")+
SUMIFS(TabelleR06LL,TabelleR06HH,'Tiefgarage K'!B136,TabelleR06JJ,"ohne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101</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hidden="1" customHeight="1" x14ac:dyDescent="0.2">
      <c r="B137" s="677" t="str">
        <f>Raumgruppen_Bezeichnungen!$C136</f>
        <v>F3-2,5</v>
      </c>
      <c r="C137" s="528" t="str">
        <f>Raumgruppen_Bezeichnungen!$D136</f>
        <v>Verkehrsflächen; Treppenhäuser, Aufzüge</v>
      </c>
      <c r="D137" s="529">
        <f>SUMIFS(TabelleR06LL,TabelleR06HH,'Tiefgarage K'!B137,TabelleR06JJ,"")+
SUMIFS(TabelleR06LL,TabelleR06HH,'Tiefgarage K'!B137,TabelleR06JJ,"ohne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127</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hidden="1" customHeight="1" x14ac:dyDescent="0.2">
      <c r="B138" s="677" t="str">
        <f>Raumgruppen_Bezeichnungen!$C137</f>
        <v>F3-3</v>
      </c>
      <c r="C138" s="528" t="str">
        <f>Raumgruppen_Bezeichnungen!$D137</f>
        <v>Verkehrsflächen; Treppenhäuser, Aufzüge</v>
      </c>
      <c r="D138" s="529">
        <f>SUMIFS(TabelleR06LL,TabelleR06HH,'Tiefgarage K'!B138,TabelleR06JJ,"")+
SUMIFS(TabelleR06LL,TabelleR06HH,'Tiefgarage K'!B138,TabelleR06JJ,"ohne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152</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hidden="1" customHeight="1" x14ac:dyDescent="0.2">
      <c r="B139" s="678" t="str">
        <f>Raumgruppen_Bezeichnungen!$C138</f>
        <v>F3-4</v>
      </c>
      <c r="C139" s="621" t="str">
        <f>Raumgruppen_Bezeichnungen!$D138</f>
        <v>Verkehrsflächen; Treppenhäuser, Aufzüge</v>
      </c>
      <c r="D139" s="622">
        <f>SUMIFS(TabelleR06LL,TabelleR06HH,'Tiefgarage K'!B139,TabelleR06JJ,"")+
SUMIFS(TabelleR06LL,TabelleR06HH,'Tiefgarage K'!B139,TabelleR06JJ,"ohne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202</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538" t="str">
        <f>Raumgruppen_Bezeichnungen!$D139</f>
        <v>Verkehrsflächen; Treppenhäuser, Aufzüge</v>
      </c>
      <c r="D140" s="539">
        <f>SUMIFS(TabelleR06LL,TabelleR06HH,'Tiefgarage K'!B140,TabelleR06JJ,"")+
SUMIFS(TabelleR06LL,TabelleR06HH,'Tiefgarage K'!B140,TabelleR06JJ,"ohne Grundreinig")</f>
        <v>0</v>
      </c>
      <c r="E140" s="540">
        <f t="shared" si="86"/>
        <v>0</v>
      </c>
      <c r="F140" s="541" t="str">
        <f>VLOOKUP(B140,Raumgruppen_Bezeichnungen!$C$3:$E$305,3,FALSE)</f>
        <v>5 Tage/Wo</v>
      </c>
      <c r="G140" s="542" cm="1">
        <f t="array" aca="1" ref="G140" ca="1">HLOOKUP(
                           F140,
                           Raumgruppen_Bezeichnungen!$P$314:$AF$390,
                           VLOOKUP(
                                                 LEFT(RIGHT(CELL("dateiname",$B$2),LEN(CELL("dateiname",$B$2))-SEARCH("]",CELL("dateiname",$B$2))),LEN(RIGHT(CELL("dateiname",$B$2),LEN(CELL("dateiname",$B$2))-SEARCH("]",CELL("dateiname",$B$2))))-2),
                                                 Raumgruppen_Bezeichnungen!$P$315:$AH$390,
                                                 19,
                                                 FALSE),
                           FALSE)</f>
        <v>253</v>
      </c>
      <c r="H140" s="543">
        <f t="shared" ca="1" si="93"/>
        <v>0</v>
      </c>
      <c r="I140" s="544">
        <f t="shared" si="94"/>
        <v>0</v>
      </c>
      <c r="J140" s="545">
        <f t="shared" si="87"/>
        <v>0</v>
      </c>
      <c r="K140" s="638">
        <f t="shared" si="95"/>
        <v>0</v>
      </c>
      <c r="M140" s="22">
        <f>Raumgruppen_Bezeichnungen!N139</f>
        <v>1</v>
      </c>
      <c r="N140" s="22">
        <f t="shared" si="91"/>
        <v>1</v>
      </c>
      <c r="O140" s="22">
        <f t="shared" si="92"/>
        <v>1</v>
      </c>
    </row>
    <row r="141" spans="2:15" ht="15" hidden="1" customHeight="1" x14ac:dyDescent="0.2">
      <c r="B141" s="676" t="str">
        <f>Raumgruppen_Bezeichnungen!$C140</f>
        <v>F3-6</v>
      </c>
      <c r="C141" s="548" t="str">
        <f>Raumgruppen_Bezeichnungen!$D140</f>
        <v>Verkehrsflächen; Treppenhäuser, Aufzüge</v>
      </c>
      <c r="D141" s="465">
        <f>SUMIFS(TabelleR06LL,TabelleR06HH,'Tiefgarage K'!B141,TabelleR06JJ,"")+
SUMIFS(TabelleR06LL,TabelleR06HH,'Tiefgarage K'!B141,TabelleR06JJ,"ohne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304</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hidden="1" customHeight="1" x14ac:dyDescent="0.2">
      <c r="B142" s="677" t="str">
        <f>Raumgruppen_Bezeichnungen!$C141</f>
        <v>F3-7</v>
      </c>
      <c r="C142" s="528" t="str">
        <f>Raumgruppen_Bezeichnungen!$D141</f>
        <v>Verkehrsflächen; Treppenhäuser, Aufzüge</v>
      </c>
      <c r="D142" s="529">
        <f>SUMIFS(TabelleR06LL,TabelleR06HH,'Tiefgarage K'!B142,TabelleR06JJ,"")+
SUMIFS(TabelleR06LL,TabelleR06HH,'Tiefgarage K'!B142,TabelleR06JJ,"ohne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354</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hidden="1" customHeight="1" x14ac:dyDescent="0.2">
      <c r="B143" s="677" t="str">
        <f>Raumgruppen_Bezeichnungen!$C142</f>
        <v>F3-Müll</v>
      </c>
      <c r="C143" s="528" t="str">
        <f>Raumgruppen_Bezeichnungen!$D142</f>
        <v>Verkehrsflächen; Treppenhäuser, Aufzüge (nur Müllentnahme)</v>
      </c>
      <c r="D143" s="529">
        <f>SUMIFS(TabelleR06LL,TabelleR06II,'Tiefgarage K'!B143,TabelleR06JJ,"")+
SUMIFS(TabelleR06LL,TabelleR06II,'Tiefgarage K'!B143,TabelleR06JJ,"ohne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101</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hidden="1" customHeight="1" x14ac:dyDescent="0.2">
      <c r="B144" s="677" t="str">
        <f>Raumgruppen_Bezeichnungen!$C143</f>
        <v>F3-Hort</v>
      </c>
      <c r="C144" s="528" t="str">
        <f>Raumgruppen_Bezeichnungen!$D143</f>
        <v>Verkehrsflächen; Treppenhäuser, Aufzüge</v>
      </c>
      <c r="D144" s="529">
        <f>SUMIFS(TabelleR06LL,TabelleR06HH,'Tiefgarage K'!B144,TabelleR06JJ,"")+
SUMIFS(TabelleR06LL,TabelleR06HH,'Tiefgarage K'!B144,TabelleR06JJ,"ohne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253</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hidden="1" customHeight="1" x14ac:dyDescent="0.2">
      <c r="B145" s="677" t="str">
        <f>Raumgruppen_Bezeichnungen!$C144</f>
        <v>G1-J</v>
      </c>
      <c r="C145" s="528" t="str">
        <f>Raumgruppen_Bezeichnungen!$D144</f>
        <v>Schüleraufenthaltsräume, [kleine] Pausenhallen [ohne Verzehr], Schülerbibliotheken</v>
      </c>
      <c r="D145" s="529">
        <f>SUMIFS(TabelleR06LL,TabelleR06HH,'Tiefgarage K'!B145,TabelleR06JJ,"")+
SUMIFS(TabelleR06LL,TabelleR06HH,'Tiefgarage K'!B145,TabelleR06JJ,"ohne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hidden="1" customHeight="1" x14ac:dyDescent="0.2">
      <c r="B146" s="677" t="str">
        <f>Raumgruppen_Bezeichnungen!$C145</f>
        <v>G1-J2</v>
      </c>
      <c r="C146" s="528" t="str">
        <f>Raumgruppen_Bezeichnungen!$D145</f>
        <v>Schüleraufenthaltsräume, [kleine] Pausenhallen [ohne Verzehr], Schülerbibliotheken</v>
      </c>
      <c r="D146" s="529">
        <f>SUMIFS(TabelleR06LL,TabelleR06HH,'Tiefgarage K'!B146,TabelleR06JJ,"")+
SUMIFS(TabelleR06LL,TabelleR06HH,'Tiefgarage K'!B146,TabelleR06JJ,"ohne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hidden="1" customHeight="1" x14ac:dyDescent="0.2">
      <c r="B147" s="677" t="str">
        <f>Raumgruppen_Bezeichnungen!$C146</f>
        <v>G1-Q</v>
      </c>
      <c r="C147" s="528" t="str">
        <f>Raumgruppen_Bezeichnungen!$D146</f>
        <v>Schüleraufenthaltsräume, [kleine] Pausenhallen [ohne Verzehr], Schülerbibliotheken</v>
      </c>
      <c r="D147" s="529">
        <f>SUMIFS(TabelleR06LL,TabelleR06HH,'Tiefgarage K'!B147,TabelleR06JJ,"")+
SUMIFS(TabelleR06LL,TabelleR06HH,'Tiefgarage K'!B147,TabelleR06JJ,"ohne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hidden="1" customHeight="1" x14ac:dyDescent="0.2">
      <c r="B148" s="677" t="str">
        <f>Raumgruppen_Bezeichnungen!$C147</f>
        <v>G1-J6</v>
      </c>
      <c r="C148" s="528" t="str">
        <f>Raumgruppen_Bezeichnungen!$D147</f>
        <v>Schüleraufenthaltsräume, [kleine] Pausenhallen [ohne Verzehr], Schülerbibliotheken</v>
      </c>
      <c r="D148" s="529">
        <f>SUMIFS(TabelleR06LL,TabelleR06HH,'Tiefgarage K'!B148,TabelleR06JJ,"")+
SUMIFS(TabelleR06LL,TabelleR06HH,'Tiefgarage K'!B148,TabelleR06JJ,"ohne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hidden="1" customHeight="1" x14ac:dyDescent="0.2">
      <c r="B149" s="677" t="str">
        <f>Raumgruppen_Bezeichnungen!$C148</f>
        <v>G1-M</v>
      </c>
      <c r="C149" s="528" t="str">
        <f>Raumgruppen_Bezeichnungen!$D148</f>
        <v>Schüleraufenthaltsräume, [kleine] Pausenhallen [ohne Verzehr], Schülerbibliotheken</v>
      </c>
      <c r="D149" s="529">
        <f>SUMIFS(TabelleR06LL,TabelleR06HH,'Tiefgarage K'!B149,TabelleR06JJ,"")+
SUMIFS(TabelleR06LL,TabelleR06HH,'Tiefgarage K'!B149,TabelleR06JJ,"ohne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hidden="1" customHeight="1" x14ac:dyDescent="0.2">
      <c r="B150" s="677" t="str">
        <f>Raumgruppen_Bezeichnungen!$C149</f>
        <v>G1-14</v>
      </c>
      <c r="C150" s="528" t="str">
        <f>Raumgruppen_Bezeichnungen!$D149</f>
        <v>Schüleraufenthaltsräume, [kleine] Pausenhallen [ohne Verzehr], Schülerbibliotheken</v>
      </c>
      <c r="D150" s="529">
        <f>SUMIFS(TabelleR06LL,TabelleR06HH,'Tiefgarage K'!B150,TabelleR06JJ,"")+
SUMIFS(TabelleR06LL,TabelleR06HH,'Tiefgarage K'!B150,TabelleR06JJ,"ohne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hidden="1" customHeight="1" x14ac:dyDescent="0.2">
      <c r="B151" s="677" t="str">
        <f>Raumgruppen_Bezeichnungen!$C150</f>
        <v>G1-W</v>
      </c>
      <c r="C151" s="528" t="str">
        <f>Raumgruppen_Bezeichnungen!$D150</f>
        <v>Schüleraufenthaltsräume, [kleine] Pausenhallen [ohne Verzehr], Schülerbibliotheken</v>
      </c>
      <c r="D151" s="529">
        <f>SUMIFS(TabelleR06LL,TabelleR06HH,'Tiefgarage K'!B151,TabelleR06JJ,"")+
SUMIFS(TabelleR06LL,TabelleR06HH,'Tiefgarage K'!B151,TabelleR06JJ,"ohne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51</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hidden="1" customHeight="1" x14ac:dyDescent="0.2">
      <c r="B152" s="677" t="str">
        <f>Raumgruppen_Bezeichnungen!$C151</f>
        <v>G1-2</v>
      </c>
      <c r="C152" s="528" t="str">
        <f>Raumgruppen_Bezeichnungen!$D151</f>
        <v>Schüleraufenthaltsräume, [kleine] Pausenhallen [ohne Verzehr], Schülerbibliotheken</v>
      </c>
      <c r="D152" s="529">
        <f>SUMIFS(TabelleR06LL,TabelleR06HH,'Tiefgarage K'!B152,TabelleR06JJ,"")+
SUMIFS(TabelleR06LL,TabelleR06HH,'Tiefgarage K'!B152,TabelleR06JJ,"ohne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101</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hidden="1" customHeight="1" x14ac:dyDescent="0.2">
      <c r="B153" s="677" t="str">
        <f>Raumgruppen_Bezeichnungen!$C152</f>
        <v>G1-2,5</v>
      </c>
      <c r="C153" s="528" t="str">
        <f>Raumgruppen_Bezeichnungen!$D152</f>
        <v>Schüleraufenthaltsräume, [kleine] Pausenhallen [ohne Verzehr], Schülerbibliotheken</v>
      </c>
      <c r="D153" s="529">
        <f>SUMIFS(TabelleR06LL,TabelleR06HH,'Tiefgarage K'!B153,TabelleR06JJ,"")+
SUMIFS(TabelleR06LL,TabelleR06HH,'Tiefgarage K'!B153,TabelleR06JJ,"ohne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127</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hidden="1" customHeight="1" x14ac:dyDescent="0.2">
      <c r="B154" s="677" t="str">
        <f>Raumgruppen_Bezeichnungen!$C153</f>
        <v>G1-3</v>
      </c>
      <c r="C154" s="528" t="str">
        <f>Raumgruppen_Bezeichnungen!$D153</f>
        <v>Schüleraufenthaltsräume, [kleine] Pausenhallen [ohne Verzehr], Schülerbibliotheken</v>
      </c>
      <c r="D154" s="529">
        <f>SUMIFS(TabelleR06LL,TabelleR06HH,'Tiefgarage K'!B154,TabelleR06JJ,"")+
SUMIFS(TabelleR06LL,TabelleR06HH,'Tiefgarage K'!B154,TabelleR06JJ,"ohne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152</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hidden="1" customHeight="1" x14ac:dyDescent="0.2">
      <c r="B155" s="677" t="str">
        <f>Raumgruppen_Bezeichnungen!$C154</f>
        <v>G1-4</v>
      </c>
      <c r="C155" s="528" t="str">
        <f>Raumgruppen_Bezeichnungen!$D154</f>
        <v>Schüleraufenthaltsräume, [kleine] Pausenhallen [ohne Verzehr], Schülerbibliotheken</v>
      </c>
      <c r="D155" s="529">
        <f>SUMIFS(TabelleR06LL,TabelleR06HH,'Tiefgarage K'!B155,TabelleR06JJ,"")+
SUMIFS(TabelleR06LL,TabelleR06HH,'Tiefgarage K'!B155,TabelleR06JJ,"ohne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202</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hidden="1" customHeight="1" x14ac:dyDescent="0.2">
      <c r="B156" s="677" t="str">
        <f>Raumgruppen_Bezeichnungen!$C155</f>
        <v>G1-5</v>
      </c>
      <c r="C156" s="528" t="str">
        <f>Raumgruppen_Bezeichnungen!$D155</f>
        <v>Schüleraufenthaltsräume, [kleine] Pausenhallen [ohne Verzehr], Schülerbibliotheken</v>
      </c>
      <c r="D156" s="529">
        <f>SUMIFS(TabelleR06LL,TabelleR06HH,'Tiefgarage K'!B156,TabelleR06JJ,"")+
SUMIFS(TabelleR06LL,TabelleR06HH,'Tiefgarage K'!B156,TabelleR06JJ,"ohne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253</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hidden="1" customHeight="1" x14ac:dyDescent="0.2">
      <c r="B157" s="677" t="str">
        <f>Raumgruppen_Bezeichnungen!$C156</f>
        <v>G1-6</v>
      </c>
      <c r="C157" s="528" t="str">
        <f>Raumgruppen_Bezeichnungen!$D156</f>
        <v>Schüleraufenthaltsräume, [kleine] Pausenhallen [ohne Verzehr], Schülerbibliotheken</v>
      </c>
      <c r="D157" s="529">
        <f>SUMIFS(TabelleR06LL,TabelleR06HH,'Tiefgarage K'!B157,TabelleR06JJ,"")+
SUMIFS(TabelleR06LL,TabelleR06HH,'Tiefgarage K'!B157,TabelleR06JJ,"ohne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304</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hidden="1" customHeight="1" x14ac:dyDescent="0.2">
      <c r="B158" s="677" t="str">
        <f>Raumgruppen_Bezeichnungen!$C157</f>
        <v>G1-7</v>
      </c>
      <c r="C158" s="528" t="str">
        <f>Raumgruppen_Bezeichnungen!$D157</f>
        <v>Schüleraufenthaltsräume, [kleine] Pausenhallen [ohne Verzehr], Schülerbibliotheken</v>
      </c>
      <c r="D158" s="529">
        <f>SUMIFS(TabelleR06LL,TabelleR06HH,'Tiefgarage K'!B158,TabelleR06JJ,"")+
SUMIFS(TabelleR06LL,TabelleR06HH,'Tiefgarage K'!B158,TabelleR06JJ,"ohne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354</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hidden="1" customHeight="1" x14ac:dyDescent="0.2">
      <c r="B159" s="677" t="str">
        <f>Raumgruppen_Bezeichnungen!$C158</f>
        <v>G1-Müll</v>
      </c>
      <c r="C159" s="528" t="str">
        <f>Raumgruppen_Bezeichnungen!$D158</f>
        <v>Schüleraufenthaltsräume, [kleine] Pausenhallen [ohne Verzehr], Schülerbibliotheken (nur Müllentnahme)</v>
      </c>
      <c r="D159" s="529">
        <f>SUMIFS(TabelleR06LL,TabelleR06II,'Tiefgarage K'!B159,TabelleR06JJ,"")+
SUMIFS(TabelleR06LL,TabelleR06II,'Tiefgarage K'!B159,TabelleR06JJ,"ohne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101</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hidden="1" customHeight="1" x14ac:dyDescent="0.2">
      <c r="B160" s="677" t="str">
        <f>Raumgruppen_Bezeichnungen!$C159</f>
        <v>H1-J</v>
      </c>
      <c r="C160" s="528" t="str">
        <f>Raumgruppen_Bezeichnungen!$D159</f>
        <v>Sanitärräume; Toiletten, Waschräume und Duschen</v>
      </c>
      <c r="D160" s="529">
        <f>SUMIFS(TabelleR06LL,TabelleR06HH,'Tiefgarage K'!B160,TabelleR06JJ,"")+
SUMIFS(TabelleR06LL,TabelleR06HH,'Tiefgarage K'!B160,TabelleR06JJ,"ohne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hidden="1" customHeight="1" x14ac:dyDescent="0.2">
      <c r="B161" s="677" t="str">
        <f>Raumgruppen_Bezeichnungen!$C160</f>
        <v>H1-J2</v>
      </c>
      <c r="C161" s="528" t="str">
        <f>Raumgruppen_Bezeichnungen!$D160</f>
        <v>Sanitärräume; Toiletten, Waschräume und Duschen</v>
      </c>
      <c r="D161" s="529">
        <f>SUMIFS(TabelleR06LL,TabelleR06HH,'Tiefgarage K'!B161,TabelleR06JJ,"")+
SUMIFS(TabelleR06LL,TabelleR06HH,'Tiefgarage K'!B161,TabelleR06JJ,"ohne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hidden="1" customHeight="1" x14ac:dyDescent="0.2">
      <c r="B162" s="677" t="str">
        <f>Raumgruppen_Bezeichnungen!$C161</f>
        <v>H1-Q</v>
      </c>
      <c r="C162" s="528" t="str">
        <f>Raumgruppen_Bezeichnungen!$D161</f>
        <v>Sanitärräume; Toiletten, Waschräume und Duschen</v>
      </c>
      <c r="D162" s="529">
        <f>SUMIFS(TabelleR06LL,TabelleR06HH,'Tiefgarage K'!B162,TabelleR06JJ,"")+
SUMIFS(TabelleR06LL,TabelleR06HH,'Tiefgarage K'!B162,TabelleR06JJ,"ohne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hidden="1" customHeight="1" x14ac:dyDescent="0.2">
      <c r="B163" s="677" t="str">
        <f>Raumgruppen_Bezeichnungen!$C162</f>
        <v>H1-J6</v>
      </c>
      <c r="C163" s="528" t="str">
        <f>Raumgruppen_Bezeichnungen!$D162</f>
        <v>Sanitärräume; Toiletten, Waschräume und Duschen</v>
      </c>
      <c r="D163" s="529">
        <f>SUMIFS(TabelleR06LL,TabelleR06HH,'Tiefgarage K'!B163,TabelleR06JJ,"")+
SUMIFS(TabelleR06LL,TabelleR06HH,'Tiefgarage K'!B163,TabelleR06JJ,"ohne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hidden="1" customHeight="1" x14ac:dyDescent="0.2">
      <c r="B164" s="677" t="str">
        <f>Raumgruppen_Bezeichnungen!$C163</f>
        <v>H1-M</v>
      </c>
      <c r="C164" s="528" t="str">
        <f>Raumgruppen_Bezeichnungen!$D163</f>
        <v>Sanitärräume; Toiletten, Waschräume und Duschen</v>
      </c>
      <c r="D164" s="529">
        <f>SUMIFS(TabelleR06LL,TabelleR06HH,'Tiefgarage K'!B164,TabelleR06JJ,"")+
SUMIFS(TabelleR06LL,TabelleR06HH,'Tiefgarage K'!B164,TabelleR06JJ,"ohne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hidden="1" customHeight="1" x14ac:dyDescent="0.2">
      <c r="B165" s="677" t="str">
        <f>Raumgruppen_Bezeichnungen!$C164</f>
        <v>H1-14</v>
      </c>
      <c r="C165" s="528" t="str">
        <f>Raumgruppen_Bezeichnungen!$D164</f>
        <v>Sanitärräume; Toiletten, Waschräume und Duschen</v>
      </c>
      <c r="D165" s="529">
        <f>SUMIFS(TabelleR06LL,TabelleR06HH,'Tiefgarage K'!B165,TabelleR06JJ,"")+
SUMIFS(TabelleR06LL,TabelleR06HH,'Tiefgarage K'!B165,TabelleR06JJ,"ohne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hidden="1" customHeight="1" x14ac:dyDescent="0.2">
      <c r="B166" s="677" t="str">
        <f>Raumgruppen_Bezeichnungen!$C165</f>
        <v>H1-W</v>
      </c>
      <c r="C166" s="528" t="str">
        <f>Raumgruppen_Bezeichnungen!$D165</f>
        <v>Sanitärräume; Toiletten, Waschräume und Duschen</v>
      </c>
      <c r="D166" s="529">
        <f>SUMIFS(TabelleR06LL,TabelleR06HH,'Tiefgarage K'!B166,TabelleR06JJ,"")+
SUMIFS(TabelleR06LL,TabelleR06HH,'Tiefgarage K'!B166,TabelleR06JJ,"ohne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51</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hidden="1" customHeight="1" x14ac:dyDescent="0.2">
      <c r="B167" s="677" t="str">
        <f>Raumgruppen_Bezeichnungen!$C166</f>
        <v>H1-2</v>
      </c>
      <c r="C167" s="528" t="str">
        <f>Raumgruppen_Bezeichnungen!$D166</f>
        <v>Sanitärräume; Toiletten, Waschräume und Duschen</v>
      </c>
      <c r="D167" s="529">
        <f>SUMIFS(TabelleR06LL,TabelleR06HH,'Tiefgarage K'!B167,TabelleR06JJ,"")+
SUMIFS(TabelleR06LL,TabelleR06HH,'Tiefgarage K'!B167,TabelleR06JJ,"ohne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101</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hidden="1" customHeight="1" x14ac:dyDescent="0.2">
      <c r="B168" s="677" t="str">
        <f>Raumgruppen_Bezeichnungen!$C167</f>
        <v>H1-2,5</v>
      </c>
      <c r="C168" s="528" t="str">
        <f>Raumgruppen_Bezeichnungen!$D167</f>
        <v>Sanitärräume; Toiletten, Waschräume und Duschen</v>
      </c>
      <c r="D168" s="529">
        <f>SUMIFS(TabelleR06LL,TabelleR06HH,'Tiefgarage K'!B168,TabelleR06JJ,"")+
SUMIFS(TabelleR06LL,TabelleR06HH,'Tiefgarage K'!B168,TabelleR06JJ,"ohne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127</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hidden="1" customHeight="1" x14ac:dyDescent="0.2">
      <c r="B169" s="677" t="str">
        <f>Raumgruppen_Bezeichnungen!$C168</f>
        <v>H1-3</v>
      </c>
      <c r="C169" s="528" t="str">
        <f>Raumgruppen_Bezeichnungen!$D168</f>
        <v>Sanitärräume; Toiletten, Waschräume und Duschen</v>
      </c>
      <c r="D169" s="529">
        <f>SUMIFS(TabelleR06LL,TabelleR06HH,'Tiefgarage K'!B169,TabelleR06JJ,"")+
SUMIFS(TabelleR06LL,TabelleR06HH,'Tiefgarage K'!B169,TabelleR06JJ,"ohne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152</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hidden="1" customHeight="1" x14ac:dyDescent="0.2">
      <c r="B170" s="678" t="str">
        <f>Raumgruppen_Bezeichnungen!$C169</f>
        <v>H1-4</v>
      </c>
      <c r="C170" s="621" t="str">
        <f>Raumgruppen_Bezeichnungen!$D169</f>
        <v>Sanitärräume; Toiletten, Waschräume und Duschen</v>
      </c>
      <c r="D170" s="622">
        <f>SUMIFS(TabelleR06LL,TabelleR06HH,'Tiefgarage K'!B170,TabelleR06JJ,"")+
SUMIFS(TabelleR06LL,TabelleR06HH,'Tiefgarage K'!B170,TabelleR06JJ,"ohne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202</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538" t="str">
        <f>Raumgruppen_Bezeichnungen!$D170</f>
        <v>Sanitärräume; Toiletten, Waschräume und Duschen</v>
      </c>
      <c r="D171" s="539">
        <f>SUMIFS(TabelleR06LL,TabelleR06HH,'Tiefgarage K'!B171,TabelleR06JJ,"")+
SUMIFS(TabelleR06LL,TabelleR06HH,'Tiefgarage K'!B171,TabelleR06JJ,"ohne Grundreinig")</f>
        <v>0</v>
      </c>
      <c r="E171" s="540">
        <f t="shared" si="86"/>
        <v>0</v>
      </c>
      <c r="F171" s="541" t="str">
        <f>VLOOKUP(B171,Raumgruppen_Bezeichnungen!$C$3:$E$305,3,FALSE)</f>
        <v>5 Tage/Wo</v>
      </c>
      <c r="G171" s="542" cm="1">
        <f t="array" aca="1" ref="G171" ca="1">HLOOKUP(
                           F171,
                           Raumgruppen_Bezeichnungen!$P$314:$AF$390,
                           VLOOKUP(
                                                 LEFT(RIGHT(CELL("dateiname",$B$2),LEN(CELL("dateiname",$B$2))-SEARCH("]",CELL("dateiname",$B$2))),LEN(RIGHT(CELL("dateiname",$B$2),LEN(CELL("dateiname",$B$2))-SEARCH("]",CELL("dateiname",$B$2))))-2),
                                                 Raumgruppen_Bezeichnungen!$P$315:$AH$390,
                                                 19,
                                                 FALSE),
                           FALSE)</f>
        <v>253</v>
      </c>
      <c r="H171" s="543">
        <f ca="1">D171*G171</f>
        <v>0</v>
      </c>
      <c r="I171" s="544">
        <f>IF(E171=0,0,H171/E171)</f>
        <v>0</v>
      </c>
      <c r="J171" s="545">
        <f t="shared" si="87"/>
        <v>0</v>
      </c>
      <c r="K171" s="638">
        <f>IF(J171="","",I171*J171)</f>
        <v>0</v>
      </c>
      <c r="M171" s="22">
        <f>Raumgruppen_Bezeichnungen!N170</f>
        <v>1</v>
      </c>
      <c r="N171" s="22">
        <f t="shared" si="91"/>
        <v>1</v>
      </c>
      <c r="O171" s="22">
        <f t="shared" si="92"/>
        <v>1</v>
      </c>
    </row>
    <row r="172" spans="2:15" ht="15" hidden="1" customHeight="1" x14ac:dyDescent="0.2">
      <c r="B172" s="676" t="str">
        <f>Raumgruppen_Bezeichnungen!$C171</f>
        <v>H1-6</v>
      </c>
      <c r="C172" s="548" t="str">
        <f>Raumgruppen_Bezeichnungen!$D171</f>
        <v>Sanitärräume; Toiletten, Waschräume und Duschen</v>
      </c>
      <c r="D172" s="465">
        <f>SUMIFS(TabelleR06LL,TabelleR06HH,'Tiefgarage K'!B172,TabelleR06JJ,"")+
SUMIFS(TabelleR06LL,TabelleR06HH,'Tiefgarage K'!B172,TabelleR06JJ,"ohne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304</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hidden="1" customHeight="1" x14ac:dyDescent="0.2">
      <c r="B173" s="677" t="str">
        <f>Raumgruppen_Bezeichnungen!$C172</f>
        <v>H1-7</v>
      </c>
      <c r="C173" s="528" t="str">
        <f>Raumgruppen_Bezeichnungen!$D172</f>
        <v>Sanitärräume; Toiletten, Waschräume und Duschen</v>
      </c>
      <c r="D173" s="529">
        <f>SUMIFS(TabelleR06LL,TabelleR06HH,'Tiefgarage K'!B173,TabelleR06JJ,"")+
SUMIFS(TabelleR06LL,TabelleR06HH,'Tiefgarage K'!B173,TabelleR06JJ,"ohne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354</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hidden="1" customHeight="1" x14ac:dyDescent="0.2">
      <c r="B174" s="677" t="str">
        <f>Raumgruppen_Bezeichnungen!$C173</f>
        <v>H1-Müll</v>
      </c>
      <c r="C174" s="528" t="str">
        <f>Raumgruppen_Bezeichnungen!$D173</f>
        <v>Sanitärräume; Toiletten, Waschräume und Duschen (nur Müllentnahme)</v>
      </c>
      <c r="D174" s="529">
        <f>SUMIFS(TabelleR06LL,TabelleR06II,'Tiefgarage K'!B174,TabelleR06JJ,"")+
SUMIFS(TabelleR06LL,TabelleR06II,'Tiefgarage K'!B174,TabelleR06JJ,"ohne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101</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hidden="1" customHeight="1" x14ac:dyDescent="0.2">
      <c r="B175" s="677" t="str">
        <f>Raumgruppen_Bezeichnungen!$C174</f>
        <v>H1-Hort</v>
      </c>
      <c r="C175" s="528" t="str">
        <f>Raumgruppen_Bezeichnungen!$D174</f>
        <v>Sanitärräume; Toiletten, Waschräume und Duschen</v>
      </c>
      <c r="D175" s="529">
        <f>SUMIFS(TabelleR06LL,TabelleR06HH,'Tiefgarage K'!B175,TabelleR06JJ,"")+
SUMIFS(TabelleR06LL,TabelleR06HH,'Tiefgarage K'!B175,TabelleR06JJ,"ohne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253</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hidden="1" customHeight="1" x14ac:dyDescent="0.2">
      <c r="B176" s="677" t="str">
        <f>Raumgruppen_Bezeichnungen!$C175</f>
        <v>H2-J</v>
      </c>
      <c r="C176" s="528" t="str">
        <f>Raumgruppen_Bezeichnungen!$D175</f>
        <v>Sanitärräume; Umkleideräume</v>
      </c>
      <c r="D176" s="529">
        <f>SUMIFS(TabelleR06LL,TabelleR06HH,'Tiefgarage K'!B176,TabelleR06JJ,"")+
SUMIFS(TabelleR06LL,TabelleR06HH,'Tiefgarage K'!B176,TabelleR06JJ,"ohne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hidden="1" customHeight="1" x14ac:dyDescent="0.2">
      <c r="B177" s="677" t="str">
        <f>Raumgruppen_Bezeichnungen!$C176</f>
        <v>H2-J2</v>
      </c>
      <c r="C177" s="528" t="str">
        <f>Raumgruppen_Bezeichnungen!$D176</f>
        <v>Sanitärräume; Umkleideräume</v>
      </c>
      <c r="D177" s="529">
        <f>SUMIFS(TabelleR06LL,TabelleR06HH,'Tiefgarage K'!B177,TabelleR06JJ,"")+
SUMIFS(TabelleR06LL,TabelleR06HH,'Tiefgarage K'!B177,TabelleR06JJ,"ohne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hidden="1" customHeight="1" x14ac:dyDescent="0.2">
      <c r="B178" s="677" t="str">
        <f>Raumgruppen_Bezeichnungen!$C177</f>
        <v>H2-Q</v>
      </c>
      <c r="C178" s="528" t="str">
        <f>Raumgruppen_Bezeichnungen!$D177</f>
        <v>Sanitärräume; Umkleideräume</v>
      </c>
      <c r="D178" s="529">
        <f>SUMIFS(TabelleR06LL,TabelleR06HH,'Tiefgarage K'!B178,TabelleR06JJ,"")+
SUMIFS(TabelleR06LL,TabelleR06HH,'Tiefgarage K'!B178,TabelleR06JJ,"ohne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hidden="1" customHeight="1" x14ac:dyDescent="0.2">
      <c r="B179" s="677" t="str">
        <f>Raumgruppen_Bezeichnungen!$C178</f>
        <v>H2-J6</v>
      </c>
      <c r="C179" s="528" t="str">
        <f>Raumgruppen_Bezeichnungen!$D178</f>
        <v>Sanitärräume; Umkleideräume</v>
      </c>
      <c r="D179" s="529">
        <f>SUMIFS(TabelleR06LL,TabelleR06HH,'Tiefgarage K'!B179,TabelleR06JJ,"")+
SUMIFS(TabelleR06LL,TabelleR06HH,'Tiefgarage K'!B179,TabelleR06JJ,"ohne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hidden="1" customHeight="1" x14ac:dyDescent="0.2">
      <c r="B180" s="677" t="str">
        <f>Raumgruppen_Bezeichnungen!$C179</f>
        <v>H2-M</v>
      </c>
      <c r="C180" s="528" t="str">
        <f>Raumgruppen_Bezeichnungen!$D179</f>
        <v>Sanitärräume; Umkleideräume</v>
      </c>
      <c r="D180" s="529">
        <f>SUMIFS(TabelleR06LL,TabelleR06HH,'Tiefgarage K'!B180,TabelleR06JJ,"")+
SUMIFS(TabelleR06LL,TabelleR06HH,'Tiefgarage K'!B180,TabelleR06JJ,"ohne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hidden="1" customHeight="1" x14ac:dyDescent="0.2">
      <c r="B181" s="677" t="str">
        <f>Raumgruppen_Bezeichnungen!$C180</f>
        <v>H2-14</v>
      </c>
      <c r="C181" s="528" t="str">
        <f>Raumgruppen_Bezeichnungen!$D180</f>
        <v>Sanitärräume; Umkleideräume</v>
      </c>
      <c r="D181" s="529">
        <f>SUMIFS(TabelleR06LL,TabelleR06HH,'Tiefgarage K'!B181,TabelleR06JJ,"")+
SUMIFS(TabelleR06LL,TabelleR06HH,'Tiefgarage K'!B181,TabelleR06JJ,"ohne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hidden="1" customHeight="1" x14ac:dyDescent="0.2">
      <c r="B182" s="677" t="str">
        <f>Raumgruppen_Bezeichnungen!$C181</f>
        <v>H2-W</v>
      </c>
      <c r="C182" s="528" t="str">
        <f>Raumgruppen_Bezeichnungen!$D181</f>
        <v>Sanitärräume; Umkleideräume</v>
      </c>
      <c r="D182" s="529">
        <f>SUMIFS(TabelleR06LL,TabelleR06HH,'Tiefgarage K'!B182,TabelleR06JJ,"")+
SUMIFS(TabelleR06LL,TabelleR06HH,'Tiefgarage K'!B182,TabelleR06JJ,"ohne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51</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hidden="1" customHeight="1" x14ac:dyDescent="0.2">
      <c r="B183" s="677" t="str">
        <f>Raumgruppen_Bezeichnungen!$C182</f>
        <v>H2-2</v>
      </c>
      <c r="C183" s="528" t="str">
        <f>Raumgruppen_Bezeichnungen!$D182</f>
        <v>Sanitärräume; Umkleideräume</v>
      </c>
      <c r="D183" s="529">
        <f>SUMIFS(TabelleR06LL,TabelleR06HH,'Tiefgarage K'!B183,TabelleR06JJ,"")+
SUMIFS(TabelleR06LL,TabelleR06HH,'Tiefgarage K'!B183,TabelleR06JJ,"ohne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101</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hidden="1" customHeight="1" x14ac:dyDescent="0.2">
      <c r="B184" s="677" t="str">
        <f>Raumgruppen_Bezeichnungen!$C183</f>
        <v>H2-2,5</v>
      </c>
      <c r="C184" s="528" t="str">
        <f>Raumgruppen_Bezeichnungen!$D183</f>
        <v>Sanitärräume; Umkleideräume</v>
      </c>
      <c r="D184" s="529">
        <f>SUMIFS(TabelleR06LL,TabelleR06HH,'Tiefgarage K'!B184,TabelleR06JJ,"")+
SUMIFS(TabelleR06LL,TabelleR06HH,'Tiefgarage K'!B184,TabelleR06JJ,"ohne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127</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hidden="1" customHeight="1" x14ac:dyDescent="0.2">
      <c r="B185" s="677" t="str">
        <f>Raumgruppen_Bezeichnungen!$C184</f>
        <v>H2-3</v>
      </c>
      <c r="C185" s="528" t="str">
        <f>Raumgruppen_Bezeichnungen!$D184</f>
        <v>Sanitärräume; Umkleideräume</v>
      </c>
      <c r="D185" s="529">
        <f>SUMIFS(TabelleR06LL,TabelleR06HH,'Tiefgarage K'!B185,TabelleR06JJ,"")+
SUMIFS(TabelleR06LL,TabelleR06HH,'Tiefgarage K'!B185,TabelleR06JJ,"ohne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152</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hidden="1" customHeight="1" x14ac:dyDescent="0.2">
      <c r="B186" s="678" t="str">
        <f>Raumgruppen_Bezeichnungen!$C185</f>
        <v>H2-4</v>
      </c>
      <c r="C186" s="621" t="str">
        <f>Raumgruppen_Bezeichnungen!$D185</f>
        <v>Sanitärräume; Umkleideräume</v>
      </c>
      <c r="D186" s="622">
        <f>SUMIFS(TabelleR06LL,TabelleR06HH,'Tiefgarage K'!B186,TabelleR06JJ,"")+
SUMIFS(TabelleR06LL,TabelleR06HH,'Tiefgarage K'!B186,TabelleR06JJ,"ohne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202</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hidden="1" customHeight="1" thickBot="1" x14ac:dyDescent="0.25">
      <c r="B187" s="679" t="str">
        <f>Raumgruppen_Bezeichnungen!$C186</f>
        <v>H2-5</v>
      </c>
      <c r="C187" s="630" t="str">
        <f>Raumgruppen_Bezeichnungen!$D186</f>
        <v>Sanitärräume; Umkleideräume</v>
      </c>
      <c r="D187" s="631">
        <f>SUMIFS(TabelleR06LL,TabelleR06HH,'Tiefgarage K'!B187,TabelleR06JJ,"")+
SUMIFS(TabelleR06LL,TabelleR06HH,'Tiefgarage K'!B187,TabelleR06JJ,"ohne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253</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hidden="1" customHeight="1" x14ac:dyDescent="0.2">
      <c r="B188" s="676" t="str">
        <f>Raumgruppen_Bezeichnungen!$C187</f>
        <v>H2-6</v>
      </c>
      <c r="C188" s="548" t="str">
        <f>Raumgruppen_Bezeichnungen!$D187</f>
        <v>Sanitärräume; Umkleideräume</v>
      </c>
      <c r="D188" s="465">
        <f>SUMIFS(TabelleR06LL,TabelleR06HH,'Tiefgarage K'!B188,TabelleR06JJ,"")+
SUMIFS(TabelleR06LL,TabelleR06HH,'Tiefgarage K'!B188,TabelleR06JJ,"ohne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304</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hidden="1" customHeight="1" x14ac:dyDescent="0.2">
      <c r="B189" s="677" t="str">
        <f>Raumgruppen_Bezeichnungen!$C188</f>
        <v>H2-7</v>
      </c>
      <c r="C189" s="528" t="str">
        <f>Raumgruppen_Bezeichnungen!$D188</f>
        <v>Sanitärräume; Umkleideräume</v>
      </c>
      <c r="D189" s="529">
        <f>SUMIFS(TabelleR06LL,TabelleR06HH,'Tiefgarage K'!B189,TabelleR06JJ,"")+
SUMIFS(TabelleR06LL,TabelleR06HH,'Tiefgarage K'!B189,TabelleR06JJ,"ohne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354</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hidden="1" customHeight="1" x14ac:dyDescent="0.2">
      <c r="B190" s="677" t="str">
        <f>Raumgruppen_Bezeichnungen!$C189</f>
        <v>H2-Müll</v>
      </c>
      <c r="C190" s="528" t="str">
        <f>Raumgruppen_Bezeichnungen!$D189</f>
        <v>Sanitärräume; Umkleideräume (nur Müllentnahme)</v>
      </c>
      <c r="D190" s="529">
        <f>SUMIFS(TabelleR06LL,TabelleR06II,'Tiefgarage K'!B190,TabelleR06JJ,"")+
SUMIFS(TabelleR06LL,TabelleR06II,'Tiefgarage K'!B190,TabelleR06JJ,"ohne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101</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hidden="1" customHeight="1" x14ac:dyDescent="0.2">
      <c r="B191" s="677" t="str">
        <f>Raumgruppen_Bezeichnungen!$C190</f>
        <v>I1-J</v>
      </c>
      <c r="C191" s="528" t="str">
        <f>Raumgruppen_Bezeichnungen!$D190</f>
        <v>Aulen, inklusive Bühnen- und Garderobenbereiche</v>
      </c>
      <c r="D191" s="529">
        <f>SUMIFS(TabelleR06LL,TabelleR06HH,'Tiefgarage K'!B191,TabelleR06JJ,"")+
SUMIFS(TabelleR06LL,TabelleR06HH,'Tiefgarage K'!B191,TabelleR06JJ,"ohne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hidden="1" customHeight="1" x14ac:dyDescent="0.2">
      <c r="B192" s="677" t="str">
        <f>Raumgruppen_Bezeichnungen!$C191</f>
        <v>I1-J2</v>
      </c>
      <c r="C192" s="528" t="str">
        <f>Raumgruppen_Bezeichnungen!$D191</f>
        <v>Aulen, inklusive Bühnen- und Garderobenbereiche</v>
      </c>
      <c r="D192" s="529">
        <f>SUMIFS(TabelleR06LL,TabelleR06HH,'Tiefgarage K'!B192,TabelleR06JJ,"")+
SUMIFS(TabelleR06LL,TabelleR06HH,'Tiefgarage K'!B192,TabelleR06JJ,"ohne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hidden="1" customHeight="1" x14ac:dyDescent="0.2">
      <c r="B193" s="677" t="str">
        <f>Raumgruppen_Bezeichnungen!$C192</f>
        <v>I1-Q</v>
      </c>
      <c r="C193" s="528" t="str">
        <f>Raumgruppen_Bezeichnungen!$D192</f>
        <v>Aulen, inklusive Bühnen- und Garderobenbereiche</v>
      </c>
      <c r="D193" s="529">
        <f>SUMIFS(TabelleR06LL,TabelleR06HH,'Tiefgarage K'!B193,TabelleR06JJ,"")+
SUMIFS(TabelleR06LL,TabelleR06HH,'Tiefgarage K'!B193,TabelleR06JJ,"ohne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hidden="1" customHeight="1" x14ac:dyDescent="0.2">
      <c r="B194" s="677" t="str">
        <f>Raumgruppen_Bezeichnungen!$C193</f>
        <v>I1-J6</v>
      </c>
      <c r="C194" s="528" t="str">
        <f>Raumgruppen_Bezeichnungen!$D193</f>
        <v>Aulen, inklusive Bühnen- und Garderobenbereiche</v>
      </c>
      <c r="D194" s="529">
        <f>SUMIFS(TabelleR06LL,TabelleR06HH,'Tiefgarage K'!B194,TabelleR06JJ,"")+
SUMIFS(TabelleR06LL,TabelleR06HH,'Tiefgarage K'!B194,TabelleR06JJ,"ohne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hidden="1" customHeight="1" x14ac:dyDescent="0.2">
      <c r="B195" s="677" t="str">
        <f>Raumgruppen_Bezeichnungen!$C194</f>
        <v>I1-M</v>
      </c>
      <c r="C195" s="528" t="str">
        <f>Raumgruppen_Bezeichnungen!$D194</f>
        <v>Aulen, inklusive Bühnen- und Garderobenbereiche</v>
      </c>
      <c r="D195" s="529">
        <f>SUMIFS(TabelleR06LL,TabelleR06HH,'Tiefgarage K'!B195,TabelleR06JJ,"")+
SUMIFS(TabelleR06LL,TabelleR06HH,'Tiefgarage K'!B195,TabelleR06JJ,"ohne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hidden="1" customHeight="1" x14ac:dyDescent="0.2">
      <c r="B196" s="677" t="str">
        <f>Raumgruppen_Bezeichnungen!$C195</f>
        <v>I1-14</v>
      </c>
      <c r="C196" s="528" t="str">
        <f>Raumgruppen_Bezeichnungen!$D195</f>
        <v>Aulen, inklusive Bühnen- und Garderobenbereiche</v>
      </c>
      <c r="D196" s="529">
        <f>SUMIFS(TabelleR06LL,TabelleR06HH,'Tiefgarage K'!B196,TabelleR06JJ,"")+
SUMIFS(TabelleR06LL,TabelleR06HH,'Tiefgarage K'!B196,TabelleR06JJ,"ohne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hidden="1" customHeight="1" x14ac:dyDescent="0.2">
      <c r="B197" s="677" t="str">
        <f>Raumgruppen_Bezeichnungen!$C196</f>
        <v>I1-W</v>
      </c>
      <c r="C197" s="528" t="str">
        <f>Raumgruppen_Bezeichnungen!$D196</f>
        <v>Aulen, inklusive Bühnen- und Garderobenbereiche</v>
      </c>
      <c r="D197" s="529">
        <f>SUMIFS(TabelleR06LL,TabelleR06HH,'Tiefgarage K'!B197,TabelleR06JJ,"")+
SUMIFS(TabelleR06LL,TabelleR06HH,'Tiefgarage K'!B197,TabelleR06JJ,"ohne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51</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hidden="1" customHeight="1" x14ac:dyDescent="0.2">
      <c r="B198" s="677" t="str">
        <f>Raumgruppen_Bezeichnungen!$C197</f>
        <v>I1-2</v>
      </c>
      <c r="C198" s="528" t="str">
        <f>Raumgruppen_Bezeichnungen!$D197</f>
        <v>Aulen, inklusive Bühnen- und Garderobenbereiche</v>
      </c>
      <c r="D198" s="529">
        <f>SUMIFS(TabelleR06LL,TabelleR06HH,'Tiefgarage K'!B198,TabelleR06JJ,"")+
SUMIFS(TabelleR06LL,TabelleR06HH,'Tiefgarage K'!B198,TabelleR06JJ,"ohne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101</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hidden="1" customHeight="1" x14ac:dyDescent="0.2">
      <c r="B199" s="677" t="str">
        <f>Raumgruppen_Bezeichnungen!$C198</f>
        <v>I1-2,5</v>
      </c>
      <c r="C199" s="528" t="str">
        <f>Raumgruppen_Bezeichnungen!$D198</f>
        <v>Aulen, inklusive Bühnen- und Garderobenbereiche</v>
      </c>
      <c r="D199" s="529">
        <f>SUMIFS(TabelleR06LL,TabelleR06HH,'Tiefgarage K'!B199,TabelleR06JJ,"")+
SUMIFS(TabelleR06LL,TabelleR06HH,'Tiefgarage K'!B199,TabelleR06JJ,"ohne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127</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hidden="1" customHeight="1" x14ac:dyDescent="0.2">
      <c r="B200" s="677" t="str">
        <f>Raumgruppen_Bezeichnungen!$C199</f>
        <v>I1-3</v>
      </c>
      <c r="C200" s="528" t="str">
        <f>Raumgruppen_Bezeichnungen!$D199</f>
        <v>Aulen, inklusive Bühnen- und Garderobenbereiche</v>
      </c>
      <c r="D200" s="529">
        <f>SUMIFS(TabelleR06LL,TabelleR06HH,'Tiefgarage K'!B200,TabelleR06JJ,"")+
SUMIFS(TabelleR06LL,TabelleR06HH,'Tiefgarage K'!B200,TabelleR06JJ,"ohne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152</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hidden="1" customHeight="1" x14ac:dyDescent="0.2">
      <c r="B201" s="677" t="str">
        <f>Raumgruppen_Bezeichnungen!$C200</f>
        <v>I1-4</v>
      </c>
      <c r="C201" s="528" t="str">
        <f>Raumgruppen_Bezeichnungen!$D200</f>
        <v>Aulen, inklusive Bühnen- und Garderobenbereiche</v>
      </c>
      <c r="D201" s="529">
        <f>SUMIFS(TabelleR06LL,TabelleR06HH,'Tiefgarage K'!B201,TabelleR06JJ,"")+
SUMIFS(TabelleR06LL,TabelleR06HH,'Tiefgarage K'!B201,TabelleR06JJ,"ohne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202</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hidden="1" customHeight="1" x14ac:dyDescent="0.2">
      <c r="B202" s="677" t="str">
        <f>Raumgruppen_Bezeichnungen!$C201</f>
        <v>I1-5</v>
      </c>
      <c r="C202" s="528" t="str">
        <f>Raumgruppen_Bezeichnungen!$D201</f>
        <v>Aulen, inklusive Bühnen- und Garderobenbereiche</v>
      </c>
      <c r="D202" s="529">
        <f>SUMIFS(TabelleR06LL,TabelleR06HH,'Tiefgarage K'!B202,TabelleR06JJ,"")+
SUMIFS(TabelleR06LL,TabelleR06HH,'Tiefgarage K'!B202,TabelleR06JJ,"ohne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253</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hidden="1" customHeight="1" x14ac:dyDescent="0.2">
      <c r="B203" s="677" t="str">
        <f>Raumgruppen_Bezeichnungen!$C202</f>
        <v>I1-6</v>
      </c>
      <c r="C203" s="528" t="str">
        <f>Raumgruppen_Bezeichnungen!$D202</f>
        <v>Aulen, inklusive Bühnen- und Garderobenbereiche</v>
      </c>
      <c r="D203" s="529">
        <f>SUMIFS(TabelleR06LL,TabelleR06HH,'Tiefgarage K'!B203,TabelleR06JJ,"")+
SUMIFS(TabelleR06LL,TabelleR06HH,'Tiefgarage K'!B203,TabelleR06JJ,"ohne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304</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hidden="1" customHeight="1" x14ac:dyDescent="0.2">
      <c r="B204" s="677" t="str">
        <f>Raumgruppen_Bezeichnungen!$C203</f>
        <v>I1-7</v>
      </c>
      <c r="C204" s="528" t="str">
        <f>Raumgruppen_Bezeichnungen!$D203</f>
        <v>Aulen, inklusive Bühnen- und Garderobenbereiche</v>
      </c>
      <c r="D204" s="529">
        <f>SUMIFS(TabelleR06LL,TabelleR06HH,'Tiefgarage K'!B204,TabelleR06JJ,"")+
SUMIFS(TabelleR06LL,TabelleR06HH,'Tiefgarage K'!B204,TabelleR06JJ,"ohne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354</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hidden="1" customHeight="1" x14ac:dyDescent="0.2">
      <c r="B205" s="677" t="str">
        <f>Raumgruppen_Bezeichnungen!$C204</f>
        <v>I1-Müll</v>
      </c>
      <c r="C205" s="528" t="str">
        <f>Raumgruppen_Bezeichnungen!$D204</f>
        <v>Aulen, inklusive Bühnen- und Garderobenbereiche (nur Müllentnahme)</v>
      </c>
      <c r="D205" s="529">
        <f>SUMIFS(TabelleR06LL,TabelleR06II,'Tiefgarage K'!B205,TabelleR06JJ,"")+
SUMIFS(TabelleR06LL,TabelleR06II,'Tiefgarage K'!B205,TabelleR06JJ,"ohne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101</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SUMIFS(TabelleR06LL,TabelleR06HH,'Tiefgarage K'!B206,TabelleR06JJ,"")+
SUMIFS(TabelleR06LL,TabelleR06HH,'Tiefgarage K'!B206,TabelleR06JJ,"ohne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hidden="1"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SUMIFS(TabelleR06LL,TabelleR06HH,'Tiefgarage K'!B207,TabelleR06JJ,"")+
SUMIFS(TabelleR06LL,TabelleR06HH,'Tiefgarage K'!B207,TabelleR06JJ,"ohne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hidden="1"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SUMIFS(TabelleR06LL,TabelleR06HH,'Tiefgarage K'!B208,TabelleR06JJ,"")+
SUMIFS(TabelleR06LL,TabelleR06HH,'Tiefgarage K'!B208,TabelleR06JJ,"ohne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hidden="1"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SUMIFS(TabelleR06LL,TabelleR06HH,'Tiefgarage K'!B209,TabelleR06JJ,"")+
SUMIFS(TabelleR06LL,TabelleR06HH,'Tiefgarage K'!B209,TabelleR06JJ,"ohne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hidden="1"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SUMIFS(TabelleR06LL,TabelleR06HH,'Tiefgarage K'!B210,TabelleR06JJ,"")+
SUMIFS(TabelleR06LL,TabelleR06HH,'Tiefgarage K'!B210,TabelleR06JJ,"ohne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hidden="1"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SUMIFS(TabelleR06LL,TabelleR06HH,'Tiefgarage K'!B211,TabelleR06JJ,"")+
SUMIFS(TabelleR06LL,TabelleR06HH,'Tiefgarage K'!B211,TabelleR06JJ,"ohne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hidden="1"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SUMIFS(TabelleR06LL,TabelleR06HH,'Tiefgarage K'!B212,TabelleR06JJ,"")+
SUMIFS(TabelleR06LL,TabelleR06HH,'Tiefgarage K'!B212,TabelleR06JJ,"ohne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51</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hidden="1"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SUMIFS(TabelleR06LL,TabelleR06HH,'Tiefgarage K'!B213,TabelleR06JJ,"")+
SUMIFS(TabelleR06LL,TabelleR06HH,'Tiefgarage K'!B213,TabelleR06JJ,"ohne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101</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hidden="1"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SUMIFS(TabelleR06LL,TabelleR06HH,'Tiefgarage K'!B214,TabelleR06JJ,"")+
SUMIFS(TabelleR06LL,TabelleR06HH,'Tiefgarage K'!B214,TabelleR06JJ,"ohne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127</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hidden="1"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SUMIFS(TabelleR06LL,TabelleR06HH,'Tiefgarage K'!B215,TabelleR06JJ,"")+
SUMIFS(TabelleR06LL,TabelleR06HH,'Tiefgarage K'!B215,TabelleR06JJ,"ohne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152</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hidden="1"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SUMIFS(TabelleR06LL,TabelleR06HH,'Tiefgarage K'!B216,TabelleR06JJ,"")+
SUMIFS(TabelleR06LL,TabelleR06HH,'Tiefgarage K'!B216,TabelleR06JJ,"ohne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202</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538" t="str">
        <f>Raumgruppen_Bezeichnungen!$D216</f>
        <v>Sozialräume; Speisesaal, Kantine, Cafeteria, einschließlich Flure in diesem Bereich, Teeküchen, Arzt- / Sanitätsräume</v>
      </c>
      <c r="D217" s="539">
        <f>SUMIFS(TabelleR06LL,TabelleR06HH,'Tiefgarage K'!B217,TabelleR06JJ,"")+
SUMIFS(TabelleR06LL,TabelleR06HH,'Tiefgarage K'!B217,TabelleR06JJ,"ohne Grundreinig")</f>
        <v>0</v>
      </c>
      <c r="E217" s="540">
        <f t="shared" si="129"/>
        <v>0</v>
      </c>
      <c r="F217" s="541" t="str">
        <f>VLOOKUP(B217,Raumgruppen_Bezeichnungen!$C$3:$E$305,3,FALSE)</f>
        <v>5 Tage/Wo</v>
      </c>
      <c r="G217" s="542" cm="1">
        <f t="array" aca="1" ref="G217" ca="1">HLOOKUP(
                           F217,
                           Raumgruppen_Bezeichnungen!$P$314:$AF$390,
                           VLOOKUP(
                                                 LEFT(RIGHT(CELL("dateiname",$B$2),LEN(CELL("dateiname",$B$2))-SEARCH("]",CELL("dateiname",$B$2))),LEN(RIGHT(CELL("dateiname",$B$2),LEN(CELL("dateiname",$B$2))-SEARCH("]",CELL("dateiname",$B$2))))-2),
                                                 Raumgruppen_Bezeichnungen!$P$315:$AH$390,
                                                 19,
                                                 FALSE),
                           FALSE)</f>
        <v>253</v>
      </c>
      <c r="H217" s="543">
        <f t="shared" ca="1" si="145"/>
        <v>0</v>
      </c>
      <c r="I217" s="544">
        <f t="shared" si="146"/>
        <v>0</v>
      </c>
      <c r="J217" s="545">
        <f t="shared" si="132"/>
        <v>0</v>
      </c>
      <c r="K217" s="638">
        <f t="shared" si="147"/>
        <v>0</v>
      </c>
      <c r="M217" s="22">
        <f>Raumgruppen_Bezeichnungen!N216</f>
        <v>1</v>
      </c>
      <c r="N217" s="22">
        <f t="shared" si="134"/>
        <v>1</v>
      </c>
      <c r="O217" s="22">
        <f t="shared" si="135"/>
        <v>1</v>
      </c>
    </row>
    <row r="218" spans="2:15" ht="15" hidden="1"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SUMIFS(TabelleR06LL,TabelleR06HH,'Tiefgarage K'!B218,TabelleR06JJ,"")+
SUMIFS(TabelleR06LL,TabelleR06HH,'Tiefgarage K'!B218,TabelleR06JJ,"ohne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304</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hidden="1"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SUMIFS(TabelleR06LL,TabelleR06HH,'Tiefgarage K'!B219,TabelleR06JJ,"")+
SUMIFS(TabelleR06LL,TabelleR06HH,'Tiefgarage K'!B219,TabelleR06JJ,"ohne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354</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hidden="1"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SUMIFS(TabelleR06LL,TabelleR06II,'Tiefgarage K'!B220,TabelleR06JJ,"")+
SUMIFS(TabelleR06LL,TabelleR06II,'Tiefgarage K'!B220,TabelleR06JJ,"ohne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101</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hidden="1"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SUMIFS(TabelleR06LL,TabelleR06HH,'Tiefgarage K'!B221,TabelleR06JJ,"")+
SUMIFS(TabelleR06LL,TabelleR06HH,'Tiefgarage K'!B221,TabelleR06JJ,"ohne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253</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hidden="1" customHeight="1" x14ac:dyDescent="0.2">
      <c r="B222" s="677" t="str">
        <f>Raumgruppen_Bezeichnungen!$C221</f>
        <v>K1-J</v>
      </c>
      <c r="C222" s="528" t="str">
        <f>Raumgruppen_Bezeichnungen!$D221</f>
        <v>Küchen zur Schülerverpflegung</v>
      </c>
      <c r="D222" s="529">
        <f>SUMIFS(TabelleR06LL,TabelleR06HH,'Tiefgarage K'!B222,TabelleR06JJ,"")+
SUMIFS(TabelleR06LL,TabelleR06HH,'Tiefgarage K'!B222,TabelleR06JJ,"ohne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hidden="1" customHeight="1" x14ac:dyDescent="0.2">
      <c r="B223" s="677" t="str">
        <f>Raumgruppen_Bezeichnungen!$C222</f>
        <v>K1-J2</v>
      </c>
      <c r="C223" s="528" t="str">
        <f>Raumgruppen_Bezeichnungen!$D222</f>
        <v>Küchen zur Schülerverpflegung</v>
      </c>
      <c r="D223" s="529">
        <f>SUMIFS(TabelleR06LL,TabelleR06HH,'Tiefgarage K'!B223,TabelleR06JJ,"")+
SUMIFS(TabelleR06LL,TabelleR06HH,'Tiefgarage K'!B223,TabelleR06JJ,"ohne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hidden="1" customHeight="1" x14ac:dyDescent="0.2">
      <c r="B224" s="677" t="str">
        <f>Raumgruppen_Bezeichnungen!$C223</f>
        <v>K1-Q</v>
      </c>
      <c r="C224" s="528" t="str">
        <f>Raumgruppen_Bezeichnungen!$D223</f>
        <v>Küchen zur Schülerverpflegung</v>
      </c>
      <c r="D224" s="529">
        <f>SUMIFS(TabelleR06LL,TabelleR06HH,'Tiefgarage K'!B224,TabelleR06JJ,"")+
SUMIFS(TabelleR06LL,TabelleR06HH,'Tiefgarage K'!B224,TabelleR06JJ,"ohne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hidden="1" customHeight="1" x14ac:dyDescent="0.2">
      <c r="B225" s="677" t="str">
        <f>Raumgruppen_Bezeichnungen!$C224</f>
        <v>K1-J6</v>
      </c>
      <c r="C225" s="528" t="str">
        <f>Raumgruppen_Bezeichnungen!$D224</f>
        <v>Küchen zur Schülerverpflegung</v>
      </c>
      <c r="D225" s="529">
        <f>SUMIFS(TabelleR06LL,TabelleR06HH,'Tiefgarage K'!B225,TabelleR06JJ,"")+
SUMIFS(TabelleR06LL,TabelleR06HH,'Tiefgarage K'!B225,TabelleR06JJ,"ohne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hidden="1" customHeight="1" x14ac:dyDescent="0.2">
      <c r="B226" s="677" t="str">
        <f>Raumgruppen_Bezeichnungen!$C225</f>
        <v>K1-M</v>
      </c>
      <c r="C226" s="528" t="str">
        <f>Raumgruppen_Bezeichnungen!$D225</f>
        <v>Küchen zur Schülerverpflegung</v>
      </c>
      <c r="D226" s="529">
        <f>SUMIFS(TabelleR06LL,TabelleR06HH,'Tiefgarage K'!B226,TabelleR06JJ,"")+
SUMIFS(TabelleR06LL,TabelleR06HH,'Tiefgarage K'!B226,TabelleR06JJ,"ohne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hidden="1" customHeight="1" x14ac:dyDescent="0.2">
      <c r="B227" s="678" t="str">
        <f>Raumgruppen_Bezeichnungen!$C226</f>
        <v>K1-14</v>
      </c>
      <c r="C227" s="621" t="str">
        <f>Raumgruppen_Bezeichnungen!$D226</f>
        <v>Küchen zur Schülerverpflegung</v>
      </c>
      <c r="D227" s="622">
        <f>SUMIFS(TabelleR06LL,TabelleR06HH,'Tiefgarage K'!B227,TabelleR06JJ,"")+
SUMIFS(TabelleR06LL,TabelleR06HH,'Tiefgarage K'!B227,TabelleR06JJ,"ohne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hidden="1" customHeight="1" thickBot="1" x14ac:dyDescent="0.25">
      <c r="B228" s="679" t="str">
        <f>Raumgruppen_Bezeichnungen!$C227</f>
        <v>K1-W</v>
      </c>
      <c r="C228" s="630" t="str">
        <f>Raumgruppen_Bezeichnungen!$D227</f>
        <v>Küchen zur Schülerverpflegung</v>
      </c>
      <c r="D228" s="631">
        <f>SUMIFS(TabelleR06LL,TabelleR06HH,'Tiefgarage K'!B228,TabelleR06JJ,"")+
SUMIFS(TabelleR06LL,TabelleR06HH,'Tiefgarage K'!B228,TabelleR06JJ,"ohne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51</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hidden="1" customHeight="1" x14ac:dyDescent="0.2">
      <c r="B229" s="676" t="str">
        <f>Raumgruppen_Bezeichnungen!$C228</f>
        <v>K1-2</v>
      </c>
      <c r="C229" s="548" t="str">
        <f>Raumgruppen_Bezeichnungen!$D228</f>
        <v>Küchen zur Schülerverpflegung</v>
      </c>
      <c r="D229" s="465">
        <f>SUMIFS(TabelleR06LL,TabelleR06HH,'Tiefgarage K'!B229,TabelleR06JJ,"")+
SUMIFS(TabelleR06LL,TabelleR06HH,'Tiefgarage K'!B229,TabelleR06JJ,"ohne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101</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hidden="1" customHeight="1" x14ac:dyDescent="0.2">
      <c r="B230" s="677" t="str">
        <f>Raumgruppen_Bezeichnungen!$C229</f>
        <v>K1-2,5</v>
      </c>
      <c r="C230" s="528" t="str">
        <f>Raumgruppen_Bezeichnungen!$D229</f>
        <v>Küchen zur Schülerverpflegung</v>
      </c>
      <c r="D230" s="529">
        <f>SUMIFS(TabelleR06LL,TabelleR06HH,'Tiefgarage K'!B230,TabelleR06JJ,"")+
SUMIFS(TabelleR06LL,TabelleR06HH,'Tiefgarage K'!B230,TabelleR06JJ,"ohne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127</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hidden="1" customHeight="1" x14ac:dyDescent="0.2">
      <c r="B231" s="677" t="str">
        <f>Raumgruppen_Bezeichnungen!$C230</f>
        <v>K1-3</v>
      </c>
      <c r="C231" s="528" t="str">
        <f>Raumgruppen_Bezeichnungen!$D230</f>
        <v>Küchen zur Schülerverpflegung</v>
      </c>
      <c r="D231" s="529">
        <f>SUMIFS(TabelleR06LL,TabelleR06HH,'Tiefgarage K'!B231,TabelleR06JJ,"")+
SUMIFS(TabelleR06LL,TabelleR06HH,'Tiefgarage K'!B231,TabelleR06JJ,"ohne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152</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hidden="1" customHeight="1" x14ac:dyDescent="0.2">
      <c r="B232" s="677" t="str">
        <f>Raumgruppen_Bezeichnungen!$C231</f>
        <v>K1-4</v>
      </c>
      <c r="C232" s="528" t="str">
        <f>Raumgruppen_Bezeichnungen!$D231</f>
        <v>Küchen zur Schülerverpflegung</v>
      </c>
      <c r="D232" s="529">
        <f>SUMIFS(TabelleR06LL,TabelleR06HH,'Tiefgarage K'!B232,TabelleR06JJ,"")+
SUMIFS(TabelleR06LL,TabelleR06HH,'Tiefgarage K'!B232,TabelleR06JJ,"ohne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202</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hidden="1" customHeight="1" x14ac:dyDescent="0.2">
      <c r="B233" s="677" t="str">
        <f>Raumgruppen_Bezeichnungen!$C232</f>
        <v>K1-5</v>
      </c>
      <c r="C233" s="528" t="str">
        <f>Raumgruppen_Bezeichnungen!$D232</f>
        <v>Küchen zur Schülerverpflegung</v>
      </c>
      <c r="D233" s="529">
        <f>SUMIFS(TabelleR06LL,TabelleR06HH,'Tiefgarage K'!B233,TabelleR06JJ,"")+
SUMIFS(TabelleR06LL,TabelleR06HH,'Tiefgarage K'!B233,TabelleR06JJ,"ohne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253</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hidden="1" customHeight="1" x14ac:dyDescent="0.2">
      <c r="B234" s="677" t="str">
        <f>Raumgruppen_Bezeichnungen!$C233</f>
        <v>K1-6</v>
      </c>
      <c r="C234" s="528" t="str">
        <f>Raumgruppen_Bezeichnungen!$D233</f>
        <v>Küchen zur Schülerverpflegung</v>
      </c>
      <c r="D234" s="529">
        <f>SUMIFS(TabelleR06LL,TabelleR06HH,'Tiefgarage K'!B234,TabelleR06JJ,"")+
SUMIFS(TabelleR06LL,TabelleR06HH,'Tiefgarage K'!B234,TabelleR06JJ,"ohne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304</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hidden="1" customHeight="1" x14ac:dyDescent="0.2">
      <c r="B235" s="677" t="str">
        <f>Raumgruppen_Bezeichnungen!$C234</f>
        <v>K1-7</v>
      </c>
      <c r="C235" s="528" t="str">
        <f>Raumgruppen_Bezeichnungen!$D234</f>
        <v>Küchen zur Schülerverpflegung</v>
      </c>
      <c r="D235" s="529">
        <f>SUMIFS(TabelleR06LL,TabelleR06HH,'Tiefgarage K'!B235,TabelleR06JJ,"")+
SUMIFS(TabelleR06LL,TabelleR06HH,'Tiefgarage K'!B235,TabelleR06JJ,"ohne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354</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hidden="1" customHeight="1" x14ac:dyDescent="0.2">
      <c r="B236" s="677" t="str">
        <f>Raumgruppen_Bezeichnungen!$C235</f>
        <v>K2-J</v>
      </c>
      <c r="C236" s="528" t="str">
        <f>Raumgruppen_Bezeichnungen!$D235</f>
        <v>Lehrküchen</v>
      </c>
      <c r="D236" s="529">
        <f>SUMIFS(TabelleR06LL,TabelleR06HH,'Tiefgarage K'!B236,TabelleR06JJ,"")+
SUMIFS(TabelleR06LL,TabelleR06HH,'Tiefgarage K'!B236,TabelleR06JJ,"ohne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hidden="1" customHeight="1" x14ac:dyDescent="0.2">
      <c r="B237" s="677" t="str">
        <f>Raumgruppen_Bezeichnungen!$C236</f>
        <v>K2-J2</v>
      </c>
      <c r="C237" s="528" t="str">
        <f>Raumgruppen_Bezeichnungen!$D236</f>
        <v>Lehrküchen</v>
      </c>
      <c r="D237" s="529">
        <f>SUMIFS(TabelleR06LL,TabelleR06HH,'Tiefgarage K'!B237,TabelleR06JJ,"")+
SUMIFS(TabelleR06LL,TabelleR06HH,'Tiefgarage K'!B237,TabelleR06JJ,"ohne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hidden="1" customHeight="1" x14ac:dyDescent="0.2">
      <c r="B238" s="677" t="str">
        <f>Raumgruppen_Bezeichnungen!$C237</f>
        <v>K2-Q</v>
      </c>
      <c r="C238" s="528" t="str">
        <f>Raumgruppen_Bezeichnungen!$D237</f>
        <v>Lehrküchen</v>
      </c>
      <c r="D238" s="529">
        <f>SUMIFS(TabelleR06LL,TabelleR06HH,'Tiefgarage K'!B238,TabelleR06JJ,"")+
SUMIFS(TabelleR06LL,TabelleR06HH,'Tiefgarage K'!B238,TabelleR06JJ,"ohne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hidden="1" customHeight="1" x14ac:dyDescent="0.2">
      <c r="B239" s="677" t="str">
        <f>Raumgruppen_Bezeichnungen!$C238</f>
        <v>K2-J6</v>
      </c>
      <c r="C239" s="528" t="str">
        <f>Raumgruppen_Bezeichnungen!$D238</f>
        <v>Lehrküchen</v>
      </c>
      <c r="D239" s="529">
        <f>SUMIFS(TabelleR06LL,TabelleR06HH,'Tiefgarage K'!B239,TabelleR06JJ,"")+
SUMIFS(TabelleR06LL,TabelleR06HH,'Tiefgarage K'!B239,TabelleR06JJ,"ohne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hidden="1" customHeight="1" x14ac:dyDescent="0.2">
      <c r="B240" s="677" t="str">
        <f>Raumgruppen_Bezeichnungen!$C239</f>
        <v>K2-M</v>
      </c>
      <c r="C240" s="528" t="str">
        <f>Raumgruppen_Bezeichnungen!$D239</f>
        <v>Lehrküchen</v>
      </c>
      <c r="D240" s="529">
        <f>SUMIFS(TabelleR06LL,TabelleR06HH,'Tiefgarage K'!B240,TabelleR06JJ,"")+
SUMIFS(TabelleR06LL,TabelleR06HH,'Tiefgarage K'!B240,TabelleR06JJ,"ohne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hidden="1" customHeight="1" x14ac:dyDescent="0.2">
      <c r="B241" s="677" t="str">
        <f>Raumgruppen_Bezeichnungen!$C240</f>
        <v>K2-14</v>
      </c>
      <c r="C241" s="528" t="str">
        <f>Raumgruppen_Bezeichnungen!$D240</f>
        <v>Lehrküchen</v>
      </c>
      <c r="D241" s="529">
        <f>SUMIFS(TabelleR06LL,TabelleR06HH,'Tiefgarage K'!B241,TabelleR06JJ,"")+
SUMIFS(TabelleR06LL,TabelleR06HH,'Tiefgarage K'!B241,TabelleR06JJ,"ohne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hidden="1" customHeight="1" x14ac:dyDescent="0.2">
      <c r="B242" s="677" t="str">
        <f>Raumgruppen_Bezeichnungen!$C241</f>
        <v>K2-W</v>
      </c>
      <c r="C242" s="528" t="str">
        <f>Raumgruppen_Bezeichnungen!$D241</f>
        <v>Lehrküchen</v>
      </c>
      <c r="D242" s="529">
        <f>SUMIFS(TabelleR06LL,TabelleR06HH,'Tiefgarage K'!B242,TabelleR06JJ,"")+
SUMIFS(TabelleR06LL,TabelleR06HH,'Tiefgarage K'!B242,TabelleR06JJ,"ohne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51</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hidden="1" customHeight="1" x14ac:dyDescent="0.2">
      <c r="B243" s="677" t="str">
        <f>Raumgruppen_Bezeichnungen!$C242</f>
        <v>K2-2</v>
      </c>
      <c r="C243" s="528" t="str">
        <f>Raumgruppen_Bezeichnungen!$D242</f>
        <v>Lehrküchen</v>
      </c>
      <c r="D243" s="529">
        <f>SUMIFS(TabelleR06LL,TabelleR06HH,'Tiefgarage K'!B243,TabelleR06JJ,"")+
SUMIFS(TabelleR06LL,TabelleR06HH,'Tiefgarage K'!B243,TabelleR06JJ,"ohne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101</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hidden="1" customHeight="1" x14ac:dyDescent="0.2">
      <c r="B244" s="677" t="str">
        <f>Raumgruppen_Bezeichnungen!$C243</f>
        <v>K2-2,5</v>
      </c>
      <c r="C244" s="528" t="str">
        <f>Raumgruppen_Bezeichnungen!$D243</f>
        <v>Lehrküchen</v>
      </c>
      <c r="D244" s="529">
        <f>SUMIFS(TabelleR06LL,TabelleR06HH,'Tiefgarage K'!B244,TabelleR06JJ,"")+
SUMIFS(TabelleR06LL,TabelleR06HH,'Tiefgarage K'!B244,TabelleR06JJ,"ohne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127</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hidden="1" customHeight="1" x14ac:dyDescent="0.2">
      <c r="B245" s="677" t="str">
        <f>Raumgruppen_Bezeichnungen!$C244</f>
        <v>K2-3</v>
      </c>
      <c r="C245" s="528" t="str">
        <f>Raumgruppen_Bezeichnungen!$D244</f>
        <v>Lehrküchen</v>
      </c>
      <c r="D245" s="529">
        <f>SUMIFS(TabelleR06LL,TabelleR06HH,'Tiefgarage K'!B245,TabelleR06JJ,"")+
SUMIFS(TabelleR06LL,TabelleR06HH,'Tiefgarage K'!B245,TabelleR06JJ,"ohne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152</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hidden="1" customHeight="1" x14ac:dyDescent="0.2">
      <c r="B246" s="677" t="str">
        <f>Raumgruppen_Bezeichnungen!$C245</f>
        <v>K2-4</v>
      </c>
      <c r="C246" s="528" t="str">
        <f>Raumgruppen_Bezeichnungen!$D245</f>
        <v>Lehrküchen</v>
      </c>
      <c r="D246" s="529">
        <f>SUMIFS(TabelleR06LL,TabelleR06HH,'Tiefgarage K'!B246,TabelleR06JJ,"")+
SUMIFS(TabelleR06LL,TabelleR06HH,'Tiefgarage K'!B246,TabelleR06JJ,"ohne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202</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hidden="1" customHeight="1" x14ac:dyDescent="0.2">
      <c r="B247" s="677" t="str">
        <f>Raumgruppen_Bezeichnungen!$C246</f>
        <v>K2-5</v>
      </c>
      <c r="C247" s="528" t="str">
        <f>Raumgruppen_Bezeichnungen!$D246</f>
        <v>Lehrküchen</v>
      </c>
      <c r="D247" s="529">
        <f>SUMIFS(TabelleR06LL,TabelleR06HH,'Tiefgarage K'!B247,TabelleR06JJ,"")+
SUMIFS(TabelleR06LL,TabelleR06HH,'Tiefgarage K'!B247,TabelleR06JJ,"ohne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253</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hidden="1" customHeight="1" x14ac:dyDescent="0.2">
      <c r="B248" s="677" t="str">
        <f>Raumgruppen_Bezeichnungen!$C247</f>
        <v>K2-6</v>
      </c>
      <c r="C248" s="528" t="str">
        <f>Raumgruppen_Bezeichnungen!$D247</f>
        <v>Lehrküchen</v>
      </c>
      <c r="D248" s="529">
        <f>SUMIFS(TabelleR06LL,TabelleR06HH,'Tiefgarage K'!B248,TabelleR06JJ,"")+
SUMIFS(TabelleR06LL,TabelleR06HH,'Tiefgarage K'!B248,TabelleR06JJ,"ohne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304</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hidden="1" customHeight="1" x14ac:dyDescent="0.2">
      <c r="B249" s="677" t="str">
        <f>Raumgruppen_Bezeichnungen!$C248</f>
        <v>K2-7</v>
      </c>
      <c r="C249" s="528" t="str">
        <f>Raumgruppen_Bezeichnungen!$D248</f>
        <v>Lehrküchen</v>
      </c>
      <c r="D249" s="529">
        <f>SUMIFS(TabelleR06LL,TabelleR06HH,'Tiefgarage K'!B249,TabelleR06JJ,"")+
SUMIFS(TabelleR06LL,TabelleR06HH,'Tiefgarage K'!B249,TabelleR06JJ,"ohne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354</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SUMIFS(TabelleR06LL,TabelleR06HH,'Tiefgarage K'!B250,TabelleR06JJ,"")+
SUMIFS(TabelleR06LL,TabelleR06HH,'Tiefgarage K'!B250,TabelleR06JJ,"ohne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hidden="1" customHeight="1" x14ac:dyDescent="0.2">
      <c r="B251" s="677" t="str">
        <f>Raumgruppen_Bezeichnungen!$C250</f>
        <v>L-J2</v>
      </c>
      <c r="C251" s="528" t="str">
        <f>Raumgruppen_Bezeichnungen!$D250</f>
        <v>Lager- und Abstellflächen, Archive, Geräteräume, Fahrradabstellräume, Keller</v>
      </c>
      <c r="D251" s="529">
        <f>SUMIFS(TabelleR06LL,TabelleR06HH,'Tiefgarage K'!B251,TabelleR06JJ,"")+
SUMIFS(TabelleR06LL,TabelleR06HH,'Tiefgarage K'!B251,TabelleR06JJ,"ohne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hidden="1" customHeight="1" x14ac:dyDescent="0.2">
      <c r="B252" s="677" t="str">
        <f>Raumgruppen_Bezeichnungen!$C251</f>
        <v>L-Q</v>
      </c>
      <c r="C252" s="528" t="str">
        <f>Raumgruppen_Bezeichnungen!$D251</f>
        <v>Lager- und Abstellflächen, Archive, Geräteräume, Fahrradabstellräume, Keller</v>
      </c>
      <c r="D252" s="529">
        <f>SUMIFS(TabelleR06LL,TabelleR06HH,'Tiefgarage K'!B252,TabelleR06JJ,"")+
SUMIFS(TabelleR06LL,TabelleR06HH,'Tiefgarage K'!B252,TabelleR06JJ,"ohne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hidden="1" customHeight="1" x14ac:dyDescent="0.2">
      <c r="B253" s="677" t="str">
        <f>Raumgruppen_Bezeichnungen!$C252</f>
        <v>L-J6</v>
      </c>
      <c r="C253" s="528" t="str">
        <f>Raumgruppen_Bezeichnungen!$D252</f>
        <v>Lager- und Abstellflächen, Archive, Geräteräume, Fahrradabstellräume, Keller</v>
      </c>
      <c r="D253" s="529">
        <f>SUMIFS(TabelleR06LL,TabelleR06HH,'Tiefgarage K'!B253,TabelleR06JJ,"")+
SUMIFS(TabelleR06LL,TabelleR06HH,'Tiefgarage K'!B253,TabelleR06JJ,"ohne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SUMIFS(TabelleR06LL,TabelleR06HH,'Tiefgarage K'!B254,TabelleR06JJ,"")+
SUMIFS(TabelleR06LL,TabelleR06HH,'Tiefgarage K'!B254,TabelleR06JJ,"ohne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hidden="1" customHeight="1" x14ac:dyDescent="0.2">
      <c r="B255" s="678" t="str">
        <f>Raumgruppen_Bezeichnungen!$C254</f>
        <v>L-14</v>
      </c>
      <c r="C255" s="621" t="str">
        <f>Raumgruppen_Bezeichnungen!$D254</f>
        <v>Lager- und Abstellflächen, Archive, Geräteräume, Fahrradabstellräume, Keller</v>
      </c>
      <c r="D255" s="622">
        <f>SUMIFS(TabelleR06LL,TabelleR06HH,'Tiefgarage K'!B255,TabelleR06JJ,"")+
SUMIFS(TabelleR06LL,TabelleR06HH,'Tiefgarage K'!B255,TabelleR06JJ,"ohne Grundreinig")</f>
        <v>0</v>
      </c>
      <c r="E255" s="623">
        <f t="shared" si="129"/>
        <v>0</v>
      </c>
      <c r="F255" s="624" t="str">
        <f>VLOOKUP(B255,Raumgruppen_Bezeichnungen!$C$3:$E$305,3,FALSE)</f>
        <v>14 tägig</v>
      </c>
      <c r="G255" s="625"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626">
        <f t="shared" ca="1" si="169"/>
        <v>0</v>
      </c>
      <c r="I255" s="627">
        <f t="shared" si="170"/>
        <v>0</v>
      </c>
      <c r="J255" s="628">
        <f t="shared" si="132"/>
        <v>0</v>
      </c>
      <c r="K255" s="629">
        <f t="shared" si="171"/>
        <v>0</v>
      </c>
      <c r="M255" s="22">
        <f>Raumgruppen_Bezeichnungen!N254</f>
        <v>0</v>
      </c>
      <c r="N255" s="22">
        <f t="shared" si="134"/>
        <v>1</v>
      </c>
      <c r="O255" s="22">
        <f t="shared" si="135"/>
        <v>1</v>
      </c>
    </row>
    <row r="256" spans="2:15" ht="15" customHeight="1" thickBot="1" x14ac:dyDescent="0.25">
      <c r="B256" s="679" t="str">
        <f>Raumgruppen_Bezeichnungen!$C255</f>
        <v>L-W</v>
      </c>
      <c r="C256" s="538" t="str">
        <f>Raumgruppen_Bezeichnungen!$D255</f>
        <v>Lager- und Abstellflächen, Archive, Geräteräume, Fahrradabstellräume, Keller</v>
      </c>
      <c r="D256" s="539">
        <f>SUMIFS(TabelleR06LL,TabelleR06HH,'Tiefgarage K'!B256,TabelleR06JJ,"")+
SUMIFS(TabelleR06LL,TabelleR06HH,'Tiefgarage K'!B256,TabelleR06JJ,"ohne Grundreinig")</f>
        <v>0</v>
      </c>
      <c r="E256" s="540">
        <f t="shared" si="129"/>
        <v>0</v>
      </c>
      <c r="F256" s="541" t="str">
        <f>VLOOKUP(B256,Raumgruppen_Bezeichnungen!$C$3:$E$305,3,FALSE)</f>
        <v>wöchentl.</v>
      </c>
      <c r="G256" s="542" cm="1">
        <f t="array" aca="1" ref="G256" ca="1">HLOOKUP(
                           F256,
                           Raumgruppen_Bezeichnungen!$P$314:$AF$390,
                           VLOOKUP(
                                                 LEFT(RIGHT(CELL("dateiname",$B$2),LEN(CELL("dateiname",$B$2))-SEARCH("]",CELL("dateiname",$B$2))),LEN(RIGHT(CELL("dateiname",$B$2),LEN(CELL("dateiname",$B$2))-SEARCH("]",CELL("dateiname",$B$2))))-2),
                                                 Raumgruppen_Bezeichnungen!$P$315:$AH$390,
                                                 19,
                                                 FALSE),
                           FALSE)</f>
        <v>51</v>
      </c>
      <c r="H256" s="543">
        <f ca="1">D256*G256</f>
        <v>0</v>
      </c>
      <c r="I256" s="544">
        <f>IF(E256=0,0,H256/E256)</f>
        <v>0</v>
      </c>
      <c r="J256" s="545">
        <f t="shared" si="132"/>
        <v>0</v>
      </c>
      <c r="K256" s="638">
        <f>IF(J256="","",I256*J256)</f>
        <v>0</v>
      </c>
      <c r="M256" s="22">
        <f>Raumgruppen_Bezeichnungen!N255</f>
        <v>1</v>
      </c>
      <c r="N256" s="22">
        <f t="shared" si="134"/>
        <v>1</v>
      </c>
      <c r="O256" s="22">
        <f t="shared" si="135"/>
        <v>1</v>
      </c>
    </row>
    <row r="257" spans="2:15" ht="15" hidden="1" customHeight="1" x14ac:dyDescent="0.2">
      <c r="B257" s="676" t="str">
        <f>Raumgruppen_Bezeichnungen!$C256</f>
        <v>L-2</v>
      </c>
      <c r="C257" s="548" t="str">
        <f>Raumgruppen_Bezeichnungen!$D256</f>
        <v>Lager- und Abstellflächen, Archive, Geräteräume, Fahrradabstellräume, Keller</v>
      </c>
      <c r="D257" s="465">
        <f>SUMIFS(TabelleR06LL,TabelleR06HH,'Tiefgarage K'!B257,TabelleR06JJ,"")+
SUMIFS(TabelleR06LL,TabelleR06HH,'Tiefgarage K'!B257,TabelleR06JJ,"ohne Grundreinig")</f>
        <v>0</v>
      </c>
      <c r="E257" s="279">
        <f t="shared" si="129"/>
        <v>0</v>
      </c>
      <c r="F257" s="549" t="str">
        <f>VLOOKUP(B257,Raumgruppen_Bezeichnungen!$C$3:$E$305,3,FALSE)</f>
        <v>2 Tage/Wo</v>
      </c>
      <c r="G257" s="75" cm="1">
        <f t="array" aca="1" ref="G257" ca="1">HLOOKUP(
                           F257,
                           Raumgruppen_Bezeichnungen!$P$314:$AF$390,
                           VLOOKUP(
                                                 LEFT(RIGHT(CELL("dateiname",$B$2),LEN(CELL("dateiname",$B$2))-SEARCH("]",CELL("dateiname",$B$2))),LEN(RIGHT(CELL("dateiname",$B$2),LEN(CELL("dateiname",$B$2))-SEARCH("]",CELL("dateiname",$B$2))))-2),
                                                 Raumgruppen_Bezeichnungen!$P$315:$AH$390,
                                                 19,
                                                 FALSE),
                           FALSE)</f>
        <v>101</v>
      </c>
      <c r="H257" s="550">
        <f t="shared" ref="H257:H260" ca="1" si="172">D257*G257</f>
        <v>0</v>
      </c>
      <c r="I257" s="551">
        <f t="shared" ref="I257:I260" si="173">IF(E257=0,0,H257/E257)</f>
        <v>0</v>
      </c>
      <c r="J257" s="282">
        <f t="shared" si="132"/>
        <v>0</v>
      </c>
      <c r="K257" s="552">
        <f t="shared" ref="K257:K260" si="174">IF(J257="","",I257*J257)</f>
        <v>0</v>
      </c>
      <c r="M257" s="22">
        <f>Raumgruppen_Bezeichnungen!N256</f>
        <v>0</v>
      </c>
      <c r="N257" s="22">
        <f t="shared" si="134"/>
        <v>1</v>
      </c>
      <c r="O257" s="22">
        <f t="shared" si="135"/>
        <v>1</v>
      </c>
    </row>
    <row r="258" spans="2:15" ht="15" hidden="1" customHeight="1" x14ac:dyDescent="0.2">
      <c r="B258" s="677" t="str">
        <f>Raumgruppen_Bezeichnungen!$C257</f>
        <v>L-2,5</v>
      </c>
      <c r="C258" s="528" t="str">
        <f>Raumgruppen_Bezeichnungen!$D257</f>
        <v>Lager- und Abstellflächen, Archive, Geräteräume, Fahrradabstellräume, Keller</v>
      </c>
      <c r="D258" s="529">
        <f>SUMIFS(TabelleR06LL,TabelleR06HH,'Tiefgarage K'!B258,TabelleR06JJ,"")+
SUMIFS(TabelleR06LL,TabelleR06HH,'Tiefgarage K'!B258,TabelleR06JJ,"ohne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127</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hidden="1" customHeight="1" x14ac:dyDescent="0.2">
      <c r="B259" s="677" t="str">
        <f>Raumgruppen_Bezeichnungen!$C258</f>
        <v>L-3</v>
      </c>
      <c r="C259" s="528" t="str">
        <f>Raumgruppen_Bezeichnungen!$D258</f>
        <v>Lager- und Abstellflächen, Archive, Geräteräume, Fahrradabstellräume, Keller</v>
      </c>
      <c r="D259" s="529">
        <f>SUMIFS(TabelleR06LL,TabelleR06HH,'Tiefgarage K'!B259,TabelleR06JJ,"")+
SUMIFS(TabelleR06LL,TabelleR06HH,'Tiefgarage K'!B259,TabelleR06JJ,"ohne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152</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hidden="1" customHeight="1" x14ac:dyDescent="0.2">
      <c r="B260" s="678" t="str">
        <f>Raumgruppen_Bezeichnungen!$C259</f>
        <v>L-4</v>
      </c>
      <c r="C260" s="621" t="str">
        <f>Raumgruppen_Bezeichnungen!$D259</f>
        <v>Lager- und Abstellflächen, Archive, Geräteräume, Fahrradabstellräume, Keller</v>
      </c>
      <c r="D260" s="622">
        <f>SUMIFS(TabelleR06LL,TabelleR06HH,'Tiefgarage K'!B260,TabelleR06JJ,"")+
SUMIFS(TabelleR06LL,TabelleR06HH,'Tiefgarage K'!B260,TabelleR06JJ,"ohne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202</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hidden="1" customHeight="1" thickBot="1" x14ac:dyDescent="0.25">
      <c r="B261" s="679" t="str">
        <f>Raumgruppen_Bezeichnungen!$C260</f>
        <v>L-5</v>
      </c>
      <c r="C261" s="630" t="str">
        <f>Raumgruppen_Bezeichnungen!$D260</f>
        <v>Lager- und Abstellflächen, Archive, Geräteräume, Fahrradabstellräume, Keller</v>
      </c>
      <c r="D261" s="631">
        <f>SUMIFS(TabelleR06LL,TabelleR06HH,'Tiefgarage K'!B261,TabelleR06JJ,"")+
SUMIFS(TabelleR06LL,TabelleR06HH,'Tiefgarage K'!B261,TabelleR06JJ,"ohne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253</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hidden="1" customHeight="1" x14ac:dyDescent="0.2">
      <c r="B262" s="676" t="str">
        <f>Raumgruppen_Bezeichnungen!$C261</f>
        <v>L-6</v>
      </c>
      <c r="C262" s="548" t="str">
        <f>Raumgruppen_Bezeichnungen!$D261</f>
        <v>Lager- und Abstellflächen, Archive, Geräteräume, Fahrradabstellräume, Keller</v>
      </c>
      <c r="D262" s="465">
        <f>SUMIFS(TabelleR06LL,TabelleR06HH,'Tiefgarage K'!B262,TabelleR06JJ,"")+
SUMIFS(TabelleR06LL,TabelleR06HH,'Tiefgarage K'!B262,TabelleR06JJ,"ohne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304</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hidden="1" customHeight="1" x14ac:dyDescent="0.2">
      <c r="B263" s="677" t="str">
        <f>Raumgruppen_Bezeichnungen!$C262</f>
        <v>L-7</v>
      </c>
      <c r="C263" s="528" t="str">
        <f>Raumgruppen_Bezeichnungen!$D262</f>
        <v>Lager- und Abstellflächen, Archive, Geräteräume, Fahrradabstellräume, Keller</v>
      </c>
      <c r="D263" s="529">
        <f>SUMIFS(TabelleR06LL,TabelleR06HH,'Tiefgarage K'!B263,TabelleR06JJ,"")+
SUMIFS(TabelleR06LL,TabelleR06HH,'Tiefgarage K'!B263,TabelleR06JJ,"ohne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354</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hidden="1" customHeight="1" x14ac:dyDescent="0.2">
      <c r="B264" s="677" t="str">
        <f>Raumgruppen_Bezeichnungen!$C263</f>
        <v>M1-J</v>
      </c>
      <c r="C264" s="528" t="str">
        <f>Raumgruppen_Bezeichnungen!$D263</f>
        <v>Sport- und Mehrzweckhallen</v>
      </c>
      <c r="D264" s="529">
        <f>SUMIFS(TabelleR06LL,TabelleR06HH,'Tiefgarage K'!B264,TabelleR06JJ,"")+
SUMIFS(TabelleR06LL,TabelleR06HH,'Tiefgarage K'!B264,TabelleR06JJ,"ohne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hidden="1" customHeight="1" x14ac:dyDescent="0.2">
      <c r="B265" s="677" t="str">
        <f>Raumgruppen_Bezeichnungen!$C264</f>
        <v>M1-J2</v>
      </c>
      <c r="C265" s="528" t="str">
        <f>Raumgruppen_Bezeichnungen!$D264</f>
        <v>Sport- und Mehrzweckhallen</v>
      </c>
      <c r="D265" s="529">
        <f>SUMIFS(TabelleR06LL,TabelleR06HH,'Tiefgarage K'!B265,TabelleR06JJ,"")+
SUMIFS(TabelleR06LL,TabelleR06HH,'Tiefgarage K'!B265,TabelleR06JJ,"ohne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hidden="1" customHeight="1" x14ac:dyDescent="0.2">
      <c r="B266" s="677" t="str">
        <f>Raumgruppen_Bezeichnungen!$C265</f>
        <v>M1-Q</v>
      </c>
      <c r="C266" s="528" t="str">
        <f>Raumgruppen_Bezeichnungen!$D265</f>
        <v>Sport- und Mehrzweckhallen</v>
      </c>
      <c r="D266" s="529">
        <f>SUMIFS(TabelleR06LL,TabelleR06HH,'Tiefgarage K'!B266,TabelleR06JJ,"")+
SUMIFS(TabelleR06LL,TabelleR06HH,'Tiefgarage K'!B266,TabelleR06JJ,"ohne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hidden="1" customHeight="1" x14ac:dyDescent="0.2">
      <c r="B267" s="677" t="str">
        <f>Raumgruppen_Bezeichnungen!$C266</f>
        <v>M1-J6</v>
      </c>
      <c r="C267" s="528" t="str">
        <f>Raumgruppen_Bezeichnungen!$D266</f>
        <v>Sport- und Mehrzweckhallen</v>
      </c>
      <c r="D267" s="529">
        <f>SUMIFS(TabelleR06LL,TabelleR06HH,'Tiefgarage K'!B267,TabelleR06JJ,"")+
SUMIFS(TabelleR06LL,TabelleR06HH,'Tiefgarage K'!B267,TabelleR06JJ,"ohne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hidden="1" customHeight="1" x14ac:dyDescent="0.2">
      <c r="B268" s="677" t="str">
        <f>Raumgruppen_Bezeichnungen!$C267</f>
        <v>M1-M</v>
      </c>
      <c r="C268" s="528" t="str">
        <f>Raumgruppen_Bezeichnungen!$D267</f>
        <v>Sport- und Mehrzweckhallen</v>
      </c>
      <c r="D268" s="529">
        <f>SUMIFS(TabelleR06LL,TabelleR06HH,'Tiefgarage K'!B268,TabelleR06JJ,"")+
SUMIFS(TabelleR06LL,TabelleR06HH,'Tiefgarage K'!B268,TabelleR06JJ,"ohne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hidden="1" customHeight="1" x14ac:dyDescent="0.2">
      <c r="B269" s="677" t="str">
        <f>Raumgruppen_Bezeichnungen!$C268</f>
        <v>M1-14</v>
      </c>
      <c r="C269" s="528" t="str">
        <f>Raumgruppen_Bezeichnungen!$D268</f>
        <v>Sport- und Mehrzweckhallen</v>
      </c>
      <c r="D269" s="529">
        <f>SUMIFS(TabelleR06LL,TabelleR06HH,'Tiefgarage K'!B269,TabelleR06JJ,"")+
SUMIFS(TabelleR06LL,TabelleR06HH,'Tiefgarage K'!B269,TabelleR06JJ,"ohne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hidden="1" customHeight="1" x14ac:dyDescent="0.2">
      <c r="B270" s="677" t="str">
        <f>Raumgruppen_Bezeichnungen!$C269</f>
        <v>M1-W</v>
      </c>
      <c r="C270" s="528" t="str">
        <f>Raumgruppen_Bezeichnungen!$D269</f>
        <v>Sport- und Mehrzweckhallen</v>
      </c>
      <c r="D270" s="529">
        <f>SUMIFS(TabelleR06LL,TabelleR06HH,'Tiefgarage K'!B270,TabelleR06JJ,"")+
SUMIFS(TabelleR06LL,TabelleR06HH,'Tiefgarage K'!B270,TabelleR06JJ,"ohne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51</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hidden="1" customHeight="1" x14ac:dyDescent="0.2">
      <c r="B271" s="677" t="str">
        <f>Raumgruppen_Bezeichnungen!$C270</f>
        <v>M1-2</v>
      </c>
      <c r="C271" s="528" t="str">
        <f>Raumgruppen_Bezeichnungen!$D270</f>
        <v>Sport- und Mehrzweckhallen</v>
      </c>
      <c r="D271" s="529">
        <f>SUMIFS(TabelleR06LL,TabelleR06HH,'Tiefgarage K'!B271,TabelleR06JJ,"")+
SUMIFS(TabelleR06LL,TabelleR06HH,'Tiefgarage K'!B271,TabelleR06JJ,"ohne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101</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hidden="1" customHeight="1" x14ac:dyDescent="0.2">
      <c r="B272" s="677" t="str">
        <f>Raumgruppen_Bezeichnungen!$C271</f>
        <v>M1-2,5</v>
      </c>
      <c r="C272" s="528" t="str">
        <f>Raumgruppen_Bezeichnungen!$D271</f>
        <v>Sport- und Mehrzweckhallen</v>
      </c>
      <c r="D272" s="529">
        <f>SUMIFS(TabelleR06LL,TabelleR06HH,'Tiefgarage K'!B272,TabelleR06JJ,"")+
SUMIFS(TabelleR06LL,TabelleR06HH,'Tiefgarage K'!B272,TabelleR06JJ,"ohne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127</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hidden="1" customHeight="1" x14ac:dyDescent="0.2">
      <c r="B273" s="677" t="str">
        <f>Raumgruppen_Bezeichnungen!$C272</f>
        <v>M1-3</v>
      </c>
      <c r="C273" s="528" t="str">
        <f>Raumgruppen_Bezeichnungen!$D272</f>
        <v>Sport- und Mehrzweckhallen</v>
      </c>
      <c r="D273" s="529">
        <f>SUMIFS(TabelleR06LL,TabelleR06HH,'Tiefgarage K'!B273,TabelleR06JJ,"")+
SUMIFS(TabelleR06LL,TabelleR06HH,'Tiefgarage K'!B273,TabelleR06JJ,"ohne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152</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hidden="1" customHeight="1" x14ac:dyDescent="0.2">
      <c r="B274" s="677" t="str">
        <f>Raumgruppen_Bezeichnungen!$C273</f>
        <v>M1-4</v>
      </c>
      <c r="C274" s="528" t="str">
        <f>Raumgruppen_Bezeichnungen!$D273</f>
        <v>Sport- und Mehrzweckhallen</v>
      </c>
      <c r="D274" s="529">
        <f>SUMIFS(TabelleR06LL,TabelleR06HH,'Tiefgarage K'!B274,TabelleR06JJ,"")+
SUMIFS(TabelleR06LL,TabelleR06HH,'Tiefgarage K'!B274,TabelleR06JJ,"ohne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202</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hidden="1" customHeight="1" x14ac:dyDescent="0.2">
      <c r="B275" s="677" t="str">
        <f>Raumgruppen_Bezeichnungen!$C274</f>
        <v>M1-5</v>
      </c>
      <c r="C275" s="528" t="str">
        <f>Raumgruppen_Bezeichnungen!$D274</f>
        <v>Sport- und Mehrzweckhallen</v>
      </c>
      <c r="D275" s="529">
        <f>SUMIFS(TabelleR06LL,TabelleR06HH,'Tiefgarage K'!B275,TabelleR06JJ,"")+
SUMIFS(TabelleR06LL,TabelleR06HH,'Tiefgarage K'!B275,TabelleR06JJ,"ohne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253</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hidden="1" customHeight="1" x14ac:dyDescent="0.2">
      <c r="B276" s="677" t="str">
        <f>Raumgruppen_Bezeichnungen!$C275</f>
        <v>M1-6</v>
      </c>
      <c r="C276" s="528" t="str">
        <f>Raumgruppen_Bezeichnungen!$D275</f>
        <v>Sport- und Mehrzweckhallen</v>
      </c>
      <c r="D276" s="529">
        <f>SUMIFS(TabelleR06LL,TabelleR06HH,'Tiefgarage K'!B276,TabelleR06JJ,"")+
SUMIFS(TabelleR06LL,TabelleR06HH,'Tiefgarage K'!B276,TabelleR06JJ,"ohne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304</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hidden="1" customHeight="1" x14ac:dyDescent="0.2">
      <c r="B277" s="677" t="str">
        <f>Raumgruppen_Bezeichnungen!$C276</f>
        <v>M1-7</v>
      </c>
      <c r="C277" s="528" t="str">
        <f>Raumgruppen_Bezeichnungen!$D276</f>
        <v>Sport- und Mehrzweckhallen</v>
      </c>
      <c r="D277" s="529">
        <f>SUMIFS(TabelleR06LL,TabelleR06HH,'Tiefgarage K'!B277,TabelleR06JJ,"")+
SUMIFS(TabelleR06LL,TabelleR06HH,'Tiefgarage K'!B277,TabelleR06JJ,"ohne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354</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hidden="1" customHeight="1" x14ac:dyDescent="0.2">
      <c r="B278" s="677" t="str">
        <f>Raumgruppen_Bezeichnungen!$C277</f>
        <v>M1-Hort</v>
      </c>
      <c r="C278" s="528" t="str">
        <f>Raumgruppen_Bezeichnungen!$D277</f>
        <v>Sport- und Mehrzweckhallen</v>
      </c>
      <c r="D278" s="529">
        <f>SUMIFS(TabelleR06LL,TabelleR06HH,'Tiefgarage K'!B278,TabelleR06JJ,"")+
SUMIFS(TabelleR06LL,TabelleR06HH,'Tiefgarage K'!B278,TabelleR06JJ,"ohne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253</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hidden="1" customHeight="1" x14ac:dyDescent="0.2">
      <c r="B279" s="677" t="str">
        <f>Raumgruppen_Bezeichnungen!$C278</f>
        <v>N1-J</v>
      </c>
      <c r="C279" s="528" t="str">
        <f>Raumgruppen_Bezeichnungen!$D278</f>
        <v>Tribünen, sonstige Räume im Sportbereich</v>
      </c>
      <c r="D279" s="529">
        <f>SUMIFS(TabelleR06LL,TabelleR06HH,'Tiefgarage K'!B279,TabelleR06JJ,"")+
SUMIFS(TabelleR06LL,TabelleR06HH,'Tiefgarage K'!B279,TabelleR06JJ,"ohne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hidden="1" customHeight="1" x14ac:dyDescent="0.2">
      <c r="B280" s="677" t="str">
        <f>Raumgruppen_Bezeichnungen!$C279</f>
        <v>N1-J2</v>
      </c>
      <c r="C280" s="528" t="str">
        <f>Raumgruppen_Bezeichnungen!$D279</f>
        <v>Tribünen, sonstige Räume im Sportbereich</v>
      </c>
      <c r="D280" s="529">
        <f>SUMIFS(TabelleR06LL,TabelleR06HH,'Tiefgarage K'!B280,TabelleR06JJ,"")+
SUMIFS(TabelleR06LL,TabelleR06HH,'Tiefgarage K'!B280,TabelleR06JJ,"ohne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hidden="1" customHeight="1" x14ac:dyDescent="0.2">
      <c r="B281" s="677" t="str">
        <f>Raumgruppen_Bezeichnungen!$C280</f>
        <v>N1-Q</v>
      </c>
      <c r="C281" s="528" t="str">
        <f>Raumgruppen_Bezeichnungen!$D280</f>
        <v>Tribünen, sonstige Räume im Sportbereich</v>
      </c>
      <c r="D281" s="529">
        <f>SUMIFS(TabelleR06LL,TabelleR06HH,'Tiefgarage K'!B281,TabelleR06JJ,"")+
SUMIFS(TabelleR06LL,TabelleR06HH,'Tiefgarage K'!B281,TabelleR06JJ,"ohne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hidden="1" customHeight="1" x14ac:dyDescent="0.2">
      <c r="B282" s="677" t="str">
        <f>Raumgruppen_Bezeichnungen!$C281</f>
        <v>N1-J6</v>
      </c>
      <c r="C282" s="528" t="str">
        <f>Raumgruppen_Bezeichnungen!$D281</f>
        <v>Tribünen, sonstige Räume im Sportbereich</v>
      </c>
      <c r="D282" s="529">
        <f>SUMIFS(TabelleR06LL,TabelleR06HH,'Tiefgarage K'!B282,TabelleR06JJ,"")+
SUMIFS(TabelleR06LL,TabelleR06HH,'Tiefgarage K'!B282,TabelleR06JJ,"ohne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hidden="1" customHeight="1" x14ac:dyDescent="0.2">
      <c r="B283" s="677" t="str">
        <f>Raumgruppen_Bezeichnungen!$C282</f>
        <v>N1-M</v>
      </c>
      <c r="C283" s="528" t="str">
        <f>Raumgruppen_Bezeichnungen!$D282</f>
        <v>Tribünen, sonstige Räume im Sportbereich</v>
      </c>
      <c r="D283" s="529">
        <f>SUMIFS(TabelleR06LL,TabelleR06HH,'Tiefgarage K'!B283,TabelleR06JJ,"")+
SUMIFS(TabelleR06LL,TabelleR06HH,'Tiefgarage K'!B283,TabelleR06JJ,"ohne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hidden="1" customHeight="1" x14ac:dyDescent="0.2">
      <c r="B284" s="677" t="str">
        <f>Raumgruppen_Bezeichnungen!$C283</f>
        <v>N1-14</v>
      </c>
      <c r="C284" s="528" t="str">
        <f>Raumgruppen_Bezeichnungen!$D283</f>
        <v>Tribünen, sonstige Räume im Sportbereich</v>
      </c>
      <c r="D284" s="529">
        <f>SUMIFS(TabelleR06LL,TabelleR06HH,'Tiefgarage K'!B284,TabelleR06JJ,"")+
SUMIFS(TabelleR06LL,TabelleR06HH,'Tiefgarage K'!B284,TabelleR06JJ,"ohne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hidden="1" customHeight="1" x14ac:dyDescent="0.2">
      <c r="B285" s="677" t="str">
        <f>Raumgruppen_Bezeichnungen!$C284</f>
        <v>N1-W</v>
      </c>
      <c r="C285" s="528" t="str">
        <f>Raumgruppen_Bezeichnungen!$D284</f>
        <v>Tribünen, sonstige Räume im Sportbereich</v>
      </c>
      <c r="D285" s="529">
        <f>SUMIFS(TabelleR06LL,TabelleR06HH,'Tiefgarage K'!B285,TabelleR06JJ,"")+
SUMIFS(TabelleR06LL,TabelleR06HH,'Tiefgarage K'!B285,TabelleR06JJ,"ohne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51</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hidden="1" customHeight="1" x14ac:dyDescent="0.2">
      <c r="B286" s="677" t="str">
        <f>Raumgruppen_Bezeichnungen!$C285</f>
        <v>N1-2</v>
      </c>
      <c r="C286" s="528" t="str">
        <f>Raumgruppen_Bezeichnungen!$D285</f>
        <v>Tribünen, sonstige Räume im Sportbereich</v>
      </c>
      <c r="D286" s="529">
        <f>SUMIFS(TabelleR06LL,TabelleR06HH,'Tiefgarage K'!B286,TabelleR06JJ,"")+
SUMIFS(TabelleR06LL,TabelleR06HH,'Tiefgarage K'!B286,TabelleR06JJ,"ohne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101</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hidden="1" customHeight="1" x14ac:dyDescent="0.2">
      <c r="B287" s="677" t="str">
        <f>Raumgruppen_Bezeichnungen!$C286</f>
        <v>N1-2,5</v>
      </c>
      <c r="C287" s="528" t="str">
        <f>Raumgruppen_Bezeichnungen!$D286</f>
        <v>Tribünen, sonstige Räume im Sportbereich</v>
      </c>
      <c r="D287" s="529">
        <f>SUMIFS(TabelleR06LL,TabelleR06HH,'Tiefgarage K'!B287,TabelleR06JJ,"")+
SUMIFS(TabelleR06LL,TabelleR06HH,'Tiefgarage K'!B287,TabelleR06JJ,"ohne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127</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hidden="1" customHeight="1" x14ac:dyDescent="0.2">
      <c r="B288" s="677" t="str">
        <f>Raumgruppen_Bezeichnungen!$C287</f>
        <v>N1-3</v>
      </c>
      <c r="C288" s="528" t="str">
        <f>Raumgruppen_Bezeichnungen!$D287</f>
        <v>Tribünen, sonstige Räume im Sportbereich</v>
      </c>
      <c r="D288" s="529">
        <f>SUMIFS(TabelleR06LL,TabelleR06HH,'Tiefgarage K'!B288,TabelleR06JJ,"")+
SUMIFS(TabelleR06LL,TabelleR06HH,'Tiefgarage K'!B288,TabelleR06JJ,"ohne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152</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hidden="1" customHeight="1" x14ac:dyDescent="0.2">
      <c r="B289" s="677" t="str">
        <f>Raumgruppen_Bezeichnungen!$C288</f>
        <v>N1-4</v>
      </c>
      <c r="C289" s="528" t="str">
        <f>Raumgruppen_Bezeichnungen!$D288</f>
        <v>Tribünen, sonstige Räume im Sportbereich</v>
      </c>
      <c r="D289" s="529">
        <f>SUMIFS(TabelleR06LL,TabelleR06HH,'Tiefgarage K'!B289,TabelleR06JJ,"")+
SUMIFS(TabelleR06LL,TabelleR06HH,'Tiefgarage K'!B289,TabelleR06JJ,"ohne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202</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hidden="1" customHeight="1" x14ac:dyDescent="0.2">
      <c r="B290" s="677" t="str">
        <f>Raumgruppen_Bezeichnungen!$C289</f>
        <v>N1-5</v>
      </c>
      <c r="C290" s="528" t="str">
        <f>Raumgruppen_Bezeichnungen!$D289</f>
        <v>Tribünen, sonstige Räume im Sportbereich</v>
      </c>
      <c r="D290" s="529">
        <f>SUMIFS(TabelleR06LL,TabelleR06HH,'Tiefgarage K'!B290,TabelleR06JJ,"")+
SUMIFS(TabelleR06LL,TabelleR06HH,'Tiefgarage K'!B290,TabelleR06JJ,"ohne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253</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hidden="1" customHeight="1" x14ac:dyDescent="0.2">
      <c r="B291" s="677" t="str">
        <f>Raumgruppen_Bezeichnungen!$C290</f>
        <v>N1-6</v>
      </c>
      <c r="C291" s="528" t="str">
        <f>Raumgruppen_Bezeichnungen!$D290</f>
        <v>Tribünen, sonstige Räume im Sportbereich</v>
      </c>
      <c r="D291" s="529">
        <f>SUMIFS(TabelleR06LL,TabelleR06HH,'Tiefgarage K'!B291,TabelleR06JJ,"")+
SUMIFS(TabelleR06LL,TabelleR06HH,'Tiefgarage K'!B291,TabelleR06JJ,"ohne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304</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hidden="1" customHeight="1" x14ac:dyDescent="0.2">
      <c r="B292" s="678" t="str">
        <f>Raumgruppen_Bezeichnungen!$C291</f>
        <v>N1-7</v>
      </c>
      <c r="C292" s="621" t="str">
        <f>Raumgruppen_Bezeichnungen!$D291</f>
        <v>Tribünen, sonstige Räume im Sportbereich</v>
      </c>
      <c r="D292" s="622">
        <f>SUMIFS(TabelleR06LL,TabelleR06HH,'Tiefgarage K'!B292,TabelleR06JJ,"")+
SUMIFS(TabelleR06LL,TabelleR06HH,'Tiefgarage K'!B292,TabelleR06JJ,"ohne Grundreinig")</f>
        <v>0</v>
      </c>
      <c r="E292" s="623">
        <f t="shared" si="175"/>
        <v>0</v>
      </c>
      <c r="F292" s="624" t="str">
        <f>VLOOKUP(B292,Raumgruppen_Bezeichnungen!$C$3:$E$305,3,FALSE)</f>
        <v>7 Tage/Wo</v>
      </c>
      <c r="G292" s="625" cm="1">
        <f t="array" aca="1" ref="G292" ca="1">HLOOKUP(
                           F292,
                           Raumgruppen_Bezeichnungen!$P$314:$AF$390,
                           VLOOKUP(
                                                 LEFT(RIGHT(CELL("dateiname",$B$2),LEN(CELL("dateiname",$B$2))-SEARCH("]",CELL("dateiname",$B$2))),LEN(RIGHT(CELL("dateiname",$B$2),LEN(CELL("dateiname",$B$2))-SEARCH("]",CELL("dateiname",$B$2))))-2),
                                                 Raumgruppen_Bezeichnungen!$P$315:$AH$390,
                                                 19,
                                                 FALSE),
                           FALSE)</f>
        <v>354</v>
      </c>
      <c r="H292" s="626">
        <f ca="1">D292*G292</f>
        <v>0</v>
      </c>
      <c r="I292" s="627">
        <f>IF(E292=0,0,H292/E292)</f>
        <v>0</v>
      </c>
      <c r="J292" s="628">
        <f t="shared" si="176"/>
        <v>0</v>
      </c>
      <c r="K292" s="629">
        <f>IF(J292="","",I292*J292)</f>
        <v>0</v>
      </c>
      <c r="M292" s="22">
        <f>Raumgruppen_Bezeichnungen!N291</f>
        <v>0</v>
      </c>
      <c r="N292" s="22">
        <f t="shared" si="177"/>
        <v>1</v>
      </c>
      <c r="O292" s="22">
        <f t="shared" si="178"/>
        <v>1</v>
      </c>
    </row>
    <row r="293" spans="2:15" ht="15" customHeight="1" thickBot="1" x14ac:dyDescent="0.25">
      <c r="B293" s="679" t="str">
        <f>Raumgruppen_Bezeichnungen!$C292</f>
        <v>O1-J</v>
      </c>
      <c r="C293" s="538" t="str">
        <f>Raumgruppen_Bezeichnungen!$D292</f>
        <v>Haustechnik, Lüftungsanlage</v>
      </c>
      <c r="D293" s="539">
        <f>SUMIFS(TabelleR06LL,TabelleR06HH,'Tiefgarage K'!B293,TabelleR06JJ,"")+
SUMIFS(TabelleR06LL,TabelleR06HH,'Tiefgarage K'!B293,TabelleR06JJ,"ohne Grundreinig")</f>
        <v>0</v>
      </c>
      <c r="E293" s="540">
        <f t="shared" si="175"/>
        <v>0</v>
      </c>
      <c r="F293" s="541" t="str">
        <f>VLOOKUP(B293,Raumgruppen_Bezeichnungen!$C$3:$E$305,3,FALSE)</f>
        <v>jährlich</v>
      </c>
      <c r="G293" s="54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43">
        <f t="shared" ref="H293:H306" ca="1" si="197">D293*G293</f>
        <v>0</v>
      </c>
      <c r="I293" s="544">
        <f t="shared" ref="I293:I306" si="198">IF(E293=0,0,H293/E293)</f>
        <v>0</v>
      </c>
      <c r="J293" s="545">
        <f t="shared" si="176"/>
        <v>0</v>
      </c>
      <c r="K293" s="638">
        <f t="shared" ref="K293:K306" si="199">IF(J293="","",I293*J293)</f>
        <v>0</v>
      </c>
      <c r="M293" s="22">
        <f>Raumgruppen_Bezeichnungen!N292</f>
        <v>1</v>
      </c>
      <c r="N293" s="22">
        <f t="shared" si="177"/>
        <v>1</v>
      </c>
      <c r="O293" s="22">
        <f t="shared" si="178"/>
        <v>1</v>
      </c>
    </row>
    <row r="294" spans="2:15" ht="15" hidden="1" customHeight="1" x14ac:dyDescent="0.2">
      <c r="B294" s="676" t="str">
        <f>Raumgruppen_Bezeichnungen!$C293</f>
        <v>O1-J2</v>
      </c>
      <c r="C294" s="548" t="str">
        <f>Raumgruppen_Bezeichnungen!$D293</f>
        <v>Haustechnik, Lüftungsanlage</v>
      </c>
      <c r="D294" s="465">
        <f>SUMIFS(TabelleR06LL,TabelleR06HH,'Tiefgarage K'!B294,TabelleR06JJ,"")+
SUMIFS(TabelleR06LL,TabelleR06HH,'Tiefgarage K'!B294,TabelleR06JJ,"ohne Grundreinig")</f>
        <v>0</v>
      </c>
      <c r="E294" s="279">
        <f t="shared" si="175"/>
        <v>0</v>
      </c>
      <c r="F294" s="549" t="str">
        <f>VLOOKUP(B294,Raumgruppen_Bezeichnungen!$C$3:$E$305,3,FALSE)</f>
        <v>jährlich 2x</v>
      </c>
      <c r="G294" s="75"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50">
        <f t="shared" ca="1" si="197"/>
        <v>0</v>
      </c>
      <c r="I294" s="551">
        <f t="shared" si="198"/>
        <v>0</v>
      </c>
      <c r="J294" s="282">
        <f t="shared" si="176"/>
        <v>0</v>
      </c>
      <c r="K294" s="552">
        <f t="shared" si="199"/>
        <v>0</v>
      </c>
      <c r="M294" s="22">
        <f>Raumgruppen_Bezeichnungen!N293</f>
        <v>0</v>
      </c>
      <c r="N294" s="22">
        <f t="shared" si="177"/>
        <v>1</v>
      </c>
      <c r="O294" s="22">
        <f t="shared" si="178"/>
        <v>1</v>
      </c>
    </row>
    <row r="295" spans="2:15" ht="15" hidden="1" customHeight="1" x14ac:dyDescent="0.2">
      <c r="B295" s="677" t="str">
        <f>Raumgruppen_Bezeichnungen!$C294</f>
        <v>O1-Q</v>
      </c>
      <c r="C295" s="528" t="str">
        <f>Raumgruppen_Bezeichnungen!$D294</f>
        <v>Haustechnik, Lüftungsanlage</v>
      </c>
      <c r="D295" s="529">
        <f>SUMIFS(TabelleR06LL,TabelleR06HH,'Tiefgarage K'!B295,TabelleR06JJ,"")+
SUMIFS(TabelleR06LL,TabelleR06HH,'Tiefgarage K'!B295,TabelleR06JJ,"ohne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hidden="1" customHeight="1" x14ac:dyDescent="0.2">
      <c r="B296" s="677" t="str">
        <f>Raumgruppen_Bezeichnungen!$C295</f>
        <v>O1-J6</v>
      </c>
      <c r="C296" s="528" t="str">
        <f>Raumgruppen_Bezeichnungen!$D295</f>
        <v>Haustechnik, Lüftungsanlage</v>
      </c>
      <c r="D296" s="529">
        <f>SUMIFS(TabelleR06LL,TabelleR06HH,'Tiefgarage K'!B296,TabelleR06JJ,"")+
SUMIFS(TabelleR06LL,TabelleR06HH,'Tiefgarage K'!B296,TabelleR06JJ,"ohne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hidden="1" customHeight="1" x14ac:dyDescent="0.2">
      <c r="B297" s="677" t="str">
        <f>Raumgruppen_Bezeichnungen!$C296</f>
        <v>O1-M</v>
      </c>
      <c r="C297" s="528" t="str">
        <f>Raumgruppen_Bezeichnungen!$D296</f>
        <v>Haustechnik, Lüftungsanlage</v>
      </c>
      <c r="D297" s="529">
        <f>SUMIFS(TabelleR06LL,TabelleR06HH,'Tiefgarage K'!B297,TabelleR06JJ,"")+
SUMIFS(TabelleR06LL,TabelleR06HH,'Tiefgarage K'!B297,TabelleR06JJ,"ohne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hidden="1" customHeight="1" x14ac:dyDescent="0.2">
      <c r="B298" s="677" t="str">
        <f>Raumgruppen_Bezeichnungen!$C297</f>
        <v>O1-14</v>
      </c>
      <c r="C298" s="528" t="str">
        <f>Raumgruppen_Bezeichnungen!$D297</f>
        <v>Haustechnik, Lüftungsanlage</v>
      </c>
      <c r="D298" s="529">
        <f>SUMIFS(TabelleR06LL,TabelleR06HH,'Tiefgarage K'!B298,TabelleR06JJ,"")+
SUMIFS(TabelleR06LL,TabelleR06HH,'Tiefgarage K'!B298,TabelleR06JJ,"ohne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hidden="1" customHeight="1" x14ac:dyDescent="0.2">
      <c r="B299" s="677" t="str">
        <f>Raumgruppen_Bezeichnungen!$C298</f>
        <v>O1-W</v>
      </c>
      <c r="C299" s="528" t="str">
        <f>Raumgruppen_Bezeichnungen!$D298</f>
        <v>Haustechnik, Lüftungsanlage</v>
      </c>
      <c r="D299" s="529">
        <f>SUMIFS(TabelleR06LL,TabelleR06HH,'Tiefgarage K'!B299,TabelleR06JJ,"")+
SUMIFS(TabelleR06LL,TabelleR06HH,'Tiefgarage K'!B299,TabelleR06JJ,"ohne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51</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hidden="1" customHeight="1" x14ac:dyDescent="0.2">
      <c r="B300" s="677" t="str">
        <f>Raumgruppen_Bezeichnungen!$C299</f>
        <v>O1-2</v>
      </c>
      <c r="C300" s="528" t="str">
        <f>Raumgruppen_Bezeichnungen!$D299</f>
        <v>Haustechnik, Lüftungsanlage</v>
      </c>
      <c r="D300" s="529">
        <f>SUMIFS(TabelleR06LL,TabelleR06HH,'Tiefgarage K'!B300,TabelleR06JJ,"")+
SUMIFS(TabelleR06LL,TabelleR06HH,'Tiefgarage K'!B300,TabelleR06JJ,"ohne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101</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hidden="1" customHeight="1" x14ac:dyDescent="0.2">
      <c r="B301" s="677" t="str">
        <f>Raumgruppen_Bezeichnungen!$C300</f>
        <v>O1-2,5</v>
      </c>
      <c r="C301" s="528" t="str">
        <f>Raumgruppen_Bezeichnungen!$D300</f>
        <v>Haustechnik, Lüftungsanlage</v>
      </c>
      <c r="D301" s="529">
        <f>SUMIFS(TabelleR06LL,TabelleR06HH,'Tiefgarage K'!B301,TabelleR06JJ,"")+
SUMIFS(TabelleR06LL,TabelleR06HH,'Tiefgarage K'!B301,TabelleR06JJ,"ohne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127</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hidden="1" customHeight="1" x14ac:dyDescent="0.2">
      <c r="B302" s="677" t="str">
        <f>Raumgruppen_Bezeichnungen!$C301</f>
        <v>O1-3</v>
      </c>
      <c r="C302" s="528" t="str">
        <f>Raumgruppen_Bezeichnungen!$D301</f>
        <v>Haustechnik, Lüftungsanlage</v>
      </c>
      <c r="D302" s="529">
        <f>SUMIFS(TabelleR06LL,TabelleR06HH,'Tiefgarage K'!B302,TabelleR06JJ,"")+
SUMIFS(TabelleR06LL,TabelleR06HH,'Tiefgarage K'!B302,TabelleR06JJ,"ohne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152</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hidden="1" customHeight="1" x14ac:dyDescent="0.2">
      <c r="B303" s="677" t="str">
        <f>Raumgruppen_Bezeichnungen!$C302</f>
        <v>O1-4</v>
      </c>
      <c r="C303" s="528" t="str">
        <f>Raumgruppen_Bezeichnungen!$D302</f>
        <v>Haustechnik, Lüftungsanlage</v>
      </c>
      <c r="D303" s="529">
        <f>SUMIFS(TabelleR06LL,TabelleR06HH,'Tiefgarage K'!B303,TabelleR06JJ,"")+
SUMIFS(TabelleR06LL,TabelleR06HH,'Tiefgarage K'!B303,TabelleR06JJ,"ohne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202</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hidden="1" customHeight="1" x14ac:dyDescent="0.2">
      <c r="B304" s="677" t="str">
        <f>Raumgruppen_Bezeichnungen!$C303</f>
        <v>O1-5</v>
      </c>
      <c r="C304" s="528" t="str">
        <f>Raumgruppen_Bezeichnungen!$D303</f>
        <v>Haustechnik, Lüftungsanlage</v>
      </c>
      <c r="D304" s="529">
        <f>SUMIFS(TabelleR06LL,TabelleR06HH,'Tiefgarage K'!B304,TabelleR06JJ,"")+
SUMIFS(TabelleR06LL,TabelleR06HH,'Tiefgarage K'!B304,TabelleR06JJ,"ohne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253</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hidden="1" customHeight="1" x14ac:dyDescent="0.2">
      <c r="B305" s="677" t="str">
        <f>Raumgruppen_Bezeichnungen!$C304</f>
        <v>O1-6</v>
      </c>
      <c r="C305" s="528" t="str">
        <f>Raumgruppen_Bezeichnungen!$D304</f>
        <v>Haustechnik, Lüftungsanlage</v>
      </c>
      <c r="D305" s="529">
        <f>SUMIFS(TabelleR06LL,TabelleR06HH,'Tiefgarage K'!B305,TabelleR06JJ,"")+
SUMIFS(TabelleR06LL,TabelleR06HH,'Tiefgarage K'!B305,TabelleR06JJ,"ohne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304</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hidden="1" customHeight="1" thickBot="1" x14ac:dyDescent="0.25">
      <c r="B306" s="679" t="str">
        <f>Raumgruppen_Bezeichnungen!$C305</f>
        <v>O1-7</v>
      </c>
      <c r="C306" s="538" t="str">
        <f>Raumgruppen_Bezeichnungen!$D305</f>
        <v>Haustechnik, Lüftungsanlage</v>
      </c>
      <c r="D306" s="539">
        <f>SUMIFS(TabelleR06LL,TabelleR06HH,'Tiefgarage K'!B306,TabelleR06JJ,"")+
SUMIFS(TabelleR06LL,TabelleR06HH,'Tiefgarage K'!B306,TabelleR06JJ,"ohne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354</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SUBTOTAL(109,I4:I306)</f>
        <v>0</v>
      </c>
      <c r="J307" s="39"/>
      <c r="K307" s="526">
        <f>SUBTOTAL(109,K4:K306)</f>
        <v>0</v>
      </c>
      <c r="N307" s="22">
        <f>SUBTOTAL(109,N4:N306)+SUBTOTAL(109,N313:N313)</f>
        <v>25</v>
      </c>
      <c r="O307" s="22">
        <f>IF(Preise_Abrufleistungen!B3="",0,SUBTOTAL(109,O4:O306)+SUBTOTAL(109,N313))</f>
        <v>0</v>
      </c>
    </row>
    <row r="308" spans="2:15" ht="15" thickBot="1" x14ac:dyDescent="0.25"/>
    <row r="309" spans="2:15" ht="15.75" thickBot="1" x14ac:dyDescent="0.3">
      <c r="H309" s="25" t="s">
        <v>224</v>
      </c>
      <c r="K309" s="307">
        <f>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D307+TabelleR06J2</f>
        <v>0</v>
      </c>
      <c r="I313" s="78">
        <v>1</v>
      </c>
      <c r="J313" s="283">
        <f>Los01GRG</f>
        <v>0</v>
      </c>
      <c r="K313" s="308">
        <f>H313*I313*M313</f>
        <v>0</v>
      </c>
      <c r="M313" s="200">
        <f>J313*Stundensatz01PGF</f>
        <v>0</v>
      </c>
      <c r="N313" s="22">
        <f>IF(J313=0,1,0)</f>
        <v>1</v>
      </c>
    </row>
    <row r="314" spans="2:15" ht="15" x14ac:dyDescent="0.25">
      <c r="H314" s="25"/>
    </row>
    <row r="315" spans="2:15" hidden="1" x14ac:dyDescent="0.2">
      <c r="H315" s="22" t="s">
        <v>11</v>
      </c>
      <c r="K315" s="100">
        <f>TabelleR06N2</f>
        <v>0</v>
      </c>
    </row>
    <row r="316" spans="2:15" hidden="1"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hidden="1" x14ac:dyDescent="0.2">
      <c r="H317" s="22" t="s">
        <v>14</v>
      </c>
      <c r="K317" s="102">
        <v>2</v>
      </c>
    </row>
    <row r="318" spans="2:15" hidden="1" x14ac:dyDescent="0.2">
      <c r="H318" s="23" t="s">
        <v>16</v>
      </c>
      <c r="K318" s="309">
        <f ca="1">K315*K316*K317</f>
        <v>0</v>
      </c>
    </row>
    <row r="319" spans="2:15" hidden="1" x14ac:dyDescent="0.2">
      <c r="K319" s="101"/>
    </row>
    <row r="320" spans="2:15" hidden="1" x14ac:dyDescent="0.2">
      <c r="H320" s="22" t="s">
        <v>12</v>
      </c>
      <c r="K320" s="100">
        <f>TabelleR06M2</f>
        <v>0</v>
      </c>
    </row>
    <row r="321" spans="3:11" hidden="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hidden="1" x14ac:dyDescent="0.2">
      <c r="C322" s="24"/>
      <c r="H322" s="22" t="s">
        <v>14</v>
      </c>
      <c r="K322" s="102">
        <v>2</v>
      </c>
    </row>
    <row r="323" spans="3:11" hidden="1" x14ac:dyDescent="0.2">
      <c r="H323" s="23" t="s">
        <v>17</v>
      </c>
      <c r="K323" s="309">
        <f ca="1">K320*K321*K322</f>
        <v>0</v>
      </c>
    </row>
    <row r="324" spans="3:11" hidden="1" x14ac:dyDescent="0.2">
      <c r="K324" s="101"/>
    </row>
    <row r="325" spans="3:11" hidden="1" x14ac:dyDescent="0.2">
      <c r="H325" s="23" t="s">
        <v>18</v>
      </c>
      <c r="K325" s="284">
        <v>0</v>
      </c>
    </row>
    <row r="326" spans="3:11" ht="15" hidden="1" thickBot="1" x14ac:dyDescent="0.25">
      <c r="K326" s="101"/>
    </row>
    <row r="327" spans="3:11" ht="15.75" hidden="1" thickBot="1" x14ac:dyDescent="0.3">
      <c r="H327" s="25" t="s">
        <v>225</v>
      </c>
      <c r="K327" s="310">
        <f ca="1">K318+K323+K325</f>
        <v>0</v>
      </c>
    </row>
  </sheetData>
  <sheetProtection algorithmName="SHA-512" hashValue="R+xm1sqASAOIawecelsu1VBzfwgmX7YpkLYQ/2xigDTyAxgHeYvycOKpbDM5g+gQEy7yF/6ACrTBOW3W0vJh7Q==" saltValue="b5q+Iah9Sl3aWwO4t6pZBw==" spinCount="100000" sheet="1" objects="1" scenarios="1" selectLockedCells="1"/>
  <mergeCells count="3">
    <mergeCell ref="H311:H312"/>
    <mergeCell ref="I311:I312"/>
    <mergeCell ref="J311:J312"/>
  </mergeCells>
  <conditionalFormatting sqref="C1">
    <cfRule type="expression" dxfId="85" priority="2">
      <formula>$O$310=TRUE</formula>
    </cfRule>
  </conditionalFormatting>
  <conditionalFormatting sqref="E1">
    <cfRule type="expression" dxfId="84" priority="3">
      <formula>$O$307&gt;0</formula>
    </cfRule>
  </conditionalFormatting>
  <conditionalFormatting sqref="E4:E306">
    <cfRule type="expression" dxfId="82" priority="4">
      <formula>E4&gt;0</formula>
    </cfRule>
  </conditionalFormatting>
  <conditionalFormatting sqref="J4:J306 J313">
    <cfRule type="expression" dxfId="81" priority="6">
      <formula>J4&gt;0</formula>
    </cfRule>
  </conditionalFormatting>
  <conditionalFormatting sqref="K325">
    <cfRule type="expression" dxfId="80" priority="5">
      <formula>K325&gt;=0</formula>
    </cfRule>
  </conditionalFormatting>
  <dataValidations count="2">
    <dataValidation type="decimal" operator="greaterThanOrEqual" allowBlank="1" showErrorMessage="1" error="Dezimalwert muss gleich oder größer Null sein!" sqref="K325 K316 K321 J4:J306 E4:E306" xr:uid="{470EC5B4-05FB-4B2B-946E-0A9D5D99F61F}">
      <formula1>0</formula1>
    </dataValidation>
    <dataValidation type="decimal" allowBlank="1" showErrorMessage="1" error="Dezimalwert muss größer Null und kleiner € 5,01 sein!" sqref="J313" xr:uid="{DE931790-5E96-4044-919F-4242AC4C7C5E}">
      <formula1>0</formula1>
      <formula2>5</formula2>
    </dataValidation>
  </dataValidations>
  <hyperlinks>
    <hyperlink ref="L2" location="Gebäudeübersicht!B2" display="Gebäudeübersicht" xr:uid="{3613E743-D8C3-4FA5-B39B-0D7CA9CB3F5C}"/>
    <hyperlink ref="L3" location="Inhaltsverzeichnis!A1" display="Inhaltsverzeichnis" xr:uid="{EFD89257-D380-4EF4-847F-34A76E60743A}"/>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0E7EB845-E9BD-4900-8D3F-65DA533BED33}">
            <xm:f>AND($N$307&gt;0,Preise_Abrufleistungen!B3&lt;&gt;"")</xm:f>
            <x14:dxf>
              <font>
                <color rgb="FFFF0000"/>
              </font>
            </x14:dxf>
          </x14:cfRule>
          <xm:sqref>E2</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A8847-9B7B-41C8-B45F-AF759983C006}">
  <sheetPr>
    <tabColor rgb="FFFF0000"/>
  </sheetPr>
  <dimension ref="B1:CB307"/>
  <sheetViews>
    <sheetView showGridLines="0" topLeftCell="D1" zoomScale="70" zoomScaleNormal="70" workbookViewId="0">
      <pane ySplit="4" topLeftCell="A5" activePane="bottomLeft" state="frozen"/>
      <selection activeCell="C5" sqref="C5"/>
      <selection pane="bottomLeft" activeCell="W2" sqref="W2"/>
    </sheetView>
  </sheetViews>
  <sheetFormatPr baseColWidth="10" defaultColWidth="11" defaultRowHeight="14.25" x14ac:dyDescent="0.2"/>
  <cols>
    <col min="1" max="1" width="5.75" customWidth="1"/>
    <col min="2" max="2" width="12" bestFit="1" customWidth="1"/>
    <col min="3" max="4" width="25.75" customWidth="1"/>
    <col min="5" max="5" width="9.875" bestFit="1" customWidth="1"/>
    <col min="6" max="6" width="8.75" bestFit="1" customWidth="1"/>
    <col min="7" max="7" width="34.125" bestFit="1" customWidth="1"/>
    <col min="8" max="8" width="8" bestFit="1" customWidth="1"/>
    <col min="9" max="9" width="11.875" bestFit="1" customWidth="1"/>
    <col min="10" max="10" width="13.625" customWidth="1"/>
    <col min="11" max="11" width="18.25" bestFit="1" customWidth="1"/>
    <col min="12" max="12" width="12" bestFit="1" customWidth="1"/>
    <col min="13" max="13" width="10.125" bestFit="1" customWidth="1"/>
    <col min="14" max="14" width="8.625" bestFit="1" customWidth="1"/>
    <col min="15" max="15" width="13.75" customWidth="1"/>
    <col min="16" max="16" width="13.75" bestFit="1" customWidth="1"/>
    <col min="17" max="17" width="7.25" customWidth="1"/>
    <col min="18" max="18" width="7.625" customWidth="1"/>
    <col min="19" max="19" width="8.25" customWidth="1"/>
    <col min="20" max="20" width="16.625" bestFit="1" customWidth="1"/>
    <col min="21" max="21" width="13" bestFit="1" customWidth="1"/>
    <col min="22" max="22" width="10.625" customWidth="1"/>
    <col min="23" max="23" width="32.7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0</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255"/>
      <c r="C5" s="255" t="s">
        <v>1803</v>
      </c>
      <c r="D5" s="255"/>
      <c r="E5" s="647"/>
      <c r="F5" s="647"/>
      <c r="G5" s="255"/>
      <c r="H5" s="255"/>
      <c r="I5" s="255"/>
      <c r="J5" s="774"/>
      <c r="K5" s="255"/>
      <c r="L5" s="648"/>
      <c r="M5" s="648"/>
      <c r="N5" s="648"/>
      <c r="O5" s="255" t="str">
        <f t="shared" ref="O5" si="0">IF(
                AND(H5="",I5=""),
                "",
                IF(
                              AND(H5&lt;&gt;"",J5&lt;&gt;"Grundreinigung",J5&lt;&gt;"keine Reinigung"),
                              VLOOKUP(H5,$X$5:$AB$313,3,FALSE),
                             ""))</f>
        <v/>
      </c>
      <c r="P5" s="649" t="str">
        <f t="shared" ref="P5" si="1">IFERROR(
                              IF(AND(H5="",I5=""),
                              "",
                              IF(AND(H5&lt;&gt;"",J5&lt;&gt;"Grundreinigung",J5&lt;&gt;"keine Reinigung"),
                                           VLOOKUP(H5,$X$5:$AB$313,4,FALSE),
                               "")),
                               "")</f>
        <v/>
      </c>
      <c r="Q5" s="650" t="str">
        <f t="shared" ref="Q5" si="2">IF(
                AND(P5&lt;&gt;"",H5&lt;&gt;""),
                VLOOKUP(H5,$X$5:$AB$313,2,FALSE),
                "")</f>
        <v/>
      </c>
      <c r="R5" s="650" t="str">
        <f t="shared" ref="R5" si="3">IF(
                AND(P5&lt;&gt;"",I5&lt;&gt;""),
                VLOOKUP(I5,$X$5:$AB$313,2,FALSE),
                "")</f>
        <v/>
      </c>
      <c r="S5" s="648" t="str">
        <f t="shared" ref="S5" si="4">IF(
                P5="",
                "",
                IF(
                              H5&lt;&gt;"",
                              VLOOKUP(H5,$X$5:$AB$313,5,FALSE),
                              ""))</f>
        <v/>
      </c>
      <c r="T5" s="648" t="str">
        <f t="shared" ref="T5" si="5">IF(
                OR(J5="keine Reinigung",J5="Grundreinigung"),
                "",
                IF(
                              AND(H5&lt;&gt;"",Q5&lt;&gt;0),
                              L5/Q5*S5+IF(AND(RIGHT(I5,4)="Müll",R5&lt;&gt;0),L5/R5*S5,0),
                              ""))</f>
        <v/>
      </c>
      <c r="U5" s="648" t="str">
        <f t="shared" ref="U5" si="6">IFERROR(T5/S5*60,"")</f>
        <v/>
      </c>
      <c r="V5" s="273">
        <v>425</v>
      </c>
      <c r="W5" s="255"/>
      <c r="X5" t="str">
        <f>'Reserve 01 K'!B4</f>
        <v>A1-J</v>
      </c>
      <c r="Y5">
        <f>'Reserve 01 K'!E4</f>
        <v>0</v>
      </c>
      <c r="Z5" t="str">
        <f>'Reserve 01 K'!F4</f>
        <v>jährlich</v>
      </c>
      <c r="AA5">
        <f ca="1">'Reserve 01 K'!G4</f>
        <v>1</v>
      </c>
      <c r="AB5">
        <f>'Reserve 01 K'!J4</f>
        <v>0</v>
      </c>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x14ac:dyDescent="0.2">
      <c r="B6" s="761"/>
      <c r="C6" s="761"/>
      <c r="D6" s="761"/>
      <c r="E6" s="761"/>
      <c r="F6" s="761"/>
      <c r="G6" s="761"/>
      <c r="H6" s="761"/>
      <c r="I6" s="761"/>
      <c r="J6" s="761"/>
      <c r="K6" s="761"/>
      <c r="L6" s="761"/>
      <c r="M6" s="761"/>
      <c r="N6" s="761"/>
      <c r="O6" s="761"/>
      <c r="P6" s="761"/>
      <c r="Q6" s="761"/>
      <c r="R6" s="761"/>
      <c r="S6" s="761"/>
      <c r="T6" s="761"/>
      <c r="U6" s="761"/>
      <c r="V6" s="761"/>
      <c r="W6" s="761"/>
      <c r="X6" t="str">
        <f>'Reserve 01 K'!B5</f>
        <v>A1-J2</v>
      </c>
      <c r="Y6">
        <f>'Reserve 01 K'!E5</f>
        <v>0</v>
      </c>
      <c r="Z6" t="str">
        <f>'Reserve 01 K'!F5</f>
        <v>jährlich 2x</v>
      </c>
      <c r="AA6">
        <f ca="1">'Reserve 01 K'!G5</f>
        <v>2</v>
      </c>
      <c r="AB6">
        <f>'Reserve 01 K'!J5</f>
        <v>0</v>
      </c>
    </row>
    <row r="7" spans="2:80" x14ac:dyDescent="0.2">
      <c r="X7" t="str">
        <f>'Reserve 01 K'!B6</f>
        <v>A1-Q</v>
      </c>
      <c r="Y7">
        <f>'Reserve 01 K'!E6</f>
        <v>0</v>
      </c>
      <c r="Z7" t="str">
        <f>'Reserve 01 K'!F6</f>
        <v>Quartalsw.</v>
      </c>
      <c r="AA7">
        <f ca="1">'Reserve 01 K'!G6</f>
        <v>4</v>
      </c>
      <c r="AB7">
        <f>'Reserve 01 K'!J6</f>
        <v>0</v>
      </c>
    </row>
    <row r="8" spans="2:80" x14ac:dyDescent="0.2">
      <c r="X8" t="str">
        <f>'Reserve 01 K'!B7</f>
        <v>A1-J6</v>
      </c>
      <c r="Y8">
        <f>'Reserve 01 K'!E7</f>
        <v>0</v>
      </c>
      <c r="Z8" t="str">
        <f>'Reserve 01 K'!F7</f>
        <v>jährlich 6x</v>
      </c>
      <c r="AA8">
        <f ca="1">'Reserve 01 K'!G7</f>
        <v>6</v>
      </c>
      <c r="AB8">
        <f>'Reserve 01 K'!J7</f>
        <v>0</v>
      </c>
    </row>
    <row r="9" spans="2:80" x14ac:dyDescent="0.2">
      <c r="X9" t="str">
        <f>'Reserve 01 K'!B8</f>
        <v>A1-M</v>
      </c>
      <c r="Y9">
        <f>'Reserve 01 K'!E8</f>
        <v>0</v>
      </c>
      <c r="Z9" t="str">
        <f>'Reserve 01 K'!F8</f>
        <v>monatlich</v>
      </c>
      <c r="AA9">
        <f ca="1">'Reserve 01 K'!G8</f>
        <v>12</v>
      </c>
      <c r="AB9">
        <f>'Reserve 01 K'!J8</f>
        <v>0</v>
      </c>
    </row>
    <row r="10" spans="2:80" x14ac:dyDescent="0.2">
      <c r="X10" t="str">
        <f>'Reserve 01 K'!B9</f>
        <v>A1-14</v>
      </c>
      <c r="Y10">
        <f>'Reserve 01 K'!E9</f>
        <v>0</v>
      </c>
      <c r="Z10" t="str">
        <f>'Reserve 01 K'!F9</f>
        <v>14 tägig</v>
      </c>
      <c r="AA10">
        <f ca="1">'Reserve 01 K'!G9</f>
        <v>25</v>
      </c>
      <c r="AB10">
        <f>'Reserve 01 K'!J9</f>
        <v>0</v>
      </c>
    </row>
    <row r="11" spans="2:80" x14ac:dyDescent="0.2">
      <c r="X11" t="str">
        <f>'Reserve 01 K'!B10</f>
        <v>A1-W</v>
      </c>
      <c r="Y11">
        <f>'Reserve 01 K'!E10</f>
        <v>0</v>
      </c>
      <c r="Z11" t="str">
        <f>'Reserve 01 K'!F10</f>
        <v>wöchentl.</v>
      </c>
      <c r="AA11">
        <f ca="1">'Reserve 01 K'!G10</f>
        <v>50</v>
      </c>
      <c r="AB11">
        <f>'Reserve 01 K'!J10</f>
        <v>0</v>
      </c>
    </row>
    <row r="12" spans="2:80" x14ac:dyDescent="0.2">
      <c r="X12" t="str">
        <f>'Reserve 01 K'!B11</f>
        <v>A1-2</v>
      </c>
      <c r="Y12">
        <f>'Reserve 01 K'!E11</f>
        <v>0</v>
      </c>
      <c r="Z12" t="str">
        <f>'Reserve 01 K'!F11</f>
        <v>2 Tage/Wo</v>
      </c>
      <c r="AA12">
        <f ca="1">'Reserve 01 K'!G11</f>
        <v>100</v>
      </c>
      <c r="AB12">
        <f>'Reserve 01 K'!J11</f>
        <v>0</v>
      </c>
    </row>
    <row r="13" spans="2:80" x14ac:dyDescent="0.2">
      <c r="X13" t="str">
        <f>'Reserve 01 K'!B12</f>
        <v>A1-2,5</v>
      </c>
      <c r="Y13">
        <f>'Reserve 01 K'!E12</f>
        <v>0</v>
      </c>
      <c r="Z13" t="str">
        <f>'Reserve 01 K'!F12</f>
        <v>2,5 Tage/Wo</v>
      </c>
      <c r="AA13">
        <f ca="1">'Reserve 01 K'!G12</f>
        <v>125</v>
      </c>
      <c r="AB13">
        <f>'Reserve 01 K'!J12</f>
        <v>0</v>
      </c>
    </row>
    <row r="14" spans="2:80" x14ac:dyDescent="0.2">
      <c r="X14" t="str">
        <f>'Reserve 01 K'!B13</f>
        <v>A1-3</v>
      </c>
      <c r="Y14">
        <f>'Reserve 01 K'!E13</f>
        <v>0</v>
      </c>
      <c r="Z14" t="str">
        <f>'Reserve 01 K'!F13</f>
        <v>3 Tage/Wo</v>
      </c>
      <c r="AA14">
        <f ca="1">'Reserve 01 K'!G13</f>
        <v>150</v>
      </c>
      <c r="AB14">
        <f>'Reserve 01 K'!J13</f>
        <v>0</v>
      </c>
    </row>
    <row r="15" spans="2:80" x14ac:dyDescent="0.2">
      <c r="X15" t="str">
        <f>'Reserve 01 K'!B14</f>
        <v>A1-4</v>
      </c>
      <c r="Y15">
        <f>'Reserve 01 K'!E14</f>
        <v>0</v>
      </c>
      <c r="Z15" t="str">
        <f>'Reserve 01 K'!F14</f>
        <v>4 Tage/Wo</v>
      </c>
      <c r="AA15">
        <f ca="1">'Reserve 01 K'!G14</f>
        <v>200</v>
      </c>
      <c r="AB15">
        <f>'Reserve 01 K'!J14</f>
        <v>0</v>
      </c>
    </row>
    <row r="16" spans="2:80" x14ac:dyDescent="0.2">
      <c r="X16" t="str">
        <f>'Reserve 01 K'!B15</f>
        <v>A1-5</v>
      </c>
      <c r="Y16">
        <f>'Reserve 01 K'!E15</f>
        <v>0</v>
      </c>
      <c r="Z16" t="str">
        <f>'Reserve 01 K'!F15</f>
        <v>5 Tage/Wo</v>
      </c>
      <c r="AA16">
        <f ca="1">'Reserve 01 K'!G15</f>
        <v>250</v>
      </c>
      <c r="AB16">
        <f>'Reserve 01 K'!J15</f>
        <v>0</v>
      </c>
    </row>
    <row r="17" spans="24:28" x14ac:dyDescent="0.2">
      <c r="X17" t="str">
        <f>'Reserve 01 K'!B16</f>
        <v>A1-6</v>
      </c>
      <c r="Y17">
        <f>'Reserve 01 K'!E16</f>
        <v>0</v>
      </c>
      <c r="Z17" t="str">
        <f>'Reserve 01 K'!F16</f>
        <v>6 Tage/Wo</v>
      </c>
      <c r="AA17">
        <f ca="1">'Reserve 01 K'!G16</f>
        <v>300</v>
      </c>
      <c r="AB17">
        <f>'Reserve 01 K'!J16</f>
        <v>0</v>
      </c>
    </row>
    <row r="18" spans="24:28" x14ac:dyDescent="0.2">
      <c r="X18" t="str">
        <f>'Reserve 01 K'!B17</f>
        <v>A1-7</v>
      </c>
      <c r="Y18">
        <f>'Reserve 01 K'!E17</f>
        <v>0</v>
      </c>
      <c r="Z18" t="str">
        <f>'Reserve 01 K'!F17</f>
        <v>7 Tage/Wo</v>
      </c>
      <c r="AA18">
        <f ca="1">'Reserve 01 K'!G17</f>
        <v>350</v>
      </c>
      <c r="AB18">
        <f>'Reserve 01 K'!J17</f>
        <v>0</v>
      </c>
    </row>
    <row r="19" spans="24:28" x14ac:dyDescent="0.2">
      <c r="X19" t="str">
        <f>'Reserve 01 K'!B18</f>
        <v>A1-Müll</v>
      </c>
      <c r="Y19">
        <f>'Reserve 01 K'!E18</f>
        <v>0</v>
      </c>
      <c r="Z19" t="str">
        <f>'Reserve 01 K'!F18</f>
        <v>2 Tage/Wo </v>
      </c>
      <c r="AA19">
        <f ca="1">'Reserve 01 K'!G18</f>
        <v>100</v>
      </c>
      <c r="AB19">
        <f>'Reserve 01 K'!J18</f>
        <v>0</v>
      </c>
    </row>
    <row r="20" spans="24:28" x14ac:dyDescent="0.2">
      <c r="X20" t="str">
        <f>'Reserve 01 K'!B19</f>
        <v>A1-Hort</v>
      </c>
      <c r="Y20">
        <f>'Reserve 01 K'!E19</f>
        <v>0</v>
      </c>
      <c r="Z20" t="str">
        <f>'Reserve 01 K'!F19</f>
        <v>5 Tage/Wo </v>
      </c>
      <c r="AA20">
        <f ca="1">'Reserve 01 K'!G19</f>
        <v>250</v>
      </c>
      <c r="AB20">
        <f>'Reserve 01 K'!J19</f>
        <v>0</v>
      </c>
    </row>
    <row r="21" spans="24:28" x14ac:dyDescent="0.2">
      <c r="X21" t="str">
        <f>'Reserve 01 K'!B20</f>
        <v>A2-J</v>
      </c>
      <c r="Y21">
        <f>'Reserve 01 K'!E20</f>
        <v>0</v>
      </c>
      <c r="Z21" t="str">
        <f>'Reserve 01 K'!F20</f>
        <v>jährlich</v>
      </c>
      <c r="AA21">
        <f ca="1">'Reserve 01 K'!G20</f>
        <v>1</v>
      </c>
      <c r="AB21">
        <f>'Reserve 01 K'!J20</f>
        <v>0</v>
      </c>
    </row>
    <row r="22" spans="24:28" x14ac:dyDescent="0.2">
      <c r="X22" t="str">
        <f>'Reserve 01 K'!B21</f>
        <v>A2-J2</v>
      </c>
      <c r="Y22">
        <f>'Reserve 01 K'!E21</f>
        <v>0</v>
      </c>
      <c r="Z22" t="str">
        <f>'Reserve 01 K'!F21</f>
        <v>jährlich 2x</v>
      </c>
      <c r="AA22">
        <f ca="1">'Reserve 01 K'!G21</f>
        <v>2</v>
      </c>
      <c r="AB22">
        <f>'Reserve 01 K'!J21</f>
        <v>0</v>
      </c>
    </row>
    <row r="23" spans="24:28" x14ac:dyDescent="0.2">
      <c r="X23" t="str">
        <f>'Reserve 01 K'!B22</f>
        <v>A2-Q</v>
      </c>
      <c r="Y23">
        <f>'Reserve 01 K'!E22</f>
        <v>0</v>
      </c>
      <c r="Z23" t="str">
        <f>'Reserve 01 K'!F22</f>
        <v>Quartalsw.</v>
      </c>
      <c r="AA23">
        <f ca="1">'Reserve 01 K'!G22</f>
        <v>4</v>
      </c>
      <c r="AB23">
        <f>'Reserve 01 K'!J22</f>
        <v>0</v>
      </c>
    </row>
    <row r="24" spans="24:28" x14ac:dyDescent="0.2">
      <c r="X24" t="str">
        <f>'Reserve 01 K'!B23</f>
        <v>A2-J6</v>
      </c>
      <c r="Y24">
        <f>'Reserve 01 K'!E23</f>
        <v>0</v>
      </c>
      <c r="Z24" t="str">
        <f>'Reserve 01 K'!F23</f>
        <v>jährlich 6x</v>
      </c>
      <c r="AA24">
        <f ca="1">'Reserve 01 K'!G23</f>
        <v>6</v>
      </c>
      <c r="AB24">
        <f>'Reserve 01 K'!J23</f>
        <v>0</v>
      </c>
    </row>
    <row r="25" spans="24:28" x14ac:dyDescent="0.2">
      <c r="X25" t="str">
        <f>'Reserve 01 K'!B24</f>
        <v>A2-M</v>
      </c>
      <c r="Y25">
        <f>'Reserve 01 K'!E24</f>
        <v>0</v>
      </c>
      <c r="Z25" t="str">
        <f>'Reserve 01 K'!F24</f>
        <v>monatlich</v>
      </c>
      <c r="AA25">
        <f ca="1">'Reserve 01 K'!G24</f>
        <v>12</v>
      </c>
      <c r="AB25">
        <f>'Reserve 01 K'!J24</f>
        <v>0</v>
      </c>
    </row>
    <row r="26" spans="24:28" x14ac:dyDescent="0.2">
      <c r="X26" t="str">
        <f>'Reserve 01 K'!B25</f>
        <v>A2-14</v>
      </c>
      <c r="Y26">
        <f>'Reserve 01 K'!E25</f>
        <v>0</v>
      </c>
      <c r="Z26" t="str">
        <f>'Reserve 01 K'!F25</f>
        <v>14 tägig</v>
      </c>
      <c r="AA26">
        <f ca="1">'Reserve 01 K'!G25</f>
        <v>25</v>
      </c>
      <c r="AB26">
        <f>'Reserve 01 K'!J25</f>
        <v>0</v>
      </c>
    </row>
    <row r="27" spans="24:28" x14ac:dyDescent="0.2">
      <c r="X27" t="str">
        <f>'Reserve 01 K'!B26</f>
        <v>A2-W</v>
      </c>
      <c r="Y27">
        <f>'Reserve 01 K'!E26</f>
        <v>0</v>
      </c>
      <c r="Z27" t="str">
        <f>'Reserve 01 K'!F26</f>
        <v>wöchentl.</v>
      </c>
      <c r="AA27">
        <f ca="1">'Reserve 01 K'!G26</f>
        <v>50</v>
      </c>
      <c r="AB27">
        <f>'Reserve 01 K'!J26</f>
        <v>0</v>
      </c>
    </row>
    <row r="28" spans="24:28" x14ac:dyDescent="0.2">
      <c r="X28" t="str">
        <f>'Reserve 01 K'!B27</f>
        <v>A2-2</v>
      </c>
      <c r="Y28">
        <f>'Reserve 01 K'!E27</f>
        <v>0</v>
      </c>
      <c r="Z28" t="str">
        <f>'Reserve 01 K'!F27</f>
        <v>2 Tage/Wo</v>
      </c>
      <c r="AA28">
        <f ca="1">'Reserve 01 K'!G27</f>
        <v>100</v>
      </c>
      <c r="AB28">
        <f>'Reserve 01 K'!J27</f>
        <v>0</v>
      </c>
    </row>
    <row r="29" spans="24:28" x14ac:dyDescent="0.2">
      <c r="X29" t="str">
        <f>'Reserve 01 K'!B28</f>
        <v>A2-2,5</v>
      </c>
      <c r="Y29">
        <f>'Reserve 01 K'!E28</f>
        <v>0</v>
      </c>
      <c r="Z29" t="str">
        <f>'Reserve 01 K'!F28</f>
        <v>2,5 Tage/Wo</v>
      </c>
      <c r="AA29">
        <f ca="1">'Reserve 01 K'!G28</f>
        <v>125</v>
      </c>
      <c r="AB29">
        <f>'Reserve 01 K'!J28</f>
        <v>0</v>
      </c>
    </row>
    <row r="30" spans="24:28" x14ac:dyDescent="0.2">
      <c r="X30" t="str">
        <f>'Reserve 01 K'!B29</f>
        <v>A2-3</v>
      </c>
      <c r="Y30">
        <f>'Reserve 01 K'!E29</f>
        <v>0</v>
      </c>
      <c r="Z30" t="str">
        <f>'Reserve 01 K'!F29</f>
        <v>3 Tage/Wo</v>
      </c>
      <c r="AA30">
        <f ca="1">'Reserve 01 K'!G29</f>
        <v>150</v>
      </c>
      <c r="AB30">
        <f>'Reserve 01 K'!J29</f>
        <v>0</v>
      </c>
    </row>
    <row r="31" spans="24:28" x14ac:dyDescent="0.2">
      <c r="X31" t="str">
        <f>'Reserve 01 K'!B30</f>
        <v>A2-4</v>
      </c>
      <c r="Y31">
        <f>'Reserve 01 K'!E30</f>
        <v>0</v>
      </c>
      <c r="Z31" t="str">
        <f>'Reserve 01 K'!F30</f>
        <v>4 Tage/Wo</v>
      </c>
      <c r="AA31">
        <f ca="1">'Reserve 01 K'!G30</f>
        <v>200</v>
      </c>
      <c r="AB31">
        <f>'Reserve 01 K'!J30</f>
        <v>0</v>
      </c>
    </row>
    <row r="32" spans="24:28" x14ac:dyDescent="0.2">
      <c r="X32" t="str">
        <f>'Reserve 01 K'!B31</f>
        <v>A2-5</v>
      </c>
      <c r="Y32">
        <f>'Reserve 01 K'!E31</f>
        <v>0</v>
      </c>
      <c r="Z32" t="str">
        <f>'Reserve 01 K'!F31</f>
        <v>5 Tage/Wo</v>
      </c>
      <c r="AA32">
        <f ca="1">'Reserve 01 K'!G31</f>
        <v>250</v>
      </c>
      <c r="AB32">
        <f>'Reserve 01 K'!J31</f>
        <v>0</v>
      </c>
    </row>
    <row r="33" spans="24:28" x14ac:dyDescent="0.2">
      <c r="X33" t="str">
        <f>'Reserve 01 K'!B32</f>
        <v>A2-6</v>
      </c>
      <c r="Y33">
        <f>'Reserve 01 K'!E32</f>
        <v>0</v>
      </c>
      <c r="Z33" t="str">
        <f>'Reserve 01 K'!F32</f>
        <v>6 Tage/Wo</v>
      </c>
      <c r="AA33">
        <f ca="1">'Reserve 01 K'!G32</f>
        <v>300</v>
      </c>
      <c r="AB33">
        <f>'Reserve 01 K'!J32</f>
        <v>0</v>
      </c>
    </row>
    <row r="34" spans="24:28" x14ac:dyDescent="0.2">
      <c r="X34" t="str">
        <f>'Reserve 01 K'!B33</f>
        <v>A2-7</v>
      </c>
      <c r="Y34">
        <f>'Reserve 01 K'!E33</f>
        <v>0</v>
      </c>
      <c r="Z34" t="str">
        <f>'Reserve 01 K'!F33</f>
        <v>7 Tage/Wo</v>
      </c>
      <c r="AA34">
        <f ca="1">'Reserve 01 K'!G33</f>
        <v>350</v>
      </c>
      <c r="AB34">
        <f>'Reserve 01 K'!J33</f>
        <v>0</v>
      </c>
    </row>
    <row r="35" spans="24:28" x14ac:dyDescent="0.2">
      <c r="X35" t="str">
        <f>'Reserve 01 K'!B34</f>
        <v>A2-Müll</v>
      </c>
      <c r="Y35">
        <f>'Reserve 01 K'!E34</f>
        <v>0</v>
      </c>
      <c r="Z35" t="str">
        <f>'Reserve 01 K'!F34</f>
        <v>2 Tage/Wo </v>
      </c>
      <c r="AA35">
        <f ca="1">'Reserve 01 K'!G34</f>
        <v>100</v>
      </c>
      <c r="AB35">
        <f>'Reserve 01 K'!J34</f>
        <v>0</v>
      </c>
    </row>
    <row r="36" spans="24:28" x14ac:dyDescent="0.2">
      <c r="X36" t="str">
        <f>'Reserve 01 K'!B35</f>
        <v>A2-Hort</v>
      </c>
      <c r="Y36">
        <f>'Reserve 01 K'!E35</f>
        <v>0</v>
      </c>
      <c r="Z36" t="str">
        <f>'Reserve 01 K'!F35</f>
        <v>5 Tage/Wo </v>
      </c>
      <c r="AA36">
        <f ca="1">'Reserve 01 K'!G35</f>
        <v>250</v>
      </c>
      <c r="AB36">
        <f>'Reserve 01 K'!J35</f>
        <v>0</v>
      </c>
    </row>
    <row r="37" spans="24:28" x14ac:dyDescent="0.2">
      <c r="X37" t="str">
        <f>'Reserve 01 K'!B36</f>
        <v>B1-J</v>
      </c>
      <c r="Y37">
        <f>'Reserve 01 K'!E36</f>
        <v>0</v>
      </c>
      <c r="Z37" t="str">
        <f>'Reserve 01 K'!F36</f>
        <v>jährlich</v>
      </c>
      <c r="AA37">
        <f ca="1">'Reserve 01 K'!G36</f>
        <v>1</v>
      </c>
      <c r="AB37">
        <f>'Reserve 01 K'!J36</f>
        <v>0</v>
      </c>
    </row>
    <row r="38" spans="24:28" x14ac:dyDescent="0.2">
      <c r="X38" t="str">
        <f>'Reserve 01 K'!B37</f>
        <v>B1-J2</v>
      </c>
      <c r="Y38">
        <f>'Reserve 01 K'!E37</f>
        <v>0</v>
      </c>
      <c r="Z38" t="str">
        <f>'Reserve 01 K'!F37</f>
        <v>jährlich 2x</v>
      </c>
      <c r="AA38">
        <f ca="1">'Reserve 01 K'!G37</f>
        <v>2</v>
      </c>
      <c r="AB38">
        <f>'Reserve 01 K'!J37</f>
        <v>0</v>
      </c>
    </row>
    <row r="39" spans="24:28" x14ac:dyDescent="0.2">
      <c r="X39" t="str">
        <f>'Reserve 01 K'!B38</f>
        <v>B1-Q</v>
      </c>
      <c r="Y39">
        <f>'Reserve 01 K'!E38</f>
        <v>0</v>
      </c>
      <c r="Z39" t="str">
        <f>'Reserve 01 K'!F38</f>
        <v>Quartalsw.</v>
      </c>
      <c r="AA39">
        <f ca="1">'Reserve 01 K'!G38</f>
        <v>4</v>
      </c>
      <c r="AB39">
        <f>'Reserve 01 K'!J38</f>
        <v>0</v>
      </c>
    </row>
    <row r="40" spans="24:28" x14ac:dyDescent="0.2">
      <c r="X40" t="str">
        <f>'Reserve 01 K'!B39</f>
        <v>B1-J6</v>
      </c>
      <c r="Y40">
        <f>'Reserve 01 K'!E39</f>
        <v>0</v>
      </c>
      <c r="Z40" t="str">
        <f>'Reserve 01 K'!F39</f>
        <v>jährlich 6x</v>
      </c>
      <c r="AA40">
        <f ca="1">'Reserve 01 K'!G39</f>
        <v>6</v>
      </c>
      <c r="AB40">
        <f>'Reserve 01 K'!J39</f>
        <v>0</v>
      </c>
    </row>
    <row r="41" spans="24:28" x14ac:dyDescent="0.2">
      <c r="X41" t="str">
        <f>'Reserve 01 K'!B40</f>
        <v>B1-M</v>
      </c>
      <c r="Y41">
        <f>'Reserve 01 K'!E40</f>
        <v>0</v>
      </c>
      <c r="Z41" t="str">
        <f>'Reserve 01 K'!F40</f>
        <v>monatlich</v>
      </c>
      <c r="AA41">
        <f ca="1">'Reserve 01 K'!G40</f>
        <v>12</v>
      </c>
      <c r="AB41">
        <f>'Reserve 01 K'!J40</f>
        <v>0</v>
      </c>
    </row>
    <row r="42" spans="24:28" x14ac:dyDescent="0.2">
      <c r="X42" t="str">
        <f>'Reserve 01 K'!B41</f>
        <v>B1-14</v>
      </c>
      <c r="Y42">
        <f>'Reserve 01 K'!E41</f>
        <v>0</v>
      </c>
      <c r="Z42" t="str">
        <f>'Reserve 01 K'!F41</f>
        <v>14 tägig</v>
      </c>
      <c r="AA42">
        <f ca="1">'Reserve 01 K'!G41</f>
        <v>25</v>
      </c>
      <c r="AB42">
        <f>'Reserve 01 K'!J41</f>
        <v>0</v>
      </c>
    </row>
    <row r="43" spans="24:28" x14ac:dyDescent="0.2">
      <c r="X43" t="str">
        <f>'Reserve 01 K'!B42</f>
        <v>B1-W</v>
      </c>
      <c r="Y43">
        <f>'Reserve 01 K'!E42</f>
        <v>0</v>
      </c>
      <c r="Z43" t="str">
        <f>'Reserve 01 K'!F42</f>
        <v>wöchentl.</v>
      </c>
      <c r="AA43">
        <f ca="1">'Reserve 01 K'!G42</f>
        <v>50</v>
      </c>
      <c r="AB43">
        <f>'Reserve 01 K'!J42</f>
        <v>0</v>
      </c>
    </row>
    <row r="44" spans="24:28" x14ac:dyDescent="0.2">
      <c r="X44" t="str">
        <f>'Reserve 01 K'!B43</f>
        <v>B1-2</v>
      </c>
      <c r="Y44">
        <f>'Reserve 01 K'!E43</f>
        <v>0</v>
      </c>
      <c r="Z44" t="str">
        <f>'Reserve 01 K'!F43</f>
        <v>2 Tage/Wo</v>
      </c>
      <c r="AA44">
        <f ca="1">'Reserve 01 K'!G43</f>
        <v>100</v>
      </c>
      <c r="AB44">
        <f>'Reserve 01 K'!J43</f>
        <v>0</v>
      </c>
    </row>
    <row r="45" spans="24:28" x14ac:dyDescent="0.2">
      <c r="X45" t="str">
        <f>'Reserve 01 K'!B44</f>
        <v>B1-2,5</v>
      </c>
      <c r="Y45">
        <f>'Reserve 01 K'!E44</f>
        <v>0</v>
      </c>
      <c r="Z45" t="str">
        <f>'Reserve 01 K'!F44</f>
        <v>2,5 Tage/Wo</v>
      </c>
      <c r="AA45">
        <f ca="1">'Reserve 01 K'!G44</f>
        <v>125</v>
      </c>
      <c r="AB45">
        <f>'Reserve 01 K'!J44</f>
        <v>0</v>
      </c>
    </row>
    <row r="46" spans="24:28" x14ac:dyDescent="0.2">
      <c r="X46" t="str">
        <f>'Reserve 01 K'!B45</f>
        <v>B1-3</v>
      </c>
      <c r="Y46">
        <f>'Reserve 01 K'!E45</f>
        <v>0</v>
      </c>
      <c r="Z46" t="str">
        <f>'Reserve 01 K'!F45</f>
        <v>3 Tage/Wo</v>
      </c>
      <c r="AA46">
        <f ca="1">'Reserve 01 K'!G45</f>
        <v>150</v>
      </c>
      <c r="AB46">
        <f>'Reserve 01 K'!J45</f>
        <v>0</v>
      </c>
    </row>
    <row r="47" spans="24:28" x14ac:dyDescent="0.2">
      <c r="X47" t="str">
        <f>'Reserve 01 K'!B46</f>
        <v>B1-4</v>
      </c>
      <c r="Y47">
        <f>'Reserve 01 K'!E46</f>
        <v>0</v>
      </c>
      <c r="Z47" t="str">
        <f>'Reserve 01 K'!F46</f>
        <v>4 Tage/Wo</v>
      </c>
      <c r="AA47">
        <f ca="1">'Reserve 01 K'!G46</f>
        <v>200</v>
      </c>
      <c r="AB47">
        <f>'Reserve 01 K'!J46</f>
        <v>0</v>
      </c>
    </row>
    <row r="48" spans="24:28" x14ac:dyDescent="0.2">
      <c r="X48" t="str">
        <f>'Reserve 01 K'!B47</f>
        <v>B1-5</v>
      </c>
      <c r="Y48">
        <f>'Reserve 01 K'!E47</f>
        <v>0</v>
      </c>
      <c r="Z48" t="str">
        <f>'Reserve 01 K'!F47</f>
        <v>5 Tage/Wo</v>
      </c>
      <c r="AA48">
        <f ca="1">'Reserve 01 K'!G47</f>
        <v>250</v>
      </c>
      <c r="AB48">
        <f>'Reserve 01 K'!J47</f>
        <v>0</v>
      </c>
    </row>
    <row r="49" spans="24:28" x14ac:dyDescent="0.2">
      <c r="X49" t="str">
        <f>'Reserve 01 K'!B48</f>
        <v>B1-6</v>
      </c>
      <c r="Y49">
        <f>'Reserve 01 K'!E48</f>
        <v>0</v>
      </c>
      <c r="Z49" t="str">
        <f>'Reserve 01 K'!F48</f>
        <v>6 Tage/Wo</v>
      </c>
      <c r="AA49">
        <f ca="1">'Reserve 01 K'!G48</f>
        <v>300</v>
      </c>
      <c r="AB49">
        <f>'Reserve 01 K'!J48</f>
        <v>0</v>
      </c>
    </row>
    <row r="50" spans="24:28" x14ac:dyDescent="0.2">
      <c r="X50" t="str">
        <f>'Reserve 01 K'!B49</f>
        <v>B1-7</v>
      </c>
      <c r="Y50">
        <f>'Reserve 01 K'!E49</f>
        <v>0</v>
      </c>
      <c r="Z50" t="str">
        <f>'Reserve 01 K'!F49</f>
        <v>7 Tage/Wo</v>
      </c>
      <c r="AA50">
        <f ca="1">'Reserve 01 K'!G49</f>
        <v>350</v>
      </c>
      <c r="AB50">
        <f>'Reserve 01 K'!J49</f>
        <v>0</v>
      </c>
    </row>
    <row r="51" spans="24:28" x14ac:dyDescent="0.2">
      <c r="X51" t="str">
        <f>'Reserve 01 K'!B50</f>
        <v>B1-Müll</v>
      </c>
      <c r="Y51">
        <f>'Reserve 01 K'!E50</f>
        <v>0</v>
      </c>
      <c r="Z51" t="str">
        <f>'Reserve 01 K'!F50</f>
        <v>2 Tage/Wo </v>
      </c>
      <c r="AA51">
        <f ca="1">'Reserve 01 K'!G50</f>
        <v>100</v>
      </c>
      <c r="AB51">
        <f>'Reserve 01 K'!J50</f>
        <v>0</v>
      </c>
    </row>
    <row r="52" spans="24:28" x14ac:dyDescent="0.2">
      <c r="X52" t="str">
        <f>'Reserve 01 K'!B51</f>
        <v>C1-J</v>
      </c>
      <c r="Y52">
        <f>'Reserve 01 K'!E51</f>
        <v>0</v>
      </c>
      <c r="Z52" t="str">
        <f>'Reserve 01 K'!F51</f>
        <v>jährlich</v>
      </c>
      <c r="AA52">
        <f ca="1">'Reserve 01 K'!G51</f>
        <v>1</v>
      </c>
      <c r="AB52">
        <f>'Reserve 01 K'!J51</f>
        <v>0</v>
      </c>
    </row>
    <row r="53" spans="24:28" x14ac:dyDescent="0.2">
      <c r="X53" t="str">
        <f>'Reserve 01 K'!B52</f>
        <v>C1-J2</v>
      </c>
      <c r="Y53">
        <f>'Reserve 01 K'!E52</f>
        <v>0</v>
      </c>
      <c r="Z53" t="str">
        <f>'Reserve 01 K'!F52</f>
        <v>jährlich 2x</v>
      </c>
      <c r="AA53">
        <f ca="1">'Reserve 01 K'!G52</f>
        <v>2</v>
      </c>
      <c r="AB53">
        <f>'Reserve 01 K'!J52</f>
        <v>0</v>
      </c>
    </row>
    <row r="54" spans="24:28" x14ac:dyDescent="0.2">
      <c r="X54" t="str">
        <f>'Reserve 01 K'!B53</f>
        <v>C1-Q</v>
      </c>
      <c r="Y54">
        <f>'Reserve 01 K'!E53</f>
        <v>0</v>
      </c>
      <c r="Z54" t="str">
        <f>'Reserve 01 K'!F53</f>
        <v>Quartalsw.</v>
      </c>
      <c r="AA54">
        <f ca="1">'Reserve 01 K'!G53</f>
        <v>4</v>
      </c>
      <c r="AB54">
        <f>'Reserve 01 K'!J53</f>
        <v>0</v>
      </c>
    </row>
    <row r="55" spans="24:28" x14ac:dyDescent="0.2">
      <c r="X55" t="str">
        <f>'Reserve 01 K'!B54</f>
        <v>C1-J6</v>
      </c>
      <c r="Y55">
        <f>'Reserve 01 K'!E54</f>
        <v>0</v>
      </c>
      <c r="Z55" t="str">
        <f>'Reserve 01 K'!F54</f>
        <v>jährlich 6x</v>
      </c>
      <c r="AA55">
        <f ca="1">'Reserve 01 K'!G54</f>
        <v>6</v>
      </c>
      <c r="AB55">
        <f>'Reserve 01 K'!J54</f>
        <v>0</v>
      </c>
    </row>
    <row r="56" spans="24:28" x14ac:dyDescent="0.2">
      <c r="X56" t="str">
        <f>'Reserve 01 K'!B55</f>
        <v>C1-M</v>
      </c>
      <c r="Y56">
        <f>'Reserve 01 K'!E55</f>
        <v>0</v>
      </c>
      <c r="Z56" t="str">
        <f>'Reserve 01 K'!F55</f>
        <v>monatlich</v>
      </c>
      <c r="AA56">
        <f ca="1">'Reserve 01 K'!G55</f>
        <v>12</v>
      </c>
      <c r="AB56">
        <f>'Reserve 01 K'!J55</f>
        <v>0</v>
      </c>
    </row>
    <row r="57" spans="24:28" x14ac:dyDescent="0.2">
      <c r="X57" t="str">
        <f>'Reserve 01 K'!B56</f>
        <v>C1-14</v>
      </c>
      <c r="Y57">
        <f>'Reserve 01 K'!E56</f>
        <v>0</v>
      </c>
      <c r="Z57" t="str">
        <f>'Reserve 01 K'!F56</f>
        <v>14 tägig</v>
      </c>
      <c r="AA57">
        <f ca="1">'Reserve 01 K'!G56</f>
        <v>25</v>
      </c>
      <c r="AB57">
        <f>'Reserve 01 K'!J56</f>
        <v>0</v>
      </c>
    </row>
    <row r="58" spans="24:28" x14ac:dyDescent="0.2">
      <c r="X58" t="str">
        <f>'Reserve 01 K'!B57</f>
        <v>C1-W</v>
      </c>
      <c r="Y58">
        <f>'Reserve 01 K'!E57</f>
        <v>0</v>
      </c>
      <c r="Z58" t="str">
        <f>'Reserve 01 K'!F57</f>
        <v>wöchentl.</v>
      </c>
      <c r="AA58">
        <f ca="1">'Reserve 01 K'!G57</f>
        <v>50</v>
      </c>
      <c r="AB58">
        <f>'Reserve 01 K'!J57</f>
        <v>0</v>
      </c>
    </row>
    <row r="59" spans="24:28" x14ac:dyDescent="0.2">
      <c r="X59" t="str">
        <f>'Reserve 01 K'!B58</f>
        <v>C1-2</v>
      </c>
      <c r="Y59">
        <f>'Reserve 01 K'!E58</f>
        <v>0</v>
      </c>
      <c r="Z59" t="str">
        <f>'Reserve 01 K'!F58</f>
        <v>2 Tage/Wo</v>
      </c>
      <c r="AA59">
        <f ca="1">'Reserve 01 K'!G58</f>
        <v>100</v>
      </c>
      <c r="AB59">
        <f>'Reserve 01 K'!J58</f>
        <v>0</v>
      </c>
    </row>
    <row r="60" spans="24:28" x14ac:dyDescent="0.2">
      <c r="X60" t="str">
        <f>'Reserve 01 K'!B59</f>
        <v>C1-2,5</v>
      </c>
      <c r="Y60">
        <f>'Reserve 01 K'!E59</f>
        <v>0</v>
      </c>
      <c r="Z60" t="str">
        <f>'Reserve 01 K'!F59</f>
        <v>2,5 Tage/Wo</v>
      </c>
      <c r="AA60">
        <f ca="1">'Reserve 01 K'!G59</f>
        <v>125</v>
      </c>
      <c r="AB60">
        <f>'Reserve 01 K'!J59</f>
        <v>0</v>
      </c>
    </row>
    <row r="61" spans="24:28" x14ac:dyDescent="0.2">
      <c r="X61" t="str">
        <f>'Reserve 01 K'!B60</f>
        <v>C1-3</v>
      </c>
      <c r="Y61">
        <f>'Reserve 01 K'!E60</f>
        <v>0</v>
      </c>
      <c r="Z61" t="str">
        <f>'Reserve 01 K'!F60</f>
        <v>3 Tage/Wo</v>
      </c>
      <c r="AA61">
        <f ca="1">'Reserve 01 K'!G60</f>
        <v>150</v>
      </c>
      <c r="AB61">
        <f>'Reserve 01 K'!J60</f>
        <v>0</v>
      </c>
    </row>
    <row r="62" spans="24:28" x14ac:dyDescent="0.2">
      <c r="X62" t="str">
        <f>'Reserve 01 K'!B61</f>
        <v>C1-4</v>
      </c>
      <c r="Y62">
        <f>'Reserve 01 K'!E61</f>
        <v>0</v>
      </c>
      <c r="Z62" t="str">
        <f>'Reserve 01 K'!F61</f>
        <v>4 Tage/Wo</v>
      </c>
      <c r="AA62">
        <f ca="1">'Reserve 01 K'!G61</f>
        <v>200</v>
      </c>
      <c r="AB62">
        <f>'Reserve 01 K'!J61</f>
        <v>0</v>
      </c>
    </row>
    <row r="63" spans="24:28" x14ac:dyDescent="0.2">
      <c r="X63" t="str">
        <f>'Reserve 01 K'!B62</f>
        <v>C1-5</v>
      </c>
      <c r="Y63">
        <f>'Reserve 01 K'!E62</f>
        <v>0</v>
      </c>
      <c r="Z63" t="str">
        <f>'Reserve 01 K'!F62</f>
        <v>5 Tage/Wo</v>
      </c>
      <c r="AA63">
        <f ca="1">'Reserve 01 K'!G62</f>
        <v>250</v>
      </c>
      <c r="AB63">
        <f>'Reserve 01 K'!J62</f>
        <v>0</v>
      </c>
    </row>
    <row r="64" spans="24:28" x14ac:dyDescent="0.2">
      <c r="X64" t="str">
        <f>'Reserve 01 K'!B63</f>
        <v>C1-6</v>
      </c>
      <c r="Y64">
        <f>'Reserve 01 K'!E63</f>
        <v>0</v>
      </c>
      <c r="Z64" t="str">
        <f>'Reserve 01 K'!F63</f>
        <v>6 Tage/Wo</v>
      </c>
      <c r="AA64">
        <f ca="1">'Reserve 01 K'!G63</f>
        <v>300</v>
      </c>
      <c r="AB64">
        <f>'Reserve 01 K'!J63</f>
        <v>0</v>
      </c>
    </row>
    <row r="65" spans="24:28" x14ac:dyDescent="0.2">
      <c r="X65" t="str">
        <f>'Reserve 01 K'!B64</f>
        <v>C1-7</v>
      </c>
      <c r="Y65">
        <f>'Reserve 01 K'!E64</f>
        <v>0</v>
      </c>
      <c r="Z65" t="str">
        <f>'Reserve 01 K'!F64</f>
        <v>7 Tage/Wo</v>
      </c>
      <c r="AA65">
        <f ca="1">'Reserve 01 K'!G64</f>
        <v>350</v>
      </c>
      <c r="AB65">
        <f>'Reserve 01 K'!J64</f>
        <v>0</v>
      </c>
    </row>
    <row r="66" spans="24:28" x14ac:dyDescent="0.2">
      <c r="X66" t="str">
        <f>'Reserve 01 K'!B65</f>
        <v>C1-Müll</v>
      </c>
      <c r="Y66">
        <f>'Reserve 01 K'!E65</f>
        <v>0</v>
      </c>
      <c r="Z66" t="str">
        <f>'Reserve 01 K'!F65</f>
        <v>2 Tage/Wo </v>
      </c>
      <c r="AA66">
        <f ca="1">'Reserve 01 K'!G65</f>
        <v>100</v>
      </c>
      <c r="AB66">
        <f>'Reserve 01 K'!J65</f>
        <v>0</v>
      </c>
    </row>
    <row r="67" spans="24:28" x14ac:dyDescent="0.2">
      <c r="X67" t="str">
        <f>'Reserve 01 K'!B66</f>
        <v>C1-Hort</v>
      </c>
      <c r="Y67">
        <f>'Reserve 01 K'!E66</f>
        <v>0</v>
      </c>
      <c r="Z67" t="str">
        <f>'Reserve 01 K'!F66</f>
        <v>5 Tage/Wo </v>
      </c>
      <c r="AA67">
        <f ca="1">'Reserve 01 K'!G66</f>
        <v>250</v>
      </c>
      <c r="AB67">
        <f>'Reserve 01 K'!J66</f>
        <v>0</v>
      </c>
    </row>
    <row r="68" spans="24:28" x14ac:dyDescent="0.2">
      <c r="X68" t="str">
        <f>'Reserve 01 K'!B67</f>
        <v>D1-J</v>
      </c>
      <c r="Y68">
        <f>'Reserve 01 K'!E67</f>
        <v>0</v>
      </c>
      <c r="Z68" t="str">
        <f>'Reserve 01 K'!F67</f>
        <v>jährlich</v>
      </c>
      <c r="AA68">
        <f ca="1">'Reserve 01 K'!G67</f>
        <v>1</v>
      </c>
      <c r="AB68">
        <f>'Reserve 01 K'!J67</f>
        <v>0</v>
      </c>
    </row>
    <row r="69" spans="24:28" x14ac:dyDescent="0.2">
      <c r="X69" t="str">
        <f>'Reserve 01 K'!B68</f>
        <v>D1-J2</v>
      </c>
      <c r="Y69">
        <f>'Reserve 01 K'!E68</f>
        <v>0</v>
      </c>
      <c r="Z69" t="str">
        <f>'Reserve 01 K'!F68</f>
        <v>jährlich 2x</v>
      </c>
      <c r="AA69">
        <f ca="1">'Reserve 01 K'!G68</f>
        <v>2</v>
      </c>
      <c r="AB69">
        <f>'Reserve 01 K'!J68</f>
        <v>0</v>
      </c>
    </row>
    <row r="70" spans="24:28" x14ac:dyDescent="0.2">
      <c r="X70" t="str">
        <f>'Reserve 01 K'!B69</f>
        <v>D1-Q</v>
      </c>
      <c r="Y70">
        <f>'Reserve 01 K'!E69</f>
        <v>0</v>
      </c>
      <c r="Z70" t="str">
        <f>'Reserve 01 K'!F69</f>
        <v>Quartalsw.</v>
      </c>
      <c r="AA70">
        <f ca="1">'Reserve 01 K'!G69</f>
        <v>4</v>
      </c>
      <c r="AB70">
        <f>'Reserve 01 K'!J69</f>
        <v>0</v>
      </c>
    </row>
    <row r="71" spans="24:28" x14ac:dyDescent="0.2">
      <c r="X71" t="str">
        <f>'Reserve 01 K'!B70</f>
        <v>D1-J6</v>
      </c>
      <c r="Y71">
        <f>'Reserve 01 K'!E70</f>
        <v>0</v>
      </c>
      <c r="Z71" t="str">
        <f>'Reserve 01 K'!F70</f>
        <v>jährlich 6x</v>
      </c>
      <c r="AA71">
        <f ca="1">'Reserve 01 K'!G70</f>
        <v>6</v>
      </c>
      <c r="AB71">
        <f>'Reserve 01 K'!J70</f>
        <v>0</v>
      </c>
    </row>
    <row r="72" spans="24:28" x14ac:dyDescent="0.2">
      <c r="X72" t="str">
        <f>'Reserve 01 K'!B71</f>
        <v>D1-M</v>
      </c>
      <c r="Y72">
        <f>'Reserve 01 K'!E71</f>
        <v>0</v>
      </c>
      <c r="Z72" t="str">
        <f>'Reserve 01 K'!F71</f>
        <v>monatlich</v>
      </c>
      <c r="AA72">
        <f ca="1">'Reserve 01 K'!G71</f>
        <v>12</v>
      </c>
      <c r="AB72">
        <f>'Reserve 01 K'!J71</f>
        <v>0</v>
      </c>
    </row>
    <row r="73" spans="24:28" x14ac:dyDescent="0.2">
      <c r="X73" t="str">
        <f>'Reserve 01 K'!B72</f>
        <v>D1-14</v>
      </c>
      <c r="Y73">
        <f>'Reserve 01 K'!E72</f>
        <v>0</v>
      </c>
      <c r="Z73" t="str">
        <f>'Reserve 01 K'!F72</f>
        <v>14 tägig</v>
      </c>
      <c r="AA73">
        <f ca="1">'Reserve 01 K'!G72</f>
        <v>25</v>
      </c>
      <c r="AB73">
        <f>'Reserve 01 K'!J72</f>
        <v>0</v>
      </c>
    </row>
    <row r="74" spans="24:28" x14ac:dyDescent="0.2">
      <c r="X74" t="str">
        <f>'Reserve 01 K'!B73</f>
        <v>D1-W</v>
      </c>
      <c r="Y74">
        <f>'Reserve 01 K'!E73</f>
        <v>0</v>
      </c>
      <c r="Z74" t="str">
        <f>'Reserve 01 K'!F73</f>
        <v>wöchentl.</v>
      </c>
      <c r="AA74">
        <f ca="1">'Reserve 01 K'!G73</f>
        <v>50</v>
      </c>
      <c r="AB74">
        <f>'Reserve 01 K'!J73</f>
        <v>0</v>
      </c>
    </row>
    <row r="75" spans="24:28" x14ac:dyDescent="0.2">
      <c r="X75" t="str">
        <f>'Reserve 01 K'!B74</f>
        <v>D1-2</v>
      </c>
      <c r="Y75">
        <f>'Reserve 01 K'!E74</f>
        <v>0</v>
      </c>
      <c r="Z75" t="str">
        <f>'Reserve 01 K'!F74</f>
        <v>2 Tage/Wo</v>
      </c>
      <c r="AA75">
        <f ca="1">'Reserve 01 K'!G74</f>
        <v>100</v>
      </c>
      <c r="AB75">
        <f>'Reserve 01 K'!J74</f>
        <v>0</v>
      </c>
    </row>
    <row r="76" spans="24:28" x14ac:dyDescent="0.2">
      <c r="X76" t="str">
        <f>'Reserve 01 K'!B75</f>
        <v>D1-2,5</v>
      </c>
      <c r="Y76">
        <f>'Reserve 01 K'!E75</f>
        <v>0</v>
      </c>
      <c r="Z76" t="str">
        <f>'Reserve 01 K'!F75</f>
        <v>2,5 Tage/Wo</v>
      </c>
      <c r="AA76">
        <f ca="1">'Reserve 01 K'!G75</f>
        <v>125</v>
      </c>
      <c r="AB76">
        <f>'Reserve 01 K'!J75</f>
        <v>0</v>
      </c>
    </row>
    <row r="77" spans="24:28" x14ac:dyDescent="0.2">
      <c r="X77" t="str">
        <f>'Reserve 01 K'!B76</f>
        <v>D1-3</v>
      </c>
      <c r="Y77">
        <f>'Reserve 01 K'!E76</f>
        <v>0</v>
      </c>
      <c r="Z77" t="str">
        <f>'Reserve 01 K'!F76</f>
        <v>3 Tage/Wo</v>
      </c>
      <c r="AA77">
        <f ca="1">'Reserve 01 K'!G76</f>
        <v>150</v>
      </c>
      <c r="AB77">
        <f>'Reserve 01 K'!J76</f>
        <v>0</v>
      </c>
    </row>
    <row r="78" spans="24:28" x14ac:dyDescent="0.2">
      <c r="X78" t="str">
        <f>'Reserve 01 K'!B77</f>
        <v>D1-4</v>
      </c>
      <c r="Y78">
        <f>'Reserve 01 K'!E77</f>
        <v>0</v>
      </c>
      <c r="Z78" t="str">
        <f>'Reserve 01 K'!F77</f>
        <v>4 Tage/Wo</v>
      </c>
      <c r="AA78">
        <f ca="1">'Reserve 01 K'!G77</f>
        <v>200</v>
      </c>
      <c r="AB78">
        <f>'Reserve 01 K'!J77</f>
        <v>0</v>
      </c>
    </row>
    <row r="79" spans="24:28" x14ac:dyDescent="0.2">
      <c r="X79" t="str">
        <f>'Reserve 01 K'!B78</f>
        <v>D1-5</v>
      </c>
      <c r="Y79">
        <f>'Reserve 01 K'!E78</f>
        <v>0</v>
      </c>
      <c r="Z79" t="str">
        <f>'Reserve 01 K'!F78</f>
        <v>5 Tage/Wo</v>
      </c>
      <c r="AA79">
        <f ca="1">'Reserve 01 K'!G78</f>
        <v>250</v>
      </c>
      <c r="AB79">
        <f>'Reserve 01 K'!J78</f>
        <v>0</v>
      </c>
    </row>
    <row r="80" spans="24:28" x14ac:dyDescent="0.2">
      <c r="X80" t="str">
        <f>'Reserve 01 K'!B79</f>
        <v>D1-6</v>
      </c>
      <c r="Y80">
        <f>'Reserve 01 K'!E79</f>
        <v>0</v>
      </c>
      <c r="Z80" t="str">
        <f>'Reserve 01 K'!F79</f>
        <v>6 Tage/Wo</v>
      </c>
      <c r="AA80">
        <f ca="1">'Reserve 01 K'!G79</f>
        <v>300</v>
      </c>
      <c r="AB80">
        <f>'Reserve 01 K'!J79</f>
        <v>0</v>
      </c>
    </row>
    <row r="81" spans="24:28" x14ac:dyDescent="0.2">
      <c r="X81" t="str">
        <f>'Reserve 01 K'!B80</f>
        <v>D1-7</v>
      </c>
      <c r="Y81">
        <f>'Reserve 01 K'!E80</f>
        <v>0</v>
      </c>
      <c r="Z81" t="str">
        <f>'Reserve 01 K'!F80</f>
        <v>7 Tage/Wo</v>
      </c>
      <c r="AA81">
        <f ca="1">'Reserve 01 K'!G80</f>
        <v>350</v>
      </c>
      <c r="AB81">
        <f>'Reserve 01 K'!J80</f>
        <v>0</v>
      </c>
    </row>
    <row r="82" spans="24:28" x14ac:dyDescent="0.2">
      <c r="X82" t="str">
        <f>'Reserve 01 K'!B81</f>
        <v>D1-Müll</v>
      </c>
      <c r="Y82">
        <f>'Reserve 01 K'!E81</f>
        <v>0</v>
      </c>
      <c r="Z82" t="str">
        <f>'Reserve 01 K'!F81</f>
        <v>2 Tage/Wo </v>
      </c>
      <c r="AA82">
        <f ca="1">'Reserve 01 K'!G81</f>
        <v>100</v>
      </c>
      <c r="AB82">
        <f>'Reserve 01 K'!J81</f>
        <v>0</v>
      </c>
    </row>
    <row r="83" spans="24:28" x14ac:dyDescent="0.2">
      <c r="X83" t="str">
        <f>'Reserve 01 K'!B82</f>
        <v>E1-J</v>
      </c>
      <c r="Y83">
        <f>'Reserve 01 K'!E82</f>
        <v>0</v>
      </c>
      <c r="Z83" t="str">
        <f>'Reserve 01 K'!F82</f>
        <v>jährlich</v>
      </c>
      <c r="AA83">
        <f ca="1">'Reserve 01 K'!G82</f>
        <v>1</v>
      </c>
      <c r="AB83">
        <f>'Reserve 01 K'!J82</f>
        <v>0</v>
      </c>
    </row>
    <row r="84" spans="24:28" x14ac:dyDescent="0.2">
      <c r="X84" t="str">
        <f>'Reserve 01 K'!B83</f>
        <v>E1-J2</v>
      </c>
      <c r="Y84">
        <f>'Reserve 01 K'!E83</f>
        <v>0</v>
      </c>
      <c r="Z84" t="str">
        <f>'Reserve 01 K'!F83</f>
        <v>jährlich 2x</v>
      </c>
      <c r="AA84">
        <f ca="1">'Reserve 01 K'!G83</f>
        <v>2</v>
      </c>
      <c r="AB84">
        <f>'Reserve 01 K'!J83</f>
        <v>0</v>
      </c>
    </row>
    <row r="85" spans="24:28" x14ac:dyDescent="0.2">
      <c r="X85" t="str">
        <f>'Reserve 01 K'!B84</f>
        <v>E1-Q</v>
      </c>
      <c r="Y85">
        <f>'Reserve 01 K'!E84</f>
        <v>0</v>
      </c>
      <c r="Z85" t="str">
        <f>'Reserve 01 K'!F84</f>
        <v>Quartalsw.</v>
      </c>
      <c r="AA85">
        <f ca="1">'Reserve 01 K'!G84</f>
        <v>4</v>
      </c>
      <c r="AB85">
        <f>'Reserve 01 K'!J84</f>
        <v>0</v>
      </c>
    </row>
    <row r="86" spans="24:28" x14ac:dyDescent="0.2">
      <c r="X86" t="str">
        <f>'Reserve 01 K'!B85</f>
        <v>E1-J6</v>
      </c>
      <c r="Y86">
        <f>'Reserve 01 K'!E85</f>
        <v>0</v>
      </c>
      <c r="Z86" t="str">
        <f>'Reserve 01 K'!F85</f>
        <v>jährlich 6x</v>
      </c>
      <c r="AA86">
        <f ca="1">'Reserve 01 K'!G85</f>
        <v>6</v>
      </c>
      <c r="AB86">
        <f>'Reserve 01 K'!J85</f>
        <v>0</v>
      </c>
    </row>
    <row r="87" spans="24:28" x14ac:dyDescent="0.2">
      <c r="X87" t="str">
        <f>'Reserve 01 K'!B86</f>
        <v>E1-M</v>
      </c>
      <c r="Y87">
        <f>'Reserve 01 K'!E86</f>
        <v>0</v>
      </c>
      <c r="Z87" t="str">
        <f>'Reserve 01 K'!F86</f>
        <v>monatlich</v>
      </c>
      <c r="AA87">
        <f ca="1">'Reserve 01 K'!G86</f>
        <v>12</v>
      </c>
      <c r="AB87">
        <f>'Reserve 01 K'!J86</f>
        <v>0</v>
      </c>
    </row>
    <row r="88" spans="24:28" x14ac:dyDescent="0.2">
      <c r="X88" t="str">
        <f>'Reserve 01 K'!B87</f>
        <v>E1-14</v>
      </c>
      <c r="Y88">
        <f>'Reserve 01 K'!E87</f>
        <v>0</v>
      </c>
      <c r="Z88" t="str">
        <f>'Reserve 01 K'!F87</f>
        <v>14 tägig</v>
      </c>
      <c r="AA88">
        <f ca="1">'Reserve 01 K'!G87</f>
        <v>25</v>
      </c>
      <c r="AB88">
        <f>'Reserve 01 K'!J87</f>
        <v>0</v>
      </c>
    </row>
    <row r="89" spans="24:28" x14ac:dyDescent="0.2">
      <c r="X89" t="str">
        <f>'Reserve 01 K'!B88</f>
        <v>E1-W</v>
      </c>
      <c r="Y89">
        <f>'Reserve 01 K'!E88</f>
        <v>0</v>
      </c>
      <c r="Z89" t="str">
        <f>'Reserve 01 K'!F88</f>
        <v>wöchentl.</v>
      </c>
      <c r="AA89">
        <f ca="1">'Reserve 01 K'!G88</f>
        <v>50</v>
      </c>
      <c r="AB89">
        <f>'Reserve 01 K'!J88</f>
        <v>0</v>
      </c>
    </row>
    <row r="90" spans="24:28" x14ac:dyDescent="0.2">
      <c r="X90" t="str">
        <f>'Reserve 01 K'!B89</f>
        <v>E1-2</v>
      </c>
      <c r="Y90">
        <f>'Reserve 01 K'!E89</f>
        <v>0</v>
      </c>
      <c r="Z90" t="str">
        <f>'Reserve 01 K'!F89</f>
        <v>2 Tage/Wo</v>
      </c>
      <c r="AA90">
        <f ca="1">'Reserve 01 K'!G89</f>
        <v>100</v>
      </c>
      <c r="AB90">
        <f>'Reserve 01 K'!J89</f>
        <v>0</v>
      </c>
    </row>
    <row r="91" spans="24:28" x14ac:dyDescent="0.2">
      <c r="X91" t="str">
        <f>'Reserve 01 K'!B90</f>
        <v>E1-2,5</v>
      </c>
      <c r="Y91">
        <f>'Reserve 01 K'!E90</f>
        <v>0</v>
      </c>
      <c r="Z91" t="str">
        <f>'Reserve 01 K'!F90</f>
        <v>2,5 Tage/Wo</v>
      </c>
      <c r="AA91">
        <f ca="1">'Reserve 01 K'!G90</f>
        <v>125</v>
      </c>
      <c r="AB91">
        <f>'Reserve 01 K'!J90</f>
        <v>0</v>
      </c>
    </row>
    <row r="92" spans="24:28" x14ac:dyDescent="0.2">
      <c r="X92" t="str">
        <f>'Reserve 01 K'!B91</f>
        <v>E1-3</v>
      </c>
      <c r="Y92">
        <f>'Reserve 01 K'!E91</f>
        <v>0</v>
      </c>
      <c r="Z92" t="str">
        <f>'Reserve 01 K'!F91</f>
        <v>3 Tage/Wo</v>
      </c>
      <c r="AA92">
        <f ca="1">'Reserve 01 K'!G91</f>
        <v>150</v>
      </c>
      <c r="AB92">
        <f>'Reserve 01 K'!J91</f>
        <v>0</v>
      </c>
    </row>
    <row r="93" spans="24:28" x14ac:dyDescent="0.2">
      <c r="X93" t="str">
        <f>'Reserve 01 K'!B92</f>
        <v>E1-4</v>
      </c>
      <c r="Y93">
        <f>'Reserve 01 K'!E92</f>
        <v>0</v>
      </c>
      <c r="Z93" t="str">
        <f>'Reserve 01 K'!F92</f>
        <v>4 Tage/Wo</v>
      </c>
      <c r="AA93">
        <f ca="1">'Reserve 01 K'!G92</f>
        <v>200</v>
      </c>
      <c r="AB93">
        <f>'Reserve 01 K'!J92</f>
        <v>0</v>
      </c>
    </row>
    <row r="94" spans="24:28" x14ac:dyDescent="0.2">
      <c r="X94" t="str">
        <f>'Reserve 01 K'!B93</f>
        <v>E1-5</v>
      </c>
      <c r="Y94">
        <f>'Reserve 01 K'!E93</f>
        <v>0</v>
      </c>
      <c r="Z94" t="str">
        <f>'Reserve 01 K'!F93</f>
        <v>5 Tage/Wo</v>
      </c>
      <c r="AA94">
        <f ca="1">'Reserve 01 K'!G93</f>
        <v>250</v>
      </c>
      <c r="AB94">
        <f>'Reserve 01 K'!J93</f>
        <v>0</v>
      </c>
    </row>
    <row r="95" spans="24:28" x14ac:dyDescent="0.2">
      <c r="X95" t="str">
        <f>'Reserve 01 K'!B94</f>
        <v>E1-6</v>
      </c>
      <c r="Y95">
        <f>'Reserve 01 K'!E94</f>
        <v>0</v>
      </c>
      <c r="Z95" t="str">
        <f>'Reserve 01 K'!F94</f>
        <v>6 Tage/Wo</v>
      </c>
      <c r="AA95">
        <f ca="1">'Reserve 01 K'!G94</f>
        <v>300</v>
      </c>
      <c r="AB95">
        <f>'Reserve 01 K'!J94</f>
        <v>0</v>
      </c>
    </row>
    <row r="96" spans="24:28" x14ac:dyDescent="0.2">
      <c r="X96" t="str">
        <f>'Reserve 01 K'!B95</f>
        <v>E1-7</v>
      </c>
      <c r="Y96">
        <f>'Reserve 01 K'!E95</f>
        <v>0</v>
      </c>
      <c r="Z96" t="str">
        <f>'Reserve 01 K'!F95</f>
        <v>7 Tage/Wo</v>
      </c>
      <c r="AA96">
        <f ca="1">'Reserve 01 K'!G95</f>
        <v>350</v>
      </c>
      <c r="AB96">
        <f>'Reserve 01 K'!J95</f>
        <v>0</v>
      </c>
    </row>
    <row r="97" spans="24:28" x14ac:dyDescent="0.2">
      <c r="X97" t="str">
        <f>'Reserve 01 K'!B96</f>
        <v>E1-Müll</v>
      </c>
      <c r="Y97">
        <f>'Reserve 01 K'!E96</f>
        <v>0</v>
      </c>
      <c r="Z97" t="str">
        <f>'Reserve 01 K'!F96</f>
        <v>2 Tage/Wo </v>
      </c>
      <c r="AA97">
        <f ca="1">'Reserve 01 K'!G96</f>
        <v>100</v>
      </c>
      <c r="AB97">
        <f>'Reserve 01 K'!J96</f>
        <v>0</v>
      </c>
    </row>
    <row r="98" spans="24:28" x14ac:dyDescent="0.2">
      <c r="X98" t="str">
        <f>'Reserve 01 K'!B97</f>
        <v>F1-J</v>
      </c>
      <c r="Y98">
        <f>'Reserve 01 K'!E97</f>
        <v>0</v>
      </c>
      <c r="Z98" t="str">
        <f>'Reserve 01 K'!F97</f>
        <v>jährlich</v>
      </c>
      <c r="AA98">
        <f ca="1">'Reserve 01 K'!G97</f>
        <v>1</v>
      </c>
      <c r="AB98">
        <f>'Reserve 01 K'!J97</f>
        <v>0</v>
      </c>
    </row>
    <row r="99" spans="24:28" x14ac:dyDescent="0.2">
      <c r="X99" t="str">
        <f>'Reserve 01 K'!B98</f>
        <v>F1-J2</v>
      </c>
      <c r="Y99">
        <f>'Reserve 01 K'!E98</f>
        <v>0</v>
      </c>
      <c r="Z99" t="str">
        <f>'Reserve 01 K'!F98</f>
        <v>jährlich 2x</v>
      </c>
      <c r="AA99">
        <f ca="1">'Reserve 01 K'!G98</f>
        <v>2</v>
      </c>
      <c r="AB99">
        <f>'Reserve 01 K'!J98</f>
        <v>0</v>
      </c>
    </row>
    <row r="100" spans="24:28" x14ac:dyDescent="0.2">
      <c r="X100" t="str">
        <f>'Reserve 01 K'!B99</f>
        <v>F1-Q</v>
      </c>
      <c r="Y100">
        <f>'Reserve 01 K'!E99</f>
        <v>0</v>
      </c>
      <c r="Z100" t="str">
        <f>'Reserve 01 K'!F99</f>
        <v>Quartalsw.</v>
      </c>
      <c r="AA100">
        <f ca="1">'Reserve 01 K'!G99</f>
        <v>4</v>
      </c>
      <c r="AB100">
        <f>'Reserve 01 K'!J99</f>
        <v>0</v>
      </c>
    </row>
    <row r="101" spans="24:28" x14ac:dyDescent="0.2">
      <c r="X101" t="str">
        <f>'Reserve 01 K'!B100</f>
        <v>F1-J6</v>
      </c>
      <c r="Y101">
        <f>'Reserve 01 K'!E100</f>
        <v>0</v>
      </c>
      <c r="Z101" t="str">
        <f>'Reserve 01 K'!F100</f>
        <v>jährlich 6x</v>
      </c>
      <c r="AA101">
        <f ca="1">'Reserve 01 K'!G100</f>
        <v>6</v>
      </c>
      <c r="AB101">
        <f>'Reserve 01 K'!J100</f>
        <v>0</v>
      </c>
    </row>
    <row r="102" spans="24:28" x14ac:dyDescent="0.2">
      <c r="X102" t="str">
        <f>'Reserve 01 K'!B101</f>
        <v>F1-M</v>
      </c>
      <c r="Y102">
        <f>'Reserve 01 K'!E101</f>
        <v>0</v>
      </c>
      <c r="Z102" t="str">
        <f>'Reserve 01 K'!F101</f>
        <v>monatlich</v>
      </c>
      <c r="AA102">
        <f ca="1">'Reserve 01 K'!G101</f>
        <v>12</v>
      </c>
      <c r="AB102">
        <f>'Reserve 01 K'!J101</f>
        <v>0</v>
      </c>
    </row>
    <row r="103" spans="24:28" x14ac:dyDescent="0.2">
      <c r="X103" t="str">
        <f>'Reserve 01 K'!B102</f>
        <v>F1-14</v>
      </c>
      <c r="Y103">
        <f>'Reserve 01 K'!E102</f>
        <v>0</v>
      </c>
      <c r="Z103" t="str">
        <f>'Reserve 01 K'!F102</f>
        <v>14 tägig</v>
      </c>
      <c r="AA103">
        <f ca="1">'Reserve 01 K'!G102</f>
        <v>25</v>
      </c>
      <c r="AB103">
        <f>'Reserve 01 K'!J102</f>
        <v>0</v>
      </c>
    </row>
    <row r="104" spans="24:28" x14ac:dyDescent="0.2">
      <c r="X104" t="str">
        <f>'Reserve 01 K'!B103</f>
        <v>F1-W</v>
      </c>
      <c r="Y104">
        <f>'Reserve 01 K'!E103</f>
        <v>0</v>
      </c>
      <c r="Z104" t="str">
        <f>'Reserve 01 K'!F103</f>
        <v>wöchentl.</v>
      </c>
      <c r="AA104">
        <f ca="1">'Reserve 01 K'!G103</f>
        <v>50</v>
      </c>
      <c r="AB104">
        <f>'Reserve 01 K'!J103</f>
        <v>0</v>
      </c>
    </row>
    <row r="105" spans="24:28" x14ac:dyDescent="0.2">
      <c r="X105" t="str">
        <f>'Reserve 01 K'!B104</f>
        <v>F1-2</v>
      </c>
      <c r="Y105">
        <f>'Reserve 01 K'!E104</f>
        <v>0</v>
      </c>
      <c r="Z105" t="str">
        <f>'Reserve 01 K'!F104</f>
        <v>2 Tage/Wo</v>
      </c>
      <c r="AA105">
        <f ca="1">'Reserve 01 K'!G104</f>
        <v>100</v>
      </c>
      <c r="AB105">
        <f>'Reserve 01 K'!J104</f>
        <v>0</v>
      </c>
    </row>
    <row r="106" spans="24:28" x14ac:dyDescent="0.2">
      <c r="X106" t="str">
        <f>'Reserve 01 K'!B105</f>
        <v>F1-2,5</v>
      </c>
      <c r="Y106">
        <f>'Reserve 01 K'!E105</f>
        <v>0</v>
      </c>
      <c r="Z106" t="str">
        <f>'Reserve 01 K'!F105</f>
        <v>2,5 Tage/Wo</v>
      </c>
      <c r="AA106">
        <f ca="1">'Reserve 01 K'!G105</f>
        <v>125</v>
      </c>
      <c r="AB106">
        <f>'Reserve 01 K'!J105</f>
        <v>0</v>
      </c>
    </row>
    <row r="107" spans="24:28" x14ac:dyDescent="0.2">
      <c r="X107" t="str">
        <f>'Reserve 01 K'!B106</f>
        <v>F1-3</v>
      </c>
      <c r="Y107">
        <f>'Reserve 01 K'!E106</f>
        <v>0</v>
      </c>
      <c r="Z107" t="str">
        <f>'Reserve 01 K'!F106</f>
        <v>3 Tage/Wo</v>
      </c>
      <c r="AA107">
        <f ca="1">'Reserve 01 K'!G106</f>
        <v>150</v>
      </c>
      <c r="AB107">
        <f>'Reserve 01 K'!J106</f>
        <v>0</v>
      </c>
    </row>
    <row r="108" spans="24:28" x14ac:dyDescent="0.2">
      <c r="X108" t="str">
        <f>'Reserve 01 K'!B107</f>
        <v>F1-4</v>
      </c>
      <c r="Y108">
        <f>'Reserve 01 K'!E107</f>
        <v>0</v>
      </c>
      <c r="Z108" t="str">
        <f>'Reserve 01 K'!F107</f>
        <v>4 Tage/Wo</v>
      </c>
      <c r="AA108">
        <f ca="1">'Reserve 01 K'!G107</f>
        <v>200</v>
      </c>
      <c r="AB108">
        <f>'Reserve 01 K'!J107</f>
        <v>0</v>
      </c>
    </row>
    <row r="109" spans="24:28" x14ac:dyDescent="0.2">
      <c r="X109" t="str">
        <f>'Reserve 01 K'!B108</f>
        <v>F1-5</v>
      </c>
      <c r="Y109">
        <f>'Reserve 01 K'!E108</f>
        <v>0</v>
      </c>
      <c r="Z109" t="str">
        <f>'Reserve 01 K'!F108</f>
        <v>5 Tage/Wo</v>
      </c>
      <c r="AA109">
        <f ca="1">'Reserve 01 K'!G108</f>
        <v>250</v>
      </c>
      <c r="AB109">
        <f>'Reserve 01 K'!J108</f>
        <v>0</v>
      </c>
    </row>
    <row r="110" spans="24:28" x14ac:dyDescent="0.2">
      <c r="X110" t="str">
        <f>'Reserve 01 K'!B109</f>
        <v>F1-6</v>
      </c>
      <c r="Y110">
        <f>'Reserve 01 K'!E109</f>
        <v>0</v>
      </c>
      <c r="Z110" t="str">
        <f>'Reserve 01 K'!F109</f>
        <v>6 Tage/Wo</v>
      </c>
      <c r="AA110">
        <f ca="1">'Reserve 01 K'!G109</f>
        <v>300</v>
      </c>
      <c r="AB110">
        <f>'Reserve 01 K'!J109</f>
        <v>0</v>
      </c>
    </row>
    <row r="111" spans="24:28" x14ac:dyDescent="0.2">
      <c r="X111" t="str">
        <f>'Reserve 01 K'!B110</f>
        <v>F1-7</v>
      </c>
      <c r="Y111">
        <f>'Reserve 01 K'!E110</f>
        <v>0</v>
      </c>
      <c r="Z111" t="str">
        <f>'Reserve 01 K'!F110</f>
        <v>7 Tage/Wo</v>
      </c>
      <c r="AA111">
        <f ca="1">'Reserve 01 K'!G110</f>
        <v>350</v>
      </c>
      <c r="AB111">
        <f>'Reserve 01 K'!J110</f>
        <v>0</v>
      </c>
    </row>
    <row r="112" spans="24:28" x14ac:dyDescent="0.2">
      <c r="X112" t="str">
        <f>'Reserve 01 K'!B111</f>
        <v>F1-Müll</v>
      </c>
      <c r="Y112">
        <f>'Reserve 01 K'!E111</f>
        <v>0</v>
      </c>
      <c r="Z112" t="str">
        <f>'Reserve 01 K'!F111</f>
        <v>2 Tage/Wo </v>
      </c>
      <c r="AA112">
        <f ca="1">'Reserve 01 K'!G111</f>
        <v>100</v>
      </c>
      <c r="AB112">
        <f>'Reserve 01 K'!J111</f>
        <v>0</v>
      </c>
    </row>
    <row r="113" spans="24:28" x14ac:dyDescent="0.2">
      <c r="X113" t="str">
        <f>'Reserve 01 K'!B112</f>
        <v>F1-Hort</v>
      </c>
      <c r="Y113">
        <f>'Reserve 01 K'!E112</f>
        <v>0</v>
      </c>
      <c r="Z113" t="str">
        <f>'Reserve 01 K'!F112</f>
        <v>5 Tage/Wo </v>
      </c>
      <c r="AA113">
        <f ca="1">'Reserve 01 K'!G112</f>
        <v>250</v>
      </c>
      <c r="AB113">
        <f>'Reserve 01 K'!J112</f>
        <v>0</v>
      </c>
    </row>
    <row r="114" spans="24:28" x14ac:dyDescent="0.2">
      <c r="X114" t="str">
        <f>'Reserve 01 K'!B113</f>
        <v>F2-J</v>
      </c>
      <c r="Y114">
        <f>'Reserve 01 K'!E113</f>
        <v>0</v>
      </c>
      <c r="Z114" t="str">
        <f>'Reserve 01 K'!F113</f>
        <v>jährlich</v>
      </c>
      <c r="AA114">
        <f ca="1">'Reserve 01 K'!G113</f>
        <v>1</v>
      </c>
      <c r="AB114">
        <f>'Reserve 01 K'!J113</f>
        <v>0</v>
      </c>
    </row>
    <row r="115" spans="24:28" x14ac:dyDescent="0.2">
      <c r="X115" t="str">
        <f>'Reserve 01 K'!B114</f>
        <v>F2-J2</v>
      </c>
      <c r="Y115">
        <f>'Reserve 01 K'!E114</f>
        <v>0</v>
      </c>
      <c r="Z115" t="str">
        <f>'Reserve 01 K'!F114</f>
        <v>jährlich 2x</v>
      </c>
      <c r="AA115">
        <f ca="1">'Reserve 01 K'!G114</f>
        <v>2</v>
      </c>
      <c r="AB115">
        <f>'Reserve 01 K'!J114</f>
        <v>0</v>
      </c>
    </row>
    <row r="116" spans="24:28" x14ac:dyDescent="0.2">
      <c r="X116" t="str">
        <f>'Reserve 01 K'!B115</f>
        <v>F2-Q</v>
      </c>
      <c r="Y116">
        <f>'Reserve 01 K'!E115</f>
        <v>0</v>
      </c>
      <c r="Z116" t="str">
        <f>'Reserve 01 K'!F115</f>
        <v>Quartalsw.</v>
      </c>
      <c r="AA116">
        <f ca="1">'Reserve 01 K'!G115</f>
        <v>4</v>
      </c>
      <c r="AB116">
        <f>'Reserve 01 K'!J115</f>
        <v>0</v>
      </c>
    </row>
    <row r="117" spans="24:28" x14ac:dyDescent="0.2">
      <c r="X117" t="str">
        <f>'Reserve 01 K'!B116</f>
        <v>F2-J6</v>
      </c>
      <c r="Y117">
        <f>'Reserve 01 K'!E116</f>
        <v>0</v>
      </c>
      <c r="Z117" t="str">
        <f>'Reserve 01 K'!F116</f>
        <v>jährlich 6x</v>
      </c>
      <c r="AA117">
        <f ca="1">'Reserve 01 K'!G116</f>
        <v>6</v>
      </c>
      <c r="AB117">
        <f>'Reserve 01 K'!J116</f>
        <v>0</v>
      </c>
    </row>
    <row r="118" spans="24:28" x14ac:dyDescent="0.2">
      <c r="X118" t="str">
        <f>'Reserve 01 K'!B117</f>
        <v>F2-M</v>
      </c>
      <c r="Y118">
        <f>'Reserve 01 K'!E117</f>
        <v>0</v>
      </c>
      <c r="Z118" t="str">
        <f>'Reserve 01 K'!F117</f>
        <v>monatlich</v>
      </c>
      <c r="AA118">
        <f ca="1">'Reserve 01 K'!G117</f>
        <v>12</v>
      </c>
      <c r="AB118">
        <f>'Reserve 01 K'!J117</f>
        <v>0</v>
      </c>
    </row>
    <row r="119" spans="24:28" x14ac:dyDescent="0.2">
      <c r="X119" t="str">
        <f>'Reserve 01 K'!B118</f>
        <v>F2-14</v>
      </c>
      <c r="Y119">
        <f>'Reserve 01 K'!E118</f>
        <v>0</v>
      </c>
      <c r="Z119" t="str">
        <f>'Reserve 01 K'!F118</f>
        <v>14 tägig</v>
      </c>
      <c r="AA119">
        <f ca="1">'Reserve 01 K'!G118</f>
        <v>25</v>
      </c>
      <c r="AB119">
        <f>'Reserve 01 K'!J118</f>
        <v>0</v>
      </c>
    </row>
    <row r="120" spans="24:28" x14ac:dyDescent="0.2">
      <c r="X120" t="str">
        <f>'Reserve 01 K'!B119</f>
        <v>F2-W</v>
      </c>
      <c r="Y120">
        <f>'Reserve 01 K'!E119</f>
        <v>0</v>
      </c>
      <c r="Z120" t="str">
        <f>'Reserve 01 K'!F119</f>
        <v>wöchentl.</v>
      </c>
      <c r="AA120">
        <f ca="1">'Reserve 01 K'!G119</f>
        <v>50</v>
      </c>
      <c r="AB120">
        <f>'Reserve 01 K'!J119</f>
        <v>0</v>
      </c>
    </row>
    <row r="121" spans="24:28" x14ac:dyDescent="0.2">
      <c r="X121" t="str">
        <f>'Reserve 01 K'!B120</f>
        <v>F2-2</v>
      </c>
      <c r="Y121">
        <f>'Reserve 01 K'!E120</f>
        <v>0</v>
      </c>
      <c r="Z121" t="str">
        <f>'Reserve 01 K'!F120</f>
        <v>2 Tage/Wo</v>
      </c>
      <c r="AA121">
        <f ca="1">'Reserve 01 K'!G120</f>
        <v>100</v>
      </c>
      <c r="AB121">
        <f>'Reserve 01 K'!J120</f>
        <v>0</v>
      </c>
    </row>
    <row r="122" spans="24:28" x14ac:dyDescent="0.2">
      <c r="X122" t="str">
        <f>'Reserve 01 K'!B121</f>
        <v>F2-2,5</v>
      </c>
      <c r="Y122">
        <f>'Reserve 01 K'!E121</f>
        <v>0</v>
      </c>
      <c r="Z122" t="str">
        <f>'Reserve 01 K'!F121</f>
        <v>2,5 Tage/Wo</v>
      </c>
      <c r="AA122">
        <f ca="1">'Reserve 01 K'!G121</f>
        <v>125</v>
      </c>
      <c r="AB122">
        <f>'Reserve 01 K'!J121</f>
        <v>0</v>
      </c>
    </row>
    <row r="123" spans="24:28" x14ac:dyDescent="0.2">
      <c r="X123" t="str">
        <f>'Reserve 01 K'!B122</f>
        <v>F2-3</v>
      </c>
      <c r="Y123">
        <f>'Reserve 01 K'!E122</f>
        <v>0</v>
      </c>
      <c r="Z123" t="str">
        <f>'Reserve 01 K'!F122</f>
        <v>3 Tage/Wo</v>
      </c>
      <c r="AA123">
        <f ca="1">'Reserve 01 K'!G122</f>
        <v>150</v>
      </c>
      <c r="AB123">
        <f>'Reserve 01 K'!J122</f>
        <v>0</v>
      </c>
    </row>
    <row r="124" spans="24:28" x14ac:dyDescent="0.2">
      <c r="X124" t="str">
        <f>'Reserve 01 K'!B123</f>
        <v>F2-4</v>
      </c>
      <c r="Y124">
        <f>'Reserve 01 K'!E123</f>
        <v>0</v>
      </c>
      <c r="Z124" t="str">
        <f>'Reserve 01 K'!F123</f>
        <v>4 Tage/Wo</v>
      </c>
      <c r="AA124">
        <f ca="1">'Reserve 01 K'!G123</f>
        <v>200</v>
      </c>
      <c r="AB124">
        <f>'Reserve 01 K'!J123</f>
        <v>0</v>
      </c>
    </row>
    <row r="125" spans="24:28" x14ac:dyDescent="0.2">
      <c r="X125" t="str">
        <f>'Reserve 01 K'!B124</f>
        <v>F2-5</v>
      </c>
      <c r="Y125">
        <f>'Reserve 01 K'!E124</f>
        <v>0</v>
      </c>
      <c r="Z125" t="str">
        <f>'Reserve 01 K'!F124</f>
        <v>5 Tage/Wo</v>
      </c>
      <c r="AA125">
        <f ca="1">'Reserve 01 K'!G124</f>
        <v>250</v>
      </c>
      <c r="AB125">
        <f>'Reserve 01 K'!J124</f>
        <v>0</v>
      </c>
    </row>
    <row r="126" spans="24:28" x14ac:dyDescent="0.2">
      <c r="X126" t="str">
        <f>'Reserve 01 K'!B125</f>
        <v>F2-6</v>
      </c>
      <c r="Y126">
        <f>'Reserve 01 K'!E125</f>
        <v>0</v>
      </c>
      <c r="Z126" t="str">
        <f>'Reserve 01 K'!F125</f>
        <v>6 Tage/Wo</v>
      </c>
      <c r="AA126">
        <f ca="1">'Reserve 01 K'!G125</f>
        <v>300</v>
      </c>
      <c r="AB126">
        <f>'Reserve 01 K'!J125</f>
        <v>0</v>
      </c>
    </row>
    <row r="127" spans="24:28" x14ac:dyDescent="0.2">
      <c r="X127" t="str">
        <f>'Reserve 01 K'!B126</f>
        <v>F2-7</v>
      </c>
      <c r="Y127">
        <f>'Reserve 01 K'!E126</f>
        <v>0</v>
      </c>
      <c r="Z127" t="str">
        <f>'Reserve 01 K'!F126</f>
        <v>7 Tage/Wo</v>
      </c>
      <c r="AA127">
        <f ca="1">'Reserve 01 K'!G126</f>
        <v>350</v>
      </c>
      <c r="AB127">
        <f>'Reserve 01 K'!J126</f>
        <v>0</v>
      </c>
    </row>
    <row r="128" spans="24:28" x14ac:dyDescent="0.2">
      <c r="X128" t="str">
        <f>'Reserve 01 K'!B127</f>
        <v>F2-Müll</v>
      </c>
      <c r="Y128">
        <f>'Reserve 01 K'!E127</f>
        <v>0</v>
      </c>
      <c r="Z128" t="str">
        <f>'Reserve 01 K'!F127</f>
        <v>2 Tage/Wo </v>
      </c>
      <c r="AA128">
        <f ca="1">'Reserve 01 K'!G127</f>
        <v>100</v>
      </c>
      <c r="AB128">
        <f>'Reserve 01 K'!J127</f>
        <v>0</v>
      </c>
    </row>
    <row r="129" spans="24:28" x14ac:dyDescent="0.2">
      <c r="X129" t="str">
        <f>'Reserve 01 K'!B128</f>
        <v>F2-Hort</v>
      </c>
      <c r="Y129">
        <f>'Reserve 01 K'!E128</f>
        <v>0</v>
      </c>
      <c r="Z129" t="str">
        <f>'Reserve 01 K'!F128</f>
        <v>5 Tage/Wo </v>
      </c>
      <c r="AA129">
        <f ca="1">'Reserve 01 K'!G128</f>
        <v>250</v>
      </c>
      <c r="AB129">
        <f>'Reserve 01 K'!J128</f>
        <v>0</v>
      </c>
    </row>
    <row r="130" spans="24:28" x14ac:dyDescent="0.2">
      <c r="X130" t="str">
        <f>'Reserve 01 K'!B129</f>
        <v>F3-J</v>
      </c>
      <c r="Y130">
        <f>'Reserve 01 K'!E129</f>
        <v>0</v>
      </c>
      <c r="Z130" t="str">
        <f>'Reserve 01 K'!F129</f>
        <v>jährlich</v>
      </c>
      <c r="AA130">
        <f ca="1">'Reserve 01 K'!G129</f>
        <v>1</v>
      </c>
      <c r="AB130">
        <f>'Reserve 01 K'!J129</f>
        <v>0</v>
      </c>
    </row>
    <row r="131" spans="24:28" x14ac:dyDescent="0.2">
      <c r="X131" t="str">
        <f>'Reserve 01 K'!B130</f>
        <v>F3-J2</v>
      </c>
      <c r="Y131">
        <f>'Reserve 01 K'!E130</f>
        <v>0</v>
      </c>
      <c r="Z131" t="str">
        <f>'Reserve 01 K'!F130</f>
        <v>jährlich 2x</v>
      </c>
      <c r="AA131">
        <f ca="1">'Reserve 01 K'!G130</f>
        <v>2</v>
      </c>
      <c r="AB131">
        <f>'Reserve 01 K'!J130</f>
        <v>0</v>
      </c>
    </row>
    <row r="132" spans="24:28" x14ac:dyDescent="0.2">
      <c r="X132" t="str">
        <f>'Reserve 01 K'!B131</f>
        <v>F3-Q</v>
      </c>
      <c r="Y132">
        <f>'Reserve 01 K'!E131</f>
        <v>0</v>
      </c>
      <c r="Z132" t="str">
        <f>'Reserve 01 K'!F131</f>
        <v>Quartalsw.</v>
      </c>
      <c r="AA132">
        <f ca="1">'Reserve 01 K'!G131</f>
        <v>4</v>
      </c>
      <c r="AB132">
        <f>'Reserve 01 K'!J131</f>
        <v>0</v>
      </c>
    </row>
    <row r="133" spans="24:28" x14ac:dyDescent="0.2">
      <c r="X133" t="str">
        <f>'Reserve 01 K'!B132</f>
        <v>F3-J6</v>
      </c>
      <c r="Y133">
        <f>'Reserve 01 K'!E132</f>
        <v>0</v>
      </c>
      <c r="Z133" t="str">
        <f>'Reserve 01 K'!F132</f>
        <v>jährlich 6x</v>
      </c>
      <c r="AA133">
        <f ca="1">'Reserve 01 K'!G132</f>
        <v>6</v>
      </c>
      <c r="AB133">
        <f>'Reserve 01 K'!J132</f>
        <v>0</v>
      </c>
    </row>
    <row r="134" spans="24:28" x14ac:dyDescent="0.2">
      <c r="X134" t="str">
        <f>'Reserve 01 K'!B133</f>
        <v>F3-M</v>
      </c>
      <c r="Y134">
        <f>'Reserve 01 K'!E133</f>
        <v>0</v>
      </c>
      <c r="Z134" t="str">
        <f>'Reserve 01 K'!F133</f>
        <v>monatlich</v>
      </c>
      <c r="AA134">
        <f ca="1">'Reserve 01 K'!G133</f>
        <v>12</v>
      </c>
      <c r="AB134">
        <f>'Reserve 01 K'!J133</f>
        <v>0</v>
      </c>
    </row>
    <row r="135" spans="24:28" x14ac:dyDescent="0.2">
      <c r="X135" t="str">
        <f>'Reserve 01 K'!B134</f>
        <v>F3-14</v>
      </c>
      <c r="Y135">
        <f>'Reserve 01 K'!E134</f>
        <v>0</v>
      </c>
      <c r="Z135" t="str">
        <f>'Reserve 01 K'!F134</f>
        <v>14 tägig</v>
      </c>
      <c r="AA135">
        <f ca="1">'Reserve 01 K'!G134</f>
        <v>25</v>
      </c>
      <c r="AB135">
        <f>'Reserve 01 K'!J134</f>
        <v>0</v>
      </c>
    </row>
    <row r="136" spans="24:28" x14ac:dyDescent="0.2">
      <c r="X136" t="str">
        <f>'Reserve 01 K'!B135</f>
        <v>F3-W</v>
      </c>
      <c r="Y136">
        <f>'Reserve 01 K'!E135</f>
        <v>0</v>
      </c>
      <c r="Z136" t="str">
        <f>'Reserve 01 K'!F135</f>
        <v>wöchentl.</v>
      </c>
      <c r="AA136">
        <f ca="1">'Reserve 01 K'!G135</f>
        <v>50</v>
      </c>
      <c r="AB136">
        <f>'Reserve 01 K'!J135</f>
        <v>0</v>
      </c>
    </row>
    <row r="137" spans="24:28" x14ac:dyDescent="0.2">
      <c r="X137" t="str">
        <f>'Reserve 01 K'!B136</f>
        <v>F3-2</v>
      </c>
      <c r="Y137">
        <f>'Reserve 01 K'!E136</f>
        <v>0</v>
      </c>
      <c r="Z137" t="str">
        <f>'Reserve 01 K'!F136</f>
        <v>2 Tage/Wo</v>
      </c>
      <c r="AA137">
        <f ca="1">'Reserve 01 K'!G136</f>
        <v>100</v>
      </c>
      <c r="AB137">
        <f>'Reserve 01 K'!J136</f>
        <v>0</v>
      </c>
    </row>
    <row r="138" spans="24:28" x14ac:dyDescent="0.2">
      <c r="X138" t="str">
        <f>'Reserve 01 K'!B137</f>
        <v>F3-2,5</v>
      </c>
      <c r="Y138">
        <f>'Reserve 01 K'!E137</f>
        <v>0</v>
      </c>
      <c r="Z138" t="str">
        <f>'Reserve 01 K'!F137</f>
        <v>2,5 Tage/Wo</v>
      </c>
      <c r="AA138">
        <f ca="1">'Reserve 01 K'!G137</f>
        <v>125</v>
      </c>
      <c r="AB138">
        <f>'Reserve 01 K'!J137</f>
        <v>0</v>
      </c>
    </row>
    <row r="139" spans="24:28" x14ac:dyDescent="0.2">
      <c r="X139" t="str">
        <f>'Reserve 01 K'!B138</f>
        <v>F3-3</v>
      </c>
      <c r="Y139">
        <f>'Reserve 01 K'!E138</f>
        <v>0</v>
      </c>
      <c r="Z139" t="str">
        <f>'Reserve 01 K'!F138</f>
        <v>3 Tage/Wo</v>
      </c>
      <c r="AA139">
        <f ca="1">'Reserve 01 K'!G138</f>
        <v>150</v>
      </c>
      <c r="AB139">
        <f>'Reserve 01 K'!J138</f>
        <v>0</v>
      </c>
    </row>
    <row r="140" spans="24:28" x14ac:dyDescent="0.2">
      <c r="X140" t="str">
        <f>'Reserve 01 K'!B139</f>
        <v>F3-4</v>
      </c>
      <c r="Y140">
        <f>'Reserve 01 K'!E139</f>
        <v>0</v>
      </c>
      <c r="Z140" t="str">
        <f>'Reserve 01 K'!F139</f>
        <v>4 Tage/Wo</v>
      </c>
      <c r="AA140">
        <f ca="1">'Reserve 01 K'!G139</f>
        <v>200</v>
      </c>
      <c r="AB140">
        <f>'Reserve 01 K'!J139</f>
        <v>0</v>
      </c>
    </row>
    <row r="141" spans="24:28" x14ac:dyDescent="0.2">
      <c r="X141" t="str">
        <f>'Reserve 01 K'!B140</f>
        <v>F3-5</v>
      </c>
      <c r="Y141">
        <f>'Reserve 01 K'!E140</f>
        <v>0</v>
      </c>
      <c r="Z141" t="str">
        <f>'Reserve 01 K'!F140</f>
        <v>5 Tage/Wo</v>
      </c>
      <c r="AA141">
        <f ca="1">'Reserve 01 K'!G140</f>
        <v>250</v>
      </c>
      <c r="AB141">
        <f>'Reserve 01 K'!J140</f>
        <v>0</v>
      </c>
    </row>
    <row r="142" spans="24:28" x14ac:dyDescent="0.2">
      <c r="X142" t="str">
        <f>'Reserve 01 K'!B141</f>
        <v>F3-6</v>
      </c>
      <c r="Y142">
        <f>'Reserve 01 K'!E141</f>
        <v>0</v>
      </c>
      <c r="Z142" t="str">
        <f>'Reserve 01 K'!F141</f>
        <v>6 Tage/Wo</v>
      </c>
      <c r="AA142">
        <f ca="1">'Reserve 01 K'!G141</f>
        <v>300</v>
      </c>
      <c r="AB142">
        <f>'Reserve 01 K'!J141</f>
        <v>0</v>
      </c>
    </row>
    <row r="143" spans="24:28" x14ac:dyDescent="0.2">
      <c r="X143" t="str">
        <f>'Reserve 01 K'!B142</f>
        <v>F3-7</v>
      </c>
      <c r="Y143">
        <f>'Reserve 01 K'!E142</f>
        <v>0</v>
      </c>
      <c r="Z143" t="str">
        <f>'Reserve 01 K'!F142</f>
        <v>7 Tage/Wo</v>
      </c>
      <c r="AA143">
        <f ca="1">'Reserve 01 K'!G142</f>
        <v>350</v>
      </c>
      <c r="AB143">
        <f>'Reserve 01 K'!J142</f>
        <v>0</v>
      </c>
    </row>
    <row r="144" spans="24:28" x14ac:dyDescent="0.2">
      <c r="X144" t="str">
        <f>'Reserve 01 K'!B143</f>
        <v>F3-Müll</v>
      </c>
      <c r="Y144">
        <f>'Reserve 01 K'!E143</f>
        <v>0</v>
      </c>
      <c r="Z144" t="str">
        <f>'Reserve 01 K'!F143</f>
        <v>2 Tage/Wo </v>
      </c>
      <c r="AA144">
        <f ca="1">'Reserve 01 K'!G143</f>
        <v>100</v>
      </c>
      <c r="AB144">
        <f>'Reserve 01 K'!J143</f>
        <v>0</v>
      </c>
    </row>
    <row r="145" spans="24:28" x14ac:dyDescent="0.2">
      <c r="X145" t="str">
        <f>'Reserve 01 K'!B144</f>
        <v>F3-Hort</v>
      </c>
      <c r="Y145">
        <f>'Reserve 01 K'!E144</f>
        <v>0</v>
      </c>
      <c r="Z145" t="str">
        <f>'Reserve 01 K'!F144</f>
        <v>5 Tage/Wo </v>
      </c>
      <c r="AA145">
        <f ca="1">'Reserve 01 K'!G144</f>
        <v>250</v>
      </c>
      <c r="AB145">
        <f>'Reserve 01 K'!J144</f>
        <v>0</v>
      </c>
    </row>
    <row r="146" spans="24:28" x14ac:dyDescent="0.2">
      <c r="X146" t="str">
        <f>'Reserve 01 K'!B145</f>
        <v>G1-J</v>
      </c>
      <c r="Y146">
        <f>'Reserve 01 K'!E145</f>
        <v>0</v>
      </c>
      <c r="Z146" t="str">
        <f>'Reserve 01 K'!F145</f>
        <v>jährlich</v>
      </c>
      <c r="AA146">
        <f ca="1">'Reserve 01 K'!G145</f>
        <v>1</v>
      </c>
      <c r="AB146">
        <f>'Reserve 01 K'!J145</f>
        <v>0</v>
      </c>
    </row>
    <row r="147" spans="24:28" x14ac:dyDescent="0.2">
      <c r="X147" t="str">
        <f>'Reserve 01 K'!B146</f>
        <v>G1-J2</v>
      </c>
      <c r="Y147">
        <f>'Reserve 01 K'!E146</f>
        <v>0</v>
      </c>
      <c r="Z147" t="str">
        <f>'Reserve 01 K'!F146</f>
        <v>jährlich 2x</v>
      </c>
      <c r="AA147">
        <f ca="1">'Reserve 01 K'!G146</f>
        <v>2</v>
      </c>
      <c r="AB147">
        <f>'Reserve 01 K'!J146</f>
        <v>0</v>
      </c>
    </row>
    <row r="148" spans="24:28" x14ac:dyDescent="0.2">
      <c r="X148" t="str">
        <f>'Reserve 01 K'!B147</f>
        <v>G1-Q</v>
      </c>
      <c r="Y148">
        <f>'Reserve 01 K'!E147</f>
        <v>0</v>
      </c>
      <c r="Z148" t="str">
        <f>'Reserve 01 K'!F147</f>
        <v>Quartalsw.</v>
      </c>
      <c r="AA148">
        <f ca="1">'Reserve 01 K'!G147</f>
        <v>4</v>
      </c>
      <c r="AB148">
        <f>'Reserve 01 K'!J147</f>
        <v>0</v>
      </c>
    </row>
    <row r="149" spans="24:28" x14ac:dyDescent="0.2">
      <c r="X149" t="str">
        <f>'Reserve 01 K'!B148</f>
        <v>G1-J6</v>
      </c>
      <c r="Y149">
        <f>'Reserve 01 K'!E148</f>
        <v>0</v>
      </c>
      <c r="Z149" t="str">
        <f>'Reserve 01 K'!F148</f>
        <v>jährlich 6x</v>
      </c>
      <c r="AA149">
        <f ca="1">'Reserve 01 K'!G148</f>
        <v>6</v>
      </c>
      <c r="AB149">
        <f>'Reserve 01 K'!J148</f>
        <v>0</v>
      </c>
    </row>
    <row r="150" spans="24:28" x14ac:dyDescent="0.2">
      <c r="X150" t="str">
        <f>'Reserve 01 K'!B149</f>
        <v>G1-M</v>
      </c>
      <c r="Y150">
        <f>'Reserve 01 K'!E149</f>
        <v>0</v>
      </c>
      <c r="Z150" t="str">
        <f>'Reserve 01 K'!F149</f>
        <v>monatlich</v>
      </c>
      <c r="AA150">
        <f ca="1">'Reserve 01 K'!G149</f>
        <v>12</v>
      </c>
      <c r="AB150">
        <f>'Reserve 01 K'!J149</f>
        <v>0</v>
      </c>
    </row>
    <row r="151" spans="24:28" x14ac:dyDescent="0.2">
      <c r="X151" t="str">
        <f>'Reserve 01 K'!B150</f>
        <v>G1-14</v>
      </c>
      <c r="Y151">
        <f>'Reserve 01 K'!E150</f>
        <v>0</v>
      </c>
      <c r="Z151" t="str">
        <f>'Reserve 01 K'!F150</f>
        <v>14 tägig</v>
      </c>
      <c r="AA151">
        <f ca="1">'Reserve 01 K'!G150</f>
        <v>25</v>
      </c>
      <c r="AB151">
        <f>'Reserve 01 K'!J150</f>
        <v>0</v>
      </c>
    </row>
    <row r="152" spans="24:28" x14ac:dyDescent="0.2">
      <c r="X152" t="str">
        <f>'Reserve 01 K'!B151</f>
        <v>G1-W</v>
      </c>
      <c r="Y152">
        <f>'Reserve 01 K'!E151</f>
        <v>0</v>
      </c>
      <c r="Z152" t="str">
        <f>'Reserve 01 K'!F151</f>
        <v>wöchentl.</v>
      </c>
      <c r="AA152">
        <f ca="1">'Reserve 01 K'!G151</f>
        <v>50</v>
      </c>
      <c r="AB152">
        <f>'Reserve 01 K'!J151</f>
        <v>0</v>
      </c>
    </row>
    <row r="153" spans="24:28" x14ac:dyDescent="0.2">
      <c r="X153" t="str">
        <f>'Reserve 01 K'!B152</f>
        <v>G1-2</v>
      </c>
      <c r="Y153">
        <f>'Reserve 01 K'!E152</f>
        <v>0</v>
      </c>
      <c r="Z153" t="str">
        <f>'Reserve 01 K'!F152</f>
        <v>2 Tage/Wo</v>
      </c>
      <c r="AA153">
        <f ca="1">'Reserve 01 K'!G152</f>
        <v>100</v>
      </c>
      <c r="AB153">
        <f>'Reserve 01 K'!J152</f>
        <v>0</v>
      </c>
    </row>
    <row r="154" spans="24:28" x14ac:dyDescent="0.2">
      <c r="X154" t="str">
        <f>'Reserve 01 K'!B153</f>
        <v>G1-2,5</v>
      </c>
      <c r="Y154">
        <f>'Reserve 01 K'!E153</f>
        <v>0</v>
      </c>
      <c r="Z154" t="str">
        <f>'Reserve 01 K'!F153</f>
        <v>2,5 Tage/Wo</v>
      </c>
      <c r="AA154">
        <f ca="1">'Reserve 01 K'!G153</f>
        <v>125</v>
      </c>
      <c r="AB154">
        <f>'Reserve 01 K'!J153</f>
        <v>0</v>
      </c>
    </row>
    <row r="155" spans="24:28" x14ac:dyDescent="0.2">
      <c r="X155" t="str">
        <f>'Reserve 01 K'!B154</f>
        <v>G1-3</v>
      </c>
      <c r="Y155">
        <f>'Reserve 01 K'!E154</f>
        <v>0</v>
      </c>
      <c r="Z155" t="str">
        <f>'Reserve 01 K'!F154</f>
        <v>3 Tage/Wo</v>
      </c>
      <c r="AA155">
        <f ca="1">'Reserve 01 K'!G154</f>
        <v>150</v>
      </c>
      <c r="AB155">
        <f>'Reserve 01 K'!J154</f>
        <v>0</v>
      </c>
    </row>
    <row r="156" spans="24:28" x14ac:dyDescent="0.2">
      <c r="X156" t="str">
        <f>'Reserve 01 K'!B155</f>
        <v>G1-4</v>
      </c>
      <c r="Y156">
        <f>'Reserve 01 K'!E155</f>
        <v>0</v>
      </c>
      <c r="Z156" t="str">
        <f>'Reserve 01 K'!F155</f>
        <v>4 Tage/Wo</v>
      </c>
      <c r="AA156">
        <f ca="1">'Reserve 01 K'!G155</f>
        <v>200</v>
      </c>
      <c r="AB156">
        <f>'Reserve 01 K'!J155</f>
        <v>0</v>
      </c>
    </row>
    <row r="157" spans="24:28" x14ac:dyDescent="0.2">
      <c r="X157" t="str">
        <f>'Reserve 01 K'!B156</f>
        <v>G1-5</v>
      </c>
      <c r="Y157">
        <f>'Reserve 01 K'!E156</f>
        <v>0</v>
      </c>
      <c r="Z157" t="str">
        <f>'Reserve 01 K'!F156</f>
        <v>5 Tage/Wo</v>
      </c>
      <c r="AA157">
        <f ca="1">'Reserve 01 K'!G156</f>
        <v>250</v>
      </c>
      <c r="AB157">
        <f>'Reserve 01 K'!J156</f>
        <v>0</v>
      </c>
    </row>
    <row r="158" spans="24:28" x14ac:dyDescent="0.2">
      <c r="X158" t="str">
        <f>'Reserve 01 K'!B157</f>
        <v>G1-6</v>
      </c>
      <c r="Y158">
        <f>'Reserve 01 K'!E157</f>
        <v>0</v>
      </c>
      <c r="Z158" t="str">
        <f>'Reserve 01 K'!F157</f>
        <v>6 Tage/Wo</v>
      </c>
      <c r="AA158">
        <f ca="1">'Reserve 01 K'!G157</f>
        <v>300</v>
      </c>
      <c r="AB158">
        <f>'Reserve 01 K'!J157</f>
        <v>0</v>
      </c>
    </row>
    <row r="159" spans="24:28" x14ac:dyDescent="0.2">
      <c r="X159" t="str">
        <f>'Reserve 01 K'!B158</f>
        <v>G1-7</v>
      </c>
      <c r="Y159">
        <f>'Reserve 01 K'!E158</f>
        <v>0</v>
      </c>
      <c r="Z159" t="str">
        <f>'Reserve 01 K'!F158</f>
        <v>7 Tage/Wo</v>
      </c>
      <c r="AA159">
        <f ca="1">'Reserve 01 K'!G158</f>
        <v>350</v>
      </c>
      <c r="AB159">
        <f>'Reserve 01 K'!J158</f>
        <v>0</v>
      </c>
    </row>
    <row r="160" spans="24:28" x14ac:dyDescent="0.2">
      <c r="X160" t="str">
        <f>'Reserve 01 K'!B159</f>
        <v>G1-Müll</v>
      </c>
      <c r="Y160">
        <f>'Reserve 01 K'!E159</f>
        <v>0</v>
      </c>
      <c r="Z160" t="str">
        <f>'Reserve 01 K'!F159</f>
        <v>2 Tage/Wo </v>
      </c>
      <c r="AA160">
        <f ca="1">'Reserve 01 K'!G159</f>
        <v>100</v>
      </c>
      <c r="AB160">
        <f>'Reserve 01 K'!J159</f>
        <v>0</v>
      </c>
    </row>
    <row r="161" spans="24:28" x14ac:dyDescent="0.2">
      <c r="X161" t="str">
        <f>'Reserve 01 K'!B160</f>
        <v>H1-J</v>
      </c>
      <c r="Y161">
        <f>'Reserve 01 K'!E160</f>
        <v>0</v>
      </c>
      <c r="Z161" t="str">
        <f>'Reserve 01 K'!F160</f>
        <v>jährlich</v>
      </c>
      <c r="AA161">
        <f ca="1">'Reserve 01 K'!G160</f>
        <v>1</v>
      </c>
      <c r="AB161">
        <f>'Reserve 01 K'!J160</f>
        <v>0</v>
      </c>
    </row>
    <row r="162" spans="24:28" x14ac:dyDescent="0.2">
      <c r="X162" t="str">
        <f>'Reserve 01 K'!B161</f>
        <v>H1-J2</v>
      </c>
      <c r="Y162">
        <f>'Reserve 01 K'!E161</f>
        <v>0</v>
      </c>
      <c r="Z162" t="str">
        <f>'Reserve 01 K'!F161</f>
        <v>jährlich 2x</v>
      </c>
      <c r="AA162">
        <f ca="1">'Reserve 01 K'!G161</f>
        <v>2</v>
      </c>
      <c r="AB162">
        <f>'Reserve 01 K'!J161</f>
        <v>0</v>
      </c>
    </row>
    <row r="163" spans="24:28" x14ac:dyDescent="0.2">
      <c r="X163" t="str">
        <f>'Reserve 01 K'!B162</f>
        <v>H1-Q</v>
      </c>
      <c r="Y163">
        <f>'Reserve 01 K'!E162</f>
        <v>0</v>
      </c>
      <c r="Z163" t="str">
        <f>'Reserve 01 K'!F162</f>
        <v>Quartalsw.</v>
      </c>
      <c r="AA163">
        <f ca="1">'Reserve 01 K'!G162</f>
        <v>4</v>
      </c>
      <c r="AB163">
        <f>'Reserve 01 K'!J162</f>
        <v>0</v>
      </c>
    </row>
    <row r="164" spans="24:28" x14ac:dyDescent="0.2">
      <c r="X164" t="str">
        <f>'Reserve 01 K'!B163</f>
        <v>H1-J6</v>
      </c>
      <c r="Y164">
        <f>'Reserve 01 K'!E163</f>
        <v>0</v>
      </c>
      <c r="Z164" t="str">
        <f>'Reserve 01 K'!F163</f>
        <v>jährlich 6x</v>
      </c>
      <c r="AA164">
        <f ca="1">'Reserve 01 K'!G163</f>
        <v>6</v>
      </c>
      <c r="AB164">
        <f>'Reserve 01 K'!J163</f>
        <v>0</v>
      </c>
    </row>
    <row r="165" spans="24:28" x14ac:dyDescent="0.2">
      <c r="X165" t="str">
        <f>'Reserve 01 K'!B164</f>
        <v>H1-M</v>
      </c>
      <c r="Y165">
        <f>'Reserve 01 K'!E164</f>
        <v>0</v>
      </c>
      <c r="Z165" t="str">
        <f>'Reserve 01 K'!F164</f>
        <v>monatlich</v>
      </c>
      <c r="AA165">
        <f ca="1">'Reserve 01 K'!G164</f>
        <v>12</v>
      </c>
      <c r="AB165">
        <f>'Reserve 01 K'!J164</f>
        <v>0</v>
      </c>
    </row>
    <row r="166" spans="24:28" x14ac:dyDescent="0.2">
      <c r="X166" t="str">
        <f>'Reserve 01 K'!B165</f>
        <v>H1-14</v>
      </c>
      <c r="Y166">
        <f>'Reserve 01 K'!E165</f>
        <v>0</v>
      </c>
      <c r="Z166" t="str">
        <f>'Reserve 01 K'!F165</f>
        <v>14 tägig</v>
      </c>
      <c r="AA166">
        <f ca="1">'Reserve 01 K'!G165</f>
        <v>25</v>
      </c>
      <c r="AB166">
        <f>'Reserve 01 K'!J165</f>
        <v>0</v>
      </c>
    </row>
    <row r="167" spans="24:28" x14ac:dyDescent="0.2">
      <c r="X167" t="str">
        <f>'Reserve 01 K'!B166</f>
        <v>H1-W</v>
      </c>
      <c r="Y167">
        <f>'Reserve 01 K'!E166</f>
        <v>0</v>
      </c>
      <c r="Z167" t="str">
        <f>'Reserve 01 K'!F166</f>
        <v>wöchentl.</v>
      </c>
      <c r="AA167">
        <f ca="1">'Reserve 01 K'!G166</f>
        <v>50</v>
      </c>
      <c r="AB167">
        <f>'Reserve 01 K'!J166</f>
        <v>0</v>
      </c>
    </row>
    <row r="168" spans="24:28" x14ac:dyDescent="0.2">
      <c r="X168" t="str">
        <f>'Reserve 01 K'!B167</f>
        <v>H1-2</v>
      </c>
      <c r="Y168">
        <f>'Reserve 01 K'!E167</f>
        <v>0</v>
      </c>
      <c r="Z168" t="str">
        <f>'Reserve 01 K'!F167</f>
        <v>2 Tage/Wo</v>
      </c>
      <c r="AA168">
        <f ca="1">'Reserve 01 K'!G167</f>
        <v>100</v>
      </c>
      <c r="AB168">
        <f>'Reserve 01 K'!J167</f>
        <v>0</v>
      </c>
    </row>
    <row r="169" spans="24:28" x14ac:dyDescent="0.2">
      <c r="X169" t="str">
        <f>'Reserve 01 K'!B168</f>
        <v>H1-2,5</v>
      </c>
      <c r="Y169">
        <f>'Reserve 01 K'!E168</f>
        <v>0</v>
      </c>
      <c r="Z169" t="str">
        <f>'Reserve 01 K'!F168</f>
        <v>2,5 Tage/Wo</v>
      </c>
      <c r="AA169">
        <f ca="1">'Reserve 01 K'!G168</f>
        <v>125</v>
      </c>
      <c r="AB169">
        <f>'Reserve 01 K'!J168</f>
        <v>0</v>
      </c>
    </row>
    <row r="170" spans="24:28" x14ac:dyDescent="0.2">
      <c r="X170" t="str">
        <f>'Reserve 01 K'!B169</f>
        <v>H1-3</v>
      </c>
      <c r="Y170">
        <f>'Reserve 01 K'!E169</f>
        <v>0</v>
      </c>
      <c r="Z170" t="str">
        <f>'Reserve 01 K'!F169</f>
        <v>3 Tage/Wo</v>
      </c>
      <c r="AA170">
        <f ca="1">'Reserve 01 K'!G169</f>
        <v>150</v>
      </c>
      <c r="AB170">
        <f>'Reserve 01 K'!J169</f>
        <v>0</v>
      </c>
    </row>
    <row r="171" spans="24:28" x14ac:dyDescent="0.2">
      <c r="X171" t="str">
        <f>'Reserve 01 K'!B170</f>
        <v>H1-4</v>
      </c>
      <c r="Y171">
        <f>'Reserve 01 K'!E170</f>
        <v>0</v>
      </c>
      <c r="Z171" t="str">
        <f>'Reserve 01 K'!F170</f>
        <v>4 Tage/Wo</v>
      </c>
      <c r="AA171">
        <f ca="1">'Reserve 01 K'!G170</f>
        <v>200</v>
      </c>
      <c r="AB171">
        <f>'Reserve 01 K'!J170</f>
        <v>0</v>
      </c>
    </row>
    <row r="172" spans="24:28" x14ac:dyDescent="0.2">
      <c r="X172" t="str">
        <f>'Reserve 01 K'!B171</f>
        <v>H1-5</v>
      </c>
      <c r="Y172">
        <f>'Reserve 01 K'!E171</f>
        <v>0</v>
      </c>
      <c r="Z172" t="str">
        <f>'Reserve 01 K'!F171</f>
        <v>5 Tage/Wo</v>
      </c>
      <c r="AA172">
        <f ca="1">'Reserve 01 K'!G171</f>
        <v>250</v>
      </c>
      <c r="AB172">
        <f>'Reserve 01 K'!J171</f>
        <v>0</v>
      </c>
    </row>
    <row r="173" spans="24:28" x14ac:dyDescent="0.2">
      <c r="X173" t="str">
        <f>'Reserve 01 K'!B172</f>
        <v>H1-6</v>
      </c>
      <c r="Y173">
        <f>'Reserve 01 K'!E172</f>
        <v>0</v>
      </c>
      <c r="Z173" t="str">
        <f>'Reserve 01 K'!F172</f>
        <v>6 Tage/Wo</v>
      </c>
      <c r="AA173">
        <f ca="1">'Reserve 01 K'!G172</f>
        <v>300</v>
      </c>
      <c r="AB173">
        <f>'Reserve 01 K'!J172</f>
        <v>0</v>
      </c>
    </row>
    <row r="174" spans="24:28" x14ac:dyDescent="0.2">
      <c r="X174" t="str">
        <f>'Reserve 01 K'!B173</f>
        <v>H1-7</v>
      </c>
      <c r="Y174">
        <f>'Reserve 01 K'!E173</f>
        <v>0</v>
      </c>
      <c r="Z174" t="str">
        <f>'Reserve 01 K'!F173</f>
        <v>7 Tage/Wo</v>
      </c>
      <c r="AA174">
        <f ca="1">'Reserve 01 K'!G173</f>
        <v>350</v>
      </c>
      <c r="AB174">
        <f>'Reserve 01 K'!J173</f>
        <v>0</v>
      </c>
    </row>
    <row r="175" spans="24:28" x14ac:dyDescent="0.2">
      <c r="X175" t="str">
        <f>'Reserve 01 K'!B174</f>
        <v>H1-Müll</v>
      </c>
      <c r="Y175">
        <f>'Reserve 01 K'!E174</f>
        <v>0</v>
      </c>
      <c r="Z175" t="str">
        <f>'Reserve 01 K'!F174</f>
        <v>2 Tage/Wo </v>
      </c>
      <c r="AA175">
        <f ca="1">'Reserve 01 K'!G174</f>
        <v>100</v>
      </c>
      <c r="AB175">
        <f>'Reserve 01 K'!J174</f>
        <v>0</v>
      </c>
    </row>
    <row r="176" spans="24:28" x14ac:dyDescent="0.2">
      <c r="X176" t="str">
        <f>'Reserve 01 K'!B175</f>
        <v>H1-Hort</v>
      </c>
      <c r="Y176">
        <f>'Reserve 01 K'!E175</f>
        <v>0</v>
      </c>
      <c r="Z176" t="str">
        <f>'Reserve 01 K'!F175</f>
        <v>5 Tage/Wo </v>
      </c>
      <c r="AA176">
        <f ca="1">'Reserve 01 K'!G175</f>
        <v>250</v>
      </c>
      <c r="AB176">
        <f>'Reserve 01 K'!J175</f>
        <v>0</v>
      </c>
    </row>
    <row r="177" spans="24:28" x14ac:dyDescent="0.2">
      <c r="X177" t="str">
        <f>'Reserve 01 K'!B176</f>
        <v>H2-J</v>
      </c>
      <c r="Y177">
        <f>'Reserve 01 K'!E176</f>
        <v>0</v>
      </c>
      <c r="Z177" t="str">
        <f>'Reserve 01 K'!F176</f>
        <v>jährlich</v>
      </c>
      <c r="AA177">
        <f ca="1">'Reserve 01 K'!G176</f>
        <v>1</v>
      </c>
      <c r="AB177">
        <f>'Reserve 01 K'!J176</f>
        <v>0</v>
      </c>
    </row>
    <row r="178" spans="24:28" x14ac:dyDescent="0.2">
      <c r="X178" t="str">
        <f>'Reserve 01 K'!B177</f>
        <v>H2-J2</v>
      </c>
      <c r="Y178">
        <f>'Reserve 01 K'!E177</f>
        <v>0</v>
      </c>
      <c r="Z178" t="str">
        <f>'Reserve 01 K'!F177</f>
        <v>jährlich 2x</v>
      </c>
      <c r="AA178">
        <f ca="1">'Reserve 01 K'!G177</f>
        <v>2</v>
      </c>
      <c r="AB178">
        <f>'Reserve 01 K'!J177</f>
        <v>0</v>
      </c>
    </row>
    <row r="179" spans="24:28" x14ac:dyDescent="0.2">
      <c r="X179" t="str">
        <f>'Reserve 01 K'!B178</f>
        <v>H2-Q</v>
      </c>
      <c r="Y179">
        <f>'Reserve 01 K'!E178</f>
        <v>0</v>
      </c>
      <c r="Z179" t="str">
        <f>'Reserve 01 K'!F178</f>
        <v>Quartalsw.</v>
      </c>
      <c r="AA179">
        <f ca="1">'Reserve 01 K'!G178</f>
        <v>4</v>
      </c>
      <c r="AB179">
        <f>'Reserve 01 K'!J178</f>
        <v>0</v>
      </c>
    </row>
    <row r="180" spans="24:28" x14ac:dyDescent="0.2">
      <c r="X180" t="str">
        <f>'Reserve 01 K'!B179</f>
        <v>H2-J6</v>
      </c>
      <c r="Y180">
        <f>'Reserve 01 K'!E179</f>
        <v>0</v>
      </c>
      <c r="Z180" t="str">
        <f>'Reserve 01 K'!F179</f>
        <v>jährlich 6x</v>
      </c>
      <c r="AA180">
        <f ca="1">'Reserve 01 K'!G179</f>
        <v>6</v>
      </c>
      <c r="AB180">
        <f>'Reserve 01 K'!J179</f>
        <v>0</v>
      </c>
    </row>
    <row r="181" spans="24:28" x14ac:dyDescent="0.2">
      <c r="X181" t="str">
        <f>'Reserve 01 K'!B180</f>
        <v>H2-M</v>
      </c>
      <c r="Y181">
        <f>'Reserve 01 K'!E180</f>
        <v>0</v>
      </c>
      <c r="Z181" t="str">
        <f>'Reserve 01 K'!F180</f>
        <v>monatlich</v>
      </c>
      <c r="AA181">
        <f ca="1">'Reserve 01 K'!G180</f>
        <v>12</v>
      </c>
      <c r="AB181">
        <f>'Reserve 01 K'!J180</f>
        <v>0</v>
      </c>
    </row>
    <row r="182" spans="24:28" x14ac:dyDescent="0.2">
      <c r="X182" t="str">
        <f>'Reserve 01 K'!B181</f>
        <v>H2-14</v>
      </c>
      <c r="Y182">
        <f>'Reserve 01 K'!E181</f>
        <v>0</v>
      </c>
      <c r="Z182" t="str">
        <f>'Reserve 01 K'!F181</f>
        <v>14 tägig</v>
      </c>
      <c r="AA182">
        <f ca="1">'Reserve 01 K'!G181</f>
        <v>25</v>
      </c>
      <c r="AB182">
        <f>'Reserve 01 K'!J181</f>
        <v>0</v>
      </c>
    </row>
    <row r="183" spans="24:28" x14ac:dyDescent="0.2">
      <c r="X183" t="str">
        <f>'Reserve 01 K'!B182</f>
        <v>H2-W</v>
      </c>
      <c r="Y183">
        <f>'Reserve 01 K'!E182</f>
        <v>0</v>
      </c>
      <c r="Z183" t="str">
        <f>'Reserve 01 K'!F182</f>
        <v>wöchentl.</v>
      </c>
      <c r="AA183">
        <f ca="1">'Reserve 01 K'!G182</f>
        <v>50</v>
      </c>
      <c r="AB183">
        <f>'Reserve 01 K'!J182</f>
        <v>0</v>
      </c>
    </row>
    <row r="184" spans="24:28" x14ac:dyDescent="0.2">
      <c r="X184" t="str">
        <f>'Reserve 01 K'!B183</f>
        <v>H2-2</v>
      </c>
      <c r="Y184">
        <f>'Reserve 01 K'!E183</f>
        <v>0</v>
      </c>
      <c r="Z184" t="str">
        <f>'Reserve 01 K'!F183</f>
        <v>2 Tage/Wo</v>
      </c>
      <c r="AA184">
        <f ca="1">'Reserve 01 K'!G183</f>
        <v>100</v>
      </c>
      <c r="AB184">
        <f>'Reserve 01 K'!J183</f>
        <v>0</v>
      </c>
    </row>
    <row r="185" spans="24:28" x14ac:dyDescent="0.2">
      <c r="X185" t="str">
        <f>'Reserve 01 K'!B184</f>
        <v>H2-2,5</v>
      </c>
      <c r="Y185">
        <f>'Reserve 01 K'!E184</f>
        <v>0</v>
      </c>
      <c r="Z185" t="str">
        <f>'Reserve 01 K'!F184</f>
        <v>2,5 Tage/Wo</v>
      </c>
      <c r="AA185">
        <f ca="1">'Reserve 01 K'!G184</f>
        <v>125</v>
      </c>
      <c r="AB185">
        <f>'Reserve 01 K'!J184</f>
        <v>0</v>
      </c>
    </row>
    <row r="186" spans="24:28" x14ac:dyDescent="0.2">
      <c r="X186" t="str">
        <f>'Reserve 01 K'!B185</f>
        <v>H2-3</v>
      </c>
      <c r="Y186">
        <f>'Reserve 01 K'!E185</f>
        <v>0</v>
      </c>
      <c r="Z186" t="str">
        <f>'Reserve 01 K'!F185</f>
        <v>3 Tage/Wo</v>
      </c>
      <c r="AA186">
        <f ca="1">'Reserve 01 K'!G185</f>
        <v>150</v>
      </c>
      <c r="AB186">
        <f>'Reserve 01 K'!J185</f>
        <v>0</v>
      </c>
    </row>
    <row r="187" spans="24:28" x14ac:dyDescent="0.2">
      <c r="X187" t="str">
        <f>'Reserve 01 K'!B186</f>
        <v>H2-4</v>
      </c>
      <c r="Y187">
        <f>'Reserve 01 K'!E186</f>
        <v>0</v>
      </c>
      <c r="Z187" t="str">
        <f>'Reserve 01 K'!F186</f>
        <v>4 Tage/Wo</v>
      </c>
      <c r="AA187">
        <f ca="1">'Reserve 01 K'!G186</f>
        <v>200</v>
      </c>
      <c r="AB187">
        <f>'Reserve 01 K'!J186</f>
        <v>0</v>
      </c>
    </row>
    <row r="188" spans="24:28" x14ac:dyDescent="0.2">
      <c r="X188" t="str">
        <f>'Reserve 01 K'!B187</f>
        <v>H2-5</v>
      </c>
      <c r="Y188">
        <f>'Reserve 01 K'!E187</f>
        <v>0</v>
      </c>
      <c r="Z188" t="str">
        <f>'Reserve 01 K'!F187</f>
        <v>5 Tage/Wo</v>
      </c>
      <c r="AA188">
        <f ca="1">'Reserve 01 K'!G187</f>
        <v>250</v>
      </c>
      <c r="AB188">
        <f>'Reserve 01 K'!J187</f>
        <v>0</v>
      </c>
    </row>
    <row r="189" spans="24:28" x14ac:dyDescent="0.2">
      <c r="X189" t="str">
        <f>'Reserve 01 K'!B188</f>
        <v>H2-6</v>
      </c>
      <c r="Y189">
        <f>'Reserve 01 K'!E188</f>
        <v>0</v>
      </c>
      <c r="Z189" t="str">
        <f>'Reserve 01 K'!F188</f>
        <v>6 Tage/Wo</v>
      </c>
      <c r="AA189">
        <f ca="1">'Reserve 01 K'!G188</f>
        <v>300</v>
      </c>
      <c r="AB189">
        <f>'Reserve 01 K'!J188</f>
        <v>0</v>
      </c>
    </row>
    <row r="190" spans="24:28" x14ac:dyDescent="0.2">
      <c r="X190" t="str">
        <f>'Reserve 01 K'!B189</f>
        <v>H2-7</v>
      </c>
      <c r="Y190">
        <f>'Reserve 01 K'!E189</f>
        <v>0</v>
      </c>
      <c r="Z190" t="str">
        <f>'Reserve 01 K'!F189</f>
        <v>7 Tage/Wo</v>
      </c>
      <c r="AA190">
        <f ca="1">'Reserve 01 K'!G189</f>
        <v>350</v>
      </c>
      <c r="AB190">
        <f>'Reserve 01 K'!J189</f>
        <v>0</v>
      </c>
    </row>
    <row r="191" spans="24:28" x14ac:dyDescent="0.2">
      <c r="X191" t="str">
        <f>'Reserve 01 K'!B190</f>
        <v>H2-Müll</v>
      </c>
      <c r="Y191">
        <f>'Reserve 01 K'!E190</f>
        <v>0</v>
      </c>
      <c r="Z191" t="str">
        <f>'Reserve 01 K'!F190</f>
        <v>2 Tage/Wo </v>
      </c>
      <c r="AA191">
        <f ca="1">'Reserve 01 K'!G190</f>
        <v>100</v>
      </c>
      <c r="AB191">
        <f>'Reserve 01 K'!J190</f>
        <v>0</v>
      </c>
    </row>
    <row r="192" spans="24:28" x14ac:dyDescent="0.2">
      <c r="X192" t="str">
        <f>'Reserve 01 K'!B191</f>
        <v>I1-J</v>
      </c>
      <c r="Y192">
        <f>'Reserve 01 K'!E191</f>
        <v>0</v>
      </c>
      <c r="Z192" t="str">
        <f>'Reserve 01 K'!F191</f>
        <v>jährlich</v>
      </c>
      <c r="AA192">
        <f ca="1">'Reserve 01 K'!G191</f>
        <v>1</v>
      </c>
      <c r="AB192">
        <f>'Reserve 01 K'!J191</f>
        <v>0</v>
      </c>
    </row>
    <row r="193" spans="24:28" x14ac:dyDescent="0.2">
      <c r="X193" t="str">
        <f>'Reserve 01 K'!B192</f>
        <v>I1-J2</v>
      </c>
      <c r="Y193">
        <f>'Reserve 01 K'!E192</f>
        <v>0</v>
      </c>
      <c r="Z193" t="str">
        <f>'Reserve 01 K'!F192</f>
        <v>jährlich 2x</v>
      </c>
      <c r="AA193">
        <f ca="1">'Reserve 01 K'!G192</f>
        <v>2</v>
      </c>
      <c r="AB193">
        <f>'Reserve 01 K'!J192</f>
        <v>0</v>
      </c>
    </row>
    <row r="194" spans="24:28" x14ac:dyDescent="0.2">
      <c r="X194" t="str">
        <f>'Reserve 01 K'!B193</f>
        <v>I1-Q</v>
      </c>
      <c r="Y194">
        <f>'Reserve 01 K'!E193</f>
        <v>0</v>
      </c>
      <c r="Z194" t="str">
        <f>'Reserve 01 K'!F193</f>
        <v>Quartalsw.</v>
      </c>
      <c r="AA194">
        <f ca="1">'Reserve 01 K'!G193</f>
        <v>4</v>
      </c>
      <c r="AB194">
        <f>'Reserve 01 K'!J193</f>
        <v>0</v>
      </c>
    </row>
    <row r="195" spans="24:28" x14ac:dyDescent="0.2">
      <c r="X195" t="str">
        <f>'Reserve 01 K'!B194</f>
        <v>I1-J6</v>
      </c>
      <c r="Y195">
        <f>'Reserve 01 K'!E194</f>
        <v>0</v>
      </c>
      <c r="Z195" t="str">
        <f>'Reserve 01 K'!F194</f>
        <v>jährlich 6x</v>
      </c>
      <c r="AA195">
        <f ca="1">'Reserve 01 K'!G194</f>
        <v>6</v>
      </c>
      <c r="AB195">
        <f>'Reserve 01 K'!J194</f>
        <v>0</v>
      </c>
    </row>
    <row r="196" spans="24:28" x14ac:dyDescent="0.2">
      <c r="X196" t="str">
        <f>'Reserve 01 K'!B195</f>
        <v>I1-M</v>
      </c>
      <c r="Y196">
        <f>'Reserve 01 K'!E195</f>
        <v>0</v>
      </c>
      <c r="Z196" t="str">
        <f>'Reserve 01 K'!F195</f>
        <v>monatlich</v>
      </c>
      <c r="AA196">
        <f ca="1">'Reserve 01 K'!G195</f>
        <v>12</v>
      </c>
      <c r="AB196">
        <f>'Reserve 01 K'!J195</f>
        <v>0</v>
      </c>
    </row>
    <row r="197" spans="24:28" x14ac:dyDescent="0.2">
      <c r="X197" t="str">
        <f>'Reserve 01 K'!B196</f>
        <v>I1-14</v>
      </c>
      <c r="Y197">
        <f>'Reserve 01 K'!E196</f>
        <v>0</v>
      </c>
      <c r="Z197" t="str">
        <f>'Reserve 01 K'!F196</f>
        <v>14 tägig</v>
      </c>
      <c r="AA197">
        <f ca="1">'Reserve 01 K'!G196</f>
        <v>25</v>
      </c>
      <c r="AB197">
        <f>'Reserve 01 K'!J196</f>
        <v>0</v>
      </c>
    </row>
    <row r="198" spans="24:28" x14ac:dyDescent="0.2">
      <c r="X198" t="str">
        <f>'Reserve 01 K'!B197</f>
        <v>I1-W</v>
      </c>
      <c r="Y198">
        <f>'Reserve 01 K'!E197</f>
        <v>0</v>
      </c>
      <c r="Z198" t="str">
        <f>'Reserve 01 K'!F197</f>
        <v>wöchentl.</v>
      </c>
      <c r="AA198">
        <f ca="1">'Reserve 01 K'!G197</f>
        <v>50</v>
      </c>
      <c r="AB198">
        <f>'Reserve 01 K'!J197</f>
        <v>0</v>
      </c>
    </row>
    <row r="199" spans="24:28" x14ac:dyDescent="0.2">
      <c r="X199" t="str">
        <f>'Reserve 01 K'!B198</f>
        <v>I1-2</v>
      </c>
      <c r="Y199">
        <f>'Reserve 01 K'!E198</f>
        <v>0</v>
      </c>
      <c r="Z199" t="str">
        <f>'Reserve 01 K'!F198</f>
        <v>2 Tage/Wo</v>
      </c>
      <c r="AA199">
        <f ca="1">'Reserve 01 K'!G198</f>
        <v>100</v>
      </c>
      <c r="AB199">
        <f>'Reserve 01 K'!J198</f>
        <v>0</v>
      </c>
    </row>
    <row r="200" spans="24:28" x14ac:dyDescent="0.2">
      <c r="X200" t="str">
        <f>'Reserve 01 K'!B199</f>
        <v>I1-2,5</v>
      </c>
      <c r="Y200">
        <f>'Reserve 01 K'!E199</f>
        <v>0</v>
      </c>
      <c r="Z200" t="str">
        <f>'Reserve 01 K'!F199</f>
        <v>2,5 Tage/Wo</v>
      </c>
      <c r="AA200">
        <f ca="1">'Reserve 01 K'!G199</f>
        <v>125</v>
      </c>
      <c r="AB200">
        <f>'Reserve 01 K'!J199</f>
        <v>0</v>
      </c>
    </row>
    <row r="201" spans="24:28" x14ac:dyDescent="0.2">
      <c r="X201" t="str">
        <f>'Reserve 01 K'!B200</f>
        <v>I1-3</v>
      </c>
      <c r="Y201">
        <f>'Reserve 01 K'!E200</f>
        <v>0</v>
      </c>
      <c r="Z201" t="str">
        <f>'Reserve 01 K'!F200</f>
        <v>3 Tage/Wo</v>
      </c>
      <c r="AA201">
        <f ca="1">'Reserve 01 K'!G200</f>
        <v>150</v>
      </c>
      <c r="AB201">
        <f>'Reserve 01 K'!J200</f>
        <v>0</v>
      </c>
    </row>
    <row r="202" spans="24:28" x14ac:dyDescent="0.2">
      <c r="X202" t="str">
        <f>'Reserve 01 K'!B201</f>
        <v>I1-4</v>
      </c>
      <c r="Y202">
        <f>'Reserve 01 K'!E201</f>
        <v>0</v>
      </c>
      <c r="Z202" t="str">
        <f>'Reserve 01 K'!F201</f>
        <v>4 Tage/Wo</v>
      </c>
      <c r="AA202">
        <f ca="1">'Reserve 01 K'!G201</f>
        <v>200</v>
      </c>
      <c r="AB202">
        <f>'Reserve 01 K'!J201</f>
        <v>0</v>
      </c>
    </row>
    <row r="203" spans="24:28" x14ac:dyDescent="0.2">
      <c r="X203" t="str">
        <f>'Reserve 01 K'!B202</f>
        <v>I1-5</v>
      </c>
      <c r="Y203">
        <f>'Reserve 01 K'!E202</f>
        <v>0</v>
      </c>
      <c r="Z203" t="str">
        <f>'Reserve 01 K'!F202</f>
        <v>5 Tage/Wo</v>
      </c>
      <c r="AA203">
        <f ca="1">'Reserve 01 K'!G202</f>
        <v>250</v>
      </c>
      <c r="AB203">
        <f>'Reserve 01 K'!J202</f>
        <v>0</v>
      </c>
    </row>
    <row r="204" spans="24:28" x14ac:dyDescent="0.2">
      <c r="X204" t="str">
        <f>'Reserve 01 K'!B203</f>
        <v>I1-6</v>
      </c>
      <c r="Y204">
        <f>'Reserve 01 K'!E203</f>
        <v>0</v>
      </c>
      <c r="Z204" t="str">
        <f>'Reserve 01 K'!F203</f>
        <v>6 Tage/Wo</v>
      </c>
      <c r="AA204">
        <f ca="1">'Reserve 01 K'!G203</f>
        <v>300</v>
      </c>
      <c r="AB204">
        <f>'Reserve 01 K'!J203</f>
        <v>0</v>
      </c>
    </row>
    <row r="205" spans="24:28" x14ac:dyDescent="0.2">
      <c r="X205" t="str">
        <f>'Reserve 01 K'!B204</f>
        <v>I1-7</v>
      </c>
      <c r="Y205">
        <f>'Reserve 01 K'!E204</f>
        <v>0</v>
      </c>
      <c r="Z205" t="str">
        <f>'Reserve 01 K'!F204</f>
        <v>7 Tage/Wo</v>
      </c>
      <c r="AA205">
        <f ca="1">'Reserve 01 K'!G204</f>
        <v>350</v>
      </c>
      <c r="AB205">
        <f>'Reserve 01 K'!J204</f>
        <v>0</v>
      </c>
    </row>
    <row r="206" spans="24:28" x14ac:dyDescent="0.2">
      <c r="X206" t="str">
        <f>'Reserve 01 K'!B205</f>
        <v>I1-Müll</v>
      </c>
      <c r="Y206">
        <f>'Reserve 01 K'!E205</f>
        <v>0</v>
      </c>
      <c r="Z206" t="str">
        <f>'Reserve 01 K'!F205</f>
        <v>2 Tage/Wo </v>
      </c>
      <c r="AA206">
        <f ca="1">'Reserve 01 K'!G205</f>
        <v>100</v>
      </c>
      <c r="AB206">
        <f>'Reserve 01 K'!J205</f>
        <v>0</v>
      </c>
    </row>
    <row r="207" spans="24:28" x14ac:dyDescent="0.2">
      <c r="X207" t="str">
        <f>'Reserve 01 K'!B206</f>
        <v>J1-J</v>
      </c>
      <c r="Y207">
        <f>'Reserve 01 K'!E206</f>
        <v>0</v>
      </c>
      <c r="Z207" t="str">
        <f>'Reserve 01 K'!F206</f>
        <v>jährlich</v>
      </c>
      <c r="AA207">
        <f ca="1">'Reserve 01 K'!G206</f>
        <v>1</v>
      </c>
      <c r="AB207">
        <f>'Reserve 01 K'!J206</f>
        <v>0</v>
      </c>
    </row>
    <row r="208" spans="24:28" x14ac:dyDescent="0.2">
      <c r="X208" t="str">
        <f>'Reserve 01 K'!B207</f>
        <v>J1-J2</v>
      </c>
      <c r="Y208">
        <f>'Reserve 01 K'!E207</f>
        <v>0</v>
      </c>
      <c r="Z208" t="str">
        <f>'Reserve 01 K'!F207</f>
        <v>jährlich 2x</v>
      </c>
      <c r="AA208">
        <f ca="1">'Reserve 01 K'!G207</f>
        <v>2</v>
      </c>
      <c r="AB208">
        <f>'Reserve 01 K'!J207</f>
        <v>0</v>
      </c>
    </row>
    <row r="209" spans="24:28" x14ac:dyDescent="0.2">
      <c r="X209" t="str">
        <f>'Reserve 01 K'!B208</f>
        <v>J1-Q</v>
      </c>
      <c r="Y209">
        <f>'Reserve 01 K'!E208</f>
        <v>0</v>
      </c>
      <c r="Z209" t="str">
        <f>'Reserve 01 K'!F208</f>
        <v>Quartalsw.</v>
      </c>
      <c r="AA209">
        <f ca="1">'Reserve 01 K'!G208</f>
        <v>4</v>
      </c>
      <c r="AB209">
        <f>'Reserve 01 K'!J208</f>
        <v>0</v>
      </c>
    </row>
    <row r="210" spans="24:28" x14ac:dyDescent="0.2">
      <c r="X210" t="str">
        <f>'Reserve 01 K'!B209</f>
        <v>J1-J6</v>
      </c>
      <c r="Y210">
        <f>'Reserve 01 K'!E209</f>
        <v>0</v>
      </c>
      <c r="Z210" t="str">
        <f>'Reserve 01 K'!F209</f>
        <v>jährlich 6x</v>
      </c>
      <c r="AA210">
        <f ca="1">'Reserve 01 K'!G209</f>
        <v>6</v>
      </c>
      <c r="AB210">
        <f>'Reserve 01 K'!J209</f>
        <v>0</v>
      </c>
    </row>
    <row r="211" spans="24:28" x14ac:dyDescent="0.2">
      <c r="X211" t="str">
        <f>'Reserve 01 K'!B210</f>
        <v>J1-M</v>
      </c>
      <c r="Y211">
        <f>'Reserve 01 K'!E210</f>
        <v>0</v>
      </c>
      <c r="Z211" t="str">
        <f>'Reserve 01 K'!F210</f>
        <v>monatlich</v>
      </c>
      <c r="AA211">
        <f ca="1">'Reserve 01 K'!G210</f>
        <v>12</v>
      </c>
      <c r="AB211">
        <f>'Reserve 01 K'!J210</f>
        <v>0</v>
      </c>
    </row>
    <row r="212" spans="24:28" x14ac:dyDescent="0.2">
      <c r="X212" t="str">
        <f>'Reserve 01 K'!B211</f>
        <v>J1-14</v>
      </c>
      <c r="Y212">
        <f>'Reserve 01 K'!E211</f>
        <v>0</v>
      </c>
      <c r="Z212" t="str">
        <f>'Reserve 01 K'!F211</f>
        <v>14 tägig</v>
      </c>
      <c r="AA212">
        <f ca="1">'Reserve 01 K'!G211</f>
        <v>25</v>
      </c>
      <c r="AB212">
        <f>'Reserve 01 K'!J211</f>
        <v>0</v>
      </c>
    </row>
    <row r="213" spans="24:28" x14ac:dyDescent="0.2">
      <c r="X213" t="str">
        <f>'Reserve 01 K'!B212</f>
        <v>J1-W</v>
      </c>
      <c r="Y213">
        <f>'Reserve 01 K'!E212</f>
        <v>0</v>
      </c>
      <c r="Z213" t="str">
        <f>'Reserve 01 K'!F212</f>
        <v>wöchentl.</v>
      </c>
      <c r="AA213">
        <f ca="1">'Reserve 01 K'!G212</f>
        <v>50</v>
      </c>
      <c r="AB213">
        <f>'Reserve 01 K'!J212</f>
        <v>0</v>
      </c>
    </row>
    <row r="214" spans="24:28" x14ac:dyDescent="0.2">
      <c r="X214" t="str">
        <f>'Reserve 01 K'!B213</f>
        <v>J1-2</v>
      </c>
      <c r="Y214">
        <f>'Reserve 01 K'!E213</f>
        <v>0</v>
      </c>
      <c r="Z214" t="str">
        <f>'Reserve 01 K'!F213</f>
        <v>2 Tage/Wo</v>
      </c>
      <c r="AA214">
        <f ca="1">'Reserve 01 K'!G213</f>
        <v>100</v>
      </c>
      <c r="AB214">
        <f>'Reserve 01 K'!J213</f>
        <v>0</v>
      </c>
    </row>
    <row r="215" spans="24:28" x14ac:dyDescent="0.2">
      <c r="X215" t="str">
        <f>'Reserve 01 K'!B214</f>
        <v>J1-2,5</v>
      </c>
      <c r="Y215">
        <f>'Reserve 01 K'!E214</f>
        <v>0</v>
      </c>
      <c r="Z215" t="str">
        <f>'Reserve 01 K'!F214</f>
        <v>2,5 Tage/Wo</v>
      </c>
      <c r="AA215">
        <f ca="1">'Reserve 01 K'!G214</f>
        <v>125</v>
      </c>
      <c r="AB215">
        <f>'Reserve 01 K'!J214</f>
        <v>0</v>
      </c>
    </row>
    <row r="216" spans="24:28" x14ac:dyDescent="0.2">
      <c r="X216" t="str">
        <f>'Reserve 01 K'!B215</f>
        <v>J1-3</v>
      </c>
      <c r="Y216">
        <f>'Reserve 01 K'!E215</f>
        <v>0</v>
      </c>
      <c r="Z216" t="str">
        <f>'Reserve 01 K'!F215</f>
        <v>3 Tage/Wo</v>
      </c>
      <c r="AA216">
        <f ca="1">'Reserve 01 K'!G215</f>
        <v>150</v>
      </c>
      <c r="AB216">
        <f>'Reserve 01 K'!J215</f>
        <v>0</v>
      </c>
    </row>
    <row r="217" spans="24:28" x14ac:dyDescent="0.2">
      <c r="X217" t="str">
        <f>'Reserve 01 K'!B216</f>
        <v>J1-4</v>
      </c>
      <c r="Y217">
        <f>'Reserve 01 K'!E216</f>
        <v>0</v>
      </c>
      <c r="Z217" t="str">
        <f>'Reserve 01 K'!F216</f>
        <v>4 Tage/Wo</v>
      </c>
      <c r="AA217">
        <f ca="1">'Reserve 01 K'!G216</f>
        <v>200</v>
      </c>
      <c r="AB217">
        <f>'Reserve 01 K'!J216</f>
        <v>0</v>
      </c>
    </row>
    <row r="218" spans="24:28" x14ac:dyDescent="0.2">
      <c r="X218" t="str">
        <f>'Reserve 01 K'!B217</f>
        <v>J1-5</v>
      </c>
      <c r="Y218">
        <f>'Reserve 01 K'!E217</f>
        <v>0</v>
      </c>
      <c r="Z218" t="str">
        <f>'Reserve 01 K'!F217</f>
        <v>5 Tage/Wo</v>
      </c>
      <c r="AA218">
        <f ca="1">'Reserve 01 K'!G217</f>
        <v>250</v>
      </c>
      <c r="AB218">
        <f>'Reserve 01 K'!J217</f>
        <v>0</v>
      </c>
    </row>
    <row r="219" spans="24:28" x14ac:dyDescent="0.2">
      <c r="X219" t="str">
        <f>'Reserve 01 K'!B218</f>
        <v>J1-6</v>
      </c>
      <c r="Y219">
        <f>'Reserve 01 K'!E218</f>
        <v>0</v>
      </c>
      <c r="Z219" t="str">
        <f>'Reserve 01 K'!F218</f>
        <v>6 Tage/Wo</v>
      </c>
      <c r="AA219">
        <f ca="1">'Reserve 01 K'!G218</f>
        <v>300</v>
      </c>
      <c r="AB219">
        <f>'Reserve 01 K'!J218</f>
        <v>0</v>
      </c>
    </row>
    <row r="220" spans="24:28" x14ac:dyDescent="0.2">
      <c r="X220" t="str">
        <f>'Reserve 01 K'!B219</f>
        <v>J1-7</v>
      </c>
      <c r="Y220">
        <f>'Reserve 01 K'!E219</f>
        <v>0</v>
      </c>
      <c r="Z220" t="str">
        <f>'Reserve 01 K'!F219</f>
        <v>7 Tage/Wo</v>
      </c>
      <c r="AA220">
        <f ca="1">'Reserve 01 K'!G219</f>
        <v>350</v>
      </c>
      <c r="AB220">
        <f>'Reserve 01 K'!J219</f>
        <v>0</v>
      </c>
    </row>
    <row r="221" spans="24:28" x14ac:dyDescent="0.2">
      <c r="X221" t="str">
        <f>'Reserve 01 K'!B220</f>
        <v>J1-Müll</v>
      </c>
      <c r="Y221">
        <f>'Reserve 01 K'!E220</f>
        <v>0</v>
      </c>
      <c r="Z221" t="str">
        <f>'Reserve 01 K'!F220</f>
        <v>2 Tage/Wo </v>
      </c>
      <c r="AA221">
        <f ca="1">'Reserve 01 K'!G220</f>
        <v>100</v>
      </c>
      <c r="AB221">
        <f>'Reserve 01 K'!J220</f>
        <v>0</v>
      </c>
    </row>
    <row r="222" spans="24:28" x14ac:dyDescent="0.2">
      <c r="X222" t="str">
        <f>'Reserve 01 K'!B221</f>
        <v>J1-Hort</v>
      </c>
      <c r="Y222">
        <f>'Reserve 01 K'!E221</f>
        <v>0</v>
      </c>
      <c r="Z222" t="str">
        <f>'Reserve 01 K'!F221</f>
        <v>5 Tage/Wo </v>
      </c>
      <c r="AA222">
        <f ca="1">'Reserve 01 K'!G221</f>
        <v>250</v>
      </c>
      <c r="AB222">
        <f>'Reserve 01 K'!J221</f>
        <v>0</v>
      </c>
    </row>
    <row r="223" spans="24:28" x14ac:dyDescent="0.2">
      <c r="X223" t="str">
        <f>'Reserve 01 K'!B222</f>
        <v>K1-J</v>
      </c>
      <c r="Y223">
        <f>'Reserve 01 K'!E222</f>
        <v>0</v>
      </c>
      <c r="Z223" t="str">
        <f>'Reserve 01 K'!F222</f>
        <v>jährlich</v>
      </c>
      <c r="AA223">
        <f ca="1">'Reserve 01 K'!G222</f>
        <v>1</v>
      </c>
      <c r="AB223">
        <f>'Reserve 01 K'!J222</f>
        <v>0</v>
      </c>
    </row>
    <row r="224" spans="24:28" x14ac:dyDescent="0.2">
      <c r="X224" t="str">
        <f>'Reserve 01 K'!B223</f>
        <v>K1-J2</v>
      </c>
      <c r="Y224">
        <f>'Reserve 01 K'!E223</f>
        <v>0</v>
      </c>
      <c r="Z224" t="str">
        <f>'Reserve 01 K'!F223</f>
        <v>jährlich 2x</v>
      </c>
      <c r="AA224">
        <f ca="1">'Reserve 01 K'!G223</f>
        <v>2</v>
      </c>
      <c r="AB224">
        <f>'Reserve 01 K'!J223</f>
        <v>0</v>
      </c>
    </row>
    <row r="225" spans="24:28" x14ac:dyDescent="0.2">
      <c r="X225" t="str">
        <f>'Reserve 01 K'!B224</f>
        <v>K1-Q</v>
      </c>
      <c r="Y225">
        <f>'Reserve 01 K'!E224</f>
        <v>0</v>
      </c>
      <c r="Z225" t="str">
        <f>'Reserve 01 K'!F224</f>
        <v>Quartalsw.</v>
      </c>
      <c r="AA225">
        <f ca="1">'Reserve 01 K'!G224</f>
        <v>4</v>
      </c>
      <c r="AB225">
        <f>'Reserve 01 K'!J224</f>
        <v>0</v>
      </c>
    </row>
    <row r="226" spans="24:28" x14ac:dyDescent="0.2">
      <c r="X226" t="str">
        <f>'Reserve 01 K'!B225</f>
        <v>K1-J6</v>
      </c>
      <c r="Y226">
        <f>'Reserve 01 K'!E225</f>
        <v>0</v>
      </c>
      <c r="Z226" t="str">
        <f>'Reserve 01 K'!F225</f>
        <v>jährlich 6x</v>
      </c>
      <c r="AA226">
        <f ca="1">'Reserve 01 K'!G225</f>
        <v>6</v>
      </c>
      <c r="AB226">
        <f>'Reserve 01 K'!J225</f>
        <v>0</v>
      </c>
    </row>
    <row r="227" spans="24:28" x14ac:dyDescent="0.2">
      <c r="X227" t="str">
        <f>'Reserve 01 K'!B226</f>
        <v>K1-M</v>
      </c>
      <c r="Y227">
        <f>'Reserve 01 K'!E226</f>
        <v>0</v>
      </c>
      <c r="Z227" t="str">
        <f>'Reserve 01 K'!F226</f>
        <v>monatlich</v>
      </c>
      <c r="AA227">
        <f ca="1">'Reserve 01 K'!G226</f>
        <v>12</v>
      </c>
      <c r="AB227">
        <f>'Reserve 01 K'!J226</f>
        <v>0</v>
      </c>
    </row>
    <row r="228" spans="24:28" x14ac:dyDescent="0.2">
      <c r="X228" t="str">
        <f>'Reserve 01 K'!B227</f>
        <v>K1-14</v>
      </c>
      <c r="Y228">
        <f>'Reserve 01 K'!E227</f>
        <v>0</v>
      </c>
      <c r="Z228" t="str">
        <f>'Reserve 01 K'!F227</f>
        <v>14 tägig</v>
      </c>
      <c r="AA228">
        <f ca="1">'Reserve 01 K'!G227</f>
        <v>25</v>
      </c>
      <c r="AB228">
        <f>'Reserve 01 K'!J227</f>
        <v>0</v>
      </c>
    </row>
    <row r="229" spans="24:28" x14ac:dyDescent="0.2">
      <c r="X229" t="str">
        <f>'Reserve 01 K'!B228</f>
        <v>K1-W</v>
      </c>
      <c r="Y229">
        <f>'Reserve 01 K'!E228</f>
        <v>0</v>
      </c>
      <c r="Z229" t="str">
        <f>'Reserve 01 K'!F228</f>
        <v>wöchentl.</v>
      </c>
      <c r="AA229">
        <f ca="1">'Reserve 01 K'!G228</f>
        <v>50</v>
      </c>
      <c r="AB229">
        <f>'Reserve 01 K'!J228</f>
        <v>0</v>
      </c>
    </row>
    <row r="230" spans="24:28" x14ac:dyDescent="0.2">
      <c r="X230" t="str">
        <f>'Reserve 01 K'!B229</f>
        <v>K1-2</v>
      </c>
      <c r="Y230">
        <f>'Reserve 01 K'!E229</f>
        <v>0</v>
      </c>
      <c r="Z230" t="str">
        <f>'Reserve 01 K'!F229</f>
        <v>2 Tage/Wo</v>
      </c>
      <c r="AA230">
        <f ca="1">'Reserve 01 K'!G229</f>
        <v>100</v>
      </c>
      <c r="AB230">
        <f>'Reserve 01 K'!J229</f>
        <v>0</v>
      </c>
    </row>
    <row r="231" spans="24:28" x14ac:dyDescent="0.2">
      <c r="X231" t="str">
        <f>'Reserve 01 K'!B230</f>
        <v>K1-2,5</v>
      </c>
      <c r="Y231">
        <f>'Reserve 01 K'!E230</f>
        <v>0</v>
      </c>
      <c r="Z231" t="str">
        <f>'Reserve 01 K'!F230</f>
        <v>2,5 Tage/Wo</v>
      </c>
      <c r="AA231">
        <f ca="1">'Reserve 01 K'!G230</f>
        <v>125</v>
      </c>
      <c r="AB231">
        <f>'Reserve 01 K'!J230</f>
        <v>0</v>
      </c>
    </row>
    <row r="232" spans="24:28" x14ac:dyDescent="0.2">
      <c r="X232" t="str">
        <f>'Reserve 01 K'!B231</f>
        <v>K1-3</v>
      </c>
      <c r="Y232">
        <f>'Reserve 01 K'!E231</f>
        <v>0</v>
      </c>
      <c r="Z232" t="str">
        <f>'Reserve 01 K'!F231</f>
        <v>3 Tage/Wo</v>
      </c>
      <c r="AA232">
        <f ca="1">'Reserve 01 K'!G231</f>
        <v>150</v>
      </c>
      <c r="AB232">
        <f>'Reserve 01 K'!J231</f>
        <v>0</v>
      </c>
    </row>
    <row r="233" spans="24:28" x14ac:dyDescent="0.2">
      <c r="X233" t="str">
        <f>'Reserve 01 K'!B232</f>
        <v>K1-4</v>
      </c>
      <c r="Y233">
        <f>'Reserve 01 K'!E232</f>
        <v>0</v>
      </c>
      <c r="Z233" t="str">
        <f>'Reserve 01 K'!F232</f>
        <v>4 Tage/Wo</v>
      </c>
      <c r="AA233">
        <f ca="1">'Reserve 01 K'!G232</f>
        <v>200</v>
      </c>
      <c r="AB233">
        <f>'Reserve 01 K'!J232</f>
        <v>0</v>
      </c>
    </row>
    <row r="234" spans="24:28" x14ac:dyDescent="0.2">
      <c r="X234" t="str">
        <f>'Reserve 01 K'!B233</f>
        <v>K1-5</v>
      </c>
      <c r="Y234">
        <f>'Reserve 01 K'!E233</f>
        <v>0</v>
      </c>
      <c r="Z234" t="str">
        <f>'Reserve 01 K'!F233</f>
        <v>5 Tage/Wo</v>
      </c>
      <c r="AA234">
        <f ca="1">'Reserve 01 K'!G233</f>
        <v>250</v>
      </c>
      <c r="AB234">
        <f>'Reserve 01 K'!J233</f>
        <v>0</v>
      </c>
    </row>
    <row r="235" spans="24:28" x14ac:dyDescent="0.2">
      <c r="X235" t="str">
        <f>'Reserve 01 K'!B234</f>
        <v>K1-6</v>
      </c>
      <c r="Y235">
        <f>'Reserve 01 K'!E234</f>
        <v>0</v>
      </c>
      <c r="Z235" t="str">
        <f>'Reserve 01 K'!F234</f>
        <v>6 Tage/Wo</v>
      </c>
      <c r="AA235">
        <f ca="1">'Reserve 01 K'!G234</f>
        <v>300</v>
      </c>
      <c r="AB235">
        <f>'Reserve 01 K'!J234</f>
        <v>0</v>
      </c>
    </row>
    <row r="236" spans="24:28" x14ac:dyDescent="0.2">
      <c r="X236" t="str">
        <f>'Reserve 01 K'!B235</f>
        <v>K1-7</v>
      </c>
      <c r="Y236">
        <f>'Reserve 01 K'!E235</f>
        <v>0</v>
      </c>
      <c r="Z236" t="str">
        <f>'Reserve 01 K'!F235</f>
        <v>7 Tage/Wo</v>
      </c>
      <c r="AA236">
        <f ca="1">'Reserve 01 K'!G235</f>
        <v>350</v>
      </c>
      <c r="AB236">
        <f>'Reserve 01 K'!J235</f>
        <v>0</v>
      </c>
    </row>
    <row r="237" spans="24:28" x14ac:dyDescent="0.2">
      <c r="X237" t="str">
        <f>'Reserve 01 K'!B236</f>
        <v>K2-J</v>
      </c>
      <c r="Y237">
        <f>'Reserve 01 K'!E236</f>
        <v>0</v>
      </c>
      <c r="Z237" t="str">
        <f>'Reserve 01 K'!F236</f>
        <v>jährlich</v>
      </c>
      <c r="AA237">
        <f ca="1">'Reserve 01 K'!G236</f>
        <v>1</v>
      </c>
      <c r="AB237">
        <f>'Reserve 01 K'!J236</f>
        <v>0</v>
      </c>
    </row>
    <row r="238" spans="24:28" x14ac:dyDescent="0.2">
      <c r="X238" t="str">
        <f>'Reserve 01 K'!B237</f>
        <v>K2-J2</v>
      </c>
      <c r="Y238">
        <f>'Reserve 01 K'!E237</f>
        <v>0</v>
      </c>
      <c r="Z238" t="str">
        <f>'Reserve 01 K'!F237</f>
        <v>jährlich 2x</v>
      </c>
      <c r="AA238">
        <f ca="1">'Reserve 01 K'!G237</f>
        <v>2</v>
      </c>
      <c r="AB238">
        <f>'Reserve 01 K'!J237</f>
        <v>0</v>
      </c>
    </row>
    <row r="239" spans="24:28" x14ac:dyDescent="0.2">
      <c r="X239" t="str">
        <f>'Reserve 01 K'!B238</f>
        <v>K2-Q</v>
      </c>
      <c r="Y239">
        <f>'Reserve 01 K'!E238</f>
        <v>0</v>
      </c>
      <c r="Z239" t="str">
        <f>'Reserve 01 K'!F238</f>
        <v>Quartalsw.</v>
      </c>
      <c r="AA239">
        <f ca="1">'Reserve 01 K'!G238</f>
        <v>4</v>
      </c>
      <c r="AB239">
        <f>'Reserve 01 K'!J238</f>
        <v>0</v>
      </c>
    </row>
    <row r="240" spans="24:28" x14ac:dyDescent="0.2">
      <c r="X240" t="str">
        <f>'Reserve 01 K'!B239</f>
        <v>K2-J6</v>
      </c>
      <c r="Y240">
        <f>'Reserve 01 K'!E239</f>
        <v>0</v>
      </c>
      <c r="Z240" t="str">
        <f>'Reserve 01 K'!F239</f>
        <v>jährlich 6x</v>
      </c>
      <c r="AA240">
        <f ca="1">'Reserve 01 K'!G239</f>
        <v>6</v>
      </c>
      <c r="AB240">
        <f>'Reserve 01 K'!J239</f>
        <v>0</v>
      </c>
    </row>
    <row r="241" spans="24:28" x14ac:dyDescent="0.2">
      <c r="X241" t="str">
        <f>'Reserve 01 K'!B240</f>
        <v>K2-M</v>
      </c>
      <c r="Y241">
        <f>'Reserve 01 K'!E240</f>
        <v>0</v>
      </c>
      <c r="Z241" t="str">
        <f>'Reserve 01 K'!F240</f>
        <v>monatlich</v>
      </c>
      <c r="AA241">
        <f ca="1">'Reserve 01 K'!G240</f>
        <v>12</v>
      </c>
      <c r="AB241">
        <f>'Reserve 01 K'!J240</f>
        <v>0</v>
      </c>
    </row>
    <row r="242" spans="24:28" x14ac:dyDescent="0.2">
      <c r="X242" t="str">
        <f>'Reserve 01 K'!B241</f>
        <v>K2-14</v>
      </c>
      <c r="Y242">
        <f>'Reserve 01 K'!E241</f>
        <v>0</v>
      </c>
      <c r="Z242" t="str">
        <f>'Reserve 01 K'!F241</f>
        <v>14 tägig</v>
      </c>
      <c r="AA242">
        <f ca="1">'Reserve 01 K'!G241</f>
        <v>25</v>
      </c>
      <c r="AB242">
        <f>'Reserve 01 K'!J241</f>
        <v>0</v>
      </c>
    </row>
    <row r="243" spans="24:28" x14ac:dyDescent="0.2">
      <c r="X243" t="str">
        <f>'Reserve 01 K'!B242</f>
        <v>K2-W</v>
      </c>
      <c r="Y243">
        <f>'Reserve 01 K'!E242</f>
        <v>0</v>
      </c>
      <c r="Z243" t="str">
        <f>'Reserve 01 K'!F242</f>
        <v>wöchentl.</v>
      </c>
      <c r="AA243">
        <f ca="1">'Reserve 01 K'!G242</f>
        <v>50</v>
      </c>
      <c r="AB243">
        <f>'Reserve 01 K'!J242</f>
        <v>0</v>
      </c>
    </row>
    <row r="244" spans="24:28" x14ac:dyDescent="0.2">
      <c r="X244" t="str">
        <f>'Reserve 01 K'!B243</f>
        <v>K2-2</v>
      </c>
      <c r="Y244">
        <f>'Reserve 01 K'!E243</f>
        <v>0</v>
      </c>
      <c r="Z244" t="str">
        <f>'Reserve 01 K'!F243</f>
        <v>2 Tage/Wo</v>
      </c>
      <c r="AA244">
        <f ca="1">'Reserve 01 K'!G243</f>
        <v>100</v>
      </c>
      <c r="AB244">
        <f>'Reserve 01 K'!J243</f>
        <v>0</v>
      </c>
    </row>
    <row r="245" spans="24:28" x14ac:dyDescent="0.2">
      <c r="X245" t="str">
        <f>'Reserve 01 K'!B244</f>
        <v>K2-2,5</v>
      </c>
      <c r="Y245">
        <f>'Reserve 01 K'!E244</f>
        <v>0</v>
      </c>
      <c r="Z245" t="str">
        <f>'Reserve 01 K'!F244</f>
        <v>2,5 Tage/Wo</v>
      </c>
      <c r="AA245">
        <f ca="1">'Reserve 01 K'!G244</f>
        <v>125</v>
      </c>
      <c r="AB245">
        <f>'Reserve 01 K'!J244</f>
        <v>0</v>
      </c>
    </row>
    <row r="246" spans="24:28" x14ac:dyDescent="0.2">
      <c r="X246" t="str">
        <f>'Reserve 01 K'!B245</f>
        <v>K2-3</v>
      </c>
      <c r="Y246">
        <f>'Reserve 01 K'!E245</f>
        <v>0</v>
      </c>
      <c r="Z246" t="str">
        <f>'Reserve 01 K'!F245</f>
        <v>3 Tage/Wo</v>
      </c>
      <c r="AA246">
        <f ca="1">'Reserve 01 K'!G245</f>
        <v>150</v>
      </c>
      <c r="AB246">
        <f>'Reserve 01 K'!J245</f>
        <v>0</v>
      </c>
    </row>
    <row r="247" spans="24:28" x14ac:dyDescent="0.2">
      <c r="X247" t="str">
        <f>'Reserve 01 K'!B246</f>
        <v>K2-4</v>
      </c>
      <c r="Y247">
        <f>'Reserve 01 K'!E246</f>
        <v>0</v>
      </c>
      <c r="Z247" t="str">
        <f>'Reserve 01 K'!F246</f>
        <v>4 Tage/Wo</v>
      </c>
      <c r="AA247">
        <f ca="1">'Reserve 01 K'!G246</f>
        <v>200</v>
      </c>
      <c r="AB247">
        <f>'Reserve 01 K'!J246</f>
        <v>0</v>
      </c>
    </row>
    <row r="248" spans="24:28" x14ac:dyDescent="0.2">
      <c r="X248" t="str">
        <f>'Reserve 01 K'!B247</f>
        <v>K2-5</v>
      </c>
      <c r="Y248">
        <f>'Reserve 01 K'!E247</f>
        <v>0</v>
      </c>
      <c r="Z248" t="str">
        <f>'Reserve 01 K'!F247</f>
        <v>5 Tage/Wo</v>
      </c>
      <c r="AA248">
        <f ca="1">'Reserve 01 K'!G247</f>
        <v>250</v>
      </c>
      <c r="AB248">
        <f>'Reserve 01 K'!J247</f>
        <v>0</v>
      </c>
    </row>
    <row r="249" spans="24:28" x14ac:dyDescent="0.2">
      <c r="X249" t="str">
        <f>'Reserve 01 K'!B248</f>
        <v>K2-6</v>
      </c>
      <c r="Y249">
        <f>'Reserve 01 K'!E248</f>
        <v>0</v>
      </c>
      <c r="Z249" t="str">
        <f>'Reserve 01 K'!F248</f>
        <v>6 Tage/Wo</v>
      </c>
      <c r="AA249">
        <f ca="1">'Reserve 01 K'!G248</f>
        <v>300</v>
      </c>
      <c r="AB249">
        <f>'Reserve 01 K'!J248</f>
        <v>0</v>
      </c>
    </row>
    <row r="250" spans="24:28" x14ac:dyDescent="0.2">
      <c r="X250" t="str">
        <f>'Reserve 01 K'!B249</f>
        <v>K2-7</v>
      </c>
      <c r="Y250">
        <f>'Reserve 01 K'!E249</f>
        <v>0</v>
      </c>
      <c r="Z250" t="str">
        <f>'Reserve 01 K'!F249</f>
        <v>7 Tage/Wo</v>
      </c>
      <c r="AA250">
        <f ca="1">'Reserve 01 K'!G249</f>
        <v>350</v>
      </c>
      <c r="AB250">
        <f>'Reserve 01 K'!J249</f>
        <v>0</v>
      </c>
    </row>
    <row r="251" spans="24:28" x14ac:dyDescent="0.2">
      <c r="X251" t="str">
        <f>'Reserve 01 K'!B250</f>
        <v>L-J</v>
      </c>
      <c r="Y251">
        <f>'Reserve 01 K'!E250</f>
        <v>0</v>
      </c>
      <c r="Z251" t="str">
        <f>'Reserve 01 K'!F250</f>
        <v>jährlich</v>
      </c>
      <c r="AA251">
        <f ca="1">'Reserve 01 K'!G250</f>
        <v>1</v>
      </c>
      <c r="AB251">
        <f>'Reserve 01 K'!J250</f>
        <v>0</v>
      </c>
    </row>
    <row r="252" spans="24:28" x14ac:dyDescent="0.2">
      <c r="X252" t="str">
        <f>'Reserve 01 K'!B251</f>
        <v>L-J2</v>
      </c>
      <c r="Y252">
        <f>'Reserve 01 K'!E251</f>
        <v>0</v>
      </c>
      <c r="Z252" t="str">
        <f>'Reserve 01 K'!F251</f>
        <v>jährlich 2x</v>
      </c>
      <c r="AA252">
        <f ca="1">'Reserve 01 K'!G251</f>
        <v>2</v>
      </c>
      <c r="AB252">
        <f>'Reserve 01 K'!J251</f>
        <v>0</v>
      </c>
    </row>
    <row r="253" spans="24:28" x14ac:dyDescent="0.2">
      <c r="X253" t="str">
        <f>'Reserve 01 K'!B252</f>
        <v>L-Q</v>
      </c>
      <c r="Y253">
        <f>'Reserve 01 K'!E252</f>
        <v>0</v>
      </c>
      <c r="Z253" t="str">
        <f>'Reserve 01 K'!F252</f>
        <v>Quartalsw.</v>
      </c>
      <c r="AA253">
        <f ca="1">'Reserve 01 K'!G252</f>
        <v>4</v>
      </c>
      <c r="AB253">
        <f>'Reserve 01 K'!J252</f>
        <v>0</v>
      </c>
    </row>
    <row r="254" spans="24:28" x14ac:dyDescent="0.2">
      <c r="X254" t="str">
        <f>'Reserve 01 K'!B253</f>
        <v>L-J6</v>
      </c>
      <c r="Y254">
        <f>'Reserve 01 K'!E253</f>
        <v>0</v>
      </c>
      <c r="Z254" t="str">
        <f>'Reserve 01 K'!F253</f>
        <v>jährlich 6x</v>
      </c>
      <c r="AA254">
        <f ca="1">'Reserve 01 K'!G253</f>
        <v>6</v>
      </c>
      <c r="AB254">
        <f>'Reserve 01 K'!J253</f>
        <v>0</v>
      </c>
    </row>
    <row r="255" spans="24:28" x14ac:dyDescent="0.2">
      <c r="X255" t="str">
        <f>'Reserve 01 K'!B254</f>
        <v>L-M</v>
      </c>
      <c r="Y255">
        <f>'Reserve 01 K'!E254</f>
        <v>0</v>
      </c>
      <c r="Z255" t="str">
        <f>'Reserve 01 K'!F254</f>
        <v>monatlich</v>
      </c>
      <c r="AA255">
        <f ca="1">'Reserve 01 K'!G254</f>
        <v>12</v>
      </c>
      <c r="AB255">
        <f>'Reserve 01 K'!J254</f>
        <v>0</v>
      </c>
    </row>
    <row r="256" spans="24:28" x14ac:dyDescent="0.2">
      <c r="X256" t="str">
        <f>'Reserve 01 K'!B255</f>
        <v>L-14</v>
      </c>
      <c r="Y256">
        <f>'Reserve 01 K'!E255</f>
        <v>0</v>
      </c>
      <c r="Z256" t="str">
        <f>'Reserve 01 K'!F255</f>
        <v>14 tägig</v>
      </c>
      <c r="AA256">
        <f ca="1">'Reserve 01 K'!G255</f>
        <v>25</v>
      </c>
      <c r="AB256">
        <f>'Reserve 01 K'!J255</f>
        <v>0</v>
      </c>
    </row>
    <row r="257" spans="24:28" x14ac:dyDescent="0.2">
      <c r="X257" t="str">
        <f>'Reserve 01 K'!B256</f>
        <v>L-W</v>
      </c>
      <c r="Y257">
        <f>'Reserve 01 K'!E256</f>
        <v>0</v>
      </c>
      <c r="Z257" t="str">
        <f>'Reserve 01 K'!F256</f>
        <v>wöchentl.</v>
      </c>
      <c r="AA257">
        <f ca="1">'Reserve 01 K'!G256</f>
        <v>50</v>
      </c>
      <c r="AB257">
        <f>'Reserve 01 K'!J256</f>
        <v>0</v>
      </c>
    </row>
    <row r="258" spans="24:28" x14ac:dyDescent="0.2">
      <c r="X258" t="str">
        <f>'Reserve 01 K'!B257</f>
        <v>L-2</v>
      </c>
      <c r="Y258">
        <f>'Reserve 01 K'!E257</f>
        <v>0</v>
      </c>
      <c r="Z258" t="str">
        <f>'Reserve 01 K'!F257</f>
        <v>2 Tage/Wo</v>
      </c>
      <c r="AA258">
        <f ca="1">'Reserve 01 K'!G257</f>
        <v>100</v>
      </c>
      <c r="AB258">
        <f>'Reserve 01 K'!J257</f>
        <v>0</v>
      </c>
    </row>
    <row r="259" spans="24:28" x14ac:dyDescent="0.2">
      <c r="X259" t="str">
        <f>'Reserve 01 K'!B258</f>
        <v>L-2,5</v>
      </c>
      <c r="Y259">
        <f>'Reserve 01 K'!E258</f>
        <v>0</v>
      </c>
      <c r="Z259" t="str">
        <f>'Reserve 01 K'!F258</f>
        <v>2,5 Tage/Wo</v>
      </c>
      <c r="AA259">
        <f ca="1">'Reserve 01 K'!G258</f>
        <v>125</v>
      </c>
      <c r="AB259">
        <f>'Reserve 01 K'!J258</f>
        <v>0</v>
      </c>
    </row>
    <row r="260" spans="24:28" x14ac:dyDescent="0.2">
      <c r="X260" t="str">
        <f>'Reserve 01 K'!B259</f>
        <v>L-3</v>
      </c>
      <c r="Y260">
        <f>'Reserve 01 K'!E259</f>
        <v>0</v>
      </c>
      <c r="Z260" t="str">
        <f>'Reserve 01 K'!F259</f>
        <v>3 Tage/Wo</v>
      </c>
      <c r="AA260">
        <f ca="1">'Reserve 01 K'!G259</f>
        <v>150</v>
      </c>
      <c r="AB260">
        <f>'Reserve 01 K'!J259</f>
        <v>0</v>
      </c>
    </row>
    <row r="261" spans="24:28" x14ac:dyDescent="0.2">
      <c r="X261" t="str">
        <f>'Reserve 01 K'!B260</f>
        <v>L-4</v>
      </c>
      <c r="Y261">
        <f>'Reserve 01 K'!E260</f>
        <v>0</v>
      </c>
      <c r="Z261" t="str">
        <f>'Reserve 01 K'!F260</f>
        <v>4 Tage/Wo</v>
      </c>
      <c r="AA261">
        <f ca="1">'Reserve 01 K'!G260</f>
        <v>200</v>
      </c>
      <c r="AB261">
        <f>'Reserve 01 K'!J260</f>
        <v>0</v>
      </c>
    </row>
    <row r="262" spans="24:28" x14ac:dyDescent="0.2">
      <c r="X262" t="str">
        <f>'Reserve 01 K'!B261</f>
        <v>L-5</v>
      </c>
      <c r="Y262">
        <f>'Reserve 01 K'!E261</f>
        <v>0</v>
      </c>
      <c r="Z262" t="str">
        <f>'Reserve 01 K'!F261</f>
        <v>5 Tage/Wo</v>
      </c>
      <c r="AA262">
        <f ca="1">'Reserve 01 K'!G261</f>
        <v>250</v>
      </c>
      <c r="AB262">
        <f>'Reserve 01 K'!J261</f>
        <v>0</v>
      </c>
    </row>
    <row r="263" spans="24:28" x14ac:dyDescent="0.2">
      <c r="X263" t="str">
        <f>'Reserve 01 K'!B262</f>
        <v>L-6</v>
      </c>
      <c r="Y263">
        <f>'Reserve 01 K'!E262</f>
        <v>0</v>
      </c>
      <c r="Z263" t="str">
        <f>'Reserve 01 K'!F262</f>
        <v>6 Tage/Wo</v>
      </c>
      <c r="AA263">
        <f ca="1">'Reserve 01 K'!G262</f>
        <v>300</v>
      </c>
      <c r="AB263">
        <f>'Reserve 01 K'!J262</f>
        <v>0</v>
      </c>
    </row>
    <row r="264" spans="24:28" x14ac:dyDescent="0.2">
      <c r="X264" t="str">
        <f>'Reserve 01 K'!B263</f>
        <v>L-7</v>
      </c>
      <c r="Y264">
        <f>'Reserve 01 K'!E263</f>
        <v>0</v>
      </c>
      <c r="Z264" t="str">
        <f>'Reserve 01 K'!F263</f>
        <v>7 Tage/Wo</v>
      </c>
      <c r="AA264">
        <f ca="1">'Reserve 01 K'!G263</f>
        <v>350</v>
      </c>
      <c r="AB264">
        <f>'Reserve 01 K'!J263</f>
        <v>0</v>
      </c>
    </row>
    <row r="265" spans="24:28" x14ac:dyDescent="0.2">
      <c r="X265" t="str">
        <f>'Reserve 01 K'!B264</f>
        <v>M1-J</v>
      </c>
      <c r="Y265">
        <f>'Reserve 01 K'!E264</f>
        <v>0</v>
      </c>
      <c r="Z265" t="str">
        <f>'Reserve 01 K'!F264</f>
        <v>jährlich</v>
      </c>
      <c r="AA265">
        <f ca="1">'Reserve 01 K'!G264</f>
        <v>1</v>
      </c>
      <c r="AB265">
        <f>'Reserve 01 K'!J264</f>
        <v>0</v>
      </c>
    </row>
    <row r="266" spans="24:28" x14ac:dyDescent="0.2">
      <c r="X266" t="str">
        <f>'Reserve 01 K'!B265</f>
        <v>M1-J2</v>
      </c>
      <c r="Y266">
        <f>'Reserve 01 K'!E265</f>
        <v>0</v>
      </c>
      <c r="Z266" t="str">
        <f>'Reserve 01 K'!F265</f>
        <v>jährlich 2x</v>
      </c>
      <c r="AA266">
        <f ca="1">'Reserve 01 K'!G265</f>
        <v>2</v>
      </c>
      <c r="AB266">
        <f>'Reserve 01 K'!J265</f>
        <v>0</v>
      </c>
    </row>
    <row r="267" spans="24:28" x14ac:dyDescent="0.2">
      <c r="X267" t="str">
        <f>'Reserve 01 K'!B266</f>
        <v>M1-Q</v>
      </c>
      <c r="Y267">
        <f>'Reserve 01 K'!E266</f>
        <v>0</v>
      </c>
      <c r="Z267" t="str">
        <f>'Reserve 01 K'!F266</f>
        <v>Quartalsw.</v>
      </c>
      <c r="AA267">
        <f ca="1">'Reserve 01 K'!G266</f>
        <v>4</v>
      </c>
      <c r="AB267">
        <f>'Reserve 01 K'!J266</f>
        <v>0</v>
      </c>
    </row>
    <row r="268" spans="24:28" x14ac:dyDescent="0.2">
      <c r="X268" t="str">
        <f>'Reserve 01 K'!B267</f>
        <v>M1-J6</v>
      </c>
      <c r="Y268">
        <f>'Reserve 01 K'!E267</f>
        <v>0</v>
      </c>
      <c r="Z268" t="str">
        <f>'Reserve 01 K'!F267</f>
        <v>jährlich 6x</v>
      </c>
      <c r="AA268">
        <f ca="1">'Reserve 01 K'!G267</f>
        <v>6</v>
      </c>
      <c r="AB268">
        <f>'Reserve 01 K'!J267</f>
        <v>0</v>
      </c>
    </row>
    <row r="269" spans="24:28" x14ac:dyDescent="0.2">
      <c r="X269" t="str">
        <f>'Reserve 01 K'!B268</f>
        <v>M1-M</v>
      </c>
      <c r="Y269">
        <f>'Reserve 01 K'!E268</f>
        <v>0</v>
      </c>
      <c r="Z269" t="str">
        <f>'Reserve 01 K'!F268</f>
        <v>monatlich</v>
      </c>
      <c r="AA269">
        <f ca="1">'Reserve 01 K'!G268</f>
        <v>12</v>
      </c>
      <c r="AB269">
        <f>'Reserve 01 K'!J268</f>
        <v>0</v>
      </c>
    </row>
    <row r="270" spans="24:28" x14ac:dyDescent="0.2">
      <c r="X270" t="str">
        <f>'Reserve 01 K'!B269</f>
        <v>M1-14</v>
      </c>
      <c r="Y270">
        <f>'Reserve 01 K'!E269</f>
        <v>0</v>
      </c>
      <c r="Z270" t="str">
        <f>'Reserve 01 K'!F269</f>
        <v>14 tägig</v>
      </c>
      <c r="AA270">
        <f ca="1">'Reserve 01 K'!G269</f>
        <v>25</v>
      </c>
      <c r="AB270">
        <f>'Reserve 01 K'!J269</f>
        <v>0</v>
      </c>
    </row>
    <row r="271" spans="24:28" x14ac:dyDescent="0.2">
      <c r="X271" t="str">
        <f>'Reserve 01 K'!B270</f>
        <v>M1-W</v>
      </c>
      <c r="Y271">
        <f>'Reserve 01 K'!E270</f>
        <v>0</v>
      </c>
      <c r="Z271" t="str">
        <f>'Reserve 01 K'!F270</f>
        <v>wöchentl.</v>
      </c>
      <c r="AA271">
        <f ca="1">'Reserve 01 K'!G270</f>
        <v>50</v>
      </c>
      <c r="AB271">
        <f>'Reserve 01 K'!J270</f>
        <v>0</v>
      </c>
    </row>
    <row r="272" spans="24:28" x14ac:dyDescent="0.2">
      <c r="X272" t="str">
        <f>'Reserve 01 K'!B271</f>
        <v>M1-2</v>
      </c>
      <c r="Y272">
        <f>'Reserve 01 K'!E271</f>
        <v>0</v>
      </c>
      <c r="Z272" t="str">
        <f>'Reserve 01 K'!F271</f>
        <v>2 Tage/Wo</v>
      </c>
      <c r="AA272">
        <f ca="1">'Reserve 01 K'!G271</f>
        <v>100</v>
      </c>
      <c r="AB272">
        <f>'Reserve 01 K'!J271</f>
        <v>0</v>
      </c>
    </row>
    <row r="273" spans="24:28" x14ac:dyDescent="0.2">
      <c r="X273" t="str">
        <f>'Reserve 01 K'!B272</f>
        <v>M1-2,5</v>
      </c>
      <c r="Y273">
        <f>'Reserve 01 K'!E272</f>
        <v>0</v>
      </c>
      <c r="Z273" t="str">
        <f>'Reserve 01 K'!F272</f>
        <v>2,5 Tage/Wo</v>
      </c>
      <c r="AA273">
        <f ca="1">'Reserve 01 K'!G272</f>
        <v>125</v>
      </c>
      <c r="AB273">
        <f>'Reserve 01 K'!J272</f>
        <v>0</v>
      </c>
    </row>
    <row r="274" spans="24:28" x14ac:dyDescent="0.2">
      <c r="X274" t="str">
        <f>'Reserve 01 K'!B273</f>
        <v>M1-3</v>
      </c>
      <c r="Y274">
        <f>'Reserve 01 K'!E273</f>
        <v>0</v>
      </c>
      <c r="Z274" t="str">
        <f>'Reserve 01 K'!F273</f>
        <v>3 Tage/Wo</v>
      </c>
      <c r="AA274">
        <f ca="1">'Reserve 01 K'!G273</f>
        <v>150</v>
      </c>
      <c r="AB274">
        <f>'Reserve 01 K'!J273</f>
        <v>0</v>
      </c>
    </row>
    <row r="275" spans="24:28" x14ac:dyDescent="0.2">
      <c r="X275" t="str">
        <f>'Reserve 01 K'!B274</f>
        <v>M1-4</v>
      </c>
      <c r="Y275">
        <f>'Reserve 01 K'!E274</f>
        <v>0</v>
      </c>
      <c r="Z275" t="str">
        <f>'Reserve 01 K'!F274</f>
        <v>4 Tage/Wo</v>
      </c>
      <c r="AA275">
        <f ca="1">'Reserve 01 K'!G274</f>
        <v>200</v>
      </c>
      <c r="AB275">
        <f>'Reserve 01 K'!J274</f>
        <v>0</v>
      </c>
    </row>
    <row r="276" spans="24:28" x14ac:dyDescent="0.2">
      <c r="X276" t="str">
        <f>'Reserve 01 K'!B275</f>
        <v>M1-5</v>
      </c>
      <c r="Y276">
        <f>'Reserve 01 K'!E275</f>
        <v>0</v>
      </c>
      <c r="Z276" t="str">
        <f>'Reserve 01 K'!F275</f>
        <v>5 Tage/Wo</v>
      </c>
      <c r="AA276">
        <f ca="1">'Reserve 01 K'!G275</f>
        <v>250</v>
      </c>
      <c r="AB276">
        <f>'Reserve 01 K'!J275</f>
        <v>0</v>
      </c>
    </row>
    <row r="277" spans="24:28" x14ac:dyDescent="0.2">
      <c r="X277" t="str">
        <f>'Reserve 01 K'!B276</f>
        <v>M1-6</v>
      </c>
      <c r="Y277">
        <f>'Reserve 01 K'!E276</f>
        <v>0</v>
      </c>
      <c r="Z277" t="str">
        <f>'Reserve 01 K'!F276</f>
        <v>6 Tage/Wo</v>
      </c>
      <c r="AA277">
        <f ca="1">'Reserve 01 K'!G276</f>
        <v>300</v>
      </c>
      <c r="AB277">
        <f>'Reserve 01 K'!J276</f>
        <v>0</v>
      </c>
    </row>
    <row r="278" spans="24:28" x14ac:dyDescent="0.2">
      <c r="X278" t="str">
        <f>'Reserve 01 K'!B277</f>
        <v>M1-7</v>
      </c>
      <c r="Y278">
        <f>'Reserve 01 K'!E277</f>
        <v>0</v>
      </c>
      <c r="Z278" t="str">
        <f>'Reserve 01 K'!F277</f>
        <v>7 Tage/Wo</v>
      </c>
      <c r="AA278">
        <f ca="1">'Reserve 01 K'!G277</f>
        <v>350</v>
      </c>
      <c r="AB278">
        <f>'Reserve 01 K'!J277</f>
        <v>0</v>
      </c>
    </row>
    <row r="279" spans="24:28" x14ac:dyDescent="0.2">
      <c r="X279" t="str">
        <f>'Reserve 01 K'!B278</f>
        <v>M1-Hort</v>
      </c>
      <c r="Y279">
        <f>'Reserve 01 K'!E278</f>
        <v>0</v>
      </c>
      <c r="Z279" t="str">
        <f>'Reserve 01 K'!F278</f>
        <v>5 Tage/Wo </v>
      </c>
      <c r="AA279">
        <f ca="1">'Reserve 01 K'!G278</f>
        <v>250</v>
      </c>
      <c r="AB279">
        <f>'Reserve 01 K'!J278</f>
        <v>0</v>
      </c>
    </row>
    <row r="280" spans="24:28" x14ac:dyDescent="0.2">
      <c r="X280" t="str">
        <f>'Reserve 01 K'!B279</f>
        <v>N1-J</v>
      </c>
      <c r="Y280">
        <f>'Reserve 01 K'!E279</f>
        <v>0</v>
      </c>
      <c r="Z280" t="str">
        <f>'Reserve 01 K'!F279</f>
        <v>jährlich</v>
      </c>
      <c r="AA280">
        <f ca="1">'Reserve 01 K'!G279</f>
        <v>1</v>
      </c>
      <c r="AB280">
        <f>'Reserve 01 K'!J279</f>
        <v>0</v>
      </c>
    </row>
    <row r="281" spans="24:28" x14ac:dyDescent="0.2">
      <c r="X281" t="str">
        <f>'Reserve 01 K'!B280</f>
        <v>N1-J2</v>
      </c>
      <c r="Y281">
        <f>'Reserve 01 K'!E280</f>
        <v>0</v>
      </c>
      <c r="Z281" t="str">
        <f>'Reserve 01 K'!F280</f>
        <v>jährlich 2x</v>
      </c>
      <c r="AA281">
        <f ca="1">'Reserve 01 K'!G280</f>
        <v>2</v>
      </c>
      <c r="AB281">
        <f>'Reserve 01 K'!J280</f>
        <v>0</v>
      </c>
    </row>
    <row r="282" spans="24:28" x14ac:dyDescent="0.2">
      <c r="X282" t="str">
        <f>'Reserve 01 K'!B281</f>
        <v>N1-Q</v>
      </c>
      <c r="Y282">
        <f>'Reserve 01 K'!E281</f>
        <v>0</v>
      </c>
      <c r="Z282" t="str">
        <f>'Reserve 01 K'!F281</f>
        <v>Quartalsw.</v>
      </c>
      <c r="AA282">
        <f ca="1">'Reserve 01 K'!G281</f>
        <v>4</v>
      </c>
      <c r="AB282">
        <f>'Reserve 01 K'!J281</f>
        <v>0</v>
      </c>
    </row>
    <row r="283" spans="24:28" x14ac:dyDescent="0.2">
      <c r="X283" t="str">
        <f>'Reserve 01 K'!B282</f>
        <v>N1-J6</v>
      </c>
      <c r="Y283">
        <f>'Reserve 01 K'!E282</f>
        <v>0</v>
      </c>
      <c r="Z283" t="str">
        <f>'Reserve 01 K'!F282</f>
        <v>jährlich 6x</v>
      </c>
      <c r="AA283">
        <f ca="1">'Reserve 01 K'!G282</f>
        <v>6</v>
      </c>
      <c r="AB283">
        <f>'Reserve 01 K'!J282</f>
        <v>0</v>
      </c>
    </row>
    <row r="284" spans="24:28" x14ac:dyDescent="0.2">
      <c r="X284" t="str">
        <f>'Reserve 01 K'!B283</f>
        <v>N1-M</v>
      </c>
      <c r="Y284">
        <f>'Reserve 01 K'!E283</f>
        <v>0</v>
      </c>
      <c r="Z284" t="str">
        <f>'Reserve 01 K'!F283</f>
        <v>monatlich</v>
      </c>
      <c r="AA284">
        <f ca="1">'Reserve 01 K'!G283</f>
        <v>12</v>
      </c>
      <c r="AB284">
        <f>'Reserve 01 K'!J283</f>
        <v>0</v>
      </c>
    </row>
    <row r="285" spans="24:28" x14ac:dyDescent="0.2">
      <c r="X285" t="str">
        <f>'Reserve 01 K'!B284</f>
        <v>N1-14</v>
      </c>
      <c r="Y285">
        <f>'Reserve 01 K'!E284</f>
        <v>0</v>
      </c>
      <c r="Z285" t="str">
        <f>'Reserve 01 K'!F284</f>
        <v>14 tägig</v>
      </c>
      <c r="AA285">
        <f ca="1">'Reserve 01 K'!G284</f>
        <v>25</v>
      </c>
      <c r="AB285">
        <f>'Reserve 01 K'!J284</f>
        <v>0</v>
      </c>
    </row>
    <row r="286" spans="24:28" x14ac:dyDescent="0.2">
      <c r="X286" t="str">
        <f>'Reserve 01 K'!B285</f>
        <v>N1-W</v>
      </c>
      <c r="Y286">
        <f>'Reserve 01 K'!E285</f>
        <v>0</v>
      </c>
      <c r="Z286" t="str">
        <f>'Reserve 01 K'!F285</f>
        <v>wöchentl.</v>
      </c>
      <c r="AA286">
        <f ca="1">'Reserve 01 K'!G285</f>
        <v>50</v>
      </c>
      <c r="AB286">
        <f>'Reserve 01 K'!J285</f>
        <v>0</v>
      </c>
    </row>
    <row r="287" spans="24:28" x14ac:dyDescent="0.2">
      <c r="X287" t="str">
        <f>'Reserve 01 K'!B286</f>
        <v>N1-2</v>
      </c>
      <c r="Y287">
        <f>'Reserve 01 K'!E286</f>
        <v>0</v>
      </c>
      <c r="Z287" t="str">
        <f>'Reserve 01 K'!F286</f>
        <v>2 Tage/Wo</v>
      </c>
      <c r="AA287">
        <f ca="1">'Reserve 01 K'!G286</f>
        <v>100</v>
      </c>
      <c r="AB287">
        <f>'Reserve 01 K'!J286</f>
        <v>0</v>
      </c>
    </row>
    <row r="288" spans="24:28" x14ac:dyDescent="0.2">
      <c r="X288" t="str">
        <f>'Reserve 01 K'!B287</f>
        <v>N1-2,5</v>
      </c>
      <c r="Y288">
        <f>'Reserve 01 K'!E287</f>
        <v>0</v>
      </c>
      <c r="Z288" t="str">
        <f>'Reserve 01 K'!F287</f>
        <v>2,5 Tage/Wo</v>
      </c>
      <c r="AA288">
        <f ca="1">'Reserve 01 K'!G287</f>
        <v>125</v>
      </c>
      <c r="AB288">
        <f>'Reserve 01 K'!J287</f>
        <v>0</v>
      </c>
    </row>
    <row r="289" spans="24:28" x14ac:dyDescent="0.2">
      <c r="X289" t="str">
        <f>'Reserve 01 K'!B288</f>
        <v>N1-3</v>
      </c>
      <c r="Y289">
        <f>'Reserve 01 K'!E288</f>
        <v>0</v>
      </c>
      <c r="Z289" t="str">
        <f>'Reserve 01 K'!F288</f>
        <v>3 Tage/Wo</v>
      </c>
      <c r="AA289">
        <f ca="1">'Reserve 01 K'!G288</f>
        <v>150</v>
      </c>
      <c r="AB289">
        <f>'Reserve 01 K'!J288</f>
        <v>0</v>
      </c>
    </row>
    <row r="290" spans="24:28" x14ac:dyDescent="0.2">
      <c r="X290" t="str">
        <f>'Reserve 01 K'!B289</f>
        <v>N1-4</v>
      </c>
      <c r="Y290">
        <f>'Reserve 01 K'!E289</f>
        <v>0</v>
      </c>
      <c r="Z290" t="str">
        <f>'Reserve 01 K'!F289</f>
        <v>4 Tage/Wo</v>
      </c>
      <c r="AA290">
        <f ca="1">'Reserve 01 K'!G289</f>
        <v>200</v>
      </c>
      <c r="AB290">
        <f>'Reserve 01 K'!J289</f>
        <v>0</v>
      </c>
    </row>
    <row r="291" spans="24:28" x14ac:dyDescent="0.2">
      <c r="X291" t="str">
        <f>'Reserve 01 K'!B290</f>
        <v>N1-5</v>
      </c>
      <c r="Y291">
        <f>'Reserve 01 K'!E290</f>
        <v>0</v>
      </c>
      <c r="Z291" t="str">
        <f>'Reserve 01 K'!F290</f>
        <v>5 Tage/Wo</v>
      </c>
      <c r="AA291">
        <f ca="1">'Reserve 01 K'!G290</f>
        <v>250</v>
      </c>
      <c r="AB291">
        <f>'Reserve 01 K'!J290</f>
        <v>0</v>
      </c>
    </row>
    <row r="292" spans="24:28" x14ac:dyDescent="0.2">
      <c r="X292" t="str">
        <f>'Reserve 01 K'!B291</f>
        <v>N1-6</v>
      </c>
      <c r="Y292">
        <f>'Reserve 01 K'!E291</f>
        <v>0</v>
      </c>
      <c r="Z292" t="str">
        <f>'Reserve 01 K'!F291</f>
        <v>6 Tage/Wo</v>
      </c>
      <c r="AA292">
        <f ca="1">'Reserve 01 K'!G291</f>
        <v>300</v>
      </c>
      <c r="AB292">
        <f>'Reserve 01 K'!J291</f>
        <v>0</v>
      </c>
    </row>
    <row r="293" spans="24:28" x14ac:dyDescent="0.2">
      <c r="X293" t="str">
        <f>'Reserve 01 K'!B292</f>
        <v>N1-7</v>
      </c>
      <c r="Y293">
        <f>'Reserve 01 K'!E292</f>
        <v>0</v>
      </c>
      <c r="Z293" t="str">
        <f>'Reserve 01 K'!F292</f>
        <v>7 Tage/Wo</v>
      </c>
      <c r="AA293">
        <f ca="1">'Reserve 01 K'!G292</f>
        <v>350</v>
      </c>
      <c r="AB293">
        <f>'Reserve 01 K'!J292</f>
        <v>0</v>
      </c>
    </row>
    <row r="294" spans="24:28" x14ac:dyDescent="0.2">
      <c r="X294" t="str">
        <f>'Reserve 01 K'!B293</f>
        <v>O1-J</v>
      </c>
      <c r="Y294">
        <f>'Reserve 01 K'!E293</f>
        <v>0</v>
      </c>
      <c r="Z294" t="str">
        <f>'Reserve 01 K'!F293</f>
        <v>jährlich</v>
      </c>
      <c r="AA294">
        <f ca="1">'Reserve 01 K'!G293</f>
        <v>1</v>
      </c>
      <c r="AB294">
        <f>'Reserve 01 K'!J293</f>
        <v>0</v>
      </c>
    </row>
    <row r="295" spans="24:28" x14ac:dyDescent="0.2">
      <c r="X295" t="str">
        <f>'Reserve 01 K'!B294</f>
        <v>O1-J2</v>
      </c>
      <c r="Y295">
        <f>'Reserve 01 K'!E294</f>
        <v>0</v>
      </c>
      <c r="Z295" t="str">
        <f>'Reserve 01 K'!F294</f>
        <v>jährlich 2x</v>
      </c>
      <c r="AA295">
        <f ca="1">'Reserve 01 K'!G294</f>
        <v>2</v>
      </c>
      <c r="AB295">
        <f>'Reserve 01 K'!J294</f>
        <v>0</v>
      </c>
    </row>
    <row r="296" spans="24:28" x14ac:dyDescent="0.2">
      <c r="X296" t="str">
        <f>'Reserve 01 K'!B295</f>
        <v>O1-Q</v>
      </c>
      <c r="Y296">
        <f>'Reserve 01 K'!E295</f>
        <v>0</v>
      </c>
      <c r="Z296" t="str">
        <f>'Reserve 01 K'!F295</f>
        <v>Quartalsw.</v>
      </c>
      <c r="AA296">
        <f ca="1">'Reserve 01 K'!G295</f>
        <v>4</v>
      </c>
      <c r="AB296">
        <f>'Reserve 01 K'!J295</f>
        <v>0</v>
      </c>
    </row>
    <row r="297" spans="24:28" x14ac:dyDescent="0.2">
      <c r="X297" t="str">
        <f>'Reserve 01 K'!B296</f>
        <v>O1-J6</v>
      </c>
      <c r="Y297">
        <f>'Reserve 01 K'!E296</f>
        <v>0</v>
      </c>
      <c r="Z297" t="str">
        <f>'Reserve 01 K'!F296</f>
        <v>jährlich 6x</v>
      </c>
      <c r="AA297">
        <f ca="1">'Reserve 01 K'!G296</f>
        <v>6</v>
      </c>
      <c r="AB297">
        <f>'Reserve 01 K'!J296</f>
        <v>0</v>
      </c>
    </row>
    <row r="298" spans="24:28" x14ac:dyDescent="0.2">
      <c r="X298" t="str">
        <f>'Reserve 01 K'!B297</f>
        <v>O1-M</v>
      </c>
      <c r="Y298">
        <f>'Reserve 01 K'!E297</f>
        <v>0</v>
      </c>
      <c r="Z298" t="str">
        <f>'Reserve 01 K'!F297</f>
        <v>monatlich</v>
      </c>
      <c r="AA298">
        <f ca="1">'Reserve 01 K'!G297</f>
        <v>12</v>
      </c>
      <c r="AB298">
        <f>'Reserve 01 K'!J297</f>
        <v>0</v>
      </c>
    </row>
    <row r="299" spans="24:28" x14ac:dyDescent="0.2">
      <c r="X299" t="str">
        <f>'Reserve 01 K'!B298</f>
        <v>O1-14</v>
      </c>
      <c r="Y299">
        <f>'Reserve 01 K'!E298</f>
        <v>0</v>
      </c>
      <c r="Z299" t="str">
        <f>'Reserve 01 K'!F298</f>
        <v>14 tägig</v>
      </c>
      <c r="AA299">
        <f ca="1">'Reserve 01 K'!G298</f>
        <v>25</v>
      </c>
      <c r="AB299">
        <f>'Reserve 01 K'!J298</f>
        <v>0</v>
      </c>
    </row>
    <row r="300" spans="24:28" x14ac:dyDescent="0.2">
      <c r="X300" t="str">
        <f>'Reserve 01 K'!B299</f>
        <v>O1-W</v>
      </c>
      <c r="Y300">
        <f>'Reserve 01 K'!E299</f>
        <v>0</v>
      </c>
      <c r="Z300" t="str">
        <f>'Reserve 01 K'!F299</f>
        <v>wöchentl.</v>
      </c>
      <c r="AA300">
        <f ca="1">'Reserve 01 K'!G299</f>
        <v>50</v>
      </c>
      <c r="AB300">
        <f>'Reserve 01 K'!J299</f>
        <v>0</v>
      </c>
    </row>
    <row r="301" spans="24:28" x14ac:dyDescent="0.2">
      <c r="X301" t="str">
        <f>'Reserve 01 K'!B300</f>
        <v>O1-2</v>
      </c>
      <c r="Y301">
        <f>'Reserve 01 K'!E300</f>
        <v>0</v>
      </c>
      <c r="Z301" t="str">
        <f>'Reserve 01 K'!F300</f>
        <v>2 Tage/Wo</v>
      </c>
      <c r="AA301">
        <f ca="1">'Reserve 01 K'!G300</f>
        <v>100</v>
      </c>
      <c r="AB301">
        <f>'Reserve 01 K'!J300</f>
        <v>0</v>
      </c>
    </row>
    <row r="302" spans="24:28" x14ac:dyDescent="0.2">
      <c r="X302" t="str">
        <f>'Reserve 01 K'!B301</f>
        <v>O1-2,5</v>
      </c>
      <c r="Y302">
        <f>'Reserve 01 K'!E301</f>
        <v>0</v>
      </c>
      <c r="Z302" t="str">
        <f>'Reserve 01 K'!F301</f>
        <v>2,5 Tage/Wo</v>
      </c>
      <c r="AA302">
        <f ca="1">'Reserve 01 K'!G301</f>
        <v>125</v>
      </c>
      <c r="AB302">
        <f>'Reserve 01 K'!J301</f>
        <v>0</v>
      </c>
    </row>
    <row r="303" spans="24:28" x14ac:dyDescent="0.2">
      <c r="X303" t="str">
        <f>'Reserve 01 K'!B302</f>
        <v>O1-3</v>
      </c>
      <c r="Y303">
        <f>'Reserve 01 K'!E302</f>
        <v>0</v>
      </c>
      <c r="Z303" t="str">
        <f>'Reserve 01 K'!F302</f>
        <v>3 Tage/Wo</v>
      </c>
      <c r="AA303">
        <f ca="1">'Reserve 01 K'!G302</f>
        <v>150</v>
      </c>
      <c r="AB303">
        <f>'Reserve 01 K'!J302</f>
        <v>0</v>
      </c>
    </row>
    <row r="304" spans="24:28" x14ac:dyDescent="0.2">
      <c r="X304" t="str">
        <f>'Reserve 01 K'!B303</f>
        <v>O1-4</v>
      </c>
      <c r="Y304">
        <f>'Reserve 01 K'!E303</f>
        <v>340</v>
      </c>
      <c r="Z304" t="str">
        <f>'Reserve 01 K'!F303</f>
        <v>4 Tage/Wo</v>
      </c>
      <c r="AA304">
        <f ca="1">'Reserve 01 K'!G303</f>
        <v>200</v>
      </c>
      <c r="AB304">
        <f>'Reserve 01 K'!J303</f>
        <v>0</v>
      </c>
    </row>
    <row r="305" spans="24:28" x14ac:dyDescent="0.2">
      <c r="X305" t="str">
        <f>'Reserve 01 K'!B304</f>
        <v>O1-5</v>
      </c>
      <c r="Y305">
        <f>'Reserve 01 K'!E304</f>
        <v>340</v>
      </c>
      <c r="Z305" t="str">
        <f>'Reserve 01 K'!F304</f>
        <v>5 Tage/Wo</v>
      </c>
      <c r="AA305">
        <f ca="1">'Reserve 01 K'!G304</f>
        <v>250</v>
      </c>
      <c r="AB305">
        <f>'Reserve 01 K'!J304</f>
        <v>0</v>
      </c>
    </row>
    <row r="306" spans="24:28" x14ac:dyDescent="0.2">
      <c r="X306" t="str">
        <f>'Reserve 01 K'!B305</f>
        <v>O1-6</v>
      </c>
      <c r="Y306">
        <f>'Reserve 01 K'!E305</f>
        <v>340</v>
      </c>
      <c r="Z306" t="str">
        <f>'Reserve 01 K'!F305</f>
        <v>6 Tage/Wo</v>
      </c>
      <c r="AA306">
        <f ca="1">'Reserve 01 K'!G305</f>
        <v>300</v>
      </c>
      <c r="AB306">
        <f>'Reserve 01 K'!J305</f>
        <v>0</v>
      </c>
    </row>
    <row r="307" spans="24:28" x14ac:dyDescent="0.2">
      <c r="X307" t="str">
        <f>'Reserve 01 K'!B306</f>
        <v>O1-7</v>
      </c>
      <c r="Y307">
        <f>'Reserve 01 K'!E306</f>
        <v>340</v>
      </c>
      <c r="Z307" t="str">
        <f>'Reserve 01 K'!F306</f>
        <v>7 Tage/Wo</v>
      </c>
      <c r="AA307">
        <f ca="1">'Reserve 01 K'!G306</f>
        <v>350</v>
      </c>
      <c r="AB307">
        <f>'Reserve 01 K'!J306</f>
        <v>0</v>
      </c>
    </row>
  </sheetData>
  <sheetProtection algorithmName="SHA-512" hashValue="zc/Wtk6Mut5J73C30OrV5D5hlO7M//FMR0AO66b1f0lDppR7S/t/Z1wheDWPrLzx3l92sQ7X3IJxKUFKTjWmFw==" saltValue="/pQAj8Q0tuvVsu+JKe5pMA==" spinCount="100000" sheet="1" objects="1" scenarios="1" selectLockedCells="1"/>
  <mergeCells count="3">
    <mergeCell ref="C3:E3"/>
    <mergeCell ref="F3:L3"/>
    <mergeCell ref="M3:N3"/>
  </mergeCells>
  <conditionalFormatting sqref="L5:N5">
    <cfRule type="expression" dxfId="79" priority="1">
      <formula>L5=0</formula>
    </cfRule>
  </conditionalFormatting>
  <dataValidations count="1">
    <dataValidation type="list" allowBlank="1" showDropDown="1" showErrorMessage="1" errorTitle="Zulässige Werte Spalte J, Status" error="Es sind nur die Werte 'Grundreinigung' oder 'ohne Grundreinig' oder 'keine Reinigung' möglich!" sqref="J5" xr:uid="{3FB85F6C-B2CA-45B5-AEDF-41C60667DCB1}">
      <formula1>"Grundreinigung,ohne Grundreinig,keine Reinigung"</formula1>
    </dataValidation>
  </dataValidations>
  <hyperlinks>
    <hyperlink ref="W2" location="Gebäudeübersicht!B2" display="Gebäudeübersicht" xr:uid="{29327D4E-F651-4905-BC94-3E6A35FC3F80}"/>
    <hyperlink ref="W3" location="Inhaltsverzeichnis!A1" display="Inhaltsverzeichnis" xr:uid="{00ACBEC4-19D7-4866-9BB6-F55538BA6888}"/>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C856B-46AF-4523-B98C-4B8C748EECBE}">
  <sheetPr>
    <tabColor rgb="FFFF0000"/>
  </sheetPr>
  <dimension ref="A1:O327"/>
  <sheetViews>
    <sheetView showGridLines="0" zoomScale="70" zoomScaleNormal="70" workbookViewId="0">
      <pane ySplit="3" topLeftCell="A4" activePane="bottomLeft" state="frozen"/>
      <selection activeCell="C5" sqref="C5"/>
      <selection pane="bottomLeft" activeCell="E5" sqref="E5"/>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customWidth="1"/>
    <col min="14"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Reserve 01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SUMIFS(TabelleR07LL,TabelleR07HH,'Reserve 01 K'!B4,TabelleR07JJ,"")+
SUMIFS(TabelleR07LL,TabelleR07HH,'Reserve 01 K'!B4,TabelleR07JJ,"ohne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customHeight="1" x14ac:dyDescent="0.2">
      <c r="B5" s="677" t="str">
        <f>Raumgruppen_Bezeichnungen!$C4</f>
        <v>A1-J2</v>
      </c>
      <c r="C5" s="528" t="str">
        <f>Raumgruppen_Bezeichnungen!$D4</f>
        <v>Klassenräume</v>
      </c>
      <c r="D5" s="529">
        <f>SUMIFS(TabelleR07LL,TabelleR07HH,'Reserve 01 K'!B5,TabelleR07JJ,"")+
SUMIFS(TabelleR07LL,TabelleR07HH,'Reserve 01 K'!B5,TabelleR07JJ,"ohne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customHeight="1" x14ac:dyDescent="0.2">
      <c r="B6" s="677" t="str">
        <f>Raumgruppen_Bezeichnungen!$C5</f>
        <v>A1-Q</v>
      </c>
      <c r="C6" s="528" t="str">
        <f>Raumgruppen_Bezeichnungen!$D5</f>
        <v>Klassenräume</v>
      </c>
      <c r="D6" s="529">
        <f>SUMIFS(TabelleR07LL,TabelleR07HH,'Reserve 01 K'!B6,TabelleR07JJ,"")+
SUMIFS(TabelleR07LL,TabelleR07HH,'Reserve 01 K'!B6,TabelleR07JJ,"ohne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customHeight="1" x14ac:dyDescent="0.2">
      <c r="B7" s="677" t="str">
        <f>Raumgruppen_Bezeichnungen!$C6</f>
        <v>A1-J6</v>
      </c>
      <c r="C7" s="528" t="str">
        <f>Raumgruppen_Bezeichnungen!$D6</f>
        <v>Klassenräume</v>
      </c>
      <c r="D7" s="529">
        <f>SUMIFS(TabelleR07LL,TabelleR07HH,'Reserve 01 K'!B7,TabelleR07JJ,"")+
SUMIFS(TabelleR07LL,TabelleR07HH,'Reserve 01 K'!B7,TabelleR07JJ,"ohne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customHeight="1" x14ac:dyDescent="0.2">
      <c r="B8" s="677" t="str">
        <f>Raumgruppen_Bezeichnungen!$C7</f>
        <v>A1-M</v>
      </c>
      <c r="C8" s="528" t="str">
        <f>Raumgruppen_Bezeichnungen!$D7</f>
        <v>Klassenräume</v>
      </c>
      <c r="D8" s="529">
        <f>SUMIFS(TabelleR07LL,TabelleR07HH,'Reserve 01 K'!B8,TabelleR07JJ,"")+
SUMIFS(TabelleR07LL,TabelleR07HH,'Reserve 01 K'!B8,TabelleR07JJ,"ohne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customHeight="1" x14ac:dyDescent="0.2">
      <c r="B9" s="677" t="str">
        <f>Raumgruppen_Bezeichnungen!$C8</f>
        <v>A1-14</v>
      </c>
      <c r="C9" s="528" t="str">
        <f>Raumgruppen_Bezeichnungen!$D8</f>
        <v>Klassenräume</v>
      </c>
      <c r="D9" s="529">
        <f>SUMIFS(TabelleR07LL,TabelleR07HH,'Reserve 01 K'!B9,TabelleR07JJ,"")+
SUMIFS(TabelleR07LL,TabelleR07HH,'Reserve 01 K'!B9,TabelleR07JJ,"ohne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7" t="str">
        <f>Raumgruppen_Bezeichnungen!$C9</f>
        <v>A1-W</v>
      </c>
      <c r="C10" s="528" t="str">
        <f>Raumgruppen_Bezeichnungen!$D9</f>
        <v>Seminar- Prüfungsräume, Aufenthaltsräume, Multifunktionsräume</v>
      </c>
      <c r="D10" s="529">
        <f>SUMIFS(TabelleR07LL,TabelleR07HH,'Reserve 01 K'!B10,TabelleR07JJ,"")+
SUMIFS(TabelleR07LL,TabelleR07HH,'Reserve 01 K'!B10,TabelleR07JJ,"ohne Grundreinig")</f>
        <v>0</v>
      </c>
      <c r="E10" s="530">
        <f t="shared" si="0"/>
        <v>0</v>
      </c>
      <c r="F10" s="531" t="str">
        <f>VLOOKUP(B10,Raumgruppen_Bezeichnungen!$C$3:$E$305,3,FALSE)</f>
        <v>wöchentl.</v>
      </c>
      <c r="G10" s="75"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7"/>
        <v>0</v>
      </c>
      <c r="I10" s="500">
        <f t="shared" si="8"/>
        <v>0</v>
      </c>
      <c r="J10" s="534">
        <f t="shared" si="3"/>
        <v>0</v>
      </c>
      <c r="K10" s="535">
        <f t="shared" si="9"/>
        <v>0</v>
      </c>
      <c r="M10" s="22">
        <f>Raumgruppen_Bezeichnungen!N9</f>
        <v>1</v>
      </c>
      <c r="N10" s="22">
        <f t="shared" si="5"/>
        <v>1</v>
      </c>
      <c r="O10" s="22">
        <f t="shared" si="6"/>
        <v>1</v>
      </c>
    </row>
    <row r="11" spans="1:15" ht="15" customHeight="1" x14ac:dyDescent="0.2">
      <c r="B11" s="677" t="str">
        <f>Raumgruppen_Bezeichnungen!$C10</f>
        <v>A1-2</v>
      </c>
      <c r="C11" s="528" t="str">
        <f>Raumgruppen_Bezeichnungen!$D10</f>
        <v>Seminar- Prüfungsräume, Aufenthaltsräume, Multifunktionsräume</v>
      </c>
      <c r="D11" s="529">
        <f>SUMIFS(TabelleR07LL,TabelleR07HH,'Reserve 01 K'!B11,TabelleR07JJ,"")+
SUMIFS(TabelleR07LL,TabelleR07HH,'Reserve 01 K'!B11,TabelleR07JJ,"ohne Grundreinig")</f>
        <v>0</v>
      </c>
      <c r="E11" s="530">
        <f t="shared" si="0"/>
        <v>0</v>
      </c>
      <c r="F11" s="531" t="str">
        <f>VLOOKUP(B11,Raumgruppen_Bezeichnungen!$C$3:$E$305,3,FALSE)</f>
        <v>2 Tage/Wo</v>
      </c>
      <c r="G11" s="75"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7"/>
        <v>0</v>
      </c>
      <c r="I11" s="500">
        <f t="shared" si="8"/>
        <v>0</v>
      </c>
      <c r="J11" s="534">
        <f t="shared" si="3"/>
        <v>0</v>
      </c>
      <c r="K11" s="535">
        <f t="shared" si="9"/>
        <v>0</v>
      </c>
      <c r="M11" s="22">
        <f>Raumgruppen_Bezeichnungen!N10</f>
        <v>1</v>
      </c>
      <c r="N11" s="22">
        <f t="shared" si="5"/>
        <v>1</v>
      </c>
      <c r="O11" s="22">
        <f t="shared" si="6"/>
        <v>1</v>
      </c>
    </row>
    <row r="12" spans="1:15" ht="15" customHeight="1" x14ac:dyDescent="0.2">
      <c r="B12" s="677" t="str">
        <f>Raumgruppen_Bezeichnungen!$C11</f>
        <v>A1-2,5</v>
      </c>
      <c r="C12" s="528" t="str">
        <f>Raumgruppen_Bezeichnungen!$D11</f>
        <v>Klassenräume</v>
      </c>
      <c r="D12" s="529">
        <f>SUMIFS(TabelleR07LL,TabelleR07HH,'Reserve 01 K'!B12,TabelleR07JJ,"")+
SUMIFS(TabelleR07LL,TabelleR07HH,'Reserve 01 K'!B12,TabelleR07JJ,"ohne Grundreinig")</f>
        <v>0</v>
      </c>
      <c r="E12" s="530">
        <f t="shared" si="0"/>
        <v>0</v>
      </c>
      <c r="F12" s="531"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ca="1">D12*G12</f>
        <v>0</v>
      </c>
      <c r="I12" s="500">
        <f>IF(E12=0,0,H12/E12)</f>
        <v>0</v>
      </c>
      <c r="J12" s="534">
        <f t="shared" si="3"/>
        <v>0</v>
      </c>
      <c r="K12" s="535">
        <f>IF(J12="","",I12*J12)</f>
        <v>0</v>
      </c>
      <c r="M12" s="22">
        <f>Raumgruppen_Bezeichnungen!N11</f>
        <v>0</v>
      </c>
      <c r="N12" s="22">
        <f t="shared" si="5"/>
        <v>1</v>
      </c>
      <c r="O12" s="22">
        <f t="shared" si="6"/>
        <v>1</v>
      </c>
    </row>
    <row r="13" spans="1:15" ht="15" customHeight="1" x14ac:dyDescent="0.2">
      <c r="B13" s="677" t="str">
        <f>Raumgruppen_Bezeichnungen!$C12</f>
        <v>A1-3</v>
      </c>
      <c r="C13" s="528" t="str">
        <f>Raumgruppen_Bezeichnungen!$D12</f>
        <v>Klassenräume</v>
      </c>
      <c r="D13" s="529">
        <f>SUMIFS(TabelleR07LL,TabelleR07HH,'Reserve 01 K'!B13,TabelleR07JJ,"")+
SUMIFS(TabelleR07LL,TabelleR07HH,'Reserve 01 K'!B13,TabelleR07JJ,"ohne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customHeight="1" x14ac:dyDescent="0.2">
      <c r="B14" s="677" t="str">
        <f>Raumgruppen_Bezeichnungen!$C13</f>
        <v>A1-4</v>
      </c>
      <c r="C14" s="528" t="str">
        <f>Raumgruppen_Bezeichnungen!$D13</f>
        <v>Klassenräume</v>
      </c>
      <c r="D14" s="529">
        <f>SUMIFS(TabelleR07LL,TabelleR07HH,'Reserve 01 K'!B14,TabelleR07JJ,"")+
SUMIFS(TabelleR07LL,TabelleR07HH,'Reserve 01 K'!B14,TabelleR07JJ,"ohne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0"/>
        <v>0</v>
      </c>
      <c r="I14" s="500">
        <f t="shared" si="11"/>
        <v>0</v>
      </c>
      <c r="J14" s="534">
        <f t="shared" si="3"/>
        <v>0</v>
      </c>
      <c r="K14" s="535">
        <f t="shared" si="12"/>
        <v>0</v>
      </c>
      <c r="M14" s="22">
        <f>Raumgruppen_Bezeichnungen!N13</f>
        <v>0</v>
      </c>
      <c r="N14" s="22">
        <f t="shared" si="5"/>
        <v>1</v>
      </c>
      <c r="O14" s="22">
        <f t="shared" si="6"/>
        <v>1</v>
      </c>
    </row>
    <row r="15" spans="1:15" ht="15" customHeight="1" x14ac:dyDescent="0.2">
      <c r="B15" s="677" t="str">
        <f>Raumgruppen_Bezeichnungen!$C14</f>
        <v>A1-5</v>
      </c>
      <c r="C15" s="528" t="str">
        <f>Raumgruppen_Bezeichnungen!$D14</f>
        <v>Klassenräume</v>
      </c>
      <c r="D15" s="529">
        <f>SUMIFS(TabelleR07LL,TabelleR07HH,'Reserve 01 K'!B15,TabelleR07JJ,"")+
SUMIFS(TabelleR07LL,TabelleR07HH,'Reserve 01 K'!B15,TabelleR07JJ,"ohne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0"/>
        <v>0</v>
      </c>
      <c r="I15" s="500">
        <f t="shared" si="11"/>
        <v>0</v>
      </c>
      <c r="J15" s="534">
        <f t="shared" si="3"/>
        <v>0</v>
      </c>
      <c r="K15" s="535">
        <f t="shared" si="12"/>
        <v>0</v>
      </c>
      <c r="M15" s="22">
        <f>Raumgruppen_Bezeichnungen!N14</f>
        <v>0</v>
      </c>
      <c r="N15" s="22">
        <f t="shared" si="5"/>
        <v>1</v>
      </c>
      <c r="O15" s="22">
        <f t="shared" si="6"/>
        <v>1</v>
      </c>
    </row>
    <row r="16" spans="1:15" ht="15" customHeight="1" x14ac:dyDescent="0.2">
      <c r="B16" s="677" t="str">
        <f>Raumgruppen_Bezeichnungen!$C15</f>
        <v>A1-6</v>
      </c>
      <c r="C16" s="528" t="str">
        <f>Raumgruppen_Bezeichnungen!$D15</f>
        <v>Klassenräume</v>
      </c>
      <c r="D16" s="529">
        <f>SUMIFS(TabelleR07LL,TabelleR07HH,'Reserve 01 K'!B16,TabelleR07JJ,"")+
SUMIFS(TabelleR07LL,TabelleR07HH,'Reserve 01 K'!B16,TabelleR07JJ,"ohne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ca="1">D16*G16</f>
        <v>0</v>
      </c>
      <c r="I16" s="500">
        <f>IF(E16=0,0,H16/E16)</f>
        <v>0</v>
      </c>
      <c r="J16" s="534">
        <f t="shared" si="3"/>
        <v>0</v>
      </c>
      <c r="K16" s="535">
        <f>IF(J16="","",I16*J16)</f>
        <v>0</v>
      </c>
      <c r="M16" s="22">
        <f>Raumgruppen_Bezeichnungen!N15</f>
        <v>0</v>
      </c>
      <c r="N16" s="22">
        <f t="shared" si="5"/>
        <v>1</v>
      </c>
      <c r="O16" s="22">
        <f t="shared" si="6"/>
        <v>1</v>
      </c>
    </row>
    <row r="17" spans="2:15" ht="15" customHeight="1" x14ac:dyDescent="0.2">
      <c r="B17" s="677" t="str">
        <f>Raumgruppen_Bezeichnungen!$C16</f>
        <v>A1-7</v>
      </c>
      <c r="C17" s="528" t="str">
        <f>Raumgruppen_Bezeichnungen!$D16</f>
        <v>Klassenräume</v>
      </c>
      <c r="D17" s="529">
        <f>SUMIFS(TabelleR07LL,TabelleR07HH,'Reserve 01 K'!B17,TabelleR07JJ,"")+
SUMIFS(TabelleR07LL,TabelleR07HH,'Reserve 01 K'!B17,TabelleR07JJ,"ohne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ca="1">D17*G17</f>
        <v>0</v>
      </c>
      <c r="I17" s="500">
        <f>IF(E17=0,0,H17/E17)</f>
        <v>0</v>
      </c>
      <c r="J17" s="534">
        <f t="shared" si="3"/>
        <v>0</v>
      </c>
      <c r="K17" s="535">
        <f>IF(J17="","",I17*J17)</f>
        <v>0</v>
      </c>
      <c r="M17" s="22">
        <f>Raumgruppen_Bezeichnungen!N16</f>
        <v>0</v>
      </c>
      <c r="N17" s="22">
        <f t="shared" si="5"/>
        <v>1</v>
      </c>
      <c r="O17" s="22">
        <f t="shared" si="6"/>
        <v>1</v>
      </c>
    </row>
    <row r="18" spans="2:15" ht="15" customHeight="1" x14ac:dyDescent="0.2">
      <c r="B18" s="677" t="str">
        <f>Raumgruppen_Bezeichnungen!$C17</f>
        <v>A1-Müll</v>
      </c>
      <c r="C18" s="528" t="str">
        <f>Raumgruppen_Bezeichnungen!$D17</f>
        <v>Klassenräume (nur Müllentnahme)</v>
      </c>
      <c r="D18" s="529">
        <f>SUMIFS(TabelleR07LL,TabelleR07II,'Reserve 01 K'!B18,TabelleR07JJ,"")+
SUMIFS(TabelleR07LL,TabelleR07II,'Reserve 01 K'!B18,TabelleR07JJ,"ohne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customHeight="1" x14ac:dyDescent="0.2">
      <c r="B19" s="677" t="str">
        <f>Raumgruppen_Bezeichnungen!$C18</f>
        <v>A1-Hort</v>
      </c>
      <c r="C19" s="528" t="str">
        <f>Raumgruppen_Bezeichnungen!$D18</f>
        <v>Klassenräume</v>
      </c>
      <c r="D19" s="529">
        <f>SUMIFS(TabelleR07LL,TabelleR07HH,'Reserve 01 K'!B19,TabelleR07JJ,"")+
SUMIFS(TabelleR07LL,TabelleR07HH,'Reserve 01 K'!B19,TabelleR07JJ,"ohne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3"/>
        <v>0</v>
      </c>
      <c r="I19" s="500">
        <f t="shared" si="14"/>
        <v>0</v>
      </c>
      <c r="J19" s="534">
        <f t="shared" si="3"/>
        <v>0</v>
      </c>
      <c r="K19" s="535">
        <f t="shared" si="15"/>
        <v>0</v>
      </c>
      <c r="M19" s="22">
        <f>Raumgruppen_Bezeichnungen!N18</f>
        <v>0</v>
      </c>
      <c r="N19" s="22">
        <f t="shared" si="5"/>
        <v>1</v>
      </c>
      <c r="O19" s="22">
        <f t="shared" si="6"/>
        <v>1</v>
      </c>
    </row>
    <row r="20" spans="2:15" ht="15" customHeight="1" x14ac:dyDescent="0.2">
      <c r="B20" s="677" t="str">
        <f>Raumgruppen_Bezeichnungen!$C19</f>
        <v>A2-J</v>
      </c>
      <c r="C20" s="528" t="str">
        <f>Raumgruppen_Bezeichnungen!$D19</f>
        <v>Fachräume</v>
      </c>
      <c r="D20" s="529">
        <f>SUMIFS(TabelleR07LL,TabelleR07HH,'Reserve 01 K'!B20,TabelleR07JJ,"")+
SUMIFS(TabelleR07LL,TabelleR07HH,'Reserve 01 K'!B20,TabelleR07JJ,"ohne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customHeight="1" x14ac:dyDescent="0.2">
      <c r="B21" s="677" t="str">
        <f>Raumgruppen_Bezeichnungen!$C20</f>
        <v>A2-J2</v>
      </c>
      <c r="C21" s="528" t="str">
        <f>Raumgruppen_Bezeichnungen!$D20</f>
        <v>Fachräume</v>
      </c>
      <c r="D21" s="529">
        <f>SUMIFS(TabelleR07LL,TabelleR07HH,'Reserve 01 K'!B21,TabelleR07JJ,"")+
SUMIFS(TabelleR07LL,TabelleR07HH,'Reserve 01 K'!B21,TabelleR07JJ,"ohne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customHeight="1" x14ac:dyDescent="0.2">
      <c r="B22" s="677" t="str">
        <f>Raumgruppen_Bezeichnungen!$C21</f>
        <v>A2-Q</v>
      </c>
      <c r="C22" s="528" t="str">
        <f>Raumgruppen_Bezeichnungen!$D21</f>
        <v>Fachräume</v>
      </c>
      <c r="D22" s="529">
        <f>SUMIFS(TabelleR07LL,TabelleR07HH,'Reserve 01 K'!B22,TabelleR07JJ,"")+
SUMIFS(TabelleR07LL,TabelleR07HH,'Reserve 01 K'!B22,TabelleR07JJ,"ohne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customHeight="1" x14ac:dyDescent="0.2">
      <c r="B23" s="677" t="str">
        <f>Raumgruppen_Bezeichnungen!$C22</f>
        <v>A2-J6</v>
      </c>
      <c r="C23" s="528" t="str">
        <f>Raumgruppen_Bezeichnungen!$D22</f>
        <v>Fachräume</v>
      </c>
      <c r="D23" s="529">
        <f>SUMIFS(TabelleR07LL,TabelleR07HH,'Reserve 01 K'!B23,TabelleR07JJ,"")+
SUMIFS(TabelleR07LL,TabelleR07HH,'Reserve 01 K'!B23,TabelleR07JJ,"ohne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customHeight="1" x14ac:dyDescent="0.2">
      <c r="B24" s="677" t="str">
        <f>Raumgruppen_Bezeichnungen!$C23</f>
        <v>A2-M</v>
      </c>
      <c r="C24" s="528" t="str">
        <f>Raumgruppen_Bezeichnungen!$D23</f>
        <v>Fachräume</v>
      </c>
      <c r="D24" s="529">
        <f>SUMIFS(TabelleR07LL,TabelleR07HH,'Reserve 01 K'!B24,TabelleR07JJ,"")+
SUMIFS(TabelleR07LL,TabelleR07HH,'Reserve 01 K'!B24,TabelleR07JJ,"ohne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customHeight="1" x14ac:dyDescent="0.2">
      <c r="B25" s="677" t="str">
        <f>Raumgruppen_Bezeichnungen!$C24</f>
        <v>A2-14</v>
      </c>
      <c r="C25" s="528" t="str">
        <f>Raumgruppen_Bezeichnungen!$D24</f>
        <v>Fachräume</v>
      </c>
      <c r="D25" s="529">
        <f>SUMIFS(TabelleR07LL,TabelleR07HH,'Reserve 01 K'!B25,TabelleR07JJ,"")+
SUMIFS(TabelleR07LL,TabelleR07HH,'Reserve 01 K'!B25,TabelleR07JJ,"ohne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customHeight="1" x14ac:dyDescent="0.2">
      <c r="B26" s="677" t="str">
        <f>Raumgruppen_Bezeichnungen!$C25</f>
        <v>A2-W</v>
      </c>
      <c r="C26" s="528" t="str">
        <f>Raumgruppen_Bezeichnungen!$D25</f>
        <v>Fachräume</v>
      </c>
      <c r="D26" s="529">
        <f>SUMIFS(TabelleR07LL,TabelleR07HH,'Reserve 01 K'!B26,TabelleR07JJ,"")+
SUMIFS(TabelleR07LL,TabelleR07HH,'Reserve 01 K'!B26,TabelleR07JJ,"ohne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6"/>
        <v>0</v>
      </c>
      <c r="I26" s="500">
        <f t="shared" si="17"/>
        <v>0</v>
      </c>
      <c r="J26" s="534">
        <f t="shared" si="3"/>
        <v>0</v>
      </c>
      <c r="K26" s="535">
        <f t="shared" si="18"/>
        <v>0</v>
      </c>
      <c r="M26" s="22">
        <f>Raumgruppen_Bezeichnungen!N25</f>
        <v>0</v>
      </c>
      <c r="N26" s="22">
        <f t="shared" si="5"/>
        <v>1</v>
      </c>
      <c r="O26" s="22">
        <f t="shared" si="6"/>
        <v>1</v>
      </c>
    </row>
    <row r="27" spans="2:15" ht="15" customHeight="1" x14ac:dyDescent="0.2">
      <c r="B27" s="677" t="str">
        <f>Raumgruppen_Bezeichnungen!$C26</f>
        <v>A2-2</v>
      </c>
      <c r="C27" s="528" t="str">
        <f>Raumgruppen_Bezeichnungen!$D26</f>
        <v>Fachräume</v>
      </c>
      <c r="D27" s="529">
        <f>SUMIFS(TabelleR07LL,TabelleR07HH,'Reserve 01 K'!B27,TabelleR07JJ,"")+
SUMIFS(TabelleR07LL,TabelleR07HH,'Reserve 01 K'!B27,TabelleR07JJ,"ohne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6"/>
        <v>0</v>
      </c>
      <c r="I27" s="500">
        <f t="shared" si="17"/>
        <v>0</v>
      </c>
      <c r="J27" s="534">
        <f t="shared" si="3"/>
        <v>0</v>
      </c>
      <c r="K27" s="535">
        <f t="shared" si="18"/>
        <v>0</v>
      </c>
      <c r="M27" s="22">
        <f>Raumgruppen_Bezeichnungen!N26</f>
        <v>0</v>
      </c>
      <c r="N27" s="22">
        <f t="shared" si="5"/>
        <v>1</v>
      </c>
      <c r="O27" s="22">
        <f t="shared" si="6"/>
        <v>1</v>
      </c>
    </row>
    <row r="28" spans="2:15" ht="15" customHeight="1" x14ac:dyDescent="0.2">
      <c r="B28" s="677" t="str">
        <f>Raumgruppen_Bezeichnungen!$C27</f>
        <v>A2-2,5</v>
      </c>
      <c r="C28" s="528" t="str">
        <f>Raumgruppen_Bezeichnungen!$D27</f>
        <v>Fachräume</v>
      </c>
      <c r="D28" s="529">
        <f>SUMIFS(TabelleR07LL,TabelleR07HH,'Reserve 01 K'!B28,TabelleR07JJ,"")+
SUMIFS(TabelleR07LL,TabelleR07HH,'Reserve 01 K'!B28,TabelleR07JJ,"ohne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ca="1">D28*G28</f>
        <v>0</v>
      </c>
      <c r="I28" s="500">
        <f>IF(E28=0,0,H28/E28)</f>
        <v>0</v>
      </c>
      <c r="J28" s="534">
        <f t="shared" si="3"/>
        <v>0</v>
      </c>
      <c r="K28" s="535">
        <f>IF(J28="","",I28*J28)</f>
        <v>0</v>
      </c>
      <c r="M28" s="22">
        <f>Raumgruppen_Bezeichnungen!N27</f>
        <v>0</v>
      </c>
      <c r="N28" s="22">
        <f t="shared" si="5"/>
        <v>1</v>
      </c>
      <c r="O28" s="22">
        <f t="shared" si="6"/>
        <v>1</v>
      </c>
    </row>
    <row r="29" spans="2:15" ht="15" customHeight="1" x14ac:dyDescent="0.2">
      <c r="B29" s="677" t="str">
        <f>Raumgruppen_Bezeichnungen!$C28</f>
        <v>A2-3</v>
      </c>
      <c r="C29" s="528" t="str">
        <f>Raumgruppen_Bezeichnungen!$D28</f>
        <v>Fachräume</v>
      </c>
      <c r="D29" s="529">
        <f>SUMIFS(TabelleR07LL,TabelleR07HH,'Reserve 01 K'!B29,TabelleR07JJ,"")+
SUMIFS(TabelleR07LL,TabelleR07HH,'Reserve 01 K'!B29,TabelleR07JJ,"ohne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customHeight="1" x14ac:dyDescent="0.2">
      <c r="B30" s="677" t="str">
        <f>Raumgruppen_Bezeichnungen!$C29</f>
        <v>A2-4</v>
      </c>
      <c r="C30" s="528" t="str">
        <f>Raumgruppen_Bezeichnungen!$D29</f>
        <v>Fachräume</v>
      </c>
      <c r="D30" s="529">
        <f>SUMIFS(TabelleR07LL,TabelleR07HH,'Reserve 01 K'!B30,TabelleR07JJ,"")+
SUMIFS(TabelleR07LL,TabelleR07HH,'Reserve 01 K'!B30,TabelleR07JJ,"ohne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9"/>
        <v>0</v>
      </c>
      <c r="I30" s="500">
        <f t="shared" si="20"/>
        <v>0</v>
      </c>
      <c r="J30" s="534">
        <f t="shared" si="3"/>
        <v>0</v>
      </c>
      <c r="K30" s="535">
        <f t="shared" si="21"/>
        <v>0</v>
      </c>
      <c r="M30" s="22">
        <f>Raumgruppen_Bezeichnungen!N29</f>
        <v>0</v>
      </c>
      <c r="N30" s="22">
        <f t="shared" si="5"/>
        <v>1</v>
      </c>
      <c r="O30" s="22">
        <f t="shared" si="6"/>
        <v>1</v>
      </c>
    </row>
    <row r="31" spans="2:15" ht="15" customHeight="1" x14ac:dyDescent="0.2">
      <c r="B31" s="677" t="str">
        <f>Raumgruppen_Bezeichnungen!$C30</f>
        <v>A2-5</v>
      </c>
      <c r="C31" s="528" t="str">
        <f>Raumgruppen_Bezeichnungen!$D30</f>
        <v>Fachräume</v>
      </c>
      <c r="D31" s="529">
        <f>SUMIFS(TabelleR07LL,TabelleR07HH,'Reserve 01 K'!B31,TabelleR07JJ,"")+
SUMIFS(TabelleR07LL,TabelleR07HH,'Reserve 01 K'!B31,TabelleR07JJ,"ohne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9"/>
        <v>0</v>
      </c>
      <c r="I31" s="500">
        <f t="shared" si="20"/>
        <v>0</v>
      </c>
      <c r="J31" s="534">
        <f t="shared" si="3"/>
        <v>0</v>
      </c>
      <c r="K31" s="535">
        <f t="shared" si="21"/>
        <v>0</v>
      </c>
      <c r="M31" s="22">
        <f>Raumgruppen_Bezeichnungen!N30</f>
        <v>0</v>
      </c>
      <c r="N31" s="22">
        <f t="shared" si="5"/>
        <v>1</v>
      </c>
      <c r="O31" s="22">
        <f t="shared" si="6"/>
        <v>1</v>
      </c>
    </row>
    <row r="32" spans="2:15" ht="15" customHeight="1" x14ac:dyDescent="0.2">
      <c r="B32" s="677" t="str">
        <f>Raumgruppen_Bezeichnungen!$C31</f>
        <v>A2-6</v>
      </c>
      <c r="C32" s="528" t="str">
        <f>Raumgruppen_Bezeichnungen!$D31</f>
        <v>Fachräume</v>
      </c>
      <c r="D32" s="529">
        <f>SUMIFS(TabelleR07LL,TabelleR07HH,'Reserve 01 K'!B32,TabelleR07JJ,"")+
SUMIFS(TabelleR07LL,TabelleR07HH,'Reserve 01 K'!B32,TabelleR07JJ,"ohne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ca="1">D32*G32</f>
        <v>0</v>
      </c>
      <c r="I32" s="500">
        <f>IF(E32=0,0,H32/E32)</f>
        <v>0</v>
      </c>
      <c r="J32" s="534">
        <f t="shared" si="3"/>
        <v>0</v>
      </c>
      <c r="K32" s="535">
        <f>IF(J32="","",I32*J32)</f>
        <v>0</v>
      </c>
      <c r="M32" s="22">
        <f>Raumgruppen_Bezeichnungen!N31</f>
        <v>0</v>
      </c>
      <c r="N32" s="22">
        <f t="shared" si="5"/>
        <v>1</v>
      </c>
      <c r="O32" s="22">
        <f t="shared" si="6"/>
        <v>1</v>
      </c>
    </row>
    <row r="33" spans="2:15" ht="15" customHeight="1" x14ac:dyDescent="0.2">
      <c r="B33" s="677" t="str">
        <f>Raumgruppen_Bezeichnungen!$C32</f>
        <v>A2-7</v>
      </c>
      <c r="C33" s="528" t="str">
        <f>Raumgruppen_Bezeichnungen!$D32</f>
        <v>Fachräume</v>
      </c>
      <c r="D33" s="529">
        <f>SUMIFS(TabelleR07LL,TabelleR07HH,'Reserve 01 K'!B33,TabelleR07JJ,"")+
SUMIFS(TabelleR07LL,TabelleR07HH,'Reserve 01 K'!B33,TabelleR07JJ,"ohne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ca="1">D33*G33</f>
        <v>0</v>
      </c>
      <c r="I33" s="500">
        <f>IF(E33=0,0,H33/E33)</f>
        <v>0</v>
      </c>
      <c r="J33" s="534">
        <f t="shared" si="3"/>
        <v>0</v>
      </c>
      <c r="K33" s="535">
        <f>IF(J33="","",I33*J33)</f>
        <v>0</v>
      </c>
      <c r="M33" s="22">
        <f>Raumgruppen_Bezeichnungen!N32</f>
        <v>0</v>
      </c>
      <c r="N33" s="22">
        <f t="shared" si="5"/>
        <v>1</v>
      </c>
      <c r="O33" s="22">
        <f t="shared" si="6"/>
        <v>1</v>
      </c>
    </row>
    <row r="34" spans="2:15" ht="15" customHeight="1" x14ac:dyDescent="0.2">
      <c r="B34" s="677" t="str">
        <f>Raumgruppen_Bezeichnungen!$C33</f>
        <v>A2-Müll</v>
      </c>
      <c r="C34" s="528" t="str">
        <f>Raumgruppen_Bezeichnungen!$D33</f>
        <v>Fachräume (nur Müllentnahme)</v>
      </c>
      <c r="D34" s="529">
        <f>SUMIFS(TabelleR07LL,TabelleR07II,'Reserve 01 K'!B34,TabelleR07JJ,"")+
SUMIFS(TabelleR07LL,TabelleR07II,'Reserve 01 K'!B34,TabelleR07JJ,"ohne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customHeight="1" x14ac:dyDescent="0.2">
      <c r="B35" s="677" t="str">
        <f>Raumgruppen_Bezeichnungen!$C34</f>
        <v>A2-Hort</v>
      </c>
      <c r="C35" s="528" t="str">
        <f>Raumgruppen_Bezeichnungen!$D34</f>
        <v>Fachräume</v>
      </c>
      <c r="D35" s="529">
        <f>SUMIFS(TabelleR07LL,TabelleR07HH,'Reserve 01 K'!B35,TabelleR07JJ,"")+
SUMIFS(TabelleR07LL,TabelleR07HH,'Reserve 01 K'!B35,TabelleR07JJ,"ohne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22"/>
        <v>0</v>
      </c>
      <c r="I35" s="500">
        <f t="shared" si="23"/>
        <v>0</v>
      </c>
      <c r="J35" s="534">
        <f t="shared" si="3"/>
        <v>0</v>
      </c>
      <c r="K35" s="535">
        <f t="shared" si="24"/>
        <v>0</v>
      </c>
      <c r="M35" s="22">
        <f>Raumgruppen_Bezeichnungen!N34</f>
        <v>0</v>
      </c>
      <c r="N35" s="22">
        <f t="shared" si="5"/>
        <v>1</v>
      </c>
      <c r="O35" s="22">
        <f t="shared" si="6"/>
        <v>1</v>
      </c>
    </row>
    <row r="36" spans="2:15" ht="15" customHeight="1" x14ac:dyDescent="0.2">
      <c r="B36" s="677" t="str">
        <f>Raumgruppen_Bezeichnungen!$C35</f>
        <v>B1-J</v>
      </c>
      <c r="C36" s="528" t="str">
        <f>Raumgruppen_Bezeichnungen!$D35</f>
        <v>Gruppen- und Speiseräume von Schulkindergärten bzw. –horten, Vorschulen</v>
      </c>
      <c r="D36" s="529">
        <f>SUMIFS(TabelleR07LL,TabelleR07HH,'Reserve 01 K'!B36,TabelleR07JJ,"")+
SUMIFS(TabelleR07LL,TabelleR07HH,'Reserve 01 K'!B36,TabelleR07JJ,"ohne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customHeight="1" x14ac:dyDescent="0.2">
      <c r="B37" s="677" t="str">
        <f>Raumgruppen_Bezeichnungen!$C36</f>
        <v>B1-J2</v>
      </c>
      <c r="C37" s="528" t="str">
        <f>Raumgruppen_Bezeichnungen!$D36</f>
        <v>Gruppen- und Speiseräume von Schulkindergärten bzw. –horten, Vorschulen</v>
      </c>
      <c r="D37" s="529">
        <f>SUMIFS(TabelleR07LL,TabelleR07HH,'Reserve 01 K'!B37,TabelleR07JJ,"")+
SUMIFS(TabelleR07LL,TabelleR07HH,'Reserve 01 K'!B37,TabelleR07JJ,"ohne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customHeight="1" x14ac:dyDescent="0.2">
      <c r="B38" s="677" t="str">
        <f>Raumgruppen_Bezeichnungen!$C37</f>
        <v>B1-Q</v>
      </c>
      <c r="C38" s="528" t="str">
        <f>Raumgruppen_Bezeichnungen!$D37</f>
        <v>Gruppen- und Speiseräume von Schulkindergärten bzw. –horten, Vorschulen</v>
      </c>
      <c r="D38" s="529">
        <f>SUMIFS(TabelleR07LL,TabelleR07HH,'Reserve 01 K'!B38,TabelleR07JJ,"")+
SUMIFS(TabelleR07LL,TabelleR07HH,'Reserve 01 K'!B38,TabelleR07JJ,"ohne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customHeight="1" x14ac:dyDescent="0.2">
      <c r="B39" s="677" t="str">
        <f>Raumgruppen_Bezeichnungen!$C38</f>
        <v>B1-J6</v>
      </c>
      <c r="C39" s="528" t="str">
        <f>Raumgruppen_Bezeichnungen!$D38</f>
        <v>Gruppen- und Speiseräume von Schulkindergärten bzw. –horten, Vorschulen</v>
      </c>
      <c r="D39" s="529">
        <f>SUMIFS(TabelleR07LL,TabelleR07HH,'Reserve 01 K'!B39,TabelleR07JJ,"")+
SUMIFS(TabelleR07LL,TabelleR07HH,'Reserve 01 K'!B39,TabelleR07JJ,"ohne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customHeight="1" x14ac:dyDescent="0.2">
      <c r="B40" s="677" t="str">
        <f>Raumgruppen_Bezeichnungen!$C39</f>
        <v>B1-M</v>
      </c>
      <c r="C40" s="528" t="str">
        <f>Raumgruppen_Bezeichnungen!$D39</f>
        <v>Gruppen- und Speiseräume von Schulkindergärten bzw. –horten, Vorschulen</v>
      </c>
      <c r="D40" s="529">
        <f>SUMIFS(TabelleR07LL,TabelleR07HH,'Reserve 01 K'!B40,TabelleR07JJ,"")+
SUMIFS(TabelleR07LL,TabelleR07HH,'Reserve 01 K'!B40,TabelleR07JJ,"ohne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customHeight="1" x14ac:dyDescent="0.2">
      <c r="B41" s="677" t="str">
        <f>Raumgruppen_Bezeichnungen!$C40</f>
        <v>B1-14</v>
      </c>
      <c r="C41" s="528" t="str">
        <f>Raumgruppen_Bezeichnungen!$D40</f>
        <v>Gruppen- und Speiseräume von Schulkindergärten bzw. –horten, Vorschulen</v>
      </c>
      <c r="D41" s="529">
        <f>SUMIFS(TabelleR07LL,TabelleR07HH,'Reserve 01 K'!B41,TabelleR07JJ,"")+
SUMIFS(TabelleR07LL,TabelleR07HH,'Reserve 01 K'!B41,TabelleR07JJ,"ohne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customHeight="1" x14ac:dyDescent="0.2">
      <c r="B42" s="677" t="str">
        <f>Raumgruppen_Bezeichnungen!$C41</f>
        <v>B1-W</v>
      </c>
      <c r="C42" s="528" t="str">
        <f>Raumgruppen_Bezeichnungen!$D41</f>
        <v>Gruppen- und Speiseräume von Schulkindergärten bzw. –horten, Vorschulen</v>
      </c>
      <c r="D42" s="529">
        <f>SUMIFS(TabelleR07LL,TabelleR07HH,'Reserve 01 K'!B42,TabelleR07JJ,"")+
SUMIFS(TabelleR07LL,TabelleR07HH,'Reserve 01 K'!B42,TabelleR07JJ,"ohne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25"/>
        <v>0</v>
      </c>
      <c r="I42" s="500">
        <f t="shared" si="26"/>
        <v>0</v>
      </c>
      <c r="J42" s="534">
        <f t="shared" si="3"/>
        <v>0</v>
      </c>
      <c r="K42" s="535">
        <f t="shared" si="27"/>
        <v>0</v>
      </c>
      <c r="M42" s="22">
        <f>Raumgruppen_Bezeichnungen!N41</f>
        <v>0</v>
      </c>
      <c r="N42" s="22">
        <f t="shared" si="5"/>
        <v>1</v>
      </c>
      <c r="O42" s="22">
        <f t="shared" si="6"/>
        <v>1</v>
      </c>
    </row>
    <row r="43" spans="2:15" ht="15" customHeight="1" x14ac:dyDescent="0.2">
      <c r="B43" s="677" t="str">
        <f>Raumgruppen_Bezeichnungen!$C42</f>
        <v>B1-2</v>
      </c>
      <c r="C43" s="528" t="str">
        <f>Raumgruppen_Bezeichnungen!$D42</f>
        <v>Gruppen- und Speiseräume von Schulkindergärten bzw. –horten, Vorschulen</v>
      </c>
      <c r="D43" s="529">
        <f>SUMIFS(TabelleR07LL,TabelleR07HH,'Reserve 01 K'!B43,TabelleR07JJ,"")+
SUMIFS(TabelleR07LL,TabelleR07HH,'Reserve 01 K'!B43,TabelleR07JJ,"ohne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25"/>
        <v>0</v>
      </c>
      <c r="I43" s="500">
        <f t="shared" si="26"/>
        <v>0</v>
      </c>
      <c r="J43" s="534">
        <f t="shared" si="3"/>
        <v>0</v>
      </c>
      <c r="K43" s="535">
        <f t="shared" si="27"/>
        <v>0</v>
      </c>
      <c r="M43" s="22">
        <f>Raumgruppen_Bezeichnungen!N42</f>
        <v>0</v>
      </c>
      <c r="N43" s="22">
        <f t="shared" si="5"/>
        <v>1</v>
      </c>
      <c r="O43" s="22">
        <f t="shared" si="6"/>
        <v>1</v>
      </c>
    </row>
    <row r="44" spans="2:15" ht="15" customHeight="1" x14ac:dyDescent="0.2">
      <c r="B44" s="678" t="str">
        <f>Raumgruppen_Bezeichnungen!$C43</f>
        <v>B1-2,5</v>
      </c>
      <c r="C44" s="621" t="str">
        <f>Raumgruppen_Bezeichnungen!$D43</f>
        <v>Gruppen- und Speiseräume von Schulkindergärten bzw. –horten, Vorschulen</v>
      </c>
      <c r="D44" s="622">
        <f>SUMIFS(TabelleR07LL,TabelleR07HH,'Reserve 01 K'!B44,TabelleR07JJ,"")+
SUMIFS(TabelleR07LL,TabelleR07HH,'Reserve 01 K'!B44,TabelleR07JJ,"ohne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125</v>
      </c>
      <c r="H44" s="626">
        <f ca="1">D44*G44</f>
        <v>0</v>
      </c>
      <c r="I44" s="627">
        <f>IF(E44=0,0,H44/E44)</f>
        <v>0</v>
      </c>
      <c r="J44" s="628">
        <f t="shared" si="3"/>
        <v>0</v>
      </c>
      <c r="K44" s="629">
        <f>IF(J44="","",I44*J44)</f>
        <v>0</v>
      </c>
      <c r="M44" s="22">
        <f>Raumgruppen_Bezeichnungen!N43</f>
        <v>0</v>
      </c>
      <c r="N44" s="22">
        <f t="shared" si="5"/>
        <v>1</v>
      </c>
      <c r="O44" s="22">
        <f t="shared" si="6"/>
        <v>1</v>
      </c>
    </row>
    <row r="45" spans="2:15" ht="15" customHeight="1" thickBot="1" x14ac:dyDescent="0.25">
      <c r="B45" s="679" t="str">
        <f>Raumgruppen_Bezeichnungen!$C44</f>
        <v>B1-3</v>
      </c>
      <c r="C45" s="630" t="str">
        <f>Raumgruppen_Bezeichnungen!$D44</f>
        <v>Gruppen- und Speiseräume von Schulkindergärten bzw. –horten, Vorschulen</v>
      </c>
      <c r="D45" s="631">
        <f>SUMIFS(TabelleR07LL,TabelleR07HH,'Reserve 01 K'!B45,TabelleR07JJ,"")+
SUMIFS(TabelleR07LL,TabelleR07HH,'Reserve 01 K'!B45,TabelleR07JJ,"ohne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150</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customHeight="1" x14ac:dyDescent="0.2">
      <c r="B46" s="676" t="str">
        <f>Raumgruppen_Bezeichnungen!$C45</f>
        <v>B1-4</v>
      </c>
      <c r="C46" s="548" t="str">
        <f>Raumgruppen_Bezeichnungen!$D45</f>
        <v>Gruppen- und Speiseräume von Schulkindergärten bzw. –horten, Vorschulen</v>
      </c>
      <c r="D46" s="465">
        <f>SUMIFS(TabelleR07LL,TabelleR07HH,'Reserve 01 K'!B46,TabelleR07JJ,"")+
SUMIFS(TabelleR07LL,TabelleR07HH,'Reserve 01 K'!B46,TabelleR07JJ,"ohne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200</v>
      </c>
      <c r="H46" s="550">
        <f t="shared" ca="1" si="28"/>
        <v>0</v>
      </c>
      <c r="I46" s="551">
        <f t="shared" si="29"/>
        <v>0</v>
      </c>
      <c r="J46" s="282">
        <f t="shared" si="3"/>
        <v>0</v>
      </c>
      <c r="K46" s="552">
        <f t="shared" si="30"/>
        <v>0</v>
      </c>
      <c r="M46" s="22">
        <f>Raumgruppen_Bezeichnungen!N45</f>
        <v>0</v>
      </c>
      <c r="N46" s="22">
        <f t="shared" si="5"/>
        <v>1</v>
      </c>
      <c r="O46" s="22">
        <f t="shared" si="6"/>
        <v>1</v>
      </c>
    </row>
    <row r="47" spans="2:15" ht="15" customHeight="1" x14ac:dyDescent="0.2">
      <c r="B47" s="677" t="str">
        <f>Raumgruppen_Bezeichnungen!$C46</f>
        <v>B1-5</v>
      </c>
      <c r="C47" s="528" t="str">
        <f>Raumgruppen_Bezeichnungen!$D46</f>
        <v>Gruppen- und Speiseräume von Schulkindergärten bzw. –horten, Vorschulen</v>
      </c>
      <c r="D47" s="529">
        <f>SUMIFS(TabelleR07LL,TabelleR07HH,'Reserve 01 K'!B47,TabelleR07JJ,"")+
SUMIFS(TabelleR07LL,TabelleR07HH,'Reserve 01 K'!B47,TabelleR07JJ,"ohne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28"/>
        <v>0</v>
      </c>
      <c r="I47" s="500">
        <f t="shared" si="29"/>
        <v>0</v>
      </c>
      <c r="J47" s="534">
        <f t="shared" si="3"/>
        <v>0</v>
      </c>
      <c r="K47" s="535">
        <f t="shared" si="30"/>
        <v>0</v>
      </c>
      <c r="M47" s="22">
        <f>Raumgruppen_Bezeichnungen!N46</f>
        <v>0</v>
      </c>
      <c r="N47" s="22">
        <f t="shared" si="5"/>
        <v>1</v>
      </c>
      <c r="O47" s="22">
        <f t="shared" si="6"/>
        <v>1</v>
      </c>
    </row>
    <row r="48" spans="2:15" ht="15" customHeight="1" x14ac:dyDescent="0.2">
      <c r="B48" s="677" t="str">
        <f>Raumgruppen_Bezeichnungen!$C47</f>
        <v>B1-6</v>
      </c>
      <c r="C48" s="528" t="str">
        <f>Raumgruppen_Bezeichnungen!$D47</f>
        <v>Gruppen- und Speiseräume von Schulkindergärten bzw. –horten, Vorschulen</v>
      </c>
      <c r="D48" s="529">
        <f>SUMIFS(TabelleR07LL,TabelleR07HH,'Reserve 01 K'!B48,TabelleR07JJ,"")+
SUMIFS(TabelleR07LL,TabelleR07HH,'Reserve 01 K'!B48,TabelleR07JJ,"ohne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ca="1">D48*G48</f>
        <v>0</v>
      </c>
      <c r="I48" s="500">
        <f>IF(E48=0,0,H48/E48)</f>
        <v>0</v>
      </c>
      <c r="J48" s="534">
        <f t="shared" si="3"/>
        <v>0</v>
      </c>
      <c r="K48" s="535">
        <f>IF(J48="","",I48*J48)</f>
        <v>0</v>
      </c>
      <c r="M48" s="22">
        <f>Raumgruppen_Bezeichnungen!N47</f>
        <v>0</v>
      </c>
      <c r="N48" s="22">
        <f t="shared" si="5"/>
        <v>1</v>
      </c>
      <c r="O48" s="22">
        <f t="shared" si="6"/>
        <v>1</v>
      </c>
    </row>
    <row r="49" spans="2:15" ht="15" customHeight="1" x14ac:dyDescent="0.2">
      <c r="B49" s="677" t="str">
        <f>Raumgruppen_Bezeichnungen!$C48</f>
        <v>B1-7</v>
      </c>
      <c r="C49" s="528" t="str">
        <f>Raumgruppen_Bezeichnungen!$D48</f>
        <v>Gruppen- und Speiseräume von Schulkindergärten bzw. –horten, Vorschulen</v>
      </c>
      <c r="D49" s="529">
        <f>SUMIFS(TabelleR07LL,TabelleR07HH,'Reserve 01 K'!B49,TabelleR07JJ,"")+
SUMIFS(TabelleR07LL,TabelleR07HH,'Reserve 01 K'!B49,TabelleR07JJ,"ohne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ca="1">D49*G49</f>
        <v>0</v>
      </c>
      <c r="I49" s="500">
        <f>IF(E49=0,0,H49/E49)</f>
        <v>0</v>
      </c>
      <c r="J49" s="534">
        <f t="shared" si="3"/>
        <v>0</v>
      </c>
      <c r="K49" s="535">
        <f>IF(J49="","",I49*J49)</f>
        <v>0</v>
      </c>
      <c r="M49" s="22">
        <f>Raumgruppen_Bezeichnungen!N48</f>
        <v>0</v>
      </c>
      <c r="N49" s="22">
        <f t="shared" si="5"/>
        <v>1</v>
      </c>
      <c r="O49" s="22">
        <f t="shared" si="6"/>
        <v>1</v>
      </c>
    </row>
    <row r="50" spans="2:15" ht="15" customHeight="1" x14ac:dyDescent="0.2">
      <c r="B50" s="677" t="str">
        <f>Raumgruppen_Bezeichnungen!$C49</f>
        <v>B1-Müll</v>
      </c>
      <c r="C50" s="528" t="str">
        <f>Raumgruppen_Bezeichnungen!$D49</f>
        <v>Gruppen- und Speiseräume von Schulkindergärten bzw. –horten, Vorschulen (nur Müllentnahme)</v>
      </c>
      <c r="D50" s="529">
        <f>SUMIFS(TabelleR07LL,TabelleR07II,'Reserve 01 K'!B50,TabelleR07JJ,"")+
SUMIFS(TabelleR07LL,TabelleR07II,'Reserve 01 K'!B50,TabelleR07JJ,"ohne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SUMIFS(TabelleR07LL,TabelleR07HH,'Reserve 01 K'!B51,TabelleR07JJ,"")+
SUMIFS(TabelleR07LL,TabelleR07HH,'Reserve 01 K'!B51,TabelleR07JJ,"ohne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customHeight="1" x14ac:dyDescent="0.2">
      <c r="B52" s="677" t="str">
        <f>Raumgruppen_Bezeichnungen!$C51</f>
        <v>C1-J2</v>
      </c>
      <c r="C52" s="528" t="str">
        <f>Raumgruppen_Bezeichnungen!$D51</f>
        <v>Verwaltungs- und Büroräume, Lehrerzimmer, Besprechungs- und Konferenzräume</v>
      </c>
      <c r="D52" s="529">
        <f>SUMIFS(TabelleR07LL,TabelleR07HH,'Reserve 01 K'!B52,TabelleR07JJ,"")+
SUMIFS(TabelleR07LL,TabelleR07HH,'Reserve 01 K'!B52,TabelleR07JJ,"ohne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customHeight="1" x14ac:dyDescent="0.2">
      <c r="B53" s="677" t="str">
        <f>Raumgruppen_Bezeichnungen!$C52</f>
        <v>C1-Q</v>
      </c>
      <c r="C53" s="528" t="str">
        <f>Raumgruppen_Bezeichnungen!$D52</f>
        <v>Verwaltungs- und Büroräume, Lehrerzimmer, Besprechungs- und Konferenzräume</v>
      </c>
      <c r="D53" s="529">
        <f>SUMIFS(TabelleR07LL,TabelleR07HH,'Reserve 01 K'!B53,TabelleR07JJ,"")+
SUMIFS(TabelleR07LL,TabelleR07HH,'Reserve 01 K'!B53,TabelleR07JJ,"ohne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customHeight="1" x14ac:dyDescent="0.2">
      <c r="B54" s="677" t="str">
        <f>Raumgruppen_Bezeichnungen!$C53</f>
        <v>C1-J6</v>
      </c>
      <c r="C54" s="528" t="str">
        <f>Raumgruppen_Bezeichnungen!$D53</f>
        <v>Verwaltungs- und Büroräume, Lehrerzimmer, Besprechungs- und Konferenzräume</v>
      </c>
      <c r="D54" s="529">
        <f>SUMIFS(TabelleR07LL,TabelleR07HH,'Reserve 01 K'!B54,TabelleR07JJ,"")+
SUMIFS(TabelleR07LL,TabelleR07HH,'Reserve 01 K'!B54,TabelleR07JJ,"ohne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customHeight="1" x14ac:dyDescent="0.2">
      <c r="B55" s="677" t="str">
        <f>Raumgruppen_Bezeichnungen!$C54</f>
        <v>C1-M</v>
      </c>
      <c r="C55" s="528" t="str">
        <f>Raumgruppen_Bezeichnungen!$D54</f>
        <v>Verwaltungs- und Büroräume, Lehrerzimmer, Besprechungs- und Konferenzräume</v>
      </c>
      <c r="D55" s="529">
        <f>SUMIFS(TabelleR07LL,TabelleR07HH,'Reserve 01 K'!B55,TabelleR07JJ,"")+
SUMIFS(TabelleR07LL,TabelleR07HH,'Reserve 01 K'!B55,TabelleR07JJ,"ohne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customHeight="1" x14ac:dyDescent="0.2">
      <c r="B56" s="677" t="str">
        <f>Raumgruppen_Bezeichnungen!$C55</f>
        <v>C1-14</v>
      </c>
      <c r="C56" s="528" t="str">
        <f>Raumgruppen_Bezeichnungen!$D55</f>
        <v>Verwaltungs- und Büroräume, Lehrerzimmer, Besprechungs- und Konferenzräume</v>
      </c>
      <c r="D56" s="529">
        <f>SUMIFS(TabelleR07LL,TabelleR07HH,'Reserve 01 K'!B56,TabelleR07JJ,"")+
SUMIFS(TabelleR07LL,TabelleR07HH,'Reserve 01 K'!B56,TabelleR07JJ,"ohne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SUMIFS(TabelleR07LL,TabelleR07HH,'Reserve 01 K'!B57,TabelleR07JJ,"")+
SUMIFS(TabelleR07LL,TabelleR07HH,'Reserve 01 K'!B57,TabelleR07JJ,"ohne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SUMIFS(TabelleR07LL,TabelleR07HH,'Reserve 01 K'!B58,TabelleR07JJ,"")+
SUMIFS(TabelleR07LL,TabelleR07HH,'Reserve 01 K'!B58,TabelleR07JJ,"ohne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34"/>
        <v>0</v>
      </c>
      <c r="I58" s="500">
        <f t="shared" si="35"/>
        <v>0</v>
      </c>
      <c r="J58" s="534">
        <f t="shared" si="3"/>
        <v>0</v>
      </c>
      <c r="K58" s="535">
        <f t="shared" si="36"/>
        <v>0</v>
      </c>
      <c r="M58" s="22">
        <f>Raumgruppen_Bezeichnungen!N57</f>
        <v>1</v>
      </c>
      <c r="N58" s="22">
        <f t="shared" si="5"/>
        <v>1</v>
      </c>
      <c r="O58" s="22">
        <f t="shared" si="6"/>
        <v>1</v>
      </c>
    </row>
    <row r="59" spans="2:15" ht="15" customHeight="1" x14ac:dyDescent="0.2">
      <c r="B59" s="677" t="str">
        <f>Raumgruppen_Bezeichnungen!$C58</f>
        <v>C1-2,5</v>
      </c>
      <c r="C59" s="528" t="str">
        <f>Raumgruppen_Bezeichnungen!$D58</f>
        <v>Verwaltungs- und Büroräume, Lehrerzimmer, Besprechungs- und Konferenzräume</v>
      </c>
      <c r="D59" s="529">
        <f>SUMIFS(TabelleR07LL,TabelleR07HH,'Reserve 01 K'!B59,TabelleR07JJ,"")+
SUMIFS(TabelleR07LL,TabelleR07HH,'Reserve 01 K'!B59,TabelleR07JJ,"ohne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ca="1">D59*G59</f>
        <v>0</v>
      </c>
      <c r="I59" s="500">
        <f>IF(E59=0,0,H59/E59)</f>
        <v>0</v>
      </c>
      <c r="J59" s="534">
        <f t="shared" si="3"/>
        <v>0</v>
      </c>
      <c r="K59" s="535">
        <f>IF(J59="","",I59*J59)</f>
        <v>0</v>
      </c>
      <c r="M59" s="22">
        <f>Raumgruppen_Bezeichnungen!N58</f>
        <v>0</v>
      </c>
      <c r="N59" s="22">
        <f t="shared" si="5"/>
        <v>1</v>
      </c>
      <c r="O59" s="22">
        <f t="shared" si="6"/>
        <v>1</v>
      </c>
    </row>
    <row r="60" spans="2:15" ht="15" customHeight="1" x14ac:dyDescent="0.2">
      <c r="B60" s="677" t="str">
        <f>Raumgruppen_Bezeichnungen!$C59</f>
        <v>C1-3</v>
      </c>
      <c r="C60" s="528" t="str">
        <f>Raumgruppen_Bezeichnungen!$D59</f>
        <v>Verwaltungs- und Büroräume, Lehrerzimmer, Besprechungs- und Konferenzräume</v>
      </c>
      <c r="D60" s="529">
        <f>SUMIFS(TabelleR07LL,TabelleR07HH,'Reserve 01 K'!B60,TabelleR07JJ,"")+
SUMIFS(TabelleR07LL,TabelleR07HH,'Reserve 01 K'!B60,TabelleR07JJ,"ohne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customHeight="1" x14ac:dyDescent="0.2">
      <c r="B61" s="678" t="str">
        <f>Raumgruppen_Bezeichnungen!$C60</f>
        <v>C1-4</v>
      </c>
      <c r="C61" s="621" t="str">
        <f>Raumgruppen_Bezeichnungen!$D60</f>
        <v>Verwaltungs- und Büroräume, Lehrerzimmer, Besprechungs- und Konferenzräume</v>
      </c>
      <c r="D61" s="622">
        <f>SUMIFS(TabelleR07LL,TabelleR07HH,'Reserve 01 K'!B61,TabelleR07JJ,"")+
SUMIFS(TabelleR07LL,TabelleR07HH,'Reserve 01 K'!B61,TabelleR07JJ,"ohne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200</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630" t="str">
        <f>Raumgruppen_Bezeichnungen!$D61</f>
        <v>Verwaltungs- und Büroräume, Lehrerzimmer, Besprechungs- und Konferenzräume</v>
      </c>
      <c r="D62" s="631">
        <f>SUMIFS(TabelleR07LL,TabelleR07HH,'Reserve 01 K'!B62,TabelleR07JJ,"")+
SUMIFS(TabelleR07LL,TabelleR07HH,'Reserve 01 K'!B62,TabelleR07JJ,"ohne Grundreinig")</f>
        <v>0</v>
      </c>
      <c r="E62" s="632">
        <f t="shared" si="0"/>
        <v>0</v>
      </c>
      <c r="F62" s="633" t="str">
        <f>VLOOKUP(B62,Raumgruppen_Bezeichnungen!$C$3:$E$305,3,FALSE)</f>
        <v>5 Tage/Wo</v>
      </c>
      <c r="G62" s="634" cm="1">
        <f t="array" aca="1" ref="G62" ca="1">HLOOKUP(
                           F62,
                           Raumgruppen_Bezeichnungen!$P$314:$AF$390,
                           VLOOKUP(
                                                 LEFT(RIGHT(CELL("dateiname",$B$2),LEN(CELL("dateiname",$B$2))-SEARCH("]",CELL("dateiname",$B$2))),LEN(RIGHT(CELL("dateiname",$B$2),LEN(CELL("dateiname",$B$2))-SEARCH("]",CELL("dateiname",$B$2))))-2),
                                                 Raumgruppen_Bezeichnungen!$P$315:$AH$390,
                                                 19,
                                                 FALSE),
                           FALSE)</f>
        <v>250</v>
      </c>
      <c r="H62" s="635">
        <f t="shared" ca="1" si="37"/>
        <v>0</v>
      </c>
      <c r="I62" s="636">
        <f t="shared" si="38"/>
        <v>0</v>
      </c>
      <c r="J62" s="637">
        <f t="shared" si="3"/>
        <v>0</v>
      </c>
      <c r="K62" s="638">
        <f t="shared" si="39"/>
        <v>0</v>
      </c>
      <c r="M62" s="22">
        <f>Raumgruppen_Bezeichnungen!N61</f>
        <v>1</v>
      </c>
      <c r="N62" s="22">
        <f t="shared" si="5"/>
        <v>1</v>
      </c>
      <c r="O62" s="22">
        <f t="shared" si="6"/>
        <v>1</v>
      </c>
    </row>
    <row r="63" spans="2:15" ht="15" customHeight="1" x14ac:dyDescent="0.2">
      <c r="B63" s="676" t="str">
        <f>Raumgruppen_Bezeichnungen!$C62</f>
        <v>C1-6</v>
      </c>
      <c r="C63" s="548" t="str">
        <f>Raumgruppen_Bezeichnungen!$D62</f>
        <v>Verwaltungs- und Büroräume, Lehrerzimmer, Besprechungs- und Konferenzräume</v>
      </c>
      <c r="D63" s="465">
        <f>SUMIFS(TabelleR07LL,TabelleR07HH,'Reserve 01 K'!B63,TabelleR07JJ,"")+
SUMIFS(TabelleR07LL,TabelleR07HH,'Reserve 01 K'!B63,TabelleR07JJ,"ohne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300</v>
      </c>
      <c r="H63" s="550">
        <f ca="1">D63*G63</f>
        <v>0</v>
      </c>
      <c r="I63" s="551">
        <f>IF(E63=0,0,H63/E63)</f>
        <v>0</v>
      </c>
      <c r="J63" s="282">
        <f t="shared" si="3"/>
        <v>0</v>
      </c>
      <c r="K63" s="552">
        <f>IF(J63="","",I63*J63)</f>
        <v>0</v>
      </c>
      <c r="M63" s="22">
        <f>Raumgruppen_Bezeichnungen!N62</f>
        <v>0</v>
      </c>
      <c r="N63" s="22">
        <f t="shared" si="5"/>
        <v>1</v>
      </c>
      <c r="O63" s="22">
        <f t="shared" si="6"/>
        <v>1</v>
      </c>
    </row>
    <row r="64" spans="2:15" ht="15" customHeight="1" x14ac:dyDescent="0.2">
      <c r="B64" s="677" t="str">
        <f>Raumgruppen_Bezeichnungen!$C63</f>
        <v>C1-7</v>
      </c>
      <c r="C64" s="528" t="str">
        <f>Raumgruppen_Bezeichnungen!$D63</f>
        <v>Verwaltungs- und Büroräume, Lehrerzimmer, Besprechungs- und Konferenzräume</v>
      </c>
      <c r="D64" s="529">
        <f>SUMIFS(TabelleR07LL,TabelleR07HH,'Reserve 01 K'!B64,TabelleR07JJ,"")+
SUMIFS(TabelleR07LL,TabelleR07HH,'Reserve 01 K'!B64,TabelleR07JJ,"ohne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ca="1">D64*G64</f>
        <v>0</v>
      </c>
      <c r="I64" s="500">
        <f>IF(E64=0,0,H64/E64)</f>
        <v>0</v>
      </c>
      <c r="J64" s="534">
        <f t="shared" si="3"/>
        <v>0</v>
      </c>
      <c r="K64" s="535">
        <f>IF(J64="","",I64*J64)</f>
        <v>0</v>
      </c>
      <c r="M64" s="22">
        <f>Raumgruppen_Bezeichnungen!N63</f>
        <v>0</v>
      </c>
      <c r="N64" s="22">
        <f t="shared" si="5"/>
        <v>1</v>
      </c>
      <c r="O64" s="22">
        <f t="shared" si="6"/>
        <v>1</v>
      </c>
    </row>
    <row r="65" spans="2:15" ht="15" customHeight="1" x14ac:dyDescent="0.2">
      <c r="B65" s="677" t="str">
        <f>Raumgruppen_Bezeichnungen!$C64</f>
        <v>C1-Müll</v>
      </c>
      <c r="C65" s="528" t="str">
        <f>Raumgruppen_Bezeichnungen!$D64</f>
        <v>Verwaltungs- und Büroräume, Lehrerzimmer, Besprechungs- und Konferenzräume (nur Müllentnahme)</v>
      </c>
      <c r="D65" s="529">
        <f>SUMIFS(TabelleR07LL,TabelleR07II,'Reserve 01 K'!B65,TabelleR07JJ,"")+
SUMIFS(TabelleR07LL,TabelleR07II,'Reserve 01 K'!B65,TabelleR07JJ,"ohne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f ca="1">D65*G65</f>
        <v>0</v>
      </c>
      <c r="I65" s="500">
        <f>IF(E65=0,0,H65/E65)</f>
        <v>0</v>
      </c>
      <c r="J65" s="534">
        <f t="shared" si="3"/>
        <v>0</v>
      </c>
      <c r="K65" s="535">
        <f>IF(J65="","",I65*J65)</f>
        <v>0</v>
      </c>
      <c r="M65" s="22">
        <f>Raumgruppen_Bezeichnungen!N64</f>
        <v>0</v>
      </c>
      <c r="N65" s="22">
        <f t="shared" si="5"/>
        <v>1</v>
      </c>
      <c r="O65" s="22">
        <f t="shared" si="6"/>
        <v>1</v>
      </c>
    </row>
    <row r="66" spans="2:15" ht="15" customHeight="1" x14ac:dyDescent="0.2">
      <c r="B66" s="677" t="str">
        <f>Raumgruppen_Bezeichnungen!$C65</f>
        <v>C1-Hort</v>
      </c>
      <c r="C66" s="528" t="str">
        <f>Raumgruppen_Bezeichnungen!$D65</f>
        <v>Verwaltungs- und Büroräume, Lehrerzimmer, Besprechungs- und Konferenzräume</v>
      </c>
      <c r="D66" s="529">
        <f>SUMIFS(TabelleR07LL,TabelleR07HH,'Reserve 01 K'!B66,TabelleR07JJ,"")+
SUMIFS(TabelleR07LL,TabelleR07HH,'Reserve 01 K'!B66,TabelleR07JJ,"ohne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customHeight="1" x14ac:dyDescent="0.2">
      <c r="B67" s="677" t="str">
        <f>Raumgruppen_Bezeichnungen!$C66</f>
        <v>D1-J</v>
      </c>
      <c r="C67" s="528" t="str">
        <f>Raumgruppen_Bezeichnungen!$D66</f>
        <v>Lehrmittelräume, Funktionsräume, Unterrichtsvorbereitungsräume, Lehrerbibliotheken</v>
      </c>
      <c r="D67" s="529">
        <f>SUMIFS(TabelleR07LL,TabelleR07HH,'Reserve 01 K'!B67,TabelleR07JJ,"")+
SUMIFS(TabelleR07LL,TabelleR07HH,'Reserve 01 K'!B67,TabelleR07JJ,"ohne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customHeight="1" x14ac:dyDescent="0.2">
      <c r="B68" s="677" t="str">
        <f>Raumgruppen_Bezeichnungen!$C67</f>
        <v>D1-J2</v>
      </c>
      <c r="C68" s="528" t="str">
        <f>Raumgruppen_Bezeichnungen!$D67</f>
        <v>Lehrmittelräume, Funktionsräume, Unterrichtsvorbereitungsräume, Lehrerbibliotheken</v>
      </c>
      <c r="D68" s="529">
        <f>SUMIFS(TabelleR07LL,TabelleR07HH,'Reserve 01 K'!B68,TabelleR07JJ,"")+
SUMIFS(TabelleR07LL,TabelleR07HH,'Reserve 01 K'!B68,TabelleR07JJ,"ohne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customHeight="1" x14ac:dyDescent="0.2">
      <c r="B69" s="677" t="str">
        <f>Raumgruppen_Bezeichnungen!$C68</f>
        <v>D1-Q</v>
      </c>
      <c r="C69" s="528" t="str">
        <f>Raumgruppen_Bezeichnungen!$D68</f>
        <v>Lehrmittelräume, Funktionsräume, Unterrichtsvorbereitungsräume, Lehrerbibliotheken</v>
      </c>
      <c r="D69" s="529">
        <f>SUMIFS(TabelleR07LL,TabelleR07HH,'Reserve 01 K'!B69,TabelleR07JJ,"")+
SUMIFS(TabelleR07LL,TabelleR07HH,'Reserve 01 K'!B69,TabelleR07JJ,"ohne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customHeight="1" x14ac:dyDescent="0.2">
      <c r="B70" s="677" t="str">
        <f>Raumgruppen_Bezeichnungen!$C69</f>
        <v>D1-J6</v>
      </c>
      <c r="C70" s="528" t="str">
        <f>Raumgruppen_Bezeichnungen!$D69</f>
        <v>Lehrmittelräume, Funktionsräume, Unterrichtsvorbereitungsräume, Lehrerbibliotheken</v>
      </c>
      <c r="D70" s="529">
        <f>SUMIFS(TabelleR07LL,TabelleR07HH,'Reserve 01 K'!B70,TabelleR07JJ,"")+
SUMIFS(TabelleR07LL,TabelleR07HH,'Reserve 01 K'!B70,TabelleR07JJ,"ohne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customHeight="1" x14ac:dyDescent="0.2">
      <c r="B71" s="677" t="str">
        <f>Raumgruppen_Bezeichnungen!$C70</f>
        <v>D1-M</v>
      </c>
      <c r="C71" s="528" t="str">
        <f>Raumgruppen_Bezeichnungen!$D70</f>
        <v>Lehrmittelräume, Funktionsräume, Unterrichtsvorbereitungsräume, Lehrerbibliotheken</v>
      </c>
      <c r="D71" s="529">
        <f>SUMIFS(TabelleR07LL,TabelleR07HH,'Reserve 01 K'!B71,TabelleR07JJ,"")+
SUMIFS(TabelleR07LL,TabelleR07HH,'Reserve 01 K'!B71,TabelleR07JJ,"ohne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customHeight="1" x14ac:dyDescent="0.2">
      <c r="B72" s="677" t="str">
        <f>Raumgruppen_Bezeichnungen!$C71</f>
        <v>D1-14</v>
      </c>
      <c r="C72" s="528" t="str">
        <f>Raumgruppen_Bezeichnungen!$D71</f>
        <v>Lehrmittelräume, Funktionsräume, Unterrichtsvorbereitungsräume, Lehrerbibliotheken</v>
      </c>
      <c r="D72" s="529">
        <f>SUMIFS(TabelleR07LL,TabelleR07HH,'Reserve 01 K'!B72,TabelleR07JJ,"")+
SUMIFS(TabelleR07LL,TabelleR07HH,'Reserve 01 K'!B72,TabelleR07JJ,"ohne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customHeight="1" x14ac:dyDescent="0.2">
      <c r="B73" s="678" t="str">
        <f>Raumgruppen_Bezeichnungen!$C72</f>
        <v>D1-W</v>
      </c>
      <c r="C73" s="621" t="str">
        <f>Raumgruppen_Bezeichnungen!$D72</f>
        <v>Lehrmittelräume, Funktionsräume, Unterrichtsvorbereitungsräume, Lehrerbibliotheken</v>
      </c>
      <c r="D73" s="622">
        <f>SUMIFS(TabelleR07LL,TabelleR07HH,'Reserve 01 K'!B73,TabelleR07JJ,"")+
SUMIFS(TabelleR07LL,TabelleR07HH,'Reserve 01 K'!B73,TabelleR07JJ,"ohne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50</v>
      </c>
      <c r="H73" s="626">
        <f t="shared" ca="1" si="47"/>
        <v>0</v>
      </c>
      <c r="I73" s="627">
        <f t="shared" si="48"/>
        <v>0</v>
      </c>
      <c r="J73" s="628">
        <f t="shared" si="44"/>
        <v>0</v>
      </c>
      <c r="K73" s="629">
        <f t="shared" si="49"/>
        <v>0</v>
      </c>
      <c r="M73" s="22">
        <f>Raumgruppen_Bezeichnungen!N72</f>
        <v>0</v>
      </c>
      <c r="N73" s="22">
        <f t="shared" si="45"/>
        <v>1</v>
      </c>
      <c r="O73" s="22">
        <f t="shared" si="46"/>
        <v>1</v>
      </c>
    </row>
    <row r="74" spans="2:15" ht="15" customHeight="1" thickBot="1" x14ac:dyDescent="0.25">
      <c r="B74" s="679" t="str">
        <f>Raumgruppen_Bezeichnungen!$C73</f>
        <v>D1-2</v>
      </c>
      <c r="C74" s="630" t="str">
        <f>Raumgruppen_Bezeichnungen!$D73</f>
        <v>Lehrmittelräume, Funktionsräume, Unterrichtsvorbereitungsräume, Lehrerbibliotheken</v>
      </c>
      <c r="D74" s="631">
        <f>SUMIFS(TabelleR07LL,TabelleR07HH,'Reserve 01 K'!B74,TabelleR07JJ,"")+
SUMIFS(TabelleR07LL,TabelleR07HH,'Reserve 01 K'!B74,TabelleR07JJ,"ohne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100</v>
      </c>
      <c r="H74" s="635">
        <f ca="1">D74*G74</f>
        <v>0</v>
      </c>
      <c r="I74" s="636">
        <f>IF(E74=0,0,H74/E74)</f>
        <v>0</v>
      </c>
      <c r="J74" s="637">
        <f t="shared" si="44"/>
        <v>0</v>
      </c>
      <c r="K74" s="638">
        <f>IF(J74="","",I74*J74)</f>
        <v>0</v>
      </c>
      <c r="M74" s="22">
        <f>Raumgruppen_Bezeichnungen!N73</f>
        <v>0</v>
      </c>
      <c r="N74" s="22">
        <f t="shared" si="45"/>
        <v>1</v>
      </c>
      <c r="O74" s="22">
        <f t="shared" si="46"/>
        <v>1</v>
      </c>
    </row>
    <row r="75" spans="2:15" ht="15" customHeight="1" x14ac:dyDescent="0.2">
      <c r="B75" s="676" t="str">
        <f>Raumgruppen_Bezeichnungen!$C74</f>
        <v>D1-2,5</v>
      </c>
      <c r="C75" s="548" t="str">
        <f>Raumgruppen_Bezeichnungen!$D74</f>
        <v>Lehrmittelräume, Funktionsräume, Unterrichtsvorbereitungsräume, Lehrerbibliotheken</v>
      </c>
      <c r="D75" s="465">
        <f>SUMIFS(TabelleR07LL,TabelleR07HH,'Reserve 01 K'!B75,TabelleR07JJ,"")+
SUMIFS(TabelleR07LL,TabelleR07HH,'Reserve 01 K'!B75,TabelleR07JJ,"ohne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125</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customHeight="1" x14ac:dyDescent="0.2">
      <c r="B76" s="677" t="str">
        <f>Raumgruppen_Bezeichnungen!$C75</f>
        <v>D1-3</v>
      </c>
      <c r="C76" s="528" t="str">
        <f>Raumgruppen_Bezeichnungen!$D75</f>
        <v>Lehrmittelräume, Funktionsräume, Unterrichtsvorbereitungsräume, Lehrerbibliotheken</v>
      </c>
      <c r="D76" s="529">
        <f>SUMIFS(TabelleR07LL,TabelleR07HH,'Reserve 01 K'!B76,TabelleR07JJ,"")+
SUMIFS(TabelleR07LL,TabelleR07HH,'Reserve 01 K'!B76,TabelleR07JJ,"ohne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50"/>
        <v>0</v>
      </c>
      <c r="I76" s="500">
        <f t="shared" si="51"/>
        <v>0</v>
      </c>
      <c r="J76" s="534">
        <f t="shared" si="44"/>
        <v>0</v>
      </c>
      <c r="K76" s="535">
        <f t="shared" si="52"/>
        <v>0</v>
      </c>
      <c r="M76" s="22">
        <f>Raumgruppen_Bezeichnungen!N75</f>
        <v>0</v>
      </c>
      <c r="N76" s="22">
        <f t="shared" si="45"/>
        <v>1</v>
      </c>
      <c r="O76" s="22">
        <f t="shared" si="46"/>
        <v>1</v>
      </c>
    </row>
    <row r="77" spans="2:15" ht="15" customHeight="1" x14ac:dyDescent="0.2">
      <c r="B77" s="677" t="str">
        <f>Raumgruppen_Bezeichnungen!$C76</f>
        <v>D1-4</v>
      </c>
      <c r="C77" s="528" t="str">
        <f>Raumgruppen_Bezeichnungen!$D76</f>
        <v>Lehrmittelräume, Funktionsräume, Unterrichtsvorbereitungsräume, Lehrerbibliotheken</v>
      </c>
      <c r="D77" s="529">
        <f>SUMIFS(TabelleR07LL,TabelleR07HH,'Reserve 01 K'!B77,TabelleR07JJ,"")+
SUMIFS(TabelleR07LL,TabelleR07HH,'Reserve 01 K'!B77,TabelleR07JJ,"ohne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50"/>
        <v>0</v>
      </c>
      <c r="I77" s="500">
        <f t="shared" si="51"/>
        <v>0</v>
      </c>
      <c r="J77" s="534">
        <f t="shared" si="44"/>
        <v>0</v>
      </c>
      <c r="K77" s="535">
        <f t="shared" si="52"/>
        <v>0</v>
      </c>
      <c r="M77" s="22">
        <f>Raumgruppen_Bezeichnungen!N76</f>
        <v>0</v>
      </c>
      <c r="N77" s="22">
        <f t="shared" si="45"/>
        <v>1</v>
      </c>
      <c r="O77" s="22">
        <f t="shared" si="46"/>
        <v>1</v>
      </c>
    </row>
    <row r="78" spans="2:15" ht="15" customHeight="1" x14ac:dyDescent="0.2">
      <c r="B78" s="677" t="str">
        <f>Raumgruppen_Bezeichnungen!$C77</f>
        <v>D1-5</v>
      </c>
      <c r="C78" s="528" t="str">
        <f>Raumgruppen_Bezeichnungen!$D77</f>
        <v>Lehrmittelräume, Funktionsräume, Unterrichtsvorbereitungsräume, Lehrerbibliotheken</v>
      </c>
      <c r="D78" s="529">
        <f>SUMIFS(TabelleR07LL,TabelleR07HH,'Reserve 01 K'!B78,TabelleR07JJ,"")+
SUMIFS(TabelleR07LL,TabelleR07HH,'Reserve 01 K'!B78,TabelleR07JJ,"ohne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ca="1">D78*G78</f>
        <v>0</v>
      </c>
      <c r="I78" s="500">
        <f>IF(E78=0,0,H78/E78)</f>
        <v>0</v>
      </c>
      <c r="J78" s="534">
        <f t="shared" si="44"/>
        <v>0</v>
      </c>
      <c r="K78" s="535">
        <f>IF(J78="","",I78*J78)</f>
        <v>0</v>
      </c>
      <c r="M78" s="22">
        <f>Raumgruppen_Bezeichnungen!N77</f>
        <v>0</v>
      </c>
      <c r="N78" s="22">
        <f t="shared" si="45"/>
        <v>1</v>
      </c>
      <c r="O78" s="22">
        <f t="shared" si="46"/>
        <v>1</v>
      </c>
    </row>
    <row r="79" spans="2:15" ht="15" customHeight="1" x14ac:dyDescent="0.2">
      <c r="B79" s="677" t="str">
        <f>Raumgruppen_Bezeichnungen!$C78</f>
        <v>D1-6</v>
      </c>
      <c r="C79" s="528" t="str">
        <f>Raumgruppen_Bezeichnungen!$D78</f>
        <v>Lehrmittelräume, Funktionsräume, Unterrichtsvorbereitungsräume, Lehrerbibliotheken</v>
      </c>
      <c r="D79" s="529">
        <f>SUMIFS(TabelleR07LL,TabelleR07HH,'Reserve 01 K'!B79,TabelleR07JJ,"")+
SUMIFS(TabelleR07LL,TabelleR07HH,'Reserve 01 K'!B79,TabelleR07JJ,"ohne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ca="1">D79*G79</f>
        <v>0</v>
      </c>
      <c r="I79" s="500">
        <f>IF(E79=0,0,H79/E79)</f>
        <v>0</v>
      </c>
      <c r="J79" s="534">
        <f t="shared" si="44"/>
        <v>0</v>
      </c>
      <c r="K79" s="535">
        <f>IF(J79="","",I79*J79)</f>
        <v>0</v>
      </c>
      <c r="M79" s="22">
        <f>Raumgruppen_Bezeichnungen!N78</f>
        <v>0</v>
      </c>
      <c r="N79" s="22">
        <f t="shared" si="45"/>
        <v>1</v>
      </c>
      <c r="O79" s="22">
        <f t="shared" si="46"/>
        <v>1</v>
      </c>
    </row>
    <row r="80" spans="2:15" ht="15" customHeight="1" x14ac:dyDescent="0.2">
      <c r="B80" s="677" t="str">
        <f>Raumgruppen_Bezeichnungen!$C79</f>
        <v>D1-7</v>
      </c>
      <c r="C80" s="528" t="str">
        <f>Raumgruppen_Bezeichnungen!$D79</f>
        <v>Lehrmittelräume, Funktionsräume, Unterrichtsvorbereitungsräume, Lehrerbibliotheken</v>
      </c>
      <c r="D80" s="529">
        <f>SUMIFS(TabelleR07LL,TabelleR07HH,'Reserve 01 K'!B80,TabelleR07JJ,"")+
SUMIFS(TabelleR07LL,TabelleR07HH,'Reserve 01 K'!B80,TabelleR07JJ,"ohne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customHeight="1" x14ac:dyDescent="0.2">
      <c r="B81" s="677" t="str">
        <f>Raumgruppen_Bezeichnungen!$C80</f>
        <v>D1-Müll</v>
      </c>
      <c r="C81" s="528" t="str">
        <f>Raumgruppen_Bezeichnungen!$D80</f>
        <v>Lehrmittelräume, Funktionsräume, Unterrichtsvorbereitungsräume, Lehrerbibliotheken (nur Müllentnahme)</v>
      </c>
      <c r="D81" s="529">
        <f>SUMIFS(TabelleR07LL,TabelleR07II,'Reserve 01 K'!B81,TabelleR07JJ,"")+
SUMIFS(TabelleR07LL,TabelleR07II,'Reserve 01 K'!B81,TabelleR07JJ,"ohne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f t="shared" ca="1" si="53"/>
        <v>0</v>
      </c>
      <c r="I81" s="500">
        <f t="shared" si="54"/>
        <v>0</v>
      </c>
      <c r="J81" s="534">
        <f t="shared" si="44"/>
        <v>0</v>
      </c>
      <c r="K81" s="535">
        <f t="shared" si="55"/>
        <v>0</v>
      </c>
      <c r="M81" s="22">
        <f>Raumgruppen_Bezeichnungen!N80</f>
        <v>0</v>
      </c>
      <c r="N81" s="22">
        <f t="shared" si="45"/>
        <v>1</v>
      </c>
      <c r="O81" s="22">
        <f t="shared" si="46"/>
        <v>1</v>
      </c>
    </row>
    <row r="82" spans="2:15" ht="15" customHeight="1" x14ac:dyDescent="0.2">
      <c r="B82" s="677" t="str">
        <f>Raumgruppen_Bezeichnungen!$C81</f>
        <v>E1-J</v>
      </c>
      <c r="C82" s="528" t="str">
        <f>Raumgruppen_Bezeichnungen!$D81</f>
        <v>Kopierräume, Bürotechnik-, Papiertechnikräume</v>
      </c>
      <c r="D82" s="529">
        <f>SUMIFS(TabelleR07LL,TabelleR07HH,'Reserve 01 K'!B82,TabelleR07JJ,"")+
SUMIFS(TabelleR07LL,TabelleR07HH,'Reserve 01 K'!B82,TabelleR07JJ,"ohne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customHeight="1" x14ac:dyDescent="0.2">
      <c r="B83" s="677" t="str">
        <f>Raumgruppen_Bezeichnungen!$C82</f>
        <v>E1-J2</v>
      </c>
      <c r="C83" s="528" t="str">
        <f>Raumgruppen_Bezeichnungen!$D82</f>
        <v>Kopierräume, Bürotechnik-, Papiertechnikräume</v>
      </c>
      <c r="D83" s="529">
        <f>SUMIFS(TabelleR07LL,TabelleR07HH,'Reserve 01 K'!B83,TabelleR07JJ,"")+
SUMIFS(TabelleR07LL,TabelleR07HH,'Reserve 01 K'!B83,TabelleR07JJ,"ohne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customHeight="1" x14ac:dyDescent="0.2">
      <c r="B84" s="677" t="str">
        <f>Raumgruppen_Bezeichnungen!$C83</f>
        <v>E1-Q</v>
      </c>
      <c r="C84" s="528" t="str">
        <f>Raumgruppen_Bezeichnungen!$D83</f>
        <v>Kopierräume, Bürotechnik-, Papiertechnikräume</v>
      </c>
      <c r="D84" s="529">
        <f>SUMIFS(TabelleR07LL,TabelleR07HH,'Reserve 01 K'!B84,TabelleR07JJ,"")+
SUMIFS(TabelleR07LL,TabelleR07HH,'Reserve 01 K'!B84,TabelleR07JJ,"ohne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customHeight="1" x14ac:dyDescent="0.2">
      <c r="B85" s="677" t="str">
        <f>Raumgruppen_Bezeichnungen!$C84</f>
        <v>E1-J6</v>
      </c>
      <c r="C85" s="528" t="str">
        <f>Raumgruppen_Bezeichnungen!$D84</f>
        <v>Kopierräume, Bürotechnik-, Papiertechnikräume</v>
      </c>
      <c r="D85" s="529">
        <f>SUMIFS(TabelleR07LL,TabelleR07HH,'Reserve 01 K'!B85,TabelleR07JJ,"")+
SUMIFS(TabelleR07LL,TabelleR07HH,'Reserve 01 K'!B85,TabelleR07JJ,"ohne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customHeight="1" x14ac:dyDescent="0.2">
      <c r="B86" s="677" t="str">
        <f>Raumgruppen_Bezeichnungen!$C85</f>
        <v>E1-M</v>
      </c>
      <c r="C86" s="528" t="str">
        <f>Raumgruppen_Bezeichnungen!$D85</f>
        <v>Kopierräume, Bürotechnik-, Papiertechnikräume</v>
      </c>
      <c r="D86" s="529">
        <f>SUMIFS(TabelleR07LL,TabelleR07HH,'Reserve 01 K'!B86,TabelleR07JJ,"")+
SUMIFS(TabelleR07LL,TabelleR07HH,'Reserve 01 K'!B86,TabelleR07JJ,"ohne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customHeight="1" x14ac:dyDescent="0.2">
      <c r="B87" s="677" t="str">
        <f>Raumgruppen_Bezeichnungen!$C86</f>
        <v>E1-14</v>
      </c>
      <c r="C87" s="528" t="str">
        <f>Raumgruppen_Bezeichnungen!$D86</f>
        <v>Kopierräume, Bürotechnik-, Papiertechnikräume</v>
      </c>
      <c r="D87" s="529">
        <f>SUMIFS(TabelleR07LL,TabelleR07HH,'Reserve 01 K'!B87,TabelleR07JJ,"")+
SUMIFS(TabelleR07LL,TabelleR07HH,'Reserve 01 K'!B87,TabelleR07JJ,"ohne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SUMIFS(TabelleR07LL,TabelleR07HH,'Reserve 01 K'!B88,TabelleR07JJ,"")+
SUMIFS(TabelleR07LL,TabelleR07HH,'Reserve 01 K'!B88,TabelleR07JJ,"ohne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50</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630" t="str">
        <f>Raumgruppen_Bezeichnungen!$D88</f>
        <v>Kopierräume, Bürotechnik-, Papiertechnikräume</v>
      </c>
      <c r="D89" s="631">
        <f>SUMIFS(TabelleR07LL,TabelleR07HH,'Reserve 01 K'!B89,TabelleR07JJ,"")+
SUMIFS(TabelleR07LL,TabelleR07HH,'Reserve 01 K'!B89,TabelleR07JJ,"ohne Grundreinig")</f>
        <v>0</v>
      </c>
      <c r="E89" s="632">
        <f t="shared" si="43"/>
        <v>0</v>
      </c>
      <c r="F89" s="633" t="str">
        <f>VLOOKUP(B89,Raumgruppen_Bezeichnungen!$C$3:$E$305,3,FALSE)</f>
        <v>2 Tage/Wo</v>
      </c>
      <c r="G89" s="634" cm="1">
        <f t="array" aca="1" ref="G89" ca="1">HLOOKUP(
                           F89,
                           Raumgruppen_Bezeichnungen!$P$314:$AF$390,
                           VLOOKUP(
                                                 LEFT(RIGHT(CELL("dateiname",$B$2),LEN(CELL("dateiname",$B$2))-SEARCH("]",CELL("dateiname",$B$2))),LEN(RIGHT(CELL("dateiname",$B$2),LEN(CELL("dateiname",$B$2))-SEARCH("]",CELL("dateiname",$B$2))))-2),
                                                 Raumgruppen_Bezeichnungen!$P$315:$AH$390,
                                                 19,
                                                 FALSE),
                           FALSE)</f>
        <v>100</v>
      </c>
      <c r="H89" s="635">
        <f t="shared" ref="H89:H91" ca="1" si="59">D89*G89</f>
        <v>0</v>
      </c>
      <c r="I89" s="636">
        <f t="shared" ref="I89:I91" si="60">IF(E89=0,0,H89/E89)</f>
        <v>0</v>
      </c>
      <c r="J89" s="637">
        <f t="shared" si="44"/>
        <v>0</v>
      </c>
      <c r="K89" s="638">
        <f t="shared" ref="K89:K91" si="61">IF(J89="","",I89*J89)</f>
        <v>0</v>
      </c>
      <c r="M89" s="22">
        <f>Raumgruppen_Bezeichnungen!N88</f>
        <v>1</v>
      </c>
      <c r="N89" s="22">
        <f t="shared" si="45"/>
        <v>1</v>
      </c>
      <c r="O89" s="22">
        <f t="shared" si="46"/>
        <v>1</v>
      </c>
    </row>
    <row r="90" spans="2:15" ht="15" customHeight="1" x14ac:dyDescent="0.2">
      <c r="B90" s="676" t="str">
        <f>Raumgruppen_Bezeichnungen!$C89</f>
        <v>E1-2,5</v>
      </c>
      <c r="C90" s="548" t="str">
        <f>Raumgruppen_Bezeichnungen!$D89</f>
        <v>Kopierräume, Bürotechnik-, Papiertechnikräume</v>
      </c>
      <c r="D90" s="465">
        <f>SUMIFS(TabelleR07LL,TabelleR07HH,'Reserve 01 K'!B90,TabelleR07JJ,"")+
SUMIFS(TabelleR07LL,TabelleR07HH,'Reserve 01 K'!B90,TabelleR07JJ,"ohne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125</v>
      </c>
      <c r="H90" s="550">
        <f t="shared" ca="1" si="59"/>
        <v>0</v>
      </c>
      <c r="I90" s="551">
        <f t="shared" si="60"/>
        <v>0</v>
      </c>
      <c r="J90" s="282">
        <f t="shared" si="44"/>
        <v>0</v>
      </c>
      <c r="K90" s="552">
        <f t="shared" si="61"/>
        <v>0</v>
      </c>
      <c r="M90" s="22">
        <f>Raumgruppen_Bezeichnungen!N89</f>
        <v>0</v>
      </c>
      <c r="N90" s="22">
        <f t="shared" si="45"/>
        <v>1</v>
      </c>
      <c r="O90" s="22">
        <f t="shared" si="46"/>
        <v>1</v>
      </c>
    </row>
    <row r="91" spans="2:15" ht="15" customHeight="1" x14ac:dyDescent="0.2">
      <c r="B91" s="677" t="str">
        <f>Raumgruppen_Bezeichnungen!$C90</f>
        <v>E1-3</v>
      </c>
      <c r="C91" s="528" t="str">
        <f>Raumgruppen_Bezeichnungen!$D90</f>
        <v>Kopierräume, Bürotechnik-, Papiertechnikräume</v>
      </c>
      <c r="D91" s="529">
        <f>SUMIFS(TabelleR07LL,TabelleR07HH,'Reserve 01 K'!B91,TabelleR07JJ,"")+
SUMIFS(TabelleR07LL,TabelleR07HH,'Reserve 01 K'!B91,TabelleR07JJ,"ohne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ca="1" si="59"/>
        <v>0</v>
      </c>
      <c r="I91" s="500">
        <f t="shared" si="60"/>
        <v>0</v>
      </c>
      <c r="J91" s="534">
        <f t="shared" si="44"/>
        <v>0</v>
      </c>
      <c r="K91" s="535">
        <f t="shared" si="61"/>
        <v>0</v>
      </c>
      <c r="M91" s="22">
        <f>Raumgruppen_Bezeichnungen!N90</f>
        <v>0</v>
      </c>
      <c r="N91" s="22">
        <f t="shared" si="45"/>
        <v>1</v>
      </c>
      <c r="O91" s="22">
        <f t="shared" si="46"/>
        <v>1</v>
      </c>
    </row>
    <row r="92" spans="2:15" ht="15" customHeight="1" x14ac:dyDescent="0.2">
      <c r="B92" s="677" t="str">
        <f>Raumgruppen_Bezeichnungen!$C91</f>
        <v>E1-4</v>
      </c>
      <c r="C92" s="528" t="str">
        <f>Raumgruppen_Bezeichnungen!$D91</f>
        <v>Kopierräume, Bürotechnik-, Papiertechnikräume</v>
      </c>
      <c r="D92" s="529">
        <f>SUMIFS(TabelleR07LL,TabelleR07HH,'Reserve 01 K'!B92,TabelleR07JJ,"")+
SUMIFS(TabelleR07LL,TabelleR07HH,'Reserve 01 K'!B92,TabelleR07JJ,"ohne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ca="1">D92*G92</f>
        <v>0</v>
      </c>
      <c r="I92" s="500">
        <f>IF(E92=0,0,H92/E92)</f>
        <v>0</v>
      </c>
      <c r="J92" s="534">
        <f t="shared" si="44"/>
        <v>0</v>
      </c>
      <c r="K92" s="535">
        <f>IF(J92="","",I92*J92)</f>
        <v>0</v>
      </c>
      <c r="M92" s="22">
        <f>Raumgruppen_Bezeichnungen!N91</f>
        <v>0</v>
      </c>
      <c r="N92" s="22">
        <f t="shared" si="45"/>
        <v>1</v>
      </c>
      <c r="O92" s="22">
        <f t="shared" si="46"/>
        <v>1</v>
      </c>
    </row>
    <row r="93" spans="2:15" ht="15" customHeight="1" x14ac:dyDescent="0.2">
      <c r="B93" s="677" t="str">
        <f>Raumgruppen_Bezeichnungen!$C92</f>
        <v>E1-5</v>
      </c>
      <c r="C93" s="528" t="str">
        <f>Raumgruppen_Bezeichnungen!$D92</f>
        <v>Kopierräume, Bürotechnik-, Papiertechnikräume</v>
      </c>
      <c r="D93" s="529">
        <f>SUMIFS(TabelleR07LL,TabelleR07HH,'Reserve 01 K'!B93,TabelleR07JJ,"")+
SUMIFS(TabelleR07LL,TabelleR07HH,'Reserve 01 K'!B93,TabelleR07JJ,"ohne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ca="1">D93*G93</f>
        <v>0</v>
      </c>
      <c r="I93" s="500">
        <f>IF(E93=0,0,H93/E93)</f>
        <v>0</v>
      </c>
      <c r="J93" s="534">
        <f t="shared" si="44"/>
        <v>0</v>
      </c>
      <c r="K93" s="535">
        <f>IF(J93="","",I93*J93)</f>
        <v>0</v>
      </c>
      <c r="M93" s="22">
        <f>Raumgruppen_Bezeichnungen!N92</f>
        <v>0</v>
      </c>
      <c r="N93" s="22">
        <f t="shared" si="45"/>
        <v>1</v>
      </c>
      <c r="O93" s="22">
        <f t="shared" si="46"/>
        <v>1</v>
      </c>
    </row>
    <row r="94" spans="2:15" ht="15" customHeight="1" x14ac:dyDescent="0.2">
      <c r="B94" s="677" t="str">
        <f>Raumgruppen_Bezeichnungen!$C93</f>
        <v>E1-6</v>
      </c>
      <c r="C94" s="528" t="str">
        <f>Raumgruppen_Bezeichnungen!$D93</f>
        <v>Kopierräume, Bürotechnik-, Papiertechnikräume</v>
      </c>
      <c r="D94" s="529">
        <f>SUMIFS(TabelleR07LL,TabelleR07HH,'Reserve 01 K'!B94,TabelleR07JJ,"")+
SUMIFS(TabelleR07LL,TabelleR07HH,'Reserve 01 K'!B94,TabelleR07JJ,"ohne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customHeight="1" x14ac:dyDescent="0.2">
      <c r="B95" s="677" t="str">
        <f>Raumgruppen_Bezeichnungen!$C94</f>
        <v>E1-7</v>
      </c>
      <c r="C95" s="528" t="str">
        <f>Raumgruppen_Bezeichnungen!$D94</f>
        <v>Kopierräume, Bürotechnik-, Papiertechnikräume</v>
      </c>
      <c r="D95" s="529">
        <f>SUMIFS(TabelleR07LL,TabelleR07HH,'Reserve 01 K'!B95,TabelleR07JJ,"")+
SUMIFS(TabelleR07LL,TabelleR07HH,'Reserve 01 K'!B95,TabelleR07JJ,"ohne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62"/>
        <v>0</v>
      </c>
      <c r="I95" s="500">
        <f t="shared" si="63"/>
        <v>0</v>
      </c>
      <c r="J95" s="534">
        <f t="shared" si="44"/>
        <v>0</v>
      </c>
      <c r="K95" s="535">
        <f t="shared" si="64"/>
        <v>0</v>
      </c>
      <c r="M95" s="22">
        <f>Raumgruppen_Bezeichnungen!N94</f>
        <v>0</v>
      </c>
      <c r="N95" s="22">
        <f t="shared" si="45"/>
        <v>1</v>
      </c>
      <c r="O95" s="22">
        <f t="shared" si="46"/>
        <v>1</v>
      </c>
    </row>
    <row r="96" spans="2:15" ht="15" customHeight="1" x14ac:dyDescent="0.2">
      <c r="B96" s="677" t="str">
        <f>Raumgruppen_Bezeichnungen!$C95</f>
        <v>E1-Müll</v>
      </c>
      <c r="C96" s="528" t="str">
        <f>Raumgruppen_Bezeichnungen!$D95</f>
        <v>Kopierräume, Bürotechnik-, Papiertechnikräume (nur Müllentnahme)</v>
      </c>
      <c r="D96" s="529">
        <f>SUMIFS(TabelleR07LL,TabelleR07II,'Reserve 01 K'!B96,TabelleR07JJ,"")+
SUMIFS(TabelleR07LL,TabelleR07II,'Reserve 01 K'!B96,TabelleR07JJ,"ohne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SUMIFS(TabelleR07LL,TabelleR07HH,'Reserve 01 K'!B97,TabelleR07JJ,"")+
SUMIFS(TabelleR07LL,TabelleR07HH,'Reserve 01 K'!B97,TabelleR07JJ,"ohne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customHeight="1" x14ac:dyDescent="0.2">
      <c r="B98" s="677" t="str">
        <f>Raumgruppen_Bezeichnungen!$C97</f>
        <v>F1-J2</v>
      </c>
      <c r="C98" s="528" t="str">
        <f>Raumgruppen_Bezeichnungen!$D97</f>
        <v>Verkehrsflächen; Flure, Foyer, Garderoben</v>
      </c>
      <c r="D98" s="529">
        <f>SUMIFS(TabelleR07LL,TabelleR07HH,'Reserve 01 K'!B98,TabelleR07JJ,"")+
SUMIFS(TabelleR07LL,TabelleR07HH,'Reserve 01 K'!B98,TabelleR07JJ,"ohne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customHeight="1" x14ac:dyDescent="0.2">
      <c r="B99" s="677" t="str">
        <f>Raumgruppen_Bezeichnungen!$C98</f>
        <v>F1-Q</v>
      </c>
      <c r="C99" s="528" t="str">
        <f>Raumgruppen_Bezeichnungen!$D98</f>
        <v>Verkehrsflächen; Flure, Foyer, Garderoben</v>
      </c>
      <c r="D99" s="529">
        <f>SUMIFS(TabelleR07LL,TabelleR07HH,'Reserve 01 K'!B99,TabelleR07JJ,"")+
SUMIFS(TabelleR07LL,TabelleR07HH,'Reserve 01 K'!B99,TabelleR07JJ,"ohne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customHeight="1" x14ac:dyDescent="0.2">
      <c r="B100" s="677" t="str">
        <f>Raumgruppen_Bezeichnungen!$C99</f>
        <v>F1-J6</v>
      </c>
      <c r="C100" s="528" t="str">
        <f>Raumgruppen_Bezeichnungen!$D99</f>
        <v>Verkehrsflächen; Flure, Foyer, Garderoben</v>
      </c>
      <c r="D100" s="529">
        <f>SUMIFS(TabelleR07LL,TabelleR07HH,'Reserve 01 K'!B100,TabelleR07JJ,"")+
SUMIFS(TabelleR07LL,TabelleR07HH,'Reserve 01 K'!B100,TabelleR07JJ,"ohne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customHeight="1" x14ac:dyDescent="0.2">
      <c r="B101" s="677" t="str">
        <f>Raumgruppen_Bezeichnungen!$C100</f>
        <v>F1-M</v>
      </c>
      <c r="C101" s="528" t="str">
        <f>Raumgruppen_Bezeichnungen!$D100</f>
        <v>Verkehrsflächen; Flure, Foyer, Garderoben</v>
      </c>
      <c r="D101" s="529">
        <f>SUMIFS(TabelleR07LL,TabelleR07HH,'Reserve 01 K'!B101,TabelleR07JJ,"")+
SUMIFS(TabelleR07LL,TabelleR07HH,'Reserve 01 K'!B101,TabelleR07JJ,"ohne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customHeight="1" x14ac:dyDescent="0.2">
      <c r="B102" s="677" t="str">
        <f>Raumgruppen_Bezeichnungen!$C101</f>
        <v>F1-14</v>
      </c>
      <c r="C102" s="528" t="str">
        <f>Raumgruppen_Bezeichnungen!$D101</f>
        <v>Verkehrsflächen; Flure, Foyer, Garderoben</v>
      </c>
      <c r="D102" s="529">
        <f>SUMIFS(TabelleR07LL,TabelleR07HH,'Reserve 01 K'!B102,TabelleR07JJ,"")+
SUMIFS(TabelleR07LL,TabelleR07HH,'Reserve 01 K'!B102,TabelleR07JJ,"ohne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SUMIFS(TabelleR07LL,TabelleR07HH,'Reserve 01 K'!B103,TabelleR07JJ,"")+
SUMIFS(TabelleR07LL,TabelleR07HH,'Reserve 01 K'!B103,TabelleR07JJ,"ohne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SUMIFS(TabelleR07LL,TabelleR07HH,'Reserve 01 K'!B104,TabelleR07JJ,"")+
SUMIFS(TabelleR07LL,TabelleR07HH,'Reserve 01 K'!B104,TabelleR07JJ,"ohne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customHeight="1" x14ac:dyDescent="0.2">
      <c r="B105" s="677" t="str">
        <f>Raumgruppen_Bezeichnungen!$C104</f>
        <v>F1-2,5</v>
      </c>
      <c r="C105" s="528" t="str">
        <f>Raumgruppen_Bezeichnungen!$D104</f>
        <v>Verkehrsflächen; Flure, Foyer, Garderoben</v>
      </c>
      <c r="D105" s="529">
        <f>SUMIFS(TabelleR07LL,TabelleR07HH,'Reserve 01 K'!B105,TabelleR07JJ,"")+
SUMIFS(TabelleR07LL,TabelleR07HH,'Reserve 01 K'!B105,TabelleR07JJ,"ohne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customHeight="1" x14ac:dyDescent="0.2">
      <c r="B106" s="677" t="str">
        <f>Raumgruppen_Bezeichnungen!$C105</f>
        <v>F1-3</v>
      </c>
      <c r="C106" s="528" t="str">
        <f>Raumgruppen_Bezeichnungen!$D105</f>
        <v>Verkehrsflächen; Flure, Foyer, Garderoben</v>
      </c>
      <c r="D106" s="529">
        <f>SUMIFS(TabelleR07LL,TabelleR07HH,'Reserve 01 K'!B106,TabelleR07JJ,"")+
SUMIFS(TabelleR07LL,TabelleR07HH,'Reserve 01 K'!B106,TabelleR07JJ,"ohne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customHeight="1" x14ac:dyDescent="0.2">
      <c r="B107" s="678" t="str">
        <f>Raumgruppen_Bezeichnungen!$C106</f>
        <v>F1-4</v>
      </c>
      <c r="C107" s="621" t="str">
        <f>Raumgruppen_Bezeichnungen!$D106</f>
        <v>Verkehrsflächen; Flure, Foyer, Garderoben</v>
      </c>
      <c r="D107" s="622">
        <f>SUMIFS(TabelleR07LL,TabelleR07HH,'Reserve 01 K'!B107,TabelleR07JJ,"")+
SUMIFS(TabelleR07LL,TabelleR07HH,'Reserve 01 K'!B107,TabelleR07JJ,"ohne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630" t="str">
        <f>Raumgruppen_Bezeichnungen!$D107</f>
        <v>Verkehrsflächen; Flure, Foyer, Garderoben</v>
      </c>
      <c r="D108" s="631">
        <f>SUMIFS(TabelleR07LL,TabelleR07HH,'Reserve 01 K'!B108,TabelleR07JJ,"")+
SUMIFS(TabelleR07LL,TabelleR07HH,'Reserve 01 K'!B108,TabelleR07JJ,"ohne Grundreinig")</f>
        <v>0</v>
      </c>
      <c r="E108" s="632">
        <f t="shared" si="43"/>
        <v>0</v>
      </c>
      <c r="F108" s="633" t="str">
        <f>VLOOKUP(B108,Raumgruppen_Bezeichnungen!$C$3:$E$305,3,FALSE)</f>
        <v>5 Tage/Wo</v>
      </c>
      <c r="G108" s="634"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635">
        <f t="shared" ref="H108:H111" ca="1" si="71">D108*G108</f>
        <v>0</v>
      </c>
      <c r="I108" s="636">
        <f t="shared" ref="I108:I111" si="72">IF(E108=0,0,H108/E108)</f>
        <v>0</v>
      </c>
      <c r="J108" s="637">
        <f t="shared" si="44"/>
        <v>0</v>
      </c>
      <c r="K108" s="638">
        <f t="shared" ref="K108:K111" si="73">IF(J108="","",I108*J108)</f>
        <v>0</v>
      </c>
      <c r="M108" s="22">
        <f>Raumgruppen_Bezeichnungen!N107</f>
        <v>1</v>
      </c>
      <c r="N108" s="22">
        <f t="shared" si="45"/>
        <v>1</v>
      </c>
      <c r="O108" s="22">
        <f t="shared" si="46"/>
        <v>1</v>
      </c>
    </row>
    <row r="109" spans="2:15" ht="15" customHeight="1" x14ac:dyDescent="0.2">
      <c r="B109" s="676" t="str">
        <f>Raumgruppen_Bezeichnungen!$C108</f>
        <v>F1-6</v>
      </c>
      <c r="C109" s="548" t="str">
        <f>Raumgruppen_Bezeichnungen!$D108</f>
        <v>Verkehrsflächen; Flure, Foyer, Garderoben</v>
      </c>
      <c r="D109" s="465">
        <f>SUMIFS(TabelleR07LL,TabelleR07HH,'Reserve 01 K'!B109,TabelleR07JJ,"")+
SUMIFS(TabelleR07LL,TabelleR07HH,'Reserve 01 K'!B109,TabelleR07JJ,"ohne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customHeight="1" x14ac:dyDescent="0.2">
      <c r="B110" s="677" t="str">
        <f>Raumgruppen_Bezeichnungen!$C109</f>
        <v>F1-7</v>
      </c>
      <c r="C110" s="528" t="str">
        <f>Raumgruppen_Bezeichnungen!$D109</f>
        <v>Verkehrsflächen; Flure, Foyer, Garderoben</v>
      </c>
      <c r="D110" s="529">
        <f>SUMIFS(TabelleR07LL,TabelleR07HH,'Reserve 01 K'!B110,TabelleR07JJ,"")+
SUMIFS(TabelleR07LL,TabelleR07HH,'Reserve 01 K'!B110,TabelleR07JJ,"ohne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customHeight="1" x14ac:dyDescent="0.2">
      <c r="B111" s="677" t="str">
        <f>Raumgruppen_Bezeichnungen!$C110</f>
        <v>F1-Müll</v>
      </c>
      <c r="C111" s="528" t="str">
        <f>Raumgruppen_Bezeichnungen!$D110</f>
        <v>Verkehrsflächen; Flure, Foyer, Garderoben (nur Müllentnahme)</v>
      </c>
      <c r="D111" s="529">
        <f>SUMIFS(TabelleR07LL,TabelleR07II,'Reserve 01 K'!B111,TabelleR07JJ,"")+
SUMIFS(TabelleR07LL,TabelleR07II,'Reserve 01 K'!B111,TabelleR07JJ,"ohne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customHeight="1" x14ac:dyDescent="0.2">
      <c r="B112" s="677" t="str">
        <f>Raumgruppen_Bezeichnungen!$C111</f>
        <v>F1-Hort</v>
      </c>
      <c r="C112" s="528" t="str">
        <f>Raumgruppen_Bezeichnungen!$D111</f>
        <v>Verkehrsflächen; Flure, Foyer, Garderoben</v>
      </c>
      <c r="D112" s="529">
        <f>SUMIFS(TabelleR07LL,TabelleR07HH,'Reserve 01 K'!B112,TabelleR07JJ,"")+
SUMIFS(TabelleR07LL,TabelleR07HH,'Reserve 01 K'!B112,TabelleR07JJ,"ohne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customHeight="1" x14ac:dyDescent="0.2">
      <c r="B113" s="677" t="str">
        <f>Raumgruppen_Bezeichnungen!$C112</f>
        <v>F2-J</v>
      </c>
      <c r="C113" s="528" t="str">
        <f>Raumgruppen_Bezeichnungen!$D112</f>
        <v>Verkehrsflächen; Eingangsbereiche</v>
      </c>
      <c r="D113" s="529">
        <f>SUMIFS(TabelleR07LL,TabelleR07HH,'Reserve 01 K'!B113,TabelleR07JJ,"")+
SUMIFS(TabelleR07LL,TabelleR07HH,'Reserve 01 K'!B113,TabelleR07JJ,"ohne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customHeight="1" x14ac:dyDescent="0.2">
      <c r="B114" s="677" t="str">
        <f>Raumgruppen_Bezeichnungen!$C113</f>
        <v>F2-J2</v>
      </c>
      <c r="C114" s="528" t="str">
        <f>Raumgruppen_Bezeichnungen!$D113</f>
        <v>Verkehrsflächen; Eingangsbereiche</v>
      </c>
      <c r="D114" s="529">
        <f>SUMIFS(TabelleR07LL,TabelleR07HH,'Reserve 01 K'!B114,TabelleR07JJ,"")+
SUMIFS(TabelleR07LL,TabelleR07HH,'Reserve 01 K'!B114,TabelleR07JJ,"ohne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customHeight="1" x14ac:dyDescent="0.2">
      <c r="B115" s="677" t="str">
        <f>Raumgruppen_Bezeichnungen!$C114</f>
        <v>F2-Q</v>
      </c>
      <c r="C115" s="528" t="str">
        <f>Raumgruppen_Bezeichnungen!$D114</f>
        <v>Verkehrsflächen; Eingangsbereiche</v>
      </c>
      <c r="D115" s="529">
        <f>SUMIFS(TabelleR07LL,TabelleR07HH,'Reserve 01 K'!B115,TabelleR07JJ,"")+
SUMIFS(TabelleR07LL,TabelleR07HH,'Reserve 01 K'!B115,TabelleR07JJ,"ohne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customHeight="1" x14ac:dyDescent="0.2">
      <c r="B116" s="677" t="str">
        <f>Raumgruppen_Bezeichnungen!$C115</f>
        <v>F2-J6</v>
      </c>
      <c r="C116" s="528" t="str">
        <f>Raumgruppen_Bezeichnungen!$D115</f>
        <v>Verkehrsflächen; Eingangsbereiche</v>
      </c>
      <c r="D116" s="529">
        <f>SUMIFS(TabelleR07LL,TabelleR07HH,'Reserve 01 K'!B116,TabelleR07JJ,"")+
SUMIFS(TabelleR07LL,TabelleR07HH,'Reserve 01 K'!B116,TabelleR07JJ,"ohne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customHeight="1" x14ac:dyDescent="0.2">
      <c r="B117" s="677" t="str">
        <f>Raumgruppen_Bezeichnungen!$C116</f>
        <v>F2-M</v>
      </c>
      <c r="C117" s="528" t="str">
        <f>Raumgruppen_Bezeichnungen!$D116</f>
        <v>Verkehrsflächen; Eingangsbereiche</v>
      </c>
      <c r="D117" s="529">
        <f>SUMIFS(TabelleR07LL,TabelleR07HH,'Reserve 01 K'!B117,TabelleR07JJ,"")+
SUMIFS(TabelleR07LL,TabelleR07HH,'Reserve 01 K'!B117,TabelleR07JJ,"ohne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customHeight="1" x14ac:dyDescent="0.2">
      <c r="B118" s="677" t="str">
        <f>Raumgruppen_Bezeichnungen!$C117</f>
        <v>F2-14</v>
      </c>
      <c r="C118" s="528" t="str">
        <f>Raumgruppen_Bezeichnungen!$D117</f>
        <v>Verkehrsflächen; Eingangsbereiche</v>
      </c>
      <c r="D118" s="529">
        <f>SUMIFS(TabelleR07LL,TabelleR07HH,'Reserve 01 K'!B118,TabelleR07JJ,"")+
SUMIFS(TabelleR07LL,TabelleR07HH,'Reserve 01 K'!B118,TabelleR07JJ,"ohne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customHeight="1" x14ac:dyDescent="0.2">
      <c r="B119" s="677" t="str">
        <f>Raumgruppen_Bezeichnungen!$C118</f>
        <v>F2-W</v>
      </c>
      <c r="C119" s="528" t="str">
        <f>Raumgruppen_Bezeichnungen!$D118</f>
        <v>Verkehrsflächen; Eingangsbereiche</v>
      </c>
      <c r="D119" s="529">
        <f>SUMIFS(TabelleR07LL,TabelleR07HH,'Reserve 01 K'!B119,TabelleR07JJ,"")+
SUMIFS(TabelleR07LL,TabelleR07HH,'Reserve 01 K'!B119,TabelleR07JJ,"ohne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SUMIFS(TabelleR07LL,TabelleR07HH,'Reserve 01 K'!B120,TabelleR07JJ,"")+
SUMIFS(TabelleR07LL,TabelleR07HH,'Reserve 01 K'!B120,TabelleR07JJ,"ohne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customHeight="1" x14ac:dyDescent="0.2">
      <c r="B121" s="677" t="str">
        <f>Raumgruppen_Bezeichnungen!$C120</f>
        <v>F2-2,5</v>
      </c>
      <c r="C121" s="528" t="str">
        <f>Raumgruppen_Bezeichnungen!$D120</f>
        <v>Verkehrsflächen; Eingangsbereiche</v>
      </c>
      <c r="D121" s="529">
        <f>SUMIFS(TabelleR07LL,TabelleR07HH,'Reserve 01 K'!B121,TabelleR07JJ,"")+
SUMIFS(TabelleR07LL,TabelleR07HH,'Reserve 01 K'!B121,TabelleR07JJ,"ohne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customHeight="1" x14ac:dyDescent="0.2">
      <c r="B122" s="677" t="str">
        <f>Raumgruppen_Bezeichnungen!$C121</f>
        <v>F2-3</v>
      </c>
      <c r="C122" s="528" t="str">
        <f>Raumgruppen_Bezeichnungen!$D121</f>
        <v>Verkehrsflächen; Eingangsbereiche</v>
      </c>
      <c r="D122" s="529">
        <f>SUMIFS(TabelleR07LL,TabelleR07HH,'Reserve 01 K'!B122,TabelleR07JJ,"")+
SUMIFS(TabelleR07LL,TabelleR07HH,'Reserve 01 K'!B122,TabelleR07JJ,"ohne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customHeight="1" x14ac:dyDescent="0.2">
      <c r="B123" s="678" t="str">
        <f>Raumgruppen_Bezeichnungen!$C122</f>
        <v>F2-4</v>
      </c>
      <c r="C123" s="621" t="str">
        <f>Raumgruppen_Bezeichnungen!$D122</f>
        <v>Verkehrsflächen; Eingangsbereiche</v>
      </c>
      <c r="D123" s="622">
        <f>SUMIFS(TabelleR07LL,TabelleR07HH,'Reserve 01 K'!B123,TabelleR07JJ,"")+
SUMIFS(TabelleR07LL,TabelleR07HH,'Reserve 01 K'!B123,TabelleR07JJ,"ohne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630" t="str">
        <f>Raumgruppen_Bezeichnungen!$D123</f>
        <v>Verkehrsflächen; Eingangsbereiche</v>
      </c>
      <c r="D124" s="631">
        <f>SUMIFS(TabelleR07LL,TabelleR07HH,'Reserve 01 K'!B124,TabelleR07JJ,"")+
SUMIFS(TabelleR07LL,TabelleR07HH,'Reserve 01 K'!B124,TabelleR07JJ,"ohne Grundreinig")</f>
        <v>0</v>
      </c>
      <c r="E124" s="632">
        <f t="shared" si="43"/>
        <v>0</v>
      </c>
      <c r="F124" s="633" t="str">
        <f>VLOOKUP(B124,Raumgruppen_Bezeichnungen!$C$3:$E$305,3,FALSE)</f>
        <v>5 Tage/Wo</v>
      </c>
      <c r="G124" s="634"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635">
        <f t="shared" ref="H124:H126" ca="1" si="80">D124*G124</f>
        <v>0</v>
      </c>
      <c r="I124" s="636">
        <f t="shared" ref="I124:I126" si="81">IF(E124=0,0,H124/E124)</f>
        <v>0</v>
      </c>
      <c r="J124" s="637">
        <f t="shared" si="44"/>
        <v>0</v>
      </c>
      <c r="K124" s="638">
        <f t="shared" ref="K124:K126" si="82">IF(J124="","",I124*J124)</f>
        <v>0</v>
      </c>
      <c r="M124" s="22">
        <f>Raumgruppen_Bezeichnungen!N123</f>
        <v>1</v>
      </c>
      <c r="N124" s="22">
        <f t="shared" si="45"/>
        <v>1</v>
      </c>
      <c r="O124" s="22">
        <f t="shared" si="46"/>
        <v>1</v>
      </c>
    </row>
    <row r="125" spans="2:15" ht="15" customHeight="1" x14ac:dyDescent="0.2">
      <c r="B125" s="676" t="str">
        <f>Raumgruppen_Bezeichnungen!$C124</f>
        <v>F2-6</v>
      </c>
      <c r="C125" s="548" t="str">
        <f>Raumgruppen_Bezeichnungen!$D124</f>
        <v>Verkehrsflächen; Eingangsbereiche</v>
      </c>
      <c r="D125" s="465">
        <f>SUMIFS(TabelleR07LL,TabelleR07HH,'Reserve 01 K'!B125,TabelleR07JJ,"")+
SUMIFS(TabelleR07LL,TabelleR07HH,'Reserve 01 K'!B125,TabelleR07JJ,"ohne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customHeight="1" x14ac:dyDescent="0.2">
      <c r="B126" s="677" t="str">
        <f>Raumgruppen_Bezeichnungen!$C125</f>
        <v>F2-7</v>
      </c>
      <c r="C126" s="528" t="str">
        <f>Raumgruppen_Bezeichnungen!$D125</f>
        <v>Verkehrsflächen; Eingangsbereiche</v>
      </c>
      <c r="D126" s="529">
        <f>SUMIFS(TabelleR07LL,TabelleR07HH,'Reserve 01 K'!B126,TabelleR07JJ,"")+
SUMIFS(TabelleR07LL,TabelleR07HH,'Reserve 01 K'!B126,TabelleR07JJ,"ohne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customHeight="1" x14ac:dyDescent="0.2">
      <c r="B127" s="677" t="str">
        <f>Raumgruppen_Bezeichnungen!$C126</f>
        <v>F2-Müll</v>
      </c>
      <c r="C127" s="528" t="str">
        <f>Raumgruppen_Bezeichnungen!$D126</f>
        <v>Verkehrsflächen; Eingangsbereiche (nur Müllentnahme)</v>
      </c>
      <c r="D127" s="529">
        <f>SUMIFS(TabelleR07LL,TabelleR07II,'Reserve 01 K'!B127,TabelleR07JJ,"")+
SUMIFS(TabelleR07LL,TabelleR07II,'Reserve 01 K'!B127,TabelleR07JJ,"ohne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customHeight="1" x14ac:dyDescent="0.2">
      <c r="B128" s="677" t="str">
        <f>Raumgruppen_Bezeichnungen!$C127</f>
        <v>F2-Hort</v>
      </c>
      <c r="C128" s="528" t="str">
        <f>Raumgruppen_Bezeichnungen!$D127</f>
        <v>Verkehrsflächen; Eingangsbereiche</v>
      </c>
      <c r="D128" s="529">
        <f>SUMIFS(TabelleR07LL,TabelleR07HH,'Reserve 01 K'!B128,TabelleR07JJ,"")+
SUMIFS(TabelleR07LL,TabelleR07HH,'Reserve 01 K'!B128,TabelleR07JJ,"ohne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customHeight="1" x14ac:dyDescent="0.2">
      <c r="B129" s="677" t="str">
        <f>Raumgruppen_Bezeichnungen!$C128</f>
        <v>F3-J</v>
      </c>
      <c r="C129" s="528" t="str">
        <f>Raumgruppen_Bezeichnungen!$D128</f>
        <v>Verkehrsflächen; Treppenhäuser, Aufzüge</v>
      </c>
      <c r="D129" s="529">
        <f>SUMIFS(TabelleR07LL,TabelleR07HH,'Reserve 01 K'!B129,TabelleR07JJ,"")+
SUMIFS(TabelleR07LL,TabelleR07HH,'Reserve 01 K'!B129,TabelleR07JJ,"ohne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customHeight="1" x14ac:dyDescent="0.2">
      <c r="B130" s="677" t="str">
        <f>Raumgruppen_Bezeichnungen!$C129</f>
        <v>F3-J2</v>
      </c>
      <c r="C130" s="528" t="str">
        <f>Raumgruppen_Bezeichnungen!$D129</f>
        <v>Verkehrsflächen; Treppenhäuser, Aufzüge</v>
      </c>
      <c r="D130" s="529">
        <f>SUMIFS(TabelleR07LL,TabelleR07HH,'Reserve 01 K'!B130,TabelleR07JJ,"")+
SUMIFS(TabelleR07LL,TabelleR07HH,'Reserve 01 K'!B130,TabelleR07JJ,"ohne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customHeight="1" x14ac:dyDescent="0.2">
      <c r="B131" s="677" t="str">
        <f>Raumgruppen_Bezeichnungen!$C130</f>
        <v>F3-Q</v>
      </c>
      <c r="C131" s="528" t="str">
        <f>Raumgruppen_Bezeichnungen!$D130</f>
        <v>Verkehrsflächen; Treppenhäuser, Aufzüge</v>
      </c>
      <c r="D131" s="529">
        <f>SUMIFS(TabelleR07LL,TabelleR07HH,'Reserve 01 K'!B131,TabelleR07JJ,"")+
SUMIFS(TabelleR07LL,TabelleR07HH,'Reserve 01 K'!B131,TabelleR07JJ,"ohne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customHeight="1" x14ac:dyDescent="0.2">
      <c r="B132" s="677" t="str">
        <f>Raumgruppen_Bezeichnungen!$C131</f>
        <v>F3-J6</v>
      </c>
      <c r="C132" s="528" t="str">
        <f>Raumgruppen_Bezeichnungen!$D131</f>
        <v>Verkehrsflächen; Treppenhäuser, Aufzüge</v>
      </c>
      <c r="D132" s="529">
        <f>SUMIFS(TabelleR07LL,TabelleR07HH,'Reserve 01 K'!B132,TabelleR07JJ,"")+
SUMIFS(TabelleR07LL,TabelleR07HH,'Reserve 01 K'!B132,TabelleR07JJ,"ohne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customHeight="1" x14ac:dyDescent="0.2">
      <c r="B133" s="677" t="str">
        <f>Raumgruppen_Bezeichnungen!$C132</f>
        <v>F3-M</v>
      </c>
      <c r="C133" s="528" t="str">
        <f>Raumgruppen_Bezeichnungen!$D132</f>
        <v>Verkehrsflächen; Treppenhäuser, Aufzüge</v>
      </c>
      <c r="D133" s="529">
        <f>SUMIFS(TabelleR07LL,TabelleR07HH,'Reserve 01 K'!B133,TabelleR07JJ,"")+
SUMIFS(TabelleR07LL,TabelleR07HH,'Reserve 01 K'!B133,TabelleR07JJ,"ohne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customHeight="1" x14ac:dyDescent="0.2">
      <c r="B134" s="677" t="str">
        <f>Raumgruppen_Bezeichnungen!$C133</f>
        <v>F3-14</v>
      </c>
      <c r="C134" s="528" t="str">
        <f>Raumgruppen_Bezeichnungen!$D133</f>
        <v>Verkehrsflächen; Treppenhäuser, Aufzüge</v>
      </c>
      <c r="D134" s="529">
        <f>SUMIFS(TabelleR07LL,TabelleR07HH,'Reserve 01 K'!B134,TabelleR07JJ,"")+
SUMIFS(TabelleR07LL,TabelleR07HH,'Reserve 01 K'!B134,TabelleR07JJ,"ohne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customHeight="1" x14ac:dyDescent="0.2">
      <c r="B135" s="677" t="str">
        <f>Raumgruppen_Bezeichnungen!$C134</f>
        <v>F3-W</v>
      </c>
      <c r="C135" s="528" t="str">
        <f>Raumgruppen_Bezeichnungen!$D134</f>
        <v>Verkehrsflächen; Treppenhäuser, Aufzüge</v>
      </c>
      <c r="D135" s="529">
        <f>SUMIFS(TabelleR07LL,TabelleR07HH,'Reserve 01 K'!B135,TabelleR07JJ,"")+
SUMIFS(TabelleR07LL,TabelleR07HH,'Reserve 01 K'!B135,TabelleR07JJ,"ohne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SUMIFS(TabelleR07LL,TabelleR07HH,'Reserve 01 K'!B136,TabelleR07JJ,"")+
SUMIFS(TabelleR07LL,TabelleR07HH,'Reserve 01 K'!B136,TabelleR07JJ,"ohne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customHeight="1" x14ac:dyDescent="0.2">
      <c r="B137" s="677" t="str">
        <f>Raumgruppen_Bezeichnungen!$C136</f>
        <v>F3-2,5</v>
      </c>
      <c r="C137" s="528" t="str">
        <f>Raumgruppen_Bezeichnungen!$D136</f>
        <v>Verkehrsflächen; Treppenhäuser, Aufzüge</v>
      </c>
      <c r="D137" s="529">
        <f>SUMIFS(TabelleR07LL,TabelleR07HH,'Reserve 01 K'!B137,TabelleR07JJ,"")+
SUMIFS(TabelleR07LL,TabelleR07HH,'Reserve 01 K'!B137,TabelleR07JJ,"ohne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customHeight="1" x14ac:dyDescent="0.2">
      <c r="B138" s="677" t="str">
        <f>Raumgruppen_Bezeichnungen!$C137</f>
        <v>F3-3</v>
      </c>
      <c r="C138" s="528" t="str">
        <f>Raumgruppen_Bezeichnungen!$D137</f>
        <v>Verkehrsflächen; Treppenhäuser, Aufzüge</v>
      </c>
      <c r="D138" s="529">
        <f>SUMIFS(TabelleR07LL,TabelleR07HH,'Reserve 01 K'!B138,TabelleR07JJ,"")+
SUMIFS(TabelleR07LL,TabelleR07HH,'Reserve 01 K'!B138,TabelleR07JJ,"ohne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customHeight="1" x14ac:dyDescent="0.2">
      <c r="B139" s="678" t="str">
        <f>Raumgruppen_Bezeichnungen!$C138</f>
        <v>F3-4</v>
      </c>
      <c r="C139" s="621" t="str">
        <f>Raumgruppen_Bezeichnungen!$D138</f>
        <v>Verkehrsflächen; Treppenhäuser, Aufzüge</v>
      </c>
      <c r="D139" s="622">
        <f>SUMIFS(TabelleR07LL,TabelleR07HH,'Reserve 01 K'!B139,TabelleR07JJ,"")+
SUMIFS(TabelleR07LL,TabelleR07HH,'Reserve 01 K'!B139,TabelleR07JJ,"ohne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630" t="str">
        <f>Raumgruppen_Bezeichnungen!$D139</f>
        <v>Verkehrsflächen; Treppenhäuser, Aufzüge</v>
      </c>
      <c r="D140" s="631">
        <f>SUMIFS(TabelleR07LL,TabelleR07HH,'Reserve 01 K'!B140,TabelleR07JJ,"")+
SUMIFS(TabelleR07LL,TabelleR07HH,'Reserve 01 K'!B140,TabelleR07JJ,"ohne Grundreinig")</f>
        <v>0</v>
      </c>
      <c r="E140" s="632">
        <f t="shared" si="86"/>
        <v>0</v>
      </c>
      <c r="F140" s="633" t="str">
        <f>VLOOKUP(B140,Raumgruppen_Bezeichnungen!$C$3:$E$305,3,FALSE)</f>
        <v>5 Tage/Wo</v>
      </c>
      <c r="G140" s="634"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635">
        <f t="shared" ca="1" si="93"/>
        <v>0</v>
      </c>
      <c r="I140" s="636">
        <f t="shared" si="94"/>
        <v>0</v>
      </c>
      <c r="J140" s="637">
        <f t="shared" si="87"/>
        <v>0</v>
      </c>
      <c r="K140" s="638">
        <f t="shared" si="95"/>
        <v>0</v>
      </c>
      <c r="M140" s="22">
        <f>Raumgruppen_Bezeichnungen!N139</f>
        <v>1</v>
      </c>
      <c r="N140" s="22">
        <f t="shared" si="91"/>
        <v>1</v>
      </c>
      <c r="O140" s="22">
        <f t="shared" si="92"/>
        <v>1</v>
      </c>
    </row>
    <row r="141" spans="2:15" ht="15" customHeight="1" x14ac:dyDescent="0.2">
      <c r="B141" s="676" t="str">
        <f>Raumgruppen_Bezeichnungen!$C140</f>
        <v>F3-6</v>
      </c>
      <c r="C141" s="548" t="str">
        <f>Raumgruppen_Bezeichnungen!$D140</f>
        <v>Verkehrsflächen; Treppenhäuser, Aufzüge</v>
      </c>
      <c r="D141" s="465">
        <f>SUMIFS(TabelleR07LL,TabelleR07HH,'Reserve 01 K'!B141,TabelleR07JJ,"")+
SUMIFS(TabelleR07LL,TabelleR07HH,'Reserve 01 K'!B141,TabelleR07JJ,"ohne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customHeight="1" x14ac:dyDescent="0.2">
      <c r="B142" s="677" t="str">
        <f>Raumgruppen_Bezeichnungen!$C141</f>
        <v>F3-7</v>
      </c>
      <c r="C142" s="528" t="str">
        <f>Raumgruppen_Bezeichnungen!$D141</f>
        <v>Verkehrsflächen; Treppenhäuser, Aufzüge</v>
      </c>
      <c r="D142" s="529">
        <f>SUMIFS(TabelleR07LL,TabelleR07HH,'Reserve 01 K'!B142,TabelleR07JJ,"")+
SUMIFS(TabelleR07LL,TabelleR07HH,'Reserve 01 K'!B142,TabelleR07JJ,"ohne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customHeight="1" x14ac:dyDescent="0.2">
      <c r="B143" s="677" t="str">
        <f>Raumgruppen_Bezeichnungen!$C142</f>
        <v>F3-Müll</v>
      </c>
      <c r="C143" s="528" t="str">
        <f>Raumgruppen_Bezeichnungen!$D142</f>
        <v>Verkehrsflächen; Treppenhäuser, Aufzüge (nur Müllentnahme)</v>
      </c>
      <c r="D143" s="529">
        <f>SUMIFS(TabelleR07LL,TabelleR07II,'Reserve 01 K'!B143,TabelleR07JJ,"")+
SUMIFS(TabelleR07LL,TabelleR07II,'Reserve 01 K'!B143,TabelleR07JJ,"ohne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customHeight="1" x14ac:dyDescent="0.2">
      <c r="B144" s="677" t="str">
        <f>Raumgruppen_Bezeichnungen!$C143</f>
        <v>F3-Hort</v>
      </c>
      <c r="C144" s="528" t="str">
        <f>Raumgruppen_Bezeichnungen!$D143</f>
        <v>Verkehrsflächen; Treppenhäuser, Aufzüge</v>
      </c>
      <c r="D144" s="529">
        <f>SUMIFS(TabelleR07LL,TabelleR07HH,'Reserve 01 K'!B144,TabelleR07JJ,"")+
SUMIFS(TabelleR07LL,TabelleR07HH,'Reserve 01 K'!B144,TabelleR07JJ,"ohne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customHeight="1" x14ac:dyDescent="0.2">
      <c r="B145" s="677" t="str">
        <f>Raumgruppen_Bezeichnungen!$C144</f>
        <v>G1-J</v>
      </c>
      <c r="C145" s="528" t="str">
        <f>Raumgruppen_Bezeichnungen!$D144</f>
        <v>Schüleraufenthaltsräume, [kleine] Pausenhallen [ohne Verzehr], Schülerbibliotheken</v>
      </c>
      <c r="D145" s="529">
        <f>SUMIFS(TabelleR07LL,TabelleR07HH,'Reserve 01 K'!B145,TabelleR07JJ,"")+
SUMIFS(TabelleR07LL,TabelleR07HH,'Reserve 01 K'!B145,TabelleR07JJ,"ohne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customHeight="1" x14ac:dyDescent="0.2">
      <c r="B146" s="677" t="str">
        <f>Raumgruppen_Bezeichnungen!$C145</f>
        <v>G1-J2</v>
      </c>
      <c r="C146" s="528" t="str">
        <f>Raumgruppen_Bezeichnungen!$D145</f>
        <v>Schüleraufenthaltsräume, [kleine] Pausenhallen [ohne Verzehr], Schülerbibliotheken</v>
      </c>
      <c r="D146" s="529">
        <f>SUMIFS(TabelleR07LL,TabelleR07HH,'Reserve 01 K'!B146,TabelleR07JJ,"")+
SUMIFS(TabelleR07LL,TabelleR07HH,'Reserve 01 K'!B146,TabelleR07JJ,"ohne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customHeight="1" x14ac:dyDescent="0.2">
      <c r="B147" s="677" t="str">
        <f>Raumgruppen_Bezeichnungen!$C146</f>
        <v>G1-Q</v>
      </c>
      <c r="C147" s="528" t="str">
        <f>Raumgruppen_Bezeichnungen!$D146</f>
        <v>Schüleraufenthaltsräume, [kleine] Pausenhallen [ohne Verzehr], Schülerbibliotheken</v>
      </c>
      <c r="D147" s="529">
        <f>SUMIFS(TabelleR07LL,TabelleR07HH,'Reserve 01 K'!B147,TabelleR07JJ,"")+
SUMIFS(TabelleR07LL,TabelleR07HH,'Reserve 01 K'!B147,TabelleR07JJ,"ohne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customHeight="1" x14ac:dyDescent="0.2">
      <c r="B148" s="677" t="str">
        <f>Raumgruppen_Bezeichnungen!$C147</f>
        <v>G1-J6</v>
      </c>
      <c r="C148" s="528" t="str">
        <f>Raumgruppen_Bezeichnungen!$D147</f>
        <v>Schüleraufenthaltsräume, [kleine] Pausenhallen [ohne Verzehr], Schülerbibliotheken</v>
      </c>
      <c r="D148" s="529">
        <f>SUMIFS(TabelleR07LL,TabelleR07HH,'Reserve 01 K'!B148,TabelleR07JJ,"")+
SUMIFS(TabelleR07LL,TabelleR07HH,'Reserve 01 K'!B148,TabelleR07JJ,"ohne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customHeight="1" x14ac:dyDescent="0.2">
      <c r="B149" s="677" t="str">
        <f>Raumgruppen_Bezeichnungen!$C148</f>
        <v>G1-M</v>
      </c>
      <c r="C149" s="528" t="str">
        <f>Raumgruppen_Bezeichnungen!$D148</f>
        <v>Schüleraufenthaltsräume, [kleine] Pausenhallen [ohne Verzehr], Schülerbibliotheken</v>
      </c>
      <c r="D149" s="529">
        <f>SUMIFS(TabelleR07LL,TabelleR07HH,'Reserve 01 K'!B149,TabelleR07JJ,"")+
SUMIFS(TabelleR07LL,TabelleR07HH,'Reserve 01 K'!B149,TabelleR07JJ,"ohne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customHeight="1" x14ac:dyDescent="0.2">
      <c r="B150" s="677" t="str">
        <f>Raumgruppen_Bezeichnungen!$C149</f>
        <v>G1-14</v>
      </c>
      <c r="C150" s="528" t="str">
        <f>Raumgruppen_Bezeichnungen!$D149</f>
        <v>Schüleraufenthaltsräume, [kleine] Pausenhallen [ohne Verzehr], Schülerbibliotheken</v>
      </c>
      <c r="D150" s="529">
        <f>SUMIFS(TabelleR07LL,TabelleR07HH,'Reserve 01 K'!B150,TabelleR07JJ,"")+
SUMIFS(TabelleR07LL,TabelleR07HH,'Reserve 01 K'!B150,TabelleR07JJ,"ohne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customHeight="1" x14ac:dyDescent="0.2">
      <c r="B151" s="677" t="str">
        <f>Raumgruppen_Bezeichnungen!$C150</f>
        <v>G1-W</v>
      </c>
      <c r="C151" s="528" t="str">
        <f>Raumgruppen_Bezeichnungen!$D150</f>
        <v>Schüleraufenthaltsräume, [kleine] Pausenhallen [ohne Verzehr], Schülerbibliotheken</v>
      </c>
      <c r="D151" s="529">
        <f>SUMIFS(TabelleR07LL,TabelleR07HH,'Reserve 01 K'!B151,TabelleR07JJ,"")+
SUMIFS(TabelleR07LL,TabelleR07HH,'Reserve 01 K'!B151,TabelleR07JJ,"ohne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customHeight="1" x14ac:dyDescent="0.2">
      <c r="B152" s="677" t="str">
        <f>Raumgruppen_Bezeichnungen!$C151</f>
        <v>G1-2</v>
      </c>
      <c r="C152" s="528" t="str">
        <f>Raumgruppen_Bezeichnungen!$D151</f>
        <v>Schüleraufenthaltsräume, [kleine] Pausenhallen [ohne Verzehr], Schülerbibliotheken</v>
      </c>
      <c r="D152" s="529">
        <f>SUMIFS(TabelleR07LL,TabelleR07HH,'Reserve 01 K'!B152,TabelleR07JJ,"")+
SUMIFS(TabelleR07LL,TabelleR07HH,'Reserve 01 K'!B152,TabelleR07JJ,"ohne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customHeight="1" x14ac:dyDescent="0.2">
      <c r="B153" s="677" t="str">
        <f>Raumgruppen_Bezeichnungen!$C152</f>
        <v>G1-2,5</v>
      </c>
      <c r="C153" s="528" t="str">
        <f>Raumgruppen_Bezeichnungen!$D152</f>
        <v>Schüleraufenthaltsräume, [kleine] Pausenhallen [ohne Verzehr], Schülerbibliotheken</v>
      </c>
      <c r="D153" s="529">
        <f>SUMIFS(TabelleR07LL,TabelleR07HH,'Reserve 01 K'!B153,TabelleR07JJ,"")+
SUMIFS(TabelleR07LL,TabelleR07HH,'Reserve 01 K'!B153,TabelleR07JJ,"ohne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customHeight="1" x14ac:dyDescent="0.2">
      <c r="B154" s="677" t="str">
        <f>Raumgruppen_Bezeichnungen!$C153</f>
        <v>G1-3</v>
      </c>
      <c r="C154" s="528" t="str">
        <f>Raumgruppen_Bezeichnungen!$D153</f>
        <v>Schüleraufenthaltsräume, [kleine] Pausenhallen [ohne Verzehr], Schülerbibliotheken</v>
      </c>
      <c r="D154" s="529">
        <f>SUMIFS(TabelleR07LL,TabelleR07HH,'Reserve 01 K'!B154,TabelleR07JJ,"")+
SUMIFS(TabelleR07LL,TabelleR07HH,'Reserve 01 K'!B154,TabelleR07JJ,"ohne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customHeight="1" x14ac:dyDescent="0.2">
      <c r="B155" s="677" t="str">
        <f>Raumgruppen_Bezeichnungen!$C154</f>
        <v>G1-4</v>
      </c>
      <c r="C155" s="528" t="str">
        <f>Raumgruppen_Bezeichnungen!$D154</f>
        <v>Schüleraufenthaltsräume, [kleine] Pausenhallen [ohne Verzehr], Schülerbibliotheken</v>
      </c>
      <c r="D155" s="529">
        <f>SUMIFS(TabelleR07LL,TabelleR07HH,'Reserve 01 K'!B155,TabelleR07JJ,"")+
SUMIFS(TabelleR07LL,TabelleR07HH,'Reserve 01 K'!B155,TabelleR07JJ,"ohne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customHeight="1" x14ac:dyDescent="0.2">
      <c r="B156" s="677" t="str">
        <f>Raumgruppen_Bezeichnungen!$C155</f>
        <v>G1-5</v>
      </c>
      <c r="C156" s="528" t="str">
        <f>Raumgruppen_Bezeichnungen!$D155</f>
        <v>Schüleraufenthaltsräume, [kleine] Pausenhallen [ohne Verzehr], Schülerbibliotheken</v>
      </c>
      <c r="D156" s="529">
        <f>SUMIFS(TabelleR07LL,TabelleR07HH,'Reserve 01 K'!B156,TabelleR07JJ,"")+
SUMIFS(TabelleR07LL,TabelleR07HH,'Reserve 01 K'!B156,TabelleR07JJ,"ohne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customHeight="1" x14ac:dyDescent="0.2">
      <c r="B157" s="677" t="str">
        <f>Raumgruppen_Bezeichnungen!$C156</f>
        <v>G1-6</v>
      </c>
      <c r="C157" s="528" t="str">
        <f>Raumgruppen_Bezeichnungen!$D156</f>
        <v>Schüleraufenthaltsräume, [kleine] Pausenhallen [ohne Verzehr], Schülerbibliotheken</v>
      </c>
      <c r="D157" s="529">
        <f>SUMIFS(TabelleR07LL,TabelleR07HH,'Reserve 01 K'!B157,TabelleR07JJ,"")+
SUMIFS(TabelleR07LL,TabelleR07HH,'Reserve 01 K'!B157,TabelleR07JJ,"ohne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customHeight="1" x14ac:dyDescent="0.2">
      <c r="B158" s="677" t="str">
        <f>Raumgruppen_Bezeichnungen!$C157</f>
        <v>G1-7</v>
      </c>
      <c r="C158" s="528" t="str">
        <f>Raumgruppen_Bezeichnungen!$D157</f>
        <v>Schüleraufenthaltsräume, [kleine] Pausenhallen [ohne Verzehr], Schülerbibliotheken</v>
      </c>
      <c r="D158" s="529">
        <f>SUMIFS(TabelleR07LL,TabelleR07HH,'Reserve 01 K'!B158,TabelleR07JJ,"")+
SUMIFS(TabelleR07LL,TabelleR07HH,'Reserve 01 K'!B158,TabelleR07JJ,"ohne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customHeight="1" x14ac:dyDescent="0.2">
      <c r="B159" s="677" t="str">
        <f>Raumgruppen_Bezeichnungen!$C158</f>
        <v>G1-Müll</v>
      </c>
      <c r="C159" s="528" t="str">
        <f>Raumgruppen_Bezeichnungen!$D158</f>
        <v>Schüleraufenthaltsräume, [kleine] Pausenhallen [ohne Verzehr], Schülerbibliotheken (nur Müllentnahme)</v>
      </c>
      <c r="D159" s="529">
        <f>SUMIFS(TabelleR07LL,TabelleR07II,'Reserve 01 K'!B159,TabelleR07JJ,"")+
SUMIFS(TabelleR07LL,TabelleR07II,'Reserve 01 K'!B159,TabelleR07JJ,"ohne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customHeight="1" x14ac:dyDescent="0.2">
      <c r="B160" s="677" t="str">
        <f>Raumgruppen_Bezeichnungen!$C159</f>
        <v>H1-J</v>
      </c>
      <c r="C160" s="528" t="str">
        <f>Raumgruppen_Bezeichnungen!$D159</f>
        <v>Sanitärräume; Toiletten, Waschräume und Duschen</v>
      </c>
      <c r="D160" s="529">
        <f>SUMIFS(TabelleR07LL,TabelleR07HH,'Reserve 01 K'!B160,TabelleR07JJ,"")+
SUMIFS(TabelleR07LL,TabelleR07HH,'Reserve 01 K'!B160,TabelleR07JJ,"ohne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customHeight="1" x14ac:dyDescent="0.2">
      <c r="B161" s="677" t="str">
        <f>Raumgruppen_Bezeichnungen!$C160</f>
        <v>H1-J2</v>
      </c>
      <c r="C161" s="528" t="str">
        <f>Raumgruppen_Bezeichnungen!$D160</f>
        <v>Sanitärräume; Toiletten, Waschräume und Duschen</v>
      </c>
      <c r="D161" s="529">
        <f>SUMIFS(TabelleR07LL,TabelleR07HH,'Reserve 01 K'!B161,TabelleR07JJ,"")+
SUMIFS(TabelleR07LL,TabelleR07HH,'Reserve 01 K'!B161,TabelleR07JJ,"ohne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customHeight="1" x14ac:dyDescent="0.2">
      <c r="B162" s="677" t="str">
        <f>Raumgruppen_Bezeichnungen!$C161</f>
        <v>H1-Q</v>
      </c>
      <c r="C162" s="528" t="str">
        <f>Raumgruppen_Bezeichnungen!$D161</f>
        <v>Sanitärräume; Toiletten, Waschräume und Duschen</v>
      </c>
      <c r="D162" s="529">
        <f>SUMIFS(TabelleR07LL,TabelleR07HH,'Reserve 01 K'!B162,TabelleR07JJ,"")+
SUMIFS(TabelleR07LL,TabelleR07HH,'Reserve 01 K'!B162,TabelleR07JJ,"ohne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customHeight="1" x14ac:dyDescent="0.2">
      <c r="B163" s="677" t="str">
        <f>Raumgruppen_Bezeichnungen!$C162</f>
        <v>H1-J6</v>
      </c>
      <c r="C163" s="528" t="str">
        <f>Raumgruppen_Bezeichnungen!$D162</f>
        <v>Sanitärräume; Toiletten, Waschräume und Duschen</v>
      </c>
      <c r="D163" s="529">
        <f>SUMIFS(TabelleR07LL,TabelleR07HH,'Reserve 01 K'!B163,TabelleR07JJ,"")+
SUMIFS(TabelleR07LL,TabelleR07HH,'Reserve 01 K'!B163,TabelleR07JJ,"ohne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customHeight="1" x14ac:dyDescent="0.2">
      <c r="B164" s="677" t="str">
        <f>Raumgruppen_Bezeichnungen!$C163</f>
        <v>H1-M</v>
      </c>
      <c r="C164" s="528" t="str">
        <f>Raumgruppen_Bezeichnungen!$D163</f>
        <v>Sanitärräume; Toiletten, Waschräume und Duschen</v>
      </c>
      <c r="D164" s="529">
        <f>SUMIFS(TabelleR07LL,TabelleR07HH,'Reserve 01 K'!B164,TabelleR07JJ,"")+
SUMIFS(TabelleR07LL,TabelleR07HH,'Reserve 01 K'!B164,TabelleR07JJ,"ohne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customHeight="1" x14ac:dyDescent="0.2">
      <c r="B165" s="677" t="str">
        <f>Raumgruppen_Bezeichnungen!$C164</f>
        <v>H1-14</v>
      </c>
      <c r="C165" s="528" t="str">
        <f>Raumgruppen_Bezeichnungen!$D164</f>
        <v>Sanitärräume; Toiletten, Waschräume und Duschen</v>
      </c>
      <c r="D165" s="529">
        <f>SUMIFS(TabelleR07LL,TabelleR07HH,'Reserve 01 K'!B165,TabelleR07JJ,"")+
SUMIFS(TabelleR07LL,TabelleR07HH,'Reserve 01 K'!B165,TabelleR07JJ,"ohne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customHeight="1" x14ac:dyDescent="0.2">
      <c r="B166" s="677" t="str">
        <f>Raumgruppen_Bezeichnungen!$C165</f>
        <v>H1-W</v>
      </c>
      <c r="C166" s="528" t="str">
        <f>Raumgruppen_Bezeichnungen!$D165</f>
        <v>Sanitärräume; Toiletten, Waschräume und Duschen</v>
      </c>
      <c r="D166" s="529">
        <f>SUMIFS(TabelleR07LL,TabelleR07HH,'Reserve 01 K'!B166,TabelleR07JJ,"")+
SUMIFS(TabelleR07LL,TabelleR07HH,'Reserve 01 K'!B166,TabelleR07JJ,"ohne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customHeight="1" x14ac:dyDescent="0.2">
      <c r="B167" s="677" t="str">
        <f>Raumgruppen_Bezeichnungen!$C166</f>
        <v>H1-2</v>
      </c>
      <c r="C167" s="528" t="str">
        <f>Raumgruppen_Bezeichnungen!$D166</f>
        <v>Sanitärräume; Toiletten, Waschräume und Duschen</v>
      </c>
      <c r="D167" s="529">
        <f>SUMIFS(TabelleR07LL,TabelleR07HH,'Reserve 01 K'!B167,TabelleR07JJ,"")+
SUMIFS(TabelleR07LL,TabelleR07HH,'Reserve 01 K'!B167,TabelleR07JJ,"ohne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customHeight="1" x14ac:dyDescent="0.2">
      <c r="B168" s="677" t="str">
        <f>Raumgruppen_Bezeichnungen!$C167</f>
        <v>H1-2,5</v>
      </c>
      <c r="C168" s="528" t="str">
        <f>Raumgruppen_Bezeichnungen!$D167</f>
        <v>Sanitärräume; Toiletten, Waschräume und Duschen</v>
      </c>
      <c r="D168" s="529">
        <f>SUMIFS(TabelleR07LL,TabelleR07HH,'Reserve 01 K'!B168,TabelleR07JJ,"")+
SUMIFS(TabelleR07LL,TabelleR07HH,'Reserve 01 K'!B168,TabelleR07JJ,"ohne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customHeight="1" x14ac:dyDescent="0.2">
      <c r="B169" s="677" t="str">
        <f>Raumgruppen_Bezeichnungen!$C168</f>
        <v>H1-3</v>
      </c>
      <c r="C169" s="528" t="str">
        <f>Raumgruppen_Bezeichnungen!$D168</f>
        <v>Sanitärräume; Toiletten, Waschräume und Duschen</v>
      </c>
      <c r="D169" s="529">
        <f>SUMIFS(TabelleR07LL,TabelleR07HH,'Reserve 01 K'!B169,TabelleR07JJ,"")+
SUMIFS(TabelleR07LL,TabelleR07HH,'Reserve 01 K'!B169,TabelleR07JJ,"ohne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customHeight="1" x14ac:dyDescent="0.2">
      <c r="B170" s="678" t="str">
        <f>Raumgruppen_Bezeichnungen!$C169</f>
        <v>H1-4</v>
      </c>
      <c r="C170" s="621" t="str">
        <f>Raumgruppen_Bezeichnungen!$D169</f>
        <v>Sanitärräume; Toiletten, Waschräume und Duschen</v>
      </c>
      <c r="D170" s="622">
        <f>SUMIFS(TabelleR07LL,TabelleR07HH,'Reserve 01 K'!B170,TabelleR07JJ,"")+
SUMIFS(TabelleR07LL,TabelleR07HH,'Reserve 01 K'!B170,TabelleR07JJ,"ohne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630" t="str">
        <f>Raumgruppen_Bezeichnungen!$D170</f>
        <v>Sanitärräume; Toiletten, Waschräume und Duschen</v>
      </c>
      <c r="D171" s="631">
        <f>SUMIFS(TabelleR07LL,TabelleR07HH,'Reserve 01 K'!B171,TabelleR07JJ,"")+
SUMIFS(TabelleR07LL,TabelleR07HH,'Reserve 01 K'!B171,TabelleR07JJ,"ohne Grundreinig")</f>
        <v>0</v>
      </c>
      <c r="E171" s="632">
        <f t="shared" si="86"/>
        <v>0</v>
      </c>
      <c r="F171" s="633" t="str">
        <f>VLOOKUP(B171,Raumgruppen_Bezeichnungen!$C$3:$E$305,3,FALSE)</f>
        <v>5 Tage/Wo</v>
      </c>
      <c r="G171" s="634"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635">
        <f ca="1">D171*G171</f>
        <v>0</v>
      </c>
      <c r="I171" s="636">
        <f>IF(E171=0,0,H171/E171)</f>
        <v>0</v>
      </c>
      <c r="J171" s="637">
        <f t="shared" si="87"/>
        <v>0</v>
      </c>
      <c r="K171" s="638">
        <f>IF(J171="","",I171*J171)</f>
        <v>0</v>
      </c>
      <c r="M171" s="22">
        <f>Raumgruppen_Bezeichnungen!N170</f>
        <v>1</v>
      </c>
      <c r="N171" s="22">
        <f t="shared" si="91"/>
        <v>1</v>
      </c>
      <c r="O171" s="22">
        <f t="shared" si="92"/>
        <v>1</v>
      </c>
    </row>
    <row r="172" spans="2:15" ht="15" customHeight="1" x14ac:dyDescent="0.2">
      <c r="B172" s="676" t="str">
        <f>Raumgruppen_Bezeichnungen!$C171</f>
        <v>H1-6</v>
      </c>
      <c r="C172" s="548" t="str">
        <f>Raumgruppen_Bezeichnungen!$D171</f>
        <v>Sanitärräume; Toiletten, Waschräume und Duschen</v>
      </c>
      <c r="D172" s="465">
        <f>SUMIFS(TabelleR07LL,TabelleR07HH,'Reserve 01 K'!B172,TabelleR07JJ,"")+
SUMIFS(TabelleR07LL,TabelleR07HH,'Reserve 01 K'!B172,TabelleR07JJ,"ohne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customHeight="1" x14ac:dyDescent="0.2">
      <c r="B173" s="677" t="str">
        <f>Raumgruppen_Bezeichnungen!$C172</f>
        <v>H1-7</v>
      </c>
      <c r="C173" s="528" t="str">
        <f>Raumgruppen_Bezeichnungen!$D172</f>
        <v>Sanitärräume; Toiletten, Waschräume und Duschen</v>
      </c>
      <c r="D173" s="529">
        <f>SUMIFS(TabelleR07LL,TabelleR07HH,'Reserve 01 K'!B173,TabelleR07JJ,"")+
SUMIFS(TabelleR07LL,TabelleR07HH,'Reserve 01 K'!B173,TabelleR07JJ,"ohne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customHeight="1" x14ac:dyDescent="0.2">
      <c r="B174" s="677" t="str">
        <f>Raumgruppen_Bezeichnungen!$C173</f>
        <v>H1-Müll</v>
      </c>
      <c r="C174" s="528" t="str">
        <f>Raumgruppen_Bezeichnungen!$D173</f>
        <v>Sanitärräume; Toiletten, Waschräume und Duschen (nur Müllentnahme)</v>
      </c>
      <c r="D174" s="529">
        <f>SUMIFS(TabelleR07LL,TabelleR07II,'Reserve 01 K'!B174,TabelleR07JJ,"")+
SUMIFS(TabelleR07LL,TabelleR07II,'Reserve 01 K'!B174,TabelleR07JJ,"ohne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customHeight="1" x14ac:dyDescent="0.2">
      <c r="B175" s="677" t="str">
        <f>Raumgruppen_Bezeichnungen!$C174</f>
        <v>H1-Hort</v>
      </c>
      <c r="C175" s="528" t="str">
        <f>Raumgruppen_Bezeichnungen!$D174</f>
        <v>Sanitärräume; Toiletten, Waschräume und Duschen</v>
      </c>
      <c r="D175" s="529">
        <f>SUMIFS(TabelleR07LL,TabelleR07HH,'Reserve 01 K'!B175,TabelleR07JJ,"")+
SUMIFS(TabelleR07LL,TabelleR07HH,'Reserve 01 K'!B175,TabelleR07JJ,"ohne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customHeight="1" x14ac:dyDescent="0.2">
      <c r="B176" s="677" t="str">
        <f>Raumgruppen_Bezeichnungen!$C175</f>
        <v>H2-J</v>
      </c>
      <c r="C176" s="528" t="str">
        <f>Raumgruppen_Bezeichnungen!$D175</f>
        <v>Sanitärräume; Umkleideräume</v>
      </c>
      <c r="D176" s="529">
        <f>SUMIFS(TabelleR07LL,TabelleR07HH,'Reserve 01 K'!B176,TabelleR07JJ,"")+
SUMIFS(TabelleR07LL,TabelleR07HH,'Reserve 01 K'!B176,TabelleR07JJ,"ohne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customHeight="1" x14ac:dyDescent="0.2">
      <c r="B177" s="677" t="str">
        <f>Raumgruppen_Bezeichnungen!$C176</f>
        <v>H2-J2</v>
      </c>
      <c r="C177" s="528" t="str">
        <f>Raumgruppen_Bezeichnungen!$D176</f>
        <v>Sanitärräume; Umkleideräume</v>
      </c>
      <c r="D177" s="529">
        <f>SUMIFS(TabelleR07LL,TabelleR07HH,'Reserve 01 K'!B177,TabelleR07JJ,"")+
SUMIFS(TabelleR07LL,TabelleR07HH,'Reserve 01 K'!B177,TabelleR07JJ,"ohne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customHeight="1" x14ac:dyDescent="0.2">
      <c r="B178" s="677" t="str">
        <f>Raumgruppen_Bezeichnungen!$C177</f>
        <v>H2-Q</v>
      </c>
      <c r="C178" s="528" t="str">
        <f>Raumgruppen_Bezeichnungen!$D177</f>
        <v>Sanitärräume; Umkleideräume</v>
      </c>
      <c r="D178" s="529">
        <f>SUMIFS(TabelleR07LL,TabelleR07HH,'Reserve 01 K'!B178,TabelleR07JJ,"")+
SUMIFS(TabelleR07LL,TabelleR07HH,'Reserve 01 K'!B178,TabelleR07JJ,"ohne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customHeight="1" x14ac:dyDescent="0.2">
      <c r="B179" s="677" t="str">
        <f>Raumgruppen_Bezeichnungen!$C178</f>
        <v>H2-J6</v>
      </c>
      <c r="C179" s="528" t="str">
        <f>Raumgruppen_Bezeichnungen!$D178</f>
        <v>Sanitärräume; Umkleideräume</v>
      </c>
      <c r="D179" s="529">
        <f>SUMIFS(TabelleR07LL,TabelleR07HH,'Reserve 01 K'!B179,TabelleR07JJ,"")+
SUMIFS(TabelleR07LL,TabelleR07HH,'Reserve 01 K'!B179,TabelleR07JJ,"ohne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customHeight="1" x14ac:dyDescent="0.2">
      <c r="B180" s="677" t="str">
        <f>Raumgruppen_Bezeichnungen!$C179</f>
        <v>H2-M</v>
      </c>
      <c r="C180" s="528" t="str">
        <f>Raumgruppen_Bezeichnungen!$D179</f>
        <v>Sanitärräume; Umkleideräume</v>
      </c>
      <c r="D180" s="529">
        <f>SUMIFS(TabelleR07LL,TabelleR07HH,'Reserve 01 K'!B180,TabelleR07JJ,"")+
SUMIFS(TabelleR07LL,TabelleR07HH,'Reserve 01 K'!B180,TabelleR07JJ,"ohne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customHeight="1" x14ac:dyDescent="0.2">
      <c r="B181" s="677" t="str">
        <f>Raumgruppen_Bezeichnungen!$C180</f>
        <v>H2-14</v>
      </c>
      <c r="C181" s="528" t="str">
        <f>Raumgruppen_Bezeichnungen!$D180</f>
        <v>Sanitärräume; Umkleideräume</v>
      </c>
      <c r="D181" s="529">
        <f>SUMIFS(TabelleR07LL,TabelleR07HH,'Reserve 01 K'!B181,TabelleR07JJ,"")+
SUMIFS(TabelleR07LL,TabelleR07HH,'Reserve 01 K'!B181,TabelleR07JJ,"ohne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customHeight="1" x14ac:dyDescent="0.2">
      <c r="B182" s="677" t="str">
        <f>Raumgruppen_Bezeichnungen!$C181</f>
        <v>H2-W</v>
      </c>
      <c r="C182" s="528" t="str">
        <f>Raumgruppen_Bezeichnungen!$D181</f>
        <v>Sanitärräume; Umkleideräume</v>
      </c>
      <c r="D182" s="529">
        <f>SUMIFS(TabelleR07LL,TabelleR07HH,'Reserve 01 K'!B182,TabelleR07JJ,"")+
SUMIFS(TabelleR07LL,TabelleR07HH,'Reserve 01 K'!B182,TabelleR07JJ,"ohne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customHeight="1" x14ac:dyDescent="0.2">
      <c r="B183" s="677" t="str">
        <f>Raumgruppen_Bezeichnungen!$C182</f>
        <v>H2-2</v>
      </c>
      <c r="C183" s="528" t="str">
        <f>Raumgruppen_Bezeichnungen!$D182</f>
        <v>Sanitärräume; Umkleideräume</v>
      </c>
      <c r="D183" s="529">
        <f>SUMIFS(TabelleR07LL,TabelleR07HH,'Reserve 01 K'!B183,TabelleR07JJ,"")+
SUMIFS(TabelleR07LL,TabelleR07HH,'Reserve 01 K'!B183,TabelleR07JJ,"ohne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customHeight="1" x14ac:dyDescent="0.2">
      <c r="B184" s="677" t="str">
        <f>Raumgruppen_Bezeichnungen!$C183</f>
        <v>H2-2,5</v>
      </c>
      <c r="C184" s="528" t="str">
        <f>Raumgruppen_Bezeichnungen!$D183</f>
        <v>Sanitärräume; Umkleideräume</v>
      </c>
      <c r="D184" s="529">
        <f>SUMIFS(TabelleR07LL,TabelleR07HH,'Reserve 01 K'!B184,TabelleR07JJ,"")+
SUMIFS(TabelleR07LL,TabelleR07HH,'Reserve 01 K'!B184,TabelleR07JJ,"ohne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customHeight="1" x14ac:dyDescent="0.2">
      <c r="B185" s="677" t="str">
        <f>Raumgruppen_Bezeichnungen!$C184</f>
        <v>H2-3</v>
      </c>
      <c r="C185" s="528" t="str">
        <f>Raumgruppen_Bezeichnungen!$D184</f>
        <v>Sanitärräume; Umkleideräume</v>
      </c>
      <c r="D185" s="529">
        <f>SUMIFS(TabelleR07LL,TabelleR07HH,'Reserve 01 K'!B185,TabelleR07JJ,"")+
SUMIFS(TabelleR07LL,TabelleR07HH,'Reserve 01 K'!B185,TabelleR07JJ,"ohne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customHeight="1" x14ac:dyDescent="0.2">
      <c r="B186" s="678" t="str">
        <f>Raumgruppen_Bezeichnungen!$C185</f>
        <v>H2-4</v>
      </c>
      <c r="C186" s="621" t="str">
        <f>Raumgruppen_Bezeichnungen!$D185</f>
        <v>Sanitärräume; Umkleideräume</v>
      </c>
      <c r="D186" s="622">
        <f>SUMIFS(TabelleR07LL,TabelleR07HH,'Reserve 01 K'!B186,TabelleR07JJ,"")+
SUMIFS(TabelleR07LL,TabelleR07HH,'Reserve 01 K'!B186,TabelleR07JJ,"ohne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customHeight="1" thickBot="1" x14ac:dyDescent="0.25">
      <c r="B187" s="679" t="str">
        <f>Raumgruppen_Bezeichnungen!$C186</f>
        <v>H2-5</v>
      </c>
      <c r="C187" s="630" t="str">
        <f>Raumgruppen_Bezeichnungen!$D186</f>
        <v>Sanitärräume; Umkleideräume</v>
      </c>
      <c r="D187" s="631">
        <f>SUMIFS(TabelleR07LL,TabelleR07HH,'Reserve 01 K'!B187,TabelleR07JJ,"")+
SUMIFS(TabelleR07LL,TabelleR07HH,'Reserve 01 K'!B187,TabelleR07JJ,"ohne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customHeight="1" x14ac:dyDescent="0.2">
      <c r="B188" s="676" t="str">
        <f>Raumgruppen_Bezeichnungen!$C187</f>
        <v>H2-6</v>
      </c>
      <c r="C188" s="548" t="str">
        <f>Raumgruppen_Bezeichnungen!$D187</f>
        <v>Sanitärräume; Umkleideräume</v>
      </c>
      <c r="D188" s="465">
        <f>SUMIFS(TabelleR07LL,TabelleR07HH,'Reserve 01 K'!B188,TabelleR07JJ,"")+
SUMIFS(TabelleR07LL,TabelleR07HH,'Reserve 01 K'!B188,TabelleR07JJ,"ohne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customHeight="1" x14ac:dyDescent="0.2">
      <c r="B189" s="677" t="str">
        <f>Raumgruppen_Bezeichnungen!$C188</f>
        <v>H2-7</v>
      </c>
      <c r="C189" s="528" t="str">
        <f>Raumgruppen_Bezeichnungen!$D188</f>
        <v>Sanitärräume; Umkleideräume</v>
      </c>
      <c r="D189" s="529">
        <f>SUMIFS(TabelleR07LL,TabelleR07HH,'Reserve 01 K'!B189,TabelleR07JJ,"")+
SUMIFS(TabelleR07LL,TabelleR07HH,'Reserve 01 K'!B189,TabelleR07JJ,"ohne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customHeight="1" x14ac:dyDescent="0.2">
      <c r="B190" s="677" t="str">
        <f>Raumgruppen_Bezeichnungen!$C189</f>
        <v>H2-Müll</v>
      </c>
      <c r="C190" s="528" t="str">
        <f>Raumgruppen_Bezeichnungen!$D189</f>
        <v>Sanitärräume; Umkleideräume (nur Müllentnahme)</v>
      </c>
      <c r="D190" s="529">
        <f>SUMIFS(TabelleR07LL,TabelleR07II,'Reserve 01 K'!B190,TabelleR07JJ,"")+
SUMIFS(TabelleR07LL,TabelleR07II,'Reserve 01 K'!B190,TabelleR07JJ,"ohne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customHeight="1" x14ac:dyDescent="0.2">
      <c r="B191" s="677" t="str">
        <f>Raumgruppen_Bezeichnungen!$C190</f>
        <v>I1-J</v>
      </c>
      <c r="C191" s="528" t="str">
        <f>Raumgruppen_Bezeichnungen!$D190</f>
        <v>Aulen, inklusive Bühnen- und Garderobenbereiche</v>
      </c>
      <c r="D191" s="529">
        <f>SUMIFS(TabelleR07LL,TabelleR07HH,'Reserve 01 K'!B191,TabelleR07JJ,"")+
SUMIFS(TabelleR07LL,TabelleR07HH,'Reserve 01 K'!B191,TabelleR07JJ,"ohne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customHeight="1" x14ac:dyDescent="0.2">
      <c r="B192" s="677" t="str">
        <f>Raumgruppen_Bezeichnungen!$C191</f>
        <v>I1-J2</v>
      </c>
      <c r="C192" s="528" t="str">
        <f>Raumgruppen_Bezeichnungen!$D191</f>
        <v>Aulen, inklusive Bühnen- und Garderobenbereiche</v>
      </c>
      <c r="D192" s="529">
        <f>SUMIFS(TabelleR07LL,TabelleR07HH,'Reserve 01 K'!B192,TabelleR07JJ,"")+
SUMIFS(TabelleR07LL,TabelleR07HH,'Reserve 01 K'!B192,TabelleR07JJ,"ohne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customHeight="1" x14ac:dyDescent="0.2">
      <c r="B193" s="677" t="str">
        <f>Raumgruppen_Bezeichnungen!$C192</f>
        <v>I1-Q</v>
      </c>
      <c r="C193" s="528" t="str">
        <f>Raumgruppen_Bezeichnungen!$D192</f>
        <v>Aulen, inklusive Bühnen- und Garderobenbereiche</v>
      </c>
      <c r="D193" s="529">
        <f>SUMIFS(TabelleR07LL,TabelleR07HH,'Reserve 01 K'!B193,TabelleR07JJ,"")+
SUMIFS(TabelleR07LL,TabelleR07HH,'Reserve 01 K'!B193,TabelleR07JJ,"ohne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customHeight="1" x14ac:dyDescent="0.2">
      <c r="B194" s="677" t="str">
        <f>Raumgruppen_Bezeichnungen!$C193</f>
        <v>I1-J6</v>
      </c>
      <c r="C194" s="528" t="str">
        <f>Raumgruppen_Bezeichnungen!$D193</f>
        <v>Aulen, inklusive Bühnen- und Garderobenbereiche</v>
      </c>
      <c r="D194" s="529">
        <f>SUMIFS(TabelleR07LL,TabelleR07HH,'Reserve 01 K'!B194,TabelleR07JJ,"")+
SUMIFS(TabelleR07LL,TabelleR07HH,'Reserve 01 K'!B194,TabelleR07JJ,"ohne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customHeight="1" x14ac:dyDescent="0.2">
      <c r="B195" s="677" t="str">
        <f>Raumgruppen_Bezeichnungen!$C194</f>
        <v>I1-M</v>
      </c>
      <c r="C195" s="528" t="str">
        <f>Raumgruppen_Bezeichnungen!$D194</f>
        <v>Aulen, inklusive Bühnen- und Garderobenbereiche</v>
      </c>
      <c r="D195" s="529">
        <f>SUMIFS(TabelleR07LL,TabelleR07HH,'Reserve 01 K'!B195,TabelleR07JJ,"")+
SUMIFS(TabelleR07LL,TabelleR07HH,'Reserve 01 K'!B195,TabelleR07JJ,"ohne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customHeight="1" x14ac:dyDescent="0.2">
      <c r="B196" s="677" t="str">
        <f>Raumgruppen_Bezeichnungen!$C195</f>
        <v>I1-14</v>
      </c>
      <c r="C196" s="528" t="str">
        <f>Raumgruppen_Bezeichnungen!$D195</f>
        <v>Aulen, inklusive Bühnen- und Garderobenbereiche</v>
      </c>
      <c r="D196" s="529">
        <f>SUMIFS(TabelleR07LL,TabelleR07HH,'Reserve 01 K'!B196,TabelleR07JJ,"")+
SUMIFS(TabelleR07LL,TabelleR07HH,'Reserve 01 K'!B196,TabelleR07JJ,"ohne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customHeight="1" x14ac:dyDescent="0.2">
      <c r="B197" s="677" t="str">
        <f>Raumgruppen_Bezeichnungen!$C196</f>
        <v>I1-W</v>
      </c>
      <c r="C197" s="528" t="str">
        <f>Raumgruppen_Bezeichnungen!$D196</f>
        <v>Aulen, inklusive Bühnen- und Garderobenbereiche</v>
      </c>
      <c r="D197" s="529">
        <f>SUMIFS(TabelleR07LL,TabelleR07HH,'Reserve 01 K'!B197,TabelleR07JJ,"")+
SUMIFS(TabelleR07LL,TabelleR07HH,'Reserve 01 K'!B197,TabelleR07JJ,"ohne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customHeight="1" x14ac:dyDescent="0.2">
      <c r="B198" s="677" t="str">
        <f>Raumgruppen_Bezeichnungen!$C197</f>
        <v>I1-2</v>
      </c>
      <c r="C198" s="528" t="str">
        <f>Raumgruppen_Bezeichnungen!$D197</f>
        <v>Aulen, inklusive Bühnen- und Garderobenbereiche</v>
      </c>
      <c r="D198" s="529">
        <f>SUMIFS(TabelleR07LL,TabelleR07HH,'Reserve 01 K'!B198,TabelleR07JJ,"")+
SUMIFS(TabelleR07LL,TabelleR07HH,'Reserve 01 K'!B198,TabelleR07JJ,"ohne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customHeight="1" x14ac:dyDescent="0.2">
      <c r="B199" s="677" t="str">
        <f>Raumgruppen_Bezeichnungen!$C198</f>
        <v>I1-2,5</v>
      </c>
      <c r="C199" s="528" t="str">
        <f>Raumgruppen_Bezeichnungen!$D198</f>
        <v>Aulen, inklusive Bühnen- und Garderobenbereiche</v>
      </c>
      <c r="D199" s="529">
        <f>SUMIFS(TabelleR07LL,TabelleR07HH,'Reserve 01 K'!B199,TabelleR07JJ,"")+
SUMIFS(TabelleR07LL,TabelleR07HH,'Reserve 01 K'!B199,TabelleR07JJ,"ohne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customHeight="1" x14ac:dyDescent="0.2">
      <c r="B200" s="677" t="str">
        <f>Raumgruppen_Bezeichnungen!$C199</f>
        <v>I1-3</v>
      </c>
      <c r="C200" s="528" t="str">
        <f>Raumgruppen_Bezeichnungen!$D199</f>
        <v>Aulen, inklusive Bühnen- und Garderobenbereiche</v>
      </c>
      <c r="D200" s="529">
        <f>SUMIFS(TabelleR07LL,TabelleR07HH,'Reserve 01 K'!B200,TabelleR07JJ,"")+
SUMIFS(TabelleR07LL,TabelleR07HH,'Reserve 01 K'!B200,TabelleR07JJ,"ohne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customHeight="1" x14ac:dyDescent="0.2">
      <c r="B201" s="677" t="str">
        <f>Raumgruppen_Bezeichnungen!$C200</f>
        <v>I1-4</v>
      </c>
      <c r="C201" s="528" t="str">
        <f>Raumgruppen_Bezeichnungen!$D200</f>
        <v>Aulen, inklusive Bühnen- und Garderobenbereiche</v>
      </c>
      <c r="D201" s="529">
        <f>SUMIFS(TabelleR07LL,TabelleR07HH,'Reserve 01 K'!B201,TabelleR07JJ,"")+
SUMIFS(TabelleR07LL,TabelleR07HH,'Reserve 01 K'!B201,TabelleR07JJ,"ohne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customHeight="1" x14ac:dyDescent="0.2">
      <c r="B202" s="677" t="str">
        <f>Raumgruppen_Bezeichnungen!$C201</f>
        <v>I1-5</v>
      </c>
      <c r="C202" s="528" t="str">
        <f>Raumgruppen_Bezeichnungen!$D201</f>
        <v>Aulen, inklusive Bühnen- und Garderobenbereiche</v>
      </c>
      <c r="D202" s="529">
        <f>SUMIFS(TabelleR07LL,TabelleR07HH,'Reserve 01 K'!B202,TabelleR07JJ,"")+
SUMIFS(TabelleR07LL,TabelleR07HH,'Reserve 01 K'!B202,TabelleR07JJ,"ohne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customHeight="1" x14ac:dyDescent="0.2">
      <c r="B203" s="677" t="str">
        <f>Raumgruppen_Bezeichnungen!$C202</f>
        <v>I1-6</v>
      </c>
      <c r="C203" s="528" t="str">
        <f>Raumgruppen_Bezeichnungen!$D202</f>
        <v>Aulen, inklusive Bühnen- und Garderobenbereiche</v>
      </c>
      <c r="D203" s="529">
        <f>SUMIFS(TabelleR07LL,TabelleR07HH,'Reserve 01 K'!B203,TabelleR07JJ,"")+
SUMIFS(TabelleR07LL,TabelleR07HH,'Reserve 01 K'!B203,TabelleR07JJ,"ohne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customHeight="1" x14ac:dyDescent="0.2">
      <c r="B204" s="677" t="str">
        <f>Raumgruppen_Bezeichnungen!$C203</f>
        <v>I1-7</v>
      </c>
      <c r="C204" s="528" t="str">
        <f>Raumgruppen_Bezeichnungen!$D203</f>
        <v>Aulen, inklusive Bühnen- und Garderobenbereiche</v>
      </c>
      <c r="D204" s="529">
        <f>SUMIFS(TabelleR07LL,TabelleR07HH,'Reserve 01 K'!B204,TabelleR07JJ,"")+
SUMIFS(TabelleR07LL,TabelleR07HH,'Reserve 01 K'!B204,TabelleR07JJ,"ohne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customHeight="1" x14ac:dyDescent="0.2">
      <c r="B205" s="677" t="str">
        <f>Raumgruppen_Bezeichnungen!$C204</f>
        <v>I1-Müll</v>
      </c>
      <c r="C205" s="528" t="str">
        <f>Raumgruppen_Bezeichnungen!$D204</f>
        <v>Aulen, inklusive Bühnen- und Garderobenbereiche (nur Müllentnahme)</v>
      </c>
      <c r="D205" s="529">
        <f>SUMIFS(TabelleR07LL,TabelleR07II,'Reserve 01 K'!B205,TabelleR07JJ,"")+
SUMIFS(TabelleR07LL,TabelleR07II,'Reserve 01 K'!B205,TabelleR07JJ,"ohne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SUMIFS(TabelleR07LL,TabelleR07HH,'Reserve 01 K'!B206,TabelleR07JJ,"")+
SUMIFS(TabelleR07LL,TabelleR07HH,'Reserve 01 K'!B206,TabelleR07JJ,"ohne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SUMIFS(TabelleR07LL,TabelleR07HH,'Reserve 01 K'!B207,TabelleR07JJ,"")+
SUMIFS(TabelleR07LL,TabelleR07HH,'Reserve 01 K'!B207,TabelleR07JJ,"ohne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SUMIFS(TabelleR07LL,TabelleR07HH,'Reserve 01 K'!B208,TabelleR07JJ,"")+
SUMIFS(TabelleR07LL,TabelleR07HH,'Reserve 01 K'!B208,TabelleR07JJ,"ohne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SUMIFS(TabelleR07LL,TabelleR07HH,'Reserve 01 K'!B209,TabelleR07JJ,"")+
SUMIFS(TabelleR07LL,TabelleR07HH,'Reserve 01 K'!B209,TabelleR07JJ,"ohne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SUMIFS(TabelleR07LL,TabelleR07HH,'Reserve 01 K'!B210,TabelleR07JJ,"")+
SUMIFS(TabelleR07LL,TabelleR07HH,'Reserve 01 K'!B210,TabelleR07JJ,"ohne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SUMIFS(TabelleR07LL,TabelleR07HH,'Reserve 01 K'!B211,TabelleR07JJ,"")+
SUMIFS(TabelleR07LL,TabelleR07HH,'Reserve 01 K'!B211,TabelleR07JJ,"ohne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SUMIFS(TabelleR07LL,TabelleR07HH,'Reserve 01 K'!B212,TabelleR07JJ,"")+
SUMIFS(TabelleR07LL,TabelleR07HH,'Reserve 01 K'!B212,TabelleR07JJ,"ohne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SUMIFS(TabelleR07LL,TabelleR07HH,'Reserve 01 K'!B213,TabelleR07JJ,"")+
SUMIFS(TabelleR07LL,TabelleR07HH,'Reserve 01 K'!B213,TabelleR07JJ,"ohne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SUMIFS(TabelleR07LL,TabelleR07HH,'Reserve 01 K'!B214,TabelleR07JJ,"")+
SUMIFS(TabelleR07LL,TabelleR07HH,'Reserve 01 K'!B214,TabelleR07JJ,"ohne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SUMIFS(TabelleR07LL,TabelleR07HH,'Reserve 01 K'!B215,TabelleR07JJ,"")+
SUMIFS(TabelleR07LL,TabelleR07HH,'Reserve 01 K'!B215,TabelleR07JJ,"ohne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SUMIFS(TabelleR07LL,TabelleR07HH,'Reserve 01 K'!B216,TabelleR07JJ,"")+
SUMIFS(TabelleR07LL,TabelleR07HH,'Reserve 01 K'!B216,TabelleR07JJ,"ohne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630" t="str">
        <f>Raumgruppen_Bezeichnungen!$D216</f>
        <v>Sozialräume; Speisesaal, Kantine, Cafeteria, einschließlich Flure in diesem Bereich, Teeküchen, Arzt- / Sanitätsräume</v>
      </c>
      <c r="D217" s="631">
        <f>SUMIFS(TabelleR07LL,TabelleR07HH,'Reserve 01 K'!B217,TabelleR07JJ,"")+
SUMIFS(TabelleR07LL,TabelleR07HH,'Reserve 01 K'!B217,TabelleR07JJ,"ohne Grundreinig")</f>
        <v>0</v>
      </c>
      <c r="E217" s="632">
        <f t="shared" si="129"/>
        <v>0</v>
      </c>
      <c r="F217" s="633" t="str">
        <f>VLOOKUP(B217,Raumgruppen_Bezeichnungen!$C$3:$E$305,3,FALSE)</f>
        <v>5 Tage/Wo</v>
      </c>
      <c r="G217" s="634"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635">
        <f t="shared" ca="1" si="145"/>
        <v>0</v>
      </c>
      <c r="I217" s="636">
        <f t="shared" si="146"/>
        <v>0</v>
      </c>
      <c r="J217" s="637">
        <f t="shared" si="132"/>
        <v>0</v>
      </c>
      <c r="K217" s="638">
        <f t="shared" si="147"/>
        <v>0</v>
      </c>
      <c r="M217" s="22">
        <f>Raumgruppen_Bezeichnungen!N216</f>
        <v>1</v>
      </c>
      <c r="N217" s="22">
        <f t="shared" si="134"/>
        <v>1</v>
      </c>
      <c r="O217" s="22">
        <f t="shared" si="135"/>
        <v>1</v>
      </c>
    </row>
    <row r="218" spans="2:15" ht="15"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SUMIFS(TabelleR07LL,TabelleR07HH,'Reserve 01 K'!B218,TabelleR07JJ,"")+
SUMIFS(TabelleR07LL,TabelleR07HH,'Reserve 01 K'!B218,TabelleR07JJ,"ohne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SUMIFS(TabelleR07LL,TabelleR07HH,'Reserve 01 K'!B219,TabelleR07JJ,"")+
SUMIFS(TabelleR07LL,TabelleR07HH,'Reserve 01 K'!B219,TabelleR07JJ,"ohne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SUMIFS(TabelleR07LL,TabelleR07II,'Reserve 01 K'!B220,TabelleR07JJ,"")+
SUMIFS(TabelleR07LL,TabelleR07II,'Reserve 01 K'!B220,TabelleR07JJ,"ohne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SUMIFS(TabelleR07LL,TabelleR07HH,'Reserve 01 K'!B221,TabelleR07JJ,"")+
SUMIFS(TabelleR07LL,TabelleR07HH,'Reserve 01 K'!B221,TabelleR07JJ,"ohne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customHeight="1" x14ac:dyDescent="0.2">
      <c r="B222" s="677" t="str">
        <f>Raumgruppen_Bezeichnungen!$C221</f>
        <v>K1-J</v>
      </c>
      <c r="C222" s="528" t="str">
        <f>Raumgruppen_Bezeichnungen!$D221</f>
        <v>Küchen zur Schülerverpflegung</v>
      </c>
      <c r="D222" s="529">
        <f>SUMIFS(TabelleR07LL,TabelleR07HH,'Reserve 01 K'!B222,TabelleR07JJ,"")+
SUMIFS(TabelleR07LL,TabelleR07HH,'Reserve 01 K'!B222,TabelleR07JJ,"ohne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customHeight="1" x14ac:dyDescent="0.2">
      <c r="B223" s="677" t="str">
        <f>Raumgruppen_Bezeichnungen!$C222</f>
        <v>K1-J2</v>
      </c>
      <c r="C223" s="528" t="str">
        <f>Raumgruppen_Bezeichnungen!$D222</f>
        <v>Küchen zur Schülerverpflegung</v>
      </c>
      <c r="D223" s="529">
        <f>SUMIFS(TabelleR07LL,TabelleR07HH,'Reserve 01 K'!B223,TabelleR07JJ,"")+
SUMIFS(TabelleR07LL,TabelleR07HH,'Reserve 01 K'!B223,TabelleR07JJ,"ohne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customHeight="1" x14ac:dyDescent="0.2">
      <c r="B224" s="677" t="str">
        <f>Raumgruppen_Bezeichnungen!$C223</f>
        <v>K1-Q</v>
      </c>
      <c r="C224" s="528" t="str">
        <f>Raumgruppen_Bezeichnungen!$D223</f>
        <v>Küchen zur Schülerverpflegung</v>
      </c>
      <c r="D224" s="529">
        <f>SUMIFS(TabelleR07LL,TabelleR07HH,'Reserve 01 K'!B224,TabelleR07JJ,"")+
SUMIFS(TabelleR07LL,TabelleR07HH,'Reserve 01 K'!B224,TabelleR07JJ,"ohne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customHeight="1" x14ac:dyDescent="0.2">
      <c r="B225" s="677" t="str">
        <f>Raumgruppen_Bezeichnungen!$C224</f>
        <v>K1-J6</v>
      </c>
      <c r="C225" s="528" t="str">
        <f>Raumgruppen_Bezeichnungen!$D224</f>
        <v>Küchen zur Schülerverpflegung</v>
      </c>
      <c r="D225" s="529">
        <f>SUMIFS(TabelleR07LL,TabelleR07HH,'Reserve 01 K'!B225,TabelleR07JJ,"")+
SUMIFS(TabelleR07LL,TabelleR07HH,'Reserve 01 K'!B225,TabelleR07JJ,"ohne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customHeight="1" x14ac:dyDescent="0.2">
      <c r="B226" s="677" t="str">
        <f>Raumgruppen_Bezeichnungen!$C225</f>
        <v>K1-M</v>
      </c>
      <c r="C226" s="528" t="str">
        <f>Raumgruppen_Bezeichnungen!$D225</f>
        <v>Küchen zur Schülerverpflegung</v>
      </c>
      <c r="D226" s="529">
        <f>SUMIFS(TabelleR07LL,TabelleR07HH,'Reserve 01 K'!B226,TabelleR07JJ,"")+
SUMIFS(TabelleR07LL,TabelleR07HH,'Reserve 01 K'!B226,TabelleR07JJ,"ohne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customHeight="1" x14ac:dyDescent="0.2">
      <c r="B227" s="678" t="str">
        <f>Raumgruppen_Bezeichnungen!$C226</f>
        <v>K1-14</v>
      </c>
      <c r="C227" s="621" t="str">
        <f>Raumgruppen_Bezeichnungen!$D226</f>
        <v>Küchen zur Schülerverpflegung</v>
      </c>
      <c r="D227" s="622">
        <f>SUMIFS(TabelleR07LL,TabelleR07HH,'Reserve 01 K'!B227,TabelleR07JJ,"")+
SUMIFS(TabelleR07LL,TabelleR07HH,'Reserve 01 K'!B227,TabelleR07JJ,"ohne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customHeight="1" thickBot="1" x14ac:dyDescent="0.25">
      <c r="B228" s="679" t="str">
        <f>Raumgruppen_Bezeichnungen!$C227</f>
        <v>K1-W</v>
      </c>
      <c r="C228" s="630" t="str">
        <f>Raumgruppen_Bezeichnungen!$D227</f>
        <v>Küchen zur Schülerverpflegung</v>
      </c>
      <c r="D228" s="631">
        <f>SUMIFS(TabelleR07LL,TabelleR07HH,'Reserve 01 K'!B228,TabelleR07JJ,"")+
SUMIFS(TabelleR07LL,TabelleR07HH,'Reserve 01 K'!B228,TabelleR07JJ,"ohne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customHeight="1" x14ac:dyDescent="0.2">
      <c r="B229" s="676" t="str">
        <f>Raumgruppen_Bezeichnungen!$C228</f>
        <v>K1-2</v>
      </c>
      <c r="C229" s="548" t="str">
        <f>Raumgruppen_Bezeichnungen!$D228</f>
        <v>Küchen zur Schülerverpflegung</v>
      </c>
      <c r="D229" s="465">
        <f>SUMIFS(TabelleR07LL,TabelleR07HH,'Reserve 01 K'!B229,TabelleR07JJ,"")+
SUMIFS(TabelleR07LL,TabelleR07HH,'Reserve 01 K'!B229,TabelleR07JJ,"ohne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customHeight="1" x14ac:dyDescent="0.2">
      <c r="B230" s="677" t="str">
        <f>Raumgruppen_Bezeichnungen!$C229</f>
        <v>K1-2,5</v>
      </c>
      <c r="C230" s="528" t="str">
        <f>Raumgruppen_Bezeichnungen!$D229</f>
        <v>Küchen zur Schülerverpflegung</v>
      </c>
      <c r="D230" s="529">
        <f>SUMIFS(TabelleR07LL,TabelleR07HH,'Reserve 01 K'!B230,TabelleR07JJ,"")+
SUMIFS(TabelleR07LL,TabelleR07HH,'Reserve 01 K'!B230,TabelleR07JJ,"ohne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customHeight="1" x14ac:dyDescent="0.2">
      <c r="B231" s="677" t="str">
        <f>Raumgruppen_Bezeichnungen!$C230</f>
        <v>K1-3</v>
      </c>
      <c r="C231" s="528" t="str">
        <f>Raumgruppen_Bezeichnungen!$D230</f>
        <v>Küchen zur Schülerverpflegung</v>
      </c>
      <c r="D231" s="529">
        <f>SUMIFS(TabelleR07LL,TabelleR07HH,'Reserve 01 K'!B231,TabelleR07JJ,"")+
SUMIFS(TabelleR07LL,TabelleR07HH,'Reserve 01 K'!B231,TabelleR07JJ,"ohne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customHeight="1" x14ac:dyDescent="0.2">
      <c r="B232" s="677" t="str">
        <f>Raumgruppen_Bezeichnungen!$C231</f>
        <v>K1-4</v>
      </c>
      <c r="C232" s="528" t="str">
        <f>Raumgruppen_Bezeichnungen!$D231</f>
        <v>Küchen zur Schülerverpflegung</v>
      </c>
      <c r="D232" s="529">
        <f>SUMIFS(TabelleR07LL,TabelleR07HH,'Reserve 01 K'!B232,TabelleR07JJ,"")+
SUMIFS(TabelleR07LL,TabelleR07HH,'Reserve 01 K'!B232,TabelleR07JJ,"ohne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customHeight="1" x14ac:dyDescent="0.2">
      <c r="B233" s="677" t="str">
        <f>Raumgruppen_Bezeichnungen!$C232</f>
        <v>K1-5</v>
      </c>
      <c r="C233" s="528" t="str">
        <f>Raumgruppen_Bezeichnungen!$D232</f>
        <v>Küchen zur Schülerverpflegung</v>
      </c>
      <c r="D233" s="529">
        <f>SUMIFS(TabelleR07LL,TabelleR07HH,'Reserve 01 K'!B233,TabelleR07JJ,"")+
SUMIFS(TabelleR07LL,TabelleR07HH,'Reserve 01 K'!B233,TabelleR07JJ,"ohne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customHeight="1" x14ac:dyDescent="0.2">
      <c r="B234" s="677" t="str">
        <f>Raumgruppen_Bezeichnungen!$C233</f>
        <v>K1-6</v>
      </c>
      <c r="C234" s="528" t="str">
        <f>Raumgruppen_Bezeichnungen!$D233</f>
        <v>Küchen zur Schülerverpflegung</v>
      </c>
      <c r="D234" s="529">
        <f>SUMIFS(TabelleR07LL,TabelleR07HH,'Reserve 01 K'!B234,TabelleR07JJ,"")+
SUMIFS(TabelleR07LL,TabelleR07HH,'Reserve 01 K'!B234,TabelleR07JJ,"ohne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customHeight="1" x14ac:dyDescent="0.2">
      <c r="B235" s="677" t="str">
        <f>Raumgruppen_Bezeichnungen!$C234</f>
        <v>K1-7</v>
      </c>
      <c r="C235" s="528" t="str">
        <f>Raumgruppen_Bezeichnungen!$D234</f>
        <v>Küchen zur Schülerverpflegung</v>
      </c>
      <c r="D235" s="529">
        <f>SUMIFS(TabelleR07LL,TabelleR07HH,'Reserve 01 K'!B235,TabelleR07JJ,"")+
SUMIFS(TabelleR07LL,TabelleR07HH,'Reserve 01 K'!B235,TabelleR07JJ,"ohne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customHeight="1" x14ac:dyDescent="0.2">
      <c r="B236" s="677" t="str">
        <f>Raumgruppen_Bezeichnungen!$C235</f>
        <v>K2-J</v>
      </c>
      <c r="C236" s="528" t="str">
        <f>Raumgruppen_Bezeichnungen!$D235</f>
        <v>Lehrküchen</v>
      </c>
      <c r="D236" s="529">
        <f>SUMIFS(TabelleR07LL,TabelleR07HH,'Reserve 01 K'!B236,TabelleR07JJ,"")+
SUMIFS(TabelleR07LL,TabelleR07HH,'Reserve 01 K'!B236,TabelleR07JJ,"ohne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customHeight="1" x14ac:dyDescent="0.2">
      <c r="B237" s="677" t="str">
        <f>Raumgruppen_Bezeichnungen!$C236</f>
        <v>K2-J2</v>
      </c>
      <c r="C237" s="528" t="str">
        <f>Raumgruppen_Bezeichnungen!$D236</f>
        <v>Lehrküchen</v>
      </c>
      <c r="D237" s="529">
        <f>SUMIFS(TabelleR07LL,TabelleR07HH,'Reserve 01 K'!B237,TabelleR07JJ,"")+
SUMIFS(TabelleR07LL,TabelleR07HH,'Reserve 01 K'!B237,TabelleR07JJ,"ohne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customHeight="1" x14ac:dyDescent="0.2">
      <c r="B238" s="677" t="str">
        <f>Raumgruppen_Bezeichnungen!$C237</f>
        <v>K2-Q</v>
      </c>
      <c r="C238" s="528" t="str">
        <f>Raumgruppen_Bezeichnungen!$D237</f>
        <v>Lehrküchen</v>
      </c>
      <c r="D238" s="529">
        <f>SUMIFS(TabelleR07LL,TabelleR07HH,'Reserve 01 K'!B238,TabelleR07JJ,"")+
SUMIFS(TabelleR07LL,TabelleR07HH,'Reserve 01 K'!B238,TabelleR07JJ,"ohne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customHeight="1" x14ac:dyDescent="0.2">
      <c r="B239" s="677" t="str">
        <f>Raumgruppen_Bezeichnungen!$C238</f>
        <v>K2-J6</v>
      </c>
      <c r="C239" s="528" t="str">
        <f>Raumgruppen_Bezeichnungen!$D238</f>
        <v>Lehrküchen</v>
      </c>
      <c r="D239" s="529">
        <f>SUMIFS(TabelleR07LL,TabelleR07HH,'Reserve 01 K'!B239,TabelleR07JJ,"")+
SUMIFS(TabelleR07LL,TabelleR07HH,'Reserve 01 K'!B239,TabelleR07JJ,"ohne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customHeight="1" x14ac:dyDescent="0.2">
      <c r="B240" s="677" t="str">
        <f>Raumgruppen_Bezeichnungen!$C239</f>
        <v>K2-M</v>
      </c>
      <c r="C240" s="528" t="str">
        <f>Raumgruppen_Bezeichnungen!$D239</f>
        <v>Lehrküchen</v>
      </c>
      <c r="D240" s="529">
        <f>SUMIFS(TabelleR07LL,TabelleR07HH,'Reserve 01 K'!B240,TabelleR07JJ,"")+
SUMIFS(TabelleR07LL,TabelleR07HH,'Reserve 01 K'!B240,TabelleR07JJ,"ohne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customHeight="1" x14ac:dyDescent="0.2">
      <c r="B241" s="677" t="str">
        <f>Raumgruppen_Bezeichnungen!$C240</f>
        <v>K2-14</v>
      </c>
      <c r="C241" s="528" t="str">
        <f>Raumgruppen_Bezeichnungen!$D240</f>
        <v>Lehrküchen</v>
      </c>
      <c r="D241" s="529">
        <f>SUMIFS(TabelleR07LL,TabelleR07HH,'Reserve 01 K'!B241,TabelleR07JJ,"")+
SUMIFS(TabelleR07LL,TabelleR07HH,'Reserve 01 K'!B241,TabelleR07JJ,"ohne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customHeight="1" x14ac:dyDescent="0.2">
      <c r="B242" s="677" t="str">
        <f>Raumgruppen_Bezeichnungen!$C241</f>
        <v>K2-W</v>
      </c>
      <c r="C242" s="528" t="str">
        <f>Raumgruppen_Bezeichnungen!$D241</f>
        <v>Lehrküchen</v>
      </c>
      <c r="D242" s="529">
        <f>SUMIFS(TabelleR07LL,TabelleR07HH,'Reserve 01 K'!B242,TabelleR07JJ,"")+
SUMIFS(TabelleR07LL,TabelleR07HH,'Reserve 01 K'!B242,TabelleR07JJ,"ohne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customHeight="1" x14ac:dyDescent="0.2">
      <c r="B243" s="677" t="str">
        <f>Raumgruppen_Bezeichnungen!$C242</f>
        <v>K2-2</v>
      </c>
      <c r="C243" s="528" t="str">
        <f>Raumgruppen_Bezeichnungen!$D242</f>
        <v>Lehrküchen</v>
      </c>
      <c r="D243" s="529">
        <f>SUMIFS(TabelleR07LL,TabelleR07HH,'Reserve 01 K'!B243,TabelleR07JJ,"")+
SUMIFS(TabelleR07LL,TabelleR07HH,'Reserve 01 K'!B243,TabelleR07JJ,"ohne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customHeight="1" x14ac:dyDescent="0.2">
      <c r="B244" s="677" t="str">
        <f>Raumgruppen_Bezeichnungen!$C243</f>
        <v>K2-2,5</v>
      </c>
      <c r="C244" s="528" t="str">
        <f>Raumgruppen_Bezeichnungen!$D243</f>
        <v>Lehrküchen</v>
      </c>
      <c r="D244" s="529">
        <f>SUMIFS(TabelleR07LL,TabelleR07HH,'Reserve 01 K'!B244,TabelleR07JJ,"")+
SUMIFS(TabelleR07LL,TabelleR07HH,'Reserve 01 K'!B244,TabelleR07JJ,"ohne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customHeight="1" x14ac:dyDescent="0.2">
      <c r="B245" s="677" t="str">
        <f>Raumgruppen_Bezeichnungen!$C244</f>
        <v>K2-3</v>
      </c>
      <c r="C245" s="528" t="str">
        <f>Raumgruppen_Bezeichnungen!$D244</f>
        <v>Lehrküchen</v>
      </c>
      <c r="D245" s="529">
        <f>SUMIFS(TabelleR07LL,TabelleR07HH,'Reserve 01 K'!B245,TabelleR07JJ,"")+
SUMIFS(TabelleR07LL,TabelleR07HH,'Reserve 01 K'!B245,TabelleR07JJ,"ohne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customHeight="1" x14ac:dyDescent="0.2">
      <c r="B246" s="677" t="str">
        <f>Raumgruppen_Bezeichnungen!$C245</f>
        <v>K2-4</v>
      </c>
      <c r="C246" s="528" t="str">
        <f>Raumgruppen_Bezeichnungen!$D245</f>
        <v>Lehrküchen</v>
      </c>
      <c r="D246" s="529">
        <f>SUMIFS(TabelleR07LL,TabelleR07HH,'Reserve 01 K'!B246,TabelleR07JJ,"")+
SUMIFS(TabelleR07LL,TabelleR07HH,'Reserve 01 K'!B246,TabelleR07JJ,"ohne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customHeight="1" x14ac:dyDescent="0.2">
      <c r="B247" s="677" t="str">
        <f>Raumgruppen_Bezeichnungen!$C246</f>
        <v>K2-5</v>
      </c>
      <c r="C247" s="528" t="str">
        <f>Raumgruppen_Bezeichnungen!$D246</f>
        <v>Lehrküchen</v>
      </c>
      <c r="D247" s="529">
        <f>SUMIFS(TabelleR07LL,TabelleR07HH,'Reserve 01 K'!B247,TabelleR07JJ,"")+
SUMIFS(TabelleR07LL,TabelleR07HH,'Reserve 01 K'!B247,TabelleR07JJ,"ohne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customHeight="1" x14ac:dyDescent="0.2">
      <c r="B248" s="677" t="str">
        <f>Raumgruppen_Bezeichnungen!$C247</f>
        <v>K2-6</v>
      </c>
      <c r="C248" s="528" t="str">
        <f>Raumgruppen_Bezeichnungen!$D247</f>
        <v>Lehrküchen</v>
      </c>
      <c r="D248" s="529">
        <f>SUMIFS(TabelleR07LL,TabelleR07HH,'Reserve 01 K'!B248,TabelleR07JJ,"")+
SUMIFS(TabelleR07LL,TabelleR07HH,'Reserve 01 K'!B248,TabelleR07JJ,"ohne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customHeight="1" x14ac:dyDescent="0.2">
      <c r="B249" s="677" t="str">
        <f>Raumgruppen_Bezeichnungen!$C248</f>
        <v>K2-7</v>
      </c>
      <c r="C249" s="528" t="str">
        <f>Raumgruppen_Bezeichnungen!$D248</f>
        <v>Lehrküchen</v>
      </c>
      <c r="D249" s="529">
        <f>SUMIFS(TabelleR07LL,TabelleR07HH,'Reserve 01 K'!B249,TabelleR07JJ,"")+
SUMIFS(TabelleR07LL,TabelleR07HH,'Reserve 01 K'!B249,TabelleR07JJ,"ohne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SUMIFS(TabelleR07LL,TabelleR07HH,'Reserve 01 K'!B250,TabelleR07JJ,"")+
SUMIFS(TabelleR07LL,TabelleR07HH,'Reserve 01 K'!B250,TabelleR07JJ,"ohne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customHeight="1" x14ac:dyDescent="0.2">
      <c r="B251" s="677" t="str">
        <f>Raumgruppen_Bezeichnungen!$C250</f>
        <v>L-J2</v>
      </c>
      <c r="C251" s="528" t="str">
        <f>Raumgruppen_Bezeichnungen!$D250</f>
        <v>Lager- und Abstellflächen, Archive, Geräteräume, Fahrradabstellräume, Keller</v>
      </c>
      <c r="D251" s="529">
        <f>SUMIFS(TabelleR07LL,TabelleR07HH,'Reserve 01 K'!B251,TabelleR07JJ,"")+
SUMIFS(TabelleR07LL,TabelleR07HH,'Reserve 01 K'!B251,TabelleR07JJ,"ohne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customHeight="1" x14ac:dyDescent="0.2">
      <c r="B252" s="677" t="str">
        <f>Raumgruppen_Bezeichnungen!$C251</f>
        <v>L-Q</v>
      </c>
      <c r="C252" s="528" t="str">
        <f>Raumgruppen_Bezeichnungen!$D251</f>
        <v>Lager- und Abstellflächen, Archive, Geräteräume, Fahrradabstellräume, Keller</v>
      </c>
      <c r="D252" s="529">
        <f>SUMIFS(TabelleR07LL,TabelleR07HH,'Reserve 01 K'!B252,TabelleR07JJ,"")+
SUMIFS(TabelleR07LL,TabelleR07HH,'Reserve 01 K'!B252,TabelleR07JJ,"ohne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customHeight="1" x14ac:dyDescent="0.2">
      <c r="B253" s="677" t="str">
        <f>Raumgruppen_Bezeichnungen!$C252</f>
        <v>L-J6</v>
      </c>
      <c r="C253" s="528" t="str">
        <f>Raumgruppen_Bezeichnungen!$D252</f>
        <v>Lager- und Abstellflächen, Archive, Geräteräume, Fahrradabstellräume, Keller</v>
      </c>
      <c r="D253" s="529">
        <f>SUMIFS(TabelleR07LL,TabelleR07HH,'Reserve 01 K'!B253,TabelleR07JJ,"")+
SUMIFS(TabelleR07LL,TabelleR07HH,'Reserve 01 K'!B253,TabelleR07JJ,"ohne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SUMIFS(TabelleR07LL,TabelleR07HH,'Reserve 01 K'!B254,TabelleR07JJ,"")+
SUMIFS(TabelleR07LL,TabelleR07HH,'Reserve 01 K'!B254,TabelleR07JJ,"ohne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customHeight="1" x14ac:dyDescent="0.2">
      <c r="B255" s="677" t="str">
        <f>Raumgruppen_Bezeichnungen!$C254</f>
        <v>L-14</v>
      </c>
      <c r="C255" s="528" t="str">
        <f>Raumgruppen_Bezeichnungen!$D254</f>
        <v>Lager- und Abstellflächen, Archive, Geräteräume, Fahrradabstellräume, Keller</v>
      </c>
      <c r="D255" s="529">
        <f>SUMIFS(TabelleR07LL,TabelleR07HH,'Reserve 01 K'!B255,TabelleR07JJ,"")+
SUMIFS(TabelleR07LL,TabelleR07HH,'Reserve 01 K'!B255,TabelleR07JJ,"ohne Grundreinig")</f>
        <v>0</v>
      </c>
      <c r="E255" s="530">
        <f t="shared" si="129"/>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169"/>
        <v>0</v>
      </c>
      <c r="I255" s="500">
        <f t="shared" si="170"/>
        <v>0</v>
      </c>
      <c r="J255" s="534">
        <f t="shared" si="132"/>
        <v>0</v>
      </c>
      <c r="K255" s="535">
        <f t="shared" si="171"/>
        <v>0</v>
      </c>
      <c r="M255" s="22">
        <f>Raumgruppen_Bezeichnungen!N254</f>
        <v>0</v>
      </c>
      <c r="N255" s="22">
        <f t="shared" si="134"/>
        <v>1</v>
      </c>
      <c r="O255" s="22">
        <f t="shared" si="135"/>
        <v>1</v>
      </c>
    </row>
    <row r="256" spans="2:15" ht="15" customHeight="1" x14ac:dyDescent="0.2">
      <c r="B256" s="677" t="str">
        <f>Raumgruppen_Bezeichnungen!$C255</f>
        <v>L-W</v>
      </c>
      <c r="C256" s="528" t="str">
        <f>Raumgruppen_Bezeichnungen!$D255</f>
        <v>Lager- und Abstellflächen, Archive, Geräteräume, Fahrradabstellräume, Keller</v>
      </c>
      <c r="D256" s="529">
        <f>SUMIFS(TabelleR07LL,TabelleR07HH,'Reserve 01 K'!B256,TabelleR07JJ,"")+
SUMIFS(TabelleR07LL,TabelleR07HH,'Reserve 01 K'!B256,TabelleR07JJ,"ohne Grundreinig")</f>
        <v>0</v>
      </c>
      <c r="E256" s="530">
        <f t="shared" si="129"/>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ca="1">D256*G256</f>
        <v>0</v>
      </c>
      <c r="I256" s="500">
        <f>IF(E256=0,0,H256/E256)</f>
        <v>0</v>
      </c>
      <c r="J256" s="534">
        <f t="shared" si="132"/>
        <v>0</v>
      </c>
      <c r="K256" s="535">
        <f>IF(J256="","",I256*J256)</f>
        <v>0</v>
      </c>
      <c r="M256" s="22">
        <f>Raumgruppen_Bezeichnungen!N255</f>
        <v>1</v>
      </c>
      <c r="N256" s="22">
        <f t="shared" si="134"/>
        <v>1</v>
      </c>
      <c r="O256" s="22">
        <f t="shared" si="135"/>
        <v>1</v>
      </c>
    </row>
    <row r="257" spans="2:15" ht="15" customHeight="1" x14ac:dyDescent="0.2">
      <c r="B257" s="677" t="str">
        <f>Raumgruppen_Bezeichnungen!$C256</f>
        <v>L-2</v>
      </c>
      <c r="C257" s="528" t="str">
        <f>Raumgruppen_Bezeichnungen!$D256</f>
        <v>Lager- und Abstellflächen, Archive, Geräteräume, Fahrradabstellräume, Keller</v>
      </c>
      <c r="D257" s="529">
        <f>SUMIFS(TabelleR07LL,TabelleR07HH,'Reserve 01 K'!B257,TabelleR07JJ,"")+
SUMIFS(TabelleR07LL,TabelleR07HH,'Reserve 01 K'!B257,TabelleR07JJ,"ohne Grundreinig")</f>
        <v>0</v>
      </c>
      <c r="E257" s="530">
        <f t="shared" si="129"/>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ref="H257:H260" ca="1" si="172">D257*G257</f>
        <v>0</v>
      </c>
      <c r="I257" s="500">
        <f t="shared" ref="I257:I260" si="173">IF(E257=0,0,H257/E257)</f>
        <v>0</v>
      </c>
      <c r="J257" s="534">
        <f t="shared" si="132"/>
        <v>0</v>
      </c>
      <c r="K257" s="535">
        <f t="shared" ref="K257:K260" si="174">IF(J257="","",I257*J257)</f>
        <v>0</v>
      </c>
      <c r="M257" s="22">
        <f>Raumgruppen_Bezeichnungen!N256</f>
        <v>0</v>
      </c>
      <c r="N257" s="22">
        <f t="shared" si="134"/>
        <v>1</v>
      </c>
      <c r="O257" s="22">
        <f t="shared" si="135"/>
        <v>1</v>
      </c>
    </row>
    <row r="258" spans="2:15" ht="15" customHeight="1" x14ac:dyDescent="0.2">
      <c r="B258" s="677" t="str">
        <f>Raumgruppen_Bezeichnungen!$C257</f>
        <v>L-2,5</v>
      </c>
      <c r="C258" s="528" t="str">
        <f>Raumgruppen_Bezeichnungen!$D257</f>
        <v>Lager- und Abstellflächen, Archive, Geräteräume, Fahrradabstellräume, Keller</v>
      </c>
      <c r="D258" s="529">
        <f>SUMIFS(TabelleR07LL,TabelleR07HH,'Reserve 01 K'!B258,TabelleR07JJ,"")+
SUMIFS(TabelleR07LL,TabelleR07HH,'Reserve 01 K'!B258,TabelleR07JJ,"ohne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customHeight="1" x14ac:dyDescent="0.2">
      <c r="B259" s="677" t="str">
        <f>Raumgruppen_Bezeichnungen!$C258</f>
        <v>L-3</v>
      </c>
      <c r="C259" s="528" t="str">
        <f>Raumgruppen_Bezeichnungen!$D258</f>
        <v>Lager- und Abstellflächen, Archive, Geräteräume, Fahrradabstellräume, Keller</v>
      </c>
      <c r="D259" s="529">
        <f>SUMIFS(TabelleR07LL,TabelleR07HH,'Reserve 01 K'!B259,TabelleR07JJ,"")+
SUMIFS(TabelleR07LL,TabelleR07HH,'Reserve 01 K'!B259,TabelleR07JJ,"ohne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customHeight="1" x14ac:dyDescent="0.2">
      <c r="B260" s="678" t="str">
        <f>Raumgruppen_Bezeichnungen!$C259</f>
        <v>L-4</v>
      </c>
      <c r="C260" s="621" t="str">
        <f>Raumgruppen_Bezeichnungen!$D259</f>
        <v>Lager- und Abstellflächen, Archive, Geräteräume, Fahrradabstellräume, Keller</v>
      </c>
      <c r="D260" s="622">
        <f>SUMIFS(TabelleR07LL,TabelleR07HH,'Reserve 01 K'!B260,TabelleR07JJ,"")+
SUMIFS(TabelleR07LL,TabelleR07HH,'Reserve 01 K'!B260,TabelleR07JJ,"ohne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customHeight="1" thickBot="1" x14ac:dyDescent="0.25">
      <c r="B261" s="679" t="str">
        <f>Raumgruppen_Bezeichnungen!$C260</f>
        <v>L-5</v>
      </c>
      <c r="C261" s="630" t="str">
        <f>Raumgruppen_Bezeichnungen!$D260</f>
        <v>Lager- und Abstellflächen, Archive, Geräteräume, Fahrradabstellräume, Keller</v>
      </c>
      <c r="D261" s="631">
        <f>SUMIFS(TabelleR07LL,TabelleR07HH,'Reserve 01 K'!B261,TabelleR07JJ,"")+
SUMIFS(TabelleR07LL,TabelleR07HH,'Reserve 01 K'!B261,TabelleR07JJ,"ohne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customHeight="1" x14ac:dyDescent="0.2">
      <c r="B262" s="676" t="str">
        <f>Raumgruppen_Bezeichnungen!$C261</f>
        <v>L-6</v>
      </c>
      <c r="C262" s="548" t="str">
        <f>Raumgruppen_Bezeichnungen!$D261</f>
        <v>Lager- und Abstellflächen, Archive, Geräteräume, Fahrradabstellräume, Keller</v>
      </c>
      <c r="D262" s="465">
        <f>SUMIFS(TabelleR07LL,TabelleR07HH,'Reserve 01 K'!B262,TabelleR07JJ,"")+
SUMIFS(TabelleR07LL,TabelleR07HH,'Reserve 01 K'!B262,TabelleR07JJ,"ohne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customHeight="1" x14ac:dyDescent="0.2">
      <c r="B263" s="677" t="str">
        <f>Raumgruppen_Bezeichnungen!$C262</f>
        <v>L-7</v>
      </c>
      <c r="C263" s="528" t="str">
        <f>Raumgruppen_Bezeichnungen!$D262</f>
        <v>Lager- und Abstellflächen, Archive, Geräteräume, Fahrradabstellräume, Keller</v>
      </c>
      <c r="D263" s="529">
        <f>SUMIFS(TabelleR07LL,TabelleR07HH,'Reserve 01 K'!B263,TabelleR07JJ,"")+
SUMIFS(TabelleR07LL,TabelleR07HH,'Reserve 01 K'!B263,TabelleR07JJ,"ohne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customHeight="1" x14ac:dyDescent="0.2">
      <c r="B264" s="677" t="str">
        <f>Raumgruppen_Bezeichnungen!$C263</f>
        <v>M1-J</v>
      </c>
      <c r="C264" s="528" t="str">
        <f>Raumgruppen_Bezeichnungen!$D263</f>
        <v>Sport- und Mehrzweckhallen</v>
      </c>
      <c r="D264" s="529">
        <f>SUMIFS(TabelleR07LL,TabelleR07HH,'Reserve 01 K'!B264,TabelleR07JJ,"")+
SUMIFS(TabelleR07LL,TabelleR07HH,'Reserve 01 K'!B264,TabelleR07JJ,"ohne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customHeight="1" x14ac:dyDescent="0.2">
      <c r="B265" s="677" t="str">
        <f>Raumgruppen_Bezeichnungen!$C264</f>
        <v>M1-J2</v>
      </c>
      <c r="C265" s="528" t="str">
        <f>Raumgruppen_Bezeichnungen!$D264</f>
        <v>Sport- und Mehrzweckhallen</v>
      </c>
      <c r="D265" s="529">
        <f>SUMIFS(TabelleR07LL,TabelleR07HH,'Reserve 01 K'!B265,TabelleR07JJ,"")+
SUMIFS(TabelleR07LL,TabelleR07HH,'Reserve 01 K'!B265,TabelleR07JJ,"ohne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customHeight="1" x14ac:dyDescent="0.2">
      <c r="B266" s="677" t="str">
        <f>Raumgruppen_Bezeichnungen!$C265</f>
        <v>M1-Q</v>
      </c>
      <c r="C266" s="528" t="str">
        <f>Raumgruppen_Bezeichnungen!$D265</f>
        <v>Sport- und Mehrzweckhallen</v>
      </c>
      <c r="D266" s="529">
        <f>SUMIFS(TabelleR07LL,TabelleR07HH,'Reserve 01 K'!B266,TabelleR07JJ,"")+
SUMIFS(TabelleR07LL,TabelleR07HH,'Reserve 01 K'!B266,TabelleR07JJ,"ohne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customHeight="1" x14ac:dyDescent="0.2">
      <c r="B267" s="677" t="str">
        <f>Raumgruppen_Bezeichnungen!$C266</f>
        <v>M1-J6</v>
      </c>
      <c r="C267" s="528" t="str">
        <f>Raumgruppen_Bezeichnungen!$D266</f>
        <v>Sport- und Mehrzweckhallen</v>
      </c>
      <c r="D267" s="529">
        <f>SUMIFS(TabelleR07LL,TabelleR07HH,'Reserve 01 K'!B267,TabelleR07JJ,"")+
SUMIFS(TabelleR07LL,TabelleR07HH,'Reserve 01 K'!B267,TabelleR07JJ,"ohne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customHeight="1" x14ac:dyDescent="0.2">
      <c r="B268" s="677" t="str">
        <f>Raumgruppen_Bezeichnungen!$C267</f>
        <v>M1-M</v>
      </c>
      <c r="C268" s="528" t="str">
        <f>Raumgruppen_Bezeichnungen!$D267</f>
        <v>Sport- und Mehrzweckhallen</v>
      </c>
      <c r="D268" s="529">
        <f>SUMIFS(TabelleR07LL,TabelleR07HH,'Reserve 01 K'!B268,TabelleR07JJ,"")+
SUMIFS(TabelleR07LL,TabelleR07HH,'Reserve 01 K'!B268,TabelleR07JJ,"ohne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customHeight="1" x14ac:dyDescent="0.2">
      <c r="B269" s="677" t="str">
        <f>Raumgruppen_Bezeichnungen!$C268</f>
        <v>M1-14</v>
      </c>
      <c r="C269" s="528" t="str">
        <f>Raumgruppen_Bezeichnungen!$D268</f>
        <v>Sport- und Mehrzweckhallen</v>
      </c>
      <c r="D269" s="529">
        <f>SUMIFS(TabelleR07LL,TabelleR07HH,'Reserve 01 K'!B269,TabelleR07JJ,"")+
SUMIFS(TabelleR07LL,TabelleR07HH,'Reserve 01 K'!B269,TabelleR07JJ,"ohne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customHeight="1" x14ac:dyDescent="0.2">
      <c r="B270" s="677" t="str">
        <f>Raumgruppen_Bezeichnungen!$C269</f>
        <v>M1-W</v>
      </c>
      <c r="C270" s="528" t="str">
        <f>Raumgruppen_Bezeichnungen!$D269</f>
        <v>Sport- und Mehrzweckhallen</v>
      </c>
      <c r="D270" s="529">
        <f>SUMIFS(TabelleR07LL,TabelleR07HH,'Reserve 01 K'!B270,TabelleR07JJ,"")+
SUMIFS(TabelleR07LL,TabelleR07HH,'Reserve 01 K'!B270,TabelleR07JJ,"ohne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customHeight="1" x14ac:dyDescent="0.2">
      <c r="B271" s="677" t="str">
        <f>Raumgruppen_Bezeichnungen!$C270</f>
        <v>M1-2</v>
      </c>
      <c r="C271" s="528" t="str">
        <f>Raumgruppen_Bezeichnungen!$D270</f>
        <v>Sport- und Mehrzweckhallen</v>
      </c>
      <c r="D271" s="529">
        <f>SUMIFS(TabelleR07LL,TabelleR07HH,'Reserve 01 K'!B271,TabelleR07JJ,"")+
SUMIFS(TabelleR07LL,TabelleR07HH,'Reserve 01 K'!B271,TabelleR07JJ,"ohne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customHeight="1" x14ac:dyDescent="0.2">
      <c r="B272" s="677" t="str">
        <f>Raumgruppen_Bezeichnungen!$C271</f>
        <v>M1-2,5</v>
      </c>
      <c r="C272" s="528" t="str">
        <f>Raumgruppen_Bezeichnungen!$D271</f>
        <v>Sport- und Mehrzweckhallen</v>
      </c>
      <c r="D272" s="529">
        <f>SUMIFS(TabelleR07LL,TabelleR07HH,'Reserve 01 K'!B272,TabelleR07JJ,"")+
SUMIFS(TabelleR07LL,TabelleR07HH,'Reserve 01 K'!B272,TabelleR07JJ,"ohne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customHeight="1" x14ac:dyDescent="0.2">
      <c r="B273" s="677" t="str">
        <f>Raumgruppen_Bezeichnungen!$C272</f>
        <v>M1-3</v>
      </c>
      <c r="C273" s="528" t="str">
        <f>Raumgruppen_Bezeichnungen!$D272</f>
        <v>Sport- und Mehrzweckhallen</v>
      </c>
      <c r="D273" s="529">
        <f>SUMIFS(TabelleR07LL,TabelleR07HH,'Reserve 01 K'!B273,TabelleR07JJ,"")+
SUMIFS(TabelleR07LL,TabelleR07HH,'Reserve 01 K'!B273,TabelleR07JJ,"ohne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customHeight="1" x14ac:dyDescent="0.2">
      <c r="B274" s="677" t="str">
        <f>Raumgruppen_Bezeichnungen!$C273</f>
        <v>M1-4</v>
      </c>
      <c r="C274" s="528" t="str">
        <f>Raumgruppen_Bezeichnungen!$D273</f>
        <v>Sport- und Mehrzweckhallen</v>
      </c>
      <c r="D274" s="529">
        <f>SUMIFS(TabelleR07LL,TabelleR07HH,'Reserve 01 K'!B274,TabelleR07JJ,"")+
SUMIFS(TabelleR07LL,TabelleR07HH,'Reserve 01 K'!B274,TabelleR07JJ,"ohne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customHeight="1" x14ac:dyDescent="0.2">
      <c r="B275" s="677" t="str">
        <f>Raumgruppen_Bezeichnungen!$C274</f>
        <v>M1-5</v>
      </c>
      <c r="C275" s="528" t="str">
        <f>Raumgruppen_Bezeichnungen!$D274</f>
        <v>Sport- und Mehrzweckhallen</v>
      </c>
      <c r="D275" s="529">
        <f>SUMIFS(TabelleR07LL,TabelleR07HH,'Reserve 01 K'!B275,TabelleR07JJ,"")+
SUMIFS(TabelleR07LL,TabelleR07HH,'Reserve 01 K'!B275,TabelleR07JJ,"ohne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customHeight="1" x14ac:dyDescent="0.2">
      <c r="B276" s="677" t="str">
        <f>Raumgruppen_Bezeichnungen!$C275</f>
        <v>M1-6</v>
      </c>
      <c r="C276" s="528" t="str">
        <f>Raumgruppen_Bezeichnungen!$D275</f>
        <v>Sport- und Mehrzweckhallen</v>
      </c>
      <c r="D276" s="529">
        <f>SUMIFS(TabelleR07LL,TabelleR07HH,'Reserve 01 K'!B276,TabelleR07JJ,"")+
SUMIFS(TabelleR07LL,TabelleR07HH,'Reserve 01 K'!B276,TabelleR07JJ,"ohne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customHeight="1" x14ac:dyDescent="0.2">
      <c r="B277" s="677" t="str">
        <f>Raumgruppen_Bezeichnungen!$C276</f>
        <v>M1-7</v>
      </c>
      <c r="C277" s="528" t="str">
        <f>Raumgruppen_Bezeichnungen!$D276</f>
        <v>Sport- und Mehrzweckhallen</v>
      </c>
      <c r="D277" s="529">
        <f>SUMIFS(TabelleR07LL,TabelleR07HH,'Reserve 01 K'!B277,TabelleR07JJ,"")+
SUMIFS(TabelleR07LL,TabelleR07HH,'Reserve 01 K'!B277,TabelleR07JJ,"ohne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customHeight="1" x14ac:dyDescent="0.2">
      <c r="B278" s="677" t="str">
        <f>Raumgruppen_Bezeichnungen!$C277</f>
        <v>M1-Hort</v>
      </c>
      <c r="C278" s="528" t="str">
        <f>Raumgruppen_Bezeichnungen!$D277</f>
        <v>Sport- und Mehrzweckhallen</v>
      </c>
      <c r="D278" s="529">
        <f>SUMIFS(TabelleR07LL,TabelleR07HH,'Reserve 01 K'!B278,TabelleR07JJ,"")+
SUMIFS(TabelleR07LL,TabelleR07HH,'Reserve 01 K'!B278,TabelleR07JJ,"ohne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customHeight="1" x14ac:dyDescent="0.2">
      <c r="B279" s="677" t="str">
        <f>Raumgruppen_Bezeichnungen!$C278</f>
        <v>N1-J</v>
      </c>
      <c r="C279" s="528" t="str">
        <f>Raumgruppen_Bezeichnungen!$D278</f>
        <v>Tribünen, sonstige Räume im Sportbereich</v>
      </c>
      <c r="D279" s="529">
        <f>SUMIFS(TabelleR07LL,TabelleR07HH,'Reserve 01 K'!B279,TabelleR07JJ,"")+
SUMIFS(TabelleR07LL,TabelleR07HH,'Reserve 01 K'!B279,TabelleR07JJ,"ohne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customHeight="1" x14ac:dyDescent="0.2">
      <c r="B280" s="677" t="str">
        <f>Raumgruppen_Bezeichnungen!$C279</f>
        <v>N1-J2</v>
      </c>
      <c r="C280" s="528" t="str">
        <f>Raumgruppen_Bezeichnungen!$D279</f>
        <v>Tribünen, sonstige Räume im Sportbereich</v>
      </c>
      <c r="D280" s="529">
        <f>SUMIFS(TabelleR07LL,TabelleR07HH,'Reserve 01 K'!B280,TabelleR07JJ,"")+
SUMIFS(TabelleR07LL,TabelleR07HH,'Reserve 01 K'!B280,TabelleR07JJ,"ohne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customHeight="1" x14ac:dyDescent="0.2">
      <c r="B281" s="677" t="str">
        <f>Raumgruppen_Bezeichnungen!$C280</f>
        <v>N1-Q</v>
      </c>
      <c r="C281" s="528" t="str">
        <f>Raumgruppen_Bezeichnungen!$D280</f>
        <v>Tribünen, sonstige Räume im Sportbereich</v>
      </c>
      <c r="D281" s="529">
        <f>SUMIFS(TabelleR07LL,TabelleR07HH,'Reserve 01 K'!B281,TabelleR07JJ,"")+
SUMIFS(TabelleR07LL,TabelleR07HH,'Reserve 01 K'!B281,TabelleR07JJ,"ohne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customHeight="1" x14ac:dyDescent="0.2">
      <c r="B282" s="677" t="str">
        <f>Raumgruppen_Bezeichnungen!$C281</f>
        <v>N1-J6</v>
      </c>
      <c r="C282" s="528" t="str">
        <f>Raumgruppen_Bezeichnungen!$D281</f>
        <v>Tribünen, sonstige Räume im Sportbereich</v>
      </c>
      <c r="D282" s="529">
        <f>SUMIFS(TabelleR07LL,TabelleR07HH,'Reserve 01 K'!B282,TabelleR07JJ,"")+
SUMIFS(TabelleR07LL,TabelleR07HH,'Reserve 01 K'!B282,TabelleR07JJ,"ohne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customHeight="1" x14ac:dyDescent="0.2">
      <c r="B283" s="677" t="str">
        <f>Raumgruppen_Bezeichnungen!$C282</f>
        <v>N1-M</v>
      </c>
      <c r="C283" s="528" t="str">
        <f>Raumgruppen_Bezeichnungen!$D282</f>
        <v>Tribünen, sonstige Räume im Sportbereich</v>
      </c>
      <c r="D283" s="529">
        <f>SUMIFS(TabelleR07LL,TabelleR07HH,'Reserve 01 K'!B283,TabelleR07JJ,"")+
SUMIFS(TabelleR07LL,TabelleR07HH,'Reserve 01 K'!B283,TabelleR07JJ,"ohne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customHeight="1" x14ac:dyDescent="0.2">
      <c r="B284" s="677" t="str">
        <f>Raumgruppen_Bezeichnungen!$C283</f>
        <v>N1-14</v>
      </c>
      <c r="C284" s="528" t="str">
        <f>Raumgruppen_Bezeichnungen!$D283</f>
        <v>Tribünen, sonstige Räume im Sportbereich</v>
      </c>
      <c r="D284" s="529">
        <f>SUMIFS(TabelleR07LL,TabelleR07HH,'Reserve 01 K'!B284,TabelleR07JJ,"")+
SUMIFS(TabelleR07LL,TabelleR07HH,'Reserve 01 K'!B284,TabelleR07JJ,"ohne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customHeight="1" x14ac:dyDescent="0.2">
      <c r="B285" s="677" t="str">
        <f>Raumgruppen_Bezeichnungen!$C284</f>
        <v>N1-W</v>
      </c>
      <c r="C285" s="528" t="str">
        <f>Raumgruppen_Bezeichnungen!$D284</f>
        <v>Tribünen, sonstige Räume im Sportbereich</v>
      </c>
      <c r="D285" s="529">
        <f>SUMIFS(TabelleR07LL,TabelleR07HH,'Reserve 01 K'!B285,TabelleR07JJ,"")+
SUMIFS(TabelleR07LL,TabelleR07HH,'Reserve 01 K'!B285,TabelleR07JJ,"ohne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customHeight="1" x14ac:dyDescent="0.2">
      <c r="B286" s="677" t="str">
        <f>Raumgruppen_Bezeichnungen!$C285</f>
        <v>N1-2</v>
      </c>
      <c r="C286" s="528" t="str">
        <f>Raumgruppen_Bezeichnungen!$D285</f>
        <v>Tribünen, sonstige Räume im Sportbereich</v>
      </c>
      <c r="D286" s="529">
        <f>SUMIFS(TabelleR07LL,TabelleR07HH,'Reserve 01 K'!B286,TabelleR07JJ,"")+
SUMIFS(TabelleR07LL,TabelleR07HH,'Reserve 01 K'!B286,TabelleR07JJ,"ohne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customHeight="1" x14ac:dyDescent="0.2">
      <c r="B287" s="677" t="str">
        <f>Raumgruppen_Bezeichnungen!$C286</f>
        <v>N1-2,5</v>
      </c>
      <c r="C287" s="528" t="str">
        <f>Raumgruppen_Bezeichnungen!$D286</f>
        <v>Tribünen, sonstige Räume im Sportbereich</v>
      </c>
      <c r="D287" s="529">
        <f>SUMIFS(TabelleR07LL,TabelleR07HH,'Reserve 01 K'!B287,TabelleR07JJ,"")+
SUMIFS(TabelleR07LL,TabelleR07HH,'Reserve 01 K'!B287,TabelleR07JJ,"ohne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customHeight="1" x14ac:dyDescent="0.2">
      <c r="B288" s="677" t="str">
        <f>Raumgruppen_Bezeichnungen!$C287</f>
        <v>N1-3</v>
      </c>
      <c r="C288" s="528" t="str">
        <f>Raumgruppen_Bezeichnungen!$D287</f>
        <v>Tribünen, sonstige Räume im Sportbereich</v>
      </c>
      <c r="D288" s="529">
        <f>SUMIFS(TabelleR07LL,TabelleR07HH,'Reserve 01 K'!B288,TabelleR07JJ,"")+
SUMIFS(TabelleR07LL,TabelleR07HH,'Reserve 01 K'!B288,TabelleR07JJ,"ohne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customHeight="1" x14ac:dyDescent="0.2">
      <c r="B289" s="677" t="str">
        <f>Raumgruppen_Bezeichnungen!$C288</f>
        <v>N1-4</v>
      </c>
      <c r="C289" s="528" t="str">
        <f>Raumgruppen_Bezeichnungen!$D288</f>
        <v>Tribünen, sonstige Räume im Sportbereich</v>
      </c>
      <c r="D289" s="529">
        <f>SUMIFS(TabelleR07LL,TabelleR07HH,'Reserve 01 K'!B289,TabelleR07JJ,"")+
SUMIFS(TabelleR07LL,TabelleR07HH,'Reserve 01 K'!B289,TabelleR07JJ,"ohne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customHeight="1" x14ac:dyDescent="0.2">
      <c r="B290" s="677" t="str">
        <f>Raumgruppen_Bezeichnungen!$C289</f>
        <v>N1-5</v>
      </c>
      <c r="C290" s="528" t="str">
        <f>Raumgruppen_Bezeichnungen!$D289</f>
        <v>Tribünen, sonstige Räume im Sportbereich</v>
      </c>
      <c r="D290" s="529">
        <f>SUMIFS(TabelleR07LL,TabelleR07HH,'Reserve 01 K'!B290,TabelleR07JJ,"")+
SUMIFS(TabelleR07LL,TabelleR07HH,'Reserve 01 K'!B290,TabelleR07JJ,"ohne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customHeight="1" x14ac:dyDescent="0.2">
      <c r="B291" s="677" t="str">
        <f>Raumgruppen_Bezeichnungen!$C290</f>
        <v>N1-6</v>
      </c>
      <c r="C291" s="528" t="str">
        <f>Raumgruppen_Bezeichnungen!$D290</f>
        <v>Tribünen, sonstige Räume im Sportbereich</v>
      </c>
      <c r="D291" s="529">
        <f>SUMIFS(TabelleR07LL,TabelleR07HH,'Reserve 01 K'!B291,TabelleR07JJ,"")+
SUMIFS(TabelleR07LL,TabelleR07HH,'Reserve 01 K'!B291,TabelleR07JJ,"ohne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customHeight="1" x14ac:dyDescent="0.2">
      <c r="B292" s="677" t="str">
        <f>Raumgruppen_Bezeichnungen!$C291</f>
        <v>N1-7</v>
      </c>
      <c r="C292" s="528" t="str">
        <f>Raumgruppen_Bezeichnungen!$D291</f>
        <v>Tribünen, sonstige Räume im Sportbereich</v>
      </c>
      <c r="D292" s="529">
        <f>SUMIFS(TabelleR07LL,TabelleR07HH,'Reserve 01 K'!B292,TabelleR07JJ,"")+
SUMIFS(TabelleR07LL,TabelleR07HH,'Reserve 01 K'!B292,TabelleR07JJ,"ohne Grundreinig")</f>
        <v>0</v>
      </c>
      <c r="E292" s="530">
        <f t="shared" si="175"/>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ca="1">D292*G292</f>
        <v>0</v>
      </c>
      <c r="I292" s="500">
        <f>IF(E292=0,0,H292/E292)</f>
        <v>0</v>
      </c>
      <c r="J292" s="534">
        <f t="shared" si="176"/>
        <v>0</v>
      </c>
      <c r="K292" s="535">
        <f>IF(J292="","",I292*J292)</f>
        <v>0</v>
      </c>
      <c r="M292" s="22">
        <f>Raumgruppen_Bezeichnungen!N291</f>
        <v>0</v>
      </c>
      <c r="N292" s="22">
        <f t="shared" si="177"/>
        <v>1</v>
      </c>
      <c r="O292" s="22">
        <f t="shared" si="178"/>
        <v>1</v>
      </c>
    </row>
    <row r="293" spans="2:15" ht="15" customHeight="1" x14ac:dyDescent="0.2">
      <c r="B293" s="677" t="str">
        <f>Raumgruppen_Bezeichnungen!$C292</f>
        <v>O1-J</v>
      </c>
      <c r="C293" s="528" t="str">
        <f>Raumgruppen_Bezeichnungen!$D292</f>
        <v>Haustechnik, Lüftungsanlage</v>
      </c>
      <c r="D293" s="529">
        <f>SUMIFS(TabelleR07LL,TabelleR07HH,'Reserve 01 K'!B293,TabelleR07JJ,"")+
SUMIFS(TabelleR07LL,TabelleR07HH,'Reserve 01 K'!B293,TabelleR07JJ,"ohne Grundreinig")</f>
        <v>0</v>
      </c>
      <c r="E293" s="530">
        <f t="shared" si="175"/>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ref="H293:H306" ca="1" si="197">D293*G293</f>
        <v>0</v>
      </c>
      <c r="I293" s="500">
        <f t="shared" ref="I293:I306" si="198">IF(E293=0,0,H293/E293)</f>
        <v>0</v>
      </c>
      <c r="J293" s="534">
        <f t="shared" si="176"/>
        <v>0</v>
      </c>
      <c r="K293" s="535">
        <f t="shared" ref="K293:K306" si="199">IF(J293="","",I293*J293)</f>
        <v>0</v>
      </c>
      <c r="M293" s="22">
        <f>Raumgruppen_Bezeichnungen!N292</f>
        <v>1</v>
      </c>
      <c r="N293" s="22">
        <f t="shared" si="177"/>
        <v>1</v>
      </c>
      <c r="O293" s="22">
        <f t="shared" si="178"/>
        <v>1</v>
      </c>
    </row>
    <row r="294" spans="2:15" ht="15" customHeight="1" x14ac:dyDescent="0.2">
      <c r="B294" s="677" t="str">
        <f>Raumgruppen_Bezeichnungen!$C293</f>
        <v>O1-J2</v>
      </c>
      <c r="C294" s="528" t="str">
        <f>Raumgruppen_Bezeichnungen!$D293</f>
        <v>Haustechnik, Lüftungsanlage</v>
      </c>
      <c r="D294" s="529">
        <f>SUMIFS(TabelleR07LL,TabelleR07HH,'Reserve 01 K'!B294,TabelleR07JJ,"")+
SUMIFS(TabelleR07LL,TabelleR07HH,'Reserve 01 K'!B294,TabelleR07JJ,"ohne Grundreinig")</f>
        <v>0</v>
      </c>
      <c r="E294" s="530">
        <f t="shared" si="175"/>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197"/>
        <v>0</v>
      </c>
      <c r="I294" s="500">
        <f t="shared" si="198"/>
        <v>0</v>
      </c>
      <c r="J294" s="534">
        <f t="shared" si="176"/>
        <v>0</v>
      </c>
      <c r="K294" s="535">
        <f t="shared" si="199"/>
        <v>0</v>
      </c>
      <c r="M294" s="22">
        <f>Raumgruppen_Bezeichnungen!N293</f>
        <v>0</v>
      </c>
      <c r="N294" s="22">
        <f t="shared" si="177"/>
        <v>1</v>
      </c>
      <c r="O294" s="22">
        <f t="shared" si="178"/>
        <v>1</v>
      </c>
    </row>
    <row r="295" spans="2:15" ht="15" customHeight="1" x14ac:dyDescent="0.2">
      <c r="B295" s="677" t="str">
        <f>Raumgruppen_Bezeichnungen!$C294</f>
        <v>O1-Q</v>
      </c>
      <c r="C295" s="528" t="str">
        <f>Raumgruppen_Bezeichnungen!$D294</f>
        <v>Haustechnik, Lüftungsanlage</v>
      </c>
      <c r="D295" s="529">
        <f>SUMIFS(TabelleR07LL,TabelleR07HH,'Reserve 01 K'!B295,TabelleR07JJ,"")+
SUMIFS(TabelleR07LL,TabelleR07HH,'Reserve 01 K'!B295,TabelleR07JJ,"ohne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customHeight="1" x14ac:dyDescent="0.2">
      <c r="B296" s="677" t="str">
        <f>Raumgruppen_Bezeichnungen!$C295</f>
        <v>O1-J6</v>
      </c>
      <c r="C296" s="528" t="str">
        <f>Raumgruppen_Bezeichnungen!$D295</f>
        <v>Haustechnik, Lüftungsanlage</v>
      </c>
      <c r="D296" s="529">
        <f>SUMIFS(TabelleR07LL,TabelleR07HH,'Reserve 01 K'!B296,TabelleR07JJ,"")+
SUMIFS(TabelleR07LL,TabelleR07HH,'Reserve 01 K'!B296,TabelleR07JJ,"ohne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customHeight="1" x14ac:dyDescent="0.2">
      <c r="B297" s="677" t="str">
        <f>Raumgruppen_Bezeichnungen!$C296</f>
        <v>O1-M</v>
      </c>
      <c r="C297" s="528" t="str">
        <f>Raumgruppen_Bezeichnungen!$D296</f>
        <v>Haustechnik, Lüftungsanlage</v>
      </c>
      <c r="D297" s="529">
        <f>SUMIFS(TabelleR07LL,TabelleR07HH,'Reserve 01 K'!B297,TabelleR07JJ,"")+
SUMIFS(TabelleR07LL,TabelleR07HH,'Reserve 01 K'!B297,TabelleR07JJ,"ohne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customHeight="1" x14ac:dyDescent="0.2">
      <c r="B298" s="677" t="str">
        <f>Raumgruppen_Bezeichnungen!$C297</f>
        <v>O1-14</v>
      </c>
      <c r="C298" s="528" t="str">
        <f>Raumgruppen_Bezeichnungen!$D297</f>
        <v>Haustechnik, Lüftungsanlage</v>
      </c>
      <c r="D298" s="529">
        <f>SUMIFS(TabelleR07LL,TabelleR07HH,'Reserve 01 K'!B298,TabelleR07JJ,"")+
SUMIFS(TabelleR07LL,TabelleR07HH,'Reserve 01 K'!B298,TabelleR07JJ,"ohne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customHeight="1" x14ac:dyDescent="0.2">
      <c r="B299" s="677" t="str">
        <f>Raumgruppen_Bezeichnungen!$C298</f>
        <v>O1-W</v>
      </c>
      <c r="C299" s="528" t="str">
        <f>Raumgruppen_Bezeichnungen!$D298</f>
        <v>Haustechnik, Lüftungsanlage</v>
      </c>
      <c r="D299" s="529">
        <f>SUMIFS(TabelleR07LL,TabelleR07HH,'Reserve 01 K'!B299,TabelleR07JJ,"")+
SUMIFS(TabelleR07LL,TabelleR07HH,'Reserve 01 K'!B299,TabelleR07JJ,"ohne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customHeight="1" x14ac:dyDescent="0.2">
      <c r="B300" s="677" t="str">
        <f>Raumgruppen_Bezeichnungen!$C299</f>
        <v>O1-2</v>
      </c>
      <c r="C300" s="528" t="str">
        <f>Raumgruppen_Bezeichnungen!$D299</f>
        <v>Haustechnik, Lüftungsanlage</v>
      </c>
      <c r="D300" s="529">
        <f>SUMIFS(TabelleR07LL,TabelleR07HH,'Reserve 01 K'!B300,TabelleR07JJ,"")+
SUMIFS(TabelleR07LL,TabelleR07HH,'Reserve 01 K'!B300,TabelleR07JJ,"ohne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customHeight="1" x14ac:dyDescent="0.2">
      <c r="B301" s="677" t="str">
        <f>Raumgruppen_Bezeichnungen!$C300</f>
        <v>O1-2,5</v>
      </c>
      <c r="C301" s="528" t="str">
        <f>Raumgruppen_Bezeichnungen!$D300</f>
        <v>Haustechnik, Lüftungsanlage</v>
      </c>
      <c r="D301" s="529">
        <f>SUMIFS(TabelleR07LL,TabelleR07HH,'Reserve 01 K'!B301,TabelleR07JJ,"")+
SUMIFS(TabelleR07LL,TabelleR07HH,'Reserve 01 K'!B301,TabelleR07JJ,"ohne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customHeight="1" x14ac:dyDescent="0.2">
      <c r="B302" s="677" t="str">
        <f>Raumgruppen_Bezeichnungen!$C301</f>
        <v>O1-3</v>
      </c>
      <c r="C302" s="528" t="str">
        <f>Raumgruppen_Bezeichnungen!$D301</f>
        <v>Haustechnik, Lüftungsanlage</v>
      </c>
      <c r="D302" s="529">
        <f>SUMIFS(TabelleR07LL,TabelleR07HH,'Reserve 01 K'!B302,TabelleR07JJ,"")+
SUMIFS(TabelleR07LL,TabelleR07HH,'Reserve 01 K'!B302,TabelleR07JJ,"ohne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customHeight="1" x14ac:dyDescent="0.2">
      <c r="B303" s="677" t="str">
        <f>Raumgruppen_Bezeichnungen!$C302</f>
        <v>O1-4</v>
      </c>
      <c r="C303" s="528" t="str">
        <f>Raumgruppen_Bezeichnungen!$D302</f>
        <v>Haustechnik, Lüftungsanlage</v>
      </c>
      <c r="D303" s="529">
        <f>SUMIFS(TabelleR07LL,TabelleR07HH,'Reserve 01 K'!B303,TabelleR07JJ,"")+
SUMIFS(TabelleR07LL,TabelleR07HH,'Reserve 01 K'!B303,TabelleR07JJ,"ohne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customHeight="1" x14ac:dyDescent="0.2">
      <c r="B304" s="677" t="str">
        <f>Raumgruppen_Bezeichnungen!$C303</f>
        <v>O1-5</v>
      </c>
      <c r="C304" s="528" t="str">
        <f>Raumgruppen_Bezeichnungen!$D303</f>
        <v>Haustechnik, Lüftungsanlage</v>
      </c>
      <c r="D304" s="529">
        <f>SUMIFS(TabelleR07LL,TabelleR07HH,'Reserve 01 K'!B304,TabelleR07JJ,"")+
SUMIFS(TabelleR07LL,TabelleR07HH,'Reserve 01 K'!B304,TabelleR07JJ,"ohne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customHeight="1" x14ac:dyDescent="0.2">
      <c r="B305" s="677" t="str">
        <f>Raumgruppen_Bezeichnungen!$C304</f>
        <v>O1-6</v>
      </c>
      <c r="C305" s="528" t="str">
        <f>Raumgruppen_Bezeichnungen!$D304</f>
        <v>Haustechnik, Lüftungsanlage</v>
      </c>
      <c r="D305" s="529">
        <f>SUMIFS(TabelleR07LL,TabelleR07HH,'Reserve 01 K'!B305,TabelleR07JJ,"")+
SUMIFS(TabelleR07LL,TabelleR07HH,'Reserve 01 K'!B305,TabelleR07JJ,"ohne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customHeight="1" thickBot="1" x14ac:dyDescent="0.25">
      <c r="B306" s="679" t="str">
        <f>Raumgruppen_Bezeichnungen!$C305</f>
        <v>O1-7</v>
      </c>
      <c r="C306" s="538" t="str">
        <f>Raumgruppen_Bezeichnungen!$D305</f>
        <v>Haustechnik, Lüftungsanlage</v>
      </c>
      <c r="D306" s="539">
        <f>SUMIFS(TabelleR07LL,TabelleR07HH,'Reserve 01 K'!B306,TabelleR07JJ,"")+
SUMIFS(TabelleR07LL,TabelleR07HH,'Reserve 01 K'!B306,TabelleR07JJ,"ohne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 ca="1">SUBTOTAL(109,I4:I306)</f>
        <v>0</v>
      </c>
      <c r="J307" s="39"/>
      <c r="K307" s="526">
        <f ca="1">SUBTOTAL(109,K4:K306)</f>
        <v>0</v>
      </c>
      <c r="N307" s="22">
        <f>SUBTOTAL(109,N4:N306)+SUBTOTAL(109,N313:N313)</f>
        <v>300</v>
      </c>
      <c r="O307" s="22">
        <f>IF(Preise_Abrufleistungen!B3="",0,SUBTOTAL(109,O4:O306)+SUBTOTAL(109,N313))</f>
        <v>0</v>
      </c>
    </row>
    <row r="308" spans="2:15" ht="15" thickBot="1" x14ac:dyDescent="0.25"/>
    <row r="309" spans="2:15" ht="15.75" thickBot="1" x14ac:dyDescent="0.3">
      <c r="H309" s="25" t="s">
        <v>224</v>
      </c>
      <c r="K309" s="307">
        <f ca="1">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D307+TabelleR07J2</f>
        <v>0</v>
      </c>
      <c r="I313" s="78">
        <v>1</v>
      </c>
      <c r="J313" s="283">
        <f>Los01GRG</f>
        <v>0</v>
      </c>
      <c r="K313" s="308">
        <f>H313*I313*M313</f>
        <v>0</v>
      </c>
      <c r="M313" s="200">
        <f>J313*Stundensatz01PGF</f>
        <v>0</v>
      </c>
      <c r="N313" s="22">
        <f>IF(J313=0,1,0)</f>
        <v>1</v>
      </c>
    </row>
    <row r="314" spans="2:15" ht="15" x14ac:dyDescent="0.25">
      <c r="H314" s="25"/>
    </row>
    <row r="315" spans="2:15" x14ac:dyDescent="0.2">
      <c r="H315" s="22" t="s">
        <v>11</v>
      </c>
      <c r="K315" s="100">
        <f>TabelleR07N2</f>
        <v>0</v>
      </c>
    </row>
    <row r="316" spans="2:15"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x14ac:dyDescent="0.2">
      <c r="H317" s="22" t="s">
        <v>14</v>
      </c>
      <c r="K317" s="102">
        <v>2</v>
      </c>
    </row>
    <row r="318" spans="2:15" x14ac:dyDescent="0.2">
      <c r="H318" s="23" t="s">
        <v>16</v>
      </c>
      <c r="K318" s="309">
        <f ca="1">K315*K316*K317</f>
        <v>0</v>
      </c>
    </row>
    <row r="319" spans="2:15" x14ac:dyDescent="0.2">
      <c r="K319" s="101"/>
    </row>
    <row r="320" spans="2:15" x14ac:dyDescent="0.2">
      <c r="H320" s="22" t="s">
        <v>12</v>
      </c>
      <c r="K320" s="100">
        <f>TabelleR07M2</f>
        <v>0</v>
      </c>
    </row>
    <row r="321" spans="3:1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x14ac:dyDescent="0.2">
      <c r="C322" s="24"/>
      <c r="H322" s="22" t="s">
        <v>14</v>
      </c>
      <c r="K322" s="102">
        <v>2</v>
      </c>
    </row>
    <row r="323" spans="3:11" x14ac:dyDescent="0.2">
      <c r="H323" s="23" t="s">
        <v>17</v>
      </c>
      <c r="K323" s="309">
        <f ca="1">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 ca="1">K318+K323+K325</f>
        <v>0</v>
      </c>
    </row>
  </sheetData>
  <sheetProtection algorithmName="SHA-512" hashValue="3N81VxYPzPCNVwhtXaxCdfAdTeXHVl6XgSwEO+Jvfdk+DYmNywj47uwMFEPhrYsN4xGdijU06C6YGxzFwY/rIA==" saltValue="acLAAD6SZtQYC91JFDTPrw==" spinCount="100000" sheet="1" objects="1" scenarios="1" selectLockedCells="1"/>
  <mergeCells count="3">
    <mergeCell ref="H311:H312"/>
    <mergeCell ref="I311:I312"/>
    <mergeCell ref="J311:J312"/>
  </mergeCells>
  <conditionalFormatting sqref="C1">
    <cfRule type="expression" dxfId="78" priority="2">
      <formula>$O$310=TRUE</formula>
    </cfRule>
  </conditionalFormatting>
  <conditionalFormatting sqref="E1">
    <cfRule type="expression" dxfId="77" priority="3">
      <formula>$O$307&gt;0</formula>
    </cfRule>
  </conditionalFormatting>
  <conditionalFormatting sqref="E4:E306">
    <cfRule type="expression" dxfId="75" priority="4">
      <formula>E4&gt;0</formula>
    </cfRule>
  </conditionalFormatting>
  <conditionalFormatting sqref="J4:J306 J313">
    <cfRule type="expression" dxfId="74" priority="6">
      <formula>J4&gt;0</formula>
    </cfRule>
  </conditionalFormatting>
  <conditionalFormatting sqref="K325">
    <cfRule type="expression" dxfId="73" priority="5">
      <formula>K325&gt;=0</formula>
    </cfRule>
  </conditionalFormatting>
  <dataValidations count="2">
    <dataValidation type="decimal" operator="greaterThanOrEqual" allowBlank="1" showErrorMessage="1" error="Dezimalwert muss gleich oder größer Null sein!" sqref="K325 K316 K321 J4:J306 E4:E306" xr:uid="{1DE33F8B-5958-492F-A7A2-C079DF5CA5A5}">
      <formula1>0</formula1>
    </dataValidation>
    <dataValidation type="decimal" allowBlank="1" showErrorMessage="1" error="Dezimalwert muss größer Null und kleiner € 5,01 sein!" sqref="J313" xr:uid="{410478FB-120B-44B8-9811-B61EF95E88D4}">
      <formula1>0</formula1>
      <formula2>5</formula2>
    </dataValidation>
  </dataValidations>
  <hyperlinks>
    <hyperlink ref="L2" location="Gebäudeübersicht!B2" display="Gebäudeübersicht" xr:uid="{E1C3FB6A-62BB-496C-9A1F-B0F86688549F}"/>
    <hyperlink ref="L3" location="Inhaltsverzeichnis!A1" display="Inhaltsverzeichnis" xr:uid="{FFED58DE-61E0-47E3-BEF7-B3A18722DC31}"/>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FB58664B-D403-4044-97FC-20C3DEED7973}">
            <xm:f>AND($N$307&gt;0,Preise_Abrufleistungen!B3&lt;&gt;"")</xm:f>
            <x14:dxf>
              <font>
                <color rgb="FFFF0000"/>
              </font>
            </x14:dxf>
          </x14:cfRule>
          <xm:sqref>E2</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349CA-1D13-4DF2-A5E9-D1A01F636187}">
  <sheetPr>
    <tabColor rgb="FFFF0000"/>
  </sheetPr>
  <dimension ref="B1:CB6"/>
  <sheetViews>
    <sheetView showGridLines="0" zoomScale="70" zoomScaleNormal="70" workbookViewId="0">
      <pane ySplit="4" topLeftCell="A5" activePane="bottomLeft" state="frozen"/>
      <selection activeCell="C5" sqref="C5"/>
      <selection pane="bottomLeft" activeCell="W2" sqref="W2"/>
    </sheetView>
  </sheetViews>
  <sheetFormatPr baseColWidth="10" defaultColWidth="11" defaultRowHeight="14.25" x14ac:dyDescent="0.2"/>
  <cols>
    <col min="1" max="1" width="5.75" customWidth="1"/>
    <col min="2" max="2" width="12" bestFit="1" customWidth="1"/>
    <col min="3" max="4" width="25.75" customWidth="1"/>
    <col min="5" max="5" width="9.875" bestFit="1" customWidth="1"/>
    <col min="6" max="6" width="8.75" bestFit="1" customWidth="1"/>
    <col min="7" max="7" width="34.125" bestFit="1" customWidth="1"/>
    <col min="8" max="8" width="8" bestFit="1" customWidth="1"/>
    <col min="9" max="9" width="11.875" bestFit="1" customWidth="1"/>
    <col min="10" max="10" width="13.625" customWidth="1"/>
    <col min="11" max="11" width="18.25" bestFit="1" customWidth="1"/>
    <col min="12" max="12" width="12" bestFit="1" customWidth="1"/>
    <col min="13" max="13" width="10.125" bestFit="1" customWidth="1"/>
    <col min="14" max="14" width="8.625" bestFit="1" customWidth="1"/>
    <col min="15" max="15" width="13.75" customWidth="1"/>
    <col min="16" max="16" width="13.75" bestFit="1" customWidth="1"/>
    <col min="17" max="17" width="7.25" customWidth="1"/>
    <col min="18" max="18" width="7.625" customWidth="1"/>
    <col min="19" max="19" width="8.25" customWidth="1"/>
    <col min="20" max="20" width="16.625" bestFit="1" customWidth="1"/>
    <col min="21" max="21" width="13" bestFit="1" customWidth="1"/>
    <col min="22" max="22" width="10.625" customWidth="1"/>
    <col min="23" max="23" width="32.7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0</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776"/>
      <c r="C5" s="776" t="s">
        <v>1804</v>
      </c>
      <c r="D5" s="776"/>
      <c r="E5" s="777"/>
      <c r="F5" s="777"/>
      <c r="G5" s="778"/>
      <c r="H5" s="779"/>
      <c r="I5" s="779"/>
      <c r="J5" s="780"/>
      <c r="K5" s="776"/>
      <c r="L5" s="781"/>
      <c r="M5" s="776"/>
      <c r="N5" s="776"/>
      <c r="O5" s="776"/>
      <c r="P5" s="776"/>
      <c r="Q5" s="776"/>
      <c r="R5" s="776"/>
      <c r="S5" s="776"/>
      <c r="T5" s="776"/>
      <c r="U5" s="776"/>
      <c r="V5" s="782"/>
      <c r="W5" s="77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x14ac:dyDescent="0.2">
      <c r="B6" s="761"/>
      <c r="C6" s="761"/>
      <c r="D6" s="761"/>
      <c r="E6" s="761"/>
      <c r="F6" s="761"/>
      <c r="G6" s="761"/>
      <c r="H6" s="761"/>
      <c r="I6" s="761"/>
      <c r="J6" s="761"/>
      <c r="K6" s="761"/>
      <c r="L6" s="761"/>
      <c r="M6" s="761"/>
      <c r="N6" s="761"/>
      <c r="O6" s="761"/>
      <c r="P6" s="761"/>
      <c r="Q6" s="761"/>
      <c r="R6" s="761"/>
      <c r="S6" s="761"/>
      <c r="T6" s="761"/>
      <c r="U6" s="761"/>
      <c r="V6" s="761"/>
      <c r="W6" s="761"/>
    </row>
  </sheetData>
  <sheetProtection algorithmName="SHA-512" hashValue="uIVm5Nz2KcDHMFSZCSvJ31JtnuOIb1/h4yJKcrHAkA1VRtoGmOObd5936WRmOsJbECVPfZWE3TRorj8+adoHhQ==" saltValue="AuCL5f2hgg/eC14tsQIorg==" spinCount="100000" sheet="1" objects="1" scenarios="1" selectLockedCells="1"/>
  <mergeCells count="3">
    <mergeCell ref="C3:E3"/>
    <mergeCell ref="F3:L3"/>
    <mergeCell ref="M3:N3"/>
  </mergeCells>
  <dataValidations count="1">
    <dataValidation type="list" allowBlank="1" showDropDown="1" showErrorMessage="1" errorTitle="Zulässige Werte Spalte J, Status" error="Es sind nur die Werte 'Grundreinigung' oder 'ohne Grundreinig' oder 'keine Reinigung' möglich!" sqref="J5" xr:uid="{08419741-921E-4525-B742-64FA68135363}">
      <formula1>"Grundreinigung,ohne Grundreinig,keine Reinigung"</formula1>
    </dataValidation>
  </dataValidations>
  <hyperlinks>
    <hyperlink ref="W2" location="Gebäudeübersicht!B2" display="Gebäudeübersicht" xr:uid="{FBA3E5F7-C8E8-4819-AFD3-DCD149A341E6}"/>
    <hyperlink ref="W3" location="Inhaltsverzeichnis!A1" display="Inhaltsverzeichnis" xr:uid="{402C3A6B-CD70-40A5-AAE1-A0FE93C539B1}"/>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8FB03-DCB2-478B-A132-9D0671A3FB7C}">
  <sheetPr>
    <tabColor rgb="FFFF0000"/>
  </sheetPr>
  <dimension ref="A1:O327"/>
  <sheetViews>
    <sheetView showGridLines="0" zoomScale="70" zoomScaleNormal="70" workbookViewId="0">
      <pane ySplit="3" topLeftCell="A4" activePane="bottomLeft" state="frozen"/>
      <selection activeCell="C5" sqref="C5"/>
      <selection pane="bottomLeft" activeCell="E5" sqref="E5"/>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customWidth="1"/>
    <col min="14"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Reserve 02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SUMIFS(TabelleR08LL,TabelleR08HH,'Reserve 02 K'!B4,TabelleR08JJ,"")+
SUMIFS(TabelleR08LL,TabelleR08HH,'Reserve 02 K'!B4,TabelleR08JJ,"ohne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customHeight="1" x14ac:dyDescent="0.2">
      <c r="B5" s="677" t="str">
        <f>Raumgruppen_Bezeichnungen!$C4</f>
        <v>A1-J2</v>
      </c>
      <c r="C5" s="528" t="str">
        <f>Raumgruppen_Bezeichnungen!$D4</f>
        <v>Klassenräume</v>
      </c>
      <c r="D5" s="529">
        <f>SUMIFS(TabelleR08LL,TabelleR08HH,'Reserve 02 K'!B5,TabelleR08JJ,"")+
SUMIFS(TabelleR08LL,TabelleR08HH,'Reserve 02 K'!B5,TabelleR08JJ,"ohne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customHeight="1" x14ac:dyDescent="0.2">
      <c r="B6" s="677" t="str">
        <f>Raumgruppen_Bezeichnungen!$C5</f>
        <v>A1-Q</v>
      </c>
      <c r="C6" s="528" t="str">
        <f>Raumgruppen_Bezeichnungen!$D5</f>
        <v>Klassenräume</v>
      </c>
      <c r="D6" s="529">
        <f>SUMIFS(TabelleR08LL,TabelleR08HH,'Reserve 02 K'!B6,TabelleR08JJ,"")+
SUMIFS(TabelleR08LL,TabelleR08HH,'Reserve 02 K'!B6,TabelleR08JJ,"ohne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customHeight="1" x14ac:dyDescent="0.2">
      <c r="B7" s="677" t="str">
        <f>Raumgruppen_Bezeichnungen!$C6</f>
        <v>A1-J6</v>
      </c>
      <c r="C7" s="528" t="str">
        <f>Raumgruppen_Bezeichnungen!$D6</f>
        <v>Klassenräume</v>
      </c>
      <c r="D7" s="529">
        <f>SUMIFS(TabelleR08LL,TabelleR08HH,'Reserve 02 K'!B7,TabelleR08JJ,"")+
SUMIFS(TabelleR08LL,TabelleR08HH,'Reserve 02 K'!B7,TabelleR08JJ,"ohne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customHeight="1" x14ac:dyDescent="0.2">
      <c r="B8" s="677" t="str">
        <f>Raumgruppen_Bezeichnungen!$C7</f>
        <v>A1-M</v>
      </c>
      <c r="C8" s="528" t="str">
        <f>Raumgruppen_Bezeichnungen!$D7</f>
        <v>Klassenräume</v>
      </c>
      <c r="D8" s="529">
        <f>SUMIFS(TabelleR08LL,TabelleR08HH,'Reserve 02 K'!B8,TabelleR08JJ,"")+
SUMIFS(TabelleR08LL,TabelleR08HH,'Reserve 02 K'!B8,TabelleR08JJ,"ohne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customHeight="1" x14ac:dyDescent="0.2">
      <c r="B9" s="677" t="str">
        <f>Raumgruppen_Bezeichnungen!$C8</f>
        <v>A1-14</v>
      </c>
      <c r="C9" s="528" t="str">
        <f>Raumgruppen_Bezeichnungen!$D8</f>
        <v>Klassenräume</v>
      </c>
      <c r="D9" s="529">
        <f>SUMIFS(TabelleR08LL,TabelleR08HH,'Reserve 02 K'!B9,TabelleR08JJ,"")+
SUMIFS(TabelleR08LL,TabelleR08HH,'Reserve 02 K'!B9,TabelleR08JJ,"ohne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7" t="str">
        <f>Raumgruppen_Bezeichnungen!$C9</f>
        <v>A1-W</v>
      </c>
      <c r="C10" s="528" t="str">
        <f>Raumgruppen_Bezeichnungen!$D9</f>
        <v>Seminar- Prüfungsräume, Aufenthaltsräume, Multifunktionsräume</v>
      </c>
      <c r="D10" s="529">
        <f>SUMIFS(TabelleR08LL,TabelleR08HH,'Reserve 02 K'!B10,TabelleR08JJ,"")+
SUMIFS(TabelleR08LL,TabelleR08HH,'Reserve 02 K'!B10,TabelleR08JJ,"ohne Grundreinig")</f>
        <v>0</v>
      </c>
      <c r="E10" s="530">
        <f t="shared" si="0"/>
        <v>0</v>
      </c>
      <c r="F10" s="531" t="str">
        <f>VLOOKUP(B10,Raumgruppen_Bezeichnungen!$C$3:$E$305,3,FALSE)</f>
        <v>wöchentl.</v>
      </c>
      <c r="G10" s="75"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7"/>
        <v>0</v>
      </c>
      <c r="I10" s="500">
        <f t="shared" si="8"/>
        <v>0</v>
      </c>
      <c r="J10" s="534">
        <f t="shared" si="3"/>
        <v>0</v>
      </c>
      <c r="K10" s="535">
        <f t="shared" si="9"/>
        <v>0</v>
      </c>
      <c r="M10" s="22">
        <f>Raumgruppen_Bezeichnungen!N9</f>
        <v>1</v>
      </c>
      <c r="N10" s="22">
        <f t="shared" si="5"/>
        <v>1</v>
      </c>
      <c r="O10" s="22">
        <f t="shared" si="6"/>
        <v>1</v>
      </c>
    </row>
    <row r="11" spans="1:15" ht="15" customHeight="1" x14ac:dyDescent="0.2">
      <c r="B11" s="677" t="str">
        <f>Raumgruppen_Bezeichnungen!$C10</f>
        <v>A1-2</v>
      </c>
      <c r="C11" s="528" t="str">
        <f>Raumgruppen_Bezeichnungen!$D10</f>
        <v>Seminar- Prüfungsräume, Aufenthaltsräume, Multifunktionsräume</v>
      </c>
      <c r="D11" s="529">
        <f>SUMIFS(TabelleR08LL,TabelleR08HH,'Reserve 02 K'!B11,TabelleR08JJ,"")+
SUMIFS(TabelleR08LL,TabelleR08HH,'Reserve 02 K'!B11,TabelleR08JJ,"ohne Grundreinig")</f>
        <v>0</v>
      </c>
      <c r="E11" s="530">
        <f t="shared" si="0"/>
        <v>0</v>
      </c>
      <c r="F11" s="531" t="str">
        <f>VLOOKUP(B11,Raumgruppen_Bezeichnungen!$C$3:$E$305,3,FALSE)</f>
        <v>2 Tage/Wo</v>
      </c>
      <c r="G11" s="75"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7"/>
        <v>0</v>
      </c>
      <c r="I11" s="500">
        <f t="shared" si="8"/>
        <v>0</v>
      </c>
      <c r="J11" s="534">
        <f t="shared" si="3"/>
        <v>0</v>
      </c>
      <c r="K11" s="535">
        <f t="shared" si="9"/>
        <v>0</v>
      </c>
      <c r="M11" s="22">
        <f>Raumgruppen_Bezeichnungen!N10</f>
        <v>1</v>
      </c>
      <c r="N11" s="22">
        <f t="shared" si="5"/>
        <v>1</v>
      </c>
      <c r="O11" s="22">
        <f t="shared" si="6"/>
        <v>1</v>
      </c>
    </row>
    <row r="12" spans="1:15" ht="15" customHeight="1" x14ac:dyDescent="0.2">
      <c r="B12" s="677" t="str">
        <f>Raumgruppen_Bezeichnungen!$C11</f>
        <v>A1-2,5</v>
      </c>
      <c r="C12" s="528" t="str">
        <f>Raumgruppen_Bezeichnungen!$D11</f>
        <v>Klassenräume</v>
      </c>
      <c r="D12" s="529">
        <f>SUMIFS(TabelleR08LL,TabelleR08HH,'Reserve 02 K'!B12,TabelleR08JJ,"")+
SUMIFS(TabelleR08LL,TabelleR08HH,'Reserve 02 K'!B12,TabelleR08JJ,"ohne Grundreinig")</f>
        <v>0</v>
      </c>
      <c r="E12" s="530">
        <f t="shared" si="0"/>
        <v>0</v>
      </c>
      <c r="F12" s="531"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ca="1">D12*G12</f>
        <v>0</v>
      </c>
      <c r="I12" s="500">
        <f>IF(E12=0,0,H12/E12)</f>
        <v>0</v>
      </c>
      <c r="J12" s="534">
        <f t="shared" si="3"/>
        <v>0</v>
      </c>
      <c r="K12" s="535">
        <f>IF(J12="","",I12*J12)</f>
        <v>0</v>
      </c>
      <c r="M12" s="22">
        <f>Raumgruppen_Bezeichnungen!N11</f>
        <v>0</v>
      </c>
      <c r="N12" s="22">
        <f t="shared" si="5"/>
        <v>1</v>
      </c>
      <c r="O12" s="22">
        <f t="shared" si="6"/>
        <v>1</v>
      </c>
    </row>
    <row r="13" spans="1:15" ht="15" customHeight="1" x14ac:dyDescent="0.2">
      <c r="B13" s="677" t="str">
        <f>Raumgruppen_Bezeichnungen!$C12</f>
        <v>A1-3</v>
      </c>
      <c r="C13" s="528" t="str">
        <f>Raumgruppen_Bezeichnungen!$D12</f>
        <v>Klassenräume</v>
      </c>
      <c r="D13" s="529">
        <f>SUMIFS(TabelleR08LL,TabelleR08HH,'Reserve 02 K'!B13,TabelleR08JJ,"")+
SUMIFS(TabelleR08LL,TabelleR08HH,'Reserve 02 K'!B13,TabelleR08JJ,"ohne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customHeight="1" x14ac:dyDescent="0.2">
      <c r="B14" s="677" t="str">
        <f>Raumgruppen_Bezeichnungen!$C13</f>
        <v>A1-4</v>
      </c>
      <c r="C14" s="528" t="str">
        <f>Raumgruppen_Bezeichnungen!$D13</f>
        <v>Klassenräume</v>
      </c>
      <c r="D14" s="529">
        <f>SUMIFS(TabelleR08LL,TabelleR08HH,'Reserve 02 K'!B14,TabelleR08JJ,"")+
SUMIFS(TabelleR08LL,TabelleR08HH,'Reserve 02 K'!B14,TabelleR08JJ,"ohne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0"/>
        <v>0</v>
      </c>
      <c r="I14" s="500">
        <f t="shared" si="11"/>
        <v>0</v>
      </c>
      <c r="J14" s="534">
        <f t="shared" si="3"/>
        <v>0</v>
      </c>
      <c r="K14" s="535">
        <f t="shared" si="12"/>
        <v>0</v>
      </c>
      <c r="M14" s="22">
        <f>Raumgruppen_Bezeichnungen!N13</f>
        <v>0</v>
      </c>
      <c r="N14" s="22">
        <f t="shared" si="5"/>
        <v>1</v>
      </c>
      <c r="O14" s="22">
        <f t="shared" si="6"/>
        <v>1</v>
      </c>
    </row>
    <row r="15" spans="1:15" ht="15" customHeight="1" x14ac:dyDescent="0.2">
      <c r="B15" s="677" t="str">
        <f>Raumgruppen_Bezeichnungen!$C14</f>
        <v>A1-5</v>
      </c>
      <c r="C15" s="528" t="str">
        <f>Raumgruppen_Bezeichnungen!$D14</f>
        <v>Klassenräume</v>
      </c>
      <c r="D15" s="529">
        <f>SUMIFS(TabelleR08LL,TabelleR08HH,'Reserve 02 K'!B15,TabelleR08JJ,"")+
SUMIFS(TabelleR08LL,TabelleR08HH,'Reserve 02 K'!B15,TabelleR08JJ,"ohne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0"/>
        <v>0</v>
      </c>
      <c r="I15" s="500">
        <f t="shared" si="11"/>
        <v>0</v>
      </c>
      <c r="J15" s="534">
        <f t="shared" si="3"/>
        <v>0</v>
      </c>
      <c r="K15" s="535">
        <f t="shared" si="12"/>
        <v>0</v>
      </c>
      <c r="M15" s="22">
        <f>Raumgruppen_Bezeichnungen!N14</f>
        <v>0</v>
      </c>
      <c r="N15" s="22">
        <f t="shared" si="5"/>
        <v>1</v>
      </c>
      <c r="O15" s="22">
        <f t="shared" si="6"/>
        <v>1</v>
      </c>
    </row>
    <row r="16" spans="1:15" ht="15" customHeight="1" x14ac:dyDescent="0.2">
      <c r="B16" s="677" t="str">
        <f>Raumgruppen_Bezeichnungen!$C15</f>
        <v>A1-6</v>
      </c>
      <c r="C16" s="528" t="str">
        <f>Raumgruppen_Bezeichnungen!$D15</f>
        <v>Klassenräume</v>
      </c>
      <c r="D16" s="529">
        <f>SUMIFS(TabelleR08LL,TabelleR08HH,'Reserve 02 K'!B16,TabelleR08JJ,"")+
SUMIFS(TabelleR08LL,TabelleR08HH,'Reserve 02 K'!B16,TabelleR08JJ,"ohne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ca="1">D16*G16</f>
        <v>0</v>
      </c>
      <c r="I16" s="500">
        <f>IF(E16=0,0,H16/E16)</f>
        <v>0</v>
      </c>
      <c r="J16" s="534">
        <f t="shared" si="3"/>
        <v>0</v>
      </c>
      <c r="K16" s="535">
        <f>IF(J16="","",I16*J16)</f>
        <v>0</v>
      </c>
      <c r="M16" s="22">
        <f>Raumgruppen_Bezeichnungen!N15</f>
        <v>0</v>
      </c>
      <c r="N16" s="22">
        <f t="shared" si="5"/>
        <v>1</v>
      </c>
      <c r="O16" s="22">
        <f t="shared" si="6"/>
        <v>1</v>
      </c>
    </row>
    <row r="17" spans="2:15" ht="15" customHeight="1" x14ac:dyDescent="0.2">
      <c r="B17" s="677" t="str">
        <f>Raumgruppen_Bezeichnungen!$C16</f>
        <v>A1-7</v>
      </c>
      <c r="C17" s="528" t="str">
        <f>Raumgruppen_Bezeichnungen!$D16</f>
        <v>Klassenräume</v>
      </c>
      <c r="D17" s="529">
        <f>SUMIFS(TabelleR08LL,TabelleR08HH,'Reserve 02 K'!B17,TabelleR08JJ,"")+
SUMIFS(TabelleR08LL,TabelleR08HH,'Reserve 02 K'!B17,TabelleR08JJ,"ohne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ca="1">D17*G17</f>
        <v>0</v>
      </c>
      <c r="I17" s="500">
        <f>IF(E17=0,0,H17/E17)</f>
        <v>0</v>
      </c>
      <c r="J17" s="534">
        <f t="shared" si="3"/>
        <v>0</v>
      </c>
      <c r="K17" s="535">
        <f>IF(J17="","",I17*J17)</f>
        <v>0</v>
      </c>
      <c r="M17" s="22">
        <f>Raumgruppen_Bezeichnungen!N16</f>
        <v>0</v>
      </c>
      <c r="N17" s="22">
        <f t="shared" si="5"/>
        <v>1</v>
      </c>
      <c r="O17" s="22">
        <f t="shared" si="6"/>
        <v>1</v>
      </c>
    </row>
    <row r="18" spans="2:15" ht="15" customHeight="1" x14ac:dyDescent="0.2">
      <c r="B18" s="677" t="str">
        <f>Raumgruppen_Bezeichnungen!$C17</f>
        <v>A1-Müll</v>
      </c>
      <c r="C18" s="528" t="str">
        <f>Raumgruppen_Bezeichnungen!$D17</f>
        <v>Klassenräume (nur Müllentnahme)</v>
      </c>
      <c r="D18" s="529">
        <f>SUMIFS(TabelleR08LL,TabelleR08II,'Reserve 02 K'!B18,TabelleR08JJ,"")+
SUMIFS(TabelleR08LL,TabelleR08II,'Reserve 02 K'!B18,TabelleR08JJ,"ohne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customHeight="1" x14ac:dyDescent="0.2">
      <c r="B19" s="677" t="str">
        <f>Raumgruppen_Bezeichnungen!$C18</f>
        <v>A1-Hort</v>
      </c>
      <c r="C19" s="528" t="str">
        <f>Raumgruppen_Bezeichnungen!$D18</f>
        <v>Klassenräume</v>
      </c>
      <c r="D19" s="529">
        <f>SUMIFS(TabelleR08LL,TabelleR08HH,'Reserve 02 K'!B19,TabelleR08JJ,"")+
SUMIFS(TabelleR08LL,TabelleR08HH,'Reserve 02 K'!B19,TabelleR08JJ,"ohne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3"/>
        <v>0</v>
      </c>
      <c r="I19" s="500">
        <f t="shared" si="14"/>
        <v>0</v>
      </c>
      <c r="J19" s="534">
        <f t="shared" si="3"/>
        <v>0</v>
      </c>
      <c r="K19" s="535">
        <f t="shared" si="15"/>
        <v>0</v>
      </c>
      <c r="M19" s="22">
        <f>Raumgruppen_Bezeichnungen!N18</f>
        <v>0</v>
      </c>
      <c r="N19" s="22">
        <f t="shared" si="5"/>
        <v>1</v>
      </c>
      <c r="O19" s="22">
        <f t="shared" si="6"/>
        <v>1</v>
      </c>
    </row>
    <row r="20" spans="2:15" ht="15" customHeight="1" x14ac:dyDescent="0.2">
      <c r="B20" s="677" t="str">
        <f>Raumgruppen_Bezeichnungen!$C19</f>
        <v>A2-J</v>
      </c>
      <c r="C20" s="528" t="str">
        <f>Raumgruppen_Bezeichnungen!$D19</f>
        <v>Fachräume</v>
      </c>
      <c r="D20" s="529">
        <f>SUMIFS(TabelleR08LL,TabelleR08HH,'Reserve 02 K'!B20,TabelleR08JJ,"")+
SUMIFS(TabelleR08LL,TabelleR08HH,'Reserve 02 K'!B20,TabelleR08JJ,"ohne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customHeight="1" x14ac:dyDescent="0.2">
      <c r="B21" s="677" t="str">
        <f>Raumgruppen_Bezeichnungen!$C20</f>
        <v>A2-J2</v>
      </c>
      <c r="C21" s="528" t="str">
        <f>Raumgruppen_Bezeichnungen!$D20</f>
        <v>Fachräume</v>
      </c>
      <c r="D21" s="529">
        <f>SUMIFS(TabelleR08LL,TabelleR08HH,'Reserve 02 K'!B21,TabelleR08JJ,"")+
SUMIFS(TabelleR08LL,TabelleR08HH,'Reserve 02 K'!B21,TabelleR08JJ,"ohne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customHeight="1" x14ac:dyDescent="0.2">
      <c r="B22" s="677" t="str">
        <f>Raumgruppen_Bezeichnungen!$C21</f>
        <v>A2-Q</v>
      </c>
      <c r="C22" s="528" t="str">
        <f>Raumgruppen_Bezeichnungen!$D21</f>
        <v>Fachräume</v>
      </c>
      <c r="D22" s="529">
        <f>SUMIFS(TabelleR08LL,TabelleR08HH,'Reserve 02 K'!B22,TabelleR08JJ,"")+
SUMIFS(TabelleR08LL,TabelleR08HH,'Reserve 02 K'!B22,TabelleR08JJ,"ohne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customHeight="1" x14ac:dyDescent="0.2">
      <c r="B23" s="677" t="str">
        <f>Raumgruppen_Bezeichnungen!$C22</f>
        <v>A2-J6</v>
      </c>
      <c r="C23" s="528" t="str">
        <f>Raumgruppen_Bezeichnungen!$D22</f>
        <v>Fachräume</v>
      </c>
      <c r="D23" s="529">
        <f>SUMIFS(TabelleR08LL,TabelleR08HH,'Reserve 02 K'!B23,TabelleR08JJ,"")+
SUMIFS(TabelleR08LL,TabelleR08HH,'Reserve 02 K'!B23,TabelleR08JJ,"ohne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customHeight="1" x14ac:dyDescent="0.2">
      <c r="B24" s="677" t="str">
        <f>Raumgruppen_Bezeichnungen!$C23</f>
        <v>A2-M</v>
      </c>
      <c r="C24" s="528" t="str">
        <f>Raumgruppen_Bezeichnungen!$D23</f>
        <v>Fachräume</v>
      </c>
      <c r="D24" s="529">
        <f>SUMIFS(TabelleR08LL,TabelleR08HH,'Reserve 02 K'!B24,TabelleR08JJ,"")+
SUMIFS(TabelleR08LL,TabelleR08HH,'Reserve 02 K'!B24,TabelleR08JJ,"ohne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customHeight="1" x14ac:dyDescent="0.2">
      <c r="B25" s="677" t="str">
        <f>Raumgruppen_Bezeichnungen!$C24</f>
        <v>A2-14</v>
      </c>
      <c r="C25" s="528" t="str">
        <f>Raumgruppen_Bezeichnungen!$D24</f>
        <v>Fachräume</v>
      </c>
      <c r="D25" s="529">
        <f>SUMIFS(TabelleR08LL,TabelleR08HH,'Reserve 02 K'!B25,TabelleR08JJ,"")+
SUMIFS(TabelleR08LL,TabelleR08HH,'Reserve 02 K'!B25,TabelleR08JJ,"ohne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customHeight="1" x14ac:dyDescent="0.2">
      <c r="B26" s="677" t="str">
        <f>Raumgruppen_Bezeichnungen!$C25</f>
        <v>A2-W</v>
      </c>
      <c r="C26" s="528" t="str">
        <f>Raumgruppen_Bezeichnungen!$D25</f>
        <v>Fachräume</v>
      </c>
      <c r="D26" s="529">
        <f>SUMIFS(TabelleR08LL,TabelleR08HH,'Reserve 02 K'!B26,TabelleR08JJ,"")+
SUMIFS(TabelleR08LL,TabelleR08HH,'Reserve 02 K'!B26,TabelleR08JJ,"ohne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6"/>
        <v>0</v>
      </c>
      <c r="I26" s="500">
        <f t="shared" si="17"/>
        <v>0</v>
      </c>
      <c r="J26" s="534">
        <f t="shared" si="3"/>
        <v>0</v>
      </c>
      <c r="K26" s="535">
        <f t="shared" si="18"/>
        <v>0</v>
      </c>
      <c r="M26" s="22">
        <f>Raumgruppen_Bezeichnungen!N25</f>
        <v>0</v>
      </c>
      <c r="N26" s="22">
        <f t="shared" si="5"/>
        <v>1</v>
      </c>
      <c r="O26" s="22">
        <f t="shared" si="6"/>
        <v>1</v>
      </c>
    </row>
    <row r="27" spans="2:15" ht="15" customHeight="1" x14ac:dyDescent="0.2">
      <c r="B27" s="677" t="str">
        <f>Raumgruppen_Bezeichnungen!$C26</f>
        <v>A2-2</v>
      </c>
      <c r="C27" s="528" t="str">
        <f>Raumgruppen_Bezeichnungen!$D26</f>
        <v>Fachräume</v>
      </c>
      <c r="D27" s="529">
        <f>SUMIFS(TabelleR08LL,TabelleR08HH,'Reserve 02 K'!B27,TabelleR08JJ,"")+
SUMIFS(TabelleR08LL,TabelleR08HH,'Reserve 02 K'!B27,TabelleR08JJ,"ohne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6"/>
        <v>0</v>
      </c>
      <c r="I27" s="500">
        <f t="shared" si="17"/>
        <v>0</v>
      </c>
      <c r="J27" s="534">
        <f t="shared" si="3"/>
        <v>0</v>
      </c>
      <c r="K27" s="535">
        <f t="shared" si="18"/>
        <v>0</v>
      </c>
      <c r="M27" s="22">
        <f>Raumgruppen_Bezeichnungen!N26</f>
        <v>0</v>
      </c>
      <c r="N27" s="22">
        <f t="shared" si="5"/>
        <v>1</v>
      </c>
      <c r="O27" s="22">
        <f t="shared" si="6"/>
        <v>1</v>
      </c>
    </row>
    <row r="28" spans="2:15" ht="15" customHeight="1" x14ac:dyDescent="0.2">
      <c r="B28" s="677" t="str">
        <f>Raumgruppen_Bezeichnungen!$C27</f>
        <v>A2-2,5</v>
      </c>
      <c r="C28" s="528" t="str">
        <f>Raumgruppen_Bezeichnungen!$D27</f>
        <v>Fachräume</v>
      </c>
      <c r="D28" s="529">
        <f>SUMIFS(TabelleR08LL,TabelleR08HH,'Reserve 02 K'!B28,TabelleR08JJ,"")+
SUMIFS(TabelleR08LL,TabelleR08HH,'Reserve 02 K'!B28,TabelleR08JJ,"ohne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ca="1">D28*G28</f>
        <v>0</v>
      </c>
      <c r="I28" s="500">
        <f>IF(E28=0,0,H28/E28)</f>
        <v>0</v>
      </c>
      <c r="J28" s="534">
        <f t="shared" si="3"/>
        <v>0</v>
      </c>
      <c r="K28" s="535">
        <f>IF(J28="","",I28*J28)</f>
        <v>0</v>
      </c>
      <c r="M28" s="22">
        <f>Raumgruppen_Bezeichnungen!N27</f>
        <v>0</v>
      </c>
      <c r="N28" s="22">
        <f t="shared" si="5"/>
        <v>1</v>
      </c>
      <c r="O28" s="22">
        <f t="shared" si="6"/>
        <v>1</v>
      </c>
    </row>
    <row r="29" spans="2:15" ht="15" customHeight="1" x14ac:dyDescent="0.2">
      <c r="B29" s="677" t="str">
        <f>Raumgruppen_Bezeichnungen!$C28</f>
        <v>A2-3</v>
      </c>
      <c r="C29" s="528" t="str">
        <f>Raumgruppen_Bezeichnungen!$D28</f>
        <v>Fachräume</v>
      </c>
      <c r="D29" s="529">
        <f>SUMIFS(TabelleR08LL,TabelleR08HH,'Reserve 02 K'!B29,TabelleR08JJ,"")+
SUMIFS(TabelleR08LL,TabelleR08HH,'Reserve 02 K'!B29,TabelleR08JJ,"ohne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customHeight="1" x14ac:dyDescent="0.2">
      <c r="B30" s="677" t="str">
        <f>Raumgruppen_Bezeichnungen!$C29</f>
        <v>A2-4</v>
      </c>
      <c r="C30" s="528" t="str">
        <f>Raumgruppen_Bezeichnungen!$D29</f>
        <v>Fachräume</v>
      </c>
      <c r="D30" s="529">
        <f>SUMIFS(TabelleR08LL,TabelleR08HH,'Reserve 02 K'!B30,TabelleR08JJ,"")+
SUMIFS(TabelleR08LL,TabelleR08HH,'Reserve 02 K'!B30,TabelleR08JJ,"ohne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9"/>
        <v>0</v>
      </c>
      <c r="I30" s="500">
        <f t="shared" si="20"/>
        <v>0</v>
      </c>
      <c r="J30" s="534">
        <f t="shared" si="3"/>
        <v>0</v>
      </c>
      <c r="K30" s="535">
        <f t="shared" si="21"/>
        <v>0</v>
      </c>
      <c r="M30" s="22">
        <f>Raumgruppen_Bezeichnungen!N29</f>
        <v>0</v>
      </c>
      <c r="N30" s="22">
        <f t="shared" si="5"/>
        <v>1</v>
      </c>
      <c r="O30" s="22">
        <f t="shared" si="6"/>
        <v>1</v>
      </c>
    </row>
    <row r="31" spans="2:15" ht="15" customHeight="1" x14ac:dyDescent="0.2">
      <c r="B31" s="677" t="str">
        <f>Raumgruppen_Bezeichnungen!$C30</f>
        <v>A2-5</v>
      </c>
      <c r="C31" s="528" t="str">
        <f>Raumgruppen_Bezeichnungen!$D30</f>
        <v>Fachräume</v>
      </c>
      <c r="D31" s="529">
        <f>SUMIFS(TabelleR08LL,TabelleR08HH,'Reserve 02 K'!B31,TabelleR08JJ,"")+
SUMIFS(TabelleR08LL,TabelleR08HH,'Reserve 02 K'!B31,TabelleR08JJ,"ohne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9"/>
        <v>0</v>
      </c>
      <c r="I31" s="500">
        <f t="shared" si="20"/>
        <v>0</v>
      </c>
      <c r="J31" s="534">
        <f t="shared" si="3"/>
        <v>0</v>
      </c>
      <c r="K31" s="535">
        <f t="shared" si="21"/>
        <v>0</v>
      </c>
      <c r="M31" s="22">
        <f>Raumgruppen_Bezeichnungen!N30</f>
        <v>0</v>
      </c>
      <c r="N31" s="22">
        <f t="shared" si="5"/>
        <v>1</v>
      </c>
      <c r="O31" s="22">
        <f t="shared" si="6"/>
        <v>1</v>
      </c>
    </row>
    <row r="32" spans="2:15" ht="15" customHeight="1" x14ac:dyDescent="0.2">
      <c r="B32" s="677" t="str">
        <f>Raumgruppen_Bezeichnungen!$C31</f>
        <v>A2-6</v>
      </c>
      <c r="C32" s="528" t="str">
        <f>Raumgruppen_Bezeichnungen!$D31</f>
        <v>Fachräume</v>
      </c>
      <c r="D32" s="529">
        <f>SUMIFS(TabelleR08LL,TabelleR08HH,'Reserve 02 K'!B32,TabelleR08JJ,"")+
SUMIFS(TabelleR08LL,TabelleR08HH,'Reserve 02 K'!B32,TabelleR08JJ,"ohne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ca="1">D32*G32</f>
        <v>0</v>
      </c>
      <c r="I32" s="500">
        <f>IF(E32=0,0,H32/E32)</f>
        <v>0</v>
      </c>
      <c r="J32" s="534">
        <f t="shared" si="3"/>
        <v>0</v>
      </c>
      <c r="K32" s="535">
        <f>IF(J32="","",I32*J32)</f>
        <v>0</v>
      </c>
      <c r="M32" s="22">
        <f>Raumgruppen_Bezeichnungen!N31</f>
        <v>0</v>
      </c>
      <c r="N32" s="22">
        <f t="shared" si="5"/>
        <v>1</v>
      </c>
      <c r="O32" s="22">
        <f t="shared" si="6"/>
        <v>1</v>
      </c>
    </row>
    <row r="33" spans="2:15" ht="15" customHeight="1" x14ac:dyDescent="0.2">
      <c r="B33" s="677" t="str">
        <f>Raumgruppen_Bezeichnungen!$C32</f>
        <v>A2-7</v>
      </c>
      <c r="C33" s="528" t="str">
        <f>Raumgruppen_Bezeichnungen!$D32</f>
        <v>Fachräume</v>
      </c>
      <c r="D33" s="529">
        <f>SUMIFS(TabelleR08LL,TabelleR08HH,'Reserve 02 K'!B33,TabelleR08JJ,"")+
SUMIFS(TabelleR08LL,TabelleR08HH,'Reserve 02 K'!B33,TabelleR08JJ,"ohne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ca="1">D33*G33</f>
        <v>0</v>
      </c>
      <c r="I33" s="500">
        <f>IF(E33=0,0,H33/E33)</f>
        <v>0</v>
      </c>
      <c r="J33" s="534">
        <f t="shared" si="3"/>
        <v>0</v>
      </c>
      <c r="K33" s="535">
        <f>IF(J33="","",I33*J33)</f>
        <v>0</v>
      </c>
      <c r="M33" s="22">
        <f>Raumgruppen_Bezeichnungen!N32</f>
        <v>0</v>
      </c>
      <c r="N33" s="22">
        <f t="shared" si="5"/>
        <v>1</v>
      </c>
      <c r="O33" s="22">
        <f t="shared" si="6"/>
        <v>1</v>
      </c>
    </row>
    <row r="34" spans="2:15" ht="15" customHeight="1" x14ac:dyDescent="0.2">
      <c r="B34" s="677" t="str">
        <f>Raumgruppen_Bezeichnungen!$C33</f>
        <v>A2-Müll</v>
      </c>
      <c r="C34" s="528" t="str">
        <f>Raumgruppen_Bezeichnungen!$D33</f>
        <v>Fachräume (nur Müllentnahme)</v>
      </c>
      <c r="D34" s="529">
        <f>SUMIFS(TabelleR08LL,TabelleR08II,'Reserve 02 K'!B34,TabelleR08JJ,"")+
SUMIFS(TabelleR08LL,TabelleR08II,'Reserve 02 K'!B34,TabelleR08JJ,"ohne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customHeight="1" x14ac:dyDescent="0.2">
      <c r="B35" s="677" t="str">
        <f>Raumgruppen_Bezeichnungen!$C34</f>
        <v>A2-Hort</v>
      </c>
      <c r="C35" s="528" t="str">
        <f>Raumgruppen_Bezeichnungen!$D34</f>
        <v>Fachräume</v>
      </c>
      <c r="D35" s="529">
        <f>SUMIFS(TabelleR08LL,TabelleR08HH,'Reserve 02 K'!B35,TabelleR08JJ,"")+
SUMIFS(TabelleR08LL,TabelleR08HH,'Reserve 02 K'!B35,TabelleR08JJ,"ohne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22"/>
        <v>0</v>
      </c>
      <c r="I35" s="500">
        <f t="shared" si="23"/>
        <v>0</v>
      </c>
      <c r="J35" s="534">
        <f t="shared" si="3"/>
        <v>0</v>
      </c>
      <c r="K35" s="535">
        <f t="shared" si="24"/>
        <v>0</v>
      </c>
      <c r="M35" s="22">
        <f>Raumgruppen_Bezeichnungen!N34</f>
        <v>0</v>
      </c>
      <c r="N35" s="22">
        <f t="shared" si="5"/>
        <v>1</v>
      </c>
      <c r="O35" s="22">
        <f t="shared" si="6"/>
        <v>1</v>
      </c>
    </row>
    <row r="36" spans="2:15" ht="15" customHeight="1" x14ac:dyDescent="0.2">
      <c r="B36" s="677" t="str">
        <f>Raumgruppen_Bezeichnungen!$C35</f>
        <v>B1-J</v>
      </c>
      <c r="C36" s="528" t="str">
        <f>Raumgruppen_Bezeichnungen!$D35</f>
        <v>Gruppen- und Speiseräume von Schulkindergärten bzw. –horten, Vorschulen</v>
      </c>
      <c r="D36" s="529">
        <f>SUMIFS(TabelleR08LL,TabelleR08HH,'Reserve 02 K'!B36,TabelleR08JJ,"")+
SUMIFS(TabelleR08LL,TabelleR08HH,'Reserve 02 K'!B36,TabelleR08JJ,"ohne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customHeight="1" x14ac:dyDescent="0.2">
      <c r="B37" s="677" t="str">
        <f>Raumgruppen_Bezeichnungen!$C36</f>
        <v>B1-J2</v>
      </c>
      <c r="C37" s="528" t="str">
        <f>Raumgruppen_Bezeichnungen!$D36</f>
        <v>Gruppen- und Speiseräume von Schulkindergärten bzw. –horten, Vorschulen</v>
      </c>
      <c r="D37" s="529">
        <f>SUMIFS(TabelleR08LL,TabelleR08HH,'Reserve 02 K'!B37,TabelleR08JJ,"")+
SUMIFS(TabelleR08LL,TabelleR08HH,'Reserve 02 K'!B37,TabelleR08JJ,"ohne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customHeight="1" x14ac:dyDescent="0.2">
      <c r="B38" s="677" t="str">
        <f>Raumgruppen_Bezeichnungen!$C37</f>
        <v>B1-Q</v>
      </c>
      <c r="C38" s="528" t="str">
        <f>Raumgruppen_Bezeichnungen!$D37</f>
        <v>Gruppen- und Speiseräume von Schulkindergärten bzw. –horten, Vorschulen</v>
      </c>
      <c r="D38" s="529">
        <f>SUMIFS(TabelleR08LL,TabelleR08HH,'Reserve 02 K'!B38,TabelleR08JJ,"")+
SUMIFS(TabelleR08LL,TabelleR08HH,'Reserve 02 K'!B38,TabelleR08JJ,"ohne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customHeight="1" x14ac:dyDescent="0.2">
      <c r="B39" s="677" t="str">
        <f>Raumgruppen_Bezeichnungen!$C38</f>
        <v>B1-J6</v>
      </c>
      <c r="C39" s="528" t="str">
        <f>Raumgruppen_Bezeichnungen!$D38</f>
        <v>Gruppen- und Speiseräume von Schulkindergärten bzw. –horten, Vorschulen</v>
      </c>
      <c r="D39" s="529">
        <f>SUMIFS(TabelleR08LL,TabelleR08HH,'Reserve 02 K'!B39,TabelleR08JJ,"")+
SUMIFS(TabelleR08LL,TabelleR08HH,'Reserve 02 K'!B39,TabelleR08JJ,"ohne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customHeight="1" x14ac:dyDescent="0.2">
      <c r="B40" s="677" t="str">
        <f>Raumgruppen_Bezeichnungen!$C39</f>
        <v>B1-M</v>
      </c>
      <c r="C40" s="528" t="str">
        <f>Raumgruppen_Bezeichnungen!$D39</f>
        <v>Gruppen- und Speiseräume von Schulkindergärten bzw. –horten, Vorschulen</v>
      </c>
      <c r="D40" s="529">
        <f>SUMIFS(TabelleR08LL,TabelleR08HH,'Reserve 02 K'!B40,TabelleR08JJ,"")+
SUMIFS(TabelleR08LL,TabelleR08HH,'Reserve 02 K'!B40,TabelleR08JJ,"ohne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customHeight="1" x14ac:dyDescent="0.2">
      <c r="B41" s="677" t="str">
        <f>Raumgruppen_Bezeichnungen!$C40</f>
        <v>B1-14</v>
      </c>
      <c r="C41" s="528" t="str">
        <f>Raumgruppen_Bezeichnungen!$D40</f>
        <v>Gruppen- und Speiseräume von Schulkindergärten bzw. –horten, Vorschulen</v>
      </c>
      <c r="D41" s="529">
        <f>SUMIFS(TabelleR08LL,TabelleR08HH,'Reserve 02 K'!B41,TabelleR08JJ,"")+
SUMIFS(TabelleR08LL,TabelleR08HH,'Reserve 02 K'!B41,TabelleR08JJ,"ohne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customHeight="1" x14ac:dyDescent="0.2">
      <c r="B42" s="677" t="str">
        <f>Raumgruppen_Bezeichnungen!$C41</f>
        <v>B1-W</v>
      </c>
      <c r="C42" s="528" t="str">
        <f>Raumgruppen_Bezeichnungen!$D41</f>
        <v>Gruppen- und Speiseräume von Schulkindergärten bzw. –horten, Vorschulen</v>
      </c>
      <c r="D42" s="529">
        <f>SUMIFS(TabelleR08LL,TabelleR08HH,'Reserve 02 K'!B42,TabelleR08JJ,"")+
SUMIFS(TabelleR08LL,TabelleR08HH,'Reserve 02 K'!B42,TabelleR08JJ,"ohne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25"/>
        <v>0</v>
      </c>
      <c r="I42" s="500">
        <f t="shared" si="26"/>
        <v>0</v>
      </c>
      <c r="J42" s="534">
        <f t="shared" si="3"/>
        <v>0</v>
      </c>
      <c r="K42" s="535">
        <f t="shared" si="27"/>
        <v>0</v>
      </c>
      <c r="M42" s="22">
        <f>Raumgruppen_Bezeichnungen!N41</f>
        <v>0</v>
      </c>
      <c r="N42" s="22">
        <f t="shared" si="5"/>
        <v>1</v>
      </c>
      <c r="O42" s="22">
        <f t="shared" si="6"/>
        <v>1</v>
      </c>
    </row>
    <row r="43" spans="2:15" ht="15" customHeight="1" x14ac:dyDescent="0.2">
      <c r="B43" s="677" t="str">
        <f>Raumgruppen_Bezeichnungen!$C42</f>
        <v>B1-2</v>
      </c>
      <c r="C43" s="528" t="str">
        <f>Raumgruppen_Bezeichnungen!$D42</f>
        <v>Gruppen- und Speiseräume von Schulkindergärten bzw. –horten, Vorschulen</v>
      </c>
      <c r="D43" s="529">
        <f>SUMIFS(TabelleR08LL,TabelleR08HH,'Reserve 02 K'!B43,TabelleR08JJ,"")+
SUMIFS(TabelleR08LL,TabelleR08HH,'Reserve 02 K'!B43,TabelleR08JJ,"ohne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25"/>
        <v>0</v>
      </c>
      <c r="I43" s="500">
        <f t="shared" si="26"/>
        <v>0</v>
      </c>
      <c r="J43" s="534">
        <f t="shared" si="3"/>
        <v>0</v>
      </c>
      <c r="K43" s="535">
        <f t="shared" si="27"/>
        <v>0</v>
      </c>
      <c r="M43" s="22">
        <f>Raumgruppen_Bezeichnungen!N42</f>
        <v>0</v>
      </c>
      <c r="N43" s="22">
        <f t="shared" si="5"/>
        <v>1</v>
      </c>
      <c r="O43" s="22">
        <f t="shared" si="6"/>
        <v>1</v>
      </c>
    </row>
    <row r="44" spans="2:15" ht="15" customHeight="1" x14ac:dyDescent="0.2">
      <c r="B44" s="678" t="str">
        <f>Raumgruppen_Bezeichnungen!$C43</f>
        <v>B1-2,5</v>
      </c>
      <c r="C44" s="621" t="str">
        <f>Raumgruppen_Bezeichnungen!$D43</f>
        <v>Gruppen- und Speiseräume von Schulkindergärten bzw. –horten, Vorschulen</v>
      </c>
      <c r="D44" s="622">
        <f>SUMIFS(TabelleR08LL,TabelleR08HH,'Reserve 02 K'!B44,TabelleR08JJ,"")+
SUMIFS(TabelleR08LL,TabelleR08HH,'Reserve 02 K'!B44,TabelleR08JJ,"ohne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125</v>
      </c>
      <c r="H44" s="626">
        <f ca="1">D44*G44</f>
        <v>0</v>
      </c>
      <c r="I44" s="627">
        <f>IF(E44=0,0,H44/E44)</f>
        <v>0</v>
      </c>
      <c r="J44" s="628">
        <f t="shared" si="3"/>
        <v>0</v>
      </c>
      <c r="K44" s="629">
        <f>IF(J44="","",I44*J44)</f>
        <v>0</v>
      </c>
      <c r="M44" s="22">
        <f>Raumgruppen_Bezeichnungen!N43</f>
        <v>0</v>
      </c>
      <c r="N44" s="22">
        <f t="shared" si="5"/>
        <v>1</v>
      </c>
      <c r="O44" s="22">
        <f t="shared" si="6"/>
        <v>1</v>
      </c>
    </row>
    <row r="45" spans="2:15" ht="15" customHeight="1" thickBot="1" x14ac:dyDescent="0.25">
      <c r="B45" s="679" t="str">
        <f>Raumgruppen_Bezeichnungen!$C44</f>
        <v>B1-3</v>
      </c>
      <c r="C45" s="630" t="str">
        <f>Raumgruppen_Bezeichnungen!$D44</f>
        <v>Gruppen- und Speiseräume von Schulkindergärten bzw. –horten, Vorschulen</v>
      </c>
      <c r="D45" s="631">
        <f>SUMIFS(TabelleR08LL,TabelleR08HH,'Reserve 02 K'!B45,TabelleR08JJ,"")+
SUMIFS(TabelleR08LL,TabelleR08HH,'Reserve 02 K'!B45,TabelleR08JJ,"ohne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150</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customHeight="1" x14ac:dyDescent="0.2">
      <c r="B46" s="676" t="str">
        <f>Raumgruppen_Bezeichnungen!$C45</f>
        <v>B1-4</v>
      </c>
      <c r="C46" s="548" t="str">
        <f>Raumgruppen_Bezeichnungen!$D45</f>
        <v>Gruppen- und Speiseräume von Schulkindergärten bzw. –horten, Vorschulen</v>
      </c>
      <c r="D46" s="465">
        <f>SUMIFS(TabelleR08LL,TabelleR08HH,'Reserve 02 K'!B46,TabelleR08JJ,"")+
SUMIFS(TabelleR08LL,TabelleR08HH,'Reserve 02 K'!B46,TabelleR08JJ,"ohne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200</v>
      </c>
      <c r="H46" s="550">
        <f t="shared" ca="1" si="28"/>
        <v>0</v>
      </c>
      <c r="I46" s="551">
        <f t="shared" si="29"/>
        <v>0</v>
      </c>
      <c r="J46" s="282">
        <f t="shared" si="3"/>
        <v>0</v>
      </c>
      <c r="K46" s="552">
        <f t="shared" si="30"/>
        <v>0</v>
      </c>
      <c r="M46" s="22">
        <f>Raumgruppen_Bezeichnungen!N45</f>
        <v>0</v>
      </c>
      <c r="N46" s="22">
        <f t="shared" si="5"/>
        <v>1</v>
      </c>
      <c r="O46" s="22">
        <f t="shared" si="6"/>
        <v>1</v>
      </c>
    </row>
    <row r="47" spans="2:15" ht="15" customHeight="1" x14ac:dyDescent="0.2">
      <c r="B47" s="677" t="str">
        <f>Raumgruppen_Bezeichnungen!$C46</f>
        <v>B1-5</v>
      </c>
      <c r="C47" s="528" t="str">
        <f>Raumgruppen_Bezeichnungen!$D46</f>
        <v>Gruppen- und Speiseräume von Schulkindergärten bzw. –horten, Vorschulen</v>
      </c>
      <c r="D47" s="529">
        <f>SUMIFS(TabelleR08LL,TabelleR08HH,'Reserve 02 K'!B47,TabelleR08JJ,"")+
SUMIFS(TabelleR08LL,TabelleR08HH,'Reserve 02 K'!B47,TabelleR08JJ,"ohne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28"/>
        <v>0</v>
      </c>
      <c r="I47" s="500">
        <f t="shared" si="29"/>
        <v>0</v>
      </c>
      <c r="J47" s="534">
        <f t="shared" si="3"/>
        <v>0</v>
      </c>
      <c r="K47" s="535">
        <f t="shared" si="30"/>
        <v>0</v>
      </c>
      <c r="M47" s="22">
        <f>Raumgruppen_Bezeichnungen!N46</f>
        <v>0</v>
      </c>
      <c r="N47" s="22">
        <f t="shared" si="5"/>
        <v>1</v>
      </c>
      <c r="O47" s="22">
        <f t="shared" si="6"/>
        <v>1</v>
      </c>
    </row>
    <row r="48" spans="2:15" ht="15" customHeight="1" x14ac:dyDescent="0.2">
      <c r="B48" s="677" t="str">
        <f>Raumgruppen_Bezeichnungen!$C47</f>
        <v>B1-6</v>
      </c>
      <c r="C48" s="528" t="str">
        <f>Raumgruppen_Bezeichnungen!$D47</f>
        <v>Gruppen- und Speiseräume von Schulkindergärten bzw. –horten, Vorschulen</v>
      </c>
      <c r="D48" s="529">
        <f>SUMIFS(TabelleR08LL,TabelleR08HH,'Reserve 02 K'!B48,TabelleR08JJ,"")+
SUMIFS(TabelleR08LL,TabelleR08HH,'Reserve 02 K'!B48,TabelleR08JJ,"ohne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ca="1">D48*G48</f>
        <v>0</v>
      </c>
      <c r="I48" s="500">
        <f>IF(E48=0,0,H48/E48)</f>
        <v>0</v>
      </c>
      <c r="J48" s="534">
        <f t="shared" si="3"/>
        <v>0</v>
      </c>
      <c r="K48" s="535">
        <f>IF(J48="","",I48*J48)</f>
        <v>0</v>
      </c>
      <c r="M48" s="22">
        <f>Raumgruppen_Bezeichnungen!N47</f>
        <v>0</v>
      </c>
      <c r="N48" s="22">
        <f t="shared" si="5"/>
        <v>1</v>
      </c>
      <c r="O48" s="22">
        <f t="shared" si="6"/>
        <v>1</v>
      </c>
    </row>
    <row r="49" spans="2:15" ht="15" customHeight="1" x14ac:dyDescent="0.2">
      <c r="B49" s="677" t="str">
        <f>Raumgruppen_Bezeichnungen!$C48</f>
        <v>B1-7</v>
      </c>
      <c r="C49" s="528" t="str">
        <f>Raumgruppen_Bezeichnungen!$D48</f>
        <v>Gruppen- und Speiseräume von Schulkindergärten bzw. –horten, Vorschulen</v>
      </c>
      <c r="D49" s="529">
        <f>SUMIFS(TabelleR08LL,TabelleR08HH,'Reserve 02 K'!B49,TabelleR08JJ,"")+
SUMIFS(TabelleR08LL,TabelleR08HH,'Reserve 02 K'!B49,TabelleR08JJ,"ohne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ca="1">D49*G49</f>
        <v>0</v>
      </c>
      <c r="I49" s="500">
        <f>IF(E49=0,0,H49/E49)</f>
        <v>0</v>
      </c>
      <c r="J49" s="534">
        <f t="shared" si="3"/>
        <v>0</v>
      </c>
      <c r="K49" s="535">
        <f>IF(J49="","",I49*J49)</f>
        <v>0</v>
      </c>
      <c r="M49" s="22">
        <f>Raumgruppen_Bezeichnungen!N48</f>
        <v>0</v>
      </c>
      <c r="N49" s="22">
        <f t="shared" si="5"/>
        <v>1</v>
      </c>
      <c r="O49" s="22">
        <f t="shared" si="6"/>
        <v>1</v>
      </c>
    </row>
    <row r="50" spans="2:15" ht="15" customHeight="1" x14ac:dyDescent="0.2">
      <c r="B50" s="677" t="str">
        <f>Raumgruppen_Bezeichnungen!$C49</f>
        <v>B1-Müll</v>
      </c>
      <c r="C50" s="528" t="str">
        <f>Raumgruppen_Bezeichnungen!$D49</f>
        <v>Gruppen- und Speiseräume von Schulkindergärten bzw. –horten, Vorschulen (nur Müllentnahme)</v>
      </c>
      <c r="D50" s="529">
        <f>SUMIFS(TabelleR08LL,TabelleR08II,'Reserve 02 K'!B50,TabelleR08JJ,"")+
SUMIFS(TabelleR08LL,TabelleR08II,'Reserve 02 K'!B50,TabelleR08JJ,"ohne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SUMIFS(TabelleR08LL,TabelleR08HH,'Reserve 02 K'!B51,TabelleR08JJ,"")+
SUMIFS(TabelleR08LL,TabelleR08HH,'Reserve 02 K'!B51,TabelleR08JJ,"ohne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customHeight="1" x14ac:dyDescent="0.2">
      <c r="B52" s="677" t="str">
        <f>Raumgruppen_Bezeichnungen!$C51</f>
        <v>C1-J2</v>
      </c>
      <c r="C52" s="528" t="str">
        <f>Raumgruppen_Bezeichnungen!$D51</f>
        <v>Verwaltungs- und Büroräume, Lehrerzimmer, Besprechungs- und Konferenzräume</v>
      </c>
      <c r="D52" s="529">
        <f>SUMIFS(TabelleR08LL,TabelleR08HH,'Reserve 02 K'!B52,TabelleR08JJ,"")+
SUMIFS(TabelleR08LL,TabelleR08HH,'Reserve 02 K'!B52,TabelleR08JJ,"ohne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customHeight="1" x14ac:dyDescent="0.2">
      <c r="B53" s="677" t="str">
        <f>Raumgruppen_Bezeichnungen!$C52</f>
        <v>C1-Q</v>
      </c>
      <c r="C53" s="528" t="str">
        <f>Raumgruppen_Bezeichnungen!$D52</f>
        <v>Verwaltungs- und Büroräume, Lehrerzimmer, Besprechungs- und Konferenzräume</v>
      </c>
      <c r="D53" s="529">
        <f>SUMIFS(TabelleR08LL,TabelleR08HH,'Reserve 02 K'!B53,TabelleR08JJ,"")+
SUMIFS(TabelleR08LL,TabelleR08HH,'Reserve 02 K'!B53,TabelleR08JJ,"ohne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customHeight="1" x14ac:dyDescent="0.2">
      <c r="B54" s="677" t="str">
        <f>Raumgruppen_Bezeichnungen!$C53</f>
        <v>C1-J6</v>
      </c>
      <c r="C54" s="528" t="str">
        <f>Raumgruppen_Bezeichnungen!$D53</f>
        <v>Verwaltungs- und Büroräume, Lehrerzimmer, Besprechungs- und Konferenzräume</v>
      </c>
      <c r="D54" s="529">
        <f>SUMIFS(TabelleR08LL,TabelleR08HH,'Reserve 02 K'!B54,TabelleR08JJ,"")+
SUMIFS(TabelleR08LL,TabelleR08HH,'Reserve 02 K'!B54,TabelleR08JJ,"ohne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customHeight="1" x14ac:dyDescent="0.2">
      <c r="B55" s="677" t="str">
        <f>Raumgruppen_Bezeichnungen!$C54</f>
        <v>C1-M</v>
      </c>
      <c r="C55" s="528" t="str">
        <f>Raumgruppen_Bezeichnungen!$D54</f>
        <v>Verwaltungs- und Büroräume, Lehrerzimmer, Besprechungs- und Konferenzräume</v>
      </c>
      <c r="D55" s="529">
        <f>SUMIFS(TabelleR08LL,TabelleR08HH,'Reserve 02 K'!B55,TabelleR08JJ,"")+
SUMIFS(TabelleR08LL,TabelleR08HH,'Reserve 02 K'!B55,TabelleR08JJ,"ohne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customHeight="1" x14ac:dyDescent="0.2">
      <c r="B56" s="677" t="str">
        <f>Raumgruppen_Bezeichnungen!$C55</f>
        <v>C1-14</v>
      </c>
      <c r="C56" s="528" t="str">
        <f>Raumgruppen_Bezeichnungen!$D55</f>
        <v>Verwaltungs- und Büroräume, Lehrerzimmer, Besprechungs- und Konferenzräume</v>
      </c>
      <c r="D56" s="529">
        <f>SUMIFS(TabelleR08LL,TabelleR08HH,'Reserve 02 K'!B56,TabelleR08JJ,"")+
SUMIFS(TabelleR08LL,TabelleR08HH,'Reserve 02 K'!B56,TabelleR08JJ,"ohne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SUMIFS(TabelleR08LL,TabelleR08HH,'Reserve 02 K'!B57,TabelleR08JJ,"")+
SUMIFS(TabelleR08LL,TabelleR08HH,'Reserve 02 K'!B57,TabelleR08JJ,"ohne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SUMIFS(TabelleR08LL,TabelleR08HH,'Reserve 02 K'!B58,TabelleR08JJ,"")+
SUMIFS(TabelleR08LL,TabelleR08HH,'Reserve 02 K'!B58,TabelleR08JJ,"ohne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34"/>
        <v>0</v>
      </c>
      <c r="I58" s="500">
        <f t="shared" si="35"/>
        <v>0</v>
      </c>
      <c r="J58" s="534">
        <f t="shared" si="3"/>
        <v>0</v>
      </c>
      <c r="K58" s="535">
        <f t="shared" si="36"/>
        <v>0</v>
      </c>
      <c r="M58" s="22">
        <f>Raumgruppen_Bezeichnungen!N57</f>
        <v>1</v>
      </c>
      <c r="N58" s="22">
        <f t="shared" si="5"/>
        <v>1</v>
      </c>
      <c r="O58" s="22">
        <f t="shared" si="6"/>
        <v>1</v>
      </c>
    </row>
    <row r="59" spans="2:15" ht="15" customHeight="1" x14ac:dyDescent="0.2">
      <c r="B59" s="677" t="str">
        <f>Raumgruppen_Bezeichnungen!$C58</f>
        <v>C1-2,5</v>
      </c>
      <c r="C59" s="528" t="str">
        <f>Raumgruppen_Bezeichnungen!$D58</f>
        <v>Verwaltungs- und Büroräume, Lehrerzimmer, Besprechungs- und Konferenzräume</v>
      </c>
      <c r="D59" s="529">
        <f>SUMIFS(TabelleR08LL,TabelleR08HH,'Reserve 02 K'!B59,TabelleR08JJ,"")+
SUMIFS(TabelleR08LL,TabelleR08HH,'Reserve 02 K'!B59,TabelleR08JJ,"ohne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ca="1">D59*G59</f>
        <v>0</v>
      </c>
      <c r="I59" s="500">
        <f>IF(E59=0,0,H59/E59)</f>
        <v>0</v>
      </c>
      <c r="J59" s="534">
        <f t="shared" si="3"/>
        <v>0</v>
      </c>
      <c r="K59" s="535">
        <f>IF(J59="","",I59*J59)</f>
        <v>0</v>
      </c>
      <c r="M59" s="22">
        <f>Raumgruppen_Bezeichnungen!N58</f>
        <v>0</v>
      </c>
      <c r="N59" s="22">
        <f t="shared" si="5"/>
        <v>1</v>
      </c>
      <c r="O59" s="22">
        <f t="shared" si="6"/>
        <v>1</v>
      </c>
    </row>
    <row r="60" spans="2:15" ht="15" customHeight="1" x14ac:dyDescent="0.2">
      <c r="B60" s="677" t="str">
        <f>Raumgruppen_Bezeichnungen!$C59</f>
        <v>C1-3</v>
      </c>
      <c r="C60" s="528" t="str">
        <f>Raumgruppen_Bezeichnungen!$D59</f>
        <v>Verwaltungs- und Büroräume, Lehrerzimmer, Besprechungs- und Konferenzräume</v>
      </c>
      <c r="D60" s="529">
        <f>SUMIFS(TabelleR08LL,TabelleR08HH,'Reserve 02 K'!B60,TabelleR08JJ,"")+
SUMIFS(TabelleR08LL,TabelleR08HH,'Reserve 02 K'!B60,TabelleR08JJ,"ohne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customHeight="1" x14ac:dyDescent="0.2">
      <c r="B61" s="678" t="str">
        <f>Raumgruppen_Bezeichnungen!$C60</f>
        <v>C1-4</v>
      </c>
      <c r="C61" s="621" t="str">
        <f>Raumgruppen_Bezeichnungen!$D60</f>
        <v>Verwaltungs- und Büroräume, Lehrerzimmer, Besprechungs- und Konferenzräume</v>
      </c>
      <c r="D61" s="622">
        <f>SUMIFS(TabelleR08LL,TabelleR08HH,'Reserve 02 K'!B61,TabelleR08JJ,"")+
SUMIFS(TabelleR08LL,TabelleR08HH,'Reserve 02 K'!B61,TabelleR08JJ,"ohne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200</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630" t="str">
        <f>Raumgruppen_Bezeichnungen!$D61</f>
        <v>Verwaltungs- und Büroräume, Lehrerzimmer, Besprechungs- und Konferenzräume</v>
      </c>
      <c r="D62" s="631">
        <f>SUMIFS(TabelleR08LL,TabelleR08HH,'Reserve 02 K'!B62,TabelleR08JJ,"")+
SUMIFS(TabelleR08LL,TabelleR08HH,'Reserve 02 K'!B62,TabelleR08JJ,"ohne Grundreinig")</f>
        <v>0</v>
      </c>
      <c r="E62" s="632">
        <f t="shared" si="0"/>
        <v>0</v>
      </c>
      <c r="F62" s="633" t="str">
        <f>VLOOKUP(B62,Raumgruppen_Bezeichnungen!$C$3:$E$305,3,FALSE)</f>
        <v>5 Tage/Wo</v>
      </c>
      <c r="G62" s="634" cm="1">
        <f t="array" aca="1" ref="G62" ca="1">HLOOKUP(
                           F62,
                           Raumgruppen_Bezeichnungen!$P$314:$AF$390,
                           VLOOKUP(
                                                 LEFT(RIGHT(CELL("dateiname",$B$2),LEN(CELL("dateiname",$B$2))-SEARCH("]",CELL("dateiname",$B$2))),LEN(RIGHT(CELL("dateiname",$B$2),LEN(CELL("dateiname",$B$2))-SEARCH("]",CELL("dateiname",$B$2))))-2),
                                                 Raumgruppen_Bezeichnungen!$P$315:$AH$390,
                                                 19,
                                                 FALSE),
                           FALSE)</f>
        <v>250</v>
      </c>
      <c r="H62" s="635">
        <f t="shared" ca="1" si="37"/>
        <v>0</v>
      </c>
      <c r="I62" s="636">
        <f t="shared" si="38"/>
        <v>0</v>
      </c>
      <c r="J62" s="637">
        <f t="shared" si="3"/>
        <v>0</v>
      </c>
      <c r="K62" s="638">
        <f t="shared" si="39"/>
        <v>0</v>
      </c>
      <c r="M62" s="22">
        <f>Raumgruppen_Bezeichnungen!N61</f>
        <v>1</v>
      </c>
      <c r="N62" s="22">
        <f t="shared" si="5"/>
        <v>1</v>
      </c>
      <c r="O62" s="22">
        <f t="shared" si="6"/>
        <v>1</v>
      </c>
    </row>
    <row r="63" spans="2:15" ht="15" customHeight="1" x14ac:dyDescent="0.2">
      <c r="B63" s="676" t="str">
        <f>Raumgruppen_Bezeichnungen!$C62</f>
        <v>C1-6</v>
      </c>
      <c r="C63" s="548" t="str">
        <f>Raumgruppen_Bezeichnungen!$D62</f>
        <v>Verwaltungs- und Büroräume, Lehrerzimmer, Besprechungs- und Konferenzräume</v>
      </c>
      <c r="D63" s="465">
        <f>SUMIFS(TabelleR08LL,TabelleR08HH,'Reserve 02 K'!B63,TabelleR08JJ,"")+
SUMIFS(TabelleR08LL,TabelleR08HH,'Reserve 02 K'!B63,TabelleR08JJ,"ohne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300</v>
      </c>
      <c r="H63" s="550">
        <f ca="1">D63*G63</f>
        <v>0</v>
      </c>
      <c r="I63" s="551">
        <f>IF(E63=0,0,H63/E63)</f>
        <v>0</v>
      </c>
      <c r="J63" s="282">
        <f t="shared" si="3"/>
        <v>0</v>
      </c>
      <c r="K63" s="552">
        <f>IF(J63="","",I63*J63)</f>
        <v>0</v>
      </c>
      <c r="M63" s="22">
        <f>Raumgruppen_Bezeichnungen!N62</f>
        <v>0</v>
      </c>
      <c r="N63" s="22">
        <f t="shared" si="5"/>
        <v>1</v>
      </c>
      <c r="O63" s="22">
        <f t="shared" si="6"/>
        <v>1</v>
      </c>
    </row>
    <row r="64" spans="2:15" ht="15" customHeight="1" x14ac:dyDescent="0.2">
      <c r="B64" s="677" t="str">
        <f>Raumgruppen_Bezeichnungen!$C63</f>
        <v>C1-7</v>
      </c>
      <c r="C64" s="528" t="str">
        <f>Raumgruppen_Bezeichnungen!$D63</f>
        <v>Verwaltungs- und Büroräume, Lehrerzimmer, Besprechungs- und Konferenzräume</v>
      </c>
      <c r="D64" s="529">
        <f>SUMIFS(TabelleR08LL,TabelleR08HH,'Reserve 02 K'!B64,TabelleR08JJ,"")+
SUMIFS(TabelleR08LL,TabelleR08HH,'Reserve 02 K'!B64,TabelleR08JJ,"ohne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ca="1">D64*G64</f>
        <v>0</v>
      </c>
      <c r="I64" s="500">
        <f>IF(E64=0,0,H64/E64)</f>
        <v>0</v>
      </c>
      <c r="J64" s="534">
        <f t="shared" si="3"/>
        <v>0</v>
      </c>
      <c r="K64" s="535">
        <f>IF(J64="","",I64*J64)</f>
        <v>0</v>
      </c>
      <c r="M64" s="22">
        <f>Raumgruppen_Bezeichnungen!N63</f>
        <v>0</v>
      </c>
      <c r="N64" s="22">
        <f t="shared" si="5"/>
        <v>1</v>
      </c>
      <c r="O64" s="22">
        <f t="shared" si="6"/>
        <v>1</v>
      </c>
    </row>
    <row r="65" spans="2:15" ht="15" customHeight="1" x14ac:dyDescent="0.2">
      <c r="B65" s="677" t="str">
        <f>Raumgruppen_Bezeichnungen!$C64</f>
        <v>C1-Müll</v>
      </c>
      <c r="C65" s="528" t="str">
        <f>Raumgruppen_Bezeichnungen!$D64</f>
        <v>Verwaltungs- und Büroräume, Lehrerzimmer, Besprechungs- und Konferenzräume (nur Müllentnahme)</v>
      </c>
      <c r="D65" s="529">
        <f>SUMIFS(TabelleR08LL,TabelleR08II,'Reserve 02 K'!B65,TabelleR08JJ,"")+
SUMIFS(TabelleR08LL,TabelleR08II,'Reserve 02 K'!B65,TabelleR08JJ,"ohne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f ca="1">D65*G65</f>
        <v>0</v>
      </c>
      <c r="I65" s="500">
        <f>IF(E65=0,0,H65/E65)</f>
        <v>0</v>
      </c>
      <c r="J65" s="534">
        <f t="shared" si="3"/>
        <v>0</v>
      </c>
      <c r="K65" s="535">
        <f>IF(J65="","",I65*J65)</f>
        <v>0</v>
      </c>
      <c r="M65" s="22">
        <f>Raumgruppen_Bezeichnungen!N64</f>
        <v>0</v>
      </c>
      <c r="N65" s="22">
        <f t="shared" si="5"/>
        <v>1</v>
      </c>
      <c r="O65" s="22">
        <f t="shared" si="6"/>
        <v>1</v>
      </c>
    </row>
    <row r="66" spans="2:15" ht="15" customHeight="1" x14ac:dyDescent="0.2">
      <c r="B66" s="677" t="str">
        <f>Raumgruppen_Bezeichnungen!$C65</f>
        <v>C1-Hort</v>
      </c>
      <c r="C66" s="528" t="str">
        <f>Raumgruppen_Bezeichnungen!$D65</f>
        <v>Verwaltungs- und Büroräume, Lehrerzimmer, Besprechungs- und Konferenzräume</v>
      </c>
      <c r="D66" s="529">
        <f>SUMIFS(TabelleR08LL,TabelleR08HH,'Reserve 02 K'!B66,TabelleR08JJ,"")+
SUMIFS(TabelleR08LL,TabelleR08HH,'Reserve 02 K'!B66,TabelleR08JJ,"ohne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customHeight="1" x14ac:dyDescent="0.2">
      <c r="B67" s="677" t="str">
        <f>Raumgruppen_Bezeichnungen!$C66</f>
        <v>D1-J</v>
      </c>
      <c r="C67" s="528" t="str">
        <f>Raumgruppen_Bezeichnungen!$D66</f>
        <v>Lehrmittelräume, Funktionsräume, Unterrichtsvorbereitungsräume, Lehrerbibliotheken</v>
      </c>
      <c r="D67" s="529">
        <f>SUMIFS(TabelleR08LL,TabelleR08HH,'Reserve 02 K'!B67,TabelleR08JJ,"")+
SUMIFS(TabelleR08LL,TabelleR08HH,'Reserve 02 K'!B67,TabelleR08JJ,"ohne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customHeight="1" x14ac:dyDescent="0.2">
      <c r="B68" s="677" t="str">
        <f>Raumgruppen_Bezeichnungen!$C67</f>
        <v>D1-J2</v>
      </c>
      <c r="C68" s="528" t="str">
        <f>Raumgruppen_Bezeichnungen!$D67</f>
        <v>Lehrmittelräume, Funktionsräume, Unterrichtsvorbereitungsräume, Lehrerbibliotheken</v>
      </c>
      <c r="D68" s="529">
        <f>SUMIFS(TabelleR08LL,TabelleR08HH,'Reserve 02 K'!B68,TabelleR08JJ,"")+
SUMIFS(TabelleR08LL,TabelleR08HH,'Reserve 02 K'!B68,TabelleR08JJ,"ohne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customHeight="1" x14ac:dyDescent="0.2">
      <c r="B69" s="677" t="str">
        <f>Raumgruppen_Bezeichnungen!$C68</f>
        <v>D1-Q</v>
      </c>
      <c r="C69" s="528" t="str">
        <f>Raumgruppen_Bezeichnungen!$D68</f>
        <v>Lehrmittelräume, Funktionsräume, Unterrichtsvorbereitungsräume, Lehrerbibliotheken</v>
      </c>
      <c r="D69" s="529">
        <f>SUMIFS(TabelleR08LL,TabelleR08HH,'Reserve 02 K'!B69,TabelleR08JJ,"")+
SUMIFS(TabelleR08LL,TabelleR08HH,'Reserve 02 K'!B69,TabelleR08JJ,"ohne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customHeight="1" x14ac:dyDescent="0.2">
      <c r="B70" s="677" t="str">
        <f>Raumgruppen_Bezeichnungen!$C69</f>
        <v>D1-J6</v>
      </c>
      <c r="C70" s="528" t="str">
        <f>Raumgruppen_Bezeichnungen!$D69</f>
        <v>Lehrmittelräume, Funktionsräume, Unterrichtsvorbereitungsräume, Lehrerbibliotheken</v>
      </c>
      <c r="D70" s="529">
        <f>SUMIFS(TabelleR08LL,TabelleR08HH,'Reserve 02 K'!B70,TabelleR08JJ,"")+
SUMIFS(TabelleR08LL,TabelleR08HH,'Reserve 02 K'!B70,TabelleR08JJ,"ohne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customHeight="1" x14ac:dyDescent="0.2">
      <c r="B71" s="677" t="str">
        <f>Raumgruppen_Bezeichnungen!$C70</f>
        <v>D1-M</v>
      </c>
      <c r="C71" s="528" t="str">
        <f>Raumgruppen_Bezeichnungen!$D70</f>
        <v>Lehrmittelräume, Funktionsräume, Unterrichtsvorbereitungsräume, Lehrerbibliotheken</v>
      </c>
      <c r="D71" s="529">
        <f>SUMIFS(TabelleR08LL,TabelleR08HH,'Reserve 02 K'!B71,TabelleR08JJ,"")+
SUMIFS(TabelleR08LL,TabelleR08HH,'Reserve 02 K'!B71,TabelleR08JJ,"ohne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customHeight="1" x14ac:dyDescent="0.2">
      <c r="B72" s="677" t="str">
        <f>Raumgruppen_Bezeichnungen!$C71</f>
        <v>D1-14</v>
      </c>
      <c r="C72" s="528" t="str">
        <f>Raumgruppen_Bezeichnungen!$D71</f>
        <v>Lehrmittelräume, Funktionsräume, Unterrichtsvorbereitungsräume, Lehrerbibliotheken</v>
      </c>
      <c r="D72" s="529">
        <f>SUMIFS(TabelleR08LL,TabelleR08HH,'Reserve 02 K'!B72,TabelleR08JJ,"")+
SUMIFS(TabelleR08LL,TabelleR08HH,'Reserve 02 K'!B72,TabelleR08JJ,"ohne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customHeight="1" x14ac:dyDescent="0.2">
      <c r="B73" s="678" t="str">
        <f>Raumgruppen_Bezeichnungen!$C72</f>
        <v>D1-W</v>
      </c>
      <c r="C73" s="621" t="str">
        <f>Raumgruppen_Bezeichnungen!$D72</f>
        <v>Lehrmittelräume, Funktionsräume, Unterrichtsvorbereitungsräume, Lehrerbibliotheken</v>
      </c>
      <c r="D73" s="622">
        <f>SUMIFS(TabelleR08LL,TabelleR08HH,'Reserve 02 K'!B73,TabelleR08JJ,"")+
SUMIFS(TabelleR08LL,TabelleR08HH,'Reserve 02 K'!B73,TabelleR08JJ,"ohne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50</v>
      </c>
      <c r="H73" s="626">
        <f t="shared" ca="1" si="47"/>
        <v>0</v>
      </c>
      <c r="I73" s="627">
        <f t="shared" si="48"/>
        <v>0</v>
      </c>
      <c r="J73" s="628">
        <f t="shared" si="44"/>
        <v>0</v>
      </c>
      <c r="K73" s="629">
        <f t="shared" si="49"/>
        <v>0</v>
      </c>
      <c r="M73" s="22">
        <f>Raumgruppen_Bezeichnungen!N72</f>
        <v>0</v>
      </c>
      <c r="N73" s="22">
        <f t="shared" si="45"/>
        <v>1</v>
      </c>
      <c r="O73" s="22">
        <f t="shared" si="46"/>
        <v>1</v>
      </c>
    </row>
    <row r="74" spans="2:15" ht="15" customHeight="1" thickBot="1" x14ac:dyDescent="0.25">
      <c r="B74" s="679" t="str">
        <f>Raumgruppen_Bezeichnungen!$C73</f>
        <v>D1-2</v>
      </c>
      <c r="C74" s="630" t="str">
        <f>Raumgruppen_Bezeichnungen!$D73</f>
        <v>Lehrmittelräume, Funktionsräume, Unterrichtsvorbereitungsräume, Lehrerbibliotheken</v>
      </c>
      <c r="D74" s="631">
        <f>SUMIFS(TabelleR08LL,TabelleR08HH,'Reserve 02 K'!B74,TabelleR08JJ,"")+
SUMIFS(TabelleR08LL,TabelleR08HH,'Reserve 02 K'!B74,TabelleR08JJ,"ohne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100</v>
      </c>
      <c r="H74" s="635">
        <f ca="1">D74*G74</f>
        <v>0</v>
      </c>
      <c r="I74" s="636">
        <f>IF(E74=0,0,H74/E74)</f>
        <v>0</v>
      </c>
      <c r="J74" s="637">
        <f t="shared" si="44"/>
        <v>0</v>
      </c>
      <c r="K74" s="638">
        <f>IF(J74="","",I74*J74)</f>
        <v>0</v>
      </c>
      <c r="M74" s="22">
        <f>Raumgruppen_Bezeichnungen!N73</f>
        <v>0</v>
      </c>
      <c r="N74" s="22">
        <f t="shared" si="45"/>
        <v>1</v>
      </c>
      <c r="O74" s="22">
        <f t="shared" si="46"/>
        <v>1</v>
      </c>
    </row>
    <row r="75" spans="2:15" ht="15" customHeight="1" x14ac:dyDescent="0.2">
      <c r="B75" s="676" t="str">
        <f>Raumgruppen_Bezeichnungen!$C74</f>
        <v>D1-2,5</v>
      </c>
      <c r="C75" s="548" t="str">
        <f>Raumgruppen_Bezeichnungen!$D74</f>
        <v>Lehrmittelräume, Funktionsräume, Unterrichtsvorbereitungsräume, Lehrerbibliotheken</v>
      </c>
      <c r="D75" s="465">
        <f>SUMIFS(TabelleR08LL,TabelleR08HH,'Reserve 02 K'!B75,TabelleR08JJ,"")+
SUMIFS(TabelleR08LL,TabelleR08HH,'Reserve 02 K'!B75,TabelleR08JJ,"ohne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125</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customHeight="1" x14ac:dyDescent="0.2">
      <c r="B76" s="677" t="str">
        <f>Raumgruppen_Bezeichnungen!$C75</f>
        <v>D1-3</v>
      </c>
      <c r="C76" s="528" t="str">
        <f>Raumgruppen_Bezeichnungen!$D75</f>
        <v>Lehrmittelräume, Funktionsräume, Unterrichtsvorbereitungsräume, Lehrerbibliotheken</v>
      </c>
      <c r="D76" s="529">
        <f>SUMIFS(TabelleR08LL,TabelleR08HH,'Reserve 02 K'!B76,TabelleR08JJ,"")+
SUMIFS(TabelleR08LL,TabelleR08HH,'Reserve 02 K'!B76,TabelleR08JJ,"ohne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50"/>
        <v>0</v>
      </c>
      <c r="I76" s="500">
        <f t="shared" si="51"/>
        <v>0</v>
      </c>
      <c r="J76" s="534">
        <f t="shared" si="44"/>
        <v>0</v>
      </c>
      <c r="K76" s="535">
        <f t="shared" si="52"/>
        <v>0</v>
      </c>
      <c r="M76" s="22">
        <f>Raumgruppen_Bezeichnungen!N75</f>
        <v>0</v>
      </c>
      <c r="N76" s="22">
        <f t="shared" si="45"/>
        <v>1</v>
      </c>
      <c r="O76" s="22">
        <f t="shared" si="46"/>
        <v>1</v>
      </c>
    </row>
    <row r="77" spans="2:15" ht="15" customHeight="1" x14ac:dyDescent="0.2">
      <c r="B77" s="677" t="str">
        <f>Raumgruppen_Bezeichnungen!$C76</f>
        <v>D1-4</v>
      </c>
      <c r="C77" s="528" t="str">
        <f>Raumgruppen_Bezeichnungen!$D76</f>
        <v>Lehrmittelräume, Funktionsräume, Unterrichtsvorbereitungsräume, Lehrerbibliotheken</v>
      </c>
      <c r="D77" s="529">
        <f>SUMIFS(TabelleR08LL,TabelleR08HH,'Reserve 02 K'!B77,TabelleR08JJ,"")+
SUMIFS(TabelleR08LL,TabelleR08HH,'Reserve 02 K'!B77,TabelleR08JJ,"ohne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50"/>
        <v>0</v>
      </c>
      <c r="I77" s="500">
        <f t="shared" si="51"/>
        <v>0</v>
      </c>
      <c r="J77" s="534">
        <f t="shared" si="44"/>
        <v>0</v>
      </c>
      <c r="K77" s="535">
        <f t="shared" si="52"/>
        <v>0</v>
      </c>
      <c r="M77" s="22">
        <f>Raumgruppen_Bezeichnungen!N76</f>
        <v>0</v>
      </c>
      <c r="N77" s="22">
        <f t="shared" si="45"/>
        <v>1</v>
      </c>
      <c r="O77" s="22">
        <f t="shared" si="46"/>
        <v>1</v>
      </c>
    </row>
    <row r="78" spans="2:15" ht="15" customHeight="1" x14ac:dyDescent="0.2">
      <c r="B78" s="677" t="str">
        <f>Raumgruppen_Bezeichnungen!$C77</f>
        <v>D1-5</v>
      </c>
      <c r="C78" s="528" t="str">
        <f>Raumgruppen_Bezeichnungen!$D77</f>
        <v>Lehrmittelräume, Funktionsräume, Unterrichtsvorbereitungsräume, Lehrerbibliotheken</v>
      </c>
      <c r="D78" s="529">
        <f>SUMIFS(TabelleR08LL,TabelleR08HH,'Reserve 02 K'!B78,TabelleR08JJ,"")+
SUMIFS(TabelleR08LL,TabelleR08HH,'Reserve 02 K'!B78,TabelleR08JJ,"ohne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ca="1">D78*G78</f>
        <v>0</v>
      </c>
      <c r="I78" s="500">
        <f>IF(E78=0,0,H78/E78)</f>
        <v>0</v>
      </c>
      <c r="J78" s="534">
        <f t="shared" si="44"/>
        <v>0</v>
      </c>
      <c r="K78" s="535">
        <f>IF(J78="","",I78*J78)</f>
        <v>0</v>
      </c>
      <c r="M78" s="22">
        <f>Raumgruppen_Bezeichnungen!N77</f>
        <v>0</v>
      </c>
      <c r="N78" s="22">
        <f t="shared" si="45"/>
        <v>1</v>
      </c>
      <c r="O78" s="22">
        <f t="shared" si="46"/>
        <v>1</v>
      </c>
    </row>
    <row r="79" spans="2:15" ht="15" customHeight="1" x14ac:dyDescent="0.2">
      <c r="B79" s="677" t="str">
        <f>Raumgruppen_Bezeichnungen!$C78</f>
        <v>D1-6</v>
      </c>
      <c r="C79" s="528" t="str">
        <f>Raumgruppen_Bezeichnungen!$D78</f>
        <v>Lehrmittelräume, Funktionsräume, Unterrichtsvorbereitungsräume, Lehrerbibliotheken</v>
      </c>
      <c r="D79" s="529">
        <f>SUMIFS(TabelleR08LL,TabelleR08HH,'Reserve 02 K'!B79,TabelleR08JJ,"")+
SUMIFS(TabelleR08LL,TabelleR08HH,'Reserve 02 K'!B79,TabelleR08JJ,"ohne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ca="1">D79*G79</f>
        <v>0</v>
      </c>
      <c r="I79" s="500">
        <f>IF(E79=0,0,H79/E79)</f>
        <v>0</v>
      </c>
      <c r="J79" s="534">
        <f t="shared" si="44"/>
        <v>0</v>
      </c>
      <c r="K79" s="535">
        <f>IF(J79="","",I79*J79)</f>
        <v>0</v>
      </c>
      <c r="M79" s="22">
        <f>Raumgruppen_Bezeichnungen!N78</f>
        <v>0</v>
      </c>
      <c r="N79" s="22">
        <f t="shared" si="45"/>
        <v>1</v>
      </c>
      <c r="O79" s="22">
        <f t="shared" si="46"/>
        <v>1</v>
      </c>
    </row>
    <row r="80" spans="2:15" ht="15" customHeight="1" x14ac:dyDescent="0.2">
      <c r="B80" s="677" t="str">
        <f>Raumgruppen_Bezeichnungen!$C79</f>
        <v>D1-7</v>
      </c>
      <c r="C80" s="528" t="str">
        <f>Raumgruppen_Bezeichnungen!$D79</f>
        <v>Lehrmittelräume, Funktionsräume, Unterrichtsvorbereitungsräume, Lehrerbibliotheken</v>
      </c>
      <c r="D80" s="529">
        <f>SUMIFS(TabelleR08LL,TabelleR08HH,'Reserve 02 K'!B80,TabelleR08JJ,"")+
SUMIFS(TabelleR08LL,TabelleR08HH,'Reserve 02 K'!B80,TabelleR08JJ,"ohne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customHeight="1" x14ac:dyDescent="0.2">
      <c r="B81" s="677" t="str">
        <f>Raumgruppen_Bezeichnungen!$C80</f>
        <v>D1-Müll</v>
      </c>
      <c r="C81" s="528" t="str">
        <f>Raumgruppen_Bezeichnungen!$D80</f>
        <v>Lehrmittelräume, Funktionsräume, Unterrichtsvorbereitungsräume, Lehrerbibliotheken (nur Müllentnahme)</v>
      </c>
      <c r="D81" s="529">
        <f>SUMIFS(TabelleR08LL,TabelleR08II,'Reserve 02 K'!B81,TabelleR08JJ,"")+
SUMIFS(TabelleR08LL,TabelleR08II,'Reserve 02 K'!B81,TabelleR08JJ,"ohne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f t="shared" ca="1" si="53"/>
        <v>0</v>
      </c>
      <c r="I81" s="500">
        <f t="shared" si="54"/>
        <v>0</v>
      </c>
      <c r="J81" s="534">
        <f t="shared" si="44"/>
        <v>0</v>
      </c>
      <c r="K81" s="535">
        <f t="shared" si="55"/>
        <v>0</v>
      </c>
      <c r="M81" s="22">
        <f>Raumgruppen_Bezeichnungen!N80</f>
        <v>0</v>
      </c>
      <c r="N81" s="22">
        <f t="shared" si="45"/>
        <v>1</v>
      </c>
      <c r="O81" s="22">
        <f t="shared" si="46"/>
        <v>1</v>
      </c>
    </row>
    <row r="82" spans="2:15" ht="15" customHeight="1" x14ac:dyDescent="0.2">
      <c r="B82" s="677" t="str">
        <f>Raumgruppen_Bezeichnungen!$C81</f>
        <v>E1-J</v>
      </c>
      <c r="C82" s="528" t="str">
        <f>Raumgruppen_Bezeichnungen!$D81</f>
        <v>Kopierräume, Bürotechnik-, Papiertechnikräume</v>
      </c>
      <c r="D82" s="529">
        <f>SUMIFS(TabelleR08LL,TabelleR08HH,'Reserve 02 K'!B82,TabelleR08JJ,"")+
SUMIFS(TabelleR08LL,TabelleR08HH,'Reserve 02 K'!B82,TabelleR08JJ,"ohne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customHeight="1" x14ac:dyDescent="0.2">
      <c r="B83" s="677" t="str">
        <f>Raumgruppen_Bezeichnungen!$C82</f>
        <v>E1-J2</v>
      </c>
      <c r="C83" s="528" t="str">
        <f>Raumgruppen_Bezeichnungen!$D82</f>
        <v>Kopierräume, Bürotechnik-, Papiertechnikräume</v>
      </c>
      <c r="D83" s="529">
        <f>SUMIFS(TabelleR08LL,TabelleR08HH,'Reserve 02 K'!B83,TabelleR08JJ,"")+
SUMIFS(TabelleR08LL,TabelleR08HH,'Reserve 02 K'!B83,TabelleR08JJ,"ohne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customHeight="1" x14ac:dyDescent="0.2">
      <c r="B84" s="677" t="str">
        <f>Raumgruppen_Bezeichnungen!$C83</f>
        <v>E1-Q</v>
      </c>
      <c r="C84" s="528" t="str">
        <f>Raumgruppen_Bezeichnungen!$D83</f>
        <v>Kopierräume, Bürotechnik-, Papiertechnikräume</v>
      </c>
      <c r="D84" s="529">
        <f>SUMIFS(TabelleR08LL,TabelleR08HH,'Reserve 02 K'!B84,TabelleR08JJ,"")+
SUMIFS(TabelleR08LL,TabelleR08HH,'Reserve 02 K'!B84,TabelleR08JJ,"ohne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customHeight="1" x14ac:dyDescent="0.2">
      <c r="B85" s="677" t="str">
        <f>Raumgruppen_Bezeichnungen!$C84</f>
        <v>E1-J6</v>
      </c>
      <c r="C85" s="528" t="str">
        <f>Raumgruppen_Bezeichnungen!$D84</f>
        <v>Kopierräume, Bürotechnik-, Papiertechnikräume</v>
      </c>
      <c r="D85" s="529">
        <f>SUMIFS(TabelleR08LL,TabelleR08HH,'Reserve 02 K'!B85,TabelleR08JJ,"")+
SUMIFS(TabelleR08LL,TabelleR08HH,'Reserve 02 K'!B85,TabelleR08JJ,"ohne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customHeight="1" x14ac:dyDescent="0.2">
      <c r="B86" s="677" t="str">
        <f>Raumgruppen_Bezeichnungen!$C85</f>
        <v>E1-M</v>
      </c>
      <c r="C86" s="528" t="str">
        <f>Raumgruppen_Bezeichnungen!$D85</f>
        <v>Kopierräume, Bürotechnik-, Papiertechnikräume</v>
      </c>
      <c r="D86" s="529">
        <f>SUMIFS(TabelleR08LL,TabelleR08HH,'Reserve 02 K'!B86,TabelleR08JJ,"")+
SUMIFS(TabelleR08LL,TabelleR08HH,'Reserve 02 K'!B86,TabelleR08JJ,"ohne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customHeight="1" x14ac:dyDescent="0.2">
      <c r="B87" s="677" t="str">
        <f>Raumgruppen_Bezeichnungen!$C86</f>
        <v>E1-14</v>
      </c>
      <c r="C87" s="528" t="str">
        <f>Raumgruppen_Bezeichnungen!$D86</f>
        <v>Kopierräume, Bürotechnik-, Papiertechnikräume</v>
      </c>
      <c r="D87" s="529">
        <f>SUMIFS(TabelleR08LL,TabelleR08HH,'Reserve 02 K'!B87,TabelleR08JJ,"")+
SUMIFS(TabelleR08LL,TabelleR08HH,'Reserve 02 K'!B87,TabelleR08JJ,"ohne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SUMIFS(TabelleR08LL,TabelleR08HH,'Reserve 02 K'!B88,TabelleR08JJ,"")+
SUMIFS(TabelleR08LL,TabelleR08HH,'Reserve 02 K'!B88,TabelleR08JJ,"ohne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50</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630" t="str">
        <f>Raumgruppen_Bezeichnungen!$D88</f>
        <v>Kopierräume, Bürotechnik-, Papiertechnikräume</v>
      </c>
      <c r="D89" s="631">
        <f>SUMIFS(TabelleR08LL,TabelleR08HH,'Reserve 02 K'!B89,TabelleR08JJ,"")+
SUMIFS(TabelleR08LL,TabelleR08HH,'Reserve 02 K'!B89,TabelleR08JJ,"ohne Grundreinig")</f>
        <v>0</v>
      </c>
      <c r="E89" s="632">
        <f t="shared" si="43"/>
        <v>0</v>
      </c>
      <c r="F89" s="633" t="str">
        <f>VLOOKUP(B89,Raumgruppen_Bezeichnungen!$C$3:$E$305,3,FALSE)</f>
        <v>2 Tage/Wo</v>
      </c>
      <c r="G89" s="634" cm="1">
        <f t="array" aca="1" ref="G89" ca="1">HLOOKUP(
                           F89,
                           Raumgruppen_Bezeichnungen!$P$314:$AF$390,
                           VLOOKUP(
                                                 LEFT(RIGHT(CELL("dateiname",$B$2),LEN(CELL("dateiname",$B$2))-SEARCH("]",CELL("dateiname",$B$2))),LEN(RIGHT(CELL("dateiname",$B$2),LEN(CELL("dateiname",$B$2))-SEARCH("]",CELL("dateiname",$B$2))))-2),
                                                 Raumgruppen_Bezeichnungen!$P$315:$AH$390,
                                                 19,
                                                 FALSE),
                           FALSE)</f>
        <v>100</v>
      </c>
      <c r="H89" s="635">
        <f t="shared" ref="H89:H91" ca="1" si="59">D89*G89</f>
        <v>0</v>
      </c>
      <c r="I89" s="636">
        <f t="shared" ref="I89:I91" si="60">IF(E89=0,0,H89/E89)</f>
        <v>0</v>
      </c>
      <c r="J89" s="637">
        <f t="shared" si="44"/>
        <v>0</v>
      </c>
      <c r="K89" s="638">
        <f t="shared" ref="K89:K91" si="61">IF(J89="","",I89*J89)</f>
        <v>0</v>
      </c>
      <c r="M89" s="22">
        <f>Raumgruppen_Bezeichnungen!N88</f>
        <v>1</v>
      </c>
      <c r="N89" s="22">
        <f t="shared" si="45"/>
        <v>1</v>
      </c>
      <c r="O89" s="22">
        <f t="shared" si="46"/>
        <v>1</v>
      </c>
    </row>
    <row r="90" spans="2:15" ht="15" customHeight="1" x14ac:dyDescent="0.2">
      <c r="B90" s="676" t="str">
        <f>Raumgruppen_Bezeichnungen!$C89</f>
        <v>E1-2,5</v>
      </c>
      <c r="C90" s="548" t="str">
        <f>Raumgruppen_Bezeichnungen!$D89</f>
        <v>Kopierräume, Bürotechnik-, Papiertechnikräume</v>
      </c>
      <c r="D90" s="465">
        <f>SUMIFS(TabelleR08LL,TabelleR08HH,'Reserve 02 K'!B90,TabelleR08JJ,"")+
SUMIFS(TabelleR08LL,TabelleR08HH,'Reserve 02 K'!B90,TabelleR08JJ,"ohne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125</v>
      </c>
      <c r="H90" s="550">
        <f t="shared" ca="1" si="59"/>
        <v>0</v>
      </c>
      <c r="I90" s="551">
        <f t="shared" si="60"/>
        <v>0</v>
      </c>
      <c r="J90" s="282">
        <f t="shared" si="44"/>
        <v>0</v>
      </c>
      <c r="K90" s="552">
        <f t="shared" si="61"/>
        <v>0</v>
      </c>
      <c r="M90" s="22">
        <f>Raumgruppen_Bezeichnungen!N89</f>
        <v>0</v>
      </c>
      <c r="N90" s="22">
        <f t="shared" si="45"/>
        <v>1</v>
      </c>
      <c r="O90" s="22">
        <f t="shared" si="46"/>
        <v>1</v>
      </c>
    </row>
    <row r="91" spans="2:15" ht="15" customHeight="1" x14ac:dyDescent="0.2">
      <c r="B91" s="677" t="str">
        <f>Raumgruppen_Bezeichnungen!$C90</f>
        <v>E1-3</v>
      </c>
      <c r="C91" s="528" t="str">
        <f>Raumgruppen_Bezeichnungen!$D90</f>
        <v>Kopierräume, Bürotechnik-, Papiertechnikräume</v>
      </c>
      <c r="D91" s="529">
        <f>SUMIFS(TabelleR08LL,TabelleR08HH,'Reserve 02 K'!B91,TabelleR08JJ,"")+
SUMIFS(TabelleR08LL,TabelleR08HH,'Reserve 02 K'!B91,TabelleR08JJ,"ohne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ca="1" si="59"/>
        <v>0</v>
      </c>
      <c r="I91" s="500">
        <f t="shared" si="60"/>
        <v>0</v>
      </c>
      <c r="J91" s="534">
        <f t="shared" si="44"/>
        <v>0</v>
      </c>
      <c r="K91" s="535">
        <f t="shared" si="61"/>
        <v>0</v>
      </c>
      <c r="M91" s="22">
        <f>Raumgruppen_Bezeichnungen!N90</f>
        <v>0</v>
      </c>
      <c r="N91" s="22">
        <f t="shared" si="45"/>
        <v>1</v>
      </c>
      <c r="O91" s="22">
        <f t="shared" si="46"/>
        <v>1</v>
      </c>
    </row>
    <row r="92" spans="2:15" ht="15" customHeight="1" x14ac:dyDescent="0.2">
      <c r="B92" s="677" t="str">
        <f>Raumgruppen_Bezeichnungen!$C91</f>
        <v>E1-4</v>
      </c>
      <c r="C92" s="528" t="str">
        <f>Raumgruppen_Bezeichnungen!$D91</f>
        <v>Kopierräume, Bürotechnik-, Papiertechnikräume</v>
      </c>
      <c r="D92" s="529">
        <f>SUMIFS(TabelleR08LL,TabelleR08HH,'Reserve 02 K'!B92,TabelleR08JJ,"")+
SUMIFS(TabelleR08LL,TabelleR08HH,'Reserve 02 K'!B92,TabelleR08JJ,"ohne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ca="1">D92*G92</f>
        <v>0</v>
      </c>
      <c r="I92" s="500">
        <f>IF(E92=0,0,H92/E92)</f>
        <v>0</v>
      </c>
      <c r="J92" s="534">
        <f t="shared" si="44"/>
        <v>0</v>
      </c>
      <c r="K92" s="535">
        <f>IF(J92="","",I92*J92)</f>
        <v>0</v>
      </c>
      <c r="M92" s="22">
        <f>Raumgruppen_Bezeichnungen!N91</f>
        <v>0</v>
      </c>
      <c r="N92" s="22">
        <f t="shared" si="45"/>
        <v>1</v>
      </c>
      <c r="O92" s="22">
        <f t="shared" si="46"/>
        <v>1</v>
      </c>
    </row>
    <row r="93" spans="2:15" ht="15" customHeight="1" x14ac:dyDescent="0.2">
      <c r="B93" s="677" t="str">
        <f>Raumgruppen_Bezeichnungen!$C92</f>
        <v>E1-5</v>
      </c>
      <c r="C93" s="528" t="str">
        <f>Raumgruppen_Bezeichnungen!$D92</f>
        <v>Kopierräume, Bürotechnik-, Papiertechnikräume</v>
      </c>
      <c r="D93" s="529">
        <f>SUMIFS(TabelleR08LL,TabelleR08HH,'Reserve 02 K'!B93,TabelleR08JJ,"")+
SUMIFS(TabelleR08LL,TabelleR08HH,'Reserve 02 K'!B93,TabelleR08JJ,"ohne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ca="1">D93*G93</f>
        <v>0</v>
      </c>
      <c r="I93" s="500">
        <f>IF(E93=0,0,H93/E93)</f>
        <v>0</v>
      </c>
      <c r="J93" s="534">
        <f t="shared" si="44"/>
        <v>0</v>
      </c>
      <c r="K93" s="535">
        <f>IF(J93="","",I93*J93)</f>
        <v>0</v>
      </c>
      <c r="M93" s="22">
        <f>Raumgruppen_Bezeichnungen!N92</f>
        <v>0</v>
      </c>
      <c r="N93" s="22">
        <f t="shared" si="45"/>
        <v>1</v>
      </c>
      <c r="O93" s="22">
        <f t="shared" si="46"/>
        <v>1</v>
      </c>
    </row>
    <row r="94" spans="2:15" ht="15" customHeight="1" x14ac:dyDescent="0.2">
      <c r="B94" s="677" t="str">
        <f>Raumgruppen_Bezeichnungen!$C93</f>
        <v>E1-6</v>
      </c>
      <c r="C94" s="528" t="str">
        <f>Raumgruppen_Bezeichnungen!$D93</f>
        <v>Kopierräume, Bürotechnik-, Papiertechnikräume</v>
      </c>
      <c r="D94" s="529">
        <f>SUMIFS(TabelleR08LL,TabelleR08HH,'Reserve 02 K'!B94,TabelleR08JJ,"")+
SUMIFS(TabelleR08LL,TabelleR08HH,'Reserve 02 K'!B94,TabelleR08JJ,"ohne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customHeight="1" x14ac:dyDescent="0.2">
      <c r="B95" s="677" t="str">
        <f>Raumgruppen_Bezeichnungen!$C94</f>
        <v>E1-7</v>
      </c>
      <c r="C95" s="528" t="str">
        <f>Raumgruppen_Bezeichnungen!$D94</f>
        <v>Kopierräume, Bürotechnik-, Papiertechnikräume</v>
      </c>
      <c r="D95" s="529">
        <f>SUMIFS(TabelleR08LL,TabelleR08HH,'Reserve 02 K'!B95,TabelleR08JJ,"")+
SUMIFS(TabelleR08LL,TabelleR08HH,'Reserve 02 K'!B95,TabelleR08JJ,"ohne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62"/>
        <v>0</v>
      </c>
      <c r="I95" s="500">
        <f t="shared" si="63"/>
        <v>0</v>
      </c>
      <c r="J95" s="534">
        <f t="shared" si="44"/>
        <v>0</v>
      </c>
      <c r="K95" s="535">
        <f t="shared" si="64"/>
        <v>0</v>
      </c>
      <c r="M95" s="22">
        <f>Raumgruppen_Bezeichnungen!N94</f>
        <v>0</v>
      </c>
      <c r="N95" s="22">
        <f t="shared" si="45"/>
        <v>1</v>
      </c>
      <c r="O95" s="22">
        <f t="shared" si="46"/>
        <v>1</v>
      </c>
    </row>
    <row r="96" spans="2:15" ht="15" customHeight="1" x14ac:dyDescent="0.2">
      <c r="B96" s="677" t="str">
        <f>Raumgruppen_Bezeichnungen!$C95</f>
        <v>E1-Müll</v>
      </c>
      <c r="C96" s="528" t="str">
        <f>Raumgruppen_Bezeichnungen!$D95</f>
        <v>Kopierräume, Bürotechnik-, Papiertechnikräume (nur Müllentnahme)</v>
      </c>
      <c r="D96" s="529">
        <f>SUMIFS(TabelleR08LL,TabelleR08II,'Reserve 02 K'!B96,TabelleR08JJ,"")+
SUMIFS(TabelleR08LL,TabelleR08II,'Reserve 02 K'!B96,TabelleR08JJ,"ohne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SUMIFS(TabelleR08LL,TabelleR08HH,'Reserve 02 K'!B97,TabelleR08JJ,"")+
SUMIFS(TabelleR08LL,TabelleR08HH,'Reserve 02 K'!B97,TabelleR08JJ,"ohne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customHeight="1" x14ac:dyDescent="0.2">
      <c r="B98" s="677" t="str">
        <f>Raumgruppen_Bezeichnungen!$C97</f>
        <v>F1-J2</v>
      </c>
      <c r="C98" s="528" t="str">
        <f>Raumgruppen_Bezeichnungen!$D97</f>
        <v>Verkehrsflächen; Flure, Foyer, Garderoben</v>
      </c>
      <c r="D98" s="529">
        <f>SUMIFS(TabelleR08LL,TabelleR08HH,'Reserve 02 K'!B98,TabelleR08JJ,"")+
SUMIFS(TabelleR08LL,TabelleR08HH,'Reserve 02 K'!B98,TabelleR08JJ,"ohne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customHeight="1" x14ac:dyDescent="0.2">
      <c r="B99" s="677" t="str">
        <f>Raumgruppen_Bezeichnungen!$C98</f>
        <v>F1-Q</v>
      </c>
      <c r="C99" s="528" t="str">
        <f>Raumgruppen_Bezeichnungen!$D98</f>
        <v>Verkehrsflächen; Flure, Foyer, Garderoben</v>
      </c>
      <c r="D99" s="529">
        <f>SUMIFS(TabelleR08LL,TabelleR08HH,'Reserve 02 K'!B99,TabelleR08JJ,"")+
SUMIFS(TabelleR08LL,TabelleR08HH,'Reserve 02 K'!B99,TabelleR08JJ,"ohne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customHeight="1" x14ac:dyDescent="0.2">
      <c r="B100" s="677" t="str">
        <f>Raumgruppen_Bezeichnungen!$C99</f>
        <v>F1-J6</v>
      </c>
      <c r="C100" s="528" t="str">
        <f>Raumgruppen_Bezeichnungen!$D99</f>
        <v>Verkehrsflächen; Flure, Foyer, Garderoben</v>
      </c>
      <c r="D100" s="529">
        <f>SUMIFS(TabelleR08LL,TabelleR08HH,'Reserve 02 K'!B100,TabelleR08JJ,"")+
SUMIFS(TabelleR08LL,TabelleR08HH,'Reserve 02 K'!B100,TabelleR08JJ,"ohne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customHeight="1" x14ac:dyDescent="0.2">
      <c r="B101" s="677" t="str">
        <f>Raumgruppen_Bezeichnungen!$C100</f>
        <v>F1-M</v>
      </c>
      <c r="C101" s="528" t="str">
        <f>Raumgruppen_Bezeichnungen!$D100</f>
        <v>Verkehrsflächen; Flure, Foyer, Garderoben</v>
      </c>
      <c r="D101" s="529">
        <f>SUMIFS(TabelleR08LL,TabelleR08HH,'Reserve 02 K'!B101,TabelleR08JJ,"")+
SUMIFS(TabelleR08LL,TabelleR08HH,'Reserve 02 K'!B101,TabelleR08JJ,"ohne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customHeight="1" x14ac:dyDescent="0.2">
      <c r="B102" s="677" t="str">
        <f>Raumgruppen_Bezeichnungen!$C101</f>
        <v>F1-14</v>
      </c>
      <c r="C102" s="528" t="str">
        <f>Raumgruppen_Bezeichnungen!$D101</f>
        <v>Verkehrsflächen; Flure, Foyer, Garderoben</v>
      </c>
      <c r="D102" s="529">
        <f>SUMIFS(TabelleR08LL,TabelleR08HH,'Reserve 02 K'!B102,TabelleR08JJ,"")+
SUMIFS(TabelleR08LL,TabelleR08HH,'Reserve 02 K'!B102,TabelleR08JJ,"ohne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SUMIFS(TabelleR08LL,TabelleR08HH,'Reserve 02 K'!B103,TabelleR08JJ,"")+
SUMIFS(TabelleR08LL,TabelleR08HH,'Reserve 02 K'!B103,TabelleR08JJ,"ohne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SUMIFS(TabelleR08LL,TabelleR08HH,'Reserve 02 K'!B104,TabelleR08JJ,"")+
SUMIFS(TabelleR08LL,TabelleR08HH,'Reserve 02 K'!B104,TabelleR08JJ,"ohne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customHeight="1" x14ac:dyDescent="0.2">
      <c r="B105" s="677" t="str">
        <f>Raumgruppen_Bezeichnungen!$C104</f>
        <v>F1-2,5</v>
      </c>
      <c r="C105" s="528" t="str">
        <f>Raumgruppen_Bezeichnungen!$D104</f>
        <v>Verkehrsflächen; Flure, Foyer, Garderoben</v>
      </c>
      <c r="D105" s="529">
        <f>SUMIFS(TabelleR08LL,TabelleR08HH,'Reserve 02 K'!B105,TabelleR08JJ,"")+
SUMIFS(TabelleR08LL,TabelleR08HH,'Reserve 02 K'!B105,TabelleR08JJ,"ohne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customHeight="1" x14ac:dyDescent="0.2">
      <c r="B106" s="677" t="str">
        <f>Raumgruppen_Bezeichnungen!$C105</f>
        <v>F1-3</v>
      </c>
      <c r="C106" s="528" t="str">
        <f>Raumgruppen_Bezeichnungen!$D105</f>
        <v>Verkehrsflächen; Flure, Foyer, Garderoben</v>
      </c>
      <c r="D106" s="529">
        <f>SUMIFS(TabelleR08LL,TabelleR08HH,'Reserve 02 K'!B106,TabelleR08JJ,"")+
SUMIFS(TabelleR08LL,TabelleR08HH,'Reserve 02 K'!B106,TabelleR08JJ,"ohne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customHeight="1" x14ac:dyDescent="0.2">
      <c r="B107" s="678" t="str">
        <f>Raumgruppen_Bezeichnungen!$C106</f>
        <v>F1-4</v>
      </c>
      <c r="C107" s="621" t="str">
        <f>Raumgruppen_Bezeichnungen!$D106</f>
        <v>Verkehrsflächen; Flure, Foyer, Garderoben</v>
      </c>
      <c r="D107" s="622">
        <f>SUMIFS(TabelleR08LL,TabelleR08HH,'Reserve 02 K'!B107,TabelleR08JJ,"")+
SUMIFS(TabelleR08LL,TabelleR08HH,'Reserve 02 K'!B107,TabelleR08JJ,"ohne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630" t="str">
        <f>Raumgruppen_Bezeichnungen!$D107</f>
        <v>Verkehrsflächen; Flure, Foyer, Garderoben</v>
      </c>
      <c r="D108" s="631">
        <f>SUMIFS(TabelleR08LL,TabelleR08HH,'Reserve 02 K'!B108,TabelleR08JJ,"")+
SUMIFS(TabelleR08LL,TabelleR08HH,'Reserve 02 K'!B108,TabelleR08JJ,"ohne Grundreinig")</f>
        <v>0</v>
      </c>
      <c r="E108" s="632">
        <f t="shared" si="43"/>
        <v>0</v>
      </c>
      <c r="F108" s="633" t="str">
        <f>VLOOKUP(B108,Raumgruppen_Bezeichnungen!$C$3:$E$305,3,FALSE)</f>
        <v>5 Tage/Wo</v>
      </c>
      <c r="G108" s="634"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635">
        <f t="shared" ref="H108:H111" ca="1" si="71">D108*G108</f>
        <v>0</v>
      </c>
      <c r="I108" s="636">
        <f t="shared" ref="I108:I111" si="72">IF(E108=0,0,H108/E108)</f>
        <v>0</v>
      </c>
      <c r="J108" s="637">
        <f t="shared" si="44"/>
        <v>0</v>
      </c>
      <c r="K108" s="638">
        <f t="shared" ref="K108:K111" si="73">IF(J108="","",I108*J108)</f>
        <v>0</v>
      </c>
      <c r="M108" s="22">
        <f>Raumgruppen_Bezeichnungen!N107</f>
        <v>1</v>
      </c>
      <c r="N108" s="22">
        <f t="shared" si="45"/>
        <v>1</v>
      </c>
      <c r="O108" s="22">
        <f t="shared" si="46"/>
        <v>1</v>
      </c>
    </row>
    <row r="109" spans="2:15" ht="15" customHeight="1" x14ac:dyDescent="0.2">
      <c r="B109" s="676" t="str">
        <f>Raumgruppen_Bezeichnungen!$C108</f>
        <v>F1-6</v>
      </c>
      <c r="C109" s="548" t="str">
        <f>Raumgruppen_Bezeichnungen!$D108</f>
        <v>Verkehrsflächen; Flure, Foyer, Garderoben</v>
      </c>
      <c r="D109" s="465">
        <f>SUMIFS(TabelleR08LL,TabelleR08HH,'Reserve 02 K'!B109,TabelleR08JJ,"")+
SUMIFS(TabelleR08LL,TabelleR08HH,'Reserve 02 K'!B109,TabelleR08JJ,"ohne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customHeight="1" x14ac:dyDescent="0.2">
      <c r="B110" s="677" t="str">
        <f>Raumgruppen_Bezeichnungen!$C109</f>
        <v>F1-7</v>
      </c>
      <c r="C110" s="528" t="str">
        <f>Raumgruppen_Bezeichnungen!$D109</f>
        <v>Verkehrsflächen; Flure, Foyer, Garderoben</v>
      </c>
      <c r="D110" s="529">
        <f>SUMIFS(TabelleR08LL,TabelleR08HH,'Reserve 02 K'!B110,TabelleR08JJ,"")+
SUMIFS(TabelleR08LL,TabelleR08HH,'Reserve 02 K'!B110,TabelleR08JJ,"ohne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customHeight="1" x14ac:dyDescent="0.2">
      <c r="B111" s="677" t="str">
        <f>Raumgruppen_Bezeichnungen!$C110</f>
        <v>F1-Müll</v>
      </c>
      <c r="C111" s="528" t="str">
        <f>Raumgruppen_Bezeichnungen!$D110</f>
        <v>Verkehrsflächen; Flure, Foyer, Garderoben (nur Müllentnahme)</v>
      </c>
      <c r="D111" s="529">
        <f>SUMIFS(TabelleR08LL,TabelleR08II,'Reserve 02 K'!B111,TabelleR08JJ,"")+
SUMIFS(TabelleR08LL,TabelleR08II,'Reserve 02 K'!B111,TabelleR08JJ,"ohne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customHeight="1" x14ac:dyDescent="0.2">
      <c r="B112" s="677" t="str">
        <f>Raumgruppen_Bezeichnungen!$C111</f>
        <v>F1-Hort</v>
      </c>
      <c r="C112" s="528" t="str">
        <f>Raumgruppen_Bezeichnungen!$D111</f>
        <v>Verkehrsflächen; Flure, Foyer, Garderoben</v>
      </c>
      <c r="D112" s="529">
        <f>SUMIFS(TabelleR08LL,TabelleR08HH,'Reserve 02 K'!B112,TabelleR08JJ,"")+
SUMIFS(TabelleR08LL,TabelleR08HH,'Reserve 02 K'!B112,TabelleR08JJ,"ohne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customHeight="1" x14ac:dyDescent="0.2">
      <c r="B113" s="677" t="str">
        <f>Raumgruppen_Bezeichnungen!$C112</f>
        <v>F2-J</v>
      </c>
      <c r="C113" s="528" t="str">
        <f>Raumgruppen_Bezeichnungen!$D112</f>
        <v>Verkehrsflächen; Eingangsbereiche</v>
      </c>
      <c r="D113" s="529">
        <f>SUMIFS(TabelleR08LL,TabelleR08HH,'Reserve 02 K'!B113,TabelleR08JJ,"")+
SUMIFS(TabelleR08LL,TabelleR08HH,'Reserve 02 K'!B113,TabelleR08JJ,"ohne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customHeight="1" x14ac:dyDescent="0.2">
      <c r="B114" s="677" t="str">
        <f>Raumgruppen_Bezeichnungen!$C113</f>
        <v>F2-J2</v>
      </c>
      <c r="C114" s="528" t="str">
        <f>Raumgruppen_Bezeichnungen!$D113</f>
        <v>Verkehrsflächen; Eingangsbereiche</v>
      </c>
      <c r="D114" s="529">
        <f>SUMIFS(TabelleR08LL,TabelleR08HH,'Reserve 02 K'!B114,TabelleR08JJ,"")+
SUMIFS(TabelleR08LL,TabelleR08HH,'Reserve 02 K'!B114,TabelleR08JJ,"ohne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customHeight="1" x14ac:dyDescent="0.2">
      <c r="B115" s="677" t="str">
        <f>Raumgruppen_Bezeichnungen!$C114</f>
        <v>F2-Q</v>
      </c>
      <c r="C115" s="528" t="str">
        <f>Raumgruppen_Bezeichnungen!$D114</f>
        <v>Verkehrsflächen; Eingangsbereiche</v>
      </c>
      <c r="D115" s="529">
        <f>SUMIFS(TabelleR08LL,TabelleR08HH,'Reserve 02 K'!B115,TabelleR08JJ,"")+
SUMIFS(TabelleR08LL,TabelleR08HH,'Reserve 02 K'!B115,TabelleR08JJ,"ohne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customHeight="1" x14ac:dyDescent="0.2">
      <c r="B116" s="677" t="str">
        <f>Raumgruppen_Bezeichnungen!$C115</f>
        <v>F2-J6</v>
      </c>
      <c r="C116" s="528" t="str">
        <f>Raumgruppen_Bezeichnungen!$D115</f>
        <v>Verkehrsflächen; Eingangsbereiche</v>
      </c>
      <c r="D116" s="529">
        <f>SUMIFS(TabelleR08LL,TabelleR08HH,'Reserve 02 K'!B116,TabelleR08JJ,"")+
SUMIFS(TabelleR08LL,TabelleR08HH,'Reserve 02 K'!B116,TabelleR08JJ,"ohne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customHeight="1" x14ac:dyDescent="0.2">
      <c r="B117" s="677" t="str">
        <f>Raumgruppen_Bezeichnungen!$C116</f>
        <v>F2-M</v>
      </c>
      <c r="C117" s="528" t="str">
        <f>Raumgruppen_Bezeichnungen!$D116</f>
        <v>Verkehrsflächen; Eingangsbereiche</v>
      </c>
      <c r="D117" s="529">
        <f>SUMIFS(TabelleR08LL,TabelleR08HH,'Reserve 02 K'!B117,TabelleR08JJ,"")+
SUMIFS(TabelleR08LL,TabelleR08HH,'Reserve 02 K'!B117,TabelleR08JJ,"ohne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customHeight="1" x14ac:dyDescent="0.2">
      <c r="B118" s="677" t="str">
        <f>Raumgruppen_Bezeichnungen!$C117</f>
        <v>F2-14</v>
      </c>
      <c r="C118" s="528" t="str">
        <f>Raumgruppen_Bezeichnungen!$D117</f>
        <v>Verkehrsflächen; Eingangsbereiche</v>
      </c>
      <c r="D118" s="529">
        <f>SUMIFS(TabelleR08LL,TabelleR08HH,'Reserve 02 K'!B118,TabelleR08JJ,"")+
SUMIFS(TabelleR08LL,TabelleR08HH,'Reserve 02 K'!B118,TabelleR08JJ,"ohne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customHeight="1" x14ac:dyDescent="0.2">
      <c r="B119" s="677" t="str">
        <f>Raumgruppen_Bezeichnungen!$C118</f>
        <v>F2-W</v>
      </c>
      <c r="C119" s="528" t="str">
        <f>Raumgruppen_Bezeichnungen!$D118</f>
        <v>Verkehrsflächen; Eingangsbereiche</v>
      </c>
      <c r="D119" s="529">
        <f>SUMIFS(TabelleR08LL,TabelleR08HH,'Reserve 02 K'!B119,TabelleR08JJ,"")+
SUMIFS(TabelleR08LL,TabelleR08HH,'Reserve 02 K'!B119,TabelleR08JJ,"ohne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SUMIFS(TabelleR08LL,TabelleR08HH,'Reserve 02 K'!B120,TabelleR08JJ,"")+
SUMIFS(TabelleR08LL,TabelleR08HH,'Reserve 02 K'!B120,TabelleR08JJ,"ohne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customHeight="1" x14ac:dyDescent="0.2">
      <c r="B121" s="677" t="str">
        <f>Raumgruppen_Bezeichnungen!$C120</f>
        <v>F2-2,5</v>
      </c>
      <c r="C121" s="528" t="str">
        <f>Raumgruppen_Bezeichnungen!$D120</f>
        <v>Verkehrsflächen; Eingangsbereiche</v>
      </c>
      <c r="D121" s="529">
        <f>SUMIFS(TabelleR08LL,TabelleR08HH,'Reserve 02 K'!B121,TabelleR08JJ,"")+
SUMIFS(TabelleR08LL,TabelleR08HH,'Reserve 02 K'!B121,TabelleR08JJ,"ohne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customHeight="1" x14ac:dyDescent="0.2">
      <c r="B122" s="677" t="str">
        <f>Raumgruppen_Bezeichnungen!$C121</f>
        <v>F2-3</v>
      </c>
      <c r="C122" s="528" t="str">
        <f>Raumgruppen_Bezeichnungen!$D121</f>
        <v>Verkehrsflächen; Eingangsbereiche</v>
      </c>
      <c r="D122" s="529">
        <f>SUMIFS(TabelleR08LL,TabelleR08HH,'Reserve 02 K'!B122,TabelleR08JJ,"")+
SUMIFS(TabelleR08LL,TabelleR08HH,'Reserve 02 K'!B122,TabelleR08JJ,"ohne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customHeight="1" x14ac:dyDescent="0.2">
      <c r="B123" s="678" t="str">
        <f>Raumgruppen_Bezeichnungen!$C122</f>
        <v>F2-4</v>
      </c>
      <c r="C123" s="621" t="str">
        <f>Raumgruppen_Bezeichnungen!$D122</f>
        <v>Verkehrsflächen; Eingangsbereiche</v>
      </c>
      <c r="D123" s="622">
        <f>SUMIFS(TabelleR08LL,TabelleR08HH,'Reserve 02 K'!B123,TabelleR08JJ,"")+
SUMIFS(TabelleR08LL,TabelleR08HH,'Reserve 02 K'!B123,TabelleR08JJ,"ohne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630" t="str">
        <f>Raumgruppen_Bezeichnungen!$D123</f>
        <v>Verkehrsflächen; Eingangsbereiche</v>
      </c>
      <c r="D124" s="631">
        <f>SUMIFS(TabelleR08LL,TabelleR08HH,'Reserve 02 K'!B124,TabelleR08JJ,"")+
SUMIFS(TabelleR08LL,TabelleR08HH,'Reserve 02 K'!B124,TabelleR08JJ,"ohne Grundreinig")</f>
        <v>0</v>
      </c>
      <c r="E124" s="632">
        <f t="shared" si="43"/>
        <v>0</v>
      </c>
      <c r="F124" s="633" t="str">
        <f>VLOOKUP(B124,Raumgruppen_Bezeichnungen!$C$3:$E$305,3,FALSE)</f>
        <v>5 Tage/Wo</v>
      </c>
      <c r="G124" s="634"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635">
        <f t="shared" ref="H124:H126" ca="1" si="80">D124*G124</f>
        <v>0</v>
      </c>
      <c r="I124" s="636">
        <f t="shared" ref="I124:I126" si="81">IF(E124=0,0,H124/E124)</f>
        <v>0</v>
      </c>
      <c r="J124" s="637">
        <f t="shared" si="44"/>
        <v>0</v>
      </c>
      <c r="K124" s="638">
        <f t="shared" ref="K124:K126" si="82">IF(J124="","",I124*J124)</f>
        <v>0</v>
      </c>
      <c r="M124" s="22">
        <f>Raumgruppen_Bezeichnungen!N123</f>
        <v>1</v>
      </c>
      <c r="N124" s="22">
        <f t="shared" si="45"/>
        <v>1</v>
      </c>
      <c r="O124" s="22">
        <f t="shared" si="46"/>
        <v>1</v>
      </c>
    </row>
    <row r="125" spans="2:15" ht="15" customHeight="1" x14ac:dyDescent="0.2">
      <c r="B125" s="676" t="str">
        <f>Raumgruppen_Bezeichnungen!$C124</f>
        <v>F2-6</v>
      </c>
      <c r="C125" s="548" t="str">
        <f>Raumgruppen_Bezeichnungen!$D124</f>
        <v>Verkehrsflächen; Eingangsbereiche</v>
      </c>
      <c r="D125" s="465">
        <f>SUMIFS(TabelleR08LL,TabelleR08HH,'Reserve 02 K'!B125,TabelleR08JJ,"")+
SUMIFS(TabelleR08LL,TabelleR08HH,'Reserve 02 K'!B125,TabelleR08JJ,"ohne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customHeight="1" x14ac:dyDescent="0.2">
      <c r="B126" s="677" t="str">
        <f>Raumgruppen_Bezeichnungen!$C125</f>
        <v>F2-7</v>
      </c>
      <c r="C126" s="528" t="str">
        <f>Raumgruppen_Bezeichnungen!$D125</f>
        <v>Verkehrsflächen; Eingangsbereiche</v>
      </c>
      <c r="D126" s="529">
        <f>SUMIFS(TabelleR08LL,TabelleR08HH,'Reserve 02 K'!B126,TabelleR08JJ,"")+
SUMIFS(TabelleR08LL,TabelleR08HH,'Reserve 02 K'!B126,TabelleR08JJ,"ohne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customHeight="1" x14ac:dyDescent="0.2">
      <c r="B127" s="677" t="str">
        <f>Raumgruppen_Bezeichnungen!$C126</f>
        <v>F2-Müll</v>
      </c>
      <c r="C127" s="528" t="str">
        <f>Raumgruppen_Bezeichnungen!$D126</f>
        <v>Verkehrsflächen; Eingangsbereiche (nur Müllentnahme)</v>
      </c>
      <c r="D127" s="529">
        <f>SUMIFS(TabelleR08LL,TabelleR08II,'Reserve 02 K'!B127,TabelleR08JJ,"")+
SUMIFS(TabelleR08LL,TabelleR08II,'Reserve 02 K'!B127,TabelleR08JJ,"ohne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customHeight="1" x14ac:dyDescent="0.2">
      <c r="B128" s="677" t="str">
        <f>Raumgruppen_Bezeichnungen!$C127</f>
        <v>F2-Hort</v>
      </c>
      <c r="C128" s="528" t="str">
        <f>Raumgruppen_Bezeichnungen!$D127</f>
        <v>Verkehrsflächen; Eingangsbereiche</v>
      </c>
      <c r="D128" s="529">
        <f>SUMIFS(TabelleR08LL,TabelleR08HH,'Reserve 02 K'!B128,TabelleR08JJ,"")+
SUMIFS(TabelleR08LL,TabelleR08HH,'Reserve 02 K'!B128,TabelleR08JJ,"ohne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customHeight="1" x14ac:dyDescent="0.2">
      <c r="B129" s="677" t="str">
        <f>Raumgruppen_Bezeichnungen!$C128</f>
        <v>F3-J</v>
      </c>
      <c r="C129" s="528" t="str">
        <f>Raumgruppen_Bezeichnungen!$D128</f>
        <v>Verkehrsflächen; Treppenhäuser, Aufzüge</v>
      </c>
      <c r="D129" s="529">
        <f>SUMIFS(TabelleR08LL,TabelleR08HH,'Reserve 02 K'!B129,TabelleR08JJ,"")+
SUMIFS(TabelleR08LL,TabelleR08HH,'Reserve 02 K'!B129,TabelleR08JJ,"ohne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customHeight="1" x14ac:dyDescent="0.2">
      <c r="B130" s="677" t="str">
        <f>Raumgruppen_Bezeichnungen!$C129</f>
        <v>F3-J2</v>
      </c>
      <c r="C130" s="528" t="str">
        <f>Raumgruppen_Bezeichnungen!$D129</f>
        <v>Verkehrsflächen; Treppenhäuser, Aufzüge</v>
      </c>
      <c r="D130" s="529">
        <f>SUMIFS(TabelleR08LL,TabelleR08HH,'Reserve 02 K'!B130,TabelleR08JJ,"")+
SUMIFS(TabelleR08LL,TabelleR08HH,'Reserve 02 K'!B130,TabelleR08JJ,"ohne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customHeight="1" x14ac:dyDescent="0.2">
      <c r="B131" s="677" t="str">
        <f>Raumgruppen_Bezeichnungen!$C130</f>
        <v>F3-Q</v>
      </c>
      <c r="C131" s="528" t="str">
        <f>Raumgruppen_Bezeichnungen!$D130</f>
        <v>Verkehrsflächen; Treppenhäuser, Aufzüge</v>
      </c>
      <c r="D131" s="529">
        <f>SUMIFS(TabelleR08LL,TabelleR08HH,'Reserve 02 K'!B131,TabelleR08JJ,"")+
SUMIFS(TabelleR08LL,TabelleR08HH,'Reserve 02 K'!B131,TabelleR08JJ,"ohne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customHeight="1" x14ac:dyDescent="0.2">
      <c r="B132" s="677" t="str">
        <f>Raumgruppen_Bezeichnungen!$C131</f>
        <v>F3-J6</v>
      </c>
      <c r="C132" s="528" t="str">
        <f>Raumgruppen_Bezeichnungen!$D131</f>
        <v>Verkehrsflächen; Treppenhäuser, Aufzüge</v>
      </c>
      <c r="D132" s="529">
        <f>SUMIFS(TabelleR08LL,TabelleR08HH,'Reserve 02 K'!B132,TabelleR08JJ,"")+
SUMIFS(TabelleR08LL,TabelleR08HH,'Reserve 02 K'!B132,TabelleR08JJ,"ohne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customHeight="1" x14ac:dyDescent="0.2">
      <c r="B133" s="677" t="str">
        <f>Raumgruppen_Bezeichnungen!$C132</f>
        <v>F3-M</v>
      </c>
      <c r="C133" s="528" t="str">
        <f>Raumgruppen_Bezeichnungen!$D132</f>
        <v>Verkehrsflächen; Treppenhäuser, Aufzüge</v>
      </c>
      <c r="D133" s="529">
        <f>SUMIFS(TabelleR08LL,TabelleR08HH,'Reserve 02 K'!B133,TabelleR08JJ,"")+
SUMIFS(TabelleR08LL,TabelleR08HH,'Reserve 02 K'!B133,TabelleR08JJ,"ohne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customHeight="1" x14ac:dyDescent="0.2">
      <c r="B134" s="677" t="str">
        <f>Raumgruppen_Bezeichnungen!$C133</f>
        <v>F3-14</v>
      </c>
      <c r="C134" s="528" t="str">
        <f>Raumgruppen_Bezeichnungen!$D133</f>
        <v>Verkehrsflächen; Treppenhäuser, Aufzüge</v>
      </c>
      <c r="D134" s="529">
        <f>SUMIFS(TabelleR08LL,TabelleR08HH,'Reserve 02 K'!B134,TabelleR08JJ,"")+
SUMIFS(TabelleR08LL,TabelleR08HH,'Reserve 02 K'!B134,TabelleR08JJ,"ohne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customHeight="1" x14ac:dyDescent="0.2">
      <c r="B135" s="677" t="str">
        <f>Raumgruppen_Bezeichnungen!$C134</f>
        <v>F3-W</v>
      </c>
      <c r="C135" s="528" t="str">
        <f>Raumgruppen_Bezeichnungen!$D134</f>
        <v>Verkehrsflächen; Treppenhäuser, Aufzüge</v>
      </c>
      <c r="D135" s="529">
        <f>SUMIFS(TabelleR08LL,TabelleR08HH,'Reserve 02 K'!B135,TabelleR08JJ,"")+
SUMIFS(TabelleR08LL,TabelleR08HH,'Reserve 02 K'!B135,TabelleR08JJ,"ohne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SUMIFS(TabelleR08LL,TabelleR08HH,'Reserve 02 K'!B136,TabelleR08JJ,"")+
SUMIFS(TabelleR08LL,TabelleR08HH,'Reserve 02 K'!B136,TabelleR08JJ,"ohne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customHeight="1" x14ac:dyDescent="0.2">
      <c r="B137" s="677" t="str">
        <f>Raumgruppen_Bezeichnungen!$C136</f>
        <v>F3-2,5</v>
      </c>
      <c r="C137" s="528" t="str">
        <f>Raumgruppen_Bezeichnungen!$D136</f>
        <v>Verkehrsflächen; Treppenhäuser, Aufzüge</v>
      </c>
      <c r="D137" s="529">
        <f>SUMIFS(TabelleR08LL,TabelleR08HH,'Reserve 02 K'!B137,TabelleR08JJ,"")+
SUMIFS(TabelleR08LL,TabelleR08HH,'Reserve 02 K'!B137,TabelleR08JJ,"ohne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customHeight="1" x14ac:dyDescent="0.2">
      <c r="B138" s="677" t="str">
        <f>Raumgruppen_Bezeichnungen!$C137</f>
        <v>F3-3</v>
      </c>
      <c r="C138" s="528" t="str">
        <f>Raumgruppen_Bezeichnungen!$D137</f>
        <v>Verkehrsflächen; Treppenhäuser, Aufzüge</v>
      </c>
      <c r="D138" s="529">
        <f>SUMIFS(TabelleR08LL,TabelleR08HH,'Reserve 02 K'!B138,TabelleR08JJ,"")+
SUMIFS(TabelleR08LL,TabelleR08HH,'Reserve 02 K'!B138,TabelleR08JJ,"ohne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customHeight="1" x14ac:dyDescent="0.2">
      <c r="B139" s="678" t="str">
        <f>Raumgruppen_Bezeichnungen!$C138</f>
        <v>F3-4</v>
      </c>
      <c r="C139" s="621" t="str">
        <f>Raumgruppen_Bezeichnungen!$D138</f>
        <v>Verkehrsflächen; Treppenhäuser, Aufzüge</v>
      </c>
      <c r="D139" s="622">
        <f>SUMIFS(TabelleR08LL,TabelleR08HH,'Reserve 02 K'!B139,TabelleR08JJ,"")+
SUMIFS(TabelleR08LL,TabelleR08HH,'Reserve 02 K'!B139,TabelleR08JJ,"ohne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630" t="str">
        <f>Raumgruppen_Bezeichnungen!$D139</f>
        <v>Verkehrsflächen; Treppenhäuser, Aufzüge</v>
      </c>
      <c r="D140" s="631">
        <f>SUMIFS(TabelleR08LL,TabelleR08HH,'Reserve 02 K'!B140,TabelleR08JJ,"")+
SUMIFS(TabelleR08LL,TabelleR08HH,'Reserve 02 K'!B140,TabelleR08JJ,"ohne Grundreinig")</f>
        <v>0</v>
      </c>
      <c r="E140" s="632">
        <f t="shared" si="86"/>
        <v>0</v>
      </c>
      <c r="F140" s="633" t="str">
        <f>VLOOKUP(B140,Raumgruppen_Bezeichnungen!$C$3:$E$305,3,FALSE)</f>
        <v>5 Tage/Wo</v>
      </c>
      <c r="G140" s="634"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635">
        <f t="shared" ca="1" si="93"/>
        <v>0</v>
      </c>
      <c r="I140" s="636">
        <f t="shared" si="94"/>
        <v>0</v>
      </c>
      <c r="J140" s="637">
        <f t="shared" si="87"/>
        <v>0</v>
      </c>
      <c r="K140" s="638">
        <f t="shared" si="95"/>
        <v>0</v>
      </c>
      <c r="M140" s="22">
        <f>Raumgruppen_Bezeichnungen!N139</f>
        <v>1</v>
      </c>
      <c r="N140" s="22">
        <f t="shared" si="91"/>
        <v>1</v>
      </c>
      <c r="O140" s="22">
        <f t="shared" si="92"/>
        <v>1</v>
      </c>
    </row>
    <row r="141" spans="2:15" ht="15" customHeight="1" x14ac:dyDescent="0.2">
      <c r="B141" s="676" t="str">
        <f>Raumgruppen_Bezeichnungen!$C140</f>
        <v>F3-6</v>
      </c>
      <c r="C141" s="548" t="str">
        <f>Raumgruppen_Bezeichnungen!$D140</f>
        <v>Verkehrsflächen; Treppenhäuser, Aufzüge</v>
      </c>
      <c r="D141" s="465">
        <f>SUMIFS(TabelleR08LL,TabelleR08HH,'Reserve 02 K'!B141,TabelleR08JJ,"")+
SUMIFS(TabelleR08LL,TabelleR08HH,'Reserve 02 K'!B141,TabelleR08JJ,"ohne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customHeight="1" x14ac:dyDescent="0.2">
      <c r="B142" s="677" t="str">
        <f>Raumgruppen_Bezeichnungen!$C141</f>
        <v>F3-7</v>
      </c>
      <c r="C142" s="528" t="str">
        <f>Raumgruppen_Bezeichnungen!$D141</f>
        <v>Verkehrsflächen; Treppenhäuser, Aufzüge</v>
      </c>
      <c r="D142" s="529">
        <f>SUMIFS(TabelleR08LL,TabelleR08HH,'Reserve 02 K'!B142,TabelleR08JJ,"")+
SUMIFS(TabelleR08LL,TabelleR08HH,'Reserve 02 K'!B142,TabelleR08JJ,"ohne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customHeight="1" x14ac:dyDescent="0.2">
      <c r="B143" s="677" t="str">
        <f>Raumgruppen_Bezeichnungen!$C142</f>
        <v>F3-Müll</v>
      </c>
      <c r="C143" s="528" t="str">
        <f>Raumgruppen_Bezeichnungen!$D142</f>
        <v>Verkehrsflächen; Treppenhäuser, Aufzüge (nur Müllentnahme)</v>
      </c>
      <c r="D143" s="529">
        <f>SUMIFS(TabelleR08LL,TabelleR08II,'Reserve 02 K'!B143,TabelleR08JJ,"")+
SUMIFS(TabelleR08LL,TabelleR08II,'Reserve 02 K'!B143,TabelleR08JJ,"ohne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customHeight="1" x14ac:dyDescent="0.2">
      <c r="B144" s="677" t="str">
        <f>Raumgruppen_Bezeichnungen!$C143</f>
        <v>F3-Hort</v>
      </c>
      <c r="C144" s="528" t="str">
        <f>Raumgruppen_Bezeichnungen!$D143</f>
        <v>Verkehrsflächen; Treppenhäuser, Aufzüge</v>
      </c>
      <c r="D144" s="529">
        <f>SUMIFS(TabelleR08LL,TabelleR08HH,'Reserve 02 K'!B144,TabelleR08JJ,"")+
SUMIFS(TabelleR08LL,TabelleR08HH,'Reserve 02 K'!B144,TabelleR08JJ,"ohne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customHeight="1" x14ac:dyDescent="0.2">
      <c r="B145" s="677" t="str">
        <f>Raumgruppen_Bezeichnungen!$C144</f>
        <v>G1-J</v>
      </c>
      <c r="C145" s="528" t="str">
        <f>Raumgruppen_Bezeichnungen!$D144</f>
        <v>Schüleraufenthaltsräume, [kleine] Pausenhallen [ohne Verzehr], Schülerbibliotheken</v>
      </c>
      <c r="D145" s="529">
        <f>SUMIFS(TabelleR08LL,TabelleR08HH,'Reserve 02 K'!B145,TabelleR08JJ,"")+
SUMIFS(TabelleR08LL,TabelleR08HH,'Reserve 02 K'!B145,TabelleR08JJ,"ohne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customHeight="1" x14ac:dyDescent="0.2">
      <c r="B146" s="677" t="str">
        <f>Raumgruppen_Bezeichnungen!$C145</f>
        <v>G1-J2</v>
      </c>
      <c r="C146" s="528" t="str">
        <f>Raumgruppen_Bezeichnungen!$D145</f>
        <v>Schüleraufenthaltsräume, [kleine] Pausenhallen [ohne Verzehr], Schülerbibliotheken</v>
      </c>
      <c r="D146" s="529">
        <f>SUMIFS(TabelleR08LL,TabelleR08HH,'Reserve 02 K'!B146,TabelleR08JJ,"")+
SUMIFS(TabelleR08LL,TabelleR08HH,'Reserve 02 K'!B146,TabelleR08JJ,"ohne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customHeight="1" x14ac:dyDescent="0.2">
      <c r="B147" s="677" t="str">
        <f>Raumgruppen_Bezeichnungen!$C146</f>
        <v>G1-Q</v>
      </c>
      <c r="C147" s="528" t="str">
        <f>Raumgruppen_Bezeichnungen!$D146</f>
        <v>Schüleraufenthaltsräume, [kleine] Pausenhallen [ohne Verzehr], Schülerbibliotheken</v>
      </c>
      <c r="D147" s="529">
        <f>SUMIFS(TabelleR08LL,TabelleR08HH,'Reserve 02 K'!B147,TabelleR08JJ,"")+
SUMIFS(TabelleR08LL,TabelleR08HH,'Reserve 02 K'!B147,TabelleR08JJ,"ohne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customHeight="1" x14ac:dyDescent="0.2">
      <c r="B148" s="677" t="str">
        <f>Raumgruppen_Bezeichnungen!$C147</f>
        <v>G1-J6</v>
      </c>
      <c r="C148" s="528" t="str">
        <f>Raumgruppen_Bezeichnungen!$D147</f>
        <v>Schüleraufenthaltsräume, [kleine] Pausenhallen [ohne Verzehr], Schülerbibliotheken</v>
      </c>
      <c r="D148" s="529">
        <f>SUMIFS(TabelleR08LL,TabelleR08HH,'Reserve 02 K'!B148,TabelleR08JJ,"")+
SUMIFS(TabelleR08LL,TabelleR08HH,'Reserve 02 K'!B148,TabelleR08JJ,"ohne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customHeight="1" x14ac:dyDescent="0.2">
      <c r="B149" s="677" t="str">
        <f>Raumgruppen_Bezeichnungen!$C148</f>
        <v>G1-M</v>
      </c>
      <c r="C149" s="528" t="str">
        <f>Raumgruppen_Bezeichnungen!$D148</f>
        <v>Schüleraufenthaltsräume, [kleine] Pausenhallen [ohne Verzehr], Schülerbibliotheken</v>
      </c>
      <c r="D149" s="529">
        <f>SUMIFS(TabelleR08LL,TabelleR08HH,'Reserve 02 K'!B149,TabelleR08JJ,"")+
SUMIFS(TabelleR08LL,TabelleR08HH,'Reserve 02 K'!B149,TabelleR08JJ,"ohne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customHeight="1" x14ac:dyDescent="0.2">
      <c r="B150" s="677" t="str">
        <f>Raumgruppen_Bezeichnungen!$C149</f>
        <v>G1-14</v>
      </c>
      <c r="C150" s="528" t="str">
        <f>Raumgruppen_Bezeichnungen!$D149</f>
        <v>Schüleraufenthaltsräume, [kleine] Pausenhallen [ohne Verzehr], Schülerbibliotheken</v>
      </c>
      <c r="D150" s="529">
        <f>SUMIFS(TabelleR08LL,TabelleR08HH,'Reserve 02 K'!B150,TabelleR08JJ,"")+
SUMIFS(TabelleR08LL,TabelleR08HH,'Reserve 02 K'!B150,TabelleR08JJ,"ohne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customHeight="1" x14ac:dyDescent="0.2">
      <c r="B151" s="677" t="str">
        <f>Raumgruppen_Bezeichnungen!$C150</f>
        <v>G1-W</v>
      </c>
      <c r="C151" s="528" t="str">
        <f>Raumgruppen_Bezeichnungen!$D150</f>
        <v>Schüleraufenthaltsräume, [kleine] Pausenhallen [ohne Verzehr], Schülerbibliotheken</v>
      </c>
      <c r="D151" s="529">
        <f>SUMIFS(TabelleR08LL,TabelleR08HH,'Reserve 02 K'!B151,TabelleR08JJ,"")+
SUMIFS(TabelleR08LL,TabelleR08HH,'Reserve 02 K'!B151,TabelleR08JJ,"ohne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customHeight="1" x14ac:dyDescent="0.2">
      <c r="B152" s="677" t="str">
        <f>Raumgruppen_Bezeichnungen!$C151</f>
        <v>G1-2</v>
      </c>
      <c r="C152" s="528" t="str">
        <f>Raumgruppen_Bezeichnungen!$D151</f>
        <v>Schüleraufenthaltsräume, [kleine] Pausenhallen [ohne Verzehr], Schülerbibliotheken</v>
      </c>
      <c r="D152" s="529">
        <f>SUMIFS(TabelleR08LL,TabelleR08HH,'Reserve 02 K'!B152,TabelleR08JJ,"")+
SUMIFS(TabelleR08LL,TabelleR08HH,'Reserve 02 K'!B152,TabelleR08JJ,"ohne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customHeight="1" x14ac:dyDescent="0.2">
      <c r="B153" s="677" t="str">
        <f>Raumgruppen_Bezeichnungen!$C152</f>
        <v>G1-2,5</v>
      </c>
      <c r="C153" s="528" t="str">
        <f>Raumgruppen_Bezeichnungen!$D152</f>
        <v>Schüleraufenthaltsräume, [kleine] Pausenhallen [ohne Verzehr], Schülerbibliotheken</v>
      </c>
      <c r="D153" s="529">
        <f>SUMIFS(TabelleR08LL,TabelleR08HH,'Reserve 02 K'!B153,TabelleR08JJ,"")+
SUMIFS(TabelleR08LL,TabelleR08HH,'Reserve 02 K'!B153,TabelleR08JJ,"ohne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customHeight="1" x14ac:dyDescent="0.2">
      <c r="B154" s="677" t="str">
        <f>Raumgruppen_Bezeichnungen!$C153</f>
        <v>G1-3</v>
      </c>
      <c r="C154" s="528" t="str">
        <f>Raumgruppen_Bezeichnungen!$D153</f>
        <v>Schüleraufenthaltsräume, [kleine] Pausenhallen [ohne Verzehr], Schülerbibliotheken</v>
      </c>
      <c r="D154" s="529">
        <f>SUMIFS(TabelleR08LL,TabelleR08HH,'Reserve 02 K'!B154,TabelleR08JJ,"")+
SUMIFS(TabelleR08LL,TabelleR08HH,'Reserve 02 K'!B154,TabelleR08JJ,"ohne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customHeight="1" x14ac:dyDescent="0.2">
      <c r="B155" s="677" t="str">
        <f>Raumgruppen_Bezeichnungen!$C154</f>
        <v>G1-4</v>
      </c>
      <c r="C155" s="528" t="str">
        <f>Raumgruppen_Bezeichnungen!$D154</f>
        <v>Schüleraufenthaltsräume, [kleine] Pausenhallen [ohne Verzehr], Schülerbibliotheken</v>
      </c>
      <c r="D155" s="529">
        <f>SUMIFS(TabelleR08LL,TabelleR08HH,'Reserve 02 K'!B155,TabelleR08JJ,"")+
SUMIFS(TabelleR08LL,TabelleR08HH,'Reserve 02 K'!B155,TabelleR08JJ,"ohne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customHeight="1" x14ac:dyDescent="0.2">
      <c r="B156" s="677" t="str">
        <f>Raumgruppen_Bezeichnungen!$C155</f>
        <v>G1-5</v>
      </c>
      <c r="C156" s="528" t="str">
        <f>Raumgruppen_Bezeichnungen!$D155</f>
        <v>Schüleraufenthaltsräume, [kleine] Pausenhallen [ohne Verzehr], Schülerbibliotheken</v>
      </c>
      <c r="D156" s="529">
        <f>SUMIFS(TabelleR08LL,TabelleR08HH,'Reserve 02 K'!B156,TabelleR08JJ,"")+
SUMIFS(TabelleR08LL,TabelleR08HH,'Reserve 02 K'!B156,TabelleR08JJ,"ohne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customHeight="1" x14ac:dyDescent="0.2">
      <c r="B157" s="677" t="str">
        <f>Raumgruppen_Bezeichnungen!$C156</f>
        <v>G1-6</v>
      </c>
      <c r="C157" s="528" t="str">
        <f>Raumgruppen_Bezeichnungen!$D156</f>
        <v>Schüleraufenthaltsräume, [kleine] Pausenhallen [ohne Verzehr], Schülerbibliotheken</v>
      </c>
      <c r="D157" s="529">
        <f>SUMIFS(TabelleR08LL,TabelleR08HH,'Reserve 02 K'!B157,TabelleR08JJ,"")+
SUMIFS(TabelleR08LL,TabelleR08HH,'Reserve 02 K'!B157,TabelleR08JJ,"ohne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customHeight="1" x14ac:dyDescent="0.2">
      <c r="B158" s="677" t="str">
        <f>Raumgruppen_Bezeichnungen!$C157</f>
        <v>G1-7</v>
      </c>
      <c r="C158" s="528" t="str">
        <f>Raumgruppen_Bezeichnungen!$D157</f>
        <v>Schüleraufenthaltsräume, [kleine] Pausenhallen [ohne Verzehr], Schülerbibliotheken</v>
      </c>
      <c r="D158" s="529">
        <f>SUMIFS(TabelleR08LL,TabelleR08HH,'Reserve 02 K'!B158,TabelleR08JJ,"")+
SUMIFS(TabelleR08LL,TabelleR08HH,'Reserve 02 K'!B158,TabelleR08JJ,"ohne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customHeight="1" x14ac:dyDescent="0.2">
      <c r="B159" s="677" t="str">
        <f>Raumgruppen_Bezeichnungen!$C158</f>
        <v>G1-Müll</v>
      </c>
      <c r="C159" s="528" t="str">
        <f>Raumgruppen_Bezeichnungen!$D158</f>
        <v>Schüleraufenthaltsräume, [kleine] Pausenhallen [ohne Verzehr], Schülerbibliotheken (nur Müllentnahme)</v>
      </c>
      <c r="D159" s="529">
        <f>SUMIFS(TabelleR08LL,TabelleR08II,'Reserve 02 K'!B159,TabelleR08JJ,"")+
SUMIFS(TabelleR08LL,TabelleR08II,'Reserve 02 K'!B159,TabelleR08JJ,"ohne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customHeight="1" x14ac:dyDescent="0.2">
      <c r="B160" s="677" t="str">
        <f>Raumgruppen_Bezeichnungen!$C159</f>
        <v>H1-J</v>
      </c>
      <c r="C160" s="528" t="str">
        <f>Raumgruppen_Bezeichnungen!$D159</f>
        <v>Sanitärräume; Toiletten, Waschräume und Duschen</v>
      </c>
      <c r="D160" s="529">
        <f>SUMIFS(TabelleR08LL,TabelleR08HH,'Reserve 02 K'!B160,TabelleR08JJ,"")+
SUMIFS(TabelleR08LL,TabelleR08HH,'Reserve 02 K'!B160,TabelleR08JJ,"ohne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customHeight="1" x14ac:dyDescent="0.2">
      <c r="B161" s="677" t="str">
        <f>Raumgruppen_Bezeichnungen!$C160</f>
        <v>H1-J2</v>
      </c>
      <c r="C161" s="528" t="str">
        <f>Raumgruppen_Bezeichnungen!$D160</f>
        <v>Sanitärräume; Toiletten, Waschräume und Duschen</v>
      </c>
      <c r="D161" s="529">
        <f>SUMIFS(TabelleR08LL,TabelleR08HH,'Reserve 02 K'!B161,TabelleR08JJ,"")+
SUMIFS(TabelleR08LL,TabelleR08HH,'Reserve 02 K'!B161,TabelleR08JJ,"ohne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customHeight="1" x14ac:dyDescent="0.2">
      <c r="B162" s="677" t="str">
        <f>Raumgruppen_Bezeichnungen!$C161</f>
        <v>H1-Q</v>
      </c>
      <c r="C162" s="528" t="str">
        <f>Raumgruppen_Bezeichnungen!$D161</f>
        <v>Sanitärräume; Toiletten, Waschräume und Duschen</v>
      </c>
      <c r="D162" s="529">
        <f>SUMIFS(TabelleR08LL,TabelleR08HH,'Reserve 02 K'!B162,TabelleR08JJ,"")+
SUMIFS(TabelleR08LL,TabelleR08HH,'Reserve 02 K'!B162,TabelleR08JJ,"ohne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customHeight="1" x14ac:dyDescent="0.2">
      <c r="B163" s="677" t="str">
        <f>Raumgruppen_Bezeichnungen!$C162</f>
        <v>H1-J6</v>
      </c>
      <c r="C163" s="528" t="str">
        <f>Raumgruppen_Bezeichnungen!$D162</f>
        <v>Sanitärräume; Toiletten, Waschräume und Duschen</v>
      </c>
      <c r="D163" s="529">
        <f>SUMIFS(TabelleR08LL,TabelleR08HH,'Reserve 02 K'!B163,TabelleR08JJ,"")+
SUMIFS(TabelleR08LL,TabelleR08HH,'Reserve 02 K'!B163,TabelleR08JJ,"ohne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customHeight="1" x14ac:dyDescent="0.2">
      <c r="B164" s="677" t="str">
        <f>Raumgruppen_Bezeichnungen!$C163</f>
        <v>H1-M</v>
      </c>
      <c r="C164" s="528" t="str">
        <f>Raumgruppen_Bezeichnungen!$D163</f>
        <v>Sanitärräume; Toiletten, Waschräume und Duschen</v>
      </c>
      <c r="D164" s="529">
        <f>SUMIFS(TabelleR08LL,TabelleR08HH,'Reserve 02 K'!B164,TabelleR08JJ,"")+
SUMIFS(TabelleR08LL,TabelleR08HH,'Reserve 02 K'!B164,TabelleR08JJ,"ohne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customHeight="1" x14ac:dyDescent="0.2">
      <c r="B165" s="677" t="str">
        <f>Raumgruppen_Bezeichnungen!$C164</f>
        <v>H1-14</v>
      </c>
      <c r="C165" s="528" t="str">
        <f>Raumgruppen_Bezeichnungen!$D164</f>
        <v>Sanitärräume; Toiletten, Waschräume und Duschen</v>
      </c>
      <c r="D165" s="529">
        <f>SUMIFS(TabelleR08LL,TabelleR08HH,'Reserve 02 K'!B165,TabelleR08JJ,"")+
SUMIFS(TabelleR08LL,TabelleR08HH,'Reserve 02 K'!B165,TabelleR08JJ,"ohne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customHeight="1" x14ac:dyDescent="0.2">
      <c r="B166" s="677" t="str">
        <f>Raumgruppen_Bezeichnungen!$C165</f>
        <v>H1-W</v>
      </c>
      <c r="C166" s="528" t="str">
        <f>Raumgruppen_Bezeichnungen!$D165</f>
        <v>Sanitärräume; Toiletten, Waschräume und Duschen</v>
      </c>
      <c r="D166" s="529">
        <f>SUMIFS(TabelleR08LL,TabelleR08HH,'Reserve 02 K'!B166,TabelleR08JJ,"")+
SUMIFS(TabelleR08LL,TabelleR08HH,'Reserve 02 K'!B166,TabelleR08JJ,"ohne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customHeight="1" x14ac:dyDescent="0.2">
      <c r="B167" s="677" t="str">
        <f>Raumgruppen_Bezeichnungen!$C166</f>
        <v>H1-2</v>
      </c>
      <c r="C167" s="528" t="str">
        <f>Raumgruppen_Bezeichnungen!$D166</f>
        <v>Sanitärräume; Toiletten, Waschräume und Duschen</v>
      </c>
      <c r="D167" s="529">
        <f>SUMIFS(TabelleR08LL,TabelleR08HH,'Reserve 02 K'!B167,TabelleR08JJ,"")+
SUMIFS(TabelleR08LL,TabelleR08HH,'Reserve 02 K'!B167,TabelleR08JJ,"ohne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customHeight="1" x14ac:dyDescent="0.2">
      <c r="B168" s="677" t="str">
        <f>Raumgruppen_Bezeichnungen!$C167</f>
        <v>H1-2,5</v>
      </c>
      <c r="C168" s="528" t="str">
        <f>Raumgruppen_Bezeichnungen!$D167</f>
        <v>Sanitärräume; Toiletten, Waschräume und Duschen</v>
      </c>
      <c r="D168" s="529">
        <f>SUMIFS(TabelleR08LL,TabelleR08HH,'Reserve 02 K'!B168,TabelleR08JJ,"")+
SUMIFS(TabelleR08LL,TabelleR08HH,'Reserve 02 K'!B168,TabelleR08JJ,"ohne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customHeight="1" x14ac:dyDescent="0.2">
      <c r="B169" s="677" t="str">
        <f>Raumgruppen_Bezeichnungen!$C168</f>
        <v>H1-3</v>
      </c>
      <c r="C169" s="528" t="str">
        <f>Raumgruppen_Bezeichnungen!$D168</f>
        <v>Sanitärräume; Toiletten, Waschräume und Duschen</v>
      </c>
      <c r="D169" s="529">
        <f>SUMIFS(TabelleR08LL,TabelleR08HH,'Reserve 02 K'!B169,TabelleR08JJ,"")+
SUMIFS(TabelleR08LL,TabelleR08HH,'Reserve 02 K'!B169,TabelleR08JJ,"ohne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customHeight="1" x14ac:dyDescent="0.2">
      <c r="B170" s="678" t="str">
        <f>Raumgruppen_Bezeichnungen!$C169</f>
        <v>H1-4</v>
      </c>
      <c r="C170" s="621" t="str">
        <f>Raumgruppen_Bezeichnungen!$D169</f>
        <v>Sanitärräume; Toiletten, Waschräume und Duschen</v>
      </c>
      <c r="D170" s="622">
        <f>SUMIFS(TabelleR08LL,TabelleR08HH,'Reserve 02 K'!B170,TabelleR08JJ,"")+
SUMIFS(TabelleR08LL,TabelleR08HH,'Reserve 02 K'!B170,TabelleR08JJ,"ohne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630" t="str">
        <f>Raumgruppen_Bezeichnungen!$D170</f>
        <v>Sanitärräume; Toiletten, Waschräume und Duschen</v>
      </c>
      <c r="D171" s="631">
        <f>SUMIFS(TabelleR08LL,TabelleR08HH,'Reserve 02 K'!B171,TabelleR08JJ,"")+
SUMIFS(TabelleR08LL,TabelleR08HH,'Reserve 02 K'!B171,TabelleR08JJ,"ohne Grundreinig")</f>
        <v>0</v>
      </c>
      <c r="E171" s="632">
        <f t="shared" si="86"/>
        <v>0</v>
      </c>
      <c r="F171" s="633" t="str">
        <f>VLOOKUP(B171,Raumgruppen_Bezeichnungen!$C$3:$E$305,3,FALSE)</f>
        <v>5 Tage/Wo</v>
      </c>
      <c r="G171" s="634"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635">
        <f ca="1">D171*G171</f>
        <v>0</v>
      </c>
      <c r="I171" s="636">
        <f>IF(E171=0,0,H171/E171)</f>
        <v>0</v>
      </c>
      <c r="J171" s="637">
        <f t="shared" si="87"/>
        <v>0</v>
      </c>
      <c r="K171" s="638">
        <f>IF(J171="","",I171*J171)</f>
        <v>0</v>
      </c>
      <c r="M171" s="22">
        <f>Raumgruppen_Bezeichnungen!N170</f>
        <v>1</v>
      </c>
      <c r="N171" s="22">
        <f t="shared" si="91"/>
        <v>1</v>
      </c>
      <c r="O171" s="22">
        <f t="shared" si="92"/>
        <v>1</v>
      </c>
    </row>
    <row r="172" spans="2:15" ht="15" customHeight="1" x14ac:dyDescent="0.2">
      <c r="B172" s="676" t="str">
        <f>Raumgruppen_Bezeichnungen!$C171</f>
        <v>H1-6</v>
      </c>
      <c r="C172" s="548" t="str">
        <f>Raumgruppen_Bezeichnungen!$D171</f>
        <v>Sanitärräume; Toiletten, Waschräume und Duschen</v>
      </c>
      <c r="D172" s="465">
        <f>SUMIFS(TabelleR08LL,TabelleR08HH,'Reserve 02 K'!B172,TabelleR08JJ,"")+
SUMIFS(TabelleR08LL,TabelleR08HH,'Reserve 02 K'!B172,TabelleR08JJ,"ohne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customHeight="1" x14ac:dyDescent="0.2">
      <c r="B173" s="677" t="str">
        <f>Raumgruppen_Bezeichnungen!$C172</f>
        <v>H1-7</v>
      </c>
      <c r="C173" s="528" t="str">
        <f>Raumgruppen_Bezeichnungen!$D172</f>
        <v>Sanitärräume; Toiletten, Waschräume und Duschen</v>
      </c>
      <c r="D173" s="529">
        <f>SUMIFS(TabelleR08LL,TabelleR08HH,'Reserve 02 K'!B173,TabelleR08JJ,"")+
SUMIFS(TabelleR08LL,TabelleR08HH,'Reserve 02 K'!B173,TabelleR08JJ,"ohne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customHeight="1" x14ac:dyDescent="0.2">
      <c r="B174" s="677" t="str">
        <f>Raumgruppen_Bezeichnungen!$C173</f>
        <v>H1-Müll</v>
      </c>
      <c r="C174" s="528" t="str">
        <f>Raumgruppen_Bezeichnungen!$D173</f>
        <v>Sanitärräume; Toiletten, Waschräume und Duschen (nur Müllentnahme)</v>
      </c>
      <c r="D174" s="529">
        <f>SUMIFS(TabelleR08LL,TabelleR08II,'Reserve 02 K'!B174,TabelleR08JJ,"")+
SUMIFS(TabelleR08LL,TabelleR08II,'Reserve 02 K'!B174,TabelleR08JJ,"ohne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customHeight="1" x14ac:dyDescent="0.2">
      <c r="B175" s="677" t="str">
        <f>Raumgruppen_Bezeichnungen!$C174</f>
        <v>H1-Hort</v>
      </c>
      <c r="C175" s="528" t="str">
        <f>Raumgruppen_Bezeichnungen!$D174</f>
        <v>Sanitärräume; Toiletten, Waschräume und Duschen</v>
      </c>
      <c r="D175" s="529">
        <f>SUMIFS(TabelleR08LL,TabelleR08HH,'Reserve 02 K'!B175,TabelleR08JJ,"")+
SUMIFS(TabelleR08LL,TabelleR08HH,'Reserve 02 K'!B175,TabelleR08JJ,"ohne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customHeight="1" x14ac:dyDescent="0.2">
      <c r="B176" s="677" t="str">
        <f>Raumgruppen_Bezeichnungen!$C175</f>
        <v>H2-J</v>
      </c>
      <c r="C176" s="528" t="str">
        <f>Raumgruppen_Bezeichnungen!$D175</f>
        <v>Sanitärräume; Umkleideräume</v>
      </c>
      <c r="D176" s="529">
        <f>SUMIFS(TabelleR08LL,TabelleR08HH,'Reserve 02 K'!B176,TabelleR08JJ,"")+
SUMIFS(TabelleR08LL,TabelleR08HH,'Reserve 02 K'!B176,TabelleR08JJ,"ohne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customHeight="1" x14ac:dyDescent="0.2">
      <c r="B177" s="677" t="str">
        <f>Raumgruppen_Bezeichnungen!$C176</f>
        <v>H2-J2</v>
      </c>
      <c r="C177" s="528" t="str">
        <f>Raumgruppen_Bezeichnungen!$D176</f>
        <v>Sanitärräume; Umkleideräume</v>
      </c>
      <c r="D177" s="529">
        <f>SUMIFS(TabelleR08LL,TabelleR08HH,'Reserve 02 K'!B177,TabelleR08JJ,"")+
SUMIFS(TabelleR08LL,TabelleR08HH,'Reserve 02 K'!B177,TabelleR08JJ,"ohne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customHeight="1" x14ac:dyDescent="0.2">
      <c r="B178" s="677" t="str">
        <f>Raumgruppen_Bezeichnungen!$C177</f>
        <v>H2-Q</v>
      </c>
      <c r="C178" s="528" t="str">
        <f>Raumgruppen_Bezeichnungen!$D177</f>
        <v>Sanitärräume; Umkleideräume</v>
      </c>
      <c r="D178" s="529">
        <f>SUMIFS(TabelleR08LL,TabelleR08HH,'Reserve 02 K'!B178,TabelleR08JJ,"")+
SUMIFS(TabelleR08LL,TabelleR08HH,'Reserve 02 K'!B178,TabelleR08JJ,"ohne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customHeight="1" x14ac:dyDescent="0.2">
      <c r="B179" s="677" t="str">
        <f>Raumgruppen_Bezeichnungen!$C178</f>
        <v>H2-J6</v>
      </c>
      <c r="C179" s="528" t="str">
        <f>Raumgruppen_Bezeichnungen!$D178</f>
        <v>Sanitärräume; Umkleideräume</v>
      </c>
      <c r="D179" s="529">
        <f>SUMIFS(TabelleR08LL,TabelleR08HH,'Reserve 02 K'!B179,TabelleR08JJ,"")+
SUMIFS(TabelleR08LL,TabelleR08HH,'Reserve 02 K'!B179,TabelleR08JJ,"ohne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customHeight="1" x14ac:dyDescent="0.2">
      <c r="B180" s="677" t="str">
        <f>Raumgruppen_Bezeichnungen!$C179</f>
        <v>H2-M</v>
      </c>
      <c r="C180" s="528" t="str">
        <f>Raumgruppen_Bezeichnungen!$D179</f>
        <v>Sanitärräume; Umkleideräume</v>
      </c>
      <c r="D180" s="529">
        <f>SUMIFS(TabelleR08LL,TabelleR08HH,'Reserve 02 K'!B180,TabelleR08JJ,"")+
SUMIFS(TabelleR08LL,TabelleR08HH,'Reserve 02 K'!B180,TabelleR08JJ,"ohne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customHeight="1" x14ac:dyDescent="0.2">
      <c r="B181" s="677" t="str">
        <f>Raumgruppen_Bezeichnungen!$C180</f>
        <v>H2-14</v>
      </c>
      <c r="C181" s="528" t="str">
        <f>Raumgruppen_Bezeichnungen!$D180</f>
        <v>Sanitärräume; Umkleideräume</v>
      </c>
      <c r="D181" s="529">
        <f>SUMIFS(TabelleR08LL,TabelleR08HH,'Reserve 02 K'!B181,TabelleR08JJ,"")+
SUMIFS(TabelleR08LL,TabelleR08HH,'Reserve 02 K'!B181,TabelleR08JJ,"ohne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customHeight="1" x14ac:dyDescent="0.2">
      <c r="B182" s="677" t="str">
        <f>Raumgruppen_Bezeichnungen!$C181</f>
        <v>H2-W</v>
      </c>
      <c r="C182" s="528" t="str">
        <f>Raumgruppen_Bezeichnungen!$D181</f>
        <v>Sanitärräume; Umkleideräume</v>
      </c>
      <c r="D182" s="529">
        <f>SUMIFS(TabelleR08LL,TabelleR08HH,'Reserve 02 K'!B182,TabelleR08JJ,"")+
SUMIFS(TabelleR08LL,TabelleR08HH,'Reserve 02 K'!B182,TabelleR08JJ,"ohne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customHeight="1" x14ac:dyDescent="0.2">
      <c r="B183" s="677" t="str">
        <f>Raumgruppen_Bezeichnungen!$C182</f>
        <v>H2-2</v>
      </c>
      <c r="C183" s="528" t="str">
        <f>Raumgruppen_Bezeichnungen!$D182</f>
        <v>Sanitärräume; Umkleideräume</v>
      </c>
      <c r="D183" s="529">
        <f>SUMIFS(TabelleR08LL,TabelleR08HH,'Reserve 02 K'!B183,TabelleR08JJ,"")+
SUMIFS(TabelleR08LL,TabelleR08HH,'Reserve 02 K'!B183,TabelleR08JJ,"ohne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customHeight="1" x14ac:dyDescent="0.2">
      <c r="B184" s="677" t="str">
        <f>Raumgruppen_Bezeichnungen!$C183</f>
        <v>H2-2,5</v>
      </c>
      <c r="C184" s="528" t="str">
        <f>Raumgruppen_Bezeichnungen!$D183</f>
        <v>Sanitärräume; Umkleideräume</v>
      </c>
      <c r="D184" s="529">
        <f>SUMIFS(TabelleR08LL,TabelleR08HH,'Reserve 02 K'!B184,TabelleR08JJ,"")+
SUMIFS(TabelleR08LL,TabelleR08HH,'Reserve 02 K'!B184,TabelleR08JJ,"ohne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customHeight="1" x14ac:dyDescent="0.2">
      <c r="B185" s="677" t="str">
        <f>Raumgruppen_Bezeichnungen!$C184</f>
        <v>H2-3</v>
      </c>
      <c r="C185" s="528" t="str">
        <f>Raumgruppen_Bezeichnungen!$D184</f>
        <v>Sanitärräume; Umkleideräume</v>
      </c>
      <c r="D185" s="529">
        <f>SUMIFS(TabelleR08LL,TabelleR08HH,'Reserve 02 K'!B185,TabelleR08JJ,"")+
SUMIFS(TabelleR08LL,TabelleR08HH,'Reserve 02 K'!B185,TabelleR08JJ,"ohne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customHeight="1" x14ac:dyDescent="0.2">
      <c r="B186" s="678" t="str">
        <f>Raumgruppen_Bezeichnungen!$C185</f>
        <v>H2-4</v>
      </c>
      <c r="C186" s="621" t="str">
        <f>Raumgruppen_Bezeichnungen!$D185</f>
        <v>Sanitärräume; Umkleideräume</v>
      </c>
      <c r="D186" s="622">
        <f>SUMIFS(TabelleR08LL,TabelleR08HH,'Reserve 02 K'!B186,TabelleR08JJ,"")+
SUMIFS(TabelleR08LL,TabelleR08HH,'Reserve 02 K'!B186,TabelleR08JJ,"ohne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customHeight="1" thickBot="1" x14ac:dyDescent="0.25">
      <c r="B187" s="679" t="str">
        <f>Raumgruppen_Bezeichnungen!$C186</f>
        <v>H2-5</v>
      </c>
      <c r="C187" s="630" t="str">
        <f>Raumgruppen_Bezeichnungen!$D186</f>
        <v>Sanitärräume; Umkleideräume</v>
      </c>
      <c r="D187" s="631">
        <f>SUMIFS(TabelleR08LL,TabelleR08HH,'Reserve 02 K'!B187,TabelleR08JJ,"")+
SUMIFS(TabelleR08LL,TabelleR08HH,'Reserve 02 K'!B187,TabelleR08JJ,"ohne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customHeight="1" x14ac:dyDescent="0.2">
      <c r="B188" s="676" t="str">
        <f>Raumgruppen_Bezeichnungen!$C187</f>
        <v>H2-6</v>
      </c>
      <c r="C188" s="548" t="str">
        <f>Raumgruppen_Bezeichnungen!$D187</f>
        <v>Sanitärräume; Umkleideräume</v>
      </c>
      <c r="D188" s="465">
        <f>SUMIFS(TabelleR08LL,TabelleR08HH,'Reserve 02 K'!B188,TabelleR08JJ,"")+
SUMIFS(TabelleR08LL,TabelleR08HH,'Reserve 02 K'!B188,TabelleR08JJ,"ohne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customHeight="1" x14ac:dyDescent="0.2">
      <c r="B189" s="677" t="str">
        <f>Raumgruppen_Bezeichnungen!$C188</f>
        <v>H2-7</v>
      </c>
      <c r="C189" s="528" t="str">
        <f>Raumgruppen_Bezeichnungen!$D188</f>
        <v>Sanitärräume; Umkleideräume</v>
      </c>
      <c r="D189" s="529">
        <f>SUMIFS(TabelleR08LL,TabelleR08HH,'Reserve 02 K'!B189,TabelleR08JJ,"")+
SUMIFS(TabelleR08LL,TabelleR08HH,'Reserve 02 K'!B189,TabelleR08JJ,"ohne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customHeight="1" x14ac:dyDescent="0.2">
      <c r="B190" s="677" t="str">
        <f>Raumgruppen_Bezeichnungen!$C189</f>
        <v>H2-Müll</v>
      </c>
      <c r="C190" s="528" t="str">
        <f>Raumgruppen_Bezeichnungen!$D189</f>
        <v>Sanitärräume; Umkleideräume (nur Müllentnahme)</v>
      </c>
      <c r="D190" s="529">
        <f>SUMIFS(TabelleR08LL,TabelleR08II,'Reserve 02 K'!B190,TabelleR08JJ,"")+
SUMIFS(TabelleR08LL,TabelleR08II,'Reserve 02 K'!B190,TabelleR08JJ,"ohne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customHeight="1" x14ac:dyDescent="0.2">
      <c r="B191" s="677" t="str">
        <f>Raumgruppen_Bezeichnungen!$C190</f>
        <v>I1-J</v>
      </c>
      <c r="C191" s="528" t="str">
        <f>Raumgruppen_Bezeichnungen!$D190</f>
        <v>Aulen, inklusive Bühnen- und Garderobenbereiche</v>
      </c>
      <c r="D191" s="529">
        <f>SUMIFS(TabelleR08LL,TabelleR08HH,'Reserve 02 K'!B191,TabelleR08JJ,"")+
SUMIFS(TabelleR08LL,TabelleR08HH,'Reserve 02 K'!B191,TabelleR08JJ,"ohne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customHeight="1" x14ac:dyDescent="0.2">
      <c r="B192" s="677" t="str">
        <f>Raumgruppen_Bezeichnungen!$C191</f>
        <v>I1-J2</v>
      </c>
      <c r="C192" s="528" t="str">
        <f>Raumgruppen_Bezeichnungen!$D191</f>
        <v>Aulen, inklusive Bühnen- und Garderobenbereiche</v>
      </c>
      <c r="D192" s="529">
        <f>SUMIFS(TabelleR08LL,TabelleR08HH,'Reserve 02 K'!B192,TabelleR08JJ,"")+
SUMIFS(TabelleR08LL,TabelleR08HH,'Reserve 02 K'!B192,TabelleR08JJ,"ohne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customHeight="1" x14ac:dyDescent="0.2">
      <c r="B193" s="677" t="str">
        <f>Raumgruppen_Bezeichnungen!$C192</f>
        <v>I1-Q</v>
      </c>
      <c r="C193" s="528" t="str">
        <f>Raumgruppen_Bezeichnungen!$D192</f>
        <v>Aulen, inklusive Bühnen- und Garderobenbereiche</v>
      </c>
      <c r="D193" s="529">
        <f>SUMIFS(TabelleR08LL,TabelleR08HH,'Reserve 02 K'!B193,TabelleR08JJ,"")+
SUMIFS(TabelleR08LL,TabelleR08HH,'Reserve 02 K'!B193,TabelleR08JJ,"ohne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customHeight="1" x14ac:dyDescent="0.2">
      <c r="B194" s="677" t="str">
        <f>Raumgruppen_Bezeichnungen!$C193</f>
        <v>I1-J6</v>
      </c>
      <c r="C194" s="528" t="str">
        <f>Raumgruppen_Bezeichnungen!$D193</f>
        <v>Aulen, inklusive Bühnen- und Garderobenbereiche</v>
      </c>
      <c r="D194" s="529">
        <f>SUMIFS(TabelleR08LL,TabelleR08HH,'Reserve 02 K'!B194,TabelleR08JJ,"")+
SUMIFS(TabelleR08LL,TabelleR08HH,'Reserve 02 K'!B194,TabelleR08JJ,"ohne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customHeight="1" x14ac:dyDescent="0.2">
      <c r="B195" s="677" t="str">
        <f>Raumgruppen_Bezeichnungen!$C194</f>
        <v>I1-M</v>
      </c>
      <c r="C195" s="528" t="str">
        <f>Raumgruppen_Bezeichnungen!$D194</f>
        <v>Aulen, inklusive Bühnen- und Garderobenbereiche</v>
      </c>
      <c r="D195" s="529">
        <f>SUMIFS(TabelleR08LL,TabelleR08HH,'Reserve 02 K'!B195,TabelleR08JJ,"")+
SUMIFS(TabelleR08LL,TabelleR08HH,'Reserve 02 K'!B195,TabelleR08JJ,"ohne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customHeight="1" x14ac:dyDescent="0.2">
      <c r="B196" s="677" t="str">
        <f>Raumgruppen_Bezeichnungen!$C195</f>
        <v>I1-14</v>
      </c>
      <c r="C196" s="528" t="str">
        <f>Raumgruppen_Bezeichnungen!$D195</f>
        <v>Aulen, inklusive Bühnen- und Garderobenbereiche</v>
      </c>
      <c r="D196" s="529">
        <f>SUMIFS(TabelleR08LL,TabelleR08HH,'Reserve 02 K'!B196,TabelleR08JJ,"")+
SUMIFS(TabelleR08LL,TabelleR08HH,'Reserve 02 K'!B196,TabelleR08JJ,"ohne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customHeight="1" x14ac:dyDescent="0.2">
      <c r="B197" s="677" t="str">
        <f>Raumgruppen_Bezeichnungen!$C196</f>
        <v>I1-W</v>
      </c>
      <c r="C197" s="528" t="str">
        <f>Raumgruppen_Bezeichnungen!$D196</f>
        <v>Aulen, inklusive Bühnen- und Garderobenbereiche</v>
      </c>
      <c r="D197" s="529">
        <f>SUMIFS(TabelleR08LL,TabelleR08HH,'Reserve 02 K'!B197,TabelleR08JJ,"")+
SUMIFS(TabelleR08LL,TabelleR08HH,'Reserve 02 K'!B197,TabelleR08JJ,"ohne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customHeight="1" x14ac:dyDescent="0.2">
      <c r="B198" s="677" t="str">
        <f>Raumgruppen_Bezeichnungen!$C197</f>
        <v>I1-2</v>
      </c>
      <c r="C198" s="528" t="str">
        <f>Raumgruppen_Bezeichnungen!$D197</f>
        <v>Aulen, inklusive Bühnen- und Garderobenbereiche</v>
      </c>
      <c r="D198" s="529">
        <f>SUMIFS(TabelleR08LL,TabelleR08HH,'Reserve 02 K'!B198,TabelleR08JJ,"")+
SUMIFS(TabelleR08LL,TabelleR08HH,'Reserve 02 K'!B198,TabelleR08JJ,"ohne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customHeight="1" x14ac:dyDescent="0.2">
      <c r="B199" s="677" t="str">
        <f>Raumgruppen_Bezeichnungen!$C198</f>
        <v>I1-2,5</v>
      </c>
      <c r="C199" s="528" t="str">
        <f>Raumgruppen_Bezeichnungen!$D198</f>
        <v>Aulen, inklusive Bühnen- und Garderobenbereiche</v>
      </c>
      <c r="D199" s="529">
        <f>SUMIFS(TabelleR08LL,TabelleR08HH,'Reserve 02 K'!B199,TabelleR08JJ,"")+
SUMIFS(TabelleR08LL,TabelleR08HH,'Reserve 02 K'!B199,TabelleR08JJ,"ohne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customHeight="1" x14ac:dyDescent="0.2">
      <c r="B200" s="677" t="str">
        <f>Raumgruppen_Bezeichnungen!$C199</f>
        <v>I1-3</v>
      </c>
      <c r="C200" s="528" t="str">
        <f>Raumgruppen_Bezeichnungen!$D199</f>
        <v>Aulen, inklusive Bühnen- und Garderobenbereiche</v>
      </c>
      <c r="D200" s="529">
        <f>SUMIFS(TabelleR08LL,TabelleR08HH,'Reserve 02 K'!B200,TabelleR08JJ,"")+
SUMIFS(TabelleR08LL,TabelleR08HH,'Reserve 02 K'!B200,TabelleR08JJ,"ohne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customHeight="1" x14ac:dyDescent="0.2">
      <c r="B201" s="677" t="str">
        <f>Raumgruppen_Bezeichnungen!$C200</f>
        <v>I1-4</v>
      </c>
      <c r="C201" s="528" t="str">
        <f>Raumgruppen_Bezeichnungen!$D200</f>
        <v>Aulen, inklusive Bühnen- und Garderobenbereiche</v>
      </c>
      <c r="D201" s="529">
        <f>SUMIFS(TabelleR08LL,TabelleR08HH,'Reserve 02 K'!B201,TabelleR08JJ,"")+
SUMIFS(TabelleR08LL,TabelleR08HH,'Reserve 02 K'!B201,TabelleR08JJ,"ohne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customHeight="1" x14ac:dyDescent="0.2">
      <c r="B202" s="677" t="str">
        <f>Raumgruppen_Bezeichnungen!$C201</f>
        <v>I1-5</v>
      </c>
      <c r="C202" s="528" t="str">
        <f>Raumgruppen_Bezeichnungen!$D201</f>
        <v>Aulen, inklusive Bühnen- und Garderobenbereiche</v>
      </c>
      <c r="D202" s="529">
        <f>SUMIFS(TabelleR08LL,TabelleR08HH,'Reserve 02 K'!B202,TabelleR08JJ,"")+
SUMIFS(TabelleR08LL,TabelleR08HH,'Reserve 02 K'!B202,TabelleR08JJ,"ohne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customHeight="1" x14ac:dyDescent="0.2">
      <c r="B203" s="677" t="str">
        <f>Raumgruppen_Bezeichnungen!$C202</f>
        <v>I1-6</v>
      </c>
      <c r="C203" s="528" t="str">
        <f>Raumgruppen_Bezeichnungen!$D202</f>
        <v>Aulen, inklusive Bühnen- und Garderobenbereiche</v>
      </c>
      <c r="D203" s="529">
        <f>SUMIFS(TabelleR08LL,TabelleR08HH,'Reserve 02 K'!B203,TabelleR08JJ,"")+
SUMIFS(TabelleR08LL,TabelleR08HH,'Reserve 02 K'!B203,TabelleR08JJ,"ohne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customHeight="1" x14ac:dyDescent="0.2">
      <c r="B204" s="677" t="str">
        <f>Raumgruppen_Bezeichnungen!$C203</f>
        <v>I1-7</v>
      </c>
      <c r="C204" s="528" t="str">
        <f>Raumgruppen_Bezeichnungen!$D203</f>
        <v>Aulen, inklusive Bühnen- und Garderobenbereiche</v>
      </c>
      <c r="D204" s="529">
        <f>SUMIFS(TabelleR08LL,TabelleR08HH,'Reserve 02 K'!B204,TabelleR08JJ,"")+
SUMIFS(TabelleR08LL,TabelleR08HH,'Reserve 02 K'!B204,TabelleR08JJ,"ohne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customHeight="1" x14ac:dyDescent="0.2">
      <c r="B205" s="677" t="str">
        <f>Raumgruppen_Bezeichnungen!$C204</f>
        <v>I1-Müll</v>
      </c>
      <c r="C205" s="528" t="str">
        <f>Raumgruppen_Bezeichnungen!$D204</f>
        <v>Aulen, inklusive Bühnen- und Garderobenbereiche (nur Müllentnahme)</v>
      </c>
      <c r="D205" s="529">
        <f>SUMIFS(TabelleR08LL,TabelleR08II,'Reserve 02 K'!B205,TabelleR08JJ,"")+
SUMIFS(TabelleR08LL,TabelleR08II,'Reserve 02 K'!B205,TabelleR08JJ,"ohne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SUMIFS(TabelleR08LL,TabelleR08HH,'Reserve 02 K'!B206,TabelleR08JJ,"")+
SUMIFS(TabelleR08LL,TabelleR08HH,'Reserve 02 K'!B206,TabelleR08JJ,"ohne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SUMIFS(TabelleR08LL,TabelleR08HH,'Reserve 02 K'!B207,TabelleR08JJ,"")+
SUMIFS(TabelleR08LL,TabelleR08HH,'Reserve 02 K'!B207,TabelleR08JJ,"ohne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SUMIFS(TabelleR08LL,TabelleR08HH,'Reserve 02 K'!B208,TabelleR08JJ,"")+
SUMIFS(TabelleR08LL,TabelleR08HH,'Reserve 02 K'!B208,TabelleR08JJ,"ohne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SUMIFS(TabelleR08LL,TabelleR08HH,'Reserve 02 K'!B209,TabelleR08JJ,"")+
SUMIFS(TabelleR08LL,TabelleR08HH,'Reserve 02 K'!B209,TabelleR08JJ,"ohne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SUMIFS(TabelleR08LL,TabelleR08HH,'Reserve 02 K'!B210,TabelleR08JJ,"")+
SUMIFS(TabelleR08LL,TabelleR08HH,'Reserve 02 K'!B210,TabelleR08JJ,"ohne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SUMIFS(TabelleR08LL,TabelleR08HH,'Reserve 02 K'!B211,TabelleR08JJ,"")+
SUMIFS(TabelleR08LL,TabelleR08HH,'Reserve 02 K'!B211,TabelleR08JJ,"ohne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SUMIFS(TabelleR08LL,TabelleR08HH,'Reserve 02 K'!B212,TabelleR08JJ,"")+
SUMIFS(TabelleR08LL,TabelleR08HH,'Reserve 02 K'!B212,TabelleR08JJ,"ohne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SUMIFS(TabelleR08LL,TabelleR08HH,'Reserve 02 K'!B213,TabelleR08JJ,"")+
SUMIFS(TabelleR08LL,TabelleR08HH,'Reserve 02 K'!B213,TabelleR08JJ,"ohne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SUMIFS(TabelleR08LL,TabelleR08HH,'Reserve 02 K'!B214,TabelleR08JJ,"")+
SUMIFS(TabelleR08LL,TabelleR08HH,'Reserve 02 K'!B214,TabelleR08JJ,"ohne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SUMIFS(TabelleR08LL,TabelleR08HH,'Reserve 02 K'!B215,TabelleR08JJ,"")+
SUMIFS(TabelleR08LL,TabelleR08HH,'Reserve 02 K'!B215,TabelleR08JJ,"ohne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SUMIFS(TabelleR08LL,TabelleR08HH,'Reserve 02 K'!B216,TabelleR08JJ,"")+
SUMIFS(TabelleR08LL,TabelleR08HH,'Reserve 02 K'!B216,TabelleR08JJ,"ohne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630" t="str">
        <f>Raumgruppen_Bezeichnungen!$D216</f>
        <v>Sozialräume; Speisesaal, Kantine, Cafeteria, einschließlich Flure in diesem Bereich, Teeküchen, Arzt- / Sanitätsräume</v>
      </c>
      <c r="D217" s="631">
        <f>SUMIFS(TabelleR08LL,TabelleR08HH,'Reserve 02 K'!B217,TabelleR08JJ,"")+
SUMIFS(TabelleR08LL,TabelleR08HH,'Reserve 02 K'!B217,TabelleR08JJ,"ohne Grundreinig")</f>
        <v>0</v>
      </c>
      <c r="E217" s="632">
        <f t="shared" si="129"/>
        <v>0</v>
      </c>
      <c r="F217" s="633" t="str">
        <f>VLOOKUP(B217,Raumgruppen_Bezeichnungen!$C$3:$E$305,3,FALSE)</f>
        <v>5 Tage/Wo</v>
      </c>
      <c r="G217" s="634"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635">
        <f t="shared" ca="1" si="145"/>
        <v>0</v>
      </c>
      <c r="I217" s="636">
        <f t="shared" si="146"/>
        <v>0</v>
      </c>
      <c r="J217" s="637">
        <f t="shared" si="132"/>
        <v>0</v>
      </c>
      <c r="K217" s="638">
        <f t="shared" si="147"/>
        <v>0</v>
      </c>
      <c r="M217" s="22">
        <f>Raumgruppen_Bezeichnungen!N216</f>
        <v>1</v>
      </c>
      <c r="N217" s="22">
        <f t="shared" si="134"/>
        <v>1</v>
      </c>
      <c r="O217" s="22">
        <f t="shared" si="135"/>
        <v>1</v>
      </c>
    </row>
    <row r="218" spans="2:15" ht="15"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SUMIFS(TabelleR08LL,TabelleR08HH,'Reserve 02 K'!B218,TabelleR08JJ,"")+
SUMIFS(TabelleR08LL,TabelleR08HH,'Reserve 02 K'!B218,TabelleR08JJ,"ohne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SUMIFS(TabelleR08LL,TabelleR08HH,'Reserve 02 K'!B219,TabelleR08JJ,"")+
SUMIFS(TabelleR08LL,TabelleR08HH,'Reserve 02 K'!B219,TabelleR08JJ,"ohne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SUMIFS(TabelleR08LL,TabelleR08II,'Reserve 02 K'!B220,TabelleR08JJ,"")+
SUMIFS(TabelleR08LL,TabelleR08II,'Reserve 02 K'!B220,TabelleR08JJ,"ohne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SUMIFS(TabelleR08LL,TabelleR08HH,'Reserve 02 K'!B221,TabelleR08JJ,"")+
SUMIFS(TabelleR08LL,TabelleR08HH,'Reserve 02 K'!B221,TabelleR08JJ,"ohne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customHeight="1" x14ac:dyDescent="0.2">
      <c r="B222" s="677" t="str">
        <f>Raumgruppen_Bezeichnungen!$C221</f>
        <v>K1-J</v>
      </c>
      <c r="C222" s="528" t="str">
        <f>Raumgruppen_Bezeichnungen!$D221</f>
        <v>Küchen zur Schülerverpflegung</v>
      </c>
      <c r="D222" s="529">
        <f>SUMIFS(TabelleR08LL,TabelleR08HH,'Reserve 02 K'!B222,TabelleR08JJ,"")+
SUMIFS(TabelleR08LL,TabelleR08HH,'Reserve 02 K'!B222,TabelleR08JJ,"ohne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customHeight="1" x14ac:dyDescent="0.2">
      <c r="B223" s="677" t="str">
        <f>Raumgruppen_Bezeichnungen!$C222</f>
        <v>K1-J2</v>
      </c>
      <c r="C223" s="528" t="str">
        <f>Raumgruppen_Bezeichnungen!$D222</f>
        <v>Küchen zur Schülerverpflegung</v>
      </c>
      <c r="D223" s="529">
        <f>SUMIFS(TabelleR08LL,TabelleR08HH,'Reserve 02 K'!B223,TabelleR08JJ,"")+
SUMIFS(TabelleR08LL,TabelleR08HH,'Reserve 02 K'!B223,TabelleR08JJ,"ohne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customHeight="1" x14ac:dyDescent="0.2">
      <c r="B224" s="677" t="str">
        <f>Raumgruppen_Bezeichnungen!$C223</f>
        <v>K1-Q</v>
      </c>
      <c r="C224" s="528" t="str">
        <f>Raumgruppen_Bezeichnungen!$D223</f>
        <v>Küchen zur Schülerverpflegung</v>
      </c>
      <c r="D224" s="529">
        <f>SUMIFS(TabelleR08LL,TabelleR08HH,'Reserve 02 K'!B224,TabelleR08JJ,"")+
SUMIFS(TabelleR08LL,TabelleR08HH,'Reserve 02 K'!B224,TabelleR08JJ,"ohne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customHeight="1" x14ac:dyDescent="0.2">
      <c r="B225" s="677" t="str">
        <f>Raumgruppen_Bezeichnungen!$C224</f>
        <v>K1-J6</v>
      </c>
      <c r="C225" s="528" t="str">
        <f>Raumgruppen_Bezeichnungen!$D224</f>
        <v>Küchen zur Schülerverpflegung</v>
      </c>
      <c r="D225" s="529">
        <f>SUMIFS(TabelleR08LL,TabelleR08HH,'Reserve 02 K'!B225,TabelleR08JJ,"")+
SUMIFS(TabelleR08LL,TabelleR08HH,'Reserve 02 K'!B225,TabelleR08JJ,"ohne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customHeight="1" x14ac:dyDescent="0.2">
      <c r="B226" s="677" t="str">
        <f>Raumgruppen_Bezeichnungen!$C225</f>
        <v>K1-M</v>
      </c>
      <c r="C226" s="528" t="str">
        <f>Raumgruppen_Bezeichnungen!$D225</f>
        <v>Küchen zur Schülerverpflegung</v>
      </c>
      <c r="D226" s="529">
        <f>SUMIFS(TabelleR08LL,TabelleR08HH,'Reserve 02 K'!B226,TabelleR08JJ,"")+
SUMIFS(TabelleR08LL,TabelleR08HH,'Reserve 02 K'!B226,TabelleR08JJ,"ohne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customHeight="1" x14ac:dyDescent="0.2">
      <c r="B227" s="678" t="str">
        <f>Raumgruppen_Bezeichnungen!$C226</f>
        <v>K1-14</v>
      </c>
      <c r="C227" s="621" t="str">
        <f>Raumgruppen_Bezeichnungen!$D226</f>
        <v>Küchen zur Schülerverpflegung</v>
      </c>
      <c r="D227" s="622">
        <f>SUMIFS(TabelleR08LL,TabelleR08HH,'Reserve 02 K'!B227,TabelleR08JJ,"")+
SUMIFS(TabelleR08LL,TabelleR08HH,'Reserve 02 K'!B227,TabelleR08JJ,"ohne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customHeight="1" thickBot="1" x14ac:dyDescent="0.25">
      <c r="B228" s="679" t="str">
        <f>Raumgruppen_Bezeichnungen!$C227</f>
        <v>K1-W</v>
      </c>
      <c r="C228" s="630" t="str">
        <f>Raumgruppen_Bezeichnungen!$D227</f>
        <v>Küchen zur Schülerverpflegung</v>
      </c>
      <c r="D228" s="631">
        <f>SUMIFS(TabelleR08LL,TabelleR08HH,'Reserve 02 K'!B228,TabelleR08JJ,"")+
SUMIFS(TabelleR08LL,TabelleR08HH,'Reserve 02 K'!B228,TabelleR08JJ,"ohne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customHeight="1" x14ac:dyDescent="0.2">
      <c r="B229" s="676" t="str">
        <f>Raumgruppen_Bezeichnungen!$C228</f>
        <v>K1-2</v>
      </c>
      <c r="C229" s="548" t="str">
        <f>Raumgruppen_Bezeichnungen!$D228</f>
        <v>Küchen zur Schülerverpflegung</v>
      </c>
      <c r="D229" s="465">
        <f>SUMIFS(TabelleR08LL,TabelleR08HH,'Reserve 02 K'!B229,TabelleR08JJ,"")+
SUMIFS(TabelleR08LL,TabelleR08HH,'Reserve 02 K'!B229,TabelleR08JJ,"ohne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customHeight="1" x14ac:dyDescent="0.2">
      <c r="B230" s="677" t="str">
        <f>Raumgruppen_Bezeichnungen!$C229</f>
        <v>K1-2,5</v>
      </c>
      <c r="C230" s="528" t="str">
        <f>Raumgruppen_Bezeichnungen!$D229</f>
        <v>Küchen zur Schülerverpflegung</v>
      </c>
      <c r="D230" s="529">
        <f>SUMIFS(TabelleR08LL,TabelleR08HH,'Reserve 02 K'!B230,TabelleR08JJ,"")+
SUMIFS(TabelleR08LL,TabelleR08HH,'Reserve 02 K'!B230,TabelleR08JJ,"ohne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customHeight="1" x14ac:dyDescent="0.2">
      <c r="B231" s="677" t="str">
        <f>Raumgruppen_Bezeichnungen!$C230</f>
        <v>K1-3</v>
      </c>
      <c r="C231" s="528" t="str">
        <f>Raumgruppen_Bezeichnungen!$D230</f>
        <v>Küchen zur Schülerverpflegung</v>
      </c>
      <c r="D231" s="529">
        <f>SUMIFS(TabelleR08LL,TabelleR08HH,'Reserve 02 K'!B231,TabelleR08JJ,"")+
SUMIFS(TabelleR08LL,TabelleR08HH,'Reserve 02 K'!B231,TabelleR08JJ,"ohne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customHeight="1" x14ac:dyDescent="0.2">
      <c r="B232" s="677" t="str">
        <f>Raumgruppen_Bezeichnungen!$C231</f>
        <v>K1-4</v>
      </c>
      <c r="C232" s="528" t="str">
        <f>Raumgruppen_Bezeichnungen!$D231</f>
        <v>Küchen zur Schülerverpflegung</v>
      </c>
      <c r="D232" s="529">
        <f>SUMIFS(TabelleR08LL,TabelleR08HH,'Reserve 02 K'!B232,TabelleR08JJ,"")+
SUMIFS(TabelleR08LL,TabelleR08HH,'Reserve 02 K'!B232,TabelleR08JJ,"ohne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customHeight="1" x14ac:dyDescent="0.2">
      <c r="B233" s="677" t="str">
        <f>Raumgruppen_Bezeichnungen!$C232</f>
        <v>K1-5</v>
      </c>
      <c r="C233" s="528" t="str">
        <f>Raumgruppen_Bezeichnungen!$D232</f>
        <v>Küchen zur Schülerverpflegung</v>
      </c>
      <c r="D233" s="529">
        <f>SUMIFS(TabelleR08LL,TabelleR08HH,'Reserve 02 K'!B233,TabelleR08JJ,"")+
SUMIFS(TabelleR08LL,TabelleR08HH,'Reserve 02 K'!B233,TabelleR08JJ,"ohne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customHeight="1" x14ac:dyDescent="0.2">
      <c r="B234" s="677" t="str">
        <f>Raumgruppen_Bezeichnungen!$C233</f>
        <v>K1-6</v>
      </c>
      <c r="C234" s="528" t="str">
        <f>Raumgruppen_Bezeichnungen!$D233</f>
        <v>Küchen zur Schülerverpflegung</v>
      </c>
      <c r="D234" s="529">
        <f>SUMIFS(TabelleR08LL,TabelleR08HH,'Reserve 02 K'!B234,TabelleR08JJ,"")+
SUMIFS(TabelleR08LL,TabelleR08HH,'Reserve 02 K'!B234,TabelleR08JJ,"ohne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customHeight="1" x14ac:dyDescent="0.2">
      <c r="B235" s="677" t="str">
        <f>Raumgruppen_Bezeichnungen!$C234</f>
        <v>K1-7</v>
      </c>
      <c r="C235" s="528" t="str">
        <f>Raumgruppen_Bezeichnungen!$D234</f>
        <v>Küchen zur Schülerverpflegung</v>
      </c>
      <c r="D235" s="529">
        <f>SUMIFS(TabelleR08LL,TabelleR08HH,'Reserve 02 K'!B235,TabelleR08JJ,"")+
SUMIFS(TabelleR08LL,TabelleR08HH,'Reserve 02 K'!B235,TabelleR08JJ,"ohne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customHeight="1" x14ac:dyDescent="0.2">
      <c r="B236" s="677" t="str">
        <f>Raumgruppen_Bezeichnungen!$C235</f>
        <v>K2-J</v>
      </c>
      <c r="C236" s="528" t="str">
        <f>Raumgruppen_Bezeichnungen!$D235</f>
        <v>Lehrküchen</v>
      </c>
      <c r="D236" s="529">
        <f>SUMIFS(TabelleR08LL,TabelleR08HH,'Reserve 02 K'!B236,TabelleR08JJ,"")+
SUMIFS(TabelleR08LL,TabelleR08HH,'Reserve 02 K'!B236,TabelleR08JJ,"ohne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customHeight="1" x14ac:dyDescent="0.2">
      <c r="B237" s="677" t="str">
        <f>Raumgruppen_Bezeichnungen!$C236</f>
        <v>K2-J2</v>
      </c>
      <c r="C237" s="528" t="str">
        <f>Raumgruppen_Bezeichnungen!$D236</f>
        <v>Lehrküchen</v>
      </c>
      <c r="D237" s="529">
        <f>SUMIFS(TabelleR08LL,TabelleR08HH,'Reserve 02 K'!B237,TabelleR08JJ,"")+
SUMIFS(TabelleR08LL,TabelleR08HH,'Reserve 02 K'!B237,TabelleR08JJ,"ohne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customHeight="1" x14ac:dyDescent="0.2">
      <c r="B238" s="677" t="str">
        <f>Raumgruppen_Bezeichnungen!$C237</f>
        <v>K2-Q</v>
      </c>
      <c r="C238" s="528" t="str">
        <f>Raumgruppen_Bezeichnungen!$D237</f>
        <v>Lehrküchen</v>
      </c>
      <c r="D238" s="529">
        <f>SUMIFS(TabelleR08LL,TabelleR08HH,'Reserve 02 K'!B238,TabelleR08JJ,"")+
SUMIFS(TabelleR08LL,TabelleR08HH,'Reserve 02 K'!B238,TabelleR08JJ,"ohne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customHeight="1" x14ac:dyDescent="0.2">
      <c r="B239" s="677" t="str">
        <f>Raumgruppen_Bezeichnungen!$C238</f>
        <v>K2-J6</v>
      </c>
      <c r="C239" s="528" t="str">
        <f>Raumgruppen_Bezeichnungen!$D238</f>
        <v>Lehrküchen</v>
      </c>
      <c r="D239" s="529">
        <f>SUMIFS(TabelleR08LL,TabelleR08HH,'Reserve 02 K'!B239,TabelleR08JJ,"")+
SUMIFS(TabelleR08LL,TabelleR08HH,'Reserve 02 K'!B239,TabelleR08JJ,"ohne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customHeight="1" x14ac:dyDescent="0.2">
      <c r="B240" s="677" t="str">
        <f>Raumgruppen_Bezeichnungen!$C239</f>
        <v>K2-M</v>
      </c>
      <c r="C240" s="528" t="str">
        <f>Raumgruppen_Bezeichnungen!$D239</f>
        <v>Lehrküchen</v>
      </c>
      <c r="D240" s="529">
        <f>SUMIFS(TabelleR08LL,TabelleR08HH,'Reserve 02 K'!B240,TabelleR08JJ,"")+
SUMIFS(TabelleR08LL,TabelleR08HH,'Reserve 02 K'!B240,TabelleR08JJ,"ohne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customHeight="1" x14ac:dyDescent="0.2">
      <c r="B241" s="677" t="str">
        <f>Raumgruppen_Bezeichnungen!$C240</f>
        <v>K2-14</v>
      </c>
      <c r="C241" s="528" t="str">
        <f>Raumgruppen_Bezeichnungen!$D240</f>
        <v>Lehrküchen</v>
      </c>
      <c r="D241" s="529">
        <f>SUMIFS(TabelleR08LL,TabelleR08HH,'Reserve 02 K'!B241,TabelleR08JJ,"")+
SUMIFS(TabelleR08LL,TabelleR08HH,'Reserve 02 K'!B241,TabelleR08JJ,"ohne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customHeight="1" x14ac:dyDescent="0.2">
      <c r="B242" s="677" t="str">
        <f>Raumgruppen_Bezeichnungen!$C241</f>
        <v>K2-W</v>
      </c>
      <c r="C242" s="528" t="str">
        <f>Raumgruppen_Bezeichnungen!$D241</f>
        <v>Lehrküchen</v>
      </c>
      <c r="D242" s="529">
        <f>SUMIFS(TabelleR08LL,TabelleR08HH,'Reserve 02 K'!B242,TabelleR08JJ,"")+
SUMIFS(TabelleR08LL,TabelleR08HH,'Reserve 02 K'!B242,TabelleR08JJ,"ohne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customHeight="1" x14ac:dyDescent="0.2">
      <c r="B243" s="677" t="str">
        <f>Raumgruppen_Bezeichnungen!$C242</f>
        <v>K2-2</v>
      </c>
      <c r="C243" s="528" t="str">
        <f>Raumgruppen_Bezeichnungen!$D242</f>
        <v>Lehrküchen</v>
      </c>
      <c r="D243" s="529">
        <f>SUMIFS(TabelleR08LL,TabelleR08HH,'Reserve 02 K'!B243,TabelleR08JJ,"")+
SUMIFS(TabelleR08LL,TabelleR08HH,'Reserve 02 K'!B243,TabelleR08JJ,"ohne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customHeight="1" x14ac:dyDescent="0.2">
      <c r="B244" s="677" t="str">
        <f>Raumgruppen_Bezeichnungen!$C243</f>
        <v>K2-2,5</v>
      </c>
      <c r="C244" s="528" t="str">
        <f>Raumgruppen_Bezeichnungen!$D243</f>
        <v>Lehrküchen</v>
      </c>
      <c r="D244" s="529">
        <f>SUMIFS(TabelleR08LL,TabelleR08HH,'Reserve 02 K'!B244,TabelleR08JJ,"")+
SUMIFS(TabelleR08LL,TabelleR08HH,'Reserve 02 K'!B244,TabelleR08JJ,"ohne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customHeight="1" x14ac:dyDescent="0.2">
      <c r="B245" s="677" t="str">
        <f>Raumgruppen_Bezeichnungen!$C244</f>
        <v>K2-3</v>
      </c>
      <c r="C245" s="528" t="str">
        <f>Raumgruppen_Bezeichnungen!$D244</f>
        <v>Lehrküchen</v>
      </c>
      <c r="D245" s="529">
        <f>SUMIFS(TabelleR08LL,TabelleR08HH,'Reserve 02 K'!B245,TabelleR08JJ,"")+
SUMIFS(TabelleR08LL,TabelleR08HH,'Reserve 02 K'!B245,TabelleR08JJ,"ohne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customHeight="1" x14ac:dyDescent="0.2">
      <c r="B246" s="677" t="str">
        <f>Raumgruppen_Bezeichnungen!$C245</f>
        <v>K2-4</v>
      </c>
      <c r="C246" s="528" t="str">
        <f>Raumgruppen_Bezeichnungen!$D245</f>
        <v>Lehrküchen</v>
      </c>
      <c r="D246" s="529">
        <f>SUMIFS(TabelleR08LL,TabelleR08HH,'Reserve 02 K'!B246,TabelleR08JJ,"")+
SUMIFS(TabelleR08LL,TabelleR08HH,'Reserve 02 K'!B246,TabelleR08JJ,"ohne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customHeight="1" x14ac:dyDescent="0.2">
      <c r="B247" s="677" t="str">
        <f>Raumgruppen_Bezeichnungen!$C246</f>
        <v>K2-5</v>
      </c>
      <c r="C247" s="528" t="str">
        <f>Raumgruppen_Bezeichnungen!$D246</f>
        <v>Lehrküchen</v>
      </c>
      <c r="D247" s="529">
        <f>SUMIFS(TabelleR08LL,TabelleR08HH,'Reserve 02 K'!B247,TabelleR08JJ,"")+
SUMIFS(TabelleR08LL,TabelleR08HH,'Reserve 02 K'!B247,TabelleR08JJ,"ohne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customHeight="1" x14ac:dyDescent="0.2">
      <c r="B248" s="677" t="str">
        <f>Raumgruppen_Bezeichnungen!$C247</f>
        <v>K2-6</v>
      </c>
      <c r="C248" s="528" t="str">
        <f>Raumgruppen_Bezeichnungen!$D247</f>
        <v>Lehrküchen</v>
      </c>
      <c r="D248" s="529">
        <f>SUMIFS(TabelleR08LL,TabelleR08HH,'Reserve 02 K'!B248,TabelleR08JJ,"")+
SUMIFS(TabelleR08LL,TabelleR08HH,'Reserve 02 K'!B248,TabelleR08JJ,"ohne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customHeight="1" x14ac:dyDescent="0.2">
      <c r="B249" s="677" t="str">
        <f>Raumgruppen_Bezeichnungen!$C248</f>
        <v>K2-7</v>
      </c>
      <c r="C249" s="528" t="str">
        <f>Raumgruppen_Bezeichnungen!$D248</f>
        <v>Lehrküchen</v>
      </c>
      <c r="D249" s="529">
        <f>SUMIFS(TabelleR08LL,TabelleR08HH,'Reserve 02 K'!B249,TabelleR08JJ,"")+
SUMIFS(TabelleR08LL,TabelleR08HH,'Reserve 02 K'!B249,TabelleR08JJ,"ohne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SUMIFS(TabelleR08LL,TabelleR08HH,'Reserve 02 K'!B250,TabelleR08JJ,"")+
SUMIFS(TabelleR08LL,TabelleR08HH,'Reserve 02 K'!B250,TabelleR08JJ,"ohne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customHeight="1" x14ac:dyDescent="0.2">
      <c r="B251" s="677" t="str">
        <f>Raumgruppen_Bezeichnungen!$C250</f>
        <v>L-J2</v>
      </c>
      <c r="C251" s="528" t="str">
        <f>Raumgruppen_Bezeichnungen!$D250</f>
        <v>Lager- und Abstellflächen, Archive, Geräteräume, Fahrradabstellräume, Keller</v>
      </c>
      <c r="D251" s="529">
        <f>SUMIFS(TabelleR08LL,TabelleR08HH,'Reserve 02 K'!B251,TabelleR08JJ,"")+
SUMIFS(TabelleR08LL,TabelleR08HH,'Reserve 02 K'!B251,TabelleR08JJ,"ohne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customHeight="1" x14ac:dyDescent="0.2">
      <c r="B252" s="677" t="str">
        <f>Raumgruppen_Bezeichnungen!$C251</f>
        <v>L-Q</v>
      </c>
      <c r="C252" s="528" t="str">
        <f>Raumgruppen_Bezeichnungen!$D251</f>
        <v>Lager- und Abstellflächen, Archive, Geräteräume, Fahrradabstellräume, Keller</v>
      </c>
      <c r="D252" s="529">
        <f>SUMIFS(TabelleR08LL,TabelleR08HH,'Reserve 02 K'!B252,TabelleR08JJ,"")+
SUMIFS(TabelleR08LL,TabelleR08HH,'Reserve 02 K'!B252,TabelleR08JJ,"ohne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customHeight="1" x14ac:dyDescent="0.2">
      <c r="B253" s="677" t="str">
        <f>Raumgruppen_Bezeichnungen!$C252</f>
        <v>L-J6</v>
      </c>
      <c r="C253" s="528" t="str">
        <f>Raumgruppen_Bezeichnungen!$D252</f>
        <v>Lager- und Abstellflächen, Archive, Geräteräume, Fahrradabstellräume, Keller</v>
      </c>
      <c r="D253" s="529">
        <f>SUMIFS(TabelleR08LL,TabelleR08HH,'Reserve 02 K'!B253,TabelleR08JJ,"")+
SUMIFS(TabelleR08LL,TabelleR08HH,'Reserve 02 K'!B253,TabelleR08JJ,"ohne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SUMIFS(TabelleR08LL,TabelleR08HH,'Reserve 02 K'!B254,TabelleR08JJ,"")+
SUMIFS(TabelleR08LL,TabelleR08HH,'Reserve 02 K'!B254,TabelleR08JJ,"ohne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customHeight="1" x14ac:dyDescent="0.2">
      <c r="B255" s="677" t="str">
        <f>Raumgruppen_Bezeichnungen!$C254</f>
        <v>L-14</v>
      </c>
      <c r="C255" s="528" t="str">
        <f>Raumgruppen_Bezeichnungen!$D254</f>
        <v>Lager- und Abstellflächen, Archive, Geräteräume, Fahrradabstellräume, Keller</v>
      </c>
      <c r="D255" s="529">
        <f>SUMIFS(TabelleR08LL,TabelleR08HH,'Reserve 02 K'!B255,TabelleR08JJ,"")+
SUMIFS(TabelleR08LL,TabelleR08HH,'Reserve 02 K'!B255,TabelleR08JJ,"ohne Grundreinig")</f>
        <v>0</v>
      </c>
      <c r="E255" s="530">
        <f t="shared" si="129"/>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169"/>
        <v>0</v>
      </c>
      <c r="I255" s="500">
        <f t="shared" si="170"/>
        <v>0</v>
      </c>
      <c r="J255" s="534">
        <f t="shared" si="132"/>
        <v>0</v>
      </c>
      <c r="K255" s="535">
        <f t="shared" si="171"/>
        <v>0</v>
      </c>
      <c r="M255" s="22">
        <f>Raumgruppen_Bezeichnungen!N254</f>
        <v>0</v>
      </c>
      <c r="N255" s="22">
        <f t="shared" si="134"/>
        <v>1</v>
      </c>
      <c r="O255" s="22">
        <f t="shared" si="135"/>
        <v>1</v>
      </c>
    </row>
    <row r="256" spans="2:15" ht="15" customHeight="1" x14ac:dyDescent="0.2">
      <c r="B256" s="677" t="str">
        <f>Raumgruppen_Bezeichnungen!$C255</f>
        <v>L-W</v>
      </c>
      <c r="C256" s="528" t="str">
        <f>Raumgruppen_Bezeichnungen!$D255</f>
        <v>Lager- und Abstellflächen, Archive, Geräteräume, Fahrradabstellräume, Keller</v>
      </c>
      <c r="D256" s="529">
        <f>SUMIFS(TabelleR08LL,TabelleR08HH,'Reserve 02 K'!B256,TabelleR08JJ,"")+
SUMIFS(TabelleR08LL,TabelleR08HH,'Reserve 02 K'!B256,TabelleR08JJ,"ohne Grundreinig")</f>
        <v>0</v>
      </c>
      <c r="E256" s="530">
        <f t="shared" si="129"/>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ca="1">D256*G256</f>
        <v>0</v>
      </c>
      <c r="I256" s="500">
        <f>IF(E256=0,0,H256/E256)</f>
        <v>0</v>
      </c>
      <c r="J256" s="534">
        <f t="shared" si="132"/>
        <v>0</v>
      </c>
      <c r="K256" s="535">
        <f>IF(J256="","",I256*J256)</f>
        <v>0</v>
      </c>
      <c r="M256" s="22">
        <f>Raumgruppen_Bezeichnungen!N255</f>
        <v>1</v>
      </c>
      <c r="N256" s="22">
        <f t="shared" si="134"/>
        <v>1</v>
      </c>
      <c r="O256" s="22">
        <f t="shared" si="135"/>
        <v>1</v>
      </c>
    </row>
    <row r="257" spans="2:15" ht="15" customHeight="1" x14ac:dyDescent="0.2">
      <c r="B257" s="677" t="str">
        <f>Raumgruppen_Bezeichnungen!$C256</f>
        <v>L-2</v>
      </c>
      <c r="C257" s="528" t="str">
        <f>Raumgruppen_Bezeichnungen!$D256</f>
        <v>Lager- und Abstellflächen, Archive, Geräteräume, Fahrradabstellräume, Keller</v>
      </c>
      <c r="D257" s="529">
        <f>SUMIFS(TabelleR08LL,TabelleR08HH,'Reserve 02 K'!B257,TabelleR08JJ,"")+
SUMIFS(TabelleR08LL,TabelleR08HH,'Reserve 02 K'!B257,TabelleR08JJ,"ohne Grundreinig")</f>
        <v>0</v>
      </c>
      <c r="E257" s="530">
        <f t="shared" si="129"/>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ref="H257:H260" ca="1" si="172">D257*G257</f>
        <v>0</v>
      </c>
      <c r="I257" s="500">
        <f t="shared" ref="I257:I260" si="173">IF(E257=0,0,H257/E257)</f>
        <v>0</v>
      </c>
      <c r="J257" s="534">
        <f t="shared" si="132"/>
        <v>0</v>
      </c>
      <c r="K257" s="535">
        <f t="shared" ref="K257:K260" si="174">IF(J257="","",I257*J257)</f>
        <v>0</v>
      </c>
      <c r="M257" s="22">
        <f>Raumgruppen_Bezeichnungen!N256</f>
        <v>0</v>
      </c>
      <c r="N257" s="22">
        <f t="shared" si="134"/>
        <v>1</v>
      </c>
      <c r="O257" s="22">
        <f t="shared" si="135"/>
        <v>1</v>
      </c>
    </row>
    <row r="258" spans="2:15" ht="15" customHeight="1" x14ac:dyDescent="0.2">
      <c r="B258" s="677" t="str">
        <f>Raumgruppen_Bezeichnungen!$C257</f>
        <v>L-2,5</v>
      </c>
      <c r="C258" s="528" t="str">
        <f>Raumgruppen_Bezeichnungen!$D257</f>
        <v>Lager- und Abstellflächen, Archive, Geräteräume, Fahrradabstellräume, Keller</v>
      </c>
      <c r="D258" s="529">
        <f>SUMIFS(TabelleR08LL,TabelleR08HH,'Reserve 02 K'!B258,TabelleR08JJ,"")+
SUMIFS(TabelleR08LL,TabelleR08HH,'Reserve 02 K'!B258,TabelleR08JJ,"ohne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customHeight="1" x14ac:dyDescent="0.2">
      <c r="B259" s="677" t="str">
        <f>Raumgruppen_Bezeichnungen!$C258</f>
        <v>L-3</v>
      </c>
      <c r="C259" s="528" t="str">
        <f>Raumgruppen_Bezeichnungen!$D258</f>
        <v>Lager- und Abstellflächen, Archive, Geräteräume, Fahrradabstellräume, Keller</v>
      </c>
      <c r="D259" s="529">
        <f>SUMIFS(TabelleR08LL,TabelleR08HH,'Reserve 02 K'!B259,TabelleR08JJ,"")+
SUMIFS(TabelleR08LL,TabelleR08HH,'Reserve 02 K'!B259,TabelleR08JJ,"ohne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customHeight="1" x14ac:dyDescent="0.2">
      <c r="B260" s="678" t="str">
        <f>Raumgruppen_Bezeichnungen!$C259</f>
        <v>L-4</v>
      </c>
      <c r="C260" s="621" t="str">
        <f>Raumgruppen_Bezeichnungen!$D259</f>
        <v>Lager- und Abstellflächen, Archive, Geräteräume, Fahrradabstellräume, Keller</v>
      </c>
      <c r="D260" s="622">
        <f>SUMIFS(TabelleR08LL,TabelleR08HH,'Reserve 02 K'!B260,TabelleR08JJ,"")+
SUMIFS(TabelleR08LL,TabelleR08HH,'Reserve 02 K'!B260,TabelleR08JJ,"ohne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customHeight="1" thickBot="1" x14ac:dyDescent="0.25">
      <c r="B261" s="679" t="str">
        <f>Raumgruppen_Bezeichnungen!$C260</f>
        <v>L-5</v>
      </c>
      <c r="C261" s="630" t="str">
        <f>Raumgruppen_Bezeichnungen!$D260</f>
        <v>Lager- und Abstellflächen, Archive, Geräteräume, Fahrradabstellräume, Keller</v>
      </c>
      <c r="D261" s="631">
        <f>SUMIFS(TabelleR08LL,TabelleR08HH,'Reserve 02 K'!B261,TabelleR08JJ,"")+
SUMIFS(TabelleR08LL,TabelleR08HH,'Reserve 02 K'!B261,TabelleR08JJ,"ohne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customHeight="1" x14ac:dyDescent="0.2">
      <c r="B262" s="676" t="str">
        <f>Raumgruppen_Bezeichnungen!$C261</f>
        <v>L-6</v>
      </c>
      <c r="C262" s="548" t="str">
        <f>Raumgruppen_Bezeichnungen!$D261</f>
        <v>Lager- und Abstellflächen, Archive, Geräteräume, Fahrradabstellräume, Keller</v>
      </c>
      <c r="D262" s="465">
        <f>SUMIFS(TabelleR08LL,TabelleR08HH,'Reserve 02 K'!B262,TabelleR08JJ,"")+
SUMIFS(TabelleR08LL,TabelleR08HH,'Reserve 02 K'!B262,TabelleR08JJ,"ohne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customHeight="1" x14ac:dyDescent="0.2">
      <c r="B263" s="677" t="str">
        <f>Raumgruppen_Bezeichnungen!$C262</f>
        <v>L-7</v>
      </c>
      <c r="C263" s="528" t="str">
        <f>Raumgruppen_Bezeichnungen!$D262</f>
        <v>Lager- und Abstellflächen, Archive, Geräteräume, Fahrradabstellräume, Keller</v>
      </c>
      <c r="D263" s="529">
        <f>SUMIFS(TabelleR08LL,TabelleR08HH,'Reserve 02 K'!B263,TabelleR08JJ,"")+
SUMIFS(TabelleR08LL,TabelleR08HH,'Reserve 02 K'!B263,TabelleR08JJ,"ohne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customHeight="1" x14ac:dyDescent="0.2">
      <c r="B264" s="677" t="str">
        <f>Raumgruppen_Bezeichnungen!$C263</f>
        <v>M1-J</v>
      </c>
      <c r="C264" s="528" t="str">
        <f>Raumgruppen_Bezeichnungen!$D263</f>
        <v>Sport- und Mehrzweckhallen</v>
      </c>
      <c r="D264" s="529">
        <f>SUMIFS(TabelleR08LL,TabelleR08HH,'Reserve 02 K'!B264,TabelleR08JJ,"")+
SUMIFS(TabelleR08LL,TabelleR08HH,'Reserve 02 K'!B264,TabelleR08JJ,"ohne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customHeight="1" x14ac:dyDescent="0.2">
      <c r="B265" s="677" t="str">
        <f>Raumgruppen_Bezeichnungen!$C264</f>
        <v>M1-J2</v>
      </c>
      <c r="C265" s="528" t="str">
        <f>Raumgruppen_Bezeichnungen!$D264</f>
        <v>Sport- und Mehrzweckhallen</v>
      </c>
      <c r="D265" s="529">
        <f>SUMIFS(TabelleR08LL,TabelleR08HH,'Reserve 02 K'!B265,TabelleR08JJ,"")+
SUMIFS(TabelleR08LL,TabelleR08HH,'Reserve 02 K'!B265,TabelleR08JJ,"ohne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customHeight="1" x14ac:dyDescent="0.2">
      <c r="B266" s="677" t="str">
        <f>Raumgruppen_Bezeichnungen!$C265</f>
        <v>M1-Q</v>
      </c>
      <c r="C266" s="528" t="str">
        <f>Raumgruppen_Bezeichnungen!$D265</f>
        <v>Sport- und Mehrzweckhallen</v>
      </c>
      <c r="D266" s="529">
        <f>SUMIFS(TabelleR08LL,TabelleR08HH,'Reserve 02 K'!B266,TabelleR08JJ,"")+
SUMIFS(TabelleR08LL,TabelleR08HH,'Reserve 02 K'!B266,TabelleR08JJ,"ohne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customHeight="1" x14ac:dyDescent="0.2">
      <c r="B267" s="677" t="str">
        <f>Raumgruppen_Bezeichnungen!$C266</f>
        <v>M1-J6</v>
      </c>
      <c r="C267" s="528" t="str">
        <f>Raumgruppen_Bezeichnungen!$D266</f>
        <v>Sport- und Mehrzweckhallen</v>
      </c>
      <c r="D267" s="529">
        <f>SUMIFS(TabelleR08LL,TabelleR08HH,'Reserve 02 K'!B267,TabelleR08JJ,"")+
SUMIFS(TabelleR08LL,TabelleR08HH,'Reserve 02 K'!B267,TabelleR08JJ,"ohne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customHeight="1" x14ac:dyDescent="0.2">
      <c r="B268" s="677" t="str">
        <f>Raumgruppen_Bezeichnungen!$C267</f>
        <v>M1-M</v>
      </c>
      <c r="C268" s="528" t="str">
        <f>Raumgruppen_Bezeichnungen!$D267</f>
        <v>Sport- und Mehrzweckhallen</v>
      </c>
      <c r="D268" s="529">
        <f>SUMIFS(TabelleR08LL,TabelleR08HH,'Reserve 02 K'!B268,TabelleR08JJ,"")+
SUMIFS(TabelleR08LL,TabelleR08HH,'Reserve 02 K'!B268,TabelleR08JJ,"ohne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customHeight="1" x14ac:dyDescent="0.2">
      <c r="B269" s="677" t="str">
        <f>Raumgruppen_Bezeichnungen!$C268</f>
        <v>M1-14</v>
      </c>
      <c r="C269" s="528" t="str">
        <f>Raumgruppen_Bezeichnungen!$D268</f>
        <v>Sport- und Mehrzweckhallen</v>
      </c>
      <c r="D269" s="529">
        <f>SUMIFS(TabelleR08LL,TabelleR08HH,'Reserve 02 K'!B269,TabelleR08JJ,"")+
SUMIFS(TabelleR08LL,TabelleR08HH,'Reserve 02 K'!B269,TabelleR08JJ,"ohne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customHeight="1" x14ac:dyDescent="0.2">
      <c r="B270" s="677" t="str">
        <f>Raumgruppen_Bezeichnungen!$C269</f>
        <v>M1-W</v>
      </c>
      <c r="C270" s="528" t="str">
        <f>Raumgruppen_Bezeichnungen!$D269</f>
        <v>Sport- und Mehrzweckhallen</v>
      </c>
      <c r="D270" s="529">
        <f>SUMIFS(TabelleR08LL,TabelleR08HH,'Reserve 02 K'!B270,TabelleR08JJ,"")+
SUMIFS(TabelleR08LL,TabelleR08HH,'Reserve 02 K'!B270,TabelleR08JJ,"ohne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customHeight="1" x14ac:dyDescent="0.2">
      <c r="B271" s="677" t="str">
        <f>Raumgruppen_Bezeichnungen!$C270</f>
        <v>M1-2</v>
      </c>
      <c r="C271" s="528" t="str">
        <f>Raumgruppen_Bezeichnungen!$D270</f>
        <v>Sport- und Mehrzweckhallen</v>
      </c>
      <c r="D271" s="529">
        <f>SUMIFS(TabelleR08LL,TabelleR08HH,'Reserve 02 K'!B271,TabelleR08JJ,"")+
SUMIFS(TabelleR08LL,TabelleR08HH,'Reserve 02 K'!B271,TabelleR08JJ,"ohne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customHeight="1" x14ac:dyDescent="0.2">
      <c r="B272" s="677" t="str">
        <f>Raumgruppen_Bezeichnungen!$C271</f>
        <v>M1-2,5</v>
      </c>
      <c r="C272" s="528" t="str">
        <f>Raumgruppen_Bezeichnungen!$D271</f>
        <v>Sport- und Mehrzweckhallen</v>
      </c>
      <c r="D272" s="529">
        <f>SUMIFS(TabelleR08LL,TabelleR08HH,'Reserve 02 K'!B272,TabelleR08JJ,"")+
SUMIFS(TabelleR08LL,TabelleR08HH,'Reserve 02 K'!B272,TabelleR08JJ,"ohne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customHeight="1" x14ac:dyDescent="0.2">
      <c r="B273" s="677" t="str">
        <f>Raumgruppen_Bezeichnungen!$C272</f>
        <v>M1-3</v>
      </c>
      <c r="C273" s="528" t="str">
        <f>Raumgruppen_Bezeichnungen!$D272</f>
        <v>Sport- und Mehrzweckhallen</v>
      </c>
      <c r="D273" s="529">
        <f>SUMIFS(TabelleR08LL,TabelleR08HH,'Reserve 02 K'!B273,TabelleR08JJ,"")+
SUMIFS(TabelleR08LL,TabelleR08HH,'Reserve 02 K'!B273,TabelleR08JJ,"ohne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customHeight="1" x14ac:dyDescent="0.2">
      <c r="B274" s="677" t="str">
        <f>Raumgruppen_Bezeichnungen!$C273</f>
        <v>M1-4</v>
      </c>
      <c r="C274" s="528" t="str">
        <f>Raumgruppen_Bezeichnungen!$D273</f>
        <v>Sport- und Mehrzweckhallen</v>
      </c>
      <c r="D274" s="529">
        <f>SUMIFS(TabelleR08LL,TabelleR08HH,'Reserve 02 K'!B274,TabelleR08JJ,"")+
SUMIFS(TabelleR08LL,TabelleR08HH,'Reserve 02 K'!B274,TabelleR08JJ,"ohne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customHeight="1" x14ac:dyDescent="0.2">
      <c r="B275" s="677" t="str">
        <f>Raumgruppen_Bezeichnungen!$C274</f>
        <v>M1-5</v>
      </c>
      <c r="C275" s="528" t="str">
        <f>Raumgruppen_Bezeichnungen!$D274</f>
        <v>Sport- und Mehrzweckhallen</v>
      </c>
      <c r="D275" s="529">
        <f>SUMIFS(TabelleR08LL,TabelleR08HH,'Reserve 02 K'!B275,TabelleR08JJ,"")+
SUMIFS(TabelleR08LL,TabelleR08HH,'Reserve 02 K'!B275,TabelleR08JJ,"ohne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customHeight="1" x14ac:dyDescent="0.2">
      <c r="B276" s="677" t="str">
        <f>Raumgruppen_Bezeichnungen!$C275</f>
        <v>M1-6</v>
      </c>
      <c r="C276" s="528" t="str">
        <f>Raumgruppen_Bezeichnungen!$D275</f>
        <v>Sport- und Mehrzweckhallen</v>
      </c>
      <c r="D276" s="529">
        <f>SUMIFS(TabelleR08LL,TabelleR08HH,'Reserve 02 K'!B276,TabelleR08JJ,"")+
SUMIFS(TabelleR08LL,TabelleR08HH,'Reserve 02 K'!B276,TabelleR08JJ,"ohne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customHeight="1" x14ac:dyDescent="0.2">
      <c r="B277" s="677" t="str">
        <f>Raumgruppen_Bezeichnungen!$C276</f>
        <v>M1-7</v>
      </c>
      <c r="C277" s="528" t="str">
        <f>Raumgruppen_Bezeichnungen!$D276</f>
        <v>Sport- und Mehrzweckhallen</v>
      </c>
      <c r="D277" s="529">
        <f>SUMIFS(TabelleR08LL,TabelleR08HH,'Reserve 02 K'!B277,TabelleR08JJ,"")+
SUMIFS(TabelleR08LL,TabelleR08HH,'Reserve 02 K'!B277,TabelleR08JJ,"ohne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customHeight="1" x14ac:dyDescent="0.2">
      <c r="B278" s="677" t="str">
        <f>Raumgruppen_Bezeichnungen!$C277</f>
        <v>M1-Hort</v>
      </c>
      <c r="C278" s="528" t="str">
        <f>Raumgruppen_Bezeichnungen!$D277</f>
        <v>Sport- und Mehrzweckhallen</v>
      </c>
      <c r="D278" s="529">
        <f>SUMIFS(TabelleR08LL,TabelleR08HH,'Reserve 02 K'!B278,TabelleR08JJ,"")+
SUMIFS(TabelleR08LL,TabelleR08HH,'Reserve 02 K'!B278,TabelleR08JJ,"ohne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customHeight="1" x14ac:dyDescent="0.2">
      <c r="B279" s="677" t="str">
        <f>Raumgruppen_Bezeichnungen!$C278</f>
        <v>N1-J</v>
      </c>
      <c r="C279" s="528" t="str">
        <f>Raumgruppen_Bezeichnungen!$D278</f>
        <v>Tribünen, sonstige Räume im Sportbereich</v>
      </c>
      <c r="D279" s="529">
        <f>SUMIFS(TabelleR08LL,TabelleR08HH,'Reserve 02 K'!B279,TabelleR08JJ,"")+
SUMIFS(TabelleR08LL,TabelleR08HH,'Reserve 02 K'!B279,TabelleR08JJ,"ohne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customHeight="1" x14ac:dyDescent="0.2">
      <c r="B280" s="677" t="str">
        <f>Raumgruppen_Bezeichnungen!$C279</f>
        <v>N1-J2</v>
      </c>
      <c r="C280" s="528" t="str">
        <f>Raumgruppen_Bezeichnungen!$D279</f>
        <v>Tribünen, sonstige Räume im Sportbereich</v>
      </c>
      <c r="D280" s="529">
        <f>SUMIFS(TabelleR08LL,TabelleR08HH,'Reserve 02 K'!B280,TabelleR08JJ,"")+
SUMIFS(TabelleR08LL,TabelleR08HH,'Reserve 02 K'!B280,TabelleR08JJ,"ohne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customHeight="1" x14ac:dyDescent="0.2">
      <c r="B281" s="677" t="str">
        <f>Raumgruppen_Bezeichnungen!$C280</f>
        <v>N1-Q</v>
      </c>
      <c r="C281" s="528" t="str">
        <f>Raumgruppen_Bezeichnungen!$D280</f>
        <v>Tribünen, sonstige Räume im Sportbereich</v>
      </c>
      <c r="D281" s="529">
        <f>SUMIFS(TabelleR08LL,TabelleR08HH,'Reserve 02 K'!B281,TabelleR08JJ,"")+
SUMIFS(TabelleR08LL,TabelleR08HH,'Reserve 02 K'!B281,TabelleR08JJ,"ohne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customHeight="1" x14ac:dyDescent="0.2">
      <c r="B282" s="677" t="str">
        <f>Raumgruppen_Bezeichnungen!$C281</f>
        <v>N1-J6</v>
      </c>
      <c r="C282" s="528" t="str">
        <f>Raumgruppen_Bezeichnungen!$D281</f>
        <v>Tribünen, sonstige Räume im Sportbereich</v>
      </c>
      <c r="D282" s="529">
        <f>SUMIFS(TabelleR08LL,TabelleR08HH,'Reserve 02 K'!B282,TabelleR08JJ,"")+
SUMIFS(TabelleR08LL,TabelleR08HH,'Reserve 02 K'!B282,TabelleR08JJ,"ohne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customHeight="1" x14ac:dyDescent="0.2">
      <c r="B283" s="677" t="str">
        <f>Raumgruppen_Bezeichnungen!$C282</f>
        <v>N1-M</v>
      </c>
      <c r="C283" s="528" t="str">
        <f>Raumgruppen_Bezeichnungen!$D282</f>
        <v>Tribünen, sonstige Räume im Sportbereich</v>
      </c>
      <c r="D283" s="529">
        <f>SUMIFS(TabelleR08LL,TabelleR08HH,'Reserve 02 K'!B283,TabelleR08JJ,"")+
SUMIFS(TabelleR08LL,TabelleR08HH,'Reserve 02 K'!B283,TabelleR08JJ,"ohne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customHeight="1" x14ac:dyDescent="0.2">
      <c r="B284" s="677" t="str">
        <f>Raumgruppen_Bezeichnungen!$C283</f>
        <v>N1-14</v>
      </c>
      <c r="C284" s="528" t="str">
        <f>Raumgruppen_Bezeichnungen!$D283</f>
        <v>Tribünen, sonstige Räume im Sportbereich</v>
      </c>
      <c r="D284" s="529">
        <f>SUMIFS(TabelleR08LL,TabelleR08HH,'Reserve 02 K'!B284,TabelleR08JJ,"")+
SUMIFS(TabelleR08LL,TabelleR08HH,'Reserve 02 K'!B284,TabelleR08JJ,"ohne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customHeight="1" x14ac:dyDescent="0.2">
      <c r="B285" s="677" t="str">
        <f>Raumgruppen_Bezeichnungen!$C284</f>
        <v>N1-W</v>
      </c>
      <c r="C285" s="528" t="str">
        <f>Raumgruppen_Bezeichnungen!$D284</f>
        <v>Tribünen, sonstige Räume im Sportbereich</v>
      </c>
      <c r="D285" s="529">
        <f>SUMIFS(TabelleR08LL,TabelleR08HH,'Reserve 02 K'!B285,TabelleR08JJ,"")+
SUMIFS(TabelleR08LL,TabelleR08HH,'Reserve 02 K'!B285,TabelleR08JJ,"ohne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customHeight="1" x14ac:dyDescent="0.2">
      <c r="B286" s="677" t="str">
        <f>Raumgruppen_Bezeichnungen!$C285</f>
        <v>N1-2</v>
      </c>
      <c r="C286" s="528" t="str">
        <f>Raumgruppen_Bezeichnungen!$D285</f>
        <v>Tribünen, sonstige Räume im Sportbereich</v>
      </c>
      <c r="D286" s="529">
        <f>SUMIFS(TabelleR08LL,TabelleR08HH,'Reserve 02 K'!B286,TabelleR08JJ,"")+
SUMIFS(TabelleR08LL,TabelleR08HH,'Reserve 02 K'!B286,TabelleR08JJ,"ohne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customHeight="1" x14ac:dyDescent="0.2">
      <c r="B287" s="677" t="str">
        <f>Raumgruppen_Bezeichnungen!$C286</f>
        <v>N1-2,5</v>
      </c>
      <c r="C287" s="528" t="str">
        <f>Raumgruppen_Bezeichnungen!$D286</f>
        <v>Tribünen, sonstige Räume im Sportbereich</v>
      </c>
      <c r="D287" s="529">
        <f>SUMIFS(TabelleR08LL,TabelleR08HH,'Reserve 02 K'!B287,TabelleR08JJ,"")+
SUMIFS(TabelleR08LL,TabelleR08HH,'Reserve 02 K'!B287,TabelleR08JJ,"ohne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customHeight="1" x14ac:dyDescent="0.2">
      <c r="B288" s="677" t="str">
        <f>Raumgruppen_Bezeichnungen!$C287</f>
        <v>N1-3</v>
      </c>
      <c r="C288" s="528" t="str">
        <f>Raumgruppen_Bezeichnungen!$D287</f>
        <v>Tribünen, sonstige Räume im Sportbereich</v>
      </c>
      <c r="D288" s="529">
        <f>SUMIFS(TabelleR08LL,TabelleR08HH,'Reserve 02 K'!B288,TabelleR08JJ,"")+
SUMIFS(TabelleR08LL,TabelleR08HH,'Reserve 02 K'!B288,TabelleR08JJ,"ohne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customHeight="1" x14ac:dyDescent="0.2">
      <c r="B289" s="677" t="str">
        <f>Raumgruppen_Bezeichnungen!$C288</f>
        <v>N1-4</v>
      </c>
      <c r="C289" s="528" t="str">
        <f>Raumgruppen_Bezeichnungen!$D288</f>
        <v>Tribünen, sonstige Räume im Sportbereich</v>
      </c>
      <c r="D289" s="529">
        <f>SUMIFS(TabelleR08LL,TabelleR08HH,'Reserve 02 K'!B289,TabelleR08JJ,"")+
SUMIFS(TabelleR08LL,TabelleR08HH,'Reserve 02 K'!B289,TabelleR08JJ,"ohne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customHeight="1" x14ac:dyDescent="0.2">
      <c r="B290" s="677" t="str">
        <f>Raumgruppen_Bezeichnungen!$C289</f>
        <v>N1-5</v>
      </c>
      <c r="C290" s="528" t="str">
        <f>Raumgruppen_Bezeichnungen!$D289</f>
        <v>Tribünen, sonstige Räume im Sportbereich</v>
      </c>
      <c r="D290" s="529">
        <f>SUMIFS(TabelleR08LL,TabelleR08HH,'Reserve 02 K'!B290,TabelleR08JJ,"")+
SUMIFS(TabelleR08LL,TabelleR08HH,'Reserve 02 K'!B290,TabelleR08JJ,"ohne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customHeight="1" x14ac:dyDescent="0.2">
      <c r="B291" s="677" t="str">
        <f>Raumgruppen_Bezeichnungen!$C290</f>
        <v>N1-6</v>
      </c>
      <c r="C291" s="528" t="str">
        <f>Raumgruppen_Bezeichnungen!$D290</f>
        <v>Tribünen, sonstige Räume im Sportbereich</v>
      </c>
      <c r="D291" s="529">
        <f>SUMIFS(TabelleR08LL,TabelleR08HH,'Reserve 02 K'!B291,TabelleR08JJ,"")+
SUMIFS(TabelleR08LL,TabelleR08HH,'Reserve 02 K'!B291,TabelleR08JJ,"ohne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customHeight="1" x14ac:dyDescent="0.2">
      <c r="B292" s="677" t="str">
        <f>Raumgruppen_Bezeichnungen!$C291</f>
        <v>N1-7</v>
      </c>
      <c r="C292" s="528" t="str">
        <f>Raumgruppen_Bezeichnungen!$D291</f>
        <v>Tribünen, sonstige Räume im Sportbereich</v>
      </c>
      <c r="D292" s="529">
        <f>SUMIFS(TabelleR08LL,TabelleR08HH,'Reserve 02 K'!B292,TabelleR08JJ,"")+
SUMIFS(TabelleR08LL,TabelleR08HH,'Reserve 02 K'!B292,TabelleR08JJ,"ohne Grundreinig")</f>
        <v>0</v>
      </c>
      <c r="E292" s="530">
        <f t="shared" si="175"/>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ca="1">D292*G292</f>
        <v>0</v>
      </c>
      <c r="I292" s="500">
        <f>IF(E292=0,0,H292/E292)</f>
        <v>0</v>
      </c>
      <c r="J292" s="534">
        <f t="shared" si="176"/>
        <v>0</v>
      </c>
      <c r="K292" s="535">
        <f>IF(J292="","",I292*J292)</f>
        <v>0</v>
      </c>
      <c r="M292" s="22">
        <f>Raumgruppen_Bezeichnungen!N291</f>
        <v>0</v>
      </c>
      <c r="N292" s="22">
        <f t="shared" si="177"/>
        <v>1</v>
      </c>
      <c r="O292" s="22">
        <f t="shared" si="178"/>
        <v>1</v>
      </c>
    </row>
    <row r="293" spans="2:15" ht="15" customHeight="1" x14ac:dyDescent="0.2">
      <c r="B293" s="677" t="str">
        <f>Raumgruppen_Bezeichnungen!$C292</f>
        <v>O1-J</v>
      </c>
      <c r="C293" s="528" t="str">
        <f>Raumgruppen_Bezeichnungen!$D292</f>
        <v>Haustechnik, Lüftungsanlage</v>
      </c>
      <c r="D293" s="529">
        <f>SUMIFS(TabelleR08LL,TabelleR08HH,'Reserve 02 K'!B293,TabelleR08JJ,"")+
SUMIFS(TabelleR08LL,TabelleR08HH,'Reserve 02 K'!B293,TabelleR08JJ,"ohne Grundreinig")</f>
        <v>0</v>
      </c>
      <c r="E293" s="530">
        <f t="shared" si="175"/>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ref="H293:H306" ca="1" si="197">D293*G293</f>
        <v>0</v>
      </c>
      <c r="I293" s="500">
        <f t="shared" ref="I293:I306" si="198">IF(E293=0,0,H293/E293)</f>
        <v>0</v>
      </c>
      <c r="J293" s="534">
        <f t="shared" si="176"/>
        <v>0</v>
      </c>
      <c r="K293" s="535">
        <f t="shared" ref="K293:K306" si="199">IF(J293="","",I293*J293)</f>
        <v>0</v>
      </c>
      <c r="M293" s="22">
        <f>Raumgruppen_Bezeichnungen!N292</f>
        <v>1</v>
      </c>
      <c r="N293" s="22">
        <f t="shared" si="177"/>
        <v>1</v>
      </c>
      <c r="O293" s="22">
        <f t="shared" si="178"/>
        <v>1</v>
      </c>
    </row>
    <row r="294" spans="2:15" ht="15" customHeight="1" x14ac:dyDescent="0.2">
      <c r="B294" s="677" t="str">
        <f>Raumgruppen_Bezeichnungen!$C293</f>
        <v>O1-J2</v>
      </c>
      <c r="C294" s="528" t="str">
        <f>Raumgruppen_Bezeichnungen!$D293</f>
        <v>Haustechnik, Lüftungsanlage</v>
      </c>
      <c r="D294" s="529">
        <f>SUMIFS(TabelleR08LL,TabelleR08HH,'Reserve 02 K'!B294,TabelleR08JJ,"")+
SUMIFS(TabelleR08LL,TabelleR08HH,'Reserve 02 K'!B294,TabelleR08JJ,"ohne Grundreinig")</f>
        <v>0</v>
      </c>
      <c r="E294" s="530">
        <f t="shared" si="175"/>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197"/>
        <v>0</v>
      </c>
      <c r="I294" s="500">
        <f t="shared" si="198"/>
        <v>0</v>
      </c>
      <c r="J294" s="534">
        <f t="shared" si="176"/>
        <v>0</v>
      </c>
      <c r="K294" s="535">
        <f t="shared" si="199"/>
        <v>0</v>
      </c>
      <c r="M294" s="22">
        <f>Raumgruppen_Bezeichnungen!N293</f>
        <v>0</v>
      </c>
      <c r="N294" s="22">
        <f t="shared" si="177"/>
        <v>1</v>
      </c>
      <c r="O294" s="22">
        <f t="shared" si="178"/>
        <v>1</v>
      </c>
    </row>
    <row r="295" spans="2:15" ht="15" customHeight="1" x14ac:dyDescent="0.2">
      <c r="B295" s="677" t="str">
        <f>Raumgruppen_Bezeichnungen!$C294</f>
        <v>O1-Q</v>
      </c>
      <c r="C295" s="528" t="str">
        <f>Raumgruppen_Bezeichnungen!$D294</f>
        <v>Haustechnik, Lüftungsanlage</v>
      </c>
      <c r="D295" s="529">
        <f>SUMIFS(TabelleR08LL,TabelleR08HH,'Reserve 02 K'!B295,TabelleR08JJ,"")+
SUMIFS(TabelleR08LL,TabelleR08HH,'Reserve 02 K'!B295,TabelleR08JJ,"ohne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customHeight="1" x14ac:dyDescent="0.2">
      <c r="B296" s="677" t="str">
        <f>Raumgruppen_Bezeichnungen!$C295</f>
        <v>O1-J6</v>
      </c>
      <c r="C296" s="528" t="str">
        <f>Raumgruppen_Bezeichnungen!$D295</f>
        <v>Haustechnik, Lüftungsanlage</v>
      </c>
      <c r="D296" s="529">
        <f>SUMIFS(TabelleR08LL,TabelleR08HH,'Reserve 02 K'!B296,TabelleR08JJ,"")+
SUMIFS(TabelleR08LL,TabelleR08HH,'Reserve 02 K'!B296,TabelleR08JJ,"ohne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customHeight="1" x14ac:dyDescent="0.2">
      <c r="B297" s="677" t="str">
        <f>Raumgruppen_Bezeichnungen!$C296</f>
        <v>O1-M</v>
      </c>
      <c r="C297" s="528" t="str">
        <f>Raumgruppen_Bezeichnungen!$D296</f>
        <v>Haustechnik, Lüftungsanlage</v>
      </c>
      <c r="D297" s="529">
        <f>SUMIFS(TabelleR08LL,TabelleR08HH,'Reserve 02 K'!B297,TabelleR08JJ,"")+
SUMIFS(TabelleR08LL,TabelleR08HH,'Reserve 02 K'!B297,TabelleR08JJ,"ohne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customHeight="1" x14ac:dyDescent="0.2">
      <c r="B298" s="677" t="str">
        <f>Raumgruppen_Bezeichnungen!$C297</f>
        <v>O1-14</v>
      </c>
      <c r="C298" s="528" t="str">
        <f>Raumgruppen_Bezeichnungen!$D297</f>
        <v>Haustechnik, Lüftungsanlage</v>
      </c>
      <c r="D298" s="529">
        <f>SUMIFS(TabelleR08LL,TabelleR08HH,'Reserve 02 K'!B298,TabelleR08JJ,"")+
SUMIFS(TabelleR08LL,TabelleR08HH,'Reserve 02 K'!B298,TabelleR08JJ,"ohne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customHeight="1" x14ac:dyDescent="0.2">
      <c r="B299" s="677" t="str">
        <f>Raumgruppen_Bezeichnungen!$C298</f>
        <v>O1-W</v>
      </c>
      <c r="C299" s="528" t="str">
        <f>Raumgruppen_Bezeichnungen!$D298</f>
        <v>Haustechnik, Lüftungsanlage</v>
      </c>
      <c r="D299" s="529">
        <f>SUMIFS(TabelleR08LL,TabelleR08HH,'Reserve 02 K'!B299,TabelleR08JJ,"")+
SUMIFS(TabelleR08LL,TabelleR08HH,'Reserve 02 K'!B299,TabelleR08JJ,"ohne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customHeight="1" x14ac:dyDescent="0.2">
      <c r="B300" s="677" t="str">
        <f>Raumgruppen_Bezeichnungen!$C299</f>
        <v>O1-2</v>
      </c>
      <c r="C300" s="528" t="str">
        <f>Raumgruppen_Bezeichnungen!$D299</f>
        <v>Haustechnik, Lüftungsanlage</v>
      </c>
      <c r="D300" s="529">
        <f>SUMIFS(TabelleR08LL,TabelleR08HH,'Reserve 02 K'!B300,TabelleR08JJ,"")+
SUMIFS(TabelleR08LL,TabelleR08HH,'Reserve 02 K'!B300,TabelleR08JJ,"ohne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customHeight="1" x14ac:dyDescent="0.2">
      <c r="B301" s="677" t="str">
        <f>Raumgruppen_Bezeichnungen!$C300</f>
        <v>O1-2,5</v>
      </c>
      <c r="C301" s="528" t="str">
        <f>Raumgruppen_Bezeichnungen!$D300</f>
        <v>Haustechnik, Lüftungsanlage</v>
      </c>
      <c r="D301" s="529">
        <f>SUMIFS(TabelleR08LL,TabelleR08HH,'Reserve 02 K'!B301,TabelleR08JJ,"")+
SUMIFS(TabelleR08LL,TabelleR08HH,'Reserve 02 K'!B301,TabelleR08JJ,"ohne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customHeight="1" x14ac:dyDescent="0.2">
      <c r="B302" s="677" t="str">
        <f>Raumgruppen_Bezeichnungen!$C301</f>
        <v>O1-3</v>
      </c>
      <c r="C302" s="528" t="str">
        <f>Raumgruppen_Bezeichnungen!$D301</f>
        <v>Haustechnik, Lüftungsanlage</v>
      </c>
      <c r="D302" s="529">
        <f>SUMIFS(TabelleR08LL,TabelleR08HH,'Reserve 02 K'!B302,TabelleR08JJ,"")+
SUMIFS(TabelleR08LL,TabelleR08HH,'Reserve 02 K'!B302,TabelleR08JJ,"ohne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customHeight="1" x14ac:dyDescent="0.2">
      <c r="B303" s="677" t="str">
        <f>Raumgruppen_Bezeichnungen!$C302</f>
        <v>O1-4</v>
      </c>
      <c r="C303" s="528" t="str">
        <f>Raumgruppen_Bezeichnungen!$D302</f>
        <v>Haustechnik, Lüftungsanlage</v>
      </c>
      <c r="D303" s="529">
        <f>SUMIFS(TabelleR08LL,TabelleR08HH,'Reserve 02 K'!B303,TabelleR08JJ,"")+
SUMIFS(TabelleR08LL,TabelleR08HH,'Reserve 02 K'!B303,TabelleR08JJ,"ohne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customHeight="1" x14ac:dyDescent="0.2">
      <c r="B304" s="677" t="str">
        <f>Raumgruppen_Bezeichnungen!$C303</f>
        <v>O1-5</v>
      </c>
      <c r="C304" s="528" t="str">
        <f>Raumgruppen_Bezeichnungen!$D303</f>
        <v>Haustechnik, Lüftungsanlage</v>
      </c>
      <c r="D304" s="529">
        <f>SUMIFS(TabelleR08LL,TabelleR08HH,'Reserve 02 K'!B304,TabelleR08JJ,"")+
SUMIFS(TabelleR08LL,TabelleR08HH,'Reserve 02 K'!B304,TabelleR08JJ,"ohne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customHeight="1" x14ac:dyDescent="0.2">
      <c r="B305" s="677" t="str">
        <f>Raumgruppen_Bezeichnungen!$C304</f>
        <v>O1-6</v>
      </c>
      <c r="C305" s="528" t="str">
        <f>Raumgruppen_Bezeichnungen!$D304</f>
        <v>Haustechnik, Lüftungsanlage</v>
      </c>
      <c r="D305" s="529">
        <f>SUMIFS(TabelleR08LL,TabelleR08HH,'Reserve 02 K'!B305,TabelleR08JJ,"")+
SUMIFS(TabelleR08LL,TabelleR08HH,'Reserve 02 K'!B305,TabelleR08JJ,"ohne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customHeight="1" thickBot="1" x14ac:dyDescent="0.25">
      <c r="B306" s="679" t="str">
        <f>Raumgruppen_Bezeichnungen!$C305</f>
        <v>O1-7</v>
      </c>
      <c r="C306" s="538" t="str">
        <f>Raumgruppen_Bezeichnungen!$D305</f>
        <v>Haustechnik, Lüftungsanlage</v>
      </c>
      <c r="D306" s="539">
        <f>SUMIFS(TabelleR08LL,TabelleR08HH,'Reserve 02 K'!B306,TabelleR08JJ,"")+
SUMIFS(TabelleR08LL,TabelleR08HH,'Reserve 02 K'!B306,TabelleR08JJ,"ohne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 ca="1">SUBTOTAL(109,I4:I306)</f>
        <v>0</v>
      </c>
      <c r="J307" s="39"/>
      <c r="K307" s="526">
        <f ca="1">SUBTOTAL(109,K4:K306)</f>
        <v>0</v>
      </c>
      <c r="N307" s="22">
        <f>SUBTOTAL(109,N4:N306)+SUBTOTAL(109,N313:N313)</f>
        <v>300</v>
      </c>
      <c r="O307" s="22">
        <f>IF(Preise_Abrufleistungen!B3="",0,SUBTOTAL(109,O4:O306)+SUBTOTAL(109,N313))</f>
        <v>0</v>
      </c>
    </row>
    <row r="308" spans="2:15" ht="15" thickBot="1" x14ac:dyDescent="0.25"/>
    <row r="309" spans="2:15" ht="15.75" thickBot="1" x14ac:dyDescent="0.3">
      <c r="H309" s="25" t="s">
        <v>224</v>
      </c>
      <c r="K309" s="307">
        <f ca="1">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D307+TabelleR08J2</f>
        <v>0</v>
      </c>
      <c r="I313" s="78">
        <v>1</v>
      </c>
      <c r="J313" s="283">
        <f>Los01GRG</f>
        <v>0</v>
      </c>
      <c r="K313" s="308">
        <f>H313*I313*M313</f>
        <v>0</v>
      </c>
      <c r="M313" s="200">
        <f>J313*Stundensatz01PGF</f>
        <v>0</v>
      </c>
      <c r="N313" s="22">
        <f>IF(J313=0,1,0)</f>
        <v>1</v>
      </c>
    </row>
    <row r="314" spans="2:15" ht="15" x14ac:dyDescent="0.25">
      <c r="H314" s="25"/>
    </row>
    <row r="315" spans="2:15" x14ac:dyDescent="0.2">
      <c r="H315" s="22" t="s">
        <v>11</v>
      </c>
      <c r="K315" s="100">
        <f>TabelleR08N2</f>
        <v>0</v>
      </c>
    </row>
    <row r="316" spans="2:15"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x14ac:dyDescent="0.2">
      <c r="H317" s="22" t="s">
        <v>14</v>
      </c>
      <c r="K317" s="102">
        <v>2</v>
      </c>
    </row>
    <row r="318" spans="2:15" x14ac:dyDescent="0.2">
      <c r="H318" s="23" t="s">
        <v>16</v>
      </c>
      <c r="K318" s="309">
        <f ca="1">K315*K316*K317</f>
        <v>0</v>
      </c>
    </row>
    <row r="319" spans="2:15" x14ac:dyDescent="0.2">
      <c r="K319" s="101"/>
    </row>
    <row r="320" spans="2:15" x14ac:dyDescent="0.2">
      <c r="H320" s="22" t="s">
        <v>12</v>
      </c>
      <c r="K320" s="100">
        <f>TabelleR08M2</f>
        <v>0</v>
      </c>
    </row>
    <row r="321" spans="3:1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x14ac:dyDescent="0.2">
      <c r="C322" s="24"/>
      <c r="H322" s="22" t="s">
        <v>14</v>
      </c>
      <c r="K322" s="102">
        <v>2</v>
      </c>
    </row>
    <row r="323" spans="3:11" x14ac:dyDescent="0.2">
      <c r="H323" s="23" t="s">
        <v>17</v>
      </c>
      <c r="K323" s="309">
        <f ca="1">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 ca="1">K318+K323+K325</f>
        <v>0</v>
      </c>
    </row>
  </sheetData>
  <sheetProtection algorithmName="SHA-512" hashValue="pDe3iBBogXmTOJitfbgUDZo1nxwXEyvK8rK1OGDzWmQ3P7uu6QjNWwGT2hfYuz3G+qZ04LUJoz0dTrE8N7TlJA==" saltValue="7fVorrSFqeDo5YoAOkUjJw==" spinCount="100000" sheet="1" objects="1" scenarios="1" selectLockedCells="1"/>
  <mergeCells count="3">
    <mergeCell ref="H311:H312"/>
    <mergeCell ref="I311:I312"/>
    <mergeCell ref="J311:J312"/>
  </mergeCells>
  <conditionalFormatting sqref="C1">
    <cfRule type="expression" dxfId="72" priority="2">
      <formula>$O$310=TRUE</formula>
    </cfRule>
  </conditionalFormatting>
  <conditionalFormatting sqref="E1">
    <cfRule type="expression" dxfId="71" priority="3">
      <formula>$O$307&gt;0</formula>
    </cfRule>
  </conditionalFormatting>
  <conditionalFormatting sqref="E4:E306">
    <cfRule type="expression" dxfId="69" priority="4">
      <formula>E4&gt;0</formula>
    </cfRule>
  </conditionalFormatting>
  <conditionalFormatting sqref="J4:J306 J313">
    <cfRule type="expression" dxfId="68" priority="6">
      <formula>J4&gt;0</formula>
    </cfRule>
  </conditionalFormatting>
  <conditionalFormatting sqref="K325">
    <cfRule type="expression" dxfId="67" priority="5">
      <formula>K325&gt;=0</formula>
    </cfRule>
  </conditionalFormatting>
  <dataValidations count="2">
    <dataValidation type="decimal" operator="greaterThanOrEqual" allowBlank="1" showErrorMessage="1" error="Dezimalwert muss gleich oder größer Null sein!" sqref="K325 K316 K321 J4:J306 E4:E306" xr:uid="{7F50AC66-92D5-43A8-9B75-F68A7ACC475B}">
      <formula1>0</formula1>
    </dataValidation>
    <dataValidation type="decimal" allowBlank="1" showErrorMessage="1" error="Dezimalwert muss größer Null und kleiner € 5,01 sein!" sqref="J313" xr:uid="{8655F07F-43B2-4B34-8458-6FDCECCBE93D}">
      <formula1>0</formula1>
      <formula2>5</formula2>
    </dataValidation>
  </dataValidations>
  <hyperlinks>
    <hyperlink ref="L2" location="Gebäudeübersicht!B2" display="Gebäudeübersicht" xr:uid="{37CDA7E6-63AE-486D-809C-BA233488591E}"/>
    <hyperlink ref="L3" location="Inhaltsverzeichnis!A1" display="Inhaltsverzeichnis" xr:uid="{298EA917-2C1B-407C-8DD4-9C305316D7E3}"/>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DBC12666-517C-4545-AB99-AA2E195DCD21}">
            <xm:f>AND($N$307&gt;0,Preise_Abrufleistungen!B3&lt;&gt;"")</xm:f>
            <x14:dxf>
              <font>
                <color rgb="FFFF0000"/>
              </font>
            </x14:dxf>
          </x14:cfRule>
          <xm:sqref>E2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2B36C-FDBB-4035-9F1E-C41DFB67DE95}">
  <sheetPr>
    <tabColor rgb="FFFF0000"/>
  </sheetPr>
  <dimension ref="B1:CB6"/>
  <sheetViews>
    <sheetView showGridLines="0" zoomScale="70" zoomScaleNormal="70" workbookViewId="0">
      <pane ySplit="4" topLeftCell="A5" activePane="bottomLeft" state="frozen"/>
      <selection activeCell="C5" sqref="C5"/>
      <selection pane="bottomLeft" activeCell="W2" sqref="W2"/>
    </sheetView>
  </sheetViews>
  <sheetFormatPr baseColWidth="10" defaultColWidth="11" defaultRowHeight="14.25" x14ac:dyDescent="0.2"/>
  <cols>
    <col min="1" max="1" width="5.75" customWidth="1"/>
    <col min="2" max="2" width="12" bestFit="1" customWidth="1"/>
    <col min="3" max="4" width="25.75" customWidth="1"/>
    <col min="5" max="5" width="9.875" bestFit="1" customWidth="1"/>
    <col min="6" max="6" width="8.75" bestFit="1" customWidth="1"/>
    <col min="7" max="7" width="34.125" bestFit="1" customWidth="1"/>
    <col min="8" max="8" width="8" bestFit="1" customWidth="1"/>
    <col min="9" max="9" width="11.875" bestFit="1" customWidth="1"/>
    <col min="10" max="10" width="13.625" customWidth="1"/>
    <col min="11" max="11" width="18.25" bestFit="1" customWidth="1"/>
    <col min="12" max="12" width="12" bestFit="1" customWidth="1"/>
    <col min="13" max="13" width="10.125" bestFit="1" customWidth="1"/>
    <col min="14" max="14" width="8.625" bestFit="1" customWidth="1"/>
    <col min="15" max="15" width="13.75" customWidth="1"/>
    <col min="16" max="16" width="13.75" bestFit="1" customWidth="1"/>
    <col min="17" max="17" width="7.25" customWidth="1"/>
    <col min="18" max="18" width="7.625" customWidth="1"/>
    <col min="19" max="19" width="8.25" customWidth="1"/>
    <col min="20" max="20" width="16.625" bestFit="1" customWidth="1"/>
    <col min="21" max="21" width="13" bestFit="1" customWidth="1"/>
    <col min="22" max="22" width="10.625" customWidth="1"/>
    <col min="23" max="23" width="32.7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0</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776"/>
      <c r="C5" s="776" t="s">
        <v>1805</v>
      </c>
      <c r="D5" s="776"/>
      <c r="E5" s="777"/>
      <c r="F5" s="777"/>
      <c r="G5" s="778"/>
      <c r="H5" s="779"/>
      <c r="I5" s="779"/>
      <c r="J5" s="780"/>
      <c r="K5" s="776"/>
      <c r="L5" s="781"/>
      <c r="M5" s="776"/>
      <c r="N5" s="776"/>
      <c r="O5" s="776"/>
      <c r="P5" s="776"/>
      <c r="Q5" s="776"/>
      <c r="R5" s="776"/>
      <c r="S5" s="776"/>
      <c r="T5" s="776"/>
      <c r="U5" s="776"/>
      <c r="V5" s="782"/>
      <c r="W5" s="77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x14ac:dyDescent="0.2">
      <c r="B6" s="761"/>
      <c r="C6" s="761"/>
      <c r="D6" s="761"/>
      <c r="E6" s="761"/>
      <c r="F6" s="761"/>
      <c r="G6" s="761"/>
      <c r="H6" s="761"/>
      <c r="I6" s="761"/>
      <c r="J6" s="761"/>
      <c r="K6" s="761"/>
      <c r="L6" s="761"/>
      <c r="M6" s="761"/>
      <c r="N6" s="761"/>
      <c r="O6" s="761"/>
      <c r="P6" s="761"/>
      <c r="Q6" s="761"/>
      <c r="R6" s="761"/>
      <c r="S6" s="761"/>
      <c r="T6" s="761"/>
      <c r="U6" s="761"/>
      <c r="V6" s="761"/>
      <c r="W6" s="761"/>
    </row>
  </sheetData>
  <sheetProtection algorithmName="SHA-512" hashValue="T+WCk7xrfC/VJLbYhdqqAA/B3h70FgDaDiqWxG8t66sw82tBQPp4re5x2vjzg0xesQwwowF8aInhqADkKGHhFQ==" saltValue="vUSN2XawRUTXwcEmsIbF4A==" spinCount="100000" sheet="1" objects="1" scenarios="1" selectLockedCells="1"/>
  <mergeCells count="3">
    <mergeCell ref="C3:E3"/>
    <mergeCell ref="F3:L3"/>
    <mergeCell ref="M3:N3"/>
  </mergeCells>
  <dataValidations count="1">
    <dataValidation type="list" allowBlank="1" showDropDown="1" showErrorMessage="1" errorTitle="Zulässige Werte Spalte J, Status" error="Es sind nur die Werte 'Grundreinigung' oder 'ohne Grundreinig' oder 'keine Reinigung' möglich!" sqref="J5" xr:uid="{108D8CAF-FE33-409F-AC11-EDEE29F8CE9D}">
      <formula1>"Grundreinigung,ohne Grundreinig,keine Reinigung"</formula1>
    </dataValidation>
  </dataValidations>
  <hyperlinks>
    <hyperlink ref="W2" location="Gebäudeübersicht!B2" display="Gebäudeübersicht" xr:uid="{A207F5DE-DC4A-4B93-99B1-C9910A0CDF4E}"/>
    <hyperlink ref="W3" location="Inhaltsverzeichnis!A1" display="Inhaltsverzeichnis" xr:uid="{F5511DB4-BB74-4A00-B589-697EE2644DBD}"/>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DC45-6DF2-4017-84B7-FD6B12C2EB7E}">
  <sheetPr>
    <tabColor rgb="FFFF0000"/>
  </sheetPr>
  <dimension ref="A1:O327"/>
  <sheetViews>
    <sheetView showGridLines="0" zoomScale="70" zoomScaleNormal="70" workbookViewId="0">
      <pane ySplit="3" topLeftCell="A4" activePane="bottomLeft" state="frozen"/>
      <selection activeCell="C5" sqref="C5"/>
      <selection pane="bottomLeft" activeCell="E5" sqref="E5"/>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customWidth="1"/>
    <col min="14"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Reserve 03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SUMIFS(TabelleR09LL,TabelleR09HH,'Reserve 03 K'!B4,TabelleR09JJ,"")+
SUMIFS(TabelleR09LL,TabelleR09HH,'Reserve 03 K'!B4,TabelleR09JJ,"ohne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customHeight="1" x14ac:dyDescent="0.2">
      <c r="B5" s="677" t="str">
        <f>Raumgruppen_Bezeichnungen!$C4</f>
        <v>A1-J2</v>
      </c>
      <c r="C5" s="528" t="str">
        <f>Raumgruppen_Bezeichnungen!$D4</f>
        <v>Klassenräume</v>
      </c>
      <c r="D5" s="529">
        <f>SUMIFS(TabelleR09LL,TabelleR09HH,'Reserve 03 K'!B5,TabelleR09JJ,"")+
SUMIFS(TabelleR09LL,TabelleR09HH,'Reserve 03 K'!B5,TabelleR09JJ,"ohne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customHeight="1" x14ac:dyDescent="0.2">
      <c r="B6" s="677" t="str">
        <f>Raumgruppen_Bezeichnungen!$C5</f>
        <v>A1-Q</v>
      </c>
      <c r="C6" s="528" t="str">
        <f>Raumgruppen_Bezeichnungen!$D5</f>
        <v>Klassenräume</v>
      </c>
      <c r="D6" s="529">
        <f>SUMIFS(TabelleR09LL,TabelleR09HH,'Reserve 03 K'!B6,TabelleR09JJ,"")+
SUMIFS(TabelleR09LL,TabelleR09HH,'Reserve 03 K'!B6,TabelleR09JJ,"ohne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customHeight="1" x14ac:dyDescent="0.2">
      <c r="B7" s="677" t="str">
        <f>Raumgruppen_Bezeichnungen!$C6</f>
        <v>A1-J6</v>
      </c>
      <c r="C7" s="528" t="str">
        <f>Raumgruppen_Bezeichnungen!$D6</f>
        <v>Klassenräume</v>
      </c>
      <c r="D7" s="529">
        <f>SUMIFS(TabelleR09LL,TabelleR09HH,'Reserve 03 K'!B7,TabelleR09JJ,"")+
SUMIFS(TabelleR09LL,TabelleR09HH,'Reserve 03 K'!B7,TabelleR09JJ,"ohne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customHeight="1" x14ac:dyDescent="0.2">
      <c r="B8" s="677" t="str">
        <f>Raumgruppen_Bezeichnungen!$C7</f>
        <v>A1-M</v>
      </c>
      <c r="C8" s="528" t="str">
        <f>Raumgruppen_Bezeichnungen!$D7</f>
        <v>Klassenräume</v>
      </c>
      <c r="D8" s="529">
        <f>SUMIFS(TabelleR09LL,TabelleR09HH,'Reserve 03 K'!B8,TabelleR09JJ,"")+
SUMIFS(TabelleR09LL,TabelleR09HH,'Reserve 03 K'!B8,TabelleR09JJ,"ohne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customHeight="1" x14ac:dyDescent="0.2">
      <c r="B9" s="677" t="str">
        <f>Raumgruppen_Bezeichnungen!$C8</f>
        <v>A1-14</v>
      </c>
      <c r="C9" s="528" t="str">
        <f>Raumgruppen_Bezeichnungen!$D8</f>
        <v>Klassenräume</v>
      </c>
      <c r="D9" s="529">
        <f>SUMIFS(TabelleR09LL,TabelleR09HH,'Reserve 03 K'!B9,TabelleR09JJ,"")+
SUMIFS(TabelleR09LL,TabelleR09HH,'Reserve 03 K'!B9,TabelleR09JJ,"ohne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7" t="str">
        <f>Raumgruppen_Bezeichnungen!$C9</f>
        <v>A1-W</v>
      </c>
      <c r="C10" s="528" t="str">
        <f>Raumgruppen_Bezeichnungen!$D9</f>
        <v>Seminar- Prüfungsräume, Aufenthaltsräume, Multifunktionsräume</v>
      </c>
      <c r="D10" s="529">
        <f>SUMIFS(TabelleR09LL,TabelleR09HH,'Reserve 03 K'!B10,TabelleR09JJ,"")+
SUMIFS(TabelleR09LL,TabelleR09HH,'Reserve 03 K'!B10,TabelleR09JJ,"ohne Grundreinig")</f>
        <v>0</v>
      </c>
      <c r="E10" s="530">
        <f t="shared" si="0"/>
        <v>0</v>
      </c>
      <c r="F10" s="531" t="str">
        <f>VLOOKUP(B10,Raumgruppen_Bezeichnungen!$C$3:$E$305,3,FALSE)</f>
        <v>wöchentl.</v>
      </c>
      <c r="G10" s="75"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7"/>
        <v>0</v>
      </c>
      <c r="I10" s="500">
        <f t="shared" si="8"/>
        <v>0</v>
      </c>
      <c r="J10" s="534">
        <f t="shared" si="3"/>
        <v>0</v>
      </c>
      <c r="K10" s="535">
        <f t="shared" si="9"/>
        <v>0</v>
      </c>
      <c r="M10" s="22">
        <f>Raumgruppen_Bezeichnungen!N9</f>
        <v>1</v>
      </c>
      <c r="N10" s="22">
        <f t="shared" si="5"/>
        <v>1</v>
      </c>
      <c r="O10" s="22">
        <f t="shared" si="6"/>
        <v>1</v>
      </c>
    </row>
    <row r="11" spans="1:15" ht="15" customHeight="1" x14ac:dyDescent="0.2">
      <c r="B11" s="677" t="str">
        <f>Raumgruppen_Bezeichnungen!$C10</f>
        <v>A1-2</v>
      </c>
      <c r="C11" s="528" t="str">
        <f>Raumgruppen_Bezeichnungen!$D10</f>
        <v>Seminar- Prüfungsräume, Aufenthaltsräume, Multifunktionsräume</v>
      </c>
      <c r="D11" s="529">
        <f>SUMIFS(TabelleR09LL,TabelleR09HH,'Reserve 03 K'!B11,TabelleR09JJ,"")+
SUMIFS(TabelleR09LL,TabelleR09HH,'Reserve 03 K'!B11,TabelleR09JJ,"ohne Grundreinig")</f>
        <v>0</v>
      </c>
      <c r="E11" s="530">
        <f t="shared" si="0"/>
        <v>0</v>
      </c>
      <c r="F11" s="531" t="str">
        <f>VLOOKUP(B11,Raumgruppen_Bezeichnungen!$C$3:$E$305,3,FALSE)</f>
        <v>2 Tage/Wo</v>
      </c>
      <c r="G11" s="75"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7"/>
        <v>0</v>
      </c>
      <c r="I11" s="500">
        <f t="shared" si="8"/>
        <v>0</v>
      </c>
      <c r="J11" s="534">
        <f t="shared" si="3"/>
        <v>0</v>
      </c>
      <c r="K11" s="535">
        <f t="shared" si="9"/>
        <v>0</v>
      </c>
      <c r="M11" s="22">
        <f>Raumgruppen_Bezeichnungen!N10</f>
        <v>1</v>
      </c>
      <c r="N11" s="22">
        <f t="shared" si="5"/>
        <v>1</v>
      </c>
      <c r="O11" s="22">
        <f t="shared" si="6"/>
        <v>1</v>
      </c>
    </row>
    <row r="12" spans="1:15" ht="15" customHeight="1" x14ac:dyDescent="0.2">
      <c r="B12" s="677" t="str">
        <f>Raumgruppen_Bezeichnungen!$C11</f>
        <v>A1-2,5</v>
      </c>
      <c r="C12" s="528" t="str">
        <f>Raumgruppen_Bezeichnungen!$D11</f>
        <v>Klassenräume</v>
      </c>
      <c r="D12" s="529">
        <f>SUMIFS(TabelleR09LL,TabelleR09HH,'Reserve 03 K'!B12,TabelleR09JJ,"")+
SUMIFS(TabelleR09LL,TabelleR09HH,'Reserve 03 K'!B12,TabelleR09JJ,"ohne Grundreinig")</f>
        <v>0</v>
      </c>
      <c r="E12" s="530">
        <f t="shared" si="0"/>
        <v>0</v>
      </c>
      <c r="F12" s="531"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ca="1">D12*G12</f>
        <v>0</v>
      </c>
      <c r="I12" s="500">
        <f>IF(E12=0,0,H12/E12)</f>
        <v>0</v>
      </c>
      <c r="J12" s="534">
        <f t="shared" si="3"/>
        <v>0</v>
      </c>
      <c r="K12" s="535">
        <f>IF(J12="","",I12*J12)</f>
        <v>0</v>
      </c>
      <c r="M12" s="22">
        <f>Raumgruppen_Bezeichnungen!N11</f>
        <v>0</v>
      </c>
      <c r="N12" s="22">
        <f t="shared" si="5"/>
        <v>1</v>
      </c>
      <c r="O12" s="22">
        <f t="shared" si="6"/>
        <v>1</v>
      </c>
    </row>
    <row r="13" spans="1:15" ht="15" customHeight="1" x14ac:dyDescent="0.2">
      <c r="B13" s="677" t="str">
        <f>Raumgruppen_Bezeichnungen!$C12</f>
        <v>A1-3</v>
      </c>
      <c r="C13" s="528" t="str">
        <f>Raumgruppen_Bezeichnungen!$D12</f>
        <v>Klassenräume</v>
      </c>
      <c r="D13" s="529">
        <f>SUMIFS(TabelleR09LL,TabelleR09HH,'Reserve 03 K'!B13,TabelleR09JJ,"")+
SUMIFS(TabelleR09LL,TabelleR09HH,'Reserve 03 K'!B13,TabelleR09JJ,"ohne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customHeight="1" x14ac:dyDescent="0.2">
      <c r="B14" s="677" t="str">
        <f>Raumgruppen_Bezeichnungen!$C13</f>
        <v>A1-4</v>
      </c>
      <c r="C14" s="528" t="str">
        <f>Raumgruppen_Bezeichnungen!$D13</f>
        <v>Klassenräume</v>
      </c>
      <c r="D14" s="529">
        <f>SUMIFS(TabelleR09LL,TabelleR09HH,'Reserve 03 K'!B14,TabelleR09JJ,"")+
SUMIFS(TabelleR09LL,TabelleR09HH,'Reserve 03 K'!B14,TabelleR09JJ,"ohne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0"/>
        <v>0</v>
      </c>
      <c r="I14" s="500">
        <f t="shared" si="11"/>
        <v>0</v>
      </c>
      <c r="J14" s="534">
        <f t="shared" si="3"/>
        <v>0</v>
      </c>
      <c r="K14" s="535">
        <f t="shared" si="12"/>
        <v>0</v>
      </c>
      <c r="M14" s="22">
        <f>Raumgruppen_Bezeichnungen!N13</f>
        <v>0</v>
      </c>
      <c r="N14" s="22">
        <f t="shared" si="5"/>
        <v>1</v>
      </c>
      <c r="O14" s="22">
        <f t="shared" si="6"/>
        <v>1</v>
      </c>
    </row>
    <row r="15" spans="1:15" ht="15" customHeight="1" x14ac:dyDescent="0.2">
      <c r="B15" s="677" t="str">
        <f>Raumgruppen_Bezeichnungen!$C14</f>
        <v>A1-5</v>
      </c>
      <c r="C15" s="528" t="str">
        <f>Raumgruppen_Bezeichnungen!$D14</f>
        <v>Klassenräume</v>
      </c>
      <c r="D15" s="529">
        <f>SUMIFS(TabelleR09LL,TabelleR09HH,'Reserve 03 K'!B15,TabelleR09JJ,"")+
SUMIFS(TabelleR09LL,TabelleR09HH,'Reserve 03 K'!B15,TabelleR09JJ,"ohne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0"/>
        <v>0</v>
      </c>
      <c r="I15" s="500">
        <f t="shared" si="11"/>
        <v>0</v>
      </c>
      <c r="J15" s="534">
        <f t="shared" si="3"/>
        <v>0</v>
      </c>
      <c r="K15" s="535">
        <f t="shared" si="12"/>
        <v>0</v>
      </c>
      <c r="M15" s="22">
        <f>Raumgruppen_Bezeichnungen!N14</f>
        <v>0</v>
      </c>
      <c r="N15" s="22">
        <f t="shared" si="5"/>
        <v>1</v>
      </c>
      <c r="O15" s="22">
        <f t="shared" si="6"/>
        <v>1</v>
      </c>
    </row>
    <row r="16" spans="1:15" ht="15" customHeight="1" x14ac:dyDescent="0.2">
      <c r="B16" s="677" t="str">
        <f>Raumgruppen_Bezeichnungen!$C15</f>
        <v>A1-6</v>
      </c>
      <c r="C16" s="528" t="str">
        <f>Raumgruppen_Bezeichnungen!$D15</f>
        <v>Klassenräume</v>
      </c>
      <c r="D16" s="529">
        <f>SUMIFS(TabelleR09LL,TabelleR09HH,'Reserve 03 K'!B16,TabelleR09JJ,"")+
SUMIFS(TabelleR09LL,TabelleR09HH,'Reserve 03 K'!B16,TabelleR09JJ,"ohne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ca="1">D16*G16</f>
        <v>0</v>
      </c>
      <c r="I16" s="500">
        <f>IF(E16=0,0,H16/E16)</f>
        <v>0</v>
      </c>
      <c r="J16" s="534">
        <f t="shared" si="3"/>
        <v>0</v>
      </c>
      <c r="K16" s="535">
        <f>IF(J16="","",I16*J16)</f>
        <v>0</v>
      </c>
      <c r="M16" s="22">
        <f>Raumgruppen_Bezeichnungen!N15</f>
        <v>0</v>
      </c>
      <c r="N16" s="22">
        <f t="shared" si="5"/>
        <v>1</v>
      </c>
      <c r="O16" s="22">
        <f t="shared" si="6"/>
        <v>1</v>
      </c>
    </row>
    <row r="17" spans="2:15" ht="15" customHeight="1" x14ac:dyDescent="0.2">
      <c r="B17" s="677" t="str">
        <f>Raumgruppen_Bezeichnungen!$C16</f>
        <v>A1-7</v>
      </c>
      <c r="C17" s="528" t="str">
        <f>Raumgruppen_Bezeichnungen!$D16</f>
        <v>Klassenräume</v>
      </c>
      <c r="D17" s="529">
        <f>SUMIFS(TabelleR09LL,TabelleR09HH,'Reserve 03 K'!B17,TabelleR09JJ,"")+
SUMIFS(TabelleR09LL,TabelleR09HH,'Reserve 03 K'!B17,TabelleR09JJ,"ohne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ca="1">D17*G17</f>
        <v>0</v>
      </c>
      <c r="I17" s="500">
        <f>IF(E17=0,0,H17/E17)</f>
        <v>0</v>
      </c>
      <c r="J17" s="534">
        <f t="shared" si="3"/>
        <v>0</v>
      </c>
      <c r="K17" s="535">
        <f>IF(J17="","",I17*J17)</f>
        <v>0</v>
      </c>
      <c r="M17" s="22">
        <f>Raumgruppen_Bezeichnungen!N16</f>
        <v>0</v>
      </c>
      <c r="N17" s="22">
        <f t="shared" si="5"/>
        <v>1</v>
      </c>
      <c r="O17" s="22">
        <f t="shared" si="6"/>
        <v>1</v>
      </c>
    </row>
    <row r="18" spans="2:15" ht="15" customHeight="1" x14ac:dyDescent="0.2">
      <c r="B18" s="677" t="str">
        <f>Raumgruppen_Bezeichnungen!$C17</f>
        <v>A1-Müll</v>
      </c>
      <c r="C18" s="528" t="str">
        <f>Raumgruppen_Bezeichnungen!$D17</f>
        <v>Klassenräume (nur Müllentnahme)</v>
      </c>
      <c r="D18" s="529">
        <f>SUMIFS(TabelleR09LL,TabelleR09II,'Reserve 03 K'!B18,TabelleR09JJ,"")+
SUMIFS(TabelleR09LL,TabelleR09II,'Reserve 03 K'!B18,TabelleR09JJ,"ohne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customHeight="1" x14ac:dyDescent="0.2">
      <c r="B19" s="677" t="str">
        <f>Raumgruppen_Bezeichnungen!$C18</f>
        <v>A1-Hort</v>
      </c>
      <c r="C19" s="528" t="str">
        <f>Raumgruppen_Bezeichnungen!$D18</f>
        <v>Klassenräume</v>
      </c>
      <c r="D19" s="529">
        <f>SUMIFS(TabelleR09LL,TabelleR09HH,'Reserve 03 K'!B19,TabelleR09JJ,"")+
SUMIFS(TabelleR09LL,TabelleR09HH,'Reserve 03 K'!B19,TabelleR09JJ,"ohne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3"/>
        <v>0</v>
      </c>
      <c r="I19" s="500">
        <f t="shared" si="14"/>
        <v>0</v>
      </c>
      <c r="J19" s="534">
        <f t="shared" si="3"/>
        <v>0</v>
      </c>
      <c r="K19" s="535">
        <f t="shared" si="15"/>
        <v>0</v>
      </c>
      <c r="M19" s="22">
        <f>Raumgruppen_Bezeichnungen!N18</f>
        <v>0</v>
      </c>
      <c r="N19" s="22">
        <f t="shared" si="5"/>
        <v>1</v>
      </c>
      <c r="O19" s="22">
        <f t="shared" si="6"/>
        <v>1</v>
      </c>
    </row>
    <row r="20" spans="2:15" ht="15" customHeight="1" x14ac:dyDescent="0.2">
      <c r="B20" s="677" t="str">
        <f>Raumgruppen_Bezeichnungen!$C19</f>
        <v>A2-J</v>
      </c>
      <c r="C20" s="528" t="str">
        <f>Raumgruppen_Bezeichnungen!$D19</f>
        <v>Fachräume</v>
      </c>
      <c r="D20" s="529">
        <f>SUMIFS(TabelleR09LL,TabelleR09HH,'Reserve 03 K'!B20,TabelleR09JJ,"")+
SUMIFS(TabelleR09LL,TabelleR09HH,'Reserve 03 K'!B20,TabelleR09JJ,"ohne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customHeight="1" x14ac:dyDescent="0.2">
      <c r="B21" s="677" t="str">
        <f>Raumgruppen_Bezeichnungen!$C20</f>
        <v>A2-J2</v>
      </c>
      <c r="C21" s="528" t="str">
        <f>Raumgruppen_Bezeichnungen!$D20</f>
        <v>Fachräume</v>
      </c>
      <c r="D21" s="529">
        <f>SUMIFS(TabelleR09LL,TabelleR09HH,'Reserve 03 K'!B21,TabelleR09JJ,"")+
SUMIFS(TabelleR09LL,TabelleR09HH,'Reserve 03 K'!B21,TabelleR09JJ,"ohne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customHeight="1" x14ac:dyDescent="0.2">
      <c r="B22" s="677" t="str">
        <f>Raumgruppen_Bezeichnungen!$C21</f>
        <v>A2-Q</v>
      </c>
      <c r="C22" s="528" t="str">
        <f>Raumgruppen_Bezeichnungen!$D21</f>
        <v>Fachräume</v>
      </c>
      <c r="D22" s="529">
        <f>SUMIFS(TabelleR09LL,TabelleR09HH,'Reserve 03 K'!B22,TabelleR09JJ,"")+
SUMIFS(TabelleR09LL,TabelleR09HH,'Reserve 03 K'!B22,TabelleR09JJ,"ohne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customHeight="1" x14ac:dyDescent="0.2">
      <c r="B23" s="677" t="str">
        <f>Raumgruppen_Bezeichnungen!$C22</f>
        <v>A2-J6</v>
      </c>
      <c r="C23" s="528" t="str">
        <f>Raumgruppen_Bezeichnungen!$D22</f>
        <v>Fachräume</v>
      </c>
      <c r="D23" s="529">
        <f>SUMIFS(TabelleR09LL,TabelleR09HH,'Reserve 03 K'!B23,TabelleR09JJ,"")+
SUMIFS(TabelleR09LL,TabelleR09HH,'Reserve 03 K'!B23,TabelleR09JJ,"ohne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customHeight="1" x14ac:dyDescent="0.2">
      <c r="B24" s="677" t="str">
        <f>Raumgruppen_Bezeichnungen!$C23</f>
        <v>A2-M</v>
      </c>
      <c r="C24" s="528" t="str">
        <f>Raumgruppen_Bezeichnungen!$D23</f>
        <v>Fachräume</v>
      </c>
      <c r="D24" s="529">
        <f>SUMIFS(TabelleR09LL,TabelleR09HH,'Reserve 03 K'!B24,TabelleR09JJ,"")+
SUMIFS(TabelleR09LL,TabelleR09HH,'Reserve 03 K'!B24,TabelleR09JJ,"ohne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customHeight="1" x14ac:dyDescent="0.2">
      <c r="B25" s="677" t="str">
        <f>Raumgruppen_Bezeichnungen!$C24</f>
        <v>A2-14</v>
      </c>
      <c r="C25" s="528" t="str">
        <f>Raumgruppen_Bezeichnungen!$D24</f>
        <v>Fachräume</v>
      </c>
      <c r="D25" s="529">
        <f>SUMIFS(TabelleR09LL,TabelleR09HH,'Reserve 03 K'!B25,TabelleR09JJ,"")+
SUMIFS(TabelleR09LL,TabelleR09HH,'Reserve 03 K'!B25,TabelleR09JJ,"ohne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customHeight="1" x14ac:dyDescent="0.2">
      <c r="B26" s="677" t="str">
        <f>Raumgruppen_Bezeichnungen!$C25</f>
        <v>A2-W</v>
      </c>
      <c r="C26" s="528" t="str">
        <f>Raumgruppen_Bezeichnungen!$D25</f>
        <v>Fachräume</v>
      </c>
      <c r="D26" s="529">
        <f>SUMIFS(TabelleR09LL,TabelleR09HH,'Reserve 03 K'!B26,TabelleR09JJ,"")+
SUMIFS(TabelleR09LL,TabelleR09HH,'Reserve 03 K'!B26,TabelleR09JJ,"ohne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6"/>
        <v>0</v>
      </c>
      <c r="I26" s="500">
        <f t="shared" si="17"/>
        <v>0</v>
      </c>
      <c r="J26" s="534">
        <f t="shared" si="3"/>
        <v>0</v>
      </c>
      <c r="K26" s="535">
        <f t="shared" si="18"/>
        <v>0</v>
      </c>
      <c r="M26" s="22">
        <f>Raumgruppen_Bezeichnungen!N25</f>
        <v>0</v>
      </c>
      <c r="N26" s="22">
        <f t="shared" si="5"/>
        <v>1</v>
      </c>
      <c r="O26" s="22">
        <f t="shared" si="6"/>
        <v>1</v>
      </c>
    </row>
    <row r="27" spans="2:15" ht="15" customHeight="1" x14ac:dyDescent="0.2">
      <c r="B27" s="677" t="str">
        <f>Raumgruppen_Bezeichnungen!$C26</f>
        <v>A2-2</v>
      </c>
      <c r="C27" s="528" t="str">
        <f>Raumgruppen_Bezeichnungen!$D26</f>
        <v>Fachräume</v>
      </c>
      <c r="D27" s="529">
        <f>SUMIFS(TabelleR09LL,TabelleR09HH,'Reserve 03 K'!B27,TabelleR09JJ,"")+
SUMIFS(TabelleR09LL,TabelleR09HH,'Reserve 03 K'!B27,TabelleR09JJ,"ohne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6"/>
        <v>0</v>
      </c>
      <c r="I27" s="500">
        <f t="shared" si="17"/>
        <v>0</v>
      </c>
      <c r="J27" s="534">
        <f t="shared" si="3"/>
        <v>0</v>
      </c>
      <c r="K27" s="535">
        <f t="shared" si="18"/>
        <v>0</v>
      </c>
      <c r="M27" s="22">
        <f>Raumgruppen_Bezeichnungen!N26</f>
        <v>0</v>
      </c>
      <c r="N27" s="22">
        <f t="shared" si="5"/>
        <v>1</v>
      </c>
      <c r="O27" s="22">
        <f t="shared" si="6"/>
        <v>1</v>
      </c>
    </row>
    <row r="28" spans="2:15" ht="15" customHeight="1" x14ac:dyDescent="0.2">
      <c r="B28" s="677" t="str">
        <f>Raumgruppen_Bezeichnungen!$C27</f>
        <v>A2-2,5</v>
      </c>
      <c r="C28" s="528" t="str">
        <f>Raumgruppen_Bezeichnungen!$D27</f>
        <v>Fachräume</v>
      </c>
      <c r="D28" s="529">
        <f>SUMIFS(TabelleR09LL,TabelleR09HH,'Reserve 03 K'!B28,TabelleR09JJ,"")+
SUMIFS(TabelleR09LL,TabelleR09HH,'Reserve 03 K'!B28,TabelleR09JJ,"ohne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ca="1">D28*G28</f>
        <v>0</v>
      </c>
      <c r="I28" s="500">
        <f>IF(E28=0,0,H28/E28)</f>
        <v>0</v>
      </c>
      <c r="J28" s="534">
        <f t="shared" si="3"/>
        <v>0</v>
      </c>
      <c r="K28" s="535">
        <f>IF(J28="","",I28*J28)</f>
        <v>0</v>
      </c>
      <c r="M28" s="22">
        <f>Raumgruppen_Bezeichnungen!N27</f>
        <v>0</v>
      </c>
      <c r="N28" s="22">
        <f t="shared" si="5"/>
        <v>1</v>
      </c>
      <c r="O28" s="22">
        <f t="shared" si="6"/>
        <v>1</v>
      </c>
    </row>
    <row r="29" spans="2:15" ht="15" customHeight="1" x14ac:dyDescent="0.2">
      <c r="B29" s="677" t="str">
        <f>Raumgruppen_Bezeichnungen!$C28</f>
        <v>A2-3</v>
      </c>
      <c r="C29" s="528" t="str">
        <f>Raumgruppen_Bezeichnungen!$D28</f>
        <v>Fachräume</v>
      </c>
      <c r="D29" s="529">
        <f>SUMIFS(TabelleR09LL,TabelleR09HH,'Reserve 03 K'!B29,TabelleR09JJ,"")+
SUMIFS(TabelleR09LL,TabelleR09HH,'Reserve 03 K'!B29,TabelleR09JJ,"ohne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customHeight="1" x14ac:dyDescent="0.2">
      <c r="B30" s="677" t="str">
        <f>Raumgruppen_Bezeichnungen!$C29</f>
        <v>A2-4</v>
      </c>
      <c r="C30" s="528" t="str">
        <f>Raumgruppen_Bezeichnungen!$D29</f>
        <v>Fachräume</v>
      </c>
      <c r="D30" s="529">
        <f>SUMIFS(TabelleR09LL,TabelleR09HH,'Reserve 03 K'!B30,TabelleR09JJ,"")+
SUMIFS(TabelleR09LL,TabelleR09HH,'Reserve 03 K'!B30,TabelleR09JJ,"ohne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9"/>
        <v>0</v>
      </c>
      <c r="I30" s="500">
        <f t="shared" si="20"/>
        <v>0</v>
      </c>
      <c r="J30" s="534">
        <f t="shared" si="3"/>
        <v>0</v>
      </c>
      <c r="K30" s="535">
        <f t="shared" si="21"/>
        <v>0</v>
      </c>
      <c r="M30" s="22">
        <f>Raumgruppen_Bezeichnungen!N29</f>
        <v>0</v>
      </c>
      <c r="N30" s="22">
        <f t="shared" si="5"/>
        <v>1</v>
      </c>
      <c r="O30" s="22">
        <f t="shared" si="6"/>
        <v>1</v>
      </c>
    </row>
    <row r="31" spans="2:15" ht="15" customHeight="1" x14ac:dyDescent="0.2">
      <c r="B31" s="677" t="str">
        <f>Raumgruppen_Bezeichnungen!$C30</f>
        <v>A2-5</v>
      </c>
      <c r="C31" s="528" t="str">
        <f>Raumgruppen_Bezeichnungen!$D30</f>
        <v>Fachräume</v>
      </c>
      <c r="D31" s="529">
        <f>SUMIFS(TabelleR09LL,TabelleR09HH,'Reserve 03 K'!B31,TabelleR09JJ,"")+
SUMIFS(TabelleR09LL,TabelleR09HH,'Reserve 03 K'!B31,TabelleR09JJ,"ohne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9"/>
        <v>0</v>
      </c>
      <c r="I31" s="500">
        <f t="shared" si="20"/>
        <v>0</v>
      </c>
      <c r="J31" s="534">
        <f t="shared" si="3"/>
        <v>0</v>
      </c>
      <c r="K31" s="535">
        <f t="shared" si="21"/>
        <v>0</v>
      </c>
      <c r="M31" s="22">
        <f>Raumgruppen_Bezeichnungen!N30</f>
        <v>0</v>
      </c>
      <c r="N31" s="22">
        <f t="shared" si="5"/>
        <v>1</v>
      </c>
      <c r="O31" s="22">
        <f t="shared" si="6"/>
        <v>1</v>
      </c>
    </row>
    <row r="32" spans="2:15" ht="15" customHeight="1" x14ac:dyDescent="0.2">
      <c r="B32" s="677" t="str">
        <f>Raumgruppen_Bezeichnungen!$C31</f>
        <v>A2-6</v>
      </c>
      <c r="C32" s="528" t="str">
        <f>Raumgruppen_Bezeichnungen!$D31</f>
        <v>Fachräume</v>
      </c>
      <c r="D32" s="529">
        <f>SUMIFS(TabelleR09LL,TabelleR09HH,'Reserve 03 K'!B32,TabelleR09JJ,"")+
SUMIFS(TabelleR09LL,TabelleR09HH,'Reserve 03 K'!B32,TabelleR09JJ,"ohne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ca="1">D32*G32</f>
        <v>0</v>
      </c>
      <c r="I32" s="500">
        <f>IF(E32=0,0,H32/E32)</f>
        <v>0</v>
      </c>
      <c r="J32" s="534">
        <f t="shared" si="3"/>
        <v>0</v>
      </c>
      <c r="K32" s="535">
        <f>IF(J32="","",I32*J32)</f>
        <v>0</v>
      </c>
      <c r="M32" s="22">
        <f>Raumgruppen_Bezeichnungen!N31</f>
        <v>0</v>
      </c>
      <c r="N32" s="22">
        <f t="shared" si="5"/>
        <v>1</v>
      </c>
      <c r="O32" s="22">
        <f t="shared" si="6"/>
        <v>1</v>
      </c>
    </row>
    <row r="33" spans="2:15" ht="15" customHeight="1" x14ac:dyDescent="0.2">
      <c r="B33" s="677" t="str">
        <f>Raumgruppen_Bezeichnungen!$C32</f>
        <v>A2-7</v>
      </c>
      <c r="C33" s="528" t="str">
        <f>Raumgruppen_Bezeichnungen!$D32</f>
        <v>Fachräume</v>
      </c>
      <c r="D33" s="529">
        <f>SUMIFS(TabelleR09LL,TabelleR09HH,'Reserve 03 K'!B33,TabelleR09JJ,"")+
SUMIFS(TabelleR09LL,TabelleR09HH,'Reserve 03 K'!B33,TabelleR09JJ,"ohne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ca="1">D33*G33</f>
        <v>0</v>
      </c>
      <c r="I33" s="500">
        <f>IF(E33=0,0,H33/E33)</f>
        <v>0</v>
      </c>
      <c r="J33" s="534">
        <f t="shared" si="3"/>
        <v>0</v>
      </c>
      <c r="K33" s="535">
        <f>IF(J33="","",I33*J33)</f>
        <v>0</v>
      </c>
      <c r="M33" s="22">
        <f>Raumgruppen_Bezeichnungen!N32</f>
        <v>0</v>
      </c>
      <c r="N33" s="22">
        <f t="shared" si="5"/>
        <v>1</v>
      </c>
      <c r="O33" s="22">
        <f t="shared" si="6"/>
        <v>1</v>
      </c>
    </row>
    <row r="34" spans="2:15" ht="15" customHeight="1" x14ac:dyDescent="0.2">
      <c r="B34" s="677" t="str">
        <f>Raumgruppen_Bezeichnungen!$C33</f>
        <v>A2-Müll</v>
      </c>
      <c r="C34" s="528" t="str">
        <f>Raumgruppen_Bezeichnungen!$D33</f>
        <v>Fachräume (nur Müllentnahme)</v>
      </c>
      <c r="D34" s="529">
        <f>SUMIFS(TabelleR09LL,TabelleR09II,'Reserve 03 K'!B34,TabelleR09JJ,"")+
SUMIFS(TabelleR09LL,TabelleR09II,'Reserve 03 K'!B34,TabelleR09JJ,"ohne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customHeight="1" x14ac:dyDescent="0.2">
      <c r="B35" s="677" t="str">
        <f>Raumgruppen_Bezeichnungen!$C34</f>
        <v>A2-Hort</v>
      </c>
      <c r="C35" s="528" t="str">
        <f>Raumgruppen_Bezeichnungen!$D34</f>
        <v>Fachräume</v>
      </c>
      <c r="D35" s="529">
        <f>SUMIFS(TabelleR09LL,TabelleR09HH,'Reserve 03 K'!B35,TabelleR09JJ,"")+
SUMIFS(TabelleR09LL,TabelleR09HH,'Reserve 03 K'!B35,TabelleR09JJ,"ohne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22"/>
        <v>0</v>
      </c>
      <c r="I35" s="500">
        <f t="shared" si="23"/>
        <v>0</v>
      </c>
      <c r="J35" s="534">
        <f t="shared" si="3"/>
        <v>0</v>
      </c>
      <c r="K35" s="535">
        <f t="shared" si="24"/>
        <v>0</v>
      </c>
      <c r="M35" s="22">
        <f>Raumgruppen_Bezeichnungen!N34</f>
        <v>0</v>
      </c>
      <c r="N35" s="22">
        <f t="shared" si="5"/>
        <v>1</v>
      </c>
      <c r="O35" s="22">
        <f t="shared" si="6"/>
        <v>1</v>
      </c>
    </row>
    <row r="36" spans="2:15" ht="15" customHeight="1" x14ac:dyDescent="0.2">
      <c r="B36" s="677" t="str">
        <f>Raumgruppen_Bezeichnungen!$C35</f>
        <v>B1-J</v>
      </c>
      <c r="C36" s="528" t="str">
        <f>Raumgruppen_Bezeichnungen!$D35</f>
        <v>Gruppen- und Speiseräume von Schulkindergärten bzw. –horten, Vorschulen</v>
      </c>
      <c r="D36" s="529">
        <f>SUMIFS(TabelleR09LL,TabelleR09HH,'Reserve 03 K'!B36,TabelleR09JJ,"")+
SUMIFS(TabelleR09LL,TabelleR09HH,'Reserve 03 K'!B36,TabelleR09JJ,"ohne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customHeight="1" x14ac:dyDescent="0.2">
      <c r="B37" s="677" t="str">
        <f>Raumgruppen_Bezeichnungen!$C36</f>
        <v>B1-J2</v>
      </c>
      <c r="C37" s="528" t="str">
        <f>Raumgruppen_Bezeichnungen!$D36</f>
        <v>Gruppen- und Speiseräume von Schulkindergärten bzw. –horten, Vorschulen</v>
      </c>
      <c r="D37" s="529">
        <f>SUMIFS(TabelleR09LL,TabelleR09HH,'Reserve 03 K'!B37,TabelleR09JJ,"")+
SUMIFS(TabelleR09LL,TabelleR09HH,'Reserve 03 K'!B37,TabelleR09JJ,"ohne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customHeight="1" x14ac:dyDescent="0.2">
      <c r="B38" s="677" t="str">
        <f>Raumgruppen_Bezeichnungen!$C37</f>
        <v>B1-Q</v>
      </c>
      <c r="C38" s="528" t="str">
        <f>Raumgruppen_Bezeichnungen!$D37</f>
        <v>Gruppen- und Speiseräume von Schulkindergärten bzw. –horten, Vorschulen</v>
      </c>
      <c r="D38" s="529">
        <f>SUMIFS(TabelleR09LL,TabelleR09HH,'Reserve 03 K'!B38,TabelleR09JJ,"")+
SUMIFS(TabelleR09LL,TabelleR09HH,'Reserve 03 K'!B38,TabelleR09JJ,"ohne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customHeight="1" x14ac:dyDescent="0.2">
      <c r="B39" s="677" t="str">
        <f>Raumgruppen_Bezeichnungen!$C38</f>
        <v>B1-J6</v>
      </c>
      <c r="C39" s="528" t="str">
        <f>Raumgruppen_Bezeichnungen!$D38</f>
        <v>Gruppen- und Speiseräume von Schulkindergärten bzw. –horten, Vorschulen</v>
      </c>
      <c r="D39" s="529">
        <f>SUMIFS(TabelleR09LL,TabelleR09HH,'Reserve 03 K'!B39,TabelleR09JJ,"")+
SUMIFS(TabelleR09LL,TabelleR09HH,'Reserve 03 K'!B39,TabelleR09JJ,"ohne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customHeight="1" x14ac:dyDescent="0.2">
      <c r="B40" s="677" t="str">
        <f>Raumgruppen_Bezeichnungen!$C39</f>
        <v>B1-M</v>
      </c>
      <c r="C40" s="528" t="str">
        <f>Raumgruppen_Bezeichnungen!$D39</f>
        <v>Gruppen- und Speiseräume von Schulkindergärten bzw. –horten, Vorschulen</v>
      </c>
      <c r="D40" s="529">
        <f>SUMIFS(TabelleR09LL,TabelleR09HH,'Reserve 03 K'!B40,TabelleR09JJ,"")+
SUMIFS(TabelleR09LL,TabelleR09HH,'Reserve 03 K'!B40,TabelleR09JJ,"ohne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customHeight="1" x14ac:dyDescent="0.2">
      <c r="B41" s="677" t="str">
        <f>Raumgruppen_Bezeichnungen!$C40</f>
        <v>B1-14</v>
      </c>
      <c r="C41" s="528" t="str">
        <f>Raumgruppen_Bezeichnungen!$D40</f>
        <v>Gruppen- und Speiseräume von Schulkindergärten bzw. –horten, Vorschulen</v>
      </c>
      <c r="D41" s="529">
        <f>SUMIFS(TabelleR09LL,TabelleR09HH,'Reserve 03 K'!B41,TabelleR09JJ,"")+
SUMIFS(TabelleR09LL,TabelleR09HH,'Reserve 03 K'!B41,TabelleR09JJ,"ohne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customHeight="1" x14ac:dyDescent="0.2">
      <c r="B42" s="677" t="str">
        <f>Raumgruppen_Bezeichnungen!$C41</f>
        <v>B1-W</v>
      </c>
      <c r="C42" s="528" t="str">
        <f>Raumgruppen_Bezeichnungen!$D41</f>
        <v>Gruppen- und Speiseräume von Schulkindergärten bzw. –horten, Vorschulen</v>
      </c>
      <c r="D42" s="529">
        <f>SUMIFS(TabelleR09LL,TabelleR09HH,'Reserve 03 K'!B42,TabelleR09JJ,"")+
SUMIFS(TabelleR09LL,TabelleR09HH,'Reserve 03 K'!B42,TabelleR09JJ,"ohne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25"/>
        <v>0</v>
      </c>
      <c r="I42" s="500">
        <f t="shared" si="26"/>
        <v>0</v>
      </c>
      <c r="J42" s="534">
        <f t="shared" si="3"/>
        <v>0</v>
      </c>
      <c r="K42" s="535">
        <f t="shared" si="27"/>
        <v>0</v>
      </c>
      <c r="M42" s="22">
        <f>Raumgruppen_Bezeichnungen!N41</f>
        <v>0</v>
      </c>
      <c r="N42" s="22">
        <f t="shared" si="5"/>
        <v>1</v>
      </c>
      <c r="O42" s="22">
        <f t="shared" si="6"/>
        <v>1</v>
      </c>
    </row>
    <row r="43" spans="2:15" ht="15" customHeight="1" x14ac:dyDescent="0.2">
      <c r="B43" s="677" t="str">
        <f>Raumgruppen_Bezeichnungen!$C42</f>
        <v>B1-2</v>
      </c>
      <c r="C43" s="528" t="str">
        <f>Raumgruppen_Bezeichnungen!$D42</f>
        <v>Gruppen- und Speiseräume von Schulkindergärten bzw. –horten, Vorschulen</v>
      </c>
      <c r="D43" s="529">
        <f>SUMIFS(TabelleR09LL,TabelleR09HH,'Reserve 03 K'!B43,TabelleR09JJ,"")+
SUMIFS(TabelleR09LL,TabelleR09HH,'Reserve 03 K'!B43,TabelleR09JJ,"ohne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25"/>
        <v>0</v>
      </c>
      <c r="I43" s="500">
        <f t="shared" si="26"/>
        <v>0</v>
      </c>
      <c r="J43" s="534">
        <f t="shared" si="3"/>
        <v>0</v>
      </c>
      <c r="K43" s="535">
        <f t="shared" si="27"/>
        <v>0</v>
      </c>
      <c r="M43" s="22">
        <f>Raumgruppen_Bezeichnungen!N42</f>
        <v>0</v>
      </c>
      <c r="N43" s="22">
        <f t="shared" si="5"/>
        <v>1</v>
      </c>
      <c r="O43" s="22">
        <f t="shared" si="6"/>
        <v>1</v>
      </c>
    </row>
    <row r="44" spans="2:15" ht="15" customHeight="1" x14ac:dyDescent="0.2">
      <c r="B44" s="678" t="str">
        <f>Raumgruppen_Bezeichnungen!$C43</f>
        <v>B1-2,5</v>
      </c>
      <c r="C44" s="621" t="str">
        <f>Raumgruppen_Bezeichnungen!$D43</f>
        <v>Gruppen- und Speiseräume von Schulkindergärten bzw. –horten, Vorschulen</v>
      </c>
      <c r="D44" s="622">
        <f>SUMIFS(TabelleR09LL,TabelleR09HH,'Reserve 03 K'!B44,TabelleR09JJ,"")+
SUMIFS(TabelleR09LL,TabelleR09HH,'Reserve 03 K'!B44,TabelleR09JJ,"ohne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125</v>
      </c>
      <c r="H44" s="626">
        <f ca="1">D44*G44</f>
        <v>0</v>
      </c>
      <c r="I44" s="627">
        <f>IF(E44=0,0,H44/E44)</f>
        <v>0</v>
      </c>
      <c r="J44" s="628">
        <f t="shared" si="3"/>
        <v>0</v>
      </c>
      <c r="K44" s="629">
        <f>IF(J44="","",I44*J44)</f>
        <v>0</v>
      </c>
      <c r="M44" s="22">
        <f>Raumgruppen_Bezeichnungen!N43</f>
        <v>0</v>
      </c>
      <c r="N44" s="22">
        <f t="shared" si="5"/>
        <v>1</v>
      </c>
      <c r="O44" s="22">
        <f t="shared" si="6"/>
        <v>1</v>
      </c>
    </row>
    <row r="45" spans="2:15" ht="15" customHeight="1" thickBot="1" x14ac:dyDescent="0.25">
      <c r="B45" s="679" t="str">
        <f>Raumgruppen_Bezeichnungen!$C44</f>
        <v>B1-3</v>
      </c>
      <c r="C45" s="630" t="str">
        <f>Raumgruppen_Bezeichnungen!$D44</f>
        <v>Gruppen- und Speiseräume von Schulkindergärten bzw. –horten, Vorschulen</v>
      </c>
      <c r="D45" s="631">
        <f>SUMIFS(TabelleR09LL,TabelleR09HH,'Reserve 03 K'!B45,TabelleR09JJ,"")+
SUMIFS(TabelleR09LL,TabelleR09HH,'Reserve 03 K'!B45,TabelleR09JJ,"ohne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150</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customHeight="1" x14ac:dyDescent="0.2">
      <c r="B46" s="676" t="str">
        <f>Raumgruppen_Bezeichnungen!$C45</f>
        <v>B1-4</v>
      </c>
      <c r="C46" s="548" t="str">
        <f>Raumgruppen_Bezeichnungen!$D45</f>
        <v>Gruppen- und Speiseräume von Schulkindergärten bzw. –horten, Vorschulen</v>
      </c>
      <c r="D46" s="465">
        <f>SUMIFS(TabelleR09LL,TabelleR09HH,'Reserve 03 K'!B46,TabelleR09JJ,"")+
SUMIFS(TabelleR09LL,TabelleR09HH,'Reserve 03 K'!B46,TabelleR09JJ,"ohne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200</v>
      </c>
      <c r="H46" s="550">
        <f t="shared" ca="1" si="28"/>
        <v>0</v>
      </c>
      <c r="I46" s="551">
        <f t="shared" si="29"/>
        <v>0</v>
      </c>
      <c r="J46" s="282">
        <f t="shared" si="3"/>
        <v>0</v>
      </c>
      <c r="K46" s="552">
        <f t="shared" si="30"/>
        <v>0</v>
      </c>
      <c r="M46" s="22">
        <f>Raumgruppen_Bezeichnungen!N45</f>
        <v>0</v>
      </c>
      <c r="N46" s="22">
        <f t="shared" si="5"/>
        <v>1</v>
      </c>
      <c r="O46" s="22">
        <f t="shared" si="6"/>
        <v>1</v>
      </c>
    </row>
    <row r="47" spans="2:15" ht="15" customHeight="1" x14ac:dyDescent="0.2">
      <c r="B47" s="677" t="str">
        <f>Raumgruppen_Bezeichnungen!$C46</f>
        <v>B1-5</v>
      </c>
      <c r="C47" s="528" t="str">
        <f>Raumgruppen_Bezeichnungen!$D46</f>
        <v>Gruppen- und Speiseräume von Schulkindergärten bzw. –horten, Vorschulen</v>
      </c>
      <c r="D47" s="529">
        <f>SUMIFS(TabelleR09LL,TabelleR09HH,'Reserve 03 K'!B47,TabelleR09JJ,"")+
SUMIFS(TabelleR09LL,TabelleR09HH,'Reserve 03 K'!B47,TabelleR09JJ,"ohne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28"/>
        <v>0</v>
      </c>
      <c r="I47" s="500">
        <f t="shared" si="29"/>
        <v>0</v>
      </c>
      <c r="J47" s="534">
        <f t="shared" si="3"/>
        <v>0</v>
      </c>
      <c r="K47" s="535">
        <f t="shared" si="30"/>
        <v>0</v>
      </c>
      <c r="M47" s="22">
        <f>Raumgruppen_Bezeichnungen!N46</f>
        <v>0</v>
      </c>
      <c r="N47" s="22">
        <f t="shared" si="5"/>
        <v>1</v>
      </c>
      <c r="O47" s="22">
        <f t="shared" si="6"/>
        <v>1</v>
      </c>
    </row>
    <row r="48" spans="2:15" ht="15" customHeight="1" x14ac:dyDescent="0.2">
      <c r="B48" s="677" t="str">
        <f>Raumgruppen_Bezeichnungen!$C47</f>
        <v>B1-6</v>
      </c>
      <c r="C48" s="528" t="str">
        <f>Raumgruppen_Bezeichnungen!$D47</f>
        <v>Gruppen- und Speiseräume von Schulkindergärten bzw. –horten, Vorschulen</v>
      </c>
      <c r="D48" s="529">
        <f>SUMIFS(TabelleR09LL,TabelleR09HH,'Reserve 03 K'!B48,TabelleR09JJ,"")+
SUMIFS(TabelleR09LL,TabelleR09HH,'Reserve 03 K'!B48,TabelleR09JJ,"ohne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ca="1">D48*G48</f>
        <v>0</v>
      </c>
      <c r="I48" s="500">
        <f>IF(E48=0,0,H48/E48)</f>
        <v>0</v>
      </c>
      <c r="J48" s="534">
        <f t="shared" si="3"/>
        <v>0</v>
      </c>
      <c r="K48" s="535">
        <f>IF(J48="","",I48*J48)</f>
        <v>0</v>
      </c>
      <c r="M48" s="22">
        <f>Raumgruppen_Bezeichnungen!N47</f>
        <v>0</v>
      </c>
      <c r="N48" s="22">
        <f t="shared" si="5"/>
        <v>1</v>
      </c>
      <c r="O48" s="22">
        <f t="shared" si="6"/>
        <v>1</v>
      </c>
    </row>
    <row r="49" spans="2:15" ht="15" customHeight="1" x14ac:dyDescent="0.2">
      <c r="B49" s="677" t="str">
        <f>Raumgruppen_Bezeichnungen!$C48</f>
        <v>B1-7</v>
      </c>
      <c r="C49" s="528" t="str">
        <f>Raumgruppen_Bezeichnungen!$D48</f>
        <v>Gruppen- und Speiseräume von Schulkindergärten bzw. –horten, Vorschulen</v>
      </c>
      <c r="D49" s="529">
        <f>SUMIFS(TabelleR09LL,TabelleR09HH,'Reserve 03 K'!B49,TabelleR09JJ,"")+
SUMIFS(TabelleR09LL,TabelleR09HH,'Reserve 03 K'!B49,TabelleR09JJ,"ohne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ca="1">D49*G49</f>
        <v>0</v>
      </c>
      <c r="I49" s="500">
        <f>IF(E49=0,0,H49/E49)</f>
        <v>0</v>
      </c>
      <c r="J49" s="534">
        <f t="shared" si="3"/>
        <v>0</v>
      </c>
      <c r="K49" s="535">
        <f>IF(J49="","",I49*J49)</f>
        <v>0</v>
      </c>
      <c r="M49" s="22">
        <f>Raumgruppen_Bezeichnungen!N48</f>
        <v>0</v>
      </c>
      <c r="N49" s="22">
        <f t="shared" si="5"/>
        <v>1</v>
      </c>
      <c r="O49" s="22">
        <f t="shared" si="6"/>
        <v>1</v>
      </c>
    </row>
    <row r="50" spans="2:15" ht="15" customHeight="1" x14ac:dyDescent="0.2">
      <c r="B50" s="677" t="str">
        <f>Raumgruppen_Bezeichnungen!$C49</f>
        <v>B1-Müll</v>
      </c>
      <c r="C50" s="528" t="str">
        <f>Raumgruppen_Bezeichnungen!$D49</f>
        <v>Gruppen- und Speiseräume von Schulkindergärten bzw. –horten, Vorschulen (nur Müllentnahme)</v>
      </c>
      <c r="D50" s="529">
        <f>SUMIFS(TabelleR09LL,TabelleR09II,'Reserve 03 K'!B50,TabelleR09JJ,"")+
SUMIFS(TabelleR09LL,TabelleR09II,'Reserve 03 K'!B50,TabelleR09JJ,"ohne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SUMIFS(TabelleR09LL,TabelleR09HH,'Reserve 03 K'!B51,TabelleR09JJ,"")+
SUMIFS(TabelleR09LL,TabelleR09HH,'Reserve 03 K'!B51,TabelleR09JJ,"ohne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customHeight="1" x14ac:dyDescent="0.2">
      <c r="B52" s="677" t="str">
        <f>Raumgruppen_Bezeichnungen!$C51</f>
        <v>C1-J2</v>
      </c>
      <c r="C52" s="528" t="str">
        <f>Raumgruppen_Bezeichnungen!$D51</f>
        <v>Verwaltungs- und Büroräume, Lehrerzimmer, Besprechungs- und Konferenzräume</v>
      </c>
      <c r="D52" s="529">
        <f>SUMIFS(TabelleR09LL,TabelleR09HH,'Reserve 03 K'!B52,TabelleR09JJ,"")+
SUMIFS(TabelleR09LL,TabelleR09HH,'Reserve 03 K'!B52,TabelleR09JJ,"ohne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customHeight="1" x14ac:dyDescent="0.2">
      <c r="B53" s="677" t="str">
        <f>Raumgruppen_Bezeichnungen!$C52</f>
        <v>C1-Q</v>
      </c>
      <c r="C53" s="528" t="str">
        <f>Raumgruppen_Bezeichnungen!$D52</f>
        <v>Verwaltungs- und Büroräume, Lehrerzimmer, Besprechungs- und Konferenzräume</v>
      </c>
      <c r="D53" s="529">
        <f>SUMIFS(TabelleR09LL,TabelleR09HH,'Reserve 03 K'!B53,TabelleR09JJ,"")+
SUMIFS(TabelleR09LL,TabelleR09HH,'Reserve 03 K'!B53,TabelleR09JJ,"ohne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customHeight="1" x14ac:dyDescent="0.2">
      <c r="B54" s="677" t="str">
        <f>Raumgruppen_Bezeichnungen!$C53</f>
        <v>C1-J6</v>
      </c>
      <c r="C54" s="528" t="str">
        <f>Raumgruppen_Bezeichnungen!$D53</f>
        <v>Verwaltungs- und Büroräume, Lehrerzimmer, Besprechungs- und Konferenzräume</v>
      </c>
      <c r="D54" s="529">
        <f>SUMIFS(TabelleR09LL,TabelleR09HH,'Reserve 03 K'!B54,TabelleR09JJ,"")+
SUMIFS(TabelleR09LL,TabelleR09HH,'Reserve 03 K'!B54,TabelleR09JJ,"ohne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customHeight="1" x14ac:dyDescent="0.2">
      <c r="B55" s="677" t="str">
        <f>Raumgruppen_Bezeichnungen!$C54</f>
        <v>C1-M</v>
      </c>
      <c r="C55" s="528" t="str">
        <f>Raumgruppen_Bezeichnungen!$D54</f>
        <v>Verwaltungs- und Büroräume, Lehrerzimmer, Besprechungs- und Konferenzräume</v>
      </c>
      <c r="D55" s="529">
        <f>SUMIFS(TabelleR09LL,TabelleR09HH,'Reserve 03 K'!B55,TabelleR09JJ,"")+
SUMIFS(TabelleR09LL,TabelleR09HH,'Reserve 03 K'!B55,TabelleR09JJ,"ohne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customHeight="1" x14ac:dyDescent="0.2">
      <c r="B56" s="677" t="str">
        <f>Raumgruppen_Bezeichnungen!$C55</f>
        <v>C1-14</v>
      </c>
      <c r="C56" s="528" t="str">
        <f>Raumgruppen_Bezeichnungen!$D55</f>
        <v>Verwaltungs- und Büroräume, Lehrerzimmer, Besprechungs- und Konferenzräume</v>
      </c>
      <c r="D56" s="529">
        <f>SUMIFS(TabelleR09LL,TabelleR09HH,'Reserve 03 K'!B56,TabelleR09JJ,"")+
SUMIFS(TabelleR09LL,TabelleR09HH,'Reserve 03 K'!B56,TabelleR09JJ,"ohne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SUMIFS(TabelleR09LL,TabelleR09HH,'Reserve 03 K'!B57,TabelleR09JJ,"")+
SUMIFS(TabelleR09LL,TabelleR09HH,'Reserve 03 K'!B57,TabelleR09JJ,"ohne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SUMIFS(TabelleR09LL,TabelleR09HH,'Reserve 03 K'!B58,TabelleR09JJ,"")+
SUMIFS(TabelleR09LL,TabelleR09HH,'Reserve 03 K'!B58,TabelleR09JJ,"ohne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34"/>
        <v>0</v>
      </c>
      <c r="I58" s="500">
        <f t="shared" si="35"/>
        <v>0</v>
      </c>
      <c r="J58" s="534">
        <f t="shared" si="3"/>
        <v>0</v>
      </c>
      <c r="K58" s="535">
        <f t="shared" si="36"/>
        <v>0</v>
      </c>
      <c r="M58" s="22">
        <f>Raumgruppen_Bezeichnungen!N57</f>
        <v>1</v>
      </c>
      <c r="N58" s="22">
        <f t="shared" si="5"/>
        <v>1</v>
      </c>
      <c r="O58" s="22">
        <f t="shared" si="6"/>
        <v>1</v>
      </c>
    </row>
    <row r="59" spans="2:15" ht="15" customHeight="1" x14ac:dyDescent="0.2">
      <c r="B59" s="677" t="str">
        <f>Raumgruppen_Bezeichnungen!$C58</f>
        <v>C1-2,5</v>
      </c>
      <c r="C59" s="528" t="str">
        <f>Raumgruppen_Bezeichnungen!$D58</f>
        <v>Verwaltungs- und Büroräume, Lehrerzimmer, Besprechungs- und Konferenzräume</v>
      </c>
      <c r="D59" s="529">
        <f>SUMIFS(TabelleR09LL,TabelleR09HH,'Reserve 03 K'!B59,TabelleR09JJ,"")+
SUMIFS(TabelleR09LL,TabelleR09HH,'Reserve 03 K'!B59,TabelleR09JJ,"ohne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ca="1">D59*G59</f>
        <v>0</v>
      </c>
      <c r="I59" s="500">
        <f>IF(E59=0,0,H59/E59)</f>
        <v>0</v>
      </c>
      <c r="J59" s="534">
        <f t="shared" si="3"/>
        <v>0</v>
      </c>
      <c r="K59" s="535">
        <f>IF(J59="","",I59*J59)</f>
        <v>0</v>
      </c>
      <c r="M59" s="22">
        <f>Raumgruppen_Bezeichnungen!N58</f>
        <v>0</v>
      </c>
      <c r="N59" s="22">
        <f t="shared" si="5"/>
        <v>1</v>
      </c>
      <c r="O59" s="22">
        <f t="shared" si="6"/>
        <v>1</v>
      </c>
    </row>
    <row r="60" spans="2:15" ht="15" customHeight="1" x14ac:dyDescent="0.2">
      <c r="B60" s="677" t="str">
        <f>Raumgruppen_Bezeichnungen!$C59</f>
        <v>C1-3</v>
      </c>
      <c r="C60" s="528" t="str">
        <f>Raumgruppen_Bezeichnungen!$D59</f>
        <v>Verwaltungs- und Büroräume, Lehrerzimmer, Besprechungs- und Konferenzräume</v>
      </c>
      <c r="D60" s="529">
        <f>SUMIFS(TabelleR09LL,TabelleR09HH,'Reserve 03 K'!B60,TabelleR09JJ,"")+
SUMIFS(TabelleR09LL,TabelleR09HH,'Reserve 03 K'!B60,TabelleR09JJ,"ohne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customHeight="1" x14ac:dyDescent="0.2">
      <c r="B61" s="678" t="str">
        <f>Raumgruppen_Bezeichnungen!$C60</f>
        <v>C1-4</v>
      </c>
      <c r="C61" s="621" t="str">
        <f>Raumgruppen_Bezeichnungen!$D60</f>
        <v>Verwaltungs- und Büroräume, Lehrerzimmer, Besprechungs- und Konferenzräume</v>
      </c>
      <c r="D61" s="622">
        <f>SUMIFS(TabelleR09LL,TabelleR09HH,'Reserve 03 K'!B61,TabelleR09JJ,"")+
SUMIFS(TabelleR09LL,TabelleR09HH,'Reserve 03 K'!B61,TabelleR09JJ,"ohne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200</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630" t="str">
        <f>Raumgruppen_Bezeichnungen!$D61</f>
        <v>Verwaltungs- und Büroräume, Lehrerzimmer, Besprechungs- und Konferenzräume</v>
      </c>
      <c r="D62" s="631">
        <f>SUMIFS(TabelleR09LL,TabelleR09HH,'Reserve 03 K'!B62,TabelleR09JJ,"")+
SUMIFS(TabelleR09LL,TabelleR09HH,'Reserve 03 K'!B62,TabelleR09JJ,"ohne Grundreinig")</f>
        <v>0</v>
      </c>
      <c r="E62" s="632">
        <f t="shared" si="0"/>
        <v>0</v>
      </c>
      <c r="F62" s="633" t="str">
        <f>VLOOKUP(B62,Raumgruppen_Bezeichnungen!$C$3:$E$305,3,FALSE)</f>
        <v>5 Tage/Wo</v>
      </c>
      <c r="G62" s="634" cm="1">
        <f t="array" aca="1" ref="G62" ca="1">HLOOKUP(
                           F62,
                           Raumgruppen_Bezeichnungen!$P$314:$AF$390,
                           VLOOKUP(
                                                 LEFT(RIGHT(CELL("dateiname",$B$2),LEN(CELL("dateiname",$B$2))-SEARCH("]",CELL("dateiname",$B$2))),LEN(RIGHT(CELL("dateiname",$B$2),LEN(CELL("dateiname",$B$2))-SEARCH("]",CELL("dateiname",$B$2))))-2),
                                                 Raumgruppen_Bezeichnungen!$P$315:$AH$390,
                                                 19,
                                                 FALSE),
                           FALSE)</f>
        <v>250</v>
      </c>
      <c r="H62" s="635">
        <f t="shared" ca="1" si="37"/>
        <v>0</v>
      </c>
      <c r="I62" s="636">
        <f t="shared" si="38"/>
        <v>0</v>
      </c>
      <c r="J62" s="637">
        <f t="shared" si="3"/>
        <v>0</v>
      </c>
      <c r="K62" s="638">
        <f t="shared" si="39"/>
        <v>0</v>
      </c>
      <c r="M62" s="22">
        <f>Raumgruppen_Bezeichnungen!N61</f>
        <v>1</v>
      </c>
      <c r="N62" s="22">
        <f t="shared" si="5"/>
        <v>1</v>
      </c>
      <c r="O62" s="22">
        <f t="shared" si="6"/>
        <v>1</v>
      </c>
    </row>
    <row r="63" spans="2:15" ht="15" customHeight="1" x14ac:dyDescent="0.2">
      <c r="B63" s="676" t="str">
        <f>Raumgruppen_Bezeichnungen!$C62</f>
        <v>C1-6</v>
      </c>
      <c r="C63" s="548" t="str">
        <f>Raumgruppen_Bezeichnungen!$D62</f>
        <v>Verwaltungs- und Büroräume, Lehrerzimmer, Besprechungs- und Konferenzräume</v>
      </c>
      <c r="D63" s="465">
        <f>SUMIFS(TabelleR09LL,TabelleR09HH,'Reserve 03 K'!B63,TabelleR09JJ,"")+
SUMIFS(TabelleR09LL,TabelleR09HH,'Reserve 03 K'!B63,TabelleR09JJ,"ohne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300</v>
      </c>
      <c r="H63" s="550">
        <f ca="1">D63*G63</f>
        <v>0</v>
      </c>
      <c r="I63" s="551">
        <f>IF(E63=0,0,H63/E63)</f>
        <v>0</v>
      </c>
      <c r="J63" s="282">
        <f t="shared" si="3"/>
        <v>0</v>
      </c>
      <c r="K63" s="552">
        <f>IF(J63="","",I63*J63)</f>
        <v>0</v>
      </c>
      <c r="M63" s="22">
        <f>Raumgruppen_Bezeichnungen!N62</f>
        <v>0</v>
      </c>
      <c r="N63" s="22">
        <f t="shared" si="5"/>
        <v>1</v>
      </c>
      <c r="O63" s="22">
        <f t="shared" si="6"/>
        <v>1</v>
      </c>
    </row>
    <row r="64" spans="2:15" ht="15" customHeight="1" x14ac:dyDescent="0.2">
      <c r="B64" s="677" t="str">
        <f>Raumgruppen_Bezeichnungen!$C63</f>
        <v>C1-7</v>
      </c>
      <c r="C64" s="528" t="str">
        <f>Raumgruppen_Bezeichnungen!$D63</f>
        <v>Verwaltungs- und Büroräume, Lehrerzimmer, Besprechungs- und Konferenzräume</v>
      </c>
      <c r="D64" s="529">
        <f>SUMIFS(TabelleR09LL,TabelleR09HH,'Reserve 03 K'!B64,TabelleR09JJ,"")+
SUMIFS(TabelleR09LL,TabelleR09HH,'Reserve 03 K'!B64,TabelleR09JJ,"ohne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ca="1">D64*G64</f>
        <v>0</v>
      </c>
      <c r="I64" s="500">
        <f>IF(E64=0,0,H64/E64)</f>
        <v>0</v>
      </c>
      <c r="J64" s="534">
        <f t="shared" si="3"/>
        <v>0</v>
      </c>
      <c r="K64" s="535">
        <f>IF(J64="","",I64*J64)</f>
        <v>0</v>
      </c>
      <c r="M64" s="22">
        <f>Raumgruppen_Bezeichnungen!N63</f>
        <v>0</v>
      </c>
      <c r="N64" s="22">
        <f t="shared" si="5"/>
        <v>1</v>
      </c>
      <c r="O64" s="22">
        <f t="shared" si="6"/>
        <v>1</v>
      </c>
    </row>
    <row r="65" spans="2:15" ht="15" customHeight="1" x14ac:dyDescent="0.2">
      <c r="B65" s="677" t="str">
        <f>Raumgruppen_Bezeichnungen!$C64</f>
        <v>C1-Müll</v>
      </c>
      <c r="C65" s="528" t="str">
        <f>Raumgruppen_Bezeichnungen!$D64</f>
        <v>Verwaltungs- und Büroräume, Lehrerzimmer, Besprechungs- und Konferenzräume (nur Müllentnahme)</v>
      </c>
      <c r="D65" s="529">
        <f>SUMIFS(TabelleR09LL,TabelleR09II,'Reserve 03 K'!B65,TabelleR09JJ,"")+
SUMIFS(TabelleR09LL,TabelleR09II,'Reserve 03 K'!B65,TabelleR09JJ,"ohne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f ca="1">D65*G65</f>
        <v>0</v>
      </c>
      <c r="I65" s="500">
        <f>IF(E65=0,0,H65/E65)</f>
        <v>0</v>
      </c>
      <c r="J65" s="534">
        <f t="shared" si="3"/>
        <v>0</v>
      </c>
      <c r="K65" s="535">
        <f>IF(J65="","",I65*J65)</f>
        <v>0</v>
      </c>
      <c r="M65" s="22">
        <f>Raumgruppen_Bezeichnungen!N64</f>
        <v>0</v>
      </c>
      <c r="N65" s="22">
        <f t="shared" si="5"/>
        <v>1</v>
      </c>
      <c r="O65" s="22">
        <f t="shared" si="6"/>
        <v>1</v>
      </c>
    </row>
    <row r="66" spans="2:15" ht="15" customHeight="1" x14ac:dyDescent="0.2">
      <c r="B66" s="677" t="str">
        <f>Raumgruppen_Bezeichnungen!$C65</f>
        <v>C1-Hort</v>
      </c>
      <c r="C66" s="528" t="str">
        <f>Raumgruppen_Bezeichnungen!$D65</f>
        <v>Verwaltungs- und Büroräume, Lehrerzimmer, Besprechungs- und Konferenzräume</v>
      </c>
      <c r="D66" s="529">
        <f>SUMIFS(TabelleR09LL,TabelleR09HH,'Reserve 03 K'!B66,TabelleR09JJ,"")+
SUMIFS(TabelleR09LL,TabelleR09HH,'Reserve 03 K'!B66,TabelleR09JJ,"ohne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customHeight="1" x14ac:dyDescent="0.2">
      <c r="B67" s="677" t="str">
        <f>Raumgruppen_Bezeichnungen!$C66</f>
        <v>D1-J</v>
      </c>
      <c r="C67" s="528" t="str">
        <f>Raumgruppen_Bezeichnungen!$D66</f>
        <v>Lehrmittelräume, Funktionsräume, Unterrichtsvorbereitungsräume, Lehrerbibliotheken</v>
      </c>
      <c r="D67" s="529">
        <f>SUMIFS(TabelleR09LL,TabelleR09HH,'Reserve 03 K'!B67,TabelleR09JJ,"")+
SUMIFS(TabelleR09LL,TabelleR09HH,'Reserve 03 K'!B67,TabelleR09JJ,"ohne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customHeight="1" x14ac:dyDescent="0.2">
      <c r="B68" s="677" t="str">
        <f>Raumgruppen_Bezeichnungen!$C67</f>
        <v>D1-J2</v>
      </c>
      <c r="C68" s="528" t="str">
        <f>Raumgruppen_Bezeichnungen!$D67</f>
        <v>Lehrmittelräume, Funktionsräume, Unterrichtsvorbereitungsräume, Lehrerbibliotheken</v>
      </c>
      <c r="D68" s="529">
        <f>SUMIFS(TabelleR09LL,TabelleR09HH,'Reserve 03 K'!B68,TabelleR09JJ,"")+
SUMIFS(TabelleR09LL,TabelleR09HH,'Reserve 03 K'!B68,TabelleR09JJ,"ohne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customHeight="1" x14ac:dyDescent="0.2">
      <c r="B69" s="677" t="str">
        <f>Raumgruppen_Bezeichnungen!$C68</f>
        <v>D1-Q</v>
      </c>
      <c r="C69" s="528" t="str">
        <f>Raumgruppen_Bezeichnungen!$D68</f>
        <v>Lehrmittelräume, Funktionsräume, Unterrichtsvorbereitungsräume, Lehrerbibliotheken</v>
      </c>
      <c r="D69" s="529">
        <f>SUMIFS(TabelleR09LL,TabelleR09HH,'Reserve 03 K'!B69,TabelleR09JJ,"")+
SUMIFS(TabelleR09LL,TabelleR09HH,'Reserve 03 K'!B69,TabelleR09JJ,"ohne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customHeight="1" x14ac:dyDescent="0.2">
      <c r="B70" s="677" t="str">
        <f>Raumgruppen_Bezeichnungen!$C69</f>
        <v>D1-J6</v>
      </c>
      <c r="C70" s="528" t="str">
        <f>Raumgruppen_Bezeichnungen!$D69</f>
        <v>Lehrmittelräume, Funktionsräume, Unterrichtsvorbereitungsräume, Lehrerbibliotheken</v>
      </c>
      <c r="D70" s="529">
        <f>SUMIFS(TabelleR09LL,TabelleR09HH,'Reserve 03 K'!B70,TabelleR09JJ,"")+
SUMIFS(TabelleR09LL,TabelleR09HH,'Reserve 03 K'!B70,TabelleR09JJ,"ohne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customHeight="1" x14ac:dyDescent="0.2">
      <c r="B71" s="677" t="str">
        <f>Raumgruppen_Bezeichnungen!$C70</f>
        <v>D1-M</v>
      </c>
      <c r="C71" s="528" t="str">
        <f>Raumgruppen_Bezeichnungen!$D70</f>
        <v>Lehrmittelräume, Funktionsräume, Unterrichtsvorbereitungsräume, Lehrerbibliotheken</v>
      </c>
      <c r="D71" s="529">
        <f>SUMIFS(TabelleR09LL,TabelleR09HH,'Reserve 03 K'!B71,TabelleR09JJ,"")+
SUMIFS(TabelleR09LL,TabelleR09HH,'Reserve 03 K'!B71,TabelleR09JJ,"ohne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customHeight="1" x14ac:dyDescent="0.2">
      <c r="B72" s="677" t="str">
        <f>Raumgruppen_Bezeichnungen!$C71</f>
        <v>D1-14</v>
      </c>
      <c r="C72" s="528" t="str">
        <f>Raumgruppen_Bezeichnungen!$D71</f>
        <v>Lehrmittelräume, Funktionsräume, Unterrichtsvorbereitungsräume, Lehrerbibliotheken</v>
      </c>
      <c r="D72" s="529">
        <f>SUMIFS(TabelleR09LL,TabelleR09HH,'Reserve 03 K'!B72,TabelleR09JJ,"")+
SUMIFS(TabelleR09LL,TabelleR09HH,'Reserve 03 K'!B72,TabelleR09JJ,"ohne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customHeight="1" x14ac:dyDescent="0.2">
      <c r="B73" s="678" t="str">
        <f>Raumgruppen_Bezeichnungen!$C72</f>
        <v>D1-W</v>
      </c>
      <c r="C73" s="621" t="str">
        <f>Raumgruppen_Bezeichnungen!$D72</f>
        <v>Lehrmittelräume, Funktionsräume, Unterrichtsvorbereitungsräume, Lehrerbibliotheken</v>
      </c>
      <c r="D73" s="622">
        <f>SUMIFS(TabelleR09LL,TabelleR09HH,'Reserve 03 K'!B73,TabelleR09JJ,"")+
SUMIFS(TabelleR09LL,TabelleR09HH,'Reserve 03 K'!B73,TabelleR09JJ,"ohne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50</v>
      </c>
      <c r="H73" s="626">
        <f t="shared" ca="1" si="47"/>
        <v>0</v>
      </c>
      <c r="I73" s="627">
        <f t="shared" si="48"/>
        <v>0</v>
      </c>
      <c r="J73" s="628">
        <f t="shared" si="44"/>
        <v>0</v>
      </c>
      <c r="K73" s="629">
        <f t="shared" si="49"/>
        <v>0</v>
      </c>
      <c r="M73" s="22">
        <f>Raumgruppen_Bezeichnungen!N72</f>
        <v>0</v>
      </c>
      <c r="N73" s="22">
        <f t="shared" si="45"/>
        <v>1</v>
      </c>
      <c r="O73" s="22">
        <f t="shared" si="46"/>
        <v>1</v>
      </c>
    </row>
    <row r="74" spans="2:15" ht="15" customHeight="1" thickBot="1" x14ac:dyDescent="0.25">
      <c r="B74" s="679" t="str">
        <f>Raumgruppen_Bezeichnungen!$C73</f>
        <v>D1-2</v>
      </c>
      <c r="C74" s="630" t="str">
        <f>Raumgruppen_Bezeichnungen!$D73</f>
        <v>Lehrmittelräume, Funktionsräume, Unterrichtsvorbereitungsräume, Lehrerbibliotheken</v>
      </c>
      <c r="D74" s="631">
        <f>SUMIFS(TabelleR09LL,TabelleR09HH,'Reserve 03 K'!B74,TabelleR09JJ,"")+
SUMIFS(TabelleR09LL,TabelleR09HH,'Reserve 03 K'!B74,TabelleR09JJ,"ohne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100</v>
      </c>
      <c r="H74" s="635">
        <f ca="1">D74*G74</f>
        <v>0</v>
      </c>
      <c r="I74" s="636">
        <f>IF(E74=0,0,H74/E74)</f>
        <v>0</v>
      </c>
      <c r="J74" s="637">
        <f t="shared" si="44"/>
        <v>0</v>
      </c>
      <c r="K74" s="638">
        <f>IF(J74="","",I74*J74)</f>
        <v>0</v>
      </c>
      <c r="M74" s="22">
        <f>Raumgruppen_Bezeichnungen!N73</f>
        <v>0</v>
      </c>
      <c r="N74" s="22">
        <f t="shared" si="45"/>
        <v>1</v>
      </c>
      <c r="O74" s="22">
        <f t="shared" si="46"/>
        <v>1</v>
      </c>
    </row>
    <row r="75" spans="2:15" ht="15" customHeight="1" x14ac:dyDescent="0.2">
      <c r="B75" s="676" t="str">
        <f>Raumgruppen_Bezeichnungen!$C74</f>
        <v>D1-2,5</v>
      </c>
      <c r="C75" s="548" t="str">
        <f>Raumgruppen_Bezeichnungen!$D74</f>
        <v>Lehrmittelräume, Funktionsräume, Unterrichtsvorbereitungsräume, Lehrerbibliotheken</v>
      </c>
      <c r="D75" s="465">
        <f>SUMIFS(TabelleR09LL,TabelleR09HH,'Reserve 03 K'!B75,TabelleR09JJ,"")+
SUMIFS(TabelleR09LL,TabelleR09HH,'Reserve 03 K'!B75,TabelleR09JJ,"ohne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125</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customHeight="1" x14ac:dyDescent="0.2">
      <c r="B76" s="677" t="str">
        <f>Raumgruppen_Bezeichnungen!$C75</f>
        <v>D1-3</v>
      </c>
      <c r="C76" s="528" t="str">
        <f>Raumgruppen_Bezeichnungen!$D75</f>
        <v>Lehrmittelräume, Funktionsräume, Unterrichtsvorbereitungsräume, Lehrerbibliotheken</v>
      </c>
      <c r="D76" s="529">
        <f>SUMIFS(TabelleR09LL,TabelleR09HH,'Reserve 03 K'!B76,TabelleR09JJ,"")+
SUMIFS(TabelleR09LL,TabelleR09HH,'Reserve 03 K'!B76,TabelleR09JJ,"ohne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50"/>
        <v>0</v>
      </c>
      <c r="I76" s="500">
        <f t="shared" si="51"/>
        <v>0</v>
      </c>
      <c r="J76" s="534">
        <f t="shared" si="44"/>
        <v>0</v>
      </c>
      <c r="K76" s="535">
        <f t="shared" si="52"/>
        <v>0</v>
      </c>
      <c r="M76" s="22">
        <f>Raumgruppen_Bezeichnungen!N75</f>
        <v>0</v>
      </c>
      <c r="N76" s="22">
        <f t="shared" si="45"/>
        <v>1</v>
      </c>
      <c r="O76" s="22">
        <f t="shared" si="46"/>
        <v>1</v>
      </c>
    </row>
    <row r="77" spans="2:15" ht="15" customHeight="1" x14ac:dyDescent="0.2">
      <c r="B77" s="677" t="str">
        <f>Raumgruppen_Bezeichnungen!$C76</f>
        <v>D1-4</v>
      </c>
      <c r="C77" s="528" t="str">
        <f>Raumgruppen_Bezeichnungen!$D76</f>
        <v>Lehrmittelräume, Funktionsräume, Unterrichtsvorbereitungsräume, Lehrerbibliotheken</v>
      </c>
      <c r="D77" s="529">
        <f>SUMIFS(TabelleR09LL,TabelleR09HH,'Reserve 03 K'!B77,TabelleR09JJ,"")+
SUMIFS(TabelleR09LL,TabelleR09HH,'Reserve 03 K'!B77,TabelleR09JJ,"ohne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50"/>
        <v>0</v>
      </c>
      <c r="I77" s="500">
        <f t="shared" si="51"/>
        <v>0</v>
      </c>
      <c r="J77" s="534">
        <f t="shared" si="44"/>
        <v>0</v>
      </c>
      <c r="K77" s="535">
        <f t="shared" si="52"/>
        <v>0</v>
      </c>
      <c r="M77" s="22">
        <f>Raumgruppen_Bezeichnungen!N76</f>
        <v>0</v>
      </c>
      <c r="N77" s="22">
        <f t="shared" si="45"/>
        <v>1</v>
      </c>
      <c r="O77" s="22">
        <f t="shared" si="46"/>
        <v>1</v>
      </c>
    </row>
    <row r="78" spans="2:15" ht="15" customHeight="1" x14ac:dyDescent="0.2">
      <c r="B78" s="677" t="str">
        <f>Raumgruppen_Bezeichnungen!$C77</f>
        <v>D1-5</v>
      </c>
      <c r="C78" s="528" t="str">
        <f>Raumgruppen_Bezeichnungen!$D77</f>
        <v>Lehrmittelräume, Funktionsräume, Unterrichtsvorbereitungsräume, Lehrerbibliotheken</v>
      </c>
      <c r="D78" s="529">
        <f>SUMIFS(TabelleR09LL,TabelleR09HH,'Reserve 03 K'!B78,TabelleR09JJ,"")+
SUMIFS(TabelleR09LL,TabelleR09HH,'Reserve 03 K'!B78,TabelleR09JJ,"ohne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ca="1">D78*G78</f>
        <v>0</v>
      </c>
      <c r="I78" s="500">
        <f>IF(E78=0,0,H78/E78)</f>
        <v>0</v>
      </c>
      <c r="J78" s="534">
        <f t="shared" si="44"/>
        <v>0</v>
      </c>
      <c r="K78" s="535">
        <f>IF(J78="","",I78*J78)</f>
        <v>0</v>
      </c>
      <c r="M78" s="22">
        <f>Raumgruppen_Bezeichnungen!N77</f>
        <v>0</v>
      </c>
      <c r="N78" s="22">
        <f t="shared" si="45"/>
        <v>1</v>
      </c>
      <c r="O78" s="22">
        <f t="shared" si="46"/>
        <v>1</v>
      </c>
    </row>
    <row r="79" spans="2:15" ht="15" customHeight="1" x14ac:dyDescent="0.2">
      <c r="B79" s="677" t="str">
        <f>Raumgruppen_Bezeichnungen!$C78</f>
        <v>D1-6</v>
      </c>
      <c r="C79" s="528" t="str">
        <f>Raumgruppen_Bezeichnungen!$D78</f>
        <v>Lehrmittelräume, Funktionsräume, Unterrichtsvorbereitungsräume, Lehrerbibliotheken</v>
      </c>
      <c r="D79" s="529">
        <f>SUMIFS(TabelleR09LL,TabelleR09HH,'Reserve 03 K'!B79,TabelleR09JJ,"")+
SUMIFS(TabelleR09LL,TabelleR09HH,'Reserve 03 K'!B79,TabelleR09JJ,"ohne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ca="1">D79*G79</f>
        <v>0</v>
      </c>
      <c r="I79" s="500">
        <f>IF(E79=0,0,H79/E79)</f>
        <v>0</v>
      </c>
      <c r="J79" s="534">
        <f t="shared" si="44"/>
        <v>0</v>
      </c>
      <c r="K79" s="535">
        <f>IF(J79="","",I79*J79)</f>
        <v>0</v>
      </c>
      <c r="M79" s="22">
        <f>Raumgruppen_Bezeichnungen!N78</f>
        <v>0</v>
      </c>
      <c r="N79" s="22">
        <f t="shared" si="45"/>
        <v>1</v>
      </c>
      <c r="O79" s="22">
        <f t="shared" si="46"/>
        <v>1</v>
      </c>
    </row>
    <row r="80" spans="2:15" ht="15" customHeight="1" x14ac:dyDescent="0.2">
      <c r="B80" s="677" t="str">
        <f>Raumgruppen_Bezeichnungen!$C79</f>
        <v>D1-7</v>
      </c>
      <c r="C80" s="528" t="str">
        <f>Raumgruppen_Bezeichnungen!$D79</f>
        <v>Lehrmittelräume, Funktionsräume, Unterrichtsvorbereitungsräume, Lehrerbibliotheken</v>
      </c>
      <c r="D80" s="529">
        <f>SUMIFS(TabelleR09LL,TabelleR09HH,'Reserve 03 K'!B80,TabelleR09JJ,"")+
SUMIFS(TabelleR09LL,TabelleR09HH,'Reserve 03 K'!B80,TabelleR09JJ,"ohne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customHeight="1" x14ac:dyDescent="0.2">
      <c r="B81" s="677" t="str">
        <f>Raumgruppen_Bezeichnungen!$C80</f>
        <v>D1-Müll</v>
      </c>
      <c r="C81" s="528" t="str">
        <f>Raumgruppen_Bezeichnungen!$D80</f>
        <v>Lehrmittelräume, Funktionsräume, Unterrichtsvorbereitungsräume, Lehrerbibliotheken (nur Müllentnahme)</v>
      </c>
      <c r="D81" s="529">
        <f>SUMIFS(TabelleR09LL,TabelleR09II,'Reserve 03 K'!B81,TabelleR09JJ,"")+
SUMIFS(TabelleR09LL,TabelleR09II,'Reserve 03 K'!B81,TabelleR09JJ,"ohne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f t="shared" ca="1" si="53"/>
        <v>0</v>
      </c>
      <c r="I81" s="500">
        <f t="shared" si="54"/>
        <v>0</v>
      </c>
      <c r="J81" s="534">
        <f t="shared" si="44"/>
        <v>0</v>
      </c>
      <c r="K81" s="535">
        <f t="shared" si="55"/>
        <v>0</v>
      </c>
      <c r="M81" s="22">
        <f>Raumgruppen_Bezeichnungen!N80</f>
        <v>0</v>
      </c>
      <c r="N81" s="22">
        <f t="shared" si="45"/>
        <v>1</v>
      </c>
      <c r="O81" s="22">
        <f t="shared" si="46"/>
        <v>1</v>
      </c>
    </row>
    <row r="82" spans="2:15" ht="15" customHeight="1" x14ac:dyDescent="0.2">
      <c r="B82" s="677" t="str">
        <f>Raumgruppen_Bezeichnungen!$C81</f>
        <v>E1-J</v>
      </c>
      <c r="C82" s="528" t="str">
        <f>Raumgruppen_Bezeichnungen!$D81</f>
        <v>Kopierräume, Bürotechnik-, Papiertechnikräume</v>
      </c>
      <c r="D82" s="529">
        <f>SUMIFS(TabelleR09LL,TabelleR09HH,'Reserve 03 K'!B82,TabelleR09JJ,"")+
SUMIFS(TabelleR09LL,TabelleR09HH,'Reserve 03 K'!B82,TabelleR09JJ,"ohne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customHeight="1" x14ac:dyDescent="0.2">
      <c r="B83" s="677" t="str">
        <f>Raumgruppen_Bezeichnungen!$C82</f>
        <v>E1-J2</v>
      </c>
      <c r="C83" s="528" t="str">
        <f>Raumgruppen_Bezeichnungen!$D82</f>
        <v>Kopierräume, Bürotechnik-, Papiertechnikräume</v>
      </c>
      <c r="D83" s="529">
        <f>SUMIFS(TabelleR09LL,TabelleR09HH,'Reserve 03 K'!B83,TabelleR09JJ,"")+
SUMIFS(TabelleR09LL,TabelleR09HH,'Reserve 03 K'!B83,TabelleR09JJ,"ohne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customHeight="1" x14ac:dyDescent="0.2">
      <c r="B84" s="677" t="str">
        <f>Raumgruppen_Bezeichnungen!$C83</f>
        <v>E1-Q</v>
      </c>
      <c r="C84" s="528" t="str">
        <f>Raumgruppen_Bezeichnungen!$D83</f>
        <v>Kopierräume, Bürotechnik-, Papiertechnikräume</v>
      </c>
      <c r="D84" s="529">
        <f>SUMIFS(TabelleR09LL,TabelleR09HH,'Reserve 03 K'!B84,TabelleR09JJ,"")+
SUMIFS(TabelleR09LL,TabelleR09HH,'Reserve 03 K'!B84,TabelleR09JJ,"ohne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customHeight="1" x14ac:dyDescent="0.2">
      <c r="B85" s="677" t="str">
        <f>Raumgruppen_Bezeichnungen!$C84</f>
        <v>E1-J6</v>
      </c>
      <c r="C85" s="528" t="str">
        <f>Raumgruppen_Bezeichnungen!$D84</f>
        <v>Kopierräume, Bürotechnik-, Papiertechnikräume</v>
      </c>
      <c r="D85" s="529">
        <f>SUMIFS(TabelleR09LL,TabelleR09HH,'Reserve 03 K'!B85,TabelleR09JJ,"")+
SUMIFS(TabelleR09LL,TabelleR09HH,'Reserve 03 K'!B85,TabelleR09JJ,"ohne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customHeight="1" x14ac:dyDescent="0.2">
      <c r="B86" s="677" t="str">
        <f>Raumgruppen_Bezeichnungen!$C85</f>
        <v>E1-M</v>
      </c>
      <c r="C86" s="528" t="str">
        <f>Raumgruppen_Bezeichnungen!$D85</f>
        <v>Kopierräume, Bürotechnik-, Papiertechnikräume</v>
      </c>
      <c r="D86" s="529">
        <f>SUMIFS(TabelleR09LL,TabelleR09HH,'Reserve 03 K'!B86,TabelleR09JJ,"")+
SUMIFS(TabelleR09LL,TabelleR09HH,'Reserve 03 K'!B86,TabelleR09JJ,"ohne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customHeight="1" x14ac:dyDescent="0.2">
      <c r="B87" s="677" t="str">
        <f>Raumgruppen_Bezeichnungen!$C86</f>
        <v>E1-14</v>
      </c>
      <c r="C87" s="528" t="str">
        <f>Raumgruppen_Bezeichnungen!$D86</f>
        <v>Kopierräume, Bürotechnik-, Papiertechnikräume</v>
      </c>
      <c r="D87" s="529">
        <f>SUMIFS(TabelleR09LL,TabelleR09HH,'Reserve 03 K'!B87,TabelleR09JJ,"")+
SUMIFS(TabelleR09LL,TabelleR09HH,'Reserve 03 K'!B87,TabelleR09JJ,"ohne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SUMIFS(TabelleR09LL,TabelleR09HH,'Reserve 03 K'!B88,TabelleR09JJ,"")+
SUMIFS(TabelleR09LL,TabelleR09HH,'Reserve 03 K'!B88,TabelleR09JJ,"ohne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50</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630" t="str">
        <f>Raumgruppen_Bezeichnungen!$D88</f>
        <v>Kopierräume, Bürotechnik-, Papiertechnikräume</v>
      </c>
      <c r="D89" s="631">
        <f>SUMIFS(TabelleR09LL,TabelleR09HH,'Reserve 03 K'!B89,TabelleR09JJ,"")+
SUMIFS(TabelleR09LL,TabelleR09HH,'Reserve 03 K'!B89,TabelleR09JJ,"ohne Grundreinig")</f>
        <v>0</v>
      </c>
      <c r="E89" s="632">
        <f t="shared" si="43"/>
        <v>0</v>
      </c>
      <c r="F89" s="633" t="str">
        <f>VLOOKUP(B89,Raumgruppen_Bezeichnungen!$C$3:$E$305,3,FALSE)</f>
        <v>2 Tage/Wo</v>
      </c>
      <c r="G89" s="634" cm="1">
        <f t="array" aca="1" ref="G89" ca="1">HLOOKUP(
                           F89,
                           Raumgruppen_Bezeichnungen!$P$314:$AF$390,
                           VLOOKUP(
                                                 LEFT(RIGHT(CELL("dateiname",$B$2),LEN(CELL("dateiname",$B$2))-SEARCH("]",CELL("dateiname",$B$2))),LEN(RIGHT(CELL("dateiname",$B$2),LEN(CELL("dateiname",$B$2))-SEARCH("]",CELL("dateiname",$B$2))))-2),
                                                 Raumgruppen_Bezeichnungen!$P$315:$AH$390,
                                                 19,
                                                 FALSE),
                           FALSE)</f>
        <v>100</v>
      </c>
      <c r="H89" s="635">
        <f t="shared" ref="H89:H91" ca="1" si="59">D89*G89</f>
        <v>0</v>
      </c>
      <c r="I89" s="636">
        <f t="shared" ref="I89:I91" si="60">IF(E89=0,0,H89/E89)</f>
        <v>0</v>
      </c>
      <c r="J89" s="637">
        <f t="shared" si="44"/>
        <v>0</v>
      </c>
      <c r="K89" s="638">
        <f t="shared" ref="K89:K91" si="61">IF(J89="","",I89*J89)</f>
        <v>0</v>
      </c>
      <c r="M89" s="22">
        <f>Raumgruppen_Bezeichnungen!N88</f>
        <v>1</v>
      </c>
      <c r="N89" s="22">
        <f t="shared" si="45"/>
        <v>1</v>
      </c>
      <c r="O89" s="22">
        <f t="shared" si="46"/>
        <v>1</v>
      </c>
    </row>
    <row r="90" spans="2:15" ht="15" customHeight="1" x14ac:dyDescent="0.2">
      <c r="B90" s="676" t="str">
        <f>Raumgruppen_Bezeichnungen!$C89</f>
        <v>E1-2,5</v>
      </c>
      <c r="C90" s="548" t="str">
        <f>Raumgruppen_Bezeichnungen!$D89</f>
        <v>Kopierräume, Bürotechnik-, Papiertechnikräume</v>
      </c>
      <c r="D90" s="465">
        <f>SUMIFS(TabelleR09LL,TabelleR09HH,'Reserve 03 K'!B90,TabelleR09JJ,"")+
SUMIFS(TabelleR09LL,TabelleR09HH,'Reserve 03 K'!B90,TabelleR09JJ,"ohne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125</v>
      </c>
      <c r="H90" s="550">
        <f t="shared" ca="1" si="59"/>
        <v>0</v>
      </c>
      <c r="I90" s="551">
        <f t="shared" si="60"/>
        <v>0</v>
      </c>
      <c r="J90" s="282">
        <f t="shared" si="44"/>
        <v>0</v>
      </c>
      <c r="K90" s="552">
        <f t="shared" si="61"/>
        <v>0</v>
      </c>
      <c r="M90" s="22">
        <f>Raumgruppen_Bezeichnungen!N89</f>
        <v>0</v>
      </c>
      <c r="N90" s="22">
        <f t="shared" si="45"/>
        <v>1</v>
      </c>
      <c r="O90" s="22">
        <f t="shared" si="46"/>
        <v>1</v>
      </c>
    </row>
    <row r="91" spans="2:15" ht="15" customHeight="1" x14ac:dyDescent="0.2">
      <c r="B91" s="677" t="str">
        <f>Raumgruppen_Bezeichnungen!$C90</f>
        <v>E1-3</v>
      </c>
      <c r="C91" s="528" t="str">
        <f>Raumgruppen_Bezeichnungen!$D90</f>
        <v>Kopierräume, Bürotechnik-, Papiertechnikräume</v>
      </c>
      <c r="D91" s="529">
        <f>SUMIFS(TabelleR09LL,TabelleR09HH,'Reserve 03 K'!B91,TabelleR09JJ,"")+
SUMIFS(TabelleR09LL,TabelleR09HH,'Reserve 03 K'!B91,TabelleR09JJ,"ohne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ca="1" si="59"/>
        <v>0</v>
      </c>
      <c r="I91" s="500">
        <f t="shared" si="60"/>
        <v>0</v>
      </c>
      <c r="J91" s="534">
        <f t="shared" si="44"/>
        <v>0</v>
      </c>
      <c r="K91" s="535">
        <f t="shared" si="61"/>
        <v>0</v>
      </c>
      <c r="M91" s="22">
        <f>Raumgruppen_Bezeichnungen!N90</f>
        <v>0</v>
      </c>
      <c r="N91" s="22">
        <f t="shared" si="45"/>
        <v>1</v>
      </c>
      <c r="O91" s="22">
        <f t="shared" si="46"/>
        <v>1</v>
      </c>
    </row>
    <row r="92" spans="2:15" ht="15" customHeight="1" x14ac:dyDescent="0.2">
      <c r="B92" s="677" t="str">
        <f>Raumgruppen_Bezeichnungen!$C91</f>
        <v>E1-4</v>
      </c>
      <c r="C92" s="528" t="str">
        <f>Raumgruppen_Bezeichnungen!$D91</f>
        <v>Kopierräume, Bürotechnik-, Papiertechnikräume</v>
      </c>
      <c r="D92" s="529">
        <f>SUMIFS(TabelleR09LL,TabelleR09HH,'Reserve 03 K'!B92,TabelleR09JJ,"")+
SUMIFS(TabelleR09LL,TabelleR09HH,'Reserve 03 K'!B92,TabelleR09JJ,"ohne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ca="1">D92*G92</f>
        <v>0</v>
      </c>
      <c r="I92" s="500">
        <f>IF(E92=0,0,H92/E92)</f>
        <v>0</v>
      </c>
      <c r="J92" s="534">
        <f t="shared" si="44"/>
        <v>0</v>
      </c>
      <c r="K92" s="535">
        <f>IF(J92="","",I92*J92)</f>
        <v>0</v>
      </c>
      <c r="M92" s="22">
        <f>Raumgruppen_Bezeichnungen!N91</f>
        <v>0</v>
      </c>
      <c r="N92" s="22">
        <f t="shared" si="45"/>
        <v>1</v>
      </c>
      <c r="O92" s="22">
        <f t="shared" si="46"/>
        <v>1</v>
      </c>
    </row>
    <row r="93" spans="2:15" ht="15" customHeight="1" x14ac:dyDescent="0.2">
      <c r="B93" s="677" t="str">
        <f>Raumgruppen_Bezeichnungen!$C92</f>
        <v>E1-5</v>
      </c>
      <c r="C93" s="528" t="str">
        <f>Raumgruppen_Bezeichnungen!$D92</f>
        <v>Kopierräume, Bürotechnik-, Papiertechnikräume</v>
      </c>
      <c r="D93" s="529">
        <f>SUMIFS(TabelleR09LL,TabelleR09HH,'Reserve 03 K'!B93,TabelleR09JJ,"")+
SUMIFS(TabelleR09LL,TabelleR09HH,'Reserve 03 K'!B93,TabelleR09JJ,"ohne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ca="1">D93*G93</f>
        <v>0</v>
      </c>
      <c r="I93" s="500">
        <f>IF(E93=0,0,H93/E93)</f>
        <v>0</v>
      </c>
      <c r="J93" s="534">
        <f t="shared" si="44"/>
        <v>0</v>
      </c>
      <c r="K93" s="535">
        <f>IF(J93="","",I93*J93)</f>
        <v>0</v>
      </c>
      <c r="M93" s="22">
        <f>Raumgruppen_Bezeichnungen!N92</f>
        <v>0</v>
      </c>
      <c r="N93" s="22">
        <f t="shared" si="45"/>
        <v>1</v>
      </c>
      <c r="O93" s="22">
        <f t="shared" si="46"/>
        <v>1</v>
      </c>
    </row>
    <row r="94" spans="2:15" ht="15" customHeight="1" x14ac:dyDescent="0.2">
      <c r="B94" s="677" t="str">
        <f>Raumgruppen_Bezeichnungen!$C93</f>
        <v>E1-6</v>
      </c>
      <c r="C94" s="528" t="str">
        <f>Raumgruppen_Bezeichnungen!$D93</f>
        <v>Kopierräume, Bürotechnik-, Papiertechnikräume</v>
      </c>
      <c r="D94" s="529">
        <f>SUMIFS(TabelleR09LL,TabelleR09HH,'Reserve 03 K'!B94,TabelleR09JJ,"")+
SUMIFS(TabelleR09LL,TabelleR09HH,'Reserve 03 K'!B94,TabelleR09JJ,"ohne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customHeight="1" x14ac:dyDescent="0.2">
      <c r="B95" s="677" t="str">
        <f>Raumgruppen_Bezeichnungen!$C94</f>
        <v>E1-7</v>
      </c>
      <c r="C95" s="528" t="str">
        <f>Raumgruppen_Bezeichnungen!$D94</f>
        <v>Kopierräume, Bürotechnik-, Papiertechnikräume</v>
      </c>
      <c r="D95" s="529">
        <f>SUMIFS(TabelleR09LL,TabelleR09HH,'Reserve 03 K'!B95,TabelleR09JJ,"")+
SUMIFS(TabelleR09LL,TabelleR09HH,'Reserve 03 K'!B95,TabelleR09JJ,"ohne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62"/>
        <v>0</v>
      </c>
      <c r="I95" s="500">
        <f t="shared" si="63"/>
        <v>0</v>
      </c>
      <c r="J95" s="534">
        <f t="shared" si="44"/>
        <v>0</v>
      </c>
      <c r="K95" s="535">
        <f t="shared" si="64"/>
        <v>0</v>
      </c>
      <c r="M95" s="22">
        <f>Raumgruppen_Bezeichnungen!N94</f>
        <v>0</v>
      </c>
      <c r="N95" s="22">
        <f t="shared" si="45"/>
        <v>1</v>
      </c>
      <c r="O95" s="22">
        <f t="shared" si="46"/>
        <v>1</v>
      </c>
    </row>
    <row r="96" spans="2:15" ht="15" customHeight="1" x14ac:dyDescent="0.2">
      <c r="B96" s="677" t="str">
        <f>Raumgruppen_Bezeichnungen!$C95</f>
        <v>E1-Müll</v>
      </c>
      <c r="C96" s="528" t="str">
        <f>Raumgruppen_Bezeichnungen!$D95</f>
        <v>Kopierräume, Bürotechnik-, Papiertechnikräume (nur Müllentnahme)</v>
      </c>
      <c r="D96" s="529">
        <f>SUMIFS(TabelleR09LL,TabelleR09II,'Reserve 03 K'!B96,TabelleR09JJ,"")+
SUMIFS(TabelleR09LL,TabelleR09II,'Reserve 03 K'!B96,TabelleR09JJ,"ohne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SUMIFS(TabelleR09LL,TabelleR09HH,'Reserve 03 K'!B97,TabelleR09JJ,"")+
SUMIFS(TabelleR09LL,TabelleR09HH,'Reserve 03 K'!B97,TabelleR09JJ,"ohne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customHeight="1" x14ac:dyDescent="0.2">
      <c r="B98" s="677" t="str">
        <f>Raumgruppen_Bezeichnungen!$C97</f>
        <v>F1-J2</v>
      </c>
      <c r="C98" s="528" t="str">
        <f>Raumgruppen_Bezeichnungen!$D97</f>
        <v>Verkehrsflächen; Flure, Foyer, Garderoben</v>
      </c>
      <c r="D98" s="529">
        <f>SUMIFS(TabelleR09LL,TabelleR09HH,'Reserve 03 K'!B98,TabelleR09JJ,"")+
SUMIFS(TabelleR09LL,TabelleR09HH,'Reserve 03 K'!B98,TabelleR09JJ,"ohne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customHeight="1" x14ac:dyDescent="0.2">
      <c r="B99" s="677" t="str">
        <f>Raumgruppen_Bezeichnungen!$C98</f>
        <v>F1-Q</v>
      </c>
      <c r="C99" s="528" t="str">
        <f>Raumgruppen_Bezeichnungen!$D98</f>
        <v>Verkehrsflächen; Flure, Foyer, Garderoben</v>
      </c>
      <c r="D99" s="529">
        <f>SUMIFS(TabelleR09LL,TabelleR09HH,'Reserve 03 K'!B99,TabelleR09JJ,"")+
SUMIFS(TabelleR09LL,TabelleR09HH,'Reserve 03 K'!B99,TabelleR09JJ,"ohne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customHeight="1" x14ac:dyDescent="0.2">
      <c r="B100" s="677" t="str">
        <f>Raumgruppen_Bezeichnungen!$C99</f>
        <v>F1-J6</v>
      </c>
      <c r="C100" s="528" t="str">
        <f>Raumgruppen_Bezeichnungen!$D99</f>
        <v>Verkehrsflächen; Flure, Foyer, Garderoben</v>
      </c>
      <c r="D100" s="529">
        <f>SUMIFS(TabelleR09LL,TabelleR09HH,'Reserve 03 K'!B100,TabelleR09JJ,"")+
SUMIFS(TabelleR09LL,TabelleR09HH,'Reserve 03 K'!B100,TabelleR09JJ,"ohne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customHeight="1" x14ac:dyDescent="0.2">
      <c r="B101" s="677" t="str">
        <f>Raumgruppen_Bezeichnungen!$C100</f>
        <v>F1-M</v>
      </c>
      <c r="C101" s="528" t="str">
        <f>Raumgruppen_Bezeichnungen!$D100</f>
        <v>Verkehrsflächen; Flure, Foyer, Garderoben</v>
      </c>
      <c r="D101" s="529">
        <f>SUMIFS(TabelleR09LL,TabelleR09HH,'Reserve 03 K'!B101,TabelleR09JJ,"")+
SUMIFS(TabelleR09LL,TabelleR09HH,'Reserve 03 K'!B101,TabelleR09JJ,"ohne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customHeight="1" x14ac:dyDescent="0.2">
      <c r="B102" s="677" t="str">
        <f>Raumgruppen_Bezeichnungen!$C101</f>
        <v>F1-14</v>
      </c>
      <c r="C102" s="528" t="str">
        <f>Raumgruppen_Bezeichnungen!$D101</f>
        <v>Verkehrsflächen; Flure, Foyer, Garderoben</v>
      </c>
      <c r="D102" s="529">
        <f>SUMIFS(TabelleR09LL,TabelleR09HH,'Reserve 03 K'!B102,TabelleR09JJ,"")+
SUMIFS(TabelleR09LL,TabelleR09HH,'Reserve 03 K'!B102,TabelleR09JJ,"ohne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SUMIFS(TabelleR09LL,TabelleR09HH,'Reserve 03 K'!B103,TabelleR09JJ,"")+
SUMIFS(TabelleR09LL,TabelleR09HH,'Reserve 03 K'!B103,TabelleR09JJ,"ohne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SUMIFS(TabelleR09LL,TabelleR09HH,'Reserve 03 K'!B104,TabelleR09JJ,"")+
SUMIFS(TabelleR09LL,TabelleR09HH,'Reserve 03 K'!B104,TabelleR09JJ,"ohne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customHeight="1" x14ac:dyDescent="0.2">
      <c r="B105" s="677" t="str">
        <f>Raumgruppen_Bezeichnungen!$C104</f>
        <v>F1-2,5</v>
      </c>
      <c r="C105" s="528" t="str">
        <f>Raumgruppen_Bezeichnungen!$D104</f>
        <v>Verkehrsflächen; Flure, Foyer, Garderoben</v>
      </c>
      <c r="D105" s="529">
        <f>SUMIFS(TabelleR09LL,TabelleR09HH,'Reserve 03 K'!B105,TabelleR09JJ,"")+
SUMIFS(TabelleR09LL,TabelleR09HH,'Reserve 03 K'!B105,TabelleR09JJ,"ohne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customHeight="1" x14ac:dyDescent="0.2">
      <c r="B106" s="677" t="str">
        <f>Raumgruppen_Bezeichnungen!$C105</f>
        <v>F1-3</v>
      </c>
      <c r="C106" s="528" t="str">
        <f>Raumgruppen_Bezeichnungen!$D105</f>
        <v>Verkehrsflächen; Flure, Foyer, Garderoben</v>
      </c>
      <c r="D106" s="529">
        <f>SUMIFS(TabelleR09LL,TabelleR09HH,'Reserve 03 K'!B106,TabelleR09JJ,"")+
SUMIFS(TabelleR09LL,TabelleR09HH,'Reserve 03 K'!B106,TabelleR09JJ,"ohne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customHeight="1" x14ac:dyDescent="0.2">
      <c r="B107" s="678" t="str">
        <f>Raumgruppen_Bezeichnungen!$C106</f>
        <v>F1-4</v>
      </c>
      <c r="C107" s="621" t="str">
        <f>Raumgruppen_Bezeichnungen!$D106</f>
        <v>Verkehrsflächen; Flure, Foyer, Garderoben</v>
      </c>
      <c r="D107" s="622">
        <f>SUMIFS(TabelleR09LL,TabelleR09HH,'Reserve 03 K'!B107,TabelleR09JJ,"")+
SUMIFS(TabelleR09LL,TabelleR09HH,'Reserve 03 K'!B107,TabelleR09JJ,"ohne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630" t="str">
        <f>Raumgruppen_Bezeichnungen!$D107</f>
        <v>Verkehrsflächen; Flure, Foyer, Garderoben</v>
      </c>
      <c r="D108" s="631">
        <f>SUMIFS(TabelleR09LL,TabelleR09HH,'Reserve 03 K'!B108,TabelleR09JJ,"")+
SUMIFS(TabelleR09LL,TabelleR09HH,'Reserve 03 K'!B108,TabelleR09JJ,"ohne Grundreinig")</f>
        <v>0</v>
      </c>
      <c r="E108" s="632">
        <f t="shared" si="43"/>
        <v>0</v>
      </c>
      <c r="F108" s="633" t="str">
        <f>VLOOKUP(B108,Raumgruppen_Bezeichnungen!$C$3:$E$305,3,FALSE)</f>
        <v>5 Tage/Wo</v>
      </c>
      <c r="G108" s="634"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635">
        <f t="shared" ref="H108:H111" ca="1" si="71">D108*G108</f>
        <v>0</v>
      </c>
      <c r="I108" s="636">
        <f t="shared" ref="I108:I111" si="72">IF(E108=0,0,H108/E108)</f>
        <v>0</v>
      </c>
      <c r="J108" s="637">
        <f t="shared" si="44"/>
        <v>0</v>
      </c>
      <c r="K108" s="638">
        <f t="shared" ref="K108:K111" si="73">IF(J108="","",I108*J108)</f>
        <v>0</v>
      </c>
      <c r="M108" s="22">
        <f>Raumgruppen_Bezeichnungen!N107</f>
        <v>1</v>
      </c>
      <c r="N108" s="22">
        <f t="shared" si="45"/>
        <v>1</v>
      </c>
      <c r="O108" s="22">
        <f t="shared" si="46"/>
        <v>1</v>
      </c>
    </row>
    <row r="109" spans="2:15" ht="15" customHeight="1" x14ac:dyDescent="0.2">
      <c r="B109" s="676" t="str">
        <f>Raumgruppen_Bezeichnungen!$C108</f>
        <v>F1-6</v>
      </c>
      <c r="C109" s="548" t="str">
        <f>Raumgruppen_Bezeichnungen!$D108</f>
        <v>Verkehrsflächen; Flure, Foyer, Garderoben</v>
      </c>
      <c r="D109" s="465">
        <f>SUMIFS(TabelleR09LL,TabelleR09HH,'Reserve 03 K'!B109,TabelleR09JJ,"")+
SUMIFS(TabelleR09LL,TabelleR09HH,'Reserve 03 K'!B109,TabelleR09JJ,"ohne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customHeight="1" x14ac:dyDescent="0.2">
      <c r="B110" s="677" t="str">
        <f>Raumgruppen_Bezeichnungen!$C109</f>
        <v>F1-7</v>
      </c>
      <c r="C110" s="528" t="str">
        <f>Raumgruppen_Bezeichnungen!$D109</f>
        <v>Verkehrsflächen; Flure, Foyer, Garderoben</v>
      </c>
      <c r="D110" s="529">
        <f>SUMIFS(TabelleR09LL,TabelleR09HH,'Reserve 03 K'!B110,TabelleR09JJ,"")+
SUMIFS(TabelleR09LL,TabelleR09HH,'Reserve 03 K'!B110,TabelleR09JJ,"ohne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customHeight="1" x14ac:dyDescent="0.2">
      <c r="B111" s="677" t="str">
        <f>Raumgruppen_Bezeichnungen!$C110</f>
        <v>F1-Müll</v>
      </c>
      <c r="C111" s="528" t="str">
        <f>Raumgruppen_Bezeichnungen!$D110</f>
        <v>Verkehrsflächen; Flure, Foyer, Garderoben (nur Müllentnahme)</v>
      </c>
      <c r="D111" s="529">
        <f>SUMIFS(TabelleR09LL,TabelleR09II,'Reserve 03 K'!B111,TabelleR09JJ,"")+
SUMIFS(TabelleR09LL,TabelleR09II,'Reserve 03 K'!B111,TabelleR09JJ,"ohne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customHeight="1" x14ac:dyDescent="0.2">
      <c r="B112" s="677" t="str">
        <f>Raumgruppen_Bezeichnungen!$C111</f>
        <v>F1-Hort</v>
      </c>
      <c r="C112" s="528" t="str">
        <f>Raumgruppen_Bezeichnungen!$D111</f>
        <v>Verkehrsflächen; Flure, Foyer, Garderoben</v>
      </c>
      <c r="D112" s="529">
        <f>SUMIFS(TabelleR09LL,TabelleR09HH,'Reserve 03 K'!B112,TabelleR09JJ,"")+
SUMIFS(TabelleR09LL,TabelleR09HH,'Reserve 03 K'!B112,TabelleR09JJ,"ohne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customHeight="1" x14ac:dyDescent="0.2">
      <c r="B113" s="677" t="str">
        <f>Raumgruppen_Bezeichnungen!$C112</f>
        <v>F2-J</v>
      </c>
      <c r="C113" s="528" t="str">
        <f>Raumgruppen_Bezeichnungen!$D112</f>
        <v>Verkehrsflächen; Eingangsbereiche</v>
      </c>
      <c r="D113" s="529">
        <f>SUMIFS(TabelleR09LL,TabelleR09HH,'Reserve 03 K'!B113,TabelleR09JJ,"")+
SUMIFS(TabelleR09LL,TabelleR09HH,'Reserve 03 K'!B113,TabelleR09JJ,"ohne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customHeight="1" x14ac:dyDescent="0.2">
      <c r="B114" s="677" t="str">
        <f>Raumgruppen_Bezeichnungen!$C113</f>
        <v>F2-J2</v>
      </c>
      <c r="C114" s="528" t="str">
        <f>Raumgruppen_Bezeichnungen!$D113</f>
        <v>Verkehrsflächen; Eingangsbereiche</v>
      </c>
      <c r="D114" s="529">
        <f>SUMIFS(TabelleR09LL,TabelleR09HH,'Reserve 03 K'!B114,TabelleR09JJ,"")+
SUMIFS(TabelleR09LL,TabelleR09HH,'Reserve 03 K'!B114,TabelleR09JJ,"ohne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customHeight="1" x14ac:dyDescent="0.2">
      <c r="B115" s="677" t="str">
        <f>Raumgruppen_Bezeichnungen!$C114</f>
        <v>F2-Q</v>
      </c>
      <c r="C115" s="528" t="str">
        <f>Raumgruppen_Bezeichnungen!$D114</f>
        <v>Verkehrsflächen; Eingangsbereiche</v>
      </c>
      <c r="D115" s="529">
        <f>SUMIFS(TabelleR09LL,TabelleR09HH,'Reserve 03 K'!B115,TabelleR09JJ,"")+
SUMIFS(TabelleR09LL,TabelleR09HH,'Reserve 03 K'!B115,TabelleR09JJ,"ohne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customHeight="1" x14ac:dyDescent="0.2">
      <c r="B116" s="677" t="str">
        <f>Raumgruppen_Bezeichnungen!$C115</f>
        <v>F2-J6</v>
      </c>
      <c r="C116" s="528" t="str">
        <f>Raumgruppen_Bezeichnungen!$D115</f>
        <v>Verkehrsflächen; Eingangsbereiche</v>
      </c>
      <c r="D116" s="529">
        <f>SUMIFS(TabelleR09LL,TabelleR09HH,'Reserve 03 K'!B116,TabelleR09JJ,"")+
SUMIFS(TabelleR09LL,TabelleR09HH,'Reserve 03 K'!B116,TabelleR09JJ,"ohne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customHeight="1" x14ac:dyDescent="0.2">
      <c r="B117" s="677" t="str">
        <f>Raumgruppen_Bezeichnungen!$C116</f>
        <v>F2-M</v>
      </c>
      <c r="C117" s="528" t="str">
        <f>Raumgruppen_Bezeichnungen!$D116</f>
        <v>Verkehrsflächen; Eingangsbereiche</v>
      </c>
      <c r="D117" s="529">
        <f>SUMIFS(TabelleR09LL,TabelleR09HH,'Reserve 03 K'!B117,TabelleR09JJ,"")+
SUMIFS(TabelleR09LL,TabelleR09HH,'Reserve 03 K'!B117,TabelleR09JJ,"ohne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customHeight="1" x14ac:dyDescent="0.2">
      <c r="B118" s="677" t="str">
        <f>Raumgruppen_Bezeichnungen!$C117</f>
        <v>F2-14</v>
      </c>
      <c r="C118" s="528" t="str">
        <f>Raumgruppen_Bezeichnungen!$D117</f>
        <v>Verkehrsflächen; Eingangsbereiche</v>
      </c>
      <c r="D118" s="529">
        <f>SUMIFS(TabelleR09LL,TabelleR09HH,'Reserve 03 K'!B118,TabelleR09JJ,"")+
SUMIFS(TabelleR09LL,TabelleR09HH,'Reserve 03 K'!B118,TabelleR09JJ,"ohne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customHeight="1" x14ac:dyDescent="0.2">
      <c r="B119" s="677" t="str">
        <f>Raumgruppen_Bezeichnungen!$C118</f>
        <v>F2-W</v>
      </c>
      <c r="C119" s="528" t="str">
        <f>Raumgruppen_Bezeichnungen!$D118</f>
        <v>Verkehrsflächen; Eingangsbereiche</v>
      </c>
      <c r="D119" s="529">
        <f>SUMIFS(TabelleR09LL,TabelleR09HH,'Reserve 03 K'!B119,TabelleR09JJ,"")+
SUMIFS(TabelleR09LL,TabelleR09HH,'Reserve 03 K'!B119,TabelleR09JJ,"ohne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SUMIFS(TabelleR09LL,TabelleR09HH,'Reserve 03 K'!B120,TabelleR09JJ,"")+
SUMIFS(TabelleR09LL,TabelleR09HH,'Reserve 03 K'!B120,TabelleR09JJ,"ohne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customHeight="1" x14ac:dyDescent="0.2">
      <c r="B121" s="677" t="str">
        <f>Raumgruppen_Bezeichnungen!$C120</f>
        <v>F2-2,5</v>
      </c>
      <c r="C121" s="528" t="str">
        <f>Raumgruppen_Bezeichnungen!$D120</f>
        <v>Verkehrsflächen; Eingangsbereiche</v>
      </c>
      <c r="D121" s="529">
        <f>SUMIFS(TabelleR09LL,TabelleR09HH,'Reserve 03 K'!B121,TabelleR09JJ,"")+
SUMIFS(TabelleR09LL,TabelleR09HH,'Reserve 03 K'!B121,TabelleR09JJ,"ohne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customHeight="1" x14ac:dyDescent="0.2">
      <c r="B122" s="677" t="str">
        <f>Raumgruppen_Bezeichnungen!$C121</f>
        <v>F2-3</v>
      </c>
      <c r="C122" s="528" t="str">
        <f>Raumgruppen_Bezeichnungen!$D121</f>
        <v>Verkehrsflächen; Eingangsbereiche</v>
      </c>
      <c r="D122" s="529">
        <f>SUMIFS(TabelleR09LL,TabelleR09HH,'Reserve 03 K'!B122,TabelleR09JJ,"")+
SUMIFS(TabelleR09LL,TabelleR09HH,'Reserve 03 K'!B122,TabelleR09JJ,"ohne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customHeight="1" x14ac:dyDescent="0.2">
      <c r="B123" s="678" t="str">
        <f>Raumgruppen_Bezeichnungen!$C122</f>
        <v>F2-4</v>
      </c>
      <c r="C123" s="621" t="str">
        <f>Raumgruppen_Bezeichnungen!$D122</f>
        <v>Verkehrsflächen; Eingangsbereiche</v>
      </c>
      <c r="D123" s="622">
        <f>SUMIFS(TabelleR09LL,TabelleR09HH,'Reserve 03 K'!B123,TabelleR09JJ,"")+
SUMIFS(TabelleR09LL,TabelleR09HH,'Reserve 03 K'!B123,TabelleR09JJ,"ohne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630" t="str">
        <f>Raumgruppen_Bezeichnungen!$D123</f>
        <v>Verkehrsflächen; Eingangsbereiche</v>
      </c>
      <c r="D124" s="631">
        <f>SUMIFS(TabelleR09LL,TabelleR09HH,'Reserve 03 K'!B124,TabelleR09JJ,"")+
SUMIFS(TabelleR09LL,TabelleR09HH,'Reserve 03 K'!B124,TabelleR09JJ,"ohne Grundreinig")</f>
        <v>0</v>
      </c>
      <c r="E124" s="632">
        <f t="shared" si="43"/>
        <v>0</v>
      </c>
      <c r="F124" s="633" t="str">
        <f>VLOOKUP(B124,Raumgruppen_Bezeichnungen!$C$3:$E$305,3,FALSE)</f>
        <v>5 Tage/Wo</v>
      </c>
      <c r="G124" s="634"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635">
        <f t="shared" ref="H124:H126" ca="1" si="80">D124*G124</f>
        <v>0</v>
      </c>
      <c r="I124" s="636">
        <f t="shared" ref="I124:I126" si="81">IF(E124=0,0,H124/E124)</f>
        <v>0</v>
      </c>
      <c r="J124" s="637">
        <f t="shared" si="44"/>
        <v>0</v>
      </c>
      <c r="K124" s="638">
        <f t="shared" ref="K124:K126" si="82">IF(J124="","",I124*J124)</f>
        <v>0</v>
      </c>
      <c r="M124" s="22">
        <f>Raumgruppen_Bezeichnungen!N123</f>
        <v>1</v>
      </c>
      <c r="N124" s="22">
        <f t="shared" si="45"/>
        <v>1</v>
      </c>
      <c r="O124" s="22">
        <f t="shared" si="46"/>
        <v>1</v>
      </c>
    </row>
    <row r="125" spans="2:15" ht="15" customHeight="1" x14ac:dyDescent="0.2">
      <c r="B125" s="676" t="str">
        <f>Raumgruppen_Bezeichnungen!$C124</f>
        <v>F2-6</v>
      </c>
      <c r="C125" s="548" t="str">
        <f>Raumgruppen_Bezeichnungen!$D124</f>
        <v>Verkehrsflächen; Eingangsbereiche</v>
      </c>
      <c r="D125" s="465">
        <f>SUMIFS(TabelleR09LL,TabelleR09HH,'Reserve 03 K'!B125,TabelleR09JJ,"")+
SUMIFS(TabelleR09LL,TabelleR09HH,'Reserve 03 K'!B125,TabelleR09JJ,"ohne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customHeight="1" x14ac:dyDescent="0.2">
      <c r="B126" s="677" t="str">
        <f>Raumgruppen_Bezeichnungen!$C125</f>
        <v>F2-7</v>
      </c>
      <c r="C126" s="528" t="str">
        <f>Raumgruppen_Bezeichnungen!$D125</f>
        <v>Verkehrsflächen; Eingangsbereiche</v>
      </c>
      <c r="D126" s="529">
        <f>SUMIFS(TabelleR09LL,TabelleR09HH,'Reserve 03 K'!B126,TabelleR09JJ,"")+
SUMIFS(TabelleR09LL,TabelleR09HH,'Reserve 03 K'!B126,TabelleR09JJ,"ohne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customHeight="1" x14ac:dyDescent="0.2">
      <c r="B127" s="677" t="str">
        <f>Raumgruppen_Bezeichnungen!$C126</f>
        <v>F2-Müll</v>
      </c>
      <c r="C127" s="528" t="str">
        <f>Raumgruppen_Bezeichnungen!$D126</f>
        <v>Verkehrsflächen; Eingangsbereiche (nur Müllentnahme)</v>
      </c>
      <c r="D127" s="529">
        <f>SUMIFS(TabelleR09LL,TabelleR09II,'Reserve 03 K'!B127,TabelleR09JJ,"")+
SUMIFS(TabelleR09LL,TabelleR09II,'Reserve 03 K'!B127,TabelleR09JJ,"ohne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customHeight="1" x14ac:dyDescent="0.2">
      <c r="B128" s="677" t="str">
        <f>Raumgruppen_Bezeichnungen!$C127</f>
        <v>F2-Hort</v>
      </c>
      <c r="C128" s="528" t="str">
        <f>Raumgruppen_Bezeichnungen!$D127</f>
        <v>Verkehrsflächen; Eingangsbereiche</v>
      </c>
      <c r="D128" s="529">
        <f>SUMIFS(TabelleR09LL,TabelleR09HH,'Reserve 03 K'!B128,TabelleR09JJ,"")+
SUMIFS(TabelleR09LL,TabelleR09HH,'Reserve 03 K'!B128,TabelleR09JJ,"ohne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customHeight="1" x14ac:dyDescent="0.2">
      <c r="B129" s="677" t="str">
        <f>Raumgruppen_Bezeichnungen!$C128</f>
        <v>F3-J</v>
      </c>
      <c r="C129" s="528" t="str">
        <f>Raumgruppen_Bezeichnungen!$D128</f>
        <v>Verkehrsflächen; Treppenhäuser, Aufzüge</v>
      </c>
      <c r="D129" s="529">
        <f>SUMIFS(TabelleR09LL,TabelleR09HH,'Reserve 03 K'!B129,TabelleR09JJ,"")+
SUMIFS(TabelleR09LL,TabelleR09HH,'Reserve 03 K'!B129,TabelleR09JJ,"ohne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customHeight="1" x14ac:dyDescent="0.2">
      <c r="B130" s="677" t="str">
        <f>Raumgruppen_Bezeichnungen!$C129</f>
        <v>F3-J2</v>
      </c>
      <c r="C130" s="528" t="str">
        <f>Raumgruppen_Bezeichnungen!$D129</f>
        <v>Verkehrsflächen; Treppenhäuser, Aufzüge</v>
      </c>
      <c r="D130" s="529">
        <f>SUMIFS(TabelleR09LL,TabelleR09HH,'Reserve 03 K'!B130,TabelleR09JJ,"")+
SUMIFS(TabelleR09LL,TabelleR09HH,'Reserve 03 K'!B130,TabelleR09JJ,"ohne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customHeight="1" x14ac:dyDescent="0.2">
      <c r="B131" s="677" t="str">
        <f>Raumgruppen_Bezeichnungen!$C130</f>
        <v>F3-Q</v>
      </c>
      <c r="C131" s="528" t="str">
        <f>Raumgruppen_Bezeichnungen!$D130</f>
        <v>Verkehrsflächen; Treppenhäuser, Aufzüge</v>
      </c>
      <c r="D131" s="529">
        <f>SUMIFS(TabelleR09LL,TabelleR09HH,'Reserve 03 K'!B131,TabelleR09JJ,"")+
SUMIFS(TabelleR09LL,TabelleR09HH,'Reserve 03 K'!B131,TabelleR09JJ,"ohne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customHeight="1" x14ac:dyDescent="0.2">
      <c r="B132" s="677" t="str">
        <f>Raumgruppen_Bezeichnungen!$C131</f>
        <v>F3-J6</v>
      </c>
      <c r="C132" s="528" t="str">
        <f>Raumgruppen_Bezeichnungen!$D131</f>
        <v>Verkehrsflächen; Treppenhäuser, Aufzüge</v>
      </c>
      <c r="D132" s="529">
        <f>SUMIFS(TabelleR09LL,TabelleR09HH,'Reserve 03 K'!B132,TabelleR09JJ,"")+
SUMIFS(TabelleR09LL,TabelleR09HH,'Reserve 03 K'!B132,TabelleR09JJ,"ohne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customHeight="1" x14ac:dyDescent="0.2">
      <c r="B133" s="677" t="str">
        <f>Raumgruppen_Bezeichnungen!$C132</f>
        <v>F3-M</v>
      </c>
      <c r="C133" s="528" t="str">
        <f>Raumgruppen_Bezeichnungen!$D132</f>
        <v>Verkehrsflächen; Treppenhäuser, Aufzüge</v>
      </c>
      <c r="D133" s="529">
        <f>SUMIFS(TabelleR09LL,TabelleR09HH,'Reserve 03 K'!B133,TabelleR09JJ,"")+
SUMIFS(TabelleR09LL,TabelleR09HH,'Reserve 03 K'!B133,TabelleR09JJ,"ohne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customHeight="1" x14ac:dyDescent="0.2">
      <c r="B134" s="677" t="str">
        <f>Raumgruppen_Bezeichnungen!$C133</f>
        <v>F3-14</v>
      </c>
      <c r="C134" s="528" t="str">
        <f>Raumgruppen_Bezeichnungen!$D133</f>
        <v>Verkehrsflächen; Treppenhäuser, Aufzüge</v>
      </c>
      <c r="D134" s="529">
        <f>SUMIFS(TabelleR09LL,TabelleR09HH,'Reserve 03 K'!B134,TabelleR09JJ,"")+
SUMIFS(TabelleR09LL,TabelleR09HH,'Reserve 03 K'!B134,TabelleR09JJ,"ohne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customHeight="1" x14ac:dyDescent="0.2">
      <c r="B135" s="677" t="str">
        <f>Raumgruppen_Bezeichnungen!$C134</f>
        <v>F3-W</v>
      </c>
      <c r="C135" s="528" t="str">
        <f>Raumgruppen_Bezeichnungen!$D134</f>
        <v>Verkehrsflächen; Treppenhäuser, Aufzüge</v>
      </c>
      <c r="D135" s="529">
        <f>SUMIFS(TabelleR09LL,TabelleR09HH,'Reserve 03 K'!B135,TabelleR09JJ,"")+
SUMIFS(TabelleR09LL,TabelleR09HH,'Reserve 03 K'!B135,TabelleR09JJ,"ohne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SUMIFS(TabelleR09LL,TabelleR09HH,'Reserve 03 K'!B136,TabelleR09JJ,"")+
SUMIFS(TabelleR09LL,TabelleR09HH,'Reserve 03 K'!B136,TabelleR09JJ,"ohne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customHeight="1" x14ac:dyDescent="0.2">
      <c r="B137" s="677" t="str">
        <f>Raumgruppen_Bezeichnungen!$C136</f>
        <v>F3-2,5</v>
      </c>
      <c r="C137" s="528" t="str">
        <f>Raumgruppen_Bezeichnungen!$D136</f>
        <v>Verkehrsflächen; Treppenhäuser, Aufzüge</v>
      </c>
      <c r="D137" s="529">
        <f>SUMIFS(TabelleR09LL,TabelleR09HH,'Reserve 03 K'!B137,TabelleR09JJ,"")+
SUMIFS(TabelleR09LL,TabelleR09HH,'Reserve 03 K'!B137,TabelleR09JJ,"ohne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customHeight="1" x14ac:dyDescent="0.2">
      <c r="B138" s="677" t="str">
        <f>Raumgruppen_Bezeichnungen!$C137</f>
        <v>F3-3</v>
      </c>
      <c r="C138" s="528" t="str">
        <f>Raumgruppen_Bezeichnungen!$D137</f>
        <v>Verkehrsflächen; Treppenhäuser, Aufzüge</v>
      </c>
      <c r="D138" s="529">
        <f>SUMIFS(TabelleR09LL,TabelleR09HH,'Reserve 03 K'!B138,TabelleR09JJ,"")+
SUMIFS(TabelleR09LL,TabelleR09HH,'Reserve 03 K'!B138,TabelleR09JJ,"ohne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customHeight="1" x14ac:dyDescent="0.2">
      <c r="B139" s="678" t="str">
        <f>Raumgruppen_Bezeichnungen!$C138</f>
        <v>F3-4</v>
      </c>
      <c r="C139" s="621" t="str">
        <f>Raumgruppen_Bezeichnungen!$D138</f>
        <v>Verkehrsflächen; Treppenhäuser, Aufzüge</v>
      </c>
      <c r="D139" s="622">
        <f>SUMIFS(TabelleR09LL,TabelleR09HH,'Reserve 03 K'!B139,TabelleR09JJ,"")+
SUMIFS(TabelleR09LL,TabelleR09HH,'Reserve 03 K'!B139,TabelleR09JJ,"ohne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630" t="str">
        <f>Raumgruppen_Bezeichnungen!$D139</f>
        <v>Verkehrsflächen; Treppenhäuser, Aufzüge</v>
      </c>
      <c r="D140" s="631">
        <f>SUMIFS(TabelleR09LL,TabelleR09HH,'Reserve 03 K'!B140,TabelleR09JJ,"")+
SUMIFS(TabelleR09LL,TabelleR09HH,'Reserve 03 K'!B140,TabelleR09JJ,"ohne Grundreinig")</f>
        <v>0</v>
      </c>
      <c r="E140" s="632">
        <f t="shared" si="86"/>
        <v>0</v>
      </c>
      <c r="F140" s="633" t="str">
        <f>VLOOKUP(B140,Raumgruppen_Bezeichnungen!$C$3:$E$305,3,FALSE)</f>
        <v>5 Tage/Wo</v>
      </c>
      <c r="G140" s="634"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635">
        <f t="shared" ca="1" si="93"/>
        <v>0</v>
      </c>
      <c r="I140" s="636">
        <f t="shared" si="94"/>
        <v>0</v>
      </c>
      <c r="J140" s="637">
        <f t="shared" si="87"/>
        <v>0</v>
      </c>
      <c r="K140" s="638">
        <f t="shared" si="95"/>
        <v>0</v>
      </c>
      <c r="M140" s="22">
        <f>Raumgruppen_Bezeichnungen!N139</f>
        <v>1</v>
      </c>
      <c r="N140" s="22">
        <f t="shared" si="91"/>
        <v>1</v>
      </c>
      <c r="O140" s="22">
        <f t="shared" si="92"/>
        <v>1</v>
      </c>
    </row>
    <row r="141" spans="2:15" ht="15" customHeight="1" x14ac:dyDescent="0.2">
      <c r="B141" s="676" t="str">
        <f>Raumgruppen_Bezeichnungen!$C140</f>
        <v>F3-6</v>
      </c>
      <c r="C141" s="548" t="str">
        <f>Raumgruppen_Bezeichnungen!$D140</f>
        <v>Verkehrsflächen; Treppenhäuser, Aufzüge</v>
      </c>
      <c r="D141" s="465">
        <f>SUMIFS(TabelleR09LL,TabelleR09HH,'Reserve 03 K'!B141,TabelleR09JJ,"")+
SUMIFS(TabelleR09LL,TabelleR09HH,'Reserve 03 K'!B141,TabelleR09JJ,"ohne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customHeight="1" x14ac:dyDescent="0.2">
      <c r="B142" s="677" t="str">
        <f>Raumgruppen_Bezeichnungen!$C141</f>
        <v>F3-7</v>
      </c>
      <c r="C142" s="528" t="str">
        <f>Raumgruppen_Bezeichnungen!$D141</f>
        <v>Verkehrsflächen; Treppenhäuser, Aufzüge</v>
      </c>
      <c r="D142" s="529">
        <f>SUMIFS(TabelleR09LL,TabelleR09HH,'Reserve 03 K'!B142,TabelleR09JJ,"")+
SUMIFS(TabelleR09LL,TabelleR09HH,'Reserve 03 K'!B142,TabelleR09JJ,"ohne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customHeight="1" x14ac:dyDescent="0.2">
      <c r="B143" s="677" t="str">
        <f>Raumgruppen_Bezeichnungen!$C142</f>
        <v>F3-Müll</v>
      </c>
      <c r="C143" s="528" t="str">
        <f>Raumgruppen_Bezeichnungen!$D142</f>
        <v>Verkehrsflächen; Treppenhäuser, Aufzüge (nur Müllentnahme)</v>
      </c>
      <c r="D143" s="529">
        <f>SUMIFS(TabelleR09LL,TabelleR09II,'Reserve 03 K'!B143,TabelleR09JJ,"")+
SUMIFS(TabelleR09LL,TabelleR09II,'Reserve 03 K'!B143,TabelleR09JJ,"ohne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customHeight="1" x14ac:dyDescent="0.2">
      <c r="B144" s="677" t="str">
        <f>Raumgruppen_Bezeichnungen!$C143</f>
        <v>F3-Hort</v>
      </c>
      <c r="C144" s="528" t="str">
        <f>Raumgruppen_Bezeichnungen!$D143</f>
        <v>Verkehrsflächen; Treppenhäuser, Aufzüge</v>
      </c>
      <c r="D144" s="529">
        <f>SUMIFS(TabelleR09LL,TabelleR09HH,'Reserve 03 K'!B144,TabelleR09JJ,"")+
SUMIFS(TabelleR09LL,TabelleR09HH,'Reserve 03 K'!B144,TabelleR09JJ,"ohne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customHeight="1" x14ac:dyDescent="0.2">
      <c r="B145" s="677" t="str">
        <f>Raumgruppen_Bezeichnungen!$C144</f>
        <v>G1-J</v>
      </c>
      <c r="C145" s="528" t="str">
        <f>Raumgruppen_Bezeichnungen!$D144</f>
        <v>Schüleraufenthaltsräume, [kleine] Pausenhallen [ohne Verzehr], Schülerbibliotheken</v>
      </c>
      <c r="D145" s="529">
        <f>SUMIFS(TabelleR09LL,TabelleR09HH,'Reserve 03 K'!B145,TabelleR09JJ,"")+
SUMIFS(TabelleR09LL,TabelleR09HH,'Reserve 03 K'!B145,TabelleR09JJ,"ohne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customHeight="1" x14ac:dyDescent="0.2">
      <c r="B146" s="677" t="str">
        <f>Raumgruppen_Bezeichnungen!$C145</f>
        <v>G1-J2</v>
      </c>
      <c r="C146" s="528" t="str">
        <f>Raumgruppen_Bezeichnungen!$D145</f>
        <v>Schüleraufenthaltsräume, [kleine] Pausenhallen [ohne Verzehr], Schülerbibliotheken</v>
      </c>
      <c r="D146" s="529">
        <f>SUMIFS(TabelleR09LL,TabelleR09HH,'Reserve 03 K'!B146,TabelleR09JJ,"")+
SUMIFS(TabelleR09LL,TabelleR09HH,'Reserve 03 K'!B146,TabelleR09JJ,"ohne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customHeight="1" x14ac:dyDescent="0.2">
      <c r="B147" s="677" t="str">
        <f>Raumgruppen_Bezeichnungen!$C146</f>
        <v>G1-Q</v>
      </c>
      <c r="C147" s="528" t="str">
        <f>Raumgruppen_Bezeichnungen!$D146</f>
        <v>Schüleraufenthaltsräume, [kleine] Pausenhallen [ohne Verzehr], Schülerbibliotheken</v>
      </c>
      <c r="D147" s="529">
        <f>SUMIFS(TabelleR09LL,TabelleR09HH,'Reserve 03 K'!B147,TabelleR09JJ,"")+
SUMIFS(TabelleR09LL,TabelleR09HH,'Reserve 03 K'!B147,TabelleR09JJ,"ohne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customHeight="1" x14ac:dyDescent="0.2">
      <c r="B148" s="677" t="str">
        <f>Raumgruppen_Bezeichnungen!$C147</f>
        <v>G1-J6</v>
      </c>
      <c r="C148" s="528" t="str">
        <f>Raumgruppen_Bezeichnungen!$D147</f>
        <v>Schüleraufenthaltsräume, [kleine] Pausenhallen [ohne Verzehr], Schülerbibliotheken</v>
      </c>
      <c r="D148" s="529">
        <f>SUMIFS(TabelleR09LL,TabelleR09HH,'Reserve 03 K'!B148,TabelleR09JJ,"")+
SUMIFS(TabelleR09LL,TabelleR09HH,'Reserve 03 K'!B148,TabelleR09JJ,"ohne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customHeight="1" x14ac:dyDescent="0.2">
      <c r="B149" s="677" t="str">
        <f>Raumgruppen_Bezeichnungen!$C148</f>
        <v>G1-M</v>
      </c>
      <c r="C149" s="528" t="str">
        <f>Raumgruppen_Bezeichnungen!$D148</f>
        <v>Schüleraufenthaltsräume, [kleine] Pausenhallen [ohne Verzehr], Schülerbibliotheken</v>
      </c>
      <c r="D149" s="529">
        <f>SUMIFS(TabelleR09LL,TabelleR09HH,'Reserve 03 K'!B149,TabelleR09JJ,"")+
SUMIFS(TabelleR09LL,TabelleR09HH,'Reserve 03 K'!B149,TabelleR09JJ,"ohne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customHeight="1" x14ac:dyDescent="0.2">
      <c r="B150" s="677" t="str">
        <f>Raumgruppen_Bezeichnungen!$C149</f>
        <v>G1-14</v>
      </c>
      <c r="C150" s="528" t="str">
        <f>Raumgruppen_Bezeichnungen!$D149</f>
        <v>Schüleraufenthaltsräume, [kleine] Pausenhallen [ohne Verzehr], Schülerbibliotheken</v>
      </c>
      <c r="D150" s="529">
        <f>SUMIFS(TabelleR09LL,TabelleR09HH,'Reserve 03 K'!B150,TabelleR09JJ,"")+
SUMIFS(TabelleR09LL,TabelleR09HH,'Reserve 03 K'!B150,TabelleR09JJ,"ohne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customHeight="1" x14ac:dyDescent="0.2">
      <c r="B151" s="677" t="str">
        <f>Raumgruppen_Bezeichnungen!$C150</f>
        <v>G1-W</v>
      </c>
      <c r="C151" s="528" t="str">
        <f>Raumgruppen_Bezeichnungen!$D150</f>
        <v>Schüleraufenthaltsräume, [kleine] Pausenhallen [ohne Verzehr], Schülerbibliotheken</v>
      </c>
      <c r="D151" s="529">
        <f>SUMIFS(TabelleR09LL,TabelleR09HH,'Reserve 03 K'!B151,TabelleR09JJ,"")+
SUMIFS(TabelleR09LL,TabelleR09HH,'Reserve 03 K'!B151,TabelleR09JJ,"ohne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customHeight="1" x14ac:dyDescent="0.2">
      <c r="B152" s="677" t="str">
        <f>Raumgruppen_Bezeichnungen!$C151</f>
        <v>G1-2</v>
      </c>
      <c r="C152" s="528" t="str">
        <f>Raumgruppen_Bezeichnungen!$D151</f>
        <v>Schüleraufenthaltsräume, [kleine] Pausenhallen [ohne Verzehr], Schülerbibliotheken</v>
      </c>
      <c r="D152" s="529">
        <f>SUMIFS(TabelleR09LL,TabelleR09HH,'Reserve 03 K'!B152,TabelleR09JJ,"")+
SUMIFS(TabelleR09LL,TabelleR09HH,'Reserve 03 K'!B152,TabelleR09JJ,"ohne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customHeight="1" x14ac:dyDescent="0.2">
      <c r="B153" s="677" t="str">
        <f>Raumgruppen_Bezeichnungen!$C152</f>
        <v>G1-2,5</v>
      </c>
      <c r="C153" s="528" t="str">
        <f>Raumgruppen_Bezeichnungen!$D152</f>
        <v>Schüleraufenthaltsräume, [kleine] Pausenhallen [ohne Verzehr], Schülerbibliotheken</v>
      </c>
      <c r="D153" s="529">
        <f>SUMIFS(TabelleR09LL,TabelleR09HH,'Reserve 03 K'!B153,TabelleR09JJ,"")+
SUMIFS(TabelleR09LL,TabelleR09HH,'Reserve 03 K'!B153,TabelleR09JJ,"ohne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customHeight="1" x14ac:dyDescent="0.2">
      <c r="B154" s="677" t="str">
        <f>Raumgruppen_Bezeichnungen!$C153</f>
        <v>G1-3</v>
      </c>
      <c r="C154" s="528" t="str">
        <f>Raumgruppen_Bezeichnungen!$D153</f>
        <v>Schüleraufenthaltsräume, [kleine] Pausenhallen [ohne Verzehr], Schülerbibliotheken</v>
      </c>
      <c r="D154" s="529">
        <f>SUMIFS(TabelleR09LL,TabelleR09HH,'Reserve 03 K'!B154,TabelleR09JJ,"")+
SUMIFS(TabelleR09LL,TabelleR09HH,'Reserve 03 K'!B154,TabelleR09JJ,"ohne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customHeight="1" x14ac:dyDescent="0.2">
      <c r="B155" s="677" t="str">
        <f>Raumgruppen_Bezeichnungen!$C154</f>
        <v>G1-4</v>
      </c>
      <c r="C155" s="528" t="str">
        <f>Raumgruppen_Bezeichnungen!$D154</f>
        <v>Schüleraufenthaltsräume, [kleine] Pausenhallen [ohne Verzehr], Schülerbibliotheken</v>
      </c>
      <c r="D155" s="529">
        <f>SUMIFS(TabelleR09LL,TabelleR09HH,'Reserve 03 K'!B155,TabelleR09JJ,"")+
SUMIFS(TabelleR09LL,TabelleR09HH,'Reserve 03 K'!B155,TabelleR09JJ,"ohne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customHeight="1" x14ac:dyDescent="0.2">
      <c r="B156" s="677" t="str">
        <f>Raumgruppen_Bezeichnungen!$C155</f>
        <v>G1-5</v>
      </c>
      <c r="C156" s="528" t="str">
        <f>Raumgruppen_Bezeichnungen!$D155</f>
        <v>Schüleraufenthaltsräume, [kleine] Pausenhallen [ohne Verzehr], Schülerbibliotheken</v>
      </c>
      <c r="D156" s="529">
        <f>SUMIFS(TabelleR09LL,TabelleR09HH,'Reserve 03 K'!B156,TabelleR09JJ,"")+
SUMIFS(TabelleR09LL,TabelleR09HH,'Reserve 03 K'!B156,TabelleR09JJ,"ohne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customHeight="1" x14ac:dyDescent="0.2">
      <c r="B157" s="677" t="str">
        <f>Raumgruppen_Bezeichnungen!$C156</f>
        <v>G1-6</v>
      </c>
      <c r="C157" s="528" t="str">
        <f>Raumgruppen_Bezeichnungen!$D156</f>
        <v>Schüleraufenthaltsräume, [kleine] Pausenhallen [ohne Verzehr], Schülerbibliotheken</v>
      </c>
      <c r="D157" s="529">
        <f>SUMIFS(TabelleR09LL,TabelleR09HH,'Reserve 03 K'!B157,TabelleR09JJ,"")+
SUMIFS(TabelleR09LL,TabelleR09HH,'Reserve 03 K'!B157,TabelleR09JJ,"ohne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customHeight="1" x14ac:dyDescent="0.2">
      <c r="B158" s="677" t="str">
        <f>Raumgruppen_Bezeichnungen!$C157</f>
        <v>G1-7</v>
      </c>
      <c r="C158" s="528" t="str">
        <f>Raumgruppen_Bezeichnungen!$D157</f>
        <v>Schüleraufenthaltsräume, [kleine] Pausenhallen [ohne Verzehr], Schülerbibliotheken</v>
      </c>
      <c r="D158" s="529">
        <f>SUMIFS(TabelleR09LL,TabelleR09HH,'Reserve 03 K'!B158,TabelleR09JJ,"")+
SUMIFS(TabelleR09LL,TabelleR09HH,'Reserve 03 K'!B158,TabelleR09JJ,"ohne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customHeight="1" x14ac:dyDescent="0.2">
      <c r="B159" s="677" t="str">
        <f>Raumgruppen_Bezeichnungen!$C158</f>
        <v>G1-Müll</v>
      </c>
      <c r="C159" s="528" t="str">
        <f>Raumgruppen_Bezeichnungen!$D158</f>
        <v>Schüleraufenthaltsräume, [kleine] Pausenhallen [ohne Verzehr], Schülerbibliotheken (nur Müllentnahme)</v>
      </c>
      <c r="D159" s="529">
        <f>SUMIFS(TabelleR09LL,TabelleR09II,'Reserve 03 K'!B159,TabelleR09JJ,"")+
SUMIFS(TabelleR09LL,TabelleR09II,'Reserve 03 K'!B159,TabelleR09JJ,"ohne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customHeight="1" x14ac:dyDescent="0.2">
      <c r="B160" s="677" t="str">
        <f>Raumgruppen_Bezeichnungen!$C159</f>
        <v>H1-J</v>
      </c>
      <c r="C160" s="528" t="str">
        <f>Raumgruppen_Bezeichnungen!$D159</f>
        <v>Sanitärräume; Toiletten, Waschräume und Duschen</v>
      </c>
      <c r="D160" s="529">
        <f>SUMIFS(TabelleR09LL,TabelleR09HH,'Reserve 03 K'!B160,TabelleR09JJ,"")+
SUMIFS(TabelleR09LL,TabelleR09HH,'Reserve 03 K'!B160,TabelleR09JJ,"ohne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customHeight="1" x14ac:dyDescent="0.2">
      <c r="B161" s="677" t="str">
        <f>Raumgruppen_Bezeichnungen!$C160</f>
        <v>H1-J2</v>
      </c>
      <c r="C161" s="528" t="str">
        <f>Raumgruppen_Bezeichnungen!$D160</f>
        <v>Sanitärräume; Toiletten, Waschräume und Duschen</v>
      </c>
      <c r="D161" s="529">
        <f>SUMIFS(TabelleR09LL,TabelleR09HH,'Reserve 03 K'!B161,TabelleR09JJ,"")+
SUMIFS(TabelleR09LL,TabelleR09HH,'Reserve 03 K'!B161,TabelleR09JJ,"ohne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customHeight="1" x14ac:dyDescent="0.2">
      <c r="B162" s="677" t="str">
        <f>Raumgruppen_Bezeichnungen!$C161</f>
        <v>H1-Q</v>
      </c>
      <c r="C162" s="528" t="str">
        <f>Raumgruppen_Bezeichnungen!$D161</f>
        <v>Sanitärräume; Toiletten, Waschräume und Duschen</v>
      </c>
      <c r="D162" s="529">
        <f>SUMIFS(TabelleR09LL,TabelleR09HH,'Reserve 03 K'!B162,TabelleR09JJ,"")+
SUMIFS(TabelleR09LL,TabelleR09HH,'Reserve 03 K'!B162,TabelleR09JJ,"ohne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customHeight="1" x14ac:dyDescent="0.2">
      <c r="B163" s="677" t="str">
        <f>Raumgruppen_Bezeichnungen!$C162</f>
        <v>H1-J6</v>
      </c>
      <c r="C163" s="528" t="str">
        <f>Raumgruppen_Bezeichnungen!$D162</f>
        <v>Sanitärräume; Toiletten, Waschräume und Duschen</v>
      </c>
      <c r="D163" s="529">
        <f>SUMIFS(TabelleR09LL,TabelleR09HH,'Reserve 03 K'!B163,TabelleR09JJ,"")+
SUMIFS(TabelleR09LL,TabelleR09HH,'Reserve 03 K'!B163,TabelleR09JJ,"ohne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customHeight="1" x14ac:dyDescent="0.2">
      <c r="B164" s="677" t="str">
        <f>Raumgruppen_Bezeichnungen!$C163</f>
        <v>H1-M</v>
      </c>
      <c r="C164" s="528" t="str">
        <f>Raumgruppen_Bezeichnungen!$D163</f>
        <v>Sanitärräume; Toiletten, Waschräume und Duschen</v>
      </c>
      <c r="D164" s="529">
        <f>SUMIFS(TabelleR09LL,TabelleR09HH,'Reserve 03 K'!B164,TabelleR09JJ,"")+
SUMIFS(TabelleR09LL,TabelleR09HH,'Reserve 03 K'!B164,TabelleR09JJ,"ohne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customHeight="1" x14ac:dyDescent="0.2">
      <c r="B165" s="677" t="str">
        <f>Raumgruppen_Bezeichnungen!$C164</f>
        <v>H1-14</v>
      </c>
      <c r="C165" s="528" t="str">
        <f>Raumgruppen_Bezeichnungen!$D164</f>
        <v>Sanitärräume; Toiletten, Waschräume und Duschen</v>
      </c>
      <c r="D165" s="529">
        <f>SUMIFS(TabelleR09LL,TabelleR09HH,'Reserve 03 K'!B165,TabelleR09JJ,"")+
SUMIFS(TabelleR09LL,TabelleR09HH,'Reserve 03 K'!B165,TabelleR09JJ,"ohne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customHeight="1" x14ac:dyDescent="0.2">
      <c r="B166" s="677" t="str">
        <f>Raumgruppen_Bezeichnungen!$C165</f>
        <v>H1-W</v>
      </c>
      <c r="C166" s="528" t="str">
        <f>Raumgruppen_Bezeichnungen!$D165</f>
        <v>Sanitärräume; Toiletten, Waschräume und Duschen</v>
      </c>
      <c r="D166" s="529">
        <f>SUMIFS(TabelleR09LL,TabelleR09HH,'Reserve 03 K'!B166,TabelleR09JJ,"")+
SUMIFS(TabelleR09LL,TabelleR09HH,'Reserve 03 K'!B166,TabelleR09JJ,"ohne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customHeight="1" x14ac:dyDescent="0.2">
      <c r="B167" s="677" t="str">
        <f>Raumgruppen_Bezeichnungen!$C166</f>
        <v>H1-2</v>
      </c>
      <c r="C167" s="528" t="str">
        <f>Raumgruppen_Bezeichnungen!$D166</f>
        <v>Sanitärräume; Toiletten, Waschräume und Duschen</v>
      </c>
      <c r="D167" s="529">
        <f>SUMIFS(TabelleR09LL,TabelleR09HH,'Reserve 03 K'!B167,TabelleR09JJ,"")+
SUMIFS(TabelleR09LL,TabelleR09HH,'Reserve 03 K'!B167,TabelleR09JJ,"ohne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customHeight="1" x14ac:dyDescent="0.2">
      <c r="B168" s="677" t="str">
        <f>Raumgruppen_Bezeichnungen!$C167</f>
        <v>H1-2,5</v>
      </c>
      <c r="C168" s="528" t="str">
        <f>Raumgruppen_Bezeichnungen!$D167</f>
        <v>Sanitärräume; Toiletten, Waschräume und Duschen</v>
      </c>
      <c r="D168" s="529">
        <f>SUMIFS(TabelleR09LL,TabelleR09HH,'Reserve 03 K'!B168,TabelleR09JJ,"")+
SUMIFS(TabelleR09LL,TabelleR09HH,'Reserve 03 K'!B168,TabelleR09JJ,"ohne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customHeight="1" x14ac:dyDescent="0.2">
      <c r="B169" s="677" t="str">
        <f>Raumgruppen_Bezeichnungen!$C168</f>
        <v>H1-3</v>
      </c>
      <c r="C169" s="528" t="str">
        <f>Raumgruppen_Bezeichnungen!$D168</f>
        <v>Sanitärräume; Toiletten, Waschräume und Duschen</v>
      </c>
      <c r="D169" s="529">
        <f>SUMIFS(TabelleR09LL,TabelleR09HH,'Reserve 03 K'!B169,TabelleR09JJ,"")+
SUMIFS(TabelleR09LL,TabelleR09HH,'Reserve 03 K'!B169,TabelleR09JJ,"ohne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customHeight="1" x14ac:dyDescent="0.2">
      <c r="B170" s="678" t="str">
        <f>Raumgruppen_Bezeichnungen!$C169</f>
        <v>H1-4</v>
      </c>
      <c r="C170" s="621" t="str">
        <f>Raumgruppen_Bezeichnungen!$D169</f>
        <v>Sanitärräume; Toiletten, Waschräume und Duschen</v>
      </c>
      <c r="D170" s="622">
        <f>SUMIFS(TabelleR09LL,TabelleR09HH,'Reserve 03 K'!B170,TabelleR09JJ,"")+
SUMIFS(TabelleR09LL,TabelleR09HH,'Reserve 03 K'!B170,TabelleR09JJ,"ohne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630" t="str">
        <f>Raumgruppen_Bezeichnungen!$D170</f>
        <v>Sanitärräume; Toiletten, Waschräume und Duschen</v>
      </c>
      <c r="D171" s="631">
        <f>SUMIFS(TabelleR09LL,TabelleR09HH,'Reserve 03 K'!B171,TabelleR09JJ,"")+
SUMIFS(TabelleR09LL,TabelleR09HH,'Reserve 03 K'!B171,TabelleR09JJ,"ohne Grundreinig")</f>
        <v>0</v>
      </c>
      <c r="E171" s="632">
        <f t="shared" si="86"/>
        <v>0</v>
      </c>
      <c r="F171" s="633" t="str">
        <f>VLOOKUP(B171,Raumgruppen_Bezeichnungen!$C$3:$E$305,3,FALSE)</f>
        <v>5 Tage/Wo</v>
      </c>
      <c r="G171" s="634"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635">
        <f ca="1">D171*G171</f>
        <v>0</v>
      </c>
      <c r="I171" s="636">
        <f>IF(E171=0,0,H171/E171)</f>
        <v>0</v>
      </c>
      <c r="J171" s="637">
        <f t="shared" si="87"/>
        <v>0</v>
      </c>
      <c r="K171" s="638">
        <f>IF(J171="","",I171*J171)</f>
        <v>0</v>
      </c>
      <c r="M171" s="22">
        <f>Raumgruppen_Bezeichnungen!N170</f>
        <v>1</v>
      </c>
      <c r="N171" s="22">
        <f t="shared" si="91"/>
        <v>1</v>
      </c>
      <c r="O171" s="22">
        <f t="shared" si="92"/>
        <v>1</v>
      </c>
    </row>
    <row r="172" spans="2:15" ht="15" customHeight="1" x14ac:dyDescent="0.2">
      <c r="B172" s="676" t="str">
        <f>Raumgruppen_Bezeichnungen!$C171</f>
        <v>H1-6</v>
      </c>
      <c r="C172" s="548" t="str">
        <f>Raumgruppen_Bezeichnungen!$D171</f>
        <v>Sanitärräume; Toiletten, Waschräume und Duschen</v>
      </c>
      <c r="D172" s="465">
        <f>SUMIFS(TabelleR09LL,TabelleR09HH,'Reserve 03 K'!B172,TabelleR09JJ,"")+
SUMIFS(TabelleR09LL,TabelleR09HH,'Reserve 03 K'!B172,TabelleR09JJ,"ohne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customHeight="1" x14ac:dyDescent="0.2">
      <c r="B173" s="677" t="str">
        <f>Raumgruppen_Bezeichnungen!$C172</f>
        <v>H1-7</v>
      </c>
      <c r="C173" s="528" t="str">
        <f>Raumgruppen_Bezeichnungen!$D172</f>
        <v>Sanitärräume; Toiletten, Waschräume und Duschen</v>
      </c>
      <c r="D173" s="529">
        <f>SUMIFS(TabelleR09LL,TabelleR09HH,'Reserve 03 K'!B173,TabelleR09JJ,"")+
SUMIFS(TabelleR09LL,TabelleR09HH,'Reserve 03 K'!B173,TabelleR09JJ,"ohne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customHeight="1" x14ac:dyDescent="0.2">
      <c r="B174" s="677" t="str">
        <f>Raumgruppen_Bezeichnungen!$C173</f>
        <v>H1-Müll</v>
      </c>
      <c r="C174" s="528" t="str">
        <f>Raumgruppen_Bezeichnungen!$D173</f>
        <v>Sanitärräume; Toiletten, Waschräume und Duschen (nur Müllentnahme)</v>
      </c>
      <c r="D174" s="529">
        <f>SUMIFS(TabelleR09LL,TabelleR09II,'Reserve 03 K'!B174,TabelleR09JJ,"")+
SUMIFS(TabelleR09LL,TabelleR09II,'Reserve 03 K'!B174,TabelleR09JJ,"ohne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customHeight="1" x14ac:dyDescent="0.2">
      <c r="B175" s="677" t="str">
        <f>Raumgruppen_Bezeichnungen!$C174</f>
        <v>H1-Hort</v>
      </c>
      <c r="C175" s="528" t="str">
        <f>Raumgruppen_Bezeichnungen!$D174</f>
        <v>Sanitärräume; Toiletten, Waschräume und Duschen</v>
      </c>
      <c r="D175" s="529">
        <f>SUMIFS(TabelleR09LL,TabelleR09HH,'Reserve 03 K'!B175,TabelleR09JJ,"")+
SUMIFS(TabelleR09LL,TabelleR09HH,'Reserve 03 K'!B175,TabelleR09JJ,"ohne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customHeight="1" x14ac:dyDescent="0.2">
      <c r="B176" s="677" t="str">
        <f>Raumgruppen_Bezeichnungen!$C175</f>
        <v>H2-J</v>
      </c>
      <c r="C176" s="528" t="str">
        <f>Raumgruppen_Bezeichnungen!$D175</f>
        <v>Sanitärräume; Umkleideräume</v>
      </c>
      <c r="D176" s="529">
        <f>SUMIFS(TabelleR09LL,TabelleR09HH,'Reserve 03 K'!B176,TabelleR09JJ,"")+
SUMIFS(TabelleR09LL,TabelleR09HH,'Reserve 03 K'!B176,TabelleR09JJ,"ohne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customHeight="1" x14ac:dyDescent="0.2">
      <c r="B177" s="677" t="str">
        <f>Raumgruppen_Bezeichnungen!$C176</f>
        <v>H2-J2</v>
      </c>
      <c r="C177" s="528" t="str">
        <f>Raumgruppen_Bezeichnungen!$D176</f>
        <v>Sanitärräume; Umkleideräume</v>
      </c>
      <c r="D177" s="529">
        <f>SUMIFS(TabelleR09LL,TabelleR09HH,'Reserve 03 K'!B177,TabelleR09JJ,"")+
SUMIFS(TabelleR09LL,TabelleR09HH,'Reserve 03 K'!B177,TabelleR09JJ,"ohne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customHeight="1" x14ac:dyDescent="0.2">
      <c r="B178" s="677" t="str">
        <f>Raumgruppen_Bezeichnungen!$C177</f>
        <v>H2-Q</v>
      </c>
      <c r="C178" s="528" t="str">
        <f>Raumgruppen_Bezeichnungen!$D177</f>
        <v>Sanitärräume; Umkleideräume</v>
      </c>
      <c r="D178" s="529">
        <f>SUMIFS(TabelleR09LL,TabelleR09HH,'Reserve 03 K'!B178,TabelleR09JJ,"")+
SUMIFS(TabelleR09LL,TabelleR09HH,'Reserve 03 K'!B178,TabelleR09JJ,"ohne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customHeight="1" x14ac:dyDescent="0.2">
      <c r="B179" s="677" t="str">
        <f>Raumgruppen_Bezeichnungen!$C178</f>
        <v>H2-J6</v>
      </c>
      <c r="C179" s="528" t="str">
        <f>Raumgruppen_Bezeichnungen!$D178</f>
        <v>Sanitärräume; Umkleideräume</v>
      </c>
      <c r="D179" s="529">
        <f>SUMIFS(TabelleR09LL,TabelleR09HH,'Reserve 03 K'!B179,TabelleR09JJ,"")+
SUMIFS(TabelleR09LL,TabelleR09HH,'Reserve 03 K'!B179,TabelleR09JJ,"ohne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customHeight="1" x14ac:dyDescent="0.2">
      <c r="B180" s="677" t="str">
        <f>Raumgruppen_Bezeichnungen!$C179</f>
        <v>H2-M</v>
      </c>
      <c r="C180" s="528" t="str">
        <f>Raumgruppen_Bezeichnungen!$D179</f>
        <v>Sanitärräume; Umkleideräume</v>
      </c>
      <c r="D180" s="529">
        <f>SUMIFS(TabelleR09LL,TabelleR09HH,'Reserve 03 K'!B180,TabelleR09JJ,"")+
SUMIFS(TabelleR09LL,TabelleR09HH,'Reserve 03 K'!B180,TabelleR09JJ,"ohne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customHeight="1" x14ac:dyDescent="0.2">
      <c r="B181" s="677" t="str">
        <f>Raumgruppen_Bezeichnungen!$C180</f>
        <v>H2-14</v>
      </c>
      <c r="C181" s="528" t="str">
        <f>Raumgruppen_Bezeichnungen!$D180</f>
        <v>Sanitärräume; Umkleideräume</v>
      </c>
      <c r="D181" s="529">
        <f>SUMIFS(TabelleR09LL,TabelleR09HH,'Reserve 03 K'!B181,TabelleR09JJ,"")+
SUMIFS(TabelleR09LL,TabelleR09HH,'Reserve 03 K'!B181,TabelleR09JJ,"ohne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customHeight="1" x14ac:dyDescent="0.2">
      <c r="B182" s="677" t="str">
        <f>Raumgruppen_Bezeichnungen!$C181</f>
        <v>H2-W</v>
      </c>
      <c r="C182" s="528" t="str">
        <f>Raumgruppen_Bezeichnungen!$D181</f>
        <v>Sanitärräume; Umkleideräume</v>
      </c>
      <c r="D182" s="529">
        <f>SUMIFS(TabelleR09LL,TabelleR09HH,'Reserve 03 K'!B182,TabelleR09JJ,"")+
SUMIFS(TabelleR09LL,TabelleR09HH,'Reserve 03 K'!B182,TabelleR09JJ,"ohne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customHeight="1" x14ac:dyDescent="0.2">
      <c r="B183" s="677" t="str">
        <f>Raumgruppen_Bezeichnungen!$C182</f>
        <v>H2-2</v>
      </c>
      <c r="C183" s="528" t="str">
        <f>Raumgruppen_Bezeichnungen!$D182</f>
        <v>Sanitärräume; Umkleideräume</v>
      </c>
      <c r="D183" s="529">
        <f>SUMIFS(TabelleR09LL,TabelleR09HH,'Reserve 03 K'!B183,TabelleR09JJ,"")+
SUMIFS(TabelleR09LL,TabelleR09HH,'Reserve 03 K'!B183,TabelleR09JJ,"ohne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customHeight="1" x14ac:dyDescent="0.2">
      <c r="B184" s="677" t="str">
        <f>Raumgruppen_Bezeichnungen!$C183</f>
        <v>H2-2,5</v>
      </c>
      <c r="C184" s="528" t="str">
        <f>Raumgruppen_Bezeichnungen!$D183</f>
        <v>Sanitärräume; Umkleideräume</v>
      </c>
      <c r="D184" s="529">
        <f>SUMIFS(TabelleR09LL,TabelleR09HH,'Reserve 03 K'!B184,TabelleR09JJ,"")+
SUMIFS(TabelleR09LL,TabelleR09HH,'Reserve 03 K'!B184,TabelleR09JJ,"ohne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customHeight="1" x14ac:dyDescent="0.2">
      <c r="B185" s="677" t="str">
        <f>Raumgruppen_Bezeichnungen!$C184</f>
        <v>H2-3</v>
      </c>
      <c r="C185" s="528" t="str">
        <f>Raumgruppen_Bezeichnungen!$D184</f>
        <v>Sanitärräume; Umkleideräume</v>
      </c>
      <c r="D185" s="529">
        <f>SUMIFS(TabelleR09LL,TabelleR09HH,'Reserve 03 K'!B185,TabelleR09JJ,"")+
SUMIFS(TabelleR09LL,TabelleR09HH,'Reserve 03 K'!B185,TabelleR09JJ,"ohne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customHeight="1" x14ac:dyDescent="0.2">
      <c r="B186" s="678" t="str">
        <f>Raumgruppen_Bezeichnungen!$C185</f>
        <v>H2-4</v>
      </c>
      <c r="C186" s="621" t="str">
        <f>Raumgruppen_Bezeichnungen!$D185</f>
        <v>Sanitärräume; Umkleideräume</v>
      </c>
      <c r="D186" s="622">
        <f>SUMIFS(TabelleR09LL,TabelleR09HH,'Reserve 03 K'!B186,TabelleR09JJ,"")+
SUMIFS(TabelleR09LL,TabelleR09HH,'Reserve 03 K'!B186,TabelleR09JJ,"ohne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customHeight="1" thickBot="1" x14ac:dyDescent="0.25">
      <c r="B187" s="679" t="str">
        <f>Raumgruppen_Bezeichnungen!$C186</f>
        <v>H2-5</v>
      </c>
      <c r="C187" s="630" t="str">
        <f>Raumgruppen_Bezeichnungen!$D186</f>
        <v>Sanitärräume; Umkleideräume</v>
      </c>
      <c r="D187" s="631">
        <f>SUMIFS(TabelleR09LL,TabelleR09HH,'Reserve 03 K'!B187,TabelleR09JJ,"")+
SUMIFS(TabelleR09LL,TabelleR09HH,'Reserve 03 K'!B187,TabelleR09JJ,"ohne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customHeight="1" x14ac:dyDescent="0.2">
      <c r="B188" s="676" t="str">
        <f>Raumgruppen_Bezeichnungen!$C187</f>
        <v>H2-6</v>
      </c>
      <c r="C188" s="548" t="str">
        <f>Raumgruppen_Bezeichnungen!$D187</f>
        <v>Sanitärräume; Umkleideräume</v>
      </c>
      <c r="D188" s="465">
        <f>SUMIFS(TabelleR09LL,TabelleR09HH,'Reserve 03 K'!B188,TabelleR09JJ,"")+
SUMIFS(TabelleR09LL,TabelleR09HH,'Reserve 03 K'!B188,TabelleR09JJ,"ohne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customHeight="1" x14ac:dyDescent="0.2">
      <c r="B189" s="677" t="str">
        <f>Raumgruppen_Bezeichnungen!$C188</f>
        <v>H2-7</v>
      </c>
      <c r="C189" s="528" t="str">
        <f>Raumgruppen_Bezeichnungen!$D188</f>
        <v>Sanitärräume; Umkleideräume</v>
      </c>
      <c r="D189" s="529">
        <f>SUMIFS(TabelleR09LL,TabelleR09HH,'Reserve 03 K'!B189,TabelleR09JJ,"")+
SUMIFS(TabelleR09LL,TabelleR09HH,'Reserve 03 K'!B189,TabelleR09JJ,"ohne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customHeight="1" x14ac:dyDescent="0.2">
      <c r="B190" s="677" t="str">
        <f>Raumgruppen_Bezeichnungen!$C189</f>
        <v>H2-Müll</v>
      </c>
      <c r="C190" s="528" t="str">
        <f>Raumgruppen_Bezeichnungen!$D189</f>
        <v>Sanitärräume; Umkleideräume (nur Müllentnahme)</v>
      </c>
      <c r="D190" s="529">
        <f>SUMIFS(TabelleR09LL,TabelleR09II,'Reserve 03 K'!B190,TabelleR09JJ,"")+
SUMIFS(TabelleR09LL,TabelleR09II,'Reserve 03 K'!B190,TabelleR09JJ,"ohne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customHeight="1" x14ac:dyDescent="0.2">
      <c r="B191" s="677" t="str">
        <f>Raumgruppen_Bezeichnungen!$C190</f>
        <v>I1-J</v>
      </c>
      <c r="C191" s="528" t="str">
        <f>Raumgruppen_Bezeichnungen!$D190</f>
        <v>Aulen, inklusive Bühnen- und Garderobenbereiche</v>
      </c>
      <c r="D191" s="529">
        <f>SUMIFS(TabelleR09LL,TabelleR09HH,'Reserve 03 K'!B191,TabelleR09JJ,"")+
SUMIFS(TabelleR09LL,TabelleR09HH,'Reserve 03 K'!B191,TabelleR09JJ,"ohne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customHeight="1" x14ac:dyDescent="0.2">
      <c r="B192" s="677" t="str">
        <f>Raumgruppen_Bezeichnungen!$C191</f>
        <v>I1-J2</v>
      </c>
      <c r="C192" s="528" t="str">
        <f>Raumgruppen_Bezeichnungen!$D191</f>
        <v>Aulen, inklusive Bühnen- und Garderobenbereiche</v>
      </c>
      <c r="D192" s="529">
        <f>SUMIFS(TabelleR09LL,TabelleR09HH,'Reserve 03 K'!B192,TabelleR09JJ,"")+
SUMIFS(TabelleR09LL,TabelleR09HH,'Reserve 03 K'!B192,TabelleR09JJ,"ohne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customHeight="1" x14ac:dyDescent="0.2">
      <c r="B193" s="677" t="str">
        <f>Raumgruppen_Bezeichnungen!$C192</f>
        <v>I1-Q</v>
      </c>
      <c r="C193" s="528" t="str">
        <f>Raumgruppen_Bezeichnungen!$D192</f>
        <v>Aulen, inklusive Bühnen- und Garderobenbereiche</v>
      </c>
      <c r="D193" s="529">
        <f>SUMIFS(TabelleR09LL,TabelleR09HH,'Reserve 03 K'!B193,TabelleR09JJ,"")+
SUMIFS(TabelleR09LL,TabelleR09HH,'Reserve 03 K'!B193,TabelleR09JJ,"ohne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customHeight="1" x14ac:dyDescent="0.2">
      <c r="B194" s="677" t="str">
        <f>Raumgruppen_Bezeichnungen!$C193</f>
        <v>I1-J6</v>
      </c>
      <c r="C194" s="528" t="str">
        <f>Raumgruppen_Bezeichnungen!$D193</f>
        <v>Aulen, inklusive Bühnen- und Garderobenbereiche</v>
      </c>
      <c r="D194" s="529">
        <f>SUMIFS(TabelleR09LL,TabelleR09HH,'Reserve 03 K'!B194,TabelleR09JJ,"")+
SUMIFS(TabelleR09LL,TabelleR09HH,'Reserve 03 K'!B194,TabelleR09JJ,"ohne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customHeight="1" x14ac:dyDescent="0.2">
      <c r="B195" s="677" t="str">
        <f>Raumgruppen_Bezeichnungen!$C194</f>
        <v>I1-M</v>
      </c>
      <c r="C195" s="528" t="str">
        <f>Raumgruppen_Bezeichnungen!$D194</f>
        <v>Aulen, inklusive Bühnen- und Garderobenbereiche</v>
      </c>
      <c r="D195" s="529">
        <f>SUMIFS(TabelleR09LL,TabelleR09HH,'Reserve 03 K'!B195,TabelleR09JJ,"")+
SUMIFS(TabelleR09LL,TabelleR09HH,'Reserve 03 K'!B195,TabelleR09JJ,"ohne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customHeight="1" x14ac:dyDescent="0.2">
      <c r="B196" s="677" t="str">
        <f>Raumgruppen_Bezeichnungen!$C195</f>
        <v>I1-14</v>
      </c>
      <c r="C196" s="528" t="str">
        <f>Raumgruppen_Bezeichnungen!$D195</f>
        <v>Aulen, inklusive Bühnen- und Garderobenbereiche</v>
      </c>
      <c r="D196" s="529">
        <f>SUMIFS(TabelleR09LL,TabelleR09HH,'Reserve 03 K'!B196,TabelleR09JJ,"")+
SUMIFS(TabelleR09LL,TabelleR09HH,'Reserve 03 K'!B196,TabelleR09JJ,"ohne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customHeight="1" x14ac:dyDescent="0.2">
      <c r="B197" s="677" t="str">
        <f>Raumgruppen_Bezeichnungen!$C196</f>
        <v>I1-W</v>
      </c>
      <c r="C197" s="528" t="str">
        <f>Raumgruppen_Bezeichnungen!$D196</f>
        <v>Aulen, inklusive Bühnen- und Garderobenbereiche</v>
      </c>
      <c r="D197" s="529">
        <f>SUMIFS(TabelleR09LL,TabelleR09HH,'Reserve 03 K'!B197,TabelleR09JJ,"")+
SUMIFS(TabelleR09LL,TabelleR09HH,'Reserve 03 K'!B197,TabelleR09JJ,"ohne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customHeight="1" x14ac:dyDescent="0.2">
      <c r="B198" s="677" t="str">
        <f>Raumgruppen_Bezeichnungen!$C197</f>
        <v>I1-2</v>
      </c>
      <c r="C198" s="528" t="str">
        <f>Raumgruppen_Bezeichnungen!$D197</f>
        <v>Aulen, inklusive Bühnen- und Garderobenbereiche</v>
      </c>
      <c r="D198" s="529">
        <f>SUMIFS(TabelleR09LL,TabelleR09HH,'Reserve 03 K'!B198,TabelleR09JJ,"")+
SUMIFS(TabelleR09LL,TabelleR09HH,'Reserve 03 K'!B198,TabelleR09JJ,"ohne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customHeight="1" x14ac:dyDescent="0.2">
      <c r="B199" s="677" t="str">
        <f>Raumgruppen_Bezeichnungen!$C198</f>
        <v>I1-2,5</v>
      </c>
      <c r="C199" s="528" t="str">
        <f>Raumgruppen_Bezeichnungen!$D198</f>
        <v>Aulen, inklusive Bühnen- und Garderobenbereiche</v>
      </c>
      <c r="D199" s="529">
        <f>SUMIFS(TabelleR09LL,TabelleR09HH,'Reserve 03 K'!B199,TabelleR09JJ,"")+
SUMIFS(TabelleR09LL,TabelleR09HH,'Reserve 03 K'!B199,TabelleR09JJ,"ohne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customHeight="1" x14ac:dyDescent="0.2">
      <c r="B200" s="677" t="str">
        <f>Raumgruppen_Bezeichnungen!$C199</f>
        <v>I1-3</v>
      </c>
      <c r="C200" s="528" t="str">
        <f>Raumgruppen_Bezeichnungen!$D199</f>
        <v>Aulen, inklusive Bühnen- und Garderobenbereiche</v>
      </c>
      <c r="D200" s="529">
        <f>SUMIFS(TabelleR09LL,TabelleR09HH,'Reserve 03 K'!B200,TabelleR09JJ,"")+
SUMIFS(TabelleR09LL,TabelleR09HH,'Reserve 03 K'!B200,TabelleR09JJ,"ohne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customHeight="1" x14ac:dyDescent="0.2">
      <c r="B201" s="677" t="str">
        <f>Raumgruppen_Bezeichnungen!$C200</f>
        <v>I1-4</v>
      </c>
      <c r="C201" s="528" t="str">
        <f>Raumgruppen_Bezeichnungen!$D200</f>
        <v>Aulen, inklusive Bühnen- und Garderobenbereiche</v>
      </c>
      <c r="D201" s="529">
        <f>SUMIFS(TabelleR09LL,TabelleR09HH,'Reserve 03 K'!B201,TabelleR09JJ,"")+
SUMIFS(TabelleR09LL,TabelleR09HH,'Reserve 03 K'!B201,TabelleR09JJ,"ohne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customHeight="1" x14ac:dyDescent="0.2">
      <c r="B202" s="677" t="str">
        <f>Raumgruppen_Bezeichnungen!$C201</f>
        <v>I1-5</v>
      </c>
      <c r="C202" s="528" t="str">
        <f>Raumgruppen_Bezeichnungen!$D201</f>
        <v>Aulen, inklusive Bühnen- und Garderobenbereiche</v>
      </c>
      <c r="D202" s="529">
        <f>SUMIFS(TabelleR09LL,TabelleR09HH,'Reserve 03 K'!B202,TabelleR09JJ,"")+
SUMIFS(TabelleR09LL,TabelleR09HH,'Reserve 03 K'!B202,TabelleR09JJ,"ohne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customHeight="1" x14ac:dyDescent="0.2">
      <c r="B203" s="677" t="str">
        <f>Raumgruppen_Bezeichnungen!$C202</f>
        <v>I1-6</v>
      </c>
      <c r="C203" s="528" t="str">
        <f>Raumgruppen_Bezeichnungen!$D202</f>
        <v>Aulen, inklusive Bühnen- und Garderobenbereiche</v>
      </c>
      <c r="D203" s="529">
        <f>SUMIFS(TabelleR09LL,TabelleR09HH,'Reserve 03 K'!B203,TabelleR09JJ,"")+
SUMIFS(TabelleR09LL,TabelleR09HH,'Reserve 03 K'!B203,TabelleR09JJ,"ohne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customHeight="1" x14ac:dyDescent="0.2">
      <c r="B204" s="677" t="str">
        <f>Raumgruppen_Bezeichnungen!$C203</f>
        <v>I1-7</v>
      </c>
      <c r="C204" s="528" t="str">
        <f>Raumgruppen_Bezeichnungen!$D203</f>
        <v>Aulen, inklusive Bühnen- und Garderobenbereiche</v>
      </c>
      <c r="D204" s="529">
        <f>SUMIFS(TabelleR09LL,TabelleR09HH,'Reserve 03 K'!B204,TabelleR09JJ,"")+
SUMIFS(TabelleR09LL,TabelleR09HH,'Reserve 03 K'!B204,TabelleR09JJ,"ohne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customHeight="1" x14ac:dyDescent="0.2">
      <c r="B205" s="677" t="str">
        <f>Raumgruppen_Bezeichnungen!$C204</f>
        <v>I1-Müll</v>
      </c>
      <c r="C205" s="528" t="str">
        <f>Raumgruppen_Bezeichnungen!$D204</f>
        <v>Aulen, inklusive Bühnen- und Garderobenbereiche (nur Müllentnahme)</v>
      </c>
      <c r="D205" s="529">
        <f>SUMIFS(TabelleR09LL,TabelleR09II,'Reserve 03 K'!B205,TabelleR09JJ,"")+
SUMIFS(TabelleR09LL,TabelleR09II,'Reserve 03 K'!B205,TabelleR09JJ,"ohne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SUMIFS(TabelleR09LL,TabelleR09HH,'Reserve 03 K'!B206,TabelleR09JJ,"")+
SUMIFS(TabelleR09LL,TabelleR09HH,'Reserve 03 K'!B206,TabelleR09JJ,"ohne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SUMIFS(TabelleR09LL,TabelleR09HH,'Reserve 03 K'!B207,TabelleR09JJ,"")+
SUMIFS(TabelleR09LL,TabelleR09HH,'Reserve 03 K'!B207,TabelleR09JJ,"ohne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SUMIFS(TabelleR09LL,TabelleR09HH,'Reserve 03 K'!B208,TabelleR09JJ,"")+
SUMIFS(TabelleR09LL,TabelleR09HH,'Reserve 03 K'!B208,TabelleR09JJ,"ohne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SUMIFS(TabelleR09LL,TabelleR09HH,'Reserve 03 K'!B209,TabelleR09JJ,"")+
SUMIFS(TabelleR09LL,TabelleR09HH,'Reserve 03 K'!B209,TabelleR09JJ,"ohne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SUMIFS(TabelleR09LL,TabelleR09HH,'Reserve 03 K'!B210,TabelleR09JJ,"")+
SUMIFS(TabelleR09LL,TabelleR09HH,'Reserve 03 K'!B210,TabelleR09JJ,"ohne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SUMIFS(TabelleR09LL,TabelleR09HH,'Reserve 03 K'!B211,TabelleR09JJ,"")+
SUMIFS(TabelleR09LL,TabelleR09HH,'Reserve 03 K'!B211,TabelleR09JJ,"ohne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SUMIFS(TabelleR09LL,TabelleR09HH,'Reserve 03 K'!B212,TabelleR09JJ,"")+
SUMIFS(TabelleR09LL,TabelleR09HH,'Reserve 03 K'!B212,TabelleR09JJ,"ohne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SUMIFS(TabelleR09LL,TabelleR09HH,'Reserve 03 K'!B213,TabelleR09JJ,"")+
SUMIFS(TabelleR09LL,TabelleR09HH,'Reserve 03 K'!B213,TabelleR09JJ,"ohne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SUMIFS(TabelleR09LL,TabelleR09HH,'Reserve 03 K'!B214,TabelleR09JJ,"")+
SUMIFS(TabelleR09LL,TabelleR09HH,'Reserve 03 K'!B214,TabelleR09JJ,"ohne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SUMIFS(TabelleR09LL,TabelleR09HH,'Reserve 03 K'!B215,TabelleR09JJ,"")+
SUMIFS(TabelleR09LL,TabelleR09HH,'Reserve 03 K'!B215,TabelleR09JJ,"ohne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SUMIFS(TabelleR09LL,TabelleR09HH,'Reserve 03 K'!B216,TabelleR09JJ,"")+
SUMIFS(TabelleR09LL,TabelleR09HH,'Reserve 03 K'!B216,TabelleR09JJ,"ohne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630" t="str">
        <f>Raumgruppen_Bezeichnungen!$D216</f>
        <v>Sozialräume; Speisesaal, Kantine, Cafeteria, einschließlich Flure in diesem Bereich, Teeküchen, Arzt- / Sanitätsräume</v>
      </c>
      <c r="D217" s="631">
        <f>SUMIFS(TabelleR09LL,TabelleR09HH,'Reserve 03 K'!B217,TabelleR09JJ,"")+
SUMIFS(TabelleR09LL,TabelleR09HH,'Reserve 03 K'!B217,TabelleR09JJ,"ohne Grundreinig")</f>
        <v>0</v>
      </c>
      <c r="E217" s="632">
        <f t="shared" si="129"/>
        <v>0</v>
      </c>
      <c r="F217" s="633" t="str">
        <f>VLOOKUP(B217,Raumgruppen_Bezeichnungen!$C$3:$E$305,3,FALSE)</f>
        <v>5 Tage/Wo</v>
      </c>
      <c r="G217" s="634"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635">
        <f t="shared" ca="1" si="145"/>
        <v>0</v>
      </c>
      <c r="I217" s="636">
        <f t="shared" si="146"/>
        <v>0</v>
      </c>
      <c r="J217" s="637">
        <f t="shared" si="132"/>
        <v>0</v>
      </c>
      <c r="K217" s="638">
        <f t="shared" si="147"/>
        <v>0</v>
      </c>
      <c r="M217" s="22">
        <f>Raumgruppen_Bezeichnungen!N216</f>
        <v>1</v>
      </c>
      <c r="N217" s="22">
        <f t="shared" si="134"/>
        <v>1</v>
      </c>
      <c r="O217" s="22">
        <f t="shared" si="135"/>
        <v>1</v>
      </c>
    </row>
    <row r="218" spans="2:15" ht="15"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SUMIFS(TabelleR09LL,TabelleR09HH,'Reserve 03 K'!B218,TabelleR09JJ,"")+
SUMIFS(TabelleR09LL,TabelleR09HH,'Reserve 03 K'!B218,TabelleR09JJ,"ohne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SUMIFS(TabelleR09LL,TabelleR09HH,'Reserve 03 K'!B219,TabelleR09JJ,"")+
SUMIFS(TabelleR09LL,TabelleR09HH,'Reserve 03 K'!B219,TabelleR09JJ,"ohne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SUMIFS(TabelleR09LL,TabelleR09II,'Reserve 03 K'!B220,TabelleR09JJ,"")+
SUMIFS(TabelleR09LL,TabelleR09II,'Reserve 03 K'!B220,TabelleR09JJ,"ohne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SUMIFS(TabelleR09LL,TabelleR09HH,'Reserve 03 K'!B221,TabelleR09JJ,"")+
SUMIFS(TabelleR09LL,TabelleR09HH,'Reserve 03 K'!B221,TabelleR09JJ,"ohne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customHeight="1" x14ac:dyDescent="0.2">
      <c r="B222" s="677" t="str">
        <f>Raumgruppen_Bezeichnungen!$C221</f>
        <v>K1-J</v>
      </c>
      <c r="C222" s="528" t="str">
        <f>Raumgruppen_Bezeichnungen!$D221</f>
        <v>Küchen zur Schülerverpflegung</v>
      </c>
      <c r="D222" s="529">
        <f>SUMIFS(TabelleR09LL,TabelleR09HH,'Reserve 03 K'!B222,TabelleR09JJ,"")+
SUMIFS(TabelleR09LL,TabelleR09HH,'Reserve 03 K'!B222,TabelleR09JJ,"ohne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customHeight="1" x14ac:dyDescent="0.2">
      <c r="B223" s="677" t="str">
        <f>Raumgruppen_Bezeichnungen!$C222</f>
        <v>K1-J2</v>
      </c>
      <c r="C223" s="528" t="str">
        <f>Raumgruppen_Bezeichnungen!$D222</f>
        <v>Küchen zur Schülerverpflegung</v>
      </c>
      <c r="D223" s="529">
        <f>SUMIFS(TabelleR09LL,TabelleR09HH,'Reserve 03 K'!B223,TabelleR09JJ,"")+
SUMIFS(TabelleR09LL,TabelleR09HH,'Reserve 03 K'!B223,TabelleR09JJ,"ohne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customHeight="1" x14ac:dyDescent="0.2">
      <c r="B224" s="677" t="str">
        <f>Raumgruppen_Bezeichnungen!$C223</f>
        <v>K1-Q</v>
      </c>
      <c r="C224" s="528" t="str">
        <f>Raumgruppen_Bezeichnungen!$D223</f>
        <v>Küchen zur Schülerverpflegung</v>
      </c>
      <c r="D224" s="529">
        <f>SUMIFS(TabelleR09LL,TabelleR09HH,'Reserve 03 K'!B224,TabelleR09JJ,"")+
SUMIFS(TabelleR09LL,TabelleR09HH,'Reserve 03 K'!B224,TabelleR09JJ,"ohne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customHeight="1" x14ac:dyDescent="0.2">
      <c r="B225" s="677" t="str">
        <f>Raumgruppen_Bezeichnungen!$C224</f>
        <v>K1-J6</v>
      </c>
      <c r="C225" s="528" t="str">
        <f>Raumgruppen_Bezeichnungen!$D224</f>
        <v>Küchen zur Schülerverpflegung</v>
      </c>
      <c r="D225" s="529">
        <f>SUMIFS(TabelleR09LL,TabelleR09HH,'Reserve 03 K'!B225,TabelleR09JJ,"")+
SUMIFS(TabelleR09LL,TabelleR09HH,'Reserve 03 K'!B225,TabelleR09JJ,"ohne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customHeight="1" x14ac:dyDescent="0.2">
      <c r="B226" s="677" t="str">
        <f>Raumgruppen_Bezeichnungen!$C225</f>
        <v>K1-M</v>
      </c>
      <c r="C226" s="528" t="str">
        <f>Raumgruppen_Bezeichnungen!$D225</f>
        <v>Küchen zur Schülerverpflegung</v>
      </c>
      <c r="D226" s="529">
        <f>SUMIFS(TabelleR09LL,TabelleR09HH,'Reserve 03 K'!B226,TabelleR09JJ,"")+
SUMIFS(TabelleR09LL,TabelleR09HH,'Reserve 03 K'!B226,TabelleR09JJ,"ohne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customHeight="1" x14ac:dyDescent="0.2">
      <c r="B227" s="678" t="str">
        <f>Raumgruppen_Bezeichnungen!$C226</f>
        <v>K1-14</v>
      </c>
      <c r="C227" s="621" t="str">
        <f>Raumgruppen_Bezeichnungen!$D226</f>
        <v>Küchen zur Schülerverpflegung</v>
      </c>
      <c r="D227" s="622">
        <f>SUMIFS(TabelleR09LL,TabelleR09HH,'Reserve 03 K'!B227,TabelleR09JJ,"")+
SUMIFS(TabelleR09LL,TabelleR09HH,'Reserve 03 K'!B227,TabelleR09JJ,"ohne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customHeight="1" thickBot="1" x14ac:dyDescent="0.25">
      <c r="B228" s="679" t="str">
        <f>Raumgruppen_Bezeichnungen!$C227</f>
        <v>K1-W</v>
      </c>
      <c r="C228" s="630" t="str">
        <f>Raumgruppen_Bezeichnungen!$D227</f>
        <v>Küchen zur Schülerverpflegung</v>
      </c>
      <c r="D228" s="631">
        <f>SUMIFS(TabelleR09LL,TabelleR09HH,'Reserve 03 K'!B228,TabelleR09JJ,"")+
SUMIFS(TabelleR09LL,TabelleR09HH,'Reserve 03 K'!B228,TabelleR09JJ,"ohne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customHeight="1" x14ac:dyDescent="0.2">
      <c r="B229" s="676" t="str">
        <f>Raumgruppen_Bezeichnungen!$C228</f>
        <v>K1-2</v>
      </c>
      <c r="C229" s="548" t="str">
        <f>Raumgruppen_Bezeichnungen!$D228</f>
        <v>Küchen zur Schülerverpflegung</v>
      </c>
      <c r="D229" s="465">
        <f>SUMIFS(TabelleR09LL,TabelleR09HH,'Reserve 03 K'!B229,TabelleR09JJ,"")+
SUMIFS(TabelleR09LL,TabelleR09HH,'Reserve 03 K'!B229,TabelleR09JJ,"ohne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customHeight="1" x14ac:dyDescent="0.2">
      <c r="B230" s="677" t="str">
        <f>Raumgruppen_Bezeichnungen!$C229</f>
        <v>K1-2,5</v>
      </c>
      <c r="C230" s="528" t="str">
        <f>Raumgruppen_Bezeichnungen!$D229</f>
        <v>Küchen zur Schülerverpflegung</v>
      </c>
      <c r="D230" s="529">
        <f>SUMIFS(TabelleR09LL,TabelleR09HH,'Reserve 03 K'!B230,TabelleR09JJ,"")+
SUMIFS(TabelleR09LL,TabelleR09HH,'Reserve 03 K'!B230,TabelleR09JJ,"ohne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customHeight="1" x14ac:dyDescent="0.2">
      <c r="B231" s="677" t="str">
        <f>Raumgruppen_Bezeichnungen!$C230</f>
        <v>K1-3</v>
      </c>
      <c r="C231" s="528" t="str">
        <f>Raumgruppen_Bezeichnungen!$D230</f>
        <v>Küchen zur Schülerverpflegung</v>
      </c>
      <c r="D231" s="529">
        <f>SUMIFS(TabelleR09LL,TabelleR09HH,'Reserve 03 K'!B231,TabelleR09JJ,"")+
SUMIFS(TabelleR09LL,TabelleR09HH,'Reserve 03 K'!B231,TabelleR09JJ,"ohne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customHeight="1" x14ac:dyDescent="0.2">
      <c r="B232" s="677" t="str">
        <f>Raumgruppen_Bezeichnungen!$C231</f>
        <v>K1-4</v>
      </c>
      <c r="C232" s="528" t="str">
        <f>Raumgruppen_Bezeichnungen!$D231</f>
        <v>Küchen zur Schülerverpflegung</v>
      </c>
      <c r="D232" s="529">
        <f>SUMIFS(TabelleR09LL,TabelleR09HH,'Reserve 03 K'!B232,TabelleR09JJ,"")+
SUMIFS(TabelleR09LL,TabelleR09HH,'Reserve 03 K'!B232,TabelleR09JJ,"ohne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customHeight="1" x14ac:dyDescent="0.2">
      <c r="B233" s="677" t="str">
        <f>Raumgruppen_Bezeichnungen!$C232</f>
        <v>K1-5</v>
      </c>
      <c r="C233" s="528" t="str">
        <f>Raumgruppen_Bezeichnungen!$D232</f>
        <v>Küchen zur Schülerverpflegung</v>
      </c>
      <c r="D233" s="529">
        <f>SUMIFS(TabelleR09LL,TabelleR09HH,'Reserve 03 K'!B233,TabelleR09JJ,"")+
SUMIFS(TabelleR09LL,TabelleR09HH,'Reserve 03 K'!B233,TabelleR09JJ,"ohne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customHeight="1" x14ac:dyDescent="0.2">
      <c r="B234" s="677" t="str">
        <f>Raumgruppen_Bezeichnungen!$C233</f>
        <v>K1-6</v>
      </c>
      <c r="C234" s="528" t="str">
        <f>Raumgruppen_Bezeichnungen!$D233</f>
        <v>Küchen zur Schülerverpflegung</v>
      </c>
      <c r="D234" s="529">
        <f>SUMIFS(TabelleR09LL,TabelleR09HH,'Reserve 03 K'!B234,TabelleR09JJ,"")+
SUMIFS(TabelleR09LL,TabelleR09HH,'Reserve 03 K'!B234,TabelleR09JJ,"ohne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customHeight="1" x14ac:dyDescent="0.2">
      <c r="B235" s="677" t="str">
        <f>Raumgruppen_Bezeichnungen!$C234</f>
        <v>K1-7</v>
      </c>
      <c r="C235" s="528" t="str">
        <f>Raumgruppen_Bezeichnungen!$D234</f>
        <v>Küchen zur Schülerverpflegung</v>
      </c>
      <c r="D235" s="529">
        <f>SUMIFS(TabelleR09LL,TabelleR09HH,'Reserve 03 K'!B235,TabelleR09JJ,"")+
SUMIFS(TabelleR09LL,TabelleR09HH,'Reserve 03 K'!B235,TabelleR09JJ,"ohne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customHeight="1" x14ac:dyDescent="0.2">
      <c r="B236" s="677" t="str">
        <f>Raumgruppen_Bezeichnungen!$C235</f>
        <v>K2-J</v>
      </c>
      <c r="C236" s="528" t="str">
        <f>Raumgruppen_Bezeichnungen!$D235</f>
        <v>Lehrküchen</v>
      </c>
      <c r="D236" s="529">
        <f>SUMIFS(TabelleR09LL,TabelleR09HH,'Reserve 03 K'!B236,TabelleR09JJ,"")+
SUMIFS(TabelleR09LL,TabelleR09HH,'Reserve 03 K'!B236,TabelleR09JJ,"ohne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customHeight="1" x14ac:dyDescent="0.2">
      <c r="B237" s="677" t="str">
        <f>Raumgruppen_Bezeichnungen!$C236</f>
        <v>K2-J2</v>
      </c>
      <c r="C237" s="528" t="str">
        <f>Raumgruppen_Bezeichnungen!$D236</f>
        <v>Lehrküchen</v>
      </c>
      <c r="D237" s="529">
        <f>SUMIFS(TabelleR09LL,TabelleR09HH,'Reserve 03 K'!B237,TabelleR09JJ,"")+
SUMIFS(TabelleR09LL,TabelleR09HH,'Reserve 03 K'!B237,TabelleR09JJ,"ohne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customHeight="1" x14ac:dyDescent="0.2">
      <c r="B238" s="677" t="str">
        <f>Raumgruppen_Bezeichnungen!$C237</f>
        <v>K2-Q</v>
      </c>
      <c r="C238" s="528" t="str">
        <f>Raumgruppen_Bezeichnungen!$D237</f>
        <v>Lehrküchen</v>
      </c>
      <c r="D238" s="529">
        <f>SUMIFS(TabelleR09LL,TabelleR09HH,'Reserve 03 K'!B238,TabelleR09JJ,"")+
SUMIFS(TabelleR09LL,TabelleR09HH,'Reserve 03 K'!B238,TabelleR09JJ,"ohne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customHeight="1" x14ac:dyDescent="0.2">
      <c r="B239" s="677" t="str">
        <f>Raumgruppen_Bezeichnungen!$C238</f>
        <v>K2-J6</v>
      </c>
      <c r="C239" s="528" t="str">
        <f>Raumgruppen_Bezeichnungen!$D238</f>
        <v>Lehrküchen</v>
      </c>
      <c r="D239" s="529">
        <f>SUMIFS(TabelleR09LL,TabelleR09HH,'Reserve 03 K'!B239,TabelleR09JJ,"")+
SUMIFS(TabelleR09LL,TabelleR09HH,'Reserve 03 K'!B239,TabelleR09JJ,"ohne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customHeight="1" x14ac:dyDescent="0.2">
      <c r="B240" s="677" t="str">
        <f>Raumgruppen_Bezeichnungen!$C239</f>
        <v>K2-M</v>
      </c>
      <c r="C240" s="528" t="str">
        <f>Raumgruppen_Bezeichnungen!$D239</f>
        <v>Lehrküchen</v>
      </c>
      <c r="D240" s="529">
        <f>SUMIFS(TabelleR09LL,TabelleR09HH,'Reserve 03 K'!B240,TabelleR09JJ,"")+
SUMIFS(TabelleR09LL,TabelleR09HH,'Reserve 03 K'!B240,TabelleR09JJ,"ohne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customHeight="1" x14ac:dyDescent="0.2">
      <c r="B241" s="677" t="str">
        <f>Raumgruppen_Bezeichnungen!$C240</f>
        <v>K2-14</v>
      </c>
      <c r="C241" s="528" t="str">
        <f>Raumgruppen_Bezeichnungen!$D240</f>
        <v>Lehrküchen</v>
      </c>
      <c r="D241" s="529">
        <f>SUMIFS(TabelleR09LL,TabelleR09HH,'Reserve 03 K'!B241,TabelleR09JJ,"")+
SUMIFS(TabelleR09LL,TabelleR09HH,'Reserve 03 K'!B241,TabelleR09JJ,"ohne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customHeight="1" x14ac:dyDescent="0.2">
      <c r="B242" s="677" t="str">
        <f>Raumgruppen_Bezeichnungen!$C241</f>
        <v>K2-W</v>
      </c>
      <c r="C242" s="528" t="str">
        <f>Raumgruppen_Bezeichnungen!$D241</f>
        <v>Lehrküchen</v>
      </c>
      <c r="D242" s="529">
        <f>SUMIFS(TabelleR09LL,TabelleR09HH,'Reserve 03 K'!B242,TabelleR09JJ,"")+
SUMIFS(TabelleR09LL,TabelleR09HH,'Reserve 03 K'!B242,TabelleR09JJ,"ohne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customHeight="1" x14ac:dyDescent="0.2">
      <c r="B243" s="677" t="str">
        <f>Raumgruppen_Bezeichnungen!$C242</f>
        <v>K2-2</v>
      </c>
      <c r="C243" s="528" t="str">
        <f>Raumgruppen_Bezeichnungen!$D242</f>
        <v>Lehrküchen</v>
      </c>
      <c r="D243" s="529">
        <f>SUMIFS(TabelleR09LL,TabelleR09HH,'Reserve 03 K'!B243,TabelleR09JJ,"")+
SUMIFS(TabelleR09LL,TabelleR09HH,'Reserve 03 K'!B243,TabelleR09JJ,"ohne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customHeight="1" x14ac:dyDescent="0.2">
      <c r="B244" s="677" t="str">
        <f>Raumgruppen_Bezeichnungen!$C243</f>
        <v>K2-2,5</v>
      </c>
      <c r="C244" s="528" t="str">
        <f>Raumgruppen_Bezeichnungen!$D243</f>
        <v>Lehrküchen</v>
      </c>
      <c r="D244" s="529">
        <f>SUMIFS(TabelleR09LL,TabelleR09HH,'Reserve 03 K'!B244,TabelleR09JJ,"")+
SUMIFS(TabelleR09LL,TabelleR09HH,'Reserve 03 K'!B244,TabelleR09JJ,"ohne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customHeight="1" x14ac:dyDescent="0.2">
      <c r="B245" s="677" t="str">
        <f>Raumgruppen_Bezeichnungen!$C244</f>
        <v>K2-3</v>
      </c>
      <c r="C245" s="528" t="str">
        <f>Raumgruppen_Bezeichnungen!$D244</f>
        <v>Lehrküchen</v>
      </c>
      <c r="D245" s="529">
        <f>SUMIFS(TabelleR09LL,TabelleR09HH,'Reserve 03 K'!B245,TabelleR09JJ,"")+
SUMIFS(TabelleR09LL,TabelleR09HH,'Reserve 03 K'!B245,TabelleR09JJ,"ohne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customHeight="1" x14ac:dyDescent="0.2">
      <c r="B246" s="677" t="str">
        <f>Raumgruppen_Bezeichnungen!$C245</f>
        <v>K2-4</v>
      </c>
      <c r="C246" s="528" t="str">
        <f>Raumgruppen_Bezeichnungen!$D245</f>
        <v>Lehrküchen</v>
      </c>
      <c r="D246" s="529">
        <f>SUMIFS(TabelleR09LL,TabelleR09HH,'Reserve 03 K'!B246,TabelleR09JJ,"")+
SUMIFS(TabelleR09LL,TabelleR09HH,'Reserve 03 K'!B246,TabelleR09JJ,"ohne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customHeight="1" x14ac:dyDescent="0.2">
      <c r="B247" s="677" t="str">
        <f>Raumgruppen_Bezeichnungen!$C246</f>
        <v>K2-5</v>
      </c>
      <c r="C247" s="528" t="str">
        <f>Raumgruppen_Bezeichnungen!$D246</f>
        <v>Lehrküchen</v>
      </c>
      <c r="D247" s="529">
        <f>SUMIFS(TabelleR09LL,TabelleR09HH,'Reserve 03 K'!B247,TabelleR09JJ,"")+
SUMIFS(TabelleR09LL,TabelleR09HH,'Reserve 03 K'!B247,TabelleR09JJ,"ohne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customHeight="1" x14ac:dyDescent="0.2">
      <c r="B248" s="677" t="str">
        <f>Raumgruppen_Bezeichnungen!$C247</f>
        <v>K2-6</v>
      </c>
      <c r="C248" s="528" t="str">
        <f>Raumgruppen_Bezeichnungen!$D247</f>
        <v>Lehrküchen</v>
      </c>
      <c r="D248" s="529">
        <f>SUMIFS(TabelleR09LL,TabelleR09HH,'Reserve 03 K'!B248,TabelleR09JJ,"")+
SUMIFS(TabelleR09LL,TabelleR09HH,'Reserve 03 K'!B248,TabelleR09JJ,"ohne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customHeight="1" x14ac:dyDescent="0.2">
      <c r="B249" s="677" t="str">
        <f>Raumgruppen_Bezeichnungen!$C248</f>
        <v>K2-7</v>
      </c>
      <c r="C249" s="528" t="str">
        <f>Raumgruppen_Bezeichnungen!$D248</f>
        <v>Lehrküchen</v>
      </c>
      <c r="D249" s="529">
        <f>SUMIFS(TabelleR09LL,TabelleR09HH,'Reserve 03 K'!B249,TabelleR09JJ,"")+
SUMIFS(TabelleR09LL,TabelleR09HH,'Reserve 03 K'!B249,TabelleR09JJ,"ohne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SUMIFS(TabelleR09LL,TabelleR09HH,'Reserve 03 K'!B250,TabelleR09JJ,"")+
SUMIFS(TabelleR09LL,TabelleR09HH,'Reserve 03 K'!B250,TabelleR09JJ,"ohne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customHeight="1" x14ac:dyDescent="0.2">
      <c r="B251" s="677" t="str">
        <f>Raumgruppen_Bezeichnungen!$C250</f>
        <v>L-J2</v>
      </c>
      <c r="C251" s="528" t="str">
        <f>Raumgruppen_Bezeichnungen!$D250</f>
        <v>Lager- und Abstellflächen, Archive, Geräteräume, Fahrradabstellräume, Keller</v>
      </c>
      <c r="D251" s="529">
        <f>SUMIFS(TabelleR09LL,TabelleR09HH,'Reserve 03 K'!B251,TabelleR09JJ,"")+
SUMIFS(TabelleR09LL,TabelleR09HH,'Reserve 03 K'!B251,TabelleR09JJ,"ohne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customHeight="1" x14ac:dyDescent="0.2">
      <c r="B252" s="677" t="str">
        <f>Raumgruppen_Bezeichnungen!$C251</f>
        <v>L-Q</v>
      </c>
      <c r="C252" s="528" t="str">
        <f>Raumgruppen_Bezeichnungen!$D251</f>
        <v>Lager- und Abstellflächen, Archive, Geräteräume, Fahrradabstellräume, Keller</v>
      </c>
      <c r="D252" s="529">
        <f>SUMIFS(TabelleR09LL,TabelleR09HH,'Reserve 03 K'!B252,TabelleR09JJ,"")+
SUMIFS(TabelleR09LL,TabelleR09HH,'Reserve 03 K'!B252,TabelleR09JJ,"ohne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customHeight="1" x14ac:dyDescent="0.2">
      <c r="B253" s="677" t="str">
        <f>Raumgruppen_Bezeichnungen!$C252</f>
        <v>L-J6</v>
      </c>
      <c r="C253" s="528" t="str">
        <f>Raumgruppen_Bezeichnungen!$D252</f>
        <v>Lager- und Abstellflächen, Archive, Geräteräume, Fahrradabstellräume, Keller</v>
      </c>
      <c r="D253" s="529">
        <f>SUMIFS(TabelleR09LL,TabelleR09HH,'Reserve 03 K'!B253,TabelleR09JJ,"")+
SUMIFS(TabelleR09LL,TabelleR09HH,'Reserve 03 K'!B253,TabelleR09JJ,"ohne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SUMIFS(TabelleR09LL,TabelleR09HH,'Reserve 03 K'!B254,TabelleR09JJ,"")+
SUMIFS(TabelleR09LL,TabelleR09HH,'Reserve 03 K'!B254,TabelleR09JJ,"ohne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customHeight="1" x14ac:dyDescent="0.2">
      <c r="B255" s="677" t="str">
        <f>Raumgruppen_Bezeichnungen!$C254</f>
        <v>L-14</v>
      </c>
      <c r="C255" s="528" t="str">
        <f>Raumgruppen_Bezeichnungen!$D254</f>
        <v>Lager- und Abstellflächen, Archive, Geräteräume, Fahrradabstellräume, Keller</v>
      </c>
      <c r="D255" s="529">
        <f>SUMIFS(TabelleR09LL,TabelleR09HH,'Reserve 03 K'!B255,TabelleR09JJ,"")+
SUMIFS(TabelleR09LL,TabelleR09HH,'Reserve 03 K'!B255,TabelleR09JJ,"ohne Grundreinig")</f>
        <v>0</v>
      </c>
      <c r="E255" s="530">
        <f t="shared" si="129"/>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169"/>
        <v>0</v>
      </c>
      <c r="I255" s="500">
        <f t="shared" si="170"/>
        <v>0</v>
      </c>
      <c r="J255" s="534">
        <f t="shared" si="132"/>
        <v>0</v>
      </c>
      <c r="K255" s="535">
        <f t="shared" si="171"/>
        <v>0</v>
      </c>
      <c r="M255" s="22">
        <f>Raumgruppen_Bezeichnungen!N254</f>
        <v>0</v>
      </c>
      <c r="N255" s="22">
        <f t="shared" si="134"/>
        <v>1</v>
      </c>
      <c r="O255" s="22">
        <f t="shared" si="135"/>
        <v>1</v>
      </c>
    </row>
    <row r="256" spans="2:15" ht="15" customHeight="1" x14ac:dyDescent="0.2">
      <c r="B256" s="677" t="str">
        <f>Raumgruppen_Bezeichnungen!$C255</f>
        <v>L-W</v>
      </c>
      <c r="C256" s="528" t="str">
        <f>Raumgruppen_Bezeichnungen!$D255</f>
        <v>Lager- und Abstellflächen, Archive, Geräteräume, Fahrradabstellräume, Keller</v>
      </c>
      <c r="D256" s="529">
        <f>SUMIFS(TabelleR09LL,TabelleR09HH,'Reserve 03 K'!B256,TabelleR09JJ,"")+
SUMIFS(TabelleR09LL,TabelleR09HH,'Reserve 03 K'!B256,TabelleR09JJ,"ohne Grundreinig")</f>
        <v>0</v>
      </c>
      <c r="E256" s="530">
        <f t="shared" si="129"/>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ca="1">D256*G256</f>
        <v>0</v>
      </c>
      <c r="I256" s="500">
        <f>IF(E256=0,0,H256/E256)</f>
        <v>0</v>
      </c>
      <c r="J256" s="534">
        <f t="shared" si="132"/>
        <v>0</v>
      </c>
      <c r="K256" s="535">
        <f>IF(J256="","",I256*J256)</f>
        <v>0</v>
      </c>
      <c r="M256" s="22">
        <f>Raumgruppen_Bezeichnungen!N255</f>
        <v>1</v>
      </c>
      <c r="N256" s="22">
        <f t="shared" si="134"/>
        <v>1</v>
      </c>
      <c r="O256" s="22">
        <f t="shared" si="135"/>
        <v>1</v>
      </c>
    </row>
    <row r="257" spans="2:15" ht="15" customHeight="1" x14ac:dyDescent="0.2">
      <c r="B257" s="677" t="str">
        <f>Raumgruppen_Bezeichnungen!$C256</f>
        <v>L-2</v>
      </c>
      <c r="C257" s="528" t="str">
        <f>Raumgruppen_Bezeichnungen!$D256</f>
        <v>Lager- und Abstellflächen, Archive, Geräteräume, Fahrradabstellräume, Keller</v>
      </c>
      <c r="D257" s="529">
        <f>SUMIFS(TabelleR09LL,TabelleR09HH,'Reserve 03 K'!B257,TabelleR09JJ,"")+
SUMIFS(TabelleR09LL,TabelleR09HH,'Reserve 03 K'!B257,TabelleR09JJ,"ohne Grundreinig")</f>
        <v>0</v>
      </c>
      <c r="E257" s="530">
        <f t="shared" si="129"/>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ref="H257:H260" ca="1" si="172">D257*G257</f>
        <v>0</v>
      </c>
      <c r="I257" s="500">
        <f t="shared" ref="I257:I260" si="173">IF(E257=0,0,H257/E257)</f>
        <v>0</v>
      </c>
      <c r="J257" s="534">
        <f t="shared" si="132"/>
        <v>0</v>
      </c>
      <c r="K257" s="535">
        <f t="shared" ref="K257:K260" si="174">IF(J257="","",I257*J257)</f>
        <v>0</v>
      </c>
      <c r="M257" s="22">
        <f>Raumgruppen_Bezeichnungen!N256</f>
        <v>0</v>
      </c>
      <c r="N257" s="22">
        <f t="shared" si="134"/>
        <v>1</v>
      </c>
      <c r="O257" s="22">
        <f t="shared" si="135"/>
        <v>1</v>
      </c>
    </row>
    <row r="258" spans="2:15" ht="15" customHeight="1" x14ac:dyDescent="0.2">
      <c r="B258" s="677" t="str">
        <f>Raumgruppen_Bezeichnungen!$C257</f>
        <v>L-2,5</v>
      </c>
      <c r="C258" s="528" t="str">
        <f>Raumgruppen_Bezeichnungen!$D257</f>
        <v>Lager- und Abstellflächen, Archive, Geräteräume, Fahrradabstellräume, Keller</v>
      </c>
      <c r="D258" s="529">
        <f>SUMIFS(TabelleR09LL,TabelleR09HH,'Reserve 03 K'!B258,TabelleR09JJ,"")+
SUMIFS(TabelleR09LL,TabelleR09HH,'Reserve 03 K'!B258,TabelleR09JJ,"ohne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customHeight="1" x14ac:dyDescent="0.2">
      <c r="B259" s="677" t="str">
        <f>Raumgruppen_Bezeichnungen!$C258</f>
        <v>L-3</v>
      </c>
      <c r="C259" s="528" t="str">
        <f>Raumgruppen_Bezeichnungen!$D258</f>
        <v>Lager- und Abstellflächen, Archive, Geräteräume, Fahrradabstellräume, Keller</v>
      </c>
      <c r="D259" s="529">
        <f>SUMIFS(TabelleR09LL,TabelleR09HH,'Reserve 03 K'!B259,TabelleR09JJ,"")+
SUMIFS(TabelleR09LL,TabelleR09HH,'Reserve 03 K'!B259,TabelleR09JJ,"ohne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customHeight="1" x14ac:dyDescent="0.2">
      <c r="B260" s="678" t="str">
        <f>Raumgruppen_Bezeichnungen!$C259</f>
        <v>L-4</v>
      </c>
      <c r="C260" s="621" t="str">
        <f>Raumgruppen_Bezeichnungen!$D259</f>
        <v>Lager- und Abstellflächen, Archive, Geräteräume, Fahrradabstellräume, Keller</v>
      </c>
      <c r="D260" s="622">
        <f>SUMIFS(TabelleR09LL,TabelleR09HH,'Reserve 03 K'!B260,TabelleR09JJ,"")+
SUMIFS(TabelleR09LL,TabelleR09HH,'Reserve 03 K'!B260,TabelleR09JJ,"ohne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customHeight="1" thickBot="1" x14ac:dyDescent="0.25">
      <c r="B261" s="679" t="str">
        <f>Raumgruppen_Bezeichnungen!$C260</f>
        <v>L-5</v>
      </c>
      <c r="C261" s="630" t="str">
        <f>Raumgruppen_Bezeichnungen!$D260</f>
        <v>Lager- und Abstellflächen, Archive, Geräteräume, Fahrradabstellräume, Keller</v>
      </c>
      <c r="D261" s="631">
        <f>SUMIFS(TabelleR09LL,TabelleR09HH,'Reserve 03 K'!B261,TabelleR09JJ,"")+
SUMIFS(TabelleR09LL,TabelleR09HH,'Reserve 03 K'!B261,TabelleR09JJ,"ohne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customHeight="1" x14ac:dyDescent="0.2">
      <c r="B262" s="676" t="str">
        <f>Raumgruppen_Bezeichnungen!$C261</f>
        <v>L-6</v>
      </c>
      <c r="C262" s="548" t="str">
        <f>Raumgruppen_Bezeichnungen!$D261</f>
        <v>Lager- und Abstellflächen, Archive, Geräteräume, Fahrradabstellräume, Keller</v>
      </c>
      <c r="D262" s="465">
        <f>SUMIFS(TabelleR09LL,TabelleR09HH,'Reserve 03 K'!B262,TabelleR09JJ,"")+
SUMIFS(TabelleR09LL,TabelleR09HH,'Reserve 03 K'!B262,TabelleR09JJ,"ohne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customHeight="1" x14ac:dyDescent="0.2">
      <c r="B263" s="677" t="str">
        <f>Raumgruppen_Bezeichnungen!$C262</f>
        <v>L-7</v>
      </c>
      <c r="C263" s="528" t="str">
        <f>Raumgruppen_Bezeichnungen!$D262</f>
        <v>Lager- und Abstellflächen, Archive, Geräteräume, Fahrradabstellräume, Keller</v>
      </c>
      <c r="D263" s="529">
        <f>SUMIFS(TabelleR09LL,TabelleR09HH,'Reserve 03 K'!B263,TabelleR09JJ,"")+
SUMIFS(TabelleR09LL,TabelleR09HH,'Reserve 03 K'!B263,TabelleR09JJ,"ohne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customHeight="1" x14ac:dyDescent="0.2">
      <c r="B264" s="677" t="str">
        <f>Raumgruppen_Bezeichnungen!$C263</f>
        <v>M1-J</v>
      </c>
      <c r="C264" s="528" t="str">
        <f>Raumgruppen_Bezeichnungen!$D263</f>
        <v>Sport- und Mehrzweckhallen</v>
      </c>
      <c r="D264" s="529">
        <f>SUMIFS(TabelleR09LL,TabelleR09HH,'Reserve 03 K'!B264,TabelleR09JJ,"")+
SUMIFS(TabelleR09LL,TabelleR09HH,'Reserve 03 K'!B264,TabelleR09JJ,"ohne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customHeight="1" x14ac:dyDescent="0.2">
      <c r="B265" s="677" t="str">
        <f>Raumgruppen_Bezeichnungen!$C264</f>
        <v>M1-J2</v>
      </c>
      <c r="C265" s="528" t="str">
        <f>Raumgruppen_Bezeichnungen!$D264</f>
        <v>Sport- und Mehrzweckhallen</v>
      </c>
      <c r="D265" s="529">
        <f>SUMIFS(TabelleR09LL,TabelleR09HH,'Reserve 03 K'!B265,TabelleR09JJ,"")+
SUMIFS(TabelleR09LL,TabelleR09HH,'Reserve 03 K'!B265,TabelleR09JJ,"ohne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customHeight="1" x14ac:dyDescent="0.2">
      <c r="B266" s="677" t="str">
        <f>Raumgruppen_Bezeichnungen!$C265</f>
        <v>M1-Q</v>
      </c>
      <c r="C266" s="528" t="str">
        <f>Raumgruppen_Bezeichnungen!$D265</f>
        <v>Sport- und Mehrzweckhallen</v>
      </c>
      <c r="D266" s="529">
        <f>SUMIFS(TabelleR09LL,TabelleR09HH,'Reserve 03 K'!B266,TabelleR09JJ,"")+
SUMIFS(TabelleR09LL,TabelleR09HH,'Reserve 03 K'!B266,TabelleR09JJ,"ohne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customHeight="1" x14ac:dyDescent="0.2">
      <c r="B267" s="677" t="str">
        <f>Raumgruppen_Bezeichnungen!$C266</f>
        <v>M1-J6</v>
      </c>
      <c r="C267" s="528" t="str">
        <f>Raumgruppen_Bezeichnungen!$D266</f>
        <v>Sport- und Mehrzweckhallen</v>
      </c>
      <c r="D267" s="529">
        <f>SUMIFS(TabelleR09LL,TabelleR09HH,'Reserve 03 K'!B267,TabelleR09JJ,"")+
SUMIFS(TabelleR09LL,TabelleR09HH,'Reserve 03 K'!B267,TabelleR09JJ,"ohne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customHeight="1" x14ac:dyDescent="0.2">
      <c r="B268" s="677" t="str">
        <f>Raumgruppen_Bezeichnungen!$C267</f>
        <v>M1-M</v>
      </c>
      <c r="C268" s="528" t="str">
        <f>Raumgruppen_Bezeichnungen!$D267</f>
        <v>Sport- und Mehrzweckhallen</v>
      </c>
      <c r="D268" s="529">
        <f>SUMIFS(TabelleR09LL,TabelleR09HH,'Reserve 03 K'!B268,TabelleR09JJ,"")+
SUMIFS(TabelleR09LL,TabelleR09HH,'Reserve 03 K'!B268,TabelleR09JJ,"ohne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customHeight="1" x14ac:dyDescent="0.2">
      <c r="B269" s="677" t="str">
        <f>Raumgruppen_Bezeichnungen!$C268</f>
        <v>M1-14</v>
      </c>
      <c r="C269" s="528" t="str">
        <f>Raumgruppen_Bezeichnungen!$D268</f>
        <v>Sport- und Mehrzweckhallen</v>
      </c>
      <c r="D269" s="529">
        <f>SUMIFS(TabelleR09LL,TabelleR09HH,'Reserve 03 K'!B269,TabelleR09JJ,"")+
SUMIFS(TabelleR09LL,TabelleR09HH,'Reserve 03 K'!B269,TabelleR09JJ,"ohne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customHeight="1" x14ac:dyDescent="0.2">
      <c r="B270" s="677" t="str">
        <f>Raumgruppen_Bezeichnungen!$C269</f>
        <v>M1-W</v>
      </c>
      <c r="C270" s="528" t="str">
        <f>Raumgruppen_Bezeichnungen!$D269</f>
        <v>Sport- und Mehrzweckhallen</v>
      </c>
      <c r="D270" s="529">
        <f>SUMIFS(TabelleR09LL,TabelleR09HH,'Reserve 03 K'!B270,TabelleR09JJ,"")+
SUMIFS(TabelleR09LL,TabelleR09HH,'Reserve 03 K'!B270,TabelleR09JJ,"ohne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customHeight="1" x14ac:dyDescent="0.2">
      <c r="B271" s="677" t="str">
        <f>Raumgruppen_Bezeichnungen!$C270</f>
        <v>M1-2</v>
      </c>
      <c r="C271" s="528" t="str">
        <f>Raumgruppen_Bezeichnungen!$D270</f>
        <v>Sport- und Mehrzweckhallen</v>
      </c>
      <c r="D271" s="529">
        <f>SUMIFS(TabelleR09LL,TabelleR09HH,'Reserve 03 K'!B271,TabelleR09JJ,"")+
SUMIFS(TabelleR09LL,TabelleR09HH,'Reserve 03 K'!B271,TabelleR09JJ,"ohne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customHeight="1" x14ac:dyDescent="0.2">
      <c r="B272" s="677" t="str">
        <f>Raumgruppen_Bezeichnungen!$C271</f>
        <v>M1-2,5</v>
      </c>
      <c r="C272" s="528" t="str">
        <f>Raumgruppen_Bezeichnungen!$D271</f>
        <v>Sport- und Mehrzweckhallen</v>
      </c>
      <c r="D272" s="529">
        <f>SUMIFS(TabelleR09LL,TabelleR09HH,'Reserve 03 K'!B272,TabelleR09JJ,"")+
SUMIFS(TabelleR09LL,TabelleR09HH,'Reserve 03 K'!B272,TabelleR09JJ,"ohne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customHeight="1" x14ac:dyDescent="0.2">
      <c r="B273" s="677" t="str">
        <f>Raumgruppen_Bezeichnungen!$C272</f>
        <v>M1-3</v>
      </c>
      <c r="C273" s="528" t="str">
        <f>Raumgruppen_Bezeichnungen!$D272</f>
        <v>Sport- und Mehrzweckhallen</v>
      </c>
      <c r="D273" s="529">
        <f>SUMIFS(TabelleR09LL,TabelleR09HH,'Reserve 03 K'!B273,TabelleR09JJ,"")+
SUMIFS(TabelleR09LL,TabelleR09HH,'Reserve 03 K'!B273,TabelleR09JJ,"ohne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customHeight="1" x14ac:dyDescent="0.2">
      <c r="B274" s="677" t="str">
        <f>Raumgruppen_Bezeichnungen!$C273</f>
        <v>M1-4</v>
      </c>
      <c r="C274" s="528" t="str">
        <f>Raumgruppen_Bezeichnungen!$D273</f>
        <v>Sport- und Mehrzweckhallen</v>
      </c>
      <c r="D274" s="529">
        <f>SUMIFS(TabelleR09LL,TabelleR09HH,'Reserve 03 K'!B274,TabelleR09JJ,"")+
SUMIFS(TabelleR09LL,TabelleR09HH,'Reserve 03 K'!B274,TabelleR09JJ,"ohne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customHeight="1" x14ac:dyDescent="0.2">
      <c r="B275" s="677" t="str">
        <f>Raumgruppen_Bezeichnungen!$C274</f>
        <v>M1-5</v>
      </c>
      <c r="C275" s="528" t="str">
        <f>Raumgruppen_Bezeichnungen!$D274</f>
        <v>Sport- und Mehrzweckhallen</v>
      </c>
      <c r="D275" s="529">
        <f>SUMIFS(TabelleR09LL,TabelleR09HH,'Reserve 03 K'!B275,TabelleR09JJ,"")+
SUMIFS(TabelleR09LL,TabelleR09HH,'Reserve 03 K'!B275,TabelleR09JJ,"ohne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customHeight="1" x14ac:dyDescent="0.2">
      <c r="B276" s="677" t="str">
        <f>Raumgruppen_Bezeichnungen!$C275</f>
        <v>M1-6</v>
      </c>
      <c r="C276" s="528" t="str">
        <f>Raumgruppen_Bezeichnungen!$D275</f>
        <v>Sport- und Mehrzweckhallen</v>
      </c>
      <c r="D276" s="529">
        <f>SUMIFS(TabelleR09LL,TabelleR09HH,'Reserve 03 K'!B276,TabelleR09JJ,"")+
SUMIFS(TabelleR09LL,TabelleR09HH,'Reserve 03 K'!B276,TabelleR09JJ,"ohne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customHeight="1" x14ac:dyDescent="0.2">
      <c r="B277" s="677" t="str">
        <f>Raumgruppen_Bezeichnungen!$C276</f>
        <v>M1-7</v>
      </c>
      <c r="C277" s="528" t="str">
        <f>Raumgruppen_Bezeichnungen!$D276</f>
        <v>Sport- und Mehrzweckhallen</v>
      </c>
      <c r="D277" s="529">
        <f>SUMIFS(TabelleR09LL,TabelleR09HH,'Reserve 03 K'!B277,TabelleR09JJ,"")+
SUMIFS(TabelleR09LL,TabelleR09HH,'Reserve 03 K'!B277,TabelleR09JJ,"ohne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customHeight="1" x14ac:dyDescent="0.2">
      <c r="B278" s="677" t="str">
        <f>Raumgruppen_Bezeichnungen!$C277</f>
        <v>M1-Hort</v>
      </c>
      <c r="C278" s="528" t="str">
        <f>Raumgruppen_Bezeichnungen!$D277</f>
        <v>Sport- und Mehrzweckhallen</v>
      </c>
      <c r="D278" s="529">
        <f>SUMIFS(TabelleR09LL,TabelleR09HH,'Reserve 03 K'!B278,TabelleR09JJ,"")+
SUMIFS(TabelleR09LL,TabelleR09HH,'Reserve 03 K'!B278,TabelleR09JJ,"ohne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customHeight="1" x14ac:dyDescent="0.2">
      <c r="B279" s="677" t="str">
        <f>Raumgruppen_Bezeichnungen!$C278</f>
        <v>N1-J</v>
      </c>
      <c r="C279" s="528" t="str">
        <f>Raumgruppen_Bezeichnungen!$D278</f>
        <v>Tribünen, sonstige Räume im Sportbereich</v>
      </c>
      <c r="D279" s="529">
        <f>SUMIFS(TabelleR09LL,TabelleR09HH,'Reserve 03 K'!B279,TabelleR09JJ,"")+
SUMIFS(TabelleR09LL,TabelleR09HH,'Reserve 03 K'!B279,TabelleR09JJ,"ohne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customHeight="1" x14ac:dyDescent="0.2">
      <c r="B280" s="677" t="str">
        <f>Raumgruppen_Bezeichnungen!$C279</f>
        <v>N1-J2</v>
      </c>
      <c r="C280" s="528" t="str">
        <f>Raumgruppen_Bezeichnungen!$D279</f>
        <v>Tribünen, sonstige Räume im Sportbereich</v>
      </c>
      <c r="D280" s="529">
        <f>SUMIFS(TabelleR09LL,TabelleR09HH,'Reserve 03 K'!B280,TabelleR09JJ,"")+
SUMIFS(TabelleR09LL,TabelleR09HH,'Reserve 03 K'!B280,TabelleR09JJ,"ohne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customHeight="1" x14ac:dyDescent="0.2">
      <c r="B281" s="677" t="str">
        <f>Raumgruppen_Bezeichnungen!$C280</f>
        <v>N1-Q</v>
      </c>
      <c r="C281" s="528" t="str">
        <f>Raumgruppen_Bezeichnungen!$D280</f>
        <v>Tribünen, sonstige Räume im Sportbereich</v>
      </c>
      <c r="D281" s="529">
        <f>SUMIFS(TabelleR09LL,TabelleR09HH,'Reserve 03 K'!B281,TabelleR09JJ,"")+
SUMIFS(TabelleR09LL,TabelleR09HH,'Reserve 03 K'!B281,TabelleR09JJ,"ohne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customHeight="1" x14ac:dyDescent="0.2">
      <c r="B282" s="677" t="str">
        <f>Raumgruppen_Bezeichnungen!$C281</f>
        <v>N1-J6</v>
      </c>
      <c r="C282" s="528" t="str">
        <f>Raumgruppen_Bezeichnungen!$D281</f>
        <v>Tribünen, sonstige Räume im Sportbereich</v>
      </c>
      <c r="D282" s="529">
        <f>SUMIFS(TabelleR09LL,TabelleR09HH,'Reserve 03 K'!B282,TabelleR09JJ,"")+
SUMIFS(TabelleR09LL,TabelleR09HH,'Reserve 03 K'!B282,TabelleR09JJ,"ohne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customHeight="1" x14ac:dyDescent="0.2">
      <c r="B283" s="677" t="str">
        <f>Raumgruppen_Bezeichnungen!$C282</f>
        <v>N1-M</v>
      </c>
      <c r="C283" s="528" t="str">
        <f>Raumgruppen_Bezeichnungen!$D282</f>
        <v>Tribünen, sonstige Räume im Sportbereich</v>
      </c>
      <c r="D283" s="529">
        <f>SUMIFS(TabelleR09LL,TabelleR09HH,'Reserve 03 K'!B283,TabelleR09JJ,"")+
SUMIFS(TabelleR09LL,TabelleR09HH,'Reserve 03 K'!B283,TabelleR09JJ,"ohne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customHeight="1" x14ac:dyDescent="0.2">
      <c r="B284" s="677" t="str">
        <f>Raumgruppen_Bezeichnungen!$C283</f>
        <v>N1-14</v>
      </c>
      <c r="C284" s="528" t="str">
        <f>Raumgruppen_Bezeichnungen!$D283</f>
        <v>Tribünen, sonstige Räume im Sportbereich</v>
      </c>
      <c r="D284" s="529">
        <f>SUMIFS(TabelleR09LL,TabelleR09HH,'Reserve 03 K'!B284,TabelleR09JJ,"")+
SUMIFS(TabelleR09LL,TabelleR09HH,'Reserve 03 K'!B284,TabelleR09JJ,"ohne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customHeight="1" x14ac:dyDescent="0.2">
      <c r="B285" s="677" t="str">
        <f>Raumgruppen_Bezeichnungen!$C284</f>
        <v>N1-W</v>
      </c>
      <c r="C285" s="528" t="str">
        <f>Raumgruppen_Bezeichnungen!$D284</f>
        <v>Tribünen, sonstige Räume im Sportbereich</v>
      </c>
      <c r="D285" s="529">
        <f>SUMIFS(TabelleR09LL,TabelleR09HH,'Reserve 03 K'!B285,TabelleR09JJ,"")+
SUMIFS(TabelleR09LL,TabelleR09HH,'Reserve 03 K'!B285,TabelleR09JJ,"ohne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customHeight="1" x14ac:dyDescent="0.2">
      <c r="B286" s="677" t="str">
        <f>Raumgruppen_Bezeichnungen!$C285</f>
        <v>N1-2</v>
      </c>
      <c r="C286" s="528" t="str">
        <f>Raumgruppen_Bezeichnungen!$D285</f>
        <v>Tribünen, sonstige Räume im Sportbereich</v>
      </c>
      <c r="D286" s="529">
        <f>SUMIFS(TabelleR09LL,TabelleR09HH,'Reserve 03 K'!B286,TabelleR09JJ,"")+
SUMIFS(TabelleR09LL,TabelleR09HH,'Reserve 03 K'!B286,TabelleR09JJ,"ohne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customHeight="1" x14ac:dyDescent="0.2">
      <c r="B287" s="677" t="str">
        <f>Raumgruppen_Bezeichnungen!$C286</f>
        <v>N1-2,5</v>
      </c>
      <c r="C287" s="528" t="str">
        <f>Raumgruppen_Bezeichnungen!$D286</f>
        <v>Tribünen, sonstige Räume im Sportbereich</v>
      </c>
      <c r="D287" s="529">
        <f>SUMIFS(TabelleR09LL,TabelleR09HH,'Reserve 03 K'!B287,TabelleR09JJ,"")+
SUMIFS(TabelleR09LL,TabelleR09HH,'Reserve 03 K'!B287,TabelleR09JJ,"ohne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customHeight="1" x14ac:dyDescent="0.2">
      <c r="B288" s="677" t="str">
        <f>Raumgruppen_Bezeichnungen!$C287</f>
        <v>N1-3</v>
      </c>
      <c r="C288" s="528" t="str">
        <f>Raumgruppen_Bezeichnungen!$D287</f>
        <v>Tribünen, sonstige Räume im Sportbereich</v>
      </c>
      <c r="D288" s="529">
        <f>SUMIFS(TabelleR09LL,TabelleR09HH,'Reserve 03 K'!B288,TabelleR09JJ,"")+
SUMIFS(TabelleR09LL,TabelleR09HH,'Reserve 03 K'!B288,TabelleR09JJ,"ohne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customHeight="1" x14ac:dyDescent="0.2">
      <c r="B289" s="677" t="str">
        <f>Raumgruppen_Bezeichnungen!$C288</f>
        <v>N1-4</v>
      </c>
      <c r="C289" s="528" t="str">
        <f>Raumgruppen_Bezeichnungen!$D288</f>
        <v>Tribünen, sonstige Räume im Sportbereich</v>
      </c>
      <c r="D289" s="529">
        <f>SUMIFS(TabelleR09LL,TabelleR09HH,'Reserve 03 K'!B289,TabelleR09JJ,"")+
SUMIFS(TabelleR09LL,TabelleR09HH,'Reserve 03 K'!B289,TabelleR09JJ,"ohne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customHeight="1" x14ac:dyDescent="0.2">
      <c r="B290" s="677" t="str">
        <f>Raumgruppen_Bezeichnungen!$C289</f>
        <v>N1-5</v>
      </c>
      <c r="C290" s="528" t="str">
        <f>Raumgruppen_Bezeichnungen!$D289</f>
        <v>Tribünen, sonstige Räume im Sportbereich</v>
      </c>
      <c r="D290" s="529">
        <f>SUMIFS(TabelleR09LL,TabelleR09HH,'Reserve 03 K'!B290,TabelleR09JJ,"")+
SUMIFS(TabelleR09LL,TabelleR09HH,'Reserve 03 K'!B290,TabelleR09JJ,"ohne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customHeight="1" x14ac:dyDescent="0.2">
      <c r="B291" s="677" t="str">
        <f>Raumgruppen_Bezeichnungen!$C290</f>
        <v>N1-6</v>
      </c>
      <c r="C291" s="528" t="str">
        <f>Raumgruppen_Bezeichnungen!$D290</f>
        <v>Tribünen, sonstige Räume im Sportbereich</v>
      </c>
      <c r="D291" s="529">
        <f>SUMIFS(TabelleR09LL,TabelleR09HH,'Reserve 03 K'!B291,TabelleR09JJ,"")+
SUMIFS(TabelleR09LL,TabelleR09HH,'Reserve 03 K'!B291,TabelleR09JJ,"ohne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customHeight="1" x14ac:dyDescent="0.2">
      <c r="B292" s="677" t="str">
        <f>Raumgruppen_Bezeichnungen!$C291</f>
        <v>N1-7</v>
      </c>
      <c r="C292" s="528" t="str">
        <f>Raumgruppen_Bezeichnungen!$D291</f>
        <v>Tribünen, sonstige Räume im Sportbereich</v>
      </c>
      <c r="D292" s="529">
        <f>SUMIFS(TabelleR09LL,TabelleR09HH,'Reserve 03 K'!B292,TabelleR09JJ,"")+
SUMIFS(TabelleR09LL,TabelleR09HH,'Reserve 03 K'!B292,TabelleR09JJ,"ohne Grundreinig")</f>
        <v>0</v>
      </c>
      <c r="E292" s="530">
        <f t="shared" si="175"/>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ca="1">D292*G292</f>
        <v>0</v>
      </c>
      <c r="I292" s="500">
        <f>IF(E292=0,0,H292/E292)</f>
        <v>0</v>
      </c>
      <c r="J292" s="534">
        <f t="shared" si="176"/>
        <v>0</v>
      </c>
      <c r="K292" s="535">
        <f>IF(J292="","",I292*J292)</f>
        <v>0</v>
      </c>
      <c r="M292" s="22">
        <f>Raumgruppen_Bezeichnungen!N291</f>
        <v>0</v>
      </c>
      <c r="N292" s="22">
        <f t="shared" si="177"/>
        <v>1</v>
      </c>
      <c r="O292" s="22">
        <f t="shared" si="178"/>
        <v>1</v>
      </c>
    </row>
    <row r="293" spans="2:15" ht="15" customHeight="1" x14ac:dyDescent="0.2">
      <c r="B293" s="677" t="str">
        <f>Raumgruppen_Bezeichnungen!$C292</f>
        <v>O1-J</v>
      </c>
      <c r="C293" s="528" t="str">
        <f>Raumgruppen_Bezeichnungen!$D292</f>
        <v>Haustechnik, Lüftungsanlage</v>
      </c>
      <c r="D293" s="529">
        <f>SUMIFS(TabelleR09LL,TabelleR09HH,'Reserve 03 K'!B293,TabelleR09JJ,"")+
SUMIFS(TabelleR09LL,TabelleR09HH,'Reserve 03 K'!B293,TabelleR09JJ,"ohne Grundreinig")</f>
        <v>0</v>
      </c>
      <c r="E293" s="530">
        <f t="shared" si="175"/>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ref="H293:H306" ca="1" si="197">D293*G293</f>
        <v>0</v>
      </c>
      <c r="I293" s="500">
        <f t="shared" ref="I293:I306" si="198">IF(E293=0,0,H293/E293)</f>
        <v>0</v>
      </c>
      <c r="J293" s="534">
        <f t="shared" si="176"/>
        <v>0</v>
      </c>
      <c r="K293" s="535">
        <f t="shared" ref="K293:K306" si="199">IF(J293="","",I293*J293)</f>
        <v>0</v>
      </c>
      <c r="M293" s="22">
        <f>Raumgruppen_Bezeichnungen!N292</f>
        <v>1</v>
      </c>
      <c r="N293" s="22">
        <f t="shared" si="177"/>
        <v>1</v>
      </c>
      <c r="O293" s="22">
        <f t="shared" si="178"/>
        <v>1</v>
      </c>
    </row>
    <row r="294" spans="2:15" ht="15" customHeight="1" x14ac:dyDescent="0.2">
      <c r="B294" s="677" t="str">
        <f>Raumgruppen_Bezeichnungen!$C293</f>
        <v>O1-J2</v>
      </c>
      <c r="C294" s="528" t="str">
        <f>Raumgruppen_Bezeichnungen!$D293</f>
        <v>Haustechnik, Lüftungsanlage</v>
      </c>
      <c r="D294" s="529">
        <f>SUMIFS(TabelleR09LL,TabelleR09HH,'Reserve 03 K'!B294,TabelleR09JJ,"")+
SUMIFS(TabelleR09LL,TabelleR09HH,'Reserve 03 K'!B294,TabelleR09JJ,"ohne Grundreinig")</f>
        <v>0</v>
      </c>
      <c r="E294" s="530">
        <f t="shared" si="175"/>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197"/>
        <v>0</v>
      </c>
      <c r="I294" s="500">
        <f t="shared" si="198"/>
        <v>0</v>
      </c>
      <c r="J294" s="534">
        <f t="shared" si="176"/>
        <v>0</v>
      </c>
      <c r="K294" s="535">
        <f t="shared" si="199"/>
        <v>0</v>
      </c>
      <c r="M294" s="22">
        <f>Raumgruppen_Bezeichnungen!N293</f>
        <v>0</v>
      </c>
      <c r="N294" s="22">
        <f t="shared" si="177"/>
        <v>1</v>
      </c>
      <c r="O294" s="22">
        <f t="shared" si="178"/>
        <v>1</v>
      </c>
    </row>
    <row r="295" spans="2:15" ht="15" customHeight="1" x14ac:dyDescent="0.2">
      <c r="B295" s="677" t="str">
        <f>Raumgruppen_Bezeichnungen!$C294</f>
        <v>O1-Q</v>
      </c>
      <c r="C295" s="528" t="str">
        <f>Raumgruppen_Bezeichnungen!$D294</f>
        <v>Haustechnik, Lüftungsanlage</v>
      </c>
      <c r="D295" s="529">
        <f>SUMIFS(TabelleR09LL,TabelleR09HH,'Reserve 03 K'!B295,TabelleR09JJ,"")+
SUMIFS(TabelleR09LL,TabelleR09HH,'Reserve 03 K'!B295,TabelleR09JJ,"ohne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customHeight="1" x14ac:dyDescent="0.2">
      <c r="B296" s="677" t="str">
        <f>Raumgruppen_Bezeichnungen!$C295</f>
        <v>O1-J6</v>
      </c>
      <c r="C296" s="528" t="str">
        <f>Raumgruppen_Bezeichnungen!$D295</f>
        <v>Haustechnik, Lüftungsanlage</v>
      </c>
      <c r="D296" s="529">
        <f>SUMIFS(TabelleR09LL,TabelleR09HH,'Reserve 03 K'!B296,TabelleR09JJ,"")+
SUMIFS(TabelleR09LL,TabelleR09HH,'Reserve 03 K'!B296,TabelleR09JJ,"ohne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customHeight="1" x14ac:dyDescent="0.2">
      <c r="B297" s="677" t="str">
        <f>Raumgruppen_Bezeichnungen!$C296</f>
        <v>O1-M</v>
      </c>
      <c r="C297" s="528" t="str">
        <f>Raumgruppen_Bezeichnungen!$D296</f>
        <v>Haustechnik, Lüftungsanlage</v>
      </c>
      <c r="D297" s="529">
        <f>SUMIFS(TabelleR09LL,TabelleR09HH,'Reserve 03 K'!B297,TabelleR09JJ,"")+
SUMIFS(TabelleR09LL,TabelleR09HH,'Reserve 03 K'!B297,TabelleR09JJ,"ohne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customHeight="1" x14ac:dyDescent="0.2">
      <c r="B298" s="677" t="str">
        <f>Raumgruppen_Bezeichnungen!$C297</f>
        <v>O1-14</v>
      </c>
      <c r="C298" s="528" t="str">
        <f>Raumgruppen_Bezeichnungen!$D297</f>
        <v>Haustechnik, Lüftungsanlage</v>
      </c>
      <c r="D298" s="529">
        <f>SUMIFS(TabelleR09LL,TabelleR09HH,'Reserve 03 K'!B298,TabelleR09JJ,"")+
SUMIFS(TabelleR09LL,TabelleR09HH,'Reserve 03 K'!B298,TabelleR09JJ,"ohne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customHeight="1" x14ac:dyDescent="0.2">
      <c r="B299" s="677" t="str">
        <f>Raumgruppen_Bezeichnungen!$C298</f>
        <v>O1-W</v>
      </c>
      <c r="C299" s="528" t="str">
        <f>Raumgruppen_Bezeichnungen!$D298</f>
        <v>Haustechnik, Lüftungsanlage</v>
      </c>
      <c r="D299" s="529">
        <f>SUMIFS(TabelleR09LL,TabelleR09HH,'Reserve 03 K'!B299,TabelleR09JJ,"")+
SUMIFS(TabelleR09LL,TabelleR09HH,'Reserve 03 K'!B299,TabelleR09JJ,"ohne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customHeight="1" x14ac:dyDescent="0.2">
      <c r="B300" s="677" t="str">
        <f>Raumgruppen_Bezeichnungen!$C299</f>
        <v>O1-2</v>
      </c>
      <c r="C300" s="528" t="str">
        <f>Raumgruppen_Bezeichnungen!$D299</f>
        <v>Haustechnik, Lüftungsanlage</v>
      </c>
      <c r="D300" s="529">
        <f>SUMIFS(TabelleR09LL,TabelleR09HH,'Reserve 03 K'!B300,TabelleR09JJ,"")+
SUMIFS(TabelleR09LL,TabelleR09HH,'Reserve 03 K'!B300,TabelleR09JJ,"ohne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customHeight="1" x14ac:dyDescent="0.2">
      <c r="B301" s="677" t="str">
        <f>Raumgruppen_Bezeichnungen!$C300</f>
        <v>O1-2,5</v>
      </c>
      <c r="C301" s="528" t="str">
        <f>Raumgruppen_Bezeichnungen!$D300</f>
        <v>Haustechnik, Lüftungsanlage</v>
      </c>
      <c r="D301" s="529">
        <f>SUMIFS(TabelleR09LL,TabelleR09HH,'Reserve 03 K'!B301,TabelleR09JJ,"")+
SUMIFS(TabelleR09LL,TabelleR09HH,'Reserve 03 K'!B301,TabelleR09JJ,"ohne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customHeight="1" x14ac:dyDescent="0.2">
      <c r="B302" s="677" t="str">
        <f>Raumgruppen_Bezeichnungen!$C301</f>
        <v>O1-3</v>
      </c>
      <c r="C302" s="528" t="str">
        <f>Raumgruppen_Bezeichnungen!$D301</f>
        <v>Haustechnik, Lüftungsanlage</v>
      </c>
      <c r="D302" s="529">
        <f>SUMIFS(TabelleR09LL,TabelleR09HH,'Reserve 03 K'!B302,TabelleR09JJ,"")+
SUMIFS(TabelleR09LL,TabelleR09HH,'Reserve 03 K'!B302,TabelleR09JJ,"ohne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customHeight="1" x14ac:dyDescent="0.2">
      <c r="B303" s="677" t="str">
        <f>Raumgruppen_Bezeichnungen!$C302</f>
        <v>O1-4</v>
      </c>
      <c r="C303" s="528" t="str">
        <f>Raumgruppen_Bezeichnungen!$D302</f>
        <v>Haustechnik, Lüftungsanlage</v>
      </c>
      <c r="D303" s="529">
        <f>SUMIFS(TabelleR09LL,TabelleR09HH,'Reserve 03 K'!B303,TabelleR09JJ,"")+
SUMIFS(TabelleR09LL,TabelleR09HH,'Reserve 03 K'!B303,TabelleR09JJ,"ohne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customHeight="1" x14ac:dyDescent="0.2">
      <c r="B304" s="677" t="str">
        <f>Raumgruppen_Bezeichnungen!$C303</f>
        <v>O1-5</v>
      </c>
      <c r="C304" s="528" t="str">
        <f>Raumgruppen_Bezeichnungen!$D303</f>
        <v>Haustechnik, Lüftungsanlage</v>
      </c>
      <c r="D304" s="529">
        <f>SUMIFS(TabelleR09LL,TabelleR09HH,'Reserve 03 K'!B304,TabelleR09JJ,"")+
SUMIFS(TabelleR09LL,TabelleR09HH,'Reserve 03 K'!B304,TabelleR09JJ,"ohne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customHeight="1" x14ac:dyDescent="0.2">
      <c r="B305" s="677" t="str">
        <f>Raumgruppen_Bezeichnungen!$C304</f>
        <v>O1-6</v>
      </c>
      <c r="C305" s="528" t="str">
        <f>Raumgruppen_Bezeichnungen!$D304</f>
        <v>Haustechnik, Lüftungsanlage</v>
      </c>
      <c r="D305" s="529">
        <f>SUMIFS(TabelleR09LL,TabelleR09HH,'Reserve 03 K'!B305,TabelleR09JJ,"")+
SUMIFS(TabelleR09LL,TabelleR09HH,'Reserve 03 K'!B305,TabelleR09JJ,"ohne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customHeight="1" thickBot="1" x14ac:dyDescent="0.25">
      <c r="B306" s="679" t="str">
        <f>Raumgruppen_Bezeichnungen!$C305</f>
        <v>O1-7</v>
      </c>
      <c r="C306" s="538" t="str">
        <f>Raumgruppen_Bezeichnungen!$D305</f>
        <v>Haustechnik, Lüftungsanlage</v>
      </c>
      <c r="D306" s="539">
        <f>SUMIFS(TabelleR09LL,TabelleR09HH,'Reserve 03 K'!B306,TabelleR09JJ,"")+
SUMIFS(TabelleR09LL,TabelleR09HH,'Reserve 03 K'!B306,TabelleR09JJ,"ohne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 ca="1">SUBTOTAL(109,I4:I306)</f>
        <v>0</v>
      </c>
      <c r="J307" s="39"/>
      <c r="K307" s="526">
        <f ca="1">SUBTOTAL(109,K4:K306)</f>
        <v>0</v>
      </c>
      <c r="N307" s="22">
        <f>SUBTOTAL(109,N4:N306)+SUBTOTAL(109,N313:N313)</f>
        <v>300</v>
      </c>
      <c r="O307" s="22">
        <f>IF(Preise_Abrufleistungen!B3="",0,SUBTOTAL(109,O4:O306)+SUBTOTAL(109,N313))</f>
        <v>0</v>
      </c>
    </row>
    <row r="308" spans="2:15" ht="15" thickBot="1" x14ac:dyDescent="0.25"/>
    <row r="309" spans="2:15" ht="15.75" thickBot="1" x14ac:dyDescent="0.3">
      <c r="H309" s="25" t="s">
        <v>224</v>
      </c>
      <c r="K309" s="307">
        <f ca="1">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D307+TabelleR09J2</f>
        <v>0</v>
      </c>
      <c r="I313" s="78">
        <v>1</v>
      </c>
      <c r="J313" s="283">
        <f>Los01GRG</f>
        <v>0</v>
      </c>
      <c r="K313" s="308">
        <f>H313*I313*M313</f>
        <v>0</v>
      </c>
      <c r="M313" s="200">
        <f>J313*Stundensatz01PGF</f>
        <v>0</v>
      </c>
      <c r="N313" s="22">
        <f>IF(J313=0,1,0)</f>
        <v>1</v>
      </c>
    </row>
    <row r="314" spans="2:15" ht="15" x14ac:dyDescent="0.25">
      <c r="H314" s="25"/>
    </row>
    <row r="315" spans="2:15" x14ac:dyDescent="0.2">
      <c r="H315" s="22" t="s">
        <v>11</v>
      </c>
      <c r="K315" s="100">
        <f>TabelleR09N2</f>
        <v>0</v>
      </c>
    </row>
    <row r="316" spans="2:15"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x14ac:dyDescent="0.2">
      <c r="H317" s="22" t="s">
        <v>14</v>
      </c>
      <c r="K317" s="102">
        <v>2</v>
      </c>
    </row>
    <row r="318" spans="2:15" x14ac:dyDescent="0.2">
      <c r="H318" s="23" t="s">
        <v>16</v>
      </c>
      <c r="K318" s="309">
        <f ca="1">K315*K316*K317</f>
        <v>0</v>
      </c>
    </row>
    <row r="319" spans="2:15" x14ac:dyDescent="0.2">
      <c r="K319" s="101"/>
    </row>
    <row r="320" spans="2:15" x14ac:dyDescent="0.2">
      <c r="H320" s="22" t="s">
        <v>12</v>
      </c>
      <c r="K320" s="100">
        <f>TabelleR09M2</f>
        <v>0</v>
      </c>
    </row>
    <row r="321" spans="3:1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x14ac:dyDescent="0.2">
      <c r="C322" s="24"/>
      <c r="H322" s="22" t="s">
        <v>14</v>
      </c>
      <c r="K322" s="102">
        <v>2</v>
      </c>
    </row>
    <row r="323" spans="3:11" x14ac:dyDescent="0.2">
      <c r="H323" s="23" t="s">
        <v>17</v>
      </c>
      <c r="K323" s="309">
        <f ca="1">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 ca="1">K318+K323+K325</f>
        <v>0</v>
      </c>
    </row>
  </sheetData>
  <sheetProtection algorithmName="SHA-512" hashValue="EaEo5d5/yM4DUtN2/laFEyvt5eOB1/0kTV0Zs13ImJJdjHi4qXjpIY4ktqYeWOfDHyHuHiiZZU6vJSEd30/5ng==" saltValue="lo+9pj26MvVCeJv2Wmlkgw==" spinCount="100000" sheet="1" objects="1" scenarios="1" selectLockedCells="1"/>
  <mergeCells count="3">
    <mergeCell ref="H311:H312"/>
    <mergeCell ref="I311:I312"/>
    <mergeCell ref="J311:J312"/>
  </mergeCells>
  <conditionalFormatting sqref="C1">
    <cfRule type="expression" dxfId="66" priority="2">
      <formula>$O$310=TRUE</formula>
    </cfRule>
  </conditionalFormatting>
  <conditionalFormatting sqref="E1">
    <cfRule type="expression" dxfId="65" priority="3">
      <formula>$O$307&gt;0</formula>
    </cfRule>
  </conditionalFormatting>
  <conditionalFormatting sqref="E4:E306">
    <cfRule type="expression" dxfId="63" priority="4">
      <formula>E4&gt;0</formula>
    </cfRule>
  </conditionalFormatting>
  <conditionalFormatting sqref="J4:J306 J313">
    <cfRule type="expression" dxfId="62" priority="6">
      <formula>J4&gt;0</formula>
    </cfRule>
  </conditionalFormatting>
  <conditionalFormatting sqref="K325">
    <cfRule type="expression" dxfId="61" priority="5">
      <formula>K325&gt;=0</formula>
    </cfRule>
  </conditionalFormatting>
  <dataValidations count="2">
    <dataValidation type="decimal" operator="greaterThanOrEqual" allowBlank="1" showErrorMessage="1" error="Dezimalwert muss gleich oder größer Null sein!" sqref="K325 K316 K321 J4:J306 E4:E306" xr:uid="{1B93106F-129B-4F0D-B38A-FCCEDE71E583}">
      <formula1>0</formula1>
    </dataValidation>
    <dataValidation type="decimal" allowBlank="1" showErrorMessage="1" error="Dezimalwert muss größer Null und kleiner € 5,01 sein!" sqref="J313" xr:uid="{AE2E8EC2-61A8-418A-81FE-877FA7F96BCF}">
      <formula1>0</formula1>
      <formula2>5</formula2>
    </dataValidation>
  </dataValidations>
  <hyperlinks>
    <hyperlink ref="L2" location="Gebäudeübersicht!B2" display="Gebäudeübersicht" xr:uid="{4CCB36DF-4F2C-4E6A-9B9D-1FA55F0BAA58}"/>
    <hyperlink ref="L3" location="Inhaltsverzeichnis!A1" display="Inhaltsverzeichnis" xr:uid="{D675A443-B02A-4AD5-A5F2-4E7ABA708DBC}"/>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AE150408-FF7B-4D72-A286-6B5021213CBF}">
            <xm:f>AND($N$307&gt;0,Preise_Abrufleistungen!B3&lt;&gt;"")</xm:f>
            <x14:dxf>
              <font>
                <color rgb="FFFF0000"/>
              </font>
            </x14:dxf>
          </x14:cfRule>
          <xm:sqref>E2</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E4044-96A8-4A14-B361-C717E8D6781C}">
  <sheetPr>
    <tabColor rgb="FFFF0000"/>
  </sheetPr>
  <dimension ref="B1:CB6"/>
  <sheetViews>
    <sheetView showGridLines="0" zoomScale="70" zoomScaleNormal="70" workbookViewId="0">
      <pane ySplit="4" topLeftCell="A5" activePane="bottomLeft" state="frozen"/>
      <selection activeCell="C5" sqref="C5"/>
      <selection pane="bottomLeft" activeCell="W2" sqref="W2"/>
    </sheetView>
  </sheetViews>
  <sheetFormatPr baseColWidth="10" defaultColWidth="11" defaultRowHeight="14.25" x14ac:dyDescent="0.2"/>
  <cols>
    <col min="1" max="1" width="5.75" customWidth="1"/>
    <col min="2" max="2" width="12" bestFit="1" customWidth="1"/>
    <col min="3" max="4" width="25.75" customWidth="1"/>
    <col min="5" max="5" width="9.875" bestFit="1" customWidth="1"/>
    <col min="6" max="6" width="8.75" bestFit="1" customWidth="1"/>
    <col min="7" max="7" width="34.125" bestFit="1" customWidth="1"/>
    <col min="8" max="8" width="8" bestFit="1" customWidth="1"/>
    <col min="9" max="9" width="11.875" bestFit="1" customWidth="1"/>
    <col min="10" max="10" width="13.625" customWidth="1"/>
    <col min="11" max="11" width="18.25" bestFit="1" customWidth="1"/>
    <col min="12" max="12" width="12" bestFit="1" customWidth="1"/>
    <col min="13" max="13" width="10.125" bestFit="1" customWidth="1"/>
    <col min="14" max="14" width="8.625" bestFit="1" customWidth="1"/>
    <col min="15" max="15" width="13.75" customWidth="1"/>
    <col min="16" max="16" width="13.75" bestFit="1" customWidth="1"/>
    <col min="17" max="17" width="7.25" customWidth="1"/>
    <col min="18" max="18" width="7.625" customWidth="1"/>
    <col min="19" max="19" width="8.25" customWidth="1"/>
    <col min="20" max="20" width="16.625" bestFit="1" customWidth="1"/>
    <col min="21" max="21" width="13" bestFit="1" customWidth="1"/>
    <col min="22" max="22" width="10.625" customWidth="1"/>
    <col min="23" max="23" width="32.7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0</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776"/>
      <c r="C5" s="776" t="s">
        <v>1806</v>
      </c>
      <c r="D5" s="776"/>
      <c r="E5" s="777"/>
      <c r="F5" s="777"/>
      <c r="G5" s="778"/>
      <c r="H5" s="779"/>
      <c r="I5" s="779"/>
      <c r="J5" s="780"/>
      <c r="K5" s="776"/>
      <c r="L5" s="781"/>
      <c r="M5" s="776"/>
      <c r="N5" s="776"/>
      <c r="O5" s="776"/>
      <c r="P5" s="776"/>
      <c r="Q5" s="776"/>
      <c r="R5" s="776"/>
      <c r="S5" s="776"/>
      <c r="T5" s="776"/>
      <c r="U5" s="776"/>
      <c r="V5" s="782"/>
      <c r="W5" s="77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x14ac:dyDescent="0.2">
      <c r="B6" s="761"/>
      <c r="C6" s="761"/>
      <c r="D6" s="761"/>
      <c r="E6" s="761"/>
      <c r="F6" s="761"/>
      <c r="G6" s="761"/>
      <c r="H6" s="761"/>
      <c r="I6" s="761"/>
      <c r="J6" s="761"/>
      <c r="K6" s="761"/>
      <c r="L6" s="761"/>
      <c r="M6" s="761"/>
      <c r="N6" s="761"/>
      <c r="O6" s="761"/>
      <c r="P6" s="761"/>
      <c r="Q6" s="761"/>
      <c r="R6" s="761"/>
      <c r="S6" s="761"/>
      <c r="T6" s="761"/>
      <c r="U6" s="761"/>
      <c r="V6" s="761"/>
      <c r="W6" s="761"/>
    </row>
  </sheetData>
  <sheetProtection algorithmName="SHA-512" hashValue="/wNo2BLzKckR0cPtmIvic/tmLckMP8lOc9gbs1AlarZflpG+z1Xz5QHu3d2ijfPFh+AbbbRoEj8Xe98E3kkCTA==" saltValue="N8Ws9kBmCikmy5OT6x7VSw==" spinCount="100000" sheet="1" objects="1" scenarios="1" selectLockedCells="1"/>
  <mergeCells count="3">
    <mergeCell ref="C3:E3"/>
    <mergeCell ref="F3:L3"/>
    <mergeCell ref="M3:N3"/>
  </mergeCells>
  <dataValidations count="1">
    <dataValidation type="list" allowBlank="1" showDropDown="1" showErrorMessage="1" errorTitle="Zulässige Werte Spalte J, Status" error="Es sind nur die Werte 'Grundreinigung' oder 'ohne Grundreinig' oder 'keine Reinigung' möglich!" sqref="J5" xr:uid="{D641EAB3-104A-446B-84AA-1193CBCF3C59}">
      <formula1>"Grundreinigung,ohne Grundreinig,keine Reinigung"</formula1>
    </dataValidation>
  </dataValidations>
  <hyperlinks>
    <hyperlink ref="W2" location="Gebäudeübersicht!B2" display="Gebäudeübersicht" xr:uid="{88C8559E-17EE-4676-B2C8-F7B32B72A3C3}"/>
    <hyperlink ref="W3" location="Inhaltsverzeichnis!A1" display="Inhaltsverzeichnis" xr:uid="{A4523131-177D-43E7-85E8-BAC53B5086C4}"/>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dimension ref="B1:Y107"/>
  <sheetViews>
    <sheetView showGridLines="0" zoomScale="80" zoomScaleNormal="80" workbookViewId="0">
      <pane ySplit="2" topLeftCell="A75" activePane="bottomLeft" state="frozen"/>
      <selection activeCell="G22" sqref="G22"/>
      <selection pane="bottomLeft"/>
    </sheetView>
  </sheetViews>
  <sheetFormatPr baseColWidth="10" defaultColWidth="11" defaultRowHeight="14.25" x14ac:dyDescent="0.2"/>
  <cols>
    <col min="1" max="1" width="5.75" style="42" customWidth="1"/>
    <col min="2" max="2" width="29.875" style="42" customWidth="1"/>
    <col min="3" max="3" width="23.5" style="42" customWidth="1"/>
    <col min="4" max="6" width="5.625" style="42" hidden="1" customWidth="1"/>
    <col min="7" max="7" width="5.75" style="42" customWidth="1"/>
    <col min="8" max="19" width="5.625" style="42" hidden="1" customWidth="1"/>
    <col min="20" max="20" width="0" style="42" hidden="1" customWidth="1"/>
    <col min="21" max="21" width="3.25" style="42" hidden="1" customWidth="1"/>
    <col min="22" max="23" width="11" style="42" hidden="1" customWidth="1"/>
    <col min="24" max="24" width="11" style="42"/>
    <col min="25" max="25" width="13" style="42" hidden="1" customWidth="1"/>
    <col min="26" max="16384" width="11" style="42"/>
  </cols>
  <sheetData>
    <row r="1" spans="2:25" ht="25.15" customHeight="1" x14ac:dyDescent="0.2"/>
    <row r="2" spans="2:25" ht="94.5" x14ac:dyDescent="0.2">
      <c r="B2" s="335" t="s">
        <v>335</v>
      </c>
      <c r="C2" s="336" t="s">
        <v>107</v>
      </c>
      <c r="D2" s="347" t="s">
        <v>292</v>
      </c>
      <c r="E2" s="348" t="s">
        <v>108</v>
      </c>
      <c r="F2" s="348" t="s">
        <v>109</v>
      </c>
      <c r="G2" s="348" t="s">
        <v>110</v>
      </c>
      <c r="H2" s="348" t="s">
        <v>111</v>
      </c>
      <c r="I2" s="348" t="s">
        <v>112</v>
      </c>
      <c r="J2" s="348" t="s">
        <v>113</v>
      </c>
      <c r="K2" s="348" t="s">
        <v>114</v>
      </c>
      <c r="L2" s="348" t="s">
        <v>115</v>
      </c>
      <c r="M2" s="348" t="s">
        <v>116</v>
      </c>
      <c r="N2" s="348" t="s">
        <v>117</v>
      </c>
      <c r="O2" s="348" t="s">
        <v>118</v>
      </c>
      <c r="P2" s="348" t="s">
        <v>119</v>
      </c>
      <c r="Q2" s="348" t="s">
        <v>120</v>
      </c>
      <c r="R2" s="348" t="s">
        <v>121</v>
      </c>
      <c r="S2" s="348" t="s">
        <v>122</v>
      </c>
      <c r="V2" s="263" t="s">
        <v>303</v>
      </c>
      <c r="W2" s="263" t="s">
        <v>303</v>
      </c>
    </row>
    <row r="3" spans="2:25" x14ac:dyDescent="0.2">
      <c r="B3" s="869" t="s">
        <v>1837</v>
      </c>
      <c r="S3" s="337"/>
    </row>
    <row r="4" spans="2:25" x14ac:dyDescent="0.2">
      <c r="B4" s="868"/>
      <c r="C4" s="338"/>
      <c r="D4" s="339"/>
      <c r="E4" s="339"/>
      <c r="F4" s="339"/>
      <c r="G4" s="339"/>
      <c r="H4" s="339"/>
      <c r="I4" s="339"/>
      <c r="J4" s="339"/>
      <c r="K4" s="339"/>
      <c r="L4" s="339"/>
      <c r="M4" s="339"/>
      <c r="N4" s="339"/>
      <c r="O4" s="339"/>
      <c r="P4" s="339"/>
      <c r="Q4" s="339"/>
      <c r="R4" s="339"/>
      <c r="S4" s="340"/>
    </row>
    <row r="5" spans="2:25" x14ac:dyDescent="0.2">
      <c r="B5" s="312" t="s">
        <v>106</v>
      </c>
      <c r="C5" s="85"/>
      <c r="D5" s="51">
        <v>12</v>
      </c>
      <c r="E5" s="51">
        <v>13</v>
      </c>
      <c r="F5" s="51">
        <v>10</v>
      </c>
      <c r="G5" s="51">
        <v>10</v>
      </c>
      <c r="H5" s="51">
        <v>10</v>
      </c>
      <c r="I5" s="51">
        <v>10</v>
      </c>
      <c r="J5" s="51">
        <v>10</v>
      </c>
      <c r="K5" s="51">
        <v>10</v>
      </c>
      <c r="L5" s="51">
        <v>10</v>
      </c>
      <c r="M5" s="51">
        <v>11</v>
      </c>
      <c r="N5" s="51">
        <v>11</v>
      </c>
      <c r="O5" s="51">
        <v>12</v>
      </c>
      <c r="P5" s="51">
        <v>11</v>
      </c>
      <c r="Q5" s="51">
        <v>11</v>
      </c>
      <c r="R5" s="51">
        <v>10</v>
      </c>
      <c r="S5" s="51">
        <v>11</v>
      </c>
    </row>
    <row r="6" spans="2:25" x14ac:dyDescent="0.2">
      <c r="B6" s="292" t="s">
        <v>20</v>
      </c>
      <c r="C6" s="313" t="s">
        <v>1089</v>
      </c>
      <c r="D6" s="311" t="s">
        <v>1838</v>
      </c>
      <c r="E6" s="311" t="s">
        <v>1838</v>
      </c>
      <c r="F6" s="311" t="s">
        <v>1838</v>
      </c>
      <c r="G6" s="311" t="s">
        <v>1838</v>
      </c>
      <c r="H6" s="311" t="s">
        <v>1838</v>
      </c>
      <c r="I6" s="311" t="s">
        <v>1838</v>
      </c>
      <c r="J6" s="311" t="s">
        <v>1838</v>
      </c>
      <c r="K6" s="311" t="s">
        <v>1838</v>
      </c>
      <c r="L6" s="311" t="s">
        <v>1838</v>
      </c>
      <c r="M6" s="311" t="s">
        <v>1838</v>
      </c>
      <c r="N6" s="311" t="s">
        <v>1838</v>
      </c>
      <c r="O6" s="311" t="s">
        <v>1838</v>
      </c>
      <c r="P6" s="311" t="s">
        <v>1838</v>
      </c>
      <c r="Q6" s="311" t="s">
        <v>1838</v>
      </c>
      <c r="R6" s="311" t="s">
        <v>1838</v>
      </c>
      <c r="S6" s="311" t="s">
        <v>1838</v>
      </c>
      <c r="V6" s="270">
        <v>46023</v>
      </c>
      <c r="W6" s="270">
        <v>103</v>
      </c>
      <c r="Y6" s="42" t="b">
        <v>0</v>
      </c>
    </row>
    <row r="7" spans="2:25" x14ac:dyDescent="0.2">
      <c r="B7" s="292" t="s">
        <v>123</v>
      </c>
      <c r="C7" s="313" t="s">
        <v>1090</v>
      </c>
      <c r="D7" s="311" t="s">
        <v>1838</v>
      </c>
      <c r="E7" s="311" t="s">
        <v>1838</v>
      </c>
      <c r="F7" s="43" t="s">
        <v>1802</v>
      </c>
      <c r="G7" s="43" t="s">
        <v>1802</v>
      </c>
      <c r="H7" s="43" t="s">
        <v>1802</v>
      </c>
      <c r="I7" s="43" t="s">
        <v>1802</v>
      </c>
      <c r="J7" s="43" t="s">
        <v>1802</v>
      </c>
      <c r="K7" s="43" t="s">
        <v>1802</v>
      </c>
      <c r="L7" s="43" t="s">
        <v>1802</v>
      </c>
      <c r="M7" s="43" t="s">
        <v>1802</v>
      </c>
      <c r="N7" s="43" t="s">
        <v>1802</v>
      </c>
      <c r="O7" s="43" t="s">
        <v>1802</v>
      </c>
      <c r="P7" s="43" t="s">
        <v>1802</v>
      </c>
      <c r="Q7" s="311" t="s">
        <v>1838</v>
      </c>
      <c r="R7" s="43" t="s">
        <v>1802</v>
      </c>
      <c r="S7" s="43" t="s">
        <v>1802</v>
      </c>
      <c r="V7" s="270">
        <v>46388</v>
      </c>
      <c r="W7" s="271"/>
    </row>
    <row r="8" spans="2:25" x14ac:dyDescent="0.2">
      <c r="B8" s="293" t="s">
        <v>474</v>
      </c>
      <c r="C8" s="314" t="s">
        <v>1091</v>
      </c>
      <c r="D8" s="243" t="s">
        <v>1802</v>
      </c>
      <c r="E8" s="243" t="s">
        <v>1802</v>
      </c>
      <c r="F8" s="311" t="s">
        <v>1802</v>
      </c>
      <c r="G8" s="243" t="s">
        <v>1802</v>
      </c>
      <c r="H8" s="243" t="s">
        <v>1802</v>
      </c>
      <c r="I8" s="243" t="s">
        <v>1802</v>
      </c>
      <c r="J8" s="243" t="s">
        <v>1802</v>
      </c>
      <c r="K8" s="311" t="s">
        <v>1802</v>
      </c>
      <c r="L8" s="243" t="s">
        <v>1802</v>
      </c>
      <c r="M8" s="243" t="s">
        <v>1802</v>
      </c>
      <c r="N8" s="243" t="s">
        <v>1802</v>
      </c>
      <c r="O8" s="243" t="s">
        <v>1802</v>
      </c>
      <c r="P8" s="243" t="s">
        <v>1802</v>
      </c>
      <c r="Q8" s="243" t="s">
        <v>1802</v>
      </c>
      <c r="R8" s="243" t="s">
        <v>1802</v>
      </c>
      <c r="S8" s="243" t="s">
        <v>1802</v>
      </c>
    </row>
    <row r="9" spans="2:25" x14ac:dyDescent="0.2">
      <c r="B9" s="292" t="s">
        <v>21</v>
      </c>
      <c r="C9" s="313" t="s">
        <v>1092</v>
      </c>
      <c r="D9" s="311" t="s">
        <v>1838</v>
      </c>
      <c r="E9" s="311" t="s">
        <v>1838</v>
      </c>
      <c r="F9" s="311" t="s">
        <v>1838</v>
      </c>
      <c r="G9" s="311" t="s">
        <v>1838</v>
      </c>
      <c r="H9" s="311" t="s">
        <v>1838</v>
      </c>
      <c r="I9" s="311" t="s">
        <v>1838</v>
      </c>
      <c r="J9" s="311" t="s">
        <v>1838</v>
      </c>
      <c r="K9" s="311" t="s">
        <v>1838</v>
      </c>
      <c r="L9" s="311" t="s">
        <v>1838</v>
      </c>
      <c r="M9" s="311" t="s">
        <v>1838</v>
      </c>
      <c r="N9" s="311" t="s">
        <v>1838</v>
      </c>
      <c r="O9" s="311" t="s">
        <v>1838</v>
      </c>
      <c r="P9" s="311" t="s">
        <v>1838</v>
      </c>
      <c r="Q9" s="311" t="s">
        <v>1838</v>
      </c>
      <c r="R9" s="311" t="s">
        <v>1838</v>
      </c>
      <c r="S9" s="311" t="s">
        <v>1838</v>
      </c>
    </row>
    <row r="10" spans="2:25" x14ac:dyDescent="0.2">
      <c r="B10" s="292" t="s">
        <v>22</v>
      </c>
      <c r="C10" s="313" t="s">
        <v>1093</v>
      </c>
      <c r="D10" s="311" t="s">
        <v>1838</v>
      </c>
      <c r="E10" s="311" t="s">
        <v>1838</v>
      </c>
      <c r="F10" s="311" t="s">
        <v>1838</v>
      </c>
      <c r="G10" s="311" t="s">
        <v>1838</v>
      </c>
      <c r="H10" s="311" t="s">
        <v>1838</v>
      </c>
      <c r="I10" s="311" t="s">
        <v>1838</v>
      </c>
      <c r="J10" s="311" t="s">
        <v>1838</v>
      </c>
      <c r="K10" s="311" t="s">
        <v>1838</v>
      </c>
      <c r="L10" s="311" t="s">
        <v>1838</v>
      </c>
      <c r="M10" s="311" t="s">
        <v>1838</v>
      </c>
      <c r="N10" s="311" t="s">
        <v>1838</v>
      </c>
      <c r="O10" s="311" t="s">
        <v>1838</v>
      </c>
      <c r="P10" s="311" t="s">
        <v>1838</v>
      </c>
      <c r="Q10" s="311" t="s">
        <v>1838</v>
      </c>
      <c r="R10" s="311" t="s">
        <v>1838</v>
      </c>
      <c r="S10" s="311" t="s">
        <v>1838</v>
      </c>
    </row>
    <row r="11" spans="2:25" x14ac:dyDescent="0.2">
      <c r="B11" s="292" t="s">
        <v>23</v>
      </c>
      <c r="C11" s="313" t="s">
        <v>1094</v>
      </c>
      <c r="D11" s="311" t="s">
        <v>1838</v>
      </c>
      <c r="E11" s="311" t="s">
        <v>1838</v>
      </c>
      <c r="F11" s="311" t="s">
        <v>1838</v>
      </c>
      <c r="G11" s="311" t="s">
        <v>1838</v>
      </c>
      <c r="H11" s="311" t="s">
        <v>1838</v>
      </c>
      <c r="I11" s="311" t="s">
        <v>1838</v>
      </c>
      <c r="J11" s="311" t="s">
        <v>1838</v>
      </c>
      <c r="K11" s="311" t="s">
        <v>1838</v>
      </c>
      <c r="L11" s="311" t="s">
        <v>1838</v>
      </c>
      <c r="M11" s="311" t="s">
        <v>1838</v>
      </c>
      <c r="N11" s="311" t="s">
        <v>1838</v>
      </c>
      <c r="O11" s="311" t="s">
        <v>1838</v>
      </c>
      <c r="P11" s="311" t="s">
        <v>1838</v>
      </c>
      <c r="Q11" s="311" t="s">
        <v>1838</v>
      </c>
      <c r="R11" s="311" t="s">
        <v>1838</v>
      </c>
      <c r="S11" s="311" t="s">
        <v>1838</v>
      </c>
    </row>
    <row r="12" spans="2:25" x14ac:dyDescent="0.2">
      <c r="B12" s="292" t="s">
        <v>24</v>
      </c>
      <c r="C12" s="313" t="s">
        <v>1095</v>
      </c>
      <c r="D12" s="311" t="s">
        <v>1838</v>
      </c>
      <c r="E12" s="311" t="s">
        <v>1838</v>
      </c>
      <c r="F12" s="311" t="s">
        <v>1838</v>
      </c>
      <c r="G12" s="311" t="s">
        <v>1838</v>
      </c>
      <c r="H12" s="311" t="s">
        <v>1838</v>
      </c>
      <c r="I12" s="311" t="s">
        <v>1838</v>
      </c>
      <c r="J12" s="311" t="s">
        <v>1838</v>
      </c>
      <c r="K12" s="311" t="s">
        <v>1838</v>
      </c>
      <c r="L12" s="311" t="s">
        <v>1838</v>
      </c>
      <c r="M12" s="311" t="s">
        <v>1838</v>
      </c>
      <c r="N12" s="311" t="s">
        <v>1838</v>
      </c>
      <c r="O12" s="311" t="s">
        <v>1838</v>
      </c>
      <c r="P12" s="311" t="s">
        <v>1838</v>
      </c>
      <c r="Q12" s="311" t="s">
        <v>1838</v>
      </c>
      <c r="R12" s="311" t="s">
        <v>1838</v>
      </c>
      <c r="S12" s="311" t="s">
        <v>1838</v>
      </c>
    </row>
    <row r="13" spans="2:25" x14ac:dyDescent="0.2">
      <c r="B13" s="292" t="s">
        <v>25</v>
      </c>
      <c r="C13" s="313" t="s">
        <v>1096</v>
      </c>
      <c r="D13" s="311" t="s">
        <v>1838</v>
      </c>
      <c r="E13" s="311" t="s">
        <v>1838</v>
      </c>
      <c r="F13" s="311" t="s">
        <v>1838</v>
      </c>
      <c r="G13" s="311" t="s">
        <v>1838</v>
      </c>
      <c r="H13" s="311" t="s">
        <v>1838</v>
      </c>
      <c r="I13" s="311" t="s">
        <v>1838</v>
      </c>
      <c r="J13" s="311" t="s">
        <v>1838</v>
      </c>
      <c r="K13" s="311" t="s">
        <v>1838</v>
      </c>
      <c r="L13" s="311" t="s">
        <v>1838</v>
      </c>
      <c r="M13" s="311" t="s">
        <v>1838</v>
      </c>
      <c r="N13" s="311" t="s">
        <v>1838</v>
      </c>
      <c r="O13" s="311" t="s">
        <v>1838</v>
      </c>
      <c r="P13" s="311" t="s">
        <v>1838</v>
      </c>
      <c r="Q13" s="311" t="s">
        <v>1838</v>
      </c>
      <c r="R13" s="311" t="s">
        <v>1838</v>
      </c>
      <c r="S13" s="311" t="s">
        <v>1838</v>
      </c>
    </row>
    <row r="14" spans="2:25" x14ac:dyDescent="0.2">
      <c r="B14" s="292" t="s">
        <v>124</v>
      </c>
      <c r="C14" s="313" t="s">
        <v>1097</v>
      </c>
      <c r="D14" s="311" t="s">
        <v>1838</v>
      </c>
      <c r="E14" s="311" t="s">
        <v>1838</v>
      </c>
      <c r="F14" s="43" t="s">
        <v>1802</v>
      </c>
      <c r="G14" s="43" t="s">
        <v>1802</v>
      </c>
      <c r="H14" s="43" t="s">
        <v>1802</v>
      </c>
      <c r="I14" s="43" t="s">
        <v>1802</v>
      </c>
      <c r="J14" s="311" t="s">
        <v>1838</v>
      </c>
      <c r="K14" s="43" t="s">
        <v>1802</v>
      </c>
      <c r="L14" s="43" t="s">
        <v>1802</v>
      </c>
      <c r="M14" s="311" t="s">
        <v>1838</v>
      </c>
      <c r="N14" s="311" t="s">
        <v>1838</v>
      </c>
      <c r="O14" s="311" t="s">
        <v>1838</v>
      </c>
      <c r="P14" s="43" t="s">
        <v>1802</v>
      </c>
      <c r="Q14" s="43" t="s">
        <v>1802</v>
      </c>
      <c r="R14" s="43" t="s">
        <v>1802</v>
      </c>
      <c r="S14" s="43" t="s">
        <v>1802</v>
      </c>
    </row>
    <row r="15" spans="2:25" x14ac:dyDescent="0.2">
      <c r="B15" s="292" t="s">
        <v>125</v>
      </c>
      <c r="C15" s="313" t="s">
        <v>1098</v>
      </c>
      <c r="D15" s="43" t="s">
        <v>1802</v>
      </c>
      <c r="E15" s="311" t="s">
        <v>1802</v>
      </c>
      <c r="F15" s="43" t="s">
        <v>1802</v>
      </c>
      <c r="G15" s="43" t="s">
        <v>1802</v>
      </c>
      <c r="H15" s="43" t="s">
        <v>1802</v>
      </c>
      <c r="I15" s="43" t="s">
        <v>1802</v>
      </c>
      <c r="J15" s="43" t="s">
        <v>1802</v>
      </c>
      <c r="K15" s="43" t="s">
        <v>1802</v>
      </c>
      <c r="L15" s="43" t="s">
        <v>1802</v>
      </c>
      <c r="M15" s="43" t="s">
        <v>1802</v>
      </c>
      <c r="N15" s="43" t="s">
        <v>1802</v>
      </c>
      <c r="O15" s="311" t="s">
        <v>1802</v>
      </c>
      <c r="P15" s="43" t="s">
        <v>1802</v>
      </c>
      <c r="Q15" s="43" t="s">
        <v>1802</v>
      </c>
      <c r="R15" s="43" t="s">
        <v>1802</v>
      </c>
      <c r="S15" s="43" t="s">
        <v>1802</v>
      </c>
    </row>
    <row r="16" spans="2:25" x14ac:dyDescent="0.2">
      <c r="B16" s="293" t="s">
        <v>475</v>
      </c>
      <c r="C16" s="314" t="s">
        <v>1099</v>
      </c>
      <c r="D16" s="242" t="s">
        <v>1802</v>
      </c>
      <c r="E16" s="243" t="s">
        <v>1802</v>
      </c>
      <c r="F16" s="242" t="s">
        <v>1802</v>
      </c>
      <c r="G16" s="242" t="s">
        <v>1802</v>
      </c>
      <c r="H16" s="242" t="s">
        <v>1802</v>
      </c>
      <c r="I16" s="242" t="s">
        <v>1802</v>
      </c>
      <c r="J16" s="242" t="s">
        <v>1802</v>
      </c>
      <c r="K16" s="242" t="s">
        <v>1802</v>
      </c>
      <c r="L16" s="242" t="s">
        <v>1802</v>
      </c>
      <c r="M16" s="242" t="s">
        <v>1802</v>
      </c>
      <c r="N16" s="242" t="s">
        <v>1802</v>
      </c>
      <c r="O16" s="243" t="s">
        <v>1802</v>
      </c>
      <c r="P16" s="242" t="s">
        <v>1802</v>
      </c>
      <c r="Q16" s="242" t="s">
        <v>1802</v>
      </c>
      <c r="R16" s="242" t="s">
        <v>1802</v>
      </c>
      <c r="S16" s="311" t="s">
        <v>1802</v>
      </c>
    </row>
    <row r="17" spans="2:23" x14ac:dyDescent="0.2">
      <c r="B17" s="292" t="s">
        <v>126</v>
      </c>
      <c r="C17" s="313" t="s">
        <v>1100</v>
      </c>
      <c r="D17" s="311" t="s">
        <v>1802</v>
      </c>
      <c r="E17" s="311" t="s">
        <v>1802</v>
      </c>
      <c r="F17" s="311" t="s">
        <v>1802</v>
      </c>
      <c r="G17" s="311" t="s">
        <v>1802</v>
      </c>
      <c r="H17" s="311" t="s">
        <v>1802</v>
      </c>
      <c r="I17" s="311" t="s">
        <v>1802</v>
      </c>
      <c r="J17" s="311" t="s">
        <v>1802</v>
      </c>
      <c r="K17" s="311" t="s">
        <v>1802</v>
      </c>
      <c r="L17" s="311" t="s">
        <v>1802</v>
      </c>
      <c r="M17" s="311" t="s">
        <v>1802</v>
      </c>
      <c r="N17" s="311" t="s">
        <v>1802</v>
      </c>
      <c r="O17" s="311" t="s">
        <v>1802</v>
      </c>
      <c r="P17" s="311" t="s">
        <v>1802</v>
      </c>
      <c r="Q17" s="311" t="s">
        <v>1802</v>
      </c>
      <c r="R17" s="311" t="s">
        <v>1802</v>
      </c>
      <c r="S17" s="311" t="s">
        <v>1802</v>
      </c>
    </row>
    <row r="18" spans="2:23" x14ac:dyDescent="0.2">
      <c r="B18" s="292" t="s">
        <v>127</v>
      </c>
      <c r="C18" s="313" t="s">
        <v>1101</v>
      </c>
      <c r="D18" s="51" t="s">
        <v>1802</v>
      </c>
      <c r="E18" s="51" t="s">
        <v>1802</v>
      </c>
      <c r="F18" s="51" t="s">
        <v>1802</v>
      </c>
      <c r="G18" s="311" t="s">
        <v>1802</v>
      </c>
      <c r="H18" s="311" t="s">
        <v>1802</v>
      </c>
      <c r="I18" s="311" t="s">
        <v>1802</v>
      </c>
      <c r="J18" s="51" t="s">
        <v>1802</v>
      </c>
      <c r="K18" s="311" t="s">
        <v>1802</v>
      </c>
      <c r="L18" s="311" t="s">
        <v>1802</v>
      </c>
      <c r="M18" s="51" t="s">
        <v>1802</v>
      </c>
      <c r="N18" s="51" t="s">
        <v>1802</v>
      </c>
      <c r="O18" s="51" t="s">
        <v>1802</v>
      </c>
      <c r="P18" s="311" t="s">
        <v>1802</v>
      </c>
      <c r="Q18" s="311" t="s">
        <v>1802</v>
      </c>
      <c r="R18" s="311" t="s">
        <v>1802</v>
      </c>
      <c r="S18" s="311" t="s">
        <v>1802</v>
      </c>
    </row>
    <row r="19" spans="2:23" x14ac:dyDescent="0.2">
      <c r="B19" s="292" t="s">
        <v>128</v>
      </c>
      <c r="C19" s="313" t="s">
        <v>1102</v>
      </c>
      <c r="D19" s="311" t="s">
        <v>1802</v>
      </c>
      <c r="E19" s="311" t="s">
        <v>1802</v>
      </c>
      <c r="F19" s="43" t="s">
        <v>1802</v>
      </c>
      <c r="G19" s="43" t="s">
        <v>1802</v>
      </c>
      <c r="H19" s="43" t="s">
        <v>1802</v>
      </c>
      <c r="I19" s="43" t="s">
        <v>1802</v>
      </c>
      <c r="J19" s="43" t="s">
        <v>1802</v>
      </c>
      <c r="K19" s="43" t="s">
        <v>1802</v>
      </c>
      <c r="L19" s="43" t="s">
        <v>1802</v>
      </c>
      <c r="M19" s="311" t="s">
        <v>1802</v>
      </c>
      <c r="N19" s="311" t="s">
        <v>1802</v>
      </c>
      <c r="O19" s="311" t="s">
        <v>1802</v>
      </c>
      <c r="P19" s="43" t="s">
        <v>1802</v>
      </c>
      <c r="Q19" s="43" t="s">
        <v>1802</v>
      </c>
      <c r="R19" s="43" t="s">
        <v>1802</v>
      </c>
      <c r="S19" s="43" t="s">
        <v>1802</v>
      </c>
    </row>
    <row r="20" spans="2:23" x14ac:dyDescent="0.2">
      <c r="B20" s="292" t="s">
        <v>129</v>
      </c>
      <c r="C20" s="313" t="s">
        <v>1103</v>
      </c>
      <c r="D20" s="51" t="s">
        <v>1802</v>
      </c>
      <c r="E20" s="51" t="s">
        <v>1802</v>
      </c>
      <c r="F20" s="51" t="s">
        <v>1802</v>
      </c>
      <c r="G20" s="51" t="s">
        <v>1802</v>
      </c>
      <c r="H20" s="51" t="s">
        <v>1802</v>
      </c>
      <c r="I20" s="51" t="s">
        <v>1802</v>
      </c>
      <c r="J20" s="51" t="s">
        <v>1802</v>
      </c>
      <c r="K20" s="51" t="s">
        <v>1802</v>
      </c>
      <c r="L20" s="51" t="s">
        <v>1802</v>
      </c>
      <c r="M20" s="51" t="s">
        <v>1802</v>
      </c>
      <c r="N20" s="51" t="s">
        <v>1802</v>
      </c>
      <c r="O20" s="51" t="s">
        <v>1802</v>
      </c>
      <c r="P20" s="311" t="s">
        <v>1838</v>
      </c>
      <c r="Q20" s="51" t="s">
        <v>1802</v>
      </c>
      <c r="R20" s="51" t="s">
        <v>1802</v>
      </c>
      <c r="S20" s="51" t="s">
        <v>1802</v>
      </c>
    </row>
    <row r="21" spans="2:23" x14ac:dyDescent="0.2">
      <c r="B21" s="292" t="s">
        <v>26</v>
      </c>
      <c r="C21" s="313" t="s">
        <v>1104</v>
      </c>
      <c r="D21" s="311" t="s">
        <v>1838</v>
      </c>
      <c r="E21" s="311" t="s">
        <v>1838</v>
      </c>
      <c r="F21" s="311" t="s">
        <v>1838</v>
      </c>
      <c r="G21" s="311" t="s">
        <v>1838</v>
      </c>
      <c r="H21" s="311" t="s">
        <v>1838</v>
      </c>
      <c r="I21" s="311" t="s">
        <v>1838</v>
      </c>
      <c r="J21" s="311" t="s">
        <v>1838</v>
      </c>
      <c r="K21" s="311" t="s">
        <v>1838</v>
      </c>
      <c r="L21" s="311" t="s">
        <v>1838</v>
      </c>
      <c r="M21" s="311" t="s">
        <v>1838</v>
      </c>
      <c r="N21" s="311" t="s">
        <v>1838</v>
      </c>
      <c r="O21" s="311" t="s">
        <v>1838</v>
      </c>
      <c r="P21" s="311" t="s">
        <v>1838</v>
      </c>
      <c r="Q21" s="311" t="s">
        <v>1838</v>
      </c>
      <c r="R21" s="311" t="s">
        <v>1838</v>
      </c>
      <c r="S21" s="311" t="s">
        <v>1838</v>
      </c>
    </row>
    <row r="22" spans="2:23" x14ac:dyDescent="0.2">
      <c r="B22" s="292" t="s">
        <v>27</v>
      </c>
      <c r="C22" s="313" t="s">
        <v>1105</v>
      </c>
      <c r="D22" s="311" t="s">
        <v>1802</v>
      </c>
      <c r="E22" s="311" t="s">
        <v>1802</v>
      </c>
      <c r="F22" s="311" t="s">
        <v>1802</v>
      </c>
      <c r="G22" s="311" t="s">
        <v>1802</v>
      </c>
      <c r="H22" s="311" t="s">
        <v>1802</v>
      </c>
      <c r="I22" s="311" t="s">
        <v>1802</v>
      </c>
      <c r="J22" s="311" t="s">
        <v>1802</v>
      </c>
      <c r="K22" s="311" t="s">
        <v>1802</v>
      </c>
      <c r="L22" s="311" t="s">
        <v>1802</v>
      </c>
      <c r="M22" s="311" t="s">
        <v>1802</v>
      </c>
      <c r="N22" s="311" t="s">
        <v>1802</v>
      </c>
      <c r="O22" s="311" t="s">
        <v>1802</v>
      </c>
      <c r="P22" s="311" t="s">
        <v>1802</v>
      </c>
      <c r="Q22" s="311" t="s">
        <v>1802</v>
      </c>
      <c r="R22" s="311" t="s">
        <v>1802</v>
      </c>
      <c r="S22" s="311" t="s">
        <v>1802</v>
      </c>
    </row>
    <row r="23" spans="2:23" x14ac:dyDescent="0.2">
      <c r="B23" s="83" t="s">
        <v>130</v>
      </c>
      <c r="C23" s="82"/>
      <c r="D23" s="201">
        <v>365</v>
      </c>
      <c r="E23" s="201">
        <v>365</v>
      </c>
      <c r="F23" s="201">
        <v>365</v>
      </c>
      <c r="G23" s="201">
        <v>365</v>
      </c>
      <c r="H23" s="201">
        <v>365</v>
      </c>
      <c r="I23" s="201">
        <v>365</v>
      </c>
      <c r="J23" s="201">
        <v>365</v>
      </c>
      <c r="K23" s="201">
        <v>365</v>
      </c>
      <c r="L23" s="201">
        <v>365</v>
      </c>
      <c r="M23" s="201">
        <v>365</v>
      </c>
      <c r="N23" s="201">
        <v>365</v>
      </c>
      <c r="O23" s="201">
        <v>365</v>
      </c>
      <c r="P23" s="201">
        <v>365</v>
      </c>
      <c r="Q23" s="201">
        <v>365</v>
      </c>
      <c r="R23" s="201">
        <v>365</v>
      </c>
      <c r="S23" s="201">
        <v>365</v>
      </c>
    </row>
    <row r="24" spans="2:23" x14ac:dyDescent="0.2">
      <c r="B24" s="83" t="s">
        <v>545</v>
      </c>
      <c r="C24" s="82"/>
      <c r="D24" s="272">
        <v>260</v>
      </c>
      <c r="E24" s="272">
        <v>260</v>
      </c>
      <c r="F24" s="272">
        <v>260</v>
      </c>
      <c r="G24" s="272">
        <v>260</v>
      </c>
      <c r="H24" s="272">
        <v>260</v>
      </c>
      <c r="I24" s="272">
        <v>260</v>
      </c>
      <c r="J24" s="272">
        <v>260</v>
      </c>
      <c r="K24" s="272">
        <v>260</v>
      </c>
      <c r="L24" s="272">
        <v>260</v>
      </c>
      <c r="M24" s="272">
        <v>260</v>
      </c>
      <c r="N24" s="272">
        <v>260</v>
      </c>
      <c r="O24" s="272">
        <v>260</v>
      </c>
      <c r="P24" s="272">
        <v>260</v>
      </c>
      <c r="Q24" s="272">
        <v>260</v>
      </c>
      <c r="R24" s="272">
        <v>260</v>
      </c>
      <c r="S24" s="272">
        <v>260</v>
      </c>
    </row>
    <row r="25" spans="2:23" x14ac:dyDescent="0.2">
      <c r="B25" s="83" t="s">
        <v>131</v>
      </c>
      <c r="C25" s="82"/>
      <c r="D25" s="43">
        <v>9</v>
      </c>
      <c r="E25" s="43">
        <v>9</v>
      </c>
      <c r="F25" s="43">
        <v>7</v>
      </c>
      <c r="G25" s="43">
        <v>7</v>
      </c>
      <c r="H25" s="43">
        <v>7</v>
      </c>
      <c r="I25" s="43">
        <v>7</v>
      </c>
      <c r="J25" s="43">
        <v>8</v>
      </c>
      <c r="K25" s="43">
        <v>7</v>
      </c>
      <c r="L25" s="43">
        <v>7</v>
      </c>
      <c r="M25" s="43">
        <v>8</v>
      </c>
      <c r="N25" s="43">
        <v>8</v>
      </c>
      <c r="O25" s="43">
        <v>8</v>
      </c>
      <c r="P25" s="43">
        <v>8</v>
      </c>
      <c r="Q25" s="43">
        <v>8</v>
      </c>
      <c r="R25" s="43">
        <v>7</v>
      </c>
      <c r="S25" s="43">
        <v>7</v>
      </c>
    </row>
    <row r="26" spans="2:23" ht="22.5" x14ac:dyDescent="0.2">
      <c r="B26" s="84" t="s">
        <v>132</v>
      </c>
      <c r="C26" s="82"/>
      <c r="D26" s="44">
        <v>251</v>
      </c>
      <c r="E26" s="44">
        <v>251</v>
      </c>
      <c r="F26" s="44">
        <v>253</v>
      </c>
      <c r="G26" s="44">
        <v>253</v>
      </c>
      <c r="H26" s="44">
        <v>253</v>
      </c>
      <c r="I26" s="44">
        <v>253</v>
      </c>
      <c r="J26" s="44">
        <v>252</v>
      </c>
      <c r="K26" s="44">
        <v>253</v>
      </c>
      <c r="L26" s="44">
        <v>253</v>
      </c>
      <c r="M26" s="44">
        <v>252</v>
      </c>
      <c r="N26" s="44">
        <v>252</v>
      </c>
      <c r="O26" s="44">
        <v>252</v>
      </c>
      <c r="P26" s="44">
        <v>252</v>
      </c>
      <c r="Q26" s="44">
        <v>252</v>
      </c>
      <c r="R26" s="44">
        <v>253</v>
      </c>
      <c r="S26" s="44">
        <v>253</v>
      </c>
    </row>
    <row r="27" spans="2:23" x14ac:dyDescent="0.2">
      <c r="B27" s="867">
        <v>2027</v>
      </c>
      <c r="C27" s="341"/>
      <c r="D27" s="341"/>
      <c r="E27" s="341"/>
      <c r="F27" s="341"/>
      <c r="G27" s="341"/>
      <c r="H27" s="341"/>
      <c r="I27" s="341"/>
      <c r="J27" s="341"/>
      <c r="K27" s="341"/>
      <c r="L27" s="341"/>
      <c r="M27" s="341"/>
      <c r="N27" s="341"/>
      <c r="O27" s="341"/>
      <c r="P27" s="341"/>
      <c r="Q27" s="341"/>
      <c r="R27" s="341"/>
      <c r="S27" s="342"/>
    </row>
    <row r="28" spans="2:23" x14ac:dyDescent="0.2">
      <c r="B28" s="868"/>
      <c r="C28" s="338"/>
      <c r="D28" s="339"/>
      <c r="E28" s="339"/>
      <c r="F28" s="339"/>
      <c r="G28" s="339"/>
      <c r="H28" s="339"/>
      <c r="I28" s="339"/>
      <c r="J28" s="339"/>
      <c r="K28" s="339"/>
      <c r="L28" s="339"/>
      <c r="M28" s="339"/>
      <c r="N28" s="339"/>
      <c r="O28" s="339"/>
      <c r="P28" s="339"/>
      <c r="Q28" s="339"/>
      <c r="R28" s="339"/>
      <c r="S28" s="340"/>
    </row>
    <row r="29" spans="2:23" x14ac:dyDescent="0.2">
      <c r="B29" s="312" t="s">
        <v>106</v>
      </c>
      <c r="C29" s="85"/>
      <c r="D29" s="51">
        <v>12</v>
      </c>
      <c r="E29" s="51">
        <v>13</v>
      </c>
      <c r="F29" s="51">
        <v>10</v>
      </c>
      <c r="G29" s="51">
        <v>10</v>
      </c>
      <c r="H29" s="51">
        <v>10</v>
      </c>
      <c r="I29" s="51">
        <v>10</v>
      </c>
      <c r="J29" s="51">
        <v>10</v>
      </c>
      <c r="K29" s="51">
        <v>10</v>
      </c>
      <c r="L29" s="51">
        <v>10</v>
      </c>
      <c r="M29" s="51">
        <v>11</v>
      </c>
      <c r="N29" s="51">
        <v>11</v>
      </c>
      <c r="O29" s="51">
        <v>12</v>
      </c>
      <c r="P29" s="51">
        <v>11</v>
      </c>
      <c r="Q29" s="51">
        <v>11</v>
      </c>
      <c r="R29" s="51">
        <v>10</v>
      </c>
      <c r="S29" s="51">
        <v>11</v>
      </c>
    </row>
    <row r="30" spans="2:23" x14ac:dyDescent="0.2">
      <c r="B30" s="292" t="s">
        <v>20</v>
      </c>
      <c r="C30" s="313" t="s">
        <v>1106</v>
      </c>
      <c r="D30" s="311" t="s">
        <v>1838</v>
      </c>
      <c r="E30" s="311" t="s">
        <v>1838</v>
      </c>
      <c r="F30" s="311" t="s">
        <v>1838</v>
      </c>
      <c r="G30" s="311" t="s">
        <v>1838</v>
      </c>
      <c r="H30" s="311" t="s">
        <v>1838</v>
      </c>
      <c r="I30" s="311" t="s">
        <v>1838</v>
      </c>
      <c r="J30" s="311" t="s">
        <v>1838</v>
      </c>
      <c r="K30" s="311" t="s">
        <v>1838</v>
      </c>
      <c r="L30" s="311" t="s">
        <v>1838</v>
      </c>
      <c r="M30" s="311" t="s">
        <v>1838</v>
      </c>
      <c r="N30" s="311" t="s">
        <v>1838</v>
      </c>
      <c r="O30" s="311" t="s">
        <v>1838</v>
      </c>
      <c r="P30" s="311" t="s">
        <v>1838</v>
      </c>
      <c r="Q30" s="311" t="s">
        <v>1838</v>
      </c>
      <c r="R30" s="311" t="s">
        <v>1838</v>
      </c>
      <c r="S30" s="311" t="s">
        <v>1838</v>
      </c>
      <c r="V30" s="270">
        <v>46388</v>
      </c>
      <c r="W30" s="270">
        <v>104</v>
      </c>
    </row>
    <row r="31" spans="2:23" x14ac:dyDescent="0.2">
      <c r="B31" s="292" t="s">
        <v>123</v>
      </c>
      <c r="C31" s="313" t="s">
        <v>1107</v>
      </c>
      <c r="D31" s="311" t="s">
        <v>1838</v>
      </c>
      <c r="E31" s="311" t="s">
        <v>1838</v>
      </c>
      <c r="F31" s="43" t="s">
        <v>1802</v>
      </c>
      <c r="G31" s="43" t="s">
        <v>1802</v>
      </c>
      <c r="H31" s="43" t="s">
        <v>1802</v>
      </c>
      <c r="I31" s="43" t="s">
        <v>1802</v>
      </c>
      <c r="J31" s="43" t="s">
        <v>1802</v>
      </c>
      <c r="K31" s="43" t="s">
        <v>1802</v>
      </c>
      <c r="L31" s="43" t="s">
        <v>1802</v>
      </c>
      <c r="M31" s="43" t="s">
        <v>1802</v>
      </c>
      <c r="N31" s="43" t="s">
        <v>1802</v>
      </c>
      <c r="O31" s="43" t="s">
        <v>1802</v>
      </c>
      <c r="P31" s="43" t="s">
        <v>1802</v>
      </c>
      <c r="Q31" s="311" t="s">
        <v>1838</v>
      </c>
      <c r="R31" s="43" t="s">
        <v>1802</v>
      </c>
      <c r="S31" s="43" t="s">
        <v>1802</v>
      </c>
      <c r="V31" s="270">
        <v>46753</v>
      </c>
      <c r="W31" s="271"/>
    </row>
    <row r="32" spans="2:23" x14ac:dyDescent="0.2">
      <c r="B32" s="293" t="s">
        <v>474</v>
      </c>
      <c r="C32" s="314" t="s">
        <v>1108</v>
      </c>
      <c r="D32" s="243" t="s">
        <v>1802</v>
      </c>
      <c r="E32" s="243" t="s">
        <v>1802</v>
      </c>
      <c r="F32" s="311" t="s">
        <v>1838</v>
      </c>
      <c r="G32" s="243" t="s">
        <v>1802</v>
      </c>
      <c r="H32" s="243" t="s">
        <v>1802</v>
      </c>
      <c r="I32" s="243" t="s">
        <v>1802</v>
      </c>
      <c r="J32" s="243" t="s">
        <v>1802</v>
      </c>
      <c r="K32" s="311" t="s">
        <v>1838</v>
      </c>
      <c r="L32" s="243" t="s">
        <v>1802</v>
      </c>
      <c r="M32" s="243" t="s">
        <v>1802</v>
      </c>
      <c r="N32" s="243" t="s">
        <v>1802</v>
      </c>
      <c r="O32" s="243" t="s">
        <v>1802</v>
      </c>
      <c r="P32" s="243" t="s">
        <v>1802</v>
      </c>
      <c r="Q32" s="243" t="s">
        <v>1802</v>
      </c>
      <c r="R32" s="242" t="s">
        <v>1802</v>
      </c>
      <c r="S32" s="242" t="s">
        <v>1802</v>
      </c>
    </row>
    <row r="33" spans="2:19" x14ac:dyDescent="0.2">
      <c r="B33" s="292" t="s">
        <v>21</v>
      </c>
      <c r="C33" s="313" t="s">
        <v>1109</v>
      </c>
      <c r="D33" s="311" t="s">
        <v>1838</v>
      </c>
      <c r="E33" s="311" t="s">
        <v>1838</v>
      </c>
      <c r="F33" s="311" t="s">
        <v>1838</v>
      </c>
      <c r="G33" s="311" t="s">
        <v>1838</v>
      </c>
      <c r="H33" s="311" t="s">
        <v>1838</v>
      </c>
      <c r="I33" s="311" t="s">
        <v>1838</v>
      </c>
      <c r="J33" s="311" t="s">
        <v>1838</v>
      </c>
      <c r="K33" s="311" t="s">
        <v>1838</v>
      </c>
      <c r="L33" s="311" t="s">
        <v>1838</v>
      </c>
      <c r="M33" s="311" t="s">
        <v>1838</v>
      </c>
      <c r="N33" s="311" t="s">
        <v>1838</v>
      </c>
      <c r="O33" s="311" t="s">
        <v>1838</v>
      </c>
      <c r="P33" s="311" t="s">
        <v>1838</v>
      </c>
      <c r="Q33" s="311" t="s">
        <v>1838</v>
      </c>
      <c r="R33" s="311" t="s">
        <v>1838</v>
      </c>
      <c r="S33" s="311" t="s">
        <v>1838</v>
      </c>
    </row>
    <row r="34" spans="2:19" x14ac:dyDescent="0.2">
      <c r="B34" s="292" t="s">
        <v>22</v>
      </c>
      <c r="C34" s="313" t="s">
        <v>1110</v>
      </c>
      <c r="D34" s="311" t="s">
        <v>1838</v>
      </c>
      <c r="E34" s="311" t="s">
        <v>1838</v>
      </c>
      <c r="F34" s="311" t="s">
        <v>1838</v>
      </c>
      <c r="G34" s="311" t="s">
        <v>1838</v>
      </c>
      <c r="H34" s="311" t="s">
        <v>1838</v>
      </c>
      <c r="I34" s="311" t="s">
        <v>1838</v>
      </c>
      <c r="J34" s="311" t="s">
        <v>1838</v>
      </c>
      <c r="K34" s="311" t="s">
        <v>1838</v>
      </c>
      <c r="L34" s="311" t="s">
        <v>1838</v>
      </c>
      <c r="M34" s="311" t="s">
        <v>1838</v>
      </c>
      <c r="N34" s="311" t="s">
        <v>1838</v>
      </c>
      <c r="O34" s="311" t="s">
        <v>1838</v>
      </c>
      <c r="P34" s="311" t="s">
        <v>1838</v>
      </c>
      <c r="Q34" s="311" t="s">
        <v>1838</v>
      </c>
      <c r="R34" s="311" t="s">
        <v>1838</v>
      </c>
      <c r="S34" s="311" t="s">
        <v>1838</v>
      </c>
    </row>
    <row r="35" spans="2:19" x14ac:dyDescent="0.2">
      <c r="B35" s="292" t="s">
        <v>23</v>
      </c>
      <c r="C35" s="313" t="s">
        <v>1111</v>
      </c>
      <c r="D35" s="311" t="s">
        <v>1802</v>
      </c>
      <c r="E35" s="311" t="s">
        <v>1802</v>
      </c>
      <c r="F35" s="311" t="s">
        <v>1802</v>
      </c>
      <c r="G35" s="311" t="s">
        <v>1802</v>
      </c>
      <c r="H35" s="311" t="s">
        <v>1802</v>
      </c>
      <c r="I35" s="311" t="s">
        <v>1802</v>
      </c>
      <c r="J35" s="311" t="s">
        <v>1802</v>
      </c>
      <c r="K35" s="311" t="s">
        <v>1802</v>
      </c>
      <c r="L35" s="311" t="s">
        <v>1802</v>
      </c>
      <c r="M35" s="311" t="s">
        <v>1802</v>
      </c>
      <c r="N35" s="311" t="s">
        <v>1802</v>
      </c>
      <c r="O35" s="311" t="s">
        <v>1802</v>
      </c>
      <c r="P35" s="311" t="s">
        <v>1802</v>
      </c>
      <c r="Q35" s="311" t="s">
        <v>1802</v>
      </c>
      <c r="R35" s="311" t="s">
        <v>1802</v>
      </c>
      <c r="S35" s="311" t="s">
        <v>1802</v>
      </c>
    </row>
    <row r="36" spans="2:19" x14ac:dyDescent="0.2">
      <c r="B36" s="292" t="s">
        <v>24</v>
      </c>
      <c r="C36" s="313" t="s">
        <v>1112</v>
      </c>
      <c r="D36" s="311" t="s">
        <v>1838</v>
      </c>
      <c r="E36" s="311" t="s">
        <v>1838</v>
      </c>
      <c r="F36" s="311" t="s">
        <v>1838</v>
      </c>
      <c r="G36" s="311" t="s">
        <v>1838</v>
      </c>
      <c r="H36" s="311" t="s">
        <v>1838</v>
      </c>
      <c r="I36" s="311" t="s">
        <v>1838</v>
      </c>
      <c r="J36" s="311" t="s">
        <v>1838</v>
      </c>
      <c r="K36" s="311" t="s">
        <v>1838</v>
      </c>
      <c r="L36" s="311" t="s">
        <v>1838</v>
      </c>
      <c r="M36" s="311" t="s">
        <v>1838</v>
      </c>
      <c r="N36" s="311" t="s">
        <v>1838</v>
      </c>
      <c r="O36" s="311" t="s">
        <v>1838</v>
      </c>
      <c r="P36" s="311" t="s">
        <v>1838</v>
      </c>
      <c r="Q36" s="311" t="s">
        <v>1838</v>
      </c>
      <c r="R36" s="311" t="s">
        <v>1838</v>
      </c>
      <c r="S36" s="311" t="s">
        <v>1838</v>
      </c>
    </row>
    <row r="37" spans="2:19" x14ac:dyDescent="0.2">
      <c r="B37" s="292" t="s">
        <v>25</v>
      </c>
      <c r="C37" s="313" t="s">
        <v>1113</v>
      </c>
      <c r="D37" s="311" t="s">
        <v>1838</v>
      </c>
      <c r="E37" s="311" t="s">
        <v>1838</v>
      </c>
      <c r="F37" s="311" t="s">
        <v>1838</v>
      </c>
      <c r="G37" s="311" t="s">
        <v>1838</v>
      </c>
      <c r="H37" s="311" t="s">
        <v>1838</v>
      </c>
      <c r="I37" s="311" t="s">
        <v>1838</v>
      </c>
      <c r="J37" s="311" t="s">
        <v>1838</v>
      </c>
      <c r="K37" s="311" t="s">
        <v>1838</v>
      </c>
      <c r="L37" s="311" t="s">
        <v>1838</v>
      </c>
      <c r="M37" s="311" t="s">
        <v>1838</v>
      </c>
      <c r="N37" s="311" t="s">
        <v>1838</v>
      </c>
      <c r="O37" s="311" t="s">
        <v>1838</v>
      </c>
      <c r="P37" s="311" t="s">
        <v>1838</v>
      </c>
      <c r="Q37" s="311" t="s">
        <v>1838</v>
      </c>
      <c r="R37" s="311" t="s">
        <v>1838</v>
      </c>
      <c r="S37" s="311" t="s">
        <v>1838</v>
      </c>
    </row>
    <row r="38" spans="2:19" x14ac:dyDescent="0.2">
      <c r="B38" s="292" t="s">
        <v>124</v>
      </c>
      <c r="C38" s="313" t="s">
        <v>1114</v>
      </c>
      <c r="D38" s="311" t="s">
        <v>1838</v>
      </c>
      <c r="E38" s="311" t="s">
        <v>1838</v>
      </c>
      <c r="F38" s="43" t="s">
        <v>1802</v>
      </c>
      <c r="G38" s="43" t="s">
        <v>1802</v>
      </c>
      <c r="H38" s="43" t="s">
        <v>1802</v>
      </c>
      <c r="I38" s="43" t="s">
        <v>1802</v>
      </c>
      <c r="J38" s="311" t="s">
        <v>1838</v>
      </c>
      <c r="K38" s="43" t="s">
        <v>1802</v>
      </c>
      <c r="L38" s="43" t="s">
        <v>1802</v>
      </c>
      <c r="M38" s="311" t="s">
        <v>1838</v>
      </c>
      <c r="N38" s="311" t="s">
        <v>1838</v>
      </c>
      <c r="O38" s="311" t="s">
        <v>1838</v>
      </c>
      <c r="P38" s="43" t="s">
        <v>1802</v>
      </c>
      <c r="Q38" s="43" t="s">
        <v>1802</v>
      </c>
      <c r="R38" s="43" t="s">
        <v>1802</v>
      </c>
      <c r="S38" s="43" t="s">
        <v>1802</v>
      </c>
    </row>
    <row r="39" spans="2:19" x14ac:dyDescent="0.2">
      <c r="B39" s="292" t="s">
        <v>125</v>
      </c>
      <c r="C39" s="313" t="s">
        <v>1115</v>
      </c>
      <c r="D39" s="43" t="s">
        <v>1802</v>
      </c>
      <c r="E39" s="311" t="s">
        <v>1802</v>
      </c>
      <c r="F39" s="43" t="s">
        <v>1802</v>
      </c>
      <c r="G39" s="43" t="s">
        <v>1802</v>
      </c>
      <c r="H39" s="43" t="s">
        <v>1802</v>
      </c>
      <c r="I39" s="43" t="s">
        <v>1802</v>
      </c>
      <c r="J39" s="43" t="s">
        <v>1802</v>
      </c>
      <c r="K39" s="43" t="s">
        <v>1802</v>
      </c>
      <c r="L39" s="43" t="s">
        <v>1802</v>
      </c>
      <c r="M39" s="43" t="s">
        <v>1802</v>
      </c>
      <c r="N39" s="43" t="s">
        <v>1802</v>
      </c>
      <c r="O39" s="311" t="s">
        <v>1802</v>
      </c>
      <c r="P39" s="43" t="s">
        <v>1802</v>
      </c>
      <c r="Q39" s="43" t="s">
        <v>1802</v>
      </c>
      <c r="R39" s="43" t="s">
        <v>1802</v>
      </c>
      <c r="S39" s="43" t="s">
        <v>1802</v>
      </c>
    </row>
    <row r="40" spans="2:19" x14ac:dyDescent="0.2">
      <c r="B40" s="293" t="s">
        <v>475</v>
      </c>
      <c r="C40" s="314" t="s">
        <v>1116</v>
      </c>
      <c r="D40" s="242" t="s">
        <v>1802</v>
      </c>
      <c r="E40" s="243" t="s">
        <v>1802</v>
      </c>
      <c r="F40" s="242" t="s">
        <v>1802</v>
      </c>
      <c r="G40" s="242" t="s">
        <v>1802</v>
      </c>
      <c r="H40" s="242" t="s">
        <v>1802</v>
      </c>
      <c r="I40" s="242" t="s">
        <v>1802</v>
      </c>
      <c r="J40" s="242" t="s">
        <v>1802</v>
      </c>
      <c r="K40" s="242" t="s">
        <v>1802</v>
      </c>
      <c r="L40" s="242" t="s">
        <v>1802</v>
      </c>
      <c r="M40" s="242" t="s">
        <v>1802</v>
      </c>
      <c r="N40" s="242" t="s">
        <v>1802</v>
      </c>
      <c r="O40" s="243" t="s">
        <v>1802</v>
      </c>
      <c r="P40" s="242" t="s">
        <v>1802</v>
      </c>
      <c r="Q40" s="242" t="s">
        <v>1802</v>
      </c>
      <c r="R40" s="242" t="s">
        <v>1802</v>
      </c>
      <c r="S40" s="311" t="s">
        <v>1838</v>
      </c>
    </row>
    <row r="41" spans="2:19" x14ac:dyDescent="0.2">
      <c r="B41" s="292" t="s">
        <v>126</v>
      </c>
      <c r="C41" s="313" t="s">
        <v>1117</v>
      </c>
      <c r="D41" s="311" t="s">
        <v>1802</v>
      </c>
      <c r="E41" s="311" t="s">
        <v>1802</v>
      </c>
      <c r="F41" s="311" t="s">
        <v>1802</v>
      </c>
      <c r="G41" s="311" t="s">
        <v>1802</v>
      </c>
      <c r="H41" s="311" t="s">
        <v>1802</v>
      </c>
      <c r="I41" s="311" t="s">
        <v>1802</v>
      </c>
      <c r="J41" s="311" t="s">
        <v>1802</v>
      </c>
      <c r="K41" s="311" t="s">
        <v>1802</v>
      </c>
      <c r="L41" s="311" t="s">
        <v>1802</v>
      </c>
      <c r="M41" s="311" t="s">
        <v>1802</v>
      </c>
      <c r="N41" s="311" t="s">
        <v>1802</v>
      </c>
      <c r="O41" s="311" t="s">
        <v>1802</v>
      </c>
      <c r="P41" s="311" t="s">
        <v>1802</v>
      </c>
      <c r="Q41" s="311" t="s">
        <v>1802</v>
      </c>
      <c r="R41" s="311" t="s">
        <v>1802</v>
      </c>
      <c r="S41" s="311" t="s">
        <v>1802</v>
      </c>
    </row>
    <row r="42" spans="2:19" x14ac:dyDescent="0.2">
      <c r="B42" s="292" t="s">
        <v>127</v>
      </c>
      <c r="C42" s="313" t="s">
        <v>1118</v>
      </c>
      <c r="D42" s="51" t="s">
        <v>1802</v>
      </c>
      <c r="E42" s="51" t="s">
        <v>1802</v>
      </c>
      <c r="F42" s="51" t="s">
        <v>1802</v>
      </c>
      <c r="G42" s="311" t="s">
        <v>1802</v>
      </c>
      <c r="H42" s="311" t="s">
        <v>1802</v>
      </c>
      <c r="I42" s="311" t="s">
        <v>1802</v>
      </c>
      <c r="J42" s="51" t="s">
        <v>1802</v>
      </c>
      <c r="K42" s="311" t="s">
        <v>1802</v>
      </c>
      <c r="L42" s="311" t="s">
        <v>1802</v>
      </c>
      <c r="M42" s="51" t="s">
        <v>1802</v>
      </c>
      <c r="N42" s="51" t="s">
        <v>1802</v>
      </c>
      <c r="O42" s="51" t="s">
        <v>1802</v>
      </c>
      <c r="P42" s="311" t="s">
        <v>1802</v>
      </c>
      <c r="Q42" s="311" t="s">
        <v>1802</v>
      </c>
      <c r="R42" s="311" t="s">
        <v>1802</v>
      </c>
      <c r="S42" s="311" t="s">
        <v>1802</v>
      </c>
    </row>
    <row r="43" spans="2:19" x14ac:dyDescent="0.2">
      <c r="B43" s="292" t="s">
        <v>128</v>
      </c>
      <c r="C43" s="313" t="s">
        <v>1119</v>
      </c>
      <c r="D43" s="311" t="s">
        <v>1838</v>
      </c>
      <c r="E43" s="311" t="s">
        <v>1838</v>
      </c>
      <c r="F43" s="43" t="s">
        <v>1802</v>
      </c>
      <c r="G43" s="43" t="s">
        <v>1802</v>
      </c>
      <c r="H43" s="43" t="s">
        <v>1802</v>
      </c>
      <c r="I43" s="43" t="s">
        <v>1802</v>
      </c>
      <c r="J43" s="43" t="s">
        <v>1802</v>
      </c>
      <c r="K43" s="43" t="s">
        <v>1802</v>
      </c>
      <c r="L43" s="43" t="s">
        <v>1802</v>
      </c>
      <c r="M43" s="311" t="s">
        <v>1838</v>
      </c>
      <c r="N43" s="311" t="s">
        <v>1838</v>
      </c>
      <c r="O43" s="311" t="s">
        <v>1838</v>
      </c>
      <c r="P43" s="43" t="s">
        <v>1802</v>
      </c>
      <c r="Q43" s="43" t="s">
        <v>1802</v>
      </c>
      <c r="R43" s="43" t="s">
        <v>1802</v>
      </c>
      <c r="S43" s="43" t="s">
        <v>1802</v>
      </c>
    </row>
    <row r="44" spans="2:19" x14ac:dyDescent="0.2">
      <c r="B44" s="292" t="s">
        <v>129</v>
      </c>
      <c r="C44" s="313" t="s">
        <v>1120</v>
      </c>
      <c r="D44" s="51" t="s">
        <v>1802</v>
      </c>
      <c r="E44" s="51" t="s">
        <v>1802</v>
      </c>
      <c r="F44" s="51" t="s">
        <v>1802</v>
      </c>
      <c r="G44" s="51" t="s">
        <v>1802</v>
      </c>
      <c r="H44" s="51" t="s">
        <v>1802</v>
      </c>
      <c r="I44" s="51" t="s">
        <v>1802</v>
      </c>
      <c r="J44" s="51" t="s">
        <v>1802</v>
      </c>
      <c r="K44" s="51" t="s">
        <v>1802</v>
      </c>
      <c r="L44" s="51" t="s">
        <v>1802</v>
      </c>
      <c r="M44" s="51" t="s">
        <v>1802</v>
      </c>
      <c r="N44" s="51" t="s">
        <v>1802</v>
      </c>
      <c r="O44" s="51" t="s">
        <v>1802</v>
      </c>
      <c r="P44" s="311" t="s">
        <v>1838</v>
      </c>
      <c r="Q44" s="51" t="s">
        <v>1802</v>
      </c>
      <c r="R44" s="51" t="s">
        <v>1802</v>
      </c>
      <c r="S44" s="51" t="s">
        <v>1802</v>
      </c>
    </row>
    <row r="45" spans="2:19" x14ac:dyDescent="0.2">
      <c r="B45" s="292" t="s">
        <v>26</v>
      </c>
      <c r="C45" s="313" t="s">
        <v>1121</v>
      </c>
      <c r="D45" s="311" t="s">
        <v>1802</v>
      </c>
      <c r="E45" s="311" t="s">
        <v>1802</v>
      </c>
      <c r="F45" s="311" t="s">
        <v>1802</v>
      </c>
      <c r="G45" s="311" t="s">
        <v>1802</v>
      </c>
      <c r="H45" s="311" t="s">
        <v>1802</v>
      </c>
      <c r="I45" s="311" t="s">
        <v>1802</v>
      </c>
      <c r="J45" s="311" t="s">
        <v>1802</v>
      </c>
      <c r="K45" s="311" t="s">
        <v>1802</v>
      </c>
      <c r="L45" s="311" t="s">
        <v>1802</v>
      </c>
      <c r="M45" s="311" t="s">
        <v>1802</v>
      </c>
      <c r="N45" s="311" t="s">
        <v>1802</v>
      </c>
      <c r="O45" s="311" t="s">
        <v>1802</v>
      </c>
      <c r="P45" s="311" t="s">
        <v>1802</v>
      </c>
      <c r="Q45" s="311" t="s">
        <v>1802</v>
      </c>
      <c r="R45" s="311" t="s">
        <v>1802</v>
      </c>
      <c r="S45" s="311" t="s">
        <v>1802</v>
      </c>
    </row>
    <row r="46" spans="2:19" x14ac:dyDescent="0.2">
      <c r="B46" s="292" t="s">
        <v>27</v>
      </c>
      <c r="C46" s="313" t="s">
        <v>1122</v>
      </c>
      <c r="D46" s="311" t="s">
        <v>1802</v>
      </c>
      <c r="E46" s="311" t="s">
        <v>1802</v>
      </c>
      <c r="F46" s="311" t="s">
        <v>1802</v>
      </c>
      <c r="G46" s="311" t="s">
        <v>1802</v>
      </c>
      <c r="H46" s="311" t="s">
        <v>1802</v>
      </c>
      <c r="I46" s="311" t="s">
        <v>1802</v>
      </c>
      <c r="J46" s="311" t="s">
        <v>1802</v>
      </c>
      <c r="K46" s="311" t="s">
        <v>1802</v>
      </c>
      <c r="L46" s="311" t="s">
        <v>1802</v>
      </c>
      <c r="M46" s="311" t="s">
        <v>1802</v>
      </c>
      <c r="N46" s="311" t="s">
        <v>1802</v>
      </c>
      <c r="O46" s="311" t="s">
        <v>1802</v>
      </c>
      <c r="P46" s="311" t="s">
        <v>1802</v>
      </c>
      <c r="Q46" s="311" t="s">
        <v>1802</v>
      </c>
      <c r="R46" s="311" t="s">
        <v>1802</v>
      </c>
      <c r="S46" s="311" t="s">
        <v>1802</v>
      </c>
    </row>
    <row r="47" spans="2:19" x14ac:dyDescent="0.2">
      <c r="B47" s="83" t="s">
        <v>130</v>
      </c>
      <c r="C47" s="82"/>
      <c r="D47" s="201">
        <v>365</v>
      </c>
      <c r="E47" s="201">
        <v>365</v>
      </c>
      <c r="F47" s="201">
        <v>365</v>
      </c>
      <c r="G47" s="201">
        <v>365</v>
      </c>
      <c r="H47" s="201">
        <v>365</v>
      </c>
      <c r="I47" s="201">
        <v>365</v>
      </c>
      <c r="J47" s="201">
        <v>365</v>
      </c>
      <c r="K47" s="201">
        <v>365</v>
      </c>
      <c r="L47" s="201">
        <v>365</v>
      </c>
      <c r="M47" s="201">
        <v>365</v>
      </c>
      <c r="N47" s="201">
        <v>365</v>
      </c>
      <c r="O47" s="201">
        <v>365</v>
      </c>
      <c r="P47" s="201">
        <v>365</v>
      </c>
      <c r="Q47" s="201">
        <v>365</v>
      </c>
      <c r="R47" s="201">
        <v>365</v>
      </c>
      <c r="S47" s="201">
        <v>365</v>
      </c>
    </row>
    <row r="48" spans="2:19" x14ac:dyDescent="0.2">
      <c r="B48" s="83" t="s">
        <v>545</v>
      </c>
      <c r="C48" s="82"/>
      <c r="D48" s="272">
        <v>261</v>
      </c>
      <c r="E48" s="272">
        <v>261</v>
      </c>
      <c r="F48" s="272">
        <v>261</v>
      </c>
      <c r="G48" s="272">
        <v>261</v>
      </c>
      <c r="H48" s="272">
        <v>261</v>
      </c>
      <c r="I48" s="272">
        <v>261</v>
      </c>
      <c r="J48" s="272">
        <v>261</v>
      </c>
      <c r="K48" s="272">
        <v>261</v>
      </c>
      <c r="L48" s="272">
        <v>261</v>
      </c>
      <c r="M48" s="272">
        <v>261</v>
      </c>
      <c r="N48" s="272">
        <v>261</v>
      </c>
      <c r="O48" s="272">
        <v>261</v>
      </c>
      <c r="P48" s="272">
        <v>261</v>
      </c>
      <c r="Q48" s="272">
        <v>261</v>
      </c>
      <c r="R48" s="272">
        <v>261</v>
      </c>
      <c r="S48" s="272">
        <v>261</v>
      </c>
    </row>
    <row r="49" spans="2:23" x14ac:dyDescent="0.2">
      <c r="B49" s="83" t="s">
        <v>131</v>
      </c>
      <c r="C49" s="82"/>
      <c r="D49" s="43">
        <v>8</v>
      </c>
      <c r="E49" s="43">
        <v>8</v>
      </c>
      <c r="F49" s="43">
        <v>6</v>
      </c>
      <c r="G49" s="43">
        <v>5</v>
      </c>
      <c r="H49" s="43">
        <v>5</v>
      </c>
      <c r="I49" s="43">
        <v>5</v>
      </c>
      <c r="J49" s="43">
        <v>6</v>
      </c>
      <c r="K49" s="43">
        <v>6</v>
      </c>
      <c r="L49" s="43">
        <v>5</v>
      </c>
      <c r="M49" s="43">
        <v>7</v>
      </c>
      <c r="N49" s="43">
        <v>7</v>
      </c>
      <c r="O49" s="43">
        <v>7</v>
      </c>
      <c r="P49" s="43">
        <v>6</v>
      </c>
      <c r="Q49" s="43">
        <v>6</v>
      </c>
      <c r="R49" s="43">
        <v>5</v>
      </c>
      <c r="S49" s="43">
        <v>6</v>
      </c>
    </row>
    <row r="50" spans="2:23" ht="22.5" x14ac:dyDescent="0.2">
      <c r="B50" s="84" t="s">
        <v>132</v>
      </c>
      <c r="C50" s="82"/>
      <c r="D50" s="44">
        <v>253</v>
      </c>
      <c r="E50" s="44">
        <v>253</v>
      </c>
      <c r="F50" s="44">
        <v>255</v>
      </c>
      <c r="G50" s="44">
        <v>256</v>
      </c>
      <c r="H50" s="44">
        <v>256</v>
      </c>
      <c r="I50" s="44">
        <v>256</v>
      </c>
      <c r="J50" s="44">
        <v>255</v>
      </c>
      <c r="K50" s="44">
        <v>255</v>
      </c>
      <c r="L50" s="44">
        <v>256</v>
      </c>
      <c r="M50" s="44">
        <v>254</v>
      </c>
      <c r="N50" s="44">
        <v>254</v>
      </c>
      <c r="O50" s="44">
        <v>254</v>
      </c>
      <c r="P50" s="44">
        <v>255</v>
      </c>
      <c r="Q50" s="44">
        <v>255</v>
      </c>
      <c r="R50" s="44">
        <v>256</v>
      </c>
      <c r="S50" s="44">
        <v>255</v>
      </c>
    </row>
    <row r="51" spans="2:23" ht="15" customHeight="1" x14ac:dyDescent="0.2">
      <c r="B51" s="867">
        <v>2028</v>
      </c>
      <c r="C51" s="341"/>
      <c r="D51" s="341"/>
      <c r="E51" s="341"/>
      <c r="F51" s="341"/>
      <c r="G51" s="341"/>
      <c r="H51" s="341"/>
      <c r="I51" s="341"/>
      <c r="J51" s="341"/>
      <c r="K51" s="341"/>
      <c r="L51" s="341"/>
      <c r="M51" s="341"/>
      <c r="N51" s="341"/>
      <c r="O51" s="341"/>
      <c r="P51" s="341"/>
      <c r="Q51" s="341"/>
      <c r="R51" s="341"/>
      <c r="S51" s="342"/>
    </row>
    <row r="52" spans="2:23" x14ac:dyDescent="0.2">
      <c r="B52" s="868"/>
      <c r="C52" s="338"/>
      <c r="D52" s="339"/>
      <c r="E52" s="339"/>
      <c r="F52" s="339"/>
      <c r="G52" s="339"/>
      <c r="H52" s="339"/>
      <c r="I52" s="339"/>
      <c r="J52" s="339"/>
      <c r="K52" s="339"/>
      <c r="L52" s="339"/>
      <c r="M52" s="339"/>
      <c r="N52" s="339"/>
      <c r="O52" s="339"/>
      <c r="P52" s="339"/>
      <c r="Q52" s="339"/>
      <c r="R52" s="339"/>
      <c r="S52" s="340"/>
    </row>
    <row r="53" spans="2:23" x14ac:dyDescent="0.2">
      <c r="B53" s="312" t="s">
        <v>106</v>
      </c>
      <c r="C53" s="85"/>
      <c r="D53" s="51">
        <v>12</v>
      </c>
      <c r="E53" s="51">
        <v>13</v>
      </c>
      <c r="F53" s="51">
        <v>10</v>
      </c>
      <c r="G53" s="51">
        <v>10</v>
      </c>
      <c r="H53" s="51">
        <v>10</v>
      </c>
      <c r="I53" s="51">
        <v>10</v>
      </c>
      <c r="J53" s="51">
        <v>10</v>
      </c>
      <c r="K53" s="51">
        <v>10</v>
      </c>
      <c r="L53" s="51">
        <v>10</v>
      </c>
      <c r="M53" s="51">
        <v>11</v>
      </c>
      <c r="N53" s="51">
        <v>11</v>
      </c>
      <c r="O53" s="51">
        <v>12</v>
      </c>
      <c r="P53" s="51">
        <v>11</v>
      </c>
      <c r="Q53" s="51">
        <v>11</v>
      </c>
      <c r="R53" s="51">
        <v>10</v>
      </c>
      <c r="S53" s="51">
        <v>11</v>
      </c>
    </row>
    <row r="54" spans="2:23" x14ac:dyDescent="0.2">
      <c r="B54" s="292" t="s">
        <v>20</v>
      </c>
      <c r="C54" s="313" t="s">
        <v>1134</v>
      </c>
      <c r="D54" s="311" t="s">
        <v>1802</v>
      </c>
      <c r="E54" s="311" t="s">
        <v>1802</v>
      </c>
      <c r="F54" s="311" t="s">
        <v>1802</v>
      </c>
      <c r="G54" s="311" t="s">
        <v>1802</v>
      </c>
      <c r="H54" s="311" t="s">
        <v>1802</v>
      </c>
      <c r="I54" s="311" t="s">
        <v>1802</v>
      </c>
      <c r="J54" s="311" t="s">
        <v>1802</v>
      </c>
      <c r="K54" s="311" t="s">
        <v>1802</v>
      </c>
      <c r="L54" s="311" t="s">
        <v>1802</v>
      </c>
      <c r="M54" s="311" t="s">
        <v>1802</v>
      </c>
      <c r="N54" s="311" t="s">
        <v>1802</v>
      </c>
      <c r="O54" s="311" t="s">
        <v>1802</v>
      </c>
      <c r="P54" s="311" t="s">
        <v>1802</v>
      </c>
      <c r="Q54" s="311" t="s">
        <v>1802</v>
      </c>
      <c r="R54" s="311" t="s">
        <v>1802</v>
      </c>
      <c r="S54" s="311" t="s">
        <v>1802</v>
      </c>
      <c r="V54" s="270">
        <v>46753</v>
      </c>
      <c r="W54" s="270">
        <v>105</v>
      </c>
    </row>
    <row r="55" spans="2:23" x14ac:dyDescent="0.2">
      <c r="B55" s="292" t="s">
        <v>123</v>
      </c>
      <c r="C55" s="313" t="s">
        <v>1135</v>
      </c>
      <c r="D55" s="311" t="s">
        <v>1838</v>
      </c>
      <c r="E55" s="311" t="s">
        <v>1838</v>
      </c>
      <c r="F55" s="43" t="s">
        <v>1802</v>
      </c>
      <c r="G55" s="43" t="s">
        <v>1802</v>
      </c>
      <c r="H55" s="43" t="s">
        <v>1802</v>
      </c>
      <c r="I55" s="43" t="s">
        <v>1802</v>
      </c>
      <c r="J55" s="43" t="s">
        <v>1802</v>
      </c>
      <c r="K55" s="43" t="s">
        <v>1802</v>
      </c>
      <c r="L55" s="43" t="s">
        <v>1802</v>
      </c>
      <c r="M55" s="43" t="s">
        <v>1802</v>
      </c>
      <c r="N55" s="43" t="s">
        <v>1802</v>
      </c>
      <c r="O55" s="43" t="s">
        <v>1802</v>
      </c>
      <c r="P55" s="43" t="s">
        <v>1802</v>
      </c>
      <c r="Q55" s="311" t="s">
        <v>1838</v>
      </c>
      <c r="R55" s="43" t="s">
        <v>1802</v>
      </c>
      <c r="S55" s="43" t="s">
        <v>1802</v>
      </c>
      <c r="V55" s="270">
        <v>47119</v>
      </c>
      <c r="W55" s="271"/>
    </row>
    <row r="56" spans="2:23" x14ac:dyDescent="0.2">
      <c r="B56" s="293" t="s">
        <v>474</v>
      </c>
      <c r="C56" s="314" t="s">
        <v>1136</v>
      </c>
      <c r="D56" s="243" t="s">
        <v>1802</v>
      </c>
      <c r="E56" s="243" t="s">
        <v>1802</v>
      </c>
      <c r="F56" s="311" t="s">
        <v>1838</v>
      </c>
      <c r="G56" s="243" t="s">
        <v>1802</v>
      </c>
      <c r="H56" s="243" t="s">
        <v>1802</v>
      </c>
      <c r="I56" s="243" t="s">
        <v>1802</v>
      </c>
      <c r="J56" s="243" t="s">
        <v>1802</v>
      </c>
      <c r="K56" s="311" t="s">
        <v>1838</v>
      </c>
      <c r="L56" s="243" t="s">
        <v>1802</v>
      </c>
      <c r="M56" s="243" t="s">
        <v>1802</v>
      </c>
      <c r="N56" s="243" t="s">
        <v>1802</v>
      </c>
      <c r="O56" s="243" t="s">
        <v>1802</v>
      </c>
      <c r="P56" s="243" t="s">
        <v>1802</v>
      </c>
      <c r="Q56" s="243" t="s">
        <v>1802</v>
      </c>
      <c r="R56" s="243" t="s">
        <v>1802</v>
      </c>
      <c r="S56" s="243" t="s">
        <v>1802</v>
      </c>
    </row>
    <row r="57" spans="2:23" x14ac:dyDescent="0.2">
      <c r="B57" s="292" t="s">
        <v>21</v>
      </c>
      <c r="C57" s="313" t="s">
        <v>1137</v>
      </c>
      <c r="D57" s="311" t="s">
        <v>1838</v>
      </c>
      <c r="E57" s="311" t="s">
        <v>1838</v>
      </c>
      <c r="F57" s="311" t="s">
        <v>1838</v>
      </c>
      <c r="G57" s="311" t="s">
        <v>1838</v>
      </c>
      <c r="H57" s="311" t="s">
        <v>1838</v>
      </c>
      <c r="I57" s="311" t="s">
        <v>1838</v>
      </c>
      <c r="J57" s="311" t="s">
        <v>1838</v>
      </c>
      <c r="K57" s="311" t="s">
        <v>1838</v>
      </c>
      <c r="L57" s="311" t="s">
        <v>1838</v>
      </c>
      <c r="M57" s="311" t="s">
        <v>1838</v>
      </c>
      <c r="N57" s="311" t="s">
        <v>1838</v>
      </c>
      <c r="O57" s="311" t="s">
        <v>1838</v>
      </c>
      <c r="P57" s="311" t="s">
        <v>1838</v>
      </c>
      <c r="Q57" s="311" t="s">
        <v>1838</v>
      </c>
      <c r="R57" s="311" t="s">
        <v>1838</v>
      </c>
      <c r="S57" s="311" t="s">
        <v>1838</v>
      </c>
    </row>
    <row r="58" spans="2:23" x14ac:dyDescent="0.2">
      <c r="B58" s="292" t="s">
        <v>22</v>
      </c>
      <c r="C58" s="313" t="s">
        <v>1138</v>
      </c>
      <c r="D58" s="311" t="s">
        <v>1838</v>
      </c>
      <c r="E58" s="311" t="s">
        <v>1838</v>
      </c>
      <c r="F58" s="311" t="s">
        <v>1838</v>
      </c>
      <c r="G58" s="311" t="s">
        <v>1838</v>
      </c>
      <c r="H58" s="311" t="s">
        <v>1838</v>
      </c>
      <c r="I58" s="311" t="s">
        <v>1838</v>
      </c>
      <c r="J58" s="311" t="s">
        <v>1838</v>
      </c>
      <c r="K58" s="311" t="s">
        <v>1838</v>
      </c>
      <c r="L58" s="311" t="s">
        <v>1838</v>
      </c>
      <c r="M58" s="311" t="s">
        <v>1838</v>
      </c>
      <c r="N58" s="311" t="s">
        <v>1838</v>
      </c>
      <c r="O58" s="311" t="s">
        <v>1838</v>
      </c>
      <c r="P58" s="311" t="s">
        <v>1838</v>
      </c>
      <c r="Q58" s="311" t="s">
        <v>1838</v>
      </c>
      <c r="R58" s="311" t="s">
        <v>1838</v>
      </c>
      <c r="S58" s="311" t="s">
        <v>1838</v>
      </c>
    </row>
    <row r="59" spans="2:23" x14ac:dyDescent="0.2">
      <c r="B59" s="292" t="s">
        <v>23</v>
      </c>
      <c r="C59" s="313" t="s">
        <v>1139</v>
      </c>
      <c r="D59" s="311" t="s">
        <v>1838</v>
      </c>
      <c r="E59" s="311" t="s">
        <v>1838</v>
      </c>
      <c r="F59" s="311" t="s">
        <v>1838</v>
      </c>
      <c r="G59" s="311" t="s">
        <v>1838</v>
      </c>
      <c r="H59" s="311" t="s">
        <v>1838</v>
      </c>
      <c r="I59" s="311" t="s">
        <v>1838</v>
      </c>
      <c r="J59" s="311" t="s">
        <v>1838</v>
      </c>
      <c r="K59" s="311" t="s">
        <v>1838</v>
      </c>
      <c r="L59" s="311" t="s">
        <v>1838</v>
      </c>
      <c r="M59" s="311" t="s">
        <v>1838</v>
      </c>
      <c r="N59" s="311" t="s">
        <v>1838</v>
      </c>
      <c r="O59" s="311" t="s">
        <v>1838</v>
      </c>
      <c r="P59" s="311" t="s">
        <v>1838</v>
      </c>
      <c r="Q59" s="311" t="s">
        <v>1838</v>
      </c>
      <c r="R59" s="311" t="s">
        <v>1838</v>
      </c>
      <c r="S59" s="311" t="s">
        <v>1838</v>
      </c>
    </row>
    <row r="60" spans="2:23" x14ac:dyDescent="0.2">
      <c r="B60" s="292" t="s">
        <v>24</v>
      </c>
      <c r="C60" s="313" t="s">
        <v>1140</v>
      </c>
      <c r="D60" s="311" t="s">
        <v>1838</v>
      </c>
      <c r="E60" s="311" t="s">
        <v>1838</v>
      </c>
      <c r="F60" s="311" t="s">
        <v>1838</v>
      </c>
      <c r="G60" s="311" t="s">
        <v>1838</v>
      </c>
      <c r="H60" s="311" t="s">
        <v>1838</v>
      </c>
      <c r="I60" s="311" t="s">
        <v>1838</v>
      </c>
      <c r="J60" s="311" t="s">
        <v>1838</v>
      </c>
      <c r="K60" s="311" t="s">
        <v>1838</v>
      </c>
      <c r="L60" s="311" t="s">
        <v>1838</v>
      </c>
      <c r="M60" s="311" t="s">
        <v>1838</v>
      </c>
      <c r="N60" s="311" t="s">
        <v>1838</v>
      </c>
      <c r="O60" s="311" t="s">
        <v>1838</v>
      </c>
      <c r="P60" s="311" t="s">
        <v>1838</v>
      </c>
      <c r="Q60" s="311" t="s">
        <v>1838</v>
      </c>
      <c r="R60" s="311" t="s">
        <v>1838</v>
      </c>
      <c r="S60" s="311" t="s">
        <v>1838</v>
      </c>
    </row>
    <row r="61" spans="2:23" x14ac:dyDescent="0.2">
      <c r="B61" s="292" t="s">
        <v>25</v>
      </c>
      <c r="C61" s="313" t="s">
        <v>1141</v>
      </c>
      <c r="D61" s="311" t="s">
        <v>1838</v>
      </c>
      <c r="E61" s="311" t="s">
        <v>1838</v>
      </c>
      <c r="F61" s="311" t="s">
        <v>1838</v>
      </c>
      <c r="G61" s="311" t="s">
        <v>1838</v>
      </c>
      <c r="H61" s="311" t="s">
        <v>1838</v>
      </c>
      <c r="I61" s="311" t="s">
        <v>1838</v>
      </c>
      <c r="J61" s="311" t="s">
        <v>1838</v>
      </c>
      <c r="K61" s="311" t="s">
        <v>1838</v>
      </c>
      <c r="L61" s="311" t="s">
        <v>1838</v>
      </c>
      <c r="M61" s="311" t="s">
        <v>1838</v>
      </c>
      <c r="N61" s="311" t="s">
        <v>1838</v>
      </c>
      <c r="O61" s="311" t="s">
        <v>1838</v>
      </c>
      <c r="P61" s="311" t="s">
        <v>1838</v>
      </c>
      <c r="Q61" s="311" t="s">
        <v>1838</v>
      </c>
      <c r="R61" s="311" t="s">
        <v>1838</v>
      </c>
      <c r="S61" s="311" t="s">
        <v>1838</v>
      </c>
    </row>
    <row r="62" spans="2:23" x14ac:dyDescent="0.2">
      <c r="B62" s="292" t="s">
        <v>124</v>
      </c>
      <c r="C62" s="313" t="s">
        <v>1142</v>
      </c>
      <c r="D62" s="311" t="s">
        <v>1838</v>
      </c>
      <c r="E62" s="311" t="s">
        <v>1838</v>
      </c>
      <c r="F62" s="43" t="s">
        <v>1802</v>
      </c>
      <c r="G62" s="43" t="s">
        <v>1802</v>
      </c>
      <c r="H62" s="43" t="s">
        <v>1802</v>
      </c>
      <c r="I62" s="43" t="s">
        <v>1802</v>
      </c>
      <c r="J62" s="311" t="s">
        <v>1838</v>
      </c>
      <c r="K62" s="43" t="s">
        <v>1802</v>
      </c>
      <c r="L62" s="43" t="s">
        <v>1802</v>
      </c>
      <c r="M62" s="311" t="s">
        <v>1838</v>
      </c>
      <c r="N62" s="311" t="s">
        <v>1838</v>
      </c>
      <c r="O62" s="311" t="s">
        <v>1838</v>
      </c>
      <c r="P62" s="43" t="s">
        <v>1802</v>
      </c>
      <c r="Q62" s="43" t="s">
        <v>1802</v>
      </c>
      <c r="R62" s="43" t="s">
        <v>1802</v>
      </c>
      <c r="S62" s="43" t="s">
        <v>1802</v>
      </c>
    </row>
    <row r="63" spans="2:23" x14ac:dyDescent="0.2">
      <c r="B63" s="292" t="s">
        <v>125</v>
      </c>
      <c r="C63" s="313" t="s">
        <v>1143</v>
      </c>
      <c r="D63" s="43" t="s">
        <v>1802</v>
      </c>
      <c r="E63" s="311" t="s">
        <v>1838</v>
      </c>
      <c r="F63" s="43" t="s">
        <v>1802</v>
      </c>
      <c r="G63" s="43" t="s">
        <v>1802</v>
      </c>
      <c r="H63" s="43" t="s">
        <v>1802</v>
      </c>
      <c r="I63" s="43" t="s">
        <v>1802</v>
      </c>
      <c r="J63" s="43" t="s">
        <v>1802</v>
      </c>
      <c r="K63" s="43" t="s">
        <v>1802</v>
      </c>
      <c r="L63" s="43" t="s">
        <v>1802</v>
      </c>
      <c r="M63" s="43" t="s">
        <v>1802</v>
      </c>
      <c r="N63" s="43" t="s">
        <v>1802</v>
      </c>
      <c r="O63" s="311" t="s">
        <v>1838</v>
      </c>
      <c r="P63" s="43" t="s">
        <v>1802</v>
      </c>
      <c r="Q63" s="43" t="s">
        <v>1802</v>
      </c>
      <c r="R63" s="43" t="s">
        <v>1802</v>
      </c>
      <c r="S63" s="43" t="s">
        <v>1802</v>
      </c>
    </row>
    <row r="64" spans="2:23" x14ac:dyDescent="0.2">
      <c r="B64" s="293" t="s">
        <v>475</v>
      </c>
      <c r="C64" s="314" t="s">
        <v>1144</v>
      </c>
      <c r="D64" s="242" t="s">
        <v>1802</v>
      </c>
      <c r="E64" s="243" t="s">
        <v>1802</v>
      </c>
      <c r="F64" s="242" t="s">
        <v>1802</v>
      </c>
      <c r="G64" s="242" t="s">
        <v>1802</v>
      </c>
      <c r="H64" s="242" t="s">
        <v>1802</v>
      </c>
      <c r="I64" s="242" t="s">
        <v>1802</v>
      </c>
      <c r="J64" s="242" t="s">
        <v>1802</v>
      </c>
      <c r="K64" s="242" t="s">
        <v>1802</v>
      </c>
      <c r="L64" s="242" t="s">
        <v>1802</v>
      </c>
      <c r="M64" s="242" t="s">
        <v>1802</v>
      </c>
      <c r="N64" s="242" t="s">
        <v>1802</v>
      </c>
      <c r="O64" s="243" t="s">
        <v>1802</v>
      </c>
      <c r="P64" s="242" t="s">
        <v>1802</v>
      </c>
      <c r="Q64" s="242" t="s">
        <v>1802</v>
      </c>
      <c r="R64" s="242" t="s">
        <v>1802</v>
      </c>
      <c r="S64" s="311" t="s">
        <v>1838</v>
      </c>
    </row>
    <row r="65" spans="2:23" x14ac:dyDescent="0.2">
      <c r="B65" s="292" t="s">
        <v>126</v>
      </c>
      <c r="C65" s="313" t="s">
        <v>1145</v>
      </c>
      <c r="D65" s="311" t="s">
        <v>1838</v>
      </c>
      <c r="E65" s="311" t="s">
        <v>1838</v>
      </c>
      <c r="F65" s="311" t="s">
        <v>1838</v>
      </c>
      <c r="G65" s="311" t="s">
        <v>1838</v>
      </c>
      <c r="H65" s="311" t="s">
        <v>1838</v>
      </c>
      <c r="I65" s="311" t="s">
        <v>1838</v>
      </c>
      <c r="J65" s="311" t="s">
        <v>1838</v>
      </c>
      <c r="K65" s="311" t="s">
        <v>1838</v>
      </c>
      <c r="L65" s="311" t="s">
        <v>1838</v>
      </c>
      <c r="M65" s="311" t="s">
        <v>1838</v>
      </c>
      <c r="N65" s="311" t="s">
        <v>1838</v>
      </c>
      <c r="O65" s="311" t="s">
        <v>1838</v>
      </c>
      <c r="P65" s="311" t="s">
        <v>1838</v>
      </c>
      <c r="Q65" s="311" t="s">
        <v>1838</v>
      </c>
      <c r="R65" s="311" t="s">
        <v>1838</v>
      </c>
      <c r="S65" s="311" t="s">
        <v>1838</v>
      </c>
    </row>
    <row r="66" spans="2:23" x14ac:dyDescent="0.2">
      <c r="B66" s="292" t="s">
        <v>127</v>
      </c>
      <c r="C66" s="313" t="s">
        <v>1146</v>
      </c>
      <c r="D66" s="51" t="s">
        <v>1802</v>
      </c>
      <c r="E66" s="51" t="s">
        <v>1802</v>
      </c>
      <c r="F66" s="51" t="s">
        <v>1802</v>
      </c>
      <c r="G66" s="311" t="s">
        <v>1838</v>
      </c>
      <c r="H66" s="311" t="s">
        <v>1838</v>
      </c>
      <c r="I66" s="311" t="s">
        <v>1838</v>
      </c>
      <c r="J66" s="51" t="s">
        <v>1802</v>
      </c>
      <c r="K66" s="311" t="s">
        <v>1838</v>
      </c>
      <c r="L66" s="311" t="s">
        <v>1838</v>
      </c>
      <c r="M66" s="51" t="s">
        <v>1802</v>
      </c>
      <c r="N66" s="51" t="s">
        <v>1802</v>
      </c>
      <c r="O66" s="51" t="s">
        <v>1802</v>
      </c>
      <c r="P66" s="311" t="s">
        <v>1838</v>
      </c>
      <c r="Q66" s="311" t="s">
        <v>1838</v>
      </c>
      <c r="R66" s="311" t="s">
        <v>1838</v>
      </c>
      <c r="S66" s="311" t="s">
        <v>1838</v>
      </c>
    </row>
    <row r="67" spans="2:23" x14ac:dyDescent="0.2">
      <c r="B67" s="292" t="s">
        <v>128</v>
      </c>
      <c r="C67" s="313" t="s">
        <v>1147</v>
      </c>
      <c r="D67" s="311" t="s">
        <v>1838</v>
      </c>
      <c r="E67" s="311" t="s">
        <v>1838</v>
      </c>
      <c r="F67" s="43" t="s">
        <v>1802</v>
      </c>
      <c r="G67" s="43" t="s">
        <v>1802</v>
      </c>
      <c r="H67" s="43" t="s">
        <v>1802</v>
      </c>
      <c r="I67" s="43" t="s">
        <v>1802</v>
      </c>
      <c r="J67" s="43" t="s">
        <v>1802</v>
      </c>
      <c r="K67" s="43" t="s">
        <v>1802</v>
      </c>
      <c r="L67" s="43" t="s">
        <v>1802</v>
      </c>
      <c r="M67" s="311" t="s">
        <v>1838</v>
      </c>
      <c r="N67" s="311" t="s">
        <v>1838</v>
      </c>
      <c r="O67" s="311" t="s">
        <v>1838</v>
      </c>
      <c r="P67" s="43" t="s">
        <v>1802</v>
      </c>
      <c r="Q67" s="43" t="s">
        <v>1802</v>
      </c>
      <c r="R67" s="43" t="s">
        <v>1802</v>
      </c>
      <c r="S67" s="43" t="s">
        <v>1802</v>
      </c>
    </row>
    <row r="68" spans="2:23" x14ac:dyDescent="0.2">
      <c r="B68" s="292" t="s">
        <v>129</v>
      </c>
      <c r="C68" s="313" t="s">
        <v>1148</v>
      </c>
      <c r="D68" s="51" t="s">
        <v>1802</v>
      </c>
      <c r="E68" s="51" t="s">
        <v>1802</v>
      </c>
      <c r="F68" s="51" t="s">
        <v>1802</v>
      </c>
      <c r="G68" s="51" t="s">
        <v>1802</v>
      </c>
      <c r="H68" s="51" t="s">
        <v>1802</v>
      </c>
      <c r="I68" s="51" t="s">
        <v>1802</v>
      </c>
      <c r="J68" s="51" t="s">
        <v>1802</v>
      </c>
      <c r="K68" s="51" t="s">
        <v>1802</v>
      </c>
      <c r="L68" s="51" t="s">
        <v>1802</v>
      </c>
      <c r="M68" s="51" t="s">
        <v>1802</v>
      </c>
      <c r="N68" s="51" t="s">
        <v>1802</v>
      </c>
      <c r="O68" s="51" t="s">
        <v>1802</v>
      </c>
      <c r="P68" s="311" t="s">
        <v>1838</v>
      </c>
      <c r="Q68" s="51" t="s">
        <v>1802</v>
      </c>
      <c r="R68" s="51" t="s">
        <v>1802</v>
      </c>
      <c r="S68" s="51" t="s">
        <v>1802</v>
      </c>
    </row>
    <row r="69" spans="2:23" x14ac:dyDescent="0.2">
      <c r="B69" s="292" t="s">
        <v>26</v>
      </c>
      <c r="C69" s="313" t="s">
        <v>1149</v>
      </c>
      <c r="D69" s="311" t="s">
        <v>1838</v>
      </c>
      <c r="E69" s="311" t="s">
        <v>1838</v>
      </c>
      <c r="F69" s="311" t="s">
        <v>1838</v>
      </c>
      <c r="G69" s="311" t="s">
        <v>1838</v>
      </c>
      <c r="H69" s="311" t="s">
        <v>1838</v>
      </c>
      <c r="I69" s="311" t="s">
        <v>1838</v>
      </c>
      <c r="J69" s="311" t="s">
        <v>1838</v>
      </c>
      <c r="K69" s="311" t="s">
        <v>1838</v>
      </c>
      <c r="L69" s="311" t="s">
        <v>1838</v>
      </c>
      <c r="M69" s="311" t="s">
        <v>1838</v>
      </c>
      <c r="N69" s="311" t="s">
        <v>1838</v>
      </c>
      <c r="O69" s="311" t="s">
        <v>1838</v>
      </c>
      <c r="P69" s="311" t="s">
        <v>1838</v>
      </c>
      <c r="Q69" s="311" t="s">
        <v>1838</v>
      </c>
      <c r="R69" s="311" t="s">
        <v>1838</v>
      </c>
      <c r="S69" s="311" t="s">
        <v>1838</v>
      </c>
    </row>
    <row r="70" spans="2:23" x14ac:dyDescent="0.2">
      <c r="B70" s="292" t="s">
        <v>27</v>
      </c>
      <c r="C70" s="313" t="s">
        <v>1150</v>
      </c>
      <c r="D70" s="311" t="s">
        <v>1838</v>
      </c>
      <c r="E70" s="311" t="s">
        <v>1838</v>
      </c>
      <c r="F70" s="311" t="s">
        <v>1838</v>
      </c>
      <c r="G70" s="311" t="s">
        <v>1838</v>
      </c>
      <c r="H70" s="311" t="s">
        <v>1838</v>
      </c>
      <c r="I70" s="311" t="s">
        <v>1838</v>
      </c>
      <c r="J70" s="311" t="s">
        <v>1838</v>
      </c>
      <c r="K70" s="311" t="s">
        <v>1838</v>
      </c>
      <c r="L70" s="311" t="s">
        <v>1838</v>
      </c>
      <c r="M70" s="311" t="s">
        <v>1838</v>
      </c>
      <c r="N70" s="311" t="s">
        <v>1838</v>
      </c>
      <c r="O70" s="311" t="s">
        <v>1838</v>
      </c>
      <c r="P70" s="311" t="s">
        <v>1838</v>
      </c>
      <c r="Q70" s="311" t="s">
        <v>1838</v>
      </c>
      <c r="R70" s="311" t="s">
        <v>1838</v>
      </c>
      <c r="S70" s="311" t="s">
        <v>1838</v>
      </c>
    </row>
    <row r="71" spans="2:23" x14ac:dyDescent="0.2">
      <c r="B71" s="83" t="s">
        <v>130</v>
      </c>
      <c r="C71" s="82"/>
      <c r="D71" s="201">
        <v>366</v>
      </c>
      <c r="E71" s="201">
        <v>366</v>
      </c>
      <c r="F71" s="201">
        <v>366</v>
      </c>
      <c r="G71" s="201">
        <v>366</v>
      </c>
      <c r="H71" s="201">
        <v>366</v>
      </c>
      <c r="I71" s="201">
        <v>366</v>
      </c>
      <c r="J71" s="201">
        <v>366</v>
      </c>
      <c r="K71" s="201">
        <v>366</v>
      </c>
      <c r="L71" s="201">
        <v>366</v>
      </c>
      <c r="M71" s="201">
        <v>366</v>
      </c>
      <c r="N71" s="201">
        <v>366</v>
      </c>
      <c r="O71" s="201">
        <v>366</v>
      </c>
      <c r="P71" s="201">
        <v>366</v>
      </c>
      <c r="Q71" s="201">
        <v>366</v>
      </c>
      <c r="R71" s="201">
        <v>366</v>
      </c>
      <c r="S71" s="201">
        <v>366</v>
      </c>
    </row>
    <row r="72" spans="2:23" x14ac:dyDescent="0.2">
      <c r="B72" s="83" t="s">
        <v>545</v>
      </c>
      <c r="C72" s="82"/>
      <c r="D72" s="272">
        <v>261</v>
      </c>
      <c r="E72" s="272">
        <v>261</v>
      </c>
      <c r="F72" s="272">
        <v>261</v>
      </c>
      <c r="G72" s="272">
        <v>261</v>
      </c>
      <c r="H72" s="272">
        <v>261</v>
      </c>
      <c r="I72" s="272">
        <v>261</v>
      </c>
      <c r="J72" s="272">
        <v>261</v>
      </c>
      <c r="K72" s="272">
        <v>261</v>
      </c>
      <c r="L72" s="272">
        <v>261</v>
      </c>
      <c r="M72" s="272">
        <v>261</v>
      </c>
      <c r="N72" s="272">
        <v>261</v>
      </c>
      <c r="O72" s="272">
        <v>261</v>
      </c>
      <c r="P72" s="272">
        <v>261</v>
      </c>
      <c r="Q72" s="272">
        <v>261</v>
      </c>
      <c r="R72" s="272">
        <v>261</v>
      </c>
      <c r="S72" s="272">
        <v>261</v>
      </c>
    </row>
    <row r="73" spans="2:23" x14ac:dyDescent="0.2">
      <c r="B73" s="83" t="s">
        <v>131</v>
      </c>
      <c r="C73" s="82"/>
      <c r="D73" s="43">
        <v>11</v>
      </c>
      <c r="E73" s="43">
        <v>12</v>
      </c>
      <c r="F73" s="43">
        <v>9</v>
      </c>
      <c r="G73" s="43">
        <v>9</v>
      </c>
      <c r="H73" s="43">
        <v>9</v>
      </c>
      <c r="I73" s="43">
        <v>9</v>
      </c>
      <c r="J73" s="43">
        <v>9</v>
      </c>
      <c r="K73" s="43">
        <v>10</v>
      </c>
      <c r="L73" s="43">
        <v>9</v>
      </c>
      <c r="M73" s="43">
        <v>10</v>
      </c>
      <c r="N73" s="43">
        <v>10</v>
      </c>
      <c r="O73" s="43">
        <v>11</v>
      </c>
      <c r="P73" s="43">
        <v>10</v>
      </c>
      <c r="Q73" s="43">
        <v>10</v>
      </c>
      <c r="R73" s="43">
        <v>9</v>
      </c>
      <c r="S73" s="43">
        <v>10</v>
      </c>
    </row>
    <row r="74" spans="2:23" ht="22.5" x14ac:dyDescent="0.2">
      <c r="B74" s="84" t="s">
        <v>132</v>
      </c>
      <c r="C74" s="82"/>
      <c r="D74" s="44">
        <v>250</v>
      </c>
      <c r="E74" s="44">
        <v>249</v>
      </c>
      <c r="F74" s="44">
        <v>252</v>
      </c>
      <c r="G74" s="44">
        <v>252</v>
      </c>
      <c r="H74" s="44">
        <v>252</v>
      </c>
      <c r="I74" s="44">
        <v>252</v>
      </c>
      <c r="J74" s="44">
        <v>252</v>
      </c>
      <c r="K74" s="44">
        <v>251</v>
      </c>
      <c r="L74" s="44">
        <v>252</v>
      </c>
      <c r="M74" s="44">
        <v>251</v>
      </c>
      <c r="N74" s="44">
        <v>251</v>
      </c>
      <c r="O74" s="44">
        <v>250</v>
      </c>
      <c r="P74" s="44">
        <v>251</v>
      </c>
      <c r="Q74" s="44">
        <v>251</v>
      </c>
      <c r="R74" s="44">
        <v>252</v>
      </c>
      <c r="S74" s="44">
        <v>251</v>
      </c>
    </row>
    <row r="75" spans="2:23" ht="15" customHeight="1" x14ac:dyDescent="0.2">
      <c r="B75" s="867">
        <v>2029</v>
      </c>
      <c r="C75" s="341"/>
      <c r="D75" s="341"/>
      <c r="E75" s="341"/>
      <c r="F75" s="341"/>
      <c r="G75" s="341"/>
      <c r="H75" s="341"/>
      <c r="I75" s="341"/>
      <c r="J75" s="341"/>
      <c r="K75" s="341"/>
      <c r="L75" s="341"/>
      <c r="M75" s="341"/>
      <c r="N75" s="341"/>
      <c r="O75" s="341"/>
      <c r="P75" s="341"/>
      <c r="Q75" s="341"/>
      <c r="R75" s="341"/>
      <c r="S75" s="342"/>
    </row>
    <row r="76" spans="2:23" x14ac:dyDescent="0.2">
      <c r="B76" s="868"/>
      <c r="C76" s="338"/>
      <c r="D76" s="339"/>
      <c r="E76" s="339"/>
      <c r="F76" s="339"/>
      <c r="G76" s="339"/>
      <c r="H76" s="339"/>
      <c r="I76" s="339"/>
      <c r="J76" s="339"/>
      <c r="K76" s="339"/>
      <c r="L76" s="339"/>
      <c r="M76" s="339"/>
      <c r="N76" s="339"/>
      <c r="O76" s="339"/>
      <c r="P76" s="339"/>
      <c r="Q76" s="339"/>
      <c r="R76" s="339"/>
      <c r="S76" s="340"/>
    </row>
    <row r="77" spans="2:23" x14ac:dyDescent="0.2">
      <c r="B77" s="312" t="s">
        <v>106</v>
      </c>
      <c r="C77" s="85"/>
      <c r="D77" s="51">
        <v>12</v>
      </c>
      <c r="E77" s="51">
        <v>13</v>
      </c>
      <c r="F77" s="51">
        <v>10</v>
      </c>
      <c r="G77" s="51">
        <v>10</v>
      </c>
      <c r="H77" s="51">
        <v>10</v>
      </c>
      <c r="I77" s="51">
        <v>10</v>
      </c>
      <c r="J77" s="51">
        <v>10</v>
      </c>
      <c r="K77" s="51">
        <v>10</v>
      </c>
      <c r="L77" s="51">
        <v>10</v>
      </c>
      <c r="M77" s="51">
        <v>11</v>
      </c>
      <c r="N77" s="51">
        <v>11</v>
      </c>
      <c r="O77" s="51">
        <v>12</v>
      </c>
      <c r="P77" s="51">
        <v>11</v>
      </c>
      <c r="Q77" s="51">
        <v>11</v>
      </c>
      <c r="R77" s="51">
        <v>10</v>
      </c>
      <c r="S77" s="51">
        <v>11</v>
      </c>
    </row>
    <row r="78" spans="2:23" x14ac:dyDescent="0.2">
      <c r="B78" s="292" t="s">
        <v>20</v>
      </c>
      <c r="C78" s="313" t="s">
        <v>1174</v>
      </c>
      <c r="D78" s="311" t="s">
        <v>1838</v>
      </c>
      <c r="E78" s="311" t="s">
        <v>1838</v>
      </c>
      <c r="F78" s="311" t="s">
        <v>1838</v>
      </c>
      <c r="G78" s="311" t="s">
        <v>1838</v>
      </c>
      <c r="H78" s="311" t="s">
        <v>1838</v>
      </c>
      <c r="I78" s="311" t="s">
        <v>1838</v>
      </c>
      <c r="J78" s="311" t="s">
        <v>1838</v>
      </c>
      <c r="K78" s="311" t="s">
        <v>1838</v>
      </c>
      <c r="L78" s="311" t="s">
        <v>1838</v>
      </c>
      <c r="M78" s="311" t="s">
        <v>1838</v>
      </c>
      <c r="N78" s="311" t="s">
        <v>1838</v>
      </c>
      <c r="O78" s="311" t="s">
        <v>1838</v>
      </c>
      <c r="P78" s="311" t="s">
        <v>1838</v>
      </c>
      <c r="Q78" s="311" t="s">
        <v>1838</v>
      </c>
      <c r="R78" s="311" t="s">
        <v>1838</v>
      </c>
      <c r="S78" s="311" t="s">
        <v>1838</v>
      </c>
      <c r="V78" s="270">
        <v>47119</v>
      </c>
      <c r="W78" s="270">
        <v>103</v>
      </c>
    </row>
    <row r="79" spans="2:23" x14ac:dyDescent="0.2">
      <c r="B79" s="292" t="s">
        <v>123</v>
      </c>
      <c r="C79" s="313" t="s">
        <v>1175</v>
      </c>
      <c r="D79" s="311" t="s">
        <v>1802</v>
      </c>
      <c r="E79" s="311" t="s">
        <v>1802</v>
      </c>
      <c r="F79" s="43" t="s">
        <v>1802</v>
      </c>
      <c r="G79" s="43" t="s">
        <v>1802</v>
      </c>
      <c r="H79" s="43" t="s">
        <v>1802</v>
      </c>
      <c r="I79" s="43" t="s">
        <v>1802</v>
      </c>
      <c r="J79" s="43" t="s">
        <v>1802</v>
      </c>
      <c r="K79" s="43" t="s">
        <v>1802</v>
      </c>
      <c r="L79" s="43" t="s">
        <v>1802</v>
      </c>
      <c r="M79" s="43" t="s">
        <v>1802</v>
      </c>
      <c r="N79" s="43" t="s">
        <v>1802</v>
      </c>
      <c r="O79" s="43" t="s">
        <v>1802</v>
      </c>
      <c r="P79" s="43" t="s">
        <v>1802</v>
      </c>
      <c r="Q79" s="311" t="s">
        <v>1802</v>
      </c>
      <c r="R79" s="43" t="s">
        <v>1802</v>
      </c>
      <c r="S79" s="43" t="s">
        <v>1802</v>
      </c>
      <c r="V79" s="270">
        <v>47484</v>
      </c>
      <c r="W79" s="271"/>
    </row>
    <row r="80" spans="2:23" x14ac:dyDescent="0.2">
      <c r="B80" s="293" t="s">
        <v>474</v>
      </c>
      <c r="C80" s="314" t="s">
        <v>1176</v>
      </c>
      <c r="D80" s="243" t="s">
        <v>1802</v>
      </c>
      <c r="E80" s="243" t="s">
        <v>1802</v>
      </c>
      <c r="F80" s="311" t="s">
        <v>1838</v>
      </c>
      <c r="G80" s="243" t="s">
        <v>1802</v>
      </c>
      <c r="H80" s="243" t="s">
        <v>1802</v>
      </c>
      <c r="I80" s="243" t="s">
        <v>1802</v>
      </c>
      <c r="J80" s="243" t="s">
        <v>1802</v>
      </c>
      <c r="K80" s="311" t="s">
        <v>1838</v>
      </c>
      <c r="L80" s="243" t="s">
        <v>1802</v>
      </c>
      <c r="M80" s="243" t="s">
        <v>1802</v>
      </c>
      <c r="N80" s="243" t="s">
        <v>1802</v>
      </c>
      <c r="O80" s="243" t="s">
        <v>1802</v>
      </c>
      <c r="P80" s="243" t="s">
        <v>1802</v>
      </c>
      <c r="Q80" s="243" t="s">
        <v>1802</v>
      </c>
      <c r="R80" s="242" t="s">
        <v>1802</v>
      </c>
      <c r="S80" s="242" t="s">
        <v>1802</v>
      </c>
    </row>
    <row r="81" spans="2:19" x14ac:dyDescent="0.2">
      <c r="B81" s="292" t="s">
        <v>21</v>
      </c>
      <c r="C81" s="313" t="s">
        <v>1177</v>
      </c>
      <c r="D81" s="311" t="s">
        <v>1838</v>
      </c>
      <c r="E81" s="311" t="s">
        <v>1838</v>
      </c>
      <c r="F81" s="311" t="s">
        <v>1838</v>
      </c>
      <c r="G81" s="311" t="s">
        <v>1838</v>
      </c>
      <c r="H81" s="311" t="s">
        <v>1838</v>
      </c>
      <c r="I81" s="311" t="s">
        <v>1838</v>
      </c>
      <c r="J81" s="311" t="s">
        <v>1838</v>
      </c>
      <c r="K81" s="311" t="s">
        <v>1838</v>
      </c>
      <c r="L81" s="311" t="s">
        <v>1838</v>
      </c>
      <c r="M81" s="311" t="s">
        <v>1838</v>
      </c>
      <c r="N81" s="311" t="s">
        <v>1838</v>
      </c>
      <c r="O81" s="311" t="s">
        <v>1838</v>
      </c>
      <c r="P81" s="311" t="s">
        <v>1838</v>
      </c>
      <c r="Q81" s="311" t="s">
        <v>1838</v>
      </c>
      <c r="R81" s="311" t="s">
        <v>1838</v>
      </c>
      <c r="S81" s="311" t="s">
        <v>1838</v>
      </c>
    </row>
    <row r="82" spans="2:19" x14ac:dyDescent="0.2">
      <c r="B82" s="292" t="s">
        <v>22</v>
      </c>
      <c r="C82" s="313" t="s">
        <v>1178</v>
      </c>
      <c r="D82" s="311" t="s">
        <v>1838</v>
      </c>
      <c r="E82" s="311" t="s">
        <v>1838</v>
      </c>
      <c r="F82" s="311" t="s">
        <v>1838</v>
      </c>
      <c r="G82" s="311" t="s">
        <v>1838</v>
      </c>
      <c r="H82" s="311" t="s">
        <v>1838</v>
      </c>
      <c r="I82" s="311" t="s">
        <v>1838</v>
      </c>
      <c r="J82" s="311" t="s">
        <v>1838</v>
      </c>
      <c r="K82" s="311" t="s">
        <v>1838</v>
      </c>
      <c r="L82" s="311" t="s">
        <v>1838</v>
      </c>
      <c r="M82" s="311" t="s">
        <v>1838</v>
      </c>
      <c r="N82" s="311" t="s">
        <v>1838</v>
      </c>
      <c r="O82" s="311" t="s">
        <v>1838</v>
      </c>
      <c r="P82" s="311" t="s">
        <v>1838</v>
      </c>
      <c r="Q82" s="311" t="s">
        <v>1838</v>
      </c>
      <c r="R82" s="311" t="s">
        <v>1838</v>
      </c>
      <c r="S82" s="311" t="s">
        <v>1838</v>
      </c>
    </row>
    <row r="83" spans="2:19" x14ac:dyDescent="0.2">
      <c r="B83" s="292" t="s">
        <v>23</v>
      </c>
      <c r="C83" s="313" t="s">
        <v>1179</v>
      </c>
      <c r="D83" s="311" t="s">
        <v>1838</v>
      </c>
      <c r="E83" s="311" t="s">
        <v>1838</v>
      </c>
      <c r="F83" s="311" t="s">
        <v>1838</v>
      </c>
      <c r="G83" s="311" t="s">
        <v>1838</v>
      </c>
      <c r="H83" s="311" t="s">
        <v>1838</v>
      </c>
      <c r="I83" s="311" t="s">
        <v>1838</v>
      </c>
      <c r="J83" s="311" t="s">
        <v>1838</v>
      </c>
      <c r="K83" s="311" t="s">
        <v>1838</v>
      </c>
      <c r="L83" s="311" t="s">
        <v>1838</v>
      </c>
      <c r="M83" s="311" t="s">
        <v>1838</v>
      </c>
      <c r="N83" s="311" t="s">
        <v>1838</v>
      </c>
      <c r="O83" s="311" t="s">
        <v>1838</v>
      </c>
      <c r="P83" s="311" t="s">
        <v>1838</v>
      </c>
      <c r="Q83" s="311" t="s">
        <v>1838</v>
      </c>
      <c r="R83" s="311" t="s">
        <v>1838</v>
      </c>
      <c r="S83" s="311" t="s">
        <v>1838</v>
      </c>
    </row>
    <row r="84" spans="2:19" x14ac:dyDescent="0.2">
      <c r="B84" s="292" t="s">
        <v>24</v>
      </c>
      <c r="C84" s="313" t="s">
        <v>1180</v>
      </c>
      <c r="D84" s="311" t="s">
        <v>1838</v>
      </c>
      <c r="E84" s="311" t="s">
        <v>1838</v>
      </c>
      <c r="F84" s="311" t="s">
        <v>1838</v>
      </c>
      <c r="G84" s="311" t="s">
        <v>1838</v>
      </c>
      <c r="H84" s="311" t="s">
        <v>1838</v>
      </c>
      <c r="I84" s="311" t="s">
        <v>1838</v>
      </c>
      <c r="J84" s="311" t="s">
        <v>1838</v>
      </c>
      <c r="K84" s="311" t="s">
        <v>1838</v>
      </c>
      <c r="L84" s="311" t="s">
        <v>1838</v>
      </c>
      <c r="M84" s="311" t="s">
        <v>1838</v>
      </c>
      <c r="N84" s="311" t="s">
        <v>1838</v>
      </c>
      <c r="O84" s="311" t="s">
        <v>1838</v>
      </c>
      <c r="P84" s="311" t="s">
        <v>1838</v>
      </c>
      <c r="Q84" s="311" t="s">
        <v>1838</v>
      </c>
      <c r="R84" s="311" t="s">
        <v>1838</v>
      </c>
      <c r="S84" s="311" t="s">
        <v>1838</v>
      </c>
    </row>
    <row r="85" spans="2:19" x14ac:dyDescent="0.2">
      <c r="B85" s="292" t="s">
        <v>25</v>
      </c>
      <c r="C85" s="313" t="s">
        <v>1181</v>
      </c>
      <c r="D85" s="311" t="s">
        <v>1838</v>
      </c>
      <c r="E85" s="311" t="s">
        <v>1838</v>
      </c>
      <c r="F85" s="311" t="s">
        <v>1838</v>
      </c>
      <c r="G85" s="311" t="s">
        <v>1838</v>
      </c>
      <c r="H85" s="311" t="s">
        <v>1838</v>
      </c>
      <c r="I85" s="311" t="s">
        <v>1838</v>
      </c>
      <c r="J85" s="311" t="s">
        <v>1838</v>
      </c>
      <c r="K85" s="311" t="s">
        <v>1838</v>
      </c>
      <c r="L85" s="311" t="s">
        <v>1838</v>
      </c>
      <c r="M85" s="311" t="s">
        <v>1838</v>
      </c>
      <c r="N85" s="311" t="s">
        <v>1838</v>
      </c>
      <c r="O85" s="311" t="s">
        <v>1838</v>
      </c>
      <c r="P85" s="311" t="s">
        <v>1838</v>
      </c>
      <c r="Q85" s="311" t="s">
        <v>1838</v>
      </c>
      <c r="R85" s="311" t="s">
        <v>1838</v>
      </c>
      <c r="S85" s="311" t="s">
        <v>1838</v>
      </c>
    </row>
    <row r="86" spans="2:19" x14ac:dyDescent="0.2">
      <c r="B86" s="292" t="s">
        <v>124</v>
      </c>
      <c r="C86" s="313" t="s">
        <v>1182</v>
      </c>
      <c r="D86" s="311" t="s">
        <v>1838</v>
      </c>
      <c r="E86" s="311" t="s">
        <v>1838</v>
      </c>
      <c r="F86" s="43" t="s">
        <v>1802</v>
      </c>
      <c r="G86" s="43" t="s">
        <v>1802</v>
      </c>
      <c r="H86" s="43" t="s">
        <v>1802</v>
      </c>
      <c r="I86" s="43" t="s">
        <v>1802</v>
      </c>
      <c r="J86" s="311" t="s">
        <v>1838</v>
      </c>
      <c r="K86" s="43" t="s">
        <v>1802</v>
      </c>
      <c r="L86" s="43" t="s">
        <v>1802</v>
      </c>
      <c r="M86" s="311" t="s">
        <v>1838</v>
      </c>
      <c r="N86" s="311" t="s">
        <v>1838</v>
      </c>
      <c r="O86" s="311" t="s">
        <v>1838</v>
      </c>
      <c r="P86" s="43" t="s">
        <v>1802</v>
      </c>
      <c r="Q86" s="43" t="s">
        <v>1802</v>
      </c>
      <c r="R86" s="43" t="s">
        <v>1802</v>
      </c>
      <c r="S86" s="43" t="s">
        <v>1802</v>
      </c>
    </row>
    <row r="87" spans="2:19" x14ac:dyDescent="0.2">
      <c r="B87" s="292" t="s">
        <v>125</v>
      </c>
      <c r="C87" s="313" t="s">
        <v>1183</v>
      </c>
      <c r="D87" s="43" t="s">
        <v>1802</v>
      </c>
      <c r="E87" s="311" t="s">
        <v>1838</v>
      </c>
      <c r="F87" s="43" t="s">
        <v>1802</v>
      </c>
      <c r="G87" s="43" t="s">
        <v>1802</v>
      </c>
      <c r="H87" s="43" t="s">
        <v>1802</v>
      </c>
      <c r="I87" s="43" t="s">
        <v>1802</v>
      </c>
      <c r="J87" s="43" t="s">
        <v>1802</v>
      </c>
      <c r="K87" s="43" t="s">
        <v>1802</v>
      </c>
      <c r="L87" s="43" t="s">
        <v>1802</v>
      </c>
      <c r="M87" s="43" t="s">
        <v>1802</v>
      </c>
      <c r="N87" s="43" t="s">
        <v>1802</v>
      </c>
      <c r="O87" s="311" t="s">
        <v>1838</v>
      </c>
      <c r="P87" s="43" t="s">
        <v>1802</v>
      </c>
      <c r="Q87" s="43" t="s">
        <v>1802</v>
      </c>
      <c r="R87" s="43" t="s">
        <v>1802</v>
      </c>
      <c r="S87" s="43" t="s">
        <v>1802</v>
      </c>
    </row>
    <row r="88" spans="2:19" x14ac:dyDescent="0.2">
      <c r="B88" s="293" t="s">
        <v>475</v>
      </c>
      <c r="C88" s="314" t="s">
        <v>1184</v>
      </c>
      <c r="D88" s="242" t="s">
        <v>1802</v>
      </c>
      <c r="E88" s="243" t="s">
        <v>1802</v>
      </c>
      <c r="F88" s="242" t="s">
        <v>1802</v>
      </c>
      <c r="G88" s="242" t="s">
        <v>1802</v>
      </c>
      <c r="H88" s="242" t="s">
        <v>1802</v>
      </c>
      <c r="I88" s="242" t="s">
        <v>1802</v>
      </c>
      <c r="J88" s="242" t="s">
        <v>1802</v>
      </c>
      <c r="K88" s="242" t="s">
        <v>1802</v>
      </c>
      <c r="L88" s="242" t="s">
        <v>1802</v>
      </c>
      <c r="M88" s="242" t="s">
        <v>1802</v>
      </c>
      <c r="N88" s="242" t="s">
        <v>1802</v>
      </c>
      <c r="O88" s="243" t="s">
        <v>1802</v>
      </c>
      <c r="P88" s="242" t="s">
        <v>1802</v>
      </c>
      <c r="Q88" s="242" t="s">
        <v>1802</v>
      </c>
      <c r="R88" s="242" t="s">
        <v>1802</v>
      </c>
      <c r="S88" s="311" t="s">
        <v>1838</v>
      </c>
    </row>
    <row r="89" spans="2:19" x14ac:dyDescent="0.2">
      <c r="B89" s="292" t="s">
        <v>126</v>
      </c>
      <c r="C89" s="313" t="s">
        <v>1185</v>
      </c>
      <c r="D89" s="311" t="s">
        <v>1838</v>
      </c>
      <c r="E89" s="311" t="s">
        <v>1838</v>
      </c>
      <c r="F89" s="311" t="s">
        <v>1838</v>
      </c>
      <c r="G89" s="311" t="s">
        <v>1838</v>
      </c>
      <c r="H89" s="311" t="s">
        <v>1838</v>
      </c>
      <c r="I89" s="311" t="s">
        <v>1838</v>
      </c>
      <c r="J89" s="311" t="s">
        <v>1838</v>
      </c>
      <c r="K89" s="311" t="s">
        <v>1838</v>
      </c>
      <c r="L89" s="311" t="s">
        <v>1838</v>
      </c>
      <c r="M89" s="311" t="s">
        <v>1838</v>
      </c>
      <c r="N89" s="311" t="s">
        <v>1838</v>
      </c>
      <c r="O89" s="311" t="s">
        <v>1838</v>
      </c>
      <c r="P89" s="311" t="s">
        <v>1838</v>
      </c>
      <c r="Q89" s="311" t="s">
        <v>1838</v>
      </c>
      <c r="R89" s="311" t="s">
        <v>1838</v>
      </c>
      <c r="S89" s="311" t="s">
        <v>1838</v>
      </c>
    </row>
    <row r="90" spans="2:19" x14ac:dyDescent="0.2">
      <c r="B90" s="292" t="s">
        <v>127</v>
      </c>
      <c r="C90" s="313" t="s">
        <v>1186</v>
      </c>
      <c r="D90" s="51" t="s">
        <v>1802</v>
      </c>
      <c r="E90" s="51" t="s">
        <v>1802</v>
      </c>
      <c r="F90" s="51" t="s">
        <v>1802</v>
      </c>
      <c r="G90" s="311" t="s">
        <v>1838</v>
      </c>
      <c r="H90" s="311" t="s">
        <v>1838</v>
      </c>
      <c r="I90" s="311" t="s">
        <v>1838</v>
      </c>
      <c r="J90" s="51" t="s">
        <v>1802</v>
      </c>
      <c r="K90" s="311" t="s">
        <v>1838</v>
      </c>
      <c r="L90" s="311" t="s">
        <v>1838</v>
      </c>
      <c r="M90" s="51" t="s">
        <v>1802</v>
      </c>
      <c r="N90" s="51" t="s">
        <v>1802</v>
      </c>
      <c r="O90" s="51" t="s">
        <v>1802</v>
      </c>
      <c r="P90" s="311" t="s">
        <v>1838</v>
      </c>
      <c r="Q90" s="311" t="s">
        <v>1838</v>
      </c>
      <c r="R90" s="311" t="s">
        <v>1838</v>
      </c>
      <c r="S90" s="311" t="s">
        <v>1838</v>
      </c>
    </row>
    <row r="91" spans="2:19" x14ac:dyDescent="0.2">
      <c r="B91" s="292" t="s">
        <v>128</v>
      </c>
      <c r="C91" s="313" t="s">
        <v>1187</v>
      </c>
      <c r="D91" s="311" t="s">
        <v>1838</v>
      </c>
      <c r="E91" s="311" t="s">
        <v>1838</v>
      </c>
      <c r="F91" s="43" t="s">
        <v>1802</v>
      </c>
      <c r="G91" s="43" t="s">
        <v>1802</v>
      </c>
      <c r="H91" s="43" t="s">
        <v>1802</v>
      </c>
      <c r="I91" s="43" t="s">
        <v>1802</v>
      </c>
      <c r="J91" s="43" t="s">
        <v>1802</v>
      </c>
      <c r="K91" s="43" t="s">
        <v>1802</v>
      </c>
      <c r="L91" s="43" t="s">
        <v>1802</v>
      </c>
      <c r="M91" s="311" t="s">
        <v>1838</v>
      </c>
      <c r="N91" s="311" t="s">
        <v>1838</v>
      </c>
      <c r="O91" s="311" t="s">
        <v>1838</v>
      </c>
      <c r="P91" s="43" t="s">
        <v>1802</v>
      </c>
      <c r="Q91" s="43" t="s">
        <v>1802</v>
      </c>
      <c r="R91" s="43" t="s">
        <v>1802</v>
      </c>
      <c r="S91" s="43" t="s">
        <v>1802</v>
      </c>
    </row>
    <row r="92" spans="2:19" x14ac:dyDescent="0.2">
      <c r="B92" s="292" t="s">
        <v>129</v>
      </c>
      <c r="C92" s="313" t="s">
        <v>1188</v>
      </c>
      <c r="D92" s="51" t="s">
        <v>1802</v>
      </c>
      <c r="E92" s="51" t="s">
        <v>1802</v>
      </c>
      <c r="F92" s="51" t="s">
        <v>1802</v>
      </c>
      <c r="G92" s="51" t="s">
        <v>1802</v>
      </c>
      <c r="H92" s="51" t="s">
        <v>1802</v>
      </c>
      <c r="I92" s="51" t="s">
        <v>1802</v>
      </c>
      <c r="J92" s="51" t="s">
        <v>1802</v>
      </c>
      <c r="K92" s="51" t="s">
        <v>1802</v>
      </c>
      <c r="L92" s="51" t="s">
        <v>1802</v>
      </c>
      <c r="M92" s="51" t="s">
        <v>1802</v>
      </c>
      <c r="N92" s="51" t="s">
        <v>1802</v>
      </c>
      <c r="O92" s="51" t="s">
        <v>1802</v>
      </c>
      <c r="P92" s="311" t="s">
        <v>1838</v>
      </c>
      <c r="Q92" s="51" t="s">
        <v>1802</v>
      </c>
      <c r="R92" s="51" t="s">
        <v>1802</v>
      </c>
      <c r="S92" s="51" t="s">
        <v>1802</v>
      </c>
    </row>
    <row r="93" spans="2:19" x14ac:dyDescent="0.2">
      <c r="B93" s="292" t="s">
        <v>26</v>
      </c>
      <c r="C93" s="313" t="s">
        <v>1189</v>
      </c>
      <c r="D93" s="311" t="s">
        <v>1838</v>
      </c>
      <c r="E93" s="311" t="s">
        <v>1838</v>
      </c>
      <c r="F93" s="311" t="s">
        <v>1838</v>
      </c>
      <c r="G93" s="311" t="s">
        <v>1838</v>
      </c>
      <c r="H93" s="311" t="s">
        <v>1838</v>
      </c>
      <c r="I93" s="311" t="s">
        <v>1838</v>
      </c>
      <c r="J93" s="311" t="s">
        <v>1838</v>
      </c>
      <c r="K93" s="311" t="s">
        <v>1838</v>
      </c>
      <c r="L93" s="311" t="s">
        <v>1838</v>
      </c>
      <c r="M93" s="311" t="s">
        <v>1838</v>
      </c>
      <c r="N93" s="311" t="s">
        <v>1838</v>
      </c>
      <c r="O93" s="311" t="s">
        <v>1838</v>
      </c>
      <c r="P93" s="311" t="s">
        <v>1838</v>
      </c>
      <c r="Q93" s="311" t="s">
        <v>1838</v>
      </c>
      <c r="R93" s="311" t="s">
        <v>1838</v>
      </c>
      <c r="S93" s="311" t="s">
        <v>1838</v>
      </c>
    </row>
    <row r="94" spans="2:19" x14ac:dyDescent="0.2">
      <c r="B94" s="292" t="s">
        <v>27</v>
      </c>
      <c r="C94" s="313" t="s">
        <v>1190</v>
      </c>
      <c r="D94" s="311" t="s">
        <v>1838</v>
      </c>
      <c r="E94" s="311" t="s">
        <v>1838</v>
      </c>
      <c r="F94" s="311" t="s">
        <v>1838</v>
      </c>
      <c r="G94" s="311" t="s">
        <v>1838</v>
      </c>
      <c r="H94" s="311" t="s">
        <v>1838</v>
      </c>
      <c r="I94" s="311" t="s">
        <v>1838</v>
      </c>
      <c r="J94" s="311" t="s">
        <v>1838</v>
      </c>
      <c r="K94" s="311" t="s">
        <v>1838</v>
      </c>
      <c r="L94" s="311" t="s">
        <v>1838</v>
      </c>
      <c r="M94" s="311" t="s">
        <v>1838</v>
      </c>
      <c r="N94" s="311" t="s">
        <v>1838</v>
      </c>
      <c r="O94" s="311" t="s">
        <v>1838</v>
      </c>
      <c r="P94" s="311" t="s">
        <v>1838</v>
      </c>
      <c r="Q94" s="311" t="s">
        <v>1838</v>
      </c>
      <c r="R94" s="311" t="s">
        <v>1838</v>
      </c>
      <c r="S94" s="311" t="s">
        <v>1838</v>
      </c>
    </row>
    <row r="95" spans="2:19" x14ac:dyDescent="0.2">
      <c r="B95" s="83" t="s">
        <v>130</v>
      </c>
      <c r="C95" s="82"/>
      <c r="D95" s="201">
        <v>365</v>
      </c>
      <c r="E95" s="201">
        <v>365</v>
      </c>
      <c r="F95" s="201">
        <v>365</v>
      </c>
      <c r="G95" s="201">
        <v>365</v>
      </c>
      <c r="H95" s="201">
        <v>365</v>
      </c>
      <c r="I95" s="201">
        <v>365</v>
      </c>
      <c r="J95" s="201">
        <v>365</v>
      </c>
      <c r="K95" s="201">
        <v>365</v>
      </c>
      <c r="L95" s="201">
        <v>365</v>
      </c>
      <c r="M95" s="201">
        <v>365</v>
      </c>
      <c r="N95" s="201">
        <v>365</v>
      </c>
      <c r="O95" s="201">
        <v>365</v>
      </c>
      <c r="P95" s="201">
        <v>365</v>
      </c>
      <c r="Q95" s="201">
        <v>365</v>
      </c>
      <c r="R95" s="201">
        <v>365</v>
      </c>
      <c r="S95" s="201">
        <v>365</v>
      </c>
    </row>
    <row r="96" spans="2:19" x14ac:dyDescent="0.2">
      <c r="B96" s="83" t="s">
        <v>545</v>
      </c>
      <c r="C96" s="82"/>
      <c r="D96" s="272">
        <v>262</v>
      </c>
      <c r="E96" s="272">
        <v>262</v>
      </c>
      <c r="F96" s="272">
        <v>262</v>
      </c>
      <c r="G96" s="272">
        <v>262</v>
      </c>
      <c r="H96" s="272">
        <v>262</v>
      </c>
      <c r="I96" s="272">
        <v>262</v>
      </c>
      <c r="J96" s="272">
        <v>262</v>
      </c>
      <c r="K96" s="272">
        <v>262</v>
      </c>
      <c r="L96" s="272">
        <v>262</v>
      </c>
      <c r="M96" s="272">
        <v>262</v>
      </c>
      <c r="N96" s="272">
        <v>262</v>
      </c>
      <c r="O96" s="272">
        <v>262</v>
      </c>
      <c r="P96" s="272">
        <v>262</v>
      </c>
      <c r="Q96" s="272">
        <v>262</v>
      </c>
      <c r="R96" s="272">
        <v>262</v>
      </c>
      <c r="S96" s="272">
        <v>262</v>
      </c>
    </row>
    <row r="97" spans="2:20" x14ac:dyDescent="0.2">
      <c r="B97" s="83" t="s">
        <v>131</v>
      </c>
      <c r="C97" s="82"/>
      <c r="D97" s="43">
        <v>11</v>
      </c>
      <c r="E97" s="43">
        <v>12</v>
      </c>
      <c r="F97" s="43">
        <v>10</v>
      </c>
      <c r="G97" s="43">
        <v>10</v>
      </c>
      <c r="H97" s="43">
        <v>10</v>
      </c>
      <c r="I97" s="43">
        <v>10</v>
      </c>
      <c r="J97" s="43">
        <v>10</v>
      </c>
      <c r="K97" s="43">
        <v>11</v>
      </c>
      <c r="L97" s="43">
        <v>10</v>
      </c>
      <c r="M97" s="43">
        <v>11</v>
      </c>
      <c r="N97" s="43">
        <v>11</v>
      </c>
      <c r="O97" s="43">
        <v>12</v>
      </c>
      <c r="P97" s="43">
        <v>11</v>
      </c>
      <c r="Q97" s="43">
        <v>10</v>
      </c>
      <c r="R97" s="43">
        <v>10</v>
      </c>
      <c r="S97" s="43">
        <v>11</v>
      </c>
    </row>
    <row r="98" spans="2:20" ht="23.25" thickBot="1" x14ac:dyDescent="0.25">
      <c r="B98" s="828" t="s">
        <v>132</v>
      </c>
      <c r="C98" s="829"/>
      <c r="D98" s="752">
        <v>251</v>
      </c>
      <c r="E98" s="752">
        <v>250</v>
      </c>
      <c r="F98" s="752">
        <v>252</v>
      </c>
      <c r="G98" s="752">
        <v>252</v>
      </c>
      <c r="H98" s="44">
        <v>252</v>
      </c>
      <c r="I98" s="44">
        <v>252</v>
      </c>
      <c r="J98" s="44">
        <v>252</v>
      </c>
      <c r="K98" s="44">
        <v>251</v>
      </c>
      <c r="L98" s="44">
        <v>252</v>
      </c>
      <c r="M98" s="44">
        <v>251</v>
      </c>
      <c r="N98" s="44">
        <v>251</v>
      </c>
      <c r="O98" s="44">
        <v>250</v>
      </c>
      <c r="P98" s="44">
        <v>251</v>
      </c>
      <c r="Q98" s="44">
        <v>252</v>
      </c>
      <c r="R98" s="44">
        <v>252</v>
      </c>
      <c r="S98" s="44">
        <v>251</v>
      </c>
    </row>
    <row r="99" spans="2:20" x14ac:dyDescent="0.2">
      <c r="B99" s="870" t="s">
        <v>300</v>
      </c>
      <c r="C99" s="834"/>
      <c r="D99" s="835"/>
      <c r="E99" s="835"/>
      <c r="F99" s="835"/>
      <c r="G99" s="836"/>
      <c r="H99" s="343"/>
      <c r="I99" s="343"/>
      <c r="J99" s="343"/>
      <c r="K99" s="343"/>
      <c r="L99" s="343"/>
      <c r="M99" s="343"/>
      <c r="N99" s="343"/>
      <c r="O99" s="343"/>
      <c r="P99" s="343"/>
      <c r="Q99" s="343"/>
      <c r="R99" s="343"/>
      <c r="S99" s="344"/>
    </row>
    <row r="100" spans="2:20" ht="15" thickBot="1" x14ac:dyDescent="0.25">
      <c r="B100" s="871"/>
      <c r="C100" s="837"/>
      <c r="D100" s="837"/>
      <c r="E100" s="837"/>
      <c r="F100" s="837"/>
      <c r="G100" s="838"/>
      <c r="H100" s="345"/>
      <c r="I100" s="345"/>
      <c r="J100" s="345"/>
      <c r="K100" s="345"/>
      <c r="L100" s="345"/>
      <c r="M100" s="345"/>
      <c r="N100" s="345"/>
      <c r="O100" s="345"/>
      <c r="P100" s="345"/>
      <c r="Q100" s="345"/>
      <c r="R100" s="345"/>
      <c r="S100" s="346"/>
    </row>
    <row r="101" spans="2:20" ht="45.75" customHeight="1" thickBot="1" x14ac:dyDescent="0.25">
      <c r="B101" s="830" t="s">
        <v>132</v>
      </c>
      <c r="C101" s="831"/>
      <c r="D101" s="832">
        <v>1005</v>
      </c>
      <c r="E101" s="832">
        <v>1003</v>
      </c>
      <c r="F101" s="832">
        <v>1012</v>
      </c>
      <c r="G101" s="833">
        <v>1013</v>
      </c>
      <c r="H101" s="44">
        <v>1013</v>
      </c>
      <c r="I101" s="44">
        <v>1013</v>
      </c>
      <c r="J101" s="44">
        <v>1011</v>
      </c>
      <c r="K101" s="44">
        <v>1010</v>
      </c>
      <c r="L101" s="44">
        <v>1013</v>
      </c>
      <c r="M101" s="44">
        <v>1008</v>
      </c>
      <c r="N101" s="44">
        <v>1008</v>
      </c>
      <c r="O101" s="44">
        <v>1006</v>
      </c>
      <c r="P101" s="44">
        <v>1009</v>
      </c>
      <c r="Q101" s="44">
        <v>1010</v>
      </c>
      <c r="R101" s="44">
        <v>1013</v>
      </c>
      <c r="S101" s="44">
        <v>1010</v>
      </c>
    </row>
    <row r="102" spans="2:20" ht="48" customHeight="1" thickBot="1" x14ac:dyDescent="0.25">
      <c r="B102" s="88" t="s">
        <v>298</v>
      </c>
      <c r="C102" s="87"/>
      <c r="D102" s="294">
        <v>251.25</v>
      </c>
      <c r="E102" s="294">
        <v>250.75</v>
      </c>
      <c r="F102" s="750">
        <v>253</v>
      </c>
      <c r="G102" s="754">
        <v>253.25</v>
      </c>
      <c r="H102" s="751">
        <v>253.25</v>
      </c>
      <c r="I102" s="294">
        <v>253.25</v>
      </c>
      <c r="J102" s="294">
        <v>252.75</v>
      </c>
      <c r="K102" s="294">
        <v>252.5</v>
      </c>
      <c r="L102" s="294">
        <v>253.25</v>
      </c>
      <c r="M102" s="294">
        <v>252</v>
      </c>
      <c r="N102" s="294">
        <v>252</v>
      </c>
      <c r="O102" s="294">
        <v>251.5</v>
      </c>
      <c r="P102" s="294">
        <v>252.25</v>
      </c>
      <c r="Q102" s="294">
        <v>252.5</v>
      </c>
      <c r="R102" s="294">
        <v>253.25</v>
      </c>
      <c r="S102" s="294">
        <v>252.5</v>
      </c>
    </row>
    <row r="103" spans="2:20" ht="50.25" hidden="1" customHeight="1" x14ac:dyDescent="0.2">
      <c r="B103" s="88" t="s">
        <v>299</v>
      </c>
      <c r="C103" s="86"/>
      <c r="D103" s="294">
        <v>188.25</v>
      </c>
      <c r="E103" s="294">
        <v>185.75</v>
      </c>
      <c r="F103" s="294">
        <v>189</v>
      </c>
      <c r="G103" s="753">
        <v>190.25</v>
      </c>
      <c r="H103" s="294">
        <v>190.25</v>
      </c>
      <c r="I103" s="294">
        <v>189.25</v>
      </c>
      <c r="J103" s="294">
        <v>187.75</v>
      </c>
      <c r="K103" s="294">
        <v>188.5</v>
      </c>
      <c r="L103" s="294">
        <v>190.25</v>
      </c>
      <c r="M103" s="294">
        <v>189</v>
      </c>
      <c r="N103" s="294">
        <v>188</v>
      </c>
      <c r="O103" s="294">
        <v>188.5</v>
      </c>
      <c r="P103" s="294">
        <v>190.25</v>
      </c>
      <c r="Q103" s="294">
        <v>192.5</v>
      </c>
      <c r="R103" s="294">
        <v>190.25</v>
      </c>
      <c r="S103" s="294">
        <v>192.5</v>
      </c>
      <c r="T103" s="111"/>
    </row>
    <row r="105" spans="2:20" x14ac:dyDescent="0.2">
      <c r="C105" s="89" t="s">
        <v>301</v>
      </c>
    </row>
    <row r="106" spans="2:20" x14ac:dyDescent="0.2">
      <c r="C106" s="89" t="s">
        <v>302</v>
      </c>
    </row>
    <row r="107" spans="2:20" x14ac:dyDescent="0.2">
      <c r="C107" s="244"/>
    </row>
  </sheetData>
  <sheetProtection algorithmName="SHA-512" hashValue="Nw6R9U6oO5ESaEY3OxvU29wVczKNoQLu7JERrtOF1Tu8qci/VlpkGI/MbEgOc2PALDhm53vctjV5IHQkV57YKA==" saltValue="vou4Q4BK4pyc9hKHSSooGQ==" spinCount="100000" sheet="1" objects="1" scenarios="1" selectLockedCells="1"/>
  <mergeCells count="5">
    <mergeCell ref="B27:B28"/>
    <mergeCell ref="B51:B52"/>
    <mergeCell ref="B75:B76"/>
    <mergeCell ref="B3:B4"/>
    <mergeCell ref="B99:B100"/>
  </mergeCells>
  <pageMargins left="0.7" right="0.7" top="0.78740157499999996" bottom="0.78740157499999996"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69DBF-E9FB-4337-9FB2-311CD00B1809}">
  <sheetPr>
    <tabColor rgb="FFFF0000"/>
  </sheetPr>
  <dimension ref="A1:O327"/>
  <sheetViews>
    <sheetView showGridLines="0" zoomScale="70" zoomScaleNormal="70" workbookViewId="0">
      <pane ySplit="3" topLeftCell="A4" activePane="bottomLeft" state="frozen"/>
      <selection activeCell="C5" sqref="C5"/>
      <selection pane="bottomLeft" activeCell="E5" sqref="E5"/>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customWidth="1"/>
    <col min="14"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Reserve 04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SUMIFS(TabelleR10LL,TabelleR10HH,'Reserve 04 K'!B4,TabelleR10JJ,"")+
SUMIFS(TabelleR10LL,TabelleR10HH,'Reserve 04 K'!B4,TabelleR10JJ,"ohne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customHeight="1" x14ac:dyDescent="0.2">
      <c r="B5" s="677" t="str">
        <f>Raumgruppen_Bezeichnungen!$C4</f>
        <v>A1-J2</v>
      </c>
      <c r="C5" s="528" t="str">
        <f>Raumgruppen_Bezeichnungen!$D4</f>
        <v>Klassenräume</v>
      </c>
      <c r="D5" s="529">
        <f>SUMIFS(TabelleR10LL,TabelleR10HH,'Reserve 04 K'!B5,TabelleR10JJ,"")+
SUMIFS(TabelleR10LL,TabelleR10HH,'Reserve 04 K'!B5,TabelleR10JJ,"ohne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customHeight="1" x14ac:dyDescent="0.2">
      <c r="B6" s="677" t="str">
        <f>Raumgruppen_Bezeichnungen!$C5</f>
        <v>A1-Q</v>
      </c>
      <c r="C6" s="528" t="str">
        <f>Raumgruppen_Bezeichnungen!$D5</f>
        <v>Klassenräume</v>
      </c>
      <c r="D6" s="529">
        <f>SUMIFS(TabelleR10LL,TabelleR10HH,'Reserve 04 K'!B6,TabelleR10JJ,"")+
SUMIFS(TabelleR10LL,TabelleR10HH,'Reserve 04 K'!B6,TabelleR10JJ,"ohne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customHeight="1" x14ac:dyDescent="0.2">
      <c r="B7" s="677" t="str">
        <f>Raumgruppen_Bezeichnungen!$C6</f>
        <v>A1-J6</v>
      </c>
      <c r="C7" s="528" t="str">
        <f>Raumgruppen_Bezeichnungen!$D6</f>
        <v>Klassenräume</v>
      </c>
      <c r="D7" s="529">
        <f>SUMIFS(TabelleR10LL,TabelleR10HH,'Reserve 04 K'!B7,TabelleR10JJ,"")+
SUMIFS(TabelleR10LL,TabelleR10HH,'Reserve 04 K'!B7,TabelleR10JJ,"ohne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customHeight="1" x14ac:dyDescent="0.2">
      <c r="B8" s="677" t="str">
        <f>Raumgruppen_Bezeichnungen!$C7</f>
        <v>A1-M</v>
      </c>
      <c r="C8" s="528" t="str">
        <f>Raumgruppen_Bezeichnungen!$D7</f>
        <v>Klassenräume</v>
      </c>
      <c r="D8" s="529">
        <f>SUMIFS(TabelleR10LL,TabelleR10HH,'Reserve 04 K'!B8,TabelleR10JJ,"")+
SUMIFS(TabelleR10LL,TabelleR10HH,'Reserve 04 K'!B8,TabelleR10JJ,"ohne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customHeight="1" x14ac:dyDescent="0.2">
      <c r="B9" s="677" t="str">
        <f>Raumgruppen_Bezeichnungen!$C8</f>
        <v>A1-14</v>
      </c>
      <c r="C9" s="528" t="str">
        <f>Raumgruppen_Bezeichnungen!$D8</f>
        <v>Klassenräume</v>
      </c>
      <c r="D9" s="529">
        <f>SUMIFS(TabelleR10LL,TabelleR10HH,'Reserve 04 K'!B9,TabelleR10JJ,"")+
SUMIFS(TabelleR10LL,TabelleR10HH,'Reserve 04 K'!B9,TabelleR10JJ,"ohne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7" t="str">
        <f>Raumgruppen_Bezeichnungen!$C9</f>
        <v>A1-W</v>
      </c>
      <c r="C10" s="528" t="str">
        <f>Raumgruppen_Bezeichnungen!$D9</f>
        <v>Seminar- Prüfungsräume, Aufenthaltsräume, Multifunktionsräume</v>
      </c>
      <c r="D10" s="529">
        <f>SUMIFS(TabelleR10LL,TabelleR10HH,'Reserve 04 K'!B10,TabelleR10JJ,"")+
SUMIFS(TabelleR10LL,TabelleR10HH,'Reserve 04 K'!B10,TabelleR10JJ,"ohne Grundreinig")</f>
        <v>0</v>
      </c>
      <c r="E10" s="530">
        <f t="shared" si="0"/>
        <v>0</v>
      </c>
      <c r="F10" s="531" t="str">
        <f>VLOOKUP(B10,Raumgruppen_Bezeichnungen!$C$3:$E$305,3,FALSE)</f>
        <v>wöchentl.</v>
      </c>
      <c r="G10" s="75"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7"/>
        <v>0</v>
      </c>
      <c r="I10" s="500">
        <f t="shared" si="8"/>
        <v>0</v>
      </c>
      <c r="J10" s="534">
        <f t="shared" si="3"/>
        <v>0</v>
      </c>
      <c r="K10" s="535">
        <f t="shared" si="9"/>
        <v>0</v>
      </c>
      <c r="M10" s="22">
        <f>Raumgruppen_Bezeichnungen!N9</f>
        <v>1</v>
      </c>
      <c r="N10" s="22">
        <f t="shared" si="5"/>
        <v>1</v>
      </c>
      <c r="O10" s="22">
        <f t="shared" si="6"/>
        <v>1</v>
      </c>
    </row>
    <row r="11" spans="1:15" ht="15" customHeight="1" x14ac:dyDescent="0.2">
      <c r="B11" s="677" t="str">
        <f>Raumgruppen_Bezeichnungen!$C10</f>
        <v>A1-2</v>
      </c>
      <c r="C11" s="528" t="str">
        <f>Raumgruppen_Bezeichnungen!$D10</f>
        <v>Seminar- Prüfungsräume, Aufenthaltsräume, Multifunktionsräume</v>
      </c>
      <c r="D11" s="529">
        <f>SUMIFS(TabelleR10LL,TabelleR10HH,'Reserve 04 K'!B11,TabelleR10JJ,"")+
SUMIFS(TabelleR10LL,TabelleR10HH,'Reserve 04 K'!B11,TabelleR10JJ,"ohne Grundreinig")</f>
        <v>0</v>
      </c>
      <c r="E11" s="530">
        <f t="shared" si="0"/>
        <v>0</v>
      </c>
      <c r="F11" s="531" t="str">
        <f>VLOOKUP(B11,Raumgruppen_Bezeichnungen!$C$3:$E$305,3,FALSE)</f>
        <v>2 Tage/Wo</v>
      </c>
      <c r="G11" s="75"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7"/>
        <v>0</v>
      </c>
      <c r="I11" s="500">
        <f t="shared" si="8"/>
        <v>0</v>
      </c>
      <c r="J11" s="534">
        <f t="shared" si="3"/>
        <v>0</v>
      </c>
      <c r="K11" s="535">
        <f t="shared" si="9"/>
        <v>0</v>
      </c>
      <c r="M11" s="22">
        <f>Raumgruppen_Bezeichnungen!N10</f>
        <v>1</v>
      </c>
      <c r="N11" s="22">
        <f t="shared" si="5"/>
        <v>1</v>
      </c>
      <c r="O11" s="22">
        <f t="shared" si="6"/>
        <v>1</v>
      </c>
    </row>
    <row r="12" spans="1:15" ht="15" customHeight="1" x14ac:dyDescent="0.2">
      <c r="B12" s="677" t="str">
        <f>Raumgruppen_Bezeichnungen!$C11</f>
        <v>A1-2,5</v>
      </c>
      <c r="C12" s="528" t="str">
        <f>Raumgruppen_Bezeichnungen!$D11</f>
        <v>Klassenräume</v>
      </c>
      <c r="D12" s="529">
        <f>SUMIFS(TabelleR10LL,TabelleR10HH,'Reserve 04 K'!B12,TabelleR10JJ,"")+
SUMIFS(TabelleR10LL,TabelleR10HH,'Reserve 04 K'!B12,TabelleR10JJ,"ohne Grundreinig")</f>
        <v>0</v>
      </c>
      <c r="E12" s="530">
        <f t="shared" si="0"/>
        <v>0</v>
      </c>
      <c r="F12" s="531"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ca="1">D12*G12</f>
        <v>0</v>
      </c>
      <c r="I12" s="500">
        <f>IF(E12=0,0,H12/E12)</f>
        <v>0</v>
      </c>
      <c r="J12" s="534">
        <f t="shared" si="3"/>
        <v>0</v>
      </c>
      <c r="K12" s="535">
        <f>IF(J12="","",I12*J12)</f>
        <v>0</v>
      </c>
      <c r="M12" s="22">
        <f>Raumgruppen_Bezeichnungen!N11</f>
        <v>0</v>
      </c>
      <c r="N12" s="22">
        <f t="shared" si="5"/>
        <v>1</v>
      </c>
      <c r="O12" s="22">
        <f t="shared" si="6"/>
        <v>1</v>
      </c>
    </row>
    <row r="13" spans="1:15" ht="15" customHeight="1" x14ac:dyDescent="0.2">
      <c r="B13" s="677" t="str">
        <f>Raumgruppen_Bezeichnungen!$C12</f>
        <v>A1-3</v>
      </c>
      <c r="C13" s="528" t="str">
        <f>Raumgruppen_Bezeichnungen!$D12</f>
        <v>Klassenräume</v>
      </c>
      <c r="D13" s="529">
        <f>SUMIFS(TabelleR10LL,TabelleR10HH,'Reserve 04 K'!B13,TabelleR10JJ,"")+
SUMIFS(TabelleR10LL,TabelleR10HH,'Reserve 04 K'!B13,TabelleR10JJ,"ohne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customHeight="1" x14ac:dyDescent="0.2">
      <c r="B14" s="677" t="str">
        <f>Raumgruppen_Bezeichnungen!$C13</f>
        <v>A1-4</v>
      </c>
      <c r="C14" s="528" t="str">
        <f>Raumgruppen_Bezeichnungen!$D13</f>
        <v>Klassenräume</v>
      </c>
      <c r="D14" s="529">
        <f>SUMIFS(TabelleR10LL,TabelleR10HH,'Reserve 04 K'!B14,TabelleR10JJ,"")+
SUMIFS(TabelleR10LL,TabelleR10HH,'Reserve 04 K'!B14,TabelleR10JJ,"ohne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0"/>
        <v>0</v>
      </c>
      <c r="I14" s="500">
        <f t="shared" si="11"/>
        <v>0</v>
      </c>
      <c r="J14" s="534">
        <f t="shared" si="3"/>
        <v>0</v>
      </c>
      <c r="K14" s="535">
        <f t="shared" si="12"/>
        <v>0</v>
      </c>
      <c r="M14" s="22">
        <f>Raumgruppen_Bezeichnungen!N13</f>
        <v>0</v>
      </c>
      <c r="N14" s="22">
        <f t="shared" si="5"/>
        <v>1</v>
      </c>
      <c r="O14" s="22">
        <f t="shared" si="6"/>
        <v>1</v>
      </c>
    </row>
    <row r="15" spans="1:15" ht="15" customHeight="1" x14ac:dyDescent="0.2">
      <c r="B15" s="677" t="str">
        <f>Raumgruppen_Bezeichnungen!$C14</f>
        <v>A1-5</v>
      </c>
      <c r="C15" s="528" t="str">
        <f>Raumgruppen_Bezeichnungen!$D14</f>
        <v>Klassenräume</v>
      </c>
      <c r="D15" s="529">
        <f>SUMIFS(TabelleR10LL,TabelleR10HH,'Reserve 04 K'!B15,TabelleR10JJ,"")+
SUMIFS(TabelleR10LL,TabelleR10HH,'Reserve 04 K'!B15,TabelleR10JJ,"ohne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0"/>
        <v>0</v>
      </c>
      <c r="I15" s="500">
        <f t="shared" si="11"/>
        <v>0</v>
      </c>
      <c r="J15" s="534">
        <f t="shared" si="3"/>
        <v>0</v>
      </c>
      <c r="K15" s="535">
        <f t="shared" si="12"/>
        <v>0</v>
      </c>
      <c r="M15" s="22">
        <f>Raumgruppen_Bezeichnungen!N14</f>
        <v>0</v>
      </c>
      <c r="N15" s="22">
        <f t="shared" si="5"/>
        <v>1</v>
      </c>
      <c r="O15" s="22">
        <f t="shared" si="6"/>
        <v>1</v>
      </c>
    </row>
    <row r="16" spans="1:15" ht="15" customHeight="1" x14ac:dyDescent="0.2">
      <c r="B16" s="677" t="str">
        <f>Raumgruppen_Bezeichnungen!$C15</f>
        <v>A1-6</v>
      </c>
      <c r="C16" s="528" t="str">
        <f>Raumgruppen_Bezeichnungen!$D15</f>
        <v>Klassenräume</v>
      </c>
      <c r="D16" s="529">
        <f>SUMIFS(TabelleR10LL,TabelleR10HH,'Reserve 04 K'!B16,TabelleR10JJ,"")+
SUMIFS(TabelleR10LL,TabelleR10HH,'Reserve 04 K'!B16,TabelleR10JJ,"ohne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ca="1">D16*G16</f>
        <v>0</v>
      </c>
      <c r="I16" s="500">
        <f>IF(E16=0,0,H16/E16)</f>
        <v>0</v>
      </c>
      <c r="J16" s="534">
        <f t="shared" si="3"/>
        <v>0</v>
      </c>
      <c r="K16" s="535">
        <f>IF(J16="","",I16*J16)</f>
        <v>0</v>
      </c>
      <c r="M16" s="22">
        <f>Raumgruppen_Bezeichnungen!N15</f>
        <v>0</v>
      </c>
      <c r="N16" s="22">
        <f t="shared" si="5"/>
        <v>1</v>
      </c>
      <c r="O16" s="22">
        <f t="shared" si="6"/>
        <v>1</v>
      </c>
    </row>
    <row r="17" spans="2:15" ht="15" customHeight="1" x14ac:dyDescent="0.2">
      <c r="B17" s="677" t="str">
        <f>Raumgruppen_Bezeichnungen!$C16</f>
        <v>A1-7</v>
      </c>
      <c r="C17" s="528" t="str">
        <f>Raumgruppen_Bezeichnungen!$D16</f>
        <v>Klassenräume</v>
      </c>
      <c r="D17" s="529">
        <f>SUMIFS(TabelleR10LL,TabelleR10HH,'Reserve 04 K'!B17,TabelleR10JJ,"")+
SUMIFS(TabelleR10LL,TabelleR10HH,'Reserve 04 K'!B17,TabelleR10JJ,"ohne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ca="1">D17*G17</f>
        <v>0</v>
      </c>
      <c r="I17" s="500">
        <f>IF(E17=0,0,H17/E17)</f>
        <v>0</v>
      </c>
      <c r="J17" s="534">
        <f t="shared" si="3"/>
        <v>0</v>
      </c>
      <c r="K17" s="535">
        <f>IF(J17="","",I17*J17)</f>
        <v>0</v>
      </c>
      <c r="M17" s="22">
        <f>Raumgruppen_Bezeichnungen!N16</f>
        <v>0</v>
      </c>
      <c r="N17" s="22">
        <f t="shared" si="5"/>
        <v>1</v>
      </c>
      <c r="O17" s="22">
        <f t="shared" si="6"/>
        <v>1</v>
      </c>
    </row>
    <row r="18" spans="2:15" ht="15" customHeight="1" x14ac:dyDescent="0.2">
      <c r="B18" s="677" t="str">
        <f>Raumgruppen_Bezeichnungen!$C17</f>
        <v>A1-Müll</v>
      </c>
      <c r="C18" s="528" t="str">
        <f>Raumgruppen_Bezeichnungen!$D17</f>
        <v>Klassenräume (nur Müllentnahme)</v>
      </c>
      <c r="D18" s="529">
        <f>SUMIFS(TabelleR10LL,TabelleR10II,'Reserve 04 K'!B18,TabelleR10JJ,"")+
SUMIFS(TabelleR10LL,TabelleR10II,'Reserve 04 K'!B18,TabelleR10JJ,"ohne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customHeight="1" x14ac:dyDescent="0.2">
      <c r="B19" s="677" t="str">
        <f>Raumgruppen_Bezeichnungen!$C18</f>
        <v>A1-Hort</v>
      </c>
      <c r="C19" s="528" t="str">
        <f>Raumgruppen_Bezeichnungen!$D18</f>
        <v>Klassenräume</v>
      </c>
      <c r="D19" s="529">
        <f>SUMIFS(TabelleR10LL,TabelleR10HH,'Reserve 04 K'!B19,TabelleR10JJ,"")+
SUMIFS(TabelleR10LL,TabelleR10HH,'Reserve 04 K'!B19,TabelleR10JJ,"ohne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3"/>
        <v>0</v>
      </c>
      <c r="I19" s="500">
        <f t="shared" si="14"/>
        <v>0</v>
      </c>
      <c r="J19" s="534">
        <f t="shared" si="3"/>
        <v>0</v>
      </c>
      <c r="K19" s="535">
        <f t="shared" si="15"/>
        <v>0</v>
      </c>
      <c r="M19" s="22">
        <f>Raumgruppen_Bezeichnungen!N18</f>
        <v>0</v>
      </c>
      <c r="N19" s="22">
        <f t="shared" si="5"/>
        <v>1</v>
      </c>
      <c r="O19" s="22">
        <f t="shared" si="6"/>
        <v>1</v>
      </c>
    </row>
    <row r="20" spans="2:15" ht="15" customHeight="1" x14ac:dyDescent="0.2">
      <c r="B20" s="677" t="str">
        <f>Raumgruppen_Bezeichnungen!$C19</f>
        <v>A2-J</v>
      </c>
      <c r="C20" s="528" t="str">
        <f>Raumgruppen_Bezeichnungen!$D19</f>
        <v>Fachräume</v>
      </c>
      <c r="D20" s="529">
        <f>SUMIFS(TabelleR10LL,TabelleR10HH,'Reserve 04 K'!B20,TabelleR10JJ,"")+
SUMIFS(TabelleR10LL,TabelleR10HH,'Reserve 04 K'!B20,TabelleR10JJ,"ohne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customHeight="1" x14ac:dyDescent="0.2">
      <c r="B21" s="677" t="str">
        <f>Raumgruppen_Bezeichnungen!$C20</f>
        <v>A2-J2</v>
      </c>
      <c r="C21" s="528" t="str">
        <f>Raumgruppen_Bezeichnungen!$D20</f>
        <v>Fachräume</v>
      </c>
      <c r="D21" s="529">
        <f>SUMIFS(TabelleR10LL,TabelleR10HH,'Reserve 04 K'!B21,TabelleR10JJ,"")+
SUMIFS(TabelleR10LL,TabelleR10HH,'Reserve 04 K'!B21,TabelleR10JJ,"ohne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customHeight="1" x14ac:dyDescent="0.2">
      <c r="B22" s="677" t="str">
        <f>Raumgruppen_Bezeichnungen!$C21</f>
        <v>A2-Q</v>
      </c>
      <c r="C22" s="528" t="str">
        <f>Raumgruppen_Bezeichnungen!$D21</f>
        <v>Fachräume</v>
      </c>
      <c r="D22" s="529">
        <f>SUMIFS(TabelleR10LL,TabelleR10HH,'Reserve 04 K'!B22,TabelleR10JJ,"")+
SUMIFS(TabelleR10LL,TabelleR10HH,'Reserve 04 K'!B22,TabelleR10JJ,"ohne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customHeight="1" x14ac:dyDescent="0.2">
      <c r="B23" s="677" t="str">
        <f>Raumgruppen_Bezeichnungen!$C22</f>
        <v>A2-J6</v>
      </c>
      <c r="C23" s="528" t="str">
        <f>Raumgruppen_Bezeichnungen!$D22</f>
        <v>Fachräume</v>
      </c>
      <c r="D23" s="529">
        <f>SUMIFS(TabelleR10LL,TabelleR10HH,'Reserve 04 K'!B23,TabelleR10JJ,"")+
SUMIFS(TabelleR10LL,TabelleR10HH,'Reserve 04 K'!B23,TabelleR10JJ,"ohne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customHeight="1" x14ac:dyDescent="0.2">
      <c r="B24" s="677" t="str">
        <f>Raumgruppen_Bezeichnungen!$C23</f>
        <v>A2-M</v>
      </c>
      <c r="C24" s="528" t="str">
        <f>Raumgruppen_Bezeichnungen!$D23</f>
        <v>Fachräume</v>
      </c>
      <c r="D24" s="529">
        <f>SUMIFS(TabelleR10LL,TabelleR10HH,'Reserve 04 K'!B24,TabelleR10JJ,"")+
SUMIFS(TabelleR10LL,TabelleR10HH,'Reserve 04 K'!B24,TabelleR10JJ,"ohne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customHeight="1" x14ac:dyDescent="0.2">
      <c r="B25" s="677" t="str">
        <f>Raumgruppen_Bezeichnungen!$C24</f>
        <v>A2-14</v>
      </c>
      <c r="C25" s="528" t="str">
        <f>Raumgruppen_Bezeichnungen!$D24</f>
        <v>Fachräume</v>
      </c>
      <c r="D25" s="529">
        <f>SUMIFS(TabelleR10LL,TabelleR10HH,'Reserve 04 K'!B25,TabelleR10JJ,"")+
SUMIFS(TabelleR10LL,TabelleR10HH,'Reserve 04 K'!B25,TabelleR10JJ,"ohne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customHeight="1" x14ac:dyDescent="0.2">
      <c r="B26" s="677" t="str">
        <f>Raumgruppen_Bezeichnungen!$C25</f>
        <v>A2-W</v>
      </c>
      <c r="C26" s="528" t="str">
        <f>Raumgruppen_Bezeichnungen!$D25</f>
        <v>Fachräume</v>
      </c>
      <c r="D26" s="529">
        <f>SUMIFS(TabelleR10LL,TabelleR10HH,'Reserve 04 K'!B26,TabelleR10JJ,"")+
SUMIFS(TabelleR10LL,TabelleR10HH,'Reserve 04 K'!B26,TabelleR10JJ,"ohne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6"/>
        <v>0</v>
      </c>
      <c r="I26" s="500">
        <f t="shared" si="17"/>
        <v>0</v>
      </c>
      <c r="J26" s="534">
        <f t="shared" si="3"/>
        <v>0</v>
      </c>
      <c r="K26" s="535">
        <f t="shared" si="18"/>
        <v>0</v>
      </c>
      <c r="M26" s="22">
        <f>Raumgruppen_Bezeichnungen!N25</f>
        <v>0</v>
      </c>
      <c r="N26" s="22">
        <f t="shared" si="5"/>
        <v>1</v>
      </c>
      <c r="O26" s="22">
        <f t="shared" si="6"/>
        <v>1</v>
      </c>
    </row>
    <row r="27" spans="2:15" ht="15" customHeight="1" x14ac:dyDescent="0.2">
      <c r="B27" s="677" t="str">
        <f>Raumgruppen_Bezeichnungen!$C26</f>
        <v>A2-2</v>
      </c>
      <c r="C27" s="528" t="str">
        <f>Raumgruppen_Bezeichnungen!$D26</f>
        <v>Fachräume</v>
      </c>
      <c r="D27" s="529">
        <f>SUMIFS(TabelleR10LL,TabelleR10HH,'Reserve 04 K'!B27,TabelleR10JJ,"")+
SUMIFS(TabelleR10LL,TabelleR10HH,'Reserve 04 K'!B27,TabelleR10JJ,"ohne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6"/>
        <v>0</v>
      </c>
      <c r="I27" s="500">
        <f t="shared" si="17"/>
        <v>0</v>
      </c>
      <c r="J27" s="534">
        <f t="shared" si="3"/>
        <v>0</v>
      </c>
      <c r="K27" s="535">
        <f t="shared" si="18"/>
        <v>0</v>
      </c>
      <c r="M27" s="22">
        <f>Raumgruppen_Bezeichnungen!N26</f>
        <v>0</v>
      </c>
      <c r="N27" s="22">
        <f t="shared" si="5"/>
        <v>1</v>
      </c>
      <c r="O27" s="22">
        <f t="shared" si="6"/>
        <v>1</v>
      </c>
    </row>
    <row r="28" spans="2:15" ht="15" customHeight="1" x14ac:dyDescent="0.2">
      <c r="B28" s="677" t="str">
        <f>Raumgruppen_Bezeichnungen!$C27</f>
        <v>A2-2,5</v>
      </c>
      <c r="C28" s="528" t="str">
        <f>Raumgruppen_Bezeichnungen!$D27</f>
        <v>Fachräume</v>
      </c>
      <c r="D28" s="529">
        <f>SUMIFS(TabelleR10LL,TabelleR10HH,'Reserve 04 K'!B28,TabelleR10JJ,"")+
SUMIFS(TabelleR10LL,TabelleR10HH,'Reserve 04 K'!B28,TabelleR10JJ,"ohne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ca="1">D28*G28</f>
        <v>0</v>
      </c>
      <c r="I28" s="500">
        <f>IF(E28=0,0,H28/E28)</f>
        <v>0</v>
      </c>
      <c r="J28" s="534">
        <f t="shared" si="3"/>
        <v>0</v>
      </c>
      <c r="K28" s="535">
        <f>IF(J28="","",I28*J28)</f>
        <v>0</v>
      </c>
      <c r="M28" s="22">
        <f>Raumgruppen_Bezeichnungen!N27</f>
        <v>0</v>
      </c>
      <c r="N28" s="22">
        <f t="shared" si="5"/>
        <v>1</v>
      </c>
      <c r="O28" s="22">
        <f t="shared" si="6"/>
        <v>1</v>
      </c>
    </row>
    <row r="29" spans="2:15" ht="15" customHeight="1" x14ac:dyDescent="0.2">
      <c r="B29" s="677" t="str">
        <f>Raumgruppen_Bezeichnungen!$C28</f>
        <v>A2-3</v>
      </c>
      <c r="C29" s="528" t="str">
        <f>Raumgruppen_Bezeichnungen!$D28</f>
        <v>Fachräume</v>
      </c>
      <c r="D29" s="529">
        <f>SUMIFS(TabelleR10LL,TabelleR10HH,'Reserve 04 K'!B29,TabelleR10JJ,"")+
SUMIFS(TabelleR10LL,TabelleR10HH,'Reserve 04 K'!B29,TabelleR10JJ,"ohne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customHeight="1" x14ac:dyDescent="0.2">
      <c r="B30" s="677" t="str">
        <f>Raumgruppen_Bezeichnungen!$C29</f>
        <v>A2-4</v>
      </c>
      <c r="C30" s="528" t="str">
        <f>Raumgruppen_Bezeichnungen!$D29</f>
        <v>Fachräume</v>
      </c>
      <c r="D30" s="529">
        <f>SUMIFS(TabelleR10LL,TabelleR10HH,'Reserve 04 K'!B30,TabelleR10JJ,"")+
SUMIFS(TabelleR10LL,TabelleR10HH,'Reserve 04 K'!B30,TabelleR10JJ,"ohne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9"/>
        <v>0</v>
      </c>
      <c r="I30" s="500">
        <f t="shared" si="20"/>
        <v>0</v>
      </c>
      <c r="J30" s="534">
        <f t="shared" si="3"/>
        <v>0</v>
      </c>
      <c r="K30" s="535">
        <f t="shared" si="21"/>
        <v>0</v>
      </c>
      <c r="M30" s="22">
        <f>Raumgruppen_Bezeichnungen!N29</f>
        <v>0</v>
      </c>
      <c r="N30" s="22">
        <f t="shared" si="5"/>
        <v>1</v>
      </c>
      <c r="O30" s="22">
        <f t="shared" si="6"/>
        <v>1</v>
      </c>
    </row>
    <row r="31" spans="2:15" ht="15" customHeight="1" x14ac:dyDescent="0.2">
      <c r="B31" s="677" t="str">
        <f>Raumgruppen_Bezeichnungen!$C30</f>
        <v>A2-5</v>
      </c>
      <c r="C31" s="528" t="str">
        <f>Raumgruppen_Bezeichnungen!$D30</f>
        <v>Fachräume</v>
      </c>
      <c r="D31" s="529">
        <f>SUMIFS(TabelleR10LL,TabelleR10HH,'Reserve 04 K'!B31,TabelleR10JJ,"")+
SUMIFS(TabelleR10LL,TabelleR10HH,'Reserve 04 K'!B31,TabelleR10JJ,"ohne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9"/>
        <v>0</v>
      </c>
      <c r="I31" s="500">
        <f t="shared" si="20"/>
        <v>0</v>
      </c>
      <c r="J31" s="534">
        <f t="shared" si="3"/>
        <v>0</v>
      </c>
      <c r="K31" s="535">
        <f t="shared" si="21"/>
        <v>0</v>
      </c>
      <c r="M31" s="22">
        <f>Raumgruppen_Bezeichnungen!N30</f>
        <v>0</v>
      </c>
      <c r="N31" s="22">
        <f t="shared" si="5"/>
        <v>1</v>
      </c>
      <c r="O31" s="22">
        <f t="shared" si="6"/>
        <v>1</v>
      </c>
    </row>
    <row r="32" spans="2:15" ht="15" customHeight="1" x14ac:dyDescent="0.2">
      <c r="B32" s="677" t="str">
        <f>Raumgruppen_Bezeichnungen!$C31</f>
        <v>A2-6</v>
      </c>
      <c r="C32" s="528" t="str">
        <f>Raumgruppen_Bezeichnungen!$D31</f>
        <v>Fachräume</v>
      </c>
      <c r="D32" s="529">
        <f>SUMIFS(TabelleR10LL,TabelleR10HH,'Reserve 04 K'!B32,TabelleR10JJ,"")+
SUMIFS(TabelleR10LL,TabelleR10HH,'Reserve 04 K'!B32,TabelleR10JJ,"ohne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ca="1">D32*G32</f>
        <v>0</v>
      </c>
      <c r="I32" s="500">
        <f>IF(E32=0,0,H32/E32)</f>
        <v>0</v>
      </c>
      <c r="J32" s="534">
        <f t="shared" si="3"/>
        <v>0</v>
      </c>
      <c r="K32" s="535">
        <f>IF(J32="","",I32*J32)</f>
        <v>0</v>
      </c>
      <c r="M32" s="22">
        <f>Raumgruppen_Bezeichnungen!N31</f>
        <v>0</v>
      </c>
      <c r="N32" s="22">
        <f t="shared" si="5"/>
        <v>1</v>
      </c>
      <c r="O32" s="22">
        <f t="shared" si="6"/>
        <v>1</v>
      </c>
    </row>
    <row r="33" spans="2:15" ht="15" customHeight="1" x14ac:dyDescent="0.2">
      <c r="B33" s="677" t="str">
        <f>Raumgruppen_Bezeichnungen!$C32</f>
        <v>A2-7</v>
      </c>
      <c r="C33" s="528" t="str">
        <f>Raumgruppen_Bezeichnungen!$D32</f>
        <v>Fachräume</v>
      </c>
      <c r="D33" s="529">
        <f>SUMIFS(TabelleR10LL,TabelleR10HH,'Reserve 04 K'!B33,TabelleR10JJ,"")+
SUMIFS(TabelleR10LL,TabelleR10HH,'Reserve 04 K'!B33,TabelleR10JJ,"ohne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ca="1">D33*G33</f>
        <v>0</v>
      </c>
      <c r="I33" s="500">
        <f>IF(E33=0,0,H33/E33)</f>
        <v>0</v>
      </c>
      <c r="J33" s="534">
        <f t="shared" si="3"/>
        <v>0</v>
      </c>
      <c r="K33" s="535">
        <f>IF(J33="","",I33*J33)</f>
        <v>0</v>
      </c>
      <c r="M33" s="22">
        <f>Raumgruppen_Bezeichnungen!N32</f>
        <v>0</v>
      </c>
      <c r="N33" s="22">
        <f t="shared" si="5"/>
        <v>1</v>
      </c>
      <c r="O33" s="22">
        <f t="shared" si="6"/>
        <v>1</v>
      </c>
    </row>
    <row r="34" spans="2:15" ht="15" customHeight="1" x14ac:dyDescent="0.2">
      <c r="B34" s="677" t="str">
        <f>Raumgruppen_Bezeichnungen!$C33</f>
        <v>A2-Müll</v>
      </c>
      <c r="C34" s="528" t="str">
        <f>Raumgruppen_Bezeichnungen!$D33</f>
        <v>Fachräume (nur Müllentnahme)</v>
      </c>
      <c r="D34" s="529">
        <f>SUMIFS(TabelleR10LL,TabelleR10II,'Reserve 04 K'!B34,TabelleR10JJ,"")+
SUMIFS(TabelleR10LL,TabelleR10II,'Reserve 04 K'!B34,TabelleR10JJ,"ohne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customHeight="1" x14ac:dyDescent="0.2">
      <c r="B35" s="677" t="str">
        <f>Raumgruppen_Bezeichnungen!$C34</f>
        <v>A2-Hort</v>
      </c>
      <c r="C35" s="528" t="str">
        <f>Raumgruppen_Bezeichnungen!$D34</f>
        <v>Fachräume</v>
      </c>
      <c r="D35" s="529">
        <f>SUMIFS(TabelleR10LL,TabelleR10HH,'Reserve 04 K'!B35,TabelleR10JJ,"")+
SUMIFS(TabelleR10LL,TabelleR10HH,'Reserve 04 K'!B35,TabelleR10JJ,"ohne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22"/>
        <v>0</v>
      </c>
      <c r="I35" s="500">
        <f t="shared" si="23"/>
        <v>0</v>
      </c>
      <c r="J35" s="534">
        <f t="shared" si="3"/>
        <v>0</v>
      </c>
      <c r="K35" s="535">
        <f t="shared" si="24"/>
        <v>0</v>
      </c>
      <c r="M35" s="22">
        <f>Raumgruppen_Bezeichnungen!N34</f>
        <v>0</v>
      </c>
      <c r="N35" s="22">
        <f t="shared" si="5"/>
        <v>1</v>
      </c>
      <c r="O35" s="22">
        <f t="shared" si="6"/>
        <v>1</v>
      </c>
    </row>
    <row r="36" spans="2:15" ht="15" customHeight="1" x14ac:dyDescent="0.2">
      <c r="B36" s="677" t="str">
        <f>Raumgruppen_Bezeichnungen!$C35</f>
        <v>B1-J</v>
      </c>
      <c r="C36" s="528" t="str">
        <f>Raumgruppen_Bezeichnungen!$D35</f>
        <v>Gruppen- und Speiseräume von Schulkindergärten bzw. –horten, Vorschulen</v>
      </c>
      <c r="D36" s="529">
        <f>SUMIFS(TabelleR10LL,TabelleR10HH,'Reserve 04 K'!B36,TabelleR10JJ,"")+
SUMIFS(TabelleR10LL,TabelleR10HH,'Reserve 04 K'!B36,TabelleR10JJ,"ohne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customHeight="1" x14ac:dyDescent="0.2">
      <c r="B37" s="677" t="str">
        <f>Raumgruppen_Bezeichnungen!$C36</f>
        <v>B1-J2</v>
      </c>
      <c r="C37" s="528" t="str">
        <f>Raumgruppen_Bezeichnungen!$D36</f>
        <v>Gruppen- und Speiseräume von Schulkindergärten bzw. –horten, Vorschulen</v>
      </c>
      <c r="D37" s="529">
        <f>SUMIFS(TabelleR10LL,TabelleR10HH,'Reserve 04 K'!B37,TabelleR10JJ,"")+
SUMIFS(TabelleR10LL,TabelleR10HH,'Reserve 04 K'!B37,TabelleR10JJ,"ohne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customHeight="1" x14ac:dyDescent="0.2">
      <c r="B38" s="677" t="str">
        <f>Raumgruppen_Bezeichnungen!$C37</f>
        <v>B1-Q</v>
      </c>
      <c r="C38" s="528" t="str">
        <f>Raumgruppen_Bezeichnungen!$D37</f>
        <v>Gruppen- und Speiseräume von Schulkindergärten bzw. –horten, Vorschulen</v>
      </c>
      <c r="D38" s="529">
        <f>SUMIFS(TabelleR10LL,TabelleR10HH,'Reserve 04 K'!B38,TabelleR10JJ,"")+
SUMIFS(TabelleR10LL,TabelleR10HH,'Reserve 04 K'!B38,TabelleR10JJ,"ohne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customHeight="1" x14ac:dyDescent="0.2">
      <c r="B39" s="677" t="str">
        <f>Raumgruppen_Bezeichnungen!$C38</f>
        <v>B1-J6</v>
      </c>
      <c r="C39" s="528" t="str">
        <f>Raumgruppen_Bezeichnungen!$D38</f>
        <v>Gruppen- und Speiseräume von Schulkindergärten bzw. –horten, Vorschulen</v>
      </c>
      <c r="D39" s="529">
        <f>SUMIFS(TabelleR10LL,TabelleR10HH,'Reserve 04 K'!B39,TabelleR10JJ,"")+
SUMIFS(TabelleR10LL,TabelleR10HH,'Reserve 04 K'!B39,TabelleR10JJ,"ohne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customHeight="1" x14ac:dyDescent="0.2">
      <c r="B40" s="677" t="str">
        <f>Raumgruppen_Bezeichnungen!$C39</f>
        <v>B1-M</v>
      </c>
      <c r="C40" s="528" t="str">
        <f>Raumgruppen_Bezeichnungen!$D39</f>
        <v>Gruppen- und Speiseräume von Schulkindergärten bzw. –horten, Vorschulen</v>
      </c>
      <c r="D40" s="529">
        <f>SUMIFS(TabelleR10LL,TabelleR10HH,'Reserve 04 K'!B40,TabelleR10JJ,"")+
SUMIFS(TabelleR10LL,TabelleR10HH,'Reserve 04 K'!B40,TabelleR10JJ,"ohne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customHeight="1" x14ac:dyDescent="0.2">
      <c r="B41" s="677" t="str">
        <f>Raumgruppen_Bezeichnungen!$C40</f>
        <v>B1-14</v>
      </c>
      <c r="C41" s="528" t="str">
        <f>Raumgruppen_Bezeichnungen!$D40</f>
        <v>Gruppen- und Speiseräume von Schulkindergärten bzw. –horten, Vorschulen</v>
      </c>
      <c r="D41" s="529">
        <f>SUMIFS(TabelleR10LL,TabelleR10HH,'Reserve 04 K'!B41,TabelleR10JJ,"")+
SUMIFS(TabelleR10LL,TabelleR10HH,'Reserve 04 K'!B41,TabelleR10JJ,"ohne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customHeight="1" x14ac:dyDescent="0.2">
      <c r="B42" s="677" t="str">
        <f>Raumgruppen_Bezeichnungen!$C41</f>
        <v>B1-W</v>
      </c>
      <c r="C42" s="528" t="str">
        <f>Raumgruppen_Bezeichnungen!$D41</f>
        <v>Gruppen- und Speiseräume von Schulkindergärten bzw. –horten, Vorschulen</v>
      </c>
      <c r="D42" s="529">
        <f>SUMIFS(TabelleR10LL,TabelleR10HH,'Reserve 04 K'!B42,TabelleR10JJ,"")+
SUMIFS(TabelleR10LL,TabelleR10HH,'Reserve 04 K'!B42,TabelleR10JJ,"ohne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25"/>
        <v>0</v>
      </c>
      <c r="I42" s="500">
        <f t="shared" si="26"/>
        <v>0</v>
      </c>
      <c r="J42" s="534">
        <f t="shared" si="3"/>
        <v>0</v>
      </c>
      <c r="K42" s="535">
        <f t="shared" si="27"/>
        <v>0</v>
      </c>
      <c r="M42" s="22">
        <f>Raumgruppen_Bezeichnungen!N41</f>
        <v>0</v>
      </c>
      <c r="N42" s="22">
        <f t="shared" si="5"/>
        <v>1</v>
      </c>
      <c r="O42" s="22">
        <f t="shared" si="6"/>
        <v>1</v>
      </c>
    </row>
    <row r="43" spans="2:15" ht="15" customHeight="1" x14ac:dyDescent="0.2">
      <c r="B43" s="677" t="str">
        <f>Raumgruppen_Bezeichnungen!$C42</f>
        <v>B1-2</v>
      </c>
      <c r="C43" s="528" t="str">
        <f>Raumgruppen_Bezeichnungen!$D42</f>
        <v>Gruppen- und Speiseräume von Schulkindergärten bzw. –horten, Vorschulen</v>
      </c>
      <c r="D43" s="529">
        <f>SUMIFS(TabelleR10LL,TabelleR10HH,'Reserve 04 K'!B43,TabelleR10JJ,"")+
SUMIFS(TabelleR10LL,TabelleR10HH,'Reserve 04 K'!B43,TabelleR10JJ,"ohne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25"/>
        <v>0</v>
      </c>
      <c r="I43" s="500">
        <f t="shared" si="26"/>
        <v>0</v>
      </c>
      <c r="J43" s="534">
        <f t="shared" si="3"/>
        <v>0</v>
      </c>
      <c r="K43" s="535">
        <f t="shared" si="27"/>
        <v>0</v>
      </c>
      <c r="M43" s="22">
        <f>Raumgruppen_Bezeichnungen!N42</f>
        <v>0</v>
      </c>
      <c r="N43" s="22">
        <f t="shared" si="5"/>
        <v>1</v>
      </c>
      <c r="O43" s="22">
        <f t="shared" si="6"/>
        <v>1</v>
      </c>
    </row>
    <row r="44" spans="2:15" ht="15" customHeight="1" x14ac:dyDescent="0.2">
      <c r="B44" s="678" t="str">
        <f>Raumgruppen_Bezeichnungen!$C43</f>
        <v>B1-2,5</v>
      </c>
      <c r="C44" s="621" t="str">
        <f>Raumgruppen_Bezeichnungen!$D43</f>
        <v>Gruppen- und Speiseräume von Schulkindergärten bzw. –horten, Vorschulen</v>
      </c>
      <c r="D44" s="622">
        <f>SUMIFS(TabelleR10LL,TabelleR10HH,'Reserve 04 K'!B44,TabelleR10JJ,"")+
SUMIFS(TabelleR10LL,TabelleR10HH,'Reserve 04 K'!B44,TabelleR10JJ,"ohne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125</v>
      </c>
      <c r="H44" s="626">
        <f ca="1">D44*G44</f>
        <v>0</v>
      </c>
      <c r="I44" s="627">
        <f>IF(E44=0,0,H44/E44)</f>
        <v>0</v>
      </c>
      <c r="J44" s="628">
        <f t="shared" si="3"/>
        <v>0</v>
      </c>
      <c r="K44" s="629">
        <f>IF(J44="","",I44*J44)</f>
        <v>0</v>
      </c>
      <c r="M44" s="22">
        <f>Raumgruppen_Bezeichnungen!N43</f>
        <v>0</v>
      </c>
      <c r="N44" s="22">
        <f t="shared" si="5"/>
        <v>1</v>
      </c>
      <c r="O44" s="22">
        <f t="shared" si="6"/>
        <v>1</v>
      </c>
    </row>
    <row r="45" spans="2:15" ht="15" customHeight="1" thickBot="1" x14ac:dyDescent="0.25">
      <c r="B45" s="679" t="str">
        <f>Raumgruppen_Bezeichnungen!$C44</f>
        <v>B1-3</v>
      </c>
      <c r="C45" s="630" t="str">
        <f>Raumgruppen_Bezeichnungen!$D44</f>
        <v>Gruppen- und Speiseräume von Schulkindergärten bzw. –horten, Vorschulen</v>
      </c>
      <c r="D45" s="631">
        <f>SUMIFS(TabelleR10LL,TabelleR10HH,'Reserve 04 K'!B45,TabelleR10JJ,"")+
SUMIFS(TabelleR10LL,TabelleR10HH,'Reserve 04 K'!B45,TabelleR10JJ,"ohne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150</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customHeight="1" x14ac:dyDescent="0.2">
      <c r="B46" s="676" t="str">
        <f>Raumgruppen_Bezeichnungen!$C45</f>
        <v>B1-4</v>
      </c>
      <c r="C46" s="548" t="str">
        <f>Raumgruppen_Bezeichnungen!$D45</f>
        <v>Gruppen- und Speiseräume von Schulkindergärten bzw. –horten, Vorschulen</v>
      </c>
      <c r="D46" s="465">
        <f>SUMIFS(TabelleR10LL,TabelleR10HH,'Reserve 04 K'!B46,TabelleR10JJ,"")+
SUMIFS(TabelleR10LL,TabelleR10HH,'Reserve 04 K'!B46,TabelleR10JJ,"ohne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200</v>
      </c>
      <c r="H46" s="550">
        <f t="shared" ca="1" si="28"/>
        <v>0</v>
      </c>
      <c r="I46" s="551">
        <f t="shared" si="29"/>
        <v>0</v>
      </c>
      <c r="J46" s="282">
        <f t="shared" si="3"/>
        <v>0</v>
      </c>
      <c r="K46" s="552">
        <f t="shared" si="30"/>
        <v>0</v>
      </c>
      <c r="M46" s="22">
        <f>Raumgruppen_Bezeichnungen!N45</f>
        <v>0</v>
      </c>
      <c r="N46" s="22">
        <f t="shared" si="5"/>
        <v>1</v>
      </c>
      <c r="O46" s="22">
        <f t="shared" si="6"/>
        <v>1</v>
      </c>
    </row>
    <row r="47" spans="2:15" ht="15" customHeight="1" x14ac:dyDescent="0.2">
      <c r="B47" s="677" t="str">
        <f>Raumgruppen_Bezeichnungen!$C46</f>
        <v>B1-5</v>
      </c>
      <c r="C47" s="528" t="str">
        <f>Raumgruppen_Bezeichnungen!$D46</f>
        <v>Gruppen- und Speiseräume von Schulkindergärten bzw. –horten, Vorschulen</v>
      </c>
      <c r="D47" s="529">
        <f>SUMIFS(TabelleR10LL,TabelleR10HH,'Reserve 04 K'!B47,TabelleR10JJ,"")+
SUMIFS(TabelleR10LL,TabelleR10HH,'Reserve 04 K'!B47,TabelleR10JJ,"ohne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28"/>
        <v>0</v>
      </c>
      <c r="I47" s="500">
        <f t="shared" si="29"/>
        <v>0</v>
      </c>
      <c r="J47" s="534">
        <f t="shared" si="3"/>
        <v>0</v>
      </c>
      <c r="K47" s="535">
        <f t="shared" si="30"/>
        <v>0</v>
      </c>
      <c r="M47" s="22">
        <f>Raumgruppen_Bezeichnungen!N46</f>
        <v>0</v>
      </c>
      <c r="N47" s="22">
        <f t="shared" si="5"/>
        <v>1</v>
      </c>
      <c r="O47" s="22">
        <f t="shared" si="6"/>
        <v>1</v>
      </c>
    </row>
    <row r="48" spans="2:15" ht="15" customHeight="1" x14ac:dyDescent="0.2">
      <c r="B48" s="677" t="str">
        <f>Raumgruppen_Bezeichnungen!$C47</f>
        <v>B1-6</v>
      </c>
      <c r="C48" s="528" t="str">
        <f>Raumgruppen_Bezeichnungen!$D47</f>
        <v>Gruppen- und Speiseräume von Schulkindergärten bzw. –horten, Vorschulen</v>
      </c>
      <c r="D48" s="529">
        <f>SUMIFS(TabelleR10LL,TabelleR10HH,'Reserve 04 K'!B48,TabelleR10JJ,"")+
SUMIFS(TabelleR10LL,TabelleR10HH,'Reserve 04 K'!B48,TabelleR10JJ,"ohne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ca="1">D48*G48</f>
        <v>0</v>
      </c>
      <c r="I48" s="500">
        <f>IF(E48=0,0,H48/E48)</f>
        <v>0</v>
      </c>
      <c r="J48" s="534">
        <f t="shared" si="3"/>
        <v>0</v>
      </c>
      <c r="K48" s="535">
        <f>IF(J48="","",I48*J48)</f>
        <v>0</v>
      </c>
      <c r="M48" s="22">
        <f>Raumgruppen_Bezeichnungen!N47</f>
        <v>0</v>
      </c>
      <c r="N48" s="22">
        <f t="shared" si="5"/>
        <v>1</v>
      </c>
      <c r="O48" s="22">
        <f t="shared" si="6"/>
        <v>1</v>
      </c>
    </row>
    <row r="49" spans="2:15" ht="15" customHeight="1" x14ac:dyDescent="0.2">
      <c r="B49" s="677" t="str">
        <f>Raumgruppen_Bezeichnungen!$C48</f>
        <v>B1-7</v>
      </c>
      <c r="C49" s="528" t="str">
        <f>Raumgruppen_Bezeichnungen!$D48</f>
        <v>Gruppen- und Speiseräume von Schulkindergärten bzw. –horten, Vorschulen</v>
      </c>
      <c r="D49" s="529">
        <f>SUMIFS(TabelleR10LL,TabelleR10HH,'Reserve 04 K'!B49,TabelleR10JJ,"")+
SUMIFS(TabelleR10LL,TabelleR10HH,'Reserve 04 K'!B49,TabelleR10JJ,"ohne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ca="1">D49*G49</f>
        <v>0</v>
      </c>
      <c r="I49" s="500">
        <f>IF(E49=0,0,H49/E49)</f>
        <v>0</v>
      </c>
      <c r="J49" s="534">
        <f t="shared" si="3"/>
        <v>0</v>
      </c>
      <c r="K49" s="535">
        <f>IF(J49="","",I49*J49)</f>
        <v>0</v>
      </c>
      <c r="M49" s="22">
        <f>Raumgruppen_Bezeichnungen!N48</f>
        <v>0</v>
      </c>
      <c r="N49" s="22">
        <f t="shared" si="5"/>
        <v>1</v>
      </c>
      <c r="O49" s="22">
        <f t="shared" si="6"/>
        <v>1</v>
      </c>
    </row>
    <row r="50" spans="2:15" ht="15" customHeight="1" x14ac:dyDescent="0.2">
      <c r="B50" s="677" t="str">
        <f>Raumgruppen_Bezeichnungen!$C49</f>
        <v>B1-Müll</v>
      </c>
      <c r="C50" s="528" t="str">
        <f>Raumgruppen_Bezeichnungen!$D49</f>
        <v>Gruppen- und Speiseräume von Schulkindergärten bzw. –horten, Vorschulen (nur Müllentnahme)</v>
      </c>
      <c r="D50" s="529">
        <f>SUMIFS(TabelleR10LL,TabelleR10II,'Reserve 04 K'!B50,TabelleR10JJ,"")+
SUMIFS(TabelleR10LL,TabelleR10II,'Reserve 04 K'!B50,TabelleR10JJ,"ohne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SUMIFS(TabelleR10LL,TabelleR10HH,'Reserve 04 K'!B51,TabelleR10JJ,"")+
SUMIFS(TabelleR10LL,TabelleR10HH,'Reserve 04 K'!B51,TabelleR10JJ,"ohne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customHeight="1" x14ac:dyDescent="0.2">
      <c r="B52" s="677" t="str">
        <f>Raumgruppen_Bezeichnungen!$C51</f>
        <v>C1-J2</v>
      </c>
      <c r="C52" s="528" t="str">
        <f>Raumgruppen_Bezeichnungen!$D51</f>
        <v>Verwaltungs- und Büroräume, Lehrerzimmer, Besprechungs- und Konferenzräume</v>
      </c>
      <c r="D52" s="529">
        <f>SUMIFS(TabelleR10LL,TabelleR10HH,'Reserve 04 K'!B52,TabelleR10JJ,"")+
SUMIFS(TabelleR10LL,TabelleR10HH,'Reserve 04 K'!B52,TabelleR10JJ,"ohne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customHeight="1" x14ac:dyDescent="0.2">
      <c r="B53" s="677" t="str">
        <f>Raumgruppen_Bezeichnungen!$C52</f>
        <v>C1-Q</v>
      </c>
      <c r="C53" s="528" t="str">
        <f>Raumgruppen_Bezeichnungen!$D52</f>
        <v>Verwaltungs- und Büroräume, Lehrerzimmer, Besprechungs- und Konferenzräume</v>
      </c>
      <c r="D53" s="529">
        <f>SUMIFS(TabelleR10LL,TabelleR10HH,'Reserve 04 K'!B53,TabelleR10JJ,"")+
SUMIFS(TabelleR10LL,TabelleR10HH,'Reserve 04 K'!B53,TabelleR10JJ,"ohne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customHeight="1" x14ac:dyDescent="0.2">
      <c r="B54" s="677" t="str">
        <f>Raumgruppen_Bezeichnungen!$C53</f>
        <v>C1-J6</v>
      </c>
      <c r="C54" s="528" t="str">
        <f>Raumgruppen_Bezeichnungen!$D53</f>
        <v>Verwaltungs- und Büroräume, Lehrerzimmer, Besprechungs- und Konferenzräume</v>
      </c>
      <c r="D54" s="529">
        <f>SUMIFS(TabelleR10LL,TabelleR10HH,'Reserve 04 K'!B54,TabelleR10JJ,"")+
SUMIFS(TabelleR10LL,TabelleR10HH,'Reserve 04 K'!B54,TabelleR10JJ,"ohne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customHeight="1" x14ac:dyDescent="0.2">
      <c r="B55" s="677" t="str">
        <f>Raumgruppen_Bezeichnungen!$C54</f>
        <v>C1-M</v>
      </c>
      <c r="C55" s="528" t="str">
        <f>Raumgruppen_Bezeichnungen!$D54</f>
        <v>Verwaltungs- und Büroräume, Lehrerzimmer, Besprechungs- und Konferenzräume</v>
      </c>
      <c r="D55" s="529">
        <f>SUMIFS(TabelleR10LL,TabelleR10HH,'Reserve 04 K'!B55,TabelleR10JJ,"")+
SUMIFS(TabelleR10LL,TabelleR10HH,'Reserve 04 K'!B55,TabelleR10JJ,"ohne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customHeight="1" x14ac:dyDescent="0.2">
      <c r="B56" s="677" t="str">
        <f>Raumgruppen_Bezeichnungen!$C55</f>
        <v>C1-14</v>
      </c>
      <c r="C56" s="528" t="str">
        <f>Raumgruppen_Bezeichnungen!$D55</f>
        <v>Verwaltungs- und Büroräume, Lehrerzimmer, Besprechungs- und Konferenzräume</v>
      </c>
      <c r="D56" s="529">
        <f>SUMIFS(TabelleR10LL,TabelleR10HH,'Reserve 04 K'!B56,TabelleR10JJ,"")+
SUMIFS(TabelleR10LL,TabelleR10HH,'Reserve 04 K'!B56,TabelleR10JJ,"ohne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SUMIFS(TabelleR10LL,TabelleR10HH,'Reserve 04 K'!B57,TabelleR10JJ,"")+
SUMIFS(TabelleR10LL,TabelleR10HH,'Reserve 04 K'!B57,TabelleR10JJ,"ohne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SUMIFS(TabelleR10LL,TabelleR10HH,'Reserve 04 K'!B58,TabelleR10JJ,"")+
SUMIFS(TabelleR10LL,TabelleR10HH,'Reserve 04 K'!B58,TabelleR10JJ,"ohne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34"/>
        <v>0</v>
      </c>
      <c r="I58" s="500">
        <f t="shared" si="35"/>
        <v>0</v>
      </c>
      <c r="J58" s="534">
        <f t="shared" si="3"/>
        <v>0</v>
      </c>
      <c r="K58" s="535">
        <f t="shared" si="36"/>
        <v>0</v>
      </c>
      <c r="M58" s="22">
        <f>Raumgruppen_Bezeichnungen!N57</f>
        <v>1</v>
      </c>
      <c r="N58" s="22">
        <f t="shared" si="5"/>
        <v>1</v>
      </c>
      <c r="O58" s="22">
        <f t="shared" si="6"/>
        <v>1</v>
      </c>
    </row>
    <row r="59" spans="2:15" ht="15" customHeight="1" x14ac:dyDescent="0.2">
      <c r="B59" s="677" t="str">
        <f>Raumgruppen_Bezeichnungen!$C58</f>
        <v>C1-2,5</v>
      </c>
      <c r="C59" s="528" t="str">
        <f>Raumgruppen_Bezeichnungen!$D58</f>
        <v>Verwaltungs- und Büroräume, Lehrerzimmer, Besprechungs- und Konferenzräume</v>
      </c>
      <c r="D59" s="529">
        <f>SUMIFS(TabelleR10LL,TabelleR10HH,'Reserve 04 K'!B59,TabelleR10JJ,"")+
SUMIFS(TabelleR10LL,TabelleR10HH,'Reserve 04 K'!B59,TabelleR10JJ,"ohne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ca="1">D59*G59</f>
        <v>0</v>
      </c>
      <c r="I59" s="500">
        <f>IF(E59=0,0,H59/E59)</f>
        <v>0</v>
      </c>
      <c r="J59" s="534">
        <f t="shared" si="3"/>
        <v>0</v>
      </c>
      <c r="K59" s="535">
        <f>IF(J59="","",I59*J59)</f>
        <v>0</v>
      </c>
      <c r="M59" s="22">
        <f>Raumgruppen_Bezeichnungen!N58</f>
        <v>0</v>
      </c>
      <c r="N59" s="22">
        <f t="shared" si="5"/>
        <v>1</v>
      </c>
      <c r="O59" s="22">
        <f t="shared" si="6"/>
        <v>1</v>
      </c>
    </row>
    <row r="60" spans="2:15" ht="15" customHeight="1" x14ac:dyDescent="0.2">
      <c r="B60" s="677" t="str">
        <f>Raumgruppen_Bezeichnungen!$C59</f>
        <v>C1-3</v>
      </c>
      <c r="C60" s="528" t="str">
        <f>Raumgruppen_Bezeichnungen!$D59</f>
        <v>Verwaltungs- und Büroräume, Lehrerzimmer, Besprechungs- und Konferenzräume</v>
      </c>
      <c r="D60" s="529">
        <f>SUMIFS(TabelleR10LL,TabelleR10HH,'Reserve 04 K'!B60,TabelleR10JJ,"")+
SUMIFS(TabelleR10LL,TabelleR10HH,'Reserve 04 K'!B60,TabelleR10JJ,"ohne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customHeight="1" x14ac:dyDescent="0.2">
      <c r="B61" s="678" t="str">
        <f>Raumgruppen_Bezeichnungen!$C60</f>
        <v>C1-4</v>
      </c>
      <c r="C61" s="621" t="str">
        <f>Raumgruppen_Bezeichnungen!$D60</f>
        <v>Verwaltungs- und Büroräume, Lehrerzimmer, Besprechungs- und Konferenzräume</v>
      </c>
      <c r="D61" s="622">
        <f>SUMIFS(TabelleR10LL,TabelleR10HH,'Reserve 04 K'!B61,TabelleR10JJ,"")+
SUMIFS(TabelleR10LL,TabelleR10HH,'Reserve 04 K'!B61,TabelleR10JJ,"ohne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200</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630" t="str">
        <f>Raumgruppen_Bezeichnungen!$D61</f>
        <v>Verwaltungs- und Büroräume, Lehrerzimmer, Besprechungs- und Konferenzräume</v>
      </c>
      <c r="D62" s="631">
        <f>SUMIFS(TabelleR10LL,TabelleR10HH,'Reserve 04 K'!B62,TabelleR10JJ,"")+
SUMIFS(TabelleR10LL,TabelleR10HH,'Reserve 04 K'!B62,TabelleR10JJ,"ohne Grundreinig")</f>
        <v>0</v>
      </c>
      <c r="E62" s="632">
        <f t="shared" si="0"/>
        <v>0</v>
      </c>
      <c r="F62" s="633" t="str">
        <f>VLOOKUP(B62,Raumgruppen_Bezeichnungen!$C$3:$E$305,3,FALSE)</f>
        <v>5 Tage/Wo</v>
      </c>
      <c r="G62" s="634" cm="1">
        <f t="array" aca="1" ref="G62" ca="1">HLOOKUP(
                           F62,
                           Raumgruppen_Bezeichnungen!$P$314:$AF$390,
                           VLOOKUP(
                                                 LEFT(RIGHT(CELL("dateiname",$B$2),LEN(CELL("dateiname",$B$2))-SEARCH("]",CELL("dateiname",$B$2))),LEN(RIGHT(CELL("dateiname",$B$2),LEN(CELL("dateiname",$B$2))-SEARCH("]",CELL("dateiname",$B$2))))-2),
                                                 Raumgruppen_Bezeichnungen!$P$315:$AH$390,
                                                 19,
                                                 FALSE),
                           FALSE)</f>
        <v>250</v>
      </c>
      <c r="H62" s="635">
        <f t="shared" ca="1" si="37"/>
        <v>0</v>
      </c>
      <c r="I62" s="636">
        <f t="shared" si="38"/>
        <v>0</v>
      </c>
      <c r="J62" s="637">
        <f t="shared" si="3"/>
        <v>0</v>
      </c>
      <c r="K62" s="638">
        <f t="shared" si="39"/>
        <v>0</v>
      </c>
      <c r="M62" s="22">
        <f>Raumgruppen_Bezeichnungen!N61</f>
        <v>1</v>
      </c>
      <c r="N62" s="22">
        <f t="shared" si="5"/>
        <v>1</v>
      </c>
      <c r="O62" s="22">
        <f t="shared" si="6"/>
        <v>1</v>
      </c>
    </row>
    <row r="63" spans="2:15" ht="15" customHeight="1" x14ac:dyDescent="0.2">
      <c r="B63" s="676" t="str">
        <f>Raumgruppen_Bezeichnungen!$C62</f>
        <v>C1-6</v>
      </c>
      <c r="C63" s="548" t="str">
        <f>Raumgruppen_Bezeichnungen!$D62</f>
        <v>Verwaltungs- und Büroräume, Lehrerzimmer, Besprechungs- und Konferenzräume</v>
      </c>
      <c r="D63" s="465">
        <f>SUMIFS(TabelleR10LL,TabelleR10HH,'Reserve 04 K'!B63,TabelleR10JJ,"")+
SUMIFS(TabelleR10LL,TabelleR10HH,'Reserve 04 K'!B63,TabelleR10JJ,"ohne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300</v>
      </c>
      <c r="H63" s="550">
        <f ca="1">D63*G63</f>
        <v>0</v>
      </c>
      <c r="I63" s="551">
        <f>IF(E63=0,0,H63/E63)</f>
        <v>0</v>
      </c>
      <c r="J63" s="282">
        <f t="shared" si="3"/>
        <v>0</v>
      </c>
      <c r="K63" s="552">
        <f>IF(J63="","",I63*J63)</f>
        <v>0</v>
      </c>
      <c r="M63" s="22">
        <f>Raumgruppen_Bezeichnungen!N62</f>
        <v>0</v>
      </c>
      <c r="N63" s="22">
        <f t="shared" si="5"/>
        <v>1</v>
      </c>
      <c r="O63" s="22">
        <f t="shared" si="6"/>
        <v>1</v>
      </c>
    </row>
    <row r="64" spans="2:15" ht="15" customHeight="1" x14ac:dyDescent="0.2">
      <c r="B64" s="677" t="str">
        <f>Raumgruppen_Bezeichnungen!$C63</f>
        <v>C1-7</v>
      </c>
      <c r="C64" s="528" t="str">
        <f>Raumgruppen_Bezeichnungen!$D63</f>
        <v>Verwaltungs- und Büroräume, Lehrerzimmer, Besprechungs- und Konferenzräume</v>
      </c>
      <c r="D64" s="529">
        <f>SUMIFS(TabelleR10LL,TabelleR10HH,'Reserve 04 K'!B64,TabelleR10JJ,"")+
SUMIFS(TabelleR10LL,TabelleR10HH,'Reserve 04 K'!B64,TabelleR10JJ,"ohne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ca="1">D64*G64</f>
        <v>0</v>
      </c>
      <c r="I64" s="500">
        <f>IF(E64=0,0,H64/E64)</f>
        <v>0</v>
      </c>
      <c r="J64" s="534">
        <f t="shared" si="3"/>
        <v>0</v>
      </c>
      <c r="K64" s="535">
        <f>IF(J64="","",I64*J64)</f>
        <v>0</v>
      </c>
      <c r="M64" s="22">
        <f>Raumgruppen_Bezeichnungen!N63</f>
        <v>0</v>
      </c>
      <c r="N64" s="22">
        <f t="shared" si="5"/>
        <v>1</v>
      </c>
      <c r="O64" s="22">
        <f t="shared" si="6"/>
        <v>1</v>
      </c>
    </row>
    <row r="65" spans="2:15" ht="15" customHeight="1" x14ac:dyDescent="0.2">
      <c r="B65" s="677" t="str">
        <f>Raumgruppen_Bezeichnungen!$C64</f>
        <v>C1-Müll</v>
      </c>
      <c r="C65" s="528" t="str">
        <f>Raumgruppen_Bezeichnungen!$D64</f>
        <v>Verwaltungs- und Büroräume, Lehrerzimmer, Besprechungs- und Konferenzräume (nur Müllentnahme)</v>
      </c>
      <c r="D65" s="529">
        <f>SUMIFS(TabelleR10LL,TabelleR10II,'Reserve 04 K'!B65,TabelleR10JJ,"")+
SUMIFS(TabelleR10LL,TabelleR10II,'Reserve 04 K'!B65,TabelleR10JJ,"ohne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f ca="1">D65*G65</f>
        <v>0</v>
      </c>
      <c r="I65" s="500">
        <f>IF(E65=0,0,H65/E65)</f>
        <v>0</v>
      </c>
      <c r="J65" s="534">
        <f t="shared" si="3"/>
        <v>0</v>
      </c>
      <c r="K65" s="535">
        <f>IF(J65="","",I65*J65)</f>
        <v>0</v>
      </c>
      <c r="M65" s="22">
        <f>Raumgruppen_Bezeichnungen!N64</f>
        <v>0</v>
      </c>
      <c r="N65" s="22">
        <f t="shared" si="5"/>
        <v>1</v>
      </c>
      <c r="O65" s="22">
        <f t="shared" si="6"/>
        <v>1</v>
      </c>
    </row>
    <row r="66" spans="2:15" ht="15" customHeight="1" x14ac:dyDescent="0.2">
      <c r="B66" s="677" t="str">
        <f>Raumgruppen_Bezeichnungen!$C65</f>
        <v>C1-Hort</v>
      </c>
      <c r="C66" s="528" t="str">
        <f>Raumgruppen_Bezeichnungen!$D65</f>
        <v>Verwaltungs- und Büroräume, Lehrerzimmer, Besprechungs- und Konferenzräume</v>
      </c>
      <c r="D66" s="529">
        <f>SUMIFS(TabelleR10LL,TabelleR10HH,'Reserve 04 K'!B66,TabelleR10JJ,"")+
SUMIFS(TabelleR10LL,TabelleR10HH,'Reserve 04 K'!B66,TabelleR10JJ,"ohne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customHeight="1" x14ac:dyDescent="0.2">
      <c r="B67" s="677" t="str">
        <f>Raumgruppen_Bezeichnungen!$C66</f>
        <v>D1-J</v>
      </c>
      <c r="C67" s="528" t="str">
        <f>Raumgruppen_Bezeichnungen!$D66</f>
        <v>Lehrmittelräume, Funktionsräume, Unterrichtsvorbereitungsräume, Lehrerbibliotheken</v>
      </c>
      <c r="D67" s="529">
        <f>SUMIFS(TabelleR10LL,TabelleR10HH,'Reserve 04 K'!B67,TabelleR10JJ,"")+
SUMIFS(TabelleR10LL,TabelleR10HH,'Reserve 04 K'!B67,TabelleR10JJ,"ohne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customHeight="1" x14ac:dyDescent="0.2">
      <c r="B68" s="677" t="str">
        <f>Raumgruppen_Bezeichnungen!$C67</f>
        <v>D1-J2</v>
      </c>
      <c r="C68" s="528" t="str">
        <f>Raumgruppen_Bezeichnungen!$D67</f>
        <v>Lehrmittelräume, Funktionsräume, Unterrichtsvorbereitungsräume, Lehrerbibliotheken</v>
      </c>
      <c r="D68" s="529">
        <f>SUMIFS(TabelleR10LL,TabelleR10HH,'Reserve 04 K'!B68,TabelleR10JJ,"")+
SUMIFS(TabelleR10LL,TabelleR10HH,'Reserve 04 K'!B68,TabelleR10JJ,"ohne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customHeight="1" x14ac:dyDescent="0.2">
      <c r="B69" s="677" t="str">
        <f>Raumgruppen_Bezeichnungen!$C68</f>
        <v>D1-Q</v>
      </c>
      <c r="C69" s="528" t="str">
        <f>Raumgruppen_Bezeichnungen!$D68</f>
        <v>Lehrmittelräume, Funktionsräume, Unterrichtsvorbereitungsräume, Lehrerbibliotheken</v>
      </c>
      <c r="D69" s="529">
        <f>SUMIFS(TabelleR10LL,TabelleR10HH,'Reserve 04 K'!B69,TabelleR10JJ,"")+
SUMIFS(TabelleR10LL,TabelleR10HH,'Reserve 04 K'!B69,TabelleR10JJ,"ohne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customHeight="1" x14ac:dyDescent="0.2">
      <c r="B70" s="677" t="str">
        <f>Raumgruppen_Bezeichnungen!$C69</f>
        <v>D1-J6</v>
      </c>
      <c r="C70" s="528" t="str">
        <f>Raumgruppen_Bezeichnungen!$D69</f>
        <v>Lehrmittelräume, Funktionsräume, Unterrichtsvorbereitungsräume, Lehrerbibliotheken</v>
      </c>
      <c r="D70" s="529">
        <f>SUMIFS(TabelleR10LL,TabelleR10HH,'Reserve 04 K'!B70,TabelleR10JJ,"")+
SUMIFS(TabelleR10LL,TabelleR10HH,'Reserve 04 K'!B70,TabelleR10JJ,"ohne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customHeight="1" x14ac:dyDescent="0.2">
      <c r="B71" s="677" t="str">
        <f>Raumgruppen_Bezeichnungen!$C70</f>
        <v>D1-M</v>
      </c>
      <c r="C71" s="528" t="str">
        <f>Raumgruppen_Bezeichnungen!$D70</f>
        <v>Lehrmittelräume, Funktionsräume, Unterrichtsvorbereitungsräume, Lehrerbibliotheken</v>
      </c>
      <c r="D71" s="529">
        <f>SUMIFS(TabelleR10LL,TabelleR10HH,'Reserve 04 K'!B71,TabelleR10JJ,"")+
SUMIFS(TabelleR10LL,TabelleR10HH,'Reserve 04 K'!B71,TabelleR10JJ,"ohne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customHeight="1" x14ac:dyDescent="0.2">
      <c r="B72" s="677" t="str">
        <f>Raumgruppen_Bezeichnungen!$C71</f>
        <v>D1-14</v>
      </c>
      <c r="C72" s="528" t="str">
        <f>Raumgruppen_Bezeichnungen!$D71</f>
        <v>Lehrmittelräume, Funktionsräume, Unterrichtsvorbereitungsräume, Lehrerbibliotheken</v>
      </c>
      <c r="D72" s="529">
        <f>SUMIFS(TabelleR10LL,TabelleR10HH,'Reserve 04 K'!B72,TabelleR10JJ,"")+
SUMIFS(TabelleR10LL,TabelleR10HH,'Reserve 04 K'!B72,TabelleR10JJ,"ohne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customHeight="1" x14ac:dyDescent="0.2">
      <c r="B73" s="678" t="str">
        <f>Raumgruppen_Bezeichnungen!$C72</f>
        <v>D1-W</v>
      </c>
      <c r="C73" s="621" t="str">
        <f>Raumgruppen_Bezeichnungen!$D72</f>
        <v>Lehrmittelräume, Funktionsräume, Unterrichtsvorbereitungsräume, Lehrerbibliotheken</v>
      </c>
      <c r="D73" s="622">
        <f>SUMIFS(TabelleR10LL,TabelleR10HH,'Reserve 04 K'!B73,TabelleR10JJ,"")+
SUMIFS(TabelleR10LL,TabelleR10HH,'Reserve 04 K'!B73,TabelleR10JJ,"ohne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50</v>
      </c>
      <c r="H73" s="626">
        <f t="shared" ca="1" si="47"/>
        <v>0</v>
      </c>
      <c r="I73" s="627">
        <f t="shared" si="48"/>
        <v>0</v>
      </c>
      <c r="J73" s="628">
        <f t="shared" si="44"/>
        <v>0</v>
      </c>
      <c r="K73" s="629">
        <f t="shared" si="49"/>
        <v>0</v>
      </c>
      <c r="M73" s="22">
        <f>Raumgruppen_Bezeichnungen!N72</f>
        <v>0</v>
      </c>
      <c r="N73" s="22">
        <f t="shared" si="45"/>
        <v>1</v>
      </c>
      <c r="O73" s="22">
        <f t="shared" si="46"/>
        <v>1</v>
      </c>
    </row>
    <row r="74" spans="2:15" ht="15" customHeight="1" thickBot="1" x14ac:dyDescent="0.25">
      <c r="B74" s="679" t="str">
        <f>Raumgruppen_Bezeichnungen!$C73</f>
        <v>D1-2</v>
      </c>
      <c r="C74" s="630" t="str">
        <f>Raumgruppen_Bezeichnungen!$D73</f>
        <v>Lehrmittelräume, Funktionsräume, Unterrichtsvorbereitungsräume, Lehrerbibliotheken</v>
      </c>
      <c r="D74" s="631">
        <f>SUMIFS(TabelleR10LL,TabelleR10HH,'Reserve 04 K'!B74,TabelleR10JJ,"")+
SUMIFS(TabelleR10LL,TabelleR10HH,'Reserve 04 K'!B74,TabelleR10JJ,"ohne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100</v>
      </c>
      <c r="H74" s="635">
        <f ca="1">D74*G74</f>
        <v>0</v>
      </c>
      <c r="I74" s="636">
        <f>IF(E74=0,0,H74/E74)</f>
        <v>0</v>
      </c>
      <c r="J74" s="637">
        <f t="shared" si="44"/>
        <v>0</v>
      </c>
      <c r="K74" s="638">
        <f>IF(J74="","",I74*J74)</f>
        <v>0</v>
      </c>
      <c r="M74" s="22">
        <f>Raumgruppen_Bezeichnungen!N73</f>
        <v>0</v>
      </c>
      <c r="N74" s="22">
        <f t="shared" si="45"/>
        <v>1</v>
      </c>
      <c r="O74" s="22">
        <f t="shared" si="46"/>
        <v>1</v>
      </c>
    </row>
    <row r="75" spans="2:15" ht="15" customHeight="1" x14ac:dyDescent="0.2">
      <c r="B75" s="676" t="str">
        <f>Raumgruppen_Bezeichnungen!$C74</f>
        <v>D1-2,5</v>
      </c>
      <c r="C75" s="548" t="str">
        <f>Raumgruppen_Bezeichnungen!$D74</f>
        <v>Lehrmittelräume, Funktionsräume, Unterrichtsvorbereitungsräume, Lehrerbibliotheken</v>
      </c>
      <c r="D75" s="465">
        <f>SUMIFS(TabelleR10LL,TabelleR10HH,'Reserve 04 K'!B75,TabelleR10JJ,"")+
SUMIFS(TabelleR10LL,TabelleR10HH,'Reserve 04 K'!B75,TabelleR10JJ,"ohne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125</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customHeight="1" x14ac:dyDescent="0.2">
      <c r="B76" s="677" t="str">
        <f>Raumgruppen_Bezeichnungen!$C75</f>
        <v>D1-3</v>
      </c>
      <c r="C76" s="528" t="str">
        <f>Raumgruppen_Bezeichnungen!$D75</f>
        <v>Lehrmittelräume, Funktionsräume, Unterrichtsvorbereitungsräume, Lehrerbibliotheken</v>
      </c>
      <c r="D76" s="529">
        <f>SUMIFS(TabelleR10LL,TabelleR10HH,'Reserve 04 K'!B76,TabelleR10JJ,"")+
SUMIFS(TabelleR10LL,TabelleR10HH,'Reserve 04 K'!B76,TabelleR10JJ,"ohne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50"/>
        <v>0</v>
      </c>
      <c r="I76" s="500">
        <f t="shared" si="51"/>
        <v>0</v>
      </c>
      <c r="J76" s="534">
        <f t="shared" si="44"/>
        <v>0</v>
      </c>
      <c r="K76" s="535">
        <f t="shared" si="52"/>
        <v>0</v>
      </c>
      <c r="M76" s="22">
        <f>Raumgruppen_Bezeichnungen!N75</f>
        <v>0</v>
      </c>
      <c r="N76" s="22">
        <f t="shared" si="45"/>
        <v>1</v>
      </c>
      <c r="O76" s="22">
        <f t="shared" si="46"/>
        <v>1</v>
      </c>
    </row>
    <row r="77" spans="2:15" ht="15" customHeight="1" x14ac:dyDescent="0.2">
      <c r="B77" s="677" t="str">
        <f>Raumgruppen_Bezeichnungen!$C76</f>
        <v>D1-4</v>
      </c>
      <c r="C77" s="528" t="str">
        <f>Raumgruppen_Bezeichnungen!$D76</f>
        <v>Lehrmittelräume, Funktionsräume, Unterrichtsvorbereitungsräume, Lehrerbibliotheken</v>
      </c>
      <c r="D77" s="529">
        <f>SUMIFS(TabelleR10LL,TabelleR10HH,'Reserve 04 K'!B77,TabelleR10JJ,"")+
SUMIFS(TabelleR10LL,TabelleR10HH,'Reserve 04 K'!B77,TabelleR10JJ,"ohne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50"/>
        <v>0</v>
      </c>
      <c r="I77" s="500">
        <f t="shared" si="51"/>
        <v>0</v>
      </c>
      <c r="J77" s="534">
        <f t="shared" si="44"/>
        <v>0</v>
      </c>
      <c r="K77" s="535">
        <f t="shared" si="52"/>
        <v>0</v>
      </c>
      <c r="M77" s="22">
        <f>Raumgruppen_Bezeichnungen!N76</f>
        <v>0</v>
      </c>
      <c r="N77" s="22">
        <f t="shared" si="45"/>
        <v>1</v>
      </c>
      <c r="O77" s="22">
        <f t="shared" si="46"/>
        <v>1</v>
      </c>
    </row>
    <row r="78" spans="2:15" ht="15" customHeight="1" x14ac:dyDescent="0.2">
      <c r="B78" s="677" t="str">
        <f>Raumgruppen_Bezeichnungen!$C77</f>
        <v>D1-5</v>
      </c>
      <c r="C78" s="528" t="str">
        <f>Raumgruppen_Bezeichnungen!$D77</f>
        <v>Lehrmittelräume, Funktionsräume, Unterrichtsvorbereitungsräume, Lehrerbibliotheken</v>
      </c>
      <c r="D78" s="529">
        <f>SUMIFS(TabelleR10LL,TabelleR10HH,'Reserve 04 K'!B78,TabelleR10JJ,"")+
SUMIFS(TabelleR10LL,TabelleR10HH,'Reserve 04 K'!B78,TabelleR10JJ,"ohne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ca="1">D78*G78</f>
        <v>0</v>
      </c>
      <c r="I78" s="500">
        <f>IF(E78=0,0,H78/E78)</f>
        <v>0</v>
      </c>
      <c r="J78" s="534">
        <f t="shared" si="44"/>
        <v>0</v>
      </c>
      <c r="K78" s="535">
        <f>IF(J78="","",I78*J78)</f>
        <v>0</v>
      </c>
      <c r="M78" s="22">
        <f>Raumgruppen_Bezeichnungen!N77</f>
        <v>0</v>
      </c>
      <c r="N78" s="22">
        <f t="shared" si="45"/>
        <v>1</v>
      </c>
      <c r="O78" s="22">
        <f t="shared" si="46"/>
        <v>1</v>
      </c>
    </row>
    <row r="79" spans="2:15" ht="15" customHeight="1" x14ac:dyDescent="0.2">
      <c r="B79" s="677" t="str">
        <f>Raumgruppen_Bezeichnungen!$C78</f>
        <v>D1-6</v>
      </c>
      <c r="C79" s="528" t="str">
        <f>Raumgruppen_Bezeichnungen!$D78</f>
        <v>Lehrmittelräume, Funktionsräume, Unterrichtsvorbereitungsräume, Lehrerbibliotheken</v>
      </c>
      <c r="D79" s="529">
        <f>SUMIFS(TabelleR10LL,TabelleR10HH,'Reserve 04 K'!B79,TabelleR10JJ,"")+
SUMIFS(TabelleR10LL,TabelleR10HH,'Reserve 04 K'!B79,TabelleR10JJ,"ohne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ca="1">D79*G79</f>
        <v>0</v>
      </c>
      <c r="I79" s="500">
        <f>IF(E79=0,0,H79/E79)</f>
        <v>0</v>
      </c>
      <c r="J79" s="534">
        <f t="shared" si="44"/>
        <v>0</v>
      </c>
      <c r="K79" s="535">
        <f>IF(J79="","",I79*J79)</f>
        <v>0</v>
      </c>
      <c r="M79" s="22">
        <f>Raumgruppen_Bezeichnungen!N78</f>
        <v>0</v>
      </c>
      <c r="N79" s="22">
        <f t="shared" si="45"/>
        <v>1</v>
      </c>
      <c r="O79" s="22">
        <f t="shared" si="46"/>
        <v>1</v>
      </c>
    </row>
    <row r="80" spans="2:15" ht="15" customHeight="1" x14ac:dyDescent="0.2">
      <c r="B80" s="677" t="str">
        <f>Raumgruppen_Bezeichnungen!$C79</f>
        <v>D1-7</v>
      </c>
      <c r="C80" s="528" t="str">
        <f>Raumgruppen_Bezeichnungen!$D79</f>
        <v>Lehrmittelräume, Funktionsräume, Unterrichtsvorbereitungsräume, Lehrerbibliotheken</v>
      </c>
      <c r="D80" s="529">
        <f>SUMIFS(TabelleR10LL,TabelleR10HH,'Reserve 04 K'!B80,TabelleR10JJ,"")+
SUMIFS(TabelleR10LL,TabelleR10HH,'Reserve 04 K'!B80,TabelleR10JJ,"ohne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customHeight="1" x14ac:dyDescent="0.2">
      <c r="B81" s="677" t="str">
        <f>Raumgruppen_Bezeichnungen!$C80</f>
        <v>D1-Müll</v>
      </c>
      <c r="C81" s="528" t="str">
        <f>Raumgruppen_Bezeichnungen!$D80</f>
        <v>Lehrmittelräume, Funktionsräume, Unterrichtsvorbereitungsräume, Lehrerbibliotheken (nur Müllentnahme)</v>
      </c>
      <c r="D81" s="529">
        <f>SUMIFS(TabelleR10LL,TabelleR10II,'Reserve 04 K'!B81,TabelleR10JJ,"")+
SUMIFS(TabelleR10LL,TabelleR10II,'Reserve 04 K'!B81,TabelleR10JJ,"ohne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f t="shared" ca="1" si="53"/>
        <v>0</v>
      </c>
      <c r="I81" s="500">
        <f t="shared" si="54"/>
        <v>0</v>
      </c>
      <c r="J81" s="534">
        <f t="shared" si="44"/>
        <v>0</v>
      </c>
      <c r="K81" s="535">
        <f t="shared" si="55"/>
        <v>0</v>
      </c>
      <c r="M81" s="22">
        <f>Raumgruppen_Bezeichnungen!N80</f>
        <v>0</v>
      </c>
      <c r="N81" s="22">
        <f t="shared" si="45"/>
        <v>1</v>
      </c>
      <c r="O81" s="22">
        <f t="shared" si="46"/>
        <v>1</v>
      </c>
    </row>
    <row r="82" spans="2:15" ht="15" customHeight="1" x14ac:dyDescent="0.2">
      <c r="B82" s="677" t="str">
        <f>Raumgruppen_Bezeichnungen!$C81</f>
        <v>E1-J</v>
      </c>
      <c r="C82" s="528" t="str">
        <f>Raumgruppen_Bezeichnungen!$D81</f>
        <v>Kopierräume, Bürotechnik-, Papiertechnikräume</v>
      </c>
      <c r="D82" s="529">
        <f>SUMIFS(TabelleR10LL,TabelleR10HH,'Reserve 04 K'!B82,TabelleR10JJ,"")+
SUMIFS(TabelleR10LL,TabelleR10HH,'Reserve 04 K'!B82,TabelleR10JJ,"ohne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customHeight="1" x14ac:dyDescent="0.2">
      <c r="B83" s="677" t="str">
        <f>Raumgruppen_Bezeichnungen!$C82</f>
        <v>E1-J2</v>
      </c>
      <c r="C83" s="528" t="str">
        <f>Raumgruppen_Bezeichnungen!$D82</f>
        <v>Kopierräume, Bürotechnik-, Papiertechnikräume</v>
      </c>
      <c r="D83" s="529">
        <f>SUMIFS(TabelleR10LL,TabelleR10HH,'Reserve 04 K'!B83,TabelleR10JJ,"")+
SUMIFS(TabelleR10LL,TabelleR10HH,'Reserve 04 K'!B83,TabelleR10JJ,"ohne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customHeight="1" x14ac:dyDescent="0.2">
      <c r="B84" s="677" t="str">
        <f>Raumgruppen_Bezeichnungen!$C83</f>
        <v>E1-Q</v>
      </c>
      <c r="C84" s="528" t="str">
        <f>Raumgruppen_Bezeichnungen!$D83</f>
        <v>Kopierräume, Bürotechnik-, Papiertechnikräume</v>
      </c>
      <c r="D84" s="529">
        <f>SUMIFS(TabelleR10LL,TabelleR10HH,'Reserve 04 K'!B84,TabelleR10JJ,"")+
SUMIFS(TabelleR10LL,TabelleR10HH,'Reserve 04 K'!B84,TabelleR10JJ,"ohne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customHeight="1" x14ac:dyDescent="0.2">
      <c r="B85" s="677" t="str">
        <f>Raumgruppen_Bezeichnungen!$C84</f>
        <v>E1-J6</v>
      </c>
      <c r="C85" s="528" t="str">
        <f>Raumgruppen_Bezeichnungen!$D84</f>
        <v>Kopierräume, Bürotechnik-, Papiertechnikräume</v>
      </c>
      <c r="D85" s="529">
        <f>SUMIFS(TabelleR10LL,TabelleR10HH,'Reserve 04 K'!B85,TabelleR10JJ,"")+
SUMIFS(TabelleR10LL,TabelleR10HH,'Reserve 04 K'!B85,TabelleR10JJ,"ohne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customHeight="1" x14ac:dyDescent="0.2">
      <c r="B86" s="677" t="str">
        <f>Raumgruppen_Bezeichnungen!$C85</f>
        <v>E1-M</v>
      </c>
      <c r="C86" s="528" t="str">
        <f>Raumgruppen_Bezeichnungen!$D85</f>
        <v>Kopierräume, Bürotechnik-, Papiertechnikräume</v>
      </c>
      <c r="D86" s="529">
        <f>SUMIFS(TabelleR10LL,TabelleR10HH,'Reserve 04 K'!B86,TabelleR10JJ,"")+
SUMIFS(TabelleR10LL,TabelleR10HH,'Reserve 04 K'!B86,TabelleR10JJ,"ohne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customHeight="1" x14ac:dyDescent="0.2">
      <c r="B87" s="677" t="str">
        <f>Raumgruppen_Bezeichnungen!$C86</f>
        <v>E1-14</v>
      </c>
      <c r="C87" s="528" t="str">
        <f>Raumgruppen_Bezeichnungen!$D86</f>
        <v>Kopierräume, Bürotechnik-, Papiertechnikräume</v>
      </c>
      <c r="D87" s="529">
        <f>SUMIFS(TabelleR10LL,TabelleR10HH,'Reserve 04 K'!B87,TabelleR10JJ,"")+
SUMIFS(TabelleR10LL,TabelleR10HH,'Reserve 04 K'!B87,TabelleR10JJ,"ohne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SUMIFS(TabelleR10LL,TabelleR10HH,'Reserve 04 K'!B88,TabelleR10JJ,"")+
SUMIFS(TabelleR10LL,TabelleR10HH,'Reserve 04 K'!B88,TabelleR10JJ,"ohne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50</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630" t="str">
        <f>Raumgruppen_Bezeichnungen!$D88</f>
        <v>Kopierräume, Bürotechnik-, Papiertechnikräume</v>
      </c>
      <c r="D89" s="631">
        <f>SUMIFS(TabelleR10LL,TabelleR10HH,'Reserve 04 K'!B89,TabelleR10JJ,"")+
SUMIFS(TabelleR10LL,TabelleR10HH,'Reserve 04 K'!B89,TabelleR10JJ,"ohne Grundreinig")</f>
        <v>0</v>
      </c>
      <c r="E89" s="632">
        <f t="shared" si="43"/>
        <v>0</v>
      </c>
      <c r="F89" s="633" t="str">
        <f>VLOOKUP(B89,Raumgruppen_Bezeichnungen!$C$3:$E$305,3,FALSE)</f>
        <v>2 Tage/Wo</v>
      </c>
      <c r="G89" s="634" cm="1">
        <f t="array" aca="1" ref="G89" ca="1">HLOOKUP(
                           F89,
                           Raumgruppen_Bezeichnungen!$P$314:$AF$390,
                           VLOOKUP(
                                                 LEFT(RIGHT(CELL("dateiname",$B$2),LEN(CELL("dateiname",$B$2))-SEARCH("]",CELL("dateiname",$B$2))),LEN(RIGHT(CELL("dateiname",$B$2),LEN(CELL("dateiname",$B$2))-SEARCH("]",CELL("dateiname",$B$2))))-2),
                                                 Raumgruppen_Bezeichnungen!$P$315:$AH$390,
                                                 19,
                                                 FALSE),
                           FALSE)</f>
        <v>100</v>
      </c>
      <c r="H89" s="635">
        <f t="shared" ref="H89:H91" ca="1" si="59">D89*G89</f>
        <v>0</v>
      </c>
      <c r="I89" s="636">
        <f t="shared" ref="I89:I91" si="60">IF(E89=0,0,H89/E89)</f>
        <v>0</v>
      </c>
      <c r="J89" s="637">
        <f t="shared" si="44"/>
        <v>0</v>
      </c>
      <c r="K89" s="638">
        <f t="shared" ref="K89:K91" si="61">IF(J89="","",I89*J89)</f>
        <v>0</v>
      </c>
      <c r="M89" s="22">
        <f>Raumgruppen_Bezeichnungen!N88</f>
        <v>1</v>
      </c>
      <c r="N89" s="22">
        <f t="shared" si="45"/>
        <v>1</v>
      </c>
      <c r="O89" s="22">
        <f t="shared" si="46"/>
        <v>1</v>
      </c>
    </row>
    <row r="90" spans="2:15" ht="15" customHeight="1" x14ac:dyDescent="0.2">
      <c r="B90" s="676" t="str">
        <f>Raumgruppen_Bezeichnungen!$C89</f>
        <v>E1-2,5</v>
      </c>
      <c r="C90" s="548" t="str">
        <f>Raumgruppen_Bezeichnungen!$D89</f>
        <v>Kopierräume, Bürotechnik-, Papiertechnikräume</v>
      </c>
      <c r="D90" s="465">
        <f>SUMIFS(TabelleR10LL,TabelleR10HH,'Reserve 04 K'!B90,TabelleR10JJ,"")+
SUMIFS(TabelleR10LL,TabelleR10HH,'Reserve 04 K'!B90,TabelleR10JJ,"ohne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125</v>
      </c>
      <c r="H90" s="550">
        <f t="shared" ca="1" si="59"/>
        <v>0</v>
      </c>
      <c r="I90" s="551">
        <f t="shared" si="60"/>
        <v>0</v>
      </c>
      <c r="J90" s="282">
        <f t="shared" si="44"/>
        <v>0</v>
      </c>
      <c r="K90" s="552">
        <f t="shared" si="61"/>
        <v>0</v>
      </c>
      <c r="M90" s="22">
        <f>Raumgruppen_Bezeichnungen!N89</f>
        <v>0</v>
      </c>
      <c r="N90" s="22">
        <f t="shared" si="45"/>
        <v>1</v>
      </c>
      <c r="O90" s="22">
        <f t="shared" si="46"/>
        <v>1</v>
      </c>
    </row>
    <row r="91" spans="2:15" ht="15" customHeight="1" x14ac:dyDescent="0.2">
      <c r="B91" s="677" t="str">
        <f>Raumgruppen_Bezeichnungen!$C90</f>
        <v>E1-3</v>
      </c>
      <c r="C91" s="528" t="str">
        <f>Raumgruppen_Bezeichnungen!$D90</f>
        <v>Kopierräume, Bürotechnik-, Papiertechnikräume</v>
      </c>
      <c r="D91" s="529">
        <f>SUMIFS(TabelleR10LL,TabelleR10HH,'Reserve 04 K'!B91,TabelleR10JJ,"")+
SUMIFS(TabelleR10LL,TabelleR10HH,'Reserve 04 K'!B91,TabelleR10JJ,"ohne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ca="1" si="59"/>
        <v>0</v>
      </c>
      <c r="I91" s="500">
        <f t="shared" si="60"/>
        <v>0</v>
      </c>
      <c r="J91" s="534">
        <f t="shared" si="44"/>
        <v>0</v>
      </c>
      <c r="K91" s="535">
        <f t="shared" si="61"/>
        <v>0</v>
      </c>
      <c r="M91" s="22">
        <f>Raumgruppen_Bezeichnungen!N90</f>
        <v>0</v>
      </c>
      <c r="N91" s="22">
        <f t="shared" si="45"/>
        <v>1</v>
      </c>
      <c r="O91" s="22">
        <f t="shared" si="46"/>
        <v>1</v>
      </c>
    </row>
    <row r="92" spans="2:15" ht="15" customHeight="1" x14ac:dyDescent="0.2">
      <c r="B92" s="677" t="str">
        <f>Raumgruppen_Bezeichnungen!$C91</f>
        <v>E1-4</v>
      </c>
      <c r="C92" s="528" t="str">
        <f>Raumgruppen_Bezeichnungen!$D91</f>
        <v>Kopierräume, Bürotechnik-, Papiertechnikräume</v>
      </c>
      <c r="D92" s="529">
        <f>SUMIFS(TabelleR10LL,TabelleR10HH,'Reserve 04 K'!B92,TabelleR10JJ,"")+
SUMIFS(TabelleR10LL,TabelleR10HH,'Reserve 04 K'!B92,TabelleR10JJ,"ohne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ca="1">D92*G92</f>
        <v>0</v>
      </c>
      <c r="I92" s="500">
        <f>IF(E92=0,0,H92/E92)</f>
        <v>0</v>
      </c>
      <c r="J92" s="534">
        <f t="shared" si="44"/>
        <v>0</v>
      </c>
      <c r="K92" s="535">
        <f>IF(J92="","",I92*J92)</f>
        <v>0</v>
      </c>
      <c r="M92" s="22">
        <f>Raumgruppen_Bezeichnungen!N91</f>
        <v>0</v>
      </c>
      <c r="N92" s="22">
        <f t="shared" si="45"/>
        <v>1</v>
      </c>
      <c r="O92" s="22">
        <f t="shared" si="46"/>
        <v>1</v>
      </c>
    </row>
    <row r="93" spans="2:15" ht="15" customHeight="1" x14ac:dyDescent="0.2">
      <c r="B93" s="677" t="str">
        <f>Raumgruppen_Bezeichnungen!$C92</f>
        <v>E1-5</v>
      </c>
      <c r="C93" s="528" t="str">
        <f>Raumgruppen_Bezeichnungen!$D92</f>
        <v>Kopierräume, Bürotechnik-, Papiertechnikräume</v>
      </c>
      <c r="D93" s="529">
        <f>SUMIFS(TabelleR10LL,TabelleR10HH,'Reserve 04 K'!B93,TabelleR10JJ,"")+
SUMIFS(TabelleR10LL,TabelleR10HH,'Reserve 04 K'!B93,TabelleR10JJ,"ohne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ca="1">D93*G93</f>
        <v>0</v>
      </c>
      <c r="I93" s="500">
        <f>IF(E93=0,0,H93/E93)</f>
        <v>0</v>
      </c>
      <c r="J93" s="534">
        <f t="shared" si="44"/>
        <v>0</v>
      </c>
      <c r="K93" s="535">
        <f>IF(J93="","",I93*J93)</f>
        <v>0</v>
      </c>
      <c r="M93" s="22">
        <f>Raumgruppen_Bezeichnungen!N92</f>
        <v>0</v>
      </c>
      <c r="N93" s="22">
        <f t="shared" si="45"/>
        <v>1</v>
      </c>
      <c r="O93" s="22">
        <f t="shared" si="46"/>
        <v>1</v>
      </c>
    </row>
    <row r="94" spans="2:15" ht="15" customHeight="1" x14ac:dyDescent="0.2">
      <c r="B94" s="677" t="str">
        <f>Raumgruppen_Bezeichnungen!$C93</f>
        <v>E1-6</v>
      </c>
      <c r="C94" s="528" t="str">
        <f>Raumgruppen_Bezeichnungen!$D93</f>
        <v>Kopierräume, Bürotechnik-, Papiertechnikräume</v>
      </c>
      <c r="D94" s="529">
        <f>SUMIFS(TabelleR10LL,TabelleR10HH,'Reserve 04 K'!B94,TabelleR10JJ,"")+
SUMIFS(TabelleR10LL,TabelleR10HH,'Reserve 04 K'!B94,TabelleR10JJ,"ohne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customHeight="1" x14ac:dyDescent="0.2">
      <c r="B95" s="677" t="str">
        <f>Raumgruppen_Bezeichnungen!$C94</f>
        <v>E1-7</v>
      </c>
      <c r="C95" s="528" t="str">
        <f>Raumgruppen_Bezeichnungen!$D94</f>
        <v>Kopierräume, Bürotechnik-, Papiertechnikräume</v>
      </c>
      <c r="D95" s="529">
        <f>SUMIFS(TabelleR10LL,TabelleR10HH,'Reserve 04 K'!B95,TabelleR10JJ,"")+
SUMIFS(TabelleR10LL,TabelleR10HH,'Reserve 04 K'!B95,TabelleR10JJ,"ohne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62"/>
        <v>0</v>
      </c>
      <c r="I95" s="500">
        <f t="shared" si="63"/>
        <v>0</v>
      </c>
      <c r="J95" s="534">
        <f t="shared" si="44"/>
        <v>0</v>
      </c>
      <c r="K95" s="535">
        <f t="shared" si="64"/>
        <v>0</v>
      </c>
      <c r="M95" s="22">
        <f>Raumgruppen_Bezeichnungen!N94</f>
        <v>0</v>
      </c>
      <c r="N95" s="22">
        <f t="shared" si="45"/>
        <v>1</v>
      </c>
      <c r="O95" s="22">
        <f t="shared" si="46"/>
        <v>1</v>
      </c>
    </row>
    <row r="96" spans="2:15" ht="15" customHeight="1" x14ac:dyDescent="0.2">
      <c r="B96" s="677" t="str">
        <f>Raumgruppen_Bezeichnungen!$C95</f>
        <v>E1-Müll</v>
      </c>
      <c r="C96" s="528" t="str">
        <f>Raumgruppen_Bezeichnungen!$D95</f>
        <v>Kopierräume, Bürotechnik-, Papiertechnikräume (nur Müllentnahme)</v>
      </c>
      <c r="D96" s="529">
        <f>SUMIFS(TabelleR10LL,TabelleR10II,'Reserve 04 K'!B96,TabelleR10JJ,"")+
SUMIFS(TabelleR10LL,TabelleR10II,'Reserve 04 K'!B96,TabelleR10JJ,"ohne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SUMIFS(TabelleR10LL,TabelleR10HH,'Reserve 04 K'!B97,TabelleR10JJ,"")+
SUMIFS(TabelleR10LL,TabelleR10HH,'Reserve 04 K'!B97,TabelleR10JJ,"ohne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customHeight="1" x14ac:dyDescent="0.2">
      <c r="B98" s="677" t="str">
        <f>Raumgruppen_Bezeichnungen!$C97</f>
        <v>F1-J2</v>
      </c>
      <c r="C98" s="528" t="str">
        <f>Raumgruppen_Bezeichnungen!$D97</f>
        <v>Verkehrsflächen; Flure, Foyer, Garderoben</v>
      </c>
      <c r="D98" s="529">
        <f>SUMIFS(TabelleR10LL,TabelleR10HH,'Reserve 04 K'!B98,TabelleR10JJ,"")+
SUMIFS(TabelleR10LL,TabelleR10HH,'Reserve 04 K'!B98,TabelleR10JJ,"ohne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customHeight="1" x14ac:dyDescent="0.2">
      <c r="B99" s="677" t="str">
        <f>Raumgruppen_Bezeichnungen!$C98</f>
        <v>F1-Q</v>
      </c>
      <c r="C99" s="528" t="str">
        <f>Raumgruppen_Bezeichnungen!$D98</f>
        <v>Verkehrsflächen; Flure, Foyer, Garderoben</v>
      </c>
      <c r="D99" s="529">
        <f>SUMIFS(TabelleR10LL,TabelleR10HH,'Reserve 04 K'!B99,TabelleR10JJ,"")+
SUMIFS(TabelleR10LL,TabelleR10HH,'Reserve 04 K'!B99,TabelleR10JJ,"ohne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customHeight="1" x14ac:dyDescent="0.2">
      <c r="B100" s="677" t="str">
        <f>Raumgruppen_Bezeichnungen!$C99</f>
        <v>F1-J6</v>
      </c>
      <c r="C100" s="528" t="str">
        <f>Raumgruppen_Bezeichnungen!$D99</f>
        <v>Verkehrsflächen; Flure, Foyer, Garderoben</v>
      </c>
      <c r="D100" s="529">
        <f>SUMIFS(TabelleR10LL,TabelleR10HH,'Reserve 04 K'!B100,TabelleR10JJ,"")+
SUMIFS(TabelleR10LL,TabelleR10HH,'Reserve 04 K'!B100,TabelleR10JJ,"ohne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customHeight="1" x14ac:dyDescent="0.2">
      <c r="B101" s="677" t="str">
        <f>Raumgruppen_Bezeichnungen!$C100</f>
        <v>F1-M</v>
      </c>
      <c r="C101" s="528" t="str">
        <f>Raumgruppen_Bezeichnungen!$D100</f>
        <v>Verkehrsflächen; Flure, Foyer, Garderoben</v>
      </c>
      <c r="D101" s="529">
        <f>SUMIFS(TabelleR10LL,TabelleR10HH,'Reserve 04 K'!B101,TabelleR10JJ,"")+
SUMIFS(TabelleR10LL,TabelleR10HH,'Reserve 04 K'!B101,TabelleR10JJ,"ohne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customHeight="1" x14ac:dyDescent="0.2">
      <c r="B102" s="677" t="str">
        <f>Raumgruppen_Bezeichnungen!$C101</f>
        <v>F1-14</v>
      </c>
      <c r="C102" s="528" t="str">
        <f>Raumgruppen_Bezeichnungen!$D101</f>
        <v>Verkehrsflächen; Flure, Foyer, Garderoben</v>
      </c>
      <c r="D102" s="529">
        <f>SUMIFS(TabelleR10LL,TabelleR10HH,'Reserve 04 K'!B102,TabelleR10JJ,"")+
SUMIFS(TabelleR10LL,TabelleR10HH,'Reserve 04 K'!B102,TabelleR10JJ,"ohne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SUMIFS(TabelleR10LL,TabelleR10HH,'Reserve 04 K'!B103,TabelleR10JJ,"")+
SUMIFS(TabelleR10LL,TabelleR10HH,'Reserve 04 K'!B103,TabelleR10JJ,"ohne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SUMIFS(TabelleR10LL,TabelleR10HH,'Reserve 04 K'!B104,TabelleR10JJ,"")+
SUMIFS(TabelleR10LL,TabelleR10HH,'Reserve 04 K'!B104,TabelleR10JJ,"ohne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customHeight="1" x14ac:dyDescent="0.2">
      <c r="B105" s="677" t="str">
        <f>Raumgruppen_Bezeichnungen!$C104</f>
        <v>F1-2,5</v>
      </c>
      <c r="C105" s="528" t="str">
        <f>Raumgruppen_Bezeichnungen!$D104</f>
        <v>Verkehrsflächen; Flure, Foyer, Garderoben</v>
      </c>
      <c r="D105" s="529">
        <f>SUMIFS(TabelleR10LL,TabelleR10HH,'Reserve 04 K'!B105,TabelleR10JJ,"")+
SUMIFS(TabelleR10LL,TabelleR10HH,'Reserve 04 K'!B105,TabelleR10JJ,"ohne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customHeight="1" x14ac:dyDescent="0.2">
      <c r="B106" s="677" t="str">
        <f>Raumgruppen_Bezeichnungen!$C105</f>
        <v>F1-3</v>
      </c>
      <c r="C106" s="528" t="str">
        <f>Raumgruppen_Bezeichnungen!$D105</f>
        <v>Verkehrsflächen; Flure, Foyer, Garderoben</v>
      </c>
      <c r="D106" s="529">
        <f>SUMIFS(TabelleR10LL,TabelleR10HH,'Reserve 04 K'!B106,TabelleR10JJ,"")+
SUMIFS(TabelleR10LL,TabelleR10HH,'Reserve 04 K'!B106,TabelleR10JJ,"ohne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customHeight="1" x14ac:dyDescent="0.2">
      <c r="B107" s="678" t="str">
        <f>Raumgruppen_Bezeichnungen!$C106</f>
        <v>F1-4</v>
      </c>
      <c r="C107" s="621" t="str">
        <f>Raumgruppen_Bezeichnungen!$D106</f>
        <v>Verkehrsflächen; Flure, Foyer, Garderoben</v>
      </c>
      <c r="D107" s="622">
        <f>SUMIFS(TabelleR10LL,TabelleR10HH,'Reserve 04 K'!B107,TabelleR10JJ,"")+
SUMIFS(TabelleR10LL,TabelleR10HH,'Reserve 04 K'!B107,TabelleR10JJ,"ohne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630" t="str">
        <f>Raumgruppen_Bezeichnungen!$D107</f>
        <v>Verkehrsflächen; Flure, Foyer, Garderoben</v>
      </c>
      <c r="D108" s="631">
        <f>SUMIFS(TabelleR10LL,TabelleR10HH,'Reserve 04 K'!B108,TabelleR10JJ,"")+
SUMIFS(TabelleR10LL,TabelleR10HH,'Reserve 04 K'!B108,TabelleR10JJ,"ohne Grundreinig")</f>
        <v>0</v>
      </c>
      <c r="E108" s="632">
        <f t="shared" si="43"/>
        <v>0</v>
      </c>
      <c r="F108" s="633" t="str">
        <f>VLOOKUP(B108,Raumgruppen_Bezeichnungen!$C$3:$E$305,3,FALSE)</f>
        <v>5 Tage/Wo</v>
      </c>
      <c r="G108" s="634"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635">
        <f t="shared" ref="H108:H111" ca="1" si="71">D108*G108</f>
        <v>0</v>
      </c>
      <c r="I108" s="636">
        <f t="shared" ref="I108:I111" si="72">IF(E108=0,0,H108/E108)</f>
        <v>0</v>
      </c>
      <c r="J108" s="637">
        <f t="shared" si="44"/>
        <v>0</v>
      </c>
      <c r="K108" s="638">
        <f t="shared" ref="K108:K111" si="73">IF(J108="","",I108*J108)</f>
        <v>0</v>
      </c>
      <c r="M108" s="22">
        <f>Raumgruppen_Bezeichnungen!N107</f>
        <v>1</v>
      </c>
      <c r="N108" s="22">
        <f t="shared" si="45"/>
        <v>1</v>
      </c>
      <c r="O108" s="22">
        <f t="shared" si="46"/>
        <v>1</v>
      </c>
    </row>
    <row r="109" spans="2:15" ht="15" customHeight="1" x14ac:dyDescent="0.2">
      <c r="B109" s="676" t="str">
        <f>Raumgruppen_Bezeichnungen!$C108</f>
        <v>F1-6</v>
      </c>
      <c r="C109" s="548" t="str">
        <f>Raumgruppen_Bezeichnungen!$D108</f>
        <v>Verkehrsflächen; Flure, Foyer, Garderoben</v>
      </c>
      <c r="D109" s="465">
        <f>SUMIFS(TabelleR10LL,TabelleR10HH,'Reserve 04 K'!B109,TabelleR10JJ,"")+
SUMIFS(TabelleR10LL,TabelleR10HH,'Reserve 04 K'!B109,TabelleR10JJ,"ohne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customHeight="1" x14ac:dyDescent="0.2">
      <c r="B110" s="677" t="str">
        <f>Raumgruppen_Bezeichnungen!$C109</f>
        <v>F1-7</v>
      </c>
      <c r="C110" s="528" t="str">
        <f>Raumgruppen_Bezeichnungen!$D109</f>
        <v>Verkehrsflächen; Flure, Foyer, Garderoben</v>
      </c>
      <c r="D110" s="529">
        <f>SUMIFS(TabelleR10LL,TabelleR10HH,'Reserve 04 K'!B110,TabelleR10JJ,"")+
SUMIFS(TabelleR10LL,TabelleR10HH,'Reserve 04 K'!B110,TabelleR10JJ,"ohne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customHeight="1" x14ac:dyDescent="0.2">
      <c r="B111" s="677" t="str">
        <f>Raumgruppen_Bezeichnungen!$C110</f>
        <v>F1-Müll</v>
      </c>
      <c r="C111" s="528" t="str">
        <f>Raumgruppen_Bezeichnungen!$D110</f>
        <v>Verkehrsflächen; Flure, Foyer, Garderoben (nur Müllentnahme)</v>
      </c>
      <c r="D111" s="529">
        <f>SUMIFS(TabelleR10LL,TabelleR10II,'Reserve 04 K'!B111,TabelleR10JJ,"")+
SUMIFS(TabelleR10LL,TabelleR10II,'Reserve 04 K'!B111,TabelleR10JJ,"ohne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customHeight="1" x14ac:dyDescent="0.2">
      <c r="B112" s="677" t="str">
        <f>Raumgruppen_Bezeichnungen!$C111</f>
        <v>F1-Hort</v>
      </c>
      <c r="C112" s="528" t="str">
        <f>Raumgruppen_Bezeichnungen!$D111</f>
        <v>Verkehrsflächen; Flure, Foyer, Garderoben</v>
      </c>
      <c r="D112" s="529">
        <f>SUMIFS(TabelleR10LL,TabelleR10HH,'Reserve 04 K'!B112,TabelleR10JJ,"")+
SUMIFS(TabelleR10LL,TabelleR10HH,'Reserve 04 K'!B112,TabelleR10JJ,"ohne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customHeight="1" x14ac:dyDescent="0.2">
      <c r="B113" s="677" t="str">
        <f>Raumgruppen_Bezeichnungen!$C112</f>
        <v>F2-J</v>
      </c>
      <c r="C113" s="528" t="str">
        <f>Raumgruppen_Bezeichnungen!$D112</f>
        <v>Verkehrsflächen; Eingangsbereiche</v>
      </c>
      <c r="D113" s="529">
        <f>SUMIFS(TabelleR10LL,TabelleR10HH,'Reserve 04 K'!B113,TabelleR10JJ,"")+
SUMIFS(TabelleR10LL,TabelleR10HH,'Reserve 04 K'!B113,TabelleR10JJ,"ohne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customHeight="1" x14ac:dyDescent="0.2">
      <c r="B114" s="677" t="str">
        <f>Raumgruppen_Bezeichnungen!$C113</f>
        <v>F2-J2</v>
      </c>
      <c r="C114" s="528" t="str">
        <f>Raumgruppen_Bezeichnungen!$D113</f>
        <v>Verkehrsflächen; Eingangsbereiche</v>
      </c>
      <c r="D114" s="529">
        <f>SUMIFS(TabelleR10LL,TabelleR10HH,'Reserve 04 K'!B114,TabelleR10JJ,"")+
SUMIFS(TabelleR10LL,TabelleR10HH,'Reserve 04 K'!B114,TabelleR10JJ,"ohne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customHeight="1" x14ac:dyDescent="0.2">
      <c r="B115" s="677" t="str">
        <f>Raumgruppen_Bezeichnungen!$C114</f>
        <v>F2-Q</v>
      </c>
      <c r="C115" s="528" t="str">
        <f>Raumgruppen_Bezeichnungen!$D114</f>
        <v>Verkehrsflächen; Eingangsbereiche</v>
      </c>
      <c r="D115" s="529">
        <f>SUMIFS(TabelleR10LL,TabelleR10HH,'Reserve 04 K'!B115,TabelleR10JJ,"")+
SUMIFS(TabelleR10LL,TabelleR10HH,'Reserve 04 K'!B115,TabelleR10JJ,"ohne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customHeight="1" x14ac:dyDescent="0.2">
      <c r="B116" s="677" t="str">
        <f>Raumgruppen_Bezeichnungen!$C115</f>
        <v>F2-J6</v>
      </c>
      <c r="C116" s="528" t="str">
        <f>Raumgruppen_Bezeichnungen!$D115</f>
        <v>Verkehrsflächen; Eingangsbereiche</v>
      </c>
      <c r="D116" s="529">
        <f>SUMIFS(TabelleR10LL,TabelleR10HH,'Reserve 04 K'!B116,TabelleR10JJ,"")+
SUMIFS(TabelleR10LL,TabelleR10HH,'Reserve 04 K'!B116,TabelleR10JJ,"ohne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customHeight="1" x14ac:dyDescent="0.2">
      <c r="B117" s="677" t="str">
        <f>Raumgruppen_Bezeichnungen!$C116</f>
        <v>F2-M</v>
      </c>
      <c r="C117" s="528" t="str">
        <f>Raumgruppen_Bezeichnungen!$D116</f>
        <v>Verkehrsflächen; Eingangsbereiche</v>
      </c>
      <c r="D117" s="529">
        <f>SUMIFS(TabelleR10LL,TabelleR10HH,'Reserve 04 K'!B117,TabelleR10JJ,"")+
SUMIFS(TabelleR10LL,TabelleR10HH,'Reserve 04 K'!B117,TabelleR10JJ,"ohne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customHeight="1" x14ac:dyDescent="0.2">
      <c r="B118" s="677" t="str">
        <f>Raumgruppen_Bezeichnungen!$C117</f>
        <v>F2-14</v>
      </c>
      <c r="C118" s="528" t="str">
        <f>Raumgruppen_Bezeichnungen!$D117</f>
        <v>Verkehrsflächen; Eingangsbereiche</v>
      </c>
      <c r="D118" s="529">
        <f>SUMIFS(TabelleR10LL,TabelleR10HH,'Reserve 04 K'!B118,TabelleR10JJ,"")+
SUMIFS(TabelleR10LL,TabelleR10HH,'Reserve 04 K'!B118,TabelleR10JJ,"ohne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customHeight="1" x14ac:dyDescent="0.2">
      <c r="B119" s="677" t="str">
        <f>Raumgruppen_Bezeichnungen!$C118</f>
        <v>F2-W</v>
      </c>
      <c r="C119" s="528" t="str">
        <f>Raumgruppen_Bezeichnungen!$D118</f>
        <v>Verkehrsflächen; Eingangsbereiche</v>
      </c>
      <c r="D119" s="529">
        <f>SUMIFS(TabelleR10LL,TabelleR10HH,'Reserve 04 K'!B119,TabelleR10JJ,"")+
SUMIFS(TabelleR10LL,TabelleR10HH,'Reserve 04 K'!B119,TabelleR10JJ,"ohne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SUMIFS(TabelleR10LL,TabelleR10HH,'Reserve 04 K'!B120,TabelleR10JJ,"")+
SUMIFS(TabelleR10LL,TabelleR10HH,'Reserve 04 K'!B120,TabelleR10JJ,"ohne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customHeight="1" x14ac:dyDescent="0.2">
      <c r="B121" s="677" t="str">
        <f>Raumgruppen_Bezeichnungen!$C120</f>
        <v>F2-2,5</v>
      </c>
      <c r="C121" s="528" t="str">
        <f>Raumgruppen_Bezeichnungen!$D120</f>
        <v>Verkehrsflächen; Eingangsbereiche</v>
      </c>
      <c r="D121" s="529">
        <f>SUMIFS(TabelleR10LL,TabelleR10HH,'Reserve 04 K'!B121,TabelleR10JJ,"")+
SUMIFS(TabelleR10LL,TabelleR10HH,'Reserve 04 K'!B121,TabelleR10JJ,"ohne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customHeight="1" x14ac:dyDescent="0.2">
      <c r="B122" s="677" t="str">
        <f>Raumgruppen_Bezeichnungen!$C121</f>
        <v>F2-3</v>
      </c>
      <c r="C122" s="528" t="str">
        <f>Raumgruppen_Bezeichnungen!$D121</f>
        <v>Verkehrsflächen; Eingangsbereiche</v>
      </c>
      <c r="D122" s="529">
        <f>SUMIFS(TabelleR10LL,TabelleR10HH,'Reserve 04 K'!B122,TabelleR10JJ,"")+
SUMIFS(TabelleR10LL,TabelleR10HH,'Reserve 04 K'!B122,TabelleR10JJ,"ohne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customHeight="1" x14ac:dyDescent="0.2">
      <c r="B123" s="678" t="str">
        <f>Raumgruppen_Bezeichnungen!$C122</f>
        <v>F2-4</v>
      </c>
      <c r="C123" s="621" t="str">
        <f>Raumgruppen_Bezeichnungen!$D122</f>
        <v>Verkehrsflächen; Eingangsbereiche</v>
      </c>
      <c r="D123" s="622">
        <f>SUMIFS(TabelleR10LL,TabelleR10HH,'Reserve 04 K'!B123,TabelleR10JJ,"")+
SUMIFS(TabelleR10LL,TabelleR10HH,'Reserve 04 K'!B123,TabelleR10JJ,"ohne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630" t="str">
        <f>Raumgruppen_Bezeichnungen!$D123</f>
        <v>Verkehrsflächen; Eingangsbereiche</v>
      </c>
      <c r="D124" s="631">
        <f>SUMIFS(TabelleR10LL,TabelleR10HH,'Reserve 04 K'!B124,TabelleR10JJ,"")+
SUMIFS(TabelleR10LL,TabelleR10HH,'Reserve 04 K'!B124,TabelleR10JJ,"ohne Grundreinig")</f>
        <v>0</v>
      </c>
      <c r="E124" s="632">
        <f t="shared" si="43"/>
        <v>0</v>
      </c>
      <c r="F124" s="633" t="str">
        <f>VLOOKUP(B124,Raumgruppen_Bezeichnungen!$C$3:$E$305,3,FALSE)</f>
        <v>5 Tage/Wo</v>
      </c>
      <c r="G124" s="634"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635">
        <f t="shared" ref="H124:H126" ca="1" si="80">D124*G124</f>
        <v>0</v>
      </c>
      <c r="I124" s="636">
        <f t="shared" ref="I124:I126" si="81">IF(E124=0,0,H124/E124)</f>
        <v>0</v>
      </c>
      <c r="J124" s="637">
        <f t="shared" si="44"/>
        <v>0</v>
      </c>
      <c r="K124" s="638">
        <f t="shared" ref="K124:K126" si="82">IF(J124="","",I124*J124)</f>
        <v>0</v>
      </c>
      <c r="M124" s="22">
        <f>Raumgruppen_Bezeichnungen!N123</f>
        <v>1</v>
      </c>
      <c r="N124" s="22">
        <f t="shared" si="45"/>
        <v>1</v>
      </c>
      <c r="O124" s="22">
        <f t="shared" si="46"/>
        <v>1</v>
      </c>
    </row>
    <row r="125" spans="2:15" ht="15" customHeight="1" x14ac:dyDescent="0.2">
      <c r="B125" s="676" t="str">
        <f>Raumgruppen_Bezeichnungen!$C124</f>
        <v>F2-6</v>
      </c>
      <c r="C125" s="548" t="str">
        <f>Raumgruppen_Bezeichnungen!$D124</f>
        <v>Verkehrsflächen; Eingangsbereiche</v>
      </c>
      <c r="D125" s="465">
        <f>SUMIFS(TabelleR10LL,TabelleR10HH,'Reserve 04 K'!B125,TabelleR10JJ,"")+
SUMIFS(TabelleR10LL,TabelleR10HH,'Reserve 04 K'!B125,TabelleR10JJ,"ohne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customHeight="1" x14ac:dyDescent="0.2">
      <c r="B126" s="677" t="str">
        <f>Raumgruppen_Bezeichnungen!$C125</f>
        <v>F2-7</v>
      </c>
      <c r="C126" s="528" t="str">
        <f>Raumgruppen_Bezeichnungen!$D125</f>
        <v>Verkehrsflächen; Eingangsbereiche</v>
      </c>
      <c r="D126" s="529">
        <f>SUMIFS(TabelleR10LL,TabelleR10HH,'Reserve 04 K'!B126,TabelleR10JJ,"")+
SUMIFS(TabelleR10LL,TabelleR10HH,'Reserve 04 K'!B126,TabelleR10JJ,"ohne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customHeight="1" x14ac:dyDescent="0.2">
      <c r="B127" s="677" t="str">
        <f>Raumgruppen_Bezeichnungen!$C126</f>
        <v>F2-Müll</v>
      </c>
      <c r="C127" s="528" t="str">
        <f>Raumgruppen_Bezeichnungen!$D126</f>
        <v>Verkehrsflächen; Eingangsbereiche (nur Müllentnahme)</v>
      </c>
      <c r="D127" s="529">
        <f>SUMIFS(TabelleR10LL,TabelleR10II,'Reserve 04 K'!B127,TabelleR10JJ,"")+
SUMIFS(TabelleR10LL,TabelleR10II,'Reserve 04 K'!B127,TabelleR10JJ,"ohne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customHeight="1" x14ac:dyDescent="0.2">
      <c r="B128" s="677" t="str">
        <f>Raumgruppen_Bezeichnungen!$C127</f>
        <v>F2-Hort</v>
      </c>
      <c r="C128" s="528" t="str">
        <f>Raumgruppen_Bezeichnungen!$D127</f>
        <v>Verkehrsflächen; Eingangsbereiche</v>
      </c>
      <c r="D128" s="529">
        <f>SUMIFS(TabelleR10LL,TabelleR10HH,'Reserve 04 K'!B128,TabelleR10JJ,"")+
SUMIFS(TabelleR10LL,TabelleR10HH,'Reserve 04 K'!B128,TabelleR10JJ,"ohne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customHeight="1" x14ac:dyDescent="0.2">
      <c r="B129" s="677" t="str">
        <f>Raumgruppen_Bezeichnungen!$C128</f>
        <v>F3-J</v>
      </c>
      <c r="C129" s="528" t="str">
        <f>Raumgruppen_Bezeichnungen!$D128</f>
        <v>Verkehrsflächen; Treppenhäuser, Aufzüge</v>
      </c>
      <c r="D129" s="529">
        <f>SUMIFS(TabelleR10LL,TabelleR10HH,'Reserve 04 K'!B129,TabelleR10JJ,"")+
SUMIFS(TabelleR10LL,TabelleR10HH,'Reserve 04 K'!B129,TabelleR10JJ,"ohne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customHeight="1" x14ac:dyDescent="0.2">
      <c r="B130" s="677" t="str">
        <f>Raumgruppen_Bezeichnungen!$C129</f>
        <v>F3-J2</v>
      </c>
      <c r="C130" s="528" t="str">
        <f>Raumgruppen_Bezeichnungen!$D129</f>
        <v>Verkehrsflächen; Treppenhäuser, Aufzüge</v>
      </c>
      <c r="D130" s="529">
        <f>SUMIFS(TabelleR10LL,TabelleR10HH,'Reserve 04 K'!B130,TabelleR10JJ,"")+
SUMIFS(TabelleR10LL,TabelleR10HH,'Reserve 04 K'!B130,TabelleR10JJ,"ohne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customHeight="1" x14ac:dyDescent="0.2">
      <c r="B131" s="677" t="str">
        <f>Raumgruppen_Bezeichnungen!$C130</f>
        <v>F3-Q</v>
      </c>
      <c r="C131" s="528" t="str">
        <f>Raumgruppen_Bezeichnungen!$D130</f>
        <v>Verkehrsflächen; Treppenhäuser, Aufzüge</v>
      </c>
      <c r="D131" s="529">
        <f>SUMIFS(TabelleR10LL,TabelleR10HH,'Reserve 04 K'!B131,TabelleR10JJ,"")+
SUMIFS(TabelleR10LL,TabelleR10HH,'Reserve 04 K'!B131,TabelleR10JJ,"ohne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customHeight="1" x14ac:dyDescent="0.2">
      <c r="B132" s="677" t="str">
        <f>Raumgruppen_Bezeichnungen!$C131</f>
        <v>F3-J6</v>
      </c>
      <c r="C132" s="528" t="str">
        <f>Raumgruppen_Bezeichnungen!$D131</f>
        <v>Verkehrsflächen; Treppenhäuser, Aufzüge</v>
      </c>
      <c r="D132" s="529">
        <f>SUMIFS(TabelleR10LL,TabelleR10HH,'Reserve 04 K'!B132,TabelleR10JJ,"")+
SUMIFS(TabelleR10LL,TabelleR10HH,'Reserve 04 K'!B132,TabelleR10JJ,"ohne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customHeight="1" x14ac:dyDescent="0.2">
      <c r="B133" s="677" t="str">
        <f>Raumgruppen_Bezeichnungen!$C132</f>
        <v>F3-M</v>
      </c>
      <c r="C133" s="528" t="str">
        <f>Raumgruppen_Bezeichnungen!$D132</f>
        <v>Verkehrsflächen; Treppenhäuser, Aufzüge</v>
      </c>
      <c r="D133" s="529">
        <f>SUMIFS(TabelleR10LL,TabelleR10HH,'Reserve 04 K'!B133,TabelleR10JJ,"")+
SUMIFS(TabelleR10LL,TabelleR10HH,'Reserve 04 K'!B133,TabelleR10JJ,"ohne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customHeight="1" x14ac:dyDescent="0.2">
      <c r="B134" s="677" t="str">
        <f>Raumgruppen_Bezeichnungen!$C133</f>
        <v>F3-14</v>
      </c>
      <c r="C134" s="528" t="str">
        <f>Raumgruppen_Bezeichnungen!$D133</f>
        <v>Verkehrsflächen; Treppenhäuser, Aufzüge</v>
      </c>
      <c r="D134" s="529">
        <f>SUMIFS(TabelleR10LL,TabelleR10HH,'Reserve 04 K'!B134,TabelleR10JJ,"")+
SUMIFS(TabelleR10LL,TabelleR10HH,'Reserve 04 K'!B134,TabelleR10JJ,"ohne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customHeight="1" x14ac:dyDescent="0.2">
      <c r="B135" s="677" t="str">
        <f>Raumgruppen_Bezeichnungen!$C134</f>
        <v>F3-W</v>
      </c>
      <c r="C135" s="528" t="str">
        <f>Raumgruppen_Bezeichnungen!$D134</f>
        <v>Verkehrsflächen; Treppenhäuser, Aufzüge</v>
      </c>
      <c r="D135" s="529">
        <f>SUMIFS(TabelleR10LL,TabelleR10HH,'Reserve 04 K'!B135,TabelleR10JJ,"")+
SUMIFS(TabelleR10LL,TabelleR10HH,'Reserve 04 K'!B135,TabelleR10JJ,"ohne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SUMIFS(TabelleR10LL,TabelleR10HH,'Reserve 04 K'!B136,TabelleR10JJ,"")+
SUMIFS(TabelleR10LL,TabelleR10HH,'Reserve 04 K'!B136,TabelleR10JJ,"ohne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customHeight="1" x14ac:dyDescent="0.2">
      <c r="B137" s="677" t="str">
        <f>Raumgruppen_Bezeichnungen!$C136</f>
        <v>F3-2,5</v>
      </c>
      <c r="C137" s="528" t="str">
        <f>Raumgruppen_Bezeichnungen!$D136</f>
        <v>Verkehrsflächen; Treppenhäuser, Aufzüge</v>
      </c>
      <c r="D137" s="529">
        <f>SUMIFS(TabelleR10LL,TabelleR10HH,'Reserve 04 K'!B137,TabelleR10JJ,"")+
SUMIFS(TabelleR10LL,TabelleR10HH,'Reserve 04 K'!B137,TabelleR10JJ,"ohne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customHeight="1" x14ac:dyDescent="0.2">
      <c r="B138" s="677" t="str">
        <f>Raumgruppen_Bezeichnungen!$C137</f>
        <v>F3-3</v>
      </c>
      <c r="C138" s="528" t="str">
        <f>Raumgruppen_Bezeichnungen!$D137</f>
        <v>Verkehrsflächen; Treppenhäuser, Aufzüge</v>
      </c>
      <c r="D138" s="529">
        <f>SUMIFS(TabelleR10LL,TabelleR10HH,'Reserve 04 K'!B138,TabelleR10JJ,"")+
SUMIFS(TabelleR10LL,TabelleR10HH,'Reserve 04 K'!B138,TabelleR10JJ,"ohne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customHeight="1" x14ac:dyDescent="0.2">
      <c r="B139" s="678" t="str">
        <f>Raumgruppen_Bezeichnungen!$C138</f>
        <v>F3-4</v>
      </c>
      <c r="C139" s="621" t="str">
        <f>Raumgruppen_Bezeichnungen!$D138</f>
        <v>Verkehrsflächen; Treppenhäuser, Aufzüge</v>
      </c>
      <c r="D139" s="622">
        <f>SUMIFS(TabelleR10LL,TabelleR10HH,'Reserve 04 K'!B139,TabelleR10JJ,"")+
SUMIFS(TabelleR10LL,TabelleR10HH,'Reserve 04 K'!B139,TabelleR10JJ,"ohne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630" t="str">
        <f>Raumgruppen_Bezeichnungen!$D139</f>
        <v>Verkehrsflächen; Treppenhäuser, Aufzüge</v>
      </c>
      <c r="D140" s="631">
        <f>SUMIFS(TabelleR10LL,TabelleR10HH,'Reserve 04 K'!B140,TabelleR10JJ,"")+
SUMIFS(TabelleR10LL,TabelleR10HH,'Reserve 04 K'!B140,TabelleR10JJ,"ohne Grundreinig")</f>
        <v>0</v>
      </c>
      <c r="E140" s="632">
        <f t="shared" si="86"/>
        <v>0</v>
      </c>
      <c r="F140" s="633" t="str">
        <f>VLOOKUP(B140,Raumgruppen_Bezeichnungen!$C$3:$E$305,3,FALSE)</f>
        <v>5 Tage/Wo</v>
      </c>
      <c r="G140" s="634"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635">
        <f t="shared" ca="1" si="93"/>
        <v>0</v>
      </c>
      <c r="I140" s="636">
        <f t="shared" si="94"/>
        <v>0</v>
      </c>
      <c r="J140" s="637">
        <f t="shared" si="87"/>
        <v>0</v>
      </c>
      <c r="K140" s="638">
        <f t="shared" si="95"/>
        <v>0</v>
      </c>
      <c r="M140" s="22">
        <f>Raumgruppen_Bezeichnungen!N139</f>
        <v>1</v>
      </c>
      <c r="N140" s="22">
        <f t="shared" si="91"/>
        <v>1</v>
      </c>
      <c r="O140" s="22">
        <f t="shared" si="92"/>
        <v>1</v>
      </c>
    </row>
    <row r="141" spans="2:15" ht="15" customHeight="1" x14ac:dyDescent="0.2">
      <c r="B141" s="676" t="str">
        <f>Raumgruppen_Bezeichnungen!$C140</f>
        <v>F3-6</v>
      </c>
      <c r="C141" s="548" t="str">
        <f>Raumgruppen_Bezeichnungen!$D140</f>
        <v>Verkehrsflächen; Treppenhäuser, Aufzüge</v>
      </c>
      <c r="D141" s="465">
        <f>SUMIFS(TabelleR10LL,TabelleR10HH,'Reserve 04 K'!B141,TabelleR10JJ,"")+
SUMIFS(TabelleR10LL,TabelleR10HH,'Reserve 04 K'!B141,TabelleR10JJ,"ohne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customHeight="1" x14ac:dyDescent="0.2">
      <c r="B142" s="677" t="str">
        <f>Raumgruppen_Bezeichnungen!$C141</f>
        <v>F3-7</v>
      </c>
      <c r="C142" s="528" t="str">
        <f>Raumgruppen_Bezeichnungen!$D141</f>
        <v>Verkehrsflächen; Treppenhäuser, Aufzüge</v>
      </c>
      <c r="D142" s="529">
        <f>SUMIFS(TabelleR10LL,TabelleR10HH,'Reserve 04 K'!B142,TabelleR10JJ,"")+
SUMIFS(TabelleR10LL,TabelleR10HH,'Reserve 04 K'!B142,TabelleR10JJ,"ohne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customHeight="1" x14ac:dyDescent="0.2">
      <c r="B143" s="677" t="str">
        <f>Raumgruppen_Bezeichnungen!$C142</f>
        <v>F3-Müll</v>
      </c>
      <c r="C143" s="528" t="str">
        <f>Raumgruppen_Bezeichnungen!$D142</f>
        <v>Verkehrsflächen; Treppenhäuser, Aufzüge (nur Müllentnahme)</v>
      </c>
      <c r="D143" s="529">
        <f>SUMIFS(TabelleR10LL,TabelleR10II,'Reserve 04 K'!B143,TabelleR10JJ,"")+
SUMIFS(TabelleR10LL,TabelleR10II,'Reserve 04 K'!B143,TabelleR10JJ,"ohne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customHeight="1" x14ac:dyDescent="0.2">
      <c r="B144" s="677" t="str">
        <f>Raumgruppen_Bezeichnungen!$C143</f>
        <v>F3-Hort</v>
      </c>
      <c r="C144" s="528" t="str">
        <f>Raumgruppen_Bezeichnungen!$D143</f>
        <v>Verkehrsflächen; Treppenhäuser, Aufzüge</v>
      </c>
      <c r="D144" s="529">
        <f>SUMIFS(TabelleR10LL,TabelleR10HH,'Reserve 04 K'!B144,TabelleR10JJ,"")+
SUMIFS(TabelleR10LL,TabelleR10HH,'Reserve 04 K'!B144,TabelleR10JJ,"ohne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customHeight="1" x14ac:dyDescent="0.2">
      <c r="B145" s="677" t="str">
        <f>Raumgruppen_Bezeichnungen!$C144</f>
        <v>G1-J</v>
      </c>
      <c r="C145" s="528" t="str">
        <f>Raumgruppen_Bezeichnungen!$D144</f>
        <v>Schüleraufenthaltsräume, [kleine] Pausenhallen [ohne Verzehr], Schülerbibliotheken</v>
      </c>
      <c r="D145" s="529">
        <f>SUMIFS(TabelleR10LL,TabelleR10HH,'Reserve 04 K'!B145,TabelleR10JJ,"")+
SUMIFS(TabelleR10LL,TabelleR10HH,'Reserve 04 K'!B145,TabelleR10JJ,"ohne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customHeight="1" x14ac:dyDescent="0.2">
      <c r="B146" s="677" t="str">
        <f>Raumgruppen_Bezeichnungen!$C145</f>
        <v>G1-J2</v>
      </c>
      <c r="C146" s="528" t="str">
        <f>Raumgruppen_Bezeichnungen!$D145</f>
        <v>Schüleraufenthaltsräume, [kleine] Pausenhallen [ohne Verzehr], Schülerbibliotheken</v>
      </c>
      <c r="D146" s="529">
        <f>SUMIFS(TabelleR10LL,TabelleR10HH,'Reserve 04 K'!B146,TabelleR10JJ,"")+
SUMIFS(TabelleR10LL,TabelleR10HH,'Reserve 04 K'!B146,TabelleR10JJ,"ohne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customHeight="1" x14ac:dyDescent="0.2">
      <c r="B147" s="677" t="str">
        <f>Raumgruppen_Bezeichnungen!$C146</f>
        <v>G1-Q</v>
      </c>
      <c r="C147" s="528" t="str">
        <f>Raumgruppen_Bezeichnungen!$D146</f>
        <v>Schüleraufenthaltsräume, [kleine] Pausenhallen [ohne Verzehr], Schülerbibliotheken</v>
      </c>
      <c r="D147" s="529">
        <f>SUMIFS(TabelleR10LL,TabelleR10HH,'Reserve 04 K'!B147,TabelleR10JJ,"")+
SUMIFS(TabelleR10LL,TabelleR10HH,'Reserve 04 K'!B147,TabelleR10JJ,"ohne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customHeight="1" x14ac:dyDescent="0.2">
      <c r="B148" s="677" t="str">
        <f>Raumgruppen_Bezeichnungen!$C147</f>
        <v>G1-J6</v>
      </c>
      <c r="C148" s="528" t="str">
        <f>Raumgruppen_Bezeichnungen!$D147</f>
        <v>Schüleraufenthaltsräume, [kleine] Pausenhallen [ohne Verzehr], Schülerbibliotheken</v>
      </c>
      <c r="D148" s="529">
        <f>SUMIFS(TabelleR10LL,TabelleR10HH,'Reserve 04 K'!B148,TabelleR10JJ,"")+
SUMIFS(TabelleR10LL,TabelleR10HH,'Reserve 04 K'!B148,TabelleR10JJ,"ohne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customHeight="1" x14ac:dyDescent="0.2">
      <c r="B149" s="677" t="str">
        <f>Raumgruppen_Bezeichnungen!$C148</f>
        <v>G1-M</v>
      </c>
      <c r="C149" s="528" t="str">
        <f>Raumgruppen_Bezeichnungen!$D148</f>
        <v>Schüleraufenthaltsräume, [kleine] Pausenhallen [ohne Verzehr], Schülerbibliotheken</v>
      </c>
      <c r="D149" s="529">
        <f>SUMIFS(TabelleR10LL,TabelleR10HH,'Reserve 04 K'!B149,TabelleR10JJ,"")+
SUMIFS(TabelleR10LL,TabelleR10HH,'Reserve 04 K'!B149,TabelleR10JJ,"ohne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customHeight="1" x14ac:dyDescent="0.2">
      <c r="B150" s="677" t="str">
        <f>Raumgruppen_Bezeichnungen!$C149</f>
        <v>G1-14</v>
      </c>
      <c r="C150" s="528" t="str">
        <f>Raumgruppen_Bezeichnungen!$D149</f>
        <v>Schüleraufenthaltsräume, [kleine] Pausenhallen [ohne Verzehr], Schülerbibliotheken</v>
      </c>
      <c r="D150" s="529">
        <f>SUMIFS(TabelleR10LL,TabelleR10HH,'Reserve 04 K'!B150,TabelleR10JJ,"")+
SUMIFS(TabelleR10LL,TabelleR10HH,'Reserve 04 K'!B150,TabelleR10JJ,"ohne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customHeight="1" x14ac:dyDescent="0.2">
      <c r="B151" s="677" t="str">
        <f>Raumgruppen_Bezeichnungen!$C150</f>
        <v>G1-W</v>
      </c>
      <c r="C151" s="528" t="str">
        <f>Raumgruppen_Bezeichnungen!$D150</f>
        <v>Schüleraufenthaltsräume, [kleine] Pausenhallen [ohne Verzehr], Schülerbibliotheken</v>
      </c>
      <c r="D151" s="529">
        <f>SUMIFS(TabelleR10LL,TabelleR10HH,'Reserve 04 K'!B151,TabelleR10JJ,"")+
SUMIFS(TabelleR10LL,TabelleR10HH,'Reserve 04 K'!B151,TabelleR10JJ,"ohne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customHeight="1" x14ac:dyDescent="0.2">
      <c r="B152" s="677" t="str">
        <f>Raumgruppen_Bezeichnungen!$C151</f>
        <v>G1-2</v>
      </c>
      <c r="C152" s="528" t="str">
        <f>Raumgruppen_Bezeichnungen!$D151</f>
        <v>Schüleraufenthaltsräume, [kleine] Pausenhallen [ohne Verzehr], Schülerbibliotheken</v>
      </c>
      <c r="D152" s="529">
        <f>SUMIFS(TabelleR10LL,TabelleR10HH,'Reserve 04 K'!B152,TabelleR10JJ,"")+
SUMIFS(TabelleR10LL,TabelleR10HH,'Reserve 04 K'!B152,TabelleR10JJ,"ohne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customHeight="1" x14ac:dyDescent="0.2">
      <c r="B153" s="677" t="str">
        <f>Raumgruppen_Bezeichnungen!$C152</f>
        <v>G1-2,5</v>
      </c>
      <c r="C153" s="528" t="str">
        <f>Raumgruppen_Bezeichnungen!$D152</f>
        <v>Schüleraufenthaltsräume, [kleine] Pausenhallen [ohne Verzehr], Schülerbibliotheken</v>
      </c>
      <c r="D153" s="529">
        <f>SUMIFS(TabelleR10LL,TabelleR10HH,'Reserve 04 K'!B153,TabelleR10JJ,"")+
SUMIFS(TabelleR10LL,TabelleR10HH,'Reserve 04 K'!B153,TabelleR10JJ,"ohne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customHeight="1" x14ac:dyDescent="0.2">
      <c r="B154" s="677" t="str">
        <f>Raumgruppen_Bezeichnungen!$C153</f>
        <v>G1-3</v>
      </c>
      <c r="C154" s="528" t="str">
        <f>Raumgruppen_Bezeichnungen!$D153</f>
        <v>Schüleraufenthaltsräume, [kleine] Pausenhallen [ohne Verzehr], Schülerbibliotheken</v>
      </c>
      <c r="D154" s="529">
        <f>SUMIFS(TabelleR10LL,TabelleR10HH,'Reserve 04 K'!B154,TabelleR10JJ,"")+
SUMIFS(TabelleR10LL,TabelleR10HH,'Reserve 04 K'!B154,TabelleR10JJ,"ohne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customHeight="1" x14ac:dyDescent="0.2">
      <c r="B155" s="677" t="str">
        <f>Raumgruppen_Bezeichnungen!$C154</f>
        <v>G1-4</v>
      </c>
      <c r="C155" s="528" t="str">
        <f>Raumgruppen_Bezeichnungen!$D154</f>
        <v>Schüleraufenthaltsräume, [kleine] Pausenhallen [ohne Verzehr], Schülerbibliotheken</v>
      </c>
      <c r="D155" s="529">
        <f>SUMIFS(TabelleR10LL,TabelleR10HH,'Reserve 04 K'!B155,TabelleR10JJ,"")+
SUMIFS(TabelleR10LL,TabelleR10HH,'Reserve 04 K'!B155,TabelleR10JJ,"ohne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customHeight="1" x14ac:dyDescent="0.2">
      <c r="B156" s="677" t="str">
        <f>Raumgruppen_Bezeichnungen!$C155</f>
        <v>G1-5</v>
      </c>
      <c r="C156" s="528" t="str">
        <f>Raumgruppen_Bezeichnungen!$D155</f>
        <v>Schüleraufenthaltsräume, [kleine] Pausenhallen [ohne Verzehr], Schülerbibliotheken</v>
      </c>
      <c r="D156" s="529">
        <f>SUMIFS(TabelleR10LL,TabelleR10HH,'Reserve 04 K'!B156,TabelleR10JJ,"")+
SUMIFS(TabelleR10LL,TabelleR10HH,'Reserve 04 K'!B156,TabelleR10JJ,"ohne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customHeight="1" x14ac:dyDescent="0.2">
      <c r="B157" s="677" t="str">
        <f>Raumgruppen_Bezeichnungen!$C156</f>
        <v>G1-6</v>
      </c>
      <c r="C157" s="528" t="str">
        <f>Raumgruppen_Bezeichnungen!$D156</f>
        <v>Schüleraufenthaltsräume, [kleine] Pausenhallen [ohne Verzehr], Schülerbibliotheken</v>
      </c>
      <c r="D157" s="529">
        <f>SUMIFS(TabelleR10LL,TabelleR10HH,'Reserve 04 K'!B157,TabelleR10JJ,"")+
SUMIFS(TabelleR10LL,TabelleR10HH,'Reserve 04 K'!B157,TabelleR10JJ,"ohne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customHeight="1" x14ac:dyDescent="0.2">
      <c r="B158" s="677" t="str">
        <f>Raumgruppen_Bezeichnungen!$C157</f>
        <v>G1-7</v>
      </c>
      <c r="C158" s="528" t="str">
        <f>Raumgruppen_Bezeichnungen!$D157</f>
        <v>Schüleraufenthaltsräume, [kleine] Pausenhallen [ohne Verzehr], Schülerbibliotheken</v>
      </c>
      <c r="D158" s="529">
        <f>SUMIFS(TabelleR10LL,TabelleR10HH,'Reserve 04 K'!B158,TabelleR10JJ,"")+
SUMIFS(TabelleR10LL,TabelleR10HH,'Reserve 04 K'!B158,TabelleR10JJ,"ohne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customHeight="1" x14ac:dyDescent="0.2">
      <c r="B159" s="677" t="str">
        <f>Raumgruppen_Bezeichnungen!$C158</f>
        <v>G1-Müll</v>
      </c>
      <c r="C159" s="528" t="str">
        <f>Raumgruppen_Bezeichnungen!$D158</f>
        <v>Schüleraufenthaltsräume, [kleine] Pausenhallen [ohne Verzehr], Schülerbibliotheken (nur Müllentnahme)</v>
      </c>
      <c r="D159" s="529">
        <f>SUMIFS(TabelleR10LL,TabelleR10II,'Reserve 04 K'!B159,TabelleR10JJ,"")+
SUMIFS(TabelleR10LL,TabelleR10II,'Reserve 04 K'!B159,TabelleR10JJ,"ohne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customHeight="1" x14ac:dyDescent="0.2">
      <c r="B160" s="677" t="str">
        <f>Raumgruppen_Bezeichnungen!$C159</f>
        <v>H1-J</v>
      </c>
      <c r="C160" s="528" t="str">
        <f>Raumgruppen_Bezeichnungen!$D159</f>
        <v>Sanitärräume; Toiletten, Waschräume und Duschen</v>
      </c>
      <c r="D160" s="529">
        <f>SUMIFS(TabelleR10LL,TabelleR10HH,'Reserve 04 K'!B160,TabelleR10JJ,"")+
SUMIFS(TabelleR10LL,TabelleR10HH,'Reserve 04 K'!B160,TabelleR10JJ,"ohne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customHeight="1" x14ac:dyDescent="0.2">
      <c r="B161" s="677" t="str">
        <f>Raumgruppen_Bezeichnungen!$C160</f>
        <v>H1-J2</v>
      </c>
      <c r="C161" s="528" t="str">
        <f>Raumgruppen_Bezeichnungen!$D160</f>
        <v>Sanitärräume; Toiletten, Waschräume und Duschen</v>
      </c>
      <c r="D161" s="529">
        <f>SUMIFS(TabelleR10LL,TabelleR10HH,'Reserve 04 K'!B161,TabelleR10JJ,"")+
SUMIFS(TabelleR10LL,TabelleR10HH,'Reserve 04 K'!B161,TabelleR10JJ,"ohne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customHeight="1" x14ac:dyDescent="0.2">
      <c r="B162" s="677" t="str">
        <f>Raumgruppen_Bezeichnungen!$C161</f>
        <v>H1-Q</v>
      </c>
      <c r="C162" s="528" t="str">
        <f>Raumgruppen_Bezeichnungen!$D161</f>
        <v>Sanitärräume; Toiletten, Waschräume und Duschen</v>
      </c>
      <c r="D162" s="529">
        <f>SUMIFS(TabelleR10LL,TabelleR10HH,'Reserve 04 K'!B162,TabelleR10JJ,"")+
SUMIFS(TabelleR10LL,TabelleR10HH,'Reserve 04 K'!B162,TabelleR10JJ,"ohne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customHeight="1" x14ac:dyDescent="0.2">
      <c r="B163" s="677" t="str">
        <f>Raumgruppen_Bezeichnungen!$C162</f>
        <v>H1-J6</v>
      </c>
      <c r="C163" s="528" t="str">
        <f>Raumgruppen_Bezeichnungen!$D162</f>
        <v>Sanitärräume; Toiletten, Waschräume und Duschen</v>
      </c>
      <c r="D163" s="529">
        <f>SUMIFS(TabelleR10LL,TabelleR10HH,'Reserve 04 K'!B163,TabelleR10JJ,"")+
SUMIFS(TabelleR10LL,TabelleR10HH,'Reserve 04 K'!B163,TabelleR10JJ,"ohne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customHeight="1" x14ac:dyDescent="0.2">
      <c r="B164" s="677" t="str">
        <f>Raumgruppen_Bezeichnungen!$C163</f>
        <v>H1-M</v>
      </c>
      <c r="C164" s="528" t="str">
        <f>Raumgruppen_Bezeichnungen!$D163</f>
        <v>Sanitärräume; Toiletten, Waschräume und Duschen</v>
      </c>
      <c r="D164" s="529">
        <f>SUMIFS(TabelleR10LL,TabelleR10HH,'Reserve 04 K'!B164,TabelleR10JJ,"")+
SUMIFS(TabelleR10LL,TabelleR10HH,'Reserve 04 K'!B164,TabelleR10JJ,"ohne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customHeight="1" x14ac:dyDescent="0.2">
      <c r="B165" s="677" t="str">
        <f>Raumgruppen_Bezeichnungen!$C164</f>
        <v>H1-14</v>
      </c>
      <c r="C165" s="528" t="str">
        <f>Raumgruppen_Bezeichnungen!$D164</f>
        <v>Sanitärräume; Toiletten, Waschräume und Duschen</v>
      </c>
      <c r="D165" s="529">
        <f>SUMIFS(TabelleR10LL,TabelleR10HH,'Reserve 04 K'!B165,TabelleR10JJ,"")+
SUMIFS(TabelleR10LL,TabelleR10HH,'Reserve 04 K'!B165,TabelleR10JJ,"ohne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customHeight="1" x14ac:dyDescent="0.2">
      <c r="B166" s="677" t="str">
        <f>Raumgruppen_Bezeichnungen!$C165</f>
        <v>H1-W</v>
      </c>
      <c r="C166" s="528" t="str">
        <f>Raumgruppen_Bezeichnungen!$D165</f>
        <v>Sanitärräume; Toiletten, Waschräume und Duschen</v>
      </c>
      <c r="D166" s="529">
        <f>SUMIFS(TabelleR10LL,TabelleR10HH,'Reserve 04 K'!B166,TabelleR10JJ,"")+
SUMIFS(TabelleR10LL,TabelleR10HH,'Reserve 04 K'!B166,TabelleR10JJ,"ohne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customHeight="1" x14ac:dyDescent="0.2">
      <c r="B167" s="677" t="str">
        <f>Raumgruppen_Bezeichnungen!$C166</f>
        <v>H1-2</v>
      </c>
      <c r="C167" s="528" t="str">
        <f>Raumgruppen_Bezeichnungen!$D166</f>
        <v>Sanitärräume; Toiletten, Waschräume und Duschen</v>
      </c>
      <c r="D167" s="529">
        <f>SUMIFS(TabelleR10LL,TabelleR10HH,'Reserve 04 K'!B167,TabelleR10JJ,"")+
SUMIFS(TabelleR10LL,TabelleR10HH,'Reserve 04 K'!B167,TabelleR10JJ,"ohne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customHeight="1" x14ac:dyDescent="0.2">
      <c r="B168" s="677" t="str">
        <f>Raumgruppen_Bezeichnungen!$C167</f>
        <v>H1-2,5</v>
      </c>
      <c r="C168" s="528" t="str">
        <f>Raumgruppen_Bezeichnungen!$D167</f>
        <v>Sanitärräume; Toiletten, Waschräume und Duschen</v>
      </c>
      <c r="D168" s="529">
        <f>SUMIFS(TabelleR10LL,TabelleR10HH,'Reserve 04 K'!B168,TabelleR10JJ,"")+
SUMIFS(TabelleR10LL,TabelleR10HH,'Reserve 04 K'!B168,TabelleR10JJ,"ohne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customHeight="1" x14ac:dyDescent="0.2">
      <c r="B169" s="677" t="str">
        <f>Raumgruppen_Bezeichnungen!$C168</f>
        <v>H1-3</v>
      </c>
      <c r="C169" s="528" t="str">
        <f>Raumgruppen_Bezeichnungen!$D168</f>
        <v>Sanitärräume; Toiletten, Waschräume und Duschen</v>
      </c>
      <c r="D169" s="529">
        <f>SUMIFS(TabelleR10LL,TabelleR10HH,'Reserve 04 K'!B169,TabelleR10JJ,"")+
SUMIFS(TabelleR10LL,TabelleR10HH,'Reserve 04 K'!B169,TabelleR10JJ,"ohne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customHeight="1" x14ac:dyDescent="0.2">
      <c r="B170" s="678" t="str">
        <f>Raumgruppen_Bezeichnungen!$C169</f>
        <v>H1-4</v>
      </c>
      <c r="C170" s="621" t="str">
        <f>Raumgruppen_Bezeichnungen!$D169</f>
        <v>Sanitärräume; Toiletten, Waschräume und Duschen</v>
      </c>
      <c r="D170" s="622">
        <f>SUMIFS(TabelleR10LL,TabelleR10HH,'Reserve 04 K'!B170,TabelleR10JJ,"")+
SUMIFS(TabelleR10LL,TabelleR10HH,'Reserve 04 K'!B170,TabelleR10JJ,"ohne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630" t="str">
        <f>Raumgruppen_Bezeichnungen!$D170</f>
        <v>Sanitärräume; Toiletten, Waschräume und Duschen</v>
      </c>
      <c r="D171" s="631">
        <f>SUMIFS(TabelleR10LL,TabelleR10HH,'Reserve 04 K'!B171,TabelleR10JJ,"")+
SUMIFS(TabelleR10LL,TabelleR10HH,'Reserve 04 K'!B171,TabelleR10JJ,"ohne Grundreinig")</f>
        <v>0</v>
      </c>
      <c r="E171" s="632">
        <f t="shared" si="86"/>
        <v>0</v>
      </c>
      <c r="F171" s="633" t="str">
        <f>VLOOKUP(B171,Raumgruppen_Bezeichnungen!$C$3:$E$305,3,FALSE)</f>
        <v>5 Tage/Wo</v>
      </c>
      <c r="G171" s="634"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635">
        <f ca="1">D171*G171</f>
        <v>0</v>
      </c>
      <c r="I171" s="636">
        <f>IF(E171=0,0,H171/E171)</f>
        <v>0</v>
      </c>
      <c r="J171" s="637">
        <f t="shared" si="87"/>
        <v>0</v>
      </c>
      <c r="K171" s="638">
        <f>IF(J171="","",I171*J171)</f>
        <v>0</v>
      </c>
      <c r="M171" s="22">
        <f>Raumgruppen_Bezeichnungen!N170</f>
        <v>1</v>
      </c>
      <c r="N171" s="22">
        <f t="shared" si="91"/>
        <v>1</v>
      </c>
      <c r="O171" s="22">
        <f t="shared" si="92"/>
        <v>1</v>
      </c>
    </row>
    <row r="172" spans="2:15" ht="15" customHeight="1" x14ac:dyDescent="0.2">
      <c r="B172" s="676" t="str">
        <f>Raumgruppen_Bezeichnungen!$C171</f>
        <v>H1-6</v>
      </c>
      <c r="C172" s="548" t="str">
        <f>Raumgruppen_Bezeichnungen!$D171</f>
        <v>Sanitärräume; Toiletten, Waschräume und Duschen</v>
      </c>
      <c r="D172" s="465">
        <f>SUMIFS(TabelleR10LL,TabelleR10HH,'Reserve 04 K'!B172,TabelleR10JJ,"")+
SUMIFS(TabelleR10LL,TabelleR10HH,'Reserve 04 K'!B172,TabelleR10JJ,"ohne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customHeight="1" x14ac:dyDescent="0.2">
      <c r="B173" s="677" t="str">
        <f>Raumgruppen_Bezeichnungen!$C172</f>
        <v>H1-7</v>
      </c>
      <c r="C173" s="528" t="str">
        <f>Raumgruppen_Bezeichnungen!$D172</f>
        <v>Sanitärräume; Toiletten, Waschräume und Duschen</v>
      </c>
      <c r="D173" s="529">
        <f>SUMIFS(TabelleR10LL,TabelleR10HH,'Reserve 04 K'!B173,TabelleR10JJ,"")+
SUMIFS(TabelleR10LL,TabelleR10HH,'Reserve 04 K'!B173,TabelleR10JJ,"ohne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customHeight="1" x14ac:dyDescent="0.2">
      <c r="B174" s="677" t="str">
        <f>Raumgruppen_Bezeichnungen!$C173</f>
        <v>H1-Müll</v>
      </c>
      <c r="C174" s="528" t="str">
        <f>Raumgruppen_Bezeichnungen!$D173</f>
        <v>Sanitärräume; Toiletten, Waschräume und Duschen (nur Müllentnahme)</v>
      </c>
      <c r="D174" s="529">
        <f>SUMIFS(TabelleR10LL,TabelleR10II,'Reserve 04 K'!B174,TabelleR10JJ,"")+
SUMIFS(TabelleR10LL,TabelleR10II,'Reserve 04 K'!B174,TabelleR10JJ,"ohne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customHeight="1" x14ac:dyDescent="0.2">
      <c r="B175" s="677" t="str">
        <f>Raumgruppen_Bezeichnungen!$C174</f>
        <v>H1-Hort</v>
      </c>
      <c r="C175" s="528" t="str">
        <f>Raumgruppen_Bezeichnungen!$D174</f>
        <v>Sanitärräume; Toiletten, Waschräume und Duschen</v>
      </c>
      <c r="D175" s="529">
        <f>SUMIFS(TabelleR10LL,TabelleR10HH,'Reserve 04 K'!B175,TabelleR10JJ,"")+
SUMIFS(TabelleR10LL,TabelleR10HH,'Reserve 04 K'!B175,TabelleR10JJ,"ohne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customHeight="1" x14ac:dyDescent="0.2">
      <c r="B176" s="677" t="str">
        <f>Raumgruppen_Bezeichnungen!$C175</f>
        <v>H2-J</v>
      </c>
      <c r="C176" s="528" t="str">
        <f>Raumgruppen_Bezeichnungen!$D175</f>
        <v>Sanitärräume; Umkleideräume</v>
      </c>
      <c r="D176" s="529">
        <f>SUMIFS(TabelleR10LL,TabelleR10HH,'Reserve 04 K'!B176,TabelleR10JJ,"")+
SUMIFS(TabelleR10LL,TabelleR10HH,'Reserve 04 K'!B176,TabelleR10JJ,"ohne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customHeight="1" x14ac:dyDescent="0.2">
      <c r="B177" s="677" t="str">
        <f>Raumgruppen_Bezeichnungen!$C176</f>
        <v>H2-J2</v>
      </c>
      <c r="C177" s="528" t="str">
        <f>Raumgruppen_Bezeichnungen!$D176</f>
        <v>Sanitärräume; Umkleideräume</v>
      </c>
      <c r="D177" s="529">
        <f>SUMIFS(TabelleR10LL,TabelleR10HH,'Reserve 04 K'!B177,TabelleR10JJ,"")+
SUMIFS(TabelleR10LL,TabelleR10HH,'Reserve 04 K'!B177,TabelleR10JJ,"ohne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customHeight="1" x14ac:dyDescent="0.2">
      <c r="B178" s="677" t="str">
        <f>Raumgruppen_Bezeichnungen!$C177</f>
        <v>H2-Q</v>
      </c>
      <c r="C178" s="528" t="str">
        <f>Raumgruppen_Bezeichnungen!$D177</f>
        <v>Sanitärräume; Umkleideräume</v>
      </c>
      <c r="D178" s="529">
        <f>SUMIFS(TabelleR10LL,TabelleR10HH,'Reserve 04 K'!B178,TabelleR10JJ,"")+
SUMIFS(TabelleR10LL,TabelleR10HH,'Reserve 04 K'!B178,TabelleR10JJ,"ohne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customHeight="1" x14ac:dyDescent="0.2">
      <c r="B179" s="677" t="str">
        <f>Raumgruppen_Bezeichnungen!$C178</f>
        <v>H2-J6</v>
      </c>
      <c r="C179" s="528" t="str">
        <f>Raumgruppen_Bezeichnungen!$D178</f>
        <v>Sanitärräume; Umkleideräume</v>
      </c>
      <c r="D179" s="529">
        <f>SUMIFS(TabelleR10LL,TabelleR10HH,'Reserve 04 K'!B179,TabelleR10JJ,"")+
SUMIFS(TabelleR10LL,TabelleR10HH,'Reserve 04 K'!B179,TabelleR10JJ,"ohne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customHeight="1" x14ac:dyDescent="0.2">
      <c r="B180" s="677" t="str">
        <f>Raumgruppen_Bezeichnungen!$C179</f>
        <v>H2-M</v>
      </c>
      <c r="C180" s="528" t="str">
        <f>Raumgruppen_Bezeichnungen!$D179</f>
        <v>Sanitärräume; Umkleideräume</v>
      </c>
      <c r="D180" s="529">
        <f>SUMIFS(TabelleR10LL,TabelleR10HH,'Reserve 04 K'!B180,TabelleR10JJ,"")+
SUMIFS(TabelleR10LL,TabelleR10HH,'Reserve 04 K'!B180,TabelleR10JJ,"ohne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customHeight="1" x14ac:dyDescent="0.2">
      <c r="B181" s="677" t="str">
        <f>Raumgruppen_Bezeichnungen!$C180</f>
        <v>H2-14</v>
      </c>
      <c r="C181" s="528" t="str">
        <f>Raumgruppen_Bezeichnungen!$D180</f>
        <v>Sanitärräume; Umkleideräume</v>
      </c>
      <c r="D181" s="529">
        <f>SUMIFS(TabelleR10LL,TabelleR10HH,'Reserve 04 K'!B181,TabelleR10JJ,"")+
SUMIFS(TabelleR10LL,TabelleR10HH,'Reserve 04 K'!B181,TabelleR10JJ,"ohne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customHeight="1" x14ac:dyDescent="0.2">
      <c r="B182" s="677" t="str">
        <f>Raumgruppen_Bezeichnungen!$C181</f>
        <v>H2-W</v>
      </c>
      <c r="C182" s="528" t="str">
        <f>Raumgruppen_Bezeichnungen!$D181</f>
        <v>Sanitärräume; Umkleideräume</v>
      </c>
      <c r="D182" s="529">
        <f>SUMIFS(TabelleR10LL,TabelleR10HH,'Reserve 04 K'!B182,TabelleR10JJ,"")+
SUMIFS(TabelleR10LL,TabelleR10HH,'Reserve 04 K'!B182,TabelleR10JJ,"ohne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customHeight="1" x14ac:dyDescent="0.2">
      <c r="B183" s="677" t="str">
        <f>Raumgruppen_Bezeichnungen!$C182</f>
        <v>H2-2</v>
      </c>
      <c r="C183" s="528" t="str">
        <f>Raumgruppen_Bezeichnungen!$D182</f>
        <v>Sanitärräume; Umkleideräume</v>
      </c>
      <c r="D183" s="529">
        <f>SUMIFS(TabelleR10LL,TabelleR10HH,'Reserve 04 K'!B183,TabelleR10JJ,"")+
SUMIFS(TabelleR10LL,TabelleR10HH,'Reserve 04 K'!B183,TabelleR10JJ,"ohne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customHeight="1" x14ac:dyDescent="0.2">
      <c r="B184" s="677" t="str">
        <f>Raumgruppen_Bezeichnungen!$C183</f>
        <v>H2-2,5</v>
      </c>
      <c r="C184" s="528" t="str">
        <f>Raumgruppen_Bezeichnungen!$D183</f>
        <v>Sanitärräume; Umkleideräume</v>
      </c>
      <c r="D184" s="529">
        <f>SUMIFS(TabelleR10LL,TabelleR10HH,'Reserve 04 K'!B184,TabelleR10JJ,"")+
SUMIFS(TabelleR10LL,TabelleR10HH,'Reserve 04 K'!B184,TabelleR10JJ,"ohne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customHeight="1" x14ac:dyDescent="0.2">
      <c r="B185" s="677" t="str">
        <f>Raumgruppen_Bezeichnungen!$C184</f>
        <v>H2-3</v>
      </c>
      <c r="C185" s="528" t="str">
        <f>Raumgruppen_Bezeichnungen!$D184</f>
        <v>Sanitärräume; Umkleideräume</v>
      </c>
      <c r="D185" s="529">
        <f>SUMIFS(TabelleR10LL,TabelleR10HH,'Reserve 04 K'!B185,TabelleR10JJ,"")+
SUMIFS(TabelleR10LL,TabelleR10HH,'Reserve 04 K'!B185,TabelleR10JJ,"ohne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customHeight="1" x14ac:dyDescent="0.2">
      <c r="B186" s="678" t="str">
        <f>Raumgruppen_Bezeichnungen!$C185</f>
        <v>H2-4</v>
      </c>
      <c r="C186" s="621" t="str">
        <f>Raumgruppen_Bezeichnungen!$D185</f>
        <v>Sanitärräume; Umkleideräume</v>
      </c>
      <c r="D186" s="622">
        <f>SUMIFS(TabelleR10LL,TabelleR10HH,'Reserve 04 K'!B186,TabelleR10JJ,"")+
SUMIFS(TabelleR10LL,TabelleR10HH,'Reserve 04 K'!B186,TabelleR10JJ,"ohne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customHeight="1" thickBot="1" x14ac:dyDescent="0.25">
      <c r="B187" s="679" t="str">
        <f>Raumgruppen_Bezeichnungen!$C186</f>
        <v>H2-5</v>
      </c>
      <c r="C187" s="630" t="str">
        <f>Raumgruppen_Bezeichnungen!$D186</f>
        <v>Sanitärräume; Umkleideräume</v>
      </c>
      <c r="D187" s="631">
        <f>SUMIFS(TabelleR10LL,TabelleR10HH,'Reserve 04 K'!B187,TabelleR10JJ,"")+
SUMIFS(TabelleR10LL,TabelleR10HH,'Reserve 04 K'!B187,TabelleR10JJ,"ohne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customHeight="1" x14ac:dyDescent="0.2">
      <c r="B188" s="676" t="str">
        <f>Raumgruppen_Bezeichnungen!$C187</f>
        <v>H2-6</v>
      </c>
      <c r="C188" s="548" t="str">
        <f>Raumgruppen_Bezeichnungen!$D187</f>
        <v>Sanitärräume; Umkleideräume</v>
      </c>
      <c r="D188" s="465">
        <f>SUMIFS(TabelleR10LL,TabelleR10HH,'Reserve 04 K'!B188,TabelleR10JJ,"")+
SUMIFS(TabelleR10LL,TabelleR10HH,'Reserve 04 K'!B188,TabelleR10JJ,"ohne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customHeight="1" x14ac:dyDescent="0.2">
      <c r="B189" s="677" t="str">
        <f>Raumgruppen_Bezeichnungen!$C188</f>
        <v>H2-7</v>
      </c>
      <c r="C189" s="528" t="str">
        <f>Raumgruppen_Bezeichnungen!$D188</f>
        <v>Sanitärräume; Umkleideräume</v>
      </c>
      <c r="D189" s="529">
        <f>SUMIFS(TabelleR10LL,TabelleR10HH,'Reserve 04 K'!B189,TabelleR10JJ,"")+
SUMIFS(TabelleR10LL,TabelleR10HH,'Reserve 04 K'!B189,TabelleR10JJ,"ohne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customHeight="1" x14ac:dyDescent="0.2">
      <c r="B190" s="677" t="str">
        <f>Raumgruppen_Bezeichnungen!$C189</f>
        <v>H2-Müll</v>
      </c>
      <c r="C190" s="528" t="str">
        <f>Raumgruppen_Bezeichnungen!$D189</f>
        <v>Sanitärräume; Umkleideräume (nur Müllentnahme)</v>
      </c>
      <c r="D190" s="529">
        <f>SUMIFS(TabelleR10LL,TabelleR10II,'Reserve 04 K'!B190,TabelleR10JJ,"")+
SUMIFS(TabelleR10LL,TabelleR10II,'Reserve 04 K'!B190,TabelleR10JJ,"ohne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customHeight="1" x14ac:dyDescent="0.2">
      <c r="B191" s="677" t="str">
        <f>Raumgruppen_Bezeichnungen!$C190</f>
        <v>I1-J</v>
      </c>
      <c r="C191" s="528" t="str">
        <f>Raumgruppen_Bezeichnungen!$D190</f>
        <v>Aulen, inklusive Bühnen- und Garderobenbereiche</v>
      </c>
      <c r="D191" s="529">
        <f>SUMIFS(TabelleR10LL,TabelleR10HH,'Reserve 04 K'!B191,TabelleR10JJ,"")+
SUMIFS(TabelleR10LL,TabelleR10HH,'Reserve 04 K'!B191,TabelleR10JJ,"ohne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customHeight="1" x14ac:dyDescent="0.2">
      <c r="B192" s="677" t="str">
        <f>Raumgruppen_Bezeichnungen!$C191</f>
        <v>I1-J2</v>
      </c>
      <c r="C192" s="528" t="str">
        <f>Raumgruppen_Bezeichnungen!$D191</f>
        <v>Aulen, inklusive Bühnen- und Garderobenbereiche</v>
      </c>
      <c r="D192" s="529">
        <f>SUMIFS(TabelleR10LL,TabelleR10HH,'Reserve 04 K'!B192,TabelleR10JJ,"")+
SUMIFS(TabelleR10LL,TabelleR10HH,'Reserve 04 K'!B192,TabelleR10JJ,"ohne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customHeight="1" x14ac:dyDescent="0.2">
      <c r="B193" s="677" t="str">
        <f>Raumgruppen_Bezeichnungen!$C192</f>
        <v>I1-Q</v>
      </c>
      <c r="C193" s="528" t="str">
        <f>Raumgruppen_Bezeichnungen!$D192</f>
        <v>Aulen, inklusive Bühnen- und Garderobenbereiche</v>
      </c>
      <c r="D193" s="529">
        <f>SUMIFS(TabelleR10LL,TabelleR10HH,'Reserve 04 K'!B193,TabelleR10JJ,"")+
SUMIFS(TabelleR10LL,TabelleR10HH,'Reserve 04 K'!B193,TabelleR10JJ,"ohne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customHeight="1" x14ac:dyDescent="0.2">
      <c r="B194" s="677" t="str">
        <f>Raumgruppen_Bezeichnungen!$C193</f>
        <v>I1-J6</v>
      </c>
      <c r="C194" s="528" t="str">
        <f>Raumgruppen_Bezeichnungen!$D193</f>
        <v>Aulen, inklusive Bühnen- und Garderobenbereiche</v>
      </c>
      <c r="D194" s="529">
        <f>SUMIFS(TabelleR10LL,TabelleR10HH,'Reserve 04 K'!B194,TabelleR10JJ,"")+
SUMIFS(TabelleR10LL,TabelleR10HH,'Reserve 04 K'!B194,TabelleR10JJ,"ohne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customHeight="1" x14ac:dyDescent="0.2">
      <c r="B195" s="677" t="str">
        <f>Raumgruppen_Bezeichnungen!$C194</f>
        <v>I1-M</v>
      </c>
      <c r="C195" s="528" t="str">
        <f>Raumgruppen_Bezeichnungen!$D194</f>
        <v>Aulen, inklusive Bühnen- und Garderobenbereiche</v>
      </c>
      <c r="D195" s="529">
        <f>SUMIFS(TabelleR10LL,TabelleR10HH,'Reserve 04 K'!B195,TabelleR10JJ,"")+
SUMIFS(TabelleR10LL,TabelleR10HH,'Reserve 04 K'!B195,TabelleR10JJ,"ohne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customHeight="1" x14ac:dyDescent="0.2">
      <c r="B196" s="677" t="str">
        <f>Raumgruppen_Bezeichnungen!$C195</f>
        <v>I1-14</v>
      </c>
      <c r="C196" s="528" t="str">
        <f>Raumgruppen_Bezeichnungen!$D195</f>
        <v>Aulen, inklusive Bühnen- und Garderobenbereiche</v>
      </c>
      <c r="D196" s="529">
        <f>SUMIFS(TabelleR10LL,TabelleR10HH,'Reserve 04 K'!B196,TabelleR10JJ,"")+
SUMIFS(TabelleR10LL,TabelleR10HH,'Reserve 04 K'!B196,TabelleR10JJ,"ohne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customHeight="1" x14ac:dyDescent="0.2">
      <c r="B197" s="677" t="str">
        <f>Raumgruppen_Bezeichnungen!$C196</f>
        <v>I1-W</v>
      </c>
      <c r="C197" s="528" t="str">
        <f>Raumgruppen_Bezeichnungen!$D196</f>
        <v>Aulen, inklusive Bühnen- und Garderobenbereiche</v>
      </c>
      <c r="D197" s="529">
        <f>SUMIFS(TabelleR10LL,TabelleR10HH,'Reserve 04 K'!B197,TabelleR10JJ,"")+
SUMIFS(TabelleR10LL,TabelleR10HH,'Reserve 04 K'!B197,TabelleR10JJ,"ohne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customHeight="1" x14ac:dyDescent="0.2">
      <c r="B198" s="677" t="str">
        <f>Raumgruppen_Bezeichnungen!$C197</f>
        <v>I1-2</v>
      </c>
      <c r="C198" s="528" t="str">
        <f>Raumgruppen_Bezeichnungen!$D197</f>
        <v>Aulen, inklusive Bühnen- und Garderobenbereiche</v>
      </c>
      <c r="D198" s="529">
        <f>SUMIFS(TabelleR10LL,TabelleR10HH,'Reserve 04 K'!B198,TabelleR10JJ,"")+
SUMIFS(TabelleR10LL,TabelleR10HH,'Reserve 04 K'!B198,TabelleR10JJ,"ohne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customHeight="1" x14ac:dyDescent="0.2">
      <c r="B199" s="677" t="str">
        <f>Raumgruppen_Bezeichnungen!$C198</f>
        <v>I1-2,5</v>
      </c>
      <c r="C199" s="528" t="str">
        <f>Raumgruppen_Bezeichnungen!$D198</f>
        <v>Aulen, inklusive Bühnen- und Garderobenbereiche</v>
      </c>
      <c r="D199" s="529">
        <f>SUMIFS(TabelleR10LL,TabelleR10HH,'Reserve 04 K'!B199,TabelleR10JJ,"")+
SUMIFS(TabelleR10LL,TabelleR10HH,'Reserve 04 K'!B199,TabelleR10JJ,"ohne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customHeight="1" x14ac:dyDescent="0.2">
      <c r="B200" s="677" t="str">
        <f>Raumgruppen_Bezeichnungen!$C199</f>
        <v>I1-3</v>
      </c>
      <c r="C200" s="528" t="str">
        <f>Raumgruppen_Bezeichnungen!$D199</f>
        <v>Aulen, inklusive Bühnen- und Garderobenbereiche</v>
      </c>
      <c r="D200" s="529">
        <f>SUMIFS(TabelleR10LL,TabelleR10HH,'Reserve 04 K'!B200,TabelleR10JJ,"")+
SUMIFS(TabelleR10LL,TabelleR10HH,'Reserve 04 K'!B200,TabelleR10JJ,"ohne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customHeight="1" x14ac:dyDescent="0.2">
      <c r="B201" s="677" t="str">
        <f>Raumgruppen_Bezeichnungen!$C200</f>
        <v>I1-4</v>
      </c>
      <c r="C201" s="528" t="str">
        <f>Raumgruppen_Bezeichnungen!$D200</f>
        <v>Aulen, inklusive Bühnen- und Garderobenbereiche</v>
      </c>
      <c r="D201" s="529">
        <f>SUMIFS(TabelleR10LL,TabelleR10HH,'Reserve 04 K'!B201,TabelleR10JJ,"")+
SUMIFS(TabelleR10LL,TabelleR10HH,'Reserve 04 K'!B201,TabelleR10JJ,"ohne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customHeight="1" x14ac:dyDescent="0.2">
      <c r="B202" s="677" t="str">
        <f>Raumgruppen_Bezeichnungen!$C201</f>
        <v>I1-5</v>
      </c>
      <c r="C202" s="528" t="str">
        <f>Raumgruppen_Bezeichnungen!$D201</f>
        <v>Aulen, inklusive Bühnen- und Garderobenbereiche</v>
      </c>
      <c r="D202" s="529">
        <f>SUMIFS(TabelleR10LL,TabelleR10HH,'Reserve 04 K'!B202,TabelleR10JJ,"")+
SUMIFS(TabelleR10LL,TabelleR10HH,'Reserve 04 K'!B202,TabelleR10JJ,"ohne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customHeight="1" x14ac:dyDescent="0.2">
      <c r="B203" s="677" t="str">
        <f>Raumgruppen_Bezeichnungen!$C202</f>
        <v>I1-6</v>
      </c>
      <c r="C203" s="528" t="str">
        <f>Raumgruppen_Bezeichnungen!$D202</f>
        <v>Aulen, inklusive Bühnen- und Garderobenbereiche</v>
      </c>
      <c r="D203" s="529">
        <f>SUMIFS(TabelleR10LL,TabelleR10HH,'Reserve 04 K'!B203,TabelleR10JJ,"")+
SUMIFS(TabelleR10LL,TabelleR10HH,'Reserve 04 K'!B203,TabelleR10JJ,"ohne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customHeight="1" x14ac:dyDescent="0.2">
      <c r="B204" s="677" t="str">
        <f>Raumgruppen_Bezeichnungen!$C203</f>
        <v>I1-7</v>
      </c>
      <c r="C204" s="528" t="str">
        <f>Raumgruppen_Bezeichnungen!$D203</f>
        <v>Aulen, inklusive Bühnen- und Garderobenbereiche</v>
      </c>
      <c r="D204" s="529">
        <f>SUMIFS(TabelleR10LL,TabelleR10HH,'Reserve 04 K'!B204,TabelleR10JJ,"")+
SUMIFS(TabelleR10LL,TabelleR10HH,'Reserve 04 K'!B204,TabelleR10JJ,"ohne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customHeight="1" x14ac:dyDescent="0.2">
      <c r="B205" s="677" t="str">
        <f>Raumgruppen_Bezeichnungen!$C204</f>
        <v>I1-Müll</v>
      </c>
      <c r="C205" s="528" t="str">
        <f>Raumgruppen_Bezeichnungen!$D204</f>
        <v>Aulen, inklusive Bühnen- und Garderobenbereiche (nur Müllentnahme)</v>
      </c>
      <c r="D205" s="529">
        <f>SUMIFS(TabelleR10LL,TabelleR10II,'Reserve 04 K'!B205,TabelleR10JJ,"")+
SUMIFS(TabelleR10LL,TabelleR10II,'Reserve 04 K'!B205,TabelleR10JJ,"ohne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SUMIFS(TabelleR10LL,TabelleR10HH,'Reserve 04 K'!B206,TabelleR10JJ,"")+
SUMIFS(TabelleR10LL,TabelleR10HH,'Reserve 04 K'!B206,TabelleR10JJ,"ohne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SUMIFS(TabelleR10LL,TabelleR10HH,'Reserve 04 K'!B207,TabelleR10JJ,"")+
SUMIFS(TabelleR10LL,TabelleR10HH,'Reserve 04 K'!B207,TabelleR10JJ,"ohne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SUMIFS(TabelleR10LL,TabelleR10HH,'Reserve 04 K'!B208,TabelleR10JJ,"")+
SUMIFS(TabelleR10LL,TabelleR10HH,'Reserve 04 K'!B208,TabelleR10JJ,"ohne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SUMIFS(TabelleR10LL,TabelleR10HH,'Reserve 04 K'!B209,TabelleR10JJ,"")+
SUMIFS(TabelleR10LL,TabelleR10HH,'Reserve 04 K'!B209,TabelleR10JJ,"ohne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SUMIFS(TabelleR10LL,TabelleR10HH,'Reserve 04 K'!B210,TabelleR10JJ,"")+
SUMIFS(TabelleR10LL,TabelleR10HH,'Reserve 04 K'!B210,TabelleR10JJ,"ohne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SUMIFS(TabelleR10LL,TabelleR10HH,'Reserve 04 K'!B211,TabelleR10JJ,"")+
SUMIFS(TabelleR10LL,TabelleR10HH,'Reserve 04 K'!B211,TabelleR10JJ,"ohne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SUMIFS(TabelleR10LL,TabelleR10HH,'Reserve 04 K'!B212,TabelleR10JJ,"")+
SUMIFS(TabelleR10LL,TabelleR10HH,'Reserve 04 K'!B212,TabelleR10JJ,"ohne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SUMIFS(TabelleR10LL,TabelleR10HH,'Reserve 04 K'!B213,TabelleR10JJ,"")+
SUMIFS(TabelleR10LL,TabelleR10HH,'Reserve 04 K'!B213,TabelleR10JJ,"ohne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SUMIFS(TabelleR10LL,TabelleR10HH,'Reserve 04 K'!B214,TabelleR10JJ,"")+
SUMIFS(TabelleR10LL,TabelleR10HH,'Reserve 04 K'!B214,TabelleR10JJ,"ohne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SUMIFS(TabelleR10LL,TabelleR10HH,'Reserve 04 K'!B215,TabelleR10JJ,"")+
SUMIFS(TabelleR10LL,TabelleR10HH,'Reserve 04 K'!B215,TabelleR10JJ,"ohne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SUMIFS(TabelleR10LL,TabelleR10HH,'Reserve 04 K'!B216,TabelleR10JJ,"")+
SUMIFS(TabelleR10LL,TabelleR10HH,'Reserve 04 K'!B216,TabelleR10JJ,"ohne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630" t="str">
        <f>Raumgruppen_Bezeichnungen!$D216</f>
        <v>Sozialräume; Speisesaal, Kantine, Cafeteria, einschließlich Flure in diesem Bereich, Teeküchen, Arzt- / Sanitätsräume</v>
      </c>
      <c r="D217" s="631">
        <f>SUMIFS(TabelleR10LL,TabelleR10HH,'Reserve 04 K'!B217,TabelleR10JJ,"")+
SUMIFS(TabelleR10LL,TabelleR10HH,'Reserve 04 K'!B217,TabelleR10JJ,"ohne Grundreinig")</f>
        <v>0</v>
      </c>
      <c r="E217" s="632">
        <f t="shared" si="129"/>
        <v>0</v>
      </c>
      <c r="F217" s="633" t="str">
        <f>VLOOKUP(B217,Raumgruppen_Bezeichnungen!$C$3:$E$305,3,FALSE)</f>
        <v>5 Tage/Wo</v>
      </c>
      <c r="G217" s="634"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635">
        <f t="shared" ca="1" si="145"/>
        <v>0</v>
      </c>
      <c r="I217" s="636">
        <f t="shared" si="146"/>
        <v>0</v>
      </c>
      <c r="J217" s="637">
        <f t="shared" si="132"/>
        <v>0</v>
      </c>
      <c r="K217" s="638">
        <f t="shared" si="147"/>
        <v>0</v>
      </c>
      <c r="M217" s="22">
        <f>Raumgruppen_Bezeichnungen!N216</f>
        <v>1</v>
      </c>
      <c r="N217" s="22">
        <f t="shared" si="134"/>
        <v>1</v>
      </c>
      <c r="O217" s="22">
        <f t="shared" si="135"/>
        <v>1</v>
      </c>
    </row>
    <row r="218" spans="2:15" ht="15"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SUMIFS(TabelleR10LL,TabelleR10HH,'Reserve 04 K'!B218,TabelleR10JJ,"")+
SUMIFS(TabelleR10LL,TabelleR10HH,'Reserve 04 K'!B218,TabelleR10JJ,"ohne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SUMIFS(TabelleR10LL,TabelleR10HH,'Reserve 04 K'!B219,TabelleR10JJ,"")+
SUMIFS(TabelleR10LL,TabelleR10HH,'Reserve 04 K'!B219,TabelleR10JJ,"ohne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SUMIFS(TabelleR10LL,TabelleR10II,'Reserve 04 K'!B220,TabelleR10JJ,"")+
SUMIFS(TabelleR10LL,TabelleR10II,'Reserve 04 K'!B220,TabelleR10JJ,"ohne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SUMIFS(TabelleR10LL,TabelleR10HH,'Reserve 04 K'!B221,TabelleR10JJ,"")+
SUMIFS(TabelleR10LL,TabelleR10HH,'Reserve 04 K'!B221,TabelleR10JJ,"ohne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customHeight="1" x14ac:dyDescent="0.2">
      <c r="B222" s="677" t="str">
        <f>Raumgruppen_Bezeichnungen!$C221</f>
        <v>K1-J</v>
      </c>
      <c r="C222" s="528" t="str">
        <f>Raumgruppen_Bezeichnungen!$D221</f>
        <v>Küchen zur Schülerverpflegung</v>
      </c>
      <c r="D222" s="529">
        <f>SUMIFS(TabelleR10LL,TabelleR10HH,'Reserve 04 K'!B222,TabelleR10JJ,"")+
SUMIFS(TabelleR10LL,TabelleR10HH,'Reserve 04 K'!B222,TabelleR10JJ,"ohne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customHeight="1" x14ac:dyDescent="0.2">
      <c r="B223" s="677" t="str">
        <f>Raumgruppen_Bezeichnungen!$C222</f>
        <v>K1-J2</v>
      </c>
      <c r="C223" s="528" t="str">
        <f>Raumgruppen_Bezeichnungen!$D222</f>
        <v>Küchen zur Schülerverpflegung</v>
      </c>
      <c r="D223" s="529">
        <f>SUMIFS(TabelleR10LL,TabelleR10HH,'Reserve 04 K'!B223,TabelleR10JJ,"")+
SUMIFS(TabelleR10LL,TabelleR10HH,'Reserve 04 K'!B223,TabelleR10JJ,"ohne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customHeight="1" x14ac:dyDescent="0.2">
      <c r="B224" s="677" t="str">
        <f>Raumgruppen_Bezeichnungen!$C223</f>
        <v>K1-Q</v>
      </c>
      <c r="C224" s="528" t="str">
        <f>Raumgruppen_Bezeichnungen!$D223</f>
        <v>Küchen zur Schülerverpflegung</v>
      </c>
      <c r="D224" s="529">
        <f>SUMIFS(TabelleR10LL,TabelleR10HH,'Reserve 04 K'!B224,TabelleR10JJ,"")+
SUMIFS(TabelleR10LL,TabelleR10HH,'Reserve 04 K'!B224,TabelleR10JJ,"ohne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customHeight="1" x14ac:dyDescent="0.2">
      <c r="B225" s="677" t="str">
        <f>Raumgruppen_Bezeichnungen!$C224</f>
        <v>K1-J6</v>
      </c>
      <c r="C225" s="528" t="str">
        <f>Raumgruppen_Bezeichnungen!$D224</f>
        <v>Küchen zur Schülerverpflegung</v>
      </c>
      <c r="D225" s="529">
        <f>SUMIFS(TabelleR10LL,TabelleR10HH,'Reserve 04 K'!B225,TabelleR10JJ,"")+
SUMIFS(TabelleR10LL,TabelleR10HH,'Reserve 04 K'!B225,TabelleR10JJ,"ohne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customHeight="1" x14ac:dyDescent="0.2">
      <c r="B226" s="677" t="str">
        <f>Raumgruppen_Bezeichnungen!$C225</f>
        <v>K1-M</v>
      </c>
      <c r="C226" s="528" t="str">
        <f>Raumgruppen_Bezeichnungen!$D225</f>
        <v>Küchen zur Schülerverpflegung</v>
      </c>
      <c r="D226" s="529">
        <f>SUMIFS(TabelleR10LL,TabelleR10HH,'Reserve 04 K'!B226,TabelleR10JJ,"")+
SUMIFS(TabelleR10LL,TabelleR10HH,'Reserve 04 K'!B226,TabelleR10JJ,"ohne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customHeight="1" x14ac:dyDescent="0.2">
      <c r="B227" s="678" t="str">
        <f>Raumgruppen_Bezeichnungen!$C226</f>
        <v>K1-14</v>
      </c>
      <c r="C227" s="621" t="str">
        <f>Raumgruppen_Bezeichnungen!$D226</f>
        <v>Küchen zur Schülerverpflegung</v>
      </c>
      <c r="D227" s="622">
        <f>SUMIFS(TabelleR10LL,TabelleR10HH,'Reserve 04 K'!B227,TabelleR10JJ,"")+
SUMIFS(TabelleR10LL,TabelleR10HH,'Reserve 04 K'!B227,TabelleR10JJ,"ohne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customHeight="1" thickBot="1" x14ac:dyDescent="0.25">
      <c r="B228" s="679" t="str">
        <f>Raumgruppen_Bezeichnungen!$C227</f>
        <v>K1-W</v>
      </c>
      <c r="C228" s="630" t="str">
        <f>Raumgruppen_Bezeichnungen!$D227</f>
        <v>Küchen zur Schülerverpflegung</v>
      </c>
      <c r="D228" s="631">
        <f>SUMIFS(TabelleR10LL,TabelleR10HH,'Reserve 04 K'!B228,TabelleR10JJ,"")+
SUMIFS(TabelleR10LL,TabelleR10HH,'Reserve 04 K'!B228,TabelleR10JJ,"ohne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customHeight="1" x14ac:dyDescent="0.2">
      <c r="B229" s="676" t="str">
        <f>Raumgruppen_Bezeichnungen!$C228</f>
        <v>K1-2</v>
      </c>
      <c r="C229" s="548" t="str">
        <f>Raumgruppen_Bezeichnungen!$D228</f>
        <v>Küchen zur Schülerverpflegung</v>
      </c>
      <c r="D229" s="465">
        <f>SUMIFS(TabelleR10LL,TabelleR10HH,'Reserve 04 K'!B229,TabelleR10JJ,"")+
SUMIFS(TabelleR10LL,TabelleR10HH,'Reserve 04 K'!B229,TabelleR10JJ,"ohne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customHeight="1" x14ac:dyDescent="0.2">
      <c r="B230" s="677" t="str">
        <f>Raumgruppen_Bezeichnungen!$C229</f>
        <v>K1-2,5</v>
      </c>
      <c r="C230" s="528" t="str">
        <f>Raumgruppen_Bezeichnungen!$D229</f>
        <v>Küchen zur Schülerverpflegung</v>
      </c>
      <c r="D230" s="529">
        <f>SUMIFS(TabelleR10LL,TabelleR10HH,'Reserve 04 K'!B230,TabelleR10JJ,"")+
SUMIFS(TabelleR10LL,TabelleR10HH,'Reserve 04 K'!B230,TabelleR10JJ,"ohne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customHeight="1" x14ac:dyDescent="0.2">
      <c r="B231" s="677" t="str">
        <f>Raumgruppen_Bezeichnungen!$C230</f>
        <v>K1-3</v>
      </c>
      <c r="C231" s="528" t="str">
        <f>Raumgruppen_Bezeichnungen!$D230</f>
        <v>Küchen zur Schülerverpflegung</v>
      </c>
      <c r="D231" s="529">
        <f>SUMIFS(TabelleR10LL,TabelleR10HH,'Reserve 04 K'!B231,TabelleR10JJ,"")+
SUMIFS(TabelleR10LL,TabelleR10HH,'Reserve 04 K'!B231,TabelleR10JJ,"ohne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customHeight="1" x14ac:dyDescent="0.2">
      <c r="B232" s="677" t="str">
        <f>Raumgruppen_Bezeichnungen!$C231</f>
        <v>K1-4</v>
      </c>
      <c r="C232" s="528" t="str">
        <f>Raumgruppen_Bezeichnungen!$D231</f>
        <v>Küchen zur Schülerverpflegung</v>
      </c>
      <c r="D232" s="529">
        <f>SUMIFS(TabelleR10LL,TabelleR10HH,'Reserve 04 K'!B232,TabelleR10JJ,"")+
SUMIFS(TabelleR10LL,TabelleR10HH,'Reserve 04 K'!B232,TabelleR10JJ,"ohne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customHeight="1" x14ac:dyDescent="0.2">
      <c r="B233" s="677" t="str">
        <f>Raumgruppen_Bezeichnungen!$C232</f>
        <v>K1-5</v>
      </c>
      <c r="C233" s="528" t="str">
        <f>Raumgruppen_Bezeichnungen!$D232</f>
        <v>Küchen zur Schülerverpflegung</v>
      </c>
      <c r="D233" s="529">
        <f>SUMIFS(TabelleR10LL,TabelleR10HH,'Reserve 04 K'!B233,TabelleR10JJ,"")+
SUMIFS(TabelleR10LL,TabelleR10HH,'Reserve 04 K'!B233,TabelleR10JJ,"ohne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customHeight="1" x14ac:dyDescent="0.2">
      <c r="B234" s="677" t="str">
        <f>Raumgruppen_Bezeichnungen!$C233</f>
        <v>K1-6</v>
      </c>
      <c r="C234" s="528" t="str">
        <f>Raumgruppen_Bezeichnungen!$D233</f>
        <v>Küchen zur Schülerverpflegung</v>
      </c>
      <c r="D234" s="529">
        <f>SUMIFS(TabelleR10LL,TabelleR10HH,'Reserve 04 K'!B234,TabelleR10JJ,"")+
SUMIFS(TabelleR10LL,TabelleR10HH,'Reserve 04 K'!B234,TabelleR10JJ,"ohne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customHeight="1" x14ac:dyDescent="0.2">
      <c r="B235" s="677" t="str">
        <f>Raumgruppen_Bezeichnungen!$C234</f>
        <v>K1-7</v>
      </c>
      <c r="C235" s="528" t="str">
        <f>Raumgruppen_Bezeichnungen!$D234</f>
        <v>Küchen zur Schülerverpflegung</v>
      </c>
      <c r="D235" s="529">
        <f>SUMIFS(TabelleR10LL,TabelleR10HH,'Reserve 04 K'!B235,TabelleR10JJ,"")+
SUMIFS(TabelleR10LL,TabelleR10HH,'Reserve 04 K'!B235,TabelleR10JJ,"ohne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customHeight="1" x14ac:dyDescent="0.2">
      <c r="B236" s="677" t="str">
        <f>Raumgruppen_Bezeichnungen!$C235</f>
        <v>K2-J</v>
      </c>
      <c r="C236" s="528" t="str">
        <f>Raumgruppen_Bezeichnungen!$D235</f>
        <v>Lehrküchen</v>
      </c>
      <c r="D236" s="529">
        <f>SUMIFS(TabelleR10LL,TabelleR10HH,'Reserve 04 K'!B236,TabelleR10JJ,"")+
SUMIFS(TabelleR10LL,TabelleR10HH,'Reserve 04 K'!B236,TabelleR10JJ,"ohne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customHeight="1" x14ac:dyDescent="0.2">
      <c r="B237" s="677" t="str">
        <f>Raumgruppen_Bezeichnungen!$C236</f>
        <v>K2-J2</v>
      </c>
      <c r="C237" s="528" t="str">
        <f>Raumgruppen_Bezeichnungen!$D236</f>
        <v>Lehrküchen</v>
      </c>
      <c r="D237" s="529">
        <f>SUMIFS(TabelleR10LL,TabelleR10HH,'Reserve 04 K'!B237,TabelleR10JJ,"")+
SUMIFS(TabelleR10LL,TabelleR10HH,'Reserve 04 K'!B237,TabelleR10JJ,"ohne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customHeight="1" x14ac:dyDescent="0.2">
      <c r="B238" s="677" t="str">
        <f>Raumgruppen_Bezeichnungen!$C237</f>
        <v>K2-Q</v>
      </c>
      <c r="C238" s="528" t="str">
        <f>Raumgruppen_Bezeichnungen!$D237</f>
        <v>Lehrküchen</v>
      </c>
      <c r="D238" s="529">
        <f>SUMIFS(TabelleR10LL,TabelleR10HH,'Reserve 04 K'!B238,TabelleR10JJ,"")+
SUMIFS(TabelleR10LL,TabelleR10HH,'Reserve 04 K'!B238,TabelleR10JJ,"ohne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customHeight="1" x14ac:dyDescent="0.2">
      <c r="B239" s="677" t="str">
        <f>Raumgruppen_Bezeichnungen!$C238</f>
        <v>K2-J6</v>
      </c>
      <c r="C239" s="528" t="str">
        <f>Raumgruppen_Bezeichnungen!$D238</f>
        <v>Lehrküchen</v>
      </c>
      <c r="D239" s="529">
        <f>SUMIFS(TabelleR10LL,TabelleR10HH,'Reserve 04 K'!B239,TabelleR10JJ,"")+
SUMIFS(TabelleR10LL,TabelleR10HH,'Reserve 04 K'!B239,TabelleR10JJ,"ohne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customHeight="1" x14ac:dyDescent="0.2">
      <c r="B240" s="677" t="str">
        <f>Raumgruppen_Bezeichnungen!$C239</f>
        <v>K2-M</v>
      </c>
      <c r="C240" s="528" t="str">
        <f>Raumgruppen_Bezeichnungen!$D239</f>
        <v>Lehrküchen</v>
      </c>
      <c r="D240" s="529">
        <f>SUMIFS(TabelleR10LL,TabelleR10HH,'Reserve 04 K'!B240,TabelleR10JJ,"")+
SUMIFS(TabelleR10LL,TabelleR10HH,'Reserve 04 K'!B240,TabelleR10JJ,"ohne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customHeight="1" x14ac:dyDescent="0.2">
      <c r="B241" s="677" t="str">
        <f>Raumgruppen_Bezeichnungen!$C240</f>
        <v>K2-14</v>
      </c>
      <c r="C241" s="528" t="str">
        <f>Raumgruppen_Bezeichnungen!$D240</f>
        <v>Lehrküchen</v>
      </c>
      <c r="D241" s="529">
        <f>SUMIFS(TabelleR10LL,TabelleR10HH,'Reserve 04 K'!B241,TabelleR10JJ,"")+
SUMIFS(TabelleR10LL,TabelleR10HH,'Reserve 04 K'!B241,TabelleR10JJ,"ohne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customHeight="1" x14ac:dyDescent="0.2">
      <c r="B242" s="677" t="str">
        <f>Raumgruppen_Bezeichnungen!$C241</f>
        <v>K2-W</v>
      </c>
      <c r="C242" s="528" t="str">
        <f>Raumgruppen_Bezeichnungen!$D241</f>
        <v>Lehrküchen</v>
      </c>
      <c r="D242" s="529">
        <f>SUMIFS(TabelleR10LL,TabelleR10HH,'Reserve 04 K'!B242,TabelleR10JJ,"")+
SUMIFS(TabelleR10LL,TabelleR10HH,'Reserve 04 K'!B242,TabelleR10JJ,"ohne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customHeight="1" x14ac:dyDescent="0.2">
      <c r="B243" s="677" t="str">
        <f>Raumgruppen_Bezeichnungen!$C242</f>
        <v>K2-2</v>
      </c>
      <c r="C243" s="528" t="str">
        <f>Raumgruppen_Bezeichnungen!$D242</f>
        <v>Lehrküchen</v>
      </c>
      <c r="D243" s="529">
        <f>SUMIFS(TabelleR10LL,TabelleR10HH,'Reserve 04 K'!B243,TabelleR10JJ,"")+
SUMIFS(TabelleR10LL,TabelleR10HH,'Reserve 04 K'!B243,TabelleR10JJ,"ohne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customHeight="1" x14ac:dyDescent="0.2">
      <c r="B244" s="677" t="str">
        <f>Raumgruppen_Bezeichnungen!$C243</f>
        <v>K2-2,5</v>
      </c>
      <c r="C244" s="528" t="str">
        <f>Raumgruppen_Bezeichnungen!$D243</f>
        <v>Lehrküchen</v>
      </c>
      <c r="D244" s="529">
        <f>SUMIFS(TabelleR10LL,TabelleR10HH,'Reserve 04 K'!B244,TabelleR10JJ,"")+
SUMIFS(TabelleR10LL,TabelleR10HH,'Reserve 04 K'!B244,TabelleR10JJ,"ohne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customHeight="1" x14ac:dyDescent="0.2">
      <c r="B245" s="677" t="str">
        <f>Raumgruppen_Bezeichnungen!$C244</f>
        <v>K2-3</v>
      </c>
      <c r="C245" s="528" t="str">
        <f>Raumgruppen_Bezeichnungen!$D244</f>
        <v>Lehrküchen</v>
      </c>
      <c r="D245" s="529">
        <f>SUMIFS(TabelleR10LL,TabelleR10HH,'Reserve 04 K'!B245,TabelleR10JJ,"")+
SUMIFS(TabelleR10LL,TabelleR10HH,'Reserve 04 K'!B245,TabelleR10JJ,"ohne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customHeight="1" x14ac:dyDescent="0.2">
      <c r="B246" s="677" t="str">
        <f>Raumgruppen_Bezeichnungen!$C245</f>
        <v>K2-4</v>
      </c>
      <c r="C246" s="528" t="str">
        <f>Raumgruppen_Bezeichnungen!$D245</f>
        <v>Lehrküchen</v>
      </c>
      <c r="D246" s="529">
        <f>SUMIFS(TabelleR10LL,TabelleR10HH,'Reserve 04 K'!B246,TabelleR10JJ,"")+
SUMIFS(TabelleR10LL,TabelleR10HH,'Reserve 04 K'!B246,TabelleR10JJ,"ohne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customHeight="1" x14ac:dyDescent="0.2">
      <c r="B247" s="677" t="str">
        <f>Raumgruppen_Bezeichnungen!$C246</f>
        <v>K2-5</v>
      </c>
      <c r="C247" s="528" t="str">
        <f>Raumgruppen_Bezeichnungen!$D246</f>
        <v>Lehrküchen</v>
      </c>
      <c r="D247" s="529">
        <f>SUMIFS(TabelleR10LL,TabelleR10HH,'Reserve 04 K'!B247,TabelleR10JJ,"")+
SUMIFS(TabelleR10LL,TabelleR10HH,'Reserve 04 K'!B247,TabelleR10JJ,"ohne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customHeight="1" x14ac:dyDescent="0.2">
      <c r="B248" s="677" t="str">
        <f>Raumgruppen_Bezeichnungen!$C247</f>
        <v>K2-6</v>
      </c>
      <c r="C248" s="528" t="str">
        <f>Raumgruppen_Bezeichnungen!$D247</f>
        <v>Lehrküchen</v>
      </c>
      <c r="D248" s="529">
        <f>SUMIFS(TabelleR10LL,TabelleR10HH,'Reserve 04 K'!B248,TabelleR10JJ,"")+
SUMIFS(TabelleR10LL,TabelleR10HH,'Reserve 04 K'!B248,TabelleR10JJ,"ohne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customHeight="1" x14ac:dyDescent="0.2">
      <c r="B249" s="677" t="str">
        <f>Raumgruppen_Bezeichnungen!$C248</f>
        <v>K2-7</v>
      </c>
      <c r="C249" s="528" t="str">
        <f>Raumgruppen_Bezeichnungen!$D248</f>
        <v>Lehrküchen</v>
      </c>
      <c r="D249" s="529">
        <f>SUMIFS(TabelleR10LL,TabelleR10HH,'Reserve 04 K'!B249,TabelleR10JJ,"")+
SUMIFS(TabelleR10LL,TabelleR10HH,'Reserve 04 K'!B249,TabelleR10JJ,"ohne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SUMIFS(TabelleR10LL,TabelleR10HH,'Reserve 04 K'!B250,TabelleR10JJ,"")+
SUMIFS(TabelleR10LL,TabelleR10HH,'Reserve 04 K'!B250,TabelleR10JJ,"ohne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customHeight="1" x14ac:dyDescent="0.2">
      <c r="B251" s="677" t="str">
        <f>Raumgruppen_Bezeichnungen!$C250</f>
        <v>L-J2</v>
      </c>
      <c r="C251" s="528" t="str">
        <f>Raumgruppen_Bezeichnungen!$D250</f>
        <v>Lager- und Abstellflächen, Archive, Geräteräume, Fahrradabstellräume, Keller</v>
      </c>
      <c r="D251" s="529">
        <f>SUMIFS(TabelleR10LL,TabelleR10HH,'Reserve 04 K'!B251,TabelleR10JJ,"")+
SUMIFS(TabelleR10LL,TabelleR10HH,'Reserve 04 K'!B251,TabelleR10JJ,"ohne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customHeight="1" x14ac:dyDescent="0.2">
      <c r="B252" s="677" t="str">
        <f>Raumgruppen_Bezeichnungen!$C251</f>
        <v>L-Q</v>
      </c>
      <c r="C252" s="528" t="str">
        <f>Raumgruppen_Bezeichnungen!$D251</f>
        <v>Lager- und Abstellflächen, Archive, Geräteräume, Fahrradabstellräume, Keller</v>
      </c>
      <c r="D252" s="529">
        <f>SUMIFS(TabelleR10LL,TabelleR10HH,'Reserve 04 K'!B252,TabelleR10JJ,"")+
SUMIFS(TabelleR10LL,TabelleR10HH,'Reserve 04 K'!B252,TabelleR10JJ,"ohne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customHeight="1" x14ac:dyDescent="0.2">
      <c r="B253" s="677" t="str">
        <f>Raumgruppen_Bezeichnungen!$C252</f>
        <v>L-J6</v>
      </c>
      <c r="C253" s="528" t="str">
        <f>Raumgruppen_Bezeichnungen!$D252</f>
        <v>Lager- und Abstellflächen, Archive, Geräteräume, Fahrradabstellräume, Keller</v>
      </c>
      <c r="D253" s="529">
        <f>SUMIFS(TabelleR10LL,TabelleR10HH,'Reserve 04 K'!B253,TabelleR10JJ,"")+
SUMIFS(TabelleR10LL,TabelleR10HH,'Reserve 04 K'!B253,TabelleR10JJ,"ohne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SUMIFS(TabelleR10LL,TabelleR10HH,'Reserve 04 K'!B254,TabelleR10JJ,"")+
SUMIFS(TabelleR10LL,TabelleR10HH,'Reserve 04 K'!B254,TabelleR10JJ,"ohne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customHeight="1" x14ac:dyDescent="0.2">
      <c r="B255" s="677" t="str">
        <f>Raumgruppen_Bezeichnungen!$C254</f>
        <v>L-14</v>
      </c>
      <c r="C255" s="528" t="str">
        <f>Raumgruppen_Bezeichnungen!$D254</f>
        <v>Lager- und Abstellflächen, Archive, Geräteräume, Fahrradabstellräume, Keller</v>
      </c>
      <c r="D255" s="529">
        <f>SUMIFS(TabelleR10LL,TabelleR10HH,'Reserve 04 K'!B255,TabelleR10JJ,"")+
SUMIFS(TabelleR10LL,TabelleR10HH,'Reserve 04 K'!B255,TabelleR10JJ,"ohne Grundreinig")</f>
        <v>0</v>
      </c>
      <c r="E255" s="530">
        <f t="shared" si="129"/>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169"/>
        <v>0</v>
      </c>
      <c r="I255" s="500">
        <f t="shared" si="170"/>
        <v>0</v>
      </c>
      <c r="J255" s="534">
        <f t="shared" si="132"/>
        <v>0</v>
      </c>
      <c r="K255" s="535">
        <f t="shared" si="171"/>
        <v>0</v>
      </c>
      <c r="M255" s="22">
        <f>Raumgruppen_Bezeichnungen!N254</f>
        <v>0</v>
      </c>
      <c r="N255" s="22">
        <f t="shared" si="134"/>
        <v>1</v>
      </c>
      <c r="O255" s="22">
        <f t="shared" si="135"/>
        <v>1</v>
      </c>
    </row>
    <row r="256" spans="2:15" ht="15" customHeight="1" x14ac:dyDescent="0.2">
      <c r="B256" s="677" t="str">
        <f>Raumgruppen_Bezeichnungen!$C255</f>
        <v>L-W</v>
      </c>
      <c r="C256" s="528" t="str">
        <f>Raumgruppen_Bezeichnungen!$D255</f>
        <v>Lager- und Abstellflächen, Archive, Geräteräume, Fahrradabstellräume, Keller</v>
      </c>
      <c r="D256" s="529">
        <f>SUMIFS(TabelleR10LL,TabelleR10HH,'Reserve 04 K'!B256,TabelleR10JJ,"")+
SUMIFS(TabelleR10LL,TabelleR10HH,'Reserve 04 K'!B256,TabelleR10JJ,"ohne Grundreinig")</f>
        <v>0</v>
      </c>
      <c r="E256" s="530">
        <f t="shared" si="129"/>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ca="1">D256*G256</f>
        <v>0</v>
      </c>
      <c r="I256" s="500">
        <f>IF(E256=0,0,H256/E256)</f>
        <v>0</v>
      </c>
      <c r="J256" s="534">
        <f t="shared" si="132"/>
        <v>0</v>
      </c>
      <c r="K256" s="535">
        <f>IF(J256="","",I256*J256)</f>
        <v>0</v>
      </c>
      <c r="M256" s="22">
        <f>Raumgruppen_Bezeichnungen!N255</f>
        <v>1</v>
      </c>
      <c r="N256" s="22">
        <f t="shared" si="134"/>
        <v>1</v>
      </c>
      <c r="O256" s="22">
        <f t="shared" si="135"/>
        <v>1</v>
      </c>
    </row>
    <row r="257" spans="2:15" ht="15" customHeight="1" x14ac:dyDescent="0.2">
      <c r="B257" s="677" t="str">
        <f>Raumgruppen_Bezeichnungen!$C256</f>
        <v>L-2</v>
      </c>
      <c r="C257" s="528" t="str">
        <f>Raumgruppen_Bezeichnungen!$D256</f>
        <v>Lager- und Abstellflächen, Archive, Geräteräume, Fahrradabstellräume, Keller</v>
      </c>
      <c r="D257" s="529">
        <f>SUMIFS(TabelleR10LL,TabelleR10HH,'Reserve 04 K'!B257,TabelleR10JJ,"")+
SUMIFS(TabelleR10LL,TabelleR10HH,'Reserve 04 K'!B257,TabelleR10JJ,"ohne Grundreinig")</f>
        <v>0</v>
      </c>
      <c r="E257" s="530">
        <f t="shared" si="129"/>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ref="H257:H260" ca="1" si="172">D257*G257</f>
        <v>0</v>
      </c>
      <c r="I257" s="500">
        <f t="shared" ref="I257:I260" si="173">IF(E257=0,0,H257/E257)</f>
        <v>0</v>
      </c>
      <c r="J257" s="534">
        <f t="shared" si="132"/>
        <v>0</v>
      </c>
      <c r="K257" s="535">
        <f t="shared" ref="K257:K260" si="174">IF(J257="","",I257*J257)</f>
        <v>0</v>
      </c>
      <c r="M257" s="22">
        <f>Raumgruppen_Bezeichnungen!N256</f>
        <v>0</v>
      </c>
      <c r="N257" s="22">
        <f t="shared" si="134"/>
        <v>1</v>
      </c>
      <c r="O257" s="22">
        <f t="shared" si="135"/>
        <v>1</v>
      </c>
    </row>
    <row r="258" spans="2:15" ht="15" customHeight="1" x14ac:dyDescent="0.2">
      <c r="B258" s="677" t="str">
        <f>Raumgruppen_Bezeichnungen!$C257</f>
        <v>L-2,5</v>
      </c>
      <c r="C258" s="528" t="str">
        <f>Raumgruppen_Bezeichnungen!$D257</f>
        <v>Lager- und Abstellflächen, Archive, Geräteräume, Fahrradabstellräume, Keller</v>
      </c>
      <c r="D258" s="529">
        <f>SUMIFS(TabelleR10LL,TabelleR10HH,'Reserve 04 K'!B258,TabelleR10JJ,"")+
SUMIFS(TabelleR10LL,TabelleR10HH,'Reserve 04 K'!B258,TabelleR10JJ,"ohne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customHeight="1" x14ac:dyDescent="0.2">
      <c r="B259" s="677" t="str">
        <f>Raumgruppen_Bezeichnungen!$C258</f>
        <v>L-3</v>
      </c>
      <c r="C259" s="528" t="str">
        <f>Raumgruppen_Bezeichnungen!$D258</f>
        <v>Lager- und Abstellflächen, Archive, Geräteräume, Fahrradabstellräume, Keller</v>
      </c>
      <c r="D259" s="529">
        <f>SUMIFS(TabelleR10LL,TabelleR10HH,'Reserve 04 K'!B259,TabelleR10JJ,"")+
SUMIFS(TabelleR10LL,TabelleR10HH,'Reserve 04 K'!B259,TabelleR10JJ,"ohne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customHeight="1" x14ac:dyDescent="0.2">
      <c r="B260" s="678" t="str">
        <f>Raumgruppen_Bezeichnungen!$C259</f>
        <v>L-4</v>
      </c>
      <c r="C260" s="621" t="str">
        <f>Raumgruppen_Bezeichnungen!$D259</f>
        <v>Lager- und Abstellflächen, Archive, Geräteräume, Fahrradabstellräume, Keller</v>
      </c>
      <c r="D260" s="622">
        <f>SUMIFS(TabelleR10LL,TabelleR10HH,'Reserve 04 K'!B260,TabelleR10JJ,"")+
SUMIFS(TabelleR10LL,TabelleR10HH,'Reserve 04 K'!B260,TabelleR10JJ,"ohne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customHeight="1" thickBot="1" x14ac:dyDescent="0.25">
      <c r="B261" s="679" t="str">
        <f>Raumgruppen_Bezeichnungen!$C260</f>
        <v>L-5</v>
      </c>
      <c r="C261" s="630" t="str">
        <f>Raumgruppen_Bezeichnungen!$D260</f>
        <v>Lager- und Abstellflächen, Archive, Geräteräume, Fahrradabstellräume, Keller</v>
      </c>
      <c r="D261" s="631">
        <f>SUMIFS(TabelleR10LL,TabelleR10HH,'Reserve 04 K'!B261,TabelleR10JJ,"")+
SUMIFS(TabelleR10LL,TabelleR10HH,'Reserve 04 K'!B261,TabelleR10JJ,"ohne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customHeight="1" x14ac:dyDescent="0.2">
      <c r="B262" s="676" t="str">
        <f>Raumgruppen_Bezeichnungen!$C261</f>
        <v>L-6</v>
      </c>
      <c r="C262" s="548" t="str">
        <f>Raumgruppen_Bezeichnungen!$D261</f>
        <v>Lager- und Abstellflächen, Archive, Geräteräume, Fahrradabstellräume, Keller</v>
      </c>
      <c r="D262" s="465">
        <f>SUMIFS(TabelleR10LL,TabelleR10HH,'Reserve 04 K'!B262,TabelleR10JJ,"")+
SUMIFS(TabelleR10LL,TabelleR10HH,'Reserve 04 K'!B262,TabelleR10JJ,"ohne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customHeight="1" x14ac:dyDescent="0.2">
      <c r="B263" s="677" t="str">
        <f>Raumgruppen_Bezeichnungen!$C262</f>
        <v>L-7</v>
      </c>
      <c r="C263" s="528" t="str">
        <f>Raumgruppen_Bezeichnungen!$D262</f>
        <v>Lager- und Abstellflächen, Archive, Geräteräume, Fahrradabstellräume, Keller</v>
      </c>
      <c r="D263" s="529">
        <f>SUMIFS(TabelleR10LL,TabelleR10HH,'Reserve 04 K'!B263,TabelleR10JJ,"")+
SUMIFS(TabelleR10LL,TabelleR10HH,'Reserve 04 K'!B263,TabelleR10JJ,"ohne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customHeight="1" x14ac:dyDescent="0.2">
      <c r="B264" s="677" t="str">
        <f>Raumgruppen_Bezeichnungen!$C263</f>
        <v>M1-J</v>
      </c>
      <c r="C264" s="528" t="str">
        <f>Raumgruppen_Bezeichnungen!$D263</f>
        <v>Sport- und Mehrzweckhallen</v>
      </c>
      <c r="D264" s="529">
        <f>SUMIFS(TabelleR10LL,TabelleR10HH,'Reserve 04 K'!B264,TabelleR10JJ,"")+
SUMIFS(TabelleR10LL,TabelleR10HH,'Reserve 04 K'!B264,TabelleR10JJ,"ohne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customHeight="1" x14ac:dyDescent="0.2">
      <c r="B265" s="677" t="str">
        <f>Raumgruppen_Bezeichnungen!$C264</f>
        <v>M1-J2</v>
      </c>
      <c r="C265" s="528" t="str">
        <f>Raumgruppen_Bezeichnungen!$D264</f>
        <v>Sport- und Mehrzweckhallen</v>
      </c>
      <c r="D265" s="529">
        <f>SUMIFS(TabelleR10LL,TabelleR10HH,'Reserve 04 K'!B265,TabelleR10JJ,"")+
SUMIFS(TabelleR10LL,TabelleR10HH,'Reserve 04 K'!B265,TabelleR10JJ,"ohne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customHeight="1" x14ac:dyDescent="0.2">
      <c r="B266" s="677" t="str">
        <f>Raumgruppen_Bezeichnungen!$C265</f>
        <v>M1-Q</v>
      </c>
      <c r="C266" s="528" t="str">
        <f>Raumgruppen_Bezeichnungen!$D265</f>
        <v>Sport- und Mehrzweckhallen</v>
      </c>
      <c r="D266" s="529">
        <f>SUMIFS(TabelleR10LL,TabelleR10HH,'Reserve 04 K'!B266,TabelleR10JJ,"")+
SUMIFS(TabelleR10LL,TabelleR10HH,'Reserve 04 K'!B266,TabelleR10JJ,"ohne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customHeight="1" x14ac:dyDescent="0.2">
      <c r="B267" s="677" t="str">
        <f>Raumgruppen_Bezeichnungen!$C266</f>
        <v>M1-J6</v>
      </c>
      <c r="C267" s="528" t="str">
        <f>Raumgruppen_Bezeichnungen!$D266</f>
        <v>Sport- und Mehrzweckhallen</v>
      </c>
      <c r="D267" s="529">
        <f>SUMIFS(TabelleR10LL,TabelleR10HH,'Reserve 04 K'!B267,TabelleR10JJ,"")+
SUMIFS(TabelleR10LL,TabelleR10HH,'Reserve 04 K'!B267,TabelleR10JJ,"ohne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customHeight="1" x14ac:dyDescent="0.2">
      <c r="B268" s="677" t="str">
        <f>Raumgruppen_Bezeichnungen!$C267</f>
        <v>M1-M</v>
      </c>
      <c r="C268" s="528" t="str">
        <f>Raumgruppen_Bezeichnungen!$D267</f>
        <v>Sport- und Mehrzweckhallen</v>
      </c>
      <c r="D268" s="529">
        <f>SUMIFS(TabelleR10LL,TabelleR10HH,'Reserve 04 K'!B268,TabelleR10JJ,"")+
SUMIFS(TabelleR10LL,TabelleR10HH,'Reserve 04 K'!B268,TabelleR10JJ,"ohne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customHeight="1" x14ac:dyDescent="0.2">
      <c r="B269" s="677" t="str">
        <f>Raumgruppen_Bezeichnungen!$C268</f>
        <v>M1-14</v>
      </c>
      <c r="C269" s="528" t="str">
        <f>Raumgruppen_Bezeichnungen!$D268</f>
        <v>Sport- und Mehrzweckhallen</v>
      </c>
      <c r="D269" s="529">
        <f>SUMIFS(TabelleR10LL,TabelleR10HH,'Reserve 04 K'!B269,TabelleR10JJ,"")+
SUMIFS(TabelleR10LL,TabelleR10HH,'Reserve 04 K'!B269,TabelleR10JJ,"ohne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customHeight="1" x14ac:dyDescent="0.2">
      <c r="B270" s="677" t="str">
        <f>Raumgruppen_Bezeichnungen!$C269</f>
        <v>M1-W</v>
      </c>
      <c r="C270" s="528" t="str">
        <f>Raumgruppen_Bezeichnungen!$D269</f>
        <v>Sport- und Mehrzweckhallen</v>
      </c>
      <c r="D270" s="529">
        <f>SUMIFS(TabelleR10LL,TabelleR10HH,'Reserve 04 K'!B270,TabelleR10JJ,"")+
SUMIFS(TabelleR10LL,TabelleR10HH,'Reserve 04 K'!B270,TabelleR10JJ,"ohne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customHeight="1" x14ac:dyDescent="0.2">
      <c r="B271" s="677" t="str">
        <f>Raumgruppen_Bezeichnungen!$C270</f>
        <v>M1-2</v>
      </c>
      <c r="C271" s="528" t="str">
        <f>Raumgruppen_Bezeichnungen!$D270</f>
        <v>Sport- und Mehrzweckhallen</v>
      </c>
      <c r="D271" s="529">
        <f>SUMIFS(TabelleR10LL,TabelleR10HH,'Reserve 04 K'!B271,TabelleR10JJ,"")+
SUMIFS(TabelleR10LL,TabelleR10HH,'Reserve 04 K'!B271,TabelleR10JJ,"ohne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customHeight="1" x14ac:dyDescent="0.2">
      <c r="B272" s="677" t="str">
        <f>Raumgruppen_Bezeichnungen!$C271</f>
        <v>M1-2,5</v>
      </c>
      <c r="C272" s="528" t="str">
        <f>Raumgruppen_Bezeichnungen!$D271</f>
        <v>Sport- und Mehrzweckhallen</v>
      </c>
      <c r="D272" s="529">
        <f>SUMIFS(TabelleR10LL,TabelleR10HH,'Reserve 04 K'!B272,TabelleR10JJ,"")+
SUMIFS(TabelleR10LL,TabelleR10HH,'Reserve 04 K'!B272,TabelleR10JJ,"ohne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customHeight="1" x14ac:dyDescent="0.2">
      <c r="B273" s="677" t="str">
        <f>Raumgruppen_Bezeichnungen!$C272</f>
        <v>M1-3</v>
      </c>
      <c r="C273" s="528" t="str">
        <f>Raumgruppen_Bezeichnungen!$D272</f>
        <v>Sport- und Mehrzweckhallen</v>
      </c>
      <c r="D273" s="529">
        <f>SUMIFS(TabelleR10LL,TabelleR10HH,'Reserve 04 K'!B273,TabelleR10JJ,"")+
SUMIFS(TabelleR10LL,TabelleR10HH,'Reserve 04 K'!B273,TabelleR10JJ,"ohne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customHeight="1" x14ac:dyDescent="0.2">
      <c r="B274" s="677" t="str">
        <f>Raumgruppen_Bezeichnungen!$C273</f>
        <v>M1-4</v>
      </c>
      <c r="C274" s="528" t="str">
        <f>Raumgruppen_Bezeichnungen!$D273</f>
        <v>Sport- und Mehrzweckhallen</v>
      </c>
      <c r="D274" s="529">
        <f>SUMIFS(TabelleR10LL,TabelleR10HH,'Reserve 04 K'!B274,TabelleR10JJ,"")+
SUMIFS(TabelleR10LL,TabelleR10HH,'Reserve 04 K'!B274,TabelleR10JJ,"ohne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customHeight="1" x14ac:dyDescent="0.2">
      <c r="B275" s="677" t="str">
        <f>Raumgruppen_Bezeichnungen!$C274</f>
        <v>M1-5</v>
      </c>
      <c r="C275" s="528" t="str">
        <f>Raumgruppen_Bezeichnungen!$D274</f>
        <v>Sport- und Mehrzweckhallen</v>
      </c>
      <c r="D275" s="529">
        <f>SUMIFS(TabelleR10LL,TabelleR10HH,'Reserve 04 K'!B275,TabelleR10JJ,"")+
SUMIFS(TabelleR10LL,TabelleR10HH,'Reserve 04 K'!B275,TabelleR10JJ,"ohne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customHeight="1" x14ac:dyDescent="0.2">
      <c r="B276" s="677" t="str">
        <f>Raumgruppen_Bezeichnungen!$C275</f>
        <v>M1-6</v>
      </c>
      <c r="C276" s="528" t="str">
        <f>Raumgruppen_Bezeichnungen!$D275</f>
        <v>Sport- und Mehrzweckhallen</v>
      </c>
      <c r="D276" s="529">
        <f>SUMIFS(TabelleR10LL,TabelleR10HH,'Reserve 04 K'!B276,TabelleR10JJ,"")+
SUMIFS(TabelleR10LL,TabelleR10HH,'Reserve 04 K'!B276,TabelleR10JJ,"ohne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customHeight="1" x14ac:dyDescent="0.2">
      <c r="B277" s="677" t="str">
        <f>Raumgruppen_Bezeichnungen!$C276</f>
        <v>M1-7</v>
      </c>
      <c r="C277" s="528" t="str">
        <f>Raumgruppen_Bezeichnungen!$D276</f>
        <v>Sport- und Mehrzweckhallen</v>
      </c>
      <c r="D277" s="529">
        <f>SUMIFS(TabelleR10LL,TabelleR10HH,'Reserve 04 K'!B277,TabelleR10JJ,"")+
SUMIFS(TabelleR10LL,TabelleR10HH,'Reserve 04 K'!B277,TabelleR10JJ,"ohne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customHeight="1" x14ac:dyDescent="0.2">
      <c r="B278" s="677" t="str">
        <f>Raumgruppen_Bezeichnungen!$C277</f>
        <v>M1-Hort</v>
      </c>
      <c r="C278" s="528" t="str">
        <f>Raumgruppen_Bezeichnungen!$D277</f>
        <v>Sport- und Mehrzweckhallen</v>
      </c>
      <c r="D278" s="529">
        <f>SUMIFS(TabelleR10LL,TabelleR10HH,'Reserve 04 K'!B278,TabelleR10JJ,"")+
SUMIFS(TabelleR10LL,TabelleR10HH,'Reserve 04 K'!B278,TabelleR10JJ,"ohne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customHeight="1" x14ac:dyDescent="0.2">
      <c r="B279" s="677" t="str">
        <f>Raumgruppen_Bezeichnungen!$C278</f>
        <v>N1-J</v>
      </c>
      <c r="C279" s="528" t="str">
        <f>Raumgruppen_Bezeichnungen!$D278</f>
        <v>Tribünen, sonstige Räume im Sportbereich</v>
      </c>
      <c r="D279" s="529">
        <f>SUMIFS(TabelleR10LL,TabelleR10HH,'Reserve 04 K'!B279,TabelleR10JJ,"")+
SUMIFS(TabelleR10LL,TabelleR10HH,'Reserve 04 K'!B279,TabelleR10JJ,"ohne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customHeight="1" x14ac:dyDescent="0.2">
      <c r="B280" s="677" t="str">
        <f>Raumgruppen_Bezeichnungen!$C279</f>
        <v>N1-J2</v>
      </c>
      <c r="C280" s="528" t="str">
        <f>Raumgruppen_Bezeichnungen!$D279</f>
        <v>Tribünen, sonstige Räume im Sportbereich</v>
      </c>
      <c r="D280" s="529">
        <f>SUMIFS(TabelleR10LL,TabelleR10HH,'Reserve 04 K'!B280,TabelleR10JJ,"")+
SUMIFS(TabelleR10LL,TabelleR10HH,'Reserve 04 K'!B280,TabelleR10JJ,"ohne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customHeight="1" x14ac:dyDescent="0.2">
      <c r="B281" s="677" t="str">
        <f>Raumgruppen_Bezeichnungen!$C280</f>
        <v>N1-Q</v>
      </c>
      <c r="C281" s="528" t="str">
        <f>Raumgruppen_Bezeichnungen!$D280</f>
        <v>Tribünen, sonstige Räume im Sportbereich</v>
      </c>
      <c r="D281" s="529">
        <f>SUMIFS(TabelleR10LL,TabelleR10HH,'Reserve 04 K'!B281,TabelleR10JJ,"")+
SUMIFS(TabelleR10LL,TabelleR10HH,'Reserve 04 K'!B281,TabelleR10JJ,"ohne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customHeight="1" x14ac:dyDescent="0.2">
      <c r="B282" s="677" t="str">
        <f>Raumgruppen_Bezeichnungen!$C281</f>
        <v>N1-J6</v>
      </c>
      <c r="C282" s="528" t="str">
        <f>Raumgruppen_Bezeichnungen!$D281</f>
        <v>Tribünen, sonstige Räume im Sportbereich</v>
      </c>
      <c r="D282" s="529">
        <f>SUMIFS(TabelleR10LL,TabelleR10HH,'Reserve 04 K'!B282,TabelleR10JJ,"")+
SUMIFS(TabelleR10LL,TabelleR10HH,'Reserve 04 K'!B282,TabelleR10JJ,"ohne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customHeight="1" x14ac:dyDescent="0.2">
      <c r="B283" s="677" t="str">
        <f>Raumgruppen_Bezeichnungen!$C282</f>
        <v>N1-M</v>
      </c>
      <c r="C283" s="528" t="str">
        <f>Raumgruppen_Bezeichnungen!$D282</f>
        <v>Tribünen, sonstige Räume im Sportbereich</v>
      </c>
      <c r="D283" s="529">
        <f>SUMIFS(TabelleR10LL,TabelleR10HH,'Reserve 04 K'!B283,TabelleR10JJ,"")+
SUMIFS(TabelleR10LL,TabelleR10HH,'Reserve 04 K'!B283,TabelleR10JJ,"ohne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customHeight="1" x14ac:dyDescent="0.2">
      <c r="B284" s="677" t="str">
        <f>Raumgruppen_Bezeichnungen!$C283</f>
        <v>N1-14</v>
      </c>
      <c r="C284" s="528" t="str">
        <f>Raumgruppen_Bezeichnungen!$D283</f>
        <v>Tribünen, sonstige Räume im Sportbereich</v>
      </c>
      <c r="D284" s="529">
        <f>SUMIFS(TabelleR10LL,TabelleR10HH,'Reserve 04 K'!B284,TabelleR10JJ,"")+
SUMIFS(TabelleR10LL,TabelleR10HH,'Reserve 04 K'!B284,TabelleR10JJ,"ohne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customHeight="1" x14ac:dyDescent="0.2">
      <c r="B285" s="677" t="str">
        <f>Raumgruppen_Bezeichnungen!$C284</f>
        <v>N1-W</v>
      </c>
      <c r="C285" s="528" t="str">
        <f>Raumgruppen_Bezeichnungen!$D284</f>
        <v>Tribünen, sonstige Räume im Sportbereich</v>
      </c>
      <c r="D285" s="529">
        <f>SUMIFS(TabelleR10LL,TabelleR10HH,'Reserve 04 K'!B285,TabelleR10JJ,"")+
SUMIFS(TabelleR10LL,TabelleR10HH,'Reserve 04 K'!B285,TabelleR10JJ,"ohne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customHeight="1" x14ac:dyDescent="0.2">
      <c r="B286" s="677" t="str">
        <f>Raumgruppen_Bezeichnungen!$C285</f>
        <v>N1-2</v>
      </c>
      <c r="C286" s="528" t="str">
        <f>Raumgruppen_Bezeichnungen!$D285</f>
        <v>Tribünen, sonstige Räume im Sportbereich</v>
      </c>
      <c r="D286" s="529">
        <f>SUMIFS(TabelleR10LL,TabelleR10HH,'Reserve 04 K'!B286,TabelleR10JJ,"")+
SUMIFS(TabelleR10LL,TabelleR10HH,'Reserve 04 K'!B286,TabelleR10JJ,"ohne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customHeight="1" x14ac:dyDescent="0.2">
      <c r="B287" s="677" t="str">
        <f>Raumgruppen_Bezeichnungen!$C286</f>
        <v>N1-2,5</v>
      </c>
      <c r="C287" s="528" t="str">
        <f>Raumgruppen_Bezeichnungen!$D286</f>
        <v>Tribünen, sonstige Räume im Sportbereich</v>
      </c>
      <c r="D287" s="529">
        <f>SUMIFS(TabelleR10LL,TabelleR10HH,'Reserve 04 K'!B287,TabelleR10JJ,"")+
SUMIFS(TabelleR10LL,TabelleR10HH,'Reserve 04 K'!B287,TabelleR10JJ,"ohne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customHeight="1" x14ac:dyDescent="0.2">
      <c r="B288" s="677" t="str">
        <f>Raumgruppen_Bezeichnungen!$C287</f>
        <v>N1-3</v>
      </c>
      <c r="C288" s="528" t="str">
        <f>Raumgruppen_Bezeichnungen!$D287</f>
        <v>Tribünen, sonstige Räume im Sportbereich</v>
      </c>
      <c r="D288" s="529">
        <f>SUMIFS(TabelleR10LL,TabelleR10HH,'Reserve 04 K'!B288,TabelleR10JJ,"")+
SUMIFS(TabelleR10LL,TabelleR10HH,'Reserve 04 K'!B288,TabelleR10JJ,"ohne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customHeight="1" x14ac:dyDescent="0.2">
      <c r="B289" s="677" t="str">
        <f>Raumgruppen_Bezeichnungen!$C288</f>
        <v>N1-4</v>
      </c>
      <c r="C289" s="528" t="str">
        <f>Raumgruppen_Bezeichnungen!$D288</f>
        <v>Tribünen, sonstige Räume im Sportbereich</v>
      </c>
      <c r="D289" s="529">
        <f>SUMIFS(TabelleR10LL,TabelleR10HH,'Reserve 04 K'!B289,TabelleR10JJ,"")+
SUMIFS(TabelleR10LL,TabelleR10HH,'Reserve 04 K'!B289,TabelleR10JJ,"ohne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customHeight="1" x14ac:dyDescent="0.2">
      <c r="B290" s="677" t="str">
        <f>Raumgruppen_Bezeichnungen!$C289</f>
        <v>N1-5</v>
      </c>
      <c r="C290" s="528" t="str">
        <f>Raumgruppen_Bezeichnungen!$D289</f>
        <v>Tribünen, sonstige Räume im Sportbereich</v>
      </c>
      <c r="D290" s="529">
        <f>SUMIFS(TabelleR10LL,TabelleR10HH,'Reserve 04 K'!B290,TabelleR10JJ,"")+
SUMIFS(TabelleR10LL,TabelleR10HH,'Reserve 04 K'!B290,TabelleR10JJ,"ohne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customHeight="1" x14ac:dyDescent="0.2">
      <c r="B291" s="677" t="str">
        <f>Raumgruppen_Bezeichnungen!$C290</f>
        <v>N1-6</v>
      </c>
      <c r="C291" s="528" t="str">
        <f>Raumgruppen_Bezeichnungen!$D290</f>
        <v>Tribünen, sonstige Räume im Sportbereich</v>
      </c>
      <c r="D291" s="529">
        <f>SUMIFS(TabelleR10LL,TabelleR10HH,'Reserve 04 K'!B291,TabelleR10JJ,"")+
SUMIFS(TabelleR10LL,TabelleR10HH,'Reserve 04 K'!B291,TabelleR10JJ,"ohne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customHeight="1" x14ac:dyDescent="0.2">
      <c r="B292" s="677" t="str">
        <f>Raumgruppen_Bezeichnungen!$C291</f>
        <v>N1-7</v>
      </c>
      <c r="C292" s="528" t="str">
        <f>Raumgruppen_Bezeichnungen!$D291</f>
        <v>Tribünen, sonstige Räume im Sportbereich</v>
      </c>
      <c r="D292" s="529">
        <f>SUMIFS(TabelleR10LL,TabelleR10HH,'Reserve 04 K'!B292,TabelleR10JJ,"")+
SUMIFS(TabelleR10LL,TabelleR10HH,'Reserve 04 K'!B292,TabelleR10JJ,"ohne Grundreinig")</f>
        <v>0</v>
      </c>
      <c r="E292" s="530">
        <f t="shared" si="175"/>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ca="1">D292*G292</f>
        <v>0</v>
      </c>
      <c r="I292" s="500">
        <f>IF(E292=0,0,H292/E292)</f>
        <v>0</v>
      </c>
      <c r="J292" s="534">
        <f t="shared" si="176"/>
        <v>0</v>
      </c>
      <c r="K292" s="535">
        <f>IF(J292="","",I292*J292)</f>
        <v>0</v>
      </c>
      <c r="M292" s="22">
        <f>Raumgruppen_Bezeichnungen!N291</f>
        <v>0</v>
      </c>
      <c r="N292" s="22">
        <f t="shared" si="177"/>
        <v>1</v>
      </c>
      <c r="O292" s="22">
        <f t="shared" si="178"/>
        <v>1</v>
      </c>
    </row>
    <row r="293" spans="2:15" ht="15" customHeight="1" x14ac:dyDescent="0.2">
      <c r="B293" s="677" t="str">
        <f>Raumgruppen_Bezeichnungen!$C292</f>
        <v>O1-J</v>
      </c>
      <c r="C293" s="528" t="str">
        <f>Raumgruppen_Bezeichnungen!$D292</f>
        <v>Haustechnik, Lüftungsanlage</v>
      </c>
      <c r="D293" s="529">
        <f>SUMIFS(TabelleR10LL,TabelleR10HH,'Reserve 04 K'!B293,TabelleR10JJ,"")+
SUMIFS(TabelleR10LL,TabelleR10HH,'Reserve 04 K'!B293,TabelleR10JJ,"ohne Grundreinig")</f>
        <v>0</v>
      </c>
      <c r="E293" s="530">
        <f t="shared" si="175"/>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ref="H293:H306" ca="1" si="197">D293*G293</f>
        <v>0</v>
      </c>
      <c r="I293" s="500">
        <f t="shared" ref="I293:I306" si="198">IF(E293=0,0,H293/E293)</f>
        <v>0</v>
      </c>
      <c r="J293" s="534">
        <f t="shared" si="176"/>
        <v>0</v>
      </c>
      <c r="K293" s="535">
        <f t="shared" ref="K293:K306" si="199">IF(J293="","",I293*J293)</f>
        <v>0</v>
      </c>
      <c r="M293" s="22">
        <f>Raumgruppen_Bezeichnungen!N292</f>
        <v>1</v>
      </c>
      <c r="N293" s="22">
        <f t="shared" si="177"/>
        <v>1</v>
      </c>
      <c r="O293" s="22">
        <f t="shared" si="178"/>
        <v>1</v>
      </c>
    </row>
    <row r="294" spans="2:15" ht="15" customHeight="1" x14ac:dyDescent="0.2">
      <c r="B294" s="677" t="str">
        <f>Raumgruppen_Bezeichnungen!$C293</f>
        <v>O1-J2</v>
      </c>
      <c r="C294" s="528" t="str">
        <f>Raumgruppen_Bezeichnungen!$D293</f>
        <v>Haustechnik, Lüftungsanlage</v>
      </c>
      <c r="D294" s="529">
        <f>SUMIFS(TabelleR10LL,TabelleR10HH,'Reserve 04 K'!B294,TabelleR10JJ,"")+
SUMIFS(TabelleR10LL,TabelleR10HH,'Reserve 04 K'!B294,TabelleR10JJ,"ohne Grundreinig")</f>
        <v>0</v>
      </c>
      <c r="E294" s="530">
        <f t="shared" si="175"/>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197"/>
        <v>0</v>
      </c>
      <c r="I294" s="500">
        <f t="shared" si="198"/>
        <v>0</v>
      </c>
      <c r="J294" s="534">
        <f t="shared" si="176"/>
        <v>0</v>
      </c>
      <c r="K294" s="535">
        <f t="shared" si="199"/>
        <v>0</v>
      </c>
      <c r="M294" s="22">
        <f>Raumgruppen_Bezeichnungen!N293</f>
        <v>0</v>
      </c>
      <c r="N294" s="22">
        <f t="shared" si="177"/>
        <v>1</v>
      </c>
      <c r="O294" s="22">
        <f t="shared" si="178"/>
        <v>1</v>
      </c>
    </row>
    <row r="295" spans="2:15" ht="15" customHeight="1" x14ac:dyDescent="0.2">
      <c r="B295" s="677" t="str">
        <f>Raumgruppen_Bezeichnungen!$C294</f>
        <v>O1-Q</v>
      </c>
      <c r="C295" s="528" t="str">
        <f>Raumgruppen_Bezeichnungen!$D294</f>
        <v>Haustechnik, Lüftungsanlage</v>
      </c>
      <c r="D295" s="529">
        <f>SUMIFS(TabelleR10LL,TabelleR10HH,'Reserve 04 K'!B295,TabelleR10JJ,"")+
SUMIFS(TabelleR10LL,TabelleR10HH,'Reserve 04 K'!B295,TabelleR10JJ,"ohne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customHeight="1" x14ac:dyDescent="0.2">
      <c r="B296" s="677" t="str">
        <f>Raumgruppen_Bezeichnungen!$C295</f>
        <v>O1-J6</v>
      </c>
      <c r="C296" s="528" t="str">
        <f>Raumgruppen_Bezeichnungen!$D295</f>
        <v>Haustechnik, Lüftungsanlage</v>
      </c>
      <c r="D296" s="529">
        <f>SUMIFS(TabelleR10LL,TabelleR10HH,'Reserve 04 K'!B296,TabelleR10JJ,"")+
SUMIFS(TabelleR10LL,TabelleR10HH,'Reserve 04 K'!B296,TabelleR10JJ,"ohne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customHeight="1" x14ac:dyDescent="0.2">
      <c r="B297" s="677" t="str">
        <f>Raumgruppen_Bezeichnungen!$C296</f>
        <v>O1-M</v>
      </c>
      <c r="C297" s="528" t="str">
        <f>Raumgruppen_Bezeichnungen!$D296</f>
        <v>Haustechnik, Lüftungsanlage</v>
      </c>
      <c r="D297" s="529">
        <f>SUMIFS(TabelleR10LL,TabelleR10HH,'Reserve 04 K'!B297,TabelleR10JJ,"")+
SUMIFS(TabelleR10LL,TabelleR10HH,'Reserve 04 K'!B297,TabelleR10JJ,"ohne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customHeight="1" x14ac:dyDescent="0.2">
      <c r="B298" s="677" t="str">
        <f>Raumgruppen_Bezeichnungen!$C297</f>
        <v>O1-14</v>
      </c>
      <c r="C298" s="528" t="str">
        <f>Raumgruppen_Bezeichnungen!$D297</f>
        <v>Haustechnik, Lüftungsanlage</v>
      </c>
      <c r="D298" s="529">
        <f>SUMIFS(TabelleR10LL,TabelleR10HH,'Reserve 04 K'!B298,TabelleR10JJ,"")+
SUMIFS(TabelleR10LL,TabelleR10HH,'Reserve 04 K'!B298,TabelleR10JJ,"ohne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customHeight="1" x14ac:dyDescent="0.2">
      <c r="B299" s="677" t="str">
        <f>Raumgruppen_Bezeichnungen!$C298</f>
        <v>O1-W</v>
      </c>
      <c r="C299" s="528" t="str">
        <f>Raumgruppen_Bezeichnungen!$D298</f>
        <v>Haustechnik, Lüftungsanlage</v>
      </c>
      <c r="D299" s="529">
        <f>SUMIFS(TabelleR10LL,TabelleR10HH,'Reserve 04 K'!B299,TabelleR10JJ,"")+
SUMIFS(TabelleR10LL,TabelleR10HH,'Reserve 04 K'!B299,TabelleR10JJ,"ohne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customHeight="1" x14ac:dyDescent="0.2">
      <c r="B300" s="677" t="str">
        <f>Raumgruppen_Bezeichnungen!$C299</f>
        <v>O1-2</v>
      </c>
      <c r="C300" s="528" t="str">
        <f>Raumgruppen_Bezeichnungen!$D299</f>
        <v>Haustechnik, Lüftungsanlage</v>
      </c>
      <c r="D300" s="529">
        <f>SUMIFS(TabelleR10LL,TabelleR10HH,'Reserve 04 K'!B300,TabelleR10JJ,"")+
SUMIFS(TabelleR10LL,TabelleR10HH,'Reserve 04 K'!B300,TabelleR10JJ,"ohne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customHeight="1" x14ac:dyDescent="0.2">
      <c r="B301" s="677" t="str">
        <f>Raumgruppen_Bezeichnungen!$C300</f>
        <v>O1-2,5</v>
      </c>
      <c r="C301" s="528" t="str">
        <f>Raumgruppen_Bezeichnungen!$D300</f>
        <v>Haustechnik, Lüftungsanlage</v>
      </c>
      <c r="D301" s="529">
        <f>SUMIFS(TabelleR10LL,TabelleR10HH,'Reserve 04 K'!B301,TabelleR10JJ,"")+
SUMIFS(TabelleR10LL,TabelleR10HH,'Reserve 04 K'!B301,TabelleR10JJ,"ohne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customHeight="1" x14ac:dyDescent="0.2">
      <c r="B302" s="677" t="str">
        <f>Raumgruppen_Bezeichnungen!$C301</f>
        <v>O1-3</v>
      </c>
      <c r="C302" s="528" t="str">
        <f>Raumgruppen_Bezeichnungen!$D301</f>
        <v>Haustechnik, Lüftungsanlage</v>
      </c>
      <c r="D302" s="529">
        <f>SUMIFS(TabelleR10LL,TabelleR10HH,'Reserve 04 K'!B302,TabelleR10JJ,"")+
SUMIFS(TabelleR10LL,TabelleR10HH,'Reserve 04 K'!B302,TabelleR10JJ,"ohne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customHeight="1" x14ac:dyDescent="0.2">
      <c r="B303" s="677" t="str">
        <f>Raumgruppen_Bezeichnungen!$C302</f>
        <v>O1-4</v>
      </c>
      <c r="C303" s="528" t="str">
        <f>Raumgruppen_Bezeichnungen!$D302</f>
        <v>Haustechnik, Lüftungsanlage</v>
      </c>
      <c r="D303" s="529">
        <f>SUMIFS(TabelleR10LL,TabelleR10HH,'Reserve 04 K'!B303,TabelleR10JJ,"")+
SUMIFS(TabelleR10LL,TabelleR10HH,'Reserve 04 K'!B303,TabelleR10JJ,"ohne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customHeight="1" x14ac:dyDescent="0.2">
      <c r="B304" s="677" t="str">
        <f>Raumgruppen_Bezeichnungen!$C303</f>
        <v>O1-5</v>
      </c>
      <c r="C304" s="528" t="str">
        <f>Raumgruppen_Bezeichnungen!$D303</f>
        <v>Haustechnik, Lüftungsanlage</v>
      </c>
      <c r="D304" s="529">
        <f>SUMIFS(TabelleR10LL,TabelleR10HH,'Reserve 04 K'!B304,TabelleR10JJ,"")+
SUMIFS(TabelleR10LL,TabelleR10HH,'Reserve 04 K'!B304,TabelleR10JJ,"ohne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customHeight="1" x14ac:dyDescent="0.2">
      <c r="B305" s="677" t="str">
        <f>Raumgruppen_Bezeichnungen!$C304</f>
        <v>O1-6</v>
      </c>
      <c r="C305" s="528" t="str">
        <f>Raumgruppen_Bezeichnungen!$D304</f>
        <v>Haustechnik, Lüftungsanlage</v>
      </c>
      <c r="D305" s="529">
        <f>SUMIFS(TabelleR10LL,TabelleR10HH,'Reserve 04 K'!B305,TabelleR10JJ,"")+
SUMIFS(TabelleR10LL,TabelleR10HH,'Reserve 04 K'!B305,TabelleR10JJ,"ohne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customHeight="1" thickBot="1" x14ac:dyDescent="0.25">
      <c r="B306" s="679" t="str">
        <f>Raumgruppen_Bezeichnungen!$C305</f>
        <v>O1-7</v>
      </c>
      <c r="C306" s="538" t="str">
        <f>Raumgruppen_Bezeichnungen!$D305</f>
        <v>Haustechnik, Lüftungsanlage</v>
      </c>
      <c r="D306" s="539">
        <f>SUMIFS(TabelleR10LL,TabelleR10HH,'Reserve 04 K'!B306,TabelleR10JJ,"")+
SUMIFS(TabelleR10LL,TabelleR10HH,'Reserve 04 K'!B306,TabelleR10JJ,"ohne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 ca="1">SUBTOTAL(109,I4:I306)</f>
        <v>0</v>
      </c>
      <c r="J307" s="39"/>
      <c r="K307" s="526">
        <f ca="1">SUBTOTAL(109,K4:K306)</f>
        <v>0</v>
      </c>
      <c r="N307" s="22">
        <f>SUBTOTAL(109,N4:N306)+SUBTOTAL(109,N313:N313)</f>
        <v>300</v>
      </c>
      <c r="O307" s="22">
        <f>IF(Preise_Abrufleistungen!B3="",0,SUBTOTAL(109,O4:O306)+SUBTOTAL(109,N313))</f>
        <v>0</v>
      </c>
    </row>
    <row r="308" spans="2:15" ht="15" thickBot="1" x14ac:dyDescent="0.25"/>
    <row r="309" spans="2:15" ht="15.75" thickBot="1" x14ac:dyDescent="0.3">
      <c r="H309" s="25" t="s">
        <v>224</v>
      </c>
      <c r="K309" s="307">
        <f ca="1">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D307+TabelleR10J2</f>
        <v>0</v>
      </c>
      <c r="I313" s="78">
        <v>1</v>
      </c>
      <c r="J313" s="283">
        <f>Los01GRG</f>
        <v>0</v>
      </c>
      <c r="K313" s="308">
        <f>H313*I313*M313</f>
        <v>0</v>
      </c>
      <c r="M313" s="200">
        <f>J313*Stundensatz01PGF</f>
        <v>0</v>
      </c>
      <c r="N313" s="22">
        <f>IF(J313=0,1,0)</f>
        <v>1</v>
      </c>
    </row>
    <row r="314" spans="2:15" ht="15" x14ac:dyDescent="0.25">
      <c r="H314" s="25"/>
    </row>
    <row r="315" spans="2:15" x14ac:dyDescent="0.2">
      <c r="H315" s="22" t="s">
        <v>11</v>
      </c>
      <c r="K315" s="100">
        <f>TabelleR10N2</f>
        <v>0</v>
      </c>
    </row>
    <row r="316" spans="2:15"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x14ac:dyDescent="0.2">
      <c r="H317" s="22" t="s">
        <v>14</v>
      </c>
      <c r="K317" s="102">
        <v>2</v>
      </c>
    </row>
    <row r="318" spans="2:15" x14ac:dyDescent="0.2">
      <c r="H318" s="23" t="s">
        <v>16</v>
      </c>
      <c r="K318" s="309">
        <f ca="1">K315*K316*K317</f>
        <v>0</v>
      </c>
    </row>
    <row r="319" spans="2:15" x14ac:dyDescent="0.2">
      <c r="K319" s="101"/>
    </row>
    <row r="320" spans="2:15" x14ac:dyDescent="0.2">
      <c r="H320" s="22" t="s">
        <v>12</v>
      </c>
      <c r="K320" s="100">
        <f>TabelleR10M2</f>
        <v>0</v>
      </c>
    </row>
    <row r="321" spans="3:1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x14ac:dyDescent="0.2">
      <c r="C322" s="24"/>
      <c r="H322" s="22" t="s">
        <v>14</v>
      </c>
      <c r="K322" s="102">
        <v>2</v>
      </c>
    </row>
    <row r="323" spans="3:11" x14ac:dyDescent="0.2">
      <c r="H323" s="23" t="s">
        <v>17</v>
      </c>
      <c r="K323" s="309">
        <f ca="1">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 ca="1">K318+K323+K325</f>
        <v>0</v>
      </c>
    </row>
  </sheetData>
  <sheetProtection algorithmName="SHA-512" hashValue="ZeSFWT+TIToRWAXxQgJCWiT9p7o2TeMBn4UU55TskIRwM2qw0qCByh19mrukYJc6Snbd1SqketDWkgDWGGWAng==" saltValue="QT1TTRuik+jqkdmpWlnklw==" spinCount="100000" sheet="1" objects="1" scenarios="1" selectLockedCells="1"/>
  <mergeCells count="3">
    <mergeCell ref="H311:H312"/>
    <mergeCell ref="I311:I312"/>
    <mergeCell ref="J311:J312"/>
  </mergeCells>
  <conditionalFormatting sqref="C1">
    <cfRule type="expression" dxfId="60" priority="2">
      <formula>$O$310=TRUE</formula>
    </cfRule>
  </conditionalFormatting>
  <conditionalFormatting sqref="E1">
    <cfRule type="expression" dxfId="59" priority="3">
      <formula>$O$307&gt;0</formula>
    </cfRule>
  </conditionalFormatting>
  <conditionalFormatting sqref="E4:E306">
    <cfRule type="expression" dxfId="57" priority="4">
      <formula>E4&gt;0</formula>
    </cfRule>
  </conditionalFormatting>
  <conditionalFormatting sqref="J4:J306 J313">
    <cfRule type="expression" dxfId="56" priority="6">
      <formula>J4&gt;0</formula>
    </cfRule>
  </conditionalFormatting>
  <conditionalFormatting sqref="K325">
    <cfRule type="expression" dxfId="55" priority="5">
      <formula>K325&gt;=0</formula>
    </cfRule>
  </conditionalFormatting>
  <dataValidations count="2">
    <dataValidation type="decimal" operator="greaterThanOrEqual" allowBlank="1" showErrorMessage="1" error="Dezimalwert muss gleich oder größer Null sein!" sqref="K325 K316 K321 J4:J306 E4:E306" xr:uid="{A22CF1CF-88B6-4DBA-94F5-AD8485ECC289}">
      <formula1>0</formula1>
    </dataValidation>
    <dataValidation type="decimal" allowBlank="1" showErrorMessage="1" error="Dezimalwert muss größer Null und kleiner € 5,01 sein!" sqref="J313" xr:uid="{656083D4-EFAC-491D-A45B-EB81FDCD1C6A}">
      <formula1>0</formula1>
      <formula2>5</formula2>
    </dataValidation>
  </dataValidations>
  <hyperlinks>
    <hyperlink ref="L2" location="Gebäudeübersicht!B2" display="Gebäudeübersicht" xr:uid="{FBFF0673-B492-468E-B37F-A05402AFC78D}"/>
    <hyperlink ref="L3" location="Inhaltsverzeichnis!A1" display="Inhaltsverzeichnis" xr:uid="{B21E623A-B209-44A0-BC89-BFB14111AFC9}"/>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6BF0CC98-245C-4923-9CB3-EAB4E98C32AD}">
            <xm:f>AND($N$307&gt;0,Preise_Abrufleistungen!B3&lt;&gt;"")</xm:f>
            <x14:dxf>
              <font>
                <color rgb="FFFF0000"/>
              </font>
            </x14:dxf>
          </x14:cfRule>
          <xm:sqref>E2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8EC99-945D-4DAB-B0E3-0083D08BDED7}">
  <sheetPr>
    <tabColor rgb="FFFF0000"/>
  </sheetPr>
  <dimension ref="B1:CB6"/>
  <sheetViews>
    <sheetView showGridLines="0" zoomScale="70" zoomScaleNormal="70" workbookViewId="0">
      <pane ySplit="4" topLeftCell="A5" activePane="bottomLeft" state="frozen"/>
      <selection activeCell="C5" sqref="C5"/>
      <selection pane="bottomLeft" activeCell="W2" sqref="W2"/>
    </sheetView>
  </sheetViews>
  <sheetFormatPr baseColWidth="10" defaultColWidth="11" defaultRowHeight="14.25" x14ac:dyDescent="0.2"/>
  <cols>
    <col min="1" max="1" width="5.75" customWidth="1"/>
    <col min="2" max="2" width="12" bestFit="1" customWidth="1"/>
    <col min="3" max="4" width="25.75" customWidth="1"/>
    <col min="5" max="5" width="9.875" bestFit="1" customWidth="1"/>
    <col min="6" max="6" width="8.75" bestFit="1" customWidth="1"/>
    <col min="7" max="7" width="34.125" bestFit="1" customWidth="1"/>
    <col min="8" max="8" width="8" bestFit="1" customWidth="1"/>
    <col min="9" max="9" width="11.875" bestFit="1" customWidth="1"/>
    <col min="10" max="10" width="13.625" customWidth="1"/>
    <col min="11" max="11" width="18.25" bestFit="1" customWidth="1"/>
    <col min="12" max="12" width="12" bestFit="1" customWidth="1"/>
    <col min="13" max="13" width="10.125" bestFit="1" customWidth="1"/>
    <col min="14" max="14" width="8.625" bestFit="1" customWidth="1"/>
    <col min="15" max="15" width="13.75" customWidth="1"/>
    <col min="16" max="16" width="13.75" bestFit="1" customWidth="1"/>
    <col min="17" max="17" width="7.25" customWidth="1"/>
    <col min="18" max="18" width="7.625" customWidth="1"/>
    <col min="19" max="19" width="8.25" customWidth="1"/>
    <col min="20" max="20" width="16.625" bestFit="1" customWidth="1"/>
    <col min="21" max="21" width="13" bestFit="1" customWidth="1"/>
    <col min="22" max="22" width="10.625" customWidth="1"/>
    <col min="23" max="23" width="32.75" customWidth="1"/>
    <col min="24" max="80" width="0" hidden="1" customWidth="1"/>
  </cols>
  <sheetData>
    <row r="1" spans="2:80" ht="25.15" customHeight="1" thickBot="1" x14ac:dyDescent="0.25">
      <c r="X1" s="263" t="s">
        <v>303</v>
      </c>
      <c r="Y1" s="263" t="s">
        <v>303</v>
      </c>
      <c r="Z1" s="263" t="s">
        <v>303</v>
      </c>
      <c r="AA1" s="263" t="s">
        <v>303</v>
      </c>
      <c r="AB1" s="263" t="s">
        <v>303</v>
      </c>
    </row>
    <row r="2" spans="2:80" s="26" customFormat="1" ht="17.25" thickBot="1" x14ac:dyDescent="0.25">
      <c r="E2" s="28"/>
      <c r="F2" s="28"/>
      <c r="G2" s="29"/>
      <c r="H2" s="30"/>
      <c r="I2" s="428" t="s">
        <v>652</v>
      </c>
      <c r="J2" s="306">
        <f>SUMIF(J5:J5004,"Grundreinigung",L5:L5004)-SUMIF(J5:J5004,"ohne Grundreinig",L5:L5004)</f>
        <v>0</v>
      </c>
      <c r="K2" s="429" t="s">
        <v>607</v>
      </c>
      <c r="L2" s="306">
        <f>SUM(L5:L5004)</f>
        <v>0</v>
      </c>
      <c r="M2" s="306">
        <f>SUM(M5:M5004)</f>
        <v>0</v>
      </c>
      <c r="N2" s="306">
        <f>SUM(N5:N5004)</f>
        <v>0</v>
      </c>
      <c r="O2" s="159"/>
      <c r="P2" s="159"/>
      <c r="Q2" s="159"/>
      <c r="R2" s="159"/>
      <c r="S2" s="429" t="s">
        <v>611</v>
      </c>
      <c r="T2" s="427">
        <f>SUMIF(J5:J5004,"",T5:T5004)+SUMIF(J5:J5004,"ohne Grundreinig",T5:T5004)</f>
        <v>0</v>
      </c>
      <c r="U2" s="426">
        <f>SUMIF(J5:J5004,"",U5:U5004)/60+SUMIF(J5:J5004,"ohne Grundreinig",U5:U5004)/60</f>
        <v>0</v>
      </c>
      <c r="W2" s="662" t="s">
        <v>597</v>
      </c>
      <c r="X2">
        <f>'Haus 1, 2 a-c K'!B1</f>
        <v>0</v>
      </c>
      <c r="Y2" t="str">
        <f>'Haus 1, 2 a-c K'!E1</f>
        <v>Es fehlen zu einer Raumgruppe einer oder mehrere SVS oder der Grundreinigungspreis</v>
      </c>
      <c r="Z2">
        <f>'Haus 1, 2 a-c K'!F1</f>
        <v>0</v>
      </c>
      <c r="AA2">
        <f>'Haus 1, 2 a-c K'!G1</f>
        <v>0</v>
      </c>
      <c r="AB2">
        <f>'Haus 1, 2 a-c K'!J1</f>
        <v>0</v>
      </c>
    </row>
    <row r="3" spans="2:80" s="26" customFormat="1" ht="32.25" thickBot="1" x14ac:dyDescent="0.3">
      <c r="B3" s="296" t="s">
        <v>231</v>
      </c>
      <c r="C3" s="885" t="s">
        <v>4</v>
      </c>
      <c r="D3" s="886"/>
      <c r="E3" s="886"/>
      <c r="F3" s="885" t="s">
        <v>2</v>
      </c>
      <c r="G3" s="886"/>
      <c r="H3" s="886"/>
      <c r="I3" s="886"/>
      <c r="J3" s="886"/>
      <c r="K3" s="886"/>
      <c r="L3" s="887"/>
      <c r="M3" s="883" t="s">
        <v>247</v>
      </c>
      <c r="N3" s="884"/>
      <c r="O3" s="297" t="s">
        <v>209</v>
      </c>
      <c r="P3" s="297" t="s">
        <v>350</v>
      </c>
      <c r="Q3" s="297" t="s">
        <v>349</v>
      </c>
      <c r="R3" s="297" t="s">
        <v>348</v>
      </c>
      <c r="S3" s="297" t="s">
        <v>203</v>
      </c>
      <c r="T3" s="297" t="s">
        <v>233</v>
      </c>
      <c r="U3" s="302" t="s">
        <v>1155</v>
      </c>
      <c r="V3" s="21"/>
      <c r="W3" s="665" t="s">
        <v>46</v>
      </c>
    </row>
    <row r="4" spans="2:80" s="26" customFormat="1" ht="31.5" x14ac:dyDescent="0.2">
      <c r="B4" s="298"/>
      <c r="C4" s="296" t="s">
        <v>3</v>
      </c>
      <c r="D4" s="296" t="s">
        <v>598</v>
      </c>
      <c r="E4" s="296" t="s">
        <v>0</v>
      </c>
      <c r="F4" s="296" t="s">
        <v>1</v>
      </c>
      <c r="G4" s="296" t="s">
        <v>3</v>
      </c>
      <c r="H4" s="296" t="s">
        <v>89</v>
      </c>
      <c r="I4" s="297" t="s">
        <v>600</v>
      </c>
      <c r="J4" s="296" t="s">
        <v>19</v>
      </c>
      <c r="K4" s="423" t="s">
        <v>599</v>
      </c>
      <c r="L4" s="297" t="s">
        <v>601</v>
      </c>
      <c r="M4" s="297" t="s">
        <v>602</v>
      </c>
      <c r="N4" s="297" t="s">
        <v>603</v>
      </c>
      <c r="O4" s="299"/>
      <c r="P4" s="300" t="s">
        <v>351</v>
      </c>
      <c r="Q4" s="300" t="s">
        <v>604</v>
      </c>
      <c r="R4" s="300" t="s">
        <v>604</v>
      </c>
      <c r="S4" s="300" t="s">
        <v>605</v>
      </c>
      <c r="T4" s="300" t="s">
        <v>606</v>
      </c>
      <c r="U4" s="305" t="s">
        <v>1156</v>
      </c>
      <c r="V4" s="425" t="s">
        <v>248</v>
      </c>
      <c r="W4" s="425" t="s">
        <v>207</v>
      </c>
      <c r="X4" s="267" t="s">
        <v>89</v>
      </c>
      <c r="Y4" s="268" t="s">
        <v>202</v>
      </c>
      <c r="Z4" s="268" t="s">
        <v>209</v>
      </c>
      <c r="AA4" s="269" t="s">
        <v>253</v>
      </c>
      <c r="AB4" s="268" t="s">
        <v>203</v>
      </c>
    </row>
    <row r="5" spans="2:80" ht="15" x14ac:dyDescent="0.2">
      <c r="B5" s="776"/>
      <c r="C5" s="776" t="s">
        <v>1807</v>
      </c>
      <c r="D5" s="776"/>
      <c r="E5" s="777"/>
      <c r="F5" s="777"/>
      <c r="G5" s="778"/>
      <c r="H5" s="779"/>
      <c r="I5" s="779"/>
      <c r="J5" s="780"/>
      <c r="K5" s="776"/>
      <c r="L5" s="781"/>
      <c r="M5" s="776"/>
      <c r="N5" s="776"/>
      <c r="O5" s="776"/>
      <c r="P5" s="776"/>
      <c r="Q5" s="776"/>
      <c r="R5" s="776"/>
      <c r="S5" s="776"/>
      <c r="T5" s="776"/>
      <c r="U5" s="776"/>
      <c r="V5" s="782"/>
      <c r="W5" s="77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row>
    <row r="6" spans="2:80" x14ac:dyDescent="0.2">
      <c r="B6" s="761"/>
      <c r="C6" s="761"/>
      <c r="D6" s="761"/>
      <c r="E6" s="761"/>
      <c r="F6" s="761"/>
      <c r="G6" s="761"/>
      <c r="H6" s="761"/>
      <c r="I6" s="761"/>
      <c r="J6" s="761"/>
      <c r="K6" s="761"/>
      <c r="L6" s="761"/>
      <c r="M6" s="761"/>
      <c r="N6" s="761"/>
      <c r="O6" s="761"/>
      <c r="P6" s="761"/>
      <c r="Q6" s="761"/>
      <c r="R6" s="761"/>
      <c r="S6" s="761"/>
      <c r="T6" s="761"/>
      <c r="U6" s="761"/>
      <c r="V6" s="761"/>
      <c r="W6" s="761"/>
    </row>
  </sheetData>
  <sheetProtection algorithmName="SHA-512" hashValue="gBB4VXWurgtrh44eI53FY0zOyvKtoAuJ4V4chFxsixNRy0IpypCYnErz8VWk4dufyJA8mv5Gjhf+Qyle6TElqA==" saltValue="myGfZYDgefp59aK++TiO7w==" spinCount="100000" sheet="1" objects="1" scenarios="1" selectLockedCells="1"/>
  <mergeCells count="3">
    <mergeCell ref="C3:E3"/>
    <mergeCell ref="F3:L3"/>
    <mergeCell ref="M3:N3"/>
  </mergeCells>
  <dataValidations count="1">
    <dataValidation type="list" allowBlank="1" showDropDown="1" showErrorMessage="1" errorTitle="Zulässige Werte Spalte J, Status" error="Es sind nur die Werte 'Grundreinigung' oder 'ohne Grundreinig' oder 'keine Reinigung' möglich!" sqref="J5" xr:uid="{56ED43CE-EFF8-4D26-A574-5AC829457FDB}">
      <formula1>"Grundreinigung,ohne Grundreinig,keine Reinigung"</formula1>
    </dataValidation>
  </dataValidations>
  <hyperlinks>
    <hyperlink ref="W2" location="Gebäudeübersicht!B2" display="Gebäudeübersicht" xr:uid="{69A789AB-78B3-4EB9-8F09-A3B4BAD5F2EC}"/>
    <hyperlink ref="W3" location="Inhaltsverzeichnis!A1" display="Inhaltsverzeichnis" xr:uid="{0F40CFE5-EFD7-49F2-823A-27DBA86AB64E}"/>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C0AD6-89B0-44B3-9E24-5682F18EE175}">
  <sheetPr>
    <tabColor rgb="FFFF0000"/>
  </sheetPr>
  <dimension ref="A1:O327"/>
  <sheetViews>
    <sheetView showGridLines="0" zoomScale="70" zoomScaleNormal="70" workbookViewId="0">
      <pane ySplit="3" topLeftCell="A4" activePane="bottomLeft" state="frozen"/>
      <selection activeCell="C5" sqref="C5"/>
      <selection pane="bottomLeft" activeCell="E5" sqref="E5"/>
    </sheetView>
  </sheetViews>
  <sheetFormatPr baseColWidth="10" defaultColWidth="11" defaultRowHeight="14.25" x14ac:dyDescent="0.2"/>
  <cols>
    <col min="1" max="1" width="5.75" style="22" customWidth="1"/>
    <col min="2" max="2" width="17.5" style="22" customWidth="1"/>
    <col min="3" max="3" width="106.5" style="22" customWidth="1"/>
    <col min="4" max="4" width="12" style="22" customWidth="1"/>
    <col min="5" max="5" width="12.125" style="22" customWidth="1"/>
    <col min="6" max="6" width="12.375" style="22" customWidth="1"/>
    <col min="7" max="7" width="16.625" style="22" customWidth="1"/>
    <col min="8" max="8" width="18.875" style="22" customWidth="1"/>
    <col min="9" max="9" width="21.75" style="22" customWidth="1"/>
    <col min="10" max="10" width="11.625" style="22" bestFit="1" customWidth="1"/>
    <col min="11" max="11" width="16.875" style="22" customWidth="1"/>
    <col min="12" max="12" width="11" style="22"/>
    <col min="13" max="13" width="11.75" style="22" customWidth="1"/>
    <col min="14" max="16384" width="11" style="22"/>
  </cols>
  <sheetData>
    <row r="1" spans="1:15" ht="25.15" customHeight="1" x14ac:dyDescent="0.25">
      <c r="A1" s="23"/>
      <c r="C1" s="746" t="e">
        <f ca="1">CONCATENATE("Einer oder mehrere SVS weichen von der Vorgabe aus der Tabelle ""Stundensatz_UHR_Los_",LEFT(RIGHT(_xlfn.FORMULATEXT(M313),5),2),"""' ab")</f>
        <v>#N/A</v>
      </c>
      <c r="E1" s="746" t="s">
        <v>1206</v>
      </c>
      <c r="M1" s="263" t="s">
        <v>303</v>
      </c>
      <c r="N1" s="263" t="s">
        <v>303</v>
      </c>
      <c r="O1" s="263" t="s">
        <v>303</v>
      </c>
    </row>
    <row r="2" spans="1:15" ht="26.25" customHeight="1" thickBot="1" x14ac:dyDescent="0.3">
      <c r="B2" s="664" t="str" cm="1">
        <f t="array" aca="1" ref="B2" ca="1">HYPERLINK("#"&amp;(CONCATENATE("'","Losübersicht_",VLOOKUP(REPLACE(RIGHT(CELL("dateiname",B3),LEN(CELL("dateiname",B3))-SEARCH("]",CELL("dateiname",B3))),LEN(CELL("dateiname",B3))-SEARCH("]",CELL("dateiname",B3))-1,2,""),Gebäudeübersicht!C4:H78,6,FALSE),"_UHR'"))&amp;"!A1","Losübersicht")</f>
        <v>Losübersicht</v>
      </c>
      <c r="C2" s="21" t="str">
        <f t="array" aca="1" ref="C2" ca="1">REPLACE(CONCATENATE("Kalkulation"," ",RIGHT(CELL("dateiname",B2),LEN(CELL("dateiname",B2))-SEARCH("]",CELL("dateiname",B2)))),LEN(CONCATENATE("Kalkulation"," ",RIGHT(CELL("dateiname",B2),LEN(CELL("dateiname",B2))-SEARCH("]",CELL("dateiname",B2))))),1," ")</f>
        <v xml:space="preserve">Kalkulation Reserve 05  </v>
      </c>
      <c r="E2" s="747" t="s">
        <v>1207</v>
      </c>
      <c r="L2" s="620" t="s">
        <v>597</v>
      </c>
      <c r="M2" s="207" t="s">
        <v>244</v>
      </c>
      <c r="N2" s="245" t="s">
        <v>479</v>
      </c>
      <c r="O2" s="745" t="s">
        <v>1205</v>
      </c>
    </row>
    <row r="3" spans="1:15" ht="61.5" customHeight="1" thickBot="1" x14ac:dyDescent="0.25">
      <c r="B3" s="675" t="s">
        <v>89</v>
      </c>
      <c r="C3" s="554" t="s">
        <v>7</v>
      </c>
      <c r="D3" s="554" t="s">
        <v>608</v>
      </c>
      <c r="E3" s="554" t="s">
        <v>157</v>
      </c>
      <c r="F3" s="554" t="s">
        <v>158</v>
      </c>
      <c r="G3" s="554" t="s">
        <v>160</v>
      </c>
      <c r="H3" s="554" t="s">
        <v>159</v>
      </c>
      <c r="I3" s="554" t="s">
        <v>161</v>
      </c>
      <c r="J3" s="554" t="s">
        <v>609</v>
      </c>
      <c r="K3" s="555" t="s">
        <v>610</v>
      </c>
      <c r="L3" s="661" t="s">
        <v>46</v>
      </c>
      <c r="M3" s="22">
        <f>SUM(M4:M306)</f>
        <v>24</v>
      </c>
    </row>
    <row r="4" spans="1:15" ht="15" customHeight="1" x14ac:dyDescent="0.2">
      <c r="B4" s="676" t="str">
        <f>Raumgruppen_Bezeichnungen!$C3</f>
        <v>A1-J</v>
      </c>
      <c r="C4" s="548" t="str">
        <f>Raumgruppen_Bezeichnungen!$D3</f>
        <v>Seminar- und Prüfungsräume, Aufenthaltsräume, Multifunktionsräume</v>
      </c>
      <c r="D4" s="465">
        <f>SUMIFS(TabelleR11LL,TabelleR11HH,'Reserve 05 K'!B4,TabelleR11JJ,"")+
SUMIFS(TabelleR11LL,TabelleR11HH,'Reserve 05 K'!B4,TabelleR11JJ,"ohne Grundreinig")</f>
        <v>0</v>
      </c>
      <c r="E4" s="279">
        <f t="shared" ref="E4:E67" si="0">VLOOKUP(B4,Los01NS,6,FALSE)</f>
        <v>0</v>
      </c>
      <c r="F4" s="549" t="str">
        <f>VLOOKUP(B4,Raumgruppen_Bezeichnungen!$C$3:$E$305,3,FALSE)</f>
        <v>jährlich</v>
      </c>
      <c r="G4" s="75" cm="1">
        <f t="array" aca="1" ref="G4" ca="1">HLOOKUP(
                           F4,
                           Raumgruppen_Bezeichnungen!$P$314:$AF$390,
                           VLOOKUP(
                                                 LEFT(RIGHT(CELL("dateiname",$B$2),LEN(CELL("dateiname",$B$2))-SEARCH("]",CELL("dateiname",$B$2))),LEN(RIGHT(CELL("dateiname",$B$2),LEN(CELL("dateiname",$B$2))-SEARCH("]",CELL("dateiname",$B$2))))-2),
                                                 Raumgruppen_Bezeichnungen!$P$315:$AH$390,
                                                 19,
                                                 FALSE),
                           FALSE)</f>
        <v>1</v>
      </c>
      <c r="H4" s="550">
        <f t="shared" ref="H4:H6" ca="1" si="1">D4*G4</f>
        <v>0</v>
      </c>
      <c r="I4" s="551">
        <f t="shared" ref="I4:I6" si="2">IF(E4=0,0,H4/E4)</f>
        <v>0</v>
      </c>
      <c r="J4" s="282">
        <f t="shared" ref="J4:J67" si="3">Stundensatz01SVS</f>
        <v>0</v>
      </c>
      <c r="K4" s="552">
        <f t="shared" ref="K4:K6" si="4">IF(J4="","",I4*J4)</f>
        <v>0</v>
      </c>
      <c r="M4" s="22">
        <f>Raumgruppen_Bezeichnungen!N3</f>
        <v>1</v>
      </c>
      <c r="N4" s="22">
        <f>IF(E4=0,1,0)</f>
        <v>1</v>
      </c>
      <c r="O4" s="22">
        <f>IF(J4=0,1,0)</f>
        <v>1</v>
      </c>
    </row>
    <row r="5" spans="1:15" ht="15" customHeight="1" x14ac:dyDescent="0.2">
      <c r="B5" s="677" t="str">
        <f>Raumgruppen_Bezeichnungen!$C4</f>
        <v>A1-J2</v>
      </c>
      <c r="C5" s="528" t="str">
        <f>Raumgruppen_Bezeichnungen!$D4</f>
        <v>Klassenräume</v>
      </c>
      <c r="D5" s="529">
        <f>SUMIFS(TabelleR11LL,TabelleR11HH,'Reserve 05 K'!B5,TabelleR11JJ,"")+
SUMIFS(TabelleR11LL,TabelleR11HH,'Reserve 05 K'!B5,TabelleR11JJ,"ohne Grundreinig")</f>
        <v>0</v>
      </c>
      <c r="E5" s="530">
        <f t="shared" si="0"/>
        <v>0</v>
      </c>
      <c r="F5" s="531" t="str">
        <f>VLOOKUP(B5,Raumgruppen_Bezeichnungen!$C$3:$E$305,3,FALSE)</f>
        <v>jährlich 2x</v>
      </c>
      <c r="G5" s="75" cm="1">
        <f t="array" aca="1" ref="G5" ca="1">HLOOKUP(
                           F5,
                           Raumgruppen_Bezeichnungen!$P$314:$AF$390,
                           VLOOKUP(
                                                 LEFT(RIGHT(CELL("dateiname",$B$2),LEN(CELL("dateiname",$B$2))-SEARCH("]",CELL("dateiname",$B$2))),LEN(RIGHT(CELL("dateiname",$B$2),LEN(CELL("dateiname",$B$2))-SEARCH("]",CELL("dateiname",$B$2))))-2),
                                                 Raumgruppen_Bezeichnungen!$P$315:$AH$390,
                                                 19,
                                                 FALSE),
                           FALSE)</f>
        <v>2</v>
      </c>
      <c r="H5" s="533">
        <f t="shared" ca="1" si="1"/>
        <v>0</v>
      </c>
      <c r="I5" s="500">
        <f t="shared" si="2"/>
        <v>0</v>
      </c>
      <c r="J5" s="534">
        <f t="shared" si="3"/>
        <v>0</v>
      </c>
      <c r="K5" s="535">
        <f t="shared" si="4"/>
        <v>0</v>
      </c>
      <c r="M5" s="22">
        <f>Raumgruppen_Bezeichnungen!N4</f>
        <v>0</v>
      </c>
      <c r="N5" s="22">
        <f t="shared" ref="N5:N68" si="5">IF(E5=0,1,0)</f>
        <v>1</v>
      </c>
      <c r="O5" s="22">
        <f t="shared" ref="O5:O68" si="6">IF(J5=0,1,0)</f>
        <v>1</v>
      </c>
    </row>
    <row r="6" spans="1:15" ht="15" customHeight="1" x14ac:dyDescent="0.2">
      <c r="B6" s="677" t="str">
        <f>Raumgruppen_Bezeichnungen!$C5</f>
        <v>A1-Q</v>
      </c>
      <c r="C6" s="528" t="str">
        <f>Raumgruppen_Bezeichnungen!$D5</f>
        <v>Klassenräume</v>
      </c>
      <c r="D6" s="529">
        <f>SUMIFS(TabelleR11LL,TabelleR11HH,'Reserve 05 K'!B6,TabelleR11JJ,"")+
SUMIFS(TabelleR11LL,TabelleR11HH,'Reserve 05 K'!B6,TabelleR11JJ,"ohne Grundreinig")</f>
        <v>0</v>
      </c>
      <c r="E6" s="530">
        <f t="shared" si="0"/>
        <v>0</v>
      </c>
      <c r="F6" s="531" t="str">
        <f>VLOOKUP(B6,Raumgruppen_Bezeichnungen!$C$3:$E$305,3,FALSE)</f>
        <v>Quartalsw.</v>
      </c>
      <c r="G6" s="75" cm="1">
        <f t="array" aca="1" ref="G6" ca="1">HLOOKUP(
                           F6,
                           Raumgruppen_Bezeichnungen!$P$314:$AF$390,
                           VLOOKUP(
                                                 LEFT(RIGHT(CELL("dateiname",$B$2),LEN(CELL("dateiname",$B$2))-SEARCH("]",CELL("dateiname",$B$2))),LEN(RIGHT(CELL("dateiname",$B$2),LEN(CELL("dateiname",$B$2))-SEARCH("]",CELL("dateiname",$B$2))))-2),
                                                 Raumgruppen_Bezeichnungen!$P$315:$AH$390,
                                                 19,
                                                 FALSE),
                           FALSE)</f>
        <v>4</v>
      </c>
      <c r="H6" s="533">
        <f t="shared" ca="1" si="1"/>
        <v>0</v>
      </c>
      <c r="I6" s="500">
        <f t="shared" si="2"/>
        <v>0</v>
      </c>
      <c r="J6" s="534">
        <f t="shared" si="3"/>
        <v>0</v>
      </c>
      <c r="K6" s="535">
        <f t="shared" si="4"/>
        <v>0</v>
      </c>
      <c r="M6" s="22">
        <f>Raumgruppen_Bezeichnungen!N5</f>
        <v>0</v>
      </c>
      <c r="N6" s="22">
        <f t="shared" si="5"/>
        <v>1</v>
      </c>
      <c r="O6" s="22">
        <f t="shared" si="6"/>
        <v>1</v>
      </c>
    </row>
    <row r="7" spans="1:15" ht="15" customHeight="1" x14ac:dyDescent="0.2">
      <c r="B7" s="677" t="str">
        <f>Raumgruppen_Bezeichnungen!$C6</f>
        <v>A1-J6</v>
      </c>
      <c r="C7" s="528" t="str">
        <f>Raumgruppen_Bezeichnungen!$D6</f>
        <v>Klassenräume</v>
      </c>
      <c r="D7" s="529">
        <f>SUMIFS(TabelleR11LL,TabelleR11HH,'Reserve 05 K'!B7,TabelleR11JJ,"")+
SUMIFS(TabelleR11LL,TabelleR11HH,'Reserve 05 K'!B7,TabelleR11JJ,"ohne Grundreinig")</f>
        <v>0</v>
      </c>
      <c r="E7" s="530">
        <f t="shared" si="0"/>
        <v>0</v>
      </c>
      <c r="F7" s="531" t="str">
        <f>VLOOKUP(B7,Raumgruppen_Bezeichnungen!$C$3:$E$305,3,FALSE)</f>
        <v>jährlich 6x</v>
      </c>
      <c r="G7" s="75" cm="1">
        <f t="array" aca="1" ref="G7" ca="1">HLOOKUP(
                           F7,
                           Raumgruppen_Bezeichnungen!$P$314:$AF$390,
                           VLOOKUP(
                                                 LEFT(RIGHT(CELL("dateiname",$B$2),LEN(CELL("dateiname",$B$2))-SEARCH("]",CELL("dateiname",$B$2))),LEN(RIGHT(CELL("dateiname",$B$2),LEN(CELL("dateiname",$B$2))-SEARCH("]",CELL("dateiname",$B$2))))-2),
                                                 Raumgruppen_Bezeichnungen!$P$315:$AH$390,
                                                 19,
                                                 FALSE),
                           FALSE)</f>
        <v>6</v>
      </c>
      <c r="H7" s="533">
        <f ca="1">D7*G7</f>
        <v>0</v>
      </c>
      <c r="I7" s="500">
        <f>IF(E7=0,0,H7/E7)</f>
        <v>0</v>
      </c>
      <c r="J7" s="534">
        <f t="shared" si="3"/>
        <v>0</v>
      </c>
      <c r="K7" s="535">
        <f>IF(J7="","",I7*J7)</f>
        <v>0</v>
      </c>
      <c r="M7" s="22">
        <f>Raumgruppen_Bezeichnungen!N6</f>
        <v>0</v>
      </c>
      <c r="N7" s="22">
        <f t="shared" si="5"/>
        <v>1</v>
      </c>
      <c r="O7" s="22">
        <f t="shared" si="6"/>
        <v>1</v>
      </c>
    </row>
    <row r="8" spans="1:15" ht="15" customHeight="1" x14ac:dyDescent="0.2">
      <c r="B8" s="677" t="str">
        <f>Raumgruppen_Bezeichnungen!$C7</f>
        <v>A1-M</v>
      </c>
      <c r="C8" s="528" t="str">
        <f>Raumgruppen_Bezeichnungen!$D7</f>
        <v>Klassenräume</v>
      </c>
      <c r="D8" s="529">
        <f>SUMIFS(TabelleR11LL,TabelleR11HH,'Reserve 05 K'!B8,TabelleR11JJ,"")+
SUMIFS(TabelleR11LL,TabelleR11HH,'Reserve 05 K'!B8,TabelleR11JJ,"ohne Grundreinig")</f>
        <v>0</v>
      </c>
      <c r="E8" s="530">
        <f t="shared" si="0"/>
        <v>0</v>
      </c>
      <c r="F8" s="531" t="str">
        <f>VLOOKUP(B8,Raumgruppen_Bezeichnungen!$C$3:$E$305,3,FALSE)</f>
        <v>monatlich</v>
      </c>
      <c r="G8" s="75" cm="1">
        <f t="array" aca="1" ref="G8" ca="1">HLOOKUP(
                           F8,
                           Raumgruppen_Bezeichnungen!$P$314:$AF$390,
                           VLOOKUP(
                                                 LEFT(RIGHT(CELL("dateiname",$B$2),LEN(CELL("dateiname",$B$2))-SEARCH("]",CELL("dateiname",$B$2))),LEN(RIGHT(CELL("dateiname",$B$2),LEN(CELL("dateiname",$B$2))-SEARCH("]",CELL("dateiname",$B$2))))-2),
                                                 Raumgruppen_Bezeichnungen!$P$315:$AH$390,
                                                 19,
                                                 FALSE),
                           FALSE)</f>
        <v>12</v>
      </c>
      <c r="H8" s="533">
        <f t="shared" ref="H8:H11" ca="1" si="7">D8*G8</f>
        <v>0</v>
      </c>
      <c r="I8" s="500">
        <f t="shared" ref="I8:I11" si="8">IF(E8=0,0,H8/E8)</f>
        <v>0</v>
      </c>
      <c r="J8" s="534">
        <f t="shared" si="3"/>
        <v>0</v>
      </c>
      <c r="K8" s="535">
        <f t="shared" ref="K8:K11" si="9">IF(J8="","",I8*J8)</f>
        <v>0</v>
      </c>
      <c r="M8" s="22">
        <f>Raumgruppen_Bezeichnungen!N7</f>
        <v>0</v>
      </c>
      <c r="N8" s="22">
        <f t="shared" si="5"/>
        <v>1</v>
      </c>
      <c r="O8" s="22">
        <f t="shared" si="6"/>
        <v>1</v>
      </c>
    </row>
    <row r="9" spans="1:15" ht="15" customHeight="1" x14ac:dyDescent="0.2">
      <c r="B9" s="677" t="str">
        <f>Raumgruppen_Bezeichnungen!$C8</f>
        <v>A1-14</v>
      </c>
      <c r="C9" s="528" t="str">
        <f>Raumgruppen_Bezeichnungen!$D8</f>
        <v>Klassenräume</v>
      </c>
      <c r="D9" s="529">
        <f>SUMIFS(TabelleR11LL,TabelleR11HH,'Reserve 05 K'!B9,TabelleR11JJ,"")+
SUMIFS(TabelleR11LL,TabelleR11HH,'Reserve 05 K'!B9,TabelleR11JJ,"ohne Grundreinig")</f>
        <v>0</v>
      </c>
      <c r="E9" s="530">
        <f t="shared" si="0"/>
        <v>0</v>
      </c>
      <c r="F9" s="531" t="str">
        <f>VLOOKUP(B9,Raumgruppen_Bezeichnungen!$C$3:$E$305,3,FALSE)</f>
        <v>14 tägig</v>
      </c>
      <c r="G9" s="75" cm="1">
        <f t="array" aca="1" ref="G9" ca="1">HLOOKUP(
                           F9,
                           Raumgruppen_Bezeichnungen!$P$314:$AF$390,
                           VLOOKUP(
                                                 LEFT(RIGHT(CELL("dateiname",$B$2),LEN(CELL("dateiname",$B$2))-SEARCH("]",CELL("dateiname",$B$2))),LEN(RIGHT(CELL("dateiname",$B$2),LEN(CELL("dateiname",$B$2))-SEARCH("]",CELL("dateiname",$B$2))))-2),
                                                 Raumgruppen_Bezeichnungen!$P$315:$AH$390,
                                                 19,
                                                 FALSE),
                           FALSE)</f>
        <v>25</v>
      </c>
      <c r="H9" s="533">
        <f t="shared" ca="1" si="7"/>
        <v>0</v>
      </c>
      <c r="I9" s="500">
        <f t="shared" si="8"/>
        <v>0</v>
      </c>
      <c r="J9" s="534">
        <f t="shared" si="3"/>
        <v>0</v>
      </c>
      <c r="K9" s="535">
        <f t="shared" si="9"/>
        <v>0</v>
      </c>
      <c r="M9" s="22">
        <f>Raumgruppen_Bezeichnungen!N8</f>
        <v>0</v>
      </c>
      <c r="N9" s="22">
        <f t="shared" si="5"/>
        <v>1</v>
      </c>
      <c r="O9" s="22">
        <f t="shared" si="6"/>
        <v>1</v>
      </c>
    </row>
    <row r="10" spans="1:15" ht="15" customHeight="1" x14ac:dyDescent="0.2">
      <c r="B10" s="677" t="str">
        <f>Raumgruppen_Bezeichnungen!$C9</f>
        <v>A1-W</v>
      </c>
      <c r="C10" s="528" t="str">
        <f>Raumgruppen_Bezeichnungen!$D9</f>
        <v>Seminar- Prüfungsräume, Aufenthaltsräume, Multifunktionsräume</v>
      </c>
      <c r="D10" s="529">
        <f>SUMIFS(TabelleR11LL,TabelleR11HH,'Reserve 05 K'!B10,TabelleR11JJ,"")+
SUMIFS(TabelleR11LL,TabelleR11HH,'Reserve 05 K'!B10,TabelleR11JJ,"ohne Grundreinig")</f>
        <v>0</v>
      </c>
      <c r="E10" s="530">
        <f t="shared" si="0"/>
        <v>0</v>
      </c>
      <c r="F10" s="531" t="str">
        <f>VLOOKUP(B10,Raumgruppen_Bezeichnungen!$C$3:$E$305,3,FALSE)</f>
        <v>wöchentl.</v>
      </c>
      <c r="G10" s="75" cm="1">
        <f t="array" aca="1" ref="G10" ca="1">HLOOKUP(
                           F10,
                           Raumgruppen_Bezeichnungen!$P$314:$AF$390,
                           VLOOKUP(
                                                 LEFT(RIGHT(CELL("dateiname",$B$2),LEN(CELL("dateiname",$B$2))-SEARCH("]",CELL("dateiname",$B$2))),LEN(RIGHT(CELL("dateiname",$B$2),LEN(CELL("dateiname",$B$2))-SEARCH("]",CELL("dateiname",$B$2))))-2),
                                                 Raumgruppen_Bezeichnungen!$P$315:$AH$390,
                                                 19,
                                                 FALSE),
                           FALSE)</f>
        <v>50</v>
      </c>
      <c r="H10" s="533">
        <f t="shared" ca="1" si="7"/>
        <v>0</v>
      </c>
      <c r="I10" s="500">
        <f t="shared" si="8"/>
        <v>0</v>
      </c>
      <c r="J10" s="534">
        <f t="shared" si="3"/>
        <v>0</v>
      </c>
      <c r="K10" s="535">
        <f t="shared" si="9"/>
        <v>0</v>
      </c>
      <c r="M10" s="22">
        <f>Raumgruppen_Bezeichnungen!N9</f>
        <v>1</v>
      </c>
      <c r="N10" s="22">
        <f t="shared" si="5"/>
        <v>1</v>
      </c>
      <c r="O10" s="22">
        <f t="shared" si="6"/>
        <v>1</v>
      </c>
    </row>
    <row r="11" spans="1:15" ht="15" customHeight="1" x14ac:dyDescent="0.2">
      <c r="B11" s="677" t="str">
        <f>Raumgruppen_Bezeichnungen!$C10</f>
        <v>A1-2</v>
      </c>
      <c r="C11" s="528" t="str">
        <f>Raumgruppen_Bezeichnungen!$D10</f>
        <v>Seminar- Prüfungsräume, Aufenthaltsräume, Multifunktionsräume</v>
      </c>
      <c r="D11" s="529">
        <f>SUMIFS(TabelleR11LL,TabelleR11HH,'Reserve 05 K'!B11,TabelleR11JJ,"")+
SUMIFS(TabelleR11LL,TabelleR11HH,'Reserve 05 K'!B11,TabelleR11JJ,"ohne Grundreinig")</f>
        <v>0</v>
      </c>
      <c r="E11" s="530">
        <f t="shared" si="0"/>
        <v>0</v>
      </c>
      <c r="F11" s="531" t="str">
        <f>VLOOKUP(B11,Raumgruppen_Bezeichnungen!$C$3:$E$305,3,FALSE)</f>
        <v>2 Tage/Wo</v>
      </c>
      <c r="G11" s="75" cm="1">
        <f t="array" aca="1" ref="G11" ca="1">HLOOKUP(
                           F11,
                           Raumgruppen_Bezeichnungen!$P$314:$AF$390,
                           VLOOKUP(
                                                 LEFT(RIGHT(CELL("dateiname",$B$2),LEN(CELL("dateiname",$B$2))-SEARCH("]",CELL("dateiname",$B$2))),LEN(RIGHT(CELL("dateiname",$B$2),LEN(CELL("dateiname",$B$2))-SEARCH("]",CELL("dateiname",$B$2))))-2),
                                                 Raumgruppen_Bezeichnungen!$P$315:$AH$390,
                                                 19,
                                                 FALSE),
                           FALSE)</f>
        <v>100</v>
      </c>
      <c r="H11" s="533">
        <f t="shared" ca="1" si="7"/>
        <v>0</v>
      </c>
      <c r="I11" s="500">
        <f t="shared" si="8"/>
        <v>0</v>
      </c>
      <c r="J11" s="534">
        <f t="shared" si="3"/>
        <v>0</v>
      </c>
      <c r="K11" s="535">
        <f t="shared" si="9"/>
        <v>0</v>
      </c>
      <c r="M11" s="22">
        <f>Raumgruppen_Bezeichnungen!N10</f>
        <v>1</v>
      </c>
      <c r="N11" s="22">
        <f t="shared" si="5"/>
        <v>1</v>
      </c>
      <c r="O11" s="22">
        <f t="shared" si="6"/>
        <v>1</v>
      </c>
    </row>
    <row r="12" spans="1:15" ht="15" customHeight="1" x14ac:dyDescent="0.2">
      <c r="B12" s="677" t="str">
        <f>Raumgruppen_Bezeichnungen!$C11</f>
        <v>A1-2,5</v>
      </c>
      <c r="C12" s="528" t="str">
        <f>Raumgruppen_Bezeichnungen!$D11</f>
        <v>Klassenräume</v>
      </c>
      <c r="D12" s="529">
        <f>SUMIFS(TabelleR11LL,TabelleR11HH,'Reserve 05 K'!B12,TabelleR11JJ,"")+
SUMIFS(TabelleR11LL,TabelleR11HH,'Reserve 05 K'!B12,TabelleR11JJ,"ohne Grundreinig")</f>
        <v>0</v>
      </c>
      <c r="E12" s="530">
        <f t="shared" si="0"/>
        <v>0</v>
      </c>
      <c r="F12" s="531" t="str">
        <f>VLOOKUP(B12,Raumgruppen_Bezeichnungen!$C$3:$E$305,3,FALSE)</f>
        <v>2,5 Tage/Wo</v>
      </c>
      <c r="G12" s="75" cm="1">
        <f t="array" aca="1" ref="G12" ca="1">HLOOKUP(
                           F12,
                           Raumgruppen_Bezeichnungen!$P$314:$AF$390,
                           VLOOKUP(
                                                 LEFT(RIGHT(CELL("dateiname",$B$2),LEN(CELL("dateiname",$B$2))-SEARCH("]",CELL("dateiname",$B$2))),LEN(RIGHT(CELL("dateiname",$B$2),LEN(CELL("dateiname",$B$2))-SEARCH("]",CELL("dateiname",$B$2))))-2),
                                                 Raumgruppen_Bezeichnungen!$P$315:$AH$390,
                                                 19,
                                                 FALSE),
                           FALSE)</f>
        <v>125</v>
      </c>
      <c r="H12" s="533">
        <f ca="1">D12*G12</f>
        <v>0</v>
      </c>
      <c r="I12" s="500">
        <f>IF(E12=0,0,H12/E12)</f>
        <v>0</v>
      </c>
      <c r="J12" s="534">
        <f t="shared" si="3"/>
        <v>0</v>
      </c>
      <c r="K12" s="535">
        <f>IF(J12="","",I12*J12)</f>
        <v>0</v>
      </c>
      <c r="M12" s="22">
        <f>Raumgruppen_Bezeichnungen!N11</f>
        <v>0</v>
      </c>
      <c r="N12" s="22">
        <f t="shared" si="5"/>
        <v>1</v>
      </c>
      <c r="O12" s="22">
        <f t="shared" si="6"/>
        <v>1</v>
      </c>
    </row>
    <row r="13" spans="1:15" ht="15" customHeight="1" x14ac:dyDescent="0.2">
      <c r="B13" s="677" t="str">
        <f>Raumgruppen_Bezeichnungen!$C12</f>
        <v>A1-3</v>
      </c>
      <c r="C13" s="528" t="str">
        <f>Raumgruppen_Bezeichnungen!$D12</f>
        <v>Klassenräume</v>
      </c>
      <c r="D13" s="529">
        <f>SUMIFS(TabelleR11LL,TabelleR11HH,'Reserve 05 K'!B13,TabelleR11JJ,"")+
SUMIFS(TabelleR11LL,TabelleR11HH,'Reserve 05 K'!B13,TabelleR11JJ,"ohne Grundreinig")</f>
        <v>0</v>
      </c>
      <c r="E13" s="530">
        <f t="shared" si="0"/>
        <v>0</v>
      </c>
      <c r="F13" s="531" t="str">
        <f>VLOOKUP(B13,Raumgruppen_Bezeichnungen!$C$3:$E$305,3,FALSE)</f>
        <v>3 Tage/Wo</v>
      </c>
      <c r="G13" s="75" cm="1">
        <f t="array" aca="1" ref="G13" ca="1">HLOOKUP(
                           F13,
                           Raumgruppen_Bezeichnungen!$P$314:$AF$390,
                           VLOOKUP(
                                                 LEFT(RIGHT(CELL("dateiname",$B$2),LEN(CELL("dateiname",$B$2))-SEARCH("]",CELL("dateiname",$B$2))),LEN(RIGHT(CELL("dateiname",$B$2),LEN(CELL("dateiname",$B$2))-SEARCH("]",CELL("dateiname",$B$2))))-2),
                                                 Raumgruppen_Bezeichnungen!$P$315:$AH$390,
                                                 19,
                                                 FALSE),
                           FALSE)</f>
        <v>150</v>
      </c>
      <c r="H13" s="533">
        <f t="shared" ref="H13:H15" ca="1" si="10">D13*G13</f>
        <v>0</v>
      </c>
      <c r="I13" s="500">
        <f t="shared" ref="I13:I15" si="11">IF(E13=0,0,H13/E13)</f>
        <v>0</v>
      </c>
      <c r="J13" s="534">
        <f t="shared" si="3"/>
        <v>0</v>
      </c>
      <c r="K13" s="535">
        <f t="shared" ref="K13:K15" si="12">IF(J13="","",I13*J13)</f>
        <v>0</v>
      </c>
      <c r="M13" s="22">
        <f>Raumgruppen_Bezeichnungen!N12</f>
        <v>0</v>
      </c>
      <c r="N13" s="22">
        <f t="shared" si="5"/>
        <v>1</v>
      </c>
      <c r="O13" s="22">
        <f t="shared" si="6"/>
        <v>1</v>
      </c>
    </row>
    <row r="14" spans="1:15" ht="15" customHeight="1" x14ac:dyDescent="0.2">
      <c r="B14" s="677" t="str">
        <f>Raumgruppen_Bezeichnungen!$C13</f>
        <v>A1-4</v>
      </c>
      <c r="C14" s="528" t="str">
        <f>Raumgruppen_Bezeichnungen!$D13</f>
        <v>Klassenräume</v>
      </c>
      <c r="D14" s="529">
        <f>SUMIFS(TabelleR11LL,TabelleR11HH,'Reserve 05 K'!B14,TabelleR11JJ,"")+
SUMIFS(TabelleR11LL,TabelleR11HH,'Reserve 05 K'!B14,TabelleR11JJ,"ohne Grundreinig")</f>
        <v>0</v>
      </c>
      <c r="E14" s="530">
        <f t="shared" si="0"/>
        <v>0</v>
      </c>
      <c r="F14" s="531" t="str">
        <f>VLOOKUP(B14,Raumgruppen_Bezeichnungen!$C$3:$E$305,3,FALSE)</f>
        <v>4 Tage/Wo</v>
      </c>
      <c r="G14" s="75" cm="1">
        <f t="array" aca="1" ref="G14" ca="1">HLOOKUP(
                           F14,
                           Raumgruppen_Bezeichnungen!$P$314:$AF$390,
                           VLOOKUP(
                                                 LEFT(RIGHT(CELL("dateiname",$B$2),LEN(CELL("dateiname",$B$2))-SEARCH("]",CELL("dateiname",$B$2))),LEN(RIGHT(CELL("dateiname",$B$2),LEN(CELL("dateiname",$B$2))-SEARCH("]",CELL("dateiname",$B$2))))-2),
                                                 Raumgruppen_Bezeichnungen!$P$315:$AH$390,
                                                 19,
                                                 FALSE),
                           FALSE)</f>
        <v>200</v>
      </c>
      <c r="H14" s="533">
        <f t="shared" ca="1" si="10"/>
        <v>0</v>
      </c>
      <c r="I14" s="500">
        <f t="shared" si="11"/>
        <v>0</v>
      </c>
      <c r="J14" s="534">
        <f t="shared" si="3"/>
        <v>0</v>
      </c>
      <c r="K14" s="535">
        <f t="shared" si="12"/>
        <v>0</v>
      </c>
      <c r="M14" s="22">
        <f>Raumgruppen_Bezeichnungen!N13</f>
        <v>0</v>
      </c>
      <c r="N14" s="22">
        <f t="shared" si="5"/>
        <v>1</v>
      </c>
      <c r="O14" s="22">
        <f t="shared" si="6"/>
        <v>1</v>
      </c>
    </row>
    <row r="15" spans="1:15" ht="15" customHeight="1" x14ac:dyDescent="0.2">
      <c r="B15" s="677" t="str">
        <f>Raumgruppen_Bezeichnungen!$C14</f>
        <v>A1-5</v>
      </c>
      <c r="C15" s="528" t="str">
        <f>Raumgruppen_Bezeichnungen!$D14</f>
        <v>Klassenräume</v>
      </c>
      <c r="D15" s="529">
        <f>SUMIFS(TabelleR11LL,TabelleR11HH,'Reserve 05 K'!B15,TabelleR11JJ,"")+
SUMIFS(TabelleR11LL,TabelleR11HH,'Reserve 05 K'!B15,TabelleR11JJ,"ohne Grundreinig")</f>
        <v>0</v>
      </c>
      <c r="E15" s="530">
        <f t="shared" si="0"/>
        <v>0</v>
      </c>
      <c r="F15" s="531" t="str">
        <f>VLOOKUP(B15,Raumgruppen_Bezeichnungen!$C$3:$E$305,3,FALSE)</f>
        <v>5 Tage/Wo</v>
      </c>
      <c r="G15" s="75" cm="1">
        <f t="array" aca="1" ref="G15" ca="1">HLOOKUP(
                           F15,
                           Raumgruppen_Bezeichnungen!$P$314:$AF$390,
                           VLOOKUP(
                                                 LEFT(RIGHT(CELL("dateiname",$B$2),LEN(CELL("dateiname",$B$2))-SEARCH("]",CELL("dateiname",$B$2))),LEN(RIGHT(CELL("dateiname",$B$2),LEN(CELL("dateiname",$B$2))-SEARCH("]",CELL("dateiname",$B$2))))-2),
                                                 Raumgruppen_Bezeichnungen!$P$315:$AH$390,
                                                 19,
                                                 FALSE),
                           FALSE)</f>
        <v>250</v>
      </c>
      <c r="H15" s="533">
        <f t="shared" ca="1" si="10"/>
        <v>0</v>
      </c>
      <c r="I15" s="500">
        <f t="shared" si="11"/>
        <v>0</v>
      </c>
      <c r="J15" s="534">
        <f t="shared" si="3"/>
        <v>0</v>
      </c>
      <c r="K15" s="535">
        <f t="shared" si="12"/>
        <v>0</v>
      </c>
      <c r="M15" s="22">
        <f>Raumgruppen_Bezeichnungen!N14</f>
        <v>0</v>
      </c>
      <c r="N15" s="22">
        <f t="shared" si="5"/>
        <v>1</v>
      </c>
      <c r="O15" s="22">
        <f t="shared" si="6"/>
        <v>1</v>
      </c>
    </row>
    <row r="16" spans="1:15" ht="15" customHeight="1" x14ac:dyDescent="0.2">
      <c r="B16" s="677" t="str">
        <f>Raumgruppen_Bezeichnungen!$C15</f>
        <v>A1-6</v>
      </c>
      <c r="C16" s="528" t="str">
        <f>Raumgruppen_Bezeichnungen!$D15</f>
        <v>Klassenräume</v>
      </c>
      <c r="D16" s="529">
        <f>SUMIFS(TabelleR11LL,TabelleR11HH,'Reserve 05 K'!B16,TabelleR11JJ,"")+
SUMIFS(TabelleR11LL,TabelleR11HH,'Reserve 05 K'!B16,TabelleR11JJ,"ohne Grundreinig")</f>
        <v>0</v>
      </c>
      <c r="E16" s="530">
        <f t="shared" si="0"/>
        <v>0</v>
      </c>
      <c r="F16" s="531" t="str">
        <f>VLOOKUP(B16,Raumgruppen_Bezeichnungen!$C$3:$E$305,3,FALSE)</f>
        <v>6 Tage/Wo</v>
      </c>
      <c r="G16" s="75" cm="1">
        <f t="array" aca="1" ref="G16" ca="1">HLOOKUP(
                           F16,
                           Raumgruppen_Bezeichnungen!$P$314:$AF$390,
                           VLOOKUP(
                                                 LEFT(RIGHT(CELL("dateiname",$B$2),LEN(CELL("dateiname",$B$2))-SEARCH("]",CELL("dateiname",$B$2))),LEN(RIGHT(CELL("dateiname",$B$2),LEN(CELL("dateiname",$B$2))-SEARCH("]",CELL("dateiname",$B$2))))-2),
                                                 Raumgruppen_Bezeichnungen!$P$315:$AH$390,
                                                 19,
                                                 FALSE),
                           FALSE)</f>
        <v>300</v>
      </c>
      <c r="H16" s="533">
        <f ca="1">D16*G16</f>
        <v>0</v>
      </c>
      <c r="I16" s="500">
        <f>IF(E16=0,0,H16/E16)</f>
        <v>0</v>
      </c>
      <c r="J16" s="534">
        <f t="shared" si="3"/>
        <v>0</v>
      </c>
      <c r="K16" s="535">
        <f>IF(J16="","",I16*J16)</f>
        <v>0</v>
      </c>
      <c r="M16" s="22">
        <f>Raumgruppen_Bezeichnungen!N15</f>
        <v>0</v>
      </c>
      <c r="N16" s="22">
        <f t="shared" si="5"/>
        <v>1</v>
      </c>
      <c r="O16" s="22">
        <f t="shared" si="6"/>
        <v>1</v>
      </c>
    </row>
    <row r="17" spans="2:15" ht="15" customHeight="1" x14ac:dyDescent="0.2">
      <c r="B17" s="677" t="str">
        <f>Raumgruppen_Bezeichnungen!$C16</f>
        <v>A1-7</v>
      </c>
      <c r="C17" s="528" t="str">
        <f>Raumgruppen_Bezeichnungen!$D16</f>
        <v>Klassenräume</v>
      </c>
      <c r="D17" s="529">
        <f>SUMIFS(TabelleR11LL,TabelleR11HH,'Reserve 05 K'!B17,TabelleR11JJ,"")+
SUMIFS(TabelleR11LL,TabelleR11HH,'Reserve 05 K'!B17,TabelleR11JJ,"ohne Grundreinig")</f>
        <v>0</v>
      </c>
      <c r="E17" s="530">
        <f t="shared" si="0"/>
        <v>0</v>
      </c>
      <c r="F17" s="531" t="str">
        <f>VLOOKUP(B17,Raumgruppen_Bezeichnungen!$C$3:$E$305,3,FALSE)</f>
        <v>7 Tage/Wo</v>
      </c>
      <c r="G17" s="75" cm="1">
        <f t="array" aca="1" ref="G17" ca="1">HLOOKUP(
                           F17,
                           Raumgruppen_Bezeichnungen!$P$314:$AF$390,
                           VLOOKUP(
                                                 LEFT(RIGHT(CELL("dateiname",$B$2),LEN(CELL("dateiname",$B$2))-SEARCH("]",CELL("dateiname",$B$2))),LEN(RIGHT(CELL("dateiname",$B$2),LEN(CELL("dateiname",$B$2))-SEARCH("]",CELL("dateiname",$B$2))))-2),
                                                 Raumgruppen_Bezeichnungen!$P$315:$AH$390,
                                                 19,
                                                 FALSE),
                           FALSE)</f>
        <v>350</v>
      </c>
      <c r="H17" s="533">
        <f ca="1">D17*G17</f>
        <v>0</v>
      </c>
      <c r="I17" s="500">
        <f>IF(E17=0,0,H17/E17)</f>
        <v>0</v>
      </c>
      <c r="J17" s="534">
        <f t="shared" si="3"/>
        <v>0</v>
      </c>
      <c r="K17" s="535">
        <f>IF(J17="","",I17*J17)</f>
        <v>0</v>
      </c>
      <c r="M17" s="22">
        <f>Raumgruppen_Bezeichnungen!N16</f>
        <v>0</v>
      </c>
      <c r="N17" s="22">
        <f t="shared" si="5"/>
        <v>1</v>
      </c>
      <c r="O17" s="22">
        <f t="shared" si="6"/>
        <v>1</v>
      </c>
    </row>
    <row r="18" spans="2:15" ht="15" customHeight="1" x14ac:dyDescent="0.2">
      <c r="B18" s="677" t="str">
        <f>Raumgruppen_Bezeichnungen!$C17</f>
        <v>A1-Müll</v>
      </c>
      <c r="C18" s="528" t="str">
        <f>Raumgruppen_Bezeichnungen!$D17</f>
        <v>Klassenräume (nur Müllentnahme)</v>
      </c>
      <c r="D18" s="529">
        <f>SUMIFS(TabelleR11LL,TabelleR11II,'Reserve 05 K'!B18,TabelleR11JJ,"")+
SUMIFS(TabelleR11LL,TabelleR11II,'Reserve 05 K'!B18,TabelleR11JJ,"ohne Grundreinig")</f>
        <v>0</v>
      </c>
      <c r="E18" s="530">
        <f t="shared" si="0"/>
        <v>0</v>
      </c>
      <c r="F18" s="531" t="str">
        <f>VLOOKUP(B18,Raumgruppen_Bezeichnungen!$C$3:$E$305,3,FALSE)</f>
        <v>2 Tage/Wo </v>
      </c>
      <c r="G18" s="75" cm="1">
        <f t="array" aca="1" ref="G18" ca="1">HLOOKUP(
                           F18,
                           Raumgruppen_Bezeichnungen!$P$314:$AF$390,
                           VLOOKUP(
                                                 LEFT(RIGHT(CELL("dateiname",$B$2),LEN(CELL("dateiname",$B$2))-SEARCH("]",CELL("dateiname",$B$2))),LEN(RIGHT(CELL("dateiname",$B$2),LEN(CELL("dateiname",$B$2))-SEARCH("]",CELL("dateiname",$B$2))))-2),
                                                 Raumgruppen_Bezeichnungen!$P$315:$AH$390,
                                                 19,
                                                 FALSE),
                           FALSE)</f>
        <v>100</v>
      </c>
      <c r="H18" s="533">
        <f t="shared" ref="H18:H22" ca="1" si="13">D18*G18</f>
        <v>0</v>
      </c>
      <c r="I18" s="500">
        <f t="shared" ref="I18:I22" si="14">IF(E18=0,0,H18/E18)</f>
        <v>0</v>
      </c>
      <c r="J18" s="534">
        <f t="shared" si="3"/>
        <v>0</v>
      </c>
      <c r="K18" s="535">
        <f t="shared" ref="K18:K22" si="15">IF(J18="","",I18*J18)</f>
        <v>0</v>
      </c>
      <c r="M18" s="22">
        <f>Raumgruppen_Bezeichnungen!N17</f>
        <v>0</v>
      </c>
      <c r="N18" s="22">
        <f t="shared" si="5"/>
        <v>1</v>
      </c>
      <c r="O18" s="22">
        <f t="shared" si="6"/>
        <v>1</v>
      </c>
    </row>
    <row r="19" spans="2:15" ht="15" customHeight="1" x14ac:dyDescent="0.2">
      <c r="B19" s="677" t="str">
        <f>Raumgruppen_Bezeichnungen!$C18</f>
        <v>A1-Hort</v>
      </c>
      <c r="C19" s="528" t="str">
        <f>Raumgruppen_Bezeichnungen!$D18</f>
        <v>Klassenräume</v>
      </c>
      <c r="D19" s="529">
        <f>SUMIFS(TabelleR11LL,TabelleR11HH,'Reserve 05 K'!B19,TabelleR11JJ,"")+
SUMIFS(TabelleR11LL,TabelleR11HH,'Reserve 05 K'!B19,TabelleR11JJ,"ohne Grundreinig")</f>
        <v>0</v>
      </c>
      <c r="E19" s="530">
        <f t="shared" si="0"/>
        <v>0</v>
      </c>
      <c r="F19" s="531" t="str">
        <f>VLOOKUP(B19,Raumgruppen_Bezeichnungen!$C$3:$E$305,3,FALSE)</f>
        <v>5 Tage/Wo </v>
      </c>
      <c r="G19" s="75" cm="1">
        <f t="array" aca="1" ref="G19" ca="1">HLOOKUP(
                           F19,
                           Raumgruppen_Bezeichnungen!$P$314:$AF$390,
                           VLOOKUP(
                                                 LEFT(RIGHT(CELL("dateiname",$B$2),LEN(CELL("dateiname",$B$2))-SEARCH("]",CELL("dateiname",$B$2))),LEN(RIGHT(CELL("dateiname",$B$2),LEN(CELL("dateiname",$B$2))-SEARCH("]",CELL("dateiname",$B$2))))-2),
                                                 Raumgruppen_Bezeichnungen!$P$315:$AH$390,
                                                 19,
                                                 FALSE),
                           FALSE)</f>
        <v>250</v>
      </c>
      <c r="H19" s="533">
        <f t="shared" ca="1" si="13"/>
        <v>0</v>
      </c>
      <c r="I19" s="500">
        <f t="shared" si="14"/>
        <v>0</v>
      </c>
      <c r="J19" s="534">
        <f t="shared" si="3"/>
        <v>0</v>
      </c>
      <c r="K19" s="535">
        <f t="shared" si="15"/>
        <v>0</v>
      </c>
      <c r="M19" s="22">
        <f>Raumgruppen_Bezeichnungen!N18</f>
        <v>0</v>
      </c>
      <c r="N19" s="22">
        <f t="shared" si="5"/>
        <v>1</v>
      </c>
      <c r="O19" s="22">
        <f t="shared" si="6"/>
        <v>1</v>
      </c>
    </row>
    <row r="20" spans="2:15" ht="15" customHeight="1" x14ac:dyDescent="0.2">
      <c r="B20" s="677" t="str">
        <f>Raumgruppen_Bezeichnungen!$C19</f>
        <v>A2-J</v>
      </c>
      <c r="C20" s="528" t="str">
        <f>Raumgruppen_Bezeichnungen!$D19</f>
        <v>Fachräume</v>
      </c>
      <c r="D20" s="529">
        <f>SUMIFS(TabelleR11LL,TabelleR11HH,'Reserve 05 K'!B20,TabelleR11JJ,"")+
SUMIFS(TabelleR11LL,TabelleR11HH,'Reserve 05 K'!B20,TabelleR11JJ,"ohne Grundreinig")</f>
        <v>0</v>
      </c>
      <c r="E20" s="530">
        <f t="shared" si="0"/>
        <v>0</v>
      </c>
      <c r="F20" s="531" t="str">
        <f>VLOOKUP(B20,Raumgruppen_Bezeichnungen!$C$3:$E$305,3,FALSE)</f>
        <v>jährlich</v>
      </c>
      <c r="G20" s="532" cm="1">
        <f t="array" aca="1" ref="G20" ca="1">HLOOKUP(
                           F20,
                           Raumgruppen_Bezeichnungen!$P$314:$AF$390,
                           VLOOKUP(
                                                 LEFT(RIGHT(CELL("dateiname",$B$2),LEN(CELL("dateiname",$B$2))-SEARCH("]",CELL("dateiname",$B$2))),LEN(RIGHT(CELL("dateiname",$B$2),LEN(CELL("dateiname",$B$2))-SEARCH("]",CELL("dateiname",$B$2))))-2),
                                                 Raumgruppen_Bezeichnungen!$P$315:$AH$390,
                                                 19,
                                                 FALSE),
                           FALSE)</f>
        <v>1</v>
      </c>
      <c r="H20" s="533">
        <f t="shared" ca="1" si="13"/>
        <v>0</v>
      </c>
      <c r="I20" s="500">
        <f t="shared" si="14"/>
        <v>0</v>
      </c>
      <c r="J20" s="534">
        <f t="shared" si="3"/>
        <v>0</v>
      </c>
      <c r="K20" s="535">
        <f t="shared" si="15"/>
        <v>0</v>
      </c>
      <c r="M20" s="22">
        <f>Raumgruppen_Bezeichnungen!N19</f>
        <v>0</v>
      </c>
      <c r="N20" s="22">
        <f t="shared" si="5"/>
        <v>1</v>
      </c>
      <c r="O20" s="22">
        <f t="shared" si="6"/>
        <v>1</v>
      </c>
    </row>
    <row r="21" spans="2:15" ht="15" customHeight="1" x14ac:dyDescent="0.2">
      <c r="B21" s="677" t="str">
        <f>Raumgruppen_Bezeichnungen!$C20</f>
        <v>A2-J2</v>
      </c>
      <c r="C21" s="528" t="str">
        <f>Raumgruppen_Bezeichnungen!$D20</f>
        <v>Fachräume</v>
      </c>
      <c r="D21" s="529">
        <f>SUMIFS(TabelleR11LL,TabelleR11HH,'Reserve 05 K'!B21,TabelleR11JJ,"")+
SUMIFS(TabelleR11LL,TabelleR11HH,'Reserve 05 K'!B21,TabelleR11JJ,"ohne Grundreinig")</f>
        <v>0</v>
      </c>
      <c r="E21" s="530">
        <f t="shared" si="0"/>
        <v>0</v>
      </c>
      <c r="F21" s="531" t="str">
        <f>VLOOKUP(B21,Raumgruppen_Bezeichnungen!$C$3:$E$305,3,FALSE)</f>
        <v>jährlich 2x</v>
      </c>
      <c r="G21" s="532" cm="1">
        <f t="array" aca="1" ref="G21" ca="1">HLOOKUP(
                           F21,
                           Raumgruppen_Bezeichnungen!$P$314:$AF$390,
                           VLOOKUP(
                                                 LEFT(RIGHT(CELL("dateiname",$B$2),LEN(CELL("dateiname",$B$2))-SEARCH("]",CELL("dateiname",$B$2))),LEN(RIGHT(CELL("dateiname",$B$2),LEN(CELL("dateiname",$B$2))-SEARCH("]",CELL("dateiname",$B$2))))-2),
                                                 Raumgruppen_Bezeichnungen!$P$315:$AH$390,
                                                 19,
                                                 FALSE),
                           FALSE)</f>
        <v>2</v>
      </c>
      <c r="H21" s="533">
        <f t="shared" ca="1" si="13"/>
        <v>0</v>
      </c>
      <c r="I21" s="500">
        <f t="shared" si="14"/>
        <v>0</v>
      </c>
      <c r="J21" s="534">
        <f t="shared" si="3"/>
        <v>0</v>
      </c>
      <c r="K21" s="535">
        <f t="shared" si="15"/>
        <v>0</v>
      </c>
      <c r="M21" s="22">
        <f>Raumgruppen_Bezeichnungen!N20</f>
        <v>0</v>
      </c>
      <c r="N21" s="22">
        <f t="shared" si="5"/>
        <v>1</v>
      </c>
      <c r="O21" s="22">
        <f t="shared" si="6"/>
        <v>1</v>
      </c>
    </row>
    <row r="22" spans="2:15" ht="15" customHeight="1" x14ac:dyDescent="0.2">
      <c r="B22" s="677" t="str">
        <f>Raumgruppen_Bezeichnungen!$C21</f>
        <v>A2-Q</v>
      </c>
      <c r="C22" s="528" t="str">
        <f>Raumgruppen_Bezeichnungen!$D21</f>
        <v>Fachräume</v>
      </c>
      <c r="D22" s="529">
        <f>SUMIFS(TabelleR11LL,TabelleR11HH,'Reserve 05 K'!B22,TabelleR11JJ,"")+
SUMIFS(TabelleR11LL,TabelleR11HH,'Reserve 05 K'!B22,TabelleR11JJ,"ohne Grundreinig")</f>
        <v>0</v>
      </c>
      <c r="E22" s="530">
        <f t="shared" si="0"/>
        <v>0</v>
      </c>
      <c r="F22" s="531" t="str">
        <f>VLOOKUP(B22,Raumgruppen_Bezeichnungen!$C$3:$E$305,3,FALSE)</f>
        <v>Quartalsw.</v>
      </c>
      <c r="G22" s="532" cm="1">
        <f t="array" aca="1" ref="G22" ca="1">HLOOKUP(
                           F22,
                           Raumgruppen_Bezeichnungen!$P$314:$AF$390,
                           VLOOKUP(
                                                 LEFT(RIGHT(CELL("dateiname",$B$2),LEN(CELL("dateiname",$B$2))-SEARCH("]",CELL("dateiname",$B$2))),LEN(RIGHT(CELL("dateiname",$B$2),LEN(CELL("dateiname",$B$2))-SEARCH("]",CELL("dateiname",$B$2))))-2),
                                                 Raumgruppen_Bezeichnungen!$P$315:$AH$390,
                                                 19,
                                                 FALSE),
                           FALSE)</f>
        <v>4</v>
      </c>
      <c r="H22" s="533">
        <f t="shared" ca="1" si="13"/>
        <v>0</v>
      </c>
      <c r="I22" s="500">
        <f t="shared" si="14"/>
        <v>0</v>
      </c>
      <c r="J22" s="534">
        <f t="shared" si="3"/>
        <v>0</v>
      </c>
      <c r="K22" s="535">
        <f t="shared" si="15"/>
        <v>0</v>
      </c>
      <c r="M22" s="22">
        <f>Raumgruppen_Bezeichnungen!N21</f>
        <v>0</v>
      </c>
      <c r="N22" s="22">
        <f t="shared" si="5"/>
        <v>1</v>
      </c>
      <c r="O22" s="22">
        <f t="shared" si="6"/>
        <v>1</v>
      </c>
    </row>
    <row r="23" spans="2:15" ht="15" customHeight="1" x14ac:dyDescent="0.2">
      <c r="B23" s="677" t="str">
        <f>Raumgruppen_Bezeichnungen!$C22</f>
        <v>A2-J6</v>
      </c>
      <c r="C23" s="528" t="str">
        <f>Raumgruppen_Bezeichnungen!$D22</f>
        <v>Fachräume</v>
      </c>
      <c r="D23" s="529">
        <f>SUMIFS(TabelleR11LL,TabelleR11HH,'Reserve 05 K'!B23,TabelleR11JJ,"")+
SUMIFS(TabelleR11LL,TabelleR11HH,'Reserve 05 K'!B23,TabelleR11JJ,"ohne Grundreinig")</f>
        <v>0</v>
      </c>
      <c r="E23" s="530">
        <f t="shared" si="0"/>
        <v>0</v>
      </c>
      <c r="F23" s="531" t="str">
        <f>VLOOKUP(B23,Raumgruppen_Bezeichnungen!$C$3:$E$305,3,FALSE)</f>
        <v>jährlich 6x</v>
      </c>
      <c r="G23" s="532" cm="1">
        <f t="array" aca="1" ref="G23" ca="1">HLOOKUP(
                           F23,
                           Raumgruppen_Bezeichnungen!$P$314:$AF$390,
                           VLOOKUP(
                                                 LEFT(RIGHT(CELL("dateiname",$B$2),LEN(CELL("dateiname",$B$2))-SEARCH("]",CELL("dateiname",$B$2))),LEN(RIGHT(CELL("dateiname",$B$2),LEN(CELL("dateiname",$B$2))-SEARCH("]",CELL("dateiname",$B$2))))-2),
                                                 Raumgruppen_Bezeichnungen!$P$315:$AH$390,
                                                 19,
                                                 FALSE),
                           FALSE)</f>
        <v>6</v>
      </c>
      <c r="H23" s="533">
        <f ca="1">D23*G23</f>
        <v>0</v>
      </c>
      <c r="I23" s="500">
        <f>IF(E23=0,0,H23/E23)</f>
        <v>0</v>
      </c>
      <c r="J23" s="534">
        <f t="shared" si="3"/>
        <v>0</v>
      </c>
      <c r="K23" s="535">
        <f>IF(J23="","",I23*J23)</f>
        <v>0</v>
      </c>
      <c r="M23" s="22">
        <f>Raumgruppen_Bezeichnungen!N22</f>
        <v>0</v>
      </c>
      <c r="N23" s="22">
        <f t="shared" si="5"/>
        <v>1</v>
      </c>
      <c r="O23" s="22">
        <f t="shared" si="6"/>
        <v>1</v>
      </c>
    </row>
    <row r="24" spans="2:15" ht="15" customHeight="1" x14ac:dyDescent="0.2">
      <c r="B24" s="677" t="str">
        <f>Raumgruppen_Bezeichnungen!$C23</f>
        <v>A2-M</v>
      </c>
      <c r="C24" s="528" t="str">
        <f>Raumgruppen_Bezeichnungen!$D23</f>
        <v>Fachräume</v>
      </c>
      <c r="D24" s="529">
        <f>SUMIFS(TabelleR11LL,TabelleR11HH,'Reserve 05 K'!B24,TabelleR11JJ,"")+
SUMIFS(TabelleR11LL,TabelleR11HH,'Reserve 05 K'!B24,TabelleR11JJ,"ohne Grundreinig")</f>
        <v>0</v>
      </c>
      <c r="E24" s="530">
        <f t="shared" si="0"/>
        <v>0</v>
      </c>
      <c r="F24" s="531" t="str">
        <f>VLOOKUP(B24,Raumgruppen_Bezeichnungen!$C$3:$E$305,3,FALSE)</f>
        <v>monatlich</v>
      </c>
      <c r="G24" s="532" cm="1">
        <f t="array" aca="1" ref="G24" ca="1">HLOOKUP(
                           F24,
                           Raumgruppen_Bezeichnungen!$P$314:$AF$390,
                           VLOOKUP(
                                                 LEFT(RIGHT(CELL("dateiname",$B$2),LEN(CELL("dateiname",$B$2))-SEARCH("]",CELL("dateiname",$B$2))),LEN(RIGHT(CELL("dateiname",$B$2),LEN(CELL("dateiname",$B$2))-SEARCH("]",CELL("dateiname",$B$2))))-2),
                                                 Raumgruppen_Bezeichnungen!$P$315:$AH$390,
                                                 19,
                                                 FALSE),
                           FALSE)</f>
        <v>12</v>
      </c>
      <c r="H24" s="533">
        <f t="shared" ref="H24:H27" ca="1" si="16">D24*G24</f>
        <v>0</v>
      </c>
      <c r="I24" s="500">
        <f t="shared" ref="I24:I27" si="17">IF(E24=0,0,H24/E24)</f>
        <v>0</v>
      </c>
      <c r="J24" s="534">
        <f t="shared" si="3"/>
        <v>0</v>
      </c>
      <c r="K24" s="535">
        <f t="shared" ref="K24:K27" si="18">IF(J24="","",I24*J24)</f>
        <v>0</v>
      </c>
      <c r="M24" s="22">
        <f>Raumgruppen_Bezeichnungen!N23</f>
        <v>0</v>
      </c>
      <c r="N24" s="22">
        <f t="shared" si="5"/>
        <v>1</v>
      </c>
      <c r="O24" s="22">
        <f t="shared" si="6"/>
        <v>1</v>
      </c>
    </row>
    <row r="25" spans="2:15" ht="15" customHeight="1" x14ac:dyDescent="0.2">
      <c r="B25" s="677" t="str">
        <f>Raumgruppen_Bezeichnungen!$C24</f>
        <v>A2-14</v>
      </c>
      <c r="C25" s="528" t="str">
        <f>Raumgruppen_Bezeichnungen!$D24</f>
        <v>Fachräume</v>
      </c>
      <c r="D25" s="529">
        <f>SUMIFS(TabelleR11LL,TabelleR11HH,'Reserve 05 K'!B25,TabelleR11JJ,"")+
SUMIFS(TabelleR11LL,TabelleR11HH,'Reserve 05 K'!B25,TabelleR11JJ,"ohne Grundreinig")</f>
        <v>0</v>
      </c>
      <c r="E25" s="530">
        <f t="shared" si="0"/>
        <v>0</v>
      </c>
      <c r="F25" s="531" t="str">
        <f>VLOOKUP(B25,Raumgruppen_Bezeichnungen!$C$3:$E$305,3,FALSE)</f>
        <v>14 tägig</v>
      </c>
      <c r="G25" s="532" cm="1">
        <f t="array" aca="1" ref="G25" ca="1">HLOOKUP(
                           F25,
                           Raumgruppen_Bezeichnungen!$P$314:$AF$390,
                           VLOOKUP(
                                                 LEFT(RIGHT(CELL("dateiname",$B$2),LEN(CELL("dateiname",$B$2))-SEARCH("]",CELL("dateiname",$B$2))),LEN(RIGHT(CELL("dateiname",$B$2),LEN(CELL("dateiname",$B$2))-SEARCH("]",CELL("dateiname",$B$2))))-2),
                                                 Raumgruppen_Bezeichnungen!$P$315:$AH$390,
                                                 19,
                                                 FALSE),
                           FALSE)</f>
        <v>25</v>
      </c>
      <c r="H25" s="533">
        <f t="shared" ca="1" si="16"/>
        <v>0</v>
      </c>
      <c r="I25" s="500">
        <f t="shared" si="17"/>
        <v>0</v>
      </c>
      <c r="J25" s="534">
        <f t="shared" si="3"/>
        <v>0</v>
      </c>
      <c r="K25" s="535">
        <f t="shared" si="18"/>
        <v>0</v>
      </c>
      <c r="M25" s="22">
        <f>Raumgruppen_Bezeichnungen!N24</f>
        <v>0</v>
      </c>
      <c r="N25" s="22">
        <f t="shared" si="5"/>
        <v>1</v>
      </c>
      <c r="O25" s="22">
        <f t="shared" si="6"/>
        <v>1</v>
      </c>
    </row>
    <row r="26" spans="2:15" ht="15" customHeight="1" x14ac:dyDescent="0.2">
      <c r="B26" s="677" t="str">
        <f>Raumgruppen_Bezeichnungen!$C25</f>
        <v>A2-W</v>
      </c>
      <c r="C26" s="528" t="str">
        <f>Raumgruppen_Bezeichnungen!$D25</f>
        <v>Fachräume</v>
      </c>
      <c r="D26" s="529">
        <f>SUMIFS(TabelleR11LL,TabelleR11HH,'Reserve 05 K'!B26,TabelleR11JJ,"")+
SUMIFS(TabelleR11LL,TabelleR11HH,'Reserve 05 K'!B26,TabelleR11JJ,"ohne Grundreinig")</f>
        <v>0</v>
      </c>
      <c r="E26" s="530">
        <f t="shared" si="0"/>
        <v>0</v>
      </c>
      <c r="F26" s="531" t="str">
        <f>VLOOKUP(B26,Raumgruppen_Bezeichnungen!$C$3:$E$305,3,FALSE)</f>
        <v>wöchentl.</v>
      </c>
      <c r="G26" s="532" cm="1">
        <f t="array" aca="1" ref="G26" ca="1">HLOOKUP(
                           F26,
                           Raumgruppen_Bezeichnungen!$P$314:$AF$390,
                           VLOOKUP(
                                                 LEFT(RIGHT(CELL("dateiname",$B$2),LEN(CELL("dateiname",$B$2))-SEARCH("]",CELL("dateiname",$B$2))),LEN(RIGHT(CELL("dateiname",$B$2),LEN(CELL("dateiname",$B$2))-SEARCH("]",CELL("dateiname",$B$2))))-2),
                                                 Raumgruppen_Bezeichnungen!$P$315:$AH$390,
                                                 19,
                                                 FALSE),
                           FALSE)</f>
        <v>50</v>
      </c>
      <c r="H26" s="533">
        <f t="shared" ca="1" si="16"/>
        <v>0</v>
      </c>
      <c r="I26" s="500">
        <f t="shared" si="17"/>
        <v>0</v>
      </c>
      <c r="J26" s="534">
        <f t="shared" si="3"/>
        <v>0</v>
      </c>
      <c r="K26" s="535">
        <f t="shared" si="18"/>
        <v>0</v>
      </c>
      <c r="M26" s="22">
        <f>Raumgruppen_Bezeichnungen!N25</f>
        <v>0</v>
      </c>
      <c r="N26" s="22">
        <f t="shared" si="5"/>
        <v>1</v>
      </c>
      <c r="O26" s="22">
        <f t="shared" si="6"/>
        <v>1</v>
      </c>
    </row>
    <row r="27" spans="2:15" ht="15" customHeight="1" x14ac:dyDescent="0.2">
      <c r="B27" s="677" t="str">
        <f>Raumgruppen_Bezeichnungen!$C26</f>
        <v>A2-2</v>
      </c>
      <c r="C27" s="528" t="str">
        <f>Raumgruppen_Bezeichnungen!$D26</f>
        <v>Fachräume</v>
      </c>
      <c r="D27" s="529">
        <f>SUMIFS(TabelleR11LL,TabelleR11HH,'Reserve 05 K'!B27,TabelleR11JJ,"")+
SUMIFS(TabelleR11LL,TabelleR11HH,'Reserve 05 K'!B27,TabelleR11JJ,"ohne Grundreinig")</f>
        <v>0</v>
      </c>
      <c r="E27" s="530">
        <f t="shared" si="0"/>
        <v>0</v>
      </c>
      <c r="F27" s="531" t="str">
        <f>VLOOKUP(B27,Raumgruppen_Bezeichnungen!$C$3:$E$305,3,FALSE)</f>
        <v>2 Tage/Wo</v>
      </c>
      <c r="G27" s="532" cm="1">
        <f t="array" aca="1" ref="G27" ca="1">HLOOKUP(
                           F27,
                           Raumgruppen_Bezeichnungen!$P$314:$AF$390,
                           VLOOKUP(
                                                 LEFT(RIGHT(CELL("dateiname",$B$2),LEN(CELL("dateiname",$B$2))-SEARCH("]",CELL("dateiname",$B$2))),LEN(RIGHT(CELL("dateiname",$B$2),LEN(CELL("dateiname",$B$2))-SEARCH("]",CELL("dateiname",$B$2))))-2),
                                                 Raumgruppen_Bezeichnungen!$P$315:$AH$390,
                                                 19,
                                                 FALSE),
                           FALSE)</f>
        <v>100</v>
      </c>
      <c r="H27" s="533">
        <f t="shared" ca="1" si="16"/>
        <v>0</v>
      </c>
      <c r="I27" s="500">
        <f t="shared" si="17"/>
        <v>0</v>
      </c>
      <c r="J27" s="534">
        <f t="shared" si="3"/>
        <v>0</v>
      </c>
      <c r="K27" s="535">
        <f t="shared" si="18"/>
        <v>0</v>
      </c>
      <c r="M27" s="22">
        <f>Raumgruppen_Bezeichnungen!N26</f>
        <v>0</v>
      </c>
      <c r="N27" s="22">
        <f t="shared" si="5"/>
        <v>1</v>
      </c>
      <c r="O27" s="22">
        <f t="shared" si="6"/>
        <v>1</v>
      </c>
    </row>
    <row r="28" spans="2:15" ht="15" customHeight="1" x14ac:dyDescent="0.2">
      <c r="B28" s="677" t="str">
        <f>Raumgruppen_Bezeichnungen!$C27</f>
        <v>A2-2,5</v>
      </c>
      <c r="C28" s="528" t="str">
        <f>Raumgruppen_Bezeichnungen!$D27</f>
        <v>Fachräume</v>
      </c>
      <c r="D28" s="529">
        <f>SUMIFS(TabelleR11LL,TabelleR11HH,'Reserve 05 K'!B28,TabelleR11JJ,"")+
SUMIFS(TabelleR11LL,TabelleR11HH,'Reserve 05 K'!B28,TabelleR11JJ,"ohne Grundreinig")</f>
        <v>0</v>
      </c>
      <c r="E28" s="530">
        <f t="shared" si="0"/>
        <v>0</v>
      </c>
      <c r="F28" s="531" t="str">
        <f>VLOOKUP(B28,Raumgruppen_Bezeichnungen!$C$3:$E$305,3,FALSE)</f>
        <v>2,5 Tage/Wo</v>
      </c>
      <c r="G28" s="532" cm="1">
        <f t="array" aca="1" ref="G28" ca="1">HLOOKUP(
                           F28,
                           Raumgruppen_Bezeichnungen!$P$314:$AF$390,
                           VLOOKUP(
                                                 LEFT(RIGHT(CELL("dateiname",$B$2),LEN(CELL("dateiname",$B$2))-SEARCH("]",CELL("dateiname",$B$2))),LEN(RIGHT(CELL("dateiname",$B$2),LEN(CELL("dateiname",$B$2))-SEARCH("]",CELL("dateiname",$B$2))))-2),
                                                 Raumgruppen_Bezeichnungen!$P$315:$AH$390,
                                                 19,
                                                 FALSE),
                           FALSE)</f>
        <v>125</v>
      </c>
      <c r="H28" s="533">
        <f ca="1">D28*G28</f>
        <v>0</v>
      </c>
      <c r="I28" s="500">
        <f>IF(E28=0,0,H28/E28)</f>
        <v>0</v>
      </c>
      <c r="J28" s="534">
        <f t="shared" si="3"/>
        <v>0</v>
      </c>
      <c r="K28" s="535">
        <f>IF(J28="","",I28*J28)</f>
        <v>0</v>
      </c>
      <c r="M28" s="22">
        <f>Raumgruppen_Bezeichnungen!N27</f>
        <v>0</v>
      </c>
      <c r="N28" s="22">
        <f t="shared" si="5"/>
        <v>1</v>
      </c>
      <c r="O28" s="22">
        <f t="shared" si="6"/>
        <v>1</v>
      </c>
    </row>
    <row r="29" spans="2:15" ht="15" customHeight="1" x14ac:dyDescent="0.2">
      <c r="B29" s="677" t="str">
        <f>Raumgruppen_Bezeichnungen!$C28</f>
        <v>A2-3</v>
      </c>
      <c r="C29" s="528" t="str">
        <f>Raumgruppen_Bezeichnungen!$D28</f>
        <v>Fachräume</v>
      </c>
      <c r="D29" s="529">
        <f>SUMIFS(TabelleR11LL,TabelleR11HH,'Reserve 05 K'!B29,TabelleR11JJ,"")+
SUMIFS(TabelleR11LL,TabelleR11HH,'Reserve 05 K'!B29,TabelleR11JJ,"ohne Grundreinig")</f>
        <v>0</v>
      </c>
      <c r="E29" s="530">
        <f t="shared" si="0"/>
        <v>0</v>
      </c>
      <c r="F29" s="531" t="str">
        <f>VLOOKUP(B29,Raumgruppen_Bezeichnungen!$C$3:$E$305,3,FALSE)</f>
        <v>3 Tage/Wo</v>
      </c>
      <c r="G29" s="532" cm="1">
        <f t="array" aca="1" ref="G29" ca="1">HLOOKUP(
                           F29,
                           Raumgruppen_Bezeichnungen!$P$314:$AF$390,
                           VLOOKUP(
                                                 LEFT(RIGHT(CELL("dateiname",$B$2),LEN(CELL("dateiname",$B$2))-SEARCH("]",CELL("dateiname",$B$2))),LEN(RIGHT(CELL("dateiname",$B$2),LEN(CELL("dateiname",$B$2))-SEARCH("]",CELL("dateiname",$B$2))))-2),
                                                 Raumgruppen_Bezeichnungen!$P$315:$AH$390,
                                                 19,
                                                 FALSE),
                           FALSE)</f>
        <v>150</v>
      </c>
      <c r="H29" s="533">
        <f t="shared" ref="H29:H31" ca="1" si="19">D29*G29</f>
        <v>0</v>
      </c>
      <c r="I29" s="500">
        <f t="shared" ref="I29:I31" si="20">IF(E29=0,0,H29/E29)</f>
        <v>0</v>
      </c>
      <c r="J29" s="534">
        <f t="shared" si="3"/>
        <v>0</v>
      </c>
      <c r="K29" s="535">
        <f t="shared" ref="K29:K31" si="21">IF(J29="","",I29*J29)</f>
        <v>0</v>
      </c>
      <c r="M29" s="22">
        <f>Raumgruppen_Bezeichnungen!N28</f>
        <v>0</v>
      </c>
      <c r="N29" s="22">
        <f t="shared" si="5"/>
        <v>1</v>
      </c>
      <c r="O29" s="22">
        <f t="shared" si="6"/>
        <v>1</v>
      </c>
    </row>
    <row r="30" spans="2:15" ht="15" customHeight="1" x14ac:dyDescent="0.2">
      <c r="B30" s="677" t="str">
        <f>Raumgruppen_Bezeichnungen!$C29</f>
        <v>A2-4</v>
      </c>
      <c r="C30" s="528" t="str">
        <f>Raumgruppen_Bezeichnungen!$D29</f>
        <v>Fachräume</v>
      </c>
      <c r="D30" s="529">
        <f>SUMIFS(TabelleR11LL,TabelleR11HH,'Reserve 05 K'!B30,TabelleR11JJ,"")+
SUMIFS(TabelleR11LL,TabelleR11HH,'Reserve 05 K'!B30,TabelleR11JJ,"ohne Grundreinig")</f>
        <v>0</v>
      </c>
      <c r="E30" s="530">
        <f t="shared" si="0"/>
        <v>0</v>
      </c>
      <c r="F30" s="531" t="str">
        <f>VLOOKUP(B30,Raumgruppen_Bezeichnungen!$C$3:$E$305,3,FALSE)</f>
        <v>4 Tage/Wo</v>
      </c>
      <c r="G30" s="532" cm="1">
        <f t="array" aca="1" ref="G30" ca="1">HLOOKUP(
                           F30,
                           Raumgruppen_Bezeichnungen!$P$314:$AF$390,
                           VLOOKUP(
                                                 LEFT(RIGHT(CELL("dateiname",$B$2),LEN(CELL("dateiname",$B$2))-SEARCH("]",CELL("dateiname",$B$2))),LEN(RIGHT(CELL("dateiname",$B$2),LEN(CELL("dateiname",$B$2))-SEARCH("]",CELL("dateiname",$B$2))))-2),
                                                 Raumgruppen_Bezeichnungen!$P$315:$AH$390,
                                                 19,
                                                 FALSE),
                           FALSE)</f>
        <v>200</v>
      </c>
      <c r="H30" s="533">
        <f t="shared" ca="1" si="19"/>
        <v>0</v>
      </c>
      <c r="I30" s="500">
        <f t="shared" si="20"/>
        <v>0</v>
      </c>
      <c r="J30" s="534">
        <f t="shared" si="3"/>
        <v>0</v>
      </c>
      <c r="K30" s="535">
        <f t="shared" si="21"/>
        <v>0</v>
      </c>
      <c r="M30" s="22">
        <f>Raumgruppen_Bezeichnungen!N29</f>
        <v>0</v>
      </c>
      <c r="N30" s="22">
        <f t="shared" si="5"/>
        <v>1</v>
      </c>
      <c r="O30" s="22">
        <f t="shared" si="6"/>
        <v>1</v>
      </c>
    </row>
    <row r="31" spans="2:15" ht="15" customHeight="1" x14ac:dyDescent="0.2">
      <c r="B31" s="677" t="str">
        <f>Raumgruppen_Bezeichnungen!$C30</f>
        <v>A2-5</v>
      </c>
      <c r="C31" s="528" t="str">
        <f>Raumgruppen_Bezeichnungen!$D30</f>
        <v>Fachräume</v>
      </c>
      <c r="D31" s="529">
        <f>SUMIFS(TabelleR11LL,TabelleR11HH,'Reserve 05 K'!B31,TabelleR11JJ,"")+
SUMIFS(TabelleR11LL,TabelleR11HH,'Reserve 05 K'!B31,TabelleR11JJ,"ohne Grundreinig")</f>
        <v>0</v>
      </c>
      <c r="E31" s="530">
        <f t="shared" si="0"/>
        <v>0</v>
      </c>
      <c r="F31" s="531" t="str">
        <f>VLOOKUP(B31,Raumgruppen_Bezeichnungen!$C$3:$E$305,3,FALSE)</f>
        <v>5 Tage/Wo</v>
      </c>
      <c r="G31" s="532" cm="1">
        <f t="array" aca="1" ref="G31" ca="1">HLOOKUP(
                           F31,
                           Raumgruppen_Bezeichnungen!$P$314:$AF$390,
                           VLOOKUP(
                                                 LEFT(RIGHT(CELL("dateiname",$B$2),LEN(CELL("dateiname",$B$2))-SEARCH("]",CELL("dateiname",$B$2))),LEN(RIGHT(CELL("dateiname",$B$2),LEN(CELL("dateiname",$B$2))-SEARCH("]",CELL("dateiname",$B$2))))-2),
                                                 Raumgruppen_Bezeichnungen!$P$315:$AH$390,
                                                 19,
                                                 FALSE),
                           FALSE)</f>
        <v>250</v>
      </c>
      <c r="H31" s="533">
        <f t="shared" ca="1" si="19"/>
        <v>0</v>
      </c>
      <c r="I31" s="500">
        <f t="shared" si="20"/>
        <v>0</v>
      </c>
      <c r="J31" s="534">
        <f t="shared" si="3"/>
        <v>0</v>
      </c>
      <c r="K31" s="535">
        <f t="shared" si="21"/>
        <v>0</v>
      </c>
      <c r="M31" s="22">
        <f>Raumgruppen_Bezeichnungen!N30</f>
        <v>0</v>
      </c>
      <c r="N31" s="22">
        <f t="shared" si="5"/>
        <v>1</v>
      </c>
      <c r="O31" s="22">
        <f t="shared" si="6"/>
        <v>1</v>
      </c>
    </row>
    <row r="32" spans="2:15" ht="15" customHeight="1" x14ac:dyDescent="0.2">
      <c r="B32" s="677" t="str">
        <f>Raumgruppen_Bezeichnungen!$C31</f>
        <v>A2-6</v>
      </c>
      <c r="C32" s="528" t="str">
        <f>Raumgruppen_Bezeichnungen!$D31</f>
        <v>Fachräume</v>
      </c>
      <c r="D32" s="529">
        <f>SUMIFS(TabelleR11LL,TabelleR11HH,'Reserve 05 K'!B32,TabelleR11JJ,"")+
SUMIFS(TabelleR11LL,TabelleR11HH,'Reserve 05 K'!B32,TabelleR11JJ,"ohne Grundreinig")</f>
        <v>0</v>
      </c>
      <c r="E32" s="530">
        <f t="shared" si="0"/>
        <v>0</v>
      </c>
      <c r="F32" s="531" t="str">
        <f>VLOOKUP(B32,Raumgruppen_Bezeichnungen!$C$3:$E$305,3,FALSE)</f>
        <v>6 Tage/Wo</v>
      </c>
      <c r="G32" s="532" cm="1">
        <f t="array" aca="1" ref="G32" ca="1">HLOOKUP(
                           F32,
                           Raumgruppen_Bezeichnungen!$P$314:$AF$390,
                           VLOOKUP(
                                                 LEFT(RIGHT(CELL("dateiname",$B$2),LEN(CELL("dateiname",$B$2))-SEARCH("]",CELL("dateiname",$B$2))),LEN(RIGHT(CELL("dateiname",$B$2),LEN(CELL("dateiname",$B$2))-SEARCH("]",CELL("dateiname",$B$2))))-2),
                                                 Raumgruppen_Bezeichnungen!$P$315:$AH$390,
                                                 19,
                                                 FALSE),
                           FALSE)</f>
        <v>300</v>
      </c>
      <c r="H32" s="533">
        <f ca="1">D32*G32</f>
        <v>0</v>
      </c>
      <c r="I32" s="500">
        <f>IF(E32=0,0,H32/E32)</f>
        <v>0</v>
      </c>
      <c r="J32" s="534">
        <f t="shared" si="3"/>
        <v>0</v>
      </c>
      <c r="K32" s="535">
        <f>IF(J32="","",I32*J32)</f>
        <v>0</v>
      </c>
      <c r="M32" s="22">
        <f>Raumgruppen_Bezeichnungen!N31</f>
        <v>0</v>
      </c>
      <c r="N32" s="22">
        <f t="shared" si="5"/>
        <v>1</v>
      </c>
      <c r="O32" s="22">
        <f t="shared" si="6"/>
        <v>1</v>
      </c>
    </row>
    <row r="33" spans="2:15" ht="15" customHeight="1" x14ac:dyDescent="0.2">
      <c r="B33" s="677" t="str">
        <f>Raumgruppen_Bezeichnungen!$C32</f>
        <v>A2-7</v>
      </c>
      <c r="C33" s="528" t="str">
        <f>Raumgruppen_Bezeichnungen!$D32</f>
        <v>Fachräume</v>
      </c>
      <c r="D33" s="529">
        <f>SUMIFS(TabelleR11LL,TabelleR11HH,'Reserve 05 K'!B33,TabelleR11JJ,"")+
SUMIFS(TabelleR11LL,TabelleR11HH,'Reserve 05 K'!B33,TabelleR11JJ,"ohne Grundreinig")</f>
        <v>0</v>
      </c>
      <c r="E33" s="530">
        <f t="shared" si="0"/>
        <v>0</v>
      </c>
      <c r="F33" s="531" t="str">
        <f>VLOOKUP(B33,Raumgruppen_Bezeichnungen!$C$3:$E$305,3,FALSE)</f>
        <v>7 Tage/Wo</v>
      </c>
      <c r="G33" s="532" cm="1">
        <f t="array" aca="1" ref="G33" ca="1">HLOOKUP(
                           F33,
                           Raumgruppen_Bezeichnungen!$P$314:$AF$390,
                           VLOOKUP(
                                                 LEFT(RIGHT(CELL("dateiname",$B$2),LEN(CELL("dateiname",$B$2))-SEARCH("]",CELL("dateiname",$B$2))),LEN(RIGHT(CELL("dateiname",$B$2),LEN(CELL("dateiname",$B$2))-SEARCH("]",CELL("dateiname",$B$2))))-2),
                                                 Raumgruppen_Bezeichnungen!$P$315:$AH$390,
                                                 19,
                                                 FALSE),
                           FALSE)</f>
        <v>350</v>
      </c>
      <c r="H33" s="533">
        <f ca="1">D33*G33</f>
        <v>0</v>
      </c>
      <c r="I33" s="500">
        <f>IF(E33=0,0,H33/E33)</f>
        <v>0</v>
      </c>
      <c r="J33" s="534">
        <f t="shared" si="3"/>
        <v>0</v>
      </c>
      <c r="K33" s="535">
        <f>IF(J33="","",I33*J33)</f>
        <v>0</v>
      </c>
      <c r="M33" s="22">
        <f>Raumgruppen_Bezeichnungen!N32</f>
        <v>0</v>
      </c>
      <c r="N33" s="22">
        <f t="shared" si="5"/>
        <v>1</v>
      </c>
      <c r="O33" s="22">
        <f t="shared" si="6"/>
        <v>1</v>
      </c>
    </row>
    <row r="34" spans="2:15" ht="15" customHeight="1" x14ac:dyDescent="0.2">
      <c r="B34" s="677" t="str">
        <f>Raumgruppen_Bezeichnungen!$C33</f>
        <v>A2-Müll</v>
      </c>
      <c r="C34" s="528" t="str">
        <f>Raumgruppen_Bezeichnungen!$D33</f>
        <v>Fachräume (nur Müllentnahme)</v>
      </c>
      <c r="D34" s="529">
        <f>SUMIFS(TabelleR11LL,TabelleR11II,'Reserve 05 K'!B34,TabelleR11JJ,"")+
SUMIFS(TabelleR11LL,TabelleR11II,'Reserve 05 K'!B34,TabelleR11JJ,"ohne Grundreinig")</f>
        <v>0</v>
      </c>
      <c r="E34" s="530">
        <f t="shared" si="0"/>
        <v>0</v>
      </c>
      <c r="F34" s="531" t="str">
        <f>VLOOKUP(B34,Raumgruppen_Bezeichnungen!$C$3:$E$305,3,FALSE)</f>
        <v>2 Tage/Wo </v>
      </c>
      <c r="G34" s="532" cm="1">
        <f t="array" aca="1" ref="G34" ca="1">HLOOKUP(
                           F34,
                           Raumgruppen_Bezeichnungen!$P$314:$AF$390,
                           VLOOKUP(
                                                 LEFT(RIGHT(CELL("dateiname",$B$2),LEN(CELL("dateiname",$B$2))-SEARCH("]",CELL("dateiname",$B$2))),LEN(RIGHT(CELL("dateiname",$B$2),LEN(CELL("dateiname",$B$2))-SEARCH("]",CELL("dateiname",$B$2))))-2),
                                                 Raumgruppen_Bezeichnungen!$P$315:$AH$390,
                                                 19,
                                                 FALSE),
                           FALSE)</f>
        <v>100</v>
      </c>
      <c r="H34" s="533">
        <f t="shared" ref="H34:H38" ca="1" si="22">D34*G34</f>
        <v>0</v>
      </c>
      <c r="I34" s="500">
        <f t="shared" ref="I34:I38" si="23">IF(E34=0,0,H34/E34)</f>
        <v>0</v>
      </c>
      <c r="J34" s="534">
        <f t="shared" si="3"/>
        <v>0</v>
      </c>
      <c r="K34" s="535">
        <f t="shared" ref="K34:K38" si="24">IF(J34="","",I34*J34)</f>
        <v>0</v>
      </c>
      <c r="M34" s="22">
        <f>Raumgruppen_Bezeichnungen!N33</f>
        <v>0</v>
      </c>
      <c r="N34" s="22">
        <f t="shared" si="5"/>
        <v>1</v>
      </c>
      <c r="O34" s="22">
        <f t="shared" si="6"/>
        <v>1</v>
      </c>
    </row>
    <row r="35" spans="2:15" ht="15" customHeight="1" x14ac:dyDescent="0.2">
      <c r="B35" s="677" t="str">
        <f>Raumgruppen_Bezeichnungen!$C34</f>
        <v>A2-Hort</v>
      </c>
      <c r="C35" s="528" t="str">
        <f>Raumgruppen_Bezeichnungen!$D34</f>
        <v>Fachräume</v>
      </c>
      <c r="D35" s="529">
        <f>SUMIFS(TabelleR11LL,TabelleR11HH,'Reserve 05 K'!B35,TabelleR11JJ,"")+
SUMIFS(TabelleR11LL,TabelleR11HH,'Reserve 05 K'!B35,TabelleR11JJ,"ohne Grundreinig")</f>
        <v>0</v>
      </c>
      <c r="E35" s="530">
        <f t="shared" si="0"/>
        <v>0</v>
      </c>
      <c r="F35" s="531" t="str">
        <f>VLOOKUP(B35,Raumgruppen_Bezeichnungen!$C$3:$E$305,3,FALSE)</f>
        <v>5 Tage/Wo </v>
      </c>
      <c r="G35" s="532" cm="1">
        <f t="array" aca="1" ref="G35" ca="1">HLOOKUP(
                           F35,
                           Raumgruppen_Bezeichnungen!$P$314:$AF$390,
                           VLOOKUP(
                                                 LEFT(RIGHT(CELL("dateiname",$B$2),LEN(CELL("dateiname",$B$2))-SEARCH("]",CELL("dateiname",$B$2))),LEN(RIGHT(CELL("dateiname",$B$2),LEN(CELL("dateiname",$B$2))-SEARCH("]",CELL("dateiname",$B$2))))-2),
                                                 Raumgruppen_Bezeichnungen!$P$315:$AH$390,
                                                 19,
                                                 FALSE),
                           FALSE)</f>
        <v>250</v>
      </c>
      <c r="H35" s="533">
        <f t="shared" ca="1" si="22"/>
        <v>0</v>
      </c>
      <c r="I35" s="500">
        <f t="shared" si="23"/>
        <v>0</v>
      </c>
      <c r="J35" s="534">
        <f t="shared" si="3"/>
        <v>0</v>
      </c>
      <c r="K35" s="535">
        <f t="shared" si="24"/>
        <v>0</v>
      </c>
      <c r="M35" s="22">
        <f>Raumgruppen_Bezeichnungen!N34</f>
        <v>0</v>
      </c>
      <c r="N35" s="22">
        <f t="shared" si="5"/>
        <v>1</v>
      </c>
      <c r="O35" s="22">
        <f t="shared" si="6"/>
        <v>1</v>
      </c>
    </row>
    <row r="36" spans="2:15" ht="15" customHeight="1" x14ac:dyDescent="0.2">
      <c r="B36" s="677" t="str">
        <f>Raumgruppen_Bezeichnungen!$C35</f>
        <v>B1-J</v>
      </c>
      <c r="C36" s="528" t="str">
        <f>Raumgruppen_Bezeichnungen!$D35</f>
        <v>Gruppen- und Speiseräume von Schulkindergärten bzw. –horten, Vorschulen</v>
      </c>
      <c r="D36" s="529">
        <f>SUMIFS(TabelleR11LL,TabelleR11HH,'Reserve 05 K'!B36,TabelleR11JJ,"")+
SUMIFS(TabelleR11LL,TabelleR11HH,'Reserve 05 K'!B36,TabelleR11JJ,"ohne Grundreinig")</f>
        <v>0</v>
      </c>
      <c r="E36" s="530">
        <f t="shared" si="0"/>
        <v>0</v>
      </c>
      <c r="F36" s="531" t="str">
        <f>VLOOKUP(B36,Raumgruppen_Bezeichnungen!$C$3:$E$305,3,FALSE)</f>
        <v>jährlich</v>
      </c>
      <c r="G36" s="532" cm="1">
        <f t="array" aca="1" ref="G36" ca="1">HLOOKUP(
                           F36,
                           Raumgruppen_Bezeichnungen!$P$314:$AF$390,
                           VLOOKUP(
                                                 LEFT(RIGHT(CELL("dateiname",$B$2),LEN(CELL("dateiname",$B$2))-SEARCH("]",CELL("dateiname",$B$2))),LEN(RIGHT(CELL("dateiname",$B$2),LEN(CELL("dateiname",$B$2))-SEARCH("]",CELL("dateiname",$B$2))))-2),
                                                 Raumgruppen_Bezeichnungen!$P$315:$AH$390,
                                                 19,
                                                 FALSE),
                           FALSE)</f>
        <v>1</v>
      </c>
      <c r="H36" s="533">
        <f t="shared" ca="1" si="22"/>
        <v>0</v>
      </c>
      <c r="I36" s="500">
        <f t="shared" si="23"/>
        <v>0</v>
      </c>
      <c r="J36" s="534">
        <f t="shared" si="3"/>
        <v>0</v>
      </c>
      <c r="K36" s="535">
        <f t="shared" si="24"/>
        <v>0</v>
      </c>
      <c r="M36" s="22">
        <f>Raumgruppen_Bezeichnungen!N35</f>
        <v>0</v>
      </c>
      <c r="N36" s="22">
        <f t="shared" si="5"/>
        <v>1</v>
      </c>
      <c r="O36" s="22">
        <f t="shared" si="6"/>
        <v>1</v>
      </c>
    </row>
    <row r="37" spans="2:15" ht="15" customHeight="1" x14ac:dyDescent="0.2">
      <c r="B37" s="677" t="str">
        <f>Raumgruppen_Bezeichnungen!$C36</f>
        <v>B1-J2</v>
      </c>
      <c r="C37" s="528" t="str">
        <f>Raumgruppen_Bezeichnungen!$D36</f>
        <v>Gruppen- und Speiseräume von Schulkindergärten bzw. –horten, Vorschulen</v>
      </c>
      <c r="D37" s="529">
        <f>SUMIFS(TabelleR11LL,TabelleR11HH,'Reserve 05 K'!B37,TabelleR11JJ,"")+
SUMIFS(TabelleR11LL,TabelleR11HH,'Reserve 05 K'!B37,TabelleR11JJ,"ohne Grundreinig")</f>
        <v>0</v>
      </c>
      <c r="E37" s="530">
        <f t="shared" si="0"/>
        <v>0</v>
      </c>
      <c r="F37" s="531" t="str">
        <f>VLOOKUP(B37,Raumgruppen_Bezeichnungen!$C$3:$E$305,3,FALSE)</f>
        <v>jährlich 2x</v>
      </c>
      <c r="G37" s="532" cm="1">
        <f t="array" aca="1" ref="G37" ca="1">HLOOKUP(
                           F37,
                           Raumgruppen_Bezeichnungen!$P$314:$AF$390,
                           VLOOKUP(
                                                 LEFT(RIGHT(CELL("dateiname",$B$2),LEN(CELL("dateiname",$B$2))-SEARCH("]",CELL("dateiname",$B$2))),LEN(RIGHT(CELL("dateiname",$B$2),LEN(CELL("dateiname",$B$2))-SEARCH("]",CELL("dateiname",$B$2))))-2),
                                                 Raumgruppen_Bezeichnungen!$P$315:$AH$390,
                                                 19,
                                                 FALSE),
                           FALSE)</f>
        <v>2</v>
      </c>
      <c r="H37" s="533">
        <f t="shared" ca="1" si="22"/>
        <v>0</v>
      </c>
      <c r="I37" s="500">
        <f t="shared" si="23"/>
        <v>0</v>
      </c>
      <c r="J37" s="534">
        <f t="shared" si="3"/>
        <v>0</v>
      </c>
      <c r="K37" s="535">
        <f t="shared" si="24"/>
        <v>0</v>
      </c>
      <c r="M37" s="22">
        <f>Raumgruppen_Bezeichnungen!N36</f>
        <v>0</v>
      </c>
      <c r="N37" s="22">
        <f t="shared" si="5"/>
        <v>1</v>
      </c>
      <c r="O37" s="22">
        <f t="shared" si="6"/>
        <v>1</v>
      </c>
    </row>
    <row r="38" spans="2:15" ht="15" customHeight="1" x14ac:dyDescent="0.2">
      <c r="B38" s="677" t="str">
        <f>Raumgruppen_Bezeichnungen!$C37</f>
        <v>B1-Q</v>
      </c>
      <c r="C38" s="528" t="str">
        <f>Raumgruppen_Bezeichnungen!$D37</f>
        <v>Gruppen- und Speiseräume von Schulkindergärten bzw. –horten, Vorschulen</v>
      </c>
      <c r="D38" s="529">
        <f>SUMIFS(TabelleR11LL,TabelleR11HH,'Reserve 05 K'!B38,TabelleR11JJ,"")+
SUMIFS(TabelleR11LL,TabelleR11HH,'Reserve 05 K'!B38,TabelleR11JJ,"ohne Grundreinig")</f>
        <v>0</v>
      </c>
      <c r="E38" s="530">
        <f t="shared" si="0"/>
        <v>0</v>
      </c>
      <c r="F38" s="531" t="str">
        <f>VLOOKUP(B38,Raumgruppen_Bezeichnungen!$C$3:$E$305,3,FALSE)</f>
        <v>Quartalsw.</v>
      </c>
      <c r="G38" s="532" cm="1">
        <f t="array" aca="1" ref="G38" ca="1">HLOOKUP(
                           F38,
                           Raumgruppen_Bezeichnungen!$P$314:$AF$390,
                           VLOOKUP(
                                                 LEFT(RIGHT(CELL("dateiname",$B$2),LEN(CELL("dateiname",$B$2))-SEARCH("]",CELL("dateiname",$B$2))),LEN(RIGHT(CELL("dateiname",$B$2),LEN(CELL("dateiname",$B$2))-SEARCH("]",CELL("dateiname",$B$2))))-2),
                                                 Raumgruppen_Bezeichnungen!$P$315:$AH$390,
                                                 19,
                                                 FALSE),
                           FALSE)</f>
        <v>4</v>
      </c>
      <c r="H38" s="533">
        <f t="shared" ca="1" si="22"/>
        <v>0</v>
      </c>
      <c r="I38" s="500">
        <f t="shared" si="23"/>
        <v>0</v>
      </c>
      <c r="J38" s="534">
        <f t="shared" si="3"/>
        <v>0</v>
      </c>
      <c r="K38" s="535">
        <f t="shared" si="24"/>
        <v>0</v>
      </c>
      <c r="M38" s="22">
        <f>Raumgruppen_Bezeichnungen!N37</f>
        <v>0</v>
      </c>
      <c r="N38" s="22">
        <f t="shared" si="5"/>
        <v>1</v>
      </c>
      <c r="O38" s="22">
        <f t="shared" si="6"/>
        <v>1</v>
      </c>
    </row>
    <row r="39" spans="2:15" ht="15" customHeight="1" x14ac:dyDescent="0.2">
      <c r="B39" s="677" t="str">
        <f>Raumgruppen_Bezeichnungen!$C38</f>
        <v>B1-J6</v>
      </c>
      <c r="C39" s="528" t="str">
        <f>Raumgruppen_Bezeichnungen!$D38</f>
        <v>Gruppen- und Speiseräume von Schulkindergärten bzw. –horten, Vorschulen</v>
      </c>
      <c r="D39" s="529">
        <f>SUMIFS(TabelleR11LL,TabelleR11HH,'Reserve 05 K'!B39,TabelleR11JJ,"")+
SUMIFS(TabelleR11LL,TabelleR11HH,'Reserve 05 K'!B39,TabelleR11JJ,"ohne Grundreinig")</f>
        <v>0</v>
      </c>
      <c r="E39" s="530">
        <f t="shared" si="0"/>
        <v>0</v>
      </c>
      <c r="F39" s="531" t="str">
        <f>VLOOKUP(B39,Raumgruppen_Bezeichnungen!$C$3:$E$305,3,FALSE)</f>
        <v>jährlich 6x</v>
      </c>
      <c r="G39" s="532" cm="1">
        <f t="array" aca="1" ref="G39" ca="1">HLOOKUP(
                           F39,
                           Raumgruppen_Bezeichnungen!$P$314:$AF$390,
                           VLOOKUP(
                                                 LEFT(RIGHT(CELL("dateiname",$B$2),LEN(CELL("dateiname",$B$2))-SEARCH("]",CELL("dateiname",$B$2))),LEN(RIGHT(CELL("dateiname",$B$2),LEN(CELL("dateiname",$B$2))-SEARCH("]",CELL("dateiname",$B$2))))-2),
                                                 Raumgruppen_Bezeichnungen!$P$315:$AH$390,
                                                 19,
                                                 FALSE),
                           FALSE)</f>
        <v>6</v>
      </c>
      <c r="H39" s="533">
        <f ca="1">D39*G39</f>
        <v>0</v>
      </c>
      <c r="I39" s="500">
        <f>IF(E39=0,0,H39/E39)</f>
        <v>0</v>
      </c>
      <c r="J39" s="534">
        <f t="shared" si="3"/>
        <v>0</v>
      </c>
      <c r="K39" s="535">
        <f>IF(J39="","",I39*J39)</f>
        <v>0</v>
      </c>
      <c r="M39" s="22">
        <f>Raumgruppen_Bezeichnungen!N38</f>
        <v>0</v>
      </c>
      <c r="N39" s="22">
        <f t="shared" si="5"/>
        <v>1</v>
      </c>
      <c r="O39" s="22">
        <f t="shared" si="6"/>
        <v>1</v>
      </c>
    </row>
    <row r="40" spans="2:15" ht="15" customHeight="1" x14ac:dyDescent="0.2">
      <c r="B40" s="677" t="str">
        <f>Raumgruppen_Bezeichnungen!$C39</f>
        <v>B1-M</v>
      </c>
      <c r="C40" s="528" t="str">
        <f>Raumgruppen_Bezeichnungen!$D39</f>
        <v>Gruppen- und Speiseräume von Schulkindergärten bzw. –horten, Vorschulen</v>
      </c>
      <c r="D40" s="529">
        <f>SUMIFS(TabelleR11LL,TabelleR11HH,'Reserve 05 K'!B40,TabelleR11JJ,"")+
SUMIFS(TabelleR11LL,TabelleR11HH,'Reserve 05 K'!B40,TabelleR11JJ,"ohne Grundreinig")</f>
        <v>0</v>
      </c>
      <c r="E40" s="530">
        <f t="shared" si="0"/>
        <v>0</v>
      </c>
      <c r="F40" s="531" t="str">
        <f>VLOOKUP(B40,Raumgruppen_Bezeichnungen!$C$3:$E$305,3,FALSE)</f>
        <v>monatlich</v>
      </c>
      <c r="G40" s="532" cm="1">
        <f t="array" aca="1" ref="G40" ca="1">HLOOKUP(
                           F40,
                           Raumgruppen_Bezeichnungen!$P$314:$AF$390,
                           VLOOKUP(
                                                 LEFT(RIGHT(CELL("dateiname",$B$2),LEN(CELL("dateiname",$B$2))-SEARCH("]",CELL("dateiname",$B$2))),LEN(RIGHT(CELL("dateiname",$B$2),LEN(CELL("dateiname",$B$2))-SEARCH("]",CELL("dateiname",$B$2))))-2),
                                                 Raumgruppen_Bezeichnungen!$P$315:$AH$390,
                                                 19,
                                                 FALSE),
                           FALSE)</f>
        <v>12</v>
      </c>
      <c r="H40" s="533">
        <f t="shared" ref="H40:H43" ca="1" si="25">D40*G40</f>
        <v>0</v>
      </c>
      <c r="I40" s="500">
        <f t="shared" ref="I40:I43" si="26">IF(E40=0,0,H40/E40)</f>
        <v>0</v>
      </c>
      <c r="J40" s="534">
        <f t="shared" si="3"/>
        <v>0</v>
      </c>
      <c r="K40" s="535">
        <f t="shared" ref="K40:K43" si="27">IF(J40="","",I40*J40)</f>
        <v>0</v>
      </c>
      <c r="M40" s="22">
        <f>Raumgruppen_Bezeichnungen!N39</f>
        <v>0</v>
      </c>
      <c r="N40" s="22">
        <f t="shared" si="5"/>
        <v>1</v>
      </c>
      <c r="O40" s="22">
        <f t="shared" si="6"/>
        <v>1</v>
      </c>
    </row>
    <row r="41" spans="2:15" ht="15" customHeight="1" x14ac:dyDescent="0.2">
      <c r="B41" s="677" t="str">
        <f>Raumgruppen_Bezeichnungen!$C40</f>
        <v>B1-14</v>
      </c>
      <c r="C41" s="528" t="str">
        <f>Raumgruppen_Bezeichnungen!$D40</f>
        <v>Gruppen- und Speiseräume von Schulkindergärten bzw. –horten, Vorschulen</v>
      </c>
      <c r="D41" s="529">
        <f>SUMIFS(TabelleR11LL,TabelleR11HH,'Reserve 05 K'!B41,TabelleR11JJ,"")+
SUMIFS(TabelleR11LL,TabelleR11HH,'Reserve 05 K'!B41,TabelleR11JJ,"ohne Grundreinig")</f>
        <v>0</v>
      </c>
      <c r="E41" s="530">
        <f t="shared" si="0"/>
        <v>0</v>
      </c>
      <c r="F41" s="531" t="str">
        <f>VLOOKUP(B41,Raumgruppen_Bezeichnungen!$C$3:$E$305,3,FALSE)</f>
        <v>14 tägig</v>
      </c>
      <c r="G41" s="532" cm="1">
        <f t="array" aca="1" ref="G41" ca="1">HLOOKUP(
                           F41,
                           Raumgruppen_Bezeichnungen!$P$314:$AF$390,
                           VLOOKUP(
                                                 LEFT(RIGHT(CELL("dateiname",$B$2),LEN(CELL("dateiname",$B$2))-SEARCH("]",CELL("dateiname",$B$2))),LEN(RIGHT(CELL("dateiname",$B$2),LEN(CELL("dateiname",$B$2))-SEARCH("]",CELL("dateiname",$B$2))))-2),
                                                 Raumgruppen_Bezeichnungen!$P$315:$AH$390,
                                                 19,
                                                 FALSE),
                           FALSE)</f>
        <v>25</v>
      </c>
      <c r="H41" s="533">
        <f t="shared" ca="1" si="25"/>
        <v>0</v>
      </c>
      <c r="I41" s="500">
        <f t="shared" si="26"/>
        <v>0</v>
      </c>
      <c r="J41" s="534">
        <f t="shared" si="3"/>
        <v>0</v>
      </c>
      <c r="K41" s="535">
        <f t="shared" si="27"/>
        <v>0</v>
      </c>
      <c r="M41" s="22">
        <f>Raumgruppen_Bezeichnungen!N40</f>
        <v>0</v>
      </c>
      <c r="N41" s="22">
        <f t="shared" si="5"/>
        <v>1</v>
      </c>
      <c r="O41" s="22">
        <f t="shared" si="6"/>
        <v>1</v>
      </c>
    </row>
    <row r="42" spans="2:15" ht="15" customHeight="1" x14ac:dyDescent="0.2">
      <c r="B42" s="677" t="str">
        <f>Raumgruppen_Bezeichnungen!$C41</f>
        <v>B1-W</v>
      </c>
      <c r="C42" s="528" t="str">
        <f>Raumgruppen_Bezeichnungen!$D41</f>
        <v>Gruppen- und Speiseräume von Schulkindergärten bzw. –horten, Vorschulen</v>
      </c>
      <c r="D42" s="529">
        <f>SUMIFS(TabelleR11LL,TabelleR11HH,'Reserve 05 K'!B42,TabelleR11JJ,"")+
SUMIFS(TabelleR11LL,TabelleR11HH,'Reserve 05 K'!B42,TabelleR11JJ,"ohne Grundreinig")</f>
        <v>0</v>
      </c>
      <c r="E42" s="530">
        <f t="shared" si="0"/>
        <v>0</v>
      </c>
      <c r="F42" s="531" t="str">
        <f>VLOOKUP(B42,Raumgruppen_Bezeichnungen!$C$3:$E$305,3,FALSE)</f>
        <v>wöchentl.</v>
      </c>
      <c r="G42" s="532" cm="1">
        <f t="array" aca="1" ref="G42" ca="1">HLOOKUP(
                           F42,
                           Raumgruppen_Bezeichnungen!$P$314:$AF$390,
                           VLOOKUP(
                                                 LEFT(RIGHT(CELL("dateiname",$B$2),LEN(CELL("dateiname",$B$2))-SEARCH("]",CELL("dateiname",$B$2))),LEN(RIGHT(CELL("dateiname",$B$2),LEN(CELL("dateiname",$B$2))-SEARCH("]",CELL("dateiname",$B$2))))-2),
                                                 Raumgruppen_Bezeichnungen!$P$315:$AH$390,
                                                 19,
                                                 FALSE),
                           FALSE)</f>
        <v>50</v>
      </c>
      <c r="H42" s="533">
        <f t="shared" ca="1" si="25"/>
        <v>0</v>
      </c>
      <c r="I42" s="500">
        <f t="shared" si="26"/>
        <v>0</v>
      </c>
      <c r="J42" s="534">
        <f t="shared" si="3"/>
        <v>0</v>
      </c>
      <c r="K42" s="535">
        <f t="shared" si="27"/>
        <v>0</v>
      </c>
      <c r="M42" s="22">
        <f>Raumgruppen_Bezeichnungen!N41</f>
        <v>0</v>
      </c>
      <c r="N42" s="22">
        <f t="shared" si="5"/>
        <v>1</v>
      </c>
      <c r="O42" s="22">
        <f t="shared" si="6"/>
        <v>1</v>
      </c>
    </row>
    <row r="43" spans="2:15" ht="15" customHeight="1" x14ac:dyDescent="0.2">
      <c r="B43" s="677" t="str">
        <f>Raumgruppen_Bezeichnungen!$C42</f>
        <v>B1-2</v>
      </c>
      <c r="C43" s="528" t="str">
        <f>Raumgruppen_Bezeichnungen!$D42</f>
        <v>Gruppen- und Speiseräume von Schulkindergärten bzw. –horten, Vorschulen</v>
      </c>
      <c r="D43" s="529">
        <f>SUMIFS(TabelleR11LL,TabelleR11HH,'Reserve 05 K'!B43,TabelleR11JJ,"")+
SUMIFS(TabelleR11LL,TabelleR11HH,'Reserve 05 K'!B43,TabelleR11JJ,"ohne Grundreinig")</f>
        <v>0</v>
      </c>
      <c r="E43" s="530">
        <f t="shared" si="0"/>
        <v>0</v>
      </c>
      <c r="F43" s="531" t="str">
        <f>VLOOKUP(B43,Raumgruppen_Bezeichnungen!$C$3:$E$305,3,FALSE)</f>
        <v>2 Tage/Wo</v>
      </c>
      <c r="G43" s="532" cm="1">
        <f t="array" aca="1" ref="G43" ca="1">HLOOKUP(
                           F43,
                           Raumgruppen_Bezeichnungen!$P$314:$AF$390,
                           VLOOKUP(
                                                 LEFT(RIGHT(CELL("dateiname",$B$2),LEN(CELL("dateiname",$B$2))-SEARCH("]",CELL("dateiname",$B$2))),LEN(RIGHT(CELL("dateiname",$B$2),LEN(CELL("dateiname",$B$2))-SEARCH("]",CELL("dateiname",$B$2))))-2),
                                                 Raumgruppen_Bezeichnungen!$P$315:$AH$390,
                                                 19,
                                                 FALSE),
                           FALSE)</f>
        <v>100</v>
      </c>
      <c r="H43" s="533">
        <f t="shared" ca="1" si="25"/>
        <v>0</v>
      </c>
      <c r="I43" s="500">
        <f t="shared" si="26"/>
        <v>0</v>
      </c>
      <c r="J43" s="534">
        <f t="shared" si="3"/>
        <v>0</v>
      </c>
      <c r="K43" s="535">
        <f t="shared" si="27"/>
        <v>0</v>
      </c>
      <c r="M43" s="22">
        <f>Raumgruppen_Bezeichnungen!N42</f>
        <v>0</v>
      </c>
      <c r="N43" s="22">
        <f t="shared" si="5"/>
        <v>1</v>
      </c>
      <c r="O43" s="22">
        <f t="shared" si="6"/>
        <v>1</v>
      </c>
    </row>
    <row r="44" spans="2:15" ht="15" customHeight="1" x14ac:dyDescent="0.2">
      <c r="B44" s="678" t="str">
        <f>Raumgruppen_Bezeichnungen!$C43</f>
        <v>B1-2,5</v>
      </c>
      <c r="C44" s="621" t="str">
        <f>Raumgruppen_Bezeichnungen!$D43</f>
        <v>Gruppen- und Speiseräume von Schulkindergärten bzw. –horten, Vorschulen</v>
      </c>
      <c r="D44" s="622">
        <f>SUMIFS(TabelleR11LL,TabelleR11HH,'Reserve 05 K'!B44,TabelleR11JJ,"")+
SUMIFS(TabelleR11LL,TabelleR11HH,'Reserve 05 K'!B44,TabelleR11JJ,"ohne Grundreinig")</f>
        <v>0</v>
      </c>
      <c r="E44" s="623">
        <f t="shared" si="0"/>
        <v>0</v>
      </c>
      <c r="F44" s="624" t="str">
        <f>VLOOKUP(B44,Raumgruppen_Bezeichnungen!$C$3:$E$305,3,FALSE)</f>
        <v>2,5 Tage/Wo</v>
      </c>
      <c r="G44" s="625" cm="1">
        <f t="array" aca="1" ref="G44" ca="1">HLOOKUP(
                           F44,
                           Raumgruppen_Bezeichnungen!$P$314:$AF$390,
                           VLOOKUP(
                                                 LEFT(RIGHT(CELL("dateiname",$B$2),LEN(CELL("dateiname",$B$2))-SEARCH("]",CELL("dateiname",$B$2))),LEN(RIGHT(CELL("dateiname",$B$2),LEN(CELL("dateiname",$B$2))-SEARCH("]",CELL("dateiname",$B$2))))-2),
                                                 Raumgruppen_Bezeichnungen!$P$315:$AH$390,
                                                 19,
                                                 FALSE),
                           FALSE)</f>
        <v>125</v>
      </c>
      <c r="H44" s="626">
        <f ca="1">D44*G44</f>
        <v>0</v>
      </c>
      <c r="I44" s="627">
        <f>IF(E44=0,0,H44/E44)</f>
        <v>0</v>
      </c>
      <c r="J44" s="628">
        <f t="shared" si="3"/>
        <v>0</v>
      </c>
      <c r="K44" s="629">
        <f>IF(J44="","",I44*J44)</f>
        <v>0</v>
      </c>
      <c r="M44" s="22">
        <f>Raumgruppen_Bezeichnungen!N43</f>
        <v>0</v>
      </c>
      <c r="N44" s="22">
        <f t="shared" si="5"/>
        <v>1</v>
      </c>
      <c r="O44" s="22">
        <f t="shared" si="6"/>
        <v>1</v>
      </c>
    </row>
    <row r="45" spans="2:15" ht="15" customHeight="1" thickBot="1" x14ac:dyDescent="0.25">
      <c r="B45" s="679" t="str">
        <f>Raumgruppen_Bezeichnungen!$C44</f>
        <v>B1-3</v>
      </c>
      <c r="C45" s="630" t="str">
        <f>Raumgruppen_Bezeichnungen!$D44</f>
        <v>Gruppen- und Speiseräume von Schulkindergärten bzw. –horten, Vorschulen</v>
      </c>
      <c r="D45" s="631">
        <f>SUMIFS(TabelleR11LL,TabelleR11HH,'Reserve 05 K'!B45,TabelleR11JJ,"")+
SUMIFS(TabelleR11LL,TabelleR11HH,'Reserve 05 K'!B45,TabelleR11JJ,"ohne Grundreinig")</f>
        <v>0</v>
      </c>
      <c r="E45" s="632">
        <f t="shared" si="0"/>
        <v>0</v>
      </c>
      <c r="F45" s="633" t="str">
        <f>VLOOKUP(B45,Raumgruppen_Bezeichnungen!$C$3:$E$305,3,FALSE)</f>
        <v>3 Tage/Wo</v>
      </c>
      <c r="G45" s="634" cm="1">
        <f t="array" aca="1" ref="G45" ca="1">HLOOKUP(
                           F45,
                           Raumgruppen_Bezeichnungen!$P$314:$AF$390,
                           VLOOKUP(
                                                 LEFT(RIGHT(CELL("dateiname",$B$2),LEN(CELL("dateiname",$B$2))-SEARCH("]",CELL("dateiname",$B$2))),LEN(RIGHT(CELL("dateiname",$B$2),LEN(CELL("dateiname",$B$2))-SEARCH("]",CELL("dateiname",$B$2))))-2),
                                                 Raumgruppen_Bezeichnungen!$P$315:$AH$390,
                                                 19,
                                                 FALSE),
                           FALSE)</f>
        <v>150</v>
      </c>
      <c r="H45" s="635">
        <f t="shared" ref="H45:H47" ca="1" si="28">D45*G45</f>
        <v>0</v>
      </c>
      <c r="I45" s="636">
        <f t="shared" ref="I45:I47" si="29">IF(E45=0,0,H45/E45)</f>
        <v>0</v>
      </c>
      <c r="J45" s="637">
        <f t="shared" si="3"/>
        <v>0</v>
      </c>
      <c r="K45" s="638">
        <f t="shared" ref="K45:K47" si="30">IF(J45="","",I45*J45)</f>
        <v>0</v>
      </c>
      <c r="M45" s="22">
        <f>Raumgruppen_Bezeichnungen!N44</f>
        <v>0</v>
      </c>
      <c r="N45" s="22">
        <f t="shared" si="5"/>
        <v>1</v>
      </c>
      <c r="O45" s="22">
        <f t="shared" si="6"/>
        <v>1</v>
      </c>
    </row>
    <row r="46" spans="2:15" ht="15" customHeight="1" x14ac:dyDescent="0.2">
      <c r="B46" s="676" t="str">
        <f>Raumgruppen_Bezeichnungen!$C45</f>
        <v>B1-4</v>
      </c>
      <c r="C46" s="548" t="str">
        <f>Raumgruppen_Bezeichnungen!$D45</f>
        <v>Gruppen- und Speiseräume von Schulkindergärten bzw. –horten, Vorschulen</v>
      </c>
      <c r="D46" s="465">
        <f>SUMIFS(TabelleR11LL,TabelleR11HH,'Reserve 05 K'!B46,TabelleR11JJ,"")+
SUMIFS(TabelleR11LL,TabelleR11HH,'Reserve 05 K'!B46,TabelleR11JJ,"ohne Grundreinig")</f>
        <v>0</v>
      </c>
      <c r="E46" s="279">
        <f t="shared" si="0"/>
        <v>0</v>
      </c>
      <c r="F46" s="549" t="str">
        <f>VLOOKUP(B46,Raumgruppen_Bezeichnungen!$C$3:$E$305,3,FALSE)</f>
        <v>4 Tage/Wo</v>
      </c>
      <c r="G46" s="75" cm="1">
        <f t="array" aca="1" ref="G46" ca="1">HLOOKUP(
                           F46,
                           Raumgruppen_Bezeichnungen!$P$314:$AF$390,
                           VLOOKUP(
                                                 LEFT(RIGHT(CELL("dateiname",$B$2),LEN(CELL("dateiname",$B$2))-SEARCH("]",CELL("dateiname",$B$2))),LEN(RIGHT(CELL("dateiname",$B$2),LEN(CELL("dateiname",$B$2))-SEARCH("]",CELL("dateiname",$B$2))))-2),
                                                 Raumgruppen_Bezeichnungen!$P$315:$AH$390,
                                                 19,
                                                 FALSE),
                           FALSE)</f>
        <v>200</v>
      </c>
      <c r="H46" s="550">
        <f t="shared" ca="1" si="28"/>
        <v>0</v>
      </c>
      <c r="I46" s="551">
        <f t="shared" si="29"/>
        <v>0</v>
      </c>
      <c r="J46" s="282">
        <f t="shared" si="3"/>
        <v>0</v>
      </c>
      <c r="K46" s="552">
        <f t="shared" si="30"/>
        <v>0</v>
      </c>
      <c r="M46" s="22">
        <f>Raumgruppen_Bezeichnungen!N45</f>
        <v>0</v>
      </c>
      <c r="N46" s="22">
        <f t="shared" si="5"/>
        <v>1</v>
      </c>
      <c r="O46" s="22">
        <f t="shared" si="6"/>
        <v>1</v>
      </c>
    </row>
    <row r="47" spans="2:15" ht="15" customHeight="1" x14ac:dyDescent="0.2">
      <c r="B47" s="677" t="str">
        <f>Raumgruppen_Bezeichnungen!$C46</f>
        <v>B1-5</v>
      </c>
      <c r="C47" s="528" t="str">
        <f>Raumgruppen_Bezeichnungen!$D46</f>
        <v>Gruppen- und Speiseräume von Schulkindergärten bzw. –horten, Vorschulen</v>
      </c>
      <c r="D47" s="529">
        <f>SUMIFS(TabelleR11LL,TabelleR11HH,'Reserve 05 K'!B47,TabelleR11JJ,"")+
SUMIFS(TabelleR11LL,TabelleR11HH,'Reserve 05 K'!B47,TabelleR11JJ,"ohne Grundreinig")</f>
        <v>0</v>
      </c>
      <c r="E47" s="530">
        <f t="shared" si="0"/>
        <v>0</v>
      </c>
      <c r="F47" s="531" t="str">
        <f>VLOOKUP(B47,Raumgruppen_Bezeichnungen!$C$3:$E$305,3,FALSE)</f>
        <v>5 Tage/Wo</v>
      </c>
      <c r="G47" s="532" cm="1">
        <f t="array" aca="1" ref="G47" ca="1">HLOOKUP(
                           F47,
                           Raumgruppen_Bezeichnungen!$P$314:$AF$390,
                           VLOOKUP(
                                                 LEFT(RIGHT(CELL("dateiname",$B$2),LEN(CELL("dateiname",$B$2))-SEARCH("]",CELL("dateiname",$B$2))),LEN(RIGHT(CELL("dateiname",$B$2),LEN(CELL("dateiname",$B$2))-SEARCH("]",CELL("dateiname",$B$2))))-2),
                                                 Raumgruppen_Bezeichnungen!$P$315:$AH$390,
                                                 19,
                                                 FALSE),
                           FALSE)</f>
        <v>250</v>
      </c>
      <c r="H47" s="533">
        <f t="shared" ca="1" si="28"/>
        <v>0</v>
      </c>
      <c r="I47" s="500">
        <f t="shared" si="29"/>
        <v>0</v>
      </c>
      <c r="J47" s="534">
        <f t="shared" si="3"/>
        <v>0</v>
      </c>
      <c r="K47" s="535">
        <f t="shared" si="30"/>
        <v>0</v>
      </c>
      <c r="M47" s="22">
        <f>Raumgruppen_Bezeichnungen!N46</f>
        <v>0</v>
      </c>
      <c r="N47" s="22">
        <f t="shared" si="5"/>
        <v>1</v>
      </c>
      <c r="O47" s="22">
        <f t="shared" si="6"/>
        <v>1</v>
      </c>
    </row>
    <row r="48" spans="2:15" ht="15" customHeight="1" x14ac:dyDescent="0.2">
      <c r="B48" s="677" t="str">
        <f>Raumgruppen_Bezeichnungen!$C47</f>
        <v>B1-6</v>
      </c>
      <c r="C48" s="528" t="str">
        <f>Raumgruppen_Bezeichnungen!$D47</f>
        <v>Gruppen- und Speiseräume von Schulkindergärten bzw. –horten, Vorschulen</v>
      </c>
      <c r="D48" s="529">
        <f>SUMIFS(TabelleR11LL,TabelleR11HH,'Reserve 05 K'!B48,TabelleR11JJ,"")+
SUMIFS(TabelleR11LL,TabelleR11HH,'Reserve 05 K'!B48,TabelleR11JJ,"ohne Grundreinig")</f>
        <v>0</v>
      </c>
      <c r="E48" s="530">
        <f t="shared" si="0"/>
        <v>0</v>
      </c>
      <c r="F48" s="531" t="str">
        <f>VLOOKUP(B48,Raumgruppen_Bezeichnungen!$C$3:$E$305,3,FALSE)</f>
        <v>6 Tage/Wo</v>
      </c>
      <c r="G48" s="532" cm="1">
        <f t="array" aca="1" ref="G48" ca="1">HLOOKUP(
                           F48,
                           Raumgruppen_Bezeichnungen!$P$314:$AF$390,
                           VLOOKUP(
                                                 LEFT(RIGHT(CELL("dateiname",$B$2),LEN(CELL("dateiname",$B$2))-SEARCH("]",CELL("dateiname",$B$2))),LEN(RIGHT(CELL("dateiname",$B$2),LEN(CELL("dateiname",$B$2))-SEARCH("]",CELL("dateiname",$B$2))))-2),
                                                 Raumgruppen_Bezeichnungen!$P$315:$AH$390,
                                                 19,
                                                 FALSE),
                           FALSE)</f>
        <v>300</v>
      </c>
      <c r="H48" s="533">
        <f ca="1">D48*G48</f>
        <v>0</v>
      </c>
      <c r="I48" s="500">
        <f>IF(E48=0,0,H48/E48)</f>
        <v>0</v>
      </c>
      <c r="J48" s="534">
        <f t="shared" si="3"/>
        <v>0</v>
      </c>
      <c r="K48" s="535">
        <f>IF(J48="","",I48*J48)</f>
        <v>0</v>
      </c>
      <c r="M48" s="22">
        <f>Raumgruppen_Bezeichnungen!N47</f>
        <v>0</v>
      </c>
      <c r="N48" s="22">
        <f t="shared" si="5"/>
        <v>1</v>
      </c>
      <c r="O48" s="22">
        <f t="shared" si="6"/>
        <v>1</v>
      </c>
    </row>
    <row r="49" spans="2:15" ht="15" customHeight="1" x14ac:dyDescent="0.2">
      <c r="B49" s="677" t="str">
        <f>Raumgruppen_Bezeichnungen!$C48</f>
        <v>B1-7</v>
      </c>
      <c r="C49" s="528" t="str">
        <f>Raumgruppen_Bezeichnungen!$D48</f>
        <v>Gruppen- und Speiseräume von Schulkindergärten bzw. –horten, Vorschulen</v>
      </c>
      <c r="D49" s="529">
        <f>SUMIFS(TabelleR11LL,TabelleR11HH,'Reserve 05 K'!B49,TabelleR11JJ,"")+
SUMIFS(TabelleR11LL,TabelleR11HH,'Reserve 05 K'!B49,TabelleR11JJ,"ohne Grundreinig")</f>
        <v>0</v>
      </c>
      <c r="E49" s="530">
        <f t="shared" si="0"/>
        <v>0</v>
      </c>
      <c r="F49" s="531" t="str">
        <f>VLOOKUP(B49,Raumgruppen_Bezeichnungen!$C$3:$E$305,3,FALSE)</f>
        <v>7 Tage/Wo</v>
      </c>
      <c r="G49" s="532" cm="1">
        <f t="array" aca="1" ref="G49" ca="1">HLOOKUP(
                           F49,
                           Raumgruppen_Bezeichnungen!$P$314:$AF$390,
                           VLOOKUP(
                                                 LEFT(RIGHT(CELL("dateiname",$B$2),LEN(CELL("dateiname",$B$2))-SEARCH("]",CELL("dateiname",$B$2))),LEN(RIGHT(CELL("dateiname",$B$2),LEN(CELL("dateiname",$B$2))-SEARCH("]",CELL("dateiname",$B$2))))-2),
                                                 Raumgruppen_Bezeichnungen!$P$315:$AH$390,
                                                 19,
                                                 FALSE),
                           FALSE)</f>
        <v>350</v>
      </c>
      <c r="H49" s="533">
        <f ca="1">D49*G49</f>
        <v>0</v>
      </c>
      <c r="I49" s="500">
        <f>IF(E49=0,0,H49/E49)</f>
        <v>0</v>
      </c>
      <c r="J49" s="534">
        <f t="shared" si="3"/>
        <v>0</v>
      </c>
      <c r="K49" s="535">
        <f>IF(J49="","",I49*J49)</f>
        <v>0</v>
      </c>
      <c r="M49" s="22">
        <f>Raumgruppen_Bezeichnungen!N48</f>
        <v>0</v>
      </c>
      <c r="N49" s="22">
        <f t="shared" si="5"/>
        <v>1</v>
      </c>
      <c r="O49" s="22">
        <f t="shared" si="6"/>
        <v>1</v>
      </c>
    </row>
    <row r="50" spans="2:15" ht="15" customHeight="1" x14ac:dyDescent="0.2">
      <c r="B50" s="677" t="str">
        <f>Raumgruppen_Bezeichnungen!$C49</f>
        <v>B1-Müll</v>
      </c>
      <c r="C50" s="528" t="str">
        <f>Raumgruppen_Bezeichnungen!$D49</f>
        <v>Gruppen- und Speiseräume von Schulkindergärten bzw. –horten, Vorschulen (nur Müllentnahme)</v>
      </c>
      <c r="D50" s="529">
        <f>SUMIFS(TabelleR11LL,TabelleR11II,'Reserve 05 K'!B50,TabelleR11JJ,"")+
SUMIFS(TabelleR11LL,TabelleR11II,'Reserve 05 K'!B50,TabelleR11JJ,"ohne Grundreinig")</f>
        <v>0</v>
      </c>
      <c r="E50" s="530">
        <f t="shared" si="0"/>
        <v>0</v>
      </c>
      <c r="F50" s="531" t="str">
        <f>VLOOKUP(B50,Raumgruppen_Bezeichnungen!$C$3:$E$305,3,FALSE)</f>
        <v>2 Tage/Wo </v>
      </c>
      <c r="G50" s="532" cm="1">
        <f t="array" aca="1" ref="G50" ca="1">HLOOKUP(
                           F50,
                           Raumgruppen_Bezeichnungen!$P$314:$AF$390,
                           VLOOKUP(
                                                 LEFT(RIGHT(CELL("dateiname",$B$2),LEN(CELL("dateiname",$B$2))-SEARCH("]",CELL("dateiname",$B$2))),LEN(RIGHT(CELL("dateiname",$B$2),LEN(CELL("dateiname",$B$2))-SEARCH("]",CELL("dateiname",$B$2))))-2),
                                                 Raumgruppen_Bezeichnungen!$P$315:$AH$390,
                                                 19,
                                                 FALSE),
                           FALSE)</f>
        <v>100</v>
      </c>
      <c r="H50" s="533">
        <f t="shared" ref="H50:H53" ca="1" si="31">D50*G50</f>
        <v>0</v>
      </c>
      <c r="I50" s="500">
        <f t="shared" ref="I50:I53" si="32">IF(E50=0,0,H50/E50)</f>
        <v>0</v>
      </c>
      <c r="J50" s="534">
        <f t="shared" si="3"/>
        <v>0</v>
      </c>
      <c r="K50" s="535">
        <f t="shared" ref="K50:K53" si="33">IF(J50="","",I50*J50)</f>
        <v>0</v>
      </c>
      <c r="M50" s="22">
        <f>Raumgruppen_Bezeichnungen!N49</f>
        <v>0</v>
      </c>
      <c r="N50" s="22">
        <f t="shared" si="5"/>
        <v>1</v>
      </c>
      <c r="O50" s="22">
        <f t="shared" si="6"/>
        <v>1</v>
      </c>
    </row>
    <row r="51" spans="2:15" ht="15" customHeight="1" x14ac:dyDescent="0.2">
      <c r="B51" s="677" t="str">
        <f>Raumgruppen_Bezeichnungen!$C50</f>
        <v>C1-J</v>
      </c>
      <c r="C51" s="528" t="str">
        <f>Raumgruppen_Bezeichnungen!$D50</f>
        <v>Verwaltungs- und Büroräume, Lehrerzimmer, Besprechungs- und Konferenzräume</v>
      </c>
      <c r="D51" s="529">
        <f>SUMIFS(TabelleR11LL,TabelleR11HH,'Reserve 05 K'!B51,TabelleR11JJ,"")+
SUMIFS(TabelleR11LL,TabelleR11HH,'Reserve 05 K'!B51,TabelleR11JJ,"ohne Grundreinig")</f>
        <v>0</v>
      </c>
      <c r="E51" s="530">
        <f t="shared" si="0"/>
        <v>0</v>
      </c>
      <c r="F51" s="531" t="str">
        <f>VLOOKUP(B51,Raumgruppen_Bezeichnungen!$C$3:$E$305,3,FALSE)</f>
        <v>jährlich</v>
      </c>
      <c r="G51" s="532" cm="1">
        <f t="array" aca="1" ref="G51" ca="1">HLOOKUP(
                           F51,
                           Raumgruppen_Bezeichnungen!$P$314:$AF$390,
                           VLOOKUP(
                                                 LEFT(RIGHT(CELL("dateiname",$B$2),LEN(CELL("dateiname",$B$2))-SEARCH("]",CELL("dateiname",$B$2))),LEN(RIGHT(CELL("dateiname",$B$2),LEN(CELL("dateiname",$B$2))-SEARCH("]",CELL("dateiname",$B$2))))-2),
                                                 Raumgruppen_Bezeichnungen!$P$315:$AH$390,
                                                 19,
                                                 FALSE),
                           FALSE)</f>
        <v>1</v>
      </c>
      <c r="H51" s="533">
        <f t="shared" ca="1" si="31"/>
        <v>0</v>
      </c>
      <c r="I51" s="500">
        <f t="shared" si="32"/>
        <v>0</v>
      </c>
      <c r="J51" s="534">
        <f t="shared" si="3"/>
        <v>0</v>
      </c>
      <c r="K51" s="535">
        <f t="shared" si="33"/>
        <v>0</v>
      </c>
      <c r="M51" s="22">
        <f>Raumgruppen_Bezeichnungen!N50</f>
        <v>1</v>
      </c>
      <c r="N51" s="22">
        <f t="shared" si="5"/>
        <v>1</v>
      </c>
      <c r="O51" s="22">
        <f t="shared" si="6"/>
        <v>1</v>
      </c>
    </row>
    <row r="52" spans="2:15" ht="15" customHeight="1" x14ac:dyDescent="0.2">
      <c r="B52" s="677" t="str">
        <f>Raumgruppen_Bezeichnungen!$C51</f>
        <v>C1-J2</v>
      </c>
      <c r="C52" s="528" t="str">
        <f>Raumgruppen_Bezeichnungen!$D51</f>
        <v>Verwaltungs- und Büroräume, Lehrerzimmer, Besprechungs- und Konferenzräume</v>
      </c>
      <c r="D52" s="529">
        <f>SUMIFS(TabelleR11LL,TabelleR11HH,'Reserve 05 K'!B52,TabelleR11JJ,"")+
SUMIFS(TabelleR11LL,TabelleR11HH,'Reserve 05 K'!B52,TabelleR11JJ,"ohne Grundreinig")</f>
        <v>0</v>
      </c>
      <c r="E52" s="530">
        <f t="shared" si="0"/>
        <v>0</v>
      </c>
      <c r="F52" s="531" t="str">
        <f>VLOOKUP(B52,Raumgruppen_Bezeichnungen!$C$3:$E$305,3,FALSE)</f>
        <v>jährlich 2x</v>
      </c>
      <c r="G52" s="532" cm="1">
        <f t="array" aca="1" ref="G52" ca="1">HLOOKUP(
                           F52,
                           Raumgruppen_Bezeichnungen!$P$314:$AF$390,
                           VLOOKUP(
                                                 LEFT(RIGHT(CELL("dateiname",$B$2),LEN(CELL("dateiname",$B$2))-SEARCH("]",CELL("dateiname",$B$2))),LEN(RIGHT(CELL("dateiname",$B$2),LEN(CELL("dateiname",$B$2))-SEARCH("]",CELL("dateiname",$B$2))))-2),
                                                 Raumgruppen_Bezeichnungen!$P$315:$AH$390,
                                                 19,
                                                 FALSE),
                           FALSE)</f>
        <v>2</v>
      </c>
      <c r="H52" s="533">
        <f t="shared" ca="1" si="31"/>
        <v>0</v>
      </c>
      <c r="I52" s="500">
        <f t="shared" si="32"/>
        <v>0</v>
      </c>
      <c r="J52" s="534">
        <f t="shared" si="3"/>
        <v>0</v>
      </c>
      <c r="K52" s="535">
        <f t="shared" si="33"/>
        <v>0</v>
      </c>
      <c r="M52" s="22">
        <f>Raumgruppen_Bezeichnungen!N51</f>
        <v>0</v>
      </c>
      <c r="N52" s="22">
        <f t="shared" si="5"/>
        <v>1</v>
      </c>
      <c r="O52" s="22">
        <f t="shared" si="6"/>
        <v>1</v>
      </c>
    </row>
    <row r="53" spans="2:15" ht="15" customHeight="1" x14ac:dyDescent="0.2">
      <c r="B53" s="677" t="str">
        <f>Raumgruppen_Bezeichnungen!$C52</f>
        <v>C1-Q</v>
      </c>
      <c r="C53" s="528" t="str">
        <f>Raumgruppen_Bezeichnungen!$D52</f>
        <v>Verwaltungs- und Büroräume, Lehrerzimmer, Besprechungs- und Konferenzräume</v>
      </c>
      <c r="D53" s="529">
        <f>SUMIFS(TabelleR11LL,TabelleR11HH,'Reserve 05 K'!B53,TabelleR11JJ,"")+
SUMIFS(TabelleR11LL,TabelleR11HH,'Reserve 05 K'!B53,TabelleR11JJ,"ohne Grundreinig")</f>
        <v>0</v>
      </c>
      <c r="E53" s="530">
        <f t="shared" si="0"/>
        <v>0</v>
      </c>
      <c r="F53" s="531" t="str">
        <f>VLOOKUP(B53,Raumgruppen_Bezeichnungen!$C$3:$E$305,3,FALSE)</f>
        <v>Quartalsw.</v>
      </c>
      <c r="G53" s="532" cm="1">
        <f t="array" aca="1" ref="G53" ca="1">HLOOKUP(
                           F53,
                           Raumgruppen_Bezeichnungen!$P$314:$AF$390,
                           VLOOKUP(
                                                 LEFT(RIGHT(CELL("dateiname",$B$2),LEN(CELL("dateiname",$B$2))-SEARCH("]",CELL("dateiname",$B$2))),LEN(RIGHT(CELL("dateiname",$B$2),LEN(CELL("dateiname",$B$2))-SEARCH("]",CELL("dateiname",$B$2))))-2),
                                                 Raumgruppen_Bezeichnungen!$P$315:$AH$390,
                                                 19,
                                                 FALSE),
                           FALSE)</f>
        <v>4</v>
      </c>
      <c r="H53" s="533">
        <f t="shared" ca="1" si="31"/>
        <v>0</v>
      </c>
      <c r="I53" s="500">
        <f t="shared" si="32"/>
        <v>0</v>
      </c>
      <c r="J53" s="534">
        <f t="shared" si="3"/>
        <v>0</v>
      </c>
      <c r="K53" s="535">
        <f t="shared" si="33"/>
        <v>0</v>
      </c>
      <c r="M53" s="22">
        <f>Raumgruppen_Bezeichnungen!N52</f>
        <v>0</v>
      </c>
      <c r="N53" s="22">
        <f t="shared" si="5"/>
        <v>1</v>
      </c>
      <c r="O53" s="22">
        <f t="shared" si="6"/>
        <v>1</v>
      </c>
    </row>
    <row r="54" spans="2:15" ht="15" customHeight="1" x14ac:dyDescent="0.2">
      <c r="B54" s="677" t="str">
        <f>Raumgruppen_Bezeichnungen!$C53</f>
        <v>C1-J6</v>
      </c>
      <c r="C54" s="528" t="str">
        <f>Raumgruppen_Bezeichnungen!$D53</f>
        <v>Verwaltungs- und Büroräume, Lehrerzimmer, Besprechungs- und Konferenzräume</v>
      </c>
      <c r="D54" s="529">
        <f>SUMIFS(TabelleR11LL,TabelleR11HH,'Reserve 05 K'!B54,TabelleR11JJ,"")+
SUMIFS(TabelleR11LL,TabelleR11HH,'Reserve 05 K'!B54,TabelleR11JJ,"ohne Grundreinig")</f>
        <v>0</v>
      </c>
      <c r="E54" s="530">
        <f t="shared" si="0"/>
        <v>0</v>
      </c>
      <c r="F54" s="531" t="str">
        <f>VLOOKUP(B54,Raumgruppen_Bezeichnungen!$C$3:$E$305,3,FALSE)</f>
        <v>jährlich 6x</v>
      </c>
      <c r="G54" s="532" cm="1">
        <f t="array" aca="1" ref="G54" ca="1">HLOOKUP(
                           F54,
                           Raumgruppen_Bezeichnungen!$P$314:$AF$390,
                           VLOOKUP(
                                                 LEFT(RIGHT(CELL("dateiname",$B$2),LEN(CELL("dateiname",$B$2))-SEARCH("]",CELL("dateiname",$B$2))),LEN(RIGHT(CELL("dateiname",$B$2),LEN(CELL("dateiname",$B$2))-SEARCH("]",CELL("dateiname",$B$2))))-2),
                                                 Raumgruppen_Bezeichnungen!$P$315:$AH$390,
                                                 19,
                                                 FALSE),
                           FALSE)</f>
        <v>6</v>
      </c>
      <c r="H54" s="533">
        <f ca="1">D54*G54</f>
        <v>0</v>
      </c>
      <c r="I54" s="500">
        <f>IF(E54=0,0,H54/E54)</f>
        <v>0</v>
      </c>
      <c r="J54" s="534">
        <f t="shared" si="3"/>
        <v>0</v>
      </c>
      <c r="K54" s="535">
        <f>IF(J54="","",I54*J54)</f>
        <v>0</v>
      </c>
      <c r="M54" s="22">
        <f>Raumgruppen_Bezeichnungen!N53</f>
        <v>0</v>
      </c>
      <c r="N54" s="22">
        <f t="shared" si="5"/>
        <v>1</v>
      </c>
      <c r="O54" s="22">
        <f t="shared" si="6"/>
        <v>1</v>
      </c>
    </row>
    <row r="55" spans="2:15" ht="15" customHeight="1" x14ac:dyDescent="0.2">
      <c r="B55" s="677" t="str">
        <f>Raumgruppen_Bezeichnungen!$C54</f>
        <v>C1-M</v>
      </c>
      <c r="C55" s="528" t="str">
        <f>Raumgruppen_Bezeichnungen!$D54</f>
        <v>Verwaltungs- und Büroräume, Lehrerzimmer, Besprechungs- und Konferenzräume</v>
      </c>
      <c r="D55" s="529">
        <f>SUMIFS(TabelleR11LL,TabelleR11HH,'Reserve 05 K'!B55,TabelleR11JJ,"")+
SUMIFS(TabelleR11LL,TabelleR11HH,'Reserve 05 K'!B55,TabelleR11JJ,"ohne Grundreinig")</f>
        <v>0</v>
      </c>
      <c r="E55" s="530">
        <f t="shared" si="0"/>
        <v>0</v>
      </c>
      <c r="F55" s="531" t="str">
        <f>VLOOKUP(B55,Raumgruppen_Bezeichnungen!$C$3:$E$305,3,FALSE)</f>
        <v>monatlich</v>
      </c>
      <c r="G55" s="532" cm="1">
        <f t="array" aca="1" ref="G55" ca="1">HLOOKUP(
                           F55,
                           Raumgruppen_Bezeichnungen!$P$314:$AF$390,
                           VLOOKUP(
                                                 LEFT(RIGHT(CELL("dateiname",$B$2),LEN(CELL("dateiname",$B$2))-SEARCH("]",CELL("dateiname",$B$2))),LEN(RIGHT(CELL("dateiname",$B$2),LEN(CELL("dateiname",$B$2))-SEARCH("]",CELL("dateiname",$B$2))))-2),
                                                 Raumgruppen_Bezeichnungen!$P$315:$AH$390,
                                                 19,
                                                 FALSE),
                           FALSE)</f>
        <v>12</v>
      </c>
      <c r="H55" s="533">
        <f t="shared" ref="H55:H58" ca="1" si="34">D55*G55</f>
        <v>0</v>
      </c>
      <c r="I55" s="500">
        <f t="shared" ref="I55:I58" si="35">IF(E55=0,0,H55/E55)</f>
        <v>0</v>
      </c>
      <c r="J55" s="534">
        <f t="shared" si="3"/>
        <v>0</v>
      </c>
      <c r="K55" s="535">
        <f t="shared" ref="K55:K58" si="36">IF(J55="","",I55*J55)</f>
        <v>0</v>
      </c>
      <c r="M55" s="22">
        <f>Raumgruppen_Bezeichnungen!N54</f>
        <v>0</v>
      </c>
      <c r="N55" s="22">
        <f t="shared" si="5"/>
        <v>1</v>
      </c>
      <c r="O55" s="22">
        <f t="shared" si="6"/>
        <v>1</v>
      </c>
    </row>
    <row r="56" spans="2:15" ht="15" customHeight="1" x14ac:dyDescent="0.2">
      <c r="B56" s="677" t="str">
        <f>Raumgruppen_Bezeichnungen!$C55</f>
        <v>C1-14</v>
      </c>
      <c r="C56" s="528" t="str">
        <f>Raumgruppen_Bezeichnungen!$D55</f>
        <v>Verwaltungs- und Büroräume, Lehrerzimmer, Besprechungs- und Konferenzräume</v>
      </c>
      <c r="D56" s="529">
        <f>SUMIFS(TabelleR11LL,TabelleR11HH,'Reserve 05 K'!B56,TabelleR11JJ,"")+
SUMIFS(TabelleR11LL,TabelleR11HH,'Reserve 05 K'!B56,TabelleR11JJ,"ohne Grundreinig")</f>
        <v>0</v>
      </c>
      <c r="E56" s="530">
        <f t="shared" si="0"/>
        <v>0</v>
      </c>
      <c r="F56" s="531" t="str">
        <f>VLOOKUP(B56,Raumgruppen_Bezeichnungen!$C$3:$E$305,3,FALSE)</f>
        <v>14 tägig</v>
      </c>
      <c r="G56" s="532" cm="1">
        <f t="array" aca="1" ref="G56" ca="1">HLOOKUP(
                           F56,
                           Raumgruppen_Bezeichnungen!$P$314:$AF$390,
                           VLOOKUP(
                                                 LEFT(RIGHT(CELL("dateiname",$B$2),LEN(CELL("dateiname",$B$2))-SEARCH("]",CELL("dateiname",$B$2))),LEN(RIGHT(CELL("dateiname",$B$2),LEN(CELL("dateiname",$B$2))-SEARCH("]",CELL("dateiname",$B$2))))-2),
                                                 Raumgruppen_Bezeichnungen!$P$315:$AH$390,
                                                 19,
                                                 FALSE),
                           FALSE)</f>
        <v>25</v>
      </c>
      <c r="H56" s="533">
        <f t="shared" ca="1" si="34"/>
        <v>0</v>
      </c>
      <c r="I56" s="500">
        <f t="shared" si="35"/>
        <v>0</v>
      </c>
      <c r="J56" s="534">
        <f t="shared" si="3"/>
        <v>0</v>
      </c>
      <c r="K56" s="535">
        <f t="shared" si="36"/>
        <v>0</v>
      </c>
      <c r="M56" s="22">
        <f>Raumgruppen_Bezeichnungen!N55</f>
        <v>0</v>
      </c>
      <c r="N56" s="22">
        <f t="shared" si="5"/>
        <v>1</v>
      </c>
      <c r="O56" s="22">
        <f t="shared" si="6"/>
        <v>1</v>
      </c>
    </row>
    <row r="57" spans="2:15" ht="15" customHeight="1" x14ac:dyDescent="0.2">
      <c r="B57" s="677" t="str">
        <f>Raumgruppen_Bezeichnungen!$C56</f>
        <v>C1-W</v>
      </c>
      <c r="C57" s="528" t="str">
        <f>Raumgruppen_Bezeichnungen!$D56</f>
        <v>Verwaltungs- und Büroräume, Lehrerzimmer, Besprechungs- und Konferenzräume</v>
      </c>
      <c r="D57" s="529">
        <f>SUMIFS(TabelleR11LL,TabelleR11HH,'Reserve 05 K'!B57,TabelleR11JJ,"")+
SUMIFS(TabelleR11LL,TabelleR11HH,'Reserve 05 K'!B57,TabelleR11JJ,"ohne Grundreinig")</f>
        <v>0</v>
      </c>
      <c r="E57" s="530">
        <f t="shared" si="0"/>
        <v>0</v>
      </c>
      <c r="F57" s="531" t="str">
        <f>VLOOKUP(B57,Raumgruppen_Bezeichnungen!$C$3:$E$305,3,FALSE)</f>
        <v>wöchentl.</v>
      </c>
      <c r="G57" s="532" cm="1">
        <f t="array" aca="1" ref="G57" ca="1">HLOOKUP(
                           F57,
                           Raumgruppen_Bezeichnungen!$P$314:$AF$390,
                           VLOOKUP(
                                                 LEFT(RIGHT(CELL("dateiname",$B$2),LEN(CELL("dateiname",$B$2))-SEARCH("]",CELL("dateiname",$B$2))),LEN(RIGHT(CELL("dateiname",$B$2),LEN(CELL("dateiname",$B$2))-SEARCH("]",CELL("dateiname",$B$2))))-2),
                                                 Raumgruppen_Bezeichnungen!$P$315:$AH$390,
                                                 19,
                                                 FALSE),
                           FALSE)</f>
        <v>50</v>
      </c>
      <c r="H57" s="533">
        <f t="shared" ca="1" si="34"/>
        <v>0</v>
      </c>
      <c r="I57" s="500">
        <f t="shared" si="35"/>
        <v>0</v>
      </c>
      <c r="J57" s="534">
        <f t="shared" si="3"/>
        <v>0</v>
      </c>
      <c r="K57" s="535">
        <f t="shared" si="36"/>
        <v>0</v>
      </c>
      <c r="M57" s="22">
        <f>Raumgruppen_Bezeichnungen!N56</f>
        <v>1</v>
      </c>
      <c r="N57" s="22">
        <f t="shared" si="5"/>
        <v>1</v>
      </c>
      <c r="O57" s="22">
        <f t="shared" si="6"/>
        <v>1</v>
      </c>
    </row>
    <row r="58" spans="2:15" ht="15" customHeight="1" x14ac:dyDescent="0.2">
      <c r="B58" s="677" t="str">
        <f>Raumgruppen_Bezeichnungen!$C57</f>
        <v>C1-2</v>
      </c>
      <c r="C58" s="528" t="str">
        <f>Raumgruppen_Bezeichnungen!$D57</f>
        <v>Verwaltungs- und Büroräume, Lehrerzimmer, Besprechungs- und Konferenzräume</v>
      </c>
      <c r="D58" s="529">
        <f>SUMIFS(TabelleR11LL,TabelleR11HH,'Reserve 05 K'!B58,TabelleR11JJ,"")+
SUMIFS(TabelleR11LL,TabelleR11HH,'Reserve 05 K'!B58,TabelleR11JJ,"ohne Grundreinig")</f>
        <v>0</v>
      </c>
      <c r="E58" s="530">
        <f t="shared" si="0"/>
        <v>0</v>
      </c>
      <c r="F58" s="531" t="str">
        <f>VLOOKUP(B58,Raumgruppen_Bezeichnungen!$C$3:$E$305,3,FALSE)</f>
        <v>2 Tage/Wo</v>
      </c>
      <c r="G58" s="532" cm="1">
        <f t="array" aca="1" ref="G58" ca="1">HLOOKUP(
                           F58,
                           Raumgruppen_Bezeichnungen!$P$314:$AF$390,
                           VLOOKUP(
                                                 LEFT(RIGHT(CELL("dateiname",$B$2),LEN(CELL("dateiname",$B$2))-SEARCH("]",CELL("dateiname",$B$2))),LEN(RIGHT(CELL("dateiname",$B$2),LEN(CELL("dateiname",$B$2))-SEARCH("]",CELL("dateiname",$B$2))))-2),
                                                 Raumgruppen_Bezeichnungen!$P$315:$AH$390,
                                                 19,
                                                 FALSE),
                           FALSE)</f>
        <v>100</v>
      </c>
      <c r="H58" s="533">
        <f t="shared" ca="1" si="34"/>
        <v>0</v>
      </c>
      <c r="I58" s="500">
        <f t="shared" si="35"/>
        <v>0</v>
      </c>
      <c r="J58" s="534">
        <f t="shared" si="3"/>
        <v>0</v>
      </c>
      <c r="K58" s="535">
        <f t="shared" si="36"/>
        <v>0</v>
      </c>
      <c r="M58" s="22">
        <f>Raumgruppen_Bezeichnungen!N57</f>
        <v>1</v>
      </c>
      <c r="N58" s="22">
        <f t="shared" si="5"/>
        <v>1</v>
      </c>
      <c r="O58" s="22">
        <f t="shared" si="6"/>
        <v>1</v>
      </c>
    </row>
    <row r="59" spans="2:15" ht="15" customHeight="1" x14ac:dyDescent="0.2">
      <c r="B59" s="677" t="str">
        <f>Raumgruppen_Bezeichnungen!$C58</f>
        <v>C1-2,5</v>
      </c>
      <c r="C59" s="528" t="str">
        <f>Raumgruppen_Bezeichnungen!$D58</f>
        <v>Verwaltungs- und Büroräume, Lehrerzimmer, Besprechungs- und Konferenzräume</v>
      </c>
      <c r="D59" s="529">
        <f>SUMIFS(TabelleR11LL,TabelleR11HH,'Reserve 05 K'!B59,TabelleR11JJ,"")+
SUMIFS(TabelleR11LL,TabelleR11HH,'Reserve 05 K'!B59,TabelleR11JJ,"ohne Grundreinig")</f>
        <v>0</v>
      </c>
      <c r="E59" s="530">
        <f t="shared" si="0"/>
        <v>0</v>
      </c>
      <c r="F59" s="531" t="str">
        <f>VLOOKUP(B59,Raumgruppen_Bezeichnungen!$C$3:$E$305,3,FALSE)</f>
        <v>2,5 Tage/Wo</v>
      </c>
      <c r="G59" s="532" cm="1">
        <f t="array" aca="1" ref="G59" ca="1">HLOOKUP(
                           F59,
                           Raumgruppen_Bezeichnungen!$P$314:$AF$390,
                           VLOOKUP(
                                                 LEFT(RIGHT(CELL("dateiname",$B$2),LEN(CELL("dateiname",$B$2))-SEARCH("]",CELL("dateiname",$B$2))),LEN(RIGHT(CELL("dateiname",$B$2),LEN(CELL("dateiname",$B$2))-SEARCH("]",CELL("dateiname",$B$2))))-2),
                                                 Raumgruppen_Bezeichnungen!$P$315:$AH$390,
                                                 19,
                                                 FALSE),
                           FALSE)</f>
        <v>125</v>
      </c>
      <c r="H59" s="533">
        <f ca="1">D59*G59</f>
        <v>0</v>
      </c>
      <c r="I59" s="500">
        <f>IF(E59=0,0,H59/E59)</f>
        <v>0</v>
      </c>
      <c r="J59" s="534">
        <f t="shared" si="3"/>
        <v>0</v>
      </c>
      <c r="K59" s="535">
        <f>IF(J59="","",I59*J59)</f>
        <v>0</v>
      </c>
      <c r="M59" s="22">
        <f>Raumgruppen_Bezeichnungen!N58</f>
        <v>0</v>
      </c>
      <c r="N59" s="22">
        <f t="shared" si="5"/>
        <v>1</v>
      </c>
      <c r="O59" s="22">
        <f t="shared" si="6"/>
        <v>1</v>
      </c>
    </row>
    <row r="60" spans="2:15" ht="15" customHeight="1" x14ac:dyDescent="0.2">
      <c r="B60" s="677" t="str">
        <f>Raumgruppen_Bezeichnungen!$C59</f>
        <v>C1-3</v>
      </c>
      <c r="C60" s="528" t="str">
        <f>Raumgruppen_Bezeichnungen!$D59</f>
        <v>Verwaltungs- und Büroräume, Lehrerzimmer, Besprechungs- und Konferenzräume</v>
      </c>
      <c r="D60" s="529">
        <f>SUMIFS(TabelleR11LL,TabelleR11HH,'Reserve 05 K'!B60,TabelleR11JJ,"")+
SUMIFS(TabelleR11LL,TabelleR11HH,'Reserve 05 K'!B60,TabelleR11JJ,"ohne Grundreinig")</f>
        <v>0</v>
      </c>
      <c r="E60" s="530">
        <f t="shared" si="0"/>
        <v>0</v>
      </c>
      <c r="F60" s="531" t="str">
        <f>VLOOKUP(B60,Raumgruppen_Bezeichnungen!$C$3:$E$305,3,FALSE)</f>
        <v>3 Tage/Wo</v>
      </c>
      <c r="G60" s="532" cm="1">
        <f t="array" aca="1" ref="G60" ca="1">HLOOKUP(
                           F60,
                           Raumgruppen_Bezeichnungen!$P$314:$AF$390,
                           VLOOKUP(
                                                 LEFT(RIGHT(CELL("dateiname",$B$2),LEN(CELL("dateiname",$B$2))-SEARCH("]",CELL("dateiname",$B$2))),LEN(RIGHT(CELL("dateiname",$B$2),LEN(CELL("dateiname",$B$2))-SEARCH("]",CELL("dateiname",$B$2))))-2),
                                                 Raumgruppen_Bezeichnungen!$P$315:$AH$390,
                                                 19,
                                                 FALSE),
                           FALSE)</f>
        <v>150</v>
      </c>
      <c r="H60" s="533">
        <f t="shared" ref="H60:H62" ca="1" si="37">D60*G60</f>
        <v>0</v>
      </c>
      <c r="I60" s="500">
        <f t="shared" ref="I60:I62" si="38">IF(E60=0,0,H60/E60)</f>
        <v>0</v>
      </c>
      <c r="J60" s="534">
        <f t="shared" si="3"/>
        <v>0</v>
      </c>
      <c r="K60" s="535">
        <f t="shared" ref="K60:K62" si="39">IF(J60="","",I60*J60)</f>
        <v>0</v>
      </c>
      <c r="M60" s="22">
        <f>Raumgruppen_Bezeichnungen!N59</f>
        <v>0</v>
      </c>
      <c r="N60" s="22">
        <f t="shared" si="5"/>
        <v>1</v>
      </c>
      <c r="O60" s="22">
        <f t="shared" si="6"/>
        <v>1</v>
      </c>
    </row>
    <row r="61" spans="2:15" ht="15" customHeight="1" x14ac:dyDescent="0.2">
      <c r="B61" s="678" t="str">
        <f>Raumgruppen_Bezeichnungen!$C60</f>
        <v>C1-4</v>
      </c>
      <c r="C61" s="621" t="str">
        <f>Raumgruppen_Bezeichnungen!$D60</f>
        <v>Verwaltungs- und Büroräume, Lehrerzimmer, Besprechungs- und Konferenzräume</v>
      </c>
      <c r="D61" s="622">
        <f>SUMIFS(TabelleR11LL,TabelleR11HH,'Reserve 05 K'!B61,TabelleR11JJ,"")+
SUMIFS(TabelleR11LL,TabelleR11HH,'Reserve 05 K'!B61,TabelleR11JJ,"ohne Grundreinig")</f>
        <v>0</v>
      </c>
      <c r="E61" s="623">
        <f t="shared" si="0"/>
        <v>0</v>
      </c>
      <c r="F61" s="624" t="str">
        <f>VLOOKUP(B61,Raumgruppen_Bezeichnungen!$C$3:$E$305,3,FALSE)</f>
        <v>4 Tage/Wo</v>
      </c>
      <c r="G61" s="625" cm="1">
        <f t="array" aca="1" ref="G61" ca="1">HLOOKUP(
                           F61,
                           Raumgruppen_Bezeichnungen!$P$314:$AF$390,
                           VLOOKUP(
                                                 LEFT(RIGHT(CELL("dateiname",$B$2),LEN(CELL("dateiname",$B$2))-SEARCH("]",CELL("dateiname",$B$2))),LEN(RIGHT(CELL("dateiname",$B$2),LEN(CELL("dateiname",$B$2))-SEARCH("]",CELL("dateiname",$B$2))))-2),
                                                 Raumgruppen_Bezeichnungen!$P$315:$AH$390,
                                                 19,
                                                 FALSE),
                           FALSE)</f>
        <v>200</v>
      </c>
      <c r="H61" s="626">
        <f t="shared" ca="1" si="37"/>
        <v>0</v>
      </c>
      <c r="I61" s="627">
        <f t="shared" si="38"/>
        <v>0</v>
      </c>
      <c r="J61" s="628">
        <f t="shared" si="3"/>
        <v>0</v>
      </c>
      <c r="K61" s="629">
        <f t="shared" si="39"/>
        <v>0</v>
      </c>
      <c r="M61" s="22">
        <f>Raumgruppen_Bezeichnungen!N60</f>
        <v>0</v>
      </c>
      <c r="N61" s="22">
        <f t="shared" si="5"/>
        <v>1</v>
      </c>
      <c r="O61" s="22">
        <f t="shared" si="6"/>
        <v>1</v>
      </c>
    </row>
    <row r="62" spans="2:15" ht="15" customHeight="1" thickBot="1" x14ac:dyDescent="0.25">
      <c r="B62" s="679" t="str">
        <f>Raumgruppen_Bezeichnungen!$C61</f>
        <v>C1-5</v>
      </c>
      <c r="C62" s="630" t="str">
        <f>Raumgruppen_Bezeichnungen!$D61</f>
        <v>Verwaltungs- und Büroräume, Lehrerzimmer, Besprechungs- und Konferenzräume</v>
      </c>
      <c r="D62" s="631">
        <f>SUMIFS(TabelleR11LL,TabelleR11HH,'Reserve 05 K'!B62,TabelleR11JJ,"")+
SUMIFS(TabelleR11LL,TabelleR11HH,'Reserve 05 K'!B62,TabelleR11JJ,"ohne Grundreinig")</f>
        <v>0</v>
      </c>
      <c r="E62" s="632">
        <f t="shared" si="0"/>
        <v>0</v>
      </c>
      <c r="F62" s="633" t="str">
        <f>VLOOKUP(B62,Raumgruppen_Bezeichnungen!$C$3:$E$305,3,FALSE)</f>
        <v>5 Tage/Wo</v>
      </c>
      <c r="G62" s="634" cm="1">
        <f t="array" aca="1" ref="G62" ca="1">HLOOKUP(
                           F62,
                           Raumgruppen_Bezeichnungen!$P$314:$AF$390,
                           VLOOKUP(
                                                 LEFT(RIGHT(CELL("dateiname",$B$2),LEN(CELL("dateiname",$B$2))-SEARCH("]",CELL("dateiname",$B$2))),LEN(RIGHT(CELL("dateiname",$B$2),LEN(CELL("dateiname",$B$2))-SEARCH("]",CELL("dateiname",$B$2))))-2),
                                                 Raumgruppen_Bezeichnungen!$P$315:$AH$390,
                                                 19,
                                                 FALSE),
                           FALSE)</f>
        <v>250</v>
      </c>
      <c r="H62" s="635">
        <f t="shared" ca="1" si="37"/>
        <v>0</v>
      </c>
      <c r="I62" s="636">
        <f t="shared" si="38"/>
        <v>0</v>
      </c>
      <c r="J62" s="637">
        <f t="shared" si="3"/>
        <v>0</v>
      </c>
      <c r="K62" s="638">
        <f t="shared" si="39"/>
        <v>0</v>
      </c>
      <c r="M62" s="22">
        <f>Raumgruppen_Bezeichnungen!N61</f>
        <v>1</v>
      </c>
      <c r="N62" s="22">
        <f t="shared" si="5"/>
        <v>1</v>
      </c>
      <c r="O62" s="22">
        <f t="shared" si="6"/>
        <v>1</v>
      </c>
    </row>
    <row r="63" spans="2:15" ht="15" customHeight="1" x14ac:dyDescent="0.2">
      <c r="B63" s="676" t="str">
        <f>Raumgruppen_Bezeichnungen!$C62</f>
        <v>C1-6</v>
      </c>
      <c r="C63" s="548" t="str">
        <f>Raumgruppen_Bezeichnungen!$D62</f>
        <v>Verwaltungs- und Büroräume, Lehrerzimmer, Besprechungs- und Konferenzräume</v>
      </c>
      <c r="D63" s="465">
        <f>SUMIFS(TabelleR11LL,TabelleR11HH,'Reserve 05 K'!B63,TabelleR11JJ,"")+
SUMIFS(TabelleR11LL,TabelleR11HH,'Reserve 05 K'!B63,TabelleR11JJ,"ohne Grundreinig")</f>
        <v>0</v>
      </c>
      <c r="E63" s="279">
        <f t="shared" si="0"/>
        <v>0</v>
      </c>
      <c r="F63" s="549" t="str">
        <f>VLOOKUP(B63,Raumgruppen_Bezeichnungen!$C$3:$E$305,3,FALSE)</f>
        <v>6 Tage/Wo</v>
      </c>
      <c r="G63" s="75" cm="1">
        <f t="array" aca="1" ref="G63" ca="1">HLOOKUP(
                           F63,
                           Raumgruppen_Bezeichnungen!$P$314:$AF$390,
                           VLOOKUP(
                                                 LEFT(RIGHT(CELL("dateiname",$B$2),LEN(CELL("dateiname",$B$2))-SEARCH("]",CELL("dateiname",$B$2))),LEN(RIGHT(CELL("dateiname",$B$2),LEN(CELL("dateiname",$B$2))-SEARCH("]",CELL("dateiname",$B$2))))-2),
                                                 Raumgruppen_Bezeichnungen!$P$315:$AH$390,
                                                 19,
                                                 FALSE),
                           FALSE)</f>
        <v>300</v>
      </c>
      <c r="H63" s="550">
        <f ca="1">D63*G63</f>
        <v>0</v>
      </c>
      <c r="I63" s="551">
        <f>IF(E63=0,0,H63/E63)</f>
        <v>0</v>
      </c>
      <c r="J63" s="282">
        <f t="shared" si="3"/>
        <v>0</v>
      </c>
      <c r="K63" s="552">
        <f>IF(J63="","",I63*J63)</f>
        <v>0</v>
      </c>
      <c r="M63" s="22">
        <f>Raumgruppen_Bezeichnungen!N62</f>
        <v>0</v>
      </c>
      <c r="N63" s="22">
        <f t="shared" si="5"/>
        <v>1</v>
      </c>
      <c r="O63" s="22">
        <f t="shared" si="6"/>
        <v>1</v>
      </c>
    </row>
    <row r="64" spans="2:15" ht="15" customHeight="1" x14ac:dyDescent="0.2">
      <c r="B64" s="677" t="str">
        <f>Raumgruppen_Bezeichnungen!$C63</f>
        <v>C1-7</v>
      </c>
      <c r="C64" s="528" t="str">
        <f>Raumgruppen_Bezeichnungen!$D63</f>
        <v>Verwaltungs- und Büroräume, Lehrerzimmer, Besprechungs- und Konferenzräume</v>
      </c>
      <c r="D64" s="529">
        <f>SUMIFS(TabelleR11LL,TabelleR11HH,'Reserve 05 K'!B64,TabelleR11JJ,"")+
SUMIFS(TabelleR11LL,TabelleR11HH,'Reserve 05 K'!B64,TabelleR11JJ,"ohne Grundreinig")</f>
        <v>0</v>
      </c>
      <c r="E64" s="530">
        <f t="shared" si="0"/>
        <v>0</v>
      </c>
      <c r="F64" s="531" t="str">
        <f>VLOOKUP(B64,Raumgruppen_Bezeichnungen!$C$3:$E$305,3,FALSE)</f>
        <v>7 Tage/Wo</v>
      </c>
      <c r="G64" s="532" cm="1">
        <f t="array" aca="1" ref="G64" ca="1">HLOOKUP(
                           F64,
                           Raumgruppen_Bezeichnungen!$P$314:$AF$390,
                           VLOOKUP(
                                                 LEFT(RIGHT(CELL("dateiname",$B$2),LEN(CELL("dateiname",$B$2))-SEARCH("]",CELL("dateiname",$B$2))),LEN(RIGHT(CELL("dateiname",$B$2),LEN(CELL("dateiname",$B$2))-SEARCH("]",CELL("dateiname",$B$2))))-2),
                                                 Raumgruppen_Bezeichnungen!$P$315:$AH$390,
                                                 19,
                                                 FALSE),
                           FALSE)</f>
        <v>350</v>
      </c>
      <c r="H64" s="533">
        <f ca="1">D64*G64</f>
        <v>0</v>
      </c>
      <c r="I64" s="500">
        <f>IF(E64=0,0,H64/E64)</f>
        <v>0</v>
      </c>
      <c r="J64" s="534">
        <f t="shared" si="3"/>
        <v>0</v>
      </c>
      <c r="K64" s="535">
        <f>IF(J64="","",I64*J64)</f>
        <v>0</v>
      </c>
      <c r="M64" s="22">
        <f>Raumgruppen_Bezeichnungen!N63</f>
        <v>0</v>
      </c>
      <c r="N64" s="22">
        <f t="shared" si="5"/>
        <v>1</v>
      </c>
      <c r="O64" s="22">
        <f t="shared" si="6"/>
        <v>1</v>
      </c>
    </row>
    <row r="65" spans="2:15" ht="15" customHeight="1" x14ac:dyDescent="0.2">
      <c r="B65" s="677" t="str">
        <f>Raumgruppen_Bezeichnungen!$C64</f>
        <v>C1-Müll</v>
      </c>
      <c r="C65" s="528" t="str">
        <f>Raumgruppen_Bezeichnungen!$D64</f>
        <v>Verwaltungs- und Büroräume, Lehrerzimmer, Besprechungs- und Konferenzräume (nur Müllentnahme)</v>
      </c>
      <c r="D65" s="529">
        <f>SUMIFS(TabelleR11LL,TabelleR11II,'Reserve 05 K'!B65,TabelleR11JJ,"")+
SUMIFS(TabelleR11LL,TabelleR11II,'Reserve 05 K'!B65,TabelleR11JJ,"ohne Grundreinig")</f>
        <v>0</v>
      </c>
      <c r="E65" s="530">
        <f t="shared" si="0"/>
        <v>0</v>
      </c>
      <c r="F65" s="531" t="str">
        <f>VLOOKUP(B65,Raumgruppen_Bezeichnungen!$C$3:$E$305,3,FALSE)</f>
        <v>2 Tage/Wo </v>
      </c>
      <c r="G65" s="532" cm="1">
        <f t="array" aca="1" ref="G65" ca="1">HLOOKUP(
                           F65,
                           Raumgruppen_Bezeichnungen!$P$314:$AF$390,
                           VLOOKUP(
                                                 LEFT(RIGHT(CELL("dateiname",$B$2),LEN(CELL("dateiname",$B$2))-SEARCH("]",CELL("dateiname",$B$2))),LEN(RIGHT(CELL("dateiname",$B$2),LEN(CELL("dateiname",$B$2))-SEARCH("]",CELL("dateiname",$B$2))))-2),
                                                 Raumgruppen_Bezeichnungen!$P$315:$AH$390,
                                                 19,
                                                 FALSE),
                           FALSE)</f>
        <v>100</v>
      </c>
      <c r="H65" s="533">
        <f ca="1">D65*G65</f>
        <v>0</v>
      </c>
      <c r="I65" s="500">
        <f>IF(E65=0,0,H65/E65)</f>
        <v>0</v>
      </c>
      <c r="J65" s="534">
        <f t="shared" si="3"/>
        <v>0</v>
      </c>
      <c r="K65" s="535">
        <f>IF(J65="","",I65*J65)</f>
        <v>0</v>
      </c>
      <c r="M65" s="22">
        <f>Raumgruppen_Bezeichnungen!N64</f>
        <v>0</v>
      </c>
      <c r="N65" s="22">
        <f t="shared" si="5"/>
        <v>1</v>
      </c>
      <c r="O65" s="22">
        <f t="shared" si="6"/>
        <v>1</v>
      </c>
    </row>
    <row r="66" spans="2:15" ht="15" customHeight="1" x14ac:dyDescent="0.2">
      <c r="B66" s="677" t="str">
        <f>Raumgruppen_Bezeichnungen!$C65</f>
        <v>C1-Hort</v>
      </c>
      <c r="C66" s="528" t="str">
        <f>Raumgruppen_Bezeichnungen!$D65</f>
        <v>Verwaltungs- und Büroräume, Lehrerzimmer, Besprechungs- und Konferenzräume</v>
      </c>
      <c r="D66" s="529">
        <f>SUMIFS(TabelleR11LL,TabelleR11HH,'Reserve 05 K'!B66,TabelleR11JJ,"")+
SUMIFS(TabelleR11LL,TabelleR11HH,'Reserve 05 K'!B66,TabelleR11JJ,"ohne Grundreinig")</f>
        <v>0</v>
      </c>
      <c r="E66" s="530">
        <f t="shared" si="0"/>
        <v>0</v>
      </c>
      <c r="F66" s="531" t="str">
        <f>VLOOKUP(B66,Raumgruppen_Bezeichnungen!$C$3:$E$305,3,FALSE)</f>
        <v>5 Tage/Wo </v>
      </c>
      <c r="G66" s="532" cm="1">
        <f t="array" aca="1" ref="G66" ca="1">HLOOKUP(
                           F66,
                           Raumgruppen_Bezeichnungen!$P$314:$AF$390,
                           VLOOKUP(
                                                 LEFT(RIGHT(CELL("dateiname",$B$2),LEN(CELL("dateiname",$B$2))-SEARCH("]",CELL("dateiname",$B$2))),LEN(RIGHT(CELL("dateiname",$B$2),LEN(CELL("dateiname",$B$2))-SEARCH("]",CELL("dateiname",$B$2))))-2),
                                                 Raumgruppen_Bezeichnungen!$P$315:$AH$390,
                                                 19,
                                                 FALSE),
                           FALSE)</f>
        <v>250</v>
      </c>
      <c r="H66" s="533">
        <f t="shared" ref="H66:H68" ca="1" si="40">D66*G66</f>
        <v>0</v>
      </c>
      <c r="I66" s="500">
        <f t="shared" ref="I66:I68" si="41">IF(E66=0,0,H66/E66)</f>
        <v>0</v>
      </c>
      <c r="J66" s="534">
        <f t="shared" si="3"/>
        <v>0</v>
      </c>
      <c r="K66" s="535">
        <f t="shared" ref="K66:K68" si="42">IF(J66="","",I66*J66)</f>
        <v>0</v>
      </c>
      <c r="M66" s="22">
        <f>Raumgruppen_Bezeichnungen!N65</f>
        <v>0</v>
      </c>
      <c r="N66" s="22">
        <f t="shared" si="5"/>
        <v>1</v>
      </c>
      <c r="O66" s="22">
        <f t="shared" si="6"/>
        <v>1</v>
      </c>
    </row>
    <row r="67" spans="2:15" ht="15" customHeight="1" x14ac:dyDescent="0.2">
      <c r="B67" s="677" t="str">
        <f>Raumgruppen_Bezeichnungen!$C66</f>
        <v>D1-J</v>
      </c>
      <c r="C67" s="528" t="str">
        <f>Raumgruppen_Bezeichnungen!$D66</f>
        <v>Lehrmittelräume, Funktionsräume, Unterrichtsvorbereitungsräume, Lehrerbibliotheken</v>
      </c>
      <c r="D67" s="529">
        <f>SUMIFS(TabelleR11LL,TabelleR11HH,'Reserve 05 K'!B67,TabelleR11JJ,"")+
SUMIFS(TabelleR11LL,TabelleR11HH,'Reserve 05 K'!B67,TabelleR11JJ,"ohne Grundreinig")</f>
        <v>0</v>
      </c>
      <c r="E67" s="530">
        <f t="shared" si="0"/>
        <v>0</v>
      </c>
      <c r="F67" s="531" t="str">
        <f>VLOOKUP(B67,Raumgruppen_Bezeichnungen!$C$3:$E$305,3,FALSE)</f>
        <v>jährlich</v>
      </c>
      <c r="G67" s="532" cm="1">
        <f t="array" aca="1" ref="G67" ca="1">HLOOKUP(
                           F67,
                           Raumgruppen_Bezeichnungen!$P$314:$AF$390,
                           VLOOKUP(
                                                 LEFT(RIGHT(CELL("dateiname",$B$2),LEN(CELL("dateiname",$B$2))-SEARCH("]",CELL("dateiname",$B$2))),LEN(RIGHT(CELL("dateiname",$B$2),LEN(CELL("dateiname",$B$2))-SEARCH("]",CELL("dateiname",$B$2))))-2),
                                                 Raumgruppen_Bezeichnungen!$P$315:$AH$390,
                                                 19,
                                                 FALSE),
                           FALSE)</f>
        <v>1</v>
      </c>
      <c r="H67" s="533">
        <f t="shared" ca="1" si="40"/>
        <v>0</v>
      </c>
      <c r="I67" s="500">
        <f t="shared" si="41"/>
        <v>0</v>
      </c>
      <c r="J67" s="534">
        <f t="shared" si="3"/>
        <v>0</v>
      </c>
      <c r="K67" s="535">
        <f t="shared" si="42"/>
        <v>0</v>
      </c>
      <c r="M67" s="22">
        <f>Raumgruppen_Bezeichnungen!N66</f>
        <v>0</v>
      </c>
      <c r="N67" s="22">
        <f t="shared" si="5"/>
        <v>1</v>
      </c>
      <c r="O67" s="22">
        <f t="shared" si="6"/>
        <v>1</v>
      </c>
    </row>
    <row r="68" spans="2:15" ht="15" customHeight="1" x14ac:dyDescent="0.2">
      <c r="B68" s="677" t="str">
        <f>Raumgruppen_Bezeichnungen!$C67</f>
        <v>D1-J2</v>
      </c>
      <c r="C68" s="528" t="str">
        <f>Raumgruppen_Bezeichnungen!$D67</f>
        <v>Lehrmittelräume, Funktionsräume, Unterrichtsvorbereitungsräume, Lehrerbibliotheken</v>
      </c>
      <c r="D68" s="529">
        <f>SUMIFS(TabelleR11LL,TabelleR11HH,'Reserve 05 K'!B68,TabelleR11JJ,"")+
SUMIFS(TabelleR11LL,TabelleR11HH,'Reserve 05 K'!B68,TabelleR11JJ,"ohne Grundreinig")</f>
        <v>0</v>
      </c>
      <c r="E68" s="530">
        <f t="shared" ref="E68:E131" si="43">VLOOKUP(B68,Los01NS,6,FALSE)</f>
        <v>0</v>
      </c>
      <c r="F68" s="531" t="str">
        <f>VLOOKUP(B68,Raumgruppen_Bezeichnungen!$C$3:$E$305,3,FALSE)</f>
        <v>jährlich 2x</v>
      </c>
      <c r="G68" s="532" cm="1">
        <f t="array" aca="1" ref="G68" ca="1">HLOOKUP(
                           F68,
                           Raumgruppen_Bezeichnungen!$P$314:$AF$390,
                           VLOOKUP(
                                                 LEFT(RIGHT(CELL("dateiname",$B$2),LEN(CELL("dateiname",$B$2))-SEARCH("]",CELL("dateiname",$B$2))),LEN(RIGHT(CELL("dateiname",$B$2),LEN(CELL("dateiname",$B$2))-SEARCH("]",CELL("dateiname",$B$2))))-2),
                                                 Raumgruppen_Bezeichnungen!$P$315:$AH$390,
                                                 19,
                                                 FALSE),
                           FALSE)</f>
        <v>2</v>
      </c>
      <c r="H68" s="533">
        <f t="shared" ca="1" si="40"/>
        <v>0</v>
      </c>
      <c r="I68" s="500">
        <f t="shared" si="41"/>
        <v>0</v>
      </c>
      <c r="J68" s="534">
        <f t="shared" ref="J68:J131" si="44">Stundensatz01SVS</f>
        <v>0</v>
      </c>
      <c r="K68" s="535">
        <f t="shared" si="42"/>
        <v>0</v>
      </c>
      <c r="M68" s="22">
        <f>Raumgruppen_Bezeichnungen!N67</f>
        <v>0</v>
      </c>
      <c r="N68" s="22">
        <f t="shared" si="5"/>
        <v>1</v>
      </c>
      <c r="O68" s="22">
        <f t="shared" si="6"/>
        <v>1</v>
      </c>
    </row>
    <row r="69" spans="2:15" ht="15" customHeight="1" x14ac:dyDescent="0.2">
      <c r="B69" s="677" t="str">
        <f>Raumgruppen_Bezeichnungen!$C68</f>
        <v>D1-Q</v>
      </c>
      <c r="C69" s="528" t="str">
        <f>Raumgruppen_Bezeichnungen!$D68</f>
        <v>Lehrmittelräume, Funktionsräume, Unterrichtsvorbereitungsräume, Lehrerbibliotheken</v>
      </c>
      <c r="D69" s="529">
        <f>SUMIFS(TabelleR11LL,TabelleR11HH,'Reserve 05 K'!B69,TabelleR11JJ,"")+
SUMIFS(TabelleR11LL,TabelleR11HH,'Reserve 05 K'!B69,TabelleR11JJ,"ohne Grundreinig")</f>
        <v>0</v>
      </c>
      <c r="E69" s="530">
        <f t="shared" si="43"/>
        <v>0</v>
      </c>
      <c r="F69" s="531" t="str">
        <f>VLOOKUP(B69,Raumgruppen_Bezeichnungen!$C$3:$E$305,3,FALSE)</f>
        <v>Quartalsw.</v>
      </c>
      <c r="G69" s="532" cm="1">
        <f t="array" aca="1" ref="G69" ca="1">HLOOKUP(
                           F69,
                           Raumgruppen_Bezeichnungen!$P$314:$AF$390,
                           VLOOKUP(
                                                 LEFT(RIGHT(CELL("dateiname",$B$2),LEN(CELL("dateiname",$B$2))-SEARCH("]",CELL("dateiname",$B$2))),LEN(RIGHT(CELL("dateiname",$B$2),LEN(CELL("dateiname",$B$2))-SEARCH("]",CELL("dateiname",$B$2))))-2),
                                                 Raumgruppen_Bezeichnungen!$P$315:$AH$390,
                                                 19,
                                                 FALSE),
                           FALSE)</f>
        <v>4</v>
      </c>
      <c r="H69" s="533">
        <f ca="1">D69*G69</f>
        <v>0</v>
      </c>
      <c r="I69" s="500">
        <f>IF(E69=0,0,H69/E69)</f>
        <v>0</v>
      </c>
      <c r="J69" s="534">
        <f t="shared" si="44"/>
        <v>0</v>
      </c>
      <c r="K69" s="535">
        <f>IF(J69="","",I69*J69)</f>
        <v>0</v>
      </c>
      <c r="M69" s="22">
        <f>Raumgruppen_Bezeichnungen!N68</f>
        <v>0</v>
      </c>
      <c r="N69" s="22">
        <f t="shared" ref="N69:N132" si="45">IF(E69=0,1,0)</f>
        <v>1</v>
      </c>
      <c r="O69" s="22">
        <f t="shared" ref="O69:O132" si="46">IF(J69=0,1,0)</f>
        <v>1</v>
      </c>
    </row>
    <row r="70" spans="2:15" ht="15" customHeight="1" x14ac:dyDescent="0.2">
      <c r="B70" s="677" t="str">
        <f>Raumgruppen_Bezeichnungen!$C69</f>
        <v>D1-J6</v>
      </c>
      <c r="C70" s="528" t="str">
        <f>Raumgruppen_Bezeichnungen!$D69</f>
        <v>Lehrmittelräume, Funktionsräume, Unterrichtsvorbereitungsräume, Lehrerbibliotheken</v>
      </c>
      <c r="D70" s="529">
        <f>SUMIFS(TabelleR11LL,TabelleR11HH,'Reserve 05 K'!B70,TabelleR11JJ,"")+
SUMIFS(TabelleR11LL,TabelleR11HH,'Reserve 05 K'!B70,TabelleR11JJ,"ohne Grundreinig")</f>
        <v>0</v>
      </c>
      <c r="E70" s="530">
        <f t="shared" si="43"/>
        <v>0</v>
      </c>
      <c r="F70" s="531" t="str">
        <f>VLOOKUP(B70,Raumgruppen_Bezeichnungen!$C$3:$E$305,3,FALSE)</f>
        <v>jährlich 6x</v>
      </c>
      <c r="G70" s="532" cm="1">
        <f t="array" aca="1" ref="G70" ca="1">HLOOKUP(
                           F70,
                           Raumgruppen_Bezeichnungen!$P$314:$AF$390,
                           VLOOKUP(
                                                 LEFT(RIGHT(CELL("dateiname",$B$2),LEN(CELL("dateiname",$B$2))-SEARCH("]",CELL("dateiname",$B$2))),LEN(RIGHT(CELL("dateiname",$B$2),LEN(CELL("dateiname",$B$2))-SEARCH("]",CELL("dateiname",$B$2))))-2),
                                                 Raumgruppen_Bezeichnungen!$P$315:$AH$390,
                                                 19,
                                                 FALSE),
                           FALSE)</f>
        <v>6</v>
      </c>
      <c r="H70" s="533">
        <f t="shared" ref="H70:H73" ca="1" si="47">D70*G70</f>
        <v>0</v>
      </c>
      <c r="I70" s="500">
        <f t="shared" ref="I70:I73" si="48">IF(E70=0,0,H70/E70)</f>
        <v>0</v>
      </c>
      <c r="J70" s="534">
        <f t="shared" si="44"/>
        <v>0</v>
      </c>
      <c r="K70" s="535">
        <f t="shared" ref="K70:K73" si="49">IF(J70="","",I70*J70)</f>
        <v>0</v>
      </c>
      <c r="M70" s="22">
        <f>Raumgruppen_Bezeichnungen!N69</f>
        <v>0</v>
      </c>
      <c r="N70" s="22">
        <f t="shared" si="45"/>
        <v>1</v>
      </c>
      <c r="O70" s="22">
        <f t="shared" si="46"/>
        <v>1</v>
      </c>
    </row>
    <row r="71" spans="2:15" ht="15" customHeight="1" x14ac:dyDescent="0.2">
      <c r="B71" s="677" t="str">
        <f>Raumgruppen_Bezeichnungen!$C70</f>
        <v>D1-M</v>
      </c>
      <c r="C71" s="528" t="str">
        <f>Raumgruppen_Bezeichnungen!$D70</f>
        <v>Lehrmittelräume, Funktionsräume, Unterrichtsvorbereitungsräume, Lehrerbibliotheken</v>
      </c>
      <c r="D71" s="529">
        <f>SUMIFS(TabelleR11LL,TabelleR11HH,'Reserve 05 K'!B71,TabelleR11JJ,"")+
SUMIFS(TabelleR11LL,TabelleR11HH,'Reserve 05 K'!B71,TabelleR11JJ,"ohne Grundreinig")</f>
        <v>0</v>
      </c>
      <c r="E71" s="530">
        <f t="shared" si="43"/>
        <v>0</v>
      </c>
      <c r="F71" s="531" t="str">
        <f>VLOOKUP(B71,Raumgruppen_Bezeichnungen!$C$3:$E$305,3,FALSE)</f>
        <v>monatlich</v>
      </c>
      <c r="G71" s="532" cm="1">
        <f t="array" aca="1" ref="G71" ca="1">HLOOKUP(
                           F71,
                           Raumgruppen_Bezeichnungen!$P$314:$AF$390,
                           VLOOKUP(
                                                 LEFT(RIGHT(CELL("dateiname",$B$2),LEN(CELL("dateiname",$B$2))-SEARCH("]",CELL("dateiname",$B$2))),LEN(RIGHT(CELL("dateiname",$B$2),LEN(CELL("dateiname",$B$2))-SEARCH("]",CELL("dateiname",$B$2))))-2),
                                                 Raumgruppen_Bezeichnungen!$P$315:$AH$390,
                                                 19,
                                                 FALSE),
                           FALSE)</f>
        <v>12</v>
      </c>
      <c r="H71" s="533">
        <f t="shared" ca="1" si="47"/>
        <v>0</v>
      </c>
      <c r="I71" s="500">
        <f t="shared" si="48"/>
        <v>0</v>
      </c>
      <c r="J71" s="534">
        <f t="shared" si="44"/>
        <v>0</v>
      </c>
      <c r="K71" s="535">
        <f t="shared" si="49"/>
        <v>0</v>
      </c>
      <c r="M71" s="22">
        <f>Raumgruppen_Bezeichnungen!N70</f>
        <v>0</v>
      </c>
      <c r="N71" s="22">
        <f t="shared" si="45"/>
        <v>1</v>
      </c>
      <c r="O71" s="22">
        <f t="shared" si="46"/>
        <v>1</v>
      </c>
    </row>
    <row r="72" spans="2:15" ht="15" customHeight="1" x14ac:dyDescent="0.2">
      <c r="B72" s="677" t="str">
        <f>Raumgruppen_Bezeichnungen!$C71</f>
        <v>D1-14</v>
      </c>
      <c r="C72" s="528" t="str">
        <f>Raumgruppen_Bezeichnungen!$D71</f>
        <v>Lehrmittelräume, Funktionsräume, Unterrichtsvorbereitungsräume, Lehrerbibliotheken</v>
      </c>
      <c r="D72" s="529">
        <f>SUMIFS(TabelleR11LL,TabelleR11HH,'Reserve 05 K'!B72,TabelleR11JJ,"")+
SUMIFS(TabelleR11LL,TabelleR11HH,'Reserve 05 K'!B72,TabelleR11JJ,"ohne Grundreinig")</f>
        <v>0</v>
      </c>
      <c r="E72" s="530">
        <f t="shared" si="43"/>
        <v>0</v>
      </c>
      <c r="F72" s="531" t="str">
        <f>VLOOKUP(B72,Raumgruppen_Bezeichnungen!$C$3:$E$305,3,FALSE)</f>
        <v>14 tägig</v>
      </c>
      <c r="G72" s="532" cm="1">
        <f t="array" aca="1" ref="G72" ca="1">HLOOKUP(
                           F72,
                           Raumgruppen_Bezeichnungen!$P$314:$AF$390,
                           VLOOKUP(
                                                 LEFT(RIGHT(CELL("dateiname",$B$2),LEN(CELL("dateiname",$B$2))-SEARCH("]",CELL("dateiname",$B$2))),LEN(RIGHT(CELL("dateiname",$B$2),LEN(CELL("dateiname",$B$2))-SEARCH("]",CELL("dateiname",$B$2))))-2),
                                                 Raumgruppen_Bezeichnungen!$P$315:$AH$390,
                                                 19,
                                                 FALSE),
                           FALSE)</f>
        <v>25</v>
      </c>
      <c r="H72" s="533">
        <f t="shared" ca="1" si="47"/>
        <v>0</v>
      </c>
      <c r="I72" s="500">
        <f t="shared" si="48"/>
        <v>0</v>
      </c>
      <c r="J72" s="534">
        <f t="shared" si="44"/>
        <v>0</v>
      </c>
      <c r="K72" s="535">
        <f t="shared" si="49"/>
        <v>0</v>
      </c>
      <c r="M72" s="22">
        <f>Raumgruppen_Bezeichnungen!N71</f>
        <v>0</v>
      </c>
      <c r="N72" s="22">
        <f t="shared" si="45"/>
        <v>1</v>
      </c>
      <c r="O72" s="22">
        <f t="shared" si="46"/>
        <v>1</v>
      </c>
    </row>
    <row r="73" spans="2:15" ht="15" customHeight="1" x14ac:dyDescent="0.2">
      <c r="B73" s="678" t="str">
        <f>Raumgruppen_Bezeichnungen!$C72</f>
        <v>D1-W</v>
      </c>
      <c r="C73" s="621" t="str">
        <f>Raumgruppen_Bezeichnungen!$D72</f>
        <v>Lehrmittelräume, Funktionsräume, Unterrichtsvorbereitungsräume, Lehrerbibliotheken</v>
      </c>
      <c r="D73" s="622">
        <f>SUMIFS(TabelleR11LL,TabelleR11HH,'Reserve 05 K'!B73,TabelleR11JJ,"")+
SUMIFS(TabelleR11LL,TabelleR11HH,'Reserve 05 K'!B73,TabelleR11JJ,"ohne Grundreinig")</f>
        <v>0</v>
      </c>
      <c r="E73" s="623">
        <f t="shared" si="43"/>
        <v>0</v>
      </c>
      <c r="F73" s="624" t="str">
        <f>VLOOKUP(B73,Raumgruppen_Bezeichnungen!$C$3:$E$305,3,FALSE)</f>
        <v>wöchentl.</v>
      </c>
      <c r="G73" s="625" cm="1">
        <f t="array" aca="1" ref="G73" ca="1">HLOOKUP(
                           F73,
                           Raumgruppen_Bezeichnungen!$P$314:$AF$390,
                           VLOOKUP(
                                                 LEFT(RIGHT(CELL("dateiname",$B$2),LEN(CELL("dateiname",$B$2))-SEARCH("]",CELL("dateiname",$B$2))),LEN(RIGHT(CELL("dateiname",$B$2),LEN(CELL("dateiname",$B$2))-SEARCH("]",CELL("dateiname",$B$2))))-2),
                                                 Raumgruppen_Bezeichnungen!$P$315:$AH$390,
                                                 19,
                                                 FALSE),
                           FALSE)</f>
        <v>50</v>
      </c>
      <c r="H73" s="626">
        <f t="shared" ca="1" si="47"/>
        <v>0</v>
      </c>
      <c r="I73" s="627">
        <f t="shared" si="48"/>
        <v>0</v>
      </c>
      <c r="J73" s="628">
        <f t="shared" si="44"/>
        <v>0</v>
      </c>
      <c r="K73" s="629">
        <f t="shared" si="49"/>
        <v>0</v>
      </c>
      <c r="M73" s="22">
        <f>Raumgruppen_Bezeichnungen!N72</f>
        <v>0</v>
      </c>
      <c r="N73" s="22">
        <f t="shared" si="45"/>
        <v>1</v>
      </c>
      <c r="O73" s="22">
        <f t="shared" si="46"/>
        <v>1</v>
      </c>
    </row>
    <row r="74" spans="2:15" ht="15" customHeight="1" thickBot="1" x14ac:dyDescent="0.25">
      <c r="B74" s="679" t="str">
        <f>Raumgruppen_Bezeichnungen!$C73</f>
        <v>D1-2</v>
      </c>
      <c r="C74" s="630" t="str">
        <f>Raumgruppen_Bezeichnungen!$D73</f>
        <v>Lehrmittelräume, Funktionsräume, Unterrichtsvorbereitungsräume, Lehrerbibliotheken</v>
      </c>
      <c r="D74" s="631">
        <f>SUMIFS(TabelleR11LL,TabelleR11HH,'Reserve 05 K'!B74,TabelleR11JJ,"")+
SUMIFS(TabelleR11LL,TabelleR11HH,'Reserve 05 K'!B74,TabelleR11JJ,"ohne Grundreinig")</f>
        <v>0</v>
      </c>
      <c r="E74" s="632">
        <f t="shared" si="43"/>
        <v>0</v>
      </c>
      <c r="F74" s="633" t="str">
        <f>VLOOKUP(B74,Raumgruppen_Bezeichnungen!$C$3:$E$305,3,FALSE)</f>
        <v>2 Tage/Wo</v>
      </c>
      <c r="G74" s="634" cm="1">
        <f t="array" aca="1" ref="G74" ca="1">HLOOKUP(
                           F74,
                           Raumgruppen_Bezeichnungen!$P$314:$AF$390,
                           VLOOKUP(
                                                 LEFT(RIGHT(CELL("dateiname",$B$2),LEN(CELL("dateiname",$B$2))-SEARCH("]",CELL("dateiname",$B$2))),LEN(RIGHT(CELL("dateiname",$B$2),LEN(CELL("dateiname",$B$2))-SEARCH("]",CELL("dateiname",$B$2))))-2),
                                                 Raumgruppen_Bezeichnungen!$P$315:$AH$390,
                                                 19,
                                                 FALSE),
                           FALSE)</f>
        <v>100</v>
      </c>
      <c r="H74" s="635">
        <f ca="1">D74*G74</f>
        <v>0</v>
      </c>
      <c r="I74" s="636">
        <f>IF(E74=0,0,H74/E74)</f>
        <v>0</v>
      </c>
      <c r="J74" s="637">
        <f t="shared" si="44"/>
        <v>0</v>
      </c>
      <c r="K74" s="638">
        <f>IF(J74="","",I74*J74)</f>
        <v>0</v>
      </c>
      <c r="M74" s="22">
        <f>Raumgruppen_Bezeichnungen!N73</f>
        <v>0</v>
      </c>
      <c r="N74" s="22">
        <f t="shared" si="45"/>
        <v>1</v>
      </c>
      <c r="O74" s="22">
        <f t="shared" si="46"/>
        <v>1</v>
      </c>
    </row>
    <row r="75" spans="2:15" ht="15" customHeight="1" x14ac:dyDescent="0.2">
      <c r="B75" s="676" t="str">
        <f>Raumgruppen_Bezeichnungen!$C74</f>
        <v>D1-2,5</v>
      </c>
      <c r="C75" s="548" t="str">
        <f>Raumgruppen_Bezeichnungen!$D74</f>
        <v>Lehrmittelräume, Funktionsräume, Unterrichtsvorbereitungsräume, Lehrerbibliotheken</v>
      </c>
      <c r="D75" s="465">
        <f>SUMIFS(TabelleR11LL,TabelleR11HH,'Reserve 05 K'!B75,TabelleR11JJ,"")+
SUMIFS(TabelleR11LL,TabelleR11HH,'Reserve 05 K'!B75,TabelleR11JJ,"ohne Grundreinig")</f>
        <v>0</v>
      </c>
      <c r="E75" s="279">
        <f t="shared" si="43"/>
        <v>0</v>
      </c>
      <c r="F75" s="549" t="str">
        <f>VLOOKUP(B75,Raumgruppen_Bezeichnungen!$C$3:$E$305,3,FALSE)</f>
        <v>2,5 Tage/Wo</v>
      </c>
      <c r="G75" s="75" cm="1">
        <f t="array" aca="1" ref="G75" ca="1">HLOOKUP(
                           F75,
                           Raumgruppen_Bezeichnungen!$P$314:$AF$390,
                           VLOOKUP(
                                                 LEFT(RIGHT(CELL("dateiname",$B$2),LEN(CELL("dateiname",$B$2))-SEARCH("]",CELL("dateiname",$B$2))),LEN(RIGHT(CELL("dateiname",$B$2),LEN(CELL("dateiname",$B$2))-SEARCH("]",CELL("dateiname",$B$2))))-2),
                                                 Raumgruppen_Bezeichnungen!$P$315:$AH$390,
                                                 19,
                                                 FALSE),
                           FALSE)</f>
        <v>125</v>
      </c>
      <c r="H75" s="550">
        <f t="shared" ref="H75:H77" ca="1" si="50">D75*G75</f>
        <v>0</v>
      </c>
      <c r="I75" s="551">
        <f t="shared" ref="I75:I77" si="51">IF(E75=0,0,H75/E75)</f>
        <v>0</v>
      </c>
      <c r="J75" s="282">
        <f t="shared" si="44"/>
        <v>0</v>
      </c>
      <c r="K75" s="552">
        <f t="shared" ref="K75:K77" si="52">IF(J75="","",I75*J75)</f>
        <v>0</v>
      </c>
      <c r="M75" s="22">
        <f>Raumgruppen_Bezeichnungen!N74</f>
        <v>0</v>
      </c>
      <c r="N75" s="22">
        <f t="shared" si="45"/>
        <v>1</v>
      </c>
      <c r="O75" s="22">
        <f t="shared" si="46"/>
        <v>1</v>
      </c>
    </row>
    <row r="76" spans="2:15" ht="15" customHeight="1" x14ac:dyDescent="0.2">
      <c r="B76" s="677" t="str">
        <f>Raumgruppen_Bezeichnungen!$C75</f>
        <v>D1-3</v>
      </c>
      <c r="C76" s="528" t="str">
        <f>Raumgruppen_Bezeichnungen!$D75</f>
        <v>Lehrmittelräume, Funktionsräume, Unterrichtsvorbereitungsräume, Lehrerbibliotheken</v>
      </c>
      <c r="D76" s="529">
        <f>SUMIFS(TabelleR11LL,TabelleR11HH,'Reserve 05 K'!B76,TabelleR11JJ,"")+
SUMIFS(TabelleR11LL,TabelleR11HH,'Reserve 05 K'!B76,TabelleR11JJ,"ohne Grundreinig")</f>
        <v>0</v>
      </c>
      <c r="E76" s="530">
        <f t="shared" si="43"/>
        <v>0</v>
      </c>
      <c r="F76" s="531" t="str">
        <f>VLOOKUP(B76,Raumgruppen_Bezeichnungen!$C$3:$E$305,3,FALSE)</f>
        <v>3 Tage/Wo</v>
      </c>
      <c r="G76" s="532" cm="1">
        <f t="array" aca="1" ref="G76" ca="1">HLOOKUP(
                           F76,
                           Raumgruppen_Bezeichnungen!$P$314:$AF$390,
                           VLOOKUP(
                                                 LEFT(RIGHT(CELL("dateiname",$B$2),LEN(CELL("dateiname",$B$2))-SEARCH("]",CELL("dateiname",$B$2))),LEN(RIGHT(CELL("dateiname",$B$2),LEN(CELL("dateiname",$B$2))-SEARCH("]",CELL("dateiname",$B$2))))-2),
                                                 Raumgruppen_Bezeichnungen!$P$315:$AH$390,
                                                 19,
                                                 FALSE),
                           FALSE)</f>
        <v>150</v>
      </c>
      <c r="H76" s="533">
        <f t="shared" ca="1" si="50"/>
        <v>0</v>
      </c>
      <c r="I76" s="500">
        <f t="shared" si="51"/>
        <v>0</v>
      </c>
      <c r="J76" s="534">
        <f t="shared" si="44"/>
        <v>0</v>
      </c>
      <c r="K76" s="535">
        <f t="shared" si="52"/>
        <v>0</v>
      </c>
      <c r="M76" s="22">
        <f>Raumgruppen_Bezeichnungen!N75</f>
        <v>0</v>
      </c>
      <c r="N76" s="22">
        <f t="shared" si="45"/>
        <v>1</v>
      </c>
      <c r="O76" s="22">
        <f t="shared" si="46"/>
        <v>1</v>
      </c>
    </row>
    <row r="77" spans="2:15" ht="15" customHeight="1" x14ac:dyDescent="0.2">
      <c r="B77" s="677" t="str">
        <f>Raumgruppen_Bezeichnungen!$C76</f>
        <v>D1-4</v>
      </c>
      <c r="C77" s="528" t="str">
        <f>Raumgruppen_Bezeichnungen!$D76</f>
        <v>Lehrmittelräume, Funktionsräume, Unterrichtsvorbereitungsräume, Lehrerbibliotheken</v>
      </c>
      <c r="D77" s="529">
        <f>SUMIFS(TabelleR11LL,TabelleR11HH,'Reserve 05 K'!B77,TabelleR11JJ,"")+
SUMIFS(TabelleR11LL,TabelleR11HH,'Reserve 05 K'!B77,TabelleR11JJ,"ohne Grundreinig")</f>
        <v>0</v>
      </c>
      <c r="E77" s="530">
        <f t="shared" si="43"/>
        <v>0</v>
      </c>
      <c r="F77" s="531" t="str">
        <f>VLOOKUP(B77,Raumgruppen_Bezeichnungen!$C$3:$E$305,3,FALSE)</f>
        <v>4 Tage/Wo</v>
      </c>
      <c r="G77" s="532" cm="1">
        <f t="array" aca="1" ref="G77" ca="1">HLOOKUP(
                           F77,
                           Raumgruppen_Bezeichnungen!$P$314:$AF$390,
                           VLOOKUP(
                                                 LEFT(RIGHT(CELL("dateiname",$B$2),LEN(CELL("dateiname",$B$2))-SEARCH("]",CELL("dateiname",$B$2))),LEN(RIGHT(CELL("dateiname",$B$2),LEN(CELL("dateiname",$B$2))-SEARCH("]",CELL("dateiname",$B$2))))-2),
                                                 Raumgruppen_Bezeichnungen!$P$315:$AH$390,
                                                 19,
                                                 FALSE),
                           FALSE)</f>
        <v>200</v>
      </c>
      <c r="H77" s="533">
        <f t="shared" ca="1" si="50"/>
        <v>0</v>
      </c>
      <c r="I77" s="500">
        <f t="shared" si="51"/>
        <v>0</v>
      </c>
      <c r="J77" s="534">
        <f t="shared" si="44"/>
        <v>0</v>
      </c>
      <c r="K77" s="535">
        <f t="shared" si="52"/>
        <v>0</v>
      </c>
      <c r="M77" s="22">
        <f>Raumgruppen_Bezeichnungen!N76</f>
        <v>0</v>
      </c>
      <c r="N77" s="22">
        <f t="shared" si="45"/>
        <v>1</v>
      </c>
      <c r="O77" s="22">
        <f t="shared" si="46"/>
        <v>1</v>
      </c>
    </row>
    <row r="78" spans="2:15" ht="15" customHeight="1" x14ac:dyDescent="0.2">
      <c r="B78" s="677" t="str">
        <f>Raumgruppen_Bezeichnungen!$C77</f>
        <v>D1-5</v>
      </c>
      <c r="C78" s="528" t="str">
        <f>Raumgruppen_Bezeichnungen!$D77</f>
        <v>Lehrmittelräume, Funktionsräume, Unterrichtsvorbereitungsräume, Lehrerbibliotheken</v>
      </c>
      <c r="D78" s="529">
        <f>SUMIFS(TabelleR11LL,TabelleR11HH,'Reserve 05 K'!B78,TabelleR11JJ,"")+
SUMIFS(TabelleR11LL,TabelleR11HH,'Reserve 05 K'!B78,TabelleR11JJ,"ohne Grundreinig")</f>
        <v>0</v>
      </c>
      <c r="E78" s="530">
        <f t="shared" si="43"/>
        <v>0</v>
      </c>
      <c r="F78" s="531" t="str">
        <f>VLOOKUP(B78,Raumgruppen_Bezeichnungen!$C$3:$E$305,3,FALSE)</f>
        <v>5 Tage/Wo</v>
      </c>
      <c r="G78" s="532" cm="1">
        <f t="array" aca="1" ref="G78" ca="1">HLOOKUP(
                           F78,
                           Raumgruppen_Bezeichnungen!$P$314:$AF$390,
                           VLOOKUP(
                                                 LEFT(RIGHT(CELL("dateiname",$B$2),LEN(CELL("dateiname",$B$2))-SEARCH("]",CELL("dateiname",$B$2))),LEN(RIGHT(CELL("dateiname",$B$2),LEN(CELL("dateiname",$B$2))-SEARCH("]",CELL("dateiname",$B$2))))-2),
                                                 Raumgruppen_Bezeichnungen!$P$315:$AH$390,
                                                 19,
                                                 FALSE),
                           FALSE)</f>
        <v>250</v>
      </c>
      <c r="H78" s="533">
        <f ca="1">D78*G78</f>
        <v>0</v>
      </c>
      <c r="I78" s="500">
        <f>IF(E78=0,0,H78/E78)</f>
        <v>0</v>
      </c>
      <c r="J78" s="534">
        <f t="shared" si="44"/>
        <v>0</v>
      </c>
      <c r="K78" s="535">
        <f>IF(J78="","",I78*J78)</f>
        <v>0</v>
      </c>
      <c r="M78" s="22">
        <f>Raumgruppen_Bezeichnungen!N77</f>
        <v>0</v>
      </c>
      <c r="N78" s="22">
        <f t="shared" si="45"/>
        <v>1</v>
      </c>
      <c r="O78" s="22">
        <f t="shared" si="46"/>
        <v>1</v>
      </c>
    </row>
    <row r="79" spans="2:15" ht="15" customHeight="1" x14ac:dyDescent="0.2">
      <c r="B79" s="677" t="str">
        <f>Raumgruppen_Bezeichnungen!$C78</f>
        <v>D1-6</v>
      </c>
      <c r="C79" s="528" t="str">
        <f>Raumgruppen_Bezeichnungen!$D78</f>
        <v>Lehrmittelräume, Funktionsräume, Unterrichtsvorbereitungsräume, Lehrerbibliotheken</v>
      </c>
      <c r="D79" s="529">
        <f>SUMIFS(TabelleR11LL,TabelleR11HH,'Reserve 05 K'!B79,TabelleR11JJ,"")+
SUMIFS(TabelleR11LL,TabelleR11HH,'Reserve 05 K'!B79,TabelleR11JJ,"ohne Grundreinig")</f>
        <v>0</v>
      </c>
      <c r="E79" s="530">
        <f t="shared" si="43"/>
        <v>0</v>
      </c>
      <c r="F79" s="531" t="str">
        <f>VLOOKUP(B79,Raumgruppen_Bezeichnungen!$C$3:$E$305,3,FALSE)</f>
        <v>6 Tage/Wo</v>
      </c>
      <c r="G79" s="532" cm="1">
        <f t="array" aca="1" ref="G79" ca="1">HLOOKUP(
                           F79,
                           Raumgruppen_Bezeichnungen!$P$314:$AF$390,
                           VLOOKUP(
                                                 LEFT(RIGHT(CELL("dateiname",$B$2),LEN(CELL("dateiname",$B$2))-SEARCH("]",CELL("dateiname",$B$2))),LEN(RIGHT(CELL("dateiname",$B$2),LEN(CELL("dateiname",$B$2))-SEARCH("]",CELL("dateiname",$B$2))))-2),
                                                 Raumgruppen_Bezeichnungen!$P$315:$AH$390,
                                                 19,
                                                 FALSE),
                           FALSE)</f>
        <v>300</v>
      </c>
      <c r="H79" s="533">
        <f ca="1">D79*G79</f>
        <v>0</v>
      </c>
      <c r="I79" s="500">
        <f>IF(E79=0,0,H79/E79)</f>
        <v>0</v>
      </c>
      <c r="J79" s="534">
        <f t="shared" si="44"/>
        <v>0</v>
      </c>
      <c r="K79" s="535">
        <f>IF(J79="","",I79*J79)</f>
        <v>0</v>
      </c>
      <c r="M79" s="22">
        <f>Raumgruppen_Bezeichnungen!N78</f>
        <v>0</v>
      </c>
      <c r="N79" s="22">
        <f t="shared" si="45"/>
        <v>1</v>
      </c>
      <c r="O79" s="22">
        <f t="shared" si="46"/>
        <v>1</v>
      </c>
    </row>
    <row r="80" spans="2:15" ht="15" customHeight="1" x14ac:dyDescent="0.2">
      <c r="B80" s="677" t="str">
        <f>Raumgruppen_Bezeichnungen!$C79</f>
        <v>D1-7</v>
      </c>
      <c r="C80" s="528" t="str">
        <f>Raumgruppen_Bezeichnungen!$D79</f>
        <v>Lehrmittelräume, Funktionsräume, Unterrichtsvorbereitungsräume, Lehrerbibliotheken</v>
      </c>
      <c r="D80" s="529">
        <f>SUMIFS(TabelleR11LL,TabelleR11HH,'Reserve 05 K'!B80,TabelleR11JJ,"")+
SUMIFS(TabelleR11LL,TabelleR11HH,'Reserve 05 K'!B80,TabelleR11JJ,"ohne Grundreinig")</f>
        <v>0</v>
      </c>
      <c r="E80" s="530">
        <f t="shared" si="43"/>
        <v>0</v>
      </c>
      <c r="F80" s="531" t="str">
        <f>VLOOKUP(B80,Raumgruppen_Bezeichnungen!$C$3:$E$305,3,FALSE)</f>
        <v>7 Tage/Wo</v>
      </c>
      <c r="G80" s="532" cm="1">
        <f t="array" aca="1" ref="G80" ca="1">HLOOKUP(
                           F80,
                           Raumgruppen_Bezeichnungen!$P$314:$AF$390,
                           VLOOKUP(
                                                 LEFT(RIGHT(CELL("dateiname",$B$2),LEN(CELL("dateiname",$B$2))-SEARCH("]",CELL("dateiname",$B$2))),LEN(RIGHT(CELL("dateiname",$B$2),LEN(CELL("dateiname",$B$2))-SEARCH("]",CELL("dateiname",$B$2))))-2),
                                                 Raumgruppen_Bezeichnungen!$P$315:$AH$390,
                                                 19,
                                                 FALSE),
                           FALSE)</f>
        <v>350</v>
      </c>
      <c r="H80" s="533">
        <f t="shared" ref="H80:H82" ca="1" si="53">D80*G80</f>
        <v>0</v>
      </c>
      <c r="I80" s="500">
        <f t="shared" ref="I80:I82" si="54">IF(E80=0,0,H80/E80)</f>
        <v>0</v>
      </c>
      <c r="J80" s="534">
        <f t="shared" si="44"/>
        <v>0</v>
      </c>
      <c r="K80" s="535">
        <f t="shared" ref="K80:K82" si="55">IF(J80="","",I80*J80)</f>
        <v>0</v>
      </c>
      <c r="M80" s="22">
        <f>Raumgruppen_Bezeichnungen!N79</f>
        <v>0</v>
      </c>
      <c r="N80" s="22">
        <f t="shared" si="45"/>
        <v>1</v>
      </c>
      <c r="O80" s="22">
        <f t="shared" si="46"/>
        <v>1</v>
      </c>
    </row>
    <row r="81" spans="2:15" ht="15" customHeight="1" x14ac:dyDescent="0.2">
      <c r="B81" s="677" t="str">
        <f>Raumgruppen_Bezeichnungen!$C80</f>
        <v>D1-Müll</v>
      </c>
      <c r="C81" s="528" t="str">
        <f>Raumgruppen_Bezeichnungen!$D80</f>
        <v>Lehrmittelräume, Funktionsräume, Unterrichtsvorbereitungsräume, Lehrerbibliotheken (nur Müllentnahme)</v>
      </c>
      <c r="D81" s="529">
        <f>SUMIFS(TabelleR11LL,TabelleR11II,'Reserve 05 K'!B81,TabelleR11JJ,"")+
SUMIFS(TabelleR11LL,TabelleR11II,'Reserve 05 K'!B81,TabelleR11JJ,"ohne Grundreinig")</f>
        <v>0</v>
      </c>
      <c r="E81" s="530">
        <f t="shared" si="43"/>
        <v>0</v>
      </c>
      <c r="F81" s="531" t="str">
        <f>VLOOKUP(B81,Raumgruppen_Bezeichnungen!$C$3:$E$305,3,FALSE)</f>
        <v>2 Tage/Wo </v>
      </c>
      <c r="G81" s="532" cm="1">
        <f t="array" aca="1" ref="G81" ca="1">HLOOKUP(
                           F81,
                           Raumgruppen_Bezeichnungen!$P$314:$AF$390,
                           VLOOKUP(
                                                 LEFT(RIGHT(CELL("dateiname",$B$2),LEN(CELL("dateiname",$B$2))-SEARCH("]",CELL("dateiname",$B$2))),LEN(RIGHT(CELL("dateiname",$B$2),LEN(CELL("dateiname",$B$2))-SEARCH("]",CELL("dateiname",$B$2))))-2),
                                                 Raumgruppen_Bezeichnungen!$P$315:$AH$390,
                                                 19,
                                                 FALSE),
                           FALSE)</f>
        <v>100</v>
      </c>
      <c r="H81" s="533">
        <f t="shared" ca="1" si="53"/>
        <v>0</v>
      </c>
      <c r="I81" s="500">
        <f t="shared" si="54"/>
        <v>0</v>
      </c>
      <c r="J81" s="534">
        <f t="shared" si="44"/>
        <v>0</v>
      </c>
      <c r="K81" s="535">
        <f t="shared" si="55"/>
        <v>0</v>
      </c>
      <c r="M81" s="22">
        <f>Raumgruppen_Bezeichnungen!N80</f>
        <v>0</v>
      </c>
      <c r="N81" s="22">
        <f t="shared" si="45"/>
        <v>1</v>
      </c>
      <c r="O81" s="22">
        <f t="shared" si="46"/>
        <v>1</v>
      </c>
    </row>
    <row r="82" spans="2:15" ht="15" customHeight="1" x14ac:dyDescent="0.2">
      <c r="B82" s="677" t="str">
        <f>Raumgruppen_Bezeichnungen!$C81</f>
        <v>E1-J</v>
      </c>
      <c r="C82" s="528" t="str">
        <f>Raumgruppen_Bezeichnungen!$D81</f>
        <v>Kopierräume, Bürotechnik-, Papiertechnikräume</v>
      </c>
      <c r="D82" s="529">
        <f>SUMIFS(TabelleR11LL,TabelleR11HH,'Reserve 05 K'!B82,TabelleR11JJ,"")+
SUMIFS(TabelleR11LL,TabelleR11HH,'Reserve 05 K'!B82,TabelleR11JJ,"ohne Grundreinig")</f>
        <v>0</v>
      </c>
      <c r="E82" s="530">
        <f t="shared" si="43"/>
        <v>0</v>
      </c>
      <c r="F82" s="531" t="str">
        <f>VLOOKUP(B82,Raumgruppen_Bezeichnungen!$C$3:$E$305,3,FALSE)</f>
        <v>jährlich</v>
      </c>
      <c r="G82" s="532" cm="1">
        <f t="array" aca="1" ref="G82" ca="1">HLOOKUP(
                           F82,
                           Raumgruppen_Bezeichnungen!$P$314:$AF$390,
                           VLOOKUP(
                                                 LEFT(RIGHT(CELL("dateiname",$B$2),LEN(CELL("dateiname",$B$2))-SEARCH("]",CELL("dateiname",$B$2))),LEN(RIGHT(CELL("dateiname",$B$2),LEN(CELL("dateiname",$B$2))-SEARCH("]",CELL("dateiname",$B$2))))-2),
                                                 Raumgruppen_Bezeichnungen!$P$315:$AH$390,
                                                 19,
                                                 FALSE),
                           FALSE)</f>
        <v>1</v>
      </c>
      <c r="H82" s="533">
        <f t="shared" ca="1" si="53"/>
        <v>0</v>
      </c>
      <c r="I82" s="500">
        <f t="shared" si="54"/>
        <v>0</v>
      </c>
      <c r="J82" s="534">
        <f t="shared" si="44"/>
        <v>0</v>
      </c>
      <c r="K82" s="535">
        <f t="shared" si="55"/>
        <v>0</v>
      </c>
      <c r="M82" s="22">
        <f>Raumgruppen_Bezeichnungen!N81</f>
        <v>0</v>
      </c>
      <c r="N82" s="22">
        <f t="shared" si="45"/>
        <v>1</v>
      </c>
      <c r="O82" s="22">
        <f t="shared" si="46"/>
        <v>1</v>
      </c>
    </row>
    <row r="83" spans="2:15" ht="15" customHeight="1" x14ac:dyDescent="0.2">
      <c r="B83" s="677" t="str">
        <f>Raumgruppen_Bezeichnungen!$C82</f>
        <v>E1-J2</v>
      </c>
      <c r="C83" s="528" t="str">
        <f>Raumgruppen_Bezeichnungen!$D82</f>
        <v>Kopierräume, Bürotechnik-, Papiertechnikräume</v>
      </c>
      <c r="D83" s="529">
        <f>SUMIFS(TabelleR11LL,TabelleR11HH,'Reserve 05 K'!B83,TabelleR11JJ,"")+
SUMIFS(TabelleR11LL,TabelleR11HH,'Reserve 05 K'!B83,TabelleR11JJ,"ohne Grundreinig")</f>
        <v>0</v>
      </c>
      <c r="E83" s="530">
        <f t="shared" si="43"/>
        <v>0</v>
      </c>
      <c r="F83" s="531" t="str">
        <f>VLOOKUP(B83,Raumgruppen_Bezeichnungen!$C$3:$E$305,3,FALSE)</f>
        <v>jährlich 2x</v>
      </c>
      <c r="G83" s="532" cm="1">
        <f t="array" aca="1" ref="G83" ca="1">HLOOKUP(
                           F83,
                           Raumgruppen_Bezeichnungen!$P$314:$AF$390,
                           VLOOKUP(
                                                 LEFT(RIGHT(CELL("dateiname",$B$2),LEN(CELL("dateiname",$B$2))-SEARCH("]",CELL("dateiname",$B$2))),LEN(RIGHT(CELL("dateiname",$B$2),LEN(CELL("dateiname",$B$2))-SEARCH("]",CELL("dateiname",$B$2))))-2),
                                                 Raumgruppen_Bezeichnungen!$P$315:$AH$390,
                                                 19,
                                                 FALSE),
                           FALSE)</f>
        <v>2</v>
      </c>
      <c r="H83" s="533">
        <f ca="1">D83*G83</f>
        <v>0</v>
      </c>
      <c r="I83" s="500">
        <f>IF(E83=0,0,H83/E83)</f>
        <v>0</v>
      </c>
      <c r="J83" s="534">
        <f t="shared" si="44"/>
        <v>0</v>
      </c>
      <c r="K83" s="535">
        <f>IF(J83="","",I83*J83)</f>
        <v>0</v>
      </c>
      <c r="M83" s="22">
        <f>Raumgruppen_Bezeichnungen!N82</f>
        <v>0</v>
      </c>
      <c r="N83" s="22">
        <f t="shared" si="45"/>
        <v>1</v>
      </c>
      <c r="O83" s="22">
        <f t="shared" si="46"/>
        <v>1</v>
      </c>
    </row>
    <row r="84" spans="2:15" ht="15" customHeight="1" x14ac:dyDescent="0.2">
      <c r="B84" s="677" t="str">
        <f>Raumgruppen_Bezeichnungen!$C83</f>
        <v>E1-Q</v>
      </c>
      <c r="C84" s="528" t="str">
        <f>Raumgruppen_Bezeichnungen!$D83</f>
        <v>Kopierräume, Bürotechnik-, Papiertechnikräume</v>
      </c>
      <c r="D84" s="529">
        <f>SUMIFS(TabelleR11LL,TabelleR11HH,'Reserve 05 K'!B84,TabelleR11JJ,"")+
SUMIFS(TabelleR11LL,TabelleR11HH,'Reserve 05 K'!B84,TabelleR11JJ,"ohne Grundreinig")</f>
        <v>0</v>
      </c>
      <c r="E84" s="530">
        <f t="shared" si="43"/>
        <v>0</v>
      </c>
      <c r="F84" s="531" t="str">
        <f>VLOOKUP(B84,Raumgruppen_Bezeichnungen!$C$3:$E$305,3,FALSE)</f>
        <v>Quartalsw.</v>
      </c>
      <c r="G84" s="532" cm="1">
        <f t="array" aca="1" ref="G84" ca="1">HLOOKUP(
                           F84,
                           Raumgruppen_Bezeichnungen!$P$314:$AF$390,
                           VLOOKUP(
                                                 LEFT(RIGHT(CELL("dateiname",$B$2),LEN(CELL("dateiname",$B$2))-SEARCH("]",CELL("dateiname",$B$2))),LEN(RIGHT(CELL("dateiname",$B$2),LEN(CELL("dateiname",$B$2))-SEARCH("]",CELL("dateiname",$B$2))))-2),
                                                 Raumgruppen_Bezeichnungen!$P$315:$AH$390,
                                                 19,
                                                 FALSE),
                           FALSE)</f>
        <v>4</v>
      </c>
      <c r="H84" s="533">
        <f t="shared" ref="H84:H87" ca="1" si="56">D84*G84</f>
        <v>0</v>
      </c>
      <c r="I84" s="500">
        <f t="shared" ref="I84:I87" si="57">IF(E84=0,0,H84/E84)</f>
        <v>0</v>
      </c>
      <c r="J84" s="534">
        <f t="shared" si="44"/>
        <v>0</v>
      </c>
      <c r="K84" s="535">
        <f t="shared" ref="K84:K87" si="58">IF(J84="","",I84*J84)</f>
        <v>0</v>
      </c>
      <c r="M84" s="22">
        <f>Raumgruppen_Bezeichnungen!N83</f>
        <v>0</v>
      </c>
      <c r="N84" s="22">
        <f t="shared" si="45"/>
        <v>1</v>
      </c>
      <c r="O84" s="22">
        <f t="shared" si="46"/>
        <v>1</v>
      </c>
    </row>
    <row r="85" spans="2:15" ht="15" customHeight="1" x14ac:dyDescent="0.2">
      <c r="B85" s="677" t="str">
        <f>Raumgruppen_Bezeichnungen!$C84</f>
        <v>E1-J6</v>
      </c>
      <c r="C85" s="528" t="str">
        <f>Raumgruppen_Bezeichnungen!$D84</f>
        <v>Kopierräume, Bürotechnik-, Papiertechnikräume</v>
      </c>
      <c r="D85" s="529">
        <f>SUMIFS(TabelleR11LL,TabelleR11HH,'Reserve 05 K'!B85,TabelleR11JJ,"")+
SUMIFS(TabelleR11LL,TabelleR11HH,'Reserve 05 K'!B85,TabelleR11JJ,"ohne Grundreinig")</f>
        <v>0</v>
      </c>
      <c r="E85" s="530">
        <f t="shared" si="43"/>
        <v>0</v>
      </c>
      <c r="F85" s="531" t="str">
        <f>VLOOKUP(B85,Raumgruppen_Bezeichnungen!$C$3:$E$305,3,FALSE)</f>
        <v>jährlich 6x</v>
      </c>
      <c r="G85" s="532" cm="1">
        <f t="array" aca="1" ref="G85" ca="1">HLOOKUP(
                           F85,
                           Raumgruppen_Bezeichnungen!$P$314:$AF$390,
                           VLOOKUP(
                                                 LEFT(RIGHT(CELL("dateiname",$B$2),LEN(CELL("dateiname",$B$2))-SEARCH("]",CELL("dateiname",$B$2))),LEN(RIGHT(CELL("dateiname",$B$2),LEN(CELL("dateiname",$B$2))-SEARCH("]",CELL("dateiname",$B$2))))-2),
                                                 Raumgruppen_Bezeichnungen!$P$315:$AH$390,
                                                 19,
                                                 FALSE),
                           FALSE)</f>
        <v>6</v>
      </c>
      <c r="H85" s="533">
        <f t="shared" ca="1" si="56"/>
        <v>0</v>
      </c>
      <c r="I85" s="500">
        <f t="shared" si="57"/>
        <v>0</v>
      </c>
      <c r="J85" s="534">
        <f t="shared" si="44"/>
        <v>0</v>
      </c>
      <c r="K85" s="535">
        <f t="shared" si="58"/>
        <v>0</v>
      </c>
      <c r="M85" s="22">
        <f>Raumgruppen_Bezeichnungen!N84</f>
        <v>0</v>
      </c>
      <c r="N85" s="22">
        <f t="shared" si="45"/>
        <v>1</v>
      </c>
      <c r="O85" s="22">
        <f t="shared" si="46"/>
        <v>1</v>
      </c>
    </row>
    <row r="86" spans="2:15" ht="15" customHeight="1" x14ac:dyDescent="0.2">
      <c r="B86" s="677" t="str">
        <f>Raumgruppen_Bezeichnungen!$C85</f>
        <v>E1-M</v>
      </c>
      <c r="C86" s="528" t="str">
        <f>Raumgruppen_Bezeichnungen!$D85</f>
        <v>Kopierräume, Bürotechnik-, Papiertechnikräume</v>
      </c>
      <c r="D86" s="529">
        <f>SUMIFS(TabelleR11LL,TabelleR11HH,'Reserve 05 K'!B86,TabelleR11JJ,"")+
SUMIFS(TabelleR11LL,TabelleR11HH,'Reserve 05 K'!B86,TabelleR11JJ,"ohne Grundreinig")</f>
        <v>0</v>
      </c>
      <c r="E86" s="530">
        <f t="shared" si="43"/>
        <v>0</v>
      </c>
      <c r="F86" s="531" t="str">
        <f>VLOOKUP(B86,Raumgruppen_Bezeichnungen!$C$3:$E$305,3,FALSE)</f>
        <v>monatlich</v>
      </c>
      <c r="G86" s="532" cm="1">
        <f t="array" aca="1" ref="G86" ca="1">HLOOKUP(
                           F86,
                           Raumgruppen_Bezeichnungen!$P$314:$AF$390,
                           VLOOKUP(
                                                 LEFT(RIGHT(CELL("dateiname",$B$2),LEN(CELL("dateiname",$B$2))-SEARCH("]",CELL("dateiname",$B$2))),LEN(RIGHT(CELL("dateiname",$B$2),LEN(CELL("dateiname",$B$2))-SEARCH("]",CELL("dateiname",$B$2))))-2),
                                                 Raumgruppen_Bezeichnungen!$P$315:$AH$390,
                                                 19,
                                                 FALSE),
                           FALSE)</f>
        <v>12</v>
      </c>
      <c r="H86" s="533">
        <f t="shared" ca="1" si="56"/>
        <v>0</v>
      </c>
      <c r="I86" s="500">
        <f t="shared" si="57"/>
        <v>0</v>
      </c>
      <c r="J86" s="534">
        <f t="shared" si="44"/>
        <v>0</v>
      </c>
      <c r="K86" s="535">
        <f t="shared" si="58"/>
        <v>0</v>
      </c>
      <c r="M86" s="22">
        <f>Raumgruppen_Bezeichnungen!N85</f>
        <v>0</v>
      </c>
      <c r="N86" s="22">
        <f t="shared" si="45"/>
        <v>1</v>
      </c>
      <c r="O86" s="22">
        <f t="shared" si="46"/>
        <v>1</v>
      </c>
    </row>
    <row r="87" spans="2:15" ht="15" customHeight="1" x14ac:dyDescent="0.2">
      <c r="B87" s="677" t="str">
        <f>Raumgruppen_Bezeichnungen!$C86</f>
        <v>E1-14</v>
      </c>
      <c r="C87" s="528" t="str">
        <f>Raumgruppen_Bezeichnungen!$D86</f>
        <v>Kopierräume, Bürotechnik-, Papiertechnikräume</v>
      </c>
      <c r="D87" s="529">
        <f>SUMIFS(TabelleR11LL,TabelleR11HH,'Reserve 05 K'!B87,TabelleR11JJ,"")+
SUMIFS(TabelleR11LL,TabelleR11HH,'Reserve 05 K'!B87,TabelleR11JJ,"ohne Grundreinig")</f>
        <v>0</v>
      </c>
      <c r="E87" s="530">
        <f t="shared" si="43"/>
        <v>0</v>
      </c>
      <c r="F87" s="531" t="str">
        <f>VLOOKUP(B87,Raumgruppen_Bezeichnungen!$C$3:$E$305,3,FALSE)</f>
        <v>14 tägig</v>
      </c>
      <c r="G87" s="532" cm="1">
        <f t="array" aca="1" ref="G87" ca="1">HLOOKUP(
                           F87,
                           Raumgruppen_Bezeichnungen!$P$314:$AF$390,
                           VLOOKUP(
                                                 LEFT(RIGHT(CELL("dateiname",$B$2),LEN(CELL("dateiname",$B$2))-SEARCH("]",CELL("dateiname",$B$2))),LEN(RIGHT(CELL("dateiname",$B$2),LEN(CELL("dateiname",$B$2))-SEARCH("]",CELL("dateiname",$B$2))))-2),
                                                 Raumgruppen_Bezeichnungen!$P$315:$AH$390,
                                                 19,
                                                 FALSE),
                           FALSE)</f>
        <v>25</v>
      </c>
      <c r="H87" s="533">
        <f t="shared" ca="1" si="56"/>
        <v>0</v>
      </c>
      <c r="I87" s="500">
        <f t="shared" si="57"/>
        <v>0</v>
      </c>
      <c r="J87" s="534">
        <f t="shared" si="44"/>
        <v>0</v>
      </c>
      <c r="K87" s="535">
        <f t="shared" si="58"/>
        <v>0</v>
      </c>
      <c r="M87" s="22">
        <f>Raumgruppen_Bezeichnungen!N86</f>
        <v>0</v>
      </c>
      <c r="N87" s="22">
        <f t="shared" si="45"/>
        <v>1</v>
      </c>
      <c r="O87" s="22">
        <f t="shared" si="46"/>
        <v>1</v>
      </c>
    </row>
    <row r="88" spans="2:15" ht="15" customHeight="1" x14ac:dyDescent="0.2">
      <c r="B88" s="678" t="str">
        <f>Raumgruppen_Bezeichnungen!$C87</f>
        <v>E1-W</v>
      </c>
      <c r="C88" s="621" t="str">
        <f>Raumgruppen_Bezeichnungen!$D87</f>
        <v>Kopierräume, Bürotechnik-, Papiertechnikräume</v>
      </c>
      <c r="D88" s="622">
        <f>SUMIFS(TabelleR11LL,TabelleR11HH,'Reserve 05 K'!B88,TabelleR11JJ,"")+
SUMIFS(TabelleR11LL,TabelleR11HH,'Reserve 05 K'!B88,TabelleR11JJ,"ohne Grundreinig")</f>
        <v>0</v>
      </c>
      <c r="E88" s="623">
        <f t="shared" si="43"/>
        <v>0</v>
      </c>
      <c r="F88" s="624" t="str">
        <f>VLOOKUP(B88,Raumgruppen_Bezeichnungen!$C$3:$E$305,3,FALSE)</f>
        <v>wöchentl.</v>
      </c>
      <c r="G88" s="625" cm="1">
        <f t="array" aca="1" ref="G88" ca="1">HLOOKUP(
                           F88,
                           Raumgruppen_Bezeichnungen!$P$314:$AF$390,
                           VLOOKUP(
                                                 LEFT(RIGHT(CELL("dateiname",$B$2),LEN(CELL("dateiname",$B$2))-SEARCH("]",CELL("dateiname",$B$2))),LEN(RIGHT(CELL("dateiname",$B$2),LEN(CELL("dateiname",$B$2))-SEARCH("]",CELL("dateiname",$B$2))))-2),
                                                 Raumgruppen_Bezeichnungen!$P$315:$AH$390,
                                                 19,
                                                 FALSE),
                           FALSE)</f>
        <v>50</v>
      </c>
      <c r="H88" s="626">
        <f ca="1">D88*G88</f>
        <v>0</v>
      </c>
      <c r="I88" s="627">
        <f>IF(E88=0,0,H88/E88)</f>
        <v>0</v>
      </c>
      <c r="J88" s="628">
        <f t="shared" si="44"/>
        <v>0</v>
      </c>
      <c r="K88" s="629">
        <f>IF(J88="","",I88*J88)</f>
        <v>0</v>
      </c>
      <c r="M88" s="22">
        <f>Raumgruppen_Bezeichnungen!N87</f>
        <v>1</v>
      </c>
      <c r="N88" s="22">
        <f t="shared" si="45"/>
        <v>1</v>
      </c>
      <c r="O88" s="22">
        <f t="shared" si="46"/>
        <v>1</v>
      </c>
    </row>
    <row r="89" spans="2:15" ht="15" customHeight="1" thickBot="1" x14ac:dyDescent="0.25">
      <c r="B89" s="679" t="str">
        <f>Raumgruppen_Bezeichnungen!$C88</f>
        <v>E1-2</v>
      </c>
      <c r="C89" s="630" t="str">
        <f>Raumgruppen_Bezeichnungen!$D88</f>
        <v>Kopierräume, Bürotechnik-, Papiertechnikräume</v>
      </c>
      <c r="D89" s="631">
        <f>SUMIFS(TabelleR11LL,TabelleR11HH,'Reserve 05 K'!B89,TabelleR11JJ,"")+
SUMIFS(TabelleR11LL,TabelleR11HH,'Reserve 05 K'!B89,TabelleR11JJ,"ohne Grundreinig")</f>
        <v>0</v>
      </c>
      <c r="E89" s="632">
        <f t="shared" si="43"/>
        <v>0</v>
      </c>
      <c r="F89" s="633" t="str">
        <f>VLOOKUP(B89,Raumgruppen_Bezeichnungen!$C$3:$E$305,3,FALSE)</f>
        <v>2 Tage/Wo</v>
      </c>
      <c r="G89" s="634" cm="1">
        <f t="array" aca="1" ref="G89" ca="1">HLOOKUP(
                           F89,
                           Raumgruppen_Bezeichnungen!$P$314:$AF$390,
                           VLOOKUP(
                                                 LEFT(RIGHT(CELL("dateiname",$B$2),LEN(CELL("dateiname",$B$2))-SEARCH("]",CELL("dateiname",$B$2))),LEN(RIGHT(CELL("dateiname",$B$2),LEN(CELL("dateiname",$B$2))-SEARCH("]",CELL("dateiname",$B$2))))-2),
                                                 Raumgruppen_Bezeichnungen!$P$315:$AH$390,
                                                 19,
                                                 FALSE),
                           FALSE)</f>
        <v>100</v>
      </c>
      <c r="H89" s="635">
        <f t="shared" ref="H89:H91" ca="1" si="59">D89*G89</f>
        <v>0</v>
      </c>
      <c r="I89" s="636">
        <f t="shared" ref="I89:I91" si="60">IF(E89=0,0,H89/E89)</f>
        <v>0</v>
      </c>
      <c r="J89" s="637">
        <f t="shared" si="44"/>
        <v>0</v>
      </c>
      <c r="K89" s="638">
        <f t="shared" ref="K89:K91" si="61">IF(J89="","",I89*J89)</f>
        <v>0</v>
      </c>
      <c r="M89" s="22">
        <f>Raumgruppen_Bezeichnungen!N88</f>
        <v>1</v>
      </c>
      <c r="N89" s="22">
        <f t="shared" si="45"/>
        <v>1</v>
      </c>
      <c r="O89" s="22">
        <f t="shared" si="46"/>
        <v>1</v>
      </c>
    </row>
    <row r="90" spans="2:15" ht="15" customHeight="1" x14ac:dyDescent="0.2">
      <c r="B90" s="676" t="str">
        <f>Raumgruppen_Bezeichnungen!$C89</f>
        <v>E1-2,5</v>
      </c>
      <c r="C90" s="548" t="str">
        <f>Raumgruppen_Bezeichnungen!$D89</f>
        <v>Kopierräume, Bürotechnik-, Papiertechnikräume</v>
      </c>
      <c r="D90" s="465">
        <f>SUMIFS(TabelleR11LL,TabelleR11HH,'Reserve 05 K'!B90,TabelleR11JJ,"")+
SUMIFS(TabelleR11LL,TabelleR11HH,'Reserve 05 K'!B90,TabelleR11JJ,"ohne Grundreinig")</f>
        <v>0</v>
      </c>
      <c r="E90" s="279">
        <f t="shared" si="43"/>
        <v>0</v>
      </c>
      <c r="F90" s="549" t="str">
        <f>VLOOKUP(B90,Raumgruppen_Bezeichnungen!$C$3:$E$305,3,FALSE)</f>
        <v>2,5 Tage/Wo</v>
      </c>
      <c r="G90" s="75" cm="1">
        <f t="array" aca="1" ref="G90" ca="1">HLOOKUP(
                           F90,
                           Raumgruppen_Bezeichnungen!$P$314:$AF$390,
                           VLOOKUP(
                                                 LEFT(RIGHT(CELL("dateiname",$B$2),LEN(CELL("dateiname",$B$2))-SEARCH("]",CELL("dateiname",$B$2))),LEN(RIGHT(CELL("dateiname",$B$2),LEN(CELL("dateiname",$B$2))-SEARCH("]",CELL("dateiname",$B$2))))-2),
                                                 Raumgruppen_Bezeichnungen!$P$315:$AH$390,
                                                 19,
                                                 FALSE),
                           FALSE)</f>
        <v>125</v>
      </c>
      <c r="H90" s="550">
        <f t="shared" ca="1" si="59"/>
        <v>0</v>
      </c>
      <c r="I90" s="551">
        <f t="shared" si="60"/>
        <v>0</v>
      </c>
      <c r="J90" s="282">
        <f t="shared" si="44"/>
        <v>0</v>
      </c>
      <c r="K90" s="552">
        <f t="shared" si="61"/>
        <v>0</v>
      </c>
      <c r="M90" s="22">
        <f>Raumgruppen_Bezeichnungen!N89</f>
        <v>0</v>
      </c>
      <c r="N90" s="22">
        <f t="shared" si="45"/>
        <v>1</v>
      </c>
      <c r="O90" s="22">
        <f t="shared" si="46"/>
        <v>1</v>
      </c>
    </row>
    <row r="91" spans="2:15" ht="15" customHeight="1" x14ac:dyDescent="0.2">
      <c r="B91" s="677" t="str">
        <f>Raumgruppen_Bezeichnungen!$C90</f>
        <v>E1-3</v>
      </c>
      <c r="C91" s="528" t="str">
        <f>Raumgruppen_Bezeichnungen!$D90</f>
        <v>Kopierräume, Bürotechnik-, Papiertechnikräume</v>
      </c>
      <c r="D91" s="529">
        <f>SUMIFS(TabelleR11LL,TabelleR11HH,'Reserve 05 K'!B91,TabelleR11JJ,"")+
SUMIFS(TabelleR11LL,TabelleR11HH,'Reserve 05 K'!B91,TabelleR11JJ,"ohne Grundreinig")</f>
        <v>0</v>
      </c>
      <c r="E91" s="530">
        <f t="shared" si="43"/>
        <v>0</v>
      </c>
      <c r="F91" s="531" t="str">
        <f>VLOOKUP(B91,Raumgruppen_Bezeichnungen!$C$3:$E$305,3,FALSE)</f>
        <v>3 Tage/Wo</v>
      </c>
      <c r="G91" s="532" cm="1">
        <f t="array" aca="1" ref="G91" ca="1">HLOOKUP(
                           F91,
                           Raumgruppen_Bezeichnungen!$P$314:$AF$390,
                           VLOOKUP(
                                                 LEFT(RIGHT(CELL("dateiname",$B$2),LEN(CELL("dateiname",$B$2))-SEARCH("]",CELL("dateiname",$B$2))),LEN(RIGHT(CELL("dateiname",$B$2),LEN(CELL("dateiname",$B$2))-SEARCH("]",CELL("dateiname",$B$2))))-2),
                                                 Raumgruppen_Bezeichnungen!$P$315:$AH$390,
                                                 19,
                                                 FALSE),
                           FALSE)</f>
        <v>150</v>
      </c>
      <c r="H91" s="533">
        <f t="shared" ca="1" si="59"/>
        <v>0</v>
      </c>
      <c r="I91" s="500">
        <f t="shared" si="60"/>
        <v>0</v>
      </c>
      <c r="J91" s="534">
        <f t="shared" si="44"/>
        <v>0</v>
      </c>
      <c r="K91" s="535">
        <f t="shared" si="61"/>
        <v>0</v>
      </c>
      <c r="M91" s="22">
        <f>Raumgruppen_Bezeichnungen!N90</f>
        <v>0</v>
      </c>
      <c r="N91" s="22">
        <f t="shared" si="45"/>
        <v>1</v>
      </c>
      <c r="O91" s="22">
        <f t="shared" si="46"/>
        <v>1</v>
      </c>
    </row>
    <row r="92" spans="2:15" ht="15" customHeight="1" x14ac:dyDescent="0.2">
      <c r="B92" s="677" t="str">
        <f>Raumgruppen_Bezeichnungen!$C91</f>
        <v>E1-4</v>
      </c>
      <c r="C92" s="528" t="str">
        <f>Raumgruppen_Bezeichnungen!$D91</f>
        <v>Kopierräume, Bürotechnik-, Papiertechnikräume</v>
      </c>
      <c r="D92" s="529">
        <f>SUMIFS(TabelleR11LL,TabelleR11HH,'Reserve 05 K'!B92,TabelleR11JJ,"")+
SUMIFS(TabelleR11LL,TabelleR11HH,'Reserve 05 K'!B92,TabelleR11JJ,"ohne Grundreinig")</f>
        <v>0</v>
      </c>
      <c r="E92" s="530">
        <f t="shared" si="43"/>
        <v>0</v>
      </c>
      <c r="F92" s="531" t="str">
        <f>VLOOKUP(B92,Raumgruppen_Bezeichnungen!$C$3:$E$305,3,FALSE)</f>
        <v>4 Tage/Wo</v>
      </c>
      <c r="G92" s="532" cm="1">
        <f t="array" aca="1" ref="G92" ca="1">HLOOKUP(
                           F92,
                           Raumgruppen_Bezeichnungen!$P$314:$AF$390,
                           VLOOKUP(
                                                 LEFT(RIGHT(CELL("dateiname",$B$2),LEN(CELL("dateiname",$B$2))-SEARCH("]",CELL("dateiname",$B$2))),LEN(RIGHT(CELL("dateiname",$B$2),LEN(CELL("dateiname",$B$2))-SEARCH("]",CELL("dateiname",$B$2))))-2),
                                                 Raumgruppen_Bezeichnungen!$P$315:$AH$390,
                                                 19,
                                                 FALSE),
                           FALSE)</f>
        <v>200</v>
      </c>
      <c r="H92" s="533">
        <f ca="1">D92*G92</f>
        <v>0</v>
      </c>
      <c r="I92" s="500">
        <f>IF(E92=0,0,H92/E92)</f>
        <v>0</v>
      </c>
      <c r="J92" s="534">
        <f t="shared" si="44"/>
        <v>0</v>
      </c>
      <c r="K92" s="535">
        <f>IF(J92="","",I92*J92)</f>
        <v>0</v>
      </c>
      <c r="M92" s="22">
        <f>Raumgruppen_Bezeichnungen!N91</f>
        <v>0</v>
      </c>
      <c r="N92" s="22">
        <f t="shared" si="45"/>
        <v>1</v>
      </c>
      <c r="O92" s="22">
        <f t="shared" si="46"/>
        <v>1</v>
      </c>
    </row>
    <row r="93" spans="2:15" ht="15" customHeight="1" x14ac:dyDescent="0.2">
      <c r="B93" s="677" t="str">
        <f>Raumgruppen_Bezeichnungen!$C92</f>
        <v>E1-5</v>
      </c>
      <c r="C93" s="528" t="str">
        <f>Raumgruppen_Bezeichnungen!$D92</f>
        <v>Kopierräume, Bürotechnik-, Papiertechnikräume</v>
      </c>
      <c r="D93" s="529">
        <f>SUMIFS(TabelleR11LL,TabelleR11HH,'Reserve 05 K'!B93,TabelleR11JJ,"")+
SUMIFS(TabelleR11LL,TabelleR11HH,'Reserve 05 K'!B93,TabelleR11JJ,"ohne Grundreinig")</f>
        <v>0</v>
      </c>
      <c r="E93" s="530">
        <f t="shared" si="43"/>
        <v>0</v>
      </c>
      <c r="F93" s="531" t="str">
        <f>VLOOKUP(B93,Raumgruppen_Bezeichnungen!$C$3:$E$305,3,FALSE)</f>
        <v>5 Tage/Wo</v>
      </c>
      <c r="G93" s="532" cm="1">
        <f t="array" aca="1" ref="G93" ca="1">HLOOKUP(
                           F93,
                           Raumgruppen_Bezeichnungen!$P$314:$AF$390,
                           VLOOKUP(
                                                 LEFT(RIGHT(CELL("dateiname",$B$2),LEN(CELL("dateiname",$B$2))-SEARCH("]",CELL("dateiname",$B$2))),LEN(RIGHT(CELL("dateiname",$B$2),LEN(CELL("dateiname",$B$2))-SEARCH("]",CELL("dateiname",$B$2))))-2),
                                                 Raumgruppen_Bezeichnungen!$P$315:$AH$390,
                                                 19,
                                                 FALSE),
                           FALSE)</f>
        <v>250</v>
      </c>
      <c r="H93" s="533">
        <f ca="1">D93*G93</f>
        <v>0</v>
      </c>
      <c r="I93" s="500">
        <f>IF(E93=0,0,H93/E93)</f>
        <v>0</v>
      </c>
      <c r="J93" s="534">
        <f t="shared" si="44"/>
        <v>0</v>
      </c>
      <c r="K93" s="535">
        <f>IF(J93="","",I93*J93)</f>
        <v>0</v>
      </c>
      <c r="M93" s="22">
        <f>Raumgruppen_Bezeichnungen!N92</f>
        <v>0</v>
      </c>
      <c r="N93" s="22">
        <f t="shared" si="45"/>
        <v>1</v>
      </c>
      <c r="O93" s="22">
        <f t="shared" si="46"/>
        <v>1</v>
      </c>
    </row>
    <row r="94" spans="2:15" ht="15" customHeight="1" x14ac:dyDescent="0.2">
      <c r="B94" s="677" t="str">
        <f>Raumgruppen_Bezeichnungen!$C93</f>
        <v>E1-6</v>
      </c>
      <c r="C94" s="528" t="str">
        <f>Raumgruppen_Bezeichnungen!$D93</f>
        <v>Kopierräume, Bürotechnik-, Papiertechnikräume</v>
      </c>
      <c r="D94" s="529">
        <f>SUMIFS(TabelleR11LL,TabelleR11HH,'Reserve 05 K'!B94,TabelleR11JJ,"")+
SUMIFS(TabelleR11LL,TabelleR11HH,'Reserve 05 K'!B94,TabelleR11JJ,"ohne Grundreinig")</f>
        <v>0</v>
      </c>
      <c r="E94" s="530">
        <f t="shared" si="43"/>
        <v>0</v>
      </c>
      <c r="F94" s="531" t="str">
        <f>VLOOKUP(B94,Raumgruppen_Bezeichnungen!$C$3:$E$305,3,FALSE)</f>
        <v>6 Tage/Wo</v>
      </c>
      <c r="G94" s="532" cm="1">
        <f t="array" aca="1" ref="G94" ca="1">HLOOKUP(
                           F94,
                           Raumgruppen_Bezeichnungen!$P$314:$AF$390,
                           VLOOKUP(
                                                 LEFT(RIGHT(CELL("dateiname",$B$2),LEN(CELL("dateiname",$B$2))-SEARCH("]",CELL("dateiname",$B$2))),LEN(RIGHT(CELL("dateiname",$B$2),LEN(CELL("dateiname",$B$2))-SEARCH("]",CELL("dateiname",$B$2))))-2),
                                                 Raumgruppen_Bezeichnungen!$P$315:$AH$390,
                                                 19,
                                                 FALSE),
                           FALSE)</f>
        <v>300</v>
      </c>
      <c r="H94" s="533">
        <f t="shared" ref="H94:H96" ca="1" si="62">D94*G94</f>
        <v>0</v>
      </c>
      <c r="I94" s="500">
        <f t="shared" ref="I94:I96" si="63">IF(E94=0,0,H94/E94)</f>
        <v>0</v>
      </c>
      <c r="J94" s="534">
        <f t="shared" si="44"/>
        <v>0</v>
      </c>
      <c r="K94" s="535">
        <f t="shared" ref="K94:K96" si="64">IF(J94="","",I94*J94)</f>
        <v>0</v>
      </c>
      <c r="M94" s="22">
        <f>Raumgruppen_Bezeichnungen!N93</f>
        <v>0</v>
      </c>
      <c r="N94" s="22">
        <f t="shared" si="45"/>
        <v>1</v>
      </c>
      <c r="O94" s="22">
        <f t="shared" si="46"/>
        <v>1</v>
      </c>
    </row>
    <row r="95" spans="2:15" ht="15" customHeight="1" x14ac:dyDescent="0.2">
      <c r="B95" s="677" t="str">
        <f>Raumgruppen_Bezeichnungen!$C94</f>
        <v>E1-7</v>
      </c>
      <c r="C95" s="528" t="str">
        <f>Raumgruppen_Bezeichnungen!$D94</f>
        <v>Kopierräume, Bürotechnik-, Papiertechnikräume</v>
      </c>
      <c r="D95" s="529">
        <f>SUMIFS(TabelleR11LL,TabelleR11HH,'Reserve 05 K'!B95,TabelleR11JJ,"")+
SUMIFS(TabelleR11LL,TabelleR11HH,'Reserve 05 K'!B95,TabelleR11JJ,"ohne Grundreinig")</f>
        <v>0</v>
      </c>
      <c r="E95" s="530">
        <f t="shared" si="43"/>
        <v>0</v>
      </c>
      <c r="F95" s="531" t="str">
        <f>VLOOKUP(B95,Raumgruppen_Bezeichnungen!$C$3:$E$305,3,FALSE)</f>
        <v>7 Tage/Wo</v>
      </c>
      <c r="G95" s="532" cm="1">
        <f t="array" aca="1" ref="G95" ca="1">HLOOKUP(
                           F95,
                           Raumgruppen_Bezeichnungen!$P$314:$AF$390,
                           VLOOKUP(
                                                 LEFT(RIGHT(CELL("dateiname",$B$2),LEN(CELL("dateiname",$B$2))-SEARCH("]",CELL("dateiname",$B$2))),LEN(RIGHT(CELL("dateiname",$B$2),LEN(CELL("dateiname",$B$2))-SEARCH("]",CELL("dateiname",$B$2))))-2),
                                                 Raumgruppen_Bezeichnungen!$P$315:$AH$390,
                                                 19,
                                                 FALSE),
                           FALSE)</f>
        <v>350</v>
      </c>
      <c r="H95" s="533">
        <f t="shared" ca="1" si="62"/>
        <v>0</v>
      </c>
      <c r="I95" s="500">
        <f t="shared" si="63"/>
        <v>0</v>
      </c>
      <c r="J95" s="534">
        <f t="shared" si="44"/>
        <v>0</v>
      </c>
      <c r="K95" s="535">
        <f t="shared" si="64"/>
        <v>0</v>
      </c>
      <c r="M95" s="22">
        <f>Raumgruppen_Bezeichnungen!N94</f>
        <v>0</v>
      </c>
      <c r="N95" s="22">
        <f t="shared" si="45"/>
        <v>1</v>
      </c>
      <c r="O95" s="22">
        <f t="shared" si="46"/>
        <v>1</v>
      </c>
    </row>
    <row r="96" spans="2:15" ht="15" customHeight="1" x14ac:dyDescent="0.2">
      <c r="B96" s="677" t="str">
        <f>Raumgruppen_Bezeichnungen!$C95</f>
        <v>E1-Müll</v>
      </c>
      <c r="C96" s="528" t="str">
        <f>Raumgruppen_Bezeichnungen!$D95</f>
        <v>Kopierräume, Bürotechnik-, Papiertechnikräume (nur Müllentnahme)</v>
      </c>
      <c r="D96" s="529">
        <f>SUMIFS(TabelleR11LL,TabelleR11II,'Reserve 05 K'!B96,TabelleR11JJ,"")+
SUMIFS(TabelleR11LL,TabelleR11II,'Reserve 05 K'!B96,TabelleR11JJ,"ohne Grundreinig")</f>
        <v>0</v>
      </c>
      <c r="E96" s="530">
        <f t="shared" si="43"/>
        <v>0</v>
      </c>
      <c r="F96" s="531" t="str">
        <f>VLOOKUP(B96,Raumgruppen_Bezeichnungen!$C$3:$E$305,3,FALSE)</f>
        <v>2 Tage/Wo </v>
      </c>
      <c r="G96" s="532" cm="1">
        <f t="array" aca="1" ref="G96" ca="1">HLOOKUP(
                           F96,
                           Raumgruppen_Bezeichnungen!$P$314:$AF$390,
                           VLOOKUP(
                                                 LEFT(RIGHT(CELL("dateiname",$B$2),LEN(CELL("dateiname",$B$2))-SEARCH("]",CELL("dateiname",$B$2))),LEN(RIGHT(CELL("dateiname",$B$2),LEN(CELL("dateiname",$B$2))-SEARCH("]",CELL("dateiname",$B$2))))-2),
                                                 Raumgruppen_Bezeichnungen!$P$315:$AH$390,
                                                 19,
                                                 FALSE),
                           FALSE)</f>
        <v>100</v>
      </c>
      <c r="H96" s="533">
        <f t="shared" ca="1" si="62"/>
        <v>0</v>
      </c>
      <c r="I96" s="500">
        <f t="shared" si="63"/>
        <v>0</v>
      </c>
      <c r="J96" s="534">
        <f t="shared" si="44"/>
        <v>0</v>
      </c>
      <c r="K96" s="535">
        <f t="shared" si="64"/>
        <v>0</v>
      </c>
      <c r="M96" s="22">
        <f>Raumgruppen_Bezeichnungen!N95</f>
        <v>0</v>
      </c>
      <c r="N96" s="22">
        <f t="shared" si="45"/>
        <v>1</v>
      </c>
      <c r="O96" s="22">
        <f t="shared" si="46"/>
        <v>1</v>
      </c>
    </row>
    <row r="97" spans="2:15" ht="15" customHeight="1" x14ac:dyDescent="0.2">
      <c r="B97" s="677" t="str">
        <f>Raumgruppen_Bezeichnungen!$C96</f>
        <v>F1-J</v>
      </c>
      <c r="C97" s="528" t="str">
        <f>Raumgruppen_Bezeichnungen!$D96</f>
        <v>Verkehrsflächen; Flure, Foyer, Garderoben</v>
      </c>
      <c r="D97" s="529">
        <f>SUMIFS(TabelleR11LL,TabelleR11HH,'Reserve 05 K'!B97,TabelleR11JJ,"")+
SUMIFS(TabelleR11LL,TabelleR11HH,'Reserve 05 K'!B97,TabelleR11JJ,"ohne Grundreinig")</f>
        <v>0</v>
      </c>
      <c r="E97" s="530">
        <f t="shared" si="43"/>
        <v>0</v>
      </c>
      <c r="F97" s="531" t="str">
        <f>VLOOKUP(B97,Raumgruppen_Bezeichnungen!$C$3:$E$305,3,FALSE)</f>
        <v>jährlich</v>
      </c>
      <c r="G97" s="532" cm="1">
        <f t="array" aca="1" ref="G97" ca="1">HLOOKUP(
                           F97,
                           Raumgruppen_Bezeichnungen!$P$314:$AF$390,
                           VLOOKUP(
                                                 LEFT(RIGHT(CELL("dateiname",$B$2),LEN(CELL("dateiname",$B$2))-SEARCH("]",CELL("dateiname",$B$2))),LEN(RIGHT(CELL("dateiname",$B$2),LEN(CELL("dateiname",$B$2))-SEARCH("]",CELL("dateiname",$B$2))))-2),
                                                 Raumgruppen_Bezeichnungen!$P$315:$AH$390,
                                                 19,
                                                 FALSE),
                           FALSE)</f>
        <v>1</v>
      </c>
      <c r="H97" s="533">
        <f ca="1">D97*G97</f>
        <v>0</v>
      </c>
      <c r="I97" s="500">
        <f>IF(E97=0,0,H97/E97)</f>
        <v>0</v>
      </c>
      <c r="J97" s="534">
        <f t="shared" si="44"/>
        <v>0</v>
      </c>
      <c r="K97" s="535">
        <f>IF(J97="","",I97*J97)</f>
        <v>0</v>
      </c>
      <c r="M97" s="22">
        <f>Raumgruppen_Bezeichnungen!N96</f>
        <v>1</v>
      </c>
      <c r="N97" s="22">
        <f t="shared" si="45"/>
        <v>1</v>
      </c>
      <c r="O97" s="22">
        <f t="shared" si="46"/>
        <v>1</v>
      </c>
    </row>
    <row r="98" spans="2:15" ht="15" customHeight="1" x14ac:dyDescent="0.2">
      <c r="B98" s="677" t="str">
        <f>Raumgruppen_Bezeichnungen!$C97</f>
        <v>F1-J2</v>
      </c>
      <c r="C98" s="528" t="str">
        <f>Raumgruppen_Bezeichnungen!$D97</f>
        <v>Verkehrsflächen; Flure, Foyer, Garderoben</v>
      </c>
      <c r="D98" s="529">
        <f>SUMIFS(TabelleR11LL,TabelleR11HH,'Reserve 05 K'!B98,TabelleR11JJ,"")+
SUMIFS(TabelleR11LL,TabelleR11HH,'Reserve 05 K'!B98,TabelleR11JJ,"ohne Grundreinig")</f>
        <v>0</v>
      </c>
      <c r="E98" s="530">
        <f t="shared" si="43"/>
        <v>0</v>
      </c>
      <c r="F98" s="531" t="str">
        <f>VLOOKUP(B98,Raumgruppen_Bezeichnungen!$C$3:$E$305,3,FALSE)</f>
        <v>jährlich 2x</v>
      </c>
      <c r="G98" s="532" cm="1">
        <f t="array" aca="1" ref="G98" ca="1">HLOOKUP(
                           F98,
                           Raumgruppen_Bezeichnungen!$P$314:$AF$390,
                           VLOOKUP(
                                                 LEFT(RIGHT(CELL("dateiname",$B$2),LEN(CELL("dateiname",$B$2))-SEARCH("]",CELL("dateiname",$B$2))),LEN(RIGHT(CELL("dateiname",$B$2),LEN(CELL("dateiname",$B$2))-SEARCH("]",CELL("dateiname",$B$2))))-2),
                                                 Raumgruppen_Bezeichnungen!$P$315:$AH$390,
                                                 19,
                                                 FALSE),
                           FALSE)</f>
        <v>2</v>
      </c>
      <c r="H98" s="533">
        <f t="shared" ref="H98:H101" ca="1" si="65">D98*G98</f>
        <v>0</v>
      </c>
      <c r="I98" s="500">
        <f t="shared" ref="I98:I101" si="66">IF(E98=0,0,H98/E98)</f>
        <v>0</v>
      </c>
      <c r="J98" s="534">
        <f t="shared" si="44"/>
        <v>0</v>
      </c>
      <c r="K98" s="535">
        <f t="shared" ref="K98:K101" si="67">IF(J98="","",I98*J98)</f>
        <v>0</v>
      </c>
      <c r="M98" s="22">
        <f>Raumgruppen_Bezeichnungen!N97</f>
        <v>0</v>
      </c>
      <c r="N98" s="22">
        <f t="shared" si="45"/>
        <v>1</v>
      </c>
      <c r="O98" s="22">
        <f t="shared" si="46"/>
        <v>1</v>
      </c>
    </row>
    <row r="99" spans="2:15" ht="15" customHeight="1" x14ac:dyDescent="0.2">
      <c r="B99" s="677" t="str">
        <f>Raumgruppen_Bezeichnungen!$C98</f>
        <v>F1-Q</v>
      </c>
      <c r="C99" s="528" t="str">
        <f>Raumgruppen_Bezeichnungen!$D98</f>
        <v>Verkehrsflächen; Flure, Foyer, Garderoben</v>
      </c>
      <c r="D99" s="529">
        <f>SUMIFS(TabelleR11LL,TabelleR11HH,'Reserve 05 K'!B99,TabelleR11JJ,"")+
SUMIFS(TabelleR11LL,TabelleR11HH,'Reserve 05 K'!B99,TabelleR11JJ,"ohne Grundreinig")</f>
        <v>0</v>
      </c>
      <c r="E99" s="530">
        <f t="shared" si="43"/>
        <v>0</v>
      </c>
      <c r="F99" s="531" t="str">
        <f>VLOOKUP(B99,Raumgruppen_Bezeichnungen!$C$3:$E$305,3,FALSE)</f>
        <v>Quartalsw.</v>
      </c>
      <c r="G99" s="532" cm="1">
        <f t="array" aca="1" ref="G99" ca="1">HLOOKUP(
                           F99,
                           Raumgruppen_Bezeichnungen!$P$314:$AF$390,
                           VLOOKUP(
                                                 LEFT(RIGHT(CELL("dateiname",$B$2),LEN(CELL("dateiname",$B$2))-SEARCH("]",CELL("dateiname",$B$2))),LEN(RIGHT(CELL("dateiname",$B$2),LEN(CELL("dateiname",$B$2))-SEARCH("]",CELL("dateiname",$B$2))))-2),
                                                 Raumgruppen_Bezeichnungen!$P$315:$AH$390,
                                                 19,
                                                 FALSE),
                           FALSE)</f>
        <v>4</v>
      </c>
      <c r="H99" s="533">
        <f t="shared" ca="1" si="65"/>
        <v>0</v>
      </c>
      <c r="I99" s="500">
        <f t="shared" si="66"/>
        <v>0</v>
      </c>
      <c r="J99" s="534">
        <f t="shared" si="44"/>
        <v>0</v>
      </c>
      <c r="K99" s="535">
        <f t="shared" si="67"/>
        <v>0</v>
      </c>
      <c r="M99" s="22">
        <f>Raumgruppen_Bezeichnungen!N98</f>
        <v>0</v>
      </c>
      <c r="N99" s="22">
        <f t="shared" si="45"/>
        <v>1</v>
      </c>
      <c r="O99" s="22">
        <f t="shared" si="46"/>
        <v>1</v>
      </c>
    </row>
    <row r="100" spans="2:15" ht="15" customHeight="1" x14ac:dyDescent="0.2">
      <c r="B100" s="677" t="str">
        <f>Raumgruppen_Bezeichnungen!$C99</f>
        <v>F1-J6</v>
      </c>
      <c r="C100" s="528" t="str">
        <f>Raumgruppen_Bezeichnungen!$D99</f>
        <v>Verkehrsflächen; Flure, Foyer, Garderoben</v>
      </c>
      <c r="D100" s="529">
        <f>SUMIFS(TabelleR11LL,TabelleR11HH,'Reserve 05 K'!B100,TabelleR11JJ,"")+
SUMIFS(TabelleR11LL,TabelleR11HH,'Reserve 05 K'!B100,TabelleR11JJ,"ohne Grundreinig")</f>
        <v>0</v>
      </c>
      <c r="E100" s="530">
        <f t="shared" si="43"/>
        <v>0</v>
      </c>
      <c r="F100" s="531" t="str">
        <f>VLOOKUP(B100,Raumgruppen_Bezeichnungen!$C$3:$E$305,3,FALSE)</f>
        <v>jährlich 6x</v>
      </c>
      <c r="G100" s="532" cm="1">
        <f t="array" aca="1" ref="G100" ca="1">HLOOKUP(
                           F100,
                           Raumgruppen_Bezeichnungen!$P$314:$AF$390,
                           VLOOKUP(
                                                 LEFT(RIGHT(CELL("dateiname",$B$2),LEN(CELL("dateiname",$B$2))-SEARCH("]",CELL("dateiname",$B$2))),LEN(RIGHT(CELL("dateiname",$B$2),LEN(CELL("dateiname",$B$2))-SEARCH("]",CELL("dateiname",$B$2))))-2),
                                                 Raumgruppen_Bezeichnungen!$P$315:$AH$390,
                                                 19,
                                                 FALSE),
                           FALSE)</f>
        <v>6</v>
      </c>
      <c r="H100" s="533">
        <f t="shared" ca="1" si="65"/>
        <v>0</v>
      </c>
      <c r="I100" s="500">
        <f t="shared" si="66"/>
        <v>0</v>
      </c>
      <c r="J100" s="534">
        <f t="shared" si="44"/>
        <v>0</v>
      </c>
      <c r="K100" s="535">
        <f t="shared" si="67"/>
        <v>0</v>
      </c>
      <c r="M100" s="22">
        <f>Raumgruppen_Bezeichnungen!N99</f>
        <v>0</v>
      </c>
      <c r="N100" s="22">
        <f t="shared" si="45"/>
        <v>1</v>
      </c>
      <c r="O100" s="22">
        <f t="shared" si="46"/>
        <v>1</v>
      </c>
    </row>
    <row r="101" spans="2:15" ht="15" customHeight="1" x14ac:dyDescent="0.2">
      <c r="B101" s="677" t="str">
        <f>Raumgruppen_Bezeichnungen!$C100</f>
        <v>F1-M</v>
      </c>
      <c r="C101" s="528" t="str">
        <f>Raumgruppen_Bezeichnungen!$D100</f>
        <v>Verkehrsflächen; Flure, Foyer, Garderoben</v>
      </c>
      <c r="D101" s="529">
        <f>SUMIFS(TabelleR11LL,TabelleR11HH,'Reserve 05 K'!B101,TabelleR11JJ,"")+
SUMIFS(TabelleR11LL,TabelleR11HH,'Reserve 05 K'!B101,TabelleR11JJ,"ohne Grundreinig")</f>
        <v>0</v>
      </c>
      <c r="E101" s="530">
        <f t="shared" si="43"/>
        <v>0</v>
      </c>
      <c r="F101" s="531" t="str">
        <f>VLOOKUP(B101,Raumgruppen_Bezeichnungen!$C$3:$E$305,3,FALSE)</f>
        <v>monatlich</v>
      </c>
      <c r="G101" s="532" cm="1">
        <f t="array" aca="1" ref="G101" ca="1">HLOOKUP(
                           F101,
                           Raumgruppen_Bezeichnungen!$P$314:$AF$390,
                           VLOOKUP(
                                                 LEFT(RIGHT(CELL("dateiname",$B$2),LEN(CELL("dateiname",$B$2))-SEARCH("]",CELL("dateiname",$B$2))),LEN(RIGHT(CELL("dateiname",$B$2),LEN(CELL("dateiname",$B$2))-SEARCH("]",CELL("dateiname",$B$2))))-2),
                                                 Raumgruppen_Bezeichnungen!$P$315:$AH$390,
                                                 19,
                                                 FALSE),
                           FALSE)</f>
        <v>12</v>
      </c>
      <c r="H101" s="533">
        <f t="shared" ca="1" si="65"/>
        <v>0</v>
      </c>
      <c r="I101" s="500">
        <f t="shared" si="66"/>
        <v>0</v>
      </c>
      <c r="J101" s="534">
        <f t="shared" si="44"/>
        <v>0</v>
      </c>
      <c r="K101" s="535">
        <f t="shared" si="67"/>
        <v>0</v>
      </c>
      <c r="M101" s="22">
        <f>Raumgruppen_Bezeichnungen!N100</f>
        <v>0</v>
      </c>
      <c r="N101" s="22">
        <f t="shared" si="45"/>
        <v>1</v>
      </c>
      <c r="O101" s="22">
        <f t="shared" si="46"/>
        <v>1</v>
      </c>
    </row>
    <row r="102" spans="2:15" ht="15" customHeight="1" x14ac:dyDescent="0.2">
      <c r="B102" s="677" t="str">
        <f>Raumgruppen_Bezeichnungen!$C101</f>
        <v>F1-14</v>
      </c>
      <c r="C102" s="528" t="str">
        <f>Raumgruppen_Bezeichnungen!$D101</f>
        <v>Verkehrsflächen; Flure, Foyer, Garderoben</v>
      </c>
      <c r="D102" s="529">
        <f>SUMIFS(TabelleR11LL,TabelleR11HH,'Reserve 05 K'!B102,TabelleR11JJ,"")+
SUMIFS(TabelleR11LL,TabelleR11HH,'Reserve 05 K'!B102,TabelleR11JJ,"ohne Grundreinig")</f>
        <v>0</v>
      </c>
      <c r="E102" s="530">
        <f t="shared" si="43"/>
        <v>0</v>
      </c>
      <c r="F102" s="531" t="str">
        <f>VLOOKUP(B102,Raumgruppen_Bezeichnungen!$C$3:$E$305,3,FALSE)</f>
        <v>14 tägig</v>
      </c>
      <c r="G102" s="532" cm="1">
        <f t="array" aca="1" ref="G102" ca="1">HLOOKUP(
                           F102,
                           Raumgruppen_Bezeichnungen!$P$314:$AF$390,
                           VLOOKUP(
                                                 LEFT(RIGHT(CELL("dateiname",$B$2),LEN(CELL("dateiname",$B$2))-SEARCH("]",CELL("dateiname",$B$2))),LEN(RIGHT(CELL("dateiname",$B$2),LEN(CELL("dateiname",$B$2))-SEARCH("]",CELL("dateiname",$B$2))))-2),
                                                 Raumgruppen_Bezeichnungen!$P$315:$AH$390,
                                                 19,
                                                 FALSE),
                           FALSE)</f>
        <v>25</v>
      </c>
      <c r="H102" s="533">
        <f ca="1">D102*G102</f>
        <v>0</v>
      </c>
      <c r="I102" s="500">
        <f>IF(E102=0,0,H102/E102)</f>
        <v>0</v>
      </c>
      <c r="J102" s="534">
        <f t="shared" si="44"/>
        <v>0</v>
      </c>
      <c r="K102" s="535">
        <f>IF(J102="","",I102*J102)</f>
        <v>0</v>
      </c>
      <c r="M102" s="22">
        <f>Raumgruppen_Bezeichnungen!N101</f>
        <v>0</v>
      </c>
      <c r="N102" s="22">
        <f t="shared" si="45"/>
        <v>1</v>
      </c>
      <c r="O102" s="22">
        <f t="shared" si="46"/>
        <v>1</v>
      </c>
    </row>
    <row r="103" spans="2:15" ht="15" customHeight="1" x14ac:dyDescent="0.2">
      <c r="B103" s="677" t="str">
        <f>Raumgruppen_Bezeichnungen!$C102</f>
        <v>F1-W</v>
      </c>
      <c r="C103" s="528" t="str">
        <f>Raumgruppen_Bezeichnungen!$D102</f>
        <v>Verkehrsflächen; Flure, Foyer, Garderoben</v>
      </c>
      <c r="D103" s="529">
        <f>SUMIFS(TabelleR11LL,TabelleR11HH,'Reserve 05 K'!B103,TabelleR11JJ,"")+
SUMIFS(TabelleR11LL,TabelleR11HH,'Reserve 05 K'!B103,TabelleR11JJ,"ohne Grundreinig")</f>
        <v>0</v>
      </c>
      <c r="E103" s="530">
        <f t="shared" si="43"/>
        <v>0</v>
      </c>
      <c r="F103" s="531" t="str">
        <f>VLOOKUP(B103,Raumgruppen_Bezeichnungen!$C$3:$E$305,3,FALSE)</f>
        <v>wöchentl.</v>
      </c>
      <c r="G103" s="532" cm="1">
        <f t="array" aca="1" ref="G103" ca="1">HLOOKUP(
                           F103,
                           Raumgruppen_Bezeichnungen!$P$314:$AF$390,
                           VLOOKUP(
                                                 LEFT(RIGHT(CELL("dateiname",$B$2),LEN(CELL("dateiname",$B$2))-SEARCH("]",CELL("dateiname",$B$2))),LEN(RIGHT(CELL("dateiname",$B$2),LEN(CELL("dateiname",$B$2))-SEARCH("]",CELL("dateiname",$B$2))))-2),
                                                 Raumgruppen_Bezeichnungen!$P$315:$AH$390,
                                                 19,
                                                 FALSE),
                           FALSE)</f>
        <v>50</v>
      </c>
      <c r="H103" s="533">
        <f t="shared" ref="H103:H105" ca="1" si="68">D103*G103</f>
        <v>0</v>
      </c>
      <c r="I103" s="500">
        <f t="shared" ref="I103:I105" si="69">IF(E103=0,0,H103/E103)</f>
        <v>0</v>
      </c>
      <c r="J103" s="534">
        <f t="shared" si="44"/>
        <v>0</v>
      </c>
      <c r="K103" s="535">
        <f t="shared" ref="K103:K105" si="70">IF(J103="","",I103*J103)</f>
        <v>0</v>
      </c>
      <c r="M103" s="22">
        <f>Raumgruppen_Bezeichnungen!N102</f>
        <v>1</v>
      </c>
      <c r="N103" s="22">
        <f t="shared" si="45"/>
        <v>1</v>
      </c>
      <c r="O103" s="22">
        <f t="shared" si="46"/>
        <v>1</v>
      </c>
    </row>
    <row r="104" spans="2:15" ht="15" customHeight="1" x14ac:dyDescent="0.2">
      <c r="B104" s="677" t="str">
        <f>Raumgruppen_Bezeichnungen!$C103</f>
        <v>F1-2</v>
      </c>
      <c r="C104" s="528" t="str">
        <f>Raumgruppen_Bezeichnungen!$D103</f>
        <v>Verkehrsflächen; Flure, Foyer, Garderoben</v>
      </c>
      <c r="D104" s="529">
        <f>SUMIFS(TabelleR11LL,TabelleR11HH,'Reserve 05 K'!B104,TabelleR11JJ,"")+
SUMIFS(TabelleR11LL,TabelleR11HH,'Reserve 05 K'!B104,TabelleR11JJ,"ohne Grundreinig")</f>
        <v>0</v>
      </c>
      <c r="E104" s="530">
        <f t="shared" si="43"/>
        <v>0</v>
      </c>
      <c r="F104" s="531" t="str">
        <f>VLOOKUP(B104,Raumgruppen_Bezeichnungen!$C$3:$E$305,3,FALSE)</f>
        <v>2 Tage/Wo</v>
      </c>
      <c r="G104" s="532" cm="1">
        <f t="array" aca="1" ref="G104" ca="1">HLOOKUP(
                           F104,
                           Raumgruppen_Bezeichnungen!$P$314:$AF$390,
                           VLOOKUP(
                                                 LEFT(RIGHT(CELL("dateiname",$B$2),LEN(CELL("dateiname",$B$2))-SEARCH("]",CELL("dateiname",$B$2))),LEN(RIGHT(CELL("dateiname",$B$2),LEN(CELL("dateiname",$B$2))-SEARCH("]",CELL("dateiname",$B$2))))-2),
                                                 Raumgruppen_Bezeichnungen!$P$315:$AH$390,
                                                 19,
                                                 FALSE),
                           FALSE)</f>
        <v>100</v>
      </c>
      <c r="H104" s="533">
        <f t="shared" ca="1" si="68"/>
        <v>0</v>
      </c>
      <c r="I104" s="500">
        <f t="shared" si="69"/>
        <v>0</v>
      </c>
      <c r="J104" s="534">
        <f t="shared" si="44"/>
        <v>0</v>
      </c>
      <c r="K104" s="535">
        <f t="shared" si="70"/>
        <v>0</v>
      </c>
      <c r="M104" s="22">
        <f>Raumgruppen_Bezeichnungen!N103</f>
        <v>1</v>
      </c>
      <c r="N104" s="22">
        <f t="shared" si="45"/>
        <v>1</v>
      </c>
      <c r="O104" s="22">
        <f t="shared" si="46"/>
        <v>1</v>
      </c>
    </row>
    <row r="105" spans="2:15" ht="15" customHeight="1" x14ac:dyDescent="0.2">
      <c r="B105" s="677" t="str">
        <f>Raumgruppen_Bezeichnungen!$C104</f>
        <v>F1-2,5</v>
      </c>
      <c r="C105" s="528" t="str">
        <f>Raumgruppen_Bezeichnungen!$D104</f>
        <v>Verkehrsflächen; Flure, Foyer, Garderoben</v>
      </c>
      <c r="D105" s="529">
        <f>SUMIFS(TabelleR11LL,TabelleR11HH,'Reserve 05 K'!B105,TabelleR11JJ,"")+
SUMIFS(TabelleR11LL,TabelleR11HH,'Reserve 05 K'!B105,TabelleR11JJ,"ohne Grundreinig")</f>
        <v>0</v>
      </c>
      <c r="E105" s="530">
        <f t="shared" si="43"/>
        <v>0</v>
      </c>
      <c r="F105" s="531" t="str">
        <f>VLOOKUP(B105,Raumgruppen_Bezeichnungen!$C$3:$E$305,3,FALSE)</f>
        <v>2,5 Tage/Wo</v>
      </c>
      <c r="G105" s="532" cm="1">
        <f t="array" aca="1" ref="G105" ca="1">HLOOKUP(
                           F105,
                           Raumgruppen_Bezeichnungen!$P$314:$AF$390,
                           VLOOKUP(
                                                 LEFT(RIGHT(CELL("dateiname",$B$2),LEN(CELL("dateiname",$B$2))-SEARCH("]",CELL("dateiname",$B$2))),LEN(RIGHT(CELL("dateiname",$B$2),LEN(CELL("dateiname",$B$2))-SEARCH("]",CELL("dateiname",$B$2))))-2),
                                                 Raumgruppen_Bezeichnungen!$P$315:$AH$390,
                                                 19,
                                                 FALSE),
                           FALSE)</f>
        <v>125</v>
      </c>
      <c r="H105" s="533">
        <f t="shared" ca="1" si="68"/>
        <v>0</v>
      </c>
      <c r="I105" s="500">
        <f t="shared" si="69"/>
        <v>0</v>
      </c>
      <c r="J105" s="534">
        <f t="shared" si="44"/>
        <v>0</v>
      </c>
      <c r="K105" s="535">
        <f t="shared" si="70"/>
        <v>0</v>
      </c>
      <c r="M105" s="22">
        <f>Raumgruppen_Bezeichnungen!N104</f>
        <v>0</v>
      </c>
      <c r="N105" s="22">
        <f t="shared" si="45"/>
        <v>1</v>
      </c>
      <c r="O105" s="22">
        <f t="shared" si="46"/>
        <v>1</v>
      </c>
    </row>
    <row r="106" spans="2:15" ht="15" customHeight="1" x14ac:dyDescent="0.2">
      <c r="B106" s="677" t="str">
        <f>Raumgruppen_Bezeichnungen!$C105</f>
        <v>F1-3</v>
      </c>
      <c r="C106" s="528" t="str">
        <f>Raumgruppen_Bezeichnungen!$D105</f>
        <v>Verkehrsflächen; Flure, Foyer, Garderoben</v>
      </c>
      <c r="D106" s="529">
        <f>SUMIFS(TabelleR11LL,TabelleR11HH,'Reserve 05 K'!B106,TabelleR11JJ,"")+
SUMIFS(TabelleR11LL,TabelleR11HH,'Reserve 05 K'!B106,TabelleR11JJ,"ohne Grundreinig")</f>
        <v>0</v>
      </c>
      <c r="E106" s="530">
        <f t="shared" si="43"/>
        <v>0</v>
      </c>
      <c r="F106" s="531" t="str">
        <f>VLOOKUP(B106,Raumgruppen_Bezeichnungen!$C$3:$E$305,3,FALSE)</f>
        <v>3 Tage/Wo</v>
      </c>
      <c r="G106" s="532" cm="1">
        <f t="array" aca="1" ref="G106" ca="1">HLOOKUP(
                           F106,
                           Raumgruppen_Bezeichnungen!$P$314:$AF$390,
                           VLOOKUP(
                                                 LEFT(RIGHT(CELL("dateiname",$B$2),LEN(CELL("dateiname",$B$2))-SEARCH("]",CELL("dateiname",$B$2))),LEN(RIGHT(CELL("dateiname",$B$2),LEN(CELL("dateiname",$B$2))-SEARCH("]",CELL("dateiname",$B$2))))-2),
                                                 Raumgruppen_Bezeichnungen!$P$315:$AH$390,
                                                 19,
                                                 FALSE),
                           FALSE)</f>
        <v>150</v>
      </c>
      <c r="H106" s="533">
        <f ca="1">D106*G106</f>
        <v>0</v>
      </c>
      <c r="I106" s="500">
        <f>IF(E106=0,0,H106/E106)</f>
        <v>0</v>
      </c>
      <c r="J106" s="534">
        <f t="shared" si="44"/>
        <v>0</v>
      </c>
      <c r="K106" s="535">
        <f>IF(J106="","",I106*J106)</f>
        <v>0</v>
      </c>
      <c r="M106" s="22">
        <f>Raumgruppen_Bezeichnungen!N105</f>
        <v>0</v>
      </c>
      <c r="N106" s="22">
        <f t="shared" si="45"/>
        <v>1</v>
      </c>
      <c r="O106" s="22">
        <f t="shared" si="46"/>
        <v>1</v>
      </c>
    </row>
    <row r="107" spans="2:15" ht="15" customHeight="1" x14ac:dyDescent="0.2">
      <c r="B107" s="678" t="str">
        <f>Raumgruppen_Bezeichnungen!$C106</f>
        <v>F1-4</v>
      </c>
      <c r="C107" s="621" t="str">
        <f>Raumgruppen_Bezeichnungen!$D106</f>
        <v>Verkehrsflächen; Flure, Foyer, Garderoben</v>
      </c>
      <c r="D107" s="622">
        <f>SUMIFS(TabelleR11LL,TabelleR11HH,'Reserve 05 K'!B107,TabelleR11JJ,"")+
SUMIFS(TabelleR11LL,TabelleR11HH,'Reserve 05 K'!B107,TabelleR11JJ,"ohne Grundreinig")</f>
        <v>0</v>
      </c>
      <c r="E107" s="623">
        <f t="shared" si="43"/>
        <v>0</v>
      </c>
      <c r="F107" s="624" t="str">
        <f>VLOOKUP(B107,Raumgruppen_Bezeichnungen!$C$3:$E$305,3,FALSE)</f>
        <v>4 Tage/Wo</v>
      </c>
      <c r="G107" s="625" cm="1">
        <f t="array" aca="1" ref="G107" ca="1">HLOOKUP(
                           F107,
                           Raumgruppen_Bezeichnungen!$P$314:$AF$390,
                           VLOOKUP(
                                                 LEFT(RIGHT(CELL("dateiname",$B$2),LEN(CELL("dateiname",$B$2))-SEARCH("]",CELL("dateiname",$B$2))),LEN(RIGHT(CELL("dateiname",$B$2),LEN(CELL("dateiname",$B$2))-SEARCH("]",CELL("dateiname",$B$2))))-2),
                                                 Raumgruppen_Bezeichnungen!$P$315:$AH$390,
                                                 19,
                                                 FALSE),
                           FALSE)</f>
        <v>200</v>
      </c>
      <c r="H107" s="626">
        <f ca="1">D107*G107</f>
        <v>0</v>
      </c>
      <c r="I107" s="627">
        <f>IF(E107=0,0,H107/E107)</f>
        <v>0</v>
      </c>
      <c r="J107" s="628">
        <f t="shared" si="44"/>
        <v>0</v>
      </c>
      <c r="K107" s="629">
        <f>IF(J107="","",I107*J107)</f>
        <v>0</v>
      </c>
      <c r="M107" s="22">
        <f>Raumgruppen_Bezeichnungen!N106</f>
        <v>0</v>
      </c>
      <c r="N107" s="22">
        <f t="shared" si="45"/>
        <v>1</v>
      </c>
      <c r="O107" s="22">
        <f t="shared" si="46"/>
        <v>1</v>
      </c>
    </row>
    <row r="108" spans="2:15" ht="15" customHeight="1" thickBot="1" x14ac:dyDescent="0.25">
      <c r="B108" s="679" t="str">
        <f>Raumgruppen_Bezeichnungen!$C107</f>
        <v>F1-5</v>
      </c>
      <c r="C108" s="630" t="str">
        <f>Raumgruppen_Bezeichnungen!$D107</f>
        <v>Verkehrsflächen; Flure, Foyer, Garderoben</v>
      </c>
      <c r="D108" s="631">
        <f>SUMIFS(TabelleR11LL,TabelleR11HH,'Reserve 05 K'!B108,TabelleR11JJ,"")+
SUMIFS(TabelleR11LL,TabelleR11HH,'Reserve 05 K'!B108,TabelleR11JJ,"ohne Grundreinig")</f>
        <v>0</v>
      </c>
      <c r="E108" s="632">
        <f t="shared" si="43"/>
        <v>0</v>
      </c>
      <c r="F108" s="633" t="str">
        <f>VLOOKUP(B108,Raumgruppen_Bezeichnungen!$C$3:$E$305,3,FALSE)</f>
        <v>5 Tage/Wo</v>
      </c>
      <c r="G108" s="634" cm="1">
        <f t="array" aca="1" ref="G108" ca="1">HLOOKUP(
                           F108,
                           Raumgruppen_Bezeichnungen!$P$314:$AF$390,
                           VLOOKUP(
                                                 LEFT(RIGHT(CELL("dateiname",$B$2),LEN(CELL("dateiname",$B$2))-SEARCH("]",CELL("dateiname",$B$2))),LEN(RIGHT(CELL("dateiname",$B$2),LEN(CELL("dateiname",$B$2))-SEARCH("]",CELL("dateiname",$B$2))))-2),
                                                 Raumgruppen_Bezeichnungen!$P$315:$AH$390,
                                                 19,
                                                 FALSE),
                           FALSE)</f>
        <v>250</v>
      </c>
      <c r="H108" s="635">
        <f t="shared" ref="H108:H111" ca="1" si="71">D108*G108</f>
        <v>0</v>
      </c>
      <c r="I108" s="636">
        <f t="shared" ref="I108:I111" si="72">IF(E108=0,0,H108/E108)</f>
        <v>0</v>
      </c>
      <c r="J108" s="637">
        <f t="shared" si="44"/>
        <v>0</v>
      </c>
      <c r="K108" s="638">
        <f t="shared" ref="K108:K111" si="73">IF(J108="","",I108*J108)</f>
        <v>0</v>
      </c>
      <c r="M108" s="22">
        <f>Raumgruppen_Bezeichnungen!N107</f>
        <v>1</v>
      </c>
      <c r="N108" s="22">
        <f t="shared" si="45"/>
        <v>1</v>
      </c>
      <c r="O108" s="22">
        <f t="shared" si="46"/>
        <v>1</v>
      </c>
    </row>
    <row r="109" spans="2:15" ht="15" customHeight="1" x14ac:dyDescent="0.2">
      <c r="B109" s="676" t="str">
        <f>Raumgruppen_Bezeichnungen!$C108</f>
        <v>F1-6</v>
      </c>
      <c r="C109" s="548" t="str">
        <f>Raumgruppen_Bezeichnungen!$D108</f>
        <v>Verkehrsflächen; Flure, Foyer, Garderoben</v>
      </c>
      <c r="D109" s="465">
        <f>SUMIFS(TabelleR11LL,TabelleR11HH,'Reserve 05 K'!B109,TabelleR11JJ,"")+
SUMIFS(TabelleR11LL,TabelleR11HH,'Reserve 05 K'!B109,TabelleR11JJ,"ohne Grundreinig")</f>
        <v>0</v>
      </c>
      <c r="E109" s="279">
        <f t="shared" si="43"/>
        <v>0</v>
      </c>
      <c r="F109" s="549" t="str">
        <f>VLOOKUP(B109,Raumgruppen_Bezeichnungen!$C$3:$E$305,3,FALSE)</f>
        <v>6 Tage/Wo</v>
      </c>
      <c r="G109" s="75" cm="1">
        <f t="array" aca="1" ref="G109" ca="1">HLOOKUP(
                           F109,
                           Raumgruppen_Bezeichnungen!$P$314:$AF$390,
                           VLOOKUP(
                                                 LEFT(RIGHT(CELL("dateiname",$B$2),LEN(CELL("dateiname",$B$2))-SEARCH("]",CELL("dateiname",$B$2))),LEN(RIGHT(CELL("dateiname",$B$2),LEN(CELL("dateiname",$B$2))-SEARCH("]",CELL("dateiname",$B$2))))-2),
                                                 Raumgruppen_Bezeichnungen!$P$315:$AH$390,
                                                 19,
                                                 FALSE),
                           FALSE)</f>
        <v>300</v>
      </c>
      <c r="H109" s="550">
        <f t="shared" ca="1" si="71"/>
        <v>0</v>
      </c>
      <c r="I109" s="551">
        <f t="shared" si="72"/>
        <v>0</v>
      </c>
      <c r="J109" s="282">
        <f t="shared" si="44"/>
        <v>0</v>
      </c>
      <c r="K109" s="552">
        <f t="shared" si="73"/>
        <v>0</v>
      </c>
      <c r="M109" s="22">
        <f>Raumgruppen_Bezeichnungen!N108</f>
        <v>0</v>
      </c>
      <c r="N109" s="22">
        <f t="shared" si="45"/>
        <v>1</v>
      </c>
      <c r="O109" s="22">
        <f t="shared" si="46"/>
        <v>1</v>
      </c>
    </row>
    <row r="110" spans="2:15" ht="15" customHeight="1" x14ac:dyDescent="0.2">
      <c r="B110" s="677" t="str">
        <f>Raumgruppen_Bezeichnungen!$C109</f>
        <v>F1-7</v>
      </c>
      <c r="C110" s="528" t="str">
        <f>Raumgruppen_Bezeichnungen!$D109</f>
        <v>Verkehrsflächen; Flure, Foyer, Garderoben</v>
      </c>
      <c r="D110" s="529">
        <f>SUMIFS(TabelleR11LL,TabelleR11HH,'Reserve 05 K'!B110,TabelleR11JJ,"")+
SUMIFS(TabelleR11LL,TabelleR11HH,'Reserve 05 K'!B110,TabelleR11JJ,"ohne Grundreinig")</f>
        <v>0</v>
      </c>
      <c r="E110" s="530">
        <f t="shared" si="43"/>
        <v>0</v>
      </c>
      <c r="F110" s="531" t="str">
        <f>VLOOKUP(B110,Raumgruppen_Bezeichnungen!$C$3:$E$305,3,FALSE)</f>
        <v>7 Tage/Wo</v>
      </c>
      <c r="G110" s="532" cm="1">
        <f t="array" aca="1" ref="G110" ca="1">HLOOKUP(
                           F110,
                           Raumgruppen_Bezeichnungen!$P$314:$AF$390,
                           VLOOKUP(
                                                 LEFT(RIGHT(CELL("dateiname",$B$2),LEN(CELL("dateiname",$B$2))-SEARCH("]",CELL("dateiname",$B$2))),LEN(RIGHT(CELL("dateiname",$B$2),LEN(CELL("dateiname",$B$2))-SEARCH("]",CELL("dateiname",$B$2))))-2),
                                                 Raumgruppen_Bezeichnungen!$P$315:$AH$390,
                                                 19,
                                                 FALSE),
                           FALSE)</f>
        <v>350</v>
      </c>
      <c r="H110" s="533">
        <f t="shared" ca="1" si="71"/>
        <v>0</v>
      </c>
      <c r="I110" s="500">
        <f t="shared" si="72"/>
        <v>0</v>
      </c>
      <c r="J110" s="534">
        <f t="shared" si="44"/>
        <v>0</v>
      </c>
      <c r="K110" s="535">
        <f t="shared" si="73"/>
        <v>0</v>
      </c>
      <c r="M110" s="22">
        <f>Raumgruppen_Bezeichnungen!N109</f>
        <v>0</v>
      </c>
      <c r="N110" s="22">
        <f t="shared" si="45"/>
        <v>1</v>
      </c>
      <c r="O110" s="22">
        <f t="shared" si="46"/>
        <v>1</v>
      </c>
    </row>
    <row r="111" spans="2:15" ht="15" customHeight="1" x14ac:dyDescent="0.2">
      <c r="B111" s="677" t="str">
        <f>Raumgruppen_Bezeichnungen!$C110</f>
        <v>F1-Müll</v>
      </c>
      <c r="C111" s="528" t="str">
        <f>Raumgruppen_Bezeichnungen!$D110</f>
        <v>Verkehrsflächen; Flure, Foyer, Garderoben (nur Müllentnahme)</v>
      </c>
      <c r="D111" s="529">
        <f>SUMIFS(TabelleR11LL,TabelleR11II,'Reserve 05 K'!B111,TabelleR11JJ,"")+
SUMIFS(TabelleR11LL,TabelleR11II,'Reserve 05 K'!B111,TabelleR11JJ,"ohne Grundreinig")</f>
        <v>0</v>
      </c>
      <c r="E111" s="530">
        <f t="shared" si="43"/>
        <v>0</v>
      </c>
      <c r="F111" s="531" t="str">
        <f>VLOOKUP(B111,Raumgruppen_Bezeichnungen!$C$3:$E$305,3,FALSE)</f>
        <v>2 Tage/Wo </v>
      </c>
      <c r="G111" s="532" cm="1">
        <f t="array" aca="1" ref="G111" ca="1">HLOOKUP(
                           F111,
                           Raumgruppen_Bezeichnungen!$P$314:$AF$390,
                           VLOOKUP(
                                                 LEFT(RIGHT(CELL("dateiname",$B$2),LEN(CELL("dateiname",$B$2))-SEARCH("]",CELL("dateiname",$B$2))),LEN(RIGHT(CELL("dateiname",$B$2),LEN(CELL("dateiname",$B$2))-SEARCH("]",CELL("dateiname",$B$2))))-2),
                                                 Raumgruppen_Bezeichnungen!$P$315:$AH$390,
                                                 19,
                                                 FALSE),
                           FALSE)</f>
        <v>100</v>
      </c>
      <c r="H111" s="533">
        <f t="shared" ca="1" si="71"/>
        <v>0</v>
      </c>
      <c r="I111" s="500">
        <f t="shared" si="72"/>
        <v>0</v>
      </c>
      <c r="J111" s="534">
        <f t="shared" si="44"/>
        <v>0</v>
      </c>
      <c r="K111" s="535">
        <f t="shared" si="73"/>
        <v>0</v>
      </c>
      <c r="M111" s="22">
        <f>Raumgruppen_Bezeichnungen!N110</f>
        <v>0</v>
      </c>
      <c r="N111" s="22">
        <f t="shared" si="45"/>
        <v>1</v>
      </c>
      <c r="O111" s="22">
        <f t="shared" si="46"/>
        <v>1</v>
      </c>
    </row>
    <row r="112" spans="2:15" ht="15" customHeight="1" x14ac:dyDescent="0.2">
      <c r="B112" s="677" t="str">
        <f>Raumgruppen_Bezeichnungen!$C111</f>
        <v>F1-Hort</v>
      </c>
      <c r="C112" s="528" t="str">
        <f>Raumgruppen_Bezeichnungen!$D111</f>
        <v>Verkehrsflächen; Flure, Foyer, Garderoben</v>
      </c>
      <c r="D112" s="529">
        <f>SUMIFS(TabelleR11LL,TabelleR11HH,'Reserve 05 K'!B112,TabelleR11JJ,"")+
SUMIFS(TabelleR11LL,TabelleR11HH,'Reserve 05 K'!B112,TabelleR11JJ,"ohne Grundreinig")</f>
        <v>0</v>
      </c>
      <c r="E112" s="530">
        <f t="shared" si="43"/>
        <v>0</v>
      </c>
      <c r="F112" s="531" t="str">
        <f>VLOOKUP(B112,Raumgruppen_Bezeichnungen!$C$3:$E$305,3,FALSE)</f>
        <v>5 Tage/Wo </v>
      </c>
      <c r="G112" s="532" cm="1">
        <f t="array" aca="1" ref="G112" ca="1">HLOOKUP(
                           F112,
                           Raumgruppen_Bezeichnungen!$P$314:$AF$390,
                           VLOOKUP(
                                                 LEFT(RIGHT(CELL("dateiname",$B$2),LEN(CELL("dateiname",$B$2))-SEARCH("]",CELL("dateiname",$B$2))),LEN(RIGHT(CELL("dateiname",$B$2),LEN(CELL("dateiname",$B$2))-SEARCH("]",CELL("dateiname",$B$2))))-2),
                                                 Raumgruppen_Bezeichnungen!$P$315:$AH$390,
                                                 19,
                                                 FALSE),
                           FALSE)</f>
        <v>250</v>
      </c>
      <c r="H112" s="533">
        <f ca="1">D112*G112</f>
        <v>0</v>
      </c>
      <c r="I112" s="500">
        <f>IF(E112=0,0,H112/E112)</f>
        <v>0</v>
      </c>
      <c r="J112" s="534">
        <f t="shared" si="44"/>
        <v>0</v>
      </c>
      <c r="K112" s="535">
        <f>IF(J112="","",I112*J112)</f>
        <v>0</v>
      </c>
      <c r="M112" s="22">
        <f>Raumgruppen_Bezeichnungen!N111</f>
        <v>0</v>
      </c>
      <c r="N112" s="22">
        <f t="shared" si="45"/>
        <v>1</v>
      </c>
      <c r="O112" s="22">
        <f t="shared" si="46"/>
        <v>1</v>
      </c>
    </row>
    <row r="113" spans="2:15" ht="15" customHeight="1" x14ac:dyDescent="0.2">
      <c r="B113" s="677" t="str">
        <f>Raumgruppen_Bezeichnungen!$C112</f>
        <v>F2-J</v>
      </c>
      <c r="C113" s="528" t="str">
        <f>Raumgruppen_Bezeichnungen!$D112</f>
        <v>Verkehrsflächen; Eingangsbereiche</v>
      </c>
      <c r="D113" s="529">
        <f>SUMIFS(TabelleR11LL,TabelleR11HH,'Reserve 05 K'!B113,TabelleR11JJ,"")+
SUMIFS(TabelleR11LL,TabelleR11HH,'Reserve 05 K'!B113,TabelleR11JJ,"ohne Grundreinig")</f>
        <v>0</v>
      </c>
      <c r="E113" s="530">
        <f t="shared" si="43"/>
        <v>0</v>
      </c>
      <c r="F113" s="531" t="str">
        <f>VLOOKUP(B113,Raumgruppen_Bezeichnungen!$C$3:$E$305,3,FALSE)</f>
        <v>jährlich</v>
      </c>
      <c r="G113" s="532" cm="1">
        <f t="array" aca="1" ref="G113" ca="1">HLOOKUP(
                           F113,
                           Raumgruppen_Bezeichnungen!$P$314:$AF$390,
                           VLOOKUP(
                                                 LEFT(RIGHT(CELL("dateiname",$B$2),LEN(CELL("dateiname",$B$2))-SEARCH("]",CELL("dateiname",$B$2))),LEN(RIGHT(CELL("dateiname",$B$2),LEN(CELL("dateiname",$B$2))-SEARCH("]",CELL("dateiname",$B$2))))-2),
                                                 Raumgruppen_Bezeichnungen!$P$315:$AH$390,
                                                 19,
                                                 FALSE),
                           FALSE)</f>
        <v>1</v>
      </c>
      <c r="H113" s="533">
        <f t="shared" ref="H113:H116" ca="1" si="74">D113*G113</f>
        <v>0</v>
      </c>
      <c r="I113" s="500">
        <f t="shared" ref="I113:I116" si="75">IF(E113=0,0,H113/E113)</f>
        <v>0</v>
      </c>
      <c r="J113" s="534">
        <f t="shared" si="44"/>
        <v>0</v>
      </c>
      <c r="K113" s="535">
        <f t="shared" ref="K113:K116" si="76">IF(J113="","",I113*J113)</f>
        <v>0</v>
      </c>
      <c r="M113" s="22">
        <f>Raumgruppen_Bezeichnungen!N112</f>
        <v>0</v>
      </c>
      <c r="N113" s="22">
        <f t="shared" si="45"/>
        <v>1</v>
      </c>
      <c r="O113" s="22">
        <f t="shared" si="46"/>
        <v>1</v>
      </c>
    </row>
    <row r="114" spans="2:15" ht="15" customHeight="1" x14ac:dyDescent="0.2">
      <c r="B114" s="677" t="str">
        <f>Raumgruppen_Bezeichnungen!$C113</f>
        <v>F2-J2</v>
      </c>
      <c r="C114" s="528" t="str">
        <f>Raumgruppen_Bezeichnungen!$D113</f>
        <v>Verkehrsflächen; Eingangsbereiche</v>
      </c>
      <c r="D114" s="529">
        <f>SUMIFS(TabelleR11LL,TabelleR11HH,'Reserve 05 K'!B114,TabelleR11JJ,"")+
SUMIFS(TabelleR11LL,TabelleR11HH,'Reserve 05 K'!B114,TabelleR11JJ,"ohne Grundreinig")</f>
        <v>0</v>
      </c>
      <c r="E114" s="530">
        <f t="shared" si="43"/>
        <v>0</v>
      </c>
      <c r="F114" s="531" t="str">
        <f>VLOOKUP(B114,Raumgruppen_Bezeichnungen!$C$3:$E$305,3,FALSE)</f>
        <v>jährlich 2x</v>
      </c>
      <c r="G114" s="532" cm="1">
        <f t="array" aca="1" ref="G114" ca="1">HLOOKUP(
                           F114,
                           Raumgruppen_Bezeichnungen!$P$314:$AF$390,
                           VLOOKUP(
                                                 LEFT(RIGHT(CELL("dateiname",$B$2),LEN(CELL("dateiname",$B$2))-SEARCH("]",CELL("dateiname",$B$2))),LEN(RIGHT(CELL("dateiname",$B$2),LEN(CELL("dateiname",$B$2))-SEARCH("]",CELL("dateiname",$B$2))))-2),
                                                 Raumgruppen_Bezeichnungen!$P$315:$AH$390,
                                                 19,
                                                 FALSE),
                           FALSE)</f>
        <v>2</v>
      </c>
      <c r="H114" s="533">
        <f t="shared" ca="1" si="74"/>
        <v>0</v>
      </c>
      <c r="I114" s="500">
        <f t="shared" si="75"/>
        <v>0</v>
      </c>
      <c r="J114" s="534">
        <f t="shared" si="44"/>
        <v>0</v>
      </c>
      <c r="K114" s="535">
        <f t="shared" si="76"/>
        <v>0</v>
      </c>
      <c r="M114" s="22">
        <f>Raumgruppen_Bezeichnungen!N113</f>
        <v>0</v>
      </c>
      <c r="N114" s="22">
        <f t="shared" si="45"/>
        <v>1</v>
      </c>
      <c r="O114" s="22">
        <f t="shared" si="46"/>
        <v>1</v>
      </c>
    </row>
    <row r="115" spans="2:15" ht="15" customHeight="1" x14ac:dyDescent="0.2">
      <c r="B115" s="677" t="str">
        <f>Raumgruppen_Bezeichnungen!$C114</f>
        <v>F2-Q</v>
      </c>
      <c r="C115" s="528" t="str">
        <f>Raumgruppen_Bezeichnungen!$D114</f>
        <v>Verkehrsflächen; Eingangsbereiche</v>
      </c>
      <c r="D115" s="529">
        <f>SUMIFS(TabelleR11LL,TabelleR11HH,'Reserve 05 K'!B115,TabelleR11JJ,"")+
SUMIFS(TabelleR11LL,TabelleR11HH,'Reserve 05 K'!B115,TabelleR11JJ,"ohne Grundreinig")</f>
        <v>0</v>
      </c>
      <c r="E115" s="530">
        <f t="shared" si="43"/>
        <v>0</v>
      </c>
      <c r="F115" s="531" t="str">
        <f>VLOOKUP(B115,Raumgruppen_Bezeichnungen!$C$3:$E$305,3,FALSE)</f>
        <v>Quartalsw.</v>
      </c>
      <c r="G115" s="532" cm="1">
        <f t="array" aca="1" ref="G115" ca="1">HLOOKUP(
                           F115,
                           Raumgruppen_Bezeichnungen!$P$314:$AF$390,
                           VLOOKUP(
                                                 LEFT(RIGHT(CELL("dateiname",$B$2),LEN(CELL("dateiname",$B$2))-SEARCH("]",CELL("dateiname",$B$2))),LEN(RIGHT(CELL("dateiname",$B$2),LEN(CELL("dateiname",$B$2))-SEARCH("]",CELL("dateiname",$B$2))))-2),
                                                 Raumgruppen_Bezeichnungen!$P$315:$AH$390,
                                                 19,
                                                 FALSE),
                           FALSE)</f>
        <v>4</v>
      </c>
      <c r="H115" s="533">
        <f t="shared" ca="1" si="74"/>
        <v>0</v>
      </c>
      <c r="I115" s="500">
        <f t="shared" si="75"/>
        <v>0</v>
      </c>
      <c r="J115" s="534">
        <f t="shared" si="44"/>
        <v>0</v>
      </c>
      <c r="K115" s="535">
        <f t="shared" si="76"/>
        <v>0</v>
      </c>
      <c r="M115" s="22">
        <f>Raumgruppen_Bezeichnungen!N114</f>
        <v>0</v>
      </c>
      <c r="N115" s="22">
        <f t="shared" si="45"/>
        <v>1</v>
      </c>
      <c r="O115" s="22">
        <f t="shared" si="46"/>
        <v>1</v>
      </c>
    </row>
    <row r="116" spans="2:15" ht="15" customHeight="1" x14ac:dyDescent="0.2">
      <c r="B116" s="677" t="str">
        <f>Raumgruppen_Bezeichnungen!$C115</f>
        <v>F2-J6</v>
      </c>
      <c r="C116" s="528" t="str">
        <f>Raumgruppen_Bezeichnungen!$D115</f>
        <v>Verkehrsflächen; Eingangsbereiche</v>
      </c>
      <c r="D116" s="529">
        <f>SUMIFS(TabelleR11LL,TabelleR11HH,'Reserve 05 K'!B116,TabelleR11JJ,"")+
SUMIFS(TabelleR11LL,TabelleR11HH,'Reserve 05 K'!B116,TabelleR11JJ,"ohne Grundreinig")</f>
        <v>0</v>
      </c>
      <c r="E116" s="530">
        <f t="shared" si="43"/>
        <v>0</v>
      </c>
      <c r="F116" s="531" t="str">
        <f>VLOOKUP(B116,Raumgruppen_Bezeichnungen!$C$3:$E$305,3,FALSE)</f>
        <v>jährlich 6x</v>
      </c>
      <c r="G116" s="532" cm="1">
        <f t="array" aca="1" ref="G116" ca="1">HLOOKUP(
                           F116,
                           Raumgruppen_Bezeichnungen!$P$314:$AF$390,
                           VLOOKUP(
                                                 LEFT(RIGHT(CELL("dateiname",$B$2),LEN(CELL("dateiname",$B$2))-SEARCH("]",CELL("dateiname",$B$2))),LEN(RIGHT(CELL("dateiname",$B$2),LEN(CELL("dateiname",$B$2))-SEARCH("]",CELL("dateiname",$B$2))))-2),
                                                 Raumgruppen_Bezeichnungen!$P$315:$AH$390,
                                                 19,
                                                 FALSE),
                           FALSE)</f>
        <v>6</v>
      </c>
      <c r="H116" s="533">
        <f t="shared" ca="1" si="74"/>
        <v>0</v>
      </c>
      <c r="I116" s="500">
        <f t="shared" si="75"/>
        <v>0</v>
      </c>
      <c r="J116" s="534">
        <f t="shared" si="44"/>
        <v>0</v>
      </c>
      <c r="K116" s="535">
        <f t="shared" si="76"/>
        <v>0</v>
      </c>
      <c r="M116" s="22">
        <f>Raumgruppen_Bezeichnungen!N115</f>
        <v>0</v>
      </c>
      <c r="N116" s="22">
        <f t="shared" si="45"/>
        <v>1</v>
      </c>
      <c r="O116" s="22">
        <f t="shared" si="46"/>
        <v>1</v>
      </c>
    </row>
    <row r="117" spans="2:15" ht="15" customHeight="1" x14ac:dyDescent="0.2">
      <c r="B117" s="677" t="str">
        <f>Raumgruppen_Bezeichnungen!$C116</f>
        <v>F2-M</v>
      </c>
      <c r="C117" s="528" t="str">
        <f>Raumgruppen_Bezeichnungen!$D116</f>
        <v>Verkehrsflächen; Eingangsbereiche</v>
      </c>
      <c r="D117" s="529">
        <f>SUMIFS(TabelleR11LL,TabelleR11HH,'Reserve 05 K'!B117,TabelleR11JJ,"")+
SUMIFS(TabelleR11LL,TabelleR11HH,'Reserve 05 K'!B117,TabelleR11JJ,"ohne Grundreinig")</f>
        <v>0</v>
      </c>
      <c r="E117" s="530">
        <f t="shared" si="43"/>
        <v>0</v>
      </c>
      <c r="F117" s="531" t="str">
        <f>VLOOKUP(B117,Raumgruppen_Bezeichnungen!$C$3:$E$305,3,FALSE)</f>
        <v>monatlich</v>
      </c>
      <c r="G117" s="532" cm="1">
        <f t="array" aca="1" ref="G117" ca="1">HLOOKUP(
                           F117,
                           Raumgruppen_Bezeichnungen!$P$314:$AF$390,
                           VLOOKUP(
                                                 LEFT(RIGHT(CELL("dateiname",$B$2),LEN(CELL("dateiname",$B$2))-SEARCH("]",CELL("dateiname",$B$2))),LEN(RIGHT(CELL("dateiname",$B$2),LEN(CELL("dateiname",$B$2))-SEARCH("]",CELL("dateiname",$B$2))))-2),
                                                 Raumgruppen_Bezeichnungen!$P$315:$AH$390,
                                                 19,
                                                 FALSE),
                           FALSE)</f>
        <v>12</v>
      </c>
      <c r="H117" s="533">
        <f ca="1">D117*G117</f>
        <v>0</v>
      </c>
      <c r="I117" s="500">
        <f>IF(E117=0,0,H117/E117)</f>
        <v>0</v>
      </c>
      <c r="J117" s="534">
        <f t="shared" si="44"/>
        <v>0</v>
      </c>
      <c r="K117" s="535">
        <f>IF(J117="","",I117*J117)</f>
        <v>0</v>
      </c>
      <c r="M117" s="22">
        <f>Raumgruppen_Bezeichnungen!N116</f>
        <v>0</v>
      </c>
      <c r="N117" s="22">
        <f t="shared" si="45"/>
        <v>1</v>
      </c>
      <c r="O117" s="22">
        <f t="shared" si="46"/>
        <v>1</v>
      </c>
    </row>
    <row r="118" spans="2:15" ht="15" customHeight="1" x14ac:dyDescent="0.2">
      <c r="B118" s="677" t="str">
        <f>Raumgruppen_Bezeichnungen!$C117</f>
        <v>F2-14</v>
      </c>
      <c r="C118" s="528" t="str">
        <f>Raumgruppen_Bezeichnungen!$D117</f>
        <v>Verkehrsflächen; Eingangsbereiche</v>
      </c>
      <c r="D118" s="529">
        <f>SUMIFS(TabelleR11LL,TabelleR11HH,'Reserve 05 K'!B118,TabelleR11JJ,"")+
SUMIFS(TabelleR11LL,TabelleR11HH,'Reserve 05 K'!B118,TabelleR11JJ,"ohne Grundreinig")</f>
        <v>0</v>
      </c>
      <c r="E118" s="530">
        <f t="shared" si="43"/>
        <v>0</v>
      </c>
      <c r="F118" s="531" t="str">
        <f>VLOOKUP(B118,Raumgruppen_Bezeichnungen!$C$3:$E$305,3,FALSE)</f>
        <v>14 tägig</v>
      </c>
      <c r="G118" s="532" cm="1">
        <f t="array" aca="1" ref="G118" ca="1">HLOOKUP(
                           F118,
                           Raumgruppen_Bezeichnungen!$P$314:$AF$390,
                           VLOOKUP(
                                                 LEFT(RIGHT(CELL("dateiname",$B$2),LEN(CELL("dateiname",$B$2))-SEARCH("]",CELL("dateiname",$B$2))),LEN(RIGHT(CELL("dateiname",$B$2),LEN(CELL("dateiname",$B$2))-SEARCH("]",CELL("dateiname",$B$2))))-2),
                                                 Raumgruppen_Bezeichnungen!$P$315:$AH$390,
                                                 19,
                                                 FALSE),
                           FALSE)</f>
        <v>25</v>
      </c>
      <c r="H118" s="533">
        <f t="shared" ref="H118:H120" ca="1" si="77">D118*G118</f>
        <v>0</v>
      </c>
      <c r="I118" s="500">
        <f t="shared" ref="I118:I120" si="78">IF(E118=0,0,H118/E118)</f>
        <v>0</v>
      </c>
      <c r="J118" s="534">
        <f t="shared" si="44"/>
        <v>0</v>
      </c>
      <c r="K118" s="535">
        <f t="shared" ref="K118:K120" si="79">IF(J118="","",I118*J118)</f>
        <v>0</v>
      </c>
      <c r="M118" s="22">
        <f>Raumgruppen_Bezeichnungen!N117</f>
        <v>0</v>
      </c>
      <c r="N118" s="22">
        <f t="shared" si="45"/>
        <v>1</v>
      </c>
      <c r="O118" s="22">
        <f t="shared" si="46"/>
        <v>1</v>
      </c>
    </row>
    <row r="119" spans="2:15" ht="15" customHeight="1" x14ac:dyDescent="0.2">
      <c r="B119" s="677" t="str">
        <f>Raumgruppen_Bezeichnungen!$C118</f>
        <v>F2-W</v>
      </c>
      <c r="C119" s="528" t="str">
        <f>Raumgruppen_Bezeichnungen!$D118</f>
        <v>Verkehrsflächen; Eingangsbereiche</v>
      </c>
      <c r="D119" s="529">
        <f>SUMIFS(TabelleR11LL,TabelleR11HH,'Reserve 05 K'!B119,TabelleR11JJ,"")+
SUMIFS(TabelleR11LL,TabelleR11HH,'Reserve 05 K'!B119,TabelleR11JJ,"ohne Grundreinig")</f>
        <v>0</v>
      </c>
      <c r="E119" s="530">
        <f t="shared" si="43"/>
        <v>0</v>
      </c>
      <c r="F119" s="531" t="str">
        <f>VLOOKUP(B119,Raumgruppen_Bezeichnungen!$C$3:$E$305,3,FALSE)</f>
        <v>wöchentl.</v>
      </c>
      <c r="G119" s="532" cm="1">
        <f t="array" aca="1" ref="G119" ca="1">HLOOKUP(
                           F119,
                           Raumgruppen_Bezeichnungen!$P$314:$AF$390,
                           VLOOKUP(
                                                 LEFT(RIGHT(CELL("dateiname",$B$2),LEN(CELL("dateiname",$B$2))-SEARCH("]",CELL("dateiname",$B$2))),LEN(RIGHT(CELL("dateiname",$B$2),LEN(CELL("dateiname",$B$2))-SEARCH("]",CELL("dateiname",$B$2))))-2),
                                                 Raumgruppen_Bezeichnungen!$P$315:$AH$390,
                                                 19,
                                                 FALSE),
                           FALSE)</f>
        <v>50</v>
      </c>
      <c r="H119" s="533">
        <f t="shared" ca="1" si="77"/>
        <v>0</v>
      </c>
      <c r="I119" s="500">
        <f t="shared" si="78"/>
        <v>0</v>
      </c>
      <c r="J119" s="534">
        <f t="shared" si="44"/>
        <v>0</v>
      </c>
      <c r="K119" s="535">
        <f t="shared" si="79"/>
        <v>0</v>
      </c>
      <c r="M119" s="22">
        <f>Raumgruppen_Bezeichnungen!N118</f>
        <v>0</v>
      </c>
      <c r="N119" s="22">
        <f t="shared" si="45"/>
        <v>1</v>
      </c>
      <c r="O119" s="22">
        <f t="shared" si="46"/>
        <v>1</v>
      </c>
    </row>
    <row r="120" spans="2:15" ht="15" customHeight="1" x14ac:dyDescent="0.2">
      <c r="B120" s="677" t="str">
        <f>Raumgruppen_Bezeichnungen!$C119</f>
        <v>F2-2</v>
      </c>
      <c r="C120" s="528" t="str">
        <f>Raumgruppen_Bezeichnungen!$D119</f>
        <v>Verkehrsflächen; Eingangsbereiche</v>
      </c>
      <c r="D120" s="529">
        <f>SUMIFS(TabelleR11LL,TabelleR11HH,'Reserve 05 K'!B120,TabelleR11JJ,"")+
SUMIFS(TabelleR11LL,TabelleR11HH,'Reserve 05 K'!B120,TabelleR11JJ,"ohne Grundreinig")</f>
        <v>0</v>
      </c>
      <c r="E120" s="530">
        <f t="shared" si="43"/>
        <v>0</v>
      </c>
      <c r="F120" s="531" t="str">
        <f>VLOOKUP(B120,Raumgruppen_Bezeichnungen!$C$3:$E$305,3,FALSE)</f>
        <v>2 Tage/Wo</v>
      </c>
      <c r="G120" s="532" cm="1">
        <f t="array" aca="1" ref="G120" ca="1">HLOOKUP(
                           F120,
                           Raumgruppen_Bezeichnungen!$P$314:$AF$390,
                           VLOOKUP(
                                                 LEFT(RIGHT(CELL("dateiname",$B$2),LEN(CELL("dateiname",$B$2))-SEARCH("]",CELL("dateiname",$B$2))),LEN(RIGHT(CELL("dateiname",$B$2),LEN(CELL("dateiname",$B$2))-SEARCH("]",CELL("dateiname",$B$2))))-2),
                                                 Raumgruppen_Bezeichnungen!$P$315:$AH$390,
                                                 19,
                                                 FALSE),
                           FALSE)</f>
        <v>100</v>
      </c>
      <c r="H120" s="533">
        <f t="shared" ca="1" si="77"/>
        <v>0</v>
      </c>
      <c r="I120" s="500">
        <f t="shared" si="78"/>
        <v>0</v>
      </c>
      <c r="J120" s="534">
        <f t="shared" si="44"/>
        <v>0</v>
      </c>
      <c r="K120" s="535">
        <f t="shared" si="79"/>
        <v>0</v>
      </c>
      <c r="M120" s="22">
        <f>Raumgruppen_Bezeichnungen!N119</f>
        <v>1</v>
      </c>
      <c r="N120" s="22">
        <f t="shared" si="45"/>
        <v>1</v>
      </c>
      <c r="O120" s="22">
        <f t="shared" si="46"/>
        <v>1</v>
      </c>
    </row>
    <row r="121" spans="2:15" ht="15" customHeight="1" x14ac:dyDescent="0.2">
      <c r="B121" s="677" t="str">
        <f>Raumgruppen_Bezeichnungen!$C120</f>
        <v>F2-2,5</v>
      </c>
      <c r="C121" s="528" t="str">
        <f>Raumgruppen_Bezeichnungen!$D120</f>
        <v>Verkehrsflächen; Eingangsbereiche</v>
      </c>
      <c r="D121" s="529">
        <f>SUMIFS(TabelleR11LL,TabelleR11HH,'Reserve 05 K'!B121,TabelleR11JJ,"")+
SUMIFS(TabelleR11LL,TabelleR11HH,'Reserve 05 K'!B121,TabelleR11JJ,"ohne Grundreinig")</f>
        <v>0</v>
      </c>
      <c r="E121" s="530">
        <f t="shared" si="43"/>
        <v>0</v>
      </c>
      <c r="F121" s="531" t="str">
        <f>VLOOKUP(B121,Raumgruppen_Bezeichnungen!$C$3:$E$305,3,FALSE)</f>
        <v>2,5 Tage/Wo</v>
      </c>
      <c r="G121" s="532" cm="1">
        <f t="array" aca="1" ref="G121" ca="1">HLOOKUP(
                           F121,
                           Raumgruppen_Bezeichnungen!$P$314:$AF$390,
                           VLOOKUP(
                                                 LEFT(RIGHT(CELL("dateiname",$B$2),LEN(CELL("dateiname",$B$2))-SEARCH("]",CELL("dateiname",$B$2))),LEN(RIGHT(CELL("dateiname",$B$2),LEN(CELL("dateiname",$B$2))-SEARCH("]",CELL("dateiname",$B$2))))-2),
                                                 Raumgruppen_Bezeichnungen!$P$315:$AH$390,
                                                 19,
                                                 FALSE),
                           FALSE)</f>
        <v>125</v>
      </c>
      <c r="H121" s="533">
        <f ca="1">D121*G121</f>
        <v>0</v>
      </c>
      <c r="I121" s="500">
        <f>IF(E121=0,0,H121/E121)</f>
        <v>0</v>
      </c>
      <c r="J121" s="534">
        <f t="shared" si="44"/>
        <v>0</v>
      </c>
      <c r="K121" s="535">
        <f>IF(J121="","",I121*J121)</f>
        <v>0</v>
      </c>
      <c r="M121" s="22">
        <f>Raumgruppen_Bezeichnungen!N120</f>
        <v>0</v>
      </c>
      <c r="N121" s="22">
        <f t="shared" si="45"/>
        <v>1</v>
      </c>
      <c r="O121" s="22">
        <f t="shared" si="46"/>
        <v>1</v>
      </c>
    </row>
    <row r="122" spans="2:15" ht="15" customHeight="1" x14ac:dyDescent="0.2">
      <c r="B122" s="677" t="str">
        <f>Raumgruppen_Bezeichnungen!$C121</f>
        <v>F2-3</v>
      </c>
      <c r="C122" s="528" t="str">
        <f>Raumgruppen_Bezeichnungen!$D121</f>
        <v>Verkehrsflächen; Eingangsbereiche</v>
      </c>
      <c r="D122" s="529">
        <f>SUMIFS(TabelleR11LL,TabelleR11HH,'Reserve 05 K'!B122,TabelleR11JJ,"")+
SUMIFS(TabelleR11LL,TabelleR11HH,'Reserve 05 K'!B122,TabelleR11JJ,"ohne Grundreinig")</f>
        <v>0</v>
      </c>
      <c r="E122" s="530">
        <f t="shared" si="43"/>
        <v>0</v>
      </c>
      <c r="F122" s="531" t="str">
        <f>VLOOKUP(B122,Raumgruppen_Bezeichnungen!$C$3:$E$305,3,FALSE)</f>
        <v>3 Tage/Wo</v>
      </c>
      <c r="G122" s="532" cm="1">
        <f t="array" aca="1" ref="G122" ca="1">HLOOKUP(
                           F122,
                           Raumgruppen_Bezeichnungen!$P$314:$AF$390,
                           VLOOKUP(
                                                 LEFT(RIGHT(CELL("dateiname",$B$2),LEN(CELL("dateiname",$B$2))-SEARCH("]",CELL("dateiname",$B$2))),LEN(RIGHT(CELL("dateiname",$B$2),LEN(CELL("dateiname",$B$2))-SEARCH("]",CELL("dateiname",$B$2))))-2),
                                                 Raumgruppen_Bezeichnungen!$P$315:$AH$390,
                                                 19,
                                                 FALSE),
                           FALSE)</f>
        <v>150</v>
      </c>
      <c r="H122" s="533">
        <f ca="1">D122*G122</f>
        <v>0</v>
      </c>
      <c r="I122" s="500">
        <f>IF(E122=0,0,H122/E122)</f>
        <v>0</v>
      </c>
      <c r="J122" s="534">
        <f t="shared" si="44"/>
        <v>0</v>
      </c>
      <c r="K122" s="535">
        <f>IF(J122="","",I122*J122)</f>
        <v>0</v>
      </c>
      <c r="M122" s="22">
        <f>Raumgruppen_Bezeichnungen!N121</f>
        <v>0</v>
      </c>
      <c r="N122" s="22">
        <f t="shared" si="45"/>
        <v>1</v>
      </c>
      <c r="O122" s="22">
        <f t="shared" si="46"/>
        <v>1</v>
      </c>
    </row>
    <row r="123" spans="2:15" ht="15" customHeight="1" x14ac:dyDescent="0.2">
      <c r="B123" s="678" t="str">
        <f>Raumgruppen_Bezeichnungen!$C122</f>
        <v>F2-4</v>
      </c>
      <c r="C123" s="621" t="str">
        <f>Raumgruppen_Bezeichnungen!$D122</f>
        <v>Verkehrsflächen; Eingangsbereiche</v>
      </c>
      <c r="D123" s="622">
        <f>SUMIFS(TabelleR11LL,TabelleR11HH,'Reserve 05 K'!B123,TabelleR11JJ,"")+
SUMIFS(TabelleR11LL,TabelleR11HH,'Reserve 05 K'!B123,TabelleR11JJ,"ohne Grundreinig")</f>
        <v>0</v>
      </c>
      <c r="E123" s="623">
        <f t="shared" si="43"/>
        <v>0</v>
      </c>
      <c r="F123" s="624" t="str">
        <f>VLOOKUP(B123,Raumgruppen_Bezeichnungen!$C$3:$E$305,3,FALSE)</f>
        <v>4 Tage/Wo</v>
      </c>
      <c r="G123" s="625" cm="1">
        <f t="array" aca="1" ref="G123" ca="1">HLOOKUP(
                           F123,
                           Raumgruppen_Bezeichnungen!$P$314:$AF$390,
                           VLOOKUP(
                                                 LEFT(RIGHT(CELL("dateiname",$B$2),LEN(CELL("dateiname",$B$2))-SEARCH("]",CELL("dateiname",$B$2))),LEN(RIGHT(CELL("dateiname",$B$2),LEN(CELL("dateiname",$B$2))-SEARCH("]",CELL("dateiname",$B$2))))-2),
                                                 Raumgruppen_Bezeichnungen!$P$315:$AH$390,
                                                 19,
                                                 FALSE),
                           FALSE)</f>
        <v>200</v>
      </c>
      <c r="H123" s="626">
        <f ca="1">D123*G123</f>
        <v>0</v>
      </c>
      <c r="I123" s="627">
        <f>IF(E123=0,0,H123/E123)</f>
        <v>0</v>
      </c>
      <c r="J123" s="628">
        <f t="shared" si="44"/>
        <v>0</v>
      </c>
      <c r="K123" s="629">
        <f>IF(J123="","",I123*J123)</f>
        <v>0</v>
      </c>
      <c r="M123" s="22">
        <f>Raumgruppen_Bezeichnungen!N122</f>
        <v>0</v>
      </c>
      <c r="N123" s="22">
        <f t="shared" si="45"/>
        <v>1</v>
      </c>
      <c r="O123" s="22">
        <f t="shared" si="46"/>
        <v>1</v>
      </c>
    </row>
    <row r="124" spans="2:15" ht="15" customHeight="1" thickBot="1" x14ac:dyDescent="0.25">
      <c r="B124" s="679" t="str">
        <f>Raumgruppen_Bezeichnungen!$C123</f>
        <v>F2-5</v>
      </c>
      <c r="C124" s="630" t="str">
        <f>Raumgruppen_Bezeichnungen!$D123</f>
        <v>Verkehrsflächen; Eingangsbereiche</v>
      </c>
      <c r="D124" s="631">
        <f>SUMIFS(TabelleR11LL,TabelleR11HH,'Reserve 05 K'!B124,TabelleR11JJ,"")+
SUMIFS(TabelleR11LL,TabelleR11HH,'Reserve 05 K'!B124,TabelleR11JJ,"ohne Grundreinig")</f>
        <v>0</v>
      </c>
      <c r="E124" s="632">
        <f t="shared" si="43"/>
        <v>0</v>
      </c>
      <c r="F124" s="633" t="str">
        <f>VLOOKUP(B124,Raumgruppen_Bezeichnungen!$C$3:$E$305,3,FALSE)</f>
        <v>5 Tage/Wo</v>
      </c>
      <c r="G124" s="634" cm="1">
        <f t="array" aca="1" ref="G124" ca="1">HLOOKUP(
                           F124,
                           Raumgruppen_Bezeichnungen!$P$314:$AF$390,
                           VLOOKUP(
                                                 LEFT(RIGHT(CELL("dateiname",$B$2),LEN(CELL("dateiname",$B$2))-SEARCH("]",CELL("dateiname",$B$2))),LEN(RIGHT(CELL("dateiname",$B$2),LEN(CELL("dateiname",$B$2))-SEARCH("]",CELL("dateiname",$B$2))))-2),
                                                 Raumgruppen_Bezeichnungen!$P$315:$AH$390,
                                                 19,
                                                 FALSE),
                           FALSE)</f>
        <v>250</v>
      </c>
      <c r="H124" s="635">
        <f t="shared" ref="H124:H126" ca="1" si="80">D124*G124</f>
        <v>0</v>
      </c>
      <c r="I124" s="636">
        <f t="shared" ref="I124:I126" si="81">IF(E124=0,0,H124/E124)</f>
        <v>0</v>
      </c>
      <c r="J124" s="637">
        <f t="shared" si="44"/>
        <v>0</v>
      </c>
      <c r="K124" s="638">
        <f t="shared" ref="K124:K126" si="82">IF(J124="","",I124*J124)</f>
        <v>0</v>
      </c>
      <c r="M124" s="22">
        <f>Raumgruppen_Bezeichnungen!N123</f>
        <v>1</v>
      </c>
      <c r="N124" s="22">
        <f t="shared" si="45"/>
        <v>1</v>
      </c>
      <c r="O124" s="22">
        <f t="shared" si="46"/>
        <v>1</v>
      </c>
    </row>
    <row r="125" spans="2:15" ht="15" customHeight="1" x14ac:dyDescent="0.2">
      <c r="B125" s="676" t="str">
        <f>Raumgruppen_Bezeichnungen!$C124</f>
        <v>F2-6</v>
      </c>
      <c r="C125" s="548" t="str">
        <f>Raumgruppen_Bezeichnungen!$D124</f>
        <v>Verkehrsflächen; Eingangsbereiche</v>
      </c>
      <c r="D125" s="465">
        <f>SUMIFS(TabelleR11LL,TabelleR11HH,'Reserve 05 K'!B125,TabelleR11JJ,"")+
SUMIFS(TabelleR11LL,TabelleR11HH,'Reserve 05 K'!B125,TabelleR11JJ,"ohne Grundreinig")</f>
        <v>0</v>
      </c>
      <c r="E125" s="279">
        <f t="shared" si="43"/>
        <v>0</v>
      </c>
      <c r="F125" s="549" t="str">
        <f>VLOOKUP(B125,Raumgruppen_Bezeichnungen!$C$3:$E$305,3,FALSE)</f>
        <v>6 Tage/Wo</v>
      </c>
      <c r="G125" s="75" cm="1">
        <f t="array" aca="1" ref="G125" ca="1">HLOOKUP(
                           F125,
                           Raumgruppen_Bezeichnungen!$P$314:$AF$390,
                           VLOOKUP(
                                                 LEFT(RIGHT(CELL("dateiname",$B$2),LEN(CELL("dateiname",$B$2))-SEARCH("]",CELL("dateiname",$B$2))),LEN(RIGHT(CELL("dateiname",$B$2),LEN(CELL("dateiname",$B$2))-SEARCH("]",CELL("dateiname",$B$2))))-2),
                                                 Raumgruppen_Bezeichnungen!$P$315:$AH$390,
                                                 19,
                                                 FALSE),
                           FALSE)</f>
        <v>300</v>
      </c>
      <c r="H125" s="550">
        <f t="shared" ca="1" si="80"/>
        <v>0</v>
      </c>
      <c r="I125" s="551">
        <f t="shared" si="81"/>
        <v>0</v>
      </c>
      <c r="J125" s="282">
        <f t="shared" si="44"/>
        <v>0</v>
      </c>
      <c r="K125" s="552">
        <f t="shared" si="82"/>
        <v>0</v>
      </c>
      <c r="M125" s="22">
        <f>Raumgruppen_Bezeichnungen!N124</f>
        <v>0</v>
      </c>
      <c r="N125" s="22">
        <f t="shared" si="45"/>
        <v>1</v>
      </c>
      <c r="O125" s="22">
        <f t="shared" si="46"/>
        <v>1</v>
      </c>
    </row>
    <row r="126" spans="2:15" ht="15" customHeight="1" x14ac:dyDescent="0.2">
      <c r="B126" s="677" t="str">
        <f>Raumgruppen_Bezeichnungen!$C125</f>
        <v>F2-7</v>
      </c>
      <c r="C126" s="528" t="str">
        <f>Raumgruppen_Bezeichnungen!$D125</f>
        <v>Verkehrsflächen; Eingangsbereiche</v>
      </c>
      <c r="D126" s="529">
        <f>SUMIFS(TabelleR11LL,TabelleR11HH,'Reserve 05 K'!B126,TabelleR11JJ,"")+
SUMIFS(TabelleR11LL,TabelleR11HH,'Reserve 05 K'!B126,TabelleR11JJ,"ohne Grundreinig")</f>
        <v>0</v>
      </c>
      <c r="E126" s="530">
        <f t="shared" si="43"/>
        <v>0</v>
      </c>
      <c r="F126" s="531" t="str">
        <f>VLOOKUP(B126,Raumgruppen_Bezeichnungen!$C$3:$E$305,3,FALSE)</f>
        <v>7 Tage/Wo</v>
      </c>
      <c r="G126" s="532" cm="1">
        <f t="array" aca="1" ref="G126" ca="1">HLOOKUP(
                           F126,
                           Raumgruppen_Bezeichnungen!$P$314:$AF$390,
                           VLOOKUP(
                                                 LEFT(RIGHT(CELL("dateiname",$B$2),LEN(CELL("dateiname",$B$2))-SEARCH("]",CELL("dateiname",$B$2))),LEN(RIGHT(CELL("dateiname",$B$2),LEN(CELL("dateiname",$B$2))-SEARCH("]",CELL("dateiname",$B$2))))-2),
                                                 Raumgruppen_Bezeichnungen!$P$315:$AH$390,
                                                 19,
                                                 FALSE),
                           FALSE)</f>
        <v>350</v>
      </c>
      <c r="H126" s="533">
        <f t="shared" ca="1" si="80"/>
        <v>0</v>
      </c>
      <c r="I126" s="500">
        <f t="shared" si="81"/>
        <v>0</v>
      </c>
      <c r="J126" s="534">
        <f t="shared" si="44"/>
        <v>0</v>
      </c>
      <c r="K126" s="535">
        <f t="shared" si="82"/>
        <v>0</v>
      </c>
      <c r="M126" s="22">
        <f>Raumgruppen_Bezeichnungen!N125</f>
        <v>0</v>
      </c>
      <c r="N126" s="22">
        <f t="shared" si="45"/>
        <v>1</v>
      </c>
      <c r="O126" s="22">
        <f t="shared" si="46"/>
        <v>1</v>
      </c>
    </row>
    <row r="127" spans="2:15" ht="15" customHeight="1" x14ac:dyDescent="0.2">
      <c r="B127" s="677" t="str">
        <f>Raumgruppen_Bezeichnungen!$C126</f>
        <v>F2-Müll</v>
      </c>
      <c r="C127" s="528" t="str">
        <f>Raumgruppen_Bezeichnungen!$D126</f>
        <v>Verkehrsflächen; Eingangsbereiche (nur Müllentnahme)</v>
      </c>
      <c r="D127" s="529">
        <f>SUMIFS(TabelleR11LL,TabelleR11II,'Reserve 05 K'!B127,TabelleR11JJ,"")+
SUMIFS(TabelleR11LL,TabelleR11II,'Reserve 05 K'!B127,TabelleR11JJ,"ohne Grundreinig")</f>
        <v>0</v>
      </c>
      <c r="E127" s="530">
        <f t="shared" si="43"/>
        <v>0</v>
      </c>
      <c r="F127" s="531" t="str">
        <f>VLOOKUP(B127,Raumgruppen_Bezeichnungen!$C$3:$E$305,3,FALSE)</f>
        <v>2 Tage/Wo </v>
      </c>
      <c r="G127" s="532" cm="1">
        <f t="array" aca="1" ref="G127" ca="1">HLOOKUP(
                           F127,
                           Raumgruppen_Bezeichnungen!$P$314:$AF$390,
                           VLOOKUP(
                                                 LEFT(RIGHT(CELL("dateiname",$B$2),LEN(CELL("dateiname",$B$2))-SEARCH("]",CELL("dateiname",$B$2))),LEN(RIGHT(CELL("dateiname",$B$2),LEN(CELL("dateiname",$B$2))-SEARCH("]",CELL("dateiname",$B$2))))-2),
                                                 Raumgruppen_Bezeichnungen!$P$315:$AH$390,
                                                 19,
                                                 FALSE),
                           FALSE)</f>
        <v>100</v>
      </c>
      <c r="H127" s="533">
        <f ca="1">D127*G127</f>
        <v>0</v>
      </c>
      <c r="I127" s="500">
        <f>IF(E127=0,0,H127/E127)</f>
        <v>0</v>
      </c>
      <c r="J127" s="534">
        <f t="shared" si="44"/>
        <v>0</v>
      </c>
      <c r="K127" s="535">
        <f>IF(J127="","",I127*J127)</f>
        <v>0</v>
      </c>
      <c r="M127" s="22">
        <f>Raumgruppen_Bezeichnungen!N126</f>
        <v>0</v>
      </c>
      <c r="N127" s="22">
        <f t="shared" si="45"/>
        <v>1</v>
      </c>
      <c r="O127" s="22">
        <f t="shared" si="46"/>
        <v>1</v>
      </c>
    </row>
    <row r="128" spans="2:15" ht="15" customHeight="1" x14ac:dyDescent="0.2">
      <c r="B128" s="677" t="str">
        <f>Raumgruppen_Bezeichnungen!$C127</f>
        <v>F2-Hort</v>
      </c>
      <c r="C128" s="528" t="str">
        <f>Raumgruppen_Bezeichnungen!$D127</f>
        <v>Verkehrsflächen; Eingangsbereiche</v>
      </c>
      <c r="D128" s="529">
        <f>SUMIFS(TabelleR11LL,TabelleR11HH,'Reserve 05 K'!B128,TabelleR11JJ,"")+
SUMIFS(TabelleR11LL,TabelleR11HH,'Reserve 05 K'!B128,TabelleR11JJ,"ohne Grundreinig")</f>
        <v>0</v>
      </c>
      <c r="E128" s="530">
        <f t="shared" si="43"/>
        <v>0</v>
      </c>
      <c r="F128" s="531" t="str">
        <f>VLOOKUP(B128,Raumgruppen_Bezeichnungen!$C$3:$E$305,3,FALSE)</f>
        <v>5 Tage/Wo </v>
      </c>
      <c r="G128" s="532" cm="1">
        <f t="array" aca="1" ref="G128" ca="1">HLOOKUP(
                           F128,
                           Raumgruppen_Bezeichnungen!$P$314:$AF$390,
                           VLOOKUP(
                                                 LEFT(RIGHT(CELL("dateiname",$B$2),LEN(CELL("dateiname",$B$2))-SEARCH("]",CELL("dateiname",$B$2))),LEN(RIGHT(CELL("dateiname",$B$2),LEN(CELL("dateiname",$B$2))-SEARCH("]",CELL("dateiname",$B$2))))-2),
                                                 Raumgruppen_Bezeichnungen!$P$315:$AH$390,
                                                 19,
                                                 FALSE),
                           FALSE)</f>
        <v>250</v>
      </c>
      <c r="H128" s="533">
        <f t="shared" ref="H128:H131" ca="1" si="83">D128*G128</f>
        <v>0</v>
      </c>
      <c r="I128" s="500">
        <f t="shared" ref="I128:I131" si="84">IF(E128=0,0,H128/E128)</f>
        <v>0</v>
      </c>
      <c r="J128" s="534">
        <f t="shared" si="44"/>
        <v>0</v>
      </c>
      <c r="K128" s="535">
        <f t="shared" ref="K128:K131" si="85">IF(J128="","",I128*J128)</f>
        <v>0</v>
      </c>
      <c r="M128" s="22">
        <f>Raumgruppen_Bezeichnungen!N127</f>
        <v>0</v>
      </c>
      <c r="N128" s="22">
        <f t="shared" si="45"/>
        <v>1</v>
      </c>
      <c r="O128" s="22">
        <f t="shared" si="46"/>
        <v>1</v>
      </c>
    </row>
    <row r="129" spans="2:15" ht="15" customHeight="1" x14ac:dyDescent="0.2">
      <c r="B129" s="677" t="str">
        <f>Raumgruppen_Bezeichnungen!$C128</f>
        <v>F3-J</v>
      </c>
      <c r="C129" s="528" t="str">
        <f>Raumgruppen_Bezeichnungen!$D128</f>
        <v>Verkehrsflächen; Treppenhäuser, Aufzüge</v>
      </c>
      <c r="D129" s="529">
        <f>SUMIFS(TabelleR11LL,TabelleR11HH,'Reserve 05 K'!B129,TabelleR11JJ,"")+
SUMIFS(TabelleR11LL,TabelleR11HH,'Reserve 05 K'!B129,TabelleR11JJ,"ohne Grundreinig")</f>
        <v>0</v>
      </c>
      <c r="E129" s="530">
        <f t="shared" si="43"/>
        <v>0</v>
      </c>
      <c r="F129" s="531" t="str">
        <f>VLOOKUP(B129,Raumgruppen_Bezeichnungen!$C$3:$E$305,3,FALSE)</f>
        <v>jährlich</v>
      </c>
      <c r="G129" s="532" cm="1">
        <f t="array" aca="1" ref="G129" ca="1">HLOOKUP(
                           F129,
                           Raumgruppen_Bezeichnungen!$P$314:$AF$390,
                           VLOOKUP(
                                                 LEFT(RIGHT(CELL("dateiname",$B$2),LEN(CELL("dateiname",$B$2))-SEARCH("]",CELL("dateiname",$B$2))),LEN(RIGHT(CELL("dateiname",$B$2),LEN(CELL("dateiname",$B$2))-SEARCH("]",CELL("dateiname",$B$2))))-2),
                                                 Raumgruppen_Bezeichnungen!$P$315:$AH$390,
                                                 19,
                                                 FALSE),
                           FALSE)</f>
        <v>1</v>
      </c>
      <c r="H129" s="533">
        <f t="shared" ca="1" si="83"/>
        <v>0</v>
      </c>
      <c r="I129" s="500">
        <f t="shared" si="84"/>
        <v>0</v>
      </c>
      <c r="J129" s="534">
        <f t="shared" si="44"/>
        <v>0</v>
      </c>
      <c r="K129" s="535">
        <f t="shared" si="85"/>
        <v>0</v>
      </c>
      <c r="M129" s="22">
        <f>Raumgruppen_Bezeichnungen!N128</f>
        <v>0</v>
      </c>
      <c r="N129" s="22">
        <f t="shared" si="45"/>
        <v>1</v>
      </c>
      <c r="O129" s="22">
        <f t="shared" si="46"/>
        <v>1</v>
      </c>
    </row>
    <row r="130" spans="2:15" ht="15" customHeight="1" x14ac:dyDescent="0.2">
      <c r="B130" s="677" t="str">
        <f>Raumgruppen_Bezeichnungen!$C129</f>
        <v>F3-J2</v>
      </c>
      <c r="C130" s="528" t="str">
        <f>Raumgruppen_Bezeichnungen!$D129</f>
        <v>Verkehrsflächen; Treppenhäuser, Aufzüge</v>
      </c>
      <c r="D130" s="529">
        <f>SUMIFS(TabelleR11LL,TabelleR11HH,'Reserve 05 K'!B130,TabelleR11JJ,"")+
SUMIFS(TabelleR11LL,TabelleR11HH,'Reserve 05 K'!B130,TabelleR11JJ,"ohne Grundreinig")</f>
        <v>0</v>
      </c>
      <c r="E130" s="530">
        <f t="shared" si="43"/>
        <v>0</v>
      </c>
      <c r="F130" s="531" t="str">
        <f>VLOOKUP(B130,Raumgruppen_Bezeichnungen!$C$3:$E$305,3,FALSE)</f>
        <v>jährlich 2x</v>
      </c>
      <c r="G130" s="532" cm="1">
        <f t="array" aca="1" ref="G130" ca="1">HLOOKUP(
                           F130,
                           Raumgruppen_Bezeichnungen!$P$314:$AF$390,
                           VLOOKUP(
                                                 LEFT(RIGHT(CELL("dateiname",$B$2),LEN(CELL("dateiname",$B$2))-SEARCH("]",CELL("dateiname",$B$2))),LEN(RIGHT(CELL("dateiname",$B$2),LEN(CELL("dateiname",$B$2))-SEARCH("]",CELL("dateiname",$B$2))))-2),
                                                 Raumgruppen_Bezeichnungen!$P$315:$AH$390,
                                                 19,
                                                 FALSE),
                           FALSE)</f>
        <v>2</v>
      </c>
      <c r="H130" s="533">
        <f t="shared" ca="1" si="83"/>
        <v>0</v>
      </c>
      <c r="I130" s="500">
        <f t="shared" si="84"/>
        <v>0</v>
      </c>
      <c r="J130" s="534">
        <f t="shared" si="44"/>
        <v>0</v>
      </c>
      <c r="K130" s="535">
        <f t="shared" si="85"/>
        <v>0</v>
      </c>
      <c r="M130" s="22">
        <f>Raumgruppen_Bezeichnungen!N129</f>
        <v>0</v>
      </c>
      <c r="N130" s="22">
        <f t="shared" si="45"/>
        <v>1</v>
      </c>
      <c r="O130" s="22">
        <f t="shared" si="46"/>
        <v>1</v>
      </c>
    </row>
    <row r="131" spans="2:15" ht="15" customHeight="1" x14ac:dyDescent="0.2">
      <c r="B131" s="677" t="str">
        <f>Raumgruppen_Bezeichnungen!$C130</f>
        <v>F3-Q</v>
      </c>
      <c r="C131" s="528" t="str">
        <f>Raumgruppen_Bezeichnungen!$D130</f>
        <v>Verkehrsflächen; Treppenhäuser, Aufzüge</v>
      </c>
      <c r="D131" s="529">
        <f>SUMIFS(TabelleR11LL,TabelleR11HH,'Reserve 05 K'!B131,TabelleR11JJ,"")+
SUMIFS(TabelleR11LL,TabelleR11HH,'Reserve 05 K'!B131,TabelleR11JJ,"ohne Grundreinig")</f>
        <v>0</v>
      </c>
      <c r="E131" s="530">
        <f t="shared" si="43"/>
        <v>0</v>
      </c>
      <c r="F131" s="531" t="str">
        <f>VLOOKUP(B131,Raumgruppen_Bezeichnungen!$C$3:$E$305,3,FALSE)</f>
        <v>Quartalsw.</v>
      </c>
      <c r="G131" s="532" cm="1">
        <f t="array" aca="1" ref="G131" ca="1">HLOOKUP(
                           F131,
                           Raumgruppen_Bezeichnungen!$P$314:$AF$390,
                           VLOOKUP(
                                                 LEFT(RIGHT(CELL("dateiname",$B$2),LEN(CELL("dateiname",$B$2))-SEARCH("]",CELL("dateiname",$B$2))),LEN(RIGHT(CELL("dateiname",$B$2),LEN(CELL("dateiname",$B$2))-SEARCH("]",CELL("dateiname",$B$2))))-2),
                                                 Raumgruppen_Bezeichnungen!$P$315:$AH$390,
                                                 19,
                                                 FALSE),
                           FALSE)</f>
        <v>4</v>
      </c>
      <c r="H131" s="533">
        <f t="shared" ca="1" si="83"/>
        <v>0</v>
      </c>
      <c r="I131" s="500">
        <f t="shared" si="84"/>
        <v>0</v>
      </c>
      <c r="J131" s="534">
        <f t="shared" si="44"/>
        <v>0</v>
      </c>
      <c r="K131" s="535">
        <f t="shared" si="85"/>
        <v>0</v>
      </c>
      <c r="M131" s="22">
        <f>Raumgruppen_Bezeichnungen!N130</f>
        <v>0</v>
      </c>
      <c r="N131" s="22">
        <f t="shared" si="45"/>
        <v>1</v>
      </c>
      <c r="O131" s="22">
        <f t="shared" si="46"/>
        <v>1</v>
      </c>
    </row>
    <row r="132" spans="2:15" ht="15" customHeight="1" x14ac:dyDescent="0.2">
      <c r="B132" s="677" t="str">
        <f>Raumgruppen_Bezeichnungen!$C131</f>
        <v>F3-J6</v>
      </c>
      <c r="C132" s="528" t="str">
        <f>Raumgruppen_Bezeichnungen!$D131</f>
        <v>Verkehrsflächen; Treppenhäuser, Aufzüge</v>
      </c>
      <c r="D132" s="529">
        <f>SUMIFS(TabelleR11LL,TabelleR11HH,'Reserve 05 K'!B132,TabelleR11JJ,"")+
SUMIFS(TabelleR11LL,TabelleR11HH,'Reserve 05 K'!B132,TabelleR11JJ,"ohne Grundreinig")</f>
        <v>0</v>
      </c>
      <c r="E132" s="530">
        <f t="shared" ref="E132:E195" si="86">VLOOKUP(B132,Los01NS,6,FALSE)</f>
        <v>0</v>
      </c>
      <c r="F132" s="531" t="str">
        <f>VLOOKUP(B132,Raumgruppen_Bezeichnungen!$C$3:$E$305,3,FALSE)</f>
        <v>jährlich 6x</v>
      </c>
      <c r="G132" s="532" cm="1">
        <f t="array" aca="1" ref="G132" ca="1">HLOOKUP(
                           F132,
                           Raumgruppen_Bezeichnungen!$P$314:$AF$390,
                           VLOOKUP(
                                                 LEFT(RIGHT(CELL("dateiname",$B$2),LEN(CELL("dateiname",$B$2))-SEARCH("]",CELL("dateiname",$B$2))),LEN(RIGHT(CELL("dateiname",$B$2),LEN(CELL("dateiname",$B$2))-SEARCH("]",CELL("dateiname",$B$2))))-2),
                                                 Raumgruppen_Bezeichnungen!$P$315:$AH$390,
                                                 19,
                                                 FALSE),
                           FALSE)</f>
        <v>6</v>
      </c>
      <c r="H132" s="533">
        <f ca="1">D132*G132</f>
        <v>0</v>
      </c>
      <c r="I132" s="500">
        <f>IF(E132=0,0,H132/E132)</f>
        <v>0</v>
      </c>
      <c r="J132" s="534">
        <f t="shared" ref="J132:J195" si="87">Stundensatz01SVS</f>
        <v>0</v>
      </c>
      <c r="K132" s="535">
        <f>IF(J132="","",I132*J132)</f>
        <v>0</v>
      </c>
      <c r="M132" s="22">
        <f>Raumgruppen_Bezeichnungen!N131</f>
        <v>0</v>
      </c>
      <c r="N132" s="22">
        <f t="shared" si="45"/>
        <v>1</v>
      </c>
      <c r="O132" s="22">
        <f t="shared" si="46"/>
        <v>1</v>
      </c>
    </row>
    <row r="133" spans="2:15" ht="15" customHeight="1" x14ac:dyDescent="0.2">
      <c r="B133" s="677" t="str">
        <f>Raumgruppen_Bezeichnungen!$C132</f>
        <v>F3-M</v>
      </c>
      <c r="C133" s="528" t="str">
        <f>Raumgruppen_Bezeichnungen!$D132</f>
        <v>Verkehrsflächen; Treppenhäuser, Aufzüge</v>
      </c>
      <c r="D133" s="529">
        <f>SUMIFS(TabelleR11LL,TabelleR11HH,'Reserve 05 K'!B133,TabelleR11JJ,"")+
SUMIFS(TabelleR11LL,TabelleR11HH,'Reserve 05 K'!B133,TabelleR11JJ,"ohne Grundreinig")</f>
        <v>0</v>
      </c>
      <c r="E133" s="530">
        <f t="shared" si="86"/>
        <v>0</v>
      </c>
      <c r="F133" s="531" t="str">
        <f>VLOOKUP(B133,Raumgruppen_Bezeichnungen!$C$3:$E$305,3,FALSE)</f>
        <v>monatlich</v>
      </c>
      <c r="G133" s="532" cm="1">
        <f t="array" aca="1" ref="G133" ca="1">HLOOKUP(
                           F133,
                           Raumgruppen_Bezeichnungen!$P$314:$AF$390,
                           VLOOKUP(
                                                 LEFT(RIGHT(CELL("dateiname",$B$2),LEN(CELL("dateiname",$B$2))-SEARCH("]",CELL("dateiname",$B$2))),LEN(RIGHT(CELL("dateiname",$B$2),LEN(CELL("dateiname",$B$2))-SEARCH("]",CELL("dateiname",$B$2))))-2),
                                                 Raumgruppen_Bezeichnungen!$P$315:$AH$390,
                                                 19,
                                                 FALSE),
                           FALSE)</f>
        <v>12</v>
      </c>
      <c r="H133" s="533">
        <f t="shared" ref="H133:H135" ca="1" si="88">D133*G133</f>
        <v>0</v>
      </c>
      <c r="I133" s="500">
        <f t="shared" ref="I133:I135" si="89">IF(E133=0,0,H133/E133)</f>
        <v>0</v>
      </c>
      <c r="J133" s="534">
        <f t="shared" si="87"/>
        <v>0</v>
      </c>
      <c r="K133" s="535">
        <f t="shared" ref="K133:K135" si="90">IF(J133="","",I133*J133)</f>
        <v>0</v>
      </c>
      <c r="M133" s="22">
        <f>Raumgruppen_Bezeichnungen!N132</f>
        <v>0</v>
      </c>
      <c r="N133" s="22">
        <f t="shared" ref="N133:N196" si="91">IF(E133=0,1,0)</f>
        <v>1</v>
      </c>
      <c r="O133" s="22">
        <f t="shared" ref="O133:O196" si="92">IF(J133=0,1,0)</f>
        <v>1</v>
      </c>
    </row>
    <row r="134" spans="2:15" ht="15" customHeight="1" x14ac:dyDescent="0.2">
      <c r="B134" s="677" t="str">
        <f>Raumgruppen_Bezeichnungen!$C133</f>
        <v>F3-14</v>
      </c>
      <c r="C134" s="528" t="str">
        <f>Raumgruppen_Bezeichnungen!$D133</f>
        <v>Verkehrsflächen; Treppenhäuser, Aufzüge</v>
      </c>
      <c r="D134" s="529">
        <f>SUMIFS(TabelleR11LL,TabelleR11HH,'Reserve 05 K'!B134,TabelleR11JJ,"")+
SUMIFS(TabelleR11LL,TabelleR11HH,'Reserve 05 K'!B134,TabelleR11JJ,"ohne Grundreinig")</f>
        <v>0</v>
      </c>
      <c r="E134" s="530">
        <f t="shared" si="86"/>
        <v>0</v>
      </c>
      <c r="F134" s="531" t="str">
        <f>VLOOKUP(B134,Raumgruppen_Bezeichnungen!$C$3:$E$305,3,FALSE)</f>
        <v>14 tägig</v>
      </c>
      <c r="G134" s="532" cm="1">
        <f t="array" aca="1" ref="G134" ca="1">HLOOKUP(
                           F134,
                           Raumgruppen_Bezeichnungen!$P$314:$AF$390,
                           VLOOKUP(
                                                 LEFT(RIGHT(CELL("dateiname",$B$2),LEN(CELL("dateiname",$B$2))-SEARCH("]",CELL("dateiname",$B$2))),LEN(RIGHT(CELL("dateiname",$B$2),LEN(CELL("dateiname",$B$2))-SEARCH("]",CELL("dateiname",$B$2))))-2),
                                                 Raumgruppen_Bezeichnungen!$P$315:$AH$390,
                                                 19,
                                                 FALSE),
                           FALSE)</f>
        <v>25</v>
      </c>
      <c r="H134" s="533">
        <f t="shared" ca="1" si="88"/>
        <v>0</v>
      </c>
      <c r="I134" s="500">
        <f t="shared" si="89"/>
        <v>0</v>
      </c>
      <c r="J134" s="534">
        <f t="shared" si="87"/>
        <v>0</v>
      </c>
      <c r="K134" s="535">
        <f t="shared" si="90"/>
        <v>0</v>
      </c>
      <c r="M134" s="22">
        <f>Raumgruppen_Bezeichnungen!N133</f>
        <v>0</v>
      </c>
      <c r="N134" s="22">
        <f t="shared" si="91"/>
        <v>1</v>
      </c>
      <c r="O134" s="22">
        <f t="shared" si="92"/>
        <v>1</v>
      </c>
    </row>
    <row r="135" spans="2:15" ht="15" customHeight="1" x14ac:dyDescent="0.2">
      <c r="B135" s="677" t="str">
        <f>Raumgruppen_Bezeichnungen!$C134</f>
        <v>F3-W</v>
      </c>
      <c r="C135" s="528" t="str">
        <f>Raumgruppen_Bezeichnungen!$D134</f>
        <v>Verkehrsflächen; Treppenhäuser, Aufzüge</v>
      </c>
      <c r="D135" s="529">
        <f>SUMIFS(TabelleR11LL,TabelleR11HH,'Reserve 05 K'!B135,TabelleR11JJ,"")+
SUMIFS(TabelleR11LL,TabelleR11HH,'Reserve 05 K'!B135,TabelleR11JJ,"ohne Grundreinig")</f>
        <v>0</v>
      </c>
      <c r="E135" s="530">
        <f t="shared" si="86"/>
        <v>0</v>
      </c>
      <c r="F135" s="531" t="str">
        <f>VLOOKUP(B135,Raumgruppen_Bezeichnungen!$C$3:$E$305,3,FALSE)</f>
        <v>wöchentl.</v>
      </c>
      <c r="G135" s="532" cm="1">
        <f t="array" aca="1" ref="G135" ca="1">HLOOKUP(
                           F135,
                           Raumgruppen_Bezeichnungen!$P$314:$AF$390,
                           VLOOKUP(
                                                 LEFT(RIGHT(CELL("dateiname",$B$2),LEN(CELL("dateiname",$B$2))-SEARCH("]",CELL("dateiname",$B$2))),LEN(RIGHT(CELL("dateiname",$B$2),LEN(CELL("dateiname",$B$2))-SEARCH("]",CELL("dateiname",$B$2))))-2),
                                                 Raumgruppen_Bezeichnungen!$P$315:$AH$390,
                                                 19,
                                                 FALSE),
                           FALSE)</f>
        <v>50</v>
      </c>
      <c r="H135" s="533">
        <f t="shared" ca="1" si="88"/>
        <v>0</v>
      </c>
      <c r="I135" s="500">
        <f t="shared" si="89"/>
        <v>0</v>
      </c>
      <c r="J135" s="534">
        <f t="shared" si="87"/>
        <v>0</v>
      </c>
      <c r="K135" s="535">
        <f t="shared" si="90"/>
        <v>0</v>
      </c>
      <c r="M135" s="22">
        <f>Raumgruppen_Bezeichnungen!N134</f>
        <v>0</v>
      </c>
      <c r="N135" s="22">
        <f t="shared" si="91"/>
        <v>1</v>
      </c>
      <c r="O135" s="22">
        <f t="shared" si="92"/>
        <v>1</v>
      </c>
    </row>
    <row r="136" spans="2:15" ht="15" customHeight="1" x14ac:dyDescent="0.2">
      <c r="B136" s="677" t="str">
        <f>Raumgruppen_Bezeichnungen!$C135</f>
        <v>F3-2</v>
      </c>
      <c r="C136" s="528" t="str">
        <f>Raumgruppen_Bezeichnungen!$D135</f>
        <v>Verkehrsflächen; Treppenhäuser, Aufzüge</v>
      </c>
      <c r="D136" s="529">
        <f>SUMIFS(TabelleR11LL,TabelleR11HH,'Reserve 05 K'!B136,TabelleR11JJ,"")+
SUMIFS(TabelleR11LL,TabelleR11HH,'Reserve 05 K'!B136,TabelleR11JJ,"ohne Grundreinig")</f>
        <v>0</v>
      </c>
      <c r="E136" s="530">
        <f t="shared" si="86"/>
        <v>0</v>
      </c>
      <c r="F136" s="531" t="str">
        <f>VLOOKUP(B136,Raumgruppen_Bezeichnungen!$C$3:$E$305,3,FALSE)</f>
        <v>2 Tage/Wo</v>
      </c>
      <c r="G136" s="532" cm="1">
        <f t="array" aca="1" ref="G136" ca="1">HLOOKUP(
                           F136,
                           Raumgruppen_Bezeichnungen!$P$314:$AF$390,
                           VLOOKUP(
                                                 LEFT(RIGHT(CELL("dateiname",$B$2),LEN(CELL("dateiname",$B$2))-SEARCH("]",CELL("dateiname",$B$2))),LEN(RIGHT(CELL("dateiname",$B$2),LEN(CELL("dateiname",$B$2))-SEARCH("]",CELL("dateiname",$B$2))))-2),
                                                 Raumgruppen_Bezeichnungen!$P$315:$AH$390,
                                                 19,
                                                 FALSE),
                           FALSE)</f>
        <v>100</v>
      </c>
      <c r="H136" s="533">
        <f ca="1">D136*G136</f>
        <v>0</v>
      </c>
      <c r="I136" s="500">
        <f>IF(E136=0,0,H136/E136)</f>
        <v>0</v>
      </c>
      <c r="J136" s="534">
        <f t="shared" si="87"/>
        <v>0</v>
      </c>
      <c r="K136" s="535">
        <f>IF(J136="","",I136*J136)</f>
        <v>0</v>
      </c>
      <c r="M136" s="22">
        <f>Raumgruppen_Bezeichnungen!N135</f>
        <v>1</v>
      </c>
      <c r="N136" s="22">
        <f t="shared" si="91"/>
        <v>1</v>
      </c>
      <c r="O136" s="22">
        <f t="shared" si="92"/>
        <v>1</v>
      </c>
    </row>
    <row r="137" spans="2:15" ht="15" customHeight="1" x14ac:dyDescent="0.2">
      <c r="B137" s="677" t="str">
        <f>Raumgruppen_Bezeichnungen!$C136</f>
        <v>F3-2,5</v>
      </c>
      <c r="C137" s="528" t="str">
        <f>Raumgruppen_Bezeichnungen!$D136</f>
        <v>Verkehrsflächen; Treppenhäuser, Aufzüge</v>
      </c>
      <c r="D137" s="529">
        <f>SUMIFS(TabelleR11LL,TabelleR11HH,'Reserve 05 K'!B137,TabelleR11JJ,"")+
SUMIFS(TabelleR11LL,TabelleR11HH,'Reserve 05 K'!B137,TabelleR11JJ,"ohne Grundreinig")</f>
        <v>0</v>
      </c>
      <c r="E137" s="530">
        <f t="shared" si="86"/>
        <v>0</v>
      </c>
      <c r="F137" s="531" t="str">
        <f>VLOOKUP(B137,Raumgruppen_Bezeichnungen!$C$3:$E$305,3,FALSE)</f>
        <v>2,5 Tage/Wo</v>
      </c>
      <c r="G137" s="532" cm="1">
        <f t="array" aca="1" ref="G137" ca="1">HLOOKUP(
                           F137,
                           Raumgruppen_Bezeichnungen!$P$314:$AF$390,
                           VLOOKUP(
                                                 LEFT(RIGHT(CELL("dateiname",$B$2),LEN(CELL("dateiname",$B$2))-SEARCH("]",CELL("dateiname",$B$2))),LEN(RIGHT(CELL("dateiname",$B$2),LEN(CELL("dateiname",$B$2))-SEARCH("]",CELL("dateiname",$B$2))))-2),
                                                 Raumgruppen_Bezeichnungen!$P$315:$AH$390,
                                                 19,
                                                 FALSE),
                           FALSE)</f>
        <v>125</v>
      </c>
      <c r="H137" s="533">
        <f ca="1">D137*G137</f>
        <v>0</v>
      </c>
      <c r="I137" s="500">
        <f>IF(E137=0,0,H137/E137)</f>
        <v>0</v>
      </c>
      <c r="J137" s="534">
        <f t="shared" si="87"/>
        <v>0</v>
      </c>
      <c r="K137" s="535">
        <f>IF(J137="","",I137*J137)</f>
        <v>0</v>
      </c>
      <c r="M137" s="22">
        <f>Raumgruppen_Bezeichnungen!N136</f>
        <v>0</v>
      </c>
      <c r="N137" s="22">
        <f t="shared" si="91"/>
        <v>1</v>
      </c>
      <c r="O137" s="22">
        <f t="shared" si="92"/>
        <v>1</v>
      </c>
    </row>
    <row r="138" spans="2:15" ht="15" customHeight="1" x14ac:dyDescent="0.2">
      <c r="B138" s="677" t="str">
        <f>Raumgruppen_Bezeichnungen!$C137</f>
        <v>F3-3</v>
      </c>
      <c r="C138" s="528" t="str">
        <f>Raumgruppen_Bezeichnungen!$D137</f>
        <v>Verkehrsflächen; Treppenhäuser, Aufzüge</v>
      </c>
      <c r="D138" s="529">
        <f>SUMIFS(TabelleR11LL,TabelleR11HH,'Reserve 05 K'!B138,TabelleR11JJ,"")+
SUMIFS(TabelleR11LL,TabelleR11HH,'Reserve 05 K'!B138,TabelleR11JJ,"ohne Grundreinig")</f>
        <v>0</v>
      </c>
      <c r="E138" s="530">
        <f t="shared" si="86"/>
        <v>0</v>
      </c>
      <c r="F138" s="531" t="str">
        <f>VLOOKUP(B138,Raumgruppen_Bezeichnungen!$C$3:$E$305,3,FALSE)</f>
        <v>3 Tage/Wo</v>
      </c>
      <c r="G138" s="532" cm="1">
        <f t="array" aca="1" ref="G138" ca="1">HLOOKUP(
                           F138,
                           Raumgruppen_Bezeichnungen!$P$314:$AF$390,
                           VLOOKUP(
                                                 LEFT(RIGHT(CELL("dateiname",$B$2),LEN(CELL("dateiname",$B$2))-SEARCH("]",CELL("dateiname",$B$2))),LEN(RIGHT(CELL("dateiname",$B$2),LEN(CELL("dateiname",$B$2))-SEARCH("]",CELL("dateiname",$B$2))))-2),
                                                 Raumgruppen_Bezeichnungen!$P$315:$AH$390,
                                                 19,
                                                 FALSE),
                           FALSE)</f>
        <v>150</v>
      </c>
      <c r="H138" s="533">
        <f t="shared" ref="H138:H141" ca="1" si="93">D138*G138</f>
        <v>0</v>
      </c>
      <c r="I138" s="500">
        <f t="shared" ref="I138:I141" si="94">IF(E138=0,0,H138/E138)</f>
        <v>0</v>
      </c>
      <c r="J138" s="534">
        <f t="shared" si="87"/>
        <v>0</v>
      </c>
      <c r="K138" s="535">
        <f t="shared" ref="K138:K141" si="95">IF(J138="","",I138*J138)</f>
        <v>0</v>
      </c>
      <c r="M138" s="22">
        <f>Raumgruppen_Bezeichnungen!N137</f>
        <v>0</v>
      </c>
      <c r="N138" s="22">
        <f t="shared" si="91"/>
        <v>1</v>
      </c>
      <c r="O138" s="22">
        <f t="shared" si="92"/>
        <v>1</v>
      </c>
    </row>
    <row r="139" spans="2:15" ht="15" customHeight="1" x14ac:dyDescent="0.2">
      <c r="B139" s="678" t="str">
        <f>Raumgruppen_Bezeichnungen!$C138</f>
        <v>F3-4</v>
      </c>
      <c r="C139" s="621" t="str">
        <f>Raumgruppen_Bezeichnungen!$D138</f>
        <v>Verkehrsflächen; Treppenhäuser, Aufzüge</v>
      </c>
      <c r="D139" s="622">
        <f>SUMIFS(TabelleR11LL,TabelleR11HH,'Reserve 05 K'!B139,TabelleR11JJ,"")+
SUMIFS(TabelleR11LL,TabelleR11HH,'Reserve 05 K'!B139,TabelleR11JJ,"ohne Grundreinig")</f>
        <v>0</v>
      </c>
      <c r="E139" s="623">
        <f t="shared" si="86"/>
        <v>0</v>
      </c>
      <c r="F139" s="624" t="str">
        <f>VLOOKUP(B139,Raumgruppen_Bezeichnungen!$C$3:$E$305,3,FALSE)</f>
        <v>4 Tage/Wo</v>
      </c>
      <c r="G139" s="625" cm="1">
        <f t="array" aca="1" ref="G139" ca="1">HLOOKUP(
                           F139,
                           Raumgruppen_Bezeichnungen!$P$314:$AF$390,
                           VLOOKUP(
                                                 LEFT(RIGHT(CELL("dateiname",$B$2),LEN(CELL("dateiname",$B$2))-SEARCH("]",CELL("dateiname",$B$2))),LEN(RIGHT(CELL("dateiname",$B$2),LEN(CELL("dateiname",$B$2))-SEARCH("]",CELL("dateiname",$B$2))))-2),
                                                 Raumgruppen_Bezeichnungen!$P$315:$AH$390,
                                                 19,
                                                 FALSE),
                           FALSE)</f>
        <v>200</v>
      </c>
      <c r="H139" s="626">
        <f t="shared" ca="1" si="93"/>
        <v>0</v>
      </c>
      <c r="I139" s="627">
        <f t="shared" si="94"/>
        <v>0</v>
      </c>
      <c r="J139" s="628">
        <f t="shared" si="87"/>
        <v>0</v>
      </c>
      <c r="K139" s="629">
        <f t="shared" si="95"/>
        <v>0</v>
      </c>
      <c r="M139" s="22">
        <f>Raumgruppen_Bezeichnungen!N138</f>
        <v>0</v>
      </c>
      <c r="N139" s="22">
        <f t="shared" si="91"/>
        <v>1</v>
      </c>
      <c r="O139" s="22">
        <f t="shared" si="92"/>
        <v>1</v>
      </c>
    </row>
    <row r="140" spans="2:15" ht="15" customHeight="1" thickBot="1" x14ac:dyDescent="0.25">
      <c r="B140" s="679" t="str">
        <f>Raumgruppen_Bezeichnungen!$C139</f>
        <v>F3-5</v>
      </c>
      <c r="C140" s="630" t="str">
        <f>Raumgruppen_Bezeichnungen!$D139</f>
        <v>Verkehrsflächen; Treppenhäuser, Aufzüge</v>
      </c>
      <c r="D140" s="631">
        <f>SUMIFS(TabelleR11LL,TabelleR11HH,'Reserve 05 K'!B140,TabelleR11JJ,"")+
SUMIFS(TabelleR11LL,TabelleR11HH,'Reserve 05 K'!B140,TabelleR11JJ,"ohne Grundreinig")</f>
        <v>0</v>
      </c>
      <c r="E140" s="632">
        <f t="shared" si="86"/>
        <v>0</v>
      </c>
      <c r="F140" s="633" t="str">
        <f>VLOOKUP(B140,Raumgruppen_Bezeichnungen!$C$3:$E$305,3,FALSE)</f>
        <v>5 Tage/Wo</v>
      </c>
      <c r="G140" s="634" cm="1">
        <f t="array" aca="1" ref="G140" ca="1">HLOOKUP(
                           F140,
                           Raumgruppen_Bezeichnungen!$P$314:$AF$390,
                           VLOOKUP(
                                                 LEFT(RIGHT(CELL("dateiname",$B$2),LEN(CELL("dateiname",$B$2))-SEARCH("]",CELL("dateiname",$B$2))),LEN(RIGHT(CELL("dateiname",$B$2),LEN(CELL("dateiname",$B$2))-SEARCH("]",CELL("dateiname",$B$2))))-2),
                                                 Raumgruppen_Bezeichnungen!$P$315:$AH$390,
                                                 19,
                                                 FALSE),
                           FALSE)</f>
        <v>250</v>
      </c>
      <c r="H140" s="635">
        <f t="shared" ca="1" si="93"/>
        <v>0</v>
      </c>
      <c r="I140" s="636">
        <f t="shared" si="94"/>
        <v>0</v>
      </c>
      <c r="J140" s="637">
        <f t="shared" si="87"/>
        <v>0</v>
      </c>
      <c r="K140" s="638">
        <f t="shared" si="95"/>
        <v>0</v>
      </c>
      <c r="M140" s="22">
        <f>Raumgruppen_Bezeichnungen!N139</f>
        <v>1</v>
      </c>
      <c r="N140" s="22">
        <f t="shared" si="91"/>
        <v>1</v>
      </c>
      <c r="O140" s="22">
        <f t="shared" si="92"/>
        <v>1</v>
      </c>
    </row>
    <row r="141" spans="2:15" ht="15" customHeight="1" x14ac:dyDescent="0.2">
      <c r="B141" s="676" t="str">
        <f>Raumgruppen_Bezeichnungen!$C140</f>
        <v>F3-6</v>
      </c>
      <c r="C141" s="548" t="str">
        <f>Raumgruppen_Bezeichnungen!$D140</f>
        <v>Verkehrsflächen; Treppenhäuser, Aufzüge</v>
      </c>
      <c r="D141" s="465">
        <f>SUMIFS(TabelleR11LL,TabelleR11HH,'Reserve 05 K'!B141,TabelleR11JJ,"")+
SUMIFS(TabelleR11LL,TabelleR11HH,'Reserve 05 K'!B141,TabelleR11JJ,"ohne Grundreinig")</f>
        <v>0</v>
      </c>
      <c r="E141" s="279">
        <f t="shared" si="86"/>
        <v>0</v>
      </c>
      <c r="F141" s="549" t="str">
        <f>VLOOKUP(B141,Raumgruppen_Bezeichnungen!$C$3:$E$305,3,FALSE)</f>
        <v>6 Tage/Wo</v>
      </c>
      <c r="G141" s="75" cm="1">
        <f t="array" aca="1" ref="G141" ca="1">HLOOKUP(
                           F141,
                           Raumgruppen_Bezeichnungen!$P$314:$AF$390,
                           VLOOKUP(
                                                 LEFT(RIGHT(CELL("dateiname",$B$2),LEN(CELL("dateiname",$B$2))-SEARCH("]",CELL("dateiname",$B$2))),LEN(RIGHT(CELL("dateiname",$B$2),LEN(CELL("dateiname",$B$2))-SEARCH("]",CELL("dateiname",$B$2))))-2),
                                                 Raumgruppen_Bezeichnungen!$P$315:$AH$390,
                                                 19,
                                                 FALSE),
                           FALSE)</f>
        <v>300</v>
      </c>
      <c r="H141" s="550">
        <f t="shared" ca="1" si="93"/>
        <v>0</v>
      </c>
      <c r="I141" s="551">
        <f t="shared" si="94"/>
        <v>0</v>
      </c>
      <c r="J141" s="282">
        <f t="shared" si="87"/>
        <v>0</v>
      </c>
      <c r="K141" s="552">
        <f t="shared" si="95"/>
        <v>0</v>
      </c>
      <c r="M141" s="22">
        <f>Raumgruppen_Bezeichnungen!N140</f>
        <v>0</v>
      </c>
      <c r="N141" s="22">
        <f t="shared" si="91"/>
        <v>1</v>
      </c>
      <c r="O141" s="22">
        <f t="shared" si="92"/>
        <v>1</v>
      </c>
    </row>
    <row r="142" spans="2:15" ht="15" customHeight="1" x14ac:dyDescent="0.2">
      <c r="B142" s="677" t="str">
        <f>Raumgruppen_Bezeichnungen!$C141</f>
        <v>F3-7</v>
      </c>
      <c r="C142" s="528" t="str">
        <f>Raumgruppen_Bezeichnungen!$D141</f>
        <v>Verkehrsflächen; Treppenhäuser, Aufzüge</v>
      </c>
      <c r="D142" s="529">
        <f>SUMIFS(TabelleR11LL,TabelleR11HH,'Reserve 05 K'!B142,TabelleR11JJ,"")+
SUMIFS(TabelleR11LL,TabelleR11HH,'Reserve 05 K'!B142,TabelleR11JJ,"ohne Grundreinig")</f>
        <v>0</v>
      </c>
      <c r="E142" s="530">
        <f t="shared" si="86"/>
        <v>0</v>
      </c>
      <c r="F142" s="531" t="str">
        <f>VLOOKUP(B142,Raumgruppen_Bezeichnungen!$C$3:$E$305,3,FALSE)</f>
        <v>7 Tage/Wo</v>
      </c>
      <c r="G142" s="532" cm="1">
        <f t="array" aca="1" ref="G142" ca="1">HLOOKUP(
                           F142,
                           Raumgruppen_Bezeichnungen!$P$314:$AF$390,
                           VLOOKUP(
                                                 LEFT(RIGHT(CELL("dateiname",$B$2),LEN(CELL("dateiname",$B$2))-SEARCH("]",CELL("dateiname",$B$2))),LEN(RIGHT(CELL("dateiname",$B$2),LEN(CELL("dateiname",$B$2))-SEARCH("]",CELL("dateiname",$B$2))))-2),
                                                 Raumgruppen_Bezeichnungen!$P$315:$AH$390,
                                                 19,
                                                 FALSE),
                           FALSE)</f>
        <v>350</v>
      </c>
      <c r="H142" s="533">
        <f ca="1">D142*G142</f>
        <v>0</v>
      </c>
      <c r="I142" s="500">
        <f>IF(E142=0,0,H142/E142)</f>
        <v>0</v>
      </c>
      <c r="J142" s="534">
        <f t="shared" si="87"/>
        <v>0</v>
      </c>
      <c r="K142" s="535">
        <f>IF(J142="","",I142*J142)</f>
        <v>0</v>
      </c>
      <c r="M142" s="22">
        <f>Raumgruppen_Bezeichnungen!N141</f>
        <v>0</v>
      </c>
      <c r="N142" s="22">
        <f t="shared" si="91"/>
        <v>1</v>
      </c>
      <c r="O142" s="22">
        <f t="shared" si="92"/>
        <v>1</v>
      </c>
    </row>
    <row r="143" spans="2:15" ht="15" customHeight="1" x14ac:dyDescent="0.2">
      <c r="B143" s="677" t="str">
        <f>Raumgruppen_Bezeichnungen!$C142</f>
        <v>F3-Müll</v>
      </c>
      <c r="C143" s="528" t="str">
        <f>Raumgruppen_Bezeichnungen!$D142</f>
        <v>Verkehrsflächen; Treppenhäuser, Aufzüge (nur Müllentnahme)</v>
      </c>
      <c r="D143" s="529">
        <f>SUMIFS(TabelleR11LL,TabelleR11II,'Reserve 05 K'!B143,TabelleR11JJ,"")+
SUMIFS(TabelleR11LL,TabelleR11II,'Reserve 05 K'!B143,TabelleR11JJ,"ohne Grundreinig")</f>
        <v>0</v>
      </c>
      <c r="E143" s="530">
        <f t="shared" si="86"/>
        <v>0</v>
      </c>
      <c r="F143" s="531" t="str">
        <f>VLOOKUP(B143,Raumgruppen_Bezeichnungen!$C$3:$E$305,3,FALSE)</f>
        <v>2 Tage/Wo </v>
      </c>
      <c r="G143" s="532" cm="1">
        <f t="array" aca="1" ref="G143" ca="1">HLOOKUP(
                           F143,
                           Raumgruppen_Bezeichnungen!$P$314:$AF$390,
                           VLOOKUP(
                                                 LEFT(RIGHT(CELL("dateiname",$B$2),LEN(CELL("dateiname",$B$2))-SEARCH("]",CELL("dateiname",$B$2))),LEN(RIGHT(CELL("dateiname",$B$2),LEN(CELL("dateiname",$B$2))-SEARCH("]",CELL("dateiname",$B$2))))-2),
                                                 Raumgruppen_Bezeichnungen!$P$315:$AH$390,
                                                 19,
                                                 FALSE),
                           FALSE)</f>
        <v>100</v>
      </c>
      <c r="H143" s="533">
        <f ca="1">D143*G143</f>
        <v>0</v>
      </c>
      <c r="I143" s="500">
        <f>IF(E143=0,0,H143/E143)</f>
        <v>0</v>
      </c>
      <c r="J143" s="534">
        <f t="shared" si="87"/>
        <v>0</v>
      </c>
      <c r="K143" s="535">
        <f>IF(J143="","",I143*J143)</f>
        <v>0</v>
      </c>
      <c r="M143" s="22">
        <f>Raumgruppen_Bezeichnungen!N142</f>
        <v>0</v>
      </c>
      <c r="N143" s="22">
        <f t="shared" si="91"/>
        <v>1</v>
      </c>
      <c r="O143" s="22">
        <f t="shared" si="92"/>
        <v>1</v>
      </c>
    </row>
    <row r="144" spans="2:15" ht="15" customHeight="1" x14ac:dyDescent="0.2">
      <c r="B144" s="677" t="str">
        <f>Raumgruppen_Bezeichnungen!$C143</f>
        <v>F3-Hort</v>
      </c>
      <c r="C144" s="528" t="str">
        <f>Raumgruppen_Bezeichnungen!$D143</f>
        <v>Verkehrsflächen; Treppenhäuser, Aufzüge</v>
      </c>
      <c r="D144" s="529">
        <f>SUMIFS(TabelleR11LL,TabelleR11HH,'Reserve 05 K'!B144,TabelleR11JJ,"")+
SUMIFS(TabelleR11LL,TabelleR11HH,'Reserve 05 K'!B144,TabelleR11JJ,"ohne Grundreinig")</f>
        <v>0</v>
      </c>
      <c r="E144" s="530">
        <f t="shared" si="86"/>
        <v>0</v>
      </c>
      <c r="F144" s="531" t="str">
        <f>VLOOKUP(B144,Raumgruppen_Bezeichnungen!$C$3:$E$305,3,FALSE)</f>
        <v>5 Tage/Wo </v>
      </c>
      <c r="G144" s="532" cm="1">
        <f t="array" aca="1" ref="G144" ca="1">HLOOKUP(
                           F144,
                           Raumgruppen_Bezeichnungen!$P$314:$AF$390,
                           VLOOKUP(
                                                 LEFT(RIGHT(CELL("dateiname",$B$2),LEN(CELL("dateiname",$B$2))-SEARCH("]",CELL("dateiname",$B$2))),LEN(RIGHT(CELL("dateiname",$B$2),LEN(CELL("dateiname",$B$2))-SEARCH("]",CELL("dateiname",$B$2))))-2),
                                                 Raumgruppen_Bezeichnungen!$P$315:$AH$390,
                                                 19,
                                                 FALSE),
                           FALSE)</f>
        <v>250</v>
      </c>
      <c r="H144" s="533">
        <f t="shared" ref="H144:H146" ca="1" si="96">D144*G144</f>
        <v>0</v>
      </c>
      <c r="I144" s="500">
        <f t="shared" ref="I144:I146" si="97">IF(E144=0,0,H144/E144)</f>
        <v>0</v>
      </c>
      <c r="J144" s="534">
        <f t="shared" si="87"/>
        <v>0</v>
      </c>
      <c r="K144" s="535">
        <f t="shared" ref="K144:K146" si="98">IF(J144="","",I144*J144)</f>
        <v>0</v>
      </c>
      <c r="M144" s="22">
        <f>Raumgruppen_Bezeichnungen!N143</f>
        <v>0</v>
      </c>
      <c r="N144" s="22">
        <f t="shared" si="91"/>
        <v>1</v>
      </c>
      <c r="O144" s="22">
        <f t="shared" si="92"/>
        <v>1</v>
      </c>
    </row>
    <row r="145" spans="2:15" ht="15" customHeight="1" x14ac:dyDescent="0.2">
      <c r="B145" s="677" t="str">
        <f>Raumgruppen_Bezeichnungen!$C144</f>
        <v>G1-J</v>
      </c>
      <c r="C145" s="528" t="str">
        <f>Raumgruppen_Bezeichnungen!$D144</f>
        <v>Schüleraufenthaltsräume, [kleine] Pausenhallen [ohne Verzehr], Schülerbibliotheken</v>
      </c>
      <c r="D145" s="529">
        <f>SUMIFS(TabelleR11LL,TabelleR11HH,'Reserve 05 K'!B145,TabelleR11JJ,"")+
SUMIFS(TabelleR11LL,TabelleR11HH,'Reserve 05 K'!B145,TabelleR11JJ,"ohne Grundreinig")</f>
        <v>0</v>
      </c>
      <c r="E145" s="530">
        <f t="shared" si="86"/>
        <v>0</v>
      </c>
      <c r="F145" s="531" t="str">
        <f>VLOOKUP(B145,Raumgruppen_Bezeichnungen!$C$3:$E$305,3,FALSE)</f>
        <v>jährlich</v>
      </c>
      <c r="G145" s="532" cm="1">
        <f t="array" aca="1" ref="G145" ca="1">HLOOKUP(
                           F145,
                           Raumgruppen_Bezeichnungen!$P$314:$AF$390,
                           VLOOKUP(
                                                 LEFT(RIGHT(CELL("dateiname",$B$2),LEN(CELL("dateiname",$B$2))-SEARCH("]",CELL("dateiname",$B$2))),LEN(RIGHT(CELL("dateiname",$B$2),LEN(CELL("dateiname",$B$2))-SEARCH("]",CELL("dateiname",$B$2))))-2),
                                                 Raumgruppen_Bezeichnungen!$P$315:$AH$390,
                                                 19,
                                                 FALSE),
                           FALSE)</f>
        <v>1</v>
      </c>
      <c r="H145" s="533">
        <f t="shared" ca="1" si="96"/>
        <v>0</v>
      </c>
      <c r="I145" s="500">
        <f t="shared" si="97"/>
        <v>0</v>
      </c>
      <c r="J145" s="534">
        <f t="shared" si="87"/>
        <v>0</v>
      </c>
      <c r="K145" s="535">
        <f t="shared" si="98"/>
        <v>0</v>
      </c>
      <c r="M145" s="22">
        <f>Raumgruppen_Bezeichnungen!N144</f>
        <v>0</v>
      </c>
      <c r="N145" s="22">
        <f t="shared" si="91"/>
        <v>1</v>
      </c>
      <c r="O145" s="22">
        <f t="shared" si="92"/>
        <v>1</v>
      </c>
    </row>
    <row r="146" spans="2:15" ht="15" customHeight="1" x14ac:dyDescent="0.2">
      <c r="B146" s="677" t="str">
        <f>Raumgruppen_Bezeichnungen!$C145</f>
        <v>G1-J2</v>
      </c>
      <c r="C146" s="528" t="str">
        <f>Raumgruppen_Bezeichnungen!$D145</f>
        <v>Schüleraufenthaltsräume, [kleine] Pausenhallen [ohne Verzehr], Schülerbibliotheken</v>
      </c>
      <c r="D146" s="529">
        <f>SUMIFS(TabelleR11LL,TabelleR11HH,'Reserve 05 K'!B146,TabelleR11JJ,"")+
SUMIFS(TabelleR11LL,TabelleR11HH,'Reserve 05 K'!B146,TabelleR11JJ,"ohne Grundreinig")</f>
        <v>0</v>
      </c>
      <c r="E146" s="530">
        <f t="shared" si="86"/>
        <v>0</v>
      </c>
      <c r="F146" s="531" t="str">
        <f>VLOOKUP(B146,Raumgruppen_Bezeichnungen!$C$3:$E$305,3,FALSE)</f>
        <v>jährlich 2x</v>
      </c>
      <c r="G146" s="532" cm="1">
        <f t="array" aca="1" ref="G146" ca="1">HLOOKUP(
                           F146,
                           Raumgruppen_Bezeichnungen!$P$314:$AF$390,
                           VLOOKUP(
                                                 LEFT(RIGHT(CELL("dateiname",$B$2),LEN(CELL("dateiname",$B$2))-SEARCH("]",CELL("dateiname",$B$2))),LEN(RIGHT(CELL("dateiname",$B$2),LEN(CELL("dateiname",$B$2))-SEARCH("]",CELL("dateiname",$B$2))))-2),
                                                 Raumgruppen_Bezeichnungen!$P$315:$AH$390,
                                                 19,
                                                 FALSE),
                           FALSE)</f>
        <v>2</v>
      </c>
      <c r="H146" s="533">
        <f t="shared" ca="1" si="96"/>
        <v>0</v>
      </c>
      <c r="I146" s="500">
        <f t="shared" si="97"/>
        <v>0</v>
      </c>
      <c r="J146" s="534">
        <f t="shared" si="87"/>
        <v>0</v>
      </c>
      <c r="K146" s="535">
        <f t="shared" si="98"/>
        <v>0</v>
      </c>
      <c r="M146" s="22">
        <f>Raumgruppen_Bezeichnungen!N145</f>
        <v>0</v>
      </c>
      <c r="N146" s="22">
        <f t="shared" si="91"/>
        <v>1</v>
      </c>
      <c r="O146" s="22">
        <f t="shared" si="92"/>
        <v>1</v>
      </c>
    </row>
    <row r="147" spans="2:15" ht="15" customHeight="1" x14ac:dyDescent="0.2">
      <c r="B147" s="677" t="str">
        <f>Raumgruppen_Bezeichnungen!$C146</f>
        <v>G1-Q</v>
      </c>
      <c r="C147" s="528" t="str">
        <f>Raumgruppen_Bezeichnungen!$D146</f>
        <v>Schüleraufenthaltsräume, [kleine] Pausenhallen [ohne Verzehr], Schülerbibliotheken</v>
      </c>
      <c r="D147" s="529">
        <f>SUMIFS(TabelleR11LL,TabelleR11HH,'Reserve 05 K'!B147,TabelleR11JJ,"")+
SUMIFS(TabelleR11LL,TabelleR11HH,'Reserve 05 K'!B147,TabelleR11JJ,"ohne Grundreinig")</f>
        <v>0</v>
      </c>
      <c r="E147" s="530">
        <f t="shared" si="86"/>
        <v>0</v>
      </c>
      <c r="F147" s="531" t="str">
        <f>VLOOKUP(B147,Raumgruppen_Bezeichnungen!$C$3:$E$305,3,FALSE)</f>
        <v>Quartalsw.</v>
      </c>
      <c r="G147" s="532" cm="1">
        <f t="array" aca="1" ref="G147" ca="1">HLOOKUP(
                           F147,
                           Raumgruppen_Bezeichnungen!$P$314:$AF$390,
                           VLOOKUP(
                                                 LEFT(RIGHT(CELL("dateiname",$B$2),LEN(CELL("dateiname",$B$2))-SEARCH("]",CELL("dateiname",$B$2))),LEN(RIGHT(CELL("dateiname",$B$2),LEN(CELL("dateiname",$B$2))-SEARCH("]",CELL("dateiname",$B$2))))-2),
                                                 Raumgruppen_Bezeichnungen!$P$315:$AH$390,
                                                 19,
                                                 FALSE),
                           FALSE)</f>
        <v>4</v>
      </c>
      <c r="H147" s="533">
        <f ca="1">D147*G147</f>
        <v>0</v>
      </c>
      <c r="I147" s="500">
        <f>IF(E147=0,0,H147/E147)</f>
        <v>0</v>
      </c>
      <c r="J147" s="534">
        <f t="shared" si="87"/>
        <v>0</v>
      </c>
      <c r="K147" s="535">
        <f>IF(J147="","",I147*J147)</f>
        <v>0</v>
      </c>
      <c r="M147" s="22">
        <f>Raumgruppen_Bezeichnungen!N146</f>
        <v>0</v>
      </c>
      <c r="N147" s="22">
        <f t="shared" si="91"/>
        <v>1</v>
      </c>
      <c r="O147" s="22">
        <f t="shared" si="92"/>
        <v>1</v>
      </c>
    </row>
    <row r="148" spans="2:15" ht="15" customHeight="1" x14ac:dyDescent="0.2">
      <c r="B148" s="677" t="str">
        <f>Raumgruppen_Bezeichnungen!$C147</f>
        <v>G1-J6</v>
      </c>
      <c r="C148" s="528" t="str">
        <f>Raumgruppen_Bezeichnungen!$D147</f>
        <v>Schüleraufenthaltsräume, [kleine] Pausenhallen [ohne Verzehr], Schülerbibliotheken</v>
      </c>
      <c r="D148" s="529">
        <f>SUMIFS(TabelleR11LL,TabelleR11HH,'Reserve 05 K'!B148,TabelleR11JJ,"")+
SUMIFS(TabelleR11LL,TabelleR11HH,'Reserve 05 K'!B148,TabelleR11JJ,"ohne Grundreinig")</f>
        <v>0</v>
      </c>
      <c r="E148" s="530">
        <f t="shared" si="86"/>
        <v>0</v>
      </c>
      <c r="F148" s="531" t="str">
        <f>VLOOKUP(B148,Raumgruppen_Bezeichnungen!$C$3:$E$305,3,FALSE)</f>
        <v>jährlich 6x</v>
      </c>
      <c r="G148" s="532" cm="1">
        <f t="array" aca="1" ref="G148" ca="1">HLOOKUP(
                           F148,
                           Raumgruppen_Bezeichnungen!$P$314:$AF$390,
                           VLOOKUP(
                                                 LEFT(RIGHT(CELL("dateiname",$B$2),LEN(CELL("dateiname",$B$2))-SEARCH("]",CELL("dateiname",$B$2))),LEN(RIGHT(CELL("dateiname",$B$2),LEN(CELL("dateiname",$B$2))-SEARCH("]",CELL("dateiname",$B$2))))-2),
                                                 Raumgruppen_Bezeichnungen!$P$315:$AH$390,
                                                 19,
                                                 FALSE),
                           FALSE)</f>
        <v>6</v>
      </c>
      <c r="H148" s="533">
        <f t="shared" ref="H148:H150" ca="1" si="99">D148*G148</f>
        <v>0</v>
      </c>
      <c r="I148" s="500">
        <f t="shared" ref="I148:I150" si="100">IF(E148=0,0,H148/E148)</f>
        <v>0</v>
      </c>
      <c r="J148" s="534">
        <f t="shared" si="87"/>
        <v>0</v>
      </c>
      <c r="K148" s="535">
        <f t="shared" ref="K148:K150" si="101">IF(J148="","",I148*J148)</f>
        <v>0</v>
      </c>
      <c r="M148" s="22">
        <f>Raumgruppen_Bezeichnungen!N147</f>
        <v>0</v>
      </c>
      <c r="N148" s="22">
        <f t="shared" si="91"/>
        <v>1</v>
      </c>
      <c r="O148" s="22">
        <f t="shared" si="92"/>
        <v>1</v>
      </c>
    </row>
    <row r="149" spans="2:15" ht="15" customHeight="1" x14ac:dyDescent="0.2">
      <c r="B149" s="677" t="str">
        <f>Raumgruppen_Bezeichnungen!$C148</f>
        <v>G1-M</v>
      </c>
      <c r="C149" s="528" t="str">
        <f>Raumgruppen_Bezeichnungen!$D148</f>
        <v>Schüleraufenthaltsräume, [kleine] Pausenhallen [ohne Verzehr], Schülerbibliotheken</v>
      </c>
      <c r="D149" s="529">
        <f>SUMIFS(TabelleR11LL,TabelleR11HH,'Reserve 05 K'!B149,TabelleR11JJ,"")+
SUMIFS(TabelleR11LL,TabelleR11HH,'Reserve 05 K'!B149,TabelleR11JJ,"ohne Grundreinig")</f>
        <v>0</v>
      </c>
      <c r="E149" s="530">
        <f t="shared" si="86"/>
        <v>0</v>
      </c>
      <c r="F149" s="531" t="str">
        <f>VLOOKUP(B149,Raumgruppen_Bezeichnungen!$C$3:$E$305,3,FALSE)</f>
        <v>monatlich</v>
      </c>
      <c r="G149" s="532" cm="1">
        <f t="array" aca="1" ref="G149" ca="1">HLOOKUP(
                           F149,
                           Raumgruppen_Bezeichnungen!$P$314:$AF$390,
                           VLOOKUP(
                                                 LEFT(RIGHT(CELL("dateiname",$B$2),LEN(CELL("dateiname",$B$2))-SEARCH("]",CELL("dateiname",$B$2))),LEN(RIGHT(CELL("dateiname",$B$2),LEN(CELL("dateiname",$B$2))-SEARCH("]",CELL("dateiname",$B$2))))-2),
                                                 Raumgruppen_Bezeichnungen!$P$315:$AH$390,
                                                 19,
                                                 FALSE),
                           FALSE)</f>
        <v>12</v>
      </c>
      <c r="H149" s="533">
        <f t="shared" ca="1" si="99"/>
        <v>0</v>
      </c>
      <c r="I149" s="500">
        <f t="shared" si="100"/>
        <v>0</v>
      </c>
      <c r="J149" s="534">
        <f t="shared" si="87"/>
        <v>0</v>
      </c>
      <c r="K149" s="535">
        <f t="shared" si="101"/>
        <v>0</v>
      </c>
      <c r="M149" s="22">
        <f>Raumgruppen_Bezeichnungen!N148</f>
        <v>0</v>
      </c>
      <c r="N149" s="22">
        <f t="shared" si="91"/>
        <v>1</v>
      </c>
      <c r="O149" s="22">
        <f t="shared" si="92"/>
        <v>1</v>
      </c>
    </row>
    <row r="150" spans="2:15" ht="15" customHeight="1" x14ac:dyDescent="0.2">
      <c r="B150" s="677" t="str">
        <f>Raumgruppen_Bezeichnungen!$C149</f>
        <v>G1-14</v>
      </c>
      <c r="C150" s="528" t="str">
        <f>Raumgruppen_Bezeichnungen!$D149</f>
        <v>Schüleraufenthaltsräume, [kleine] Pausenhallen [ohne Verzehr], Schülerbibliotheken</v>
      </c>
      <c r="D150" s="529">
        <f>SUMIFS(TabelleR11LL,TabelleR11HH,'Reserve 05 K'!B150,TabelleR11JJ,"")+
SUMIFS(TabelleR11LL,TabelleR11HH,'Reserve 05 K'!B150,TabelleR11JJ,"ohne Grundreinig")</f>
        <v>0</v>
      </c>
      <c r="E150" s="530">
        <f t="shared" si="86"/>
        <v>0</v>
      </c>
      <c r="F150" s="531" t="str">
        <f>VLOOKUP(B150,Raumgruppen_Bezeichnungen!$C$3:$E$305,3,FALSE)</f>
        <v>14 tägig</v>
      </c>
      <c r="G150" s="532" cm="1">
        <f t="array" aca="1" ref="G150" ca="1">HLOOKUP(
                           F150,
                           Raumgruppen_Bezeichnungen!$P$314:$AF$390,
                           VLOOKUP(
                                                 LEFT(RIGHT(CELL("dateiname",$B$2),LEN(CELL("dateiname",$B$2))-SEARCH("]",CELL("dateiname",$B$2))),LEN(RIGHT(CELL("dateiname",$B$2),LEN(CELL("dateiname",$B$2))-SEARCH("]",CELL("dateiname",$B$2))))-2),
                                                 Raumgruppen_Bezeichnungen!$P$315:$AH$390,
                                                 19,
                                                 FALSE),
                           FALSE)</f>
        <v>25</v>
      </c>
      <c r="H150" s="533">
        <f t="shared" ca="1" si="99"/>
        <v>0</v>
      </c>
      <c r="I150" s="500">
        <f t="shared" si="100"/>
        <v>0</v>
      </c>
      <c r="J150" s="534">
        <f t="shared" si="87"/>
        <v>0</v>
      </c>
      <c r="K150" s="535">
        <f t="shared" si="101"/>
        <v>0</v>
      </c>
      <c r="M150" s="22">
        <f>Raumgruppen_Bezeichnungen!N149</f>
        <v>0</v>
      </c>
      <c r="N150" s="22">
        <f t="shared" si="91"/>
        <v>1</v>
      </c>
      <c r="O150" s="22">
        <f t="shared" si="92"/>
        <v>1</v>
      </c>
    </row>
    <row r="151" spans="2:15" ht="15" customHeight="1" x14ac:dyDescent="0.2">
      <c r="B151" s="677" t="str">
        <f>Raumgruppen_Bezeichnungen!$C150</f>
        <v>G1-W</v>
      </c>
      <c r="C151" s="528" t="str">
        <f>Raumgruppen_Bezeichnungen!$D150</f>
        <v>Schüleraufenthaltsräume, [kleine] Pausenhallen [ohne Verzehr], Schülerbibliotheken</v>
      </c>
      <c r="D151" s="529">
        <f>SUMIFS(TabelleR11LL,TabelleR11HH,'Reserve 05 K'!B151,TabelleR11JJ,"")+
SUMIFS(TabelleR11LL,TabelleR11HH,'Reserve 05 K'!B151,TabelleR11JJ,"ohne Grundreinig")</f>
        <v>0</v>
      </c>
      <c r="E151" s="530">
        <f t="shared" si="86"/>
        <v>0</v>
      </c>
      <c r="F151" s="531" t="str">
        <f>VLOOKUP(B151,Raumgruppen_Bezeichnungen!$C$3:$E$305,3,FALSE)</f>
        <v>wöchentl.</v>
      </c>
      <c r="G151" s="532" cm="1">
        <f t="array" aca="1" ref="G151" ca="1">HLOOKUP(
                           F151,
                           Raumgruppen_Bezeichnungen!$P$314:$AF$390,
                           VLOOKUP(
                                                 LEFT(RIGHT(CELL("dateiname",$B$2),LEN(CELL("dateiname",$B$2))-SEARCH("]",CELL("dateiname",$B$2))),LEN(RIGHT(CELL("dateiname",$B$2),LEN(CELL("dateiname",$B$2))-SEARCH("]",CELL("dateiname",$B$2))))-2),
                                                 Raumgruppen_Bezeichnungen!$P$315:$AH$390,
                                                 19,
                                                 FALSE),
                           FALSE)</f>
        <v>50</v>
      </c>
      <c r="H151" s="533">
        <f ca="1">D151*G151</f>
        <v>0</v>
      </c>
      <c r="I151" s="500">
        <f>IF(E151=0,0,H151/E151)</f>
        <v>0</v>
      </c>
      <c r="J151" s="534">
        <f t="shared" si="87"/>
        <v>0</v>
      </c>
      <c r="K151" s="535">
        <f>IF(J151="","",I151*J151)</f>
        <v>0</v>
      </c>
      <c r="M151" s="22">
        <f>Raumgruppen_Bezeichnungen!N150</f>
        <v>0</v>
      </c>
      <c r="N151" s="22">
        <f t="shared" si="91"/>
        <v>1</v>
      </c>
      <c r="O151" s="22">
        <f t="shared" si="92"/>
        <v>1</v>
      </c>
    </row>
    <row r="152" spans="2:15" ht="15" customHeight="1" x14ac:dyDescent="0.2">
      <c r="B152" s="677" t="str">
        <f>Raumgruppen_Bezeichnungen!$C151</f>
        <v>G1-2</v>
      </c>
      <c r="C152" s="528" t="str">
        <f>Raumgruppen_Bezeichnungen!$D151</f>
        <v>Schüleraufenthaltsräume, [kleine] Pausenhallen [ohne Verzehr], Schülerbibliotheken</v>
      </c>
      <c r="D152" s="529">
        <f>SUMIFS(TabelleR11LL,TabelleR11HH,'Reserve 05 K'!B152,TabelleR11JJ,"")+
SUMIFS(TabelleR11LL,TabelleR11HH,'Reserve 05 K'!B152,TabelleR11JJ,"ohne Grundreinig")</f>
        <v>0</v>
      </c>
      <c r="E152" s="530">
        <f t="shared" si="86"/>
        <v>0</v>
      </c>
      <c r="F152" s="531" t="str">
        <f>VLOOKUP(B152,Raumgruppen_Bezeichnungen!$C$3:$E$305,3,FALSE)</f>
        <v>2 Tage/Wo</v>
      </c>
      <c r="G152" s="532" cm="1">
        <f t="array" aca="1" ref="G152" ca="1">HLOOKUP(
                           F152,
                           Raumgruppen_Bezeichnungen!$P$314:$AF$390,
                           VLOOKUP(
                                                 LEFT(RIGHT(CELL("dateiname",$B$2),LEN(CELL("dateiname",$B$2))-SEARCH("]",CELL("dateiname",$B$2))),LEN(RIGHT(CELL("dateiname",$B$2),LEN(CELL("dateiname",$B$2))-SEARCH("]",CELL("dateiname",$B$2))))-2),
                                                 Raumgruppen_Bezeichnungen!$P$315:$AH$390,
                                                 19,
                                                 FALSE),
                           FALSE)</f>
        <v>100</v>
      </c>
      <c r="H152" s="533">
        <f ca="1">D152*G152</f>
        <v>0</v>
      </c>
      <c r="I152" s="500">
        <f>IF(E152=0,0,H152/E152)</f>
        <v>0</v>
      </c>
      <c r="J152" s="534">
        <f t="shared" si="87"/>
        <v>0</v>
      </c>
      <c r="K152" s="535">
        <f>IF(J152="","",I152*J152)</f>
        <v>0</v>
      </c>
      <c r="M152" s="22">
        <f>Raumgruppen_Bezeichnungen!N151</f>
        <v>0</v>
      </c>
      <c r="N152" s="22">
        <f t="shared" si="91"/>
        <v>1</v>
      </c>
      <c r="O152" s="22">
        <f t="shared" si="92"/>
        <v>1</v>
      </c>
    </row>
    <row r="153" spans="2:15" ht="15" customHeight="1" x14ac:dyDescent="0.2">
      <c r="B153" s="677" t="str">
        <f>Raumgruppen_Bezeichnungen!$C152</f>
        <v>G1-2,5</v>
      </c>
      <c r="C153" s="528" t="str">
        <f>Raumgruppen_Bezeichnungen!$D152</f>
        <v>Schüleraufenthaltsräume, [kleine] Pausenhallen [ohne Verzehr], Schülerbibliotheken</v>
      </c>
      <c r="D153" s="529">
        <f>SUMIFS(TabelleR11LL,TabelleR11HH,'Reserve 05 K'!B153,TabelleR11JJ,"")+
SUMIFS(TabelleR11LL,TabelleR11HH,'Reserve 05 K'!B153,TabelleR11JJ,"ohne Grundreinig")</f>
        <v>0</v>
      </c>
      <c r="E153" s="530">
        <f t="shared" si="86"/>
        <v>0</v>
      </c>
      <c r="F153" s="531" t="str">
        <f>VLOOKUP(B153,Raumgruppen_Bezeichnungen!$C$3:$E$305,3,FALSE)</f>
        <v>2,5 Tage/Wo</v>
      </c>
      <c r="G153" s="532" cm="1">
        <f t="array" aca="1" ref="G153" ca="1">HLOOKUP(
                           F153,
                           Raumgruppen_Bezeichnungen!$P$314:$AF$390,
                           VLOOKUP(
                                                 LEFT(RIGHT(CELL("dateiname",$B$2),LEN(CELL("dateiname",$B$2))-SEARCH("]",CELL("dateiname",$B$2))),LEN(RIGHT(CELL("dateiname",$B$2),LEN(CELL("dateiname",$B$2))-SEARCH("]",CELL("dateiname",$B$2))))-2),
                                                 Raumgruppen_Bezeichnungen!$P$315:$AH$390,
                                                 19,
                                                 FALSE),
                           FALSE)</f>
        <v>125</v>
      </c>
      <c r="H153" s="533">
        <f t="shared" ref="H153:H155" ca="1" si="102">D153*G153</f>
        <v>0</v>
      </c>
      <c r="I153" s="500">
        <f t="shared" ref="I153:I155" si="103">IF(E153=0,0,H153/E153)</f>
        <v>0</v>
      </c>
      <c r="J153" s="534">
        <f t="shared" si="87"/>
        <v>0</v>
      </c>
      <c r="K153" s="535">
        <f t="shared" ref="K153:K155" si="104">IF(J153="","",I153*J153)</f>
        <v>0</v>
      </c>
      <c r="M153" s="22">
        <f>Raumgruppen_Bezeichnungen!N152</f>
        <v>0</v>
      </c>
      <c r="N153" s="22">
        <f t="shared" si="91"/>
        <v>1</v>
      </c>
      <c r="O153" s="22">
        <f t="shared" si="92"/>
        <v>1</v>
      </c>
    </row>
    <row r="154" spans="2:15" ht="15" customHeight="1" x14ac:dyDescent="0.2">
      <c r="B154" s="677" t="str">
        <f>Raumgruppen_Bezeichnungen!$C153</f>
        <v>G1-3</v>
      </c>
      <c r="C154" s="528" t="str">
        <f>Raumgruppen_Bezeichnungen!$D153</f>
        <v>Schüleraufenthaltsräume, [kleine] Pausenhallen [ohne Verzehr], Schülerbibliotheken</v>
      </c>
      <c r="D154" s="529">
        <f>SUMIFS(TabelleR11LL,TabelleR11HH,'Reserve 05 K'!B154,TabelleR11JJ,"")+
SUMIFS(TabelleR11LL,TabelleR11HH,'Reserve 05 K'!B154,TabelleR11JJ,"ohne Grundreinig")</f>
        <v>0</v>
      </c>
      <c r="E154" s="530">
        <f t="shared" si="86"/>
        <v>0</v>
      </c>
      <c r="F154" s="531" t="str">
        <f>VLOOKUP(B154,Raumgruppen_Bezeichnungen!$C$3:$E$305,3,FALSE)</f>
        <v>3 Tage/Wo</v>
      </c>
      <c r="G154" s="532" cm="1">
        <f t="array" aca="1" ref="G154" ca="1">HLOOKUP(
                           F154,
                           Raumgruppen_Bezeichnungen!$P$314:$AF$390,
                           VLOOKUP(
                                                 LEFT(RIGHT(CELL("dateiname",$B$2),LEN(CELL("dateiname",$B$2))-SEARCH("]",CELL("dateiname",$B$2))),LEN(RIGHT(CELL("dateiname",$B$2),LEN(CELL("dateiname",$B$2))-SEARCH("]",CELL("dateiname",$B$2))))-2),
                                                 Raumgruppen_Bezeichnungen!$P$315:$AH$390,
                                                 19,
                                                 FALSE),
                           FALSE)</f>
        <v>150</v>
      </c>
      <c r="H154" s="533">
        <f t="shared" ca="1" si="102"/>
        <v>0</v>
      </c>
      <c r="I154" s="500">
        <f t="shared" si="103"/>
        <v>0</v>
      </c>
      <c r="J154" s="534">
        <f t="shared" si="87"/>
        <v>0</v>
      </c>
      <c r="K154" s="535">
        <f t="shared" si="104"/>
        <v>0</v>
      </c>
      <c r="M154" s="22">
        <f>Raumgruppen_Bezeichnungen!N153</f>
        <v>0</v>
      </c>
      <c r="N154" s="22">
        <f t="shared" si="91"/>
        <v>1</v>
      </c>
      <c r="O154" s="22">
        <f t="shared" si="92"/>
        <v>1</v>
      </c>
    </row>
    <row r="155" spans="2:15" ht="15" customHeight="1" x14ac:dyDescent="0.2">
      <c r="B155" s="677" t="str">
        <f>Raumgruppen_Bezeichnungen!$C154</f>
        <v>G1-4</v>
      </c>
      <c r="C155" s="528" t="str">
        <f>Raumgruppen_Bezeichnungen!$D154</f>
        <v>Schüleraufenthaltsräume, [kleine] Pausenhallen [ohne Verzehr], Schülerbibliotheken</v>
      </c>
      <c r="D155" s="529">
        <f>SUMIFS(TabelleR11LL,TabelleR11HH,'Reserve 05 K'!B155,TabelleR11JJ,"")+
SUMIFS(TabelleR11LL,TabelleR11HH,'Reserve 05 K'!B155,TabelleR11JJ,"ohne Grundreinig")</f>
        <v>0</v>
      </c>
      <c r="E155" s="530">
        <f t="shared" si="86"/>
        <v>0</v>
      </c>
      <c r="F155" s="531" t="str">
        <f>VLOOKUP(B155,Raumgruppen_Bezeichnungen!$C$3:$E$305,3,FALSE)</f>
        <v>4 Tage/Wo</v>
      </c>
      <c r="G155" s="532" cm="1">
        <f t="array" aca="1" ref="G155" ca="1">HLOOKUP(
                           F155,
                           Raumgruppen_Bezeichnungen!$P$314:$AF$390,
                           VLOOKUP(
                                                 LEFT(RIGHT(CELL("dateiname",$B$2),LEN(CELL("dateiname",$B$2))-SEARCH("]",CELL("dateiname",$B$2))),LEN(RIGHT(CELL("dateiname",$B$2),LEN(CELL("dateiname",$B$2))-SEARCH("]",CELL("dateiname",$B$2))))-2),
                                                 Raumgruppen_Bezeichnungen!$P$315:$AH$390,
                                                 19,
                                                 FALSE),
                           FALSE)</f>
        <v>200</v>
      </c>
      <c r="H155" s="533">
        <f t="shared" ca="1" si="102"/>
        <v>0</v>
      </c>
      <c r="I155" s="500">
        <f t="shared" si="103"/>
        <v>0</v>
      </c>
      <c r="J155" s="534">
        <f t="shared" si="87"/>
        <v>0</v>
      </c>
      <c r="K155" s="535">
        <f t="shared" si="104"/>
        <v>0</v>
      </c>
      <c r="M155" s="22">
        <f>Raumgruppen_Bezeichnungen!N154</f>
        <v>0</v>
      </c>
      <c r="N155" s="22">
        <f t="shared" si="91"/>
        <v>1</v>
      </c>
      <c r="O155" s="22">
        <f t="shared" si="92"/>
        <v>1</v>
      </c>
    </row>
    <row r="156" spans="2:15" ht="15" customHeight="1" x14ac:dyDescent="0.2">
      <c r="B156" s="677" t="str">
        <f>Raumgruppen_Bezeichnungen!$C155</f>
        <v>G1-5</v>
      </c>
      <c r="C156" s="528" t="str">
        <f>Raumgruppen_Bezeichnungen!$D155</f>
        <v>Schüleraufenthaltsräume, [kleine] Pausenhallen [ohne Verzehr], Schülerbibliotheken</v>
      </c>
      <c r="D156" s="529">
        <f>SUMIFS(TabelleR11LL,TabelleR11HH,'Reserve 05 K'!B156,TabelleR11JJ,"")+
SUMIFS(TabelleR11LL,TabelleR11HH,'Reserve 05 K'!B156,TabelleR11JJ,"ohne Grundreinig")</f>
        <v>0</v>
      </c>
      <c r="E156" s="530">
        <f t="shared" si="86"/>
        <v>0</v>
      </c>
      <c r="F156" s="531" t="str">
        <f>VLOOKUP(B156,Raumgruppen_Bezeichnungen!$C$3:$E$305,3,FALSE)</f>
        <v>5 Tage/Wo</v>
      </c>
      <c r="G156" s="532" cm="1">
        <f t="array" aca="1" ref="G156" ca="1">HLOOKUP(
                           F156,
                           Raumgruppen_Bezeichnungen!$P$314:$AF$390,
                           VLOOKUP(
                                                 LEFT(RIGHT(CELL("dateiname",$B$2),LEN(CELL("dateiname",$B$2))-SEARCH("]",CELL("dateiname",$B$2))),LEN(RIGHT(CELL("dateiname",$B$2),LEN(CELL("dateiname",$B$2))-SEARCH("]",CELL("dateiname",$B$2))))-2),
                                                 Raumgruppen_Bezeichnungen!$P$315:$AH$390,
                                                 19,
                                                 FALSE),
                           FALSE)</f>
        <v>250</v>
      </c>
      <c r="H156" s="533">
        <f ca="1">D156*G156</f>
        <v>0</v>
      </c>
      <c r="I156" s="500">
        <f>IF(E156=0,0,H156/E156)</f>
        <v>0</v>
      </c>
      <c r="J156" s="534">
        <f t="shared" si="87"/>
        <v>0</v>
      </c>
      <c r="K156" s="535">
        <f>IF(J156="","",I156*J156)</f>
        <v>0</v>
      </c>
      <c r="M156" s="22">
        <f>Raumgruppen_Bezeichnungen!N155</f>
        <v>0</v>
      </c>
      <c r="N156" s="22">
        <f t="shared" si="91"/>
        <v>1</v>
      </c>
      <c r="O156" s="22">
        <f t="shared" si="92"/>
        <v>1</v>
      </c>
    </row>
    <row r="157" spans="2:15" ht="15" customHeight="1" x14ac:dyDescent="0.2">
      <c r="B157" s="677" t="str">
        <f>Raumgruppen_Bezeichnungen!$C156</f>
        <v>G1-6</v>
      </c>
      <c r="C157" s="528" t="str">
        <f>Raumgruppen_Bezeichnungen!$D156</f>
        <v>Schüleraufenthaltsräume, [kleine] Pausenhallen [ohne Verzehr], Schülerbibliotheken</v>
      </c>
      <c r="D157" s="529">
        <f>SUMIFS(TabelleR11LL,TabelleR11HH,'Reserve 05 K'!B157,TabelleR11JJ,"")+
SUMIFS(TabelleR11LL,TabelleR11HH,'Reserve 05 K'!B157,TabelleR11JJ,"ohne Grundreinig")</f>
        <v>0</v>
      </c>
      <c r="E157" s="530">
        <f t="shared" si="86"/>
        <v>0</v>
      </c>
      <c r="F157" s="531" t="str">
        <f>VLOOKUP(B157,Raumgruppen_Bezeichnungen!$C$3:$E$305,3,FALSE)</f>
        <v>6 Tage/Wo</v>
      </c>
      <c r="G157" s="532" cm="1">
        <f t="array" aca="1" ref="G157" ca="1">HLOOKUP(
                           F157,
                           Raumgruppen_Bezeichnungen!$P$314:$AF$390,
                           VLOOKUP(
                                                 LEFT(RIGHT(CELL("dateiname",$B$2),LEN(CELL("dateiname",$B$2))-SEARCH("]",CELL("dateiname",$B$2))),LEN(RIGHT(CELL("dateiname",$B$2),LEN(CELL("dateiname",$B$2))-SEARCH("]",CELL("dateiname",$B$2))))-2),
                                                 Raumgruppen_Bezeichnungen!$P$315:$AH$390,
                                                 19,
                                                 FALSE),
                           FALSE)</f>
        <v>300</v>
      </c>
      <c r="H157" s="533">
        <f t="shared" ref="H157:H160" ca="1" si="105">D157*G157</f>
        <v>0</v>
      </c>
      <c r="I157" s="500">
        <f t="shared" ref="I157:I160" si="106">IF(E157=0,0,H157/E157)</f>
        <v>0</v>
      </c>
      <c r="J157" s="534">
        <f t="shared" si="87"/>
        <v>0</v>
      </c>
      <c r="K157" s="535">
        <f t="shared" ref="K157:K160" si="107">IF(J157="","",I157*J157)</f>
        <v>0</v>
      </c>
      <c r="M157" s="22">
        <f>Raumgruppen_Bezeichnungen!N156</f>
        <v>0</v>
      </c>
      <c r="N157" s="22">
        <f t="shared" si="91"/>
        <v>1</v>
      </c>
      <c r="O157" s="22">
        <f t="shared" si="92"/>
        <v>1</v>
      </c>
    </row>
    <row r="158" spans="2:15" ht="15" customHeight="1" x14ac:dyDescent="0.2">
      <c r="B158" s="677" t="str">
        <f>Raumgruppen_Bezeichnungen!$C157</f>
        <v>G1-7</v>
      </c>
      <c r="C158" s="528" t="str">
        <f>Raumgruppen_Bezeichnungen!$D157</f>
        <v>Schüleraufenthaltsräume, [kleine] Pausenhallen [ohne Verzehr], Schülerbibliotheken</v>
      </c>
      <c r="D158" s="529">
        <f>SUMIFS(TabelleR11LL,TabelleR11HH,'Reserve 05 K'!B158,TabelleR11JJ,"")+
SUMIFS(TabelleR11LL,TabelleR11HH,'Reserve 05 K'!B158,TabelleR11JJ,"ohne Grundreinig")</f>
        <v>0</v>
      </c>
      <c r="E158" s="530">
        <f t="shared" si="86"/>
        <v>0</v>
      </c>
      <c r="F158" s="531" t="str">
        <f>VLOOKUP(B158,Raumgruppen_Bezeichnungen!$C$3:$E$305,3,FALSE)</f>
        <v>7 Tage/Wo</v>
      </c>
      <c r="G158" s="532" cm="1">
        <f t="array" aca="1" ref="G158" ca="1">HLOOKUP(
                           F158,
                           Raumgruppen_Bezeichnungen!$P$314:$AF$390,
                           VLOOKUP(
                                                 LEFT(RIGHT(CELL("dateiname",$B$2),LEN(CELL("dateiname",$B$2))-SEARCH("]",CELL("dateiname",$B$2))),LEN(RIGHT(CELL("dateiname",$B$2),LEN(CELL("dateiname",$B$2))-SEARCH("]",CELL("dateiname",$B$2))))-2),
                                                 Raumgruppen_Bezeichnungen!$P$315:$AH$390,
                                                 19,
                                                 FALSE),
                           FALSE)</f>
        <v>350</v>
      </c>
      <c r="H158" s="533">
        <f t="shared" ca="1" si="105"/>
        <v>0</v>
      </c>
      <c r="I158" s="500">
        <f t="shared" si="106"/>
        <v>0</v>
      </c>
      <c r="J158" s="534">
        <f t="shared" si="87"/>
        <v>0</v>
      </c>
      <c r="K158" s="535">
        <f t="shared" si="107"/>
        <v>0</v>
      </c>
      <c r="M158" s="22">
        <f>Raumgruppen_Bezeichnungen!N157</f>
        <v>0</v>
      </c>
      <c r="N158" s="22">
        <f t="shared" si="91"/>
        <v>1</v>
      </c>
      <c r="O158" s="22">
        <f t="shared" si="92"/>
        <v>1</v>
      </c>
    </row>
    <row r="159" spans="2:15" ht="15" customHeight="1" x14ac:dyDescent="0.2">
      <c r="B159" s="677" t="str">
        <f>Raumgruppen_Bezeichnungen!$C158</f>
        <v>G1-Müll</v>
      </c>
      <c r="C159" s="528" t="str">
        <f>Raumgruppen_Bezeichnungen!$D158</f>
        <v>Schüleraufenthaltsräume, [kleine] Pausenhallen [ohne Verzehr], Schülerbibliotheken (nur Müllentnahme)</v>
      </c>
      <c r="D159" s="529">
        <f>SUMIFS(TabelleR11LL,TabelleR11II,'Reserve 05 K'!B159,TabelleR11JJ,"")+
SUMIFS(TabelleR11LL,TabelleR11II,'Reserve 05 K'!B159,TabelleR11JJ,"ohne Grundreinig")</f>
        <v>0</v>
      </c>
      <c r="E159" s="530">
        <f t="shared" si="86"/>
        <v>0</v>
      </c>
      <c r="F159" s="531" t="str">
        <f>VLOOKUP(B159,Raumgruppen_Bezeichnungen!$C$3:$E$305,3,FALSE)</f>
        <v>2 Tage/Wo </v>
      </c>
      <c r="G159" s="532" cm="1">
        <f t="array" aca="1" ref="G159" ca="1">HLOOKUP(
                           F159,
                           Raumgruppen_Bezeichnungen!$P$314:$AF$390,
                           VLOOKUP(
                                                 LEFT(RIGHT(CELL("dateiname",$B$2),LEN(CELL("dateiname",$B$2))-SEARCH("]",CELL("dateiname",$B$2))),LEN(RIGHT(CELL("dateiname",$B$2),LEN(CELL("dateiname",$B$2))-SEARCH("]",CELL("dateiname",$B$2))))-2),
                                                 Raumgruppen_Bezeichnungen!$P$315:$AH$390,
                                                 19,
                                                 FALSE),
                           FALSE)</f>
        <v>100</v>
      </c>
      <c r="H159" s="533">
        <f t="shared" ca="1" si="105"/>
        <v>0</v>
      </c>
      <c r="I159" s="500">
        <f t="shared" si="106"/>
        <v>0</v>
      </c>
      <c r="J159" s="534">
        <f t="shared" si="87"/>
        <v>0</v>
      </c>
      <c r="K159" s="535">
        <f t="shared" si="107"/>
        <v>0</v>
      </c>
      <c r="M159" s="22">
        <f>Raumgruppen_Bezeichnungen!N158</f>
        <v>0</v>
      </c>
      <c r="N159" s="22">
        <f t="shared" si="91"/>
        <v>1</v>
      </c>
      <c r="O159" s="22">
        <f t="shared" si="92"/>
        <v>1</v>
      </c>
    </row>
    <row r="160" spans="2:15" ht="15" customHeight="1" x14ac:dyDescent="0.2">
      <c r="B160" s="677" t="str">
        <f>Raumgruppen_Bezeichnungen!$C159</f>
        <v>H1-J</v>
      </c>
      <c r="C160" s="528" t="str">
        <f>Raumgruppen_Bezeichnungen!$D159</f>
        <v>Sanitärräume; Toiletten, Waschräume und Duschen</v>
      </c>
      <c r="D160" s="529">
        <f>SUMIFS(TabelleR11LL,TabelleR11HH,'Reserve 05 K'!B160,TabelleR11JJ,"")+
SUMIFS(TabelleR11LL,TabelleR11HH,'Reserve 05 K'!B160,TabelleR11JJ,"ohne Grundreinig")</f>
        <v>0</v>
      </c>
      <c r="E160" s="530">
        <f t="shared" si="86"/>
        <v>0</v>
      </c>
      <c r="F160" s="531" t="str">
        <f>VLOOKUP(B160,Raumgruppen_Bezeichnungen!$C$3:$E$305,3,FALSE)</f>
        <v>jährlich</v>
      </c>
      <c r="G160" s="532" cm="1">
        <f t="array" aca="1" ref="G160" ca="1">HLOOKUP(
                           F160,
                           Raumgruppen_Bezeichnungen!$P$314:$AF$390,
                           VLOOKUP(
                                                 LEFT(RIGHT(CELL("dateiname",$B$2),LEN(CELL("dateiname",$B$2))-SEARCH("]",CELL("dateiname",$B$2))),LEN(RIGHT(CELL("dateiname",$B$2),LEN(CELL("dateiname",$B$2))-SEARCH("]",CELL("dateiname",$B$2))))-2),
                                                 Raumgruppen_Bezeichnungen!$P$315:$AH$390,
                                                 19,
                                                 FALSE),
                           FALSE)</f>
        <v>1</v>
      </c>
      <c r="H160" s="533">
        <f t="shared" ca="1" si="105"/>
        <v>0</v>
      </c>
      <c r="I160" s="500">
        <f t="shared" si="106"/>
        <v>0</v>
      </c>
      <c r="J160" s="534">
        <f t="shared" si="87"/>
        <v>0</v>
      </c>
      <c r="K160" s="535">
        <f t="shared" si="107"/>
        <v>0</v>
      </c>
      <c r="M160" s="22">
        <f>Raumgruppen_Bezeichnungen!N159</f>
        <v>0</v>
      </c>
      <c r="N160" s="22">
        <f t="shared" si="91"/>
        <v>1</v>
      </c>
      <c r="O160" s="22">
        <f t="shared" si="92"/>
        <v>1</v>
      </c>
    </row>
    <row r="161" spans="2:15" ht="15" customHeight="1" x14ac:dyDescent="0.2">
      <c r="B161" s="677" t="str">
        <f>Raumgruppen_Bezeichnungen!$C160</f>
        <v>H1-J2</v>
      </c>
      <c r="C161" s="528" t="str">
        <f>Raumgruppen_Bezeichnungen!$D160</f>
        <v>Sanitärräume; Toiletten, Waschräume und Duschen</v>
      </c>
      <c r="D161" s="529">
        <f>SUMIFS(TabelleR11LL,TabelleR11HH,'Reserve 05 K'!B161,TabelleR11JJ,"")+
SUMIFS(TabelleR11LL,TabelleR11HH,'Reserve 05 K'!B161,TabelleR11JJ,"ohne Grundreinig")</f>
        <v>0</v>
      </c>
      <c r="E161" s="530">
        <f t="shared" si="86"/>
        <v>0</v>
      </c>
      <c r="F161" s="531" t="str">
        <f>VLOOKUP(B161,Raumgruppen_Bezeichnungen!$C$3:$E$305,3,FALSE)</f>
        <v>jährlich 2x</v>
      </c>
      <c r="G161" s="532" cm="1">
        <f t="array" aca="1" ref="G161" ca="1">HLOOKUP(
                           F161,
                           Raumgruppen_Bezeichnungen!$P$314:$AF$390,
                           VLOOKUP(
                                                 LEFT(RIGHT(CELL("dateiname",$B$2),LEN(CELL("dateiname",$B$2))-SEARCH("]",CELL("dateiname",$B$2))),LEN(RIGHT(CELL("dateiname",$B$2),LEN(CELL("dateiname",$B$2))-SEARCH("]",CELL("dateiname",$B$2))))-2),
                                                 Raumgruppen_Bezeichnungen!$P$315:$AH$390,
                                                 19,
                                                 FALSE),
                           FALSE)</f>
        <v>2</v>
      </c>
      <c r="H161" s="533">
        <f ca="1">D161*G161</f>
        <v>0</v>
      </c>
      <c r="I161" s="500">
        <f>IF(E161=0,0,H161/E161)</f>
        <v>0</v>
      </c>
      <c r="J161" s="534">
        <f t="shared" si="87"/>
        <v>0</v>
      </c>
      <c r="K161" s="535">
        <f>IF(J161="","",I161*J161)</f>
        <v>0</v>
      </c>
      <c r="M161" s="22">
        <f>Raumgruppen_Bezeichnungen!N160</f>
        <v>0</v>
      </c>
      <c r="N161" s="22">
        <f t="shared" si="91"/>
        <v>1</v>
      </c>
      <c r="O161" s="22">
        <f t="shared" si="92"/>
        <v>1</v>
      </c>
    </row>
    <row r="162" spans="2:15" ht="15" customHeight="1" x14ac:dyDescent="0.2">
      <c r="B162" s="677" t="str">
        <f>Raumgruppen_Bezeichnungen!$C161</f>
        <v>H1-Q</v>
      </c>
      <c r="C162" s="528" t="str">
        <f>Raumgruppen_Bezeichnungen!$D161</f>
        <v>Sanitärräume; Toiletten, Waschräume und Duschen</v>
      </c>
      <c r="D162" s="529">
        <f>SUMIFS(TabelleR11LL,TabelleR11HH,'Reserve 05 K'!B162,TabelleR11JJ,"")+
SUMIFS(TabelleR11LL,TabelleR11HH,'Reserve 05 K'!B162,TabelleR11JJ,"ohne Grundreinig")</f>
        <v>0</v>
      </c>
      <c r="E162" s="530">
        <f t="shared" si="86"/>
        <v>0</v>
      </c>
      <c r="F162" s="531" t="str">
        <f>VLOOKUP(B162,Raumgruppen_Bezeichnungen!$C$3:$E$305,3,FALSE)</f>
        <v>Quartalsw.</v>
      </c>
      <c r="G162" s="532" cm="1">
        <f t="array" aca="1" ref="G162" ca="1">HLOOKUP(
                           F162,
                           Raumgruppen_Bezeichnungen!$P$314:$AF$390,
                           VLOOKUP(
                                                 LEFT(RIGHT(CELL("dateiname",$B$2),LEN(CELL("dateiname",$B$2))-SEARCH("]",CELL("dateiname",$B$2))),LEN(RIGHT(CELL("dateiname",$B$2),LEN(CELL("dateiname",$B$2))-SEARCH("]",CELL("dateiname",$B$2))))-2),
                                                 Raumgruppen_Bezeichnungen!$P$315:$AH$390,
                                                 19,
                                                 FALSE),
                           FALSE)</f>
        <v>4</v>
      </c>
      <c r="H162" s="533">
        <f t="shared" ref="H162:H164" ca="1" si="108">D162*G162</f>
        <v>0</v>
      </c>
      <c r="I162" s="500">
        <f t="shared" ref="I162:I164" si="109">IF(E162=0,0,H162/E162)</f>
        <v>0</v>
      </c>
      <c r="J162" s="534">
        <f t="shared" si="87"/>
        <v>0</v>
      </c>
      <c r="K162" s="535">
        <f t="shared" ref="K162:K164" si="110">IF(J162="","",I162*J162)</f>
        <v>0</v>
      </c>
      <c r="M162" s="22">
        <f>Raumgruppen_Bezeichnungen!N161</f>
        <v>0</v>
      </c>
      <c r="N162" s="22">
        <f t="shared" si="91"/>
        <v>1</v>
      </c>
      <c r="O162" s="22">
        <f t="shared" si="92"/>
        <v>1</v>
      </c>
    </row>
    <row r="163" spans="2:15" ht="15" customHeight="1" x14ac:dyDescent="0.2">
      <c r="B163" s="677" t="str">
        <f>Raumgruppen_Bezeichnungen!$C162</f>
        <v>H1-J6</v>
      </c>
      <c r="C163" s="528" t="str">
        <f>Raumgruppen_Bezeichnungen!$D162</f>
        <v>Sanitärräume; Toiletten, Waschräume und Duschen</v>
      </c>
      <c r="D163" s="529">
        <f>SUMIFS(TabelleR11LL,TabelleR11HH,'Reserve 05 K'!B163,TabelleR11JJ,"")+
SUMIFS(TabelleR11LL,TabelleR11HH,'Reserve 05 K'!B163,TabelleR11JJ,"ohne Grundreinig")</f>
        <v>0</v>
      </c>
      <c r="E163" s="530">
        <f t="shared" si="86"/>
        <v>0</v>
      </c>
      <c r="F163" s="531" t="str">
        <f>VLOOKUP(B163,Raumgruppen_Bezeichnungen!$C$3:$E$305,3,FALSE)</f>
        <v>jährlich 6x</v>
      </c>
      <c r="G163" s="532" cm="1">
        <f t="array" aca="1" ref="G163" ca="1">HLOOKUP(
                           F163,
                           Raumgruppen_Bezeichnungen!$P$314:$AF$390,
                           VLOOKUP(
                                                 LEFT(RIGHT(CELL("dateiname",$B$2),LEN(CELL("dateiname",$B$2))-SEARCH("]",CELL("dateiname",$B$2))),LEN(RIGHT(CELL("dateiname",$B$2),LEN(CELL("dateiname",$B$2))-SEARCH("]",CELL("dateiname",$B$2))))-2),
                                                 Raumgruppen_Bezeichnungen!$P$315:$AH$390,
                                                 19,
                                                 FALSE),
                           FALSE)</f>
        <v>6</v>
      </c>
      <c r="H163" s="533">
        <f t="shared" ca="1" si="108"/>
        <v>0</v>
      </c>
      <c r="I163" s="500">
        <f t="shared" si="109"/>
        <v>0</v>
      </c>
      <c r="J163" s="534">
        <f t="shared" si="87"/>
        <v>0</v>
      </c>
      <c r="K163" s="535">
        <f t="shared" si="110"/>
        <v>0</v>
      </c>
      <c r="M163" s="22">
        <f>Raumgruppen_Bezeichnungen!N162</f>
        <v>0</v>
      </c>
      <c r="N163" s="22">
        <f t="shared" si="91"/>
        <v>1</v>
      </c>
      <c r="O163" s="22">
        <f t="shared" si="92"/>
        <v>1</v>
      </c>
    </row>
    <row r="164" spans="2:15" ht="15" customHeight="1" x14ac:dyDescent="0.2">
      <c r="B164" s="677" t="str">
        <f>Raumgruppen_Bezeichnungen!$C163</f>
        <v>H1-M</v>
      </c>
      <c r="C164" s="528" t="str">
        <f>Raumgruppen_Bezeichnungen!$D163</f>
        <v>Sanitärräume; Toiletten, Waschräume und Duschen</v>
      </c>
      <c r="D164" s="529">
        <f>SUMIFS(TabelleR11LL,TabelleR11HH,'Reserve 05 K'!B164,TabelleR11JJ,"")+
SUMIFS(TabelleR11LL,TabelleR11HH,'Reserve 05 K'!B164,TabelleR11JJ,"ohne Grundreinig")</f>
        <v>0</v>
      </c>
      <c r="E164" s="530">
        <f t="shared" si="86"/>
        <v>0</v>
      </c>
      <c r="F164" s="531" t="str">
        <f>VLOOKUP(B164,Raumgruppen_Bezeichnungen!$C$3:$E$305,3,FALSE)</f>
        <v>monatlich</v>
      </c>
      <c r="G164" s="532" cm="1">
        <f t="array" aca="1" ref="G164" ca="1">HLOOKUP(
                           F164,
                           Raumgruppen_Bezeichnungen!$P$314:$AF$390,
                           VLOOKUP(
                                                 LEFT(RIGHT(CELL("dateiname",$B$2),LEN(CELL("dateiname",$B$2))-SEARCH("]",CELL("dateiname",$B$2))),LEN(RIGHT(CELL("dateiname",$B$2),LEN(CELL("dateiname",$B$2))-SEARCH("]",CELL("dateiname",$B$2))))-2),
                                                 Raumgruppen_Bezeichnungen!$P$315:$AH$390,
                                                 19,
                                                 FALSE),
                           FALSE)</f>
        <v>12</v>
      </c>
      <c r="H164" s="533">
        <f t="shared" ca="1" si="108"/>
        <v>0</v>
      </c>
      <c r="I164" s="500">
        <f t="shared" si="109"/>
        <v>0</v>
      </c>
      <c r="J164" s="534">
        <f t="shared" si="87"/>
        <v>0</v>
      </c>
      <c r="K164" s="535">
        <f t="shared" si="110"/>
        <v>0</v>
      </c>
      <c r="M164" s="22">
        <f>Raumgruppen_Bezeichnungen!N163</f>
        <v>0</v>
      </c>
      <c r="N164" s="22">
        <f t="shared" si="91"/>
        <v>1</v>
      </c>
      <c r="O164" s="22">
        <f t="shared" si="92"/>
        <v>1</v>
      </c>
    </row>
    <row r="165" spans="2:15" ht="15" customHeight="1" x14ac:dyDescent="0.2">
      <c r="B165" s="677" t="str">
        <f>Raumgruppen_Bezeichnungen!$C164</f>
        <v>H1-14</v>
      </c>
      <c r="C165" s="528" t="str">
        <f>Raumgruppen_Bezeichnungen!$D164</f>
        <v>Sanitärräume; Toiletten, Waschräume und Duschen</v>
      </c>
      <c r="D165" s="529">
        <f>SUMIFS(TabelleR11LL,TabelleR11HH,'Reserve 05 K'!B165,TabelleR11JJ,"")+
SUMIFS(TabelleR11LL,TabelleR11HH,'Reserve 05 K'!B165,TabelleR11JJ,"ohne Grundreinig")</f>
        <v>0</v>
      </c>
      <c r="E165" s="530">
        <f t="shared" si="86"/>
        <v>0</v>
      </c>
      <c r="F165" s="531" t="str">
        <f>VLOOKUP(B165,Raumgruppen_Bezeichnungen!$C$3:$E$305,3,FALSE)</f>
        <v>14 tägig</v>
      </c>
      <c r="G165" s="532" cm="1">
        <f t="array" aca="1" ref="G165" ca="1">HLOOKUP(
                           F165,
                           Raumgruppen_Bezeichnungen!$P$314:$AF$390,
                           VLOOKUP(
                                                 LEFT(RIGHT(CELL("dateiname",$B$2),LEN(CELL("dateiname",$B$2))-SEARCH("]",CELL("dateiname",$B$2))),LEN(RIGHT(CELL("dateiname",$B$2),LEN(CELL("dateiname",$B$2))-SEARCH("]",CELL("dateiname",$B$2))))-2),
                                                 Raumgruppen_Bezeichnungen!$P$315:$AH$390,
                                                 19,
                                                 FALSE),
                           FALSE)</f>
        <v>25</v>
      </c>
      <c r="H165" s="533">
        <f ca="1">D165*G165</f>
        <v>0</v>
      </c>
      <c r="I165" s="500">
        <f>IF(E165=0,0,H165/E165)</f>
        <v>0</v>
      </c>
      <c r="J165" s="534">
        <f t="shared" si="87"/>
        <v>0</v>
      </c>
      <c r="K165" s="535">
        <f>IF(J165="","",I165*J165)</f>
        <v>0</v>
      </c>
      <c r="M165" s="22">
        <f>Raumgruppen_Bezeichnungen!N164</f>
        <v>0</v>
      </c>
      <c r="N165" s="22">
        <f t="shared" si="91"/>
        <v>1</v>
      </c>
      <c r="O165" s="22">
        <f t="shared" si="92"/>
        <v>1</v>
      </c>
    </row>
    <row r="166" spans="2:15" ht="15" customHeight="1" x14ac:dyDescent="0.2">
      <c r="B166" s="677" t="str">
        <f>Raumgruppen_Bezeichnungen!$C165</f>
        <v>H1-W</v>
      </c>
      <c r="C166" s="528" t="str">
        <f>Raumgruppen_Bezeichnungen!$D165</f>
        <v>Sanitärräume; Toiletten, Waschräume und Duschen</v>
      </c>
      <c r="D166" s="529">
        <f>SUMIFS(TabelleR11LL,TabelleR11HH,'Reserve 05 K'!B166,TabelleR11JJ,"")+
SUMIFS(TabelleR11LL,TabelleR11HH,'Reserve 05 K'!B166,TabelleR11JJ,"ohne Grundreinig")</f>
        <v>0</v>
      </c>
      <c r="E166" s="530">
        <f t="shared" si="86"/>
        <v>0</v>
      </c>
      <c r="F166" s="531" t="str">
        <f>VLOOKUP(B166,Raumgruppen_Bezeichnungen!$C$3:$E$305,3,FALSE)</f>
        <v>wöchentl.</v>
      </c>
      <c r="G166" s="532" cm="1">
        <f t="array" aca="1" ref="G166" ca="1">HLOOKUP(
                           F166,
                           Raumgruppen_Bezeichnungen!$P$314:$AF$390,
                           VLOOKUP(
                                                 LEFT(RIGHT(CELL("dateiname",$B$2),LEN(CELL("dateiname",$B$2))-SEARCH("]",CELL("dateiname",$B$2))),LEN(RIGHT(CELL("dateiname",$B$2),LEN(CELL("dateiname",$B$2))-SEARCH("]",CELL("dateiname",$B$2))))-2),
                                                 Raumgruppen_Bezeichnungen!$P$315:$AH$390,
                                                 19,
                                                 FALSE),
                           FALSE)</f>
        <v>50</v>
      </c>
      <c r="H166" s="533">
        <f ca="1">D166*G166</f>
        <v>0</v>
      </c>
      <c r="I166" s="500">
        <f>IF(E166=0,0,H166/E166)</f>
        <v>0</v>
      </c>
      <c r="J166" s="534">
        <f t="shared" si="87"/>
        <v>0</v>
      </c>
      <c r="K166" s="535">
        <f>IF(J166="","",I166*J166)</f>
        <v>0</v>
      </c>
      <c r="M166" s="22">
        <f>Raumgruppen_Bezeichnungen!N165</f>
        <v>0</v>
      </c>
      <c r="N166" s="22">
        <f t="shared" si="91"/>
        <v>1</v>
      </c>
      <c r="O166" s="22">
        <f t="shared" si="92"/>
        <v>1</v>
      </c>
    </row>
    <row r="167" spans="2:15" ht="15" customHeight="1" x14ac:dyDescent="0.2">
      <c r="B167" s="677" t="str">
        <f>Raumgruppen_Bezeichnungen!$C166</f>
        <v>H1-2</v>
      </c>
      <c r="C167" s="528" t="str">
        <f>Raumgruppen_Bezeichnungen!$D166</f>
        <v>Sanitärräume; Toiletten, Waschräume und Duschen</v>
      </c>
      <c r="D167" s="529">
        <f>SUMIFS(TabelleR11LL,TabelleR11HH,'Reserve 05 K'!B167,TabelleR11JJ,"")+
SUMIFS(TabelleR11LL,TabelleR11HH,'Reserve 05 K'!B167,TabelleR11JJ,"ohne Grundreinig")</f>
        <v>0</v>
      </c>
      <c r="E167" s="530">
        <f t="shared" si="86"/>
        <v>0</v>
      </c>
      <c r="F167" s="531" t="str">
        <f>VLOOKUP(B167,Raumgruppen_Bezeichnungen!$C$3:$E$305,3,FALSE)</f>
        <v>2 Tage/Wo</v>
      </c>
      <c r="G167" s="532" cm="1">
        <f t="array" aca="1" ref="G167" ca="1">HLOOKUP(
                           F167,
                           Raumgruppen_Bezeichnungen!$P$314:$AF$390,
                           VLOOKUP(
                                                 LEFT(RIGHT(CELL("dateiname",$B$2),LEN(CELL("dateiname",$B$2))-SEARCH("]",CELL("dateiname",$B$2))),LEN(RIGHT(CELL("dateiname",$B$2),LEN(CELL("dateiname",$B$2))-SEARCH("]",CELL("dateiname",$B$2))))-2),
                                                 Raumgruppen_Bezeichnungen!$P$315:$AH$390,
                                                 19,
                                                 FALSE),
                           FALSE)</f>
        <v>100</v>
      </c>
      <c r="H167" s="533">
        <f t="shared" ref="H167:H170" ca="1" si="111">D167*G167</f>
        <v>0</v>
      </c>
      <c r="I167" s="500">
        <f t="shared" ref="I167:I170" si="112">IF(E167=0,0,H167/E167)</f>
        <v>0</v>
      </c>
      <c r="J167" s="534">
        <f t="shared" si="87"/>
        <v>0</v>
      </c>
      <c r="K167" s="535">
        <f t="shared" ref="K167:K170" si="113">IF(J167="","",I167*J167)</f>
        <v>0</v>
      </c>
      <c r="M167" s="22">
        <f>Raumgruppen_Bezeichnungen!N166</f>
        <v>0</v>
      </c>
      <c r="N167" s="22">
        <f t="shared" si="91"/>
        <v>1</v>
      </c>
      <c r="O167" s="22">
        <f t="shared" si="92"/>
        <v>1</v>
      </c>
    </row>
    <row r="168" spans="2:15" ht="15" customHeight="1" x14ac:dyDescent="0.2">
      <c r="B168" s="677" t="str">
        <f>Raumgruppen_Bezeichnungen!$C167</f>
        <v>H1-2,5</v>
      </c>
      <c r="C168" s="528" t="str">
        <f>Raumgruppen_Bezeichnungen!$D167</f>
        <v>Sanitärräume; Toiletten, Waschräume und Duschen</v>
      </c>
      <c r="D168" s="529">
        <f>SUMIFS(TabelleR11LL,TabelleR11HH,'Reserve 05 K'!B168,TabelleR11JJ,"")+
SUMIFS(TabelleR11LL,TabelleR11HH,'Reserve 05 K'!B168,TabelleR11JJ,"ohne Grundreinig")</f>
        <v>0</v>
      </c>
      <c r="E168" s="530">
        <f t="shared" si="86"/>
        <v>0</v>
      </c>
      <c r="F168" s="531" t="str">
        <f>VLOOKUP(B168,Raumgruppen_Bezeichnungen!$C$3:$E$305,3,FALSE)</f>
        <v>2,5 Tage/Wo</v>
      </c>
      <c r="G168" s="532" cm="1">
        <f t="array" aca="1" ref="G168" ca="1">HLOOKUP(
                           F168,
                           Raumgruppen_Bezeichnungen!$P$314:$AF$390,
                           VLOOKUP(
                                                 LEFT(RIGHT(CELL("dateiname",$B$2),LEN(CELL("dateiname",$B$2))-SEARCH("]",CELL("dateiname",$B$2))),LEN(RIGHT(CELL("dateiname",$B$2),LEN(CELL("dateiname",$B$2))-SEARCH("]",CELL("dateiname",$B$2))))-2),
                                                 Raumgruppen_Bezeichnungen!$P$315:$AH$390,
                                                 19,
                                                 FALSE),
                           FALSE)</f>
        <v>125</v>
      </c>
      <c r="H168" s="533">
        <f t="shared" ca="1" si="111"/>
        <v>0</v>
      </c>
      <c r="I168" s="500">
        <f t="shared" si="112"/>
        <v>0</v>
      </c>
      <c r="J168" s="534">
        <f t="shared" si="87"/>
        <v>0</v>
      </c>
      <c r="K168" s="535">
        <f t="shared" si="113"/>
        <v>0</v>
      </c>
      <c r="M168" s="22">
        <f>Raumgruppen_Bezeichnungen!N167</f>
        <v>0</v>
      </c>
      <c r="N168" s="22">
        <f t="shared" si="91"/>
        <v>1</v>
      </c>
      <c r="O168" s="22">
        <f t="shared" si="92"/>
        <v>1</v>
      </c>
    </row>
    <row r="169" spans="2:15" ht="15" customHeight="1" x14ac:dyDescent="0.2">
      <c r="B169" s="677" t="str">
        <f>Raumgruppen_Bezeichnungen!$C168</f>
        <v>H1-3</v>
      </c>
      <c r="C169" s="528" t="str">
        <f>Raumgruppen_Bezeichnungen!$D168</f>
        <v>Sanitärräume; Toiletten, Waschräume und Duschen</v>
      </c>
      <c r="D169" s="529">
        <f>SUMIFS(TabelleR11LL,TabelleR11HH,'Reserve 05 K'!B169,TabelleR11JJ,"")+
SUMIFS(TabelleR11LL,TabelleR11HH,'Reserve 05 K'!B169,TabelleR11JJ,"ohne Grundreinig")</f>
        <v>0</v>
      </c>
      <c r="E169" s="530">
        <f t="shared" si="86"/>
        <v>0</v>
      </c>
      <c r="F169" s="531" t="str">
        <f>VLOOKUP(B169,Raumgruppen_Bezeichnungen!$C$3:$E$305,3,FALSE)</f>
        <v>3 Tage/Wo</v>
      </c>
      <c r="G169" s="532" cm="1">
        <f t="array" aca="1" ref="G169" ca="1">HLOOKUP(
                           F169,
                           Raumgruppen_Bezeichnungen!$P$314:$AF$390,
                           VLOOKUP(
                                                 LEFT(RIGHT(CELL("dateiname",$B$2),LEN(CELL("dateiname",$B$2))-SEARCH("]",CELL("dateiname",$B$2))),LEN(RIGHT(CELL("dateiname",$B$2),LEN(CELL("dateiname",$B$2))-SEARCH("]",CELL("dateiname",$B$2))))-2),
                                                 Raumgruppen_Bezeichnungen!$P$315:$AH$390,
                                                 19,
                                                 FALSE),
                           FALSE)</f>
        <v>150</v>
      </c>
      <c r="H169" s="533">
        <f t="shared" ca="1" si="111"/>
        <v>0</v>
      </c>
      <c r="I169" s="500">
        <f t="shared" si="112"/>
        <v>0</v>
      </c>
      <c r="J169" s="534">
        <f t="shared" si="87"/>
        <v>0</v>
      </c>
      <c r="K169" s="535">
        <f t="shared" si="113"/>
        <v>0</v>
      </c>
      <c r="M169" s="22">
        <f>Raumgruppen_Bezeichnungen!N168</f>
        <v>0</v>
      </c>
      <c r="N169" s="22">
        <f t="shared" si="91"/>
        <v>1</v>
      </c>
      <c r="O169" s="22">
        <f t="shared" si="92"/>
        <v>1</v>
      </c>
    </row>
    <row r="170" spans="2:15" ht="15" customHeight="1" x14ac:dyDescent="0.2">
      <c r="B170" s="678" t="str">
        <f>Raumgruppen_Bezeichnungen!$C169</f>
        <v>H1-4</v>
      </c>
      <c r="C170" s="621" t="str">
        <f>Raumgruppen_Bezeichnungen!$D169</f>
        <v>Sanitärräume; Toiletten, Waschräume und Duschen</v>
      </c>
      <c r="D170" s="622">
        <f>SUMIFS(TabelleR11LL,TabelleR11HH,'Reserve 05 K'!B170,TabelleR11JJ,"")+
SUMIFS(TabelleR11LL,TabelleR11HH,'Reserve 05 K'!B170,TabelleR11JJ,"ohne Grundreinig")</f>
        <v>0</v>
      </c>
      <c r="E170" s="623">
        <f t="shared" si="86"/>
        <v>0</v>
      </c>
      <c r="F170" s="624" t="str">
        <f>VLOOKUP(B170,Raumgruppen_Bezeichnungen!$C$3:$E$305,3,FALSE)</f>
        <v>4 Tage/Wo</v>
      </c>
      <c r="G170" s="625" cm="1">
        <f t="array" aca="1" ref="G170" ca="1">HLOOKUP(
                           F170,
                           Raumgruppen_Bezeichnungen!$P$314:$AF$390,
                           VLOOKUP(
                                                 LEFT(RIGHT(CELL("dateiname",$B$2),LEN(CELL("dateiname",$B$2))-SEARCH("]",CELL("dateiname",$B$2))),LEN(RIGHT(CELL("dateiname",$B$2),LEN(CELL("dateiname",$B$2))-SEARCH("]",CELL("dateiname",$B$2))))-2),
                                                 Raumgruppen_Bezeichnungen!$P$315:$AH$390,
                                                 19,
                                                 FALSE),
                           FALSE)</f>
        <v>200</v>
      </c>
      <c r="H170" s="626">
        <f t="shared" ca="1" si="111"/>
        <v>0</v>
      </c>
      <c r="I170" s="627">
        <f t="shared" si="112"/>
        <v>0</v>
      </c>
      <c r="J170" s="628">
        <f t="shared" si="87"/>
        <v>0</v>
      </c>
      <c r="K170" s="629">
        <f t="shared" si="113"/>
        <v>0</v>
      </c>
      <c r="M170" s="22">
        <f>Raumgruppen_Bezeichnungen!N169</f>
        <v>0</v>
      </c>
      <c r="N170" s="22">
        <f t="shared" si="91"/>
        <v>1</v>
      </c>
      <c r="O170" s="22">
        <f t="shared" si="92"/>
        <v>1</v>
      </c>
    </row>
    <row r="171" spans="2:15" ht="15" customHeight="1" thickBot="1" x14ac:dyDescent="0.25">
      <c r="B171" s="679" t="str">
        <f>Raumgruppen_Bezeichnungen!$C170</f>
        <v>H1-5</v>
      </c>
      <c r="C171" s="630" t="str">
        <f>Raumgruppen_Bezeichnungen!$D170</f>
        <v>Sanitärräume; Toiletten, Waschräume und Duschen</v>
      </c>
      <c r="D171" s="631">
        <f>SUMIFS(TabelleR11LL,TabelleR11HH,'Reserve 05 K'!B171,TabelleR11JJ,"")+
SUMIFS(TabelleR11LL,TabelleR11HH,'Reserve 05 K'!B171,TabelleR11JJ,"ohne Grundreinig")</f>
        <v>0</v>
      </c>
      <c r="E171" s="632">
        <f t="shared" si="86"/>
        <v>0</v>
      </c>
      <c r="F171" s="633" t="str">
        <f>VLOOKUP(B171,Raumgruppen_Bezeichnungen!$C$3:$E$305,3,FALSE)</f>
        <v>5 Tage/Wo</v>
      </c>
      <c r="G171" s="634" cm="1">
        <f t="array" aca="1" ref="G171" ca="1">HLOOKUP(
                           F171,
                           Raumgruppen_Bezeichnungen!$P$314:$AF$390,
                           VLOOKUP(
                                                 LEFT(RIGHT(CELL("dateiname",$B$2),LEN(CELL("dateiname",$B$2))-SEARCH("]",CELL("dateiname",$B$2))),LEN(RIGHT(CELL("dateiname",$B$2),LEN(CELL("dateiname",$B$2))-SEARCH("]",CELL("dateiname",$B$2))))-2),
                                                 Raumgruppen_Bezeichnungen!$P$315:$AH$390,
                                                 19,
                                                 FALSE),
                           FALSE)</f>
        <v>250</v>
      </c>
      <c r="H171" s="635">
        <f ca="1">D171*G171</f>
        <v>0</v>
      </c>
      <c r="I171" s="636">
        <f>IF(E171=0,0,H171/E171)</f>
        <v>0</v>
      </c>
      <c r="J171" s="637">
        <f t="shared" si="87"/>
        <v>0</v>
      </c>
      <c r="K171" s="638">
        <f>IF(J171="","",I171*J171)</f>
        <v>0</v>
      </c>
      <c r="M171" s="22">
        <f>Raumgruppen_Bezeichnungen!N170</f>
        <v>1</v>
      </c>
      <c r="N171" s="22">
        <f t="shared" si="91"/>
        <v>1</v>
      </c>
      <c r="O171" s="22">
        <f t="shared" si="92"/>
        <v>1</v>
      </c>
    </row>
    <row r="172" spans="2:15" ht="15" customHeight="1" x14ac:dyDescent="0.2">
      <c r="B172" s="676" t="str">
        <f>Raumgruppen_Bezeichnungen!$C171</f>
        <v>H1-6</v>
      </c>
      <c r="C172" s="548" t="str">
        <f>Raumgruppen_Bezeichnungen!$D171</f>
        <v>Sanitärräume; Toiletten, Waschräume und Duschen</v>
      </c>
      <c r="D172" s="465">
        <f>SUMIFS(TabelleR11LL,TabelleR11HH,'Reserve 05 K'!B172,TabelleR11JJ,"")+
SUMIFS(TabelleR11LL,TabelleR11HH,'Reserve 05 K'!B172,TabelleR11JJ,"ohne Grundreinig")</f>
        <v>0</v>
      </c>
      <c r="E172" s="279">
        <f t="shared" si="86"/>
        <v>0</v>
      </c>
      <c r="F172" s="549" t="str">
        <f>VLOOKUP(B172,Raumgruppen_Bezeichnungen!$C$3:$E$305,3,FALSE)</f>
        <v>6 Tage/Wo</v>
      </c>
      <c r="G172" s="75" cm="1">
        <f t="array" aca="1" ref="G172" ca="1">HLOOKUP(
                           F172,
                           Raumgruppen_Bezeichnungen!$P$314:$AF$390,
                           VLOOKUP(
                                                 LEFT(RIGHT(CELL("dateiname",$B$2),LEN(CELL("dateiname",$B$2))-SEARCH("]",CELL("dateiname",$B$2))),LEN(RIGHT(CELL("dateiname",$B$2),LEN(CELL("dateiname",$B$2))-SEARCH("]",CELL("dateiname",$B$2))))-2),
                                                 Raumgruppen_Bezeichnungen!$P$315:$AH$390,
                                                 19,
                                                 FALSE),
                           FALSE)</f>
        <v>300</v>
      </c>
      <c r="H172" s="550">
        <f t="shared" ref="H172:H175" ca="1" si="114">D172*G172</f>
        <v>0</v>
      </c>
      <c r="I172" s="551">
        <f t="shared" ref="I172:I175" si="115">IF(E172=0,0,H172/E172)</f>
        <v>0</v>
      </c>
      <c r="J172" s="282">
        <f t="shared" si="87"/>
        <v>0</v>
      </c>
      <c r="K172" s="552">
        <f t="shared" ref="K172:K175" si="116">IF(J172="","",I172*J172)</f>
        <v>0</v>
      </c>
      <c r="M172" s="22">
        <f>Raumgruppen_Bezeichnungen!N171</f>
        <v>0</v>
      </c>
      <c r="N172" s="22">
        <f t="shared" si="91"/>
        <v>1</v>
      </c>
      <c r="O172" s="22">
        <f t="shared" si="92"/>
        <v>1</v>
      </c>
    </row>
    <row r="173" spans="2:15" ht="15" customHeight="1" x14ac:dyDescent="0.2">
      <c r="B173" s="677" t="str">
        <f>Raumgruppen_Bezeichnungen!$C172</f>
        <v>H1-7</v>
      </c>
      <c r="C173" s="528" t="str">
        <f>Raumgruppen_Bezeichnungen!$D172</f>
        <v>Sanitärräume; Toiletten, Waschräume und Duschen</v>
      </c>
      <c r="D173" s="529">
        <f>SUMIFS(TabelleR11LL,TabelleR11HH,'Reserve 05 K'!B173,TabelleR11JJ,"")+
SUMIFS(TabelleR11LL,TabelleR11HH,'Reserve 05 K'!B173,TabelleR11JJ,"ohne Grundreinig")</f>
        <v>0</v>
      </c>
      <c r="E173" s="530">
        <f t="shared" si="86"/>
        <v>0</v>
      </c>
      <c r="F173" s="531" t="str">
        <f>VLOOKUP(B173,Raumgruppen_Bezeichnungen!$C$3:$E$305,3,FALSE)</f>
        <v>7 Tage/Wo</v>
      </c>
      <c r="G173" s="532" cm="1">
        <f t="array" aca="1" ref="G173" ca="1">HLOOKUP(
                           F173,
                           Raumgruppen_Bezeichnungen!$P$314:$AF$390,
                           VLOOKUP(
                                                 LEFT(RIGHT(CELL("dateiname",$B$2),LEN(CELL("dateiname",$B$2))-SEARCH("]",CELL("dateiname",$B$2))),LEN(RIGHT(CELL("dateiname",$B$2),LEN(CELL("dateiname",$B$2))-SEARCH("]",CELL("dateiname",$B$2))))-2),
                                                 Raumgruppen_Bezeichnungen!$P$315:$AH$390,
                                                 19,
                                                 FALSE),
                           FALSE)</f>
        <v>350</v>
      </c>
      <c r="H173" s="533">
        <f t="shared" ca="1" si="114"/>
        <v>0</v>
      </c>
      <c r="I173" s="500">
        <f t="shared" si="115"/>
        <v>0</v>
      </c>
      <c r="J173" s="534">
        <f t="shared" si="87"/>
        <v>0</v>
      </c>
      <c r="K173" s="535">
        <f t="shared" si="116"/>
        <v>0</v>
      </c>
      <c r="M173" s="22">
        <f>Raumgruppen_Bezeichnungen!N172</f>
        <v>0</v>
      </c>
      <c r="N173" s="22">
        <f t="shared" si="91"/>
        <v>1</v>
      </c>
      <c r="O173" s="22">
        <f t="shared" si="92"/>
        <v>1</v>
      </c>
    </row>
    <row r="174" spans="2:15" ht="15" customHeight="1" x14ac:dyDescent="0.2">
      <c r="B174" s="677" t="str">
        <f>Raumgruppen_Bezeichnungen!$C173</f>
        <v>H1-Müll</v>
      </c>
      <c r="C174" s="528" t="str">
        <f>Raumgruppen_Bezeichnungen!$D173</f>
        <v>Sanitärräume; Toiletten, Waschräume und Duschen (nur Müllentnahme)</v>
      </c>
      <c r="D174" s="529">
        <f>SUMIFS(TabelleR11LL,TabelleR11II,'Reserve 05 K'!B174,TabelleR11JJ,"")+
SUMIFS(TabelleR11LL,TabelleR11II,'Reserve 05 K'!B174,TabelleR11JJ,"ohne Grundreinig")</f>
        <v>0</v>
      </c>
      <c r="E174" s="530">
        <f t="shared" si="86"/>
        <v>0</v>
      </c>
      <c r="F174" s="531" t="str">
        <f>VLOOKUP(B174,Raumgruppen_Bezeichnungen!$C$3:$E$305,3,FALSE)</f>
        <v>2 Tage/Wo </v>
      </c>
      <c r="G174" s="532" cm="1">
        <f t="array" aca="1" ref="G174" ca="1">HLOOKUP(
                           F174,
                           Raumgruppen_Bezeichnungen!$P$314:$AF$390,
                           VLOOKUP(
                                                 LEFT(RIGHT(CELL("dateiname",$B$2),LEN(CELL("dateiname",$B$2))-SEARCH("]",CELL("dateiname",$B$2))),LEN(RIGHT(CELL("dateiname",$B$2),LEN(CELL("dateiname",$B$2))-SEARCH("]",CELL("dateiname",$B$2))))-2),
                                                 Raumgruppen_Bezeichnungen!$P$315:$AH$390,
                                                 19,
                                                 FALSE),
                           FALSE)</f>
        <v>100</v>
      </c>
      <c r="H174" s="533">
        <f t="shared" ca="1" si="114"/>
        <v>0</v>
      </c>
      <c r="I174" s="500">
        <f t="shared" si="115"/>
        <v>0</v>
      </c>
      <c r="J174" s="534">
        <f t="shared" si="87"/>
        <v>0</v>
      </c>
      <c r="K174" s="535">
        <f t="shared" si="116"/>
        <v>0</v>
      </c>
      <c r="M174" s="22">
        <f>Raumgruppen_Bezeichnungen!N173</f>
        <v>0</v>
      </c>
      <c r="N174" s="22">
        <f t="shared" si="91"/>
        <v>1</v>
      </c>
      <c r="O174" s="22">
        <f t="shared" si="92"/>
        <v>1</v>
      </c>
    </row>
    <row r="175" spans="2:15" ht="15" customHeight="1" x14ac:dyDescent="0.2">
      <c r="B175" s="677" t="str">
        <f>Raumgruppen_Bezeichnungen!$C174</f>
        <v>H1-Hort</v>
      </c>
      <c r="C175" s="528" t="str">
        <f>Raumgruppen_Bezeichnungen!$D174</f>
        <v>Sanitärräume; Toiletten, Waschräume und Duschen</v>
      </c>
      <c r="D175" s="529">
        <f>SUMIFS(TabelleR11LL,TabelleR11HH,'Reserve 05 K'!B175,TabelleR11JJ,"")+
SUMIFS(TabelleR11LL,TabelleR11HH,'Reserve 05 K'!B175,TabelleR11JJ,"ohne Grundreinig")</f>
        <v>0</v>
      </c>
      <c r="E175" s="530">
        <f t="shared" si="86"/>
        <v>0</v>
      </c>
      <c r="F175" s="531" t="str">
        <f>VLOOKUP(B175,Raumgruppen_Bezeichnungen!$C$3:$E$305,3,FALSE)</f>
        <v>5 Tage/Wo </v>
      </c>
      <c r="G175" s="532" cm="1">
        <f t="array" aca="1" ref="G175" ca="1">HLOOKUP(
                           F175,
                           Raumgruppen_Bezeichnungen!$P$314:$AF$390,
                           VLOOKUP(
                                                 LEFT(RIGHT(CELL("dateiname",$B$2),LEN(CELL("dateiname",$B$2))-SEARCH("]",CELL("dateiname",$B$2))),LEN(RIGHT(CELL("dateiname",$B$2),LEN(CELL("dateiname",$B$2))-SEARCH("]",CELL("dateiname",$B$2))))-2),
                                                 Raumgruppen_Bezeichnungen!$P$315:$AH$390,
                                                 19,
                                                 FALSE),
                           FALSE)</f>
        <v>250</v>
      </c>
      <c r="H175" s="533">
        <f t="shared" ca="1" si="114"/>
        <v>0</v>
      </c>
      <c r="I175" s="500">
        <f t="shared" si="115"/>
        <v>0</v>
      </c>
      <c r="J175" s="534">
        <f t="shared" si="87"/>
        <v>0</v>
      </c>
      <c r="K175" s="535">
        <f t="shared" si="116"/>
        <v>0</v>
      </c>
      <c r="M175" s="22">
        <f>Raumgruppen_Bezeichnungen!N174</f>
        <v>0</v>
      </c>
      <c r="N175" s="22">
        <f t="shared" si="91"/>
        <v>1</v>
      </c>
      <c r="O175" s="22">
        <f t="shared" si="92"/>
        <v>1</v>
      </c>
    </row>
    <row r="176" spans="2:15" ht="15" customHeight="1" x14ac:dyDescent="0.2">
      <c r="B176" s="677" t="str">
        <f>Raumgruppen_Bezeichnungen!$C175</f>
        <v>H2-J</v>
      </c>
      <c r="C176" s="528" t="str">
        <f>Raumgruppen_Bezeichnungen!$D175</f>
        <v>Sanitärräume; Umkleideräume</v>
      </c>
      <c r="D176" s="529">
        <f>SUMIFS(TabelleR11LL,TabelleR11HH,'Reserve 05 K'!B176,TabelleR11JJ,"")+
SUMIFS(TabelleR11LL,TabelleR11HH,'Reserve 05 K'!B176,TabelleR11JJ,"ohne Grundreinig")</f>
        <v>0</v>
      </c>
      <c r="E176" s="530">
        <f t="shared" si="86"/>
        <v>0</v>
      </c>
      <c r="F176" s="531" t="str">
        <f>VLOOKUP(B176,Raumgruppen_Bezeichnungen!$C$3:$E$305,3,FALSE)</f>
        <v>jährlich</v>
      </c>
      <c r="G176" s="532" cm="1">
        <f t="array" aca="1" ref="G176" ca="1">HLOOKUP(
                           F176,
                           Raumgruppen_Bezeichnungen!$P$314:$AF$390,
                           VLOOKUP(
                                                 LEFT(RIGHT(CELL("dateiname",$B$2),LEN(CELL("dateiname",$B$2))-SEARCH("]",CELL("dateiname",$B$2))),LEN(RIGHT(CELL("dateiname",$B$2),LEN(CELL("dateiname",$B$2))-SEARCH("]",CELL("dateiname",$B$2))))-2),
                                                 Raumgruppen_Bezeichnungen!$P$315:$AH$390,
                                                 19,
                                                 FALSE),
                           FALSE)</f>
        <v>1</v>
      </c>
      <c r="H176" s="533">
        <f ca="1">D176*G176</f>
        <v>0</v>
      </c>
      <c r="I176" s="500">
        <f>IF(E176=0,0,H176/E176)</f>
        <v>0</v>
      </c>
      <c r="J176" s="534">
        <f t="shared" si="87"/>
        <v>0</v>
      </c>
      <c r="K176" s="535">
        <f>IF(J176="","",I176*J176)</f>
        <v>0</v>
      </c>
      <c r="M176" s="22">
        <f>Raumgruppen_Bezeichnungen!N175</f>
        <v>0</v>
      </c>
      <c r="N176" s="22">
        <f t="shared" si="91"/>
        <v>1</v>
      </c>
      <c r="O176" s="22">
        <f t="shared" si="92"/>
        <v>1</v>
      </c>
    </row>
    <row r="177" spans="2:15" ht="15" customHeight="1" x14ac:dyDescent="0.2">
      <c r="B177" s="677" t="str">
        <f>Raumgruppen_Bezeichnungen!$C176</f>
        <v>H2-J2</v>
      </c>
      <c r="C177" s="528" t="str">
        <f>Raumgruppen_Bezeichnungen!$D176</f>
        <v>Sanitärräume; Umkleideräume</v>
      </c>
      <c r="D177" s="529">
        <f>SUMIFS(TabelleR11LL,TabelleR11HH,'Reserve 05 K'!B177,TabelleR11JJ,"")+
SUMIFS(TabelleR11LL,TabelleR11HH,'Reserve 05 K'!B177,TabelleR11JJ,"ohne Grundreinig")</f>
        <v>0</v>
      </c>
      <c r="E177" s="530">
        <f t="shared" si="86"/>
        <v>0</v>
      </c>
      <c r="F177" s="531" t="str">
        <f>VLOOKUP(B177,Raumgruppen_Bezeichnungen!$C$3:$E$305,3,FALSE)</f>
        <v>jährlich 2x</v>
      </c>
      <c r="G177" s="532" cm="1">
        <f t="array" aca="1" ref="G177" ca="1">HLOOKUP(
                           F177,
                           Raumgruppen_Bezeichnungen!$P$314:$AF$390,
                           VLOOKUP(
                                                 LEFT(RIGHT(CELL("dateiname",$B$2),LEN(CELL("dateiname",$B$2))-SEARCH("]",CELL("dateiname",$B$2))),LEN(RIGHT(CELL("dateiname",$B$2),LEN(CELL("dateiname",$B$2))-SEARCH("]",CELL("dateiname",$B$2))))-2),
                                                 Raumgruppen_Bezeichnungen!$P$315:$AH$390,
                                                 19,
                                                 FALSE),
                           FALSE)</f>
        <v>2</v>
      </c>
      <c r="H177" s="533">
        <f t="shared" ref="H177:H179" ca="1" si="117">D177*G177</f>
        <v>0</v>
      </c>
      <c r="I177" s="500">
        <f t="shared" ref="I177:I179" si="118">IF(E177=0,0,H177/E177)</f>
        <v>0</v>
      </c>
      <c r="J177" s="534">
        <f t="shared" si="87"/>
        <v>0</v>
      </c>
      <c r="K177" s="535">
        <f t="shared" ref="K177:K179" si="119">IF(J177="","",I177*J177)</f>
        <v>0</v>
      </c>
      <c r="M177" s="22">
        <f>Raumgruppen_Bezeichnungen!N176</f>
        <v>0</v>
      </c>
      <c r="N177" s="22">
        <f t="shared" si="91"/>
        <v>1</v>
      </c>
      <c r="O177" s="22">
        <f t="shared" si="92"/>
        <v>1</v>
      </c>
    </row>
    <row r="178" spans="2:15" ht="15" customHeight="1" x14ac:dyDescent="0.2">
      <c r="B178" s="677" t="str">
        <f>Raumgruppen_Bezeichnungen!$C177</f>
        <v>H2-Q</v>
      </c>
      <c r="C178" s="528" t="str">
        <f>Raumgruppen_Bezeichnungen!$D177</f>
        <v>Sanitärräume; Umkleideräume</v>
      </c>
      <c r="D178" s="529">
        <f>SUMIFS(TabelleR11LL,TabelleR11HH,'Reserve 05 K'!B178,TabelleR11JJ,"")+
SUMIFS(TabelleR11LL,TabelleR11HH,'Reserve 05 K'!B178,TabelleR11JJ,"ohne Grundreinig")</f>
        <v>0</v>
      </c>
      <c r="E178" s="530">
        <f t="shared" si="86"/>
        <v>0</v>
      </c>
      <c r="F178" s="531" t="str">
        <f>VLOOKUP(B178,Raumgruppen_Bezeichnungen!$C$3:$E$305,3,FALSE)</f>
        <v>Quartalsw.</v>
      </c>
      <c r="G178" s="532" cm="1">
        <f t="array" aca="1" ref="G178" ca="1">HLOOKUP(
                           F178,
                           Raumgruppen_Bezeichnungen!$P$314:$AF$390,
                           VLOOKUP(
                                                 LEFT(RIGHT(CELL("dateiname",$B$2),LEN(CELL("dateiname",$B$2))-SEARCH("]",CELL("dateiname",$B$2))),LEN(RIGHT(CELL("dateiname",$B$2),LEN(CELL("dateiname",$B$2))-SEARCH("]",CELL("dateiname",$B$2))))-2),
                                                 Raumgruppen_Bezeichnungen!$P$315:$AH$390,
                                                 19,
                                                 FALSE),
                           FALSE)</f>
        <v>4</v>
      </c>
      <c r="H178" s="533">
        <f t="shared" ca="1" si="117"/>
        <v>0</v>
      </c>
      <c r="I178" s="500">
        <f t="shared" si="118"/>
        <v>0</v>
      </c>
      <c r="J178" s="534">
        <f t="shared" si="87"/>
        <v>0</v>
      </c>
      <c r="K178" s="535">
        <f t="shared" si="119"/>
        <v>0</v>
      </c>
      <c r="M178" s="22">
        <f>Raumgruppen_Bezeichnungen!N177</f>
        <v>0</v>
      </c>
      <c r="N178" s="22">
        <f t="shared" si="91"/>
        <v>1</v>
      </c>
      <c r="O178" s="22">
        <f t="shared" si="92"/>
        <v>1</v>
      </c>
    </row>
    <row r="179" spans="2:15" ht="15" customHeight="1" x14ac:dyDescent="0.2">
      <c r="B179" s="677" t="str">
        <f>Raumgruppen_Bezeichnungen!$C178</f>
        <v>H2-J6</v>
      </c>
      <c r="C179" s="528" t="str">
        <f>Raumgruppen_Bezeichnungen!$D178</f>
        <v>Sanitärräume; Umkleideräume</v>
      </c>
      <c r="D179" s="529">
        <f>SUMIFS(TabelleR11LL,TabelleR11HH,'Reserve 05 K'!B179,TabelleR11JJ,"")+
SUMIFS(TabelleR11LL,TabelleR11HH,'Reserve 05 K'!B179,TabelleR11JJ,"ohne Grundreinig")</f>
        <v>0</v>
      </c>
      <c r="E179" s="530">
        <f t="shared" si="86"/>
        <v>0</v>
      </c>
      <c r="F179" s="531" t="str">
        <f>VLOOKUP(B179,Raumgruppen_Bezeichnungen!$C$3:$E$305,3,FALSE)</f>
        <v>jährlich 6x</v>
      </c>
      <c r="G179" s="532" cm="1">
        <f t="array" aca="1" ref="G179" ca="1">HLOOKUP(
                           F179,
                           Raumgruppen_Bezeichnungen!$P$314:$AF$390,
                           VLOOKUP(
                                                 LEFT(RIGHT(CELL("dateiname",$B$2),LEN(CELL("dateiname",$B$2))-SEARCH("]",CELL("dateiname",$B$2))),LEN(RIGHT(CELL("dateiname",$B$2),LEN(CELL("dateiname",$B$2))-SEARCH("]",CELL("dateiname",$B$2))))-2),
                                                 Raumgruppen_Bezeichnungen!$P$315:$AH$390,
                                                 19,
                                                 FALSE),
                           FALSE)</f>
        <v>6</v>
      </c>
      <c r="H179" s="533">
        <f t="shared" ca="1" si="117"/>
        <v>0</v>
      </c>
      <c r="I179" s="500">
        <f t="shared" si="118"/>
        <v>0</v>
      </c>
      <c r="J179" s="534">
        <f t="shared" si="87"/>
        <v>0</v>
      </c>
      <c r="K179" s="535">
        <f t="shared" si="119"/>
        <v>0</v>
      </c>
      <c r="M179" s="22">
        <f>Raumgruppen_Bezeichnungen!N178</f>
        <v>0</v>
      </c>
      <c r="N179" s="22">
        <f t="shared" si="91"/>
        <v>1</v>
      </c>
      <c r="O179" s="22">
        <f t="shared" si="92"/>
        <v>1</v>
      </c>
    </row>
    <row r="180" spans="2:15" ht="15" customHeight="1" x14ac:dyDescent="0.2">
      <c r="B180" s="677" t="str">
        <f>Raumgruppen_Bezeichnungen!$C179</f>
        <v>H2-M</v>
      </c>
      <c r="C180" s="528" t="str">
        <f>Raumgruppen_Bezeichnungen!$D179</f>
        <v>Sanitärräume; Umkleideräume</v>
      </c>
      <c r="D180" s="529">
        <f>SUMIFS(TabelleR11LL,TabelleR11HH,'Reserve 05 K'!B180,TabelleR11JJ,"")+
SUMIFS(TabelleR11LL,TabelleR11HH,'Reserve 05 K'!B180,TabelleR11JJ,"ohne Grundreinig")</f>
        <v>0</v>
      </c>
      <c r="E180" s="530">
        <f t="shared" si="86"/>
        <v>0</v>
      </c>
      <c r="F180" s="531" t="str">
        <f>VLOOKUP(B180,Raumgruppen_Bezeichnungen!$C$3:$E$305,3,FALSE)</f>
        <v>monatlich</v>
      </c>
      <c r="G180" s="532" cm="1">
        <f t="array" aca="1" ref="G180" ca="1">HLOOKUP(
                           F180,
                           Raumgruppen_Bezeichnungen!$P$314:$AF$390,
                           VLOOKUP(
                                                 LEFT(RIGHT(CELL("dateiname",$B$2),LEN(CELL("dateiname",$B$2))-SEARCH("]",CELL("dateiname",$B$2))),LEN(RIGHT(CELL("dateiname",$B$2),LEN(CELL("dateiname",$B$2))-SEARCH("]",CELL("dateiname",$B$2))))-2),
                                                 Raumgruppen_Bezeichnungen!$P$315:$AH$390,
                                                 19,
                                                 FALSE),
                           FALSE)</f>
        <v>12</v>
      </c>
      <c r="H180" s="533">
        <f ca="1">D180*G180</f>
        <v>0</v>
      </c>
      <c r="I180" s="500">
        <f>IF(E180=0,0,H180/E180)</f>
        <v>0</v>
      </c>
      <c r="J180" s="534">
        <f t="shared" si="87"/>
        <v>0</v>
      </c>
      <c r="K180" s="535">
        <f>IF(J180="","",I180*J180)</f>
        <v>0</v>
      </c>
      <c r="M180" s="22">
        <f>Raumgruppen_Bezeichnungen!N179</f>
        <v>0</v>
      </c>
      <c r="N180" s="22">
        <f t="shared" si="91"/>
        <v>1</v>
      </c>
      <c r="O180" s="22">
        <f t="shared" si="92"/>
        <v>1</v>
      </c>
    </row>
    <row r="181" spans="2:15" ht="15" customHeight="1" x14ac:dyDescent="0.2">
      <c r="B181" s="677" t="str">
        <f>Raumgruppen_Bezeichnungen!$C180</f>
        <v>H2-14</v>
      </c>
      <c r="C181" s="528" t="str">
        <f>Raumgruppen_Bezeichnungen!$D180</f>
        <v>Sanitärräume; Umkleideräume</v>
      </c>
      <c r="D181" s="529">
        <f>SUMIFS(TabelleR11LL,TabelleR11HH,'Reserve 05 K'!B181,TabelleR11JJ,"")+
SUMIFS(TabelleR11LL,TabelleR11HH,'Reserve 05 K'!B181,TabelleR11JJ,"ohne Grundreinig")</f>
        <v>0</v>
      </c>
      <c r="E181" s="530">
        <f t="shared" si="86"/>
        <v>0</v>
      </c>
      <c r="F181" s="531" t="str">
        <f>VLOOKUP(B181,Raumgruppen_Bezeichnungen!$C$3:$E$305,3,FALSE)</f>
        <v>14 tägig</v>
      </c>
      <c r="G181" s="532" cm="1">
        <f t="array" aca="1" ref="G181" ca="1">HLOOKUP(
                           F181,
                           Raumgruppen_Bezeichnungen!$P$314:$AF$390,
                           VLOOKUP(
                                                 LEFT(RIGHT(CELL("dateiname",$B$2),LEN(CELL("dateiname",$B$2))-SEARCH("]",CELL("dateiname",$B$2))),LEN(RIGHT(CELL("dateiname",$B$2),LEN(CELL("dateiname",$B$2))-SEARCH("]",CELL("dateiname",$B$2))))-2),
                                                 Raumgruppen_Bezeichnungen!$P$315:$AH$390,
                                                 19,
                                                 FALSE),
                           FALSE)</f>
        <v>25</v>
      </c>
      <c r="H181" s="533">
        <f ca="1">D181*G181</f>
        <v>0</v>
      </c>
      <c r="I181" s="500">
        <f>IF(E181=0,0,H181/E181)</f>
        <v>0</v>
      </c>
      <c r="J181" s="534">
        <f t="shared" si="87"/>
        <v>0</v>
      </c>
      <c r="K181" s="535">
        <f>IF(J181="","",I181*J181)</f>
        <v>0</v>
      </c>
      <c r="M181" s="22">
        <f>Raumgruppen_Bezeichnungen!N180</f>
        <v>0</v>
      </c>
      <c r="N181" s="22">
        <f t="shared" si="91"/>
        <v>1</v>
      </c>
      <c r="O181" s="22">
        <f t="shared" si="92"/>
        <v>1</v>
      </c>
    </row>
    <row r="182" spans="2:15" ht="15" customHeight="1" x14ac:dyDescent="0.2">
      <c r="B182" s="677" t="str">
        <f>Raumgruppen_Bezeichnungen!$C181</f>
        <v>H2-W</v>
      </c>
      <c r="C182" s="528" t="str">
        <f>Raumgruppen_Bezeichnungen!$D181</f>
        <v>Sanitärräume; Umkleideräume</v>
      </c>
      <c r="D182" s="529">
        <f>SUMIFS(TabelleR11LL,TabelleR11HH,'Reserve 05 K'!B182,TabelleR11JJ,"")+
SUMIFS(TabelleR11LL,TabelleR11HH,'Reserve 05 K'!B182,TabelleR11JJ,"ohne Grundreinig")</f>
        <v>0</v>
      </c>
      <c r="E182" s="530">
        <f t="shared" si="86"/>
        <v>0</v>
      </c>
      <c r="F182" s="531" t="str">
        <f>VLOOKUP(B182,Raumgruppen_Bezeichnungen!$C$3:$E$305,3,FALSE)</f>
        <v>wöchentl.</v>
      </c>
      <c r="G182" s="532" cm="1">
        <f t="array" aca="1" ref="G182" ca="1">HLOOKUP(
                           F182,
                           Raumgruppen_Bezeichnungen!$P$314:$AF$390,
                           VLOOKUP(
                                                 LEFT(RIGHT(CELL("dateiname",$B$2),LEN(CELL("dateiname",$B$2))-SEARCH("]",CELL("dateiname",$B$2))),LEN(RIGHT(CELL("dateiname",$B$2),LEN(CELL("dateiname",$B$2))-SEARCH("]",CELL("dateiname",$B$2))))-2),
                                                 Raumgruppen_Bezeichnungen!$P$315:$AH$390,
                                                 19,
                                                 FALSE),
                           FALSE)</f>
        <v>50</v>
      </c>
      <c r="H182" s="533">
        <f t="shared" ref="H182:H184" ca="1" si="120">D182*G182</f>
        <v>0</v>
      </c>
      <c r="I182" s="500">
        <f t="shared" ref="I182:I184" si="121">IF(E182=0,0,H182/E182)</f>
        <v>0</v>
      </c>
      <c r="J182" s="534">
        <f t="shared" si="87"/>
        <v>0</v>
      </c>
      <c r="K182" s="535">
        <f t="shared" ref="K182:K184" si="122">IF(J182="","",I182*J182)</f>
        <v>0</v>
      </c>
      <c r="M182" s="22">
        <f>Raumgruppen_Bezeichnungen!N181</f>
        <v>0</v>
      </c>
      <c r="N182" s="22">
        <f t="shared" si="91"/>
        <v>1</v>
      </c>
      <c r="O182" s="22">
        <f t="shared" si="92"/>
        <v>1</v>
      </c>
    </row>
    <row r="183" spans="2:15" ht="15" customHeight="1" x14ac:dyDescent="0.2">
      <c r="B183" s="677" t="str">
        <f>Raumgruppen_Bezeichnungen!$C182</f>
        <v>H2-2</v>
      </c>
      <c r="C183" s="528" t="str">
        <f>Raumgruppen_Bezeichnungen!$D182</f>
        <v>Sanitärräume; Umkleideräume</v>
      </c>
      <c r="D183" s="529">
        <f>SUMIFS(TabelleR11LL,TabelleR11HH,'Reserve 05 K'!B183,TabelleR11JJ,"")+
SUMIFS(TabelleR11LL,TabelleR11HH,'Reserve 05 K'!B183,TabelleR11JJ,"ohne Grundreinig")</f>
        <v>0</v>
      </c>
      <c r="E183" s="530">
        <f t="shared" si="86"/>
        <v>0</v>
      </c>
      <c r="F183" s="531" t="str">
        <f>VLOOKUP(B183,Raumgruppen_Bezeichnungen!$C$3:$E$305,3,FALSE)</f>
        <v>2 Tage/Wo</v>
      </c>
      <c r="G183" s="532" cm="1">
        <f t="array" aca="1" ref="G183" ca="1">HLOOKUP(
                           F183,
                           Raumgruppen_Bezeichnungen!$P$314:$AF$390,
                           VLOOKUP(
                                                 LEFT(RIGHT(CELL("dateiname",$B$2),LEN(CELL("dateiname",$B$2))-SEARCH("]",CELL("dateiname",$B$2))),LEN(RIGHT(CELL("dateiname",$B$2),LEN(CELL("dateiname",$B$2))-SEARCH("]",CELL("dateiname",$B$2))))-2),
                                                 Raumgruppen_Bezeichnungen!$P$315:$AH$390,
                                                 19,
                                                 FALSE),
                           FALSE)</f>
        <v>100</v>
      </c>
      <c r="H183" s="533">
        <f t="shared" ca="1" si="120"/>
        <v>0</v>
      </c>
      <c r="I183" s="500">
        <f t="shared" si="121"/>
        <v>0</v>
      </c>
      <c r="J183" s="534">
        <f t="shared" si="87"/>
        <v>0</v>
      </c>
      <c r="K183" s="535">
        <f t="shared" si="122"/>
        <v>0</v>
      </c>
      <c r="M183" s="22">
        <f>Raumgruppen_Bezeichnungen!N182</f>
        <v>0</v>
      </c>
      <c r="N183" s="22">
        <f t="shared" si="91"/>
        <v>1</v>
      </c>
      <c r="O183" s="22">
        <f t="shared" si="92"/>
        <v>1</v>
      </c>
    </row>
    <row r="184" spans="2:15" ht="15" customHeight="1" x14ac:dyDescent="0.2">
      <c r="B184" s="677" t="str">
        <f>Raumgruppen_Bezeichnungen!$C183</f>
        <v>H2-2,5</v>
      </c>
      <c r="C184" s="528" t="str">
        <f>Raumgruppen_Bezeichnungen!$D183</f>
        <v>Sanitärräume; Umkleideräume</v>
      </c>
      <c r="D184" s="529">
        <f>SUMIFS(TabelleR11LL,TabelleR11HH,'Reserve 05 K'!B184,TabelleR11JJ,"")+
SUMIFS(TabelleR11LL,TabelleR11HH,'Reserve 05 K'!B184,TabelleR11JJ,"ohne Grundreinig")</f>
        <v>0</v>
      </c>
      <c r="E184" s="530">
        <f t="shared" si="86"/>
        <v>0</v>
      </c>
      <c r="F184" s="531" t="str">
        <f>VLOOKUP(B184,Raumgruppen_Bezeichnungen!$C$3:$E$305,3,FALSE)</f>
        <v>2,5 Tage/Wo</v>
      </c>
      <c r="G184" s="532" cm="1">
        <f t="array" aca="1" ref="G184" ca="1">HLOOKUP(
                           F184,
                           Raumgruppen_Bezeichnungen!$P$314:$AF$390,
                           VLOOKUP(
                                                 LEFT(RIGHT(CELL("dateiname",$B$2),LEN(CELL("dateiname",$B$2))-SEARCH("]",CELL("dateiname",$B$2))),LEN(RIGHT(CELL("dateiname",$B$2),LEN(CELL("dateiname",$B$2))-SEARCH("]",CELL("dateiname",$B$2))))-2),
                                                 Raumgruppen_Bezeichnungen!$P$315:$AH$390,
                                                 19,
                                                 FALSE),
                           FALSE)</f>
        <v>125</v>
      </c>
      <c r="H184" s="533">
        <f t="shared" ca="1" si="120"/>
        <v>0</v>
      </c>
      <c r="I184" s="500">
        <f t="shared" si="121"/>
        <v>0</v>
      </c>
      <c r="J184" s="534">
        <f t="shared" si="87"/>
        <v>0</v>
      </c>
      <c r="K184" s="535">
        <f t="shared" si="122"/>
        <v>0</v>
      </c>
      <c r="M184" s="22">
        <f>Raumgruppen_Bezeichnungen!N183</f>
        <v>0</v>
      </c>
      <c r="N184" s="22">
        <f t="shared" si="91"/>
        <v>1</v>
      </c>
      <c r="O184" s="22">
        <f t="shared" si="92"/>
        <v>1</v>
      </c>
    </row>
    <row r="185" spans="2:15" ht="15" customHeight="1" x14ac:dyDescent="0.2">
      <c r="B185" s="677" t="str">
        <f>Raumgruppen_Bezeichnungen!$C184</f>
        <v>H2-3</v>
      </c>
      <c r="C185" s="528" t="str">
        <f>Raumgruppen_Bezeichnungen!$D184</f>
        <v>Sanitärräume; Umkleideräume</v>
      </c>
      <c r="D185" s="529">
        <f>SUMIFS(TabelleR11LL,TabelleR11HH,'Reserve 05 K'!B185,TabelleR11JJ,"")+
SUMIFS(TabelleR11LL,TabelleR11HH,'Reserve 05 K'!B185,TabelleR11JJ,"ohne Grundreinig")</f>
        <v>0</v>
      </c>
      <c r="E185" s="530">
        <f t="shared" si="86"/>
        <v>0</v>
      </c>
      <c r="F185" s="531" t="str">
        <f>VLOOKUP(B185,Raumgruppen_Bezeichnungen!$C$3:$E$305,3,FALSE)</f>
        <v>3 Tage/Wo</v>
      </c>
      <c r="G185" s="532" cm="1">
        <f t="array" aca="1" ref="G185" ca="1">HLOOKUP(
                           F185,
                           Raumgruppen_Bezeichnungen!$P$314:$AF$390,
                           VLOOKUP(
                                                 LEFT(RIGHT(CELL("dateiname",$B$2),LEN(CELL("dateiname",$B$2))-SEARCH("]",CELL("dateiname",$B$2))),LEN(RIGHT(CELL("dateiname",$B$2),LEN(CELL("dateiname",$B$2))-SEARCH("]",CELL("dateiname",$B$2))))-2),
                                                 Raumgruppen_Bezeichnungen!$P$315:$AH$390,
                                                 19,
                                                 FALSE),
                           FALSE)</f>
        <v>150</v>
      </c>
      <c r="H185" s="533">
        <f ca="1">D185*G185</f>
        <v>0</v>
      </c>
      <c r="I185" s="500">
        <f>IF(E185=0,0,H185/E185)</f>
        <v>0</v>
      </c>
      <c r="J185" s="534">
        <f t="shared" si="87"/>
        <v>0</v>
      </c>
      <c r="K185" s="535">
        <f>IF(J185="","",I185*J185)</f>
        <v>0</v>
      </c>
      <c r="M185" s="22">
        <f>Raumgruppen_Bezeichnungen!N184</f>
        <v>0</v>
      </c>
      <c r="N185" s="22">
        <f t="shared" si="91"/>
        <v>1</v>
      </c>
      <c r="O185" s="22">
        <f t="shared" si="92"/>
        <v>1</v>
      </c>
    </row>
    <row r="186" spans="2:15" ht="15" customHeight="1" x14ac:dyDescent="0.2">
      <c r="B186" s="678" t="str">
        <f>Raumgruppen_Bezeichnungen!$C185</f>
        <v>H2-4</v>
      </c>
      <c r="C186" s="621" t="str">
        <f>Raumgruppen_Bezeichnungen!$D185</f>
        <v>Sanitärräume; Umkleideräume</v>
      </c>
      <c r="D186" s="622">
        <f>SUMIFS(TabelleR11LL,TabelleR11HH,'Reserve 05 K'!B186,TabelleR11JJ,"")+
SUMIFS(TabelleR11LL,TabelleR11HH,'Reserve 05 K'!B186,TabelleR11JJ,"ohne Grundreinig")</f>
        <v>0</v>
      </c>
      <c r="E186" s="623">
        <f t="shared" si="86"/>
        <v>0</v>
      </c>
      <c r="F186" s="624" t="str">
        <f>VLOOKUP(B186,Raumgruppen_Bezeichnungen!$C$3:$E$305,3,FALSE)</f>
        <v>4 Tage/Wo</v>
      </c>
      <c r="G186" s="625" cm="1">
        <f t="array" aca="1" ref="G186" ca="1">HLOOKUP(
                           F186,
                           Raumgruppen_Bezeichnungen!$P$314:$AF$390,
                           VLOOKUP(
                                                 LEFT(RIGHT(CELL("dateiname",$B$2),LEN(CELL("dateiname",$B$2))-SEARCH("]",CELL("dateiname",$B$2))),LEN(RIGHT(CELL("dateiname",$B$2),LEN(CELL("dateiname",$B$2))-SEARCH("]",CELL("dateiname",$B$2))))-2),
                                                 Raumgruppen_Bezeichnungen!$P$315:$AH$390,
                                                 19,
                                                 FALSE),
                           FALSE)</f>
        <v>200</v>
      </c>
      <c r="H186" s="626">
        <f t="shared" ref="H186:H189" ca="1" si="123">D186*G186</f>
        <v>0</v>
      </c>
      <c r="I186" s="627">
        <f t="shared" ref="I186:I189" si="124">IF(E186=0,0,H186/E186)</f>
        <v>0</v>
      </c>
      <c r="J186" s="628">
        <f t="shared" si="87"/>
        <v>0</v>
      </c>
      <c r="K186" s="629">
        <f t="shared" ref="K186:K189" si="125">IF(J186="","",I186*J186)</f>
        <v>0</v>
      </c>
      <c r="M186" s="22">
        <f>Raumgruppen_Bezeichnungen!N185</f>
        <v>0</v>
      </c>
      <c r="N186" s="22">
        <f t="shared" si="91"/>
        <v>1</v>
      </c>
      <c r="O186" s="22">
        <f t="shared" si="92"/>
        <v>1</v>
      </c>
    </row>
    <row r="187" spans="2:15" ht="15" customHeight="1" thickBot="1" x14ac:dyDescent="0.25">
      <c r="B187" s="679" t="str">
        <f>Raumgruppen_Bezeichnungen!$C186</f>
        <v>H2-5</v>
      </c>
      <c r="C187" s="630" t="str">
        <f>Raumgruppen_Bezeichnungen!$D186</f>
        <v>Sanitärräume; Umkleideräume</v>
      </c>
      <c r="D187" s="631">
        <f>SUMIFS(TabelleR11LL,TabelleR11HH,'Reserve 05 K'!B187,TabelleR11JJ,"")+
SUMIFS(TabelleR11LL,TabelleR11HH,'Reserve 05 K'!B187,TabelleR11JJ,"ohne Grundreinig")</f>
        <v>0</v>
      </c>
      <c r="E187" s="632">
        <f t="shared" si="86"/>
        <v>0</v>
      </c>
      <c r="F187" s="633" t="str">
        <f>VLOOKUP(B187,Raumgruppen_Bezeichnungen!$C$3:$E$305,3,FALSE)</f>
        <v>5 Tage/Wo</v>
      </c>
      <c r="G187" s="634" cm="1">
        <f t="array" aca="1" ref="G187" ca="1">HLOOKUP(
                           F187,
                           Raumgruppen_Bezeichnungen!$P$314:$AF$390,
                           VLOOKUP(
                                                 LEFT(RIGHT(CELL("dateiname",$B$2),LEN(CELL("dateiname",$B$2))-SEARCH("]",CELL("dateiname",$B$2))),LEN(RIGHT(CELL("dateiname",$B$2),LEN(CELL("dateiname",$B$2))-SEARCH("]",CELL("dateiname",$B$2))))-2),
                                                 Raumgruppen_Bezeichnungen!$P$315:$AH$390,
                                                 19,
                                                 FALSE),
                           FALSE)</f>
        <v>250</v>
      </c>
      <c r="H187" s="635">
        <f t="shared" ca="1" si="123"/>
        <v>0</v>
      </c>
      <c r="I187" s="636">
        <f t="shared" si="124"/>
        <v>0</v>
      </c>
      <c r="J187" s="637">
        <f t="shared" si="87"/>
        <v>0</v>
      </c>
      <c r="K187" s="638">
        <f t="shared" si="125"/>
        <v>0</v>
      </c>
      <c r="M187" s="22">
        <f>Raumgruppen_Bezeichnungen!N186</f>
        <v>0</v>
      </c>
      <c r="N187" s="22">
        <f t="shared" si="91"/>
        <v>1</v>
      </c>
      <c r="O187" s="22">
        <f t="shared" si="92"/>
        <v>1</v>
      </c>
    </row>
    <row r="188" spans="2:15" ht="15" customHeight="1" x14ac:dyDescent="0.2">
      <c r="B188" s="676" t="str">
        <f>Raumgruppen_Bezeichnungen!$C187</f>
        <v>H2-6</v>
      </c>
      <c r="C188" s="548" t="str">
        <f>Raumgruppen_Bezeichnungen!$D187</f>
        <v>Sanitärräume; Umkleideräume</v>
      </c>
      <c r="D188" s="465">
        <f>SUMIFS(TabelleR11LL,TabelleR11HH,'Reserve 05 K'!B188,TabelleR11JJ,"")+
SUMIFS(TabelleR11LL,TabelleR11HH,'Reserve 05 K'!B188,TabelleR11JJ,"ohne Grundreinig")</f>
        <v>0</v>
      </c>
      <c r="E188" s="279">
        <f t="shared" si="86"/>
        <v>0</v>
      </c>
      <c r="F188" s="549" t="str">
        <f>VLOOKUP(B188,Raumgruppen_Bezeichnungen!$C$3:$E$305,3,FALSE)</f>
        <v>6 Tage/Wo</v>
      </c>
      <c r="G188" s="75" cm="1">
        <f t="array" aca="1" ref="G188" ca="1">HLOOKUP(
                           F188,
                           Raumgruppen_Bezeichnungen!$P$314:$AF$390,
                           VLOOKUP(
                                                 LEFT(RIGHT(CELL("dateiname",$B$2),LEN(CELL("dateiname",$B$2))-SEARCH("]",CELL("dateiname",$B$2))),LEN(RIGHT(CELL("dateiname",$B$2),LEN(CELL("dateiname",$B$2))-SEARCH("]",CELL("dateiname",$B$2))))-2),
                                                 Raumgruppen_Bezeichnungen!$P$315:$AH$390,
                                                 19,
                                                 FALSE),
                           FALSE)</f>
        <v>300</v>
      </c>
      <c r="H188" s="550">
        <f t="shared" ca="1" si="123"/>
        <v>0</v>
      </c>
      <c r="I188" s="551">
        <f t="shared" si="124"/>
        <v>0</v>
      </c>
      <c r="J188" s="282">
        <f t="shared" si="87"/>
        <v>0</v>
      </c>
      <c r="K188" s="552">
        <f t="shared" si="125"/>
        <v>0</v>
      </c>
      <c r="M188" s="22">
        <f>Raumgruppen_Bezeichnungen!N187</f>
        <v>0</v>
      </c>
      <c r="N188" s="22">
        <f t="shared" si="91"/>
        <v>1</v>
      </c>
      <c r="O188" s="22">
        <f t="shared" si="92"/>
        <v>1</v>
      </c>
    </row>
    <row r="189" spans="2:15" ht="15" customHeight="1" x14ac:dyDescent="0.2">
      <c r="B189" s="677" t="str">
        <f>Raumgruppen_Bezeichnungen!$C188</f>
        <v>H2-7</v>
      </c>
      <c r="C189" s="528" t="str">
        <f>Raumgruppen_Bezeichnungen!$D188</f>
        <v>Sanitärräume; Umkleideräume</v>
      </c>
      <c r="D189" s="529">
        <f>SUMIFS(TabelleR11LL,TabelleR11HH,'Reserve 05 K'!B189,TabelleR11JJ,"")+
SUMIFS(TabelleR11LL,TabelleR11HH,'Reserve 05 K'!B189,TabelleR11JJ,"ohne Grundreinig")</f>
        <v>0</v>
      </c>
      <c r="E189" s="530">
        <f t="shared" si="86"/>
        <v>0</v>
      </c>
      <c r="F189" s="531" t="str">
        <f>VLOOKUP(B189,Raumgruppen_Bezeichnungen!$C$3:$E$305,3,FALSE)</f>
        <v>7 Tage/Wo</v>
      </c>
      <c r="G189" s="532" cm="1">
        <f t="array" aca="1" ref="G189" ca="1">HLOOKUP(
                           F189,
                           Raumgruppen_Bezeichnungen!$P$314:$AF$390,
                           VLOOKUP(
                                                 LEFT(RIGHT(CELL("dateiname",$B$2),LEN(CELL("dateiname",$B$2))-SEARCH("]",CELL("dateiname",$B$2))),LEN(RIGHT(CELL("dateiname",$B$2),LEN(CELL("dateiname",$B$2))-SEARCH("]",CELL("dateiname",$B$2))))-2),
                                                 Raumgruppen_Bezeichnungen!$P$315:$AH$390,
                                                 19,
                                                 FALSE),
                           FALSE)</f>
        <v>350</v>
      </c>
      <c r="H189" s="533">
        <f t="shared" ca="1" si="123"/>
        <v>0</v>
      </c>
      <c r="I189" s="500">
        <f t="shared" si="124"/>
        <v>0</v>
      </c>
      <c r="J189" s="534">
        <f t="shared" si="87"/>
        <v>0</v>
      </c>
      <c r="K189" s="535">
        <f t="shared" si="125"/>
        <v>0</v>
      </c>
      <c r="M189" s="22">
        <f>Raumgruppen_Bezeichnungen!N188</f>
        <v>0</v>
      </c>
      <c r="N189" s="22">
        <f t="shared" si="91"/>
        <v>1</v>
      </c>
      <c r="O189" s="22">
        <f t="shared" si="92"/>
        <v>1</v>
      </c>
    </row>
    <row r="190" spans="2:15" ht="15" customHeight="1" x14ac:dyDescent="0.2">
      <c r="B190" s="677" t="str">
        <f>Raumgruppen_Bezeichnungen!$C189</f>
        <v>H2-Müll</v>
      </c>
      <c r="C190" s="528" t="str">
        <f>Raumgruppen_Bezeichnungen!$D189</f>
        <v>Sanitärräume; Umkleideräume (nur Müllentnahme)</v>
      </c>
      <c r="D190" s="529">
        <f>SUMIFS(TabelleR11LL,TabelleR11II,'Reserve 05 K'!B190,TabelleR11JJ,"")+
SUMIFS(TabelleR11LL,TabelleR11II,'Reserve 05 K'!B190,TabelleR11JJ,"ohne Grundreinig")</f>
        <v>0</v>
      </c>
      <c r="E190" s="530">
        <f t="shared" si="86"/>
        <v>0</v>
      </c>
      <c r="F190" s="531" t="str">
        <f>VLOOKUP(B190,Raumgruppen_Bezeichnungen!$C$3:$E$305,3,FALSE)</f>
        <v>2 Tage/Wo </v>
      </c>
      <c r="G190" s="532" cm="1">
        <f t="array" aca="1" ref="G190" ca="1">HLOOKUP(
                           F190,
                           Raumgruppen_Bezeichnungen!$P$314:$AF$390,
                           VLOOKUP(
                                                 LEFT(RIGHT(CELL("dateiname",$B$2),LEN(CELL("dateiname",$B$2))-SEARCH("]",CELL("dateiname",$B$2))),LEN(RIGHT(CELL("dateiname",$B$2),LEN(CELL("dateiname",$B$2))-SEARCH("]",CELL("dateiname",$B$2))))-2),
                                                 Raumgruppen_Bezeichnungen!$P$315:$AH$390,
                                                 19,
                                                 FALSE),
                           FALSE)</f>
        <v>100</v>
      </c>
      <c r="H190" s="533">
        <f ca="1">D190*G190</f>
        <v>0</v>
      </c>
      <c r="I190" s="500">
        <f>IF(E190=0,0,H190/E190)</f>
        <v>0</v>
      </c>
      <c r="J190" s="534">
        <f t="shared" si="87"/>
        <v>0</v>
      </c>
      <c r="K190" s="535">
        <f>IF(J190="","",I190*J190)</f>
        <v>0</v>
      </c>
      <c r="M190" s="22">
        <f>Raumgruppen_Bezeichnungen!N189</f>
        <v>0</v>
      </c>
      <c r="N190" s="22">
        <f t="shared" si="91"/>
        <v>1</v>
      </c>
      <c r="O190" s="22">
        <f t="shared" si="92"/>
        <v>1</v>
      </c>
    </row>
    <row r="191" spans="2:15" ht="15" customHeight="1" x14ac:dyDescent="0.2">
      <c r="B191" s="677" t="str">
        <f>Raumgruppen_Bezeichnungen!$C190</f>
        <v>I1-J</v>
      </c>
      <c r="C191" s="528" t="str">
        <f>Raumgruppen_Bezeichnungen!$D190</f>
        <v>Aulen, inklusive Bühnen- und Garderobenbereiche</v>
      </c>
      <c r="D191" s="529">
        <f>SUMIFS(TabelleR11LL,TabelleR11HH,'Reserve 05 K'!B191,TabelleR11JJ,"")+
SUMIFS(TabelleR11LL,TabelleR11HH,'Reserve 05 K'!B191,TabelleR11JJ,"ohne Grundreinig")</f>
        <v>0</v>
      </c>
      <c r="E191" s="530">
        <f t="shared" si="86"/>
        <v>0</v>
      </c>
      <c r="F191" s="531" t="str">
        <f>VLOOKUP(B191,Raumgruppen_Bezeichnungen!$C$3:$E$305,3,FALSE)</f>
        <v>jährlich</v>
      </c>
      <c r="G191" s="532" cm="1">
        <f t="array" aca="1" ref="G191" ca="1">HLOOKUP(
                           F191,
                           Raumgruppen_Bezeichnungen!$P$314:$AF$390,
                           VLOOKUP(
                                                 LEFT(RIGHT(CELL("dateiname",$B$2),LEN(CELL("dateiname",$B$2))-SEARCH("]",CELL("dateiname",$B$2))),LEN(RIGHT(CELL("dateiname",$B$2),LEN(CELL("dateiname",$B$2))-SEARCH("]",CELL("dateiname",$B$2))))-2),
                                                 Raumgruppen_Bezeichnungen!$P$315:$AH$390,
                                                 19,
                                                 FALSE),
                           FALSE)</f>
        <v>1</v>
      </c>
      <c r="H191" s="533">
        <f t="shared" ref="H191:H193" ca="1" si="126">D191*G191</f>
        <v>0</v>
      </c>
      <c r="I191" s="500">
        <f t="shared" ref="I191:I193" si="127">IF(E191=0,0,H191/E191)</f>
        <v>0</v>
      </c>
      <c r="J191" s="534">
        <f t="shared" si="87"/>
        <v>0</v>
      </c>
      <c r="K191" s="535">
        <f t="shared" ref="K191:K193" si="128">IF(J191="","",I191*J191)</f>
        <v>0</v>
      </c>
      <c r="M191" s="22">
        <f>Raumgruppen_Bezeichnungen!N190</f>
        <v>0</v>
      </c>
      <c r="N191" s="22">
        <f t="shared" si="91"/>
        <v>1</v>
      </c>
      <c r="O191" s="22">
        <f t="shared" si="92"/>
        <v>1</v>
      </c>
    </row>
    <row r="192" spans="2:15" ht="15" customHeight="1" x14ac:dyDescent="0.2">
      <c r="B192" s="677" t="str">
        <f>Raumgruppen_Bezeichnungen!$C191</f>
        <v>I1-J2</v>
      </c>
      <c r="C192" s="528" t="str">
        <f>Raumgruppen_Bezeichnungen!$D191</f>
        <v>Aulen, inklusive Bühnen- und Garderobenbereiche</v>
      </c>
      <c r="D192" s="529">
        <f>SUMIFS(TabelleR11LL,TabelleR11HH,'Reserve 05 K'!B192,TabelleR11JJ,"")+
SUMIFS(TabelleR11LL,TabelleR11HH,'Reserve 05 K'!B192,TabelleR11JJ,"ohne Grundreinig")</f>
        <v>0</v>
      </c>
      <c r="E192" s="530">
        <f t="shared" si="86"/>
        <v>0</v>
      </c>
      <c r="F192" s="531" t="str">
        <f>VLOOKUP(B192,Raumgruppen_Bezeichnungen!$C$3:$E$305,3,FALSE)</f>
        <v>jährlich 2x</v>
      </c>
      <c r="G192" s="532" cm="1">
        <f t="array" aca="1" ref="G192" ca="1">HLOOKUP(
                           F192,
                           Raumgruppen_Bezeichnungen!$P$314:$AF$390,
                           VLOOKUP(
                                                 LEFT(RIGHT(CELL("dateiname",$B$2),LEN(CELL("dateiname",$B$2))-SEARCH("]",CELL("dateiname",$B$2))),LEN(RIGHT(CELL("dateiname",$B$2),LEN(CELL("dateiname",$B$2))-SEARCH("]",CELL("dateiname",$B$2))))-2),
                                                 Raumgruppen_Bezeichnungen!$P$315:$AH$390,
                                                 19,
                                                 FALSE),
                           FALSE)</f>
        <v>2</v>
      </c>
      <c r="H192" s="533">
        <f t="shared" ca="1" si="126"/>
        <v>0</v>
      </c>
      <c r="I192" s="500">
        <f t="shared" si="127"/>
        <v>0</v>
      </c>
      <c r="J192" s="534">
        <f t="shared" si="87"/>
        <v>0</v>
      </c>
      <c r="K192" s="535">
        <f t="shared" si="128"/>
        <v>0</v>
      </c>
      <c r="M192" s="22">
        <f>Raumgruppen_Bezeichnungen!N191</f>
        <v>0</v>
      </c>
      <c r="N192" s="22">
        <f t="shared" si="91"/>
        <v>1</v>
      </c>
      <c r="O192" s="22">
        <f t="shared" si="92"/>
        <v>1</v>
      </c>
    </row>
    <row r="193" spans="2:15" ht="15" customHeight="1" x14ac:dyDescent="0.2">
      <c r="B193" s="677" t="str">
        <f>Raumgruppen_Bezeichnungen!$C192</f>
        <v>I1-Q</v>
      </c>
      <c r="C193" s="528" t="str">
        <f>Raumgruppen_Bezeichnungen!$D192</f>
        <v>Aulen, inklusive Bühnen- und Garderobenbereiche</v>
      </c>
      <c r="D193" s="529">
        <f>SUMIFS(TabelleR11LL,TabelleR11HH,'Reserve 05 K'!B193,TabelleR11JJ,"")+
SUMIFS(TabelleR11LL,TabelleR11HH,'Reserve 05 K'!B193,TabelleR11JJ,"ohne Grundreinig")</f>
        <v>0</v>
      </c>
      <c r="E193" s="530">
        <f t="shared" si="86"/>
        <v>0</v>
      </c>
      <c r="F193" s="531" t="str">
        <f>VLOOKUP(B193,Raumgruppen_Bezeichnungen!$C$3:$E$305,3,FALSE)</f>
        <v>Quartalsw.</v>
      </c>
      <c r="G193" s="532" cm="1">
        <f t="array" aca="1" ref="G193" ca="1">HLOOKUP(
                           F193,
                           Raumgruppen_Bezeichnungen!$P$314:$AF$390,
                           VLOOKUP(
                                                 LEFT(RIGHT(CELL("dateiname",$B$2),LEN(CELL("dateiname",$B$2))-SEARCH("]",CELL("dateiname",$B$2))),LEN(RIGHT(CELL("dateiname",$B$2),LEN(CELL("dateiname",$B$2))-SEARCH("]",CELL("dateiname",$B$2))))-2),
                                                 Raumgruppen_Bezeichnungen!$P$315:$AH$390,
                                                 19,
                                                 FALSE),
                           FALSE)</f>
        <v>4</v>
      </c>
      <c r="H193" s="533">
        <f t="shared" ca="1" si="126"/>
        <v>0</v>
      </c>
      <c r="I193" s="500">
        <f t="shared" si="127"/>
        <v>0</v>
      </c>
      <c r="J193" s="534">
        <f t="shared" si="87"/>
        <v>0</v>
      </c>
      <c r="K193" s="535">
        <f t="shared" si="128"/>
        <v>0</v>
      </c>
      <c r="M193" s="22">
        <f>Raumgruppen_Bezeichnungen!N192</f>
        <v>0</v>
      </c>
      <c r="N193" s="22">
        <f t="shared" si="91"/>
        <v>1</v>
      </c>
      <c r="O193" s="22">
        <f t="shared" si="92"/>
        <v>1</v>
      </c>
    </row>
    <row r="194" spans="2:15" ht="15" customHeight="1" x14ac:dyDescent="0.2">
      <c r="B194" s="677" t="str">
        <f>Raumgruppen_Bezeichnungen!$C193</f>
        <v>I1-J6</v>
      </c>
      <c r="C194" s="528" t="str">
        <f>Raumgruppen_Bezeichnungen!$D193</f>
        <v>Aulen, inklusive Bühnen- und Garderobenbereiche</v>
      </c>
      <c r="D194" s="529">
        <f>SUMIFS(TabelleR11LL,TabelleR11HH,'Reserve 05 K'!B194,TabelleR11JJ,"")+
SUMIFS(TabelleR11LL,TabelleR11HH,'Reserve 05 K'!B194,TabelleR11JJ,"ohne Grundreinig")</f>
        <v>0</v>
      </c>
      <c r="E194" s="530">
        <f t="shared" si="86"/>
        <v>0</v>
      </c>
      <c r="F194" s="531" t="str">
        <f>VLOOKUP(B194,Raumgruppen_Bezeichnungen!$C$3:$E$305,3,FALSE)</f>
        <v>jährlich 6x</v>
      </c>
      <c r="G194" s="532" cm="1">
        <f t="array" aca="1" ref="G194" ca="1">HLOOKUP(
                           F194,
                           Raumgruppen_Bezeichnungen!$P$314:$AF$390,
                           VLOOKUP(
                                                 LEFT(RIGHT(CELL("dateiname",$B$2),LEN(CELL("dateiname",$B$2))-SEARCH("]",CELL("dateiname",$B$2))),LEN(RIGHT(CELL("dateiname",$B$2),LEN(CELL("dateiname",$B$2))-SEARCH("]",CELL("dateiname",$B$2))))-2),
                                                 Raumgruppen_Bezeichnungen!$P$315:$AH$390,
                                                 19,
                                                 FALSE),
                           FALSE)</f>
        <v>6</v>
      </c>
      <c r="H194" s="533">
        <f ca="1">D194*G194</f>
        <v>0</v>
      </c>
      <c r="I194" s="500">
        <f>IF(E194=0,0,H194/E194)</f>
        <v>0</v>
      </c>
      <c r="J194" s="534">
        <f t="shared" si="87"/>
        <v>0</v>
      </c>
      <c r="K194" s="535">
        <f>IF(J194="","",I194*J194)</f>
        <v>0</v>
      </c>
      <c r="M194" s="22">
        <f>Raumgruppen_Bezeichnungen!N193</f>
        <v>0</v>
      </c>
      <c r="N194" s="22">
        <f t="shared" si="91"/>
        <v>1</v>
      </c>
      <c r="O194" s="22">
        <f t="shared" si="92"/>
        <v>1</v>
      </c>
    </row>
    <row r="195" spans="2:15" ht="15" customHeight="1" x14ac:dyDescent="0.2">
      <c r="B195" s="677" t="str">
        <f>Raumgruppen_Bezeichnungen!$C194</f>
        <v>I1-M</v>
      </c>
      <c r="C195" s="528" t="str">
        <f>Raumgruppen_Bezeichnungen!$D194</f>
        <v>Aulen, inklusive Bühnen- und Garderobenbereiche</v>
      </c>
      <c r="D195" s="529">
        <f>SUMIFS(TabelleR11LL,TabelleR11HH,'Reserve 05 K'!B195,TabelleR11JJ,"")+
SUMIFS(TabelleR11LL,TabelleR11HH,'Reserve 05 K'!B195,TabelleR11JJ,"ohne Grundreinig")</f>
        <v>0</v>
      </c>
      <c r="E195" s="530">
        <f t="shared" si="86"/>
        <v>0</v>
      </c>
      <c r="F195" s="531" t="str">
        <f>VLOOKUP(B195,Raumgruppen_Bezeichnungen!$C$3:$E$305,3,FALSE)</f>
        <v>monatlich</v>
      </c>
      <c r="G195" s="532" cm="1">
        <f t="array" aca="1" ref="G195" ca="1">HLOOKUP(
                           F195,
                           Raumgruppen_Bezeichnungen!$P$314:$AF$390,
                           VLOOKUP(
                                                 LEFT(RIGHT(CELL("dateiname",$B$2),LEN(CELL("dateiname",$B$2))-SEARCH("]",CELL("dateiname",$B$2))),LEN(RIGHT(CELL("dateiname",$B$2),LEN(CELL("dateiname",$B$2))-SEARCH("]",CELL("dateiname",$B$2))))-2),
                                                 Raumgruppen_Bezeichnungen!$P$315:$AH$390,
                                                 19,
                                                 FALSE),
                           FALSE)</f>
        <v>12</v>
      </c>
      <c r="H195" s="533">
        <f ca="1">D195*G195</f>
        <v>0</v>
      </c>
      <c r="I195" s="500">
        <f>IF(E195=0,0,H195/E195)</f>
        <v>0</v>
      </c>
      <c r="J195" s="534">
        <f t="shared" si="87"/>
        <v>0</v>
      </c>
      <c r="K195" s="535">
        <f>IF(J195="","",I195*J195)</f>
        <v>0</v>
      </c>
      <c r="M195" s="22">
        <f>Raumgruppen_Bezeichnungen!N194</f>
        <v>0</v>
      </c>
      <c r="N195" s="22">
        <f t="shared" si="91"/>
        <v>1</v>
      </c>
      <c r="O195" s="22">
        <f t="shared" si="92"/>
        <v>1</v>
      </c>
    </row>
    <row r="196" spans="2:15" ht="15" customHeight="1" x14ac:dyDescent="0.2">
      <c r="B196" s="677" t="str">
        <f>Raumgruppen_Bezeichnungen!$C195</f>
        <v>I1-14</v>
      </c>
      <c r="C196" s="528" t="str">
        <f>Raumgruppen_Bezeichnungen!$D195</f>
        <v>Aulen, inklusive Bühnen- und Garderobenbereiche</v>
      </c>
      <c r="D196" s="529">
        <f>SUMIFS(TabelleR11LL,TabelleR11HH,'Reserve 05 K'!B196,TabelleR11JJ,"")+
SUMIFS(TabelleR11LL,TabelleR11HH,'Reserve 05 K'!B196,TabelleR11JJ,"ohne Grundreinig")</f>
        <v>0</v>
      </c>
      <c r="E196" s="530">
        <f t="shared" ref="E196:E259" si="129">VLOOKUP(B196,Los01NS,6,FALSE)</f>
        <v>0</v>
      </c>
      <c r="F196" s="531" t="str">
        <f>VLOOKUP(B196,Raumgruppen_Bezeichnungen!$C$3:$E$305,3,FALSE)</f>
        <v>14 tägig</v>
      </c>
      <c r="G196" s="532" cm="1">
        <f t="array" aca="1" ref="G196" ca="1">HLOOKUP(
                           F196,
                           Raumgruppen_Bezeichnungen!$P$314:$AF$390,
                           VLOOKUP(
                                                 LEFT(RIGHT(CELL("dateiname",$B$2),LEN(CELL("dateiname",$B$2))-SEARCH("]",CELL("dateiname",$B$2))),LEN(RIGHT(CELL("dateiname",$B$2),LEN(CELL("dateiname",$B$2))-SEARCH("]",CELL("dateiname",$B$2))))-2),
                                                 Raumgruppen_Bezeichnungen!$P$315:$AH$390,
                                                 19,
                                                 FALSE),
                           FALSE)</f>
        <v>25</v>
      </c>
      <c r="H196" s="533">
        <f t="shared" ref="H196:H198" ca="1" si="130">D196*G196</f>
        <v>0</v>
      </c>
      <c r="I196" s="500">
        <f t="shared" ref="I196:I198" si="131">IF(E196=0,0,H196/E196)</f>
        <v>0</v>
      </c>
      <c r="J196" s="534">
        <f t="shared" ref="J196:J259" si="132">Stundensatz01SVS</f>
        <v>0</v>
      </c>
      <c r="K196" s="535">
        <f t="shared" ref="K196:K198" si="133">IF(J196="","",I196*J196)</f>
        <v>0</v>
      </c>
      <c r="M196" s="22">
        <f>Raumgruppen_Bezeichnungen!N195</f>
        <v>0</v>
      </c>
      <c r="N196" s="22">
        <f t="shared" si="91"/>
        <v>1</v>
      </c>
      <c r="O196" s="22">
        <f t="shared" si="92"/>
        <v>1</v>
      </c>
    </row>
    <row r="197" spans="2:15" ht="15" customHeight="1" x14ac:dyDescent="0.2">
      <c r="B197" s="677" t="str">
        <f>Raumgruppen_Bezeichnungen!$C196</f>
        <v>I1-W</v>
      </c>
      <c r="C197" s="528" t="str">
        <f>Raumgruppen_Bezeichnungen!$D196</f>
        <v>Aulen, inklusive Bühnen- und Garderobenbereiche</v>
      </c>
      <c r="D197" s="529">
        <f>SUMIFS(TabelleR11LL,TabelleR11HH,'Reserve 05 K'!B197,TabelleR11JJ,"")+
SUMIFS(TabelleR11LL,TabelleR11HH,'Reserve 05 K'!B197,TabelleR11JJ,"ohne Grundreinig")</f>
        <v>0</v>
      </c>
      <c r="E197" s="530">
        <f t="shared" si="129"/>
        <v>0</v>
      </c>
      <c r="F197" s="531" t="str">
        <f>VLOOKUP(B197,Raumgruppen_Bezeichnungen!$C$3:$E$305,3,FALSE)</f>
        <v>wöchentl.</v>
      </c>
      <c r="G197" s="532" cm="1">
        <f t="array" aca="1" ref="G197" ca="1">HLOOKUP(
                           F197,
                           Raumgruppen_Bezeichnungen!$P$314:$AF$390,
                           VLOOKUP(
                                                 LEFT(RIGHT(CELL("dateiname",$B$2),LEN(CELL("dateiname",$B$2))-SEARCH("]",CELL("dateiname",$B$2))),LEN(RIGHT(CELL("dateiname",$B$2),LEN(CELL("dateiname",$B$2))-SEARCH("]",CELL("dateiname",$B$2))))-2),
                                                 Raumgruppen_Bezeichnungen!$P$315:$AH$390,
                                                 19,
                                                 FALSE),
                           FALSE)</f>
        <v>50</v>
      </c>
      <c r="H197" s="533">
        <f t="shared" ca="1" si="130"/>
        <v>0</v>
      </c>
      <c r="I197" s="500">
        <f t="shared" si="131"/>
        <v>0</v>
      </c>
      <c r="J197" s="534">
        <f t="shared" si="132"/>
        <v>0</v>
      </c>
      <c r="K197" s="535">
        <f t="shared" si="133"/>
        <v>0</v>
      </c>
      <c r="M197" s="22">
        <f>Raumgruppen_Bezeichnungen!N196</f>
        <v>0</v>
      </c>
      <c r="N197" s="22">
        <f t="shared" ref="N197:N260" si="134">IF(E197=0,1,0)</f>
        <v>1</v>
      </c>
      <c r="O197" s="22">
        <f t="shared" ref="O197:O260" si="135">IF(J197=0,1,0)</f>
        <v>1</v>
      </c>
    </row>
    <row r="198" spans="2:15" ht="15" customHeight="1" x14ac:dyDescent="0.2">
      <c r="B198" s="677" t="str">
        <f>Raumgruppen_Bezeichnungen!$C197</f>
        <v>I1-2</v>
      </c>
      <c r="C198" s="528" t="str">
        <f>Raumgruppen_Bezeichnungen!$D197</f>
        <v>Aulen, inklusive Bühnen- und Garderobenbereiche</v>
      </c>
      <c r="D198" s="529">
        <f>SUMIFS(TabelleR11LL,TabelleR11HH,'Reserve 05 K'!B198,TabelleR11JJ,"")+
SUMIFS(TabelleR11LL,TabelleR11HH,'Reserve 05 K'!B198,TabelleR11JJ,"ohne Grundreinig")</f>
        <v>0</v>
      </c>
      <c r="E198" s="530">
        <f t="shared" si="129"/>
        <v>0</v>
      </c>
      <c r="F198" s="531" t="str">
        <f>VLOOKUP(B198,Raumgruppen_Bezeichnungen!$C$3:$E$305,3,FALSE)</f>
        <v>2 Tage/Wo</v>
      </c>
      <c r="G198" s="532" cm="1">
        <f t="array" aca="1" ref="G198" ca="1">HLOOKUP(
                           F198,
                           Raumgruppen_Bezeichnungen!$P$314:$AF$390,
                           VLOOKUP(
                                                 LEFT(RIGHT(CELL("dateiname",$B$2),LEN(CELL("dateiname",$B$2))-SEARCH("]",CELL("dateiname",$B$2))),LEN(RIGHT(CELL("dateiname",$B$2),LEN(CELL("dateiname",$B$2))-SEARCH("]",CELL("dateiname",$B$2))))-2),
                                                 Raumgruppen_Bezeichnungen!$P$315:$AH$390,
                                                 19,
                                                 FALSE),
                           FALSE)</f>
        <v>100</v>
      </c>
      <c r="H198" s="533">
        <f t="shared" ca="1" si="130"/>
        <v>0</v>
      </c>
      <c r="I198" s="500">
        <f t="shared" si="131"/>
        <v>0</v>
      </c>
      <c r="J198" s="534">
        <f t="shared" si="132"/>
        <v>0</v>
      </c>
      <c r="K198" s="535">
        <f t="shared" si="133"/>
        <v>0</v>
      </c>
      <c r="M198" s="22">
        <f>Raumgruppen_Bezeichnungen!N197</f>
        <v>0</v>
      </c>
      <c r="N198" s="22">
        <f t="shared" si="134"/>
        <v>1</v>
      </c>
      <c r="O198" s="22">
        <f t="shared" si="135"/>
        <v>1</v>
      </c>
    </row>
    <row r="199" spans="2:15" ht="15" customHeight="1" x14ac:dyDescent="0.2">
      <c r="B199" s="677" t="str">
        <f>Raumgruppen_Bezeichnungen!$C198</f>
        <v>I1-2,5</v>
      </c>
      <c r="C199" s="528" t="str">
        <f>Raumgruppen_Bezeichnungen!$D198</f>
        <v>Aulen, inklusive Bühnen- und Garderobenbereiche</v>
      </c>
      <c r="D199" s="529">
        <f>SUMIFS(TabelleR11LL,TabelleR11HH,'Reserve 05 K'!B199,TabelleR11JJ,"")+
SUMIFS(TabelleR11LL,TabelleR11HH,'Reserve 05 K'!B199,TabelleR11JJ,"ohne Grundreinig")</f>
        <v>0</v>
      </c>
      <c r="E199" s="530">
        <f t="shared" si="129"/>
        <v>0</v>
      </c>
      <c r="F199" s="531" t="str">
        <f>VLOOKUP(B199,Raumgruppen_Bezeichnungen!$C$3:$E$305,3,FALSE)</f>
        <v>2,5 Tage/Wo</v>
      </c>
      <c r="G199" s="532" cm="1">
        <f t="array" aca="1" ref="G199" ca="1">HLOOKUP(
                           F199,
                           Raumgruppen_Bezeichnungen!$P$314:$AF$390,
                           VLOOKUP(
                                                 LEFT(RIGHT(CELL("dateiname",$B$2),LEN(CELL("dateiname",$B$2))-SEARCH("]",CELL("dateiname",$B$2))),LEN(RIGHT(CELL("dateiname",$B$2),LEN(CELL("dateiname",$B$2))-SEARCH("]",CELL("dateiname",$B$2))))-2),
                                                 Raumgruppen_Bezeichnungen!$P$315:$AH$390,
                                                 19,
                                                 FALSE),
                           FALSE)</f>
        <v>125</v>
      </c>
      <c r="H199" s="533">
        <f ca="1">D199*G199</f>
        <v>0</v>
      </c>
      <c r="I199" s="500">
        <f>IF(E199=0,0,H199/E199)</f>
        <v>0</v>
      </c>
      <c r="J199" s="534">
        <f t="shared" si="132"/>
        <v>0</v>
      </c>
      <c r="K199" s="535">
        <f>IF(J199="","",I199*J199)</f>
        <v>0</v>
      </c>
      <c r="M199" s="22">
        <f>Raumgruppen_Bezeichnungen!N198</f>
        <v>0</v>
      </c>
      <c r="N199" s="22">
        <f t="shared" si="134"/>
        <v>1</v>
      </c>
      <c r="O199" s="22">
        <f t="shared" si="135"/>
        <v>1</v>
      </c>
    </row>
    <row r="200" spans="2:15" ht="15" customHeight="1" x14ac:dyDescent="0.2">
      <c r="B200" s="677" t="str">
        <f>Raumgruppen_Bezeichnungen!$C199</f>
        <v>I1-3</v>
      </c>
      <c r="C200" s="528" t="str">
        <f>Raumgruppen_Bezeichnungen!$D199</f>
        <v>Aulen, inklusive Bühnen- und Garderobenbereiche</v>
      </c>
      <c r="D200" s="529">
        <f>SUMIFS(TabelleR11LL,TabelleR11HH,'Reserve 05 K'!B200,TabelleR11JJ,"")+
SUMIFS(TabelleR11LL,TabelleR11HH,'Reserve 05 K'!B200,TabelleR11JJ,"ohne Grundreinig")</f>
        <v>0</v>
      </c>
      <c r="E200" s="530">
        <f t="shared" si="129"/>
        <v>0</v>
      </c>
      <c r="F200" s="531" t="str">
        <f>VLOOKUP(B200,Raumgruppen_Bezeichnungen!$C$3:$E$305,3,FALSE)</f>
        <v>3 Tage/Wo</v>
      </c>
      <c r="G200" s="532" cm="1">
        <f t="array" aca="1" ref="G200" ca="1">HLOOKUP(
                           F200,
                           Raumgruppen_Bezeichnungen!$P$314:$AF$390,
                           VLOOKUP(
                                                 LEFT(RIGHT(CELL("dateiname",$B$2),LEN(CELL("dateiname",$B$2))-SEARCH("]",CELL("dateiname",$B$2))),LEN(RIGHT(CELL("dateiname",$B$2),LEN(CELL("dateiname",$B$2))-SEARCH("]",CELL("dateiname",$B$2))))-2),
                                                 Raumgruppen_Bezeichnungen!$P$315:$AH$390,
                                                 19,
                                                 FALSE),
                           FALSE)</f>
        <v>150</v>
      </c>
      <c r="H200" s="533">
        <f t="shared" ref="H200:H203" ca="1" si="136">D200*G200</f>
        <v>0</v>
      </c>
      <c r="I200" s="500">
        <f t="shared" ref="I200:I203" si="137">IF(E200=0,0,H200/E200)</f>
        <v>0</v>
      </c>
      <c r="J200" s="534">
        <f t="shared" si="132"/>
        <v>0</v>
      </c>
      <c r="K200" s="535">
        <f t="shared" ref="K200:K203" si="138">IF(J200="","",I200*J200)</f>
        <v>0</v>
      </c>
      <c r="M200" s="22">
        <f>Raumgruppen_Bezeichnungen!N199</f>
        <v>0</v>
      </c>
      <c r="N200" s="22">
        <f t="shared" si="134"/>
        <v>1</v>
      </c>
      <c r="O200" s="22">
        <f t="shared" si="135"/>
        <v>1</v>
      </c>
    </row>
    <row r="201" spans="2:15" ht="15" customHeight="1" x14ac:dyDescent="0.2">
      <c r="B201" s="677" t="str">
        <f>Raumgruppen_Bezeichnungen!$C200</f>
        <v>I1-4</v>
      </c>
      <c r="C201" s="528" t="str">
        <f>Raumgruppen_Bezeichnungen!$D200</f>
        <v>Aulen, inklusive Bühnen- und Garderobenbereiche</v>
      </c>
      <c r="D201" s="529">
        <f>SUMIFS(TabelleR11LL,TabelleR11HH,'Reserve 05 K'!B201,TabelleR11JJ,"")+
SUMIFS(TabelleR11LL,TabelleR11HH,'Reserve 05 K'!B201,TabelleR11JJ,"ohne Grundreinig")</f>
        <v>0</v>
      </c>
      <c r="E201" s="530">
        <f t="shared" si="129"/>
        <v>0</v>
      </c>
      <c r="F201" s="531" t="str">
        <f>VLOOKUP(B201,Raumgruppen_Bezeichnungen!$C$3:$E$305,3,FALSE)</f>
        <v>4 Tage/Wo</v>
      </c>
      <c r="G201" s="532" cm="1">
        <f t="array" aca="1" ref="G201" ca="1">HLOOKUP(
                           F201,
                           Raumgruppen_Bezeichnungen!$P$314:$AF$390,
                           VLOOKUP(
                                                 LEFT(RIGHT(CELL("dateiname",$B$2),LEN(CELL("dateiname",$B$2))-SEARCH("]",CELL("dateiname",$B$2))),LEN(RIGHT(CELL("dateiname",$B$2),LEN(CELL("dateiname",$B$2))-SEARCH("]",CELL("dateiname",$B$2))))-2),
                                                 Raumgruppen_Bezeichnungen!$P$315:$AH$390,
                                                 19,
                                                 FALSE),
                           FALSE)</f>
        <v>200</v>
      </c>
      <c r="H201" s="533">
        <f t="shared" ca="1" si="136"/>
        <v>0</v>
      </c>
      <c r="I201" s="500">
        <f t="shared" si="137"/>
        <v>0</v>
      </c>
      <c r="J201" s="534">
        <f t="shared" si="132"/>
        <v>0</v>
      </c>
      <c r="K201" s="535">
        <f t="shared" si="138"/>
        <v>0</v>
      </c>
      <c r="M201" s="22">
        <f>Raumgruppen_Bezeichnungen!N200</f>
        <v>0</v>
      </c>
      <c r="N201" s="22">
        <f t="shared" si="134"/>
        <v>1</v>
      </c>
      <c r="O201" s="22">
        <f t="shared" si="135"/>
        <v>1</v>
      </c>
    </row>
    <row r="202" spans="2:15" ht="15" customHeight="1" x14ac:dyDescent="0.2">
      <c r="B202" s="677" t="str">
        <f>Raumgruppen_Bezeichnungen!$C201</f>
        <v>I1-5</v>
      </c>
      <c r="C202" s="528" t="str">
        <f>Raumgruppen_Bezeichnungen!$D201</f>
        <v>Aulen, inklusive Bühnen- und Garderobenbereiche</v>
      </c>
      <c r="D202" s="529">
        <f>SUMIFS(TabelleR11LL,TabelleR11HH,'Reserve 05 K'!B202,TabelleR11JJ,"")+
SUMIFS(TabelleR11LL,TabelleR11HH,'Reserve 05 K'!B202,TabelleR11JJ,"ohne Grundreinig")</f>
        <v>0</v>
      </c>
      <c r="E202" s="530">
        <f t="shared" si="129"/>
        <v>0</v>
      </c>
      <c r="F202" s="531" t="str">
        <f>VLOOKUP(B202,Raumgruppen_Bezeichnungen!$C$3:$E$305,3,FALSE)</f>
        <v>5 Tage/Wo</v>
      </c>
      <c r="G202" s="532" cm="1">
        <f t="array" aca="1" ref="G202" ca="1">HLOOKUP(
                           F202,
                           Raumgruppen_Bezeichnungen!$P$314:$AF$390,
                           VLOOKUP(
                                                 LEFT(RIGHT(CELL("dateiname",$B$2),LEN(CELL("dateiname",$B$2))-SEARCH("]",CELL("dateiname",$B$2))),LEN(RIGHT(CELL("dateiname",$B$2),LEN(CELL("dateiname",$B$2))-SEARCH("]",CELL("dateiname",$B$2))))-2),
                                                 Raumgruppen_Bezeichnungen!$P$315:$AH$390,
                                                 19,
                                                 FALSE),
                           FALSE)</f>
        <v>250</v>
      </c>
      <c r="H202" s="533">
        <f t="shared" ca="1" si="136"/>
        <v>0</v>
      </c>
      <c r="I202" s="500">
        <f t="shared" si="137"/>
        <v>0</v>
      </c>
      <c r="J202" s="534">
        <f t="shared" si="132"/>
        <v>0</v>
      </c>
      <c r="K202" s="535">
        <f t="shared" si="138"/>
        <v>0</v>
      </c>
      <c r="M202" s="22">
        <f>Raumgruppen_Bezeichnungen!N201</f>
        <v>0</v>
      </c>
      <c r="N202" s="22">
        <f t="shared" si="134"/>
        <v>1</v>
      </c>
      <c r="O202" s="22">
        <f t="shared" si="135"/>
        <v>1</v>
      </c>
    </row>
    <row r="203" spans="2:15" ht="15" customHeight="1" x14ac:dyDescent="0.2">
      <c r="B203" s="677" t="str">
        <f>Raumgruppen_Bezeichnungen!$C202</f>
        <v>I1-6</v>
      </c>
      <c r="C203" s="528" t="str">
        <f>Raumgruppen_Bezeichnungen!$D202</f>
        <v>Aulen, inklusive Bühnen- und Garderobenbereiche</v>
      </c>
      <c r="D203" s="529">
        <f>SUMIFS(TabelleR11LL,TabelleR11HH,'Reserve 05 K'!B203,TabelleR11JJ,"")+
SUMIFS(TabelleR11LL,TabelleR11HH,'Reserve 05 K'!B203,TabelleR11JJ,"ohne Grundreinig")</f>
        <v>0</v>
      </c>
      <c r="E203" s="530">
        <f t="shared" si="129"/>
        <v>0</v>
      </c>
      <c r="F203" s="531" t="str">
        <f>VLOOKUP(B203,Raumgruppen_Bezeichnungen!$C$3:$E$305,3,FALSE)</f>
        <v>6 Tage/Wo</v>
      </c>
      <c r="G203" s="532" cm="1">
        <f t="array" aca="1" ref="G203" ca="1">HLOOKUP(
                           F203,
                           Raumgruppen_Bezeichnungen!$P$314:$AF$390,
                           VLOOKUP(
                                                 LEFT(RIGHT(CELL("dateiname",$B$2),LEN(CELL("dateiname",$B$2))-SEARCH("]",CELL("dateiname",$B$2))),LEN(RIGHT(CELL("dateiname",$B$2),LEN(CELL("dateiname",$B$2))-SEARCH("]",CELL("dateiname",$B$2))))-2),
                                                 Raumgruppen_Bezeichnungen!$P$315:$AH$390,
                                                 19,
                                                 FALSE),
                           FALSE)</f>
        <v>300</v>
      </c>
      <c r="H203" s="533">
        <f t="shared" ca="1" si="136"/>
        <v>0</v>
      </c>
      <c r="I203" s="500">
        <f t="shared" si="137"/>
        <v>0</v>
      </c>
      <c r="J203" s="534">
        <f t="shared" si="132"/>
        <v>0</v>
      </c>
      <c r="K203" s="535">
        <f t="shared" si="138"/>
        <v>0</v>
      </c>
      <c r="M203" s="22">
        <f>Raumgruppen_Bezeichnungen!N202</f>
        <v>0</v>
      </c>
      <c r="N203" s="22">
        <f t="shared" si="134"/>
        <v>1</v>
      </c>
      <c r="O203" s="22">
        <f t="shared" si="135"/>
        <v>1</v>
      </c>
    </row>
    <row r="204" spans="2:15" ht="15" customHeight="1" x14ac:dyDescent="0.2">
      <c r="B204" s="677" t="str">
        <f>Raumgruppen_Bezeichnungen!$C203</f>
        <v>I1-7</v>
      </c>
      <c r="C204" s="528" t="str">
        <f>Raumgruppen_Bezeichnungen!$D203</f>
        <v>Aulen, inklusive Bühnen- und Garderobenbereiche</v>
      </c>
      <c r="D204" s="529">
        <f>SUMIFS(TabelleR11LL,TabelleR11HH,'Reserve 05 K'!B204,TabelleR11JJ,"")+
SUMIFS(TabelleR11LL,TabelleR11HH,'Reserve 05 K'!B204,TabelleR11JJ,"ohne Grundreinig")</f>
        <v>0</v>
      </c>
      <c r="E204" s="530">
        <f t="shared" si="129"/>
        <v>0</v>
      </c>
      <c r="F204" s="531" t="str">
        <f>VLOOKUP(B204,Raumgruppen_Bezeichnungen!$C$3:$E$305,3,FALSE)</f>
        <v>7 Tage/Wo</v>
      </c>
      <c r="G204" s="532" cm="1">
        <f t="array" aca="1" ref="G204" ca="1">HLOOKUP(
                           F204,
                           Raumgruppen_Bezeichnungen!$P$314:$AF$390,
                           VLOOKUP(
                                                 LEFT(RIGHT(CELL("dateiname",$B$2),LEN(CELL("dateiname",$B$2))-SEARCH("]",CELL("dateiname",$B$2))),LEN(RIGHT(CELL("dateiname",$B$2),LEN(CELL("dateiname",$B$2))-SEARCH("]",CELL("dateiname",$B$2))))-2),
                                                 Raumgruppen_Bezeichnungen!$P$315:$AH$390,
                                                 19,
                                                 FALSE),
                           FALSE)</f>
        <v>350</v>
      </c>
      <c r="H204" s="533">
        <f ca="1">D204*G204</f>
        <v>0</v>
      </c>
      <c r="I204" s="500">
        <f>IF(E204=0,0,H204/E204)</f>
        <v>0</v>
      </c>
      <c r="J204" s="534">
        <f t="shared" si="132"/>
        <v>0</v>
      </c>
      <c r="K204" s="535">
        <f>IF(J204="","",I204*J204)</f>
        <v>0</v>
      </c>
      <c r="M204" s="22">
        <f>Raumgruppen_Bezeichnungen!N203</f>
        <v>0</v>
      </c>
      <c r="N204" s="22">
        <f t="shared" si="134"/>
        <v>1</v>
      </c>
      <c r="O204" s="22">
        <f t="shared" si="135"/>
        <v>1</v>
      </c>
    </row>
    <row r="205" spans="2:15" ht="15" customHeight="1" x14ac:dyDescent="0.2">
      <c r="B205" s="677" t="str">
        <f>Raumgruppen_Bezeichnungen!$C204</f>
        <v>I1-Müll</v>
      </c>
      <c r="C205" s="528" t="str">
        <f>Raumgruppen_Bezeichnungen!$D204</f>
        <v>Aulen, inklusive Bühnen- und Garderobenbereiche (nur Müllentnahme)</v>
      </c>
      <c r="D205" s="529">
        <f>SUMIFS(TabelleR11LL,TabelleR11II,'Reserve 05 K'!B205,TabelleR11JJ,"")+
SUMIFS(TabelleR11LL,TabelleR11II,'Reserve 05 K'!B205,TabelleR11JJ,"ohne Grundreinig")</f>
        <v>0</v>
      </c>
      <c r="E205" s="530">
        <f t="shared" si="129"/>
        <v>0</v>
      </c>
      <c r="F205" s="531" t="str">
        <f>VLOOKUP(B205,Raumgruppen_Bezeichnungen!$C$3:$E$305,3,FALSE)</f>
        <v>2 Tage/Wo </v>
      </c>
      <c r="G205" s="532" cm="1">
        <f t="array" aca="1" ref="G205" ca="1">HLOOKUP(
                           F205,
                           Raumgruppen_Bezeichnungen!$P$314:$AF$390,
                           VLOOKUP(
                                                 LEFT(RIGHT(CELL("dateiname",$B$2),LEN(CELL("dateiname",$B$2))-SEARCH("]",CELL("dateiname",$B$2))),LEN(RIGHT(CELL("dateiname",$B$2),LEN(CELL("dateiname",$B$2))-SEARCH("]",CELL("dateiname",$B$2))))-2),
                                                 Raumgruppen_Bezeichnungen!$P$315:$AH$390,
                                                 19,
                                                 FALSE),
                           FALSE)</f>
        <v>100</v>
      </c>
      <c r="H205" s="533">
        <f t="shared" ref="H205:H207" ca="1" si="139">D205*G205</f>
        <v>0</v>
      </c>
      <c r="I205" s="500">
        <f t="shared" ref="I205:I207" si="140">IF(E205=0,0,H205/E205)</f>
        <v>0</v>
      </c>
      <c r="J205" s="534">
        <f t="shared" si="132"/>
        <v>0</v>
      </c>
      <c r="K205" s="535">
        <f t="shared" ref="K205:K207" si="141">IF(J205="","",I205*J205)</f>
        <v>0</v>
      </c>
      <c r="M205" s="22">
        <f>Raumgruppen_Bezeichnungen!N204</f>
        <v>0</v>
      </c>
      <c r="N205" s="22">
        <f t="shared" si="134"/>
        <v>1</v>
      </c>
      <c r="O205" s="22">
        <f t="shared" si="135"/>
        <v>1</v>
      </c>
    </row>
    <row r="206" spans="2:15" ht="15" customHeight="1" x14ac:dyDescent="0.2">
      <c r="B206" s="677" t="str">
        <f>Raumgruppen_Bezeichnungen!$C205</f>
        <v>J1-J</v>
      </c>
      <c r="C206" s="528" t="str">
        <f>Raumgruppen_Bezeichnungen!$D205</f>
        <v>Sozialräume; Speisesaal, Kantine, Cafeteria, einschließlich Flure in diesem Bereich, Teeküchen, Arzt- / Sanitätsräume</v>
      </c>
      <c r="D206" s="529">
        <f>SUMIFS(TabelleR11LL,TabelleR11HH,'Reserve 05 K'!B206,TabelleR11JJ,"")+
SUMIFS(TabelleR11LL,TabelleR11HH,'Reserve 05 K'!B206,TabelleR11JJ,"ohne Grundreinig")</f>
        <v>0</v>
      </c>
      <c r="E206" s="530">
        <f t="shared" si="129"/>
        <v>0</v>
      </c>
      <c r="F206" s="531" t="str">
        <f>VLOOKUP(B206,Raumgruppen_Bezeichnungen!$C$3:$E$305,3,FALSE)</f>
        <v>jährlich</v>
      </c>
      <c r="G206" s="532" cm="1">
        <f t="array" aca="1" ref="G206" ca="1">HLOOKUP(
                           F206,
                           Raumgruppen_Bezeichnungen!$P$314:$AF$390,
                           VLOOKUP(
                                                 LEFT(RIGHT(CELL("dateiname",$B$2),LEN(CELL("dateiname",$B$2))-SEARCH("]",CELL("dateiname",$B$2))),LEN(RIGHT(CELL("dateiname",$B$2),LEN(CELL("dateiname",$B$2))-SEARCH("]",CELL("dateiname",$B$2))))-2),
                                                 Raumgruppen_Bezeichnungen!$P$315:$AH$390,
                                                 19,
                                                 FALSE),
                           FALSE)</f>
        <v>1</v>
      </c>
      <c r="H206" s="533">
        <f t="shared" ca="1" si="139"/>
        <v>0</v>
      </c>
      <c r="I206" s="500">
        <f t="shared" si="140"/>
        <v>0</v>
      </c>
      <c r="J206" s="534">
        <f t="shared" si="132"/>
        <v>0</v>
      </c>
      <c r="K206" s="535">
        <f t="shared" si="141"/>
        <v>0</v>
      </c>
      <c r="M206" s="22">
        <f>Raumgruppen_Bezeichnungen!N205</f>
        <v>1</v>
      </c>
      <c r="N206" s="22">
        <f t="shared" si="134"/>
        <v>1</v>
      </c>
      <c r="O206" s="22">
        <f t="shared" si="135"/>
        <v>1</v>
      </c>
    </row>
    <row r="207" spans="2:15" ht="15" customHeight="1" x14ac:dyDescent="0.2">
      <c r="B207" s="677" t="str">
        <f>Raumgruppen_Bezeichnungen!$C206</f>
        <v>J1-J2</v>
      </c>
      <c r="C207" s="528" t="str">
        <f>Raumgruppen_Bezeichnungen!$D206</f>
        <v>Sozialräume; Speisesaal, Kantine, Cafeteria, einschließlich Flure in diesem Bereich, Teeküchen, Arzt- / Sanitätsräume</v>
      </c>
      <c r="D207" s="529">
        <f>SUMIFS(TabelleR11LL,TabelleR11HH,'Reserve 05 K'!B207,TabelleR11JJ,"")+
SUMIFS(TabelleR11LL,TabelleR11HH,'Reserve 05 K'!B207,TabelleR11JJ,"ohne Grundreinig")</f>
        <v>0</v>
      </c>
      <c r="E207" s="530">
        <f t="shared" si="129"/>
        <v>0</v>
      </c>
      <c r="F207" s="531" t="str">
        <f>VLOOKUP(B207,Raumgruppen_Bezeichnungen!$C$3:$E$305,3,FALSE)</f>
        <v>jährlich 2x</v>
      </c>
      <c r="G207" s="532" cm="1">
        <f t="array" aca="1" ref="G207" ca="1">HLOOKUP(
                           F207,
                           Raumgruppen_Bezeichnungen!$P$314:$AF$390,
                           VLOOKUP(
                                                 LEFT(RIGHT(CELL("dateiname",$B$2),LEN(CELL("dateiname",$B$2))-SEARCH("]",CELL("dateiname",$B$2))),LEN(RIGHT(CELL("dateiname",$B$2),LEN(CELL("dateiname",$B$2))-SEARCH("]",CELL("dateiname",$B$2))))-2),
                                                 Raumgruppen_Bezeichnungen!$P$315:$AH$390,
                                                 19,
                                                 FALSE),
                           FALSE)</f>
        <v>2</v>
      </c>
      <c r="H207" s="533">
        <f t="shared" ca="1" si="139"/>
        <v>0</v>
      </c>
      <c r="I207" s="500">
        <f t="shared" si="140"/>
        <v>0</v>
      </c>
      <c r="J207" s="534">
        <f t="shared" si="132"/>
        <v>0</v>
      </c>
      <c r="K207" s="535">
        <f t="shared" si="141"/>
        <v>0</v>
      </c>
      <c r="M207" s="22">
        <f>Raumgruppen_Bezeichnungen!N206</f>
        <v>0</v>
      </c>
      <c r="N207" s="22">
        <f t="shared" si="134"/>
        <v>1</v>
      </c>
      <c r="O207" s="22">
        <f t="shared" si="135"/>
        <v>1</v>
      </c>
    </row>
    <row r="208" spans="2:15" ht="15" customHeight="1" x14ac:dyDescent="0.2">
      <c r="B208" s="677" t="str">
        <f>Raumgruppen_Bezeichnungen!$C207</f>
        <v>J1-Q</v>
      </c>
      <c r="C208" s="528" t="str">
        <f>Raumgruppen_Bezeichnungen!$D207</f>
        <v>Sozialräume; Speisesaal, Kantine, Cafeteria, einschließlich Flure in diesem Bereich, Teeküchen, Arzt- / Sanitätsräume</v>
      </c>
      <c r="D208" s="529">
        <f>SUMIFS(TabelleR11LL,TabelleR11HH,'Reserve 05 K'!B208,TabelleR11JJ,"")+
SUMIFS(TabelleR11LL,TabelleR11HH,'Reserve 05 K'!B208,TabelleR11JJ,"ohne Grundreinig")</f>
        <v>0</v>
      </c>
      <c r="E208" s="530">
        <f t="shared" si="129"/>
        <v>0</v>
      </c>
      <c r="F208" s="531" t="str">
        <f>VLOOKUP(B208,Raumgruppen_Bezeichnungen!$C$3:$E$305,3,FALSE)</f>
        <v>Quartalsw.</v>
      </c>
      <c r="G208" s="532" cm="1">
        <f t="array" aca="1" ref="G208" ca="1">HLOOKUP(
                           F208,
                           Raumgruppen_Bezeichnungen!$P$314:$AF$390,
                           VLOOKUP(
                                                 LEFT(RIGHT(CELL("dateiname",$B$2),LEN(CELL("dateiname",$B$2))-SEARCH("]",CELL("dateiname",$B$2))),LEN(RIGHT(CELL("dateiname",$B$2),LEN(CELL("dateiname",$B$2))-SEARCH("]",CELL("dateiname",$B$2))))-2),
                                                 Raumgruppen_Bezeichnungen!$P$315:$AH$390,
                                                 19,
                                                 FALSE),
                           FALSE)</f>
        <v>4</v>
      </c>
      <c r="H208" s="533">
        <f ca="1">D208*G208</f>
        <v>0</v>
      </c>
      <c r="I208" s="500">
        <f>IF(E208=0,0,H208/E208)</f>
        <v>0</v>
      </c>
      <c r="J208" s="534">
        <f t="shared" si="132"/>
        <v>0</v>
      </c>
      <c r="K208" s="535">
        <f>IF(J208="","",I208*J208)</f>
        <v>0</v>
      </c>
      <c r="M208" s="22">
        <f>Raumgruppen_Bezeichnungen!N207</f>
        <v>0</v>
      </c>
      <c r="N208" s="22">
        <f t="shared" si="134"/>
        <v>1</v>
      </c>
      <c r="O208" s="22">
        <f t="shared" si="135"/>
        <v>1</v>
      </c>
    </row>
    <row r="209" spans="2:15" ht="15" customHeight="1" x14ac:dyDescent="0.2">
      <c r="B209" s="677" t="str">
        <f>Raumgruppen_Bezeichnungen!$C208</f>
        <v>J1-J6</v>
      </c>
      <c r="C209" s="528" t="str">
        <f>Raumgruppen_Bezeichnungen!$D208</f>
        <v>Sozialräume; Speisesaal, Kantine, Cafeteria, einschließlich Flure in diesem Bereich, Teeküchen, Arzt- / Sanitätsräume</v>
      </c>
      <c r="D209" s="529">
        <f>SUMIFS(TabelleR11LL,TabelleR11HH,'Reserve 05 K'!B209,TabelleR11JJ,"")+
SUMIFS(TabelleR11LL,TabelleR11HH,'Reserve 05 K'!B209,TabelleR11JJ,"ohne Grundreinig")</f>
        <v>0</v>
      </c>
      <c r="E209" s="530">
        <f t="shared" si="129"/>
        <v>0</v>
      </c>
      <c r="F209" s="531" t="str">
        <f>VLOOKUP(B209,Raumgruppen_Bezeichnungen!$C$3:$E$305,3,FALSE)</f>
        <v>jährlich 6x</v>
      </c>
      <c r="G209" s="532" cm="1">
        <f t="array" aca="1" ref="G209" ca="1">HLOOKUP(
                           F209,
                           Raumgruppen_Bezeichnungen!$P$314:$AF$390,
                           VLOOKUP(
                                                 LEFT(RIGHT(CELL("dateiname",$B$2),LEN(CELL("dateiname",$B$2))-SEARCH("]",CELL("dateiname",$B$2))),LEN(RIGHT(CELL("dateiname",$B$2),LEN(CELL("dateiname",$B$2))-SEARCH("]",CELL("dateiname",$B$2))))-2),
                                                 Raumgruppen_Bezeichnungen!$P$315:$AH$390,
                                                 19,
                                                 FALSE),
                           FALSE)</f>
        <v>6</v>
      </c>
      <c r="H209" s="533">
        <f ca="1">D209*G209</f>
        <v>0</v>
      </c>
      <c r="I209" s="500">
        <f>IF(E209=0,0,H209/E209)</f>
        <v>0</v>
      </c>
      <c r="J209" s="534">
        <f t="shared" si="132"/>
        <v>0</v>
      </c>
      <c r="K209" s="535">
        <f>IF(J209="","",I209*J209)</f>
        <v>0</v>
      </c>
      <c r="M209" s="22">
        <f>Raumgruppen_Bezeichnungen!N208</f>
        <v>0</v>
      </c>
      <c r="N209" s="22">
        <f t="shared" si="134"/>
        <v>1</v>
      </c>
      <c r="O209" s="22">
        <f t="shared" si="135"/>
        <v>1</v>
      </c>
    </row>
    <row r="210" spans="2:15" ht="15" customHeight="1" x14ac:dyDescent="0.2">
      <c r="B210" s="677" t="str">
        <f>Raumgruppen_Bezeichnungen!$C209</f>
        <v>J1-M</v>
      </c>
      <c r="C210" s="528" t="str">
        <f>Raumgruppen_Bezeichnungen!$D209</f>
        <v>Sozialräume; Speisesaal, Kantine, Cafeteria, einschließlich Flure in diesem Bereich, Teeküchen, Arzt- / Sanitätsräume</v>
      </c>
      <c r="D210" s="529">
        <f>SUMIFS(TabelleR11LL,TabelleR11HH,'Reserve 05 K'!B210,TabelleR11JJ,"")+
SUMIFS(TabelleR11LL,TabelleR11HH,'Reserve 05 K'!B210,TabelleR11JJ,"ohne Grundreinig")</f>
        <v>0</v>
      </c>
      <c r="E210" s="530">
        <f t="shared" si="129"/>
        <v>0</v>
      </c>
      <c r="F210" s="531" t="str">
        <f>VLOOKUP(B210,Raumgruppen_Bezeichnungen!$C$3:$E$305,3,FALSE)</f>
        <v>monatlich</v>
      </c>
      <c r="G210" s="532" cm="1">
        <f t="array" aca="1" ref="G210" ca="1">HLOOKUP(
                           F210,
                           Raumgruppen_Bezeichnungen!$P$314:$AF$390,
                           VLOOKUP(
                                                 LEFT(RIGHT(CELL("dateiname",$B$2),LEN(CELL("dateiname",$B$2))-SEARCH("]",CELL("dateiname",$B$2))),LEN(RIGHT(CELL("dateiname",$B$2),LEN(CELL("dateiname",$B$2))-SEARCH("]",CELL("dateiname",$B$2))))-2),
                                                 Raumgruppen_Bezeichnungen!$P$315:$AH$390,
                                                 19,
                                                 FALSE),
                           FALSE)</f>
        <v>12</v>
      </c>
      <c r="H210" s="533">
        <f t="shared" ref="H210:H213" ca="1" si="142">D210*G210</f>
        <v>0</v>
      </c>
      <c r="I210" s="500">
        <f t="shared" ref="I210:I213" si="143">IF(E210=0,0,H210/E210)</f>
        <v>0</v>
      </c>
      <c r="J210" s="534">
        <f t="shared" si="132"/>
        <v>0</v>
      </c>
      <c r="K210" s="535">
        <f t="shared" ref="K210:K213" si="144">IF(J210="","",I210*J210)</f>
        <v>0</v>
      </c>
      <c r="M210" s="22">
        <f>Raumgruppen_Bezeichnungen!N209</f>
        <v>0</v>
      </c>
      <c r="N210" s="22">
        <f t="shared" si="134"/>
        <v>1</v>
      </c>
      <c r="O210" s="22">
        <f t="shared" si="135"/>
        <v>1</v>
      </c>
    </row>
    <row r="211" spans="2:15" ht="15" customHeight="1" x14ac:dyDescent="0.2">
      <c r="B211" s="677" t="str">
        <f>Raumgruppen_Bezeichnungen!$C210</f>
        <v>J1-14</v>
      </c>
      <c r="C211" s="528" t="str">
        <f>Raumgruppen_Bezeichnungen!$D210</f>
        <v>Sozialräume; Speisesaal, Kantine, Cafeteria, einschließlich Flure in diesem Bereich, Teeküchen, Arzt- / Sanitätsräume</v>
      </c>
      <c r="D211" s="529">
        <f>SUMIFS(TabelleR11LL,TabelleR11HH,'Reserve 05 K'!B211,TabelleR11JJ,"")+
SUMIFS(TabelleR11LL,TabelleR11HH,'Reserve 05 K'!B211,TabelleR11JJ,"ohne Grundreinig")</f>
        <v>0</v>
      </c>
      <c r="E211" s="530">
        <f t="shared" si="129"/>
        <v>0</v>
      </c>
      <c r="F211" s="531" t="str">
        <f>VLOOKUP(B211,Raumgruppen_Bezeichnungen!$C$3:$E$305,3,FALSE)</f>
        <v>14 tägig</v>
      </c>
      <c r="G211" s="532" cm="1">
        <f t="array" aca="1" ref="G211" ca="1">HLOOKUP(
                           F211,
                           Raumgruppen_Bezeichnungen!$P$314:$AF$390,
                           VLOOKUP(
                                                 LEFT(RIGHT(CELL("dateiname",$B$2),LEN(CELL("dateiname",$B$2))-SEARCH("]",CELL("dateiname",$B$2))),LEN(RIGHT(CELL("dateiname",$B$2),LEN(CELL("dateiname",$B$2))-SEARCH("]",CELL("dateiname",$B$2))))-2),
                                                 Raumgruppen_Bezeichnungen!$P$315:$AH$390,
                                                 19,
                                                 FALSE),
                           FALSE)</f>
        <v>25</v>
      </c>
      <c r="H211" s="533">
        <f t="shared" ca="1" si="142"/>
        <v>0</v>
      </c>
      <c r="I211" s="500">
        <f t="shared" si="143"/>
        <v>0</v>
      </c>
      <c r="J211" s="534">
        <f t="shared" si="132"/>
        <v>0</v>
      </c>
      <c r="K211" s="535">
        <f t="shared" si="144"/>
        <v>0</v>
      </c>
      <c r="M211" s="22">
        <f>Raumgruppen_Bezeichnungen!N210</f>
        <v>0</v>
      </c>
      <c r="N211" s="22">
        <f t="shared" si="134"/>
        <v>1</v>
      </c>
      <c r="O211" s="22">
        <f t="shared" si="135"/>
        <v>1</v>
      </c>
    </row>
    <row r="212" spans="2:15" ht="15" customHeight="1" x14ac:dyDescent="0.2">
      <c r="B212" s="677" t="str">
        <f>Raumgruppen_Bezeichnungen!$C211</f>
        <v>J1-W</v>
      </c>
      <c r="C212" s="528" t="str">
        <f>Raumgruppen_Bezeichnungen!$D211</f>
        <v>Sozialräume; Speisesaal, Kantine, Cafeteria, einschließlich Flure in diesem Bereich, Teeküchen, Arzt- / Sanitätsräume</v>
      </c>
      <c r="D212" s="529">
        <f>SUMIFS(TabelleR11LL,TabelleR11HH,'Reserve 05 K'!B212,TabelleR11JJ,"")+
SUMIFS(TabelleR11LL,TabelleR11HH,'Reserve 05 K'!B212,TabelleR11JJ,"ohne Grundreinig")</f>
        <v>0</v>
      </c>
      <c r="E212" s="530">
        <f t="shared" si="129"/>
        <v>0</v>
      </c>
      <c r="F212" s="531" t="str">
        <f>VLOOKUP(B212,Raumgruppen_Bezeichnungen!$C$3:$E$305,3,FALSE)</f>
        <v>wöchentl.</v>
      </c>
      <c r="G212" s="532" cm="1">
        <f t="array" aca="1" ref="G212" ca="1">HLOOKUP(
                           F212,
                           Raumgruppen_Bezeichnungen!$P$314:$AF$390,
                           VLOOKUP(
                                                 LEFT(RIGHT(CELL("dateiname",$B$2),LEN(CELL("dateiname",$B$2))-SEARCH("]",CELL("dateiname",$B$2))),LEN(RIGHT(CELL("dateiname",$B$2),LEN(CELL("dateiname",$B$2))-SEARCH("]",CELL("dateiname",$B$2))))-2),
                                                 Raumgruppen_Bezeichnungen!$P$315:$AH$390,
                                                 19,
                                                 FALSE),
                           FALSE)</f>
        <v>50</v>
      </c>
      <c r="H212" s="533">
        <f t="shared" ca="1" si="142"/>
        <v>0</v>
      </c>
      <c r="I212" s="500">
        <f t="shared" si="143"/>
        <v>0</v>
      </c>
      <c r="J212" s="534">
        <f t="shared" si="132"/>
        <v>0</v>
      </c>
      <c r="K212" s="535">
        <f t="shared" si="144"/>
        <v>0</v>
      </c>
      <c r="M212" s="22">
        <f>Raumgruppen_Bezeichnungen!N211</f>
        <v>0</v>
      </c>
      <c r="N212" s="22">
        <f t="shared" si="134"/>
        <v>1</v>
      </c>
      <c r="O212" s="22">
        <f t="shared" si="135"/>
        <v>1</v>
      </c>
    </row>
    <row r="213" spans="2:15" ht="15" customHeight="1" x14ac:dyDescent="0.2">
      <c r="B213" s="677" t="str">
        <f>Raumgruppen_Bezeichnungen!$C212</f>
        <v>J1-2</v>
      </c>
      <c r="C213" s="528" t="str">
        <f>Raumgruppen_Bezeichnungen!$D212</f>
        <v>Sozialräume; Speisesaal, Kantine, Cafeteria, einschließlich Flure in diesem Bereich, Teeküchen, Arzt- / Sanitätsräume</v>
      </c>
      <c r="D213" s="529">
        <f>SUMIFS(TabelleR11LL,TabelleR11HH,'Reserve 05 K'!B213,TabelleR11JJ,"")+
SUMIFS(TabelleR11LL,TabelleR11HH,'Reserve 05 K'!B213,TabelleR11JJ,"ohne Grundreinig")</f>
        <v>0</v>
      </c>
      <c r="E213" s="530">
        <f t="shared" si="129"/>
        <v>0</v>
      </c>
      <c r="F213" s="531" t="str">
        <f>VLOOKUP(B213,Raumgruppen_Bezeichnungen!$C$3:$E$305,3,FALSE)</f>
        <v>2 Tage/Wo</v>
      </c>
      <c r="G213" s="532" cm="1">
        <f t="array" aca="1" ref="G213" ca="1">HLOOKUP(
                           F213,
                           Raumgruppen_Bezeichnungen!$P$314:$AF$390,
                           VLOOKUP(
                                                 LEFT(RIGHT(CELL("dateiname",$B$2),LEN(CELL("dateiname",$B$2))-SEARCH("]",CELL("dateiname",$B$2))),LEN(RIGHT(CELL("dateiname",$B$2),LEN(CELL("dateiname",$B$2))-SEARCH("]",CELL("dateiname",$B$2))))-2),
                                                 Raumgruppen_Bezeichnungen!$P$315:$AH$390,
                                                 19,
                                                 FALSE),
                           FALSE)</f>
        <v>100</v>
      </c>
      <c r="H213" s="533">
        <f t="shared" ca="1" si="142"/>
        <v>0</v>
      </c>
      <c r="I213" s="500">
        <f t="shared" si="143"/>
        <v>0</v>
      </c>
      <c r="J213" s="534">
        <f t="shared" si="132"/>
        <v>0</v>
      </c>
      <c r="K213" s="535">
        <f t="shared" si="144"/>
        <v>0</v>
      </c>
      <c r="M213" s="22">
        <f>Raumgruppen_Bezeichnungen!N212</f>
        <v>0</v>
      </c>
      <c r="N213" s="22">
        <f t="shared" si="134"/>
        <v>1</v>
      </c>
      <c r="O213" s="22">
        <f t="shared" si="135"/>
        <v>1</v>
      </c>
    </row>
    <row r="214" spans="2:15" ht="15" customHeight="1" x14ac:dyDescent="0.2">
      <c r="B214" s="677" t="str">
        <f>Raumgruppen_Bezeichnungen!$C213</f>
        <v>J1-2,5</v>
      </c>
      <c r="C214" s="528" t="str">
        <f>Raumgruppen_Bezeichnungen!$D213</f>
        <v>Sozialräume; Speisesaal, Kantine, Cafeteria, einschließlich Flure in diesem Bereich, Teeküchen, Arzt- / Sanitätsräume</v>
      </c>
      <c r="D214" s="529">
        <f>SUMIFS(TabelleR11LL,TabelleR11HH,'Reserve 05 K'!B214,TabelleR11JJ,"")+
SUMIFS(TabelleR11LL,TabelleR11HH,'Reserve 05 K'!B214,TabelleR11JJ,"ohne Grundreinig")</f>
        <v>0</v>
      </c>
      <c r="E214" s="530">
        <f t="shared" si="129"/>
        <v>0</v>
      </c>
      <c r="F214" s="531" t="str">
        <f>VLOOKUP(B214,Raumgruppen_Bezeichnungen!$C$3:$E$305,3,FALSE)</f>
        <v>2,5 Tage/Wo</v>
      </c>
      <c r="G214" s="532" cm="1">
        <f t="array" aca="1" ref="G214" ca="1">HLOOKUP(
                           F214,
                           Raumgruppen_Bezeichnungen!$P$314:$AF$390,
                           VLOOKUP(
                                                 LEFT(RIGHT(CELL("dateiname",$B$2),LEN(CELL("dateiname",$B$2))-SEARCH("]",CELL("dateiname",$B$2))),LEN(RIGHT(CELL("dateiname",$B$2),LEN(CELL("dateiname",$B$2))-SEARCH("]",CELL("dateiname",$B$2))))-2),
                                                 Raumgruppen_Bezeichnungen!$P$315:$AH$390,
                                                 19,
                                                 FALSE),
                           FALSE)</f>
        <v>125</v>
      </c>
      <c r="H214" s="533">
        <f ca="1">D214*G214</f>
        <v>0</v>
      </c>
      <c r="I214" s="500">
        <f>IF(E214=0,0,H214/E214)</f>
        <v>0</v>
      </c>
      <c r="J214" s="534">
        <f t="shared" si="132"/>
        <v>0</v>
      </c>
      <c r="K214" s="535">
        <f>IF(J214="","",I214*J214)</f>
        <v>0</v>
      </c>
      <c r="M214" s="22">
        <f>Raumgruppen_Bezeichnungen!N213</f>
        <v>0</v>
      </c>
      <c r="N214" s="22">
        <f t="shared" si="134"/>
        <v>1</v>
      </c>
      <c r="O214" s="22">
        <f t="shared" si="135"/>
        <v>1</v>
      </c>
    </row>
    <row r="215" spans="2:15" ht="15" customHeight="1" x14ac:dyDescent="0.2">
      <c r="B215" s="677" t="str">
        <f>Raumgruppen_Bezeichnungen!$C214</f>
        <v>J1-3</v>
      </c>
      <c r="C215" s="528" t="str">
        <f>Raumgruppen_Bezeichnungen!$D214</f>
        <v>Sozialräume; Speisesaal, Kantine, Cafeteria, einschließlich Flure in diesem Bereich, Teeküchen, Arzt- / Sanitätsräume</v>
      </c>
      <c r="D215" s="529">
        <f>SUMIFS(TabelleR11LL,TabelleR11HH,'Reserve 05 K'!B215,TabelleR11JJ,"")+
SUMIFS(TabelleR11LL,TabelleR11HH,'Reserve 05 K'!B215,TabelleR11JJ,"ohne Grundreinig")</f>
        <v>0</v>
      </c>
      <c r="E215" s="530">
        <f t="shared" si="129"/>
        <v>0</v>
      </c>
      <c r="F215" s="531" t="str">
        <f>VLOOKUP(B215,Raumgruppen_Bezeichnungen!$C$3:$E$305,3,FALSE)</f>
        <v>3 Tage/Wo</v>
      </c>
      <c r="G215" s="532" cm="1">
        <f t="array" aca="1" ref="G215" ca="1">HLOOKUP(
                           F215,
                           Raumgruppen_Bezeichnungen!$P$314:$AF$390,
                           VLOOKUP(
                                                 LEFT(RIGHT(CELL("dateiname",$B$2),LEN(CELL("dateiname",$B$2))-SEARCH("]",CELL("dateiname",$B$2))),LEN(RIGHT(CELL("dateiname",$B$2),LEN(CELL("dateiname",$B$2))-SEARCH("]",CELL("dateiname",$B$2))))-2),
                                                 Raumgruppen_Bezeichnungen!$P$315:$AH$390,
                                                 19,
                                                 FALSE),
                           FALSE)</f>
        <v>150</v>
      </c>
      <c r="H215" s="533">
        <f t="shared" ref="H215:H218" ca="1" si="145">D215*G215</f>
        <v>0</v>
      </c>
      <c r="I215" s="500">
        <f t="shared" ref="I215:I218" si="146">IF(E215=0,0,H215/E215)</f>
        <v>0</v>
      </c>
      <c r="J215" s="534">
        <f t="shared" si="132"/>
        <v>0</v>
      </c>
      <c r="K215" s="535">
        <f t="shared" ref="K215:K218" si="147">IF(J215="","",I215*J215)</f>
        <v>0</v>
      </c>
      <c r="M215" s="22">
        <f>Raumgruppen_Bezeichnungen!N214</f>
        <v>0</v>
      </c>
      <c r="N215" s="22">
        <f t="shared" si="134"/>
        <v>1</v>
      </c>
      <c r="O215" s="22">
        <f t="shared" si="135"/>
        <v>1</v>
      </c>
    </row>
    <row r="216" spans="2:15" ht="15" customHeight="1" x14ac:dyDescent="0.2">
      <c r="B216" s="678" t="str">
        <f>Raumgruppen_Bezeichnungen!$C215</f>
        <v>J1-4</v>
      </c>
      <c r="C216" s="621" t="str">
        <f>Raumgruppen_Bezeichnungen!$D215</f>
        <v>Sozialräume; Speisesaal, Kantine, Cafeteria, einschließlich Flure in diesem Bereich, Teeküchen, Arzt- / Sanitätsräume</v>
      </c>
      <c r="D216" s="622">
        <f>SUMIFS(TabelleR11LL,TabelleR11HH,'Reserve 05 K'!B216,TabelleR11JJ,"")+
SUMIFS(TabelleR11LL,TabelleR11HH,'Reserve 05 K'!B216,TabelleR11JJ,"ohne Grundreinig")</f>
        <v>0</v>
      </c>
      <c r="E216" s="623">
        <f t="shared" si="129"/>
        <v>0</v>
      </c>
      <c r="F216" s="624" t="str">
        <f>VLOOKUP(B216,Raumgruppen_Bezeichnungen!$C$3:$E$305,3,FALSE)</f>
        <v>4 Tage/Wo</v>
      </c>
      <c r="G216" s="625" cm="1">
        <f t="array" aca="1" ref="G216" ca="1">HLOOKUP(
                           F216,
                           Raumgruppen_Bezeichnungen!$P$314:$AF$390,
                           VLOOKUP(
                                                 LEFT(RIGHT(CELL("dateiname",$B$2),LEN(CELL("dateiname",$B$2))-SEARCH("]",CELL("dateiname",$B$2))),LEN(RIGHT(CELL("dateiname",$B$2),LEN(CELL("dateiname",$B$2))-SEARCH("]",CELL("dateiname",$B$2))))-2),
                                                 Raumgruppen_Bezeichnungen!$P$315:$AH$390,
                                                 19,
                                                 FALSE),
                           FALSE)</f>
        <v>200</v>
      </c>
      <c r="H216" s="626">
        <f t="shared" ca="1" si="145"/>
        <v>0</v>
      </c>
      <c r="I216" s="627">
        <f t="shared" si="146"/>
        <v>0</v>
      </c>
      <c r="J216" s="628">
        <f t="shared" si="132"/>
        <v>0</v>
      </c>
      <c r="K216" s="629">
        <f t="shared" si="147"/>
        <v>0</v>
      </c>
      <c r="M216" s="22">
        <f>Raumgruppen_Bezeichnungen!N215</f>
        <v>0</v>
      </c>
      <c r="N216" s="22">
        <f t="shared" si="134"/>
        <v>1</v>
      </c>
      <c r="O216" s="22">
        <f t="shared" si="135"/>
        <v>1</v>
      </c>
    </row>
    <row r="217" spans="2:15" ht="15" customHeight="1" thickBot="1" x14ac:dyDescent="0.25">
      <c r="B217" s="679" t="str">
        <f>Raumgruppen_Bezeichnungen!$C216</f>
        <v>J1-5</v>
      </c>
      <c r="C217" s="630" t="str">
        <f>Raumgruppen_Bezeichnungen!$D216</f>
        <v>Sozialräume; Speisesaal, Kantine, Cafeteria, einschließlich Flure in diesem Bereich, Teeküchen, Arzt- / Sanitätsräume</v>
      </c>
      <c r="D217" s="631">
        <f>SUMIFS(TabelleR11LL,TabelleR11HH,'Reserve 05 K'!B217,TabelleR11JJ,"")+
SUMIFS(TabelleR11LL,TabelleR11HH,'Reserve 05 K'!B217,TabelleR11JJ,"ohne Grundreinig")</f>
        <v>0</v>
      </c>
      <c r="E217" s="632">
        <f t="shared" si="129"/>
        <v>0</v>
      </c>
      <c r="F217" s="633" t="str">
        <f>VLOOKUP(B217,Raumgruppen_Bezeichnungen!$C$3:$E$305,3,FALSE)</f>
        <v>5 Tage/Wo</v>
      </c>
      <c r="G217" s="634" cm="1">
        <f t="array" aca="1" ref="G217" ca="1">HLOOKUP(
                           F217,
                           Raumgruppen_Bezeichnungen!$P$314:$AF$390,
                           VLOOKUP(
                                                 LEFT(RIGHT(CELL("dateiname",$B$2),LEN(CELL("dateiname",$B$2))-SEARCH("]",CELL("dateiname",$B$2))),LEN(RIGHT(CELL("dateiname",$B$2),LEN(CELL("dateiname",$B$2))-SEARCH("]",CELL("dateiname",$B$2))))-2),
                                                 Raumgruppen_Bezeichnungen!$P$315:$AH$390,
                                                 19,
                                                 FALSE),
                           FALSE)</f>
        <v>250</v>
      </c>
      <c r="H217" s="635">
        <f t="shared" ca="1" si="145"/>
        <v>0</v>
      </c>
      <c r="I217" s="636">
        <f t="shared" si="146"/>
        <v>0</v>
      </c>
      <c r="J217" s="637">
        <f t="shared" si="132"/>
        <v>0</v>
      </c>
      <c r="K217" s="638">
        <f t="shared" si="147"/>
        <v>0</v>
      </c>
      <c r="M217" s="22">
        <f>Raumgruppen_Bezeichnungen!N216</f>
        <v>1</v>
      </c>
      <c r="N217" s="22">
        <f t="shared" si="134"/>
        <v>1</v>
      </c>
      <c r="O217" s="22">
        <f t="shared" si="135"/>
        <v>1</v>
      </c>
    </row>
    <row r="218" spans="2:15" ht="15" customHeight="1" x14ac:dyDescent="0.2">
      <c r="B218" s="676" t="str">
        <f>Raumgruppen_Bezeichnungen!$C217</f>
        <v>J1-6</v>
      </c>
      <c r="C218" s="548" t="str">
        <f>Raumgruppen_Bezeichnungen!$D217</f>
        <v>Sozialräume; Speisesaal, Kantine, Cafeteria, einschließlich Flure in diesem Bereich, Teeküchen, Arzt- / Sanitätsräume</v>
      </c>
      <c r="D218" s="465">
        <f>SUMIFS(TabelleR11LL,TabelleR11HH,'Reserve 05 K'!B218,TabelleR11JJ,"")+
SUMIFS(TabelleR11LL,TabelleR11HH,'Reserve 05 K'!B218,TabelleR11JJ,"ohne Grundreinig")</f>
        <v>0</v>
      </c>
      <c r="E218" s="279">
        <f t="shared" si="129"/>
        <v>0</v>
      </c>
      <c r="F218" s="549" t="str">
        <f>VLOOKUP(B218,Raumgruppen_Bezeichnungen!$C$3:$E$305,3,FALSE)</f>
        <v>6 Tage/Wo</v>
      </c>
      <c r="G218" s="75" cm="1">
        <f t="array" aca="1" ref="G218" ca="1">HLOOKUP(
                           F218,
                           Raumgruppen_Bezeichnungen!$P$314:$AF$390,
                           VLOOKUP(
                                                 LEFT(RIGHT(CELL("dateiname",$B$2),LEN(CELL("dateiname",$B$2))-SEARCH("]",CELL("dateiname",$B$2))),LEN(RIGHT(CELL("dateiname",$B$2),LEN(CELL("dateiname",$B$2))-SEARCH("]",CELL("dateiname",$B$2))))-2),
                                                 Raumgruppen_Bezeichnungen!$P$315:$AH$390,
                                                 19,
                                                 FALSE),
                           FALSE)</f>
        <v>300</v>
      </c>
      <c r="H218" s="550">
        <f t="shared" ca="1" si="145"/>
        <v>0</v>
      </c>
      <c r="I218" s="551">
        <f t="shared" si="146"/>
        <v>0</v>
      </c>
      <c r="J218" s="282">
        <f t="shared" si="132"/>
        <v>0</v>
      </c>
      <c r="K218" s="552">
        <f t="shared" si="147"/>
        <v>0</v>
      </c>
      <c r="M218" s="22">
        <f>Raumgruppen_Bezeichnungen!N217</f>
        <v>0</v>
      </c>
      <c r="N218" s="22">
        <f t="shared" si="134"/>
        <v>1</v>
      </c>
      <c r="O218" s="22">
        <f t="shared" si="135"/>
        <v>1</v>
      </c>
    </row>
    <row r="219" spans="2:15" ht="15" customHeight="1" x14ac:dyDescent="0.2">
      <c r="B219" s="677" t="str">
        <f>Raumgruppen_Bezeichnungen!$C218</f>
        <v>J1-7</v>
      </c>
      <c r="C219" s="528" t="str">
        <f>Raumgruppen_Bezeichnungen!$D218</f>
        <v>Sozialräume; Speisesaal, Kantine, Cafeteria, einschließlich Flure in diesem Bereich, Teeküchen, Arzt- / Sanitätsräume</v>
      </c>
      <c r="D219" s="529">
        <f>SUMIFS(TabelleR11LL,TabelleR11HH,'Reserve 05 K'!B219,TabelleR11JJ,"")+
SUMIFS(TabelleR11LL,TabelleR11HH,'Reserve 05 K'!B219,TabelleR11JJ,"ohne Grundreinig")</f>
        <v>0</v>
      </c>
      <c r="E219" s="530">
        <f t="shared" si="129"/>
        <v>0</v>
      </c>
      <c r="F219" s="531" t="str">
        <f>VLOOKUP(B219,Raumgruppen_Bezeichnungen!$C$3:$E$305,3,FALSE)</f>
        <v>7 Tage/Wo</v>
      </c>
      <c r="G219" s="532" cm="1">
        <f t="array" aca="1" ref="G219" ca="1">HLOOKUP(
                           F219,
                           Raumgruppen_Bezeichnungen!$P$314:$AF$390,
                           VLOOKUP(
                                                 LEFT(RIGHT(CELL("dateiname",$B$2),LEN(CELL("dateiname",$B$2))-SEARCH("]",CELL("dateiname",$B$2))),LEN(RIGHT(CELL("dateiname",$B$2),LEN(CELL("dateiname",$B$2))-SEARCH("]",CELL("dateiname",$B$2))))-2),
                                                 Raumgruppen_Bezeichnungen!$P$315:$AH$390,
                                                 19,
                                                 FALSE),
                           FALSE)</f>
        <v>350</v>
      </c>
      <c r="H219" s="533">
        <f ca="1">D219*G219</f>
        <v>0</v>
      </c>
      <c r="I219" s="500">
        <f>IF(E219=0,0,H219/E219)</f>
        <v>0</v>
      </c>
      <c r="J219" s="534">
        <f t="shared" si="132"/>
        <v>0</v>
      </c>
      <c r="K219" s="535">
        <f>IF(J219="","",I219*J219)</f>
        <v>0</v>
      </c>
      <c r="M219" s="22">
        <f>Raumgruppen_Bezeichnungen!N218</f>
        <v>0</v>
      </c>
      <c r="N219" s="22">
        <f t="shared" si="134"/>
        <v>1</v>
      </c>
      <c r="O219" s="22">
        <f t="shared" si="135"/>
        <v>1</v>
      </c>
    </row>
    <row r="220" spans="2:15" ht="15" customHeight="1" x14ac:dyDescent="0.2">
      <c r="B220" s="677" t="str">
        <f>Raumgruppen_Bezeichnungen!$C219</f>
        <v>J1-Müll</v>
      </c>
      <c r="C220" s="528" t="str">
        <f>Raumgruppen_Bezeichnungen!$D219</f>
        <v>Sozialräume; Speisesaal, Kantine, Cafeteria, einschließlich Flure in diesem Bereich, Teeküchen, Arzt- / Sanitätsräume (nur Müllentnahme)</v>
      </c>
      <c r="D220" s="529">
        <f>SUMIFS(TabelleR11LL,TabelleR11II,'Reserve 05 K'!B220,TabelleR11JJ,"")+
SUMIFS(TabelleR11LL,TabelleR11II,'Reserve 05 K'!B220,TabelleR11JJ,"ohne Grundreinig")</f>
        <v>0</v>
      </c>
      <c r="E220" s="530">
        <f t="shared" si="129"/>
        <v>0</v>
      </c>
      <c r="F220" s="531" t="str">
        <f>VLOOKUP(B220,Raumgruppen_Bezeichnungen!$C$3:$E$305,3,FALSE)</f>
        <v>2 Tage/Wo </v>
      </c>
      <c r="G220" s="532" cm="1">
        <f t="array" aca="1" ref="G220" ca="1">HLOOKUP(
                           F220,
                           Raumgruppen_Bezeichnungen!$P$314:$AF$390,
                           VLOOKUP(
                                                 LEFT(RIGHT(CELL("dateiname",$B$2),LEN(CELL("dateiname",$B$2))-SEARCH("]",CELL("dateiname",$B$2))),LEN(RIGHT(CELL("dateiname",$B$2),LEN(CELL("dateiname",$B$2))-SEARCH("]",CELL("dateiname",$B$2))))-2),
                                                 Raumgruppen_Bezeichnungen!$P$315:$AH$390,
                                                 19,
                                                 FALSE),
                           FALSE)</f>
        <v>100</v>
      </c>
      <c r="H220" s="533">
        <f t="shared" ref="H220:H222" ca="1" si="148">D220*G220</f>
        <v>0</v>
      </c>
      <c r="I220" s="500">
        <f t="shared" ref="I220:I222" si="149">IF(E220=0,0,H220/E220)</f>
        <v>0</v>
      </c>
      <c r="J220" s="534">
        <f t="shared" si="132"/>
        <v>0</v>
      </c>
      <c r="K220" s="535">
        <f t="shared" ref="K220:K222" si="150">IF(J220="","",I220*J220)</f>
        <v>0</v>
      </c>
      <c r="M220" s="22">
        <f>Raumgruppen_Bezeichnungen!N219</f>
        <v>0</v>
      </c>
      <c r="N220" s="22">
        <f t="shared" si="134"/>
        <v>1</v>
      </c>
      <c r="O220" s="22">
        <f t="shared" si="135"/>
        <v>1</v>
      </c>
    </row>
    <row r="221" spans="2:15" ht="15" customHeight="1" x14ac:dyDescent="0.2">
      <c r="B221" s="677" t="str">
        <f>Raumgruppen_Bezeichnungen!$C220</f>
        <v>J1-Hort</v>
      </c>
      <c r="C221" s="528" t="str">
        <f>Raumgruppen_Bezeichnungen!$D220</f>
        <v>Sozialräume; Speisesaal, Kantine, Cafeteria, einschließlich Flure in diesem Bereich, Teeküchen, Arzt- / Sanitätsräume</v>
      </c>
      <c r="D221" s="529">
        <f>SUMIFS(TabelleR11LL,TabelleR11HH,'Reserve 05 K'!B221,TabelleR11JJ,"")+
SUMIFS(TabelleR11LL,TabelleR11HH,'Reserve 05 K'!B221,TabelleR11JJ,"ohne Grundreinig")</f>
        <v>0</v>
      </c>
      <c r="E221" s="530">
        <f t="shared" si="129"/>
        <v>0</v>
      </c>
      <c r="F221" s="531" t="str">
        <f>VLOOKUP(B221,Raumgruppen_Bezeichnungen!$C$3:$E$305,3,FALSE)</f>
        <v>5 Tage/Wo </v>
      </c>
      <c r="G221" s="532" cm="1">
        <f t="array" aca="1" ref="G221" ca="1">HLOOKUP(
                           F221,
                           Raumgruppen_Bezeichnungen!$P$314:$AF$390,
                           VLOOKUP(
                                                 LEFT(RIGHT(CELL("dateiname",$B$2),LEN(CELL("dateiname",$B$2))-SEARCH("]",CELL("dateiname",$B$2))),LEN(RIGHT(CELL("dateiname",$B$2),LEN(CELL("dateiname",$B$2))-SEARCH("]",CELL("dateiname",$B$2))))-2),
                                                 Raumgruppen_Bezeichnungen!$P$315:$AH$390,
                                                 19,
                                                 FALSE),
                           FALSE)</f>
        <v>250</v>
      </c>
      <c r="H221" s="533">
        <f t="shared" ca="1" si="148"/>
        <v>0</v>
      </c>
      <c r="I221" s="500">
        <f t="shared" si="149"/>
        <v>0</v>
      </c>
      <c r="J221" s="534">
        <f t="shared" si="132"/>
        <v>0</v>
      </c>
      <c r="K221" s="535">
        <f t="shared" si="150"/>
        <v>0</v>
      </c>
      <c r="M221" s="22">
        <f>Raumgruppen_Bezeichnungen!N220</f>
        <v>0</v>
      </c>
      <c r="N221" s="22">
        <f t="shared" si="134"/>
        <v>1</v>
      </c>
      <c r="O221" s="22">
        <f t="shared" si="135"/>
        <v>1</v>
      </c>
    </row>
    <row r="222" spans="2:15" ht="15" customHeight="1" x14ac:dyDescent="0.2">
      <c r="B222" s="677" t="str">
        <f>Raumgruppen_Bezeichnungen!$C221</f>
        <v>K1-J</v>
      </c>
      <c r="C222" s="528" t="str">
        <f>Raumgruppen_Bezeichnungen!$D221</f>
        <v>Küchen zur Schülerverpflegung</v>
      </c>
      <c r="D222" s="529">
        <f>SUMIFS(TabelleR11LL,TabelleR11HH,'Reserve 05 K'!B222,TabelleR11JJ,"")+
SUMIFS(TabelleR11LL,TabelleR11HH,'Reserve 05 K'!B222,TabelleR11JJ,"ohne Grundreinig")</f>
        <v>0</v>
      </c>
      <c r="E222" s="530">
        <f t="shared" si="129"/>
        <v>0</v>
      </c>
      <c r="F222" s="531" t="str">
        <f>VLOOKUP(B222,Raumgruppen_Bezeichnungen!$C$3:$E$305,3,FALSE)</f>
        <v>jährlich</v>
      </c>
      <c r="G222" s="532" cm="1">
        <f t="array" aca="1" ref="G222" ca="1">HLOOKUP(
                           F222,
                           Raumgruppen_Bezeichnungen!$P$314:$AF$390,
                           VLOOKUP(
                                                 LEFT(RIGHT(CELL("dateiname",$B$2),LEN(CELL("dateiname",$B$2))-SEARCH("]",CELL("dateiname",$B$2))),LEN(RIGHT(CELL("dateiname",$B$2),LEN(CELL("dateiname",$B$2))-SEARCH("]",CELL("dateiname",$B$2))))-2),
                                                 Raumgruppen_Bezeichnungen!$P$315:$AH$390,
                                                 19,
                                                 FALSE),
                           FALSE)</f>
        <v>1</v>
      </c>
      <c r="H222" s="533">
        <f t="shared" ca="1" si="148"/>
        <v>0</v>
      </c>
      <c r="I222" s="500">
        <f t="shared" si="149"/>
        <v>0</v>
      </c>
      <c r="J222" s="534">
        <f t="shared" si="132"/>
        <v>0</v>
      </c>
      <c r="K222" s="535">
        <f t="shared" si="150"/>
        <v>0</v>
      </c>
      <c r="M222" s="22">
        <f>Raumgruppen_Bezeichnungen!N221</f>
        <v>0</v>
      </c>
      <c r="N222" s="22">
        <f t="shared" si="134"/>
        <v>1</v>
      </c>
      <c r="O222" s="22">
        <f t="shared" si="135"/>
        <v>1</v>
      </c>
    </row>
    <row r="223" spans="2:15" ht="15" customHeight="1" x14ac:dyDescent="0.2">
      <c r="B223" s="677" t="str">
        <f>Raumgruppen_Bezeichnungen!$C222</f>
        <v>K1-J2</v>
      </c>
      <c r="C223" s="528" t="str">
        <f>Raumgruppen_Bezeichnungen!$D222</f>
        <v>Küchen zur Schülerverpflegung</v>
      </c>
      <c r="D223" s="529">
        <f>SUMIFS(TabelleR11LL,TabelleR11HH,'Reserve 05 K'!B223,TabelleR11JJ,"")+
SUMIFS(TabelleR11LL,TabelleR11HH,'Reserve 05 K'!B223,TabelleR11JJ,"ohne Grundreinig")</f>
        <v>0</v>
      </c>
      <c r="E223" s="530">
        <f t="shared" si="129"/>
        <v>0</v>
      </c>
      <c r="F223" s="531" t="str">
        <f>VLOOKUP(B223,Raumgruppen_Bezeichnungen!$C$3:$E$305,3,FALSE)</f>
        <v>jährlich 2x</v>
      </c>
      <c r="G223" s="532" cm="1">
        <f t="array" aca="1" ref="G223" ca="1">HLOOKUP(
                           F223,
                           Raumgruppen_Bezeichnungen!$P$314:$AF$390,
                           VLOOKUP(
                                                 LEFT(RIGHT(CELL("dateiname",$B$2),LEN(CELL("dateiname",$B$2))-SEARCH("]",CELL("dateiname",$B$2))),LEN(RIGHT(CELL("dateiname",$B$2),LEN(CELL("dateiname",$B$2))-SEARCH("]",CELL("dateiname",$B$2))))-2),
                                                 Raumgruppen_Bezeichnungen!$P$315:$AH$390,
                                                 19,
                                                 FALSE),
                           FALSE)</f>
        <v>2</v>
      </c>
      <c r="H223" s="533">
        <f ca="1">D223*G223</f>
        <v>0</v>
      </c>
      <c r="I223" s="500">
        <f>IF(E223=0,0,H223/E223)</f>
        <v>0</v>
      </c>
      <c r="J223" s="534">
        <f t="shared" si="132"/>
        <v>0</v>
      </c>
      <c r="K223" s="535">
        <f>IF(J223="","",I223*J223)</f>
        <v>0</v>
      </c>
      <c r="M223" s="22">
        <f>Raumgruppen_Bezeichnungen!N222</f>
        <v>0</v>
      </c>
      <c r="N223" s="22">
        <f t="shared" si="134"/>
        <v>1</v>
      </c>
      <c r="O223" s="22">
        <f t="shared" si="135"/>
        <v>1</v>
      </c>
    </row>
    <row r="224" spans="2:15" ht="15" customHeight="1" x14ac:dyDescent="0.2">
      <c r="B224" s="677" t="str">
        <f>Raumgruppen_Bezeichnungen!$C223</f>
        <v>K1-Q</v>
      </c>
      <c r="C224" s="528" t="str">
        <f>Raumgruppen_Bezeichnungen!$D223</f>
        <v>Küchen zur Schülerverpflegung</v>
      </c>
      <c r="D224" s="529">
        <f>SUMIFS(TabelleR11LL,TabelleR11HH,'Reserve 05 K'!B224,TabelleR11JJ,"")+
SUMIFS(TabelleR11LL,TabelleR11HH,'Reserve 05 K'!B224,TabelleR11JJ,"ohne Grundreinig")</f>
        <v>0</v>
      </c>
      <c r="E224" s="530">
        <f t="shared" si="129"/>
        <v>0</v>
      </c>
      <c r="F224" s="531" t="str">
        <f>VLOOKUP(B224,Raumgruppen_Bezeichnungen!$C$3:$E$305,3,FALSE)</f>
        <v>Quartalsw.</v>
      </c>
      <c r="G224" s="532" cm="1">
        <f t="array" aca="1" ref="G224" ca="1">HLOOKUP(
                           F224,
                           Raumgruppen_Bezeichnungen!$P$314:$AF$390,
                           VLOOKUP(
                                                 LEFT(RIGHT(CELL("dateiname",$B$2),LEN(CELL("dateiname",$B$2))-SEARCH("]",CELL("dateiname",$B$2))),LEN(RIGHT(CELL("dateiname",$B$2),LEN(CELL("dateiname",$B$2))-SEARCH("]",CELL("dateiname",$B$2))))-2),
                                                 Raumgruppen_Bezeichnungen!$P$315:$AH$390,
                                                 19,
                                                 FALSE),
                           FALSE)</f>
        <v>4</v>
      </c>
      <c r="H224" s="533">
        <f ca="1">D224*G224</f>
        <v>0</v>
      </c>
      <c r="I224" s="500">
        <f>IF(E224=0,0,H224/E224)</f>
        <v>0</v>
      </c>
      <c r="J224" s="534">
        <f t="shared" si="132"/>
        <v>0</v>
      </c>
      <c r="K224" s="535">
        <f>IF(J224="","",I224*J224)</f>
        <v>0</v>
      </c>
      <c r="M224" s="22">
        <f>Raumgruppen_Bezeichnungen!N223</f>
        <v>0</v>
      </c>
      <c r="N224" s="22">
        <f t="shared" si="134"/>
        <v>1</v>
      </c>
      <c r="O224" s="22">
        <f t="shared" si="135"/>
        <v>1</v>
      </c>
    </row>
    <row r="225" spans="2:15" ht="15" customHeight="1" x14ac:dyDescent="0.2">
      <c r="B225" s="677" t="str">
        <f>Raumgruppen_Bezeichnungen!$C224</f>
        <v>K1-J6</v>
      </c>
      <c r="C225" s="528" t="str">
        <f>Raumgruppen_Bezeichnungen!$D224</f>
        <v>Küchen zur Schülerverpflegung</v>
      </c>
      <c r="D225" s="529">
        <f>SUMIFS(TabelleR11LL,TabelleR11HH,'Reserve 05 K'!B225,TabelleR11JJ,"")+
SUMIFS(TabelleR11LL,TabelleR11HH,'Reserve 05 K'!B225,TabelleR11JJ,"ohne Grundreinig")</f>
        <v>0</v>
      </c>
      <c r="E225" s="530">
        <f t="shared" si="129"/>
        <v>0</v>
      </c>
      <c r="F225" s="531" t="str">
        <f>VLOOKUP(B225,Raumgruppen_Bezeichnungen!$C$3:$E$305,3,FALSE)</f>
        <v>jährlich 6x</v>
      </c>
      <c r="G225" s="532" cm="1">
        <f t="array" aca="1" ref="G225" ca="1">HLOOKUP(
                           F225,
                           Raumgruppen_Bezeichnungen!$P$314:$AF$390,
                           VLOOKUP(
                                                 LEFT(RIGHT(CELL("dateiname",$B$2),LEN(CELL("dateiname",$B$2))-SEARCH("]",CELL("dateiname",$B$2))),LEN(RIGHT(CELL("dateiname",$B$2),LEN(CELL("dateiname",$B$2))-SEARCH("]",CELL("dateiname",$B$2))))-2),
                                                 Raumgruppen_Bezeichnungen!$P$315:$AH$390,
                                                 19,
                                                 FALSE),
                           FALSE)</f>
        <v>6</v>
      </c>
      <c r="H225" s="533">
        <f t="shared" ref="H225:H227" ca="1" si="151">D225*G225</f>
        <v>0</v>
      </c>
      <c r="I225" s="500">
        <f t="shared" ref="I225:I227" si="152">IF(E225=0,0,H225/E225)</f>
        <v>0</v>
      </c>
      <c r="J225" s="534">
        <f t="shared" si="132"/>
        <v>0</v>
      </c>
      <c r="K225" s="535">
        <f t="shared" ref="K225:K227" si="153">IF(J225="","",I225*J225)</f>
        <v>0</v>
      </c>
      <c r="M225" s="22">
        <f>Raumgruppen_Bezeichnungen!N224</f>
        <v>0</v>
      </c>
      <c r="N225" s="22">
        <f t="shared" si="134"/>
        <v>1</v>
      </c>
      <c r="O225" s="22">
        <f t="shared" si="135"/>
        <v>1</v>
      </c>
    </row>
    <row r="226" spans="2:15" ht="15" customHeight="1" x14ac:dyDescent="0.2">
      <c r="B226" s="677" t="str">
        <f>Raumgruppen_Bezeichnungen!$C225</f>
        <v>K1-M</v>
      </c>
      <c r="C226" s="528" t="str">
        <f>Raumgruppen_Bezeichnungen!$D225</f>
        <v>Küchen zur Schülerverpflegung</v>
      </c>
      <c r="D226" s="529">
        <f>SUMIFS(TabelleR11LL,TabelleR11HH,'Reserve 05 K'!B226,TabelleR11JJ,"")+
SUMIFS(TabelleR11LL,TabelleR11HH,'Reserve 05 K'!B226,TabelleR11JJ,"ohne Grundreinig")</f>
        <v>0</v>
      </c>
      <c r="E226" s="530">
        <f t="shared" si="129"/>
        <v>0</v>
      </c>
      <c r="F226" s="531" t="str">
        <f>VLOOKUP(B226,Raumgruppen_Bezeichnungen!$C$3:$E$305,3,FALSE)</f>
        <v>monatlich</v>
      </c>
      <c r="G226" s="532" cm="1">
        <f t="array" aca="1" ref="G226" ca="1">HLOOKUP(
                           F226,
                           Raumgruppen_Bezeichnungen!$P$314:$AF$390,
                           VLOOKUP(
                                                 LEFT(RIGHT(CELL("dateiname",$B$2),LEN(CELL("dateiname",$B$2))-SEARCH("]",CELL("dateiname",$B$2))),LEN(RIGHT(CELL("dateiname",$B$2),LEN(CELL("dateiname",$B$2))-SEARCH("]",CELL("dateiname",$B$2))))-2),
                                                 Raumgruppen_Bezeichnungen!$P$315:$AH$390,
                                                 19,
                                                 FALSE),
                           FALSE)</f>
        <v>12</v>
      </c>
      <c r="H226" s="533">
        <f t="shared" ca="1" si="151"/>
        <v>0</v>
      </c>
      <c r="I226" s="500">
        <f t="shared" si="152"/>
        <v>0</v>
      </c>
      <c r="J226" s="534">
        <f t="shared" si="132"/>
        <v>0</v>
      </c>
      <c r="K226" s="535">
        <f t="shared" si="153"/>
        <v>0</v>
      </c>
      <c r="M226" s="22">
        <f>Raumgruppen_Bezeichnungen!N225</f>
        <v>0</v>
      </c>
      <c r="N226" s="22">
        <f t="shared" si="134"/>
        <v>1</v>
      </c>
      <c r="O226" s="22">
        <f t="shared" si="135"/>
        <v>1</v>
      </c>
    </row>
    <row r="227" spans="2:15" ht="15" customHeight="1" x14ac:dyDescent="0.2">
      <c r="B227" s="678" t="str">
        <f>Raumgruppen_Bezeichnungen!$C226</f>
        <v>K1-14</v>
      </c>
      <c r="C227" s="621" t="str">
        <f>Raumgruppen_Bezeichnungen!$D226</f>
        <v>Küchen zur Schülerverpflegung</v>
      </c>
      <c r="D227" s="622">
        <f>SUMIFS(TabelleR11LL,TabelleR11HH,'Reserve 05 K'!B227,TabelleR11JJ,"")+
SUMIFS(TabelleR11LL,TabelleR11HH,'Reserve 05 K'!B227,TabelleR11JJ,"ohne Grundreinig")</f>
        <v>0</v>
      </c>
      <c r="E227" s="623">
        <f t="shared" si="129"/>
        <v>0</v>
      </c>
      <c r="F227" s="624" t="str">
        <f>VLOOKUP(B227,Raumgruppen_Bezeichnungen!$C$3:$E$305,3,FALSE)</f>
        <v>14 tägig</v>
      </c>
      <c r="G227" s="625" cm="1">
        <f t="array" aca="1" ref="G227" ca="1">HLOOKUP(
                           F227,
                           Raumgruppen_Bezeichnungen!$P$314:$AF$390,
                           VLOOKUP(
                                                 LEFT(RIGHT(CELL("dateiname",$B$2),LEN(CELL("dateiname",$B$2))-SEARCH("]",CELL("dateiname",$B$2))),LEN(RIGHT(CELL("dateiname",$B$2),LEN(CELL("dateiname",$B$2))-SEARCH("]",CELL("dateiname",$B$2))))-2),
                                                 Raumgruppen_Bezeichnungen!$P$315:$AH$390,
                                                 19,
                                                 FALSE),
                           FALSE)</f>
        <v>25</v>
      </c>
      <c r="H227" s="626">
        <f t="shared" ca="1" si="151"/>
        <v>0</v>
      </c>
      <c r="I227" s="627">
        <f t="shared" si="152"/>
        <v>0</v>
      </c>
      <c r="J227" s="628">
        <f t="shared" si="132"/>
        <v>0</v>
      </c>
      <c r="K227" s="629">
        <f t="shared" si="153"/>
        <v>0</v>
      </c>
      <c r="M227" s="22">
        <f>Raumgruppen_Bezeichnungen!N226</f>
        <v>0</v>
      </c>
      <c r="N227" s="22">
        <f t="shared" si="134"/>
        <v>1</v>
      </c>
      <c r="O227" s="22">
        <f t="shared" si="135"/>
        <v>1</v>
      </c>
    </row>
    <row r="228" spans="2:15" ht="15" customHeight="1" thickBot="1" x14ac:dyDescent="0.25">
      <c r="B228" s="679" t="str">
        <f>Raumgruppen_Bezeichnungen!$C227</f>
        <v>K1-W</v>
      </c>
      <c r="C228" s="630" t="str">
        <f>Raumgruppen_Bezeichnungen!$D227</f>
        <v>Küchen zur Schülerverpflegung</v>
      </c>
      <c r="D228" s="631">
        <f>SUMIFS(TabelleR11LL,TabelleR11HH,'Reserve 05 K'!B228,TabelleR11JJ,"")+
SUMIFS(TabelleR11LL,TabelleR11HH,'Reserve 05 K'!B228,TabelleR11JJ,"ohne Grundreinig")</f>
        <v>0</v>
      </c>
      <c r="E228" s="632">
        <f t="shared" si="129"/>
        <v>0</v>
      </c>
      <c r="F228" s="633" t="str">
        <f>VLOOKUP(B228,Raumgruppen_Bezeichnungen!$C$3:$E$305,3,FALSE)</f>
        <v>wöchentl.</v>
      </c>
      <c r="G228" s="634" cm="1">
        <f t="array" aca="1" ref="G228" ca="1">HLOOKUP(
                           F228,
                           Raumgruppen_Bezeichnungen!$P$314:$AF$390,
                           VLOOKUP(
                                                 LEFT(RIGHT(CELL("dateiname",$B$2),LEN(CELL("dateiname",$B$2))-SEARCH("]",CELL("dateiname",$B$2))),LEN(RIGHT(CELL("dateiname",$B$2),LEN(CELL("dateiname",$B$2))-SEARCH("]",CELL("dateiname",$B$2))))-2),
                                                 Raumgruppen_Bezeichnungen!$P$315:$AH$390,
                                                 19,
                                                 FALSE),
                           FALSE)</f>
        <v>50</v>
      </c>
      <c r="H228" s="635">
        <f ca="1">D228*G228</f>
        <v>0</v>
      </c>
      <c r="I228" s="636">
        <f>IF(E228=0,0,H228/E228)</f>
        <v>0</v>
      </c>
      <c r="J228" s="637">
        <f t="shared" si="132"/>
        <v>0</v>
      </c>
      <c r="K228" s="638">
        <f>IF(J228="","",I228*J228)</f>
        <v>0</v>
      </c>
      <c r="M228" s="22">
        <f>Raumgruppen_Bezeichnungen!N227</f>
        <v>0</v>
      </c>
      <c r="N228" s="22">
        <f t="shared" si="134"/>
        <v>1</v>
      </c>
      <c r="O228" s="22">
        <f t="shared" si="135"/>
        <v>1</v>
      </c>
    </row>
    <row r="229" spans="2:15" ht="15" customHeight="1" x14ac:dyDescent="0.2">
      <c r="B229" s="676" t="str">
        <f>Raumgruppen_Bezeichnungen!$C228</f>
        <v>K1-2</v>
      </c>
      <c r="C229" s="548" t="str">
        <f>Raumgruppen_Bezeichnungen!$D228</f>
        <v>Küchen zur Schülerverpflegung</v>
      </c>
      <c r="D229" s="465">
        <f>SUMIFS(TabelleR11LL,TabelleR11HH,'Reserve 05 K'!B229,TabelleR11JJ,"")+
SUMIFS(TabelleR11LL,TabelleR11HH,'Reserve 05 K'!B229,TabelleR11JJ,"ohne Grundreinig")</f>
        <v>0</v>
      </c>
      <c r="E229" s="279">
        <f t="shared" si="129"/>
        <v>0</v>
      </c>
      <c r="F229" s="549" t="str">
        <f>VLOOKUP(B229,Raumgruppen_Bezeichnungen!$C$3:$E$305,3,FALSE)</f>
        <v>2 Tage/Wo</v>
      </c>
      <c r="G229" s="75" cm="1">
        <f t="array" aca="1" ref="G229" ca="1">HLOOKUP(
                           F229,
                           Raumgruppen_Bezeichnungen!$P$314:$AF$390,
                           VLOOKUP(
                                                 LEFT(RIGHT(CELL("dateiname",$B$2),LEN(CELL("dateiname",$B$2))-SEARCH("]",CELL("dateiname",$B$2))),LEN(RIGHT(CELL("dateiname",$B$2),LEN(CELL("dateiname",$B$2))-SEARCH("]",CELL("dateiname",$B$2))))-2),
                                                 Raumgruppen_Bezeichnungen!$P$315:$AH$390,
                                                 19,
                                                 FALSE),
                           FALSE)</f>
        <v>100</v>
      </c>
      <c r="H229" s="550">
        <f t="shared" ref="H229:H232" ca="1" si="154">D229*G229</f>
        <v>0</v>
      </c>
      <c r="I229" s="551">
        <f t="shared" ref="I229:I232" si="155">IF(E229=0,0,H229/E229)</f>
        <v>0</v>
      </c>
      <c r="J229" s="282">
        <f t="shared" si="132"/>
        <v>0</v>
      </c>
      <c r="K229" s="552">
        <f t="shared" ref="K229:K232" si="156">IF(J229="","",I229*J229)</f>
        <v>0</v>
      </c>
      <c r="M229" s="22">
        <f>Raumgruppen_Bezeichnungen!N228</f>
        <v>0</v>
      </c>
      <c r="N229" s="22">
        <f t="shared" si="134"/>
        <v>1</v>
      </c>
      <c r="O229" s="22">
        <f t="shared" si="135"/>
        <v>1</v>
      </c>
    </row>
    <row r="230" spans="2:15" ht="15" customHeight="1" x14ac:dyDescent="0.2">
      <c r="B230" s="677" t="str">
        <f>Raumgruppen_Bezeichnungen!$C229</f>
        <v>K1-2,5</v>
      </c>
      <c r="C230" s="528" t="str">
        <f>Raumgruppen_Bezeichnungen!$D229</f>
        <v>Küchen zur Schülerverpflegung</v>
      </c>
      <c r="D230" s="529">
        <f>SUMIFS(TabelleR11LL,TabelleR11HH,'Reserve 05 K'!B230,TabelleR11JJ,"")+
SUMIFS(TabelleR11LL,TabelleR11HH,'Reserve 05 K'!B230,TabelleR11JJ,"ohne Grundreinig")</f>
        <v>0</v>
      </c>
      <c r="E230" s="530">
        <f t="shared" si="129"/>
        <v>0</v>
      </c>
      <c r="F230" s="531" t="str">
        <f>VLOOKUP(B230,Raumgruppen_Bezeichnungen!$C$3:$E$305,3,FALSE)</f>
        <v>2,5 Tage/Wo</v>
      </c>
      <c r="G230" s="532" cm="1">
        <f t="array" aca="1" ref="G230" ca="1">HLOOKUP(
                           F230,
                           Raumgruppen_Bezeichnungen!$P$314:$AF$390,
                           VLOOKUP(
                                                 LEFT(RIGHT(CELL("dateiname",$B$2),LEN(CELL("dateiname",$B$2))-SEARCH("]",CELL("dateiname",$B$2))),LEN(RIGHT(CELL("dateiname",$B$2),LEN(CELL("dateiname",$B$2))-SEARCH("]",CELL("dateiname",$B$2))))-2),
                                                 Raumgruppen_Bezeichnungen!$P$315:$AH$390,
                                                 19,
                                                 FALSE),
                           FALSE)</f>
        <v>125</v>
      </c>
      <c r="H230" s="533">
        <f t="shared" ca="1" si="154"/>
        <v>0</v>
      </c>
      <c r="I230" s="500">
        <f t="shared" si="155"/>
        <v>0</v>
      </c>
      <c r="J230" s="534">
        <f t="shared" si="132"/>
        <v>0</v>
      </c>
      <c r="K230" s="535">
        <f t="shared" si="156"/>
        <v>0</v>
      </c>
      <c r="M230" s="22">
        <f>Raumgruppen_Bezeichnungen!N229</f>
        <v>0</v>
      </c>
      <c r="N230" s="22">
        <f t="shared" si="134"/>
        <v>1</v>
      </c>
      <c r="O230" s="22">
        <f t="shared" si="135"/>
        <v>1</v>
      </c>
    </row>
    <row r="231" spans="2:15" ht="15" customHeight="1" x14ac:dyDescent="0.2">
      <c r="B231" s="677" t="str">
        <f>Raumgruppen_Bezeichnungen!$C230</f>
        <v>K1-3</v>
      </c>
      <c r="C231" s="528" t="str">
        <f>Raumgruppen_Bezeichnungen!$D230</f>
        <v>Küchen zur Schülerverpflegung</v>
      </c>
      <c r="D231" s="529">
        <f>SUMIFS(TabelleR11LL,TabelleR11HH,'Reserve 05 K'!B231,TabelleR11JJ,"")+
SUMIFS(TabelleR11LL,TabelleR11HH,'Reserve 05 K'!B231,TabelleR11JJ,"ohne Grundreinig")</f>
        <v>0</v>
      </c>
      <c r="E231" s="530">
        <f t="shared" si="129"/>
        <v>0</v>
      </c>
      <c r="F231" s="531" t="str">
        <f>VLOOKUP(B231,Raumgruppen_Bezeichnungen!$C$3:$E$305,3,FALSE)</f>
        <v>3 Tage/Wo</v>
      </c>
      <c r="G231" s="532" cm="1">
        <f t="array" aca="1" ref="G231" ca="1">HLOOKUP(
                           F231,
                           Raumgruppen_Bezeichnungen!$P$314:$AF$390,
                           VLOOKUP(
                                                 LEFT(RIGHT(CELL("dateiname",$B$2),LEN(CELL("dateiname",$B$2))-SEARCH("]",CELL("dateiname",$B$2))),LEN(RIGHT(CELL("dateiname",$B$2),LEN(CELL("dateiname",$B$2))-SEARCH("]",CELL("dateiname",$B$2))))-2),
                                                 Raumgruppen_Bezeichnungen!$P$315:$AH$390,
                                                 19,
                                                 FALSE),
                           FALSE)</f>
        <v>150</v>
      </c>
      <c r="H231" s="533">
        <f t="shared" ca="1" si="154"/>
        <v>0</v>
      </c>
      <c r="I231" s="500">
        <f t="shared" si="155"/>
        <v>0</v>
      </c>
      <c r="J231" s="534">
        <f t="shared" si="132"/>
        <v>0</v>
      </c>
      <c r="K231" s="535">
        <f t="shared" si="156"/>
        <v>0</v>
      </c>
      <c r="M231" s="22">
        <f>Raumgruppen_Bezeichnungen!N230</f>
        <v>0</v>
      </c>
      <c r="N231" s="22">
        <f t="shared" si="134"/>
        <v>1</v>
      </c>
      <c r="O231" s="22">
        <f t="shared" si="135"/>
        <v>1</v>
      </c>
    </row>
    <row r="232" spans="2:15" ht="15" customHeight="1" x14ac:dyDescent="0.2">
      <c r="B232" s="677" t="str">
        <f>Raumgruppen_Bezeichnungen!$C231</f>
        <v>K1-4</v>
      </c>
      <c r="C232" s="528" t="str">
        <f>Raumgruppen_Bezeichnungen!$D231</f>
        <v>Küchen zur Schülerverpflegung</v>
      </c>
      <c r="D232" s="529">
        <f>SUMIFS(TabelleR11LL,TabelleR11HH,'Reserve 05 K'!B232,TabelleR11JJ,"")+
SUMIFS(TabelleR11LL,TabelleR11HH,'Reserve 05 K'!B232,TabelleR11JJ,"ohne Grundreinig")</f>
        <v>0</v>
      </c>
      <c r="E232" s="530">
        <f t="shared" si="129"/>
        <v>0</v>
      </c>
      <c r="F232" s="531" t="str">
        <f>VLOOKUP(B232,Raumgruppen_Bezeichnungen!$C$3:$E$305,3,FALSE)</f>
        <v>4 Tage/Wo</v>
      </c>
      <c r="G232" s="532" cm="1">
        <f t="array" aca="1" ref="G232" ca="1">HLOOKUP(
                           F232,
                           Raumgruppen_Bezeichnungen!$P$314:$AF$390,
                           VLOOKUP(
                                                 LEFT(RIGHT(CELL("dateiname",$B$2),LEN(CELL("dateiname",$B$2))-SEARCH("]",CELL("dateiname",$B$2))),LEN(RIGHT(CELL("dateiname",$B$2),LEN(CELL("dateiname",$B$2))-SEARCH("]",CELL("dateiname",$B$2))))-2),
                                                 Raumgruppen_Bezeichnungen!$P$315:$AH$390,
                                                 19,
                                                 FALSE),
                           FALSE)</f>
        <v>200</v>
      </c>
      <c r="H232" s="533">
        <f t="shared" ca="1" si="154"/>
        <v>0</v>
      </c>
      <c r="I232" s="500">
        <f t="shared" si="155"/>
        <v>0</v>
      </c>
      <c r="J232" s="534">
        <f t="shared" si="132"/>
        <v>0</v>
      </c>
      <c r="K232" s="535">
        <f t="shared" si="156"/>
        <v>0</v>
      </c>
      <c r="M232" s="22">
        <f>Raumgruppen_Bezeichnungen!N231</f>
        <v>0</v>
      </c>
      <c r="N232" s="22">
        <f t="shared" si="134"/>
        <v>1</v>
      </c>
      <c r="O232" s="22">
        <f t="shared" si="135"/>
        <v>1</v>
      </c>
    </row>
    <row r="233" spans="2:15" ht="15" customHeight="1" x14ac:dyDescent="0.2">
      <c r="B233" s="677" t="str">
        <f>Raumgruppen_Bezeichnungen!$C232</f>
        <v>K1-5</v>
      </c>
      <c r="C233" s="528" t="str">
        <f>Raumgruppen_Bezeichnungen!$D232</f>
        <v>Küchen zur Schülerverpflegung</v>
      </c>
      <c r="D233" s="529">
        <f>SUMIFS(TabelleR11LL,TabelleR11HH,'Reserve 05 K'!B233,TabelleR11JJ,"")+
SUMIFS(TabelleR11LL,TabelleR11HH,'Reserve 05 K'!B233,TabelleR11JJ,"ohne Grundreinig")</f>
        <v>0</v>
      </c>
      <c r="E233" s="530">
        <f t="shared" si="129"/>
        <v>0</v>
      </c>
      <c r="F233" s="531" t="str">
        <f>VLOOKUP(B233,Raumgruppen_Bezeichnungen!$C$3:$E$305,3,FALSE)</f>
        <v>5 Tage/Wo</v>
      </c>
      <c r="G233" s="532" cm="1">
        <f t="array" aca="1" ref="G233" ca="1">HLOOKUP(
                           F233,
                           Raumgruppen_Bezeichnungen!$P$314:$AF$390,
                           VLOOKUP(
                                                 LEFT(RIGHT(CELL("dateiname",$B$2),LEN(CELL("dateiname",$B$2))-SEARCH("]",CELL("dateiname",$B$2))),LEN(RIGHT(CELL("dateiname",$B$2),LEN(CELL("dateiname",$B$2))-SEARCH("]",CELL("dateiname",$B$2))))-2),
                                                 Raumgruppen_Bezeichnungen!$P$315:$AH$390,
                                                 19,
                                                 FALSE),
                           FALSE)</f>
        <v>250</v>
      </c>
      <c r="H233" s="533">
        <f ca="1">D233*G233</f>
        <v>0</v>
      </c>
      <c r="I233" s="500">
        <f>IF(E233=0,0,H233/E233)</f>
        <v>0</v>
      </c>
      <c r="J233" s="534">
        <f t="shared" si="132"/>
        <v>0</v>
      </c>
      <c r="K233" s="535">
        <f>IF(J233="","",I233*J233)</f>
        <v>0</v>
      </c>
      <c r="M233" s="22">
        <f>Raumgruppen_Bezeichnungen!N232</f>
        <v>0</v>
      </c>
      <c r="N233" s="22">
        <f t="shared" si="134"/>
        <v>1</v>
      </c>
      <c r="O233" s="22">
        <f t="shared" si="135"/>
        <v>1</v>
      </c>
    </row>
    <row r="234" spans="2:15" ht="15" customHeight="1" x14ac:dyDescent="0.2">
      <c r="B234" s="677" t="str">
        <f>Raumgruppen_Bezeichnungen!$C233</f>
        <v>K1-6</v>
      </c>
      <c r="C234" s="528" t="str">
        <f>Raumgruppen_Bezeichnungen!$D233</f>
        <v>Küchen zur Schülerverpflegung</v>
      </c>
      <c r="D234" s="529">
        <f>SUMIFS(TabelleR11LL,TabelleR11HH,'Reserve 05 K'!B234,TabelleR11JJ,"")+
SUMIFS(TabelleR11LL,TabelleR11HH,'Reserve 05 K'!B234,TabelleR11JJ,"ohne Grundreinig")</f>
        <v>0</v>
      </c>
      <c r="E234" s="530">
        <f t="shared" si="129"/>
        <v>0</v>
      </c>
      <c r="F234" s="531" t="str">
        <f>VLOOKUP(B234,Raumgruppen_Bezeichnungen!$C$3:$E$305,3,FALSE)</f>
        <v>6 Tage/Wo</v>
      </c>
      <c r="G234" s="532" cm="1">
        <f t="array" aca="1" ref="G234" ca="1">HLOOKUP(
                           F234,
                           Raumgruppen_Bezeichnungen!$P$314:$AF$390,
                           VLOOKUP(
                                                 LEFT(RIGHT(CELL("dateiname",$B$2),LEN(CELL("dateiname",$B$2))-SEARCH("]",CELL("dateiname",$B$2))),LEN(RIGHT(CELL("dateiname",$B$2),LEN(CELL("dateiname",$B$2))-SEARCH("]",CELL("dateiname",$B$2))))-2),
                                                 Raumgruppen_Bezeichnungen!$P$315:$AH$390,
                                                 19,
                                                 FALSE),
                           FALSE)</f>
        <v>300</v>
      </c>
      <c r="H234" s="533">
        <f t="shared" ref="H234:H236" ca="1" si="157">D234*G234</f>
        <v>0</v>
      </c>
      <c r="I234" s="500">
        <f t="shared" ref="I234:I236" si="158">IF(E234=0,0,H234/E234)</f>
        <v>0</v>
      </c>
      <c r="J234" s="534">
        <f t="shared" si="132"/>
        <v>0</v>
      </c>
      <c r="K234" s="535">
        <f t="shared" ref="K234:K236" si="159">IF(J234="","",I234*J234)</f>
        <v>0</v>
      </c>
      <c r="M234" s="22">
        <f>Raumgruppen_Bezeichnungen!N233</f>
        <v>0</v>
      </c>
      <c r="N234" s="22">
        <f t="shared" si="134"/>
        <v>1</v>
      </c>
      <c r="O234" s="22">
        <f t="shared" si="135"/>
        <v>1</v>
      </c>
    </row>
    <row r="235" spans="2:15" ht="15" customHeight="1" x14ac:dyDescent="0.2">
      <c r="B235" s="677" t="str">
        <f>Raumgruppen_Bezeichnungen!$C234</f>
        <v>K1-7</v>
      </c>
      <c r="C235" s="528" t="str">
        <f>Raumgruppen_Bezeichnungen!$D234</f>
        <v>Küchen zur Schülerverpflegung</v>
      </c>
      <c r="D235" s="529">
        <f>SUMIFS(TabelleR11LL,TabelleR11HH,'Reserve 05 K'!B235,TabelleR11JJ,"")+
SUMIFS(TabelleR11LL,TabelleR11HH,'Reserve 05 K'!B235,TabelleR11JJ,"ohne Grundreinig")</f>
        <v>0</v>
      </c>
      <c r="E235" s="530">
        <f t="shared" si="129"/>
        <v>0</v>
      </c>
      <c r="F235" s="531" t="str">
        <f>VLOOKUP(B235,Raumgruppen_Bezeichnungen!$C$3:$E$305,3,FALSE)</f>
        <v>7 Tage/Wo</v>
      </c>
      <c r="G235" s="532" cm="1">
        <f t="array" aca="1" ref="G235" ca="1">HLOOKUP(
                           F235,
                           Raumgruppen_Bezeichnungen!$P$314:$AF$390,
                           VLOOKUP(
                                                 LEFT(RIGHT(CELL("dateiname",$B$2),LEN(CELL("dateiname",$B$2))-SEARCH("]",CELL("dateiname",$B$2))),LEN(RIGHT(CELL("dateiname",$B$2),LEN(CELL("dateiname",$B$2))-SEARCH("]",CELL("dateiname",$B$2))))-2),
                                                 Raumgruppen_Bezeichnungen!$P$315:$AH$390,
                                                 19,
                                                 FALSE),
                           FALSE)</f>
        <v>350</v>
      </c>
      <c r="H235" s="533">
        <f t="shared" ca="1" si="157"/>
        <v>0</v>
      </c>
      <c r="I235" s="500">
        <f t="shared" si="158"/>
        <v>0</v>
      </c>
      <c r="J235" s="534">
        <f t="shared" si="132"/>
        <v>0</v>
      </c>
      <c r="K235" s="535">
        <f t="shared" si="159"/>
        <v>0</v>
      </c>
      <c r="M235" s="22">
        <f>Raumgruppen_Bezeichnungen!N234</f>
        <v>0</v>
      </c>
      <c r="N235" s="22">
        <f t="shared" si="134"/>
        <v>1</v>
      </c>
      <c r="O235" s="22">
        <f t="shared" si="135"/>
        <v>1</v>
      </c>
    </row>
    <row r="236" spans="2:15" ht="15" customHeight="1" x14ac:dyDescent="0.2">
      <c r="B236" s="677" t="str">
        <f>Raumgruppen_Bezeichnungen!$C235</f>
        <v>K2-J</v>
      </c>
      <c r="C236" s="528" t="str">
        <f>Raumgruppen_Bezeichnungen!$D235</f>
        <v>Lehrküchen</v>
      </c>
      <c r="D236" s="529">
        <f>SUMIFS(TabelleR11LL,TabelleR11HH,'Reserve 05 K'!B236,TabelleR11JJ,"")+
SUMIFS(TabelleR11LL,TabelleR11HH,'Reserve 05 K'!B236,TabelleR11JJ,"ohne Grundreinig")</f>
        <v>0</v>
      </c>
      <c r="E236" s="530">
        <f t="shared" si="129"/>
        <v>0</v>
      </c>
      <c r="F236" s="531" t="str">
        <f>VLOOKUP(B236,Raumgruppen_Bezeichnungen!$C$3:$E$305,3,FALSE)</f>
        <v>jährlich</v>
      </c>
      <c r="G236" s="532" cm="1">
        <f t="array" aca="1" ref="G236" ca="1">HLOOKUP(
                           F236,
                           Raumgruppen_Bezeichnungen!$P$314:$AF$390,
                           VLOOKUP(
                                                 LEFT(RIGHT(CELL("dateiname",$B$2),LEN(CELL("dateiname",$B$2))-SEARCH("]",CELL("dateiname",$B$2))),LEN(RIGHT(CELL("dateiname",$B$2),LEN(CELL("dateiname",$B$2))-SEARCH("]",CELL("dateiname",$B$2))))-2),
                                                 Raumgruppen_Bezeichnungen!$P$315:$AH$390,
                                                 19,
                                                 FALSE),
                           FALSE)</f>
        <v>1</v>
      </c>
      <c r="H236" s="533">
        <f t="shared" ca="1" si="157"/>
        <v>0</v>
      </c>
      <c r="I236" s="500">
        <f t="shared" si="158"/>
        <v>0</v>
      </c>
      <c r="J236" s="534">
        <f t="shared" si="132"/>
        <v>0</v>
      </c>
      <c r="K236" s="535">
        <f t="shared" si="159"/>
        <v>0</v>
      </c>
      <c r="M236" s="22">
        <f>Raumgruppen_Bezeichnungen!N235</f>
        <v>0</v>
      </c>
      <c r="N236" s="22">
        <f t="shared" si="134"/>
        <v>1</v>
      </c>
      <c r="O236" s="22">
        <f t="shared" si="135"/>
        <v>1</v>
      </c>
    </row>
    <row r="237" spans="2:15" ht="15" customHeight="1" x14ac:dyDescent="0.2">
      <c r="B237" s="677" t="str">
        <f>Raumgruppen_Bezeichnungen!$C236</f>
        <v>K2-J2</v>
      </c>
      <c r="C237" s="528" t="str">
        <f>Raumgruppen_Bezeichnungen!$D236</f>
        <v>Lehrküchen</v>
      </c>
      <c r="D237" s="529">
        <f>SUMIFS(TabelleR11LL,TabelleR11HH,'Reserve 05 K'!B237,TabelleR11JJ,"")+
SUMIFS(TabelleR11LL,TabelleR11HH,'Reserve 05 K'!B237,TabelleR11JJ,"ohne Grundreinig")</f>
        <v>0</v>
      </c>
      <c r="E237" s="530">
        <f t="shared" si="129"/>
        <v>0</v>
      </c>
      <c r="F237" s="531" t="str">
        <f>VLOOKUP(B237,Raumgruppen_Bezeichnungen!$C$3:$E$305,3,FALSE)</f>
        <v>jährlich 2x</v>
      </c>
      <c r="G237" s="532" cm="1">
        <f t="array" aca="1" ref="G237" ca="1">HLOOKUP(
                           F237,
                           Raumgruppen_Bezeichnungen!$P$314:$AF$390,
                           VLOOKUP(
                                                 LEFT(RIGHT(CELL("dateiname",$B$2),LEN(CELL("dateiname",$B$2))-SEARCH("]",CELL("dateiname",$B$2))),LEN(RIGHT(CELL("dateiname",$B$2),LEN(CELL("dateiname",$B$2))-SEARCH("]",CELL("dateiname",$B$2))))-2),
                                                 Raumgruppen_Bezeichnungen!$P$315:$AH$390,
                                                 19,
                                                 FALSE),
                           FALSE)</f>
        <v>2</v>
      </c>
      <c r="H237" s="533">
        <f ca="1">D237*G237</f>
        <v>0</v>
      </c>
      <c r="I237" s="500">
        <f>IF(E237=0,0,H237/E237)</f>
        <v>0</v>
      </c>
      <c r="J237" s="534">
        <f t="shared" si="132"/>
        <v>0</v>
      </c>
      <c r="K237" s="535">
        <f>IF(J237="","",I237*J237)</f>
        <v>0</v>
      </c>
      <c r="M237" s="22">
        <f>Raumgruppen_Bezeichnungen!N236</f>
        <v>0</v>
      </c>
      <c r="N237" s="22">
        <f t="shared" si="134"/>
        <v>1</v>
      </c>
      <c r="O237" s="22">
        <f t="shared" si="135"/>
        <v>1</v>
      </c>
    </row>
    <row r="238" spans="2:15" ht="15" customHeight="1" x14ac:dyDescent="0.2">
      <c r="B238" s="677" t="str">
        <f>Raumgruppen_Bezeichnungen!$C237</f>
        <v>K2-Q</v>
      </c>
      <c r="C238" s="528" t="str">
        <f>Raumgruppen_Bezeichnungen!$D237</f>
        <v>Lehrküchen</v>
      </c>
      <c r="D238" s="529">
        <f>SUMIFS(TabelleR11LL,TabelleR11HH,'Reserve 05 K'!B238,TabelleR11JJ,"")+
SUMIFS(TabelleR11LL,TabelleR11HH,'Reserve 05 K'!B238,TabelleR11JJ,"ohne Grundreinig")</f>
        <v>0</v>
      </c>
      <c r="E238" s="530">
        <f t="shared" si="129"/>
        <v>0</v>
      </c>
      <c r="F238" s="531" t="str">
        <f>VLOOKUP(B238,Raumgruppen_Bezeichnungen!$C$3:$E$305,3,FALSE)</f>
        <v>Quartalsw.</v>
      </c>
      <c r="G238" s="532" cm="1">
        <f t="array" aca="1" ref="G238" ca="1">HLOOKUP(
                           F238,
                           Raumgruppen_Bezeichnungen!$P$314:$AF$390,
                           VLOOKUP(
                                                 LEFT(RIGHT(CELL("dateiname",$B$2),LEN(CELL("dateiname",$B$2))-SEARCH("]",CELL("dateiname",$B$2))),LEN(RIGHT(CELL("dateiname",$B$2),LEN(CELL("dateiname",$B$2))-SEARCH("]",CELL("dateiname",$B$2))))-2),
                                                 Raumgruppen_Bezeichnungen!$P$315:$AH$390,
                                                 19,
                                                 FALSE),
                           FALSE)</f>
        <v>4</v>
      </c>
      <c r="H238" s="533">
        <f ca="1">D238*G238</f>
        <v>0</v>
      </c>
      <c r="I238" s="500">
        <f>IF(E238=0,0,H238/E238)</f>
        <v>0</v>
      </c>
      <c r="J238" s="534">
        <f t="shared" si="132"/>
        <v>0</v>
      </c>
      <c r="K238" s="535">
        <f>IF(J238="","",I238*J238)</f>
        <v>0</v>
      </c>
      <c r="M238" s="22">
        <f>Raumgruppen_Bezeichnungen!N237</f>
        <v>0</v>
      </c>
      <c r="N238" s="22">
        <f t="shared" si="134"/>
        <v>1</v>
      </c>
      <c r="O238" s="22">
        <f t="shared" si="135"/>
        <v>1</v>
      </c>
    </row>
    <row r="239" spans="2:15" ht="15" customHeight="1" x14ac:dyDescent="0.2">
      <c r="B239" s="677" t="str">
        <f>Raumgruppen_Bezeichnungen!$C238</f>
        <v>K2-J6</v>
      </c>
      <c r="C239" s="528" t="str">
        <f>Raumgruppen_Bezeichnungen!$D238</f>
        <v>Lehrküchen</v>
      </c>
      <c r="D239" s="529">
        <f>SUMIFS(TabelleR11LL,TabelleR11HH,'Reserve 05 K'!B239,TabelleR11JJ,"")+
SUMIFS(TabelleR11LL,TabelleR11HH,'Reserve 05 K'!B239,TabelleR11JJ,"ohne Grundreinig")</f>
        <v>0</v>
      </c>
      <c r="E239" s="530">
        <f t="shared" si="129"/>
        <v>0</v>
      </c>
      <c r="F239" s="536" t="str">
        <f>VLOOKUP(B239,Raumgruppen_Bezeichnungen!$C$3:$E$305,3,FALSE)</f>
        <v>jährlich 6x</v>
      </c>
      <c r="G239" s="532" cm="1">
        <f t="array" aca="1" ref="G239" ca="1">HLOOKUP(
                           F239,
                           Raumgruppen_Bezeichnungen!$P$314:$AF$390,
                           VLOOKUP(
                                                 LEFT(RIGHT(CELL("dateiname",$B$2),LEN(CELL("dateiname",$B$2))-SEARCH("]",CELL("dateiname",$B$2))),LEN(RIGHT(CELL("dateiname",$B$2),LEN(CELL("dateiname",$B$2))-SEARCH("]",CELL("dateiname",$B$2))))-2),
                                                 Raumgruppen_Bezeichnungen!$P$315:$AH$390,
                                                 19,
                                                 FALSE),
                           FALSE)</f>
        <v>6</v>
      </c>
      <c r="H239" s="533">
        <f t="array" aca="1" ref="H239" ca="1">D239*G239</f>
        <v>0</v>
      </c>
      <c r="I239" s="500">
        <f t="shared" ref="I239:I241" si="160">IF(E239=0,0,H239/E239)</f>
        <v>0</v>
      </c>
      <c r="J239" s="534">
        <f t="shared" si="132"/>
        <v>0</v>
      </c>
      <c r="K239" s="535">
        <f t="shared" ref="K239:K241" si="161">IF(J239="","",I239*J239)</f>
        <v>0</v>
      </c>
      <c r="M239" s="22">
        <f>Raumgruppen_Bezeichnungen!N238</f>
        <v>0</v>
      </c>
      <c r="N239" s="22">
        <f t="shared" si="134"/>
        <v>1</v>
      </c>
      <c r="O239" s="22">
        <f t="shared" si="135"/>
        <v>1</v>
      </c>
    </row>
    <row r="240" spans="2:15" ht="15" customHeight="1" x14ac:dyDescent="0.2">
      <c r="B240" s="677" t="str">
        <f>Raumgruppen_Bezeichnungen!$C239</f>
        <v>K2-M</v>
      </c>
      <c r="C240" s="528" t="str">
        <f>Raumgruppen_Bezeichnungen!$D239</f>
        <v>Lehrküchen</v>
      </c>
      <c r="D240" s="529">
        <f>SUMIFS(TabelleR11LL,TabelleR11HH,'Reserve 05 K'!B240,TabelleR11JJ,"")+
SUMIFS(TabelleR11LL,TabelleR11HH,'Reserve 05 K'!B240,TabelleR11JJ,"ohne Grundreinig")</f>
        <v>0</v>
      </c>
      <c r="E240" s="530">
        <f t="shared" si="129"/>
        <v>0</v>
      </c>
      <c r="F240" s="536" t="str">
        <f>VLOOKUP(B240,Raumgruppen_Bezeichnungen!$C$3:$E$305,3,FALSE)</f>
        <v>monatlich</v>
      </c>
      <c r="G240" s="532" cm="1">
        <f t="array" aca="1" ref="G240" ca="1">HLOOKUP(
                           F240,
                           Raumgruppen_Bezeichnungen!$P$314:$AF$390,
                           VLOOKUP(
                                                 LEFT(RIGHT(CELL("dateiname",$B$2),LEN(CELL("dateiname",$B$2))-SEARCH("]",CELL("dateiname",$B$2))),LEN(RIGHT(CELL("dateiname",$B$2),LEN(CELL("dateiname",$B$2))-SEARCH("]",CELL("dateiname",$B$2))))-2),
                                                 Raumgruppen_Bezeichnungen!$P$315:$AH$390,
                                                 19,
                                                 FALSE),
                           FALSE)</f>
        <v>12</v>
      </c>
      <c r="H240" s="533">
        <f t="shared" ref="H240:H241" ca="1" si="162">D240*G240</f>
        <v>0</v>
      </c>
      <c r="I240" s="500">
        <f t="shared" si="160"/>
        <v>0</v>
      </c>
      <c r="J240" s="534">
        <f t="shared" si="132"/>
        <v>0</v>
      </c>
      <c r="K240" s="535">
        <f t="shared" si="161"/>
        <v>0</v>
      </c>
      <c r="M240" s="22">
        <f>Raumgruppen_Bezeichnungen!N239</f>
        <v>0</v>
      </c>
      <c r="N240" s="22">
        <f t="shared" si="134"/>
        <v>1</v>
      </c>
      <c r="O240" s="22">
        <f t="shared" si="135"/>
        <v>1</v>
      </c>
    </row>
    <row r="241" spans="2:15" ht="15" customHeight="1" x14ac:dyDescent="0.2">
      <c r="B241" s="677" t="str">
        <f>Raumgruppen_Bezeichnungen!$C240</f>
        <v>K2-14</v>
      </c>
      <c r="C241" s="528" t="str">
        <f>Raumgruppen_Bezeichnungen!$D240</f>
        <v>Lehrküchen</v>
      </c>
      <c r="D241" s="529">
        <f>SUMIFS(TabelleR11LL,TabelleR11HH,'Reserve 05 K'!B241,TabelleR11JJ,"")+
SUMIFS(TabelleR11LL,TabelleR11HH,'Reserve 05 K'!B241,TabelleR11JJ,"ohne Grundreinig")</f>
        <v>0</v>
      </c>
      <c r="E241" s="530">
        <f t="shared" si="129"/>
        <v>0</v>
      </c>
      <c r="F241" s="536" t="str">
        <f>VLOOKUP(B241,Raumgruppen_Bezeichnungen!$C$3:$E$305,3,FALSE)</f>
        <v>14 tägig</v>
      </c>
      <c r="G241" s="532" cm="1">
        <f t="array" aca="1" ref="G241" ca="1">HLOOKUP(
                           F241,
                           Raumgruppen_Bezeichnungen!$P$314:$AF$390,
                           VLOOKUP(
                                                 LEFT(RIGHT(CELL("dateiname",$B$2),LEN(CELL("dateiname",$B$2))-SEARCH("]",CELL("dateiname",$B$2))),LEN(RIGHT(CELL("dateiname",$B$2),LEN(CELL("dateiname",$B$2))-SEARCH("]",CELL("dateiname",$B$2))))-2),
                                                 Raumgruppen_Bezeichnungen!$P$315:$AH$390,
                                                 19,
                                                 FALSE),
                           FALSE)</f>
        <v>25</v>
      </c>
      <c r="H241" s="533">
        <f t="shared" ca="1" si="162"/>
        <v>0</v>
      </c>
      <c r="I241" s="500">
        <f t="shared" si="160"/>
        <v>0</v>
      </c>
      <c r="J241" s="534">
        <f t="shared" si="132"/>
        <v>0</v>
      </c>
      <c r="K241" s="535">
        <f t="shared" si="161"/>
        <v>0</v>
      </c>
      <c r="M241" s="22">
        <f>Raumgruppen_Bezeichnungen!N240</f>
        <v>0</v>
      </c>
      <c r="N241" s="22">
        <f t="shared" si="134"/>
        <v>1</v>
      </c>
      <c r="O241" s="22">
        <f t="shared" si="135"/>
        <v>1</v>
      </c>
    </row>
    <row r="242" spans="2:15" ht="15" customHeight="1" x14ac:dyDescent="0.2">
      <c r="B242" s="677" t="str">
        <f>Raumgruppen_Bezeichnungen!$C241</f>
        <v>K2-W</v>
      </c>
      <c r="C242" s="528" t="str">
        <f>Raumgruppen_Bezeichnungen!$D241</f>
        <v>Lehrküchen</v>
      </c>
      <c r="D242" s="529">
        <f>SUMIFS(TabelleR11LL,TabelleR11HH,'Reserve 05 K'!B242,TabelleR11JJ,"")+
SUMIFS(TabelleR11LL,TabelleR11HH,'Reserve 05 K'!B242,TabelleR11JJ,"ohne Grundreinig")</f>
        <v>0</v>
      </c>
      <c r="E242" s="530">
        <f t="shared" si="129"/>
        <v>0</v>
      </c>
      <c r="F242" s="536" t="str">
        <f>VLOOKUP(B242,Raumgruppen_Bezeichnungen!$C$3:$E$305,3,FALSE)</f>
        <v>wöchentl.</v>
      </c>
      <c r="G242" s="532" cm="1">
        <f t="array" aca="1" ref="G242" ca="1">HLOOKUP(
                           F242,
                           Raumgruppen_Bezeichnungen!$P$314:$AF$390,
                           VLOOKUP(
                                                 LEFT(RIGHT(CELL("dateiname",$B$2),LEN(CELL("dateiname",$B$2))-SEARCH("]",CELL("dateiname",$B$2))),LEN(RIGHT(CELL("dateiname",$B$2),LEN(CELL("dateiname",$B$2))-SEARCH("]",CELL("dateiname",$B$2))))-2),
                                                 Raumgruppen_Bezeichnungen!$P$315:$AH$390,
                                                 19,
                                                 FALSE),
                           FALSE)</f>
        <v>50</v>
      </c>
      <c r="H242" s="533">
        <f ca="1">D242*G242</f>
        <v>0</v>
      </c>
      <c r="I242" s="500">
        <f>IF(E242=0,0,H242/E242)</f>
        <v>0</v>
      </c>
      <c r="J242" s="534">
        <f t="shared" si="132"/>
        <v>0</v>
      </c>
      <c r="K242" s="535">
        <f>IF(J242="","",I242*J242)</f>
        <v>0</v>
      </c>
      <c r="M242" s="22">
        <f>Raumgruppen_Bezeichnungen!N241</f>
        <v>0</v>
      </c>
      <c r="N242" s="22">
        <f t="shared" si="134"/>
        <v>1</v>
      </c>
      <c r="O242" s="22">
        <f t="shared" si="135"/>
        <v>1</v>
      </c>
    </row>
    <row r="243" spans="2:15" ht="15" customHeight="1" x14ac:dyDescent="0.2">
      <c r="B243" s="677" t="str">
        <f>Raumgruppen_Bezeichnungen!$C242</f>
        <v>K2-2</v>
      </c>
      <c r="C243" s="528" t="str">
        <f>Raumgruppen_Bezeichnungen!$D242</f>
        <v>Lehrküchen</v>
      </c>
      <c r="D243" s="529">
        <f>SUMIFS(TabelleR11LL,TabelleR11HH,'Reserve 05 K'!B243,TabelleR11JJ,"")+
SUMIFS(TabelleR11LL,TabelleR11HH,'Reserve 05 K'!B243,TabelleR11JJ,"ohne Grundreinig")</f>
        <v>0</v>
      </c>
      <c r="E243" s="530">
        <f t="shared" si="129"/>
        <v>0</v>
      </c>
      <c r="F243" s="536" t="str">
        <f>VLOOKUP(B243,Raumgruppen_Bezeichnungen!$C$3:$E$305,3,FALSE)</f>
        <v>2 Tage/Wo</v>
      </c>
      <c r="G243" s="532" cm="1">
        <f t="array" aca="1" ref="G243" ca="1">HLOOKUP(
                           F243,
                           Raumgruppen_Bezeichnungen!$P$314:$AF$390,
                           VLOOKUP(
                                                 LEFT(RIGHT(CELL("dateiname",$B$2),LEN(CELL("dateiname",$B$2))-SEARCH("]",CELL("dateiname",$B$2))),LEN(RIGHT(CELL("dateiname",$B$2),LEN(CELL("dateiname",$B$2))-SEARCH("]",CELL("dateiname",$B$2))))-2),
                                                 Raumgruppen_Bezeichnungen!$P$315:$AH$390,
                                                 19,
                                                 FALSE),
                           FALSE)</f>
        <v>100</v>
      </c>
      <c r="H243" s="533">
        <f t="shared" ref="H243:H246" ca="1" si="163">D243*G243</f>
        <v>0</v>
      </c>
      <c r="I243" s="500">
        <f t="shared" ref="I243:I246" si="164">IF(E243=0,0,H243/E243)</f>
        <v>0</v>
      </c>
      <c r="J243" s="534">
        <f t="shared" si="132"/>
        <v>0</v>
      </c>
      <c r="K243" s="535">
        <f t="shared" ref="K243:K246" si="165">IF(J243="","",I243*J243)</f>
        <v>0</v>
      </c>
      <c r="M243" s="22">
        <f>Raumgruppen_Bezeichnungen!N242</f>
        <v>0</v>
      </c>
      <c r="N243" s="22">
        <f t="shared" si="134"/>
        <v>1</v>
      </c>
      <c r="O243" s="22">
        <f t="shared" si="135"/>
        <v>1</v>
      </c>
    </row>
    <row r="244" spans="2:15" ht="15" customHeight="1" x14ac:dyDescent="0.2">
      <c r="B244" s="677" t="str">
        <f>Raumgruppen_Bezeichnungen!$C243</f>
        <v>K2-2,5</v>
      </c>
      <c r="C244" s="528" t="str">
        <f>Raumgruppen_Bezeichnungen!$D243</f>
        <v>Lehrküchen</v>
      </c>
      <c r="D244" s="529">
        <f>SUMIFS(TabelleR11LL,TabelleR11HH,'Reserve 05 K'!B244,TabelleR11JJ,"")+
SUMIFS(TabelleR11LL,TabelleR11HH,'Reserve 05 K'!B244,TabelleR11JJ,"ohne Grundreinig")</f>
        <v>0</v>
      </c>
      <c r="E244" s="530">
        <f t="shared" si="129"/>
        <v>0</v>
      </c>
      <c r="F244" s="536" t="str">
        <f>VLOOKUP(B244,Raumgruppen_Bezeichnungen!$C$3:$E$305,3,FALSE)</f>
        <v>2,5 Tage/Wo</v>
      </c>
      <c r="G244" s="532" cm="1">
        <f t="array" aca="1" ref="G244" ca="1">HLOOKUP(
                           F244,
                           Raumgruppen_Bezeichnungen!$P$314:$AF$390,
                           VLOOKUP(
                                                 LEFT(RIGHT(CELL("dateiname",$B$2),LEN(CELL("dateiname",$B$2))-SEARCH("]",CELL("dateiname",$B$2))),LEN(RIGHT(CELL("dateiname",$B$2),LEN(CELL("dateiname",$B$2))-SEARCH("]",CELL("dateiname",$B$2))))-2),
                                                 Raumgruppen_Bezeichnungen!$P$315:$AH$390,
                                                 19,
                                                 FALSE),
                           FALSE)</f>
        <v>125</v>
      </c>
      <c r="H244" s="533">
        <f t="shared" ca="1" si="163"/>
        <v>0</v>
      </c>
      <c r="I244" s="500">
        <f t="shared" si="164"/>
        <v>0</v>
      </c>
      <c r="J244" s="534">
        <f t="shared" si="132"/>
        <v>0</v>
      </c>
      <c r="K244" s="535">
        <f t="shared" si="165"/>
        <v>0</v>
      </c>
      <c r="M244" s="22">
        <f>Raumgruppen_Bezeichnungen!N243</f>
        <v>0</v>
      </c>
      <c r="N244" s="22">
        <f t="shared" si="134"/>
        <v>1</v>
      </c>
      <c r="O244" s="22">
        <f t="shared" si="135"/>
        <v>1</v>
      </c>
    </row>
    <row r="245" spans="2:15" ht="15" customHeight="1" x14ac:dyDescent="0.2">
      <c r="B245" s="677" t="str">
        <f>Raumgruppen_Bezeichnungen!$C244</f>
        <v>K2-3</v>
      </c>
      <c r="C245" s="528" t="str">
        <f>Raumgruppen_Bezeichnungen!$D244</f>
        <v>Lehrküchen</v>
      </c>
      <c r="D245" s="529">
        <f>SUMIFS(TabelleR11LL,TabelleR11HH,'Reserve 05 K'!B245,TabelleR11JJ,"")+
SUMIFS(TabelleR11LL,TabelleR11HH,'Reserve 05 K'!B245,TabelleR11JJ,"ohne Grundreinig")</f>
        <v>0</v>
      </c>
      <c r="E245" s="530">
        <f t="shared" si="129"/>
        <v>0</v>
      </c>
      <c r="F245" s="536" t="str">
        <f>VLOOKUP(B245,Raumgruppen_Bezeichnungen!$C$3:$E$305,3,FALSE)</f>
        <v>3 Tage/Wo</v>
      </c>
      <c r="G245" s="532" cm="1">
        <f t="array" aca="1" ref="G245" ca="1">HLOOKUP(
                           F245,
                           Raumgruppen_Bezeichnungen!$P$314:$AF$390,
                           VLOOKUP(
                                                 LEFT(RIGHT(CELL("dateiname",$B$2),LEN(CELL("dateiname",$B$2))-SEARCH("]",CELL("dateiname",$B$2))),LEN(RIGHT(CELL("dateiname",$B$2),LEN(CELL("dateiname",$B$2))-SEARCH("]",CELL("dateiname",$B$2))))-2),
                                                 Raumgruppen_Bezeichnungen!$P$315:$AH$390,
                                                 19,
                                                 FALSE),
                           FALSE)</f>
        <v>150</v>
      </c>
      <c r="H245" s="533">
        <f t="shared" ca="1" si="163"/>
        <v>0</v>
      </c>
      <c r="I245" s="500">
        <f t="shared" si="164"/>
        <v>0</v>
      </c>
      <c r="J245" s="534">
        <f t="shared" si="132"/>
        <v>0</v>
      </c>
      <c r="K245" s="535">
        <f t="shared" si="165"/>
        <v>0</v>
      </c>
      <c r="M245" s="22">
        <f>Raumgruppen_Bezeichnungen!N244</f>
        <v>0</v>
      </c>
      <c r="N245" s="22">
        <f t="shared" si="134"/>
        <v>1</v>
      </c>
      <c r="O245" s="22">
        <f t="shared" si="135"/>
        <v>1</v>
      </c>
    </row>
    <row r="246" spans="2:15" ht="15" customHeight="1" x14ac:dyDescent="0.2">
      <c r="B246" s="677" t="str">
        <f>Raumgruppen_Bezeichnungen!$C245</f>
        <v>K2-4</v>
      </c>
      <c r="C246" s="528" t="str">
        <f>Raumgruppen_Bezeichnungen!$D245</f>
        <v>Lehrküchen</v>
      </c>
      <c r="D246" s="529">
        <f>SUMIFS(TabelleR11LL,TabelleR11HH,'Reserve 05 K'!B246,TabelleR11JJ,"")+
SUMIFS(TabelleR11LL,TabelleR11HH,'Reserve 05 K'!B246,TabelleR11JJ,"ohne Grundreinig")</f>
        <v>0</v>
      </c>
      <c r="E246" s="530">
        <f t="shared" si="129"/>
        <v>0</v>
      </c>
      <c r="F246" s="536" t="str">
        <f>VLOOKUP(B246,Raumgruppen_Bezeichnungen!$C$3:$E$305,3,FALSE)</f>
        <v>4 Tage/Wo</v>
      </c>
      <c r="G246" s="532" cm="1">
        <f t="array" aca="1" ref="G246" ca="1">HLOOKUP(
                           F246,
                           Raumgruppen_Bezeichnungen!$P$314:$AF$390,
                           VLOOKUP(
                                                 LEFT(RIGHT(CELL("dateiname",$B$2),LEN(CELL("dateiname",$B$2))-SEARCH("]",CELL("dateiname",$B$2))),LEN(RIGHT(CELL("dateiname",$B$2),LEN(CELL("dateiname",$B$2))-SEARCH("]",CELL("dateiname",$B$2))))-2),
                                                 Raumgruppen_Bezeichnungen!$P$315:$AH$390,
                                                 19,
                                                 FALSE),
                           FALSE)</f>
        <v>200</v>
      </c>
      <c r="H246" s="533">
        <f t="shared" ca="1" si="163"/>
        <v>0</v>
      </c>
      <c r="I246" s="500">
        <f t="shared" si="164"/>
        <v>0</v>
      </c>
      <c r="J246" s="534">
        <f t="shared" si="132"/>
        <v>0</v>
      </c>
      <c r="K246" s="535">
        <f t="shared" si="165"/>
        <v>0</v>
      </c>
      <c r="M246" s="22">
        <f>Raumgruppen_Bezeichnungen!N245</f>
        <v>0</v>
      </c>
      <c r="N246" s="22">
        <f t="shared" si="134"/>
        <v>1</v>
      </c>
      <c r="O246" s="22">
        <f t="shared" si="135"/>
        <v>1</v>
      </c>
    </row>
    <row r="247" spans="2:15" ht="15" customHeight="1" x14ac:dyDescent="0.2">
      <c r="B247" s="677" t="str">
        <f>Raumgruppen_Bezeichnungen!$C246</f>
        <v>K2-5</v>
      </c>
      <c r="C247" s="528" t="str">
        <f>Raumgruppen_Bezeichnungen!$D246</f>
        <v>Lehrküchen</v>
      </c>
      <c r="D247" s="529">
        <f>SUMIFS(TabelleR11LL,TabelleR11HH,'Reserve 05 K'!B247,TabelleR11JJ,"")+
SUMIFS(TabelleR11LL,TabelleR11HH,'Reserve 05 K'!B247,TabelleR11JJ,"ohne Grundreinig")</f>
        <v>0</v>
      </c>
      <c r="E247" s="530">
        <f t="shared" si="129"/>
        <v>0</v>
      </c>
      <c r="F247" s="536" t="str">
        <f>VLOOKUP(B247,Raumgruppen_Bezeichnungen!$C$3:$E$305,3,FALSE)</f>
        <v>5 Tage/Wo</v>
      </c>
      <c r="G247" s="532" cm="1">
        <f t="array" aca="1" ref="G247" ca="1">HLOOKUP(
                           F247,
                           Raumgruppen_Bezeichnungen!$P$314:$AF$390,
                           VLOOKUP(
                                                 LEFT(RIGHT(CELL("dateiname",$B$2),LEN(CELL("dateiname",$B$2))-SEARCH("]",CELL("dateiname",$B$2))),LEN(RIGHT(CELL("dateiname",$B$2),LEN(CELL("dateiname",$B$2))-SEARCH("]",CELL("dateiname",$B$2))))-2),
                                                 Raumgruppen_Bezeichnungen!$P$315:$AH$390,
                                                 19,
                                                 FALSE),
                           FALSE)</f>
        <v>250</v>
      </c>
      <c r="H247" s="533">
        <f ca="1">D247*G247</f>
        <v>0</v>
      </c>
      <c r="I247" s="500">
        <f>IF(E247=0,0,H247/E247)</f>
        <v>0</v>
      </c>
      <c r="J247" s="534">
        <f t="shared" si="132"/>
        <v>0</v>
      </c>
      <c r="K247" s="535">
        <f>IF(J247="","",I247*J247)</f>
        <v>0</v>
      </c>
      <c r="M247" s="22">
        <f>Raumgruppen_Bezeichnungen!N246</f>
        <v>0</v>
      </c>
      <c r="N247" s="22">
        <f t="shared" si="134"/>
        <v>1</v>
      </c>
      <c r="O247" s="22">
        <f t="shared" si="135"/>
        <v>1</v>
      </c>
    </row>
    <row r="248" spans="2:15" ht="15" customHeight="1" x14ac:dyDescent="0.2">
      <c r="B248" s="677" t="str">
        <f>Raumgruppen_Bezeichnungen!$C247</f>
        <v>K2-6</v>
      </c>
      <c r="C248" s="528" t="str">
        <f>Raumgruppen_Bezeichnungen!$D247</f>
        <v>Lehrküchen</v>
      </c>
      <c r="D248" s="529">
        <f>SUMIFS(TabelleR11LL,TabelleR11HH,'Reserve 05 K'!B248,TabelleR11JJ,"")+
SUMIFS(TabelleR11LL,TabelleR11HH,'Reserve 05 K'!B248,TabelleR11JJ,"ohne Grundreinig")</f>
        <v>0</v>
      </c>
      <c r="E248" s="530">
        <f t="shared" si="129"/>
        <v>0</v>
      </c>
      <c r="F248" s="536" t="str">
        <f>VLOOKUP(B248,Raumgruppen_Bezeichnungen!$C$3:$E$305,3,FALSE)</f>
        <v>6 Tage/Wo</v>
      </c>
      <c r="G248" s="532" cm="1">
        <f t="array" aca="1" ref="G248" ca="1">HLOOKUP(
                           F248,
                           Raumgruppen_Bezeichnungen!$P$314:$AF$390,
                           VLOOKUP(
                                                 LEFT(RIGHT(CELL("dateiname",$B$2),LEN(CELL("dateiname",$B$2))-SEARCH("]",CELL("dateiname",$B$2))),LEN(RIGHT(CELL("dateiname",$B$2),LEN(CELL("dateiname",$B$2))-SEARCH("]",CELL("dateiname",$B$2))))-2),
                                                 Raumgruppen_Bezeichnungen!$P$315:$AH$390,
                                                 19,
                                                 FALSE),
                           FALSE)</f>
        <v>300</v>
      </c>
      <c r="H248" s="533">
        <f t="shared" ref="H248:H250" ca="1" si="166">D248*G248</f>
        <v>0</v>
      </c>
      <c r="I248" s="500">
        <f t="shared" ref="I248:I250" si="167">IF(E248=0,0,H248/E248)</f>
        <v>0</v>
      </c>
      <c r="J248" s="534">
        <f t="shared" si="132"/>
        <v>0</v>
      </c>
      <c r="K248" s="535">
        <f t="shared" ref="K248:K250" si="168">IF(J248="","",I248*J248)</f>
        <v>0</v>
      </c>
      <c r="M248" s="22">
        <f>Raumgruppen_Bezeichnungen!N247</f>
        <v>0</v>
      </c>
      <c r="N248" s="22">
        <f t="shared" si="134"/>
        <v>1</v>
      </c>
      <c r="O248" s="22">
        <f t="shared" si="135"/>
        <v>1</v>
      </c>
    </row>
    <row r="249" spans="2:15" ht="15" customHeight="1" x14ac:dyDescent="0.2">
      <c r="B249" s="677" t="str">
        <f>Raumgruppen_Bezeichnungen!$C248</f>
        <v>K2-7</v>
      </c>
      <c r="C249" s="528" t="str">
        <f>Raumgruppen_Bezeichnungen!$D248</f>
        <v>Lehrküchen</v>
      </c>
      <c r="D249" s="529">
        <f>SUMIFS(TabelleR11LL,TabelleR11HH,'Reserve 05 K'!B249,TabelleR11JJ,"")+
SUMIFS(TabelleR11LL,TabelleR11HH,'Reserve 05 K'!B249,TabelleR11JJ,"ohne Grundreinig")</f>
        <v>0</v>
      </c>
      <c r="E249" s="530">
        <f t="shared" si="129"/>
        <v>0</v>
      </c>
      <c r="F249" s="531" t="str">
        <f>VLOOKUP(B249,Raumgruppen_Bezeichnungen!$C$3:$E$305,3,FALSE)</f>
        <v>7 Tage/Wo</v>
      </c>
      <c r="G249" s="532" cm="1">
        <f t="array" aca="1" ref="G249" ca="1">HLOOKUP(
                           F249,
                           Raumgruppen_Bezeichnungen!$P$314:$AF$390,
                           VLOOKUP(
                                                 LEFT(RIGHT(CELL("dateiname",$B$2),LEN(CELL("dateiname",$B$2))-SEARCH("]",CELL("dateiname",$B$2))),LEN(RIGHT(CELL("dateiname",$B$2),LEN(CELL("dateiname",$B$2))-SEARCH("]",CELL("dateiname",$B$2))))-2),
                                                 Raumgruppen_Bezeichnungen!$P$315:$AH$390,
                                                 19,
                                                 FALSE),
                           FALSE)</f>
        <v>350</v>
      </c>
      <c r="H249" s="533">
        <f t="shared" ca="1" si="166"/>
        <v>0</v>
      </c>
      <c r="I249" s="500">
        <f t="shared" si="167"/>
        <v>0</v>
      </c>
      <c r="J249" s="534">
        <f t="shared" si="132"/>
        <v>0</v>
      </c>
      <c r="K249" s="535">
        <f t="shared" si="168"/>
        <v>0</v>
      </c>
      <c r="M249" s="22">
        <f>Raumgruppen_Bezeichnungen!N248</f>
        <v>0</v>
      </c>
      <c r="N249" s="22">
        <f t="shared" si="134"/>
        <v>1</v>
      </c>
      <c r="O249" s="22">
        <f t="shared" si="135"/>
        <v>1</v>
      </c>
    </row>
    <row r="250" spans="2:15" ht="15" customHeight="1" x14ac:dyDescent="0.2">
      <c r="B250" s="677" t="str">
        <f>Raumgruppen_Bezeichnungen!$C249</f>
        <v>L-J</v>
      </c>
      <c r="C250" s="528" t="str">
        <f>Raumgruppen_Bezeichnungen!$D249</f>
        <v>Lager- und Abstellflächen, Archive, Geräteräume, Fahrradabstellräume, Keller</v>
      </c>
      <c r="D250" s="529">
        <f>SUMIFS(TabelleR11LL,TabelleR11HH,'Reserve 05 K'!B250,TabelleR11JJ,"")+
SUMIFS(TabelleR11LL,TabelleR11HH,'Reserve 05 K'!B250,TabelleR11JJ,"ohne Grundreinig")</f>
        <v>0</v>
      </c>
      <c r="E250" s="530">
        <f t="shared" si="129"/>
        <v>0</v>
      </c>
      <c r="F250" s="536" t="str">
        <f>VLOOKUP(B250,Raumgruppen_Bezeichnungen!$C$3:$E$305,3,FALSE)</f>
        <v>jährlich</v>
      </c>
      <c r="G250" s="532" cm="1">
        <f t="array" aca="1" ref="G250" ca="1">HLOOKUP(
                           F250,
                           Raumgruppen_Bezeichnungen!$P$314:$AF$390,
                           VLOOKUP(
                                                 LEFT(RIGHT(CELL("dateiname",$B$2),LEN(CELL("dateiname",$B$2))-SEARCH("]",CELL("dateiname",$B$2))),LEN(RIGHT(CELL("dateiname",$B$2),LEN(CELL("dateiname",$B$2))-SEARCH("]",CELL("dateiname",$B$2))))-2),
                                                 Raumgruppen_Bezeichnungen!$P$315:$AH$390,
                                                 19,
                                                 FALSE),
                           FALSE)</f>
        <v>1</v>
      </c>
      <c r="H250" s="533">
        <f t="shared" ca="1" si="166"/>
        <v>0</v>
      </c>
      <c r="I250" s="500">
        <f t="shared" si="167"/>
        <v>0</v>
      </c>
      <c r="J250" s="534">
        <f t="shared" si="132"/>
        <v>0</v>
      </c>
      <c r="K250" s="535">
        <f t="shared" si="168"/>
        <v>0</v>
      </c>
      <c r="M250" s="22">
        <f>Raumgruppen_Bezeichnungen!N249</f>
        <v>1</v>
      </c>
      <c r="N250" s="22">
        <f t="shared" si="134"/>
        <v>1</v>
      </c>
      <c r="O250" s="22">
        <f t="shared" si="135"/>
        <v>1</v>
      </c>
    </row>
    <row r="251" spans="2:15" ht="15" customHeight="1" x14ac:dyDescent="0.2">
      <c r="B251" s="677" t="str">
        <f>Raumgruppen_Bezeichnungen!$C250</f>
        <v>L-J2</v>
      </c>
      <c r="C251" s="528" t="str">
        <f>Raumgruppen_Bezeichnungen!$D250</f>
        <v>Lager- und Abstellflächen, Archive, Geräteräume, Fahrradabstellräume, Keller</v>
      </c>
      <c r="D251" s="529">
        <f>SUMIFS(TabelleR11LL,TabelleR11HH,'Reserve 05 K'!B251,TabelleR11JJ,"")+
SUMIFS(TabelleR11LL,TabelleR11HH,'Reserve 05 K'!B251,TabelleR11JJ,"ohne Grundreinig")</f>
        <v>0</v>
      </c>
      <c r="E251" s="530">
        <f t="shared" si="129"/>
        <v>0</v>
      </c>
      <c r="F251" s="536" t="str">
        <f>VLOOKUP(B251,Raumgruppen_Bezeichnungen!$C$3:$E$305,3,FALSE)</f>
        <v>jährlich 2x</v>
      </c>
      <c r="G251" s="532" cm="1">
        <f t="array" aca="1" ref="G251" ca="1">HLOOKUP(
                           F251,
                           Raumgruppen_Bezeichnungen!$P$314:$AF$390,
                           VLOOKUP(
                                                 LEFT(RIGHT(CELL("dateiname",$B$2),LEN(CELL("dateiname",$B$2))-SEARCH("]",CELL("dateiname",$B$2))),LEN(RIGHT(CELL("dateiname",$B$2),LEN(CELL("dateiname",$B$2))-SEARCH("]",CELL("dateiname",$B$2))))-2),
                                                 Raumgruppen_Bezeichnungen!$P$315:$AH$390,
                                                 19,
                                                 FALSE),
                           FALSE)</f>
        <v>2</v>
      </c>
      <c r="H251" s="533">
        <f ca="1">D251*G251</f>
        <v>0</v>
      </c>
      <c r="I251" s="500">
        <f>IF(E251=0,0,H251/E251)</f>
        <v>0</v>
      </c>
      <c r="J251" s="534">
        <f t="shared" si="132"/>
        <v>0</v>
      </c>
      <c r="K251" s="535">
        <f>IF(J251="","",I251*J251)</f>
        <v>0</v>
      </c>
      <c r="M251" s="22">
        <f>Raumgruppen_Bezeichnungen!N250</f>
        <v>0</v>
      </c>
      <c r="N251" s="22">
        <f t="shared" si="134"/>
        <v>1</v>
      </c>
      <c r="O251" s="22">
        <f t="shared" si="135"/>
        <v>1</v>
      </c>
    </row>
    <row r="252" spans="2:15" ht="15" customHeight="1" x14ac:dyDescent="0.2">
      <c r="B252" s="677" t="str">
        <f>Raumgruppen_Bezeichnungen!$C251</f>
        <v>L-Q</v>
      </c>
      <c r="C252" s="528" t="str">
        <f>Raumgruppen_Bezeichnungen!$D251</f>
        <v>Lager- und Abstellflächen, Archive, Geräteräume, Fahrradabstellräume, Keller</v>
      </c>
      <c r="D252" s="529">
        <f>SUMIFS(TabelleR11LL,TabelleR11HH,'Reserve 05 K'!B252,TabelleR11JJ,"")+
SUMIFS(TabelleR11LL,TabelleR11HH,'Reserve 05 K'!B252,TabelleR11JJ,"ohne Grundreinig")</f>
        <v>0</v>
      </c>
      <c r="E252" s="530">
        <f t="shared" si="129"/>
        <v>0</v>
      </c>
      <c r="F252" s="531" t="str">
        <f>VLOOKUP(B252,Raumgruppen_Bezeichnungen!$C$3:$E$305,3,FALSE)</f>
        <v>Quartalsw.</v>
      </c>
      <c r="G252" s="532" cm="1">
        <f t="array" aca="1" ref="G252" ca="1">HLOOKUP(
                           F252,
                           Raumgruppen_Bezeichnungen!$P$314:$AF$390,
                           VLOOKUP(
                                                 LEFT(RIGHT(CELL("dateiname",$B$2),LEN(CELL("dateiname",$B$2))-SEARCH("]",CELL("dateiname",$B$2))),LEN(RIGHT(CELL("dateiname",$B$2),LEN(CELL("dateiname",$B$2))-SEARCH("]",CELL("dateiname",$B$2))))-2),
                                                 Raumgruppen_Bezeichnungen!$P$315:$AH$390,
                                                 19,
                                                 FALSE),
                           FALSE)</f>
        <v>4</v>
      </c>
      <c r="H252" s="533">
        <f ca="1">D252*G252</f>
        <v>0</v>
      </c>
      <c r="I252" s="500">
        <f>IF(E252=0,0,H252/E252)</f>
        <v>0</v>
      </c>
      <c r="J252" s="534">
        <f t="shared" si="132"/>
        <v>0</v>
      </c>
      <c r="K252" s="535">
        <f>IF(J252="","",I252*J252)</f>
        <v>0</v>
      </c>
      <c r="M252" s="22">
        <f>Raumgruppen_Bezeichnungen!N251</f>
        <v>0</v>
      </c>
      <c r="N252" s="22">
        <f t="shared" si="134"/>
        <v>1</v>
      </c>
      <c r="O252" s="22">
        <f t="shared" si="135"/>
        <v>1</v>
      </c>
    </row>
    <row r="253" spans="2:15" ht="15" customHeight="1" x14ac:dyDescent="0.2">
      <c r="B253" s="677" t="str">
        <f>Raumgruppen_Bezeichnungen!$C252</f>
        <v>L-J6</v>
      </c>
      <c r="C253" s="528" t="str">
        <f>Raumgruppen_Bezeichnungen!$D252</f>
        <v>Lager- und Abstellflächen, Archive, Geräteräume, Fahrradabstellräume, Keller</v>
      </c>
      <c r="D253" s="529">
        <f>SUMIFS(TabelleR11LL,TabelleR11HH,'Reserve 05 K'!B253,TabelleR11JJ,"")+
SUMIFS(TabelleR11LL,TabelleR11HH,'Reserve 05 K'!B253,TabelleR11JJ,"ohne Grundreinig")</f>
        <v>0</v>
      </c>
      <c r="E253" s="530">
        <f t="shared" si="129"/>
        <v>0</v>
      </c>
      <c r="F253" s="531" t="str">
        <f>VLOOKUP(B253,Raumgruppen_Bezeichnungen!$C$3:$E$305,3,FALSE)</f>
        <v>jährlich 6x</v>
      </c>
      <c r="G253" s="532" cm="1">
        <f t="array" aca="1" ref="G253" ca="1">HLOOKUP(
                           F253,
                           Raumgruppen_Bezeichnungen!$P$314:$AF$390,
                           VLOOKUP(
                                                 LEFT(RIGHT(CELL("dateiname",$B$2),LEN(CELL("dateiname",$B$2))-SEARCH("]",CELL("dateiname",$B$2))),LEN(RIGHT(CELL("dateiname",$B$2),LEN(CELL("dateiname",$B$2))-SEARCH("]",CELL("dateiname",$B$2))))-2),
                                                 Raumgruppen_Bezeichnungen!$P$315:$AH$390,
                                                 19,
                                                 FALSE),
                           FALSE)</f>
        <v>6</v>
      </c>
      <c r="H253" s="533">
        <f t="shared" ref="H253:H255" ca="1" si="169">D253*G253</f>
        <v>0</v>
      </c>
      <c r="I253" s="500">
        <f t="shared" ref="I253:I255" si="170">IF(E253=0,0,H253/E253)</f>
        <v>0</v>
      </c>
      <c r="J253" s="534">
        <f t="shared" si="132"/>
        <v>0</v>
      </c>
      <c r="K253" s="535">
        <f t="shared" ref="K253:K255" si="171">IF(J253="","",I253*J253)</f>
        <v>0</v>
      </c>
      <c r="M253" s="22">
        <f>Raumgruppen_Bezeichnungen!N252</f>
        <v>0</v>
      </c>
      <c r="N253" s="22">
        <f t="shared" si="134"/>
        <v>1</v>
      </c>
      <c r="O253" s="22">
        <f t="shared" si="135"/>
        <v>1</v>
      </c>
    </row>
    <row r="254" spans="2:15" ht="15" customHeight="1" x14ac:dyDescent="0.2">
      <c r="B254" s="677" t="str">
        <f>Raumgruppen_Bezeichnungen!$C253</f>
        <v>L-M</v>
      </c>
      <c r="C254" s="528" t="str">
        <f>Raumgruppen_Bezeichnungen!$D253</f>
        <v>Lager- und Abstellflächen, Archive, Geräteräume, Fahrradabstellräume, Keller</v>
      </c>
      <c r="D254" s="529">
        <f>SUMIFS(TabelleR11LL,TabelleR11HH,'Reserve 05 K'!B254,TabelleR11JJ,"")+
SUMIFS(TabelleR11LL,TabelleR11HH,'Reserve 05 K'!B254,TabelleR11JJ,"ohne Grundreinig")</f>
        <v>0</v>
      </c>
      <c r="E254" s="530">
        <f t="shared" si="129"/>
        <v>0</v>
      </c>
      <c r="F254" s="531" t="str">
        <f>VLOOKUP(B254,Raumgruppen_Bezeichnungen!$C$3:$E$305,3,FALSE)</f>
        <v>monatlich</v>
      </c>
      <c r="G254" s="532" cm="1">
        <f t="array" aca="1" ref="G254" ca="1">HLOOKUP(
                           F254,
                           Raumgruppen_Bezeichnungen!$P$314:$AF$390,
                           VLOOKUP(
                                                 LEFT(RIGHT(CELL("dateiname",$B$2),LEN(CELL("dateiname",$B$2))-SEARCH("]",CELL("dateiname",$B$2))),LEN(RIGHT(CELL("dateiname",$B$2),LEN(CELL("dateiname",$B$2))-SEARCH("]",CELL("dateiname",$B$2))))-2),
                                                 Raumgruppen_Bezeichnungen!$P$315:$AH$390,
                                                 19,
                                                 FALSE),
                           FALSE)</f>
        <v>12</v>
      </c>
      <c r="H254" s="533">
        <f t="shared" ca="1" si="169"/>
        <v>0</v>
      </c>
      <c r="I254" s="500">
        <f t="shared" si="170"/>
        <v>0</v>
      </c>
      <c r="J254" s="534">
        <f t="shared" si="132"/>
        <v>0</v>
      </c>
      <c r="K254" s="535">
        <f t="shared" si="171"/>
        <v>0</v>
      </c>
      <c r="M254" s="22">
        <f>Raumgruppen_Bezeichnungen!N253</f>
        <v>1</v>
      </c>
      <c r="N254" s="22">
        <f t="shared" si="134"/>
        <v>1</v>
      </c>
      <c r="O254" s="22">
        <f t="shared" si="135"/>
        <v>1</v>
      </c>
    </row>
    <row r="255" spans="2:15" ht="15" customHeight="1" x14ac:dyDescent="0.2">
      <c r="B255" s="677" t="str">
        <f>Raumgruppen_Bezeichnungen!$C254</f>
        <v>L-14</v>
      </c>
      <c r="C255" s="528" t="str">
        <f>Raumgruppen_Bezeichnungen!$D254</f>
        <v>Lager- und Abstellflächen, Archive, Geräteräume, Fahrradabstellräume, Keller</v>
      </c>
      <c r="D255" s="529">
        <f>SUMIFS(TabelleR11LL,TabelleR11HH,'Reserve 05 K'!B255,TabelleR11JJ,"")+
SUMIFS(TabelleR11LL,TabelleR11HH,'Reserve 05 K'!B255,TabelleR11JJ,"ohne Grundreinig")</f>
        <v>0</v>
      </c>
      <c r="E255" s="530">
        <f t="shared" si="129"/>
        <v>0</v>
      </c>
      <c r="F255" s="531" t="str">
        <f>VLOOKUP(B255,Raumgruppen_Bezeichnungen!$C$3:$E$305,3,FALSE)</f>
        <v>14 tägig</v>
      </c>
      <c r="G255" s="532" cm="1">
        <f t="array" aca="1" ref="G255" ca="1">HLOOKUP(
                           F255,
                           Raumgruppen_Bezeichnungen!$P$314:$AF$390,
                           VLOOKUP(
                                                 LEFT(RIGHT(CELL("dateiname",$B$2),LEN(CELL("dateiname",$B$2))-SEARCH("]",CELL("dateiname",$B$2))),LEN(RIGHT(CELL("dateiname",$B$2),LEN(CELL("dateiname",$B$2))-SEARCH("]",CELL("dateiname",$B$2))))-2),
                                                 Raumgruppen_Bezeichnungen!$P$315:$AH$390,
                                                 19,
                                                 FALSE),
                           FALSE)</f>
        <v>25</v>
      </c>
      <c r="H255" s="533">
        <f t="shared" ca="1" si="169"/>
        <v>0</v>
      </c>
      <c r="I255" s="500">
        <f t="shared" si="170"/>
        <v>0</v>
      </c>
      <c r="J255" s="534">
        <f t="shared" si="132"/>
        <v>0</v>
      </c>
      <c r="K255" s="535">
        <f t="shared" si="171"/>
        <v>0</v>
      </c>
      <c r="M255" s="22">
        <f>Raumgruppen_Bezeichnungen!N254</f>
        <v>0</v>
      </c>
      <c r="N255" s="22">
        <f t="shared" si="134"/>
        <v>1</v>
      </c>
      <c r="O255" s="22">
        <f t="shared" si="135"/>
        <v>1</v>
      </c>
    </row>
    <row r="256" spans="2:15" ht="15" customHeight="1" x14ac:dyDescent="0.2">
      <c r="B256" s="677" t="str">
        <f>Raumgruppen_Bezeichnungen!$C255</f>
        <v>L-W</v>
      </c>
      <c r="C256" s="528" t="str">
        <f>Raumgruppen_Bezeichnungen!$D255</f>
        <v>Lager- und Abstellflächen, Archive, Geräteräume, Fahrradabstellräume, Keller</v>
      </c>
      <c r="D256" s="529">
        <f>SUMIFS(TabelleR11LL,TabelleR11HH,'Reserve 05 K'!B256,TabelleR11JJ,"")+
SUMIFS(TabelleR11LL,TabelleR11HH,'Reserve 05 K'!B256,TabelleR11JJ,"ohne Grundreinig")</f>
        <v>0</v>
      </c>
      <c r="E256" s="530">
        <f t="shared" si="129"/>
        <v>0</v>
      </c>
      <c r="F256" s="531" t="str">
        <f>VLOOKUP(B256,Raumgruppen_Bezeichnungen!$C$3:$E$305,3,FALSE)</f>
        <v>wöchentl.</v>
      </c>
      <c r="G256" s="532" cm="1">
        <f t="array" aca="1" ref="G256" ca="1">HLOOKUP(
                           F256,
                           Raumgruppen_Bezeichnungen!$P$314:$AF$390,
                           VLOOKUP(
                                                 LEFT(RIGHT(CELL("dateiname",$B$2),LEN(CELL("dateiname",$B$2))-SEARCH("]",CELL("dateiname",$B$2))),LEN(RIGHT(CELL("dateiname",$B$2),LEN(CELL("dateiname",$B$2))-SEARCH("]",CELL("dateiname",$B$2))))-2),
                                                 Raumgruppen_Bezeichnungen!$P$315:$AH$390,
                                                 19,
                                                 FALSE),
                           FALSE)</f>
        <v>50</v>
      </c>
      <c r="H256" s="533">
        <f ca="1">D256*G256</f>
        <v>0</v>
      </c>
      <c r="I256" s="500">
        <f>IF(E256=0,0,H256/E256)</f>
        <v>0</v>
      </c>
      <c r="J256" s="534">
        <f t="shared" si="132"/>
        <v>0</v>
      </c>
      <c r="K256" s="535">
        <f>IF(J256="","",I256*J256)</f>
        <v>0</v>
      </c>
      <c r="M256" s="22">
        <f>Raumgruppen_Bezeichnungen!N255</f>
        <v>1</v>
      </c>
      <c r="N256" s="22">
        <f t="shared" si="134"/>
        <v>1</v>
      </c>
      <c r="O256" s="22">
        <f t="shared" si="135"/>
        <v>1</v>
      </c>
    </row>
    <row r="257" spans="2:15" ht="15" customHeight="1" x14ac:dyDescent="0.2">
      <c r="B257" s="677" t="str">
        <f>Raumgruppen_Bezeichnungen!$C256</f>
        <v>L-2</v>
      </c>
      <c r="C257" s="528" t="str">
        <f>Raumgruppen_Bezeichnungen!$D256</f>
        <v>Lager- und Abstellflächen, Archive, Geräteräume, Fahrradabstellräume, Keller</v>
      </c>
      <c r="D257" s="529">
        <f>SUMIFS(TabelleR11LL,TabelleR11HH,'Reserve 05 K'!B257,TabelleR11JJ,"")+
SUMIFS(TabelleR11LL,TabelleR11HH,'Reserve 05 K'!B257,TabelleR11JJ,"ohne Grundreinig")</f>
        <v>0</v>
      </c>
      <c r="E257" s="530">
        <f t="shared" si="129"/>
        <v>0</v>
      </c>
      <c r="F257" s="531" t="str">
        <f>VLOOKUP(B257,Raumgruppen_Bezeichnungen!$C$3:$E$305,3,FALSE)</f>
        <v>2 Tage/Wo</v>
      </c>
      <c r="G257" s="532" cm="1">
        <f t="array" aca="1" ref="G257" ca="1">HLOOKUP(
                           F257,
                           Raumgruppen_Bezeichnungen!$P$314:$AF$390,
                           VLOOKUP(
                                                 LEFT(RIGHT(CELL("dateiname",$B$2),LEN(CELL("dateiname",$B$2))-SEARCH("]",CELL("dateiname",$B$2))),LEN(RIGHT(CELL("dateiname",$B$2),LEN(CELL("dateiname",$B$2))-SEARCH("]",CELL("dateiname",$B$2))))-2),
                                                 Raumgruppen_Bezeichnungen!$P$315:$AH$390,
                                                 19,
                                                 FALSE),
                           FALSE)</f>
        <v>100</v>
      </c>
      <c r="H257" s="533">
        <f t="shared" ref="H257:H260" ca="1" si="172">D257*G257</f>
        <v>0</v>
      </c>
      <c r="I257" s="500">
        <f t="shared" ref="I257:I260" si="173">IF(E257=0,0,H257/E257)</f>
        <v>0</v>
      </c>
      <c r="J257" s="534">
        <f t="shared" si="132"/>
        <v>0</v>
      </c>
      <c r="K257" s="535">
        <f t="shared" ref="K257:K260" si="174">IF(J257="","",I257*J257)</f>
        <v>0</v>
      </c>
      <c r="M257" s="22">
        <f>Raumgruppen_Bezeichnungen!N256</f>
        <v>0</v>
      </c>
      <c r="N257" s="22">
        <f t="shared" si="134"/>
        <v>1</v>
      </c>
      <c r="O257" s="22">
        <f t="shared" si="135"/>
        <v>1</v>
      </c>
    </row>
    <row r="258" spans="2:15" ht="15" customHeight="1" x14ac:dyDescent="0.2">
      <c r="B258" s="677" t="str">
        <f>Raumgruppen_Bezeichnungen!$C257</f>
        <v>L-2,5</v>
      </c>
      <c r="C258" s="528" t="str">
        <f>Raumgruppen_Bezeichnungen!$D257</f>
        <v>Lager- und Abstellflächen, Archive, Geräteräume, Fahrradabstellräume, Keller</v>
      </c>
      <c r="D258" s="529">
        <f>SUMIFS(TabelleR11LL,TabelleR11HH,'Reserve 05 K'!B258,TabelleR11JJ,"")+
SUMIFS(TabelleR11LL,TabelleR11HH,'Reserve 05 K'!B258,TabelleR11JJ,"ohne Grundreinig")</f>
        <v>0</v>
      </c>
      <c r="E258" s="530">
        <f t="shared" si="129"/>
        <v>0</v>
      </c>
      <c r="F258" s="531" t="str">
        <f>VLOOKUP(B258,Raumgruppen_Bezeichnungen!$C$3:$E$305,3,FALSE)</f>
        <v>2,5 Tage/Wo</v>
      </c>
      <c r="G258" s="532" cm="1">
        <f t="array" aca="1" ref="G258" ca="1">HLOOKUP(
                           F258,
                           Raumgruppen_Bezeichnungen!$P$314:$AF$390,
                           VLOOKUP(
                                                 LEFT(RIGHT(CELL("dateiname",$B$2),LEN(CELL("dateiname",$B$2))-SEARCH("]",CELL("dateiname",$B$2))),LEN(RIGHT(CELL("dateiname",$B$2),LEN(CELL("dateiname",$B$2))-SEARCH("]",CELL("dateiname",$B$2))))-2),
                                                 Raumgruppen_Bezeichnungen!$P$315:$AH$390,
                                                 19,
                                                 FALSE),
                           FALSE)</f>
        <v>125</v>
      </c>
      <c r="H258" s="533">
        <f t="shared" ca="1" si="172"/>
        <v>0</v>
      </c>
      <c r="I258" s="500">
        <f t="shared" si="173"/>
        <v>0</v>
      </c>
      <c r="J258" s="534">
        <f t="shared" si="132"/>
        <v>0</v>
      </c>
      <c r="K258" s="535">
        <f t="shared" si="174"/>
        <v>0</v>
      </c>
      <c r="M258" s="22">
        <f>Raumgruppen_Bezeichnungen!N257</f>
        <v>0</v>
      </c>
      <c r="N258" s="22">
        <f t="shared" si="134"/>
        <v>1</v>
      </c>
      <c r="O258" s="22">
        <f t="shared" si="135"/>
        <v>1</v>
      </c>
    </row>
    <row r="259" spans="2:15" ht="15" customHeight="1" x14ac:dyDescent="0.2">
      <c r="B259" s="677" t="str">
        <f>Raumgruppen_Bezeichnungen!$C258</f>
        <v>L-3</v>
      </c>
      <c r="C259" s="528" t="str">
        <f>Raumgruppen_Bezeichnungen!$D258</f>
        <v>Lager- und Abstellflächen, Archive, Geräteräume, Fahrradabstellräume, Keller</v>
      </c>
      <c r="D259" s="529">
        <f>SUMIFS(TabelleR11LL,TabelleR11HH,'Reserve 05 K'!B259,TabelleR11JJ,"")+
SUMIFS(TabelleR11LL,TabelleR11HH,'Reserve 05 K'!B259,TabelleR11JJ,"ohne Grundreinig")</f>
        <v>0</v>
      </c>
      <c r="E259" s="530">
        <f t="shared" si="129"/>
        <v>0</v>
      </c>
      <c r="F259" s="531" t="str">
        <f>VLOOKUP(B259,Raumgruppen_Bezeichnungen!$C$3:$E$305,3,FALSE)</f>
        <v>3 Tage/Wo</v>
      </c>
      <c r="G259" s="532" cm="1">
        <f t="array" aca="1" ref="G259" ca="1">HLOOKUP(
                           F259,
                           Raumgruppen_Bezeichnungen!$P$314:$AF$390,
                           VLOOKUP(
                                                 LEFT(RIGHT(CELL("dateiname",$B$2),LEN(CELL("dateiname",$B$2))-SEARCH("]",CELL("dateiname",$B$2))),LEN(RIGHT(CELL("dateiname",$B$2),LEN(CELL("dateiname",$B$2))-SEARCH("]",CELL("dateiname",$B$2))))-2),
                                                 Raumgruppen_Bezeichnungen!$P$315:$AH$390,
                                                 19,
                                                 FALSE),
                           FALSE)</f>
        <v>150</v>
      </c>
      <c r="H259" s="533">
        <f t="shared" ca="1" si="172"/>
        <v>0</v>
      </c>
      <c r="I259" s="500">
        <f t="shared" si="173"/>
        <v>0</v>
      </c>
      <c r="J259" s="534">
        <f t="shared" si="132"/>
        <v>0</v>
      </c>
      <c r="K259" s="535">
        <f t="shared" si="174"/>
        <v>0</v>
      </c>
      <c r="M259" s="22">
        <f>Raumgruppen_Bezeichnungen!N258</f>
        <v>0</v>
      </c>
      <c r="N259" s="22">
        <f t="shared" si="134"/>
        <v>1</v>
      </c>
      <c r="O259" s="22">
        <f t="shared" si="135"/>
        <v>1</v>
      </c>
    </row>
    <row r="260" spans="2:15" ht="15" customHeight="1" x14ac:dyDescent="0.2">
      <c r="B260" s="678" t="str">
        <f>Raumgruppen_Bezeichnungen!$C259</f>
        <v>L-4</v>
      </c>
      <c r="C260" s="621" t="str">
        <f>Raumgruppen_Bezeichnungen!$D259</f>
        <v>Lager- und Abstellflächen, Archive, Geräteräume, Fahrradabstellräume, Keller</v>
      </c>
      <c r="D260" s="622">
        <f>SUMIFS(TabelleR11LL,TabelleR11HH,'Reserve 05 K'!B260,TabelleR11JJ,"")+
SUMIFS(TabelleR11LL,TabelleR11HH,'Reserve 05 K'!B260,TabelleR11JJ,"ohne Grundreinig")</f>
        <v>0</v>
      </c>
      <c r="E260" s="623">
        <f t="shared" ref="E260:E306" si="175">VLOOKUP(B260,Los01NS,6,FALSE)</f>
        <v>0</v>
      </c>
      <c r="F260" s="624" t="str">
        <f>VLOOKUP(B260,Raumgruppen_Bezeichnungen!$C$3:$E$305,3,FALSE)</f>
        <v>4 Tage/Wo</v>
      </c>
      <c r="G260" s="625" cm="1">
        <f t="array" aca="1" ref="G260" ca="1">HLOOKUP(
                           F260,
                           Raumgruppen_Bezeichnungen!$P$314:$AF$390,
                           VLOOKUP(
                                                 LEFT(RIGHT(CELL("dateiname",$B$2),LEN(CELL("dateiname",$B$2))-SEARCH("]",CELL("dateiname",$B$2))),LEN(RIGHT(CELL("dateiname",$B$2),LEN(CELL("dateiname",$B$2))-SEARCH("]",CELL("dateiname",$B$2))))-2),
                                                 Raumgruppen_Bezeichnungen!$P$315:$AH$390,
                                                 19,
                                                 FALSE),
                           FALSE)</f>
        <v>200</v>
      </c>
      <c r="H260" s="626">
        <f t="shared" ca="1" si="172"/>
        <v>0</v>
      </c>
      <c r="I260" s="627">
        <f t="shared" si="173"/>
        <v>0</v>
      </c>
      <c r="J260" s="628">
        <f t="shared" ref="J260:J306" si="176">Stundensatz01SVS</f>
        <v>0</v>
      </c>
      <c r="K260" s="629">
        <f t="shared" si="174"/>
        <v>0</v>
      </c>
      <c r="M260" s="22">
        <f>Raumgruppen_Bezeichnungen!N259</f>
        <v>0</v>
      </c>
      <c r="N260" s="22">
        <f t="shared" si="134"/>
        <v>1</v>
      </c>
      <c r="O260" s="22">
        <f t="shared" si="135"/>
        <v>1</v>
      </c>
    </row>
    <row r="261" spans="2:15" ht="15" customHeight="1" thickBot="1" x14ac:dyDescent="0.25">
      <c r="B261" s="679" t="str">
        <f>Raumgruppen_Bezeichnungen!$C260</f>
        <v>L-5</v>
      </c>
      <c r="C261" s="630" t="str">
        <f>Raumgruppen_Bezeichnungen!$D260</f>
        <v>Lager- und Abstellflächen, Archive, Geräteräume, Fahrradabstellräume, Keller</v>
      </c>
      <c r="D261" s="631">
        <f>SUMIFS(TabelleR11LL,TabelleR11HH,'Reserve 05 K'!B261,TabelleR11JJ,"")+
SUMIFS(TabelleR11LL,TabelleR11HH,'Reserve 05 K'!B261,TabelleR11JJ,"ohne Grundreinig")</f>
        <v>0</v>
      </c>
      <c r="E261" s="632">
        <f t="shared" si="175"/>
        <v>0</v>
      </c>
      <c r="F261" s="633" t="str">
        <f>VLOOKUP(B261,Raumgruppen_Bezeichnungen!$C$3:$E$305,3,FALSE)</f>
        <v>5 Tage/Wo</v>
      </c>
      <c r="G261" s="634" cm="1">
        <f t="array" aca="1" ref="G261" ca="1">HLOOKUP(
                           F261,
                           Raumgruppen_Bezeichnungen!$P$314:$AF$390,
                           VLOOKUP(
                                                 LEFT(RIGHT(CELL("dateiname",$B$2),LEN(CELL("dateiname",$B$2))-SEARCH("]",CELL("dateiname",$B$2))),LEN(RIGHT(CELL("dateiname",$B$2),LEN(CELL("dateiname",$B$2))-SEARCH("]",CELL("dateiname",$B$2))))-2),
                                                 Raumgruppen_Bezeichnungen!$P$315:$AH$390,
                                                 19,
                                                 FALSE),
                           FALSE)</f>
        <v>250</v>
      </c>
      <c r="H261" s="635">
        <f ca="1">D261*G261</f>
        <v>0</v>
      </c>
      <c r="I261" s="636">
        <f>IF(E261=0,0,H261/E261)</f>
        <v>0</v>
      </c>
      <c r="J261" s="637">
        <f t="shared" si="176"/>
        <v>0</v>
      </c>
      <c r="K261" s="638">
        <f>IF(J261="","",I261*J261)</f>
        <v>0</v>
      </c>
      <c r="M261" s="22">
        <f>Raumgruppen_Bezeichnungen!N260</f>
        <v>0</v>
      </c>
      <c r="N261" s="22">
        <f t="shared" ref="N261:N306" si="177">IF(E261=0,1,0)</f>
        <v>1</v>
      </c>
      <c r="O261" s="22">
        <f t="shared" ref="O261:O306" si="178">IF(J261=0,1,0)</f>
        <v>1</v>
      </c>
    </row>
    <row r="262" spans="2:15" ht="15" customHeight="1" x14ac:dyDescent="0.2">
      <c r="B262" s="676" t="str">
        <f>Raumgruppen_Bezeichnungen!$C261</f>
        <v>L-6</v>
      </c>
      <c r="C262" s="548" t="str">
        <f>Raumgruppen_Bezeichnungen!$D261</f>
        <v>Lager- und Abstellflächen, Archive, Geräteräume, Fahrradabstellräume, Keller</v>
      </c>
      <c r="D262" s="465">
        <f>SUMIFS(TabelleR11LL,TabelleR11HH,'Reserve 05 K'!B262,TabelleR11JJ,"")+
SUMIFS(TabelleR11LL,TabelleR11HH,'Reserve 05 K'!B262,TabelleR11JJ,"ohne Grundreinig")</f>
        <v>0</v>
      </c>
      <c r="E262" s="279">
        <f t="shared" si="175"/>
        <v>0</v>
      </c>
      <c r="F262" s="549" t="str">
        <f>VLOOKUP(B262,Raumgruppen_Bezeichnungen!$C$3:$E$305,3,FALSE)</f>
        <v>6 Tage/Wo</v>
      </c>
      <c r="G262" s="75" cm="1">
        <f t="array" aca="1" ref="G262" ca="1">HLOOKUP(
                           F262,
                           Raumgruppen_Bezeichnungen!$P$314:$AF$390,
                           VLOOKUP(
                                                 LEFT(RIGHT(CELL("dateiname",$B$2),LEN(CELL("dateiname",$B$2))-SEARCH("]",CELL("dateiname",$B$2))),LEN(RIGHT(CELL("dateiname",$B$2),LEN(CELL("dateiname",$B$2))-SEARCH("]",CELL("dateiname",$B$2))))-2),
                                                 Raumgruppen_Bezeichnungen!$P$315:$AH$390,
                                                 19,
                                                 FALSE),
                           FALSE)</f>
        <v>300</v>
      </c>
      <c r="H262" s="550">
        <f t="shared" ref="H262:H264" ca="1" si="179">D262*G262</f>
        <v>0</v>
      </c>
      <c r="I262" s="551">
        <f t="shared" ref="I262:I264" si="180">IF(E262=0,0,H262/E262)</f>
        <v>0</v>
      </c>
      <c r="J262" s="282">
        <f t="shared" si="176"/>
        <v>0</v>
      </c>
      <c r="K262" s="552">
        <f t="shared" ref="K262:K264" si="181">IF(J262="","",I262*J262)</f>
        <v>0</v>
      </c>
      <c r="M262" s="22">
        <f>Raumgruppen_Bezeichnungen!N261</f>
        <v>0</v>
      </c>
      <c r="N262" s="22">
        <f t="shared" si="177"/>
        <v>1</v>
      </c>
      <c r="O262" s="22">
        <f t="shared" si="178"/>
        <v>1</v>
      </c>
    </row>
    <row r="263" spans="2:15" ht="15" customHeight="1" x14ac:dyDescent="0.2">
      <c r="B263" s="677" t="str">
        <f>Raumgruppen_Bezeichnungen!$C262</f>
        <v>L-7</v>
      </c>
      <c r="C263" s="528" t="str">
        <f>Raumgruppen_Bezeichnungen!$D262</f>
        <v>Lager- und Abstellflächen, Archive, Geräteräume, Fahrradabstellräume, Keller</v>
      </c>
      <c r="D263" s="529">
        <f>SUMIFS(TabelleR11LL,TabelleR11HH,'Reserve 05 K'!B263,TabelleR11JJ,"")+
SUMIFS(TabelleR11LL,TabelleR11HH,'Reserve 05 K'!B263,TabelleR11JJ,"ohne Grundreinig")</f>
        <v>0</v>
      </c>
      <c r="E263" s="530">
        <f t="shared" si="175"/>
        <v>0</v>
      </c>
      <c r="F263" s="531" t="str">
        <f>VLOOKUP(B263,Raumgruppen_Bezeichnungen!$C$3:$E$305,3,FALSE)</f>
        <v>7 Tage/Wo</v>
      </c>
      <c r="G263" s="532" cm="1">
        <f t="array" aca="1" ref="G263" ca="1">HLOOKUP(
                           F263,
                           Raumgruppen_Bezeichnungen!$P$314:$AF$390,
                           VLOOKUP(
                                                 LEFT(RIGHT(CELL("dateiname",$B$2),LEN(CELL("dateiname",$B$2))-SEARCH("]",CELL("dateiname",$B$2))),LEN(RIGHT(CELL("dateiname",$B$2),LEN(CELL("dateiname",$B$2))-SEARCH("]",CELL("dateiname",$B$2))))-2),
                                                 Raumgruppen_Bezeichnungen!$P$315:$AH$390,
                                                 19,
                                                 FALSE),
                           FALSE)</f>
        <v>350</v>
      </c>
      <c r="H263" s="533">
        <f t="shared" ca="1" si="179"/>
        <v>0</v>
      </c>
      <c r="I263" s="500">
        <f t="shared" si="180"/>
        <v>0</v>
      </c>
      <c r="J263" s="534">
        <f t="shared" si="176"/>
        <v>0</v>
      </c>
      <c r="K263" s="535">
        <f t="shared" si="181"/>
        <v>0</v>
      </c>
      <c r="M263" s="22">
        <f>Raumgruppen_Bezeichnungen!N262</f>
        <v>0</v>
      </c>
      <c r="N263" s="22">
        <f t="shared" si="177"/>
        <v>1</v>
      </c>
      <c r="O263" s="22">
        <f t="shared" si="178"/>
        <v>1</v>
      </c>
    </row>
    <row r="264" spans="2:15" ht="15" customHeight="1" x14ac:dyDescent="0.2">
      <c r="B264" s="677" t="str">
        <f>Raumgruppen_Bezeichnungen!$C263</f>
        <v>M1-J</v>
      </c>
      <c r="C264" s="528" t="str">
        <f>Raumgruppen_Bezeichnungen!$D263</f>
        <v>Sport- und Mehrzweckhallen</v>
      </c>
      <c r="D264" s="529">
        <f>SUMIFS(TabelleR11LL,TabelleR11HH,'Reserve 05 K'!B264,TabelleR11JJ,"")+
SUMIFS(TabelleR11LL,TabelleR11HH,'Reserve 05 K'!B264,TabelleR11JJ,"ohne Grundreinig")</f>
        <v>0</v>
      </c>
      <c r="E264" s="530">
        <f t="shared" si="175"/>
        <v>0</v>
      </c>
      <c r="F264" s="531" t="str">
        <f>VLOOKUP(B264,Raumgruppen_Bezeichnungen!$C$3:$E$305,3,FALSE)</f>
        <v>jährlich</v>
      </c>
      <c r="G264" s="532" cm="1">
        <f t="array" aca="1" ref="G264" ca="1">HLOOKUP(
                           F264,
                           Raumgruppen_Bezeichnungen!$P$314:$AF$390,
                           VLOOKUP(
                                                 LEFT(RIGHT(CELL("dateiname",$B$2),LEN(CELL("dateiname",$B$2))-SEARCH("]",CELL("dateiname",$B$2))),LEN(RIGHT(CELL("dateiname",$B$2),LEN(CELL("dateiname",$B$2))-SEARCH("]",CELL("dateiname",$B$2))))-2),
                                                 Raumgruppen_Bezeichnungen!$P$315:$AH$390,
                                                 19,
                                                 FALSE),
                           FALSE)</f>
        <v>1</v>
      </c>
      <c r="H264" s="533">
        <f t="shared" ca="1" si="179"/>
        <v>0</v>
      </c>
      <c r="I264" s="500">
        <f t="shared" si="180"/>
        <v>0</v>
      </c>
      <c r="J264" s="534">
        <f t="shared" si="176"/>
        <v>0</v>
      </c>
      <c r="K264" s="535">
        <f t="shared" si="181"/>
        <v>0</v>
      </c>
      <c r="M264" s="22">
        <f>Raumgruppen_Bezeichnungen!N263</f>
        <v>0</v>
      </c>
      <c r="N264" s="22">
        <f t="shared" si="177"/>
        <v>1</v>
      </c>
      <c r="O264" s="22">
        <f t="shared" si="178"/>
        <v>1</v>
      </c>
    </row>
    <row r="265" spans="2:15" ht="15" customHeight="1" x14ac:dyDescent="0.2">
      <c r="B265" s="677" t="str">
        <f>Raumgruppen_Bezeichnungen!$C264</f>
        <v>M1-J2</v>
      </c>
      <c r="C265" s="528" t="str">
        <f>Raumgruppen_Bezeichnungen!$D264</f>
        <v>Sport- und Mehrzweckhallen</v>
      </c>
      <c r="D265" s="529">
        <f>SUMIFS(TabelleR11LL,TabelleR11HH,'Reserve 05 K'!B265,TabelleR11JJ,"")+
SUMIFS(TabelleR11LL,TabelleR11HH,'Reserve 05 K'!B265,TabelleR11JJ,"ohne Grundreinig")</f>
        <v>0</v>
      </c>
      <c r="E265" s="530">
        <f t="shared" si="175"/>
        <v>0</v>
      </c>
      <c r="F265" s="531" t="str">
        <f>VLOOKUP(B265,Raumgruppen_Bezeichnungen!$C$3:$E$305,3,FALSE)</f>
        <v>jährlich 2x</v>
      </c>
      <c r="G265" s="532" cm="1">
        <f t="array" aca="1" ref="G265" ca="1">HLOOKUP(
                           F265,
                           Raumgruppen_Bezeichnungen!$P$314:$AF$390,
                           VLOOKUP(
                                                 LEFT(RIGHT(CELL("dateiname",$B$2),LEN(CELL("dateiname",$B$2))-SEARCH("]",CELL("dateiname",$B$2))),LEN(RIGHT(CELL("dateiname",$B$2),LEN(CELL("dateiname",$B$2))-SEARCH("]",CELL("dateiname",$B$2))))-2),
                                                 Raumgruppen_Bezeichnungen!$P$315:$AH$390,
                                                 19,
                                                 FALSE),
                           FALSE)</f>
        <v>2</v>
      </c>
      <c r="H265" s="533">
        <f ca="1">D265*G265</f>
        <v>0</v>
      </c>
      <c r="I265" s="500">
        <f>IF(E265=0,0,H265/E265)</f>
        <v>0</v>
      </c>
      <c r="J265" s="534">
        <f t="shared" si="176"/>
        <v>0</v>
      </c>
      <c r="K265" s="535">
        <f>IF(J265="","",I265*J265)</f>
        <v>0</v>
      </c>
      <c r="M265" s="22">
        <f>Raumgruppen_Bezeichnungen!N264</f>
        <v>0</v>
      </c>
      <c r="N265" s="22">
        <f t="shared" si="177"/>
        <v>1</v>
      </c>
      <c r="O265" s="22">
        <f t="shared" si="178"/>
        <v>1</v>
      </c>
    </row>
    <row r="266" spans="2:15" ht="15" customHeight="1" x14ac:dyDescent="0.2">
      <c r="B266" s="677" t="str">
        <f>Raumgruppen_Bezeichnungen!$C265</f>
        <v>M1-Q</v>
      </c>
      <c r="C266" s="528" t="str">
        <f>Raumgruppen_Bezeichnungen!$D265</f>
        <v>Sport- und Mehrzweckhallen</v>
      </c>
      <c r="D266" s="529">
        <f>SUMIFS(TabelleR11LL,TabelleR11HH,'Reserve 05 K'!B266,TabelleR11JJ,"")+
SUMIFS(TabelleR11LL,TabelleR11HH,'Reserve 05 K'!B266,TabelleR11JJ,"ohne Grundreinig")</f>
        <v>0</v>
      </c>
      <c r="E266" s="530">
        <f t="shared" si="175"/>
        <v>0</v>
      </c>
      <c r="F266" s="531" t="str">
        <f>VLOOKUP(B266,Raumgruppen_Bezeichnungen!$C$3:$E$305,3,FALSE)</f>
        <v>Quartalsw.</v>
      </c>
      <c r="G266" s="532" cm="1">
        <f t="array" aca="1" ref="G266" ca="1">HLOOKUP(
                           F266,
                           Raumgruppen_Bezeichnungen!$P$314:$AF$390,
                           VLOOKUP(
                                                 LEFT(RIGHT(CELL("dateiname",$B$2),LEN(CELL("dateiname",$B$2))-SEARCH("]",CELL("dateiname",$B$2))),LEN(RIGHT(CELL("dateiname",$B$2),LEN(CELL("dateiname",$B$2))-SEARCH("]",CELL("dateiname",$B$2))))-2),
                                                 Raumgruppen_Bezeichnungen!$P$315:$AH$390,
                                                 19,
                                                 FALSE),
                           FALSE)</f>
        <v>4</v>
      </c>
      <c r="H266" s="533">
        <f ca="1">D266*G266</f>
        <v>0</v>
      </c>
      <c r="I266" s="500">
        <f>IF(E266=0,0,H266/E266)</f>
        <v>0</v>
      </c>
      <c r="J266" s="534">
        <f t="shared" si="176"/>
        <v>0</v>
      </c>
      <c r="K266" s="535">
        <f>IF(J266="","",I266*J266)</f>
        <v>0</v>
      </c>
      <c r="M266" s="22">
        <f>Raumgruppen_Bezeichnungen!N265</f>
        <v>0</v>
      </c>
      <c r="N266" s="22">
        <f t="shared" si="177"/>
        <v>1</v>
      </c>
      <c r="O266" s="22">
        <f t="shared" si="178"/>
        <v>1</v>
      </c>
    </row>
    <row r="267" spans="2:15" ht="15" customHeight="1" x14ac:dyDescent="0.2">
      <c r="B267" s="677" t="str">
        <f>Raumgruppen_Bezeichnungen!$C266</f>
        <v>M1-J6</v>
      </c>
      <c r="C267" s="528" t="str">
        <f>Raumgruppen_Bezeichnungen!$D266</f>
        <v>Sport- und Mehrzweckhallen</v>
      </c>
      <c r="D267" s="529">
        <f>SUMIFS(TabelleR11LL,TabelleR11HH,'Reserve 05 K'!B267,TabelleR11JJ,"")+
SUMIFS(TabelleR11LL,TabelleR11HH,'Reserve 05 K'!B267,TabelleR11JJ,"ohne Grundreinig")</f>
        <v>0</v>
      </c>
      <c r="E267" s="530">
        <f t="shared" si="175"/>
        <v>0</v>
      </c>
      <c r="F267" s="531" t="str">
        <f>VLOOKUP(B267,Raumgruppen_Bezeichnungen!$C$3:$E$305,3,FALSE)</f>
        <v>jährlich 6x</v>
      </c>
      <c r="G267" s="532" cm="1">
        <f t="array" aca="1" ref="G267" ca="1">HLOOKUP(
                           F267,
                           Raumgruppen_Bezeichnungen!$P$314:$AF$390,
                           VLOOKUP(
                                                 LEFT(RIGHT(CELL("dateiname",$B$2),LEN(CELL("dateiname",$B$2))-SEARCH("]",CELL("dateiname",$B$2))),LEN(RIGHT(CELL("dateiname",$B$2),LEN(CELL("dateiname",$B$2))-SEARCH("]",CELL("dateiname",$B$2))))-2),
                                                 Raumgruppen_Bezeichnungen!$P$315:$AH$390,
                                                 19,
                                                 FALSE),
                           FALSE)</f>
        <v>6</v>
      </c>
      <c r="H267" s="533">
        <f ca="1">D267*G267</f>
        <v>0</v>
      </c>
      <c r="I267" s="500">
        <f>IF(E267=0,0,H267/E267)</f>
        <v>0</v>
      </c>
      <c r="J267" s="534">
        <f t="shared" si="176"/>
        <v>0</v>
      </c>
      <c r="K267" s="535">
        <f>IF(J267="","",I267*J267)</f>
        <v>0</v>
      </c>
      <c r="M267" s="22">
        <f>Raumgruppen_Bezeichnungen!N266</f>
        <v>0</v>
      </c>
      <c r="N267" s="22">
        <f t="shared" si="177"/>
        <v>1</v>
      </c>
      <c r="O267" s="22">
        <f t="shared" si="178"/>
        <v>1</v>
      </c>
    </row>
    <row r="268" spans="2:15" ht="15" customHeight="1" x14ac:dyDescent="0.2">
      <c r="B268" s="677" t="str">
        <f>Raumgruppen_Bezeichnungen!$C267</f>
        <v>M1-M</v>
      </c>
      <c r="C268" s="528" t="str">
        <f>Raumgruppen_Bezeichnungen!$D267</f>
        <v>Sport- und Mehrzweckhallen</v>
      </c>
      <c r="D268" s="529">
        <f>SUMIFS(TabelleR11LL,TabelleR11HH,'Reserve 05 K'!B268,TabelleR11JJ,"")+
SUMIFS(TabelleR11LL,TabelleR11HH,'Reserve 05 K'!B268,TabelleR11JJ,"ohne Grundreinig")</f>
        <v>0</v>
      </c>
      <c r="E268" s="530">
        <f t="shared" si="175"/>
        <v>0</v>
      </c>
      <c r="F268" s="531" t="str">
        <f>VLOOKUP(B268,Raumgruppen_Bezeichnungen!$C$3:$E$305,3,FALSE)</f>
        <v>monatlich</v>
      </c>
      <c r="G268" s="532" cm="1">
        <f t="array" aca="1" ref="G268" ca="1">HLOOKUP(
                           F268,
                           Raumgruppen_Bezeichnungen!$P$314:$AF$390,
                           VLOOKUP(
                                                 LEFT(RIGHT(CELL("dateiname",$B$2),LEN(CELL("dateiname",$B$2))-SEARCH("]",CELL("dateiname",$B$2))),LEN(RIGHT(CELL("dateiname",$B$2),LEN(CELL("dateiname",$B$2))-SEARCH("]",CELL("dateiname",$B$2))))-2),
                                                 Raumgruppen_Bezeichnungen!$P$315:$AH$390,
                                                 19,
                                                 FALSE),
                           FALSE)</f>
        <v>12</v>
      </c>
      <c r="H268" s="533">
        <f t="shared" ref="H268:H270" ca="1" si="182">D268*G268</f>
        <v>0</v>
      </c>
      <c r="I268" s="500">
        <f t="shared" ref="I268:I270" si="183">IF(E268=0,0,H268/E268)</f>
        <v>0</v>
      </c>
      <c r="J268" s="534">
        <f t="shared" si="176"/>
        <v>0</v>
      </c>
      <c r="K268" s="535">
        <f t="shared" ref="K268:K270" si="184">IF(J268="","",I268*J268)</f>
        <v>0</v>
      </c>
      <c r="M268" s="22">
        <f>Raumgruppen_Bezeichnungen!N267</f>
        <v>0</v>
      </c>
      <c r="N268" s="22">
        <f t="shared" si="177"/>
        <v>1</v>
      </c>
      <c r="O268" s="22">
        <f t="shared" si="178"/>
        <v>1</v>
      </c>
    </row>
    <row r="269" spans="2:15" ht="15" customHeight="1" x14ac:dyDescent="0.2">
      <c r="B269" s="677" t="str">
        <f>Raumgruppen_Bezeichnungen!$C268</f>
        <v>M1-14</v>
      </c>
      <c r="C269" s="528" t="str">
        <f>Raumgruppen_Bezeichnungen!$D268</f>
        <v>Sport- und Mehrzweckhallen</v>
      </c>
      <c r="D269" s="529">
        <f>SUMIFS(TabelleR11LL,TabelleR11HH,'Reserve 05 K'!B269,TabelleR11JJ,"")+
SUMIFS(TabelleR11LL,TabelleR11HH,'Reserve 05 K'!B269,TabelleR11JJ,"ohne Grundreinig")</f>
        <v>0</v>
      </c>
      <c r="E269" s="530">
        <f t="shared" si="175"/>
        <v>0</v>
      </c>
      <c r="F269" s="531" t="str">
        <f>VLOOKUP(B269,Raumgruppen_Bezeichnungen!$C$3:$E$305,3,FALSE)</f>
        <v>14 tägig</v>
      </c>
      <c r="G269" s="532" cm="1">
        <f t="array" aca="1" ref="G269" ca="1">HLOOKUP(
                           F269,
                           Raumgruppen_Bezeichnungen!$P$314:$AF$390,
                           VLOOKUP(
                                                 LEFT(RIGHT(CELL("dateiname",$B$2),LEN(CELL("dateiname",$B$2))-SEARCH("]",CELL("dateiname",$B$2))),LEN(RIGHT(CELL("dateiname",$B$2),LEN(CELL("dateiname",$B$2))-SEARCH("]",CELL("dateiname",$B$2))))-2),
                                                 Raumgruppen_Bezeichnungen!$P$315:$AH$390,
                                                 19,
                                                 FALSE),
                           FALSE)</f>
        <v>25</v>
      </c>
      <c r="H269" s="533">
        <f t="shared" ca="1" si="182"/>
        <v>0</v>
      </c>
      <c r="I269" s="500">
        <f t="shared" si="183"/>
        <v>0</v>
      </c>
      <c r="J269" s="534">
        <f t="shared" si="176"/>
        <v>0</v>
      </c>
      <c r="K269" s="535">
        <f t="shared" si="184"/>
        <v>0</v>
      </c>
      <c r="M269" s="22">
        <f>Raumgruppen_Bezeichnungen!N268</f>
        <v>0</v>
      </c>
      <c r="N269" s="22">
        <f t="shared" si="177"/>
        <v>1</v>
      </c>
      <c r="O269" s="22">
        <f t="shared" si="178"/>
        <v>1</v>
      </c>
    </row>
    <row r="270" spans="2:15" ht="15" customHeight="1" x14ac:dyDescent="0.2">
      <c r="B270" s="677" t="str">
        <f>Raumgruppen_Bezeichnungen!$C269</f>
        <v>M1-W</v>
      </c>
      <c r="C270" s="528" t="str">
        <f>Raumgruppen_Bezeichnungen!$D269</f>
        <v>Sport- und Mehrzweckhallen</v>
      </c>
      <c r="D270" s="529">
        <f>SUMIFS(TabelleR11LL,TabelleR11HH,'Reserve 05 K'!B270,TabelleR11JJ,"")+
SUMIFS(TabelleR11LL,TabelleR11HH,'Reserve 05 K'!B270,TabelleR11JJ,"ohne Grundreinig")</f>
        <v>0</v>
      </c>
      <c r="E270" s="530">
        <f t="shared" si="175"/>
        <v>0</v>
      </c>
      <c r="F270" s="531" t="str">
        <f>VLOOKUP(B270,Raumgruppen_Bezeichnungen!$C$3:$E$305,3,FALSE)</f>
        <v>wöchentl.</v>
      </c>
      <c r="G270" s="532" cm="1">
        <f t="array" aca="1" ref="G270" ca="1">HLOOKUP(
                           F270,
                           Raumgruppen_Bezeichnungen!$P$314:$AF$390,
                           VLOOKUP(
                                                 LEFT(RIGHT(CELL("dateiname",$B$2),LEN(CELL("dateiname",$B$2))-SEARCH("]",CELL("dateiname",$B$2))),LEN(RIGHT(CELL("dateiname",$B$2),LEN(CELL("dateiname",$B$2))-SEARCH("]",CELL("dateiname",$B$2))))-2),
                                                 Raumgruppen_Bezeichnungen!$P$315:$AH$390,
                                                 19,
                                                 FALSE),
                           FALSE)</f>
        <v>50</v>
      </c>
      <c r="H270" s="533">
        <f t="shared" ca="1" si="182"/>
        <v>0</v>
      </c>
      <c r="I270" s="500">
        <f t="shared" si="183"/>
        <v>0</v>
      </c>
      <c r="J270" s="534">
        <f t="shared" si="176"/>
        <v>0</v>
      </c>
      <c r="K270" s="535">
        <f t="shared" si="184"/>
        <v>0</v>
      </c>
      <c r="M270" s="22">
        <f>Raumgruppen_Bezeichnungen!N269</f>
        <v>0</v>
      </c>
      <c r="N270" s="22">
        <f t="shared" si="177"/>
        <v>1</v>
      </c>
      <c r="O270" s="22">
        <f t="shared" si="178"/>
        <v>1</v>
      </c>
    </row>
    <row r="271" spans="2:15" ht="15" customHeight="1" x14ac:dyDescent="0.2">
      <c r="B271" s="677" t="str">
        <f>Raumgruppen_Bezeichnungen!$C270</f>
        <v>M1-2</v>
      </c>
      <c r="C271" s="528" t="str">
        <f>Raumgruppen_Bezeichnungen!$D270</f>
        <v>Sport- und Mehrzweckhallen</v>
      </c>
      <c r="D271" s="529">
        <f>SUMIFS(TabelleR11LL,TabelleR11HH,'Reserve 05 K'!B271,TabelleR11JJ,"")+
SUMIFS(TabelleR11LL,TabelleR11HH,'Reserve 05 K'!B271,TabelleR11JJ,"ohne Grundreinig")</f>
        <v>0</v>
      </c>
      <c r="E271" s="530">
        <f t="shared" si="175"/>
        <v>0</v>
      </c>
      <c r="F271" s="531" t="str">
        <f>VLOOKUP(B271,Raumgruppen_Bezeichnungen!$C$3:$E$305,3,FALSE)</f>
        <v>2 Tage/Wo</v>
      </c>
      <c r="G271" s="532" cm="1">
        <f t="array" aca="1" ref="G271" ca="1">HLOOKUP(
                           F271,
                           Raumgruppen_Bezeichnungen!$P$314:$AF$390,
                           VLOOKUP(
                                                 LEFT(RIGHT(CELL("dateiname",$B$2),LEN(CELL("dateiname",$B$2))-SEARCH("]",CELL("dateiname",$B$2))),LEN(RIGHT(CELL("dateiname",$B$2),LEN(CELL("dateiname",$B$2))-SEARCH("]",CELL("dateiname",$B$2))))-2),
                                                 Raumgruppen_Bezeichnungen!$P$315:$AH$390,
                                                 19,
                                                 FALSE),
                           FALSE)</f>
        <v>100</v>
      </c>
      <c r="H271" s="533">
        <f ca="1">D271*G271</f>
        <v>0</v>
      </c>
      <c r="I271" s="500">
        <f>IF(E271=0,0,H271/E271)</f>
        <v>0</v>
      </c>
      <c r="J271" s="534">
        <f t="shared" si="176"/>
        <v>0</v>
      </c>
      <c r="K271" s="535">
        <f>IF(J271="","",I271*J271)</f>
        <v>0</v>
      </c>
      <c r="M271" s="22">
        <f>Raumgruppen_Bezeichnungen!N270</f>
        <v>0</v>
      </c>
      <c r="N271" s="22">
        <f t="shared" si="177"/>
        <v>1</v>
      </c>
      <c r="O271" s="22">
        <f t="shared" si="178"/>
        <v>1</v>
      </c>
    </row>
    <row r="272" spans="2:15" ht="15" customHeight="1" x14ac:dyDescent="0.2">
      <c r="B272" s="677" t="str">
        <f>Raumgruppen_Bezeichnungen!$C271</f>
        <v>M1-2,5</v>
      </c>
      <c r="C272" s="528" t="str">
        <f>Raumgruppen_Bezeichnungen!$D271</f>
        <v>Sport- und Mehrzweckhallen</v>
      </c>
      <c r="D272" s="529">
        <f>SUMIFS(TabelleR11LL,TabelleR11HH,'Reserve 05 K'!B272,TabelleR11JJ,"")+
SUMIFS(TabelleR11LL,TabelleR11HH,'Reserve 05 K'!B272,TabelleR11JJ,"ohne Grundreinig")</f>
        <v>0</v>
      </c>
      <c r="E272" s="530">
        <f t="shared" si="175"/>
        <v>0</v>
      </c>
      <c r="F272" s="531" t="str">
        <f>VLOOKUP(B272,Raumgruppen_Bezeichnungen!$C$3:$E$305,3,FALSE)</f>
        <v>2,5 Tage/Wo</v>
      </c>
      <c r="G272" s="532" cm="1">
        <f t="array" aca="1" ref="G272" ca="1">HLOOKUP(
                           F272,
                           Raumgruppen_Bezeichnungen!$P$314:$AF$390,
                           VLOOKUP(
                                                 LEFT(RIGHT(CELL("dateiname",$B$2),LEN(CELL("dateiname",$B$2))-SEARCH("]",CELL("dateiname",$B$2))),LEN(RIGHT(CELL("dateiname",$B$2),LEN(CELL("dateiname",$B$2))-SEARCH("]",CELL("dateiname",$B$2))))-2),
                                                 Raumgruppen_Bezeichnungen!$P$315:$AH$390,
                                                 19,
                                                 FALSE),
                           FALSE)</f>
        <v>125</v>
      </c>
      <c r="H272" s="533">
        <f t="shared" ref="H272:H275" ca="1" si="185">D272*G272</f>
        <v>0</v>
      </c>
      <c r="I272" s="500">
        <f t="shared" ref="I272:I275" si="186">IF(E272=0,0,H272/E272)</f>
        <v>0</v>
      </c>
      <c r="J272" s="534">
        <f t="shared" si="176"/>
        <v>0</v>
      </c>
      <c r="K272" s="535">
        <f t="shared" ref="K272:K275" si="187">IF(J272="","",I272*J272)</f>
        <v>0</v>
      </c>
      <c r="M272" s="22">
        <f>Raumgruppen_Bezeichnungen!N271</f>
        <v>0</v>
      </c>
      <c r="N272" s="22">
        <f t="shared" si="177"/>
        <v>1</v>
      </c>
      <c r="O272" s="22">
        <f t="shared" si="178"/>
        <v>1</v>
      </c>
    </row>
    <row r="273" spans="2:15" ht="15" customHeight="1" x14ac:dyDescent="0.2">
      <c r="B273" s="677" t="str">
        <f>Raumgruppen_Bezeichnungen!$C272</f>
        <v>M1-3</v>
      </c>
      <c r="C273" s="528" t="str">
        <f>Raumgruppen_Bezeichnungen!$D272</f>
        <v>Sport- und Mehrzweckhallen</v>
      </c>
      <c r="D273" s="529">
        <f>SUMIFS(TabelleR11LL,TabelleR11HH,'Reserve 05 K'!B273,TabelleR11JJ,"")+
SUMIFS(TabelleR11LL,TabelleR11HH,'Reserve 05 K'!B273,TabelleR11JJ,"ohne Grundreinig")</f>
        <v>0</v>
      </c>
      <c r="E273" s="530">
        <f t="shared" si="175"/>
        <v>0</v>
      </c>
      <c r="F273" s="531" t="str">
        <f>VLOOKUP(B273,Raumgruppen_Bezeichnungen!$C$3:$E$305,3,FALSE)</f>
        <v>3 Tage/Wo</v>
      </c>
      <c r="G273" s="532" cm="1">
        <f t="array" aca="1" ref="G273" ca="1">HLOOKUP(
                           F273,
                           Raumgruppen_Bezeichnungen!$P$314:$AF$390,
                           VLOOKUP(
                                                 LEFT(RIGHT(CELL("dateiname",$B$2),LEN(CELL("dateiname",$B$2))-SEARCH("]",CELL("dateiname",$B$2))),LEN(RIGHT(CELL("dateiname",$B$2),LEN(CELL("dateiname",$B$2))-SEARCH("]",CELL("dateiname",$B$2))))-2),
                                                 Raumgruppen_Bezeichnungen!$P$315:$AH$390,
                                                 19,
                                                 FALSE),
                           FALSE)</f>
        <v>150</v>
      </c>
      <c r="H273" s="533">
        <f t="shared" ca="1" si="185"/>
        <v>0</v>
      </c>
      <c r="I273" s="500">
        <f t="shared" si="186"/>
        <v>0</v>
      </c>
      <c r="J273" s="534">
        <f t="shared" si="176"/>
        <v>0</v>
      </c>
      <c r="K273" s="535">
        <f t="shared" si="187"/>
        <v>0</v>
      </c>
      <c r="M273" s="22">
        <f>Raumgruppen_Bezeichnungen!N272</f>
        <v>0</v>
      </c>
      <c r="N273" s="22">
        <f t="shared" si="177"/>
        <v>1</v>
      </c>
      <c r="O273" s="22">
        <f t="shared" si="178"/>
        <v>1</v>
      </c>
    </row>
    <row r="274" spans="2:15" ht="15" customHeight="1" x14ac:dyDescent="0.2">
      <c r="B274" s="677" t="str">
        <f>Raumgruppen_Bezeichnungen!$C273</f>
        <v>M1-4</v>
      </c>
      <c r="C274" s="528" t="str">
        <f>Raumgruppen_Bezeichnungen!$D273</f>
        <v>Sport- und Mehrzweckhallen</v>
      </c>
      <c r="D274" s="529">
        <f>SUMIFS(TabelleR11LL,TabelleR11HH,'Reserve 05 K'!B274,TabelleR11JJ,"")+
SUMIFS(TabelleR11LL,TabelleR11HH,'Reserve 05 K'!B274,TabelleR11JJ,"ohne Grundreinig")</f>
        <v>0</v>
      </c>
      <c r="E274" s="530">
        <f t="shared" si="175"/>
        <v>0</v>
      </c>
      <c r="F274" s="531" t="str">
        <f>VLOOKUP(B274,Raumgruppen_Bezeichnungen!$C$3:$E$305,3,FALSE)</f>
        <v>4 Tage/Wo</v>
      </c>
      <c r="G274" s="532" cm="1">
        <f t="array" aca="1" ref="G274" ca="1">HLOOKUP(
                           F274,
                           Raumgruppen_Bezeichnungen!$P$314:$AF$390,
                           VLOOKUP(
                                                 LEFT(RIGHT(CELL("dateiname",$B$2),LEN(CELL("dateiname",$B$2))-SEARCH("]",CELL("dateiname",$B$2))),LEN(RIGHT(CELL("dateiname",$B$2),LEN(CELL("dateiname",$B$2))-SEARCH("]",CELL("dateiname",$B$2))))-2),
                                                 Raumgruppen_Bezeichnungen!$P$315:$AH$390,
                                                 19,
                                                 FALSE),
                           FALSE)</f>
        <v>200</v>
      </c>
      <c r="H274" s="533">
        <f t="shared" ca="1" si="185"/>
        <v>0</v>
      </c>
      <c r="I274" s="500">
        <f t="shared" si="186"/>
        <v>0</v>
      </c>
      <c r="J274" s="534">
        <f t="shared" si="176"/>
        <v>0</v>
      </c>
      <c r="K274" s="535">
        <f t="shared" si="187"/>
        <v>0</v>
      </c>
      <c r="M274" s="22">
        <f>Raumgruppen_Bezeichnungen!N273</f>
        <v>0</v>
      </c>
      <c r="N274" s="22">
        <f t="shared" si="177"/>
        <v>1</v>
      </c>
      <c r="O274" s="22">
        <f t="shared" si="178"/>
        <v>1</v>
      </c>
    </row>
    <row r="275" spans="2:15" ht="15" customHeight="1" x14ac:dyDescent="0.2">
      <c r="B275" s="677" t="str">
        <f>Raumgruppen_Bezeichnungen!$C274</f>
        <v>M1-5</v>
      </c>
      <c r="C275" s="528" t="str">
        <f>Raumgruppen_Bezeichnungen!$D274</f>
        <v>Sport- und Mehrzweckhallen</v>
      </c>
      <c r="D275" s="529">
        <f>SUMIFS(TabelleR11LL,TabelleR11HH,'Reserve 05 K'!B275,TabelleR11JJ,"")+
SUMIFS(TabelleR11LL,TabelleR11HH,'Reserve 05 K'!B275,TabelleR11JJ,"ohne Grundreinig")</f>
        <v>0</v>
      </c>
      <c r="E275" s="530">
        <f t="shared" si="175"/>
        <v>0</v>
      </c>
      <c r="F275" s="531" t="str">
        <f>VLOOKUP(B275,Raumgruppen_Bezeichnungen!$C$3:$E$305,3,FALSE)</f>
        <v>5 Tage/Wo</v>
      </c>
      <c r="G275" s="532" cm="1">
        <f t="array" aca="1" ref="G275" ca="1">HLOOKUP(
                           F275,
                           Raumgruppen_Bezeichnungen!$P$314:$AF$390,
                           VLOOKUP(
                                                 LEFT(RIGHT(CELL("dateiname",$B$2),LEN(CELL("dateiname",$B$2))-SEARCH("]",CELL("dateiname",$B$2))),LEN(RIGHT(CELL("dateiname",$B$2),LEN(CELL("dateiname",$B$2))-SEARCH("]",CELL("dateiname",$B$2))))-2),
                                                 Raumgruppen_Bezeichnungen!$P$315:$AH$390,
                                                 19,
                                                 FALSE),
                           FALSE)</f>
        <v>250</v>
      </c>
      <c r="H275" s="533">
        <f t="shared" ca="1" si="185"/>
        <v>0</v>
      </c>
      <c r="I275" s="500">
        <f t="shared" si="186"/>
        <v>0</v>
      </c>
      <c r="J275" s="534">
        <f t="shared" si="176"/>
        <v>0</v>
      </c>
      <c r="K275" s="535">
        <f t="shared" si="187"/>
        <v>0</v>
      </c>
      <c r="M275" s="22">
        <f>Raumgruppen_Bezeichnungen!N274</f>
        <v>0</v>
      </c>
      <c r="N275" s="22">
        <f t="shared" si="177"/>
        <v>1</v>
      </c>
      <c r="O275" s="22">
        <f t="shared" si="178"/>
        <v>1</v>
      </c>
    </row>
    <row r="276" spans="2:15" ht="15" customHeight="1" x14ac:dyDescent="0.2">
      <c r="B276" s="677" t="str">
        <f>Raumgruppen_Bezeichnungen!$C275</f>
        <v>M1-6</v>
      </c>
      <c r="C276" s="528" t="str">
        <f>Raumgruppen_Bezeichnungen!$D275</f>
        <v>Sport- und Mehrzweckhallen</v>
      </c>
      <c r="D276" s="529">
        <f>SUMIFS(TabelleR11LL,TabelleR11HH,'Reserve 05 K'!B276,TabelleR11JJ,"")+
SUMIFS(TabelleR11LL,TabelleR11HH,'Reserve 05 K'!B276,TabelleR11JJ,"ohne Grundreinig")</f>
        <v>0</v>
      </c>
      <c r="E276" s="530">
        <f t="shared" si="175"/>
        <v>0</v>
      </c>
      <c r="F276" s="531" t="str">
        <f>VLOOKUP(B276,Raumgruppen_Bezeichnungen!$C$3:$E$305,3,FALSE)</f>
        <v>6 Tage/Wo</v>
      </c>
      <c r="G276" s="532" cm="1">
        <f t="array" aca="1" ref="G276" ca="1">HLOOKUP(
                           F276,
                           Raumgruppen_Bezeichnungen!$P$314:$AF$390,
                           VLOOKUP(
                                                 LEFT(RIGHT(CELL("dateiname",$B$2),LEN(CELL("dateiname",$B$2))-SEARCH("]",CELL("dateiname",$B$2))),LEN(RIGHT(CELL("dateiname",$B$2),LEN(CELL("dateiname",$B$2))-SEARCH("]",CELL("dateiname",$B$2))))-2),
                                                 Raumgruppen_Bezeichnungen!$P$315:$AH$390,
                                                 19,
                                                 FALSE),
                           FALSE)</f>
        <v>300</v>
      </c>
      <c r="H276" s="533">
        <f ca="1">D276*G276</f>
        <v>0</v>
      </c>
      <c r="I276" s="500">
        <f>IF(E276=0,0,H276/E276)</f>
        <v>0</v>
      </c>
      <c r="J276" s="534">
        <f t="shared" si="176"/>
        <v>0</v>
      </c>
      <c r="K276" s="535">
        <f>IF(J276="","",I276*J276)</f>
        <v>0</v>
      </c>
      <c r="M276" s="22">
        <f>Raumgruppen_Bezeichnungen!N275</f>
        <v>0</v>
      </c>
      <c r="N276" s="22">
        <f t="shared" si="177"/>
        <v>1</v>
      </c>
      <c r="O276" s="22">
        <f t="shared" si="178"/>
        <v>1</v>
      </c>
    </row>
    <row r="277" spans="2:15" ht="15" customHeight="1" x14ac:dyDescent="0.2">
      <c r="B277" s="677" t="str">
        <f>Raumgruppen_Bezeichnungen!$C276</f>
        <v>M1-7</v>
      </c>
      <c r="C277" s="528" t="str">
        <f>Raumgruppen_Bezeichnungen!$D276</f>
        <v>Sport- und Mehrzweckhallen</v>
      </c>
      <c r="D277" s="529">
        <f>SUMIFS(TabelleR11LL,TabelleR11HH,'Reserve 05 K'!B277,TabelleR11JJ,"")+
SUMIFS(TabelleR11LL,TabelleR11HH,'Reserve 05 K'!B277,TabelleR11JJ,"ohne Grundreinig")</f>
        <v>0</v>
      </c>
      <c r="E277" s="530">
        <f t="shared" si="175"/>
        <v>0</v>
      </c>
      <c r="F277" s="531" t="str">
        <f>VLOOKUP(B277,Raumgruppen_Bezeichnungen!$C$3:$E$305,3,FALSE)</f>
        <v>7 Tage/Wo</v>
      </c>
      <c r="G277" s="532" cm="1">
        <f t="array" aca="1" ref="G277" ca="1">HLOOKUP(
                           F277,
                           Raumgruppen_Bezeichnungen!$P$314:$AF$390,
                           VLOOKUP(
                                                 LEFT(RIGHT(CELL("dateiname",$B$2),LEN(CELL("dateiname",$B$2))-SEARCH("]",CELL("dateiname",$B$2))),LEN(RIGHT(CELL("dateiname",$B$2),LEN(CELL("dateiname",$B$2))-SEARCH("]",CELL("dateiname",$B$2))))-2),
                                                 Raumgruppen_Bezeichnungen!$P$315:$AH$390,
                                                 19,
                                                 FALSE),
                           FALSE)</f>
        <v>350</v>
      </c>
      <c r="H277" s="533">
        <f t="shared" ref="H277:H279" ca="1" si="188">D277*G277</f>
        <v>0</v>
      </c>
      <c r="I277" s="500">
        <f t="shared" ref="I277:I279" si="189">IF(E277=0,0,H277/E277)</f>
        <v>0</v>
      </c>
      <c r="J277" s="534">
        <f t="shared" si="176"/>
        <v>0</v>
      </c>
      <c r="K277" s="535">
        <f t="shared" ref="K277:K279" si="190">IF(J277="","",I277*J277)</f>
        <v>0</v>
      </c>
      <c r="M277" s="22">
        <f>Raumgruppen_Bezeichnungen!N276</f>
        <v>0</v>
      </c>
      <c r="N277" s="22">
        <f t="shared" si="177"/>
        <v>1</v>
      </c>
      <c r="O277" s="22">
        <f t="shared" si="178"/>
        <v>1</v>
      </c>
    </row>
    <row r="278" spans="2:15" ht="15" customHeight="1" x14ac:dyDescent="0.2">
      <c r="B278" s="677" t="str">
        <f>Raumgruppen_Bezeichnungen!$C277</f>
        <v>M1-Hort</v>
      </c>
      <c r="C278" s="528" t="str">
        <f>Raumgruppen_Bezeichnungen!$D277</f>
        <v>Sport- und Mehrzweckhallen</v>
      </c>
      <c r="D278" s="529">
        <f>SUMIFS(TabelleR11LL,TabelleR11HH,'Reserve 05 K'!B278,TabelleR11JJ,"")+
SUMIFS(TabelleR11LL,TabelleR11HH,'Reserve 05 K'!B278,TabelleR11JJ,"ohne Grundreinig")</f>
        <v>0</v>
      </c>
      <c r="E278" s="530">
        <f t="shared" si="175"/>
        <v>0</v>
      </c>
      <c r="F278" s="531" t="str">
        <f>VLOOKUP(B278,Raumgruppen_Bezeichnungen!$C$3:$E$305,3,FALSE)</f>
        <v>5 Tage/Wo </v>
      </c>
      <c r="G278" s="532" cm="1">
        <f t="array" aca="1" ref="G278" ca="1">HLOOKUP(
                           F278,
                           Raumgruppen_Bezeichnungen!$P$314:$AF$390,
                           VLOOKUP(
                                                 LEFT(RIGHT(CELL("dateiname",$B$2),LEN(CELL("dateiname",$B$2))-SEARCH("]",CELL("dateiname",$B$2))),LEN(RIGHT(CELL("dateiname",$B$2),LEN(CELL("dateiname",$B$2))-SEARCH("]",CELL("dateiname",$B$2))))-2),
                                                 Raumgruppen_Bezeichnungen!$P$315:$AH$390,
                                                 19,
                                                 FALSE),
                           FALSE)</f>
        <v>250</v>
      </c>
      <c r="H278" s="533">
        <f t="shared" ca="1" si="188"/>
        <v>0</v>
      </c>
      <c r="I278" s="500">
        <f t="shared" si="189"/>
        <v>0</v>
      </c>
      <c r="J278" s="534">
        <f t="shared" si="176"/>
        <v>0</v>
      </c>
      <c r="K278" s="535">
        <f t="shared" si="190"/>
        <v>0</v>
      </c>
      <c r="M278" s="22">
        <f>Raumgruppen_Bezeichnungen!N277</f>
        <v>0</v>
      </c>
      <c r="N278" s="22">
        <f t="shared" si="177"/>
        <v>1</v>
      </c>
      <c r="O278" s="22">
        <f t="shared" si="178"/>
        <v>1</v>
      </c>
    </row>
    <row r="279" spans="2:15" ht="15" customHeight="1" x14ac:dyDescent="0.2">
      <c r="B279" s="677" t="str">
        <f>Raumgruppen_Bezeichnungen!$C278</f>
        <v>N1-J</v>
      </c>
      <c r="C279" s="528" t="str">
        <f>Raumgruppen_Bezeichnungen!$D278</f>
        <v>Tribünen, sonstige Räume im Sportbereich</v>
      </c>
      <c r="D279" s="529">
        <f>SUMIFS(TabelleR11LL,TabelleR11HH,'Reserve 05 K'!B279,TabelleR11JJ,"")+
SUMIFS(TabelleR11LL,TabelleR11HH,'Reserve 05 K'!B279,TabelleR11JJ,"ohne Grundreinig")</f>
        <v>0</v>
      </c>
      <c r="E279" s="530">
        <f t="shared" si="175"/>
        <v>0</v>
      </c>
      <c r="F279" s="531" t="str">
        <f>VLOOKUP(B279,Raumgruppen_Bezeichnungen!$C$3:$E$305,3,FALSE)</f>
        <v>jährlich</v>
      </c>
      <c r="G279" s="532" cm="1">
        <f t="array" aca="1" ref="G279" ca="1">HLOOKUP(
                           F279,
                           Raumgruppen_Bezeichnungen!$P$314:$AF$390,
                           VLOOKUP(
                                                 LEFT(RIGHT(CELL("dateiname",$B$2),LEN(CELL("dateiname",$B$2))-SEARCH("]",CELL("dateiname",$B$2))),LEN(RIGHT(CELL("dateiname",$B$2),LEN(CELL("dateiname",$B$2))-SEARCH("]",CELL("dateiname",$B$2))))-2),
                                                 Raumgruppen_Bezeichnungen!$P$315:$AH$390,
                                                 19,
                                                 FALSE),
                           FALSE)</f>
        <v>1</v>
      </c>
      <c r="H279" s="533">
        <f t="shared" ca="1" si="188"/>
        <v>0</v>
      </c>
      <c r="I279" s="500">
        <f t="shared" si="189"/>
        <v>0</v>
      </c>
      <c r="J279" s="534">
        <f t="shared" si="176"/>
        <v>0</v>
      </c>
      <c r="K279" s="535">
        <f t="shared" si="190"/>
        <v>0</v>
      </c>
      <c r="M279" s="22">
        <f>Raumgruppen_Bezeichnungen!N278</f>
        <v>0</v>
      </c>
      <c r="N279" s="22">
        <f t="shared" si="177"/>
        <v>1</v>
      </c>
      <c r="O279" s="22">
        <f t="shared" si="178"/>
        <v>1</v>
      </c>
    </row>
    <row r="280" spans="2:15" ht="15" customHeight="1" x14ac:dyDescent="0.2">
      <c r="B280" s="677" t="str">
        <f>Raumgruppen_Bezeichnungen!$C279</f>
        <v>N1-J2</v>
      </c>
      <c r="C280" s="528" t="str">
        <f>Raumgruppen_Bezeichnungen!$D279</f>
        <v>Tribünen, sonstige Räume im Sportbereich</v>
      </c>
      <c r="D280" s="529">
        <f>SUMIFS(TabelleR11LL,TabelleR11HH,'Reserve 05 K'!B280,TabelleR11JJ,"")+
SUMIFS(TabelleR11LL,TabelleR11HH,'Reserve 05 K'!B280,TabelleR11JJ,"ohne Grundreinig")</f>
        <v>0</v>
      </c>
      <c r="E280" s="530">
        <f t="shared" si="175"/>
        <v>0</v>
      </c>
      <c r="F280" s="531" t="str">
        <f>VLOOKUP(B280,Raumgruppen_Bezeichnungen!$C$3:$E$305,3,FALSE)</f>
        <v>jährlich 2x</v>
      </c>
      <c r="G280" s="532" cm="1">
        <f t="array" aca="1" ref="G280" ca="1">HLOOKUP(
                           F280,
                           Raumgruppen_Bezeichnungen!$P$314:$AF$390,
                           VLOOKUP(
                                                 LEFT(RIGHT(CELL("dateiname",$B$2),LEN(CELL("dateiname",$B$2))-SEARCH("]",CELL("dateiname",$B$2))),LEN(RIGHT(CELL("dateiname",$B$2),LEN(CELL("dateiname",$B$2))-SEARCH("]",CELL("dateiname",$B$2))))-2),
                                                 Raumgruppen_Bezeichnungen!$P$315:$AH$390,
                                                 19,
                                                 FALSE),
                           FALSE)</f>
        <v>2</v>
      </c>
      <c r="H280" s="533">
        <f ca="1">D280*G280</f>
        <v>0</v>
      </c>
      <c r="I280" s="500">
        <f>IF(E280=0,0,H280/E280)</f>
        <v>0</v>
      </c>
      <c r="J280" s="534">
        <f t="shared" si="176"/>
        <v>0</v>
      </c>
      <c r="K280" s="535">
        <f>IF(J280="","",I280*J280)</f>
        <v>0</v>
      </c>
      <c r="M280" s="22">
        <f>Raumgruppen_Bezeichnungen!N279</f>
        <v>0</v>
      </c>
      <c r="N280" s="22">
        <f t="shared" si="177"/>
        <v>1</v>
      </c>
      <c r="O280" s="22">
        <f t="shared" si="178"/>
        <v>1</v>
      </c>
    </row>
    <row r="281" spans="2:15" ht="15" customHeight="1" x14ac:dyDescent="0.2">
      <c r="B281" s="677" t="str">
        <f>Raumgruppen_Bezeichnungen!$C280</f>
        <v>N1-Q</v>
      </c>
      <c r="C281" s="528" t="str">
        <f>Raumgruppen_Bezeichnungen!$D280</f>
        <v>Tribünen, sonstige Räume im Sportbereich</v>
      </c>
      <c r="D281" s="529">
        <f>SUMIFS(TabelleR11LL,TabelleR11HH,'Reserve 05 K'!B281,TabelleR11JJ,"")+
SUMIFS(TabelleR11LL,TabelleR11HH,'Reserve 05 K'!B281,TabelleR11JJ,"ohne Grundreinig")</f>
        <v>0</v>
      </c>
      <c r="E281" s="530">
        <f t="shared" si="175"/>
        <v>0</v>
      </c>
      <c r="F281" s="531" t="str">
        <f>VLOOKUP(B281,Raumgruppen_Bezeichnungen!$C$3:$E$305,3,FALSE)</f>
        <v>Quartalsw.</v>
      </c>
      <c r="G281" s="532" cm="1">
        <f t="array" aca="1" ref="G281" ca="1">HLOOKUP(
                           F281,
                           Raumgruppen_Bezeichnungen!$P$314:$AF$390,
                           VLOOKUP(
                                                 LEFT(RIGHT(CELL("dateiname",$B$2),LEN(CELL("dateiname",$B$2))-SEARCH("]",CELL("dateiname",$B$2))),LEN(RIGHT(CELL("dateiname",$B$2),LEN(CELL("dateiname",$B$2))-SEARCH("]",CELL("dateiname",$B$2))))-2),
                                                 Raumgruppen_Bezeichnungen!$P$315:$AH$390,
                                                 19,
                                                 FALSE),
                           FALSE)</f>
        <v>4</v>
      </c>
      <c r="H281" s="533">
        <f ca="1">D281*G281</f>
        <v>0</v>
      </c>
      <c r="I281" s="500">
        <f>IF(E281=0,0,H281/E281)</f>
        <v>0</v>
      </c>
      <c r="J281" s="534">
        <f t="shared" si="176"/>
        <v>0</v>
      </c>
      <c r="K281" s="535">
        <f>IF(J281="","",I281*J281)</f>
        <v>0</v>
      </c>
      <c r="M281" s="22">
        <f>Raumgruppen_Bezeichnungen!N280</f>
        <v>0</v>
      </c>
      <c r="N281" s="22">
        <f t="shared" si="177"/>
        <v>1</v>
      </c>
      <c r="O281" s="22">
        <f t="shared" si="178"/>
        <v>1</v>
      </c>
    </row>
    <row r="282" spans="2:15" ht="15" customHeight="1" x14ac:dyDescent="0.2">
      <c r="B282" s="677" t="str">
        <f>Raumgruppen_Bezeichnungen!$C281</f>
        <v>N1-J6</v>
      </c>
      <c r="C282" s="528" t="str">
        <f>Raumgruppen_Bezeichnungen!$D281</f>
        <v>Tribünen, sonstige Räume im Sportbereich</v>
      </c>
      <c r="D282" s="529">
        <f>SUMIFS(TabelleR11LL,TabelleR11HH,'Reserve 05 K'!B282,TabelleR11JJ,"")+
SUMIFS(TabelleR11LL,TabelleR11HH,'Reserve 05 K'!B282,TabelleR11JJ,"ohne Grundreinig")</f>
        <v>0</v>
      </c>
      <c r="E282" s="530">
        <f t="shared" si="175"/>
        <v>0</v>
      </c>
      <c r="F282" s="531" t="str">
        <f>VLOOKUP(B282,Raumgruppen_Bezeichnungen!$C$3:$E$305,3,FALSE)</f>
        <v>jährlich 6x</v>
      </c>
      <c r="G282" s="532" cm="1">
        <f t="array" aca="1" ref="G282" ca="1">HLOOKUP(
                           F282,
                           Raumgruppen_Bezeichnungen!$P$314:$AF$390,
                           VLOOKUP(
                                                 LEFT(RIGHT(CELL("dateiname",$B$2),LEN(CELL("dateiname",$B$2))-SEARCH("]",CELL("dateiname",$B$2))),LEN(RIGHT(CELL("dateiname",$B$2),LEN(CELL("dateiname",$B$2))-SEARCH("]",CELL("dateiname",$B$2))))-2),
                                                 Raumgruppen_Bezeichnungen!$P$315:$AH$390,
                                                 19,
                                                 FALSE),
                           FALSE)</f>
        <v>6</v>
      </c>
      <c r="H282" s="533">
        <f t="shared" ref="H282:H284" ca="1" si="191">D282*G282</f>
        <v>0</v>
      </c>
      <c r="I282" s="500">
        <f t="shared" ref="I282:I284" si="192">IF(E282=0,0,H282/E282)</f>
        <v>0</v>
      </c>
      <c r="J282" s="534">
        <f t="shared" si="176"/>
        <v>0</v>
      </c>
      <c r="K282" s="535">
        <f t="shared" ref="K282:K284" si="193">IF(J282="","",I282*J282)</f>
        <v>0</v>
      </c>
      <c r="M282" s="22">
        <f>Raumgruppen_Bezeichnungen!N281</f>
        <v>0</v>
      </c>
      <c r="N282" s="22">
        <f t="shared" si="177"/>
        <v>1</v>
      </c>
      <c r="O282" s="22">
        <f t="shared" si="178"/>
        <v>1</v>
      </c>
    </row>
    <row r="283" spans="2:15" ht="15" customHeight="1" x14ac:dyDescent="0.2">
      <c r="B283" s="677" t="str">
        <f>Raumgruppen_Bezeichnungen!$C282</f>
        <v>N1-M</v>
      </c>
      <c r="C283" s="528" t="str">
        <f>Raumgruppen_Bezeichnungen!$D282</f>
        <v>Tribünen, sonstige Räume im Sportbereich</v>
      </c>
      <c r="D283" s="529">
        <f>SUMIFS(TabelleR11LL,TabelleR11HH,'Reserve 05 K'!B283,TabelleR11JJ,"")+
SUMIFS(TabelleR11LL,TabelleR11HH,'Reserve 05 K'!B283,TabelleR11JJ,"ohne Grundreinig")</f>
        <v>0</v>
      </c>
      <c r="E283" s="530">
        <f t="shared" si="175"/>
        <v>0</v>
      </c>
      <c r="F283" s="531" t="str">
        <f>VLOOKUP(B283,Raumgruppen_Bezeichnungen!$C$3:$E$305,3,FALSE)</f>
        <v>monatlich</v>
      </c>
      <c r="G283" s="532" cm="1">
        <f t="array" aca="1" ref="G283" ca="1">HLOOKUP(
                           F283,
                           Raumgruppen_Bezeichnungen!$P$314:$AF$390,
                           VLOOKUP(
                                                 LEFT(RIGHT(CELL("dateiname",$B$2),LEN(CELL("dateiname",$B$2))-SEARCH("]",CELL("dateiname",$B$2))),LEN(RIGHT(CELL("dateiname",$B$2),LEN(CELL("dateiname",$B$2))-SEARCH("]",CELL("dateiname",$B$2))))-2),
                                                 Raumgruppen_Bezeichnungen!$P$315:$AH$390,
                                                 19,
                                                 FALSE),
                           FALSE)</f>
        <v>12</v>
      </c>
      <c r="H283" s="533">
        <f t="shared" ca="1" si="191"/>
        <v>0</v>
      </c>
      <c r="I283" s="500">
        <f t="shared" si="192"/>
        <v>0</v>
      </c>
      <c r="J283" s="534">
        <f t="shared" si="176"/>
        <v>0</v>
      </c>
      <c r="K283" s="535">
        <f t="shared" si="193"/>
        <v>0</v>
      </c>
      <c r="M283" s="22">
        <f>Raumgruppen_Bezeichnungen!N282</f>
        <v>0</v>
      </c>
      <c r="N283" s="22">
        <f t="shared" si="177"/>
        <v>1</v>
      </c>
      <c r="O283" s="22">
        <f t="shared" si="178"/>
        <v>1</v>
      </c>
    </row>
    <row r="284" spans="2:15" ht="15" customHeight="1" x14ac:dyDescent="0.2">
      <c r="B284" s="677" t="str">
        <f>Raumgruppen_Bezeichnungen!$C283</f>
        <v>N1-14</v>
      </c>
      <c r="C284" s="528" t="str">
        <f>Raumgruppen_Bezeichnungen!$D283</f>
        <v>Tribünen, sonstige Räume im Sportbereich</v>
      </c>
      <c r="D284" s="529">
        <f>SUMIFS(TabelleR11LL,TabelleR11HH,'Reserve 05 K'!B284,TabelleR11JJ,"")+
SUMIFS(TabelleR11LL,TabelleR11HH,'Reserve 05 K'!B284,TabelleR11JJ,"ohne Grundreinig")</f>
        <v>0</v>
      </c>
      <c r="E284" s="530">
        <f t="shared" si="175"/>
        <v>0</v>
      </c>
      <c r="F284" s="531" t="str">
        <f>VLOOKUP(B284,Raumgruppen_Bezeichnungen!$C$3:$E$305,3,FALSE)</f>
        <v>14 tägig</v>
      </c>
      <c r="G284" s="532" cm="1">
        <f t="array" aca="1" ref="G284" ca="1">HLOOKUP(
                           F284,
                           Raumgruppen_Bezeichnungen!$P$314:$AF$390,
                           VLOOKUP(
                                                 LEFT(RIGHT(CELL("dateiname",$B$2),LEN(CELL("dateiname",$B$2))-SEARCH("]",CELL("dateiname",$B$2))),LEN(RIGHT(CELL("dateiname",$B$2),LEN(CELL("dateiname",$B$2))-SEARCH("]",CELL("dateiname",$B$2))))-2),
                                                 Raumgruppen_Bezeichnungen!$P$315:$AH$390,
                                                 19,
                                                 FALSE),
                           FALSE)</f>
        <v>25</v>
      </c>
      <c r="H284" s="533">
        <f t="shared" ca="1" si="191"/>
        <v>0</v>
      </c>
      <c r="I284" s="500">
        <f t="shared" si="192"/>
        <v>0</v>
      </c>
      <c r="J284" s="534">
        <f t="shared" si="176"/>
        <v>0</v>
      </c>
      <c r="K284" s="535">
        <f t="shared" si="193"/>
        <v>0</v>
      </c>
      <c r="M284" s="22">
        <f>Raumgruppen_Bezeichnungen!N283</f>
        <v>0</v>
      </c>
      <c r="N284" s="22">
        <f t="shared" si="177"/>
        <v>1</v>
      </c>
      <c r="O284" s="22">
        <f t="shared" si="178"/>
        <v>1</v>
      </c>
    </row>
    <row r="285" spans="2:15" ht="15" customHeight="1" x14ac:dyDescent="0.2">
      <c r="B285" s="677" t="str">
        <f>Raumgruppen_Bezeichnungen!$C284</f>
        <v>N1-W</v>
      </c>
      <c r="C285" s="528" t="str">
        <f>Raumgruppen_Bezeichnungen!$D284</f>
        <v>Tribünen, sonstige Räume im Sportbereich</v>
      </c>
      <c r="D285" s="529">
        <f>SUMIFS(TabelleR11LL,TabelleR11HH,'Reserve 05 K'!B285,TabelleR11JJ,"")+
SUMIFS(TabelleR11LL,TabelleR11HH,'Reserve 05 K'!B285,TabelleR11JJ,"ohne Grundreinig")</f>
        <v>0</v>
      </c>
      <c r="E285" s="530">
        <f t="shared" si="175"/>
        <v>0</v>
      </c>
      <c r="F285" s="531" t="str">
        <f>VLOOKUP(B285,Raumgruppen_Bezeichnungen!$C$3:$E$305,3,FALSE)</f>
        <v>wöchentl.</v>
      </c>
      <c r="G285" s="532" cm="1">
        <f t="array" aca="1" ref="G285" ca="1">HLOOKUP(
                           F285,
                           Raumgruppen_Bezeichnungen!$P$314:$AF$390,
                           VLOOKUP(
                                                 LEFT(RIGHT(CELL("dateiname",$B$2),LEN(CELL("dateiname",$B$2))-SEARCH("]",CELL("dateiname",$B$2))),LEN(RIGHT(CELL("dateiname",$B$2),LEN(CELL("dateiname",$B$2))-SEARCH("]",CELL("dateiname",$B$2))))-2),
                                                 Raumgruppen_Bezeichnungen!$P$315:$AH$390,
                                                 19,
                                                 FALSE),
                           FALSE)</f>
        <v>50</v>
      </c>
      <c r="H285" s="533">
        <f ca="1">D285*G285</f>
        <v>0</v>
      </c>
      <c r="I285" s="500">
        <f>IF(E285=0,0,H285/E285)</f>
        <v>0</v>
      </c>
      <c r="J285" s="534">
        <f t="shared" si="176"/>
        <v>0</v>
      </c>
      <c r="K285" s="535">
        <f>IF(J285="","",I285*J285)</f>
        <v>0</v>
      </c>
      <c r="M285" s="22">
        <f>Raumgruppen_Bezeichnungen!N284</f>
        <v>0</v>
      </c>
      <c r="N285" s="22">
        <f t="shared" si="177"/>
        <v>1</v>
      </c>
      <c r="O285" s="22">
        <f t="shared" si="178"/>
        <v>1</v>
      </c>
    </row>
    <row r="286" spans="2:15" ht="15" customHeight="1" x14ac:dyDescent="0.2">
      <c r="B286" s="677" t="str">
        <f>Raumgruppen_Bezeichnungen!$C285</f>
        <v>N1-2</v>
      </c>
      <c r="C286" s="528" t="str">
        <f>Raumgruppen_Bezeichnungen!$D285</f>
        <v>Tribünen, sonstige Räume im Sportbereich</v>
      </c>
      <c r="D286" s="529">
        <f>SUMIFS(TabelleR11LL,TabelleR11HH,'Reserve 05 K'!B286,TabelleR11JJ,"")+
SUMIFS(TabelleR11LL,TabelleR11HH,'Reserve 05 K'!B286,TabelleR11JJ,"ohne Grundreinig")</f>
        <v>0</v>
      </c>
      <c r="E286" s="530">
        <f t="shared" si="175"/>
        <v>0</v>
      </c>
      <c r="F286" s="531" t="str">
        <f>VLOOKUP(B286,Raumgruppen_Bezeichnungen!$C$3:$E$305,3,FALSE)</f>
        <v>2 Tage/Wo</v>
      </c>
      <c r="G286" s="532" cm="1">
        <f t="array" aca="1" ref="G286" ca="1">HLOOKUP(
                           F286,
                           Raumgruppen_Bezeichnungen!$P$314:$AF$390,
                           VLOOKUP(
                                                 LEFT(RIGHT(CELL("dateiname",$B$2),LEN(CELL("dateiname",$B$2))-SEARCH("]",CELL("dateiname",$B$2))),LEN(RIGHT(CELL("dateiname",$B$2),LEN(CELL("dateiname",$B$2))-SEARCH("]",CELL("dateiname",$B$2))))-2),
                                                 Raumgruppen_Bezeichnungen!$P$315:$AH$390,
                                                 19,
                                                 FALSE),
                           FALSE)</f>
        <v>100</v>
      </c>
      <c r="H286" s="533">
        <f t="shared" ref="H286:H287" ca="1" si="194">D286*G286</f>
        <v>0</v>
      </c>
      <c r="I286" s="500">
        <f t="shared" ref="I286:I287" si="195">IF(E286=0,0,H286/E286)</f>
        <v>0</v>
      </c>
      <c r="J286" s="534">
        <f t="shared" si="176"/>
        <v>0</v>
      </c>
      <c r="K286" s="535">
        <f t="shared" ref="K286:K287" si="196">IF(J286="","",I286*J286)</f>
        <v>0</v>
      </c>
      <c r="M286" s="22">
        <f>Raumgruppen_Bezeichnungen!N285</f>
        <v>0</v>
      </c>
      <c r="N286" s="22">
        <f t="shared" si="177"/>
        <v>1</v>
      </c>
      <c r="O286" s="22">
        <f t="shared" si="178"/>
        <v>1</v>
      </c>
    </row>
    <row r="287" spans="2:15" ht="15" customHeight="1" x14ac:dyDescent="0.2">
      <c r="B287" s="677" t="str">
        <f>Raumgruppen_Bezeichnungen!$C286</f>
        <v>N1-2,5</v>
      </c>
      <c r="C287" s="528" t="str">
        <f>Raumgruppen_Bezeichnungen!$D286</f>
        <v>Tribünen, sonstige Räume im Sportbereich</v>
      </c>
      <c r="D287" s="529">
        <f>SUMIFS(TabelleR11LL,TabelleR11HH,'Reserve 05 K'!B287,TabelleR11JJ,"")+
SUMIFS(TabelleR11LL,TabelleR11HH,'Reserve 05 K'!B287,TabelleR11JJ,"ohne Grundreinig")</f>
        <v>0</v>
      </c>
      <c r="E287" s="530">
        <f t="shared" si="175"/>
        <v>0</v>
      </c>
      <c r="F287" s="531" t="str">
        <f>VLOOKUP(B287,Raumgruppen_Bezeichnungen!$C$3:$E$305,3,FALSE)</f>
        <v>2,5 Tage/Wo</v>
      </c>
      <c r="G287" s="532" cm="1">
        <f t="array" aca="1" ref="G287" ca="1">HLOOKUP(
                           F287,
                           Raumgruppen_Bezeichnungen!$P$314:$AF$390,
                           VLOOKUP(
                                                 LEFT(RIGHT(CELL("dateiname",$B$2),LEN(CELL("dateiname",$B$2))-SEARCH("]",CELL("dateiname",$B$2))),LEN(RIGHT(CELL("dateiname",$B$2),LEN(CELL("dateiname",$B$2))-SEARCH("]",CELL("dateiname",$B$2))))-2),
                                                 Raumgruppen_Bezeichnungen!$P$315:$AH$390,
                                                 19,
                                                 FALSE),
                           FALSE)</f>
        <v>125</v>
      </c>
      <c r="H287" s="533">
        <f t="shared" ca="1" si="194"/>
        <v>0</v>
      </c>
      <c r="I287" s="500">
        <f t="shared" si="195"/>
        <v>0</v>
      </c>
      <c r="J287" s="534">
        <f t="shared" si="176"/>
        <v>0</v>
      </c>
      <c r="K287" s="535">
        <f t="shared" si="196"/>
        <v>0</v>
      </c>
      <c r="M287" s="22">
        <f>Raumgruppen_Bezeichnungen!N286</f>
        <v>0</v>
      </c>
      <c r="N287" s="22">
        <f t="shared" si="177"/>
        <v>1</v>
      </c>
      <c r="O287" s="22">
        <f t="shared" si="178"/>
        <v>1</v>
      </c>
    </row>
    <row r="288" spans="2:15" ht="15" customHeight="1" x14ac:dyDescent="0.2">
      <c r="B288" s="677" t="str">
        <f>Raumgruppen_Bezeichnungen!$C287</f>
        <v>N1-3</v>
      </c>
      <c r="C288" s="528" t="str">
        <f>Raumgruppen_Bezeichnungen!$D287</f>
        <v>Tribünen, sonstige Räume im Sportbereich</v>
      </c>
      <c r="D288" s="529">
        <f>SUMIFS(TabelleR11LL,TabelleR11HH,'Reserve 05 K'!B288,TabelleR11JJ,"")+
SUMIFS(TabelleR11LL,TabelleR11HH,'Reserve 05 K'!B288,TabelleR11JJ,"ohne Grundreinig")</f>
        <v>0</v>
      </c>
      <c r="E288" s="530">
        <f t="shared" si="175"/>
        <v>0</v>
      </c>
      <c r="F288" s="531" t="str">
        <f>VLOOKUP(B288,Raumgruppen_Bezeichnungen!$C$3:$E$305,3,FALSE)</f>
        <v>3 Tage/Wo</v>
      </c>
      <c r="G288" s="532" cm="1">
        <f t="array" aca="1" ref="G288" ca="1">HLOOKUP(
                           F288,
                           Raumgruppen_Bezeichnungen!$P$314:$AF$390,
                           VLOOKUP(
                                                 LEFT(RIGHT(CELL("dateiname",$B$2),LEN(CELL("dateiname",$B$2))-SEARCH("]",CELL("dateiname",$B$2))),LEN(RIGHT(CELL("dateiname",$B$2),LEN(CELL("dateiname",$B$2))-SEARCH("]",CELL("dateiname",$B$2))))-2),
                                                 Raumgruppen_Bezeichnungen!$P$315:$AH$390,
                                                 19,
                                                 FALSE),
                           FALSE)</f>
        <v>150</v>
      </c>
      <c r="H288" s="533">
        <f ca="1">D288*G288</f>
        <v>0</v>
      </c>
      <c r="I288" s="500">
        <f>IF(E288=0,0,H288/E288)</f>
        <v>0</v>
      </c>
      <c r="J288" s="534">
        <f t="shared" si="176"/>
        <v>0</v>
      </c>
      <c r="K288" s="535">
        <f>IF(J288="","",I288*J288)</f>
        <v>0</v>
      </c>
      <c r="M288" s="22">
        <f>Raumgruppen_Bezeichnungen!N287</f>
        <v>0</v>
      </c>
      <c r="N288" s="22">
        <f t="shared" si="177"/>
        <v>1</v>
      </c>
      <c r="O288" s="22">
        <f t="shared" si="178"/>
        <v>1</v>
      </c>
    </row>
    <row r="289" spans="2:15" ht="15" customHeight="1" x14ac:dyDescent="0.2">
      <c r="B289" s="677" t="str">
        <f>Raumgruppen_Bezeichnungen!$C288</f>
        <v>N1-4</v>
      </c>
      <c r="C289" s="528" t="str">
        <f>Raumgruppen_Bezeichnungen!$D288</f>
        <v>Tribünen, sonstige Räume im Sportbereich</v>
      </c>
      <c r="D289" s="529">
        <f>SUMIFS(TabelleR11LL,TabelleR11HH,'Reserve 05 K'!B289,TabelleR11JJ,"")+
SUMIFS(TabelleR11LL,TabelleR11HH,'Reserve 05 K'!B289,TabelleR11JJ,"ohne Grundreinig")</f>
        <v>0</v>
      </c>
      <c r="E289" s="530">
        <f t="shared" si="175"/>
        <v>0</v>
      </c>
      <c r="F289" s="531" t="str">
        <f>VLOOKUP(B289,Raumgruppen_Bezeichnungen!$C$3:$E$305,3,FALSE)</f>
        <v>4 Tage/Wo</v>
      </c>
      <c r="G289" s="532" cm="1">
        <f t="array" aca="1" ref="G289" ca="1">HLOOKUP(
                           F289,
                           Raumgruppen_Bezeichnungen!$P$314:$AF$390,
                           VLOOKUP(
                                                 LEFT(RIGHT(CELL("dateiname",$B$2),LEN(CELL("dateiname",$B$2))-SEARCH("]",CELL("dateiname",$B$2))),LEN(RIGHT(CELL("dateiname",$B$2),LEN(CELL("dateiname",$B$2))-SEARCH("]",CELL("dateiname",$B$2))))-2),
                                                 Raumgruppen_Bezeichnungen!$P$315:$AH$390,
                                                 19,
                                                 FALSE),
                           FALSE)</f>
        <v>200</v>
      </c>
      <c r="H289" s="533">
        <f ca="1">D289*G289</f>
        <v>0</v>
      </c>
      <c r="I289" s="500">
        <f>IF(E289=0,0,H289/E289)</f>
        <v>0</v>
      </c>
      <c r="J289" s="534">
        <f t="shared" si="176"/>
        <v>0</v>
      </c>
      <c r="K289" s="535">
        <f>IF(J289="","",I289*J289)</f>
        <v>0</v>
      </c>
      <c r="M289" s="22">
        <f>Raumgruppen_Bezeichnungen!N288</f>
        <v>0</v>
      </c>
      <c r="N289" s="22">
        <f t="shared" si="177"/>
        <v>1</v>
      </c>
      <c r="O289" s="22">
        <f t="shared" si="178"/>
        <v>1</v>
      </c>
    </row>
    <row r="290" spans="2:15" ht="15" customHeight="1" x14ac:dyDescent="0.2">
      <c r="B290" s="677" t="str">
        <f>Raumgruppen_Bezeichnungen!$C289</f>
        <v>N1-5</v>
      </c>
      <c r="C290" s="528" t="str">
        <f>Raumgruppen_Bezeichnungen!$D289</f>
        <v>Tribünen, sonstige Räume im Sportbereich</v>
      </c>
      <c r="D290" s="529">
        <f>SUMIFS(TabelleR11LL,TabelleR11HH,'Reserve 05 K'!B290,TabelleR11JJ,"")+
SUMIFS(TabelleR11LL,TabelleR11HH,'Reserve 05 K'!B290,TabelleR11JJ,"ohne Grundreinig")</f>
        <v>0</v>
      </c>
      <c r="E290" s="530">
        <f t="shared" si="175"/>
        <v>0</v>
      </c>
      <c r="F290" s="531" t="str">
        <f>VLOOKUP(B290,Raumgruppen_Bezeichnungen!$C$3:$E$305,3,FALSE)</f>
        <v>5 Tage/Wo</v>
      </c>
      <c r="G290" s="532" cm="1">
        <f t="array" aca="1" ref="G290" ca="1">HLOOKUP(
                           F290,
                           Raumgruppen_Bezeichnungen!$P$314:$AF$390,
                           VLOOKUP(
                                                 LEFT(RIGHT(CELL("dateiname",$B$2),LEN(CELL("dateiname",$B$2))-SEARCH("]",CELL("dateiname",$B$2))),LEN(RIGHT(CELL("dateiname",$B$2),LEN(CELL("dateiname",$B$2))-SEARCH("]",CELL("dateiname",$B$2))))-2),
                                                 Raumgruppen_Bezeichnungen!$P$315:$AH$390,
                                                 19,
                                                 FALSE),
                           FALSE)</f>
        <v>250</v>
      </c>
      <c r="H290" s="533">
        <f ca="1">D290*G290</f>
        <v>0</v>
      </c>
      <c r="I290" s="500">
        <f>IF(E290=0,0,H290/E290)</f>
        <v>0</v>
      </c>
      <c r="J290" s="534">
        <f t="shared" si="176"/>
        <v>0</v>
      </c>
      <c r="K290" s="535">
        <f>IF(J290="","",I290*J290)</f>
        <v>0</v>
      </c>
      <c r="M290" s="22">
        <f>Raumgruppen_Bezeichnungen!N289</f>
        <v>0</v>
      </c>
      <c r="N290" s="22">
        <f t="shared" si="177"/>
        <v>1</v>
      </c>
      <c r="O290" s="22">
        <f t="shared" si="178"/>
        <v>1</v>
      </c>
    </row>
    <row r="291" spans="2:15" ht="15" customHeight="1" x14ac:dyDescent="0.2">
      <c r="B291" s="677" t="str">
        <f>Raumgruppen_Bezeichnungen!$C290</f>
        <v>N1-6</v>
      </c>
      <c r="C291" s="528" t="str">
        <f>Raumgruppen_Bezeichnungen!$D290</f>
        <v>Tribünen, sonstige Räume im Sportbereich</v>
      </c>
      <c r="D291" s="529">
        <f>SUMIFS(TabelleR11LL,TabelleR11HH,'Reserve 05 K'!B291,TabelleR11JJ,"")+
SUMIFS(TabelleR11LL,TabelleR11HH,'Reserve 05 K'!B291,TabelleR11JJ,"ohne Grundreinig")</f>
        <v>0</v>
      </c>
      <c r="E291" s="530">
        <f t="shared" si="175"/>
        <v>0</v>
      </c>
      <c r="F291" s="531" t="str">
        <f>VLOOKUP(B291,Raumgruppen_Bezeichnungen!$C$3:$E$305,3,FALSE)</f>
        <v>6 Tage/Wo</v>
      </c>
      <c r="G291" s="532" cm="1">
        <f t="array" aca="1" ref="G291" ca="1">HLOOKUP(
                           F291,
                           Raumgruppen_Bezeichnungen!$P$314:$AF$390,
                           VLOOKUP(
                                                 LEFT(RIGHT(CELL("dateiname",$B$2),LEN(CELL("dateiname",$B$2))-SEARCH("]",CELL("dateiname",$B$2))),LEN(RIGHT(CELL("dateiname",$B$2),LEN(CELL("dateiname",$B$2))-SEARCH("]",CELL("dateiname",$B$2))))-2),
                                                 Raumgruppen_Bezeichnungen!$P$315:$AH$390,
                                                 19,
                                                 FALSE),
                           FALSE)</f>
        <v>300</v>
      </c>
      <c r="H291" s="533">
        <f ca="1">D291*G291</f>
        <v>0</v>
      </c>
      <c r="I291" s="500">
        <f>IF(E291=0,0,H291/E291)</f>
        <v>0</v>
      </c>
      <c r="J291" s="534">
        <f t="shared" si="176"/>
        <v>0</v>
      </c>
      <c r="K291" s="535">
        <f>IF(J291="","",I291*J291)</f>
        <v>0</v>
      </c>
      <c r="M291" s="22">
        <f>Raumgruppen_Bezeichnungen!N290</f>
        <v>0</v>
      </c>
      <c r="N291" s="22">
        <f t="shared" si="177"/>
        <v>1</v>
      </c>
      <c r="O291" s="22">
        <f t="shared" si="178"/>
        <v>1</v>
      </c>
    </row>
    <row r="292" spans="2:15" ht="15" customHeight="1" x14ac:dyDescent="0.2">
      <c r="B292" s="677" t="str">
        <f>Raumgruppen_Bezeichnungen!$C291</f>
        <v>N1-7</v>
      </c>
      <c r="C292" s="528" t="str">
        <f>Raumgruppen_Bezeichnungen!$D291</f>
        <v>Tribünen, sonstige Räume im Sportbereich</v>
      </c>
      <c r="D292" s="529">
        <f>SUMIFS(TabelleR11LL,TabelleR11HH,'Reserve 05 K'!B292,TabelleR11JJ,"")+
SUMIFS(TabelleR11LL,TabelleR11HH,'Reserve 05 K'!B292,TabelleR11JJ,"ohne Grundreinig")</f>
        <v>0</v>
      </c>
      <c r="E292" s="530">
        <f t="shared" si="175"/>
        <v>0</v>
      </c>
      <c r="F292" s="531" t="str">
        <f>VLOOKUP(B292,Raumgruppen_Bezeichnungen!$C$3:$E$305,3,FALSE)</f>
        <v>7 Tage/Wo</v>
      </c>
      <c r="G292" s="532" cm="1">
        <f t="array" aca="1" ref="G292" ca="1">HLOOKUP(
                           F292,
                           Raumgruppen_Bezeichnungen!$P$314:$AF$390,
                           VLOOKUP(
                                                 LEFT(RIGHT(CELL("dateiname",$B$2),LEN(CELL("dateiname",$B$2))-SEARCH("]",CELL("dateiname",$B$2))),LEN(RIGHT(CELL("dateiname",$B$2),LEN(CELL("dateiname",$B$2))-SEARCH("]",CELL("dateiname",$B$2))))-2),
                                                 Raumgruppen_Bezeichnungen!$P$315:$AH$390,
                                                 19,
                                                 FALSE),
                           FALSE)</f>
        <v>350</v>
      </c>
      <c r="H292" s="533">
        <f ca="1">D292*G292</f>
        <v>0</v>
      </c>
      <c r="I292" s="500">
        <f>IF(E292=0,0,H292/E292)</f>
        <v>0</v>
      </c>
      <c r="J292" s="534">
        <f t="shared" si="176"/>
        <v>0</v>
      </c>
      <c r="K292" s="535">
        <f>IF(J292="","",I292*J292)</f>
        <v>0</v>
      </c>
      <c r="M292" s="22">
        <f>Raumgruppen_Bezeichnungen!N291</f>
        <v>0</v>
      </c>
      <c r="N292" s="22">
        <f t="shared" si="177"/>
        <v>1</v>
      </c>
      <c r="O292" s="22">
        <f t="shared" si="178"/>
        <v>1</v>
      </c>
    </row>
    <row r="293" spans="2:15" ht="15" customHeight="1" x14ac:dyDescent="0.2">
      <c r="B293" s="677" t="str">
        <f>Raumgruppen_Bezeichnungen!$C292</f>
        <v>O1-J</v>
      </c>
      <c r="C293" s="528" t="str">
        <f>Raumgruppen_Bezeichnungen!$D292</f>
        <v>Haustechnik, Lüftungsanlage</v>
      </c>
      <c r="D293" s="529">
        <f>SUMIFS(TabelleR11LL,TabelleR11HH,'Reserve 05 K'!B293,TabelleR11JJ,"")+
SUMIFS(TabelleR11LL,TabelleR11HH,'Reserve 05 K'!B293,TabelleR11JJ,"ohne Grundreinig")</f>
        <v>0</v>
      </c>
      <c r="E293" s="530">
        <f t="shared" si="175"/>
        <v>0</v>
      </c>
      <c r="F293" s="531" t="str">
        <f>VLOOKUP(B293,Raumgruppen_Bezeichnungen!$C$3:$E$305,3,FALSE)</f>
        <v>jährlich</v>
      </c>
      <c r="G293" s="532" cm="1">
        <f t="array" aca="1" ref="G293" ca="1">HLOOKUP(
                           F293,
                           Raumgruppen_Bezeichnungen!$P$314:$AF$390,
                           VLOOKUP(
                                                 LEFT(RIGHT(CELL("dateiname",$B$2),LEN(CELL("dateiname",$B$2))-SEARCH("]",CELL("dateiname",$B$2))),LEN(RIGHT(CELL("dateiname",$B$2),LEN(CELL("dateiname",$B$2))-SEARCH("]",CELL("dateiname",$B$2))))-2),
                                                 Raumgruppen_Bezeichnungen!$P$315:$AH$390,
                                                 19,
                                                 FALSE),
                           FALSE)</f>
        <v>1</v>
      </c>
      <c r="H293" s="533">
        <f t="shared" ref="H293:H306" ca="1" si="197">D293*G293</f>
        <v>0</v>
      </c>
      <c r="I293" s="500">
        <f t="shared" ref="I293:I306" si="198">IF(E293=0,0,H293/E293)</f>
        <v>0</v>
      </c>
      <c r="J293" s="534">
        <f t="shared" si="176"/>
        <v>0</v>
      </c>
      <c r="K293" s="535">
        <f t="shared" ref="K293:K306" si="199">IF(J293="","",I293*J293)</f>
        <v>0</v>
      </c>
      <c r="M293" s="22">
        <f>Raumgruppen_Bezeichnungen!N292</f>
        <v>1</v>
      </c>
      <c r="N293" s="22">
        <f t="shared" si="177"/>
        <v>1</v>
      </c>
      <c r="O293" s="22">
        <f t="shared" si="178"/>
        <v>1</v>
      </c>
    </row>
    <row r="294" spans="2:15" ht="15" customHeight="1" x14ac:dyDescent="0.2">
      <c r="B294" s="677" t="str">
        <f>Raumgruppen_Bezeichnungen!$C293</f>
        <v>O1-J2</v>
      </c>
      <c r="C294" s="528" t="str">
        <f>Raumgruppen_Bezeichnungen!$D293</f>
        <v>Haustechnik, Lüftungsanlage</v>
      </c>
      <c r="D294" s="529">
        <f>SUMIFS(TabelleR11LL,TabelleR11HH,'Reserve 05 K'!B294,TabelleR11JJ,"")+
SUMIFS(TabelleR11LL,TabelleR11HH,'Reserve 05 K'!B294,TabelleR11JJ,"ohne Grundreinig")</f>
        <v>0</v>
      </c>
      <c r="E294" s="530">
        <f t="shared" si="175"/>
        <v>0</v>
      </c>
      <c r="F294" s="531" t="str">
        <f>VLOOKUP(B294,Raumgruppen_Bezeichnungen!$C$3:$E$305,3,FALSE)</f>
        <v>jährlich 2x</v>
      </c>
      <c r="G294" s="532" cm="1">
        <f t="array" aca="1" ref="G294" ca="1">HLOOKUP(
                           F294,
                           Raumgruppen_Bezeichnungen!$P$314:$AF$390,
                           VLOOKUP(
                                                 LEFT(RIGHT(CELL("dateiname",$B$2),LEN(CELL("dateiname",$B$2))-SEARCH("]",CELL("dateiname",$B$2))),LEN(RIGHT(CELL("dateiname",$B$2),LEN(CELL("dateiname",$B$2))-SEARCH("]",CELL("dateiname",$B$2))))-2),
                                                 Raumgruppen_Bezeichnungen!$P$315:$AH$390,
                                                 19,
                                                 FALSE),
                           FALSE)</f>
        <v>2</v>
      </c>
      <c r="H294" s="533">
        <f t="shared" ca="1" si="197"/>
        <v>0</v>
      </c>
      <c r="I294" s="500">
        <f t="shared" si="198"/>
        <v>0</v>
      </c>
      <c r="J294" s="534">
        <f t="shared" si="176"/>
        <v>0</v>
      </c>
      <c r="K294" s="535">
        <f t="shared" si="199"/>
        <v>0</v>
      </c>
      <c r="M294" s="22">
        <f>Raumgruppen_Bezeichnungen!N293</f>
        <v>0</v>
      </c>
      <c r="N294" s="22">
        <f t="shared" si="177"/>
        <v>1</v>
      </c>
      <c r="O294" s="22">
        <f t="shared" si="178"/>
        <v>1</v>
      </c>
    </row>
    <row r="295" spans="2:15" ht="15" customHeight="1" x14ac:dyDescent="0.2">
      <c r="B295" s="677" t="str">
        <f>Raumgruppen_Bezeichnungen!$C294</f>
        <v>O1-Q</v>
      </c>
      <c r="C295" s="528" t="str">
        <f>Raumgruppen_Bezeichnungen!$D294</f>
        <v>Haustechnik, Lüftungsanlage</v>
      </c>
      <c r="D295" s="529">
        <f>SUMIFS(TabelleR11LL,TabelleR11HH,'Reserve 05 K'!B295,TabelleR11JJ,"")+
SUMIFS(TabelleR11LL,TabelleR11HH,'Reserve 05 K'!B295,TabelleR11JJ,"ohne Grundreinig")</f>
        <v>0</v>
      </c>
      <c r="E295" s="530">
        <f t="shared" si="175"/>
        <v>0</v>
      </c>
      <c r="F295" s="531" t="str">
        <f>VLOOKUP(B295,Raumgruppen_Bezeichnungen!$C$3:$E$305,3,FALSE)</f>
        <v>Quartalsw.</v>
      </c>
      <c r="G295" s="532" cm="1">
        <f t="array" aca="1" ref="G295" ca="1">HLOOKUP(
                           F295,
                           Raumgruppen_Bezeichnungen!$P$314:$AF$390,
                           VLOOKUP(
                                                 LEFT(RIGHT(CELL("dateiname",$B$2),LEN(CELL("dateiname",$B$2))-SEARCH("]",CELL("dateiname",$B$2))),LEN(RIGHT(CELL("dateiname",$B$2),LEN(CELL("dateiname",$B$2))-SEARCH("]",CELL("dateiname",$B$2))))-2),
                                                 Raumgruppen_Bezeichnungen!$P$315:$AH$390,
                                                 19,
                                                 FALSE),
                           FALSE)</f>
        <v>4</v>
      </c>
      <c r="H295" s="533">
        <f t="shared" ca="1" si="197"/>
        <v>0</v>
      </c>
      <c r="I295" s="500">
        <f t="shared" si="198"/>
        <v>0</v>
      </c>
      <c r="J295" s="534">
        <f t="shared" si="176"/>
        <v>0</v>
      </c>
      <c r="K295" s="535">
        <f t="shared" si="199"/>
        <v>0</v>
      </c>
      <c r="M295" s="22">
        <f>Raumgruppen_Bezeichnungen!N294</f>
        <v>0</v>
      </c>
      <c r="N295" s="22">
        <f t="shared" si="177"/>
        <v>1</v>
      </c>
      <c r="O295" s="22">
        <f t="shared" si="178"/>
        <v>1</v>
      </c>
    </row>
    <row r="296" spans="2:15" ht="15" customHeight="1" x14ac:dyDescent="0.2">
      <c r="B296" s="677" t="str">
        <f>Raumgruppen_Bezeichnungen!$C295</f>
        <v>O1-J6</v>
      </c>
      <c r="C296" s="528" t="str">
        <f>Raumgruppen_Bezeichnungen!$D295</f>
        <v>Haustechnik, Lüftungsanlage</v>
      </c>
      <c r="D296" s="529">
        <f>SUMIFS(TabelleR11LL,TabelleR11HH,'Reserve 05 K'!B296,TabelleR11JJ,"")+
SUMIFS(TabelleR11LL,TabelleR11HH,'Reserve 05 K'!B296,TabelleR11JJ,"ohne Grundreinig")</f>
        <v>0</v>
      </c>
      <c r="E296" s="530">
        <f t="shared" si="175"/>
        <v>0</v>
      </c>
      <c r="F296" s="531" t="str">
        <f>VLOOKUP(B296,Raumgruppen_Bezeichnungen!$C$3:$E$305,3,FALSE)</f>
        <v>jährlich 6x</v>
      </c>
      <c r="G296" s="532" cm="1">
        <f t="array" aca="1" ref="G296" ca="1">HLOOKUP(
                           F296,
                           Raumgruppen_Bezeichnungen!$P$314:$AF$390,
                           VLOOKUP(
                                                 LEFT(RIGHT(CELL("dateiname",$B$2),LEN(CELL("dateiname",$B$2))-SEARCH("]",CELL("dateiname",$B$2))),LEN(RIGHT(CELL("dateiname",$B$2),LEN(CELL("dateiname",$B$2))-SEARCH("]",CELL("dateiname",$B$2))))-2),
                                                 Raumgruppen_Bezeichnungen!$P$315:$AH$390,
                                                 19,
                                                 FALSE),
                           FALSE)</f>
        <v>6</v>
      </c>
      <c r="H296" s="533">
        <f t="shared" ca="1" si="197"/>
        <v>0</v>
      </c>
      <c r="I296" s="500">
        <f t="shared" si="198"/>
        <v>0</v>
      </c>
      <c r="J296" s="534">
        <f t="shared" si="176"/>
        <v>0</v>
      </c>
      <c r="K296" s="535">
        <f t="shared" si="199"/>
        <v>0</v>
      </c>
      <c r="M296" s="22">
        <f>Raumgruppen_Bezeichnungen!N295</f>
        <v>0</v>
      </c>
      <c r="N296" s="22">
        <f t="shared" si="177"/>
        <v>1</v>
      </c>
      <c r="O296" s="22">
        <f t="shared" si="178"/>
        <v>1</v>
      </c>
    </row>
    <row r="297" spans="2:15" ht="15" customHeight="1" x14ac:dyDescent="0.2">
      <c r="B297" s="677" t="str">
        <f>Raumgruppen_Bezeichnungen!$C296</f>
        <v>O1-M</v>
      </c>
      <c r="C297" s="528" t="str">
        <f>Raumgruppen_Bezeichnungen!$D296</f>
        <v>Haustechnik, Lüftungsanlage</v>
      </c>
      <c r="D297" s="529">
        <f>SUMIFS(TabelleR11LL,TabelleR11HH,'Reserve 05 K'!B297,TabelleR11JJ,"")+
SUMIFS(TabelleR11LL,TabelleR11HH,'Reserve 05 K'!B297,TabelleR11JJ,"ohne Grundreinig")</f>
        <v>0</v>
      </c>
      <c r="E297" s="530">
        <f t="shared" si="175"/>
        <v>0</v>
      </c>
      <c r="F297" s="531" t="str">
        <f>VLOOKUP(B297,Raumgruppen_Bezeichnungen!$C$3:$E$305,3,FALSE)</f>
        <v>monatlich</v>
      </c>
      <c r="G297" s="532" cm="1">
        <f t="array" aca="1" ref="G297" ca="1">HLOOKUP(
                           F297,
                           Raumgruppen_Bezeichnungen!$P$314:$AF$390,
                           VLOOKUP(
                                                 LEFT(RIGHT(CELL("dateiname",$B$2),LEN(CELL("dateiname",$B$2))-SEARCH("]",CELL("dateiname",$B$2))),LEN(RIGHT(CELL("dateiname",$B$2),LEN(CELL("dateiname",$B$2))-SEARCH("]",CELL("dateiname",$B$2))))-2),
                                                 Raumgruppen_Bezeichnungen!$P$315:$AH$390,
                                                 19,
                                                 FALSE),
                           FALSE)</f>
        <v>12</v>
      </c>
      <c r="H297" s="533">
        <f t="shared" ca="1" si="197"/>
        <v>0</v>
      </c>
      <c r="I297" s="500">
        <f t="shared" si="198"/>
        <v>0</v>
      </c>
      <c r="J297" s="534">
        <f t="shared" si="176"/>
        <v>0</v>
      </c>
      <c r="K297" s="535">
        <f t="shared" si="199"/>
        <v>0</v>
      </c>
      <c r="M297" s="22">
        <f>Raumgruppen_Bezeichnungen!N296</f>
        <v>0</v>
      </c>
      <c r="N297" s="22">
        <f t="shared" si="177"/>
        <v>1</v>
      </c>
      <c r="O297" s="22">
        <f t="shared" si="178"/>
        <v>1</v>
      </c>
    </row>
    <row r="298" spans="2:15" ht="15" customHeight="1" x14ac:dyDescent="0.2">
      <c r="B298" s="677" t="str">
        <f>Raumgruppen_Bezeichnungen!$C297</f>
        <v>O1-14</v>
      </c>
      <c r="C298" s="528" t="str">
        <f>Raumgruppen_Bezeichnungen!$D297</f>
        <v>Haustechnik, Lüftungsanlage</v>
      </c>
      <c r="D298" s="529">
        <f>SUMIFS(TabelleR11LL,TabelleR11HH,'Reserve 05 K'!B298,TabelleR11JJ,"")+
SUMIFS(TabelleR11LL,TabelleR11HH,'Reserve 05 K'!B298,TabelleR11JJ,"ohne Grundreinig")</f>
        <v>0</v>
      </c>
      <c r="E298" s="530">
        <f t="shared" si="175"/>
        <v>0</v>
      </c>
      <c r="F298" s="531" t="str">
        <f>VLOOKUP(B298,Raumgruppen_Bezeichnungen!$C$3:$E$305,3,FALSE)</f>
        <v>14 tägig</v>
      </c>
      <c r="G298" s="532" cm="1">
        <f t="array" aca="1" ref="G298" ca="1">HLOOKUP(
                           F298,
                           Raumgruppen_Bezeichnungen!$P$314:$AF$390,
                           VLOOKUP(
                                                 LEFT(RIGHT(CELL("dateiname",$B$2),LEN(CELL("dateiname",$B$2))-SEARCH("]",CELL("dateiname",$B$2))),LEN(RIGHT(CELL("dateiname",$B$2),LEN(CELL("dateiname",$B$2))-SEARCH("]",CELL("dateiname",$B$2))))-2),
                                                 Raumgruppen_Bezeichnungen!$P$315:$AH$390,
                                                 19,
                                                 FALSE),
                           FALSE)</f>
        <v>25</v>
      </c>
      <c r="H298" s="533">
        <f t="shared" ca="1" si="197"/>
        <v>0</v>
      </c>
      <c r="I298" s="500">
        <f t="shared" si="198"/>
        <v>0</v>
      </c>
      <c r="J298" s="534">
        <f t="shared" si="176"/>
        <v>0</v>
      </c>
      <c r="K298" s="535">
        <f t="shared" si="199"/>
        <v>0</v>
      </c>
      <c r="M298" s="22">
        <f>Raumgruppen_Bezeichnungen!N297</f>
        <v>0</v>
      </c>
      <c r="N298" s="22">
        <f t="shared" si="177"/>
        <v>1</v>
      </c>
      <c r="O298" s="22">
        <f t="shared" si="178"/>
        <v>1</v>
      </c>
    </row>
    <row r="299" spans="2:15" ht="15" customHeight="1" x14ac:dyDescent="0.2">
      <c r="B299" s="677" t="str">
        <f>Raumgruppen_Bezeichnungen!$C298</f>
        <v>O1-W</v>
      </c>
      <c r="C299" s="528" t="str">
        <f>Raumgruppen_Bezeichnungen!$D298</f>
        <v>Haustechnik, Lüftungsanlage</v>
      </c>
      <c r="D299" s="529">
        <f>SUMIFS(TabelleR11LL,TabelleR11HH,'Reserve 05 K'!B299,TabelleR11JJ,"")+
SUMIFS(TabelleR11LL,TabelleR11HH,'Reserve 05 K'!B299,TabelleR11JJ,"ohne Grundreinig")</f>
        <v>0</v>
      </c>
      <c r="E299" s="530">
        <f t="shared" si="175"/>
        <v>0</v>
      </c>
      <c r="F299" s="531" t="str">
        <f>VLOOKUP(B299,Raumgruppen_Bezeichnungen!$C$3:$E$305,3,FALSE)</f>
        <v>wöchentl.</v>
      </c>
      <c r="G299" s="532" cm="1">
        <f t="array" aca="1" ref="G299" ca="1">HLOOKUP(
                           F299,
                           Raumgruppen_Bezeichnungen!$P$314:$AF$390,
                           VLOOKUP(
                                                 LEFT(RIGHT(CELL("dateiname",$B$2),LEN(CELL("dateiname",$B$2))-SEARCH("]",CELL("dateiname",$B$2))),LEN(RIGHT(CELL("dateiname",$B$2),LEN(CELL("dateiname",$B$2))-SEARCH("]",CELL("dateiname",$B$2))))-2),
                                                 Raumgruppen_Bezeichnungen!$P$315:$AH$390,
                                                 19,
                                                 FALSE),
                           FALSE)</f>
        <v>50</v>
      </c>
      <c r="H299" s="533">
        <f t="shared" ca="1" si="197"/>
        <v>0</v>
      </c>
      <c r="I299" s="500">
        <f t="shared" si="198"/>
        <v>0</v>
      </c>
      <c r="J299" s="534">
        <f t="shared" si="176"/>
        <v>0</v>
      </c>
      <c r="K299" s="535">
        <f t="shared" si="199"/>
        <v>0</v>
      </c>
      <c r="M299" s="22">
        <f>Raumgruppen_Bezeichnungen!N298</f>
        <v>0</v>
      </c>
      <c r="N299" s="22">
        <f t="shared" si="177"/>
        <v>1</v>
      </c>
      <c r="O299" s="22">
        <f t="shared" si="178"/>
        <v>1</v>
      </c>
    </row>
    <row r="300" spans="2:15" ht="15" customHeight="1" x14ac:dyDescent="0.2">
      <c r="B300" s="677" t="str">
        <f>Raumgruppen_Bezeichnungen!$C299</f>
        <v>O1-2</v>
      </c>
      <c r="C300" s="528" t="str">
        <f>Raumgruppen_Bezeichnungen!$D299</f>
        <v>Haustechnik, Lüftungsanlage</v>
      </c>
      <c r="D300" s="529">
        <f>SUMIFS(TabelleR11LL,TabelleR11HH,'Reserve 05 K'!B300,TabelleR11JJ,"")+
SUMIFS(TabelleR11LL,TabelleR11HH,'Reserve 05 K'!B300,TabelleR11JJ,"ohne Grundreinig")</f>
        <v>0</v>
      </c>
      <c r="E300" s="530">
        <f t="shared" si="175"/>
        <v>0</v>
      </c>
      <c r="F300" s="531" t="str">
        <f>VLOOKUP(B300,Raumgruppen_Bezeichnungen!$C$3:$E$305,3,FALSE)</f>
        <v>2 Tage/Wo</v>
      </c>
      <c r="G300" s="532" cm="1">
        <f t="array" aca="1" ref="G300" ca="1">HLOOKUP(
                           F300,
                           Raumgruppen_Bezeichnungen!$P$314:$AF$390,
                           VLOOKUP(
                                                 LEFT(RIGHT(CELL("dateiname",$B$2),LEN(CELL("dateiname",$B$2))-SEARCH("]",CELL("dateiname",$B$2))),LEN(RIGHT(CELL("dateiname",$B$2),LEN(CELL("dateiname",$B$2))-SEARCH("]",CELL("dateiname",$B$2))))-2),
                                                 Raumgruppen_Bezeichnungen!$P$315:$AH$390,
                                                 19,
                                                 FALSE),
                           FALSE)</f>
        <v>100</v>
      </c>
      <c r="H300" s="533">
        <f t="shared" ca="1" si="197"/>
        <v>0</v>
      </c>
      <c r="I300" s="500">
        <f t="shared" si="198"/>
        <v>0</v>
      </c>
      <c r="J300" s="534">
        <f t="shared" si="176"/>
        <v>0</v>
      </c>
      <c r="K300" s="535">
        <f t="shared" si="199"/>
        <v>0</v>
      </c>
      <c r="M300" s="22">
        <f>Raumgruppen_Bezeichnungen!N299</f>
        <v>0</v>
      </c>
      <c r="N300" s="22">
        <f t="shared" si="177"/>
        <v>1</v>
      </c>
      <c r="O300" s="22">
        <f t="shared" si="178"/>
        <v>1</v>
      </c>
    </row>
    <row r="301" spans="2:15" ht="15" customHeight="1" x14ac:dyDescent="0.2">
      <c r="B301" s="677" t="str">
        <f>Raumgruppen_Bezeichnungen!$C300</f>
        <v>O1-2,5</v>
      </c>
      <c r="C301" s="528" t="str">
        <f>Raumgruppen_Bezeichnungen!$D300</f>
        <v>Haustechnik, Lüftungsanlage</v>
      </c>
      <c r="D301" s="529">
        <f>SUMIFS(TabelleR11LL,TabelleR11HH,'Reserve 05 K'!B301,TabelleR11JJ,"")+
SUMIFS(TabelleR11LL,TabelleR11HH,'Reserve 05 K'!B301,TabelleR11JJ,"ohne Grundreinig")</f>
        <v>0</v>
      </c>
      <c r="E301" s="530">
        <f t="shared" si="175"/>
        <v>0</v>
      </c>
      <c r="F301" s="531" t="str">
        <f>VLOOKUP(B301,Raumgruppen_Bezeichnungen!$C$3:$E$305,3,FALSE)</f>
        <v>2,5 Tage/Wo</v>
      </c>
      <c r="G301" s="532" cm="1">
        <f t="array" aca="1" ref="G301" ca="1">HLOOKUP(
                           F301,
                           Raumgruppen_Bezeichnungen!$P$314:$AF$390,
                           VLOOKUP(
                                                 LEFT(RIGHT(CELL("dateiname",$B$2),LEN(CELL("dateiname",$B$2))-SEARCH("]",CELL("dateiname",$B$2))),LEN(RIGHT(CELL("dateiname",$B$2),LEN(CELL("dateiname",$B$2))-SEARCH("]",CELL("dateiname",$B$2))))-2),
                                                 Raumgruppen_Bezeichnungen!$P$315:$AH$390,
                                                 19,
                                                 FALSE),
                           FALSE)</f>
        <v>125</v>
      </c>
      <c r="H301" s="533">
        <f t="shared" ca="1" si="197"/>
        <v>0</v>
      </c>
      <c r="I301" s="500">
        <f t="shared" si="198"/>
        <v>0</v>
      </c>
      <c r="J301" s="534">
        <f t="shared" si="176"/>
        <v>0</v>
      </c>
      <c r="K301" s="535">
        <f t="shared" si="199"/>
        <v>0</v>
      </c>
      <c r="M301" s="22">
        <f>Raumgruppen_Bezeichnungen!N300</f>
        <v>0</v>
      </c>
      <c r="N301" s="22">
        <f t="shared" si="177"/>
        <v>1</v>
      </c>
      <c r="O301" s="22">
        <f t="shared" si="178"/>
        <v>1</v>
      </c>
    </row>
    <row r="302" spans="2:15" ht="15" customHeight="1" x14ac:dyDescent="0.2">
      <c r="B302" s="677" t="str">
        <f>Raumgruppen_Bezeichnungen!$C301</f>
        <v>O1-3</v>
      </c>
      <c r="C302" s="528" t="str">
        <f>Raumgruppen_Bezeichnungen!$D301</f>
        <v>Haustechnik, Lüftungsanlage</v>
      </c>
      <c r="D302" s="529">
        <f>SUMIFS(TabelleR11LL,TabelleR11HH,'Reserve 05 K'!B302,TabelleR11JJ,"")+
SUMIFS(TabelleR11LL,TabelleR11HH,'Reserve 05 K'!B302,TabelleR11JJ,"ohne Grundreinig")</f>
        <v>0</v>
      </c>
      <c r="E302" s="530">
        <f t="shared" si="175"/>
        <v>0</v>
      </c>
      <c r="F302" s="531" t="str">
        <f>VLOOKUP(B302,Raumgruppen_Bezeichnungen!$C$3:$E$305,3,FALSE)</f>
        <v>3 Tage/Wo</v>
      </c>
      <c r="G302" s="532" cm="1">
        <f t="array" aca="1" ref="G302" ca="1">HLOOKUP(
                           F302,
                           Raumgruppen_Bezeichnungen!$P$314:$AF$390,
                           VLOOKUP(
                                                 LEFT(RIGHT(CELL("dateiname",$B$2),LEN(CELL("dateiname",$B$2))-SEARCH("]",CELL("dateiname",$B$2))),LEN(RIGHT(CELL("dateiname",$B$2),LEN(CELL("dateiname",$B$2))-SEARCH("]",CELL("dateiname",$B$2))))-2),
                                                 Raumgruppen_Bezeichnungen!$P$315:$AH$390,
                                                 19,
                                                 FALSE),
                           FALSE)</f>
        <v>150</v>
      </c>
      <c r="H302" s="533">
        <f t="shared" ca="1" si="197"/>
        <v>0</v>
      </c>
      <c r="I302" s="500">
        <f t="shared" si="198"/>
        <v>0</v>
      </c>
      <c r="J302" s="534">
        <f t="shared" si="176"/>
        <v>0</v>
      </c>
      <c r="K302" s="535">
        <f t="shared" si="199"/>
        <v>0</v>
      </c>
      <c r="M302" s="22">
        <f>Raumgruppen_Bezeichnungen!N301</f>
        <v>0</v>
      </c>
      <c r="N302" s="22">
        <f t="shared" si="177"/>
        <v>1</v>
      </c>
      <c r="O302" s="22">
        <f t="shared" si="178"/>
        <v>1</v>
      </c>
    </row>
    <row r="303" spans="2:15" ht="15" customHeight="1" x14ac:dyDescent="0.2">
      <c r="B303" s="677" t="str">
        <f>Raumgruppen_Bezeichnungen!$C302</f>
        <v>O1-4</v>
      </c>
      <c r="C303" s="528" t="str">
        <f>Raumgruppen_Bezeichnungen!$D302</f>
        <v>Haustechnik, Lüftungsanlage</v>
      </c>
      <c r="D303" s="529">
        <f>SUMIFS(TabelleR11LL,TabelleR11HH,'Reserve 05 K'!B303,TabelleR11JJ,"")+
SUMIFS(TabelleR11LL,TabelleR11HH,'Reserve 05 K'!B303,TabelleR11JJ,"ohne Grundreinig")</f>
        <v>0</v>
      </c>
      <c r="E303" s="530">
        <f t="shared" si="175"/>
        <v>340</v>
      </c>
      <c r="F303" s="531" t="str">
        <f>VLOOKUP(B303,Raumgruppen_Bezeichnungen!$C$3:$E$305,3,FALSE)</f>
        <v>4 Tage/Wo</v>
      </c>
      <c r="G303" s="532" cm="1">
        <f t="array" aca="1" ref="G303" ca="1">HLOOKUP(
                           F303,
                           Raumgruppen_Bezeichnungen!$P$314:$AF$390,
                           VLOOKUP(
                                                 LEFT(RIGHT(CELL("dateiname",$B$2),LEN(CELL("dateiname",$B$2))-SEARCH("]",CELL("dateiname",$B$2))),LEN(RIGHT(CELL("dateiname",$B$2),LEN(CELL("dateiname",$B$2))-SEARCH("]",CELL("dateiname",$B$2))))-2),
                                                 Raumgruppen_Bezeichnungen!$P$315:$AH$390,
                                                 19,
                                                 FALSE),
                           FALSE)</f>
        <v>200</v>
      </c>
      <c r="H303" s="533">
        <f t="shared" ca="1" si="197"/>
        <v>0</v>
      </c>
      <c r="I303" s="500">
        <f t="shared" ca="1" si="198"/>
        <v>0</v>
      </c>
      <c r="J303" s="534">
        <f t="shared" si="176"/>
        <v>0</v>
      </c>
      <c r="K303" s="535">
        <f t="shared" ca="1" si="199"/>
        <v>0</v>
      </c>
      <c r="M303" s="22">
        <f>Raumgruppen_Bezeichnungen!N302</f>
        <v>0</v>
      </c>
      <c r="N303" s="22">
        <f t="shared" si="177"/>
        <v>0</v>
      </c>
      <c r="O303" s="22">
        <f t="shared" si="178"/>
        <v>1</v>
      </c>
    </row>
    <row r="304" spans="2:15" ht="15" customHeight="1" x14ac:dyDescent="0.2">
      <c r="B304" s="677" t="str">
        <f>Raumgruppen_Bezeichnungen!$C303</f>
        <v>O1-5</v>
      </c>
      <c r="C304" s="528" t="str">
        <f>Raumgruppen_Bezeichnungen!$D303</f>
        <v>Haustechnik, Lüftungsanlage</v>
      </c>
      <c r="D304" s="529">
        <f>SUMIFS(TabelleR11LL,TabelleR11HH,'Reserve 05 K'!B304,TabelleR11JJ,"")+
SUMIFS(TabelleR11LL,TabelleR11HH,'Reserve 05 K'!B304,TabelleR11JJ,"ohne Grundreinig")</f>
        <v>0</v>
      </c>
      <c r="E304" s="530">
        <f t="shared" si="175"/>
        <v>340</v>
      </c>
      <c r="F304" s="531" t="str">
        <f>VLOOKUP(B304,Raumgruppen_Bezeichnungen!$C$3:$E$305,3,FALSE)</f>
        <v>5 Tage/Wo</v>
      </c>
      <c r="G304" s="532" cm="1">
        <f t="array" aca="1" ref="G304" ca="1">HLOOKUP(
                           F304,
                           Raumgruppen_Bezeichnungen!$P$314:$AF$390,
                           VLOOKUP(
                                                 LEFT(RIGHT(CELL("dateiname",$B$2),LEN(CELL("dateiname",$B$2))-SEARCH("]",CELL("dateiname",$B$2))),LEN(RIGHT(CELL("dateiname",$B$2),LEN(CELL("dateiname",$B$2))-SEARCH("]",CELL("dateiname",$B$2))))-2),
                                                 Raumgruppen_Bezeichnungen!$P$315:$AH$390,
                                                 19,
                                                 FALSE),
                           FALSE)</f>
        <v>250</v>
      </c>
      <c r="H304" s="533">
        <f t="shared" ca="1" si="197"/>
        <v>0</v>
      </c>
      <c r="I304" s="500">
        <f t="shared" ca="1" si="198"/>
        <v>0</v>
      </c>
      <c r="J304" s="534">
        <f t="shared" si="176"/>
        <v>0</v>
      </c>
      <c r="K304" s="535">
        <f t="shared" ca="1" si="199"/>
        <v>0</v>
      </c>
      <c r="M304" s="22">
        <f>Raumgruppen_Bezeichnungen!N303</f>
        <v>0</v>
      </c>
      <c r="N304" s="22">
        <f t="shared" si="177"/>
        <v>0</v>
      </c>
      <c r="O304" s="22">
        <f t="shared" si="178"/>
        <v>1</v>
      </c>
    </row>
    <row r="305" spans="2:15" ht="15" customHeight="1" x14ac:dyDescent="0.2">
      <c r="B305" s="677" t="str">
        <f>Raumgruppen_Bezeichnungen!$C304</f>
        <v>O1-6</v>
      </c>
      <c r="C305" s="528" t="str">
        <f>Raumgruppen_Bezeichnungen!$D304</f>
        <v>Haustechnik, Lüftungsanlage</v>
      </c>
      <c r="D305" s="529">
        <f>SUMIFS(TabelleR11LL,TabelleR11HH,'Reserve 05 K'!B305,TabelleR11JJ,"")+
SUMIFS(TabelleR11LL,TabelleR11HH,'Reserve 05 K'!B305,TabelleR11JJ,"ohne Grundreinig")</f>
        <v>0</v>
      </c>
      <c r="E305" s="530">
        <f t="shared" si="175"/>
        <v>340</v>
      </c>
      <c r="F305" s="531" t="str">
        <f>VLOOKUP(B305,Raumgruppen_Bezeichnungen!$C$3:$E$305,3,FALSE)</f>
        <v>6 Tage/Wo</v>
      </c>
      <c r="G305" s="532" cm="1">
        <f t="array" aca="1" ref="G305" ca="1">HLOOKUP(
                           F305,
                           Raumgruppen_Bezeichnungen!$P$314:$AF$390,
                           VLOOKUP(
                                                 LEFT(RIGHT(CELL("dateiname",$B$2),LEN(CELL("dateiname",$B$2))-SEARCH("]",CELL("dateiname",$B$2))),LEN(RIGHT(CELL("dateiname",$B$2),LEN(CELL("dateiname",$B$2))-SEARCH("]",CELL("dateiname",$B$2))))-2),
                                                 Raumgruppen_Bezeichnungen!$P$315:$AH$390,
                                                 19,
                                                 FALSE),
                           FALSE)</f>
        <v>300</v>
      </c>
      <c r="H305" s="533">
        <f t="shared" ca="1" si="197"/>
        <v>0</v>
      </c>
      <c r="I305" s="500">
        <f t="shared" ca="1" si="198"/>
        <v>0</v>
      </c>
      <c r="J305" s="534">
        <f t="shared" si="176"/>
        <v>0</v>
      </c>
      <c r="K305" s="535">
        <f t="shared" ca="1" si="199"/>
        <v>0</v>
      </c>
      <c r="M305" s="22">
        <f>Raumgruppen_Bezeichnungen!N304</f>
        <v>0</v>
      </c>
      <c r="N305" s="22">
        <f t="shared" si="177"/>
        <v>0</v>
      </c>
      <c r="O305" s="22">
        <f t="shared" si="178"/>
        <v>1</v>
      </c>
    </row>
    <row r="306" spans="2:15" ht="15" customHeight="1" thickBot="1" x14ac:dyDescent="0.25">
      <c r="B306" s="679" t="str">
        <f>Raumgruppen_Bezeichnungen!$C305</f>
        <v>O1-7</v>
      </c>
      <c r="C306" s="538" t="str">
        <f>Raumgruppen_Bezeichnungen!$D305</f>
        <v>Haustechnik, Lüftungsanlage</v>
      </c>
      <c r="D306" s="539">
        <f>SUMIFS(TabelleR11LL,TabelleR11HH,'Reserve 05 K'!B306,TabelleR11JJ,"")+
SUMIFS(TabelleR11LL,TabelleR11HH,'Reserve 05 K'!B306,TabelleR11JJ,"ohne Grundreinig")</f>
        <v>0</v>
      </c>
      <c r="E306" s="540">
        <f t="shared" si="175"/>
        <v>340</v>
      </c>
      <c r="F306" s="541" t="str">
        <f>VLOOKUP(B306,Raumgruppen_Bezeichnungen!$C$3:$E$305,3,FALSE)</f>
        <v>7 Tage/Wo</v>
      </c>
      <c r="G306" s="542" cm="1">
        <f t="array" aca="1" ref="G306" ca="1">HLOOKUP(
                           F306,
                           Raumgruppen_Bezeichnungen!$P$314:$AF$390,
                           VLOOKUP(
                                                 LEFT(RIGHT(CELL("dateiname",$B$2),LEN(CELL("dateiname",$B$2))-SEARCH("]",CELL("dateiname",$B$2))),LEN(RIGHT(CELL("dateiname",$B$2),LEN(CELL("dateiname",$B$2))-SEARCH("]",CELL("dateiname",$B$2))))-2),
                                                 Raumgruppen_Bezeichnungen!$P$315:$AH$390,
                                                 19,
                                                 FALSE),
                           FALSE)</f>
        <v>350</v>
      </c>
      <c r="H306" s="543">
        <f t="shared" ca="1" si="197"/>
        <v>0</v>
      </c>
      <c r="I306" s="544">
        <f t="shared" ca="1" si="198"/>
        <v>0</v>
      </c>
      <c r="J306" s="545">
        <f t="shared" si="176"/>
        <v>0</v>
      </c>
      <c r="K306" s="546">
        <f t="shared" ca="1" si="199"/>
        <v>0</v>
      </c>
      <c r="M306" s="22">
        <f>Raumgruppen_Bezeichnungen!N305</f>
        <v>0</v>
      </c>
      <c r="N306" s="22">
        <f t="shared" si="177"/>
        <v>0</v>
      </c>
      <c r="O306" s="22">
        <f t="shared" si="178"/>
        <v>1</v>
      </c>
    </row>
    <row r="307" spans="2:15" ht="15" thickBot="1" x14ac:dyDescent="0.25">
      <c r="D307" s="466">
        <f>SUBTOTAL(109,D4:D306)-SUMPRODUCT((M4:M306=1)*(NOT(ISERROR(FIND("Müll",$B$4:$B$306,1))))*(D4:D306))</f>
        <v>0</v>
      </c>
      <c r="E307" s="39"/>
      <c r="F307" s="2"/>
      <c r="G307" s="2"/>
      <c r="H307" s="466">
        <f ca="1">SUBTOTAL(109,H4:H306)</f>
        <v>0</v>
      </c>
      <c r="I307" s="466">
        <f ca="1">SUBTOTAL(109,I4:I306)</f>
        <v>0</v>
      </c>
      <c r="J307" s="39"/>
      <c r="K307" s="526">
        <f ca="1">SUBTOTAL(109,K4:K306)</f>
        <v>0</v>
      </c>
      <c r="N307" s="22">
        <f>SUBTOTAL(109,N4:N306)+SUBTOTAL(109,N313:N313)</f>
        <v>300</v>
      </c>
      <c r="O307" s="22">
        <f>IF(Preise_Abrufleistungen!B3="",0,SUBTOTAL(109,O4:O306)+SUBTOTAL(109,N313))</f>
        <v>0</v>
      </c>
    </row>
    <row r="308" spans="2:15" ht="15" thickBot="1" x14ac:dyDescent="0.25"/>
    <row r="309" spans="2:15" ht="15.75" thickBot="1" x14ac:dyDescent="0.3">
      <c r="H309" s="25" t="s">
        <v>224</v>
      </c>
      <c r="K309" s="307">
        <f ca="1">SUBTOTAL(109,K4:K306)</f>
        <v>0</v>
      </c>
      <c r="O309" s="22">
        <f>IF(SUM(M4:M306)=0,0,ROUND(SUBTOTAL(109,J4:J306)/(M3-O307),12))</f>
        <v>0</v>
      </c>
    </row>
    <row r="310" spans="2:15" ht="15" thickBot="1" x14ac:dyDescent="0.25">
      <c r="K310" s="76"/>
      <c r="O310" s="22" t="b" cm="1">
        <f t="array" aca="1" ref="O310" ca="1">IF(Preise_Abrufleistungen!B3="",FALSE,INDIRECT(CONCATENATE("Stundensatz_UHR_Los_",LEFT(RIGHT(_xlfn.FORMULATEXT(M313),5),2),"!E59"))&lt;&gt;O309)</f>
        <v>0</v>
      </c>
    </row>
    <row r="311" spans="2:15" ht="15" customHeight="1" x14ac:dyDescent="0.2">
      <c r="H311" s="877" t="s">
        <v>228</v>
      </c>
      <c r="I311" s="879" t="s">
        <v>226</v>
      </c>
      <c r="J311" s="881" t="s">
        <v>227</v>
      </c>
      <c r="K311" s="76"/>
    </row>
    <row r="312" spans="2:15" ht="15" customHeight="1" thickBot="1" x14ac:dyDescent="0.25">
      <c r="H312" s="878"/>
      <c r="I312" s="880"/>
      <c r="J312" s="882"/>
      <c r="K312" s="76"/>
      <c r="M312" s="22" t="s">
        <v>471</v>
      </c>
    </row>
    <row r="313" spans="2:15" ht="15.75" thickBot="1" x14ac:dyDescent="0.25">
      <c r="H313" s="77">
        <f>D307+TabelleR11J2</f>
        <v>0</v>
      </c>
      <c r="I313" s="78">
        <v>1</v>
      </c>
      <c r="J313" s="283">
        <f>Los01GRG</f>
        <v>0</v>
      </c>
      <c r="K313" s="308">
        <f>H313*I313*M313</f>
        <v>0</v>
      </c>
      <c r="M313" s="200">
        <f>J313*Stundensatz01PGF</f>
        <v>0</v>
      </c>
      <c r="N313" s="22">
        <f>IF(J313=0,1,0)</f>
        <v>1</v>
      </c>
    </row>
    <row r="314" spans="2:15" ht="15" x14ac:dyDescent="0.25">
      <c r="H314" s="25"/>
    </row>
    <row r="315" spans="2:15" x14ac:dyDescent="0.2">
      <c r="H315" s="22" t="s">
        <v>11</v>
      </c>
      <c r="K315" s="100">
        <f>TabelleR11N2</f>
        <v>0</v>
      </c>
    </row>
    <row r="316" spans="2:15" x14ac:dyDescent="0.2">
      <c r="H316" s="22" t="s">
        <v>13</v>
      </c>
      <c r="K316" s="200">
        <f t="array" aca="1" ref="K316" ca="1">IF(VLOOKUP(LEFT(RIGHT(CELL("dateiname",$B$2),LEN(CELL("dateiname",$B$2))-SEARCH("]",CELL("dateiname",$B$2))),LEN(RIGHT(CELL("dateiname",$B$2),LEN(CELL("dateiname",$B$2))-SEARCH("]",CELL("dateiname",$B$2))))-2),Losübersicht_02_Glas!$B$5:$R$79,17,FALSE)="",0,Stundenverrechnungssatz_Glas!$E$59/VLOOKUP(LEFT(RIGHT(CELL("dateiname",$B$2),LEN(CELL("dateiname",$B$2))-SEARCH("]",CELL("dateiname",$B$2))),LEN(RIGHT(CELL("dateiname",$B$2),LEN(CELL("dateiname",$B$2))-SEARCH("]",CELL("dateiname",$B$2))))-2),Losübersicht_02_Glas!$B$5:$R$79,17,FALSE))</f>
        <v>0</v>
      </c>
    </row>
    <row r="317" spans="2:15" x14ac:dyDescent="0.2">
      <c r="H317" s="22" t="s">
        <v>14</v>
      </c>
      <c r="K317" s="102">
        <v>2</v>
      </c>
    </row>
    <row r="318" spans="2:15" x14ac:dyDescent="0.2">
      <c r="H318" s="23" t="s">
        <v>16</v>
      </c>
      <c r="K318" s="309">
        <f ca="1">K315*K316*K317</f>
        <v>0</v>
      </c>
    </row>
    <row r="319" spans="2:15" x14ac:dyDescent="0.2">
      <c r="K319" s="101"/>
    </row>
    <row r="320" spans="2:15" x14ac:dyDescent="0.2">
      <c r="H320" s="22" t="s">
        <v>12</v>
      </c>
      <c r="K320" s="100">
        <f>TabelleR11M2</f>
        <v>0</v>
      </c>
    </row>
    <row r="321" spans="3:11" x14ac:dyDescent="0.2">
      <c r="H321" s="22" t="s">
        <v>15</v>
      </c>
      <c r="K321" s="200">
        <f t="array" aca="1" ref="K321" ca="1">IF(VLOOKUP(LEFT(RIGHT(CELL("dateiname",$B$2),LEN(CELL("dateiname",$B$2))-SEARCH("]",CELL("dateiname",$B$2))),LEN(RIGHT(CELL("dateiname",$B$2),LEN(CELL("dateiname",$B$2))-SEARCH("]",CELL("dateiname",$B$2))))-2),Losübersicht_02_Glas!$B$5:$V$79,21,FALSE)="",0,Stundenverrechnungssatz_Glas!$E$59/VLOOKUP(LEFT(RIGHT(CELL("dateiname",$B$2),LEN(CELL("dateiname",$B$2))-SEARCH("]",CELL("dateiname",$B$2))),LEN(RIGHT(CELL("dateiname",$B$2),LEN(CELL("dateiname",$B$2))-SEARCH("]",CELL("dateiname",$B$2))))-2),Losübersicht_02_Glas!$B$5:$V$79,21,FALSE))</f>
        <v>0</v>
      </c>
    </row>
    <row r="322" spans="3:11" x14ac:dyDescent="0.2">
      <c r="C322" s="24"/>
      <c r="H322" s="22" t="s">
        <v>14</v>
      </c>
      <c r="K322" s="102">
        <v>2</v>
      </c>
    </row>
    <row r="323" spans="3:11" x14ac:dyDescent="0.2">
      <c r="H323" s="23" t="s">
        <v>17</v>
      </c>
      <c r="K323" s="309">
        <f ca="1">K320*K321*K322</f>
        <v>0</v>
      </c>
    </row>
    <row r="324" spans="3:11" x14ac:dyDescent="0.2">
      <c r="K324" s="101"/>
    </row>
    <row r="325" spans="3:11" x14ac:dyDescent="0.2">
      <c r="H325" s="23" t="s">
        <v>18</v>
      </c>
      <c r="K325" s="284">
        <v>0</v>
      </c>
    </row>
    <row r="326" spans="3:11" ht="15" thickBot="1" x14ac:dyDescent="0.25">
      <c r="K326" s="101"/>
    </row>
    <row r="327" spans="3:11" ht="15.75" thickBot="1" x14ac:dyDescent="0.3">
      <c r="H327" s="25" t="s">
        <v>225</v>
      </c>
      <c r="K327" s="310">
        <f ca="1">K318+K323+K325</f>
        <v>0</v>
      </c>
    </row>
  </sheetData>
  <sheetProtection algorithmName="SHA-512" hashValue="9uqYVfIfboWeGbKwgxxuvvrhEf8M/3i2/1x1BXvfFVbSKaqG7FA5EWuisvhpAIUF/cC1splVDFIZBwesLCpbbA==" saltValue="dgIwOsyEZFDL1Z0x2mGEPA==" spinCount="100000" sheet="1" objects="1" scenarios="1" selectLockedCells="1"/>
  <mergeCells count="3">
    <mergeCell ref="H311:H312"/>
    <mergeCell ref="I311:I312"/>
    <mergeCell ref="J311:J312"/>
  </mergeCells>
  <conditionalFormatting sqref="C1">
    <cfRule type="expression" dxfId="54" priority="2">
      <formula>$O$310=TRUE</formula>
    </cfRule>
  </conditionalFormatting>
  <conditionalFormatting sqref="E1">
    <cfRule type="expression" dxfId="53" priority="3">
      <formula>$O$307&gt;0</formula>
    </cfRule>
  </conditionalFormatting>
  <conditionalFormatting sqref="E4:E306">
    <cfRule type="expression" dxfId="51" priority="4">
      <formula>E4&gt;0</formula>
    </cfRule>
  </conditionalFormatting>
  <conditionalFormatting sqref="J4:J306 J313">
    <cfRule type="expression" dxfId="50" priority="6">
      <formula>J4&gt;0</formula>
    </cfRule>
  </conditionalFormatting>
  <conditionalFormatting sqref="K325">
    <cfRule type="expression" dxfId="49" priority="5">
      <formula>K325&gt;=0</formula>
    </cfRule>
  </conditionalFormatting>
  <dataValidations count="2">
    <dataValidation type="decimal" operator="greaterThanOrEqual" allowBlank="1" showErrorMessage="1" error="Dezimalwert muss gleich oder größer Null sein!" sqref="K325 K316 K321 J4:J306 E4:E306" xr:uid="{5A771226-EF54-4BF6-988A-F7CD93C8DD59}">
      <formula1>0</formula1>
    </dataValidation>
    <dataValidation type="decimal" allowBlank="1" showErrorMessage="1" error="Dezimalwert muss größer Null und kleiner € 5,01 sein!" sqref="J313" xr:uid="{87203229-E052-48BB-9FC3-217F34B3C0F3}">
      <formula1>0</formula1>
      <formula2>5</formula2>
    </dataValidation>
  </dataValidations>
  <hyperlinks>
    <hyperlink ref="L2" location="Gebäudeübersicht!B2" display="Gebäudeübersicht" xr:uid="{8B4CE7C6-CF57-421D-B194-994460487289}"/>
    <hyperlink ref="L3" location="Inhaltsverzeichnis!A1" display="Inhaltsverzeichnis" xr:uid="{733D0960-5168-4FEC-84A1-C2CB8DB96769}"/>
  </hyperlinks>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92CD3017-FC58-40D3-B5DC-1618D6021D02}">
            <xm:f>AND($N$307&gt;0,Preise_Abrufleistungen!B3&lt;&gt;"")</xm:f>
            <x14:dxf>
              <font>
                <color rgb="FFFF0000"/>
              </font>
            </x14:dxf>
          </x14:cfRule>
          <xm:sqref>E2</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2">
    <tabColor rgb="FFFF0000"/>
    <pageSetUpPr fitToPage="1"/>
  </sheetPr>
  <dimension ref="B1:X69"/>
  <sheetViews>
    <sheetView showGridLines="0" zoomScale="90" zoomScaleNormal="90" workbookViewId="0">
      <selection activeCell="D8" sqref="D8"/>
    </sheetView>
  </sheetViews>
  <sheetFormatPr baseColWidth="10" defaultColWidth="11" defaultRowHeight="14.25" x14ac:dyDescent="0.2"/>
  <cols>
    <col min="1" max="1" width="5.75" style="7" customWidth="1"/>
    <col min="2" max="2" width="6.875" style="7" customWidth="1"/>
    <col min="3" max="3" width="56.375" style="7" customWidth="1"/>
    <col min="4" max="5" width="11.75" style="7" customWidth="1"/>
    <col min="6" max="6" width="11" style="7"/>
    <col min="7" max="7" width="48.75" style="7" customWidth="1"/>
    <col min="8" max="8" width="11" style="7"/>
    <col min="9" max="13" width="15.75" style="7" customWidth="1"/>
    <col min="14" max="14" width="11" style="7" customWidth="1"/>
    <col min="15" max="15" width="22.625" style="7" customWidth="1"/>
    <col min="16" max="16" width="11" style="7" customWidth="1"/>
    <col min="17" max="17" width="12.75" style="7" customWidth="1"/>
    <col min="18" max="18" width="19.875" style="7" customWidth="1"/>
    <col min="19" max="19" width="11" style="7" customWidth="1"/>
    <col min="20" max="21" width="12.75" style="7" hidden="1" customWidth="1"/>
    <col min="22" max="22" width="13.5" style="7" hidden="1" customWidth="1"/>
    <col min="23" max="24" width="11.125" style="7" hidden="1" customWidth="1"/>
    <col min="25" max="16384" width="11" style="7"/>
  </cols>
  <sheetData>
    <row r="1" spans="2:24" ht="25.15" customHeight="1" x14ac:dyDescent="0.2">
      <c r="T1" s="323" t="s">
        <v>303</v>
      </c>
      <c r="U1" s="323" t="s">
        <v>303</v>
      </c>
      <c r="V1" s="323" t="s">
        <v>303</v>
      </c>
      <c r="W1" s="323" t="s">
        <v>303</v>
      </c>
      <c r="X1" s="323" t="s">
        <v>303</v>
      </c>
    </row>
    <row r="2" spans="2:24" ht="40.15" customHeight="1" x14ac:dyDescent="0.2">
      <c r="B2" s="890" t="str" cm="1">
        <f t="array" aca="1" ref="B2" ca="1">CONCATENATE("Unterhaltsreinigung ab ",Gebäudeübersicht!N1,CHAR(10),"Kalkulation des Stundenverrechnungssatzes [SVS] Los ",RIGHT(RIGHT(CELL("dateiname",B2),LEN(CELL("dateiname",B2))-SEARCH("]",CELL("dateiname",B2))),2))</f>
        <v>Unterhaltsreinigung ab 01.10.2026
Kalkulation des Stundenverrechnungssatzes [SVS] Los 01</v>
      </c>
      <c r="C2" s="891"/>
      <c r="D2" s="891"/>
      <c r="E2" s="892"/>
      <c r="H2" s="686" t="s">
        <v>1051</v>
      </c>
    </row>
    <row r="3" spans="2:24" x14ac:dyDescent="0.2">
      <c r="B3" s="369"/>
      <c r="C3" s="370"/>
      <c r="D3" s="371"/>
      <c r="E3" s="372"/>
      <c r="F3" s="661" t="s">
        <v>46</v>
      </c>
    </row>
    <row r="4" spans="2:24" ht="15.75" x14ac:dyDescent="0.2">
      <c r="B4" s="373"/>
      <c r="C4" s="374"/>
      <c r="D4" s="375" t="s">
        <v>48</v>
      </c>
      <c r="E4" s="375" t="s">
        <v>49</v>
      </c>
      <c r="G4" s="315" t="str">
        <f>CONCATENATE("Reinigungsbeginn: ",Gebäudeübersicht!N1)</f>
        <v>Reinigungsbeginn: 01.10.2026</v>
      </c>
    </row>
    <row r="5" spans="2:24" ht="18" x14ac:dyDescent="0.2">
      <c r="B5" s="893" t="s">
        <v>583</v>
      </c>
      <c r="C5" s="894"/>
      <c r="D5" s="172">
        <v>100</v>
      </c>
      <c r="E5" s="173">
        <f>F5+F6</f>
        <v>15</v>
      </c>
      <c r="F5" s="685">
        <v>15</v>
      </c>
      <c r="G5" s="412" t="s">
        <v>1036</v>
      </c>
    </row>
    <row r="6" spans="2:24" ht="15.75" thickBot="1" x14ac:dyDescent="0.25">
      <c r="B6" s="384"/>
      <c r="C6" s="385"/>
      <c r="D6" s="386"/>
      <c r="E6" s="387"/>
      <c r="F6" s="383"/>
      <c r="G6" s="248" t="s">
        <v>990</v>
      </c>
    </row>
    <row r="7" spans="2:24" ht="15" x14ac:dyDescent="0.2">
      <c r="B7" s="895" t="s">
        <v>176</v>
      </c>
      <c r="C7" s="896"/>
      <c r="D7" s="388"/>
      <c r="E7" s="389"/>
      <c r="I7" s="903" t="str">
        <f>CONCATENATE("Preisanpassungen entspr. vertraglicher Preisgleitklausel für Folgejahre",CHAR(10),"Eintragungen nur durch ",RIGHT(Inhaltsverzeichnis!B2,LEN(Inhaltsverzeichnis!B2)-14))</f>
        <v>Preisanpassungen entspr. vertraglicher Preisgleitklausel für Folgejahre
Eintragungen nur durch Industrie- und Handelskammer Potsdam</v>
      </c>
      <c r="J7" s="904"/>
      <c r="K7" s="904"/>
      <c r="L7" s="904"/>
      <c r="M7" s="904"/>
      <c r="N7" s="904"/>
      <c r="O7" s="905"/>
    </row>
    <row r="8" spans="2:24" ht="15" customHeight="1" x14ac:dyDescent="0.25">
      <c r="B8" s="166" t="s">
        <v>8</v>
      </c>
      <c r="C8" s="166" t="s">
        <v>51</v>
      </c>
      <c r="D8" s="280"/>
      <c r="E8" s="173">
        <f t="shared" ref="E8:E15" si="0">D8/100*$E$5</f>
        <v>0</v>
      </c>
      <c r="G8" s="7" t="s">
        <v>584</v>
      </c>
      <c r="I8" s="906"/>
      <c r="J8" s="907"/>
      <c r="K8" s="907"/>
      <c r="L8" s="907"/>
      <c r="M8" s="907"/>
      <c r="N8" s="907"/>
      <c r="O8" s="908"/>
    </row>
    <row r="9" spans="2:24" ht="15" x14ac:dyDescent="0.2">
      <c r="B9" s="166" t="s">
        <v>9</v>
      </c>
      <c r="C9" s="212" t="s">
        <v>562</v>
      </c>
      <c r="D9" s="281"/>
      <c r="E9" s="173">
        <f t="shared" si="0"/>
        <v>0</v>
      </c>
      <c r="I9" s="251" t="s">
        <v>404</v>
      </c>
      <c r="J9" s="247" t="s">
        <v>405</v>
      </c>
      <c r="K9" s="247" t="s">
        <v>406</v>
      </c>
      <c r="L9" s="247" t="s">
        <v>407</v>
      </c>
      <c r="M9" s="247" t="s">
        <v>408</v>
      </c>
      <c r="O9" s="252" t="s">
        <v>446</v>
      </c>
    </row>
    <row r="10" spans="2:24" ht="15" x14ac:dyDescent="0.2">
      <c r="B10" s="166" t="s">
        <v>52</v>
      </c>
      <c r="C10" s="166" t="s">
        <v>50</v>
      </c>
      <c r="D10" s="280"/>
      <c r="E10" s="173">
        <f t="shared" si="0"/>
        <v>0</v>
      </c>
      <c r="I10" s="888" t="s">
        <v>682</v>
      </c>
      <c r="J10" s="889"/>
      <c r="K10" s="889"/>
      <c r="L10" s="889"/>
      <c r="M10" s="889"/>
      <c r="O10" s="252" t="s">
        <v>1040</v>
      </c>
      <c r="T10" s="888" t="s">
        <v>402</v>
      </c>
      <c r="U10" s="889"/>
      <c r="V10" s="889"/>
      <c r="W10" s="889"/>
      <c r="X10" s="889"/>
    </row>
    <row r="11" spans="2:24" ht="15" x14ac:dyDescent="0.2">
      <c r="B11" s="166" t="s">
        <v>54</v>
      </c>
      <c r="C11" s="166" t="s">
        <v>53</v>
      </c>
      <c r="D11" s="280"/>
      <c r="E11" s="173">
        <f t="shared" si="0"/>
        <v>0</v>
      </c>
      <c r="I11" s="584"/>
      <c r="J11" s="585"/>
      <c r="K11" s="585"/>
      <c r="L11" s="585"/>
      <c r="M11" s="585"/>
      <c r="O11" s="253"/>
      <c r="T11" s="587" t="str">
        <f>IF(I11&lt;&gt;"",(I11/$F$5-1),"")</f>
        <v/>
      </c>
      <c r="U11" s="587" t="str">
        <f>IF(J11&lt;&gt;"",(J11/I11-1),"")</f>
        <v/>
      </c>
      <c r="V11" s="587" t="str">
        <f>IF(K11&lt;&gt;"",(K11/J11-1),"")</f>
        <v/>
      </c>
      <c r="W11" s="587" t="str">
        <f>IF(L11&lt;&gt;"",(L11/K11-1),"")</f>
        <v/>
      </c>
      <c r="X11" s="587" t="str">
        <f>IF(M11&lt;&gt;"",(M11/L11-1),"")</f>
        <v/>
      </c>
    </row>
    <row r="12" spans="2:24" ht="15" x14ac:dyDescent="0.2">
      <c r="B12" s="167" t="s">
        <v>56</v>
      </c>
      <c r="C12" s="166" t="s">
        <v>55</v>
      </c>
      <c r="D12" s="280"/>
      <c r="E12" s="173">
        <f t="shared" si="0"/>
        <v>0</v>
      </c>
      <c r="I12" s="899" t="s">
        <v>1043</v>
      </c>
      <c r="J12" s="900"/>
      <c r="K12" s="900"/>
      <c r="L12" s="900"/>
      <c r="M12" s="900"/>
      <c r="O12" s="249"/>
    </row>
    <row r="13" spans="2:24" ht="15" x14ac:dyDescent="0.2">
      <c r="B13" s="167" t="s">
        <v>178</v>
      </c>
      <c r="C13" s="167" t="s">
        <v>177</v>
      </c>
      <c r="D13" s="280"/>
      <c r="E13" s="174">
        <f t="shared" si="0"/>
        <v>0</v>
      </c>
      <c r="I13" s="901"/>
      <c r="J13" s="902"/>
      <c r="K13" s="902"/>
      <c r="L13" s="902"/>
      <c r="M13" s="902"/>
      <c r="O13" s="252" t="s">
        <v>470</v>
      </c>
    </row>
    <row r="14" spans="2:24" ht="15.75" thickBot="1" x14ac:dyDescent="0.25">
      <c r="B14" s="166" t="s">
        <v>180</v>
      </c>
      <c r="C14" s="167" t="s">
        <v>179</v>
      </c>
      <c r="D14" s="280"/>
      <c r="E14" s="174">
        <f t="shared" si="0"/>
        <v>0</v>
      </c>
      <c r="I14" s="909" t="s">
        <v>996</v>
      </c>
      <c r="J14" s="910"/>
      <c r="K14" s="910"/>
      <c r="L14" s="910"/>
      <c r="M14" s="910"/>
      <c r="N14" s="250"/>
      <c r="O14" s="586">
        <f>IF(O11&lt;&gt;0,E59/O11,1)</f>
        <v>1</v>
      </c>
    </row>
    <row r="15" spans="2:24" ht="15" x14ac:dyDescent="0.2">
      <c r="B15" s="166" t="s">
        <v>989</v>
      </c>
      <c r="C15" s="391" t="s">
        <v>181</v>
      </c>
      <c r="D15" s="392"/>
      <c r="E15" s="393">
        <f t="shared" si="0"/>
        <v>0</v>
      </c>
    </row>
    <row r="16" spans="2:24" ht="15.75" x14ac:dyDescent="0.2">
      <c r="B16" s="897" t="s">
        <v>364</v>
      </c>
      <c r="C16" s="898"/>
      <c r="D16" s="394">
        <f>SUM(D8:D15)</f>
        <v>0</v>
      </c>
      <c r="E16" s="394">
        <f>SUM(E8:E15)</f>
        <v>0</v>
      </c>
    </row>
    <row r="17" spans="2:18" ht="19.899999999999999" customHeight="1" x14ac:dyDescent="0.2">
      <c r="B17" s="395"/>
      <c r="C17" s="165"/>
      <c r="D17" s="175"/>
      <c r="E17" s="396"/>
    </row>
    <row r="18" spans="2:18" ht="15" customHeight="1" x14ac:dyDescent="0.2">
      <c r="B18" s="911" t="s">
        <v>182</v>
      </c>
      <c r="C18" s="896"/>
      <c r="D18" s="388"/>
      <c r="E18" s="389"/>
      <c r="N18" s="316"/>
      <c r="O18" s="316"/>
      <c r="P18" s="316"/>
      <c r="Q18" s="316"/>
      <c r="R18" s="316"/>
    </row>
    <row r="19" spans="2:18" ht="15" x14ac:dyDescent="0.2">
      <c r="B19" s="166" t="s">
        <v>10</v>
      </c>
      <c r="C19" s="166" t="s">
        <v>57</v>
      </c>
      <c r="D19" s="280"/>
      <c r="E19" s="173">
        <f t="shared" ref="E19:E28" si="1">D19/100*$E$5</f>
        <v>0</v>
      </c>
    </row>
    <row r="20" spans="2:18" ht="15" x14ac:dyDescent="0.2">
      <c r="B20" s="166" t="s">
        <v>5</v>
      </c>
      <c r="C20" s="166" t="s">
        <v>58</v>
      </c>
      <c r="D20" s="280"/>
      <c r="E20" s="173">
        <f t="shared" si="1"/>
        <v>0</v>
      </c>
    </row>
    <row r="21" spans="2:18" ht="15" x14ac:dyDescent="0.2">
      <c r="B21" s="166" t="s">
        <v>59</v>
      </c>
      <c r="C21" s="166" t="s">
        <v>183</v>
      </c>
      <c r="D21" s="280"/>
      <c r="E21" s="173">
        <f t="shared" si="1"/>
        <v>0</v>
      </c>
    </row>
    <row r="22" spans="2:18" ht="15" x14ac:dyDescent="0.2">
      <c r="B22" s="166" t="s">
        <v>60</v>
      </c>
      <c r="C22" s="166" t="s">
        <v>184</v>
      </c>
      <c r="D22" s="280"/>
      <c r="E22" s="173">
        <f>D22/100*$E$5</f>
        <v>0</v>
      </c>
    </row>
    <row r="23" spans="2:18" ht="15" x14ac:dyDescent="0.2">
      <c r="B23" s="166" t="s">
        <v>61</v>
      </c>
      <c r="C23" s="166" t="s">
        <v>62</v>
      </c>
      <c r="D23" s="280"/>
      <c r="E23" s="173">
        <f t="shared" si="1"/>
        <v>0</v>
      </c>
    </row>
    <row r="24" spans="2:18" ht="15" x14ac:dyDescent="0.2">
      <c r="B24" s="166" t="s">
        <v>63</v>
      </c>
      <c r="C24" s="166" t="s">
        <v>185</v>
      </c>
      <c r="D24" s="280"/>
      <c r="E24" s="173">
        <f t="shared" si="1"/>
        <v>0</v>
      </c>
    </row>
    <row r="25" spans="2:18" ht="15" x14ac:dyDescent="0.2">
      <c r="B25" s="166" t="s">
        <v>64</v>
      </c>
      <c r="C25" s="166" t="s">
        <v>186</v>
      </c>
      <c r="D25" s="280"/>
      <c r="E25" s="173">
        <f t="shared" si="1"/>
        <v>0</v>
      </c>
    </row>
    <row r="26" spans="2:18" ht="15" x14ac:dyDescent="0.2">
      <c r="B26" s="166" t="s">
        <v>65</v>
      </c>
      <c r="C26" s="166" t="s">
        <v>187</v>
      </c>
      <c r="D26" s="280"/>
      <c r="E26" s="173">
        <f t="shared" si="1"/>
        <v>0</v>
      </c>
    </row>
    <row r="27" spans="2:18" ht="15" x14ac:dyDescent="0.2">
      <c r="B27" s="166" t="s">
        <v>66</v>
      </c>
      <c r="C27" s="166" t="s">
        <v>188</v>
      </c>
      <c r="D27" s="280"/>
      <c r="E27" s="173">
        <f t="shared" si="1"/>
        <v>0</v>
      </c>
    </row>
    <row r="28" spans="2:18" ht="15" x14ac:dyDescent="0.2">
      <c r="B28" s="166" t="s">
        <v>67</v>
      </c>
      <c r="C28" s="166" t="s">
        <v>189</v>
      </c>
      <c r="D28" s="280"/>
      <c r="E28" s="173">
        <f t="shared" si="1"/>
        <v>0</v>
      </c>
    </row>
    <row r="29" spans="2:18" ht="15.75" x14ac:dyDescent="0.2">
      <c r="B29" s="914" t="s">
        <v>365</v>
      </c>
      <c r="C29" s="915"/>
      <c r="D29" s="172">
        <f>SUM(D19:D28)</f>
        <v>0</v>
      </c>
      <c r="E29" s="172">
        <f>SUM(E19:E28)</f>
        <v>0</v>
      </c>
    </row>
    <row r="30" spans="2:18" ht="15" x14ac:dyDescent="0.2">
      <c r="B30" s="400"/>
      <c r="C30" s="401"/>
      <c r="D30" s="402"/>
      <c r="E30" s="403"/>
    </row>
    <row r="31" spans="2:18" ht="15.75" x14ac:dyDescent="0.2">
      <c r="B31" s="914" t="s">
        <v>366</v>
      </c>
      <c r="C31" s="915"/>
      <c r="D31" s="172">
        <f>D16+D29</f>
        <v>0</v>
      </c>
      <c r="E31" s="172">
        <f>E16+E29</f>
        <v>0</v>
      </c>
    </row>
    <row r="32" spans="2:18" ht="15" x14ac:dyDescent="0.2">
      <c r="B32" s="384"/>
      <c r="C32" s="385"/>
      <c r="D32" s="386"/>
      <c r="E32" s="387"/>
    </row>
    <row r="33" spans="2:5" ht="15" x14ac:dyDescent="0.2">
      <c r="B33" s="921" t="s">
        <v>190</v>
      </c>
      <c r="C33" s="922"/>
      <c r="D33" s="388"/>
      <c r="E33" s="389"/>
    </row>
    <row r="34" spans="2:5" ht="15" x14ac:dyDescent="0.2">
      <c r="B34" s="167" t="s">
        <v>68</v>
      </c>
      <c r="C34" s="167" t="s">
        <v>191</v>
      </c>
      <c r="D34" s="280"/>
      <c r="E34" s="173">
        <f>D34/100*$E$5</f>
        <v>0</v>
      </c>
    </row>
    <row r="35" spans="2:5" ht="60" x14ac:dyDescent="0.2">
      <c r="B35" s="167" t="s">
        <v>69</v>
      </c>
      <c r="C35" s="683" t="s">
        <v>1131</v>
      </c>
      <c r="D35" s="280"/>
      <c r="E35" s="173">
        <f>D35/100*$E$5</f>
        <v>0</v>
      </c>
    </row>
    <row r="36" spans="2:5" ht="15.75" x14ac:dyDescent="0.2">
      <c r="B36" s="914" t="s">
        <v>367</v>
      </c>
      <c r="C36" s="915"/>
      <c r="D36" s="172">
        <f>SUM(D34:D35)</f>
        <v>0</v>
      </c>
      <c r="E36" s="172">
        <f>SUM(E34:E35)</f>
        <v>0</v>
      </c>
    </row>
    <row r="37" spans="2:5" ht="15" x14ac:dyDescent="0.2">
      <c r="B37" s="400"/>
      <c r="C37" s="401"/>
      <c r="D37" s="402"/>
      <c r="E37" s="403"/>
    </row>
    <row r="38" spans="2:5" ht="15.75" x14ac:dyDescent="0.2">
      <c r="B38" s="914" t="s">
        <v>368</v>
      </c>
      <c r="C38" s="915"/>
      <c r="D38" s="172">
        <f>D5+D31+D36</f>
        <v>100</v>
      </c>
      <c r="E38" s="172">
        <f>(E5+E31+E36)</f>
        <v>15</v>
      </c>
    </row>
    <row r="39" spans="2:5" ht="15" x14ac:dyDescent="0.2">
      <c r="B39" s="384"/>
      <c r="C39" s="385"/>
      <c r="D39" s="386"/>
      <c r="E39" s="387"/>
    </row>
    <row r="40" spans="2:5" ht="15" x14ac:dyDescent="0.2">
      <c r="B40" s="916" t="s">
        <v>192</v>
      </c>
      <c r="C40" s="917"/>
      <c r="D40" s="388"/>
      <c r="E40" s="389"/>
    </row>
    <row r="41" spans="2:5" ht="15.75" x14ac:dyDescent="0.2">
      <c r="B41" s="166" t="s">
        <v>70</v>
      </c>
      <c r="C41" s="166" t="s">
        <v>71</v>
      </c>
      <c r="D41" s="280"/>
      <c r="E41" s="172">
        <f>D41/100*$E$5</f>
        <v>0</v>
      </c>
    </row>
    <row r="42" spans="2:5" ht="15.75" x14ac:dyDescent="0.2">
      <c r="B42" s="166" t="s">
        <v>72</v>
      </c>
      <c r="C42" s="166" t="s">
        <v>193</v>
      </c>
      <c r="D42" s="280"/>
      <c r="E42" s="172">
        <f>D42/100*$E$5</f>
        <v>0</v>
      </c>
    </row>
    <row r="43" spans="2:5" ht="15.75" x14ac:dyDescent="0.2">
      <c r="B43" s="166" t="s">
        <v>77</v>
      </c>
      <c r="C43" s="166" t="s">
        <v>73</v>
      </c>
      <c r="D43" s="280"/>
      <c r="E43" s="172">
        <f>D43/100*$E$5</f>
        <v>0</v>
      </c>
    </row>
    <row r="44" spans="2:5" ht="15.75" x14ac:dyDescent="0.2">
      <c r="B44" s="914" t="s">
        <v>369</v>
      </c>
      <c r="C44" s="915"/>
      <c r="D44" s="172">
        <f>SUM(D41:D43)</f>
        <v>0</v>
      </c>
      <c r="E44" s="172">
        <f>SUM(E41:E43)</f>
        <v>0</v>
      </c>
    </row>
    <row r="45" spans="2:5" ht="15" x14ac:dyDescent="0.2">
      <c r="B45" s="384"/>
      <c r="C45" s="385"/>
      <c r="D45" s="386"/>
      <c r="E45" s="387"/>
    </row>
    <row r="46" spans="2:5" ht="15" x14ac:dyDescent="0.2">
      <c r="B46" s="916" t="s">
        <v>74</v>
      </c>
      <c r="C46" s="917"/>
      <c r="D46" s="388"/>
      <c r="E46" s="389"/>
    </row>
    <row r="47" spans="2:5" ht="15.75" x14ac:dyDescent="0.2">
      <c r="B47" s="166" t="s">
        <v>194</v>
      </c>
      <c r="C47" s="166" t="s">
        <v>75</v>
      </c>
      <c r="D47" s="280"/>
      <c r="E47" s="172">
        <f t="shared" ref="E47:E53" si="2">D47/100*$E$5</f>
        <v>0</v>
      </c>
    </row>
    <row r="48" spans="2:5" ht="15.75" x14ac:dyDescent="0.2">
      <c r="B48" s="166" t="s">
        <v>195</v>
      </c>
      <c r="C48" s="166" t="s">
        <v>76</v>
      </c>
      <c r="D48" s="280"/>
      <c r="E48" s="172">
        <f t="shared" si="2"/>
        <v>0</v>
      </c>
    </row>
    <row r="49" spans="2:5" ht="15.75" x14ac:dyDescent="0.2">
      <c r="B49" s="166" t="s">
        <v>196</v>
      </c>
      <c r="C49" s="166" t="s">
        <v>78</v>
      </c>
      <c r="D49" s="280"/>
      <c r="E49" s="172">
        <f t="shared" si="2"/>
        <v>0</v>
      </c>
    </row>
    <row r="50" spans="2:5" ht="15.75" x14ac:dyDescent="0.2">
      <c r="B50" s="166" t="s">
        <v>197</v>
      </c>
      <c r="C50" s="166" t="s">
        <v>79</v>
      </c>
      <c r="D50" s="280"/>
      <c r="E50" s="172">
        <f t="shared" si="2"/>
        <v>0</v>
      </c>
    </row>
    <row r="51" spans="2:5" ht="15.75" x14ac:dyDescent="0.2">
      <c r="B51" s="166" t="s">
        <v>198</v>
      </c>
      <c r="C51" s="167" t="s">
        <v>199</v>
      </c>
      <c r="D51" s="280"/>
      <c r="E51" s="172">
        <f t="shared" si="2"/>
        <v>0</v>
      </c>
    </row>
    <row r="52" spans="2:5" ht="15.75" x14ac:dyDescent="0.2">
      <c r="B52" s="166" t="s">
        <v>200</v>
      </c>
      <c r="C52" s="166" t="s">
        <v>80</v>
      </c>
      <c r="D52" s="280"/>
      <c r="E52" s="172">
        <f t="shared" si="2"/>
        <v>0</v>
      </c>
    </row>
    <row r="53" spans="2:5" ht="15.75" x14ac:dyDescent="0.2">
      <c r="B53" s="166" t="s">
        <v>201</v>
      </c>
      <c r="C53" s="166" t="s">
        <v>81</v>
      </c>
      <c r="D53" s="280"/>
      <c r="E53" s="172">
        <f t="shared" si="2"/>
        <v>0</v>
      </c>
    </row>
    <row r="54" spans="2:5" ht="15.75" x14ac:dyDescent="0.2">
      <c r="B54" s="914" t="s">
        <v>370</v>
      </c>
      <c r="C54" s="915"/>
      <c r="D54" s="172">
        <f>SUM(D47:D53)</f>
        <v>0</v>
      </c>
      <c r="E54" s="172">
        <f>SUM(E47:E53)</f>
        <v>0</v>
      </c>
    </row>
    <row r="55" spans="2:5" ht="15.75" x14ac:dyDescent="0.2">
      <c r="B55" s="406"/>
      <c r="C55" s="407"/>
      <c r="D55" s="408"/>
      <c r="E55" s="409"/>
    </row>
    <row r="56" spans="2:5" ht="15.75" x14ac:dyDescent="0.2">
      <c r="B56" s="912" t="s">
        <v>82</v>
      </c>
      <c r="C56" s="918"/>
      <c r="D56" s="172">
        <f>D38+D44+D54</f>
        <v>100</v>
      </c>
      <c r="E56" s="172">
        <f>E38+E44+E54</f>
        <v>15</v>
      </c>
    </row>
    <row r="57" spans="2:5" ht="15.75" x14ac:dyDescent="0.2">
      <c r="B57" s="919" t="s">
        <v>28</v>
      </c>
      <c r="C57" s="920"/>
      <c r="D57" s="280"/>
      <c r="E57" s="172">
        <f>D57/100*$E$5</f>
        <v>0</v>
      </c>
    </row>
    <row r="58" spans="2:5" ht="15.75" x14ac:dyDescent="0.2">
      <c r="B58" s="912" t="s">
        <v>29</v>
      </c>
      <c r="C58" s="913"/>
      <c r="D58" s="172">
        <f>D56+D57</f>
        <v>100</v>
      </c>
      <c r="E58" s="394"/>
    </row>
    <row r="59" spans="2:5" ht="18" x14ac:dyDescent="0.2">
      <c r="B59" s="170" t="s">
        <v>30</v>
      </c>
      <c r="C59" s="171"/>
      <c r="D59" s="183"/>
      <c r="E59" s="184">
        <f>IF(ROUND(E38+E56,2)=2*E5,
              0,
              ROUND(ROUND((E56+E57),2)*IF(T11&lt;&gt;"",
                                                                                  1+T11*$E$38/$O$11,
                                                                                  1)
                                                                     *IF(U11&lt;&gt;"",
                                                                                  1+U11*$E$38/$O$11,
                                                                                  1)
                                                                     *IF(V11&lt;&gt;"",
                                                                                  1+V11*$E$38/$O$11,
                                                                                  1)
                                                                     *IF(W11&lt;&gt;"",
                                                                                  1+W11*$E$38/$O$11,
                                                                                  1)
                                                                     *IF(X11&lt;&gt;"",
                                                                                  1+X11*$E$38/$O$11,
                                                                                  1),
                              2)
              )</f>
        <v>0</v>
      </c>
    </row>
    <row r="60" spans="2:5" ht="15.75" x14ac:dyDescent="0.2">
      <c r="B60" s="160"/>
      <c r="C60" s="65"/>
      <c r="D60" s="122"/>
      <c r="E60" s="176"/>
    </row>
    <row r="61" spans="2:5" x14ac:dyDescent="0.2">
      <c r="B61" s="161"/>
      <c r="C61" s="161"/>
      <c r="D61" s="159"/>
      <c r="E61" s="177"/>
    </row>
    <row r="62" spans="2:5" x14ac:dyDescent="0.2">
      <c r="B62" s="168" t="s">
        <v>328</v>
      </c>
      <c r="C62" s="162"/>
      <c r="D62" s="178"/>
      <c r="E62" s="179"/>
    </row>
    <row r="63" spans="2:5" x14ac:dyDescent="0.2">
      <c r="B63" s="163"/>
      <c r="C63" s="164"/>
      <c r="D63" s="180"/>
      <c r="E63" s="181"/>
    </row>
    <row r="64" spans="2:5" ht="15" x14ac:dyDescent="0.2">
      <c r="B64" s="169" t="s">
        <v>329</v>
      </c>
      <c r="C64" s="164"/>
      <c r="D64" s="182"/>
      <c r="E64" s="280"/>
    </row>
    <row r="65" spans="2:5" ht="15" x14ac:dyDescent="0.2">
      <c r="B65" s="169" t="s">
        <v>330</v>
      </c>
      <c r="C65" s="164"/>
      <c r="D65" s="182"/>
      <c r="E65" s="280"/>
    </row>
    <row r="66" spans="2:5" ht="15" x14ac:dyDescent="0.2">
      <c r="B66" s="169" t="s">
        <v>331</v>
      </c>
      <c r="C66" s="164"/>
      <c r="D66" s="182"/>
      <c r="E66" s="280"/>
    </row>
    <row r="67" spans="2:5" ht="15" x14ac:dyDescent="0.2">
      <c r="B67" s="169" t="s">
        <v>332</v>
      </c>
      <c r="C67" s="164"/>
      <c r="D67" s="182"/>
      <c r="E67" s="280"/>
    </row>
    <row r="68" spans="2:5" x14ac:dyDescent="0.2">
      <c r="B68" s="161"/>
      <c r="C68" s="161"/>
      <c r="D68" s="161"/>
      <c r="E68" s="161"/>
    </row>
    <row r="69" spans="2:5" ht="30" customHeight="1" x14ac:dyDescent="0.2">
      <c r="B69" s="148"/>
      <c r="D69" s="161"/>
      <c r="E69" s="161"/>
    </row>
  </sheetData>
  <sheetProtection algorithmName="SHA-512" hashValue="+CreZjeBrE8AQYniyuipPxiJnh1q0On2v2y45qc1KKlAR0uiMLvakWK2ccI6BMjkFFByxftLZ4GnjIqZbzMDMw==" saltValue="iGhXQx5+K+O5ZtDcvEDH1A==" spinCount="100000" sheet="1" objects="1" scenarios="1" selectLockedCells="1"/>
  <mergeCells count="22">
    <mergeCell ref="B18:C18"/>
    <mergeCell ref="B58:C58"/>
    <mergeCell ref="B29:C29"/>
    <mergeCell ref="B44:C44"/>
    <mergeCell ref="B46:C46"/>
    <mergeCell ref="B54:C54"/>
    <mergeCell ref="B56:C56"/>
    <mergeCell ref="B57:C57"/>
    <mergeCell ref="B31:C31"/>
    <mergeCell ref="B33:C33"/>
    <mergeCell ref="B36:C36"/>
    <mergeCell ref="B38:C38"/>
    <mergeCell ref="B40:C40"/>
    <mergeCell ref="T10:X10"/>
    <mergeCell ref="B2:E2"/>
    <mergeCell ref="B5:C5"/>
    <mergeCell ref="B7:C7"/>
    <mergeCell ref="B16:C16"/>
    <mergeCell ref="I10:M10"/>
    <mergeCell ref="I12:M13"/>
    <mergeCell ref="I7:O8"/>
    <mergeCell ref="I14:M14"/>
  </mergeCells>
  <conditionalFormatting sqref="D8:D15 D19:D28 D34:D35 D41:D43 D47:D53 D57 E64:E67">
    <cfRule type="expression" dxfId="48" priority="16">
      <formula>D8&lt;&gt;""</formula>
    </cfRule>
  </conditionalFormatting>
  <conditionalFormatting sqref="F6">
    <cfRule type="expression" dxfId="47" priority="3">
      <formula>ISBLANK(F6)=FALSE</formula>
    </cfRule>
  </conditionalFormatting>
  <dataValidations count="2">
    <dataValidation type="decimal" operator="greaterThanOrEqual" allowBlank="1" showErrorMessage="1" error="Dezimalwert muss gleich oder größer Null sein!" sqref="F6 D8:D15 D19:D28 D34:D35 D41:D43 D47:D53 D57 E5 E64:E67" xr:uid="{00000000-0002-0000-0C00-000000000000}">
      <formula1>0</formula1>
    </dataValidation>
    <dataValidation type="decimal" allowBlank="1" showErrorMessage="1" error="Dezimalwert muss gleich oder größer Null sein!_x000a_Oder Sie haben einen Wert eingegeben, der nicht Tariflohn sein kann!" sqref="F5" xr:uid="{00000000-0002-0000-0C00-000001000000}">
      <formula1>0</formula1>
      <formula2>50</formula2>
    </dataValidation>
  </dataValidations>
  <hyperlinks>
    <hyperlink ref="F3" location="Inhaltsverzeichnis!A1" display="Inhaltsverzeichnis" xr:uid="{00000000-0004-0000-0C00-000000000000}"/>
  </hyperlinks>
  <pageMargins left="0.98425196850393704" right="0.59055118110236227" top="0.39370078740157483" bottom="0.39370078740157483" header="0.19685039370078741" footer="0.19685039370078741"/>
  <pageSetup paperSize="9" scale="77"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6969-E8D4-4D66-BB15-93265A959565}">
  <sheetPr>
    <tabColor rgb="FFFF0000"/>
  </sheetPr>
  <dimension ref="B1:X57"/>
  <sheetViews>
    <sheetView showGridLines="0" zoomScale="90" zoomScaleNormal="90" workbookViewId="0">
      <selection activeCell="J4" sqref="J4"/>
    </sheetView>
  </sheetViews>
  <sheetFormatPr baseColWidth="10" defaultRowHeight="14.25" x14ac:dyDescent="0.2"/>
  <cols>
    <col min="1" max="1" width="5.625" customWidth="1"/>
    <col min="2" max="2" width="18.5" customWidth="1"/>
    <col min="3" max="3" width="18.5" hidden="1" customWidth="1"/>
    <col min="4" max="4" width="10.375" customWidth="1"/>
    <col min="5" max="5" width="13.75" customWidth="1"/>
    <col min="6" max="6" width="31.25" bestFit="1" customWidth="1"/>
    <col min="7" max="7" width="12.75" bestFit="1" customWidth="1"/>
    <col min="8" max="8" width="12.25" style="763" customWidth="1"/>
    <col min="9" max="9" width="14.875" style="762" customWidth="1"/>
    <col min="10" max="10" width="16.375" customWidth="1"/>
    <col min="11" max="11" width="18" customWidth="1"/>
    <col min="14" max="14" width="4.25" hidden="1" customWidth="1"/>
    <col min="21" max="24" width="11.25" hidden="1" customWidth="1"/>
  </cols>
  <sheetData>
    <row r="1" spans="2:24" ht="24.95" customHeight="1" thickBot="1" x14ac:dyDescent="0.45">
      <c r="B1" s="760"/>
      <c r="C1" s="760"/>
      <c r="L1" s="620" t="s">
        <v>597</v>
      </c>
    </row>
    <row r="2" spans="2:24" ht="91.5" customHeight="1" thickBot="1" x14ac:dyDescent="0.3">
      <c r="B2" s="926" t="s">
        <v>1813</v>
      </c>
      <c r="C2" s="927"/>
      <c r="D2" s="929"/>
      <c r="E2" s="929"/>
      <c r="F2" s="929"/>
      <c r="G2" s="929"/>
      <c r="H2" s="929"/>
      <c r="I2" s="929"/>
      <c r="J2" s="929"/>
      <c r="K2" s="930"/>
      <c r="L2" s="661" t="s">
        <v>46</v>
      </c>
      <c r="N2" t="str" cm="1">
        <f t="array" aca="1" ref="N2" ca="1">CONCATENATE("Der Gesamtpreis Tabellenblatt '",RIGHT(CELL("dateiname",B2),LEN(CELL("dateiname",B2))-SEARCH("]",CELL("dateiname",B2))),"' (netto € ",TEXT(K46,"#.##0,00"),") ist im 'Preis p.a. Gesamt' der Tabelle 'Losübersicht_",RIGHT(RIGHT(CELL("dateiname",B2),LEN(CELL("dateiname",B2))-SEARCH("]",CELL("dateiname",B2))),2),"_UHR' enthalten.")</f>
        <v>Der Gesamtpreis Tabellenblatt 'Sonderleistungen Los 01' (netto € 0,00) ist im 'Preis p.a. Gesamt' der Tabelle 'Losübersicht_01_UHR' enthalten.</v>
      </c>
      <c r="P2" s="827"/>
    </row>
    <row r="3" spans="2:24" ht="63.75" thickBot="1" x14ac:dyDescent="0.25">
      <c r="B3" s="296" t="s">
        <v>3</v>
      </c>
      <c r="C3" s="296"/>
      <c r="D3" s="296" t="s">
        <v>0</v>
      </c>
      <c r="E3" s="296" t="s">
        <v>1</v>
      </c>
      <c r="F3" s="296" t="s">
        <v>3</v>
      </c>
      <c r="G3" s="423" t="s">
        <v>599</v>
      </c>
      <c r="H3" s="297" t="s">
        <v>601</v>
      </c>
      <c r="I3" s="660" t="s">
        <v>1800</v>
      </c>
      <c r="J3" s="660" t="s">
        <v>1824</v>
      </c>
      <c r="K3" s="660" t="s">
        <v>1823</v>
      </c>
    </row>
    <row r="4" spans="2:24" ht="15" customHeight="1" x14ac:dyDescent="0.2">
      <c r="B4" s="672" t="str" cm="1">
        <f t="array" ref="B4:F4">_xlfn.XLOOKUP("Siehe Sonderleistungen Los 01 (Reinigungstage geschätzt, Reinigung nur auf Anforderung nach Veranstaltungen)",'Haus 1, 2 a-c R'!W5:W165,'Haus 1, 2 a-c R'!C5:G165)</f>
        <v>Haus 1, 2 a-c</v>
      </c>
      <c r="C4" s="672">
        <v>0</v>
      </c>
      <c r="D4" s="672" t="str">
        <v>2. OG</v>
      </c>
      <c r="E4" s="672" t="str">
        <v>R 219</v>
      </c>
      <c r="F4" s="672" t="str">
        <v>Besprechungsraum</v>
      </c>
      <c r="G4" s="672" t="s">
        <v>1279</v>
      </c>
      <c r="H4" s="807">
        <v>32.200000000000003</v>
      </c>
      <c r="I4" s="840">
        <v>156</v>
      </c>
      <c r="J4" s="769">
        <f>X4</f>
        <v>0</v>
      </c>
      <c r="K4" s="802">
        <f>I4*J4</f>
        <v>0</v>
      </c>
      <c r="U4" t="s">
        <v>770</v>
      </c>
      <c r="V4">
        <f>VLOOKUP(U4,'Haus 1, 2 a-c R'!$X$5:$AB$313,2,FALSE)</f>
        <v>0</v>
      </c>
      <c r="W4">
        <f t="shared" ref="W4:W31" si="0">Stundensatz01SVS*Stundensatz01PGF</f>
        <v>0</v>
      </c>
      <c r="X4">
        <f>IFERROR(H4/V4*W4,0)</f>
        <v>0</v>
      </c>
    </row>
    <row r="5" spans="2:24" ht="15" customHeight="1" x14ac:dyDescent="0.2">
      <c r="B5" s="673" t="s">
        <v>1214</v>
      </c>
      <c r="C5" s="673"/>
      <c r="D5" s="673" t="s">
        <v>1325</v>
      </c>
      <c r="E5" s="673" t="s">
        <v>1349</v>
      </c>
      <c r="F5" s="673" t="s">
        <v>1302</v>
      </c>
      <c r="G5" s="673" t="s">
        <v>1279</v>
      </c>
      <c r="H5" s="808">
        <v>33.200000000000003</v>
      </c>
      <c r="I5" s="841">
        <v>273</v>
      </c>
      <c r="J5" s="767">
        <f t="shared" ref="J5:J31" si="1">X5</f>
        <v>0</v>
      </c>
      <c r="K5" s="804">
        <f t="shared" ref="K5:K31" si="2">I5*J5</f>
        <v>0</v>
      </c>
      <c r="U5" t="s">
        <v>770</v>
      </c>
      <c r="V5">
        <f>VLOOKUP(U5,'Haus 1, 2 a-c R'!$X$5:$AB$313,2,FALSE)</f>
        <v>0</v>
      </c>
      <c r="W5">
        <f t="shared" si="0"/>
        <v>0</v>
      </c>
      <c r="X5">
        <f t="shared" ref="X5:X31" si="3">IFERROR(H5/V5*W5,0)</f>
        <v>0</v>
      </c>
    </row>
    <row r="6" spans="2:24" ht="15" customHeight="1" thickBot="1" x14ac:dyDescent="0.25">
      <c r="B6" s="770" t="s">
        <v>1214</v>
      </c>
      <c r="C6" s="770"/>
      <c r="D6" s="770" t="s">
        <v>1325</v>
      </c>
      <c r="E6" s="770" t="s">
        <v>1355</v>
      </c>
      <c r="F6" s="770" t="s">
        <v>1302</v>
      </c>
      <c r="G6" s="770" t="s">
        <v>1279</v>
      </c>
      <c r="H6" s="809">
        <v>67.2</v>
      </c>
      <c r="I6" s="842">
        <v>196</v>
      </c>
      <c r="J6" s="766">
        <f t="shared" si="1"/>
        <v>0</v>
      </c>
      <c r="K6" s="806">
        <f t="shared" si="2"/>
        <v>0</v>
      </c>
      <c r="U6" t="s">
        <v>770</v>
      </c>
      <c r="V6">
        <f>VLOOKUP(U6,'Haus 1, 2 a-c R'!$X$5:$AB$313,2,FALSE)</f>
        <v>0</v>
      </c>
      <c r="W6">
        <f t="shared" si="0"/>
        <v>0</v>
      </c>
      <c r="X6">
        <f t="shared" si="3"/>
        <v>0</v>
      </c>
    </row>
    <row r="7" spans="2:24" ht="15" customHeight="1" x14ac:dyDescent="0.25">
      <c r="B7" s="823" t="s">
        <v>1436</v>
      </c>
      <c r="C7" s="824"/>
      <c r="D7" s="824" t="s">
        <v>1215</v>
      </c>
      <c r="E7" s="825" t="s">
        <v>1791</v>
      </c>
      <c r="F7" s="825" t="s">
        <v>1786</v>
      </c>
      <c r="G7" s="825" t="s">
        <v>1797</v>
      </c>
      <c r="H7" s="826">
        <v>410</v>
      </c>
      <c r="I7" s="840">
        <v>159</v>
      </c>
      <c r="J7" s="768">
        <f t="shared" si="1"/>
        <v>0</v>
      </c>
      <c r="K7" s="802">
        <f t="shared" si="2"/>
        <v>0</v>
      </c>
      <c r="L7" s="827" t="s">
        <v>1827</v>
      </c>
      <c r="U7" t="s">
        <v>899</v>
      </c>
      <c r="V7">
        <f>VLOOKUP(U7,'Haus 1, 2 a-c R'!$X$5:$AB$313,2,FALSE)</f>
        <v>0</v>
      </c>
      <c r="W7">
        <f t="shared" si="0"/>
        <v>0</v>
      </c>
      <c r="X7">
        <f t="shared" si="3"/>
        <v>0</v>
      </c>
    </row>
    <row r="8" spans="2:24" ht="15" customHeight="1" thickBot="1" x14ac:dyDescent="0.25">
      <c r="B8" s="822" t="s">
        <v>1436</v>
      </c>
      <c r="C8" s="821"/>
      <c r="D8" s="674" t="s">
        <v>1215</v>
      </c>
      <c r="E8" s="674" t="s">
        <v>1792</v>
      </c>
      <c r="F8" s="674" t="s">
        <v>1787</v>
      </c>
      <c r="G8" s="674" t="s">
        <v>1279</v>
      </c>
      <c r="H8" s="810">
        <v>305.60000000000002</v>
      </c>
      <c r="I8" s="843">
        <v>159</v>
      </c>
      <c r="J8" s="765">
        <f t="shared" si="1"/>
        <v>0</v>
      </c>
      <c r="K8" s="803">
        <f t="shared" si="2"/>
        <v>0</v>
      </c>
      <c r="U8" t="s">
        <v>692</v>
      </c>
      <c r="V8">
        <f>VLOOKUP(U8,'Haus 1, 2 a-c R'!$X$5:$AB$313,2,FALSE)</f>
        <v>0</v>
      </c>
      <c r="W8">
        <f t="shared" si="0"/>
        <v>0</v>
      </c>
      <c r="X8">
        <f t="shared" si="3"/>
        <v>0</v>
      </c>
    </row>
    <row r="9" spans="2:24" ht="15" customHeight="1" x14ac:dyDescent="0.2">
      <c r="B9" s="672" t="s">
        <v>1482</v>
      </c>
      <c r="C9" s="672"/>
      <c r="D9" s="672" t="s">
        <v>1283</v>
      </c>
      <c r="E9" s="672" t="s">
        <v>1541</v>
      </c>
      <c r="F9" s="672" t="s">
        <v>1542</v>
      </c>
      <c r="G9" s="672" t="s">
        <v>1279</v>
      </c>
      <c r="H9" s="807">
        <v>69.7</v>
      </c>
      <c r="I9" s="840">
        <v>157</v>
      </c>
      <c r="J9" s="769">
        <f t="shared" si="1"/>
        <v>0</v>
      </c>
      <c r="K9" s="802">
        <f t="shared" si="2"/>
        <v>0</v>
      </c>
      <c r="U9" t="s">
        <v>727</v>
      </c>
      <c r="V9">
        <f>VLOOKUP(U9,'Haus 1, 2 a-c R'!$X$5:$AB$313,2,FALSE)</f>
        <v>0</v>
      </c>
      <c r="W9">
        <f t="shared" si="0"/>
        <v>0</v>
      </c>
      <c r="X9">
        <f t="shared" si="3"/>
        <v>0</v>
      </c>
    </row>
    <row r="10" spans="2:24" ht="15" customHeight="1" x14ac:dyDescent="0.2">
      <c r="B10" s="673" t="s">
        <v>1482</v>
      </c>
      <c r="C10" s="673"/>
      <c r="D10" s="673" t="s">
        <v>1283</v>
      </c>
      <c r="E10" s="673" t="s">
        <v>1545</v>
      </c>
      <c r="F10" s="673" t="s">
        <v>1542</v>
      </c>
      <c r="G10" s="673" t="s">
        <v>1279</v>
      </c>
      <c r="H10" s="808">
        <v>92.9</v>
      </c>
      <c r="I10" s="841">
        <v>97</v>
      </c>
      <c r="J10" s="766">
        <f t="shared" si="1"/>
        <v>0</v>
      </c>
      <c r="K10" s="804">
        <f t="shared" si="2"/>
        <v>0</v>
      </c>
      <c r="U10" t="s">
        <v>727</v>
      </c>
      <c r="V10">
        <f>VLOOKUP(U10,'Haus 1, 2 a-c R'!$X$5:$AB$313,2,FALSE)</f>
        <v>0</v>
      </c>
      <c r="W10">
        <f t="shared" si="0"/>
        <v>0</v>
      </c>
      <c r="X10">
        <f t="shared" si="3"/>
        <v>0</v>
      </c>
    </row>
    <row r="11" spans="2:24" ht="15" customHeight="1" x14ac:dyDescent="0.2">
      <c r="B11" s="673" t="s">
        <v>1482</v>
      </c>
      <c r="C11" s="673"/>
      <c r="D11" s="673" t="s">
        <v>1283</v>
      </c>
      <c r="E11" s="673" t="s">
        <v>1548</v>
      </c>
      <c r="F11" s="673" t="s">
        <v>1542</v>
      </c>
      <c r="G11" s="673" t="s">
        <v>1279</v>
      </c>
      <c r="H11" s="808">
        <v>92.2</v>
      </c>
      <c r="I11" s="841">
        <v>138</v>
      </c>
      <c r="J11" s="766">
        <f t="shared" si="1"/>
        <v>0</v>
      </c>
      <c r="K11" s="804">
        <f t="shared" si="2"/>
        <v>0</v>
      </c>
      <c r="U11" t="s">
        <v>727</v>
      </c>
      <c r="V11">
        <f>VLOOKUP(U11,'Haus 1, 2 a-c R'!$X$5:$AB$313,2,FALSE)</f>
        <v>0</v>
      </c>
      <c r="W11">
        <f t="shared" si="0"/>
        <v>0</v>
      </c>
      <c r="X11">
        <f t="shared" si="3"/>
        <v>0</v>
      </c>
    </row>
    <row r="12" spans="2:24" ht="15" customHeight="1" x14ac:dyDescent="0.2">
      <c r="B12" s="673" t="s">
        <v>1482</v>
      </c>
      <c r="C12" s="673"/>
      <c r="D12" s="673" t="s">
        <v>1283</v>
      </c>
      <c r="E12" s="673" t="s">
        <v>1551</v>
      </c>
      <c r="F12" s="673" t="s">
        <v>1542</v>
      </c>
      <c r="G12" s="673" t="s">
        <v>1279</v>
      </c>
      <c r="H12" s="808">
        <v>63.5</v>
      </c>
      <c r="I12" s="841">
        <v>267</v>
      </c>
      <c r="J12" s="766">
        <f t="shared" si="1"/>
        <v>0</v>
      </c>
      <c r="K12" s="804">
        <f t="shared" si="2"/>
        <v>0</v>
      </c>
      <c r="U12" t="s">
        <v>727</v>
      </c>
      <c r="V12">
        <f>VLOOKUP(U12,'Haus 1, 2 a-c R'!$X$5:$AB$313,2,FALSE)</f>
        <v>0</v>
      </c>
      <c r="W12">
        <f t="shared" si="0"/>
        <v>0</v>
      </c>
      <c r="X12">
        <f t="shared" si="3"/>
        <v>0</v>
      </c>
    </row>
    <row r="13" spans="2:24" ht="15" customHeight="1" x14ac:dyDescent="0.2">
      <c r="B13" s="673" t="s">
        <v>1482</v>
      </c>
      <c r="C13" s="673"/>
      <c r="D13" s="673" t="s">
        <v>1601</v>
      </c>
      <c r="E13" s="673" t="s">
        <v>1564</v>
      </c>
      <c r="F13" s="673" t="s">
        <v>1542</v>
      </c>
      <c r="G13" s="673" t="s">
        <v>1279</v>
      </c>
      <c r="H13" s="808">
        <v>81.5</v>
      </c>
      <c r="I13" s="841">
        <v>217</v>
      </c>
      <c r="J13" s="766">
        <f t="shared" si="1"/>
        <v>0</v>
      </c>
      <c r="K13" s="804">
        <f t="shared" si="2"/>
        <v>0</v>
      </c>
      <c r="U13" t="s">
        <v>727</v>
      </c>
      <c r="V13">
        <f>VLOOKUP(U13,'Haus 1, 2 a-c R'!$X$5:$AB$313,2,FALSE)</f>
        <v>0</v>
      </c>
      <c r="W13">
        <f t="shared" si="0"/>
        <v>0</v>
      </c>
      <c r="X13">
        <f t="shared" si="3"/>
        <v>0</v>
      </c>
    </row>
    <row r="14" spans="2:24" ht="15" customHeight="1" x14ac:dyDescent="0.2">
      <c r="B14" s="673" t="s">
        <v>1482</v>
      </c>
      <c r="C14" s="673"/>
      <c r="D14" s="673" t="s">
        <v>1601</v>
      </c>
      <c r="E14" s="673" t="s">
        <v>1568</v>
      </c>
      <c r="F14" s="673" t="s">
        <v>1542</v>
      </c>
      <c r="G14" s="673" t="s">
        <v>1279</v>
      </c>
      <c r="H14" s="808">
        <v>85.8</v>
      </c>
      <c r="I14" s="841">
        <v>144</v>
      </c>
      <c r="J14" s="766">
        <f t="shared" si="1"/>
        <v>0</v>
      </c>
      <c r="K14" s="804">
        <f t="shared" si="2"/>
        <v>0</v>
      </c>
      <c r="U14" t="s">
        <v>727</v>
      </c>
      <c r="V14">
        <f>VLOOKUP(U14,'Haus 1, 2 a-c R'!$X$5:$AB$313,2,FALSE)</f>
        <v>0</v>
      </c>
      <c r="W14">
        <f t="shared" si="0"/>
        <v>0</v>
      </c>
      <c r="X14">
        <f t="shared" si="3"/>
        <v>0</v>
      </c>
    </row>
    <row r="15" spans="2:24" ht="15" customHeight="1" x14ac:dyDescent="0.2">
      <c r="B15" s="673" t="s">
        <v>1482</v>
      </c>
      <c r="C15" s="673"/>
      <c r="D15" s="673" t="s">
        <v>1601</v>
      </c>
      <c r="E15" s="673" t="s">
        <v>1569</v>
      </c>
      <c r="F15" s="673" t="s">
        <v>1542</v>
      </c>
      <c r="G15" s="673" t="s">
        <v>1279</v>
      </c>
      <c r="H15" s="808">
        <v>64</v>
      </c>
      <c r="I15" s="841">
        <v>97</v>
      </c>
      <c r="J15" s="766">
        <f t="shared" si="1"/>
        <v>0</v>
      </c>
      <c r="K15" s="804">
        <f t="shared" si="2"/>
        <v>0</v>
      </c>
      <c r="U15" t="s">
        <v>727</v>
      </c>
      <c r="V15">
        <f>VLOOKUP(U15,'Haus 1, 2 a-c R'!$X$5:$AB$313,2,FALSE)</f>
        <v>0</v>
      </c>
      <c r="W15">
        <f t="shared" si="0"/>
        <v>0</v>
      </c>
      <c r="X15">
        <f t="shared" si="3"/>
        <v>0</v>
      </c>
    </row>
    <row r="16" spans="2:24" ht="15" customHeight="1" x14ac:dyDescent="0.2">
      <c r="B16" s="673" t="s">
        <v>1482</v>
      </c>
      <c r="C16" s="673"/>
      <c r="D16" s="673" t="s">
        <v>1601</v>
      </c>
      <c r="E16" s="673" t="s">
        <v>1570</v>
      </c>
      <c r="F16" s="673" t="s">
        <v>1542</v>
      </c>
      <c r="G16" s="673" t="s">
        <v>1279</v>
      </c>
      <c r="H16" s="808">
        <v>85.8</v>
      </c>
      <c r="I16" s="841">
        <v>112</v>
      </c>
      <c r="J16" s="766">
        <f t="shared" si="1"/>
        <v>0</v>
      </c>
      <c r="K16" s="804">
        <f t="shared" si="2"/>
        <v>0</v>
      </c>
      <c r="U16" t="s">
        <v>727</v>
      </c>
      <c r="V16">
        <f>VLOOKUP(U16,'Haus 1, 2 a-c R'!$X$5:$AB$313,2,FALSE)</f>
        <v>0</v>
      </c>
      <c r="W16">
        <f t="shared" si="0"/>
        <v>0</v>
      </c>
      <c r="X16">
        <f t="shared" si="3"/>
        <v>0</v>
      </c>
    </row>
    <row r="17" spans="2:24" ht="15" customHeight="1" x14ac:dyDescent="0.2">
      <c r="B17" s="673" t="s">
        <v>1482</v>
      </c>
      <c r="C17" s="673"/>
      <c r="D17" s="673" t="s">
        <v>1601</v>
      </c>
      <c r="E17" s="673" t="s">
        <v>1573</v>
      </c>
      <c r="F17" s="673" t="s">
        <v>1542</v>
      </c>
      <c r="G17" s="673" t="s">
        <v>1279</v>
      </c>
      <c r="H17" s="808">
        <v>65.8</v>
      </c>
      <c r="I17" s="841">
        <v>104</v>
      </c>
      <c r="J17" s="766">
        <f t="shared" si="1"/>
        <v>0</v>
      </c>
      <c r="K17" s="804">
        <f t="shared" si="2"/>
        <v>0</v>
      </c>
      <c r="U17" t="s">
        <v>727</v>
      </c>
      <c r="V17">
        <f>VLOOKUP(U17,'Haus 1, 2 a-c R'!$X$5:$AB$313,2,FALSE)</f>
        <v>0</v>
      </c>
      <c r="W17">
        <f t="shared" si="0"/>
        <v>0</v>
      </c>
      <c r="X17">
        <f t="shared" si="3"/>
        <v>0</v>
      </c>
    </row>
    <row r="18" spans="2:24" ht="15" customHeight="1" x14ac:dyDescent="0.2">
      <c r="B18" s="673" t="s">
        <v>1482</v>
      </c>
      <c r="C18" s="673"/>
      <c r="D18" s="673" t="s">
        <v>1601</v>
      </c>
      <c r="E18" s="673" t="s">
        <v>1574</v>
      </c>
      <c r="F18" s="673" t="s">
        <v>1542</v>
      </c>
      <c r="G18" s="673" t="s">
        <v>1279</v>
      </c>
      <c r="H18" s="808">
        <v>80</v>
      </c>
      <c r="I18" s="841">
        <v>266</v>
      </c>
      <c r="J18" s="766">
        <f t="shared" si="1"/>
        <v>0</v>
      </c>
      <c r="K18" s="804">
        <f t="shared" si="2"/>
        <v>0</v>
      </c>
      <c r="U18" t="s">
        <v>727</v>
      </c>
      <c r="V18">
        <f>VLOOKUP(U18,'Haus 1, 2 a-c R'!$X$5:$AB$313,2,FALSE)</f>
        <v>0</v>
      </c>
      <c r="W18">
        <f t="shared" si="0"/>
        <v>0</v>
      </c>
      <c r="X18">
        <f t="shared" si="3"/>
        <v>0</v>
      </c>
    </row>
    <row r="19" spans="2:24" ht="15" customHeight="1" x14ac:dyDescent="0.2">
      <c r="B19" s="673" t="s">
        <v>1482</v>
      </c>
      <c r="C19" s="673"/>
      <c r="D19" s="673" t="s">
        <v>1602</v>
      </c>
      <c r="E19" s="673" t="s">
        <v>1588</v>
      </c>
      <c r="F19" s="673" t="s">
        <v>1542</v>
      </c>
      <c r="G19" s="673" t="s">
        <v>1279</v>
      </c>
      <c r="H19" s="808">
        <v>82.5</v>
      </c>
      <c r="I19" s="841">
        <v>70</v>
      </c>
      <c r="J19" s="766">
        <f t="shared" si="1"/>
        <v>0</v>
      </c>
      <c r="K19" s="804">
        <f t="shared" si="2"/>
        <v>0</v>
      </c>
      <c r="U19" t="s">
        <v>727</v>
      </c>
      <c r="V19">
        <f>VLOOKUP(U19,'Haus 1, 2 a-c R'!$X$5:$AB$313,2,FALSE)</f>
        <v>0</v>
      </c>
      <c r="W19">
        <f t="shared" si="0"/>
        <v>0</v>
      </c>
      <c r="X19">
        <f t="shared" si="3"/>
        <v>0</v>
      </c>
    </row>
    <row r="20" spans="2:24" ht="15" customHeight="1" x14ac:dyDescent="0.2">
      <c r="B20" s="673" t="s">
        <v>1482</v>
      </c>
      <c r="C20" s="673"/>
      <c r="D20" s="673" t="s">
        <v>1602</v>
      </c>
      <c r="E20" s="673" t="s">
        <v>1589</v>
      </c>
      <c r="F20" s="673" t="s">
        <v>1542</v>
      </c>
      <c r="G20" s="673" t="s">
        <v>1279</v>
      </c>
      <c r="H20" s="808">
        <v>82.5</v>
      </c>
      <c r="I20" s="841">
        <v>114</v>
      </c>
      <c r="J20" s="766">
        <f t="shared" si="1"/>
        <v>0</v>
      </c>
      <c r="K20" s="804">
        <f t="shared" si="2"/>
        <v>0</v>
      </c>
      <c r="U20" t="s">
        <v>727</v>
      </c>
      <c r="V20">
        <f>VLOOKUP(U20,'Haus 1, 2 a-c R'!$X$5:$AB$313,2,FALSE)</f>
        <v>0</v>
      </c>
      <c r="W20">
        <f t="shared" si="0"/>
        <v>0</v>
      </c>
      <c r="X20">
        <f t="shared" si="3"/>
        <v>0</v>
      </c>
    </row>
    <row r="21" spans="2:24" ht="15" customHeight="1" thickBot="1" x14ac:dyDescent="0.25">
      <c r="B21" s="674" t="s">
        <v>1482</v>
      </c>
      <c r="C21" s="674"/>
      <c r="D21" s="674" t="s">
        <v>1602</v>
      </c>
      <c r="E21" s="674" t="s">
        <v>1590</v>
      </c>
      <c r="F21" s="674" t="s">
        <v>1542</v>
      </c>
      <c r="G21" s="674" t="s">
        <v>1279</v>
      </c>
      <c r="H21" s="810">
        <v>159.1</v>
      </c>
      <c r="I21" s="843">
        <v>180</v>
      </c>
      <c r="J21" s="765">
        <f t="shared" si="1"/>
        <v>0</v>
      </c>
      <c r="K21" s="803">
        <f t="shared" si="2"/>
        <v>0</v>
      </c>
      <c r="U21" t="s">
        <v>727</v>
      </c>
      <c r="V21">
        <f>VLOOKUP(U21,'Haus 1, 2 a-c R'!$X$5:$AB$313,2,FALSE)</f>
        <v>0</v>
      </c>
      <c r="W21">
        <f t="shared" si="0"/>
        <v>0</v>
      </c>
      <c r="X21">
        <f t="shared" si="3"/>
        <v>0</v>
      </c>
    </row>
    <row r="22" spans="2:24" ht="15" customHeight="1" x14ac:dyDescent="0.2">
      <c r="B22" s="673" t="s">
        <v>1651</v>
      </c>
      <c r="C22" s="673"/>
      <c r="D22" s="673" t="s">
        <v>1601</v>
      </c>
      <c r="E22" s="673" t="s">
        <v>1739</v>
      </c>
      <c r="F22" s="673" t="s">
        <v>1542</v>
      </c>
      <c r="G22" s="673" t="s">
        <v>1650</v>
      </c>
      <c r="H22" s="808">
        <v>107.24</v>
      </c>
      <c r="I22" s="841">
        <v>200</v>
      </c>
      <c r="J22" s="766">
        <f t="shared" si="1"/>
        <v>0</v>
      </c>
      <c r="K22" s="804">
        <f>I23*J22</f>
        <v>0</v>
      </c>
      <c r="U22" t="s">
        <v>727</v>
      </c>
      <c r="V22">
        <f>VLOOKUP(U22,'Haus 1, 2 a-c R'!$X$5:$AB$313,2,FALSE)</f>
        <v>0</v>
      </c>
      <c r="W22">
        <f t="shared" si="0"/>
        <v>0</v>
      </c>
      <c r="X22">
        <f t="shared" si="3"/>
        <v>0</v>
      </c>
    </row>
    <row r="23" spans="2:24" ht="15" customHeight="1" x14ac:dyDescent="0.2">
      <c r="B23" s="673" t="s">
        <v>1651</v>
      </c>
      <c r="C23" s="673"/>
      <c r="D23" s="673" t="s">
        <v>1602</v>
      </c>
      <c r="E23" s="673" t="s">
        <v>1752</v>
      </c>
      <c r="F23" s="673" t="s">
        <v>1753</v>
      </c>
      <c r="G23" s="673" t="s">
        <v>1650</v>
      </c>
      <c r="H23" s="808">
        <v>27.62</v>
      </c>
      <c r="I23" s="841">
        <v>146</v>
      </c>
      <c r="J23" s="766">
        <f t="shared" si="1"/>
        <v>0</v>
      </c>
      <c r="K23" s="804">
        <f>I24*J23</f>
        <v>0</v>
      </c>
      <c r="U23" t="s">
        <v>727</v>
      </c>
      <c r="V23">
        <f>VLOOKUP(U23,'Haus 1, 2 a-c R'!$X$5:$AB$313,2,FALSE)</f>
        <v>0</v>
      </c>
      <c r="W23">
        <f t="shared" si="0"/>
        <v>0</v>
      </c>
      <c r="X23">
        <f t="shared" si="3"/>
        <v>0</v>
      </c>
    </row>
    <row r="24" spans="2:24" ht="15" customHeight="1" x14ac:dyDescent="0.2">
      <c r="B24" s="673" t="s">
        <v>1651</v>
      </c>
      <c r="C24" s="673"/>
      <c r="D24" s="673" t="s">
        <v>1602</v>
      </c>
      <c r="E24" s="673" t="s">
        <v>1754</v>
      </c>
      <c r="F24" s="673" t="s">
        <v>1753</v>
      </c>
      <c r="G24" s="673" t="s">
        <v>1650</v>
      </c>
      <c r="H24" s="808">
        <v>21.84</v>
      </c>
      <c r="I24" s="841">
        <v>131</v>
      </c>
      <c r="J24" s="766">
        <f t="shared" si="1"/>
        <v>0</v>
      </c>
      <c r="K24" s="804">
        <f>I25*J24</f>
        <v>0</v>
      </c>
      <c r="U24" t="s">
        <v>727</v>
      </c>
      <c r="V24">
        <f>VLOOKUP(U24,'Haus 1, 2 a-c R'!$X$5:$AB$313,2,FALSE)</f>
        <v>0</v>
      </c>
      <c r="W24">
        <f t="shared" si="0"/>
        <v>0</v>
      </c>
      <c r="X24">
        <f t="shared" si="3"/>
        <v>0</v>
      </c>
    </row>
    <row r="25" spans="2:24" ht="15" customHeight="1" x14ac:dyDescent="0.2">
      <c r="B25" s="673" t="s">
        <v>1651</v>
      </c>
      <c r="C25" s="673"/>
      <c r="D25" s="673" t="s">
        <v>1602</v>
      </c>
      <c r="E25" s="673" t="s">
        <v>1755</v>
      </c>
      <c r="F25" s="673" t="s">
        <v>1753</v>
      </c>
      <c r="G25" s="673" t="s">
        <v>1650</v>
      </c>
      <c r="H25" s="808">
        <v>26.57</v>
      </c>
      <c r="I25" s="841">
        <v>134</v>
      </c>
      <c r="J25" s="766">
        <f t="shared" si="1"/>
        <v>0</v>
      </c>
      <c r="K25" s="805">
        <f t="shared" si="2"/>
        <v>0</v>
      </c>
      <c r="M25" s="22"/>
      <c r="U25" t="s">
        <v>727</v>
      </c>
      <c r="V25">
        <f>VLOOKUP(U25,'Haus 1, 2 a-c R'!$X$5:$AB$313,2,FALSE)</f>
        <v>0</v>
      </c>
      <c r="W25">
        <f t="shared" si="0"/>
        <v>0</v>
      </c>
      <c r="X25">
        <f t="shared" si="3"/>
        <v>0</v>
      </c>
    </row>
    <row r="26" spans="2:24" ht="15" customHeight="1" x14ac:dyDescent="0.2">
      <c r="B26" s="673" t="s">
        <v>1651</v>
      </c>
      <c r="C26" s="673"/>
      <c r="D26" s="673" t="s">
        <v>1602</v>
      </c>
      <c r="E26" s="673" t="s">
        <v>1756</v>
      </c>
      <c r="F26" s="673" t="s">
        <v>1753</v>
      </c>
      <c r="G26" s="673" t="s">
        <v>1650</v>
      </c>
      <c r="H26" s="808">
        <v>11.61</v>
      </c>
      <c r="I26" s="841">
        <v>134</v>
      </c>
      <c r="J26" s="766">
        <f t="shared" si="1"/>
        <v>0</v>
      </c>
      <c r="K26" s="804">
        <f t="shared" si="2"/>
        <v>0</v>
      </c>
      <c r="U26" t="s">
        <v>727</v>
      </c>
      <c r="V26">
        <f>VLOOKUP(U26,'Haus 1, 2 a-c R'!$X$5:$AB$313,2,FALSE)</f>
        <v>0</v>
      </c>
      <c r="W26">
        <f t="shared" si="0"/>
        <v>0</v>
      </c>
      <c r="X26">
        <f t="shared" si="3"/>
        <v>0</v>
      </c>
    </row>
    <row r="27" spans="2:24" ht="15" customHeight="1" x14ac:dyDescent="0.2">
      <c r="B27" s="673" t="s">
        <v>1651</v>
      </c>
      <c r="C27" s="673"/>
      <c r="D27" s="673" t="s">
        <v>1602</v>
      </c>
      <c r="E27" s="673" t="s">
        <v>1757</v>
      </c>
      <c r="F27" s="673" t="s">
        <v>1753</v>
      </c>
      <c r="G27" s="673" t="s">
        <v>1650</v>
      </c>
      <c r="H27" s="808">
        <v>24.94</v>
      </c>
      <c r="I27" s="841">
        <v>134</v>
      </c>
      <c r="J27" s="766">
        <f t="shared" si="1"/>
        <v>0</v>
      </c>
      <c r="K27" s="804">
        <f t="shared" si="2"/>
        <v>0</v>
      </c>
      <c r="U27" t="s">
        <v>727</v>
      </c>
      <c r="V27">
        <f>VLOOKUP(U27,'Haus 1, 2 a-c R'!$X$5:$AB$313,2,FALSE)</f>
        <v>0</v>
      </c>
      <c r="W27">
        <f t="shared" si="0"/>
        <v>0</v>
      </c>
      <c r="X27">
        <f t="shared" si="3"/>
        <v>0</v>
      </c>
    </row>
    <row r="28" spans="2:24" ht="15" customHeight="1" x14ac:dyDescent="0.2">
      <c r="B28" s="673" t="s">
        <v>1651</v>
      </c>
      <c r="C28" s="673"/>
      <c r="D28" s="673" t="s">
        <v>1602</v>
      </c>
      <c r="E28" s="673" t="s">
        <v>1758</v>
      </c>
      <c r="F28" s="673" t="s">
        <v>1753</v>
      </c>
      <c r="G28" s="673" t="s">
        <v>1650</v>
      </c>
      <c r="H28" s="808">
        <v>26.49</v>
      </c>
      <c r="I28" s="841">
        <v>130</v>
      </c>
      <c r="J28" s="766">
        <f t="shared" si="1"/>
        <v>0</v>
      </c>
      <c r="K28" s="804">
        <f t="shared" si="2"/>
        <v>0</v>
      </c>
      <c r="U28" t="s">
        <v>727</v>
      </c>
      <c r="V28">
        <f>VLOOKUP(U28,'Haus 1, 2 a-c R'!$X$5:$AB$313,2,FALSE)</f>
        <v>0</v>
      </c>
      <c r="W28">
        <f t="shared" si="0"/>
        <v>0</v>
      </c>
      <c r="X28">
        <f t="shared" si="3"/>
        <v>0</v>
      </c>
    </row>
    <row r="29" spans="2:24" ht="15" customHeight="1" x14ac:dyDescent="0.2">
      <c r="B29" s="673" t="s">
        <v>1651</v>
      </c>
      <c r="C29" s="673"/>
      <c r="D29" s="673" t="s">
        <v>1602</v>
      </c>
      <c r="E29" s="673" t="s">
        <v>1759</v>
      </c>
      <c r="F29" s="673" t="s">
        <v>1753</v>
      </c>
      <c r="G29" s="673" t="s">
        <v>1650</v>
      </c>
      <c r="H29" s="808">
        <v>21.86</v>
      </c>
      <c r="I29" s="841">
        <v>130</v>
      </c>
      <c r="J29" s="766">
        <f t="shared" si="1"/>
        <v>0</v>
      </c>
      <c r="K29" s="804">
        <f t="shared" si="2"/>
        <v>0</v>
      </c>
      <c r="U29" t="s">
        <v>727</v>
      </c>
      <c r="V29">
        <f>VLOOKUP(U29,'Haus 1, 2 a-c R'!$X$5:$AB$313,2,FALSE)</f>
        <v>0</v>
      </c>
      <c r="W29">
        <f t="shared" si="0"/>
        <v>0</v>
      </c>
      <c r="X29">
        <f t="shared" si="3"/>
        <v>0</v>
      </c>
    </row>
    <row r="30" spans="2:24" ht="15" customHeight="1" x14ac:dyDescent="0.2">
      <c r="B30" s="673" t="s">
        <v>1651</v>
      </c>
      <c r="C30" s="673"/>
      <c r="D30" s="673" t="s">
        <v>1602</v>
      </c>
      <c r="E30" s="673" t="s">
        <v>1760</v>
      </c>
      <c r="F30" s="673" t="s">
        <v>1753</v>
      </c>
      <c r="G30" s="673" t="s">
        <v>1650</v>
      </c>
      <c r="H30" s="808">
        <v>27.63</v>
      </c>
      <c r="I30" s="841">
        <v>144</v>
      </c>
      <c r="J30" s="766">
        <f t="shared" si="1"/>
        <v>0</v>
      </c>
      <c r="K30" s="804">
        <f t="shared" si="2"/>
        <v>0</v>
      </c>
      <c r="U30" t="s">
        <v>727</v>
      </c>
      <c r="V30">
        <f>VLOOKUP(U30,'Haus 1, 2 a-c R'!$X$5:$AB$313,2,FALSE)</f>
        <v>0</v>
      </c>
      <c r="W30">
        <f t="shared" si="0"/>
        <v>0</v>
      </c>
      <c r="X30">
        <f t="shared" si="3"/>
        <v>0</v>
      </c>
    </row>
    <row r="31" spans="2:24" ht="15" customHeight="1" thickBot="1" x14ac:dyDescent="0.25">
      <c r="B31" s="674" t="s">
        <v>1651</v>
      </c>
      <c r="C31" s="674"/>
      <c r="D31" s="674" t="s">
        <v>1602</v>
      </c>
      <c r="E31" s="674" t="s">
        <v>1761</v>
      </c>
      <c r="F31" s="674" t="s">
        <v>1753</v>
      </c>
      <c r="G31" s="674" t="s">
        <v>1650</v>
      </c>
      <c r="H31" s="810">
        <v>17.420000000000002</v>
      </c>
      <c r="I31" s="843">
        <v>130</v>
      </c>
      <c r="J31" s="765">
        <f t="shared" si="1"/>
        <v>0</v>
      </c>
      <c r="K31" s="804">
        <f t="shared" si="2"/>
        <v>0</v>
      </c>
      <c r="U31" t="s">
        <v>727</v>
      </c>
      <c r="V31">
        <f>VLOOKUP(U31,'Haus 1, 2 a-c R'!$X$5:$AB$313,2,FALSE)</f>
        <v>0</v>
      </c>
      <c r="W31">
        <f t="shared" si="0"/>
        <v>0</v>
      </c>
      <c r="X31">
        <f t="shared" si="3"/>
        <v>0</v>
      </c>
    </row>
    <row r="32" spans="2:24" ht="15" thickBot="1" x14ac:dyDescent="0.25">
      <c r="K32" s="800">
        <f>SUM(K4:K31)</f>
        <v>0</v>
      </c>
    </row>
    <row r="34" spans="2:20" ht="15" thickBot="1" x14ac:dyDescent="0.25"/>
    <row r="35" spans="2:20" ht="38.25" customHeight="1" thickBot="1" x14ac:dyDescent="0.25">
      <c r="B35" s="926" t="s">
        <v>1835</v>
      </c>
      <c r="C35" s="927"/>
      <c r="D35" s="927"/>
      <c r="E35" s="927"/>
      <c r="F35" s="927"/>
      <c r="G35" s="927"/>
      <c r="H35" s="927"/>
      <c r="I35" s="928"/>
    </row>
    <row r="36" spans="2:20" ht="48" thickBot="1" x14ac:dyDescent="0.25">
      <c r="B36" s="815" t="s">
        <v>1818</v>
      </c>
      <c r="C36" s="816"/>
      <c r="D36" s="816"/>
      <c r="E36" s="816"/>
      <c r="F36" s="816"/>
      <c r="G36" s="817" t="s">
        <v>1826</v>
      </c>
      <c r="H36" s="660" t="s">
        <v>1824</v>
      </c>
      <c r="I36" s="660" t="s">
        <v>1823</v>
      </c>
    </row>
    <row r="37" spans="2:20" ht="86.25" customHeight="1" thickBot="1" x14ac:dyDescent="0.25">
      <c r="B37" s="925" t="s">
        <v>1834</v>
      </c>
      <c r="C37" s="924"/>
      <c r="D37" s="924"/>
      <c r="E37" s="924"/>
      <c r="F37" s="924"/>
      <c r="G37" s="844">
        <v>253</v>
      </c>
      <c r="H37" s="819"/>
      <c r="I37" s="820">
        <f>G37*H37</f>
        <v>0</v>
      </c>
      <c r="L37" s="22"/>
    </row>
    <row r="39" spans="2:20" ht="15" thickBot="1" x14ac:dyDescent="0.25"/>
    <row r="40" spans="2:20" ht="39.950000000000003" customHeight="1" thickBot="1" x14ac:dyDescent="0.25">
      <c r="B40" s="926" t="s">
        <v>1833</v>
      </c>
      <c r="C40" s="927"/>
      <c r="D40" s="927"/>
      <c r="E40" s="927"/>
      <c r="F40" s="927"/>
      <c r="G40" s="927"/>
      <c r="H40" s="927"/>
      <c r="I40" s="927"/>
      <c r="J40" s="928"/>
    </row>
    <row r="41" spans="2:20" ht="32.25" thickBot="1" x14ac:dyDescent="0.25">
      <c r="B41" s="815" t="s">
        <v>1822</v>
      </c>
      <c r="C41" s="816"/>
      <c r="D41" s="816"/>
      <c r="E41" s="816"/>
      <c r="F41" s="816"/>
      <c r="G41" s="817" t="s">
        <v>1836</v>
      </c>
      <c r="H41" s="818" t="s">
        <v>1820</v>
      </c>
      <c r="I41" s="817" t="s">
        <v>1819</v>
      </c>
      <c r="J41" s="660" t="s">
        <v>1823</v>
      </c>
      <c r="L41" s="22"/>
    </row>
    <row r="42" spans="2:20" ht="45" customHeight="1" thickBot="1" x14ac:dyDescent="0.25">
      <c r="B42" s="923" t="s">
        <v>1821</v>
      </c>
      <c r="C42" s="924"/>
      <c r="D42" s="924"/>
      <c r="E42" s="924"/>
      <c r="F42" s="924"/>
      <c r="G42" s="844">
        <v>1</v>
      </c>
      <c r="H42" s="839">
        <v>20</v>
      </c>
      <c r="I42" s="813"/>
      <c r="J42" s="814">
        <f>H42*I42*G42</f>
        <v>0</v>
      </c>
      <c r="L42" s="22"/>
      <c r="T42" s="22"/>
    </row>
    <row r="45" spans="2:20" ht="15" thickBot="1" x14ac:dyDescent="0.25"/>
    <row r="46" spans="2:20" ht="16.5" thickBot="1" x14ac:dyDescent="0.25">
      <c r="I46" s="772"/>
      <c r="J46" s="771" t="str">
        <f ca="1">"Gesamtpreis Tabellenblatt " &amp; RIGHT(CELL("dateiname",A1),LEN(CELL("dateiname",A1))-FIND("]",CELL("dateiname",A1))) &amp; " p.a. (netto):"</f>
        <v>Gesamtpreis Tabellenblatt Sonderleistungen Los 01 p.a. (netto):</v>
      </c>
      <c r="K46" s="801">
        <f>K32+I37+J42</f>
        <v>0</v>
      </c>
    </row>
    <row r="54" spans="2:2" x14ac:dyDescent="0.2">
      <c r="B54" s="22"/>
    </row>
    <row r="56" spans="2:2" x14ac:dyDescent="0.2">
      <c r="B56" s="22"/>
    </row>
    <row r="57" spans="2:2" x14ac:dyDescent="0.2">
      <c r="B57" s="22"/>
    </row>
  </sheetData>
  <sheetProtection algorithmName="SHA-512" hashValue="XzyTTdNv95eQ/qsC/OxRHmezbn4uSEDH+s5Qsqb1/7ZAHkwAZgqT7Dm2JYz6ZR2HllJOJLzG9vBC+6knvp0nSQ==" saltValue="0OTD4ATL2OihVCeVQJPsrw==" spinCount="100000" sheet="1" objects="1" scenarios="1" selectLockedCells="1"/>
  <mergeCells count="5">
    <mergeCell ref="B42:F42"/>
    <mergeCell ref="B37:F37"/>
    <mergeCell ref="B35:I35"/>
    <mergeCell ref="B2:K2"/>
    <mergeCell ref="B40:J40"/>
  </mergeCells>
  <conditionalFormatting sqref="H37">
    <cfRule type="expression" dxfId="46" priority="1">
      <formula>H37&lt;&gt;0</formula>
    </cfRule>
  </conditionalFormatting>
  <conditionalFormatting sqref="J4:J31 I42">
    <cfRule type="expression" dxfId="45" priority="4">
      <formula>I4&lt;&gt;0</formula>
    </cfRule>
  </conditionalFormatting>
  <dataValidations count="1">
    <dataValidation type="decimal" operator="greaterThanOrEqual" allowBlank="1" showErrorMessage="1" error="Bitte nur Dezimalwerte gleich oder größer Null eingeben!" sqref="I42 I37" xr:uid="{B849ACF8-F276-4AA7-8BFA-A5FC7072998C}">
      <formula1>0</formula1>
    </dataValidation>
  </dataValidations>
  <hyperlinks>
    <hyperlink ref="L1" location="Gebäudeübersicht!B2" display="Gebäudeübersicht" xr:uid="{7FBACDCF-4ECE-48E8-B3F4-C6D70A475717}"/>
    <hyperlink ref="L2" location="Inhaltsverzeichnis!A1" display="Inhaltsverzeichnis" xr:uid="{26F5C32A-39D6-4B7B-84F7-CEC1933C148C}"/>
  </hyperlinks>
  <pageMargins left="0.7" right="0.7" top="0.78740157499999996" bottom="0.78740157499999996"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43">
    <tabColor rgb="FFFF0000"/>
  </sheetPr>
  <dimension ref="A1:KS579"/>
  <sheetViews>
    <sheetView showGridLines="0" zoomScale="90" zoomScaleNormal="90" workbookViewId="0">
      <pane ySplit="4" topLeftCell="A5" activePane="bottomLeft" state="frozen"/>
      <selection activeCell="G22" sqref="G22"/>
      <selection pane="bottomLeft" activeCell="L3" sqref="L3"/>
    </sheetView>
  </sheetViews>
  <sheetFormatPr baseColWidth="10" defaultColWidth="11" defaultRowHeight="12.75" x14ac:dyDescent="0.2"/>
  <cols>
    <col min="1" max="1" width="5.75" style="2" customWidth="1"/>
    <col min="2" max="2" width="28.125" style="2" customWidth="1"/>
    <col min="3" max="3" width="14.5" style="2" bestFit="1" customWidth="1"/>
    <col min="4" max="4" width="15.125" style="2" bestFit="1" customWidth="1"/>
    <col min="5" max="8" width="14.125" style="2" customWidth="1"/>
    <col min="9" max="9" width="16.125" style="2" customWidth="1"/>
    <col min="10" max="10" width="14.125" style="2" customWidth="1"/>
    <col min="11" max="11" width="16.375" style="2" customWidth="1"/>
    <col min="12" max="12" width="14.125" style="2" customWidth="1"/>
    <col min="13" max="13" width="12.625" style="2" hidden="1" customWidth="1"/>
    <col min="14" max="14" width="13.5" style="2" hidden="1" customWidth="1"/>
    <col min="15" max="16" width="18" style="2" hidden="1" customWidth="1"/>
    <col min="17" max="17" width="12.5" style="2" hidden="1" customWidth="1"/>
    <col min="18" max="18" width="14.125" style="2" hidden="1" customWidth="1"/>
    <col min="19" max="19" width="11.5" style="2" hidden="1" customWidth="1"/>
    <col min="20" max="22" width="11" style="2" hidden="1" customWidth="1"/>
    <col min="23" max="24" width="11.125" style="2" hidden="1" customWidth="1"/>
    <col min="25" max="25" width="13" style="2" hidden="1" customWidth="1"/>
    <col min="26" max="26" width="13.25" style="2" hidden="1" customWidth="1"/>
    <col min="27" max="27" width="11.125" style="2" hidden="1" customWidth="1"/>
    <col min="28" max="28" width="13" style="2" hidden="1" customWidth="1"/>
    <col min="29" max="29" width="12" style="2" hidden="1" customWidth="1"/>
    <col min="30" max="30" width="13.125" style="2" hidden="1" customWidth="1"/>
    <col min="31" max="31" width="11" style="2" hidden="1" customWidth="1"/>
    <col min="32" max="32" width="105" style="2" bestFit="1" customWidth="1"/>
    <col min="33" max="286" width="11" style="2" customWidth="1"/>
    <col min="287" max="16384" width="11" style="2"/>
  </cols>
  <sheetData>
    <row r="1" spans="2:31" ht="25.15" customHeight="1" x14ac:dyDescent="0.2">
      <c r="M1" s="141" t="s">
        <v>303</v>
      </c>
      <c r="N1" s="141" t="s">
        <v>303</v>
      </c>
      <c r="O1" s="141" t="s">
        <v>303</v>
      </c>
      <c r="P1" s="141" t="s">
        <v>303</v>
      </c>
      <c r="Q1" s="141" t="s">
        <v>303</v>
      </c>
      <c r="R1" s="141" t="s">
        <v>303</v>
      </c>
      <c r="S1" s="141" t="s">
        <v>303</v>
      </c>
      <c r="T1" s="141" t="s">
        <v>303</v>
      </c>
      <c r="U1" s="141" t="s">
        <v>303</v>
      </c>
      <c r="V1" s="141" t="s">
        <v>303</v>
      </c>
      <c r="W1" s="141" t="s">
        <v>303</v>
      </c>
      <c r="X1" s="141" t="s">
        <v>303</v>
      </c>
      <c r="Y1" s="141" t="s">
        <v>303</v>
      </c>
      <c r="Z1" s="141" t="s">
        <v>303</v>
      </c>
      <c r="AA1" s="141" t="s">
        <v>303</v>
      </c>
      <c r="AB1" s="141" t="s">
        <v>303</v>
      </c>
      <c r="AC1" s="141" t="s">
        <v>303</v>
      </c>
      <c r="AD1" s="141" t="s">
        <v>303</v>
      </c>
      <c r="AE1" s="141" t="s">
        <v>303</v>
      </c>
    </row>
    <row r="2" spans="2:31" ht="18" x14ac:dyDescent="0.25">
      <c r="B2" s="1" t="str">
        <f t="array" aca="1" ref="B2" ca="1">CONCATENATE((Inhaltsverzeichnis!$B$2),", Übersicht Los ",LEFT(RIGHT(CELL("dateiname",B2),LEN(CELL("dateiname",B2))-SEARCH("]",CELL("dateiname",B2))-13),2))</f>
        <v>Ausschreibung Industrie- und Handelskammer Potsdam, Übersicht Los 01</v>
      </c>
      <c r="L2" s="661" t="s">
        <v>238</v>
      </c>
    </row>
    <row r="3" spans="2:31" ht="18.75" thickBot="1" x14ac:dyDescent="0.3">
      <c r="B3" s="1" t="str">
        <f>"Preisabfrage für die Unterhalts- und Grundreinigung (UHR und GR), Reinigungsbeginn ab "&amp;Gebäudeübersicht!N1</f>
        <v>Preisabfrage für die Unterhalts- und Grundreinigung (UHR und GR), Reinigungsbeginn ab 01.10.2026</v>
      </c>
      <c r="L3" s="661" t="s">
        <v>46</v>
      </c>
    </row>
    <row r="4" spans="2:31" ht="45.95" customHeight="1" thickBot="1" x14ac:dyDescent="0.25">
      <c r="B4" s="32" t="s">
        <v>235</v>
      </c>
      <c r="C4" s="33" t="s">
        <v>278</v>
      </c>
      <c r="D4" s="33" t="s">
        <v>265</v>
      </c>
      <c r="E4" s="36" t="s">
        <v>266</v>
      </c>
      <c r="F4" s="37" t="s">
        <v>267</v>
      </c>
      <c r="G4" s="33" t="s">
        <v>268</v>
      </c>
      <c r="H4" s="36" t="s">
        <v>269</v>
      </c>
      <c r="I4" s="38" t="s">
        <v>270</v>
      </c>
      <c r="J4" s="34" t="s">
        <v>170</v>
      </c>
      <c r="K4" s="35" t="s">
        <v>271</v>
      </c>
      <c r="N4" s="79" t="s">
        <v>612</v>
      </c>
      <c r="O4" s="79" t="s">
        <v>443</v>
      </c>
      <c r="P4" s="457" t="s">
        <v>481</v>
      </c>
      <c r="Q4" s="79"/>
      <c r="R4" s="79"/>
    </row>
    <row r="5" spans="2:31" ht="14.25" customHeight="1" x14ac:dyDescent="0.2">
      <c r="B5" s="581" t="str" cm="1">
        <f t="array" aca="1" ref="B5" ca="1">IF(
LEFT(RIGHT(CELL("dateiname",$B$2),LEN(CELL("dateiname",$B$2))-SEARCH("]",CELL("dateiname",$B$2))-13),2)=N5,
     HYPERLINK("#"&amp;CONCATENATE("'",Q5," K'!",)&amp;"A1",
     Q5),
"")</f>
        <v>Haus 1, 2 a-c</v>
      </c>
      <c r="C5" s="469">
        <f ca="1">IFERROR(IF(Q5&lt;&gt;"",TabelleK01GesKost,0),0)</f>
        <v>0</v>
      </c>
      <c r="D5" s="469">
        <f t="shared" ref="D5:D36" ca="1" si="0">IF(Q5&lt;&gt;"",C5*1.19,"")</f>
        <v>0</v>
      </c>
      <c r="E5" s="470">
        <f ca="1">IFERROR(IF(Q5&lt;&gt;"",TabelleK01ReiFl,""),0)</f>
        <v>3220.7799999999993</v>
      </c>
      <c r="F5" s="471">
        <f ca="1">IFERROR(IF(Q5&lt;&gt;"",TabelleK01GRGKost,""),0)</f>
        <v>0</v>
      </c>
      <c r="G5" s="472">
        <f t="shared" ref="G5:G36" ca="1" si="1">IF(Q5&lt;&gt;"",F5*1.19,"")</f>
        <v>0</v>
      </c>
      <c r="H5" s="473">
        <f ca="1">IFERROR(IF(Q5&lt;&gt;"",E5+TabelleR01J2,""),0)</f>
        <v>42.700000000001637</v>
      </c>
      <c r="I5" s="474">
        <f ca="1">IFERROR(IF(Q5&lt;&gt;"",TabelleK01ReiFlpa,""),0)</f>
        <v>326114.88</v>
      </c>
      <c r="J5" s="475">
        <f ca="1">IFERROR(IF(Q5&lt;&gt;"",TabelleK01JRS,""),0)</f>
        <v>0</v>
      </c>
      <c r="K5" s="476" t="str">
        <f t="shared" ref="K5:K12" ca="1" si="2">IF(OR(J5="",J5=0),"",I5/J5)</f>
        <v/>
      </c>
      <c r="L5" s="3"/>
      <c r="M5" s="185"/>
      <c r="N5" s="730" t="str">
        <f>Gebäudeübersicht!B4</f>
        <v>01</v>
      </c>
      <c r="O5" s="228">
        <f ca="1">IFERROR(IF(B5&lt;&gt;"",ROUND(SUBTOTAL(109,TabelleK01JJ),8)/SUBTOTAL(103,TabelleK01JJ),""),0)</f>
        <v>0</v>
      </c>
      <c r="P5" s="2">
        <f ca="1">IFERROR(IF(B5&lt;&gt;"",TabelleK01KontrWert,0),0)</f>
        <v>25</v>
      </c>
      <c r="Q5" s="229" t="str" cm="1">
        <f t="array" aca="1" ref="Q5" ca="1">IF(
LEFT(RIGHT(CELL("dateiname",$B$2),LEN(CELL("dateiname",$B$2))-SEARCH("]",CELL("dateiname",$B$2))-13),2)=N5,
Gebäudeübersicht!P4,
"")</f>
        <v>Haus 1, 2 a-c</v>
      </c>
    </row>
    <row r="6" spans="2:31" ht="14.25" customHeight="1" x14ac:dyDescent="0.2">
      <c r="B6" s="582" t="str" cm="1">
        <f t="array" aca="1" ref="B6" ca="1">IF(
LEFT(RIGHT(CELL("dateiname",$B$2),LEN(CELL("dateiname",$B$2))-SEARCH("]",CELL("dateiname",$B$2))-13),2)=N6,
     HYPERLINK("#"&amp;CONCATENATE("'",Q6," K'!",)&amp;"A1",
     Q6),
"")</f>
        <v>Haus 2, 2 a-c</v>
      </c>
      <c r="C6" s="477" cm="1">
        <f t="array" aca="1" ref="C6" ca="1">IFERROR(IF(Q6&lt;&gt;"",TabelleK02GesKost,0),0)</f>
        <v>0</v>
      </c>
      <c r="D6" s="477">
        <f t="shared" ca="1" si="0"/>
        <v>0</v>
      </c>
      <c r="E6" s="478" cm="1">
        <f t="array" aca="1" ref="E6" ca="1">IFERROR(IF(Q6&lt;&gt;"",TabelleK02ReiFl,""),0)</f>
        <v>805.69999999999993</v>
      </c>
      <c r="F6" s="479" cm="1">
        <f t="array" aca="1" ref="F6" ca="1">IFERROR(IF(Q6&lt;&gt;"",TabelleK02GRGKost,""),0)</f>
        <v>0</v>
      </c>
      <c r="G6" s="480">
        <f t="shared" ca="1" si="1"/>
        <v>0</v>
      </c>
      <c r="H6" s="80" cm="1">
        <f t="array" aca="1" ref="H6" ca="1">IFERROR(IF(Q6&lt;&gt;"",E6+TabelleR02J2,""),0)</f>
        <v>0</v>
      </c>
      <c r="I6" s="481" cm="1">
        <f t="array" aca="1" ref="I6" ca="1">IFERROR(IF(Q6&lt;&gt;"",TabelleK02ReiFlpa,""),0)</f>
        <v>157101.9</v>
      </c>
      <c r="J6" s="482" cm="1">
        <f t="array" aca="1" ref="J6" ca="1">IFERROR(IF(Q6&lt;&gt;"",TabelleK02JRS,""),0)</f>
        <v>0</v>
      </c>
      <c r="K6" s="115" t="str">
        <f t="shared" ca="1" si="2"/>
        <v/>
      </c>
      <c r="L6" s="3"/>
      <c r="M6" s="185"/>
      <c r="N6" s="730" t="str">
        <f>Gebäudeübersicht!B5</f>
        <v>01</v>
      </c>
      <c r="O6" s="228" cm="1">
        <f t="array" aca="1" ref="O6" ca="1">IFERROR(IF(B6&lt;&gt;"",ROUND(SUBTOTAL(109,TabelleK02JJ),8)/SUBTOTAL(103,TabelleK02JJ),""),0)</f>
        <v>0</v>
      </c>
      <c r="P6" s="2" cm="1">
        <f t="array" aca="1" ref="P6" ca="1">IFERROR(IF(B6&lt;&gt;"",TabelleK02KontrWert,0),0)</f>
        <v>25</v>
      </c>
      <c r="Q6" s="229" t="str" cm="1">
        <f t="array" aca="1" ref="Q6" ca="1">IF(
LEFT(RIGHT(CELL("dateiname",$B$2),LEN(CELL("dateiname",$B$2))-SEARCH("]",CELL("dateiname",$B$2))-13),2)=N6,
Gebäudeübersicht!P5,
"")</f>
        <v>Haus 2, 2 a-c</v>
      </c>
      <c r="U6" s="748" t="s">
        <v>1208</v>
      </c>
    </row>
    <row r="7" spans="2:31" ht="14.25" customHeight="1" x14ac:dyDescent="0.2">
      <c r="B7" s="582" t="str" cm="1">
        <f t="array" aca="1" ref="B7" ca="1">IF(
LEFT(RIGHT(CELL("dateiname",$B$2),LEN(CELL("dateiname",$B$2))-SEARCH("]",CELL("dateiname",$B$2))-13),2)=N7,
     HYPERLINK("#"&amp;CONCATENATE("'",Q7," K'!",)&amp;"A1",
     Q7),
"")</f>
        <v>Haus 3, 2 a-c</v>
      </c>
      <c r="C7" s="477" cm="1">
        <f t="array" aca="1" ref="C7" ca="1">IFERROR(IF(Q7&lt;&gt;"",TabelleK03GesKost,0),0)</f>
        <v>0</v>
      </c>
      <c r="D7" s="477">
        <f t="shared" ca="1" si="0"/>
        <v>0</v>
      </c>
      <c r="E7" s="478" cm="1">
        <f t="array" aca="1" ref="E7" ca="1">IFERROR(IF(Q7&lt;&gt;"",TabelleK03ReiFl,""),0)</f>
        <v>1597.1</v>
      </c>
      <c r="F7" s="479" cm="1">
        <f t="array" aca="1" ref="F7" ca="1">IFERROR(IF(Q7&lt;&gt;"",TabelleK03GRGKost,""),0)</f>
        <v>0</v>
      </c>
      <c r="G7" s="480">
        <f t="shared" ca="1" si="1"/>
        <v>0</v>
      </c>
      <c r="H7" s="80" cm="1">
        <f t="array" aca="1" ref="H7" ca="1">IFERROR(IF(Q7&lt;&gt;"",E7+TabelleR03J2,""),0)</f>
        <v>13.599999999999909</v>
      </c>
      <c r="I7" s="481" cm="1">
        <f t="array" aca="1" ref="I7" ca="1">IFERROR(IF(Q7&lt;&gt;"",TabelleK03ReiFlpa,""),0)</f>
        <v>182376.5</v>
      </c>
      <c r="J7" s="482" cm="1">
        <f t="array" aca="1" ref="J7" ca="1">IFERROR(IF(Q7&lt;&gt;"",TabelleK03JRS,""),0)</f>
        <v>0</v>
      </c>
      <c r="K7" s="115" t="str">
        <f t="shared" ca="1" si="2"/>
        <v/>
      </c>
      <c r="L7" s="3"/>
      <c r="M7" s="185"/>
      <c r="N7" s="730" t="str">
        <f>Gebäudeübersicht!B6</f>
        <v>01</v>
      </c>
      <c r="O7" s="228" cm="1">
        <f t="array" aca="1" ref="O7" ca="1">IFERROR(IF(B7&lt;&gt;"",ROUND(SUBTOTAL(109,TabelleK03JJ),8)/SUBTOTAL(103,TabelleK03JJ),""),0)</f>
        <v>0</v>
      </c>
      <c r="P7" s="2" cm="1">
        <f t="array" aca="1" ref="P7" ca="1">IFERROR(IF(B7&lt;&gt;"",TabelleK03KontrWert,0),0)</f>
        <v>25</v>
      </c>
      <c r="Q7" s="229" t="str" cm="1">
        <f t="array" aca="1" ref="Q7" ca="1">IF(
LEFT(RIGHT(CELL("dateiname",$B$2),LEN(CELL("dateiname",$B$2))-SEARCH("]",CELL("dateiname",$B$2))-13),2)=N7,
Gebäudeübersicht!P6,
"")</f>
        <v>Haus 3, 2 a-c</v>
      </c>
      <c r="U7" s="749"/>
    </row>
    <row r="8" spans="2:31" ht="14.25" customHeight="1" x14ac:dyDescent="0.2">
      <c r="B8" s="582" t="str" cm="1">
        <f t="array" aca="1" ref="B8" ca="1">IF(
LEFT(RIGHT(CELL("dateiname",$B$2),LEN(CELL("dateiname",$B$2))-SEARCH("]",CELL("dateiname",$B$2))-13),2)=N8,
     HYPERLINK("#"&amp;CONCATENATE("'",Q8," K'!",)&amp;"A1",
     Q8),
"")</f>
        <v>Neubau  - Fremdvermietet, 2 d</v>
      </c>
      <c r="C8" s="477" cm="1">
        <f t="array" aca="1" ref="C8" ca="1">IFERROR(IF(Q8&lt;&gt;"",TabelleK04GesKost,0),0)</f>
        <v>0</v>
      </c>
      <c r="D8" s="477">
        <f t="shared" ca="1" si="0"/>
        <v>0</v>
      </c>
      <c r="E8" s="478" cm="1">
        <f t="array" aca="1" ref="E8" ca="1">IFERROR(IF(Q8&lt;&gt;"",TabelleK04ReiFl,""),0)</f>
        <v>0</v>
      </c>
      <c r="F8" s="479" cm="1">
        <f t="array" aca="1" ref="F8" ca="1">IFERROR(IF(Q8&lt;&gt;"",TabelleK04GRGKost,""),0)</f>
        <v>0</v>
      </c>
      <c r="G8" s="480">
        <f t="shared" ca="1" si="1"/>
        <v>0</v>
      </c>
      <c r="H8" s="80" cm="1">
        <f t="array" aca="1" ref="H8" ca="1">IFERROR(IF(Q8&lt;&gt;"",E8+TabelleR04J2,""),0)</f>
        <v>0</v>
      </c>
      <c r="I8" s="481" cm="1">
        <f t="array" aca="1" ref="I8" ca="1">IFERROR(IF(Q8&lt;&gt;"",TabelleK04ReiFlpa,""),0)</f>
        <v>0</v>
      </c>
      <c r="J8" s="482" cm="1">
        <f t="array" aca="1" ref="J8" ca="1">IFERROR(IF(Q8&lt;&gt;"",TabelleK04JRS,""),0)</f>
        <v>0</v>
      </c>
      <c r="K8" s="116" t="str">
        <f t="shared" ca="1" si="2"/>
        <v/>
      </c>
      <c r="L8" s="14" t="s">
        <v>1831</v>
      </c>
      <c r="M8" s="185"/>
      <c r="N8" s="730" t="str">
        <f>Gebäudeübersicht!B7</f>
        <v>01</v>
      </c>
      <c r="O8" s="228" cm="1">
        <f t="array" aca="1" ref="O8" ca="1">IFERROR(IF(B8&lt;&gt;"",ROUND(SUBTOTAL(109,TabelleK04JJ),8)/SUBTOTAL(103,TabelleK04JJ),""),0)</f>
        <v>0</v>
      </c>
      <c r="P8" s="2" cm="1">
        <f t="array" aca="1" ref="P8" ca="1">IFERROR(IF(B8&lt;&gt;"",TabelleK04KontrWert,0),0)</f>
        <v>25</v>
      </c>
      <c r="Q8" s="229" t="str" cm="1">
        <f t="array" aca="1" ref="Q8" ca="1">IF(
LEFT(RIGHT(CELL("dateiname",$B$2),LEN(CELL("dateiname",$B$2))-SEARCH("]",CELL("dateiname",$B$2))-13),2)=N8,
Gebäudeübersicht!P7,
"")</f>
        <v>Neubau  - Fremdvermietet, 2 d</v>
      </c>
      <c r="U8" s="749" t="b">
        <f>IF(COUNTA(J108:J410)&lt;&gt;SUM(M108:M410),TRUE,"")</f>
        <v>1</v>
      </c>
    </row>
    <row r="9" spans="2:31" ht="14.25" customHeight="1" x14ac:dyDescent="0.2">
      <c r="B9" s="582" t="str" cm="1">
        <f t="array" aca="1" ref="B9" ca="1">IF(
LEFT(RIGHT(CELL("dateiname",$B$2),LEN(CELL("dateiname",$B$2))-SEARCH("]",CELL("dateiname",$B$2))-13),2)=N9,
     HYPERLINK("#"&amp;CONCATENATE("'",Q9," K'!",)&amp;"A1",
     Q9),
"")</f>
        <v>Neubau, 2 d</v>
      </c>
      <c r="C9" s="477" cm="1">
        <f t="array" aca="1" ref="C9" ca="1">IFERROR(IF(Q9&lt;&gt;"",TabelleK05GesKost,0),0)</f>
        <v>0</v>
      </c>
      <c r="D9" s="477">
        <f t="shared" ca="1" si="0"/>
        <v>0</v>
      </c>
      <c r="E9" s="478" cm="1">
        <f t="array" aca="1" ref="E9" ca="1">IFERROR(IF(Q9&lt;&gt;"",TabelleK05ReiFl,""),0)</f>
        <v>2085.3000000000002</v>
      </c>
      <c r="F9" s="479" cm="1">
        <f t="array" aca="1" ref="F9" ca="1">IFERROR(IF(Q9&lt;&gt;"",TabelleK05GRGKost,""),0)</f>
        <v>0</v>
      </c>
      <c r="G9" s="480">
        <f t="shared" ca="1" si="1"/>
        <v>0</v>
      </c>
      <c r="H9" s="80" cm="1">
        <f t="array" aca="1" ref="H9" ca="1">IFERROR(IF(Q9&lt;&gt;"",E9+TabelleR05J2,""),0)</f>
        <v>90.550000000000864</v>
      </c>
      <c r="I9" s="481" cm="1">
        <f t="array" aca="1" ref="I9" ca="1">IFERROR(IF(Q9&lt;&gt;"",TabelleK05ReiFlpa,""),0)</f>
        <v>226930.1</v>
      </c>
      <c r="J9" s="482" cm="1">
        <f t="array" aca="1" ref="J9" ca="1">IFERROR(IF(Q9&lt;&gt;"",TabelleK05JRS,""),0)</f>
        <v>0</v>
      </c>
      <c r="K9" s="115" t="str">
        <f t="shared" ca="1" si="2"/>
        <v/>
      </c>
      <c r="M9" s="185"/>
      <c r="N9" s="730" t="str">
        <f>Gebäudeübersicht!B8</f>
        <v>01</v>
      </c>
      <c r="O9" s="228" cm="1">
        <f t="array" aca="1" ref="O9" ca="1">IFERROR(IF(B9&lt;&gt;"",ROUND(SUBTOTAL(109,TabelleK05JJ),8)/SUBTOTAL(103,TabelleK05JJ),""),0)</f>
        <v>0</v>
      </c>
      <c r="P9" s="2" cm="1">
        <f t="array" aca="1" ref="P9" ca="1">IFERROR(IF(B9&lt;&gt;"",TabelleK05KontrWert,0),0)</f>
        <v>25</v>
      </c>
      <c r="Q9" s="229" t="str" cm="1">
        <f t="array" aca="1" ref="Q9" ca="1">IF(
LEFT(RIGHT(CELL("dateiname",$B$2),LEN(CELL("dateiname",$B$2))-SEARCH("]",CELL("dateiname",$B$2))-13),2)=N9,
Gebäudeübersicht!P8,
"")</f>
        <v>Neubau, 2 d</v>
      </c>
    </row>
    <row r="10" spans="2:31" ht="14.25" customHeight="1" thickBot="1" x14ac:dyDescent="0.25">
      <c r="B10" s="582" t="str" cm="1">
        <f t="array" aca="1" ref="B10" ca="1">IF(
LEFT(RIGHT(CELL("dateiname",$B$2),LEN(CELL("dateiname",$B$2))-SEARCH("]",CELL("dateiname",$B$2))-13),2)=N10,
     HYPERLINK("#"&amp;CONCATENATE("'",Q10," K'!",)&amp;"A1",
     Q10),
"")</f>
        <v>Tiefgarage</v>
      </c>
      <c r="C10" s="477" cm="1">
        <f t="array" aca="1" ref="C10" ca="1">IFERROR(IF(Q10&lt;&gt;"",TabelleK06GesKost,0),0)</f>
        <v>0</v>
      </c>
      <c r="D10" s="477">
        <f t="shared" ca="1" si="0"/>
        <v>0</v>
      </c>
      <c r="E10" s="478" cm="1">
        <f t="array" aca="1" ref="E10" ca="1">IFERROR(IF(Q10&lt;&gt;"",TabelleK06ReiFl,""),0)</f>
        <v>0</v>
      </c>
      <c r="F10" s="479" cm="1">
        <f t="array" aca="1" ref="F10" ca="1">IFERROR(IF(Q10&lt;&gt;"",TabelleK06GRGKost,""),0)</f>
        <v>0</v>
      </c>
      <c r="G10" s="480">
        <f t="shared" ca="1" si="1"/>
        <v>0</v>
      </c>
      <c r="H10" s="80" cm="1">
        <f t="array" aca="1" ref="H10" ca="1">IFERROR(IF(Q10&lt;&gt;"",E10+TabelleR06J2,""),0)</f>
        <v>0</v>
      </c>
      <c r="I10" s="481" cm="1">
        <f t="array" aca="1" ref="I10" ca="1">IFERROR(IF(Q10&lt;&gt;"",TabelleK06ReiFlpa,""),0)</f>
        <v>0</v>
      </c>
      <c r="J10" s="482" cm="1">
        <f t="array" aca="1" ref="J10" ca="1">IFERROR(IF(Q10&lt;&gt;"",TabelleK06JRS,""),0)</f>
        <v>0</v>
      </c>
      <c r="K10" s="115" t="str">
        <f t="shared" ca="1" si="2"/>
        <v/>
      </c>
      <c r="L10" s="14" t="s">
        <v>1832</v>
      </c>
      <c r="M10" s="185"/>
      <c r="N10" s="730" t="str">
        <f>Gebäudeübersicht!B9</f>
        <v>01</v>
      </c>
      <c r="O10" s="228" cm="1">
        <f t="array" aca="1" ref="O10" ca="1">IFERROR(IF(B10&lt;&gt;"",ROUND(SUBTOTAL(109,TabelleK06JJ),8)/SUBTOTAL(103,TabelleK06JJ),""),0)</f>
        <v>0</v>
      </c>
      <c r="P10" s="2" cm="1">
        <f t="array" aca="1" ref="P10" ca="1">IFERROR(IF(B10&lt;&gt;"",TabelleK06KontrWert,0),0)</f>
        <v>25</v>
      </c>
      <c r="Q10" s="229" t="str" cm="1">
        <f t="array" aca="1" ref="Q10" ca="1">IF(
LEFT(RIGHT(CELL("dateiname",$B$2),LEN(CELL("dateiname",$B$2))-SEARCH("]",CELL("dateiname",$B$2))-13),2)=N10,
Gebäudeübersicht!P9,
"")</f>
        <v>Tiefgarage</v>
      </c>
    </row>
    <row r="11" spans="2:31" ht="14.25" hidden="1" customHeight="1" x14ac:dyDescent="0.2">
      <c r="B11" s="582" t="str" cm="1">
        <f t="array" aca="1" ref="B11" ca="1">IF(
LEFT(RIGHT(CELL("dateiname",$B$2),LEN(CELL("dateiname",$B$2))-SEARCH("]",CELL("dateiname",$B$2))-13),2)=N11,
     HYPERLINK("#"&amp;CONCATENATE("'",Q11," K'!",)&amp;"A1",
     Q11),
"")</f>
        <v>Reserve 01</v>
      </c>
      <c r="C11" s="477" cm="1">
        <f t="array" aca="1" ref="C11" ca="1">IFERROR(IF(Q11&lt;&gt;"",TabelleK07GesKost,0),0)</f>
        <v>0</v>
      </c>
      <c r="D11" s="477">
        <f t="shared" ca="1" si="0"/>
        <v>0</v>
      </c>
      <c r="E11" s="478" cm="1">
        <f t="array" aca="1" ref="E11" ca="1">IFERROR(IF(Q11&lt;&gt;"",TabelleK07ReiFl,""),0)</f>
        <v>0</v>
      </c>
      <c r="F11" s="479" cm="1">
        <f t="array" aca="1" ref="F11" ca="1">IFERROR(IF(Q11&lt;&gt;"",TabelleK07GRGKost,""),0)</f>
        <v>0</v>
      </c>
      <c r="G11" s="480">
        <f t="shared" ca="1" si="1"/>
        <v>0</v>
      </c>
      <c r="H11" s="80" cm="1">
        <f t="array" aca="1" ref="H11" ca="1">IFERROR(IF(Q11&lt;&gt;"",E11+TabelleR07J2,""),0)</f>
        <v>0</v>
      </c>
      <c r="I11" s="481" cm="1">
        <f t="array" aca="1" ref="I11" ca="1">IFERROR(IF(Q11&lt;&gt;"",TabelleK07ReiFlpa,""),0)</f>
        <v>0</v>
      </c>
      <c r="J11" s="482" cm="1">
        <f t="array" aca="1" ref="J11" ca="1">IFERROR(IF(Q11&lt;&gt;"",TabelleK07JRS,""),0)</f>
        <v>0</v>
      </c>
      <c r="K11" s="115" t="str">
        <f t="shared" ca="1" si="2"/>
        <v/>
      </c>
      <c r="L11" s="3"/>
      <c r="M11" s="185"/>
      <c r="N11" s="730" t="str">
        <f>Gebäudeübersicht!B10</f>
        <v>01</v>
      </c>
      <c r="O11" s="228" cm="1">
        <f t="array" aca="1" ref="O11" ca="1">IFERROR(IF(B11&lt;&gt;"",ROUND(SUBTOTAL(109,TabelleK07JJ),8)/SUBTOTAL(103,TabelleK07JJ),""),0)</f>
        <v>0</v>
      </c>
      <c r="P11" s="2" cm="1">
        <f t="array" aca="1" ref="P11" ca="1">IFERROR(IF(B11&lt;&gt;"",TabelleK07KontrWert,0),0)</f>
        <v>300</v>
      </c>
      <c r="Q11" s="229" t="str" cm="1">
        <f t="array" aca="1" ref="Q11" ca="1">IF(
LEFT(RIGHT(CELL("dateiname",$B$2),LEN(CELL("dateiname",$B$2))-SEARCH("]",CELL("dateiname",$B$2))-13),2)=N11,
Gebäudeübersicht!P10,
"")</f>
        <v>Reserve 01</v>
      </c>
      <c r="R11" s="230"/>
    </row>
    <row r="12" spans="2:31" ht="14.25" hidden="1" customHeight="1" x14ac:dyDescent="0.2">
      <c r="B12" s="582" t="str" cm="1">
        <f t="array" aca="1" ref="B12" ca="1">IF(
LEFT(RIGHT(CELL("dateiname",$B$2),LEN(CELL("dateiname",$B$2))-SEARCH("]",CELL("dateiname",$B$2))-13),2)=N12,
     HYPERLINK("#"&amp;CONCATENATE("'",Q12," K'!",)&amp;"A1",
     Q12),
"")</f>
        <v>Reserve 02</v>
      </c>
      <c r="C12" s="477" cm="1">
        <f t="array" aca="1" ref="C12" ca="1">IFERROR(IF(Q12&lt;&gt;"",TabelleK08GesKost,0),0)</f>
        <v>0</v>
      </c>
      <c r="D12" s="477">
        <f t="shared" ca="1" si="0"/>
        <v>0</v>
      </c>
      <c r="E12" s="478" cm="1">
        <f t="array" aca="1" ref="E12" ca="1">IFERROR(IF(Q12&lt;&gt;"",TabelleK08ReiFl,""),0)</f>
        <v>0</v>
      </c>
      <c r="F12" s="479" cm="1">
        <f t="array" aca="1" ref="F12" ca="1">IFERROR(IF(Q12&lt;&gt;"",TabelleK08GRGKost,""),0)</f>
        <v>0</v>
      </c>
      <c r="G12" s="480">
        <f t="shared" ca="1" si="1"/>
        <v>0</v>
      </c>
      <c r="H12" s="80" cm="1">
        <f t="array" aca="1" ref="H12" ca="1">IFERROR(IF(Q12&lt;&gt;"",E12+TabelleR08J2,""),0)</f>
        <v>0</v>
      </c>
      <c r="I12" s="481" cm="1">
        <f t="array" aca="1" ref="I12" ca="1">IFERROR(IF(Q12&lt;&gt;"",TabelleK08ReiFlpa,""),0)</f>
        <v>0</v>
      </c>
      <c r="J12" s="482" cm="1">
        <f t="array" aca="1" ref="J12" ca="1">IFERROR(IF(Q12&lt;&gt;"",TabelleK08JRS,""),0)</f>
        <v>0</v>
      </c>
      <c r="K12" s="115" t="str">
        <f t="shared" ca="1" si="2"/>
        <v/>
      </c>
      <c r="L12" s="3"/>
      <c r="M12" s="185"/>
      <c r="N12" s="730" t="str">
        <f>Gebäudeübersicht!B11</f>
        <v>01</v>
      </c>
      <c r="O12" s="228" cm="1">
        <f t="array" aca="1" ref="O12" ca="1">IFERROR(IF(B12&lt;&gt;"",ROUND(SUBTOTAL(109,TabelleK08JJ),8)/SUBTOTAL(103,TabelleK08JJ),""),0)</f>
        <v>0</v>
      </c>
      <c r="P12" s="2" cm="1">
        <f t="array" aca="1" ref="P12" ca="1">IFERROR(IF(B12&lt;&gt;"",TabelleK08KontrWert,0),0)</f>
        <v>300</v>
      </c>
      <c r="Q12" s="229" t="str" cm="1">
        <f t="array" aca="1" ref="Q12" ca="1">IF(
LEFT(RIGHT(CELL("dateiname",$B$2),LEN(CELL("dateiname",$B$2))-SEARCH("]",CELL("dateiname",$B$2))-13),2)=N12,
Gebäudeübersicht!P11,
"")</f>
        <v>Reserve 02</v>
      </c>
    </row>
    <row r="13" spans="2:31" ht="14.25" hidden="1" customHeight="1" x14ac:dyDescent="0.2">
      <c r="B13" s="582" t="str" cm="1">
        <f t="array" aca="1" ref="B13" ca="1">IF(
LEFT(RIGHT(CELL("dateiname",$B$2),LEN(CELL("dateiname",$B$2))-SEARCH("]",CELL("dateiname",$B$2))-13),2)=N13,
     HYPERLINK("#"&amp;CONCATENATE("'",Q13," K'!",)&amp;"A1",
     Q13),
"")</f>
        <v>Reserve 03</v>
      </c>
      <c r="C13" s="477" cm="1">
        <f t="array" aca="1" ref="C13" ca="1">IFERROR(IF(Q13&lt;&gt;"",TabelleK09GesKost,0),0)</f>
        <v>0</v>
      </c>
      <c r="D13" s="477">
        <f t="shared" ca="1" si="0"/>
        <v>0</v>
      </c>
      <c r="E13" s="478" cm="1">
        <f t="array" aca="1" ref="E13" ca="1">IFERROR(IF(Q13&lt;&gt;"",TabelleK09ReiFl,""),0)</f>
        <v>0</v>
      </c>
      <c r="F13" s="479" cm="1">
        <f t="array" aca="1" ref="F13" ca="1">IFERROR(IF(Q13&lt;&gt;"",TabelleK09GRGKost,""),0)</f>
        <v>0</v>
      </c>
      <c r="G13" s="480">
        <f t="shared" ca="1" si="1"/>
        <v>0</v>
      </c>
      <c r="H13" s="80" cm="1">
        <f t="array" aca="1" ref="H13" ca="1">IFERROR(IF(Q13&lt;&gt;"",E13+TabelleR09J2,""),0)</f>
        <v>0</v>
      </c>
      <c r="I13" s="481" cm="1">
        <f t="array" aca="1" ref="I13" ca="1">IFERROR(IF(Q13&lt;&gt;"",TabelleK09ReiFlpa,""),0)</f>
        <v>0</v>
      </c>
      <c r="J13" s="482" cm="1">
        <f t="array" aca="1" ref="J13" ca="1">IFERROR(IF(Q13&lt;&gt;"",TabelleK09JRS,""),0)</f>
        <v>0</v>
      </c>
      <c r="K13" s="115" t="str">
        <f ca="1">IF(OR(J13="",J13=0),"",I13/J13)</f>
        <v/>
      </c>
      <c r="L13" s="3"/>
      <c r="M13" s="185"/>
      <c r="N13" s="730" t="str">
        <f>Gebäudeübersicht!B12</f>
        <v>01</v>
      </c>
      <c r="O13" s="228" cm="1">
        <f t="array" aca="1" ref="O13" ca="1">IFERROR(IF(B13&lt;&gt;"",ROUND(SUBTOTAL(109,TabelleK09JJ),8)/SUBTOTAL(103,TabelleK09JJ),""),0)</f>
        <v>0</v>
      </c>
      <c r="P13" s="2" cm="1">
        <f t="array" aca="1" ref="P13" ca="1">IFERROR(IF(B13&lt;&gt;"",TabelleK09KontrWert,0),0)</f>
        <v>300</v>
      </c>
      <c r="Q13" s="229" t="str" cm="1">
        <f t="array" aca="1" ref="Q13" ca="1">IF(
LEFT(RIGHT(CELL("dateiname",$B$2),LEN(CELL("dateiname",$B$2))-SEARCH("]",CELL("dateiname",$B$2))-13),2)=N13,
Gebäudeübersicht!P12,
"")</f>
        <v>Reserve 03</v>
      </c>
    </row>
    <row r="14" spans="2:31" ht="14.25" hidden="1" customHeight="1" x14ac:dyDescent="0.2">
      <c r="B14" s="582" t="str" cm="1">
        <f t="array" aca="1" ref="B14" ca="1">IF(
LEFT(RIGHT(CELL("dateiname",$B$2),LEN(CELL("dateiname",$B$2))-SEARCH("]",CELL("dateiname",$B$2))-13),2)=N14,
     HYPERLINK("#"&amp;CONCATENATE("'",Q14," K'!",)&amp;"A1",
     Q14),
"")</f>
        <v>Reserve 04</v>
      </c>
      <c r="C14" s="477" cm="1">
        <f t="array" aca="1" ref="C14" ca="1">IFERROR(IF(Q14&lt;&gt;"",TabelleK10GesKost,0),0)</f>
        <v>0</v>
      </c>
      <c r="D14" s="477">
        <f t="shared" ca="1" si="0"/>
        <v>0</v>
      </c>
      <c r="E14" s="478" cm="1">
        <f t="array" aca="1" ref="E14" ca="1">IFERROR(IF(Q14&lt;&gt;"",TabelleK10ReiFl,""),0)</f>
        <v>0</v>
      </c>
      <c r="F14" s="479" cm="1">
        <f t="array" aca="1" ref="F14" ca="1">IFERROR(IF(Q14&lt;&gt;"",TabelleK10GRGKost,""),0)</f>
        <v>0</v>
      </c>
      <c r="G14" s="480">
        <f t="shared" ca="1" si="1"/>
        <v>0</v>
      </c>
      <c r="H14" s="80" cm="1">
        <f t="array" aca="1" ref="H14" ca="1">IFERROR(IF(Q14&lt;&gt;"",E14+TabelleR10J2,""),0)</f>
        <v>0</v>
      </c>
      <c r="I14" s="481" cm="1">
        <f t="array" aca="1" ref="I14" ca="1">IFERROR(IF(Q14&lt;&gt;"",TabelleK10ReiFlpa,""),0)</f>
        <v>0</v>
      </c>
      <c r="J14" s="482" cm="1">
        <f t="array" aca="1" ref="J14" ca="1">IFERROR(IF(Q14&lt;&gt;"",TabelleK10JRS,""),0)</f>
        <v>0</v>
      </c>
      <c r="K14" s="115" t="str">
        <f t="shared" ref="K14:K79" ca="1" si="3">IF(OR(J14="",J14=0),"",I14/J14)</f>
        <v/>
      </c>
      <c r="L14" s="3"/>
      <c r="M14" s="185"/>
      <c r="N14" s="730" t="str">
        <f>Gebäudeübersicht!B13</f>
        <v>01</v>
      </c>
      <c r="O14" s="228" cm="1">
        <f t="array" aca="1" ref="O14" ca="1">IFERROR(IF(B14&lt;&gt;"",ROUND(SUBTOTAL(109,TabelleK10JJ),8)/SUBTOTAL(103,TabelleK10JJ),""),0)</f>
        <v>0</v>
      </c>
      <c r="P14" s="2" cm="1">
        <f t="array" aca="1" ref="P14" ca="1">IFERROR(IF(B14&lt;&gt;"",TabelleK10KontrWert,0),0)</f>
        <v>300</v>
      </c>
      <c r="Q14" s="229" t="str" cm="1">
        <f t="array" aca="1" ref="Q14" ca="1">IF(
LEFT(RIGHT(CELL("dateiname",$B$2),LEN(CELL("dateiname",$B$2))-SEARCH("]",CELL("dateiname",$B$2))-13),2)=N14,
Gebäudeübersicht!P13,
"")</f>
        <v>Reserve 04</v>
      </c>
    </row>
    <row r="15" spans="2:31" ht="14.25" hidden="1" customHeight="1" thickBot="1" x14ac:dyDescent="0.25">
      <c r="B15" s="582" t="str" cm="1">
        <f t="array" aca="1" ref="B15" ca="1">IF(
LEFT(RIGHT(CELL("dateiname",$B$2),LEN(CELL("dateiname",$B$2))-SEARCH("]",CELL("dateiname",$B$2))-13),2)=N15,
     HYPERLINK("#"&amp;CONCATENATE("'",Q15," K'!",)&amp;"A1",
     Q15),
"")</f>
        <v>Reserve 05</v>
      </c>
      <c r="C15" s="477" cm="1">
        <f t="array" aca="1" ref="C15" ca="1">IFERROR(IF(Q15&lt;&gt;"",TabelleK11GesKost,0),0)</f>
        <v>0</v>
      </c>
      <c r="D15" s="477">
        <f t="shared" ca="1" si="0"/>
        <v>0</v>
      </c>
      <c r="E15" s="478" cm="1">
        <f t="array" aca="1" ref="E15" ca="1">IFERROR(IF(Q15&lt;&gt;"",TabelleK11ReiFl,""),0)</f>
        <v>0</v>
      </c>
      <c r="F15" s="479" cm="1">
        <f t="array" aca="1" ref="F15" ca="1">IFERROR(IF(Q15&lt;&gt;"",TabelleK11GRGKost,""),0)</f>
        <v>0</v>
      </c>
      <c r="G15" s="480">
        <f t="shared" ca="1" si="1"/>
        <v>0</v>
      </c>
      <c r="H15" s="80" cm="1">
        <f t="array" aca="1" ref="H15" ca="1">IFERROR(IF(Q15&lt;&gt;"",E15+TabelleR11J2,""),0)</f>
        <v>0</v>
      </c>
      <c r="I15" s="481" cm="1">
        <f t="array" aca="1" ref="I15" ca="1">IFERROR(IF(Q15&lt;&gt;"",TabelleK11ReiFlpa,""),0)</f>
        <v>0</v>
      </c>
      <c r="J15" s="482" cm="1">
        <f t="array" aca="1" ref="J15" ca="1">IFERROR(IF(Q15&lt;&gt;"",TabelleK11JRS,""),0)</f>
        <v>0</v>
      </c>
      <c r="K15" s="115" t="str">
        <f t="shared" ca="1" si="3"/>
        <v/>
      </c>
      <c r="L15" s="3"/>
      <c r="M15" s="185"/>
      <c r="N15" s="730" t="str">
        <f>Gebäudeübersicht!B14</f>
        <v>01</v>
      </c>
      <c r="O15" s="228" cm="1">
        <f t="array" aca="1" ref="O15" ca="1">IFERROR(IF(B15&lt;&gt;"",ROUND(SUBTOTAL(109,TabelleK11JJ),8)/SUBTOTAL(103,TabelleK11JJ),""),0)</f>
        <v>0</v>
      </c>
      <c r="P15" s="2" cm="1">
        <f t="array" aca="1" ref="P15" ca="1">IFERROR(IF(B15&lt;&gt;"",TabelleK11KontrWert,0),0)</f>
        <v>300</v>
      </c>
      <c r="Q15" s="229" t="str" cm="1">
        <f t="array" aca="1" ref="Q15" ca="1">IF(
LEFT(RIGHT(CELL("dateiname",$B$2),LEN(CELL("dateiname",$B$2))-SEARCH("]",CELL("dateiname",$B$2))-13),2)=N15,
Gebäudeübersicht!P14,
"")</f>
        <v>Reserve 05</v>
      </c>
    </row>
    <row r="16" spans="2:31" ht="14.25" hidden="1" customHeight="1" x14ac:dyDescent="0.2">
      <c r="B16" s="582" t="str" cm="1">
        <f t="array" aca="1" ref="B16" ca="1">IF(
LEFT(RIGHT(CELL("dateiname",$B$2),LEN(CELL("dateiname",$B$2))-SEARCH("]",CELL("dateiname",$B$2))-13),2)=N16,
     HYPERLINK("#"&amp;CONCATENATE("'",Q16," K'!",)&amp;"A1",
     Q16),
"")</f>
        <v/>
      </c>
      <c r="C16" s="477" cm="1">
        <f t="array" aca="1" ref="C16" ca="1">IFERROR(IF(Q16&lt;&gt;"",TabelleK12GesKost,0),0)</f>
        <v>0</v>
      </c>
      <c r="D16" s="477" t="str">
        <f t="shared" ca="1" si="0"/>
        <v/>
      </c>
      <c r="E16" s="478" t="str" cm="1">
        <f t="array" aca="1" ref="E16" ca="1">IFERROR(IF(Q16&lt;&gt;"",TabelleK12ReiFl,""),0)</f>
        <v/>
      </c>
      <c r="F16" s="479" t="str" cm="1">
        <f t="array" aca="1" ref="F16" ca="1">IFERROR(IF(Q16&lt;&gt;"",TabelleK12GRGKost,""),0)</f>
        <v/>
      </c>
      <c r="G16" s="480" t="str">
        <f t="shared" ca="1" si="1"/>
        <v/>
      </c>
      <c r="H16" s="80" t="str" cm="1">
        <f t="array" aca="1" ref="H16" ca="1">IFERROR(IF(Q16&lt;&gt;"",E16+TabelleR12J2,""),0)</f>
        <v/>
      </c>
      <c r="I16" s="481" t="str" cm="1">
        <f t="array" aca="1" ref="I16" ca="1">IFERROR(IF(Q16&lt;&gt;"",TabelleK12ReiFlpa,""),0)</f>
        <v/>
      </c>
      <c r="J16" s="482" t="str" cm="1">
        <f t="array" aca="1" ref="J16" ca="1">IFERROR(IF(Q16&lt;&gt;"",TabelleK12JRS,""),0)</f>
        <v/>
      </c>
      <c r="K16" s="115" t="str">
        <f t="shared" ca="1" si="3"/>
        <v/>
      </c>
      <c r="L16" s="3"/>
      <c r="M16" s="185"/>
      <c r="N16" s="730" t="str">
        <f>Gebäudeübersicht!B15</f>
        <v>12</v>
      </c>
      <c r="O16" s="228" t="str" cm="1">
        <f t="array" aca="1" ref="O16" ca="1">IFERROR(IF(B16&lt;&gt;"",ROUND(SUBTOTAL(109,TabelleK12JJ),8)/SUBTOTAL(103,TabelleK12JJ),""),0)</f>
        <v/>
      </c>
      <c r="P16" s="2" cm="1">
        <f t="array" aca="1" ref="P16" ca="1">IFERROR(IF(B16&lt;&gt;"",TabelleK12KontrWert,0),0)</f>
        <v>0</v>
      </c>
      <c r="Q16" s="229" t="str" cm="1">
        <f t="array" aca="1" ref="Q16" ca="1">IF(
LEFT(RIGHT(CELL("dateiname",$B$2),LEN(CELL("dateiname",$B$2))-SEARCH("]",CELL("dateiname",$B$2))-13),2)=N16,
Gebäudeübersicht!P15,
"")</f>
        <v/>
      </c>
    </row>
    <row r="17" spans="2:17" ht="14.25" hidden="1" customHeight="1" x14ac:dyDescent="0.2">
      <c r="B17" s="582" t="str" cm="1">
        <f t="array" aca="1" ref="B17" ca="1">IF(
LEFT(RIGHT(CELL("dateiname",$B$2),LEN(CELL("dateiname",$B$2))-SEARCH("]",CELL("dateiname",$B$2))-13),2)=N17,
     HYPERLINK("#"&amp;CONCATENATE("'",Q17," K'!",)&amp;"A1",
     Q17),
"")</f>
        <v/>
      </c>
      <c r="C17" s="477" cm="1">
        <f t="array" aca="1" ref="C17" ca="1">IFERROR(IF(Q17&lt;&gt;"",TabelleK13GesKost,0),0)</f>
        <v>0</v>
      </c>
      <c r="D17" s="477" t="str">
        <f t="shared" ca="1" si="0"/>
        <v/>
      </c>
      <c r="E17" s="478" t="str" cm="1">
        <f t="array" aca="1" ref="E17" ca="1">IFERROR(IF(Q17&lt;&gt;"",TabelleK13ReiFl,""),0)</f>
        <v/>
      </c>
      <c r="F17" s="479" t="str" cm="1">
        <f t="array" aca="1" ref="F17" ca="1">IFERROR(IF(Q17&lt;&gt;"",TabelleK13GRGKost,""),0)</f>
        <v/>
      </c>
      <c r="G17" s="480" t="str">
        <f t="shared" ca="1" si="1"/>
        <v/>
      </c>
      <c r="H17" s="80" t="str" cm="1">
        <f t="array" aca="1" ref="H17" ca="1">IFERROR(IF(Q17&lt;&gt;"",E17+TabelleR13J2,""),0)</f>
        <v/>
      </c>
      <c r="I17" s="481" t="str" cm="1">
        <f t="array" aca="1" ref="I17" ca="1">IFERROR(IF(Q17&lt;&gt;"",TabelleK13ReiFlpa,""),0)</f>
        <v/>
      </c>
      <c r="J17" s="482" t="str" cm="1">
        <f t="array" aca="1" ref="J17" ca="1">IFERROR(IF(Q17&lt;&gt;"",TabelleK13JRS,""),0)</f>
        <v/>
      </c>
      <c r="K17" s="115" t="str">
        <f t="shared" ca="1" si="3"/>
        <v/>
      </c>
      <c r="L17" s="3"/>
      <c r="M17" s="185"/>
      <c r="N17" s="730" t="str">
        <f>Gebäudeübersicht!B16</f>
        <v>13</v>
      </c>
      <c r="O17" s="228" t="str" cm="1">
        <f t="array" aca="1" ref="O17" ca="1">IFERROR(IF(B17&lt;&gt;"",ROUND(SUBTOTAL(109,TabelleK13JJ),8)/SUBTOTAL(103,TabelleK13JJ),""),0)</f>
        <v/>
      </c>
      <c r="P17" s="2" cm="1">
        <f t="array" aca="1" ref="P17" ca="1">IFERROR(IF(B17&lt;&gt;"",TabelleK13KontrWert,0),0)</f>
        <v>0</v>
      </c>
      <c r="Q17" s="229" t="str" cm="1">
        <f t="array" aca="1" ref="Q17" ca="1">IF(
LEFT(RIGHT(CELL("dateiname",$B$2),LEN(CELL("dateiname",$B$2))-SEARCH("]",CELL("dateiname",$B$2))-13),2)=N17,
Gebäudeübersicht!P16,
"")</f>
        <v/>
      </c>
    </row>
    <row r="18" spans="2:17" ht="14.25" hidden="1" customHeight="1" x14ac:dyDescent="0.2">
      <c r="B18" s="582" t="str" cm="1">
        <f t="array" aca="1" ref="B18" ca="1">IF(
LEFT(RIGHT(CELL("dateiname",$B$2),LEN(CELL("dateiname",$B$2))-SEARCH("]",CELL("dateiname",$B$2))-13),2)=N18,
     HYPERLINK("#"&amp;CONCATENATE("'",Q18," K'!",)&amp;"A1",
     Q18),
"")</f>
        <v/>
      </c>
      <c r="C18" s="477" cm="1">
        <f t="array" aca="1" ref="C18" ca="1">IFERROR(IF(Q18&lt;&gt;"",TabelleK14GesKost,0),0)</f>
        <v>0</v>
      </c>
      <c r="D18" s="477" t="str">
        <f t="shared" ca="1" si="0"/>
        <v/>
      </c>
      <c r="E18" s="478" t="str" cm="1">
        <f t="array" aca="1" ref="E18" ca="1">IFERROR(IF(Q18&lt;&gt;"",TabelleK14ReiFl,""),0)</f>
        <v/>
      </c>
      <c r="F18" s="479" t="str" cm="1">
        <f t="array" aca="1" ref="F18" ca="1">IFERROR(IF(Q18&lt;&gt;"",TabelleK14GRGKost,""),0)</f>
        <v/>
      </c>
      <c r="G18" s="480" t="str">
        <f t="shared" ca="1" si="1"/>
        <v/>
      </c>
      <c r="H18" s="80" t="str" cm="1">
        <f t="array" aca="1" ref="H18" ca="1">IFERROR(IF(Q18&lt;&gt;"",E18+TabelleR14J2,""),0)</f>
        <v/>
      </c>
      <c r="I18" s="481" t="str" cm="1">
        <f t="array" aca="1" ref="I18" ca="1">IFERROR(IF(Q18&lt;&gt;"",TabelleK14ReiFlpa,""),0)</f>
        <v/>
      </c>
      <c r="J18" s="482" t="str" cm="1">
        <f t="array" aca="1" ref="J18" ca="1">IFERROR(IF(Q18&lt;&gt;"",TabelleK14JRS,""),0)</f>
        <v/>
      </c>
      <c r="K18" s="115" t="str">
        <f t="shared" ca="1" si="3"/>
        <v/>
      </c>
      <c r="L18" s="3"/>
      <c r="M18" s="185"/>
      <c r="N18" s="730" t="str">
        <f>Gebäudeübersicht!B17</f>
        <v>14</v>
      </c>
      <c r="O18" s="228" t="str" cm="1">
        <f t="array" aca="1" ref="O18" ca="1">IFERROR(IF(B18&lt;&gt;"",ROUND(SUBTOTAL(109,TabelleK14JJ),8)/SUBTOTAL(103,TabelleK14JJ),""),0)</f>
        <v/>
      </c>
      <c r="P18" s="2" cm="1">
        <f t="array" aca="1" ref="P18" ca="1">IFERROR(IF(B18&lt;&gt;"",TabelleK14KontrWert,0),0)</f>
        <v>0</v>
      </c>
      <c r="Q18" s="229" t="str" cm="1">
        <f t="array" aca="1" ref="Q18" ca="1">IF(
LEFT(RIGHT(CELL("dateiname",$B$2),LEN(CELL("dateiname",$B$2))-SEARCH("]",CELL("dateiname",$B$2))-13),2)=N18,
Gebäudeübersicht!P17,
"")</f>
        <v/>
      </c>
    </row>
    <row r="19" spans="2:17" ht="14.25" hidden="1" customHeight="1" x14ac:dyDescent="0.2">
      <c r="B19" s="582" t="str" cm="1">
        <f t="array" aca="1" ref="B19" ca="1">IF(
LEFT(RIGHT(CELL("dateiname",$B$2),LEN(CELL("dateiname",$B$2))-SEARCH("]",CELL("dateiname",$B$2))-13),2)=N19,
     HYPERLINK("#"&amp;CONCATENATE("'",Q19," K'!",)&amp;"A1",
     Q19),
"")</f>
        <v/>
      </c>
      <c r="C19" s="477" cm="1">
        <f t="array" aca="1" ref="C19" ca="1">IFERROR(IF(Q19&lt;&gt;"",TabelleK15GesKost,0),0)</f>
        <v>0</v>
      </c>
      <c r="D19" s="477" t="str">
        <f t="shared" ca="1" si="0"/>
        <v/>
      </c>
      <c r="E19" s="478" t="str" cm="1">
        <f t="array" aca="1" ref="E19" ca="1">IFERROR(IF(Q19&lt;&gt;"",TabelleK15ReiFl,""),0)</f>
        <v/>
      </c>
      <c r="F19" s="479" t="str" cm="1">
        <f t="array" aca="1" ref="F19" ca="1">IFERROR(IF(Q19&lt;&gt;"",TabelleK15GRGKost,""),0)</f>
        <v/>
      </c>
      <c r="G19" s="480" t="str">
        <f t="shared" ca="1" si="1"/>
        <v/>
      </c>
      <c r="H19" s="80" t="str" cm="1">
        <f t="array" aca="1" ref="H19" ca="1">IFERROR(IF(Q19&lt;&gt;"",E19+TabelleR15J2,""),0)</f>
        <v/>
      </c>
      <c r="I19" s="481" t="str" cm="1">
        <f t="array" aca="1" ref="I19" ca="1">IFERROR(IF(Q19&lt;&gt;"",TabelleK15ReiFlpa,""),0)</f>
        <v/>
      </c>
      <c r="J19" s="482" t="str" cm="1">
        <f t="array" aca="1" ref="J19" ca="1">IFERROR(IF(Q19&lt;&gt;"",TabelleK15JRS,""),0)</f>
        <v/>
      </c>
      <c r="K19" s="115" t="str">
        <f t="shared" ca="1" si="3"/>
        <v/>
      </c>
      <c r="L19" s="3"/>
      <c r="M19" s="185"/>
      <c r="N19" s="730" t="str">
        <f>Gebäudeübersicht!B18</f>
        <v>15</v>
      </c>
      <c r="O19" s="228" t="str" cm="1">
        <f t="array" aca="1" ref="O19" ca="1">IFERROR(IF(B19&lt;&gt;"",ROUND(SUBTOTAL(109,TabelleK15JJ),8)/SUBTOTAL(103,TabelleK15JJ),""),0)</f>
        <v/>
      </c>
      <c r="P19" s="2" cm="1">
        <f t="array" aca="1" ref="P19" ca="1">IFERROR(IF(B19&lt;&gt;"",TabelleK15KontrWert,0),0)</f>
        <v>0</v>
      </c>
      <c r="Q19" s="229" t="str" cm="1">
        <f t="array" aca="1" ref="Q19" ca="1">IF(
LEFT(RIGHT(CELL("dateiname",$B$2),LEN(CELL("dateiname",$B$2))-SEARCH("]",CELL("dateiname",$B$2))-13),2)=N19,
Gebäudeübersicht!P18,
"")</f>
        <v/>
      </c>
    </row>
    <row r="20" spans="2:17" ht="14.25" hidden="1" customHeight="1" x14ac:dyDescent="0.2">
      <c r="B20" s="582" t="str" cm="1">
        <f t="array" aca="1" ref="B20" ca="1">IF(
LEFT(RIGHT(CELL("dateiname",$B$2),LEN(CELL("dateiname",$B$2))-SEARCH("]",CELL("dateiname",$B$2))-13),2)=N20,
     HYPERLINK("#"&amp;CONCATENATE("'",Q20," K'!",)&amp;"A1",
     Q20),
"")</f>
        <v/>
      </c>
      <c r="C20" s="477" cm="1">
        <f t="array" aca="1" ref="C20" ca="1">IFERROR(IF(Q20&lt;&gt;"",TabelleK16GesKost,0),0)</f>
        <v>0</v>
      </c>
      <c r="D20" s="477" t="str">
        <f t="shared" ca="1" si="0"/>
        <v/>
      </c>
      <c r="E20" s="478" t="str" cm="1">
        <f t="array" aca="1" ref="E20" ca="1">IFERROR(IF(Q20&lt;&gt;"",TabelleK16ReiFl,""),0)</f>
        <v/>
      </c>
      <c r="F20" s="479" t="str" cm="1">
        <f t="array" aca="1" ref="F20" ca="1">IFERROR(IF(Q20&lt;&gt;"",TabelleK16GRGKost,""),0)</f>
        <v/>
      </c>
      <c r="G20" s="480" t="str">
        <f t="shared" ca="1" si="1"/>
        <v/>
      </c>
      <c r="H20" s="80" t="str" cm="1">
        <f t="array" aca="1" ref="H20" ca="1">IFERROR(IF(Q20&lt;&gt;"",E20+TabelleR16J2,""),0)</f>
        <v/>
      </c>
      <c r="I20" s="481" t="str" cm="1">
        <f t="array" aca="1" ref="I20" ca="1">IFERROR(IF(Q20&lt;&gt;"",TabelleK16ReiFlpa,""),0)</f>
        <v/>
      </c>
      <c r="J20" s="482" t="str" cm="1">
        <f t="array" aca="1" ref="J20" ca="1">IFERROR(IF(Q20&lt;&gt;"",TabelleK16JRS,""),0)</f>
        <v/>
      </c>
      <c r="K20" s="115" t="str">
        <f t="shared" ca="1" si="3"/>
        <v/>
      </c>
      <c r="L20" s="3"/>
      <c r="M20" s="185"/>
      <c r="N20" s="730" t="str">
        <f>Gebäudeübersicht!B19</f>
        <v>16</v>
      </c>
      <c r="O20" s="228" t="str" cm="1">
        <f t="array" aca="1" ref="O20" ca="1">IFERROR(IF(B20&lt;&gt;"",ROUND(SUBTOTAL(109,TabelleK16JJ),8)/SUBTOTAL(103,TabelleK16JJ),""),0)</f>
        <v/>
      </c>
      <c r="P20" s="2" cm="1">
        <f t="array" aca="1" ref="P20" ca="1">IFERROR(IF(B20&lt;&gt;"",TabelleK16KontrWert,0),0)</f>
        <v>0</v>
      </c>
      <c r="Q20" s="229" t="str" cm="1">
        <f t="array" aca="1" ref="Q20" ca="1">IF(
LEFT(RIGHT(CELL("dateiname",$B$2),LEN(CELL("dateiname",$B$2))-SEARCH("]",CELL("dateiname",$B$2))-13),2)=N20,
Gebäudeübersicht!P19,
"")</f>
        <v/>
      </c>
    </row>
    <row r="21" spans="2:17" ht="14.25" hidden="1" customHeight="1" x14ac:dyDescent="0.2">
      <c r="B21" s="582" t="str" cm="1">
        <f t="array" aca="1" ref="B21" ca="1">IF(
LEFT(RIGHT(CELL("dateiname",$B$2),LEN(CELL("dateiname",$B$2))-SEARCH("]",CELL("dateiname",$B$2))-13),2)=N21,
     HYPERLINK("#"&amp;CONCATENATE("'",Q21," K'!",)&amp;"A1",
     Q21),
"")</f>
        <v/>
      </c>
      <c r="C21" s="477" cm="1">
        <f t="array" aca="1" ref="C21" ca="1">IFERROR(IF(Q21&lt;&gt;"",TabelleK17GesKost,0),0)</f>
        <v>0</v>
      </c>
      <c r="D21" s="477" t="str">
        <f t="shared" ca="1" si="0"/>
        <v/>
      </c>
      <c r="E21" s="478" t="str" cm="1">
        <f t="array" aca="1" ref="E21" ca="1">IFERROR(IF(Q21&lt;&gt;"",TabelleK17ReiFl,""),0)</f>
        <v/>
      </c>
      <c r="F21" s="479" t="str" cm="1">
        <f t="array" aca="1" ref="F21" ca="1">IFERROR(IF(Q21&lt;&gt;"",TabelleK17GRGKost,""),0)</f>
        <v/>
      </c>
      <c r="G21" s="480" t="str">
        <f t="shared" ca="1" si="1"/>
        <v/>
      </c>
      <c r="H21" s="80" t="str" cm="1">
        <f t="array" aca="1" ref="H21" ca="1">IFERROR(IF(Q21&lt;&gt;"",E21+TabelleR17J2,""),0)</f>
        <v/>
      </c>
      <c r="I21" s="481" t="str" cm="1">
        <f t="array" aca="1" ref="I21" ca="1">IFERROR(IF(Q21&lt;&gt;"",TabelleK17ReiFlpa,""),0)</f>
        <v/>
      </c>
      <c r="J21" s="482" t="str" cm="1">
        <f t="array" aca="1" ref="J21" ca="1">IFERROR(IF(Q21&lt;&gt;"",TabelleK17JRS,""),0)</f>
        <v/>
      </c>
      <c r="K21" s="115" t="str">
        <f t="shared" ca="1" si="3"/>
        <v/>
      </c>
      <c r="L21" s="3"/>
      <c r="M21" s="185"/>
      <c r="N21" s="730" t="str">
        <f>Gebäudeübersicht!B20</f>
        <v>17</v>
      </c>
      <c r="O21" s="228" t="str" cm="1">
        <f t="array" aca="1" ref="O21" ca="1">IFERROR(IF(B21&lt;&gt;"",ROUND(SUBTOTAL(109,TabelleK17JJ),8)/SUBTOTAL(103,TabelleK17JJ),""),0)</f>
        <v/>
      </c>
      <c r="P21" s="2" cm="1">
        <f t="array" aca="1" ref="P21" ca="1">IFERROR(IF(B21&lt;&gt;"",TabelleK17KontrWert,0),0)</f>
        <v>0</v>
      </c>
      <c r="Q21" s="229" t="str" cm="1">
        <f t="array" aca="1" ref="Q21" ca="1">IF(
LEFT(RIGHT(CELL("dateiname",$B$2),LEN(CELL("dateiname",$B$2))-SEARCH("]",CELL("dateiname",$B$2))-13),2)=N21,
Gebäudeübersicht!P20,
"")</f>
        <v/>
      </c>
    </row>
    <row r="22" spans="2:17" ht="14.25" hidden="1" customHeight="1" x14ac:dyDescent="0.2">
      <c r="B22" s="582" t="str" cm="1">
        <f t="array" aca="1" ref="B22" ca="1">IF(
LEFT(RIGHT(CELL("dateiname",$B$2),LEN(CELL("dateiname",$B$2))-SEARCH("]",CELL("dateiname",$B$2))-13),2)=N22,
     HYPERLINK("#"&amp;CONCATENATE("'",Q22," K'!",)&amp;"A1",
     Q22),
"")</f>
        <v/>
      </c>
      <c r="C22" s="477" cm="1">
        <f t="array" aca="1" ref="C22" ca="1">IFERROR(IF(Q22&lt;&gt;"",TabelleK18GesKost,0),0)</f>
        <v>0</v>
      </c>
      <c r="D22" s="477" t="str">
        <f t="shared" ca="1" si="0"/>
        <v/>
      </c>
      <c r="E22" s="478" t="str" cm="1">
        <f t="array" aca="1" ref="E22" ca="1">IFERROR(IF(Q22&lt;&gt;"",TabelleK18ReiFl,""),0)</f>
        <v/>
      </c>
      <c r="F22" s="479" t="str" cm="1">
        <f t="array" aca="1" ref="F22" ca="1">IFERROR(IF(Q22&lt;&gt;"",TabelleK18GRGKost,""),0)</f>
        <v/>
      </c>
      <c r="G22" s="480" t="str">
        <f t="shared" ca="1" si="1"/>
        <v/>
      </c>
      <c r="H22" s="80" t="str" cm="1">
        <f t="array" aca="1" ref="H22" ca="1">IFERROR(IF(Q22&lt;&gt;"",E22+TabelleR18J2,""),0)</f>
        <v/>
      </c>
      <c r="I22" s="481" t="str" cm="1">
        <f t="array" aca="1" ref="I22" ca="1">IFERROR(IF(Q22&lt;&gt;"",TabelleK18ReiFlpa,""),0)</f>
        <v/>
      </c>
      <c r="J22" s="482" t="str" cm="1">
        <f t="array" aca="1" ref="J22" ca="1">IFERROR(IF(Q22&lt;&gt;"",TabelleK18JRS,""),0)</f>
        <v/>
      </c>
      <c r="K22" s="115" t="str">
        <f t="shared" ca="1" si="3"/>
        <v/>
      </c>
      <c r="L22" s="3"/>
      <c r="M22" s="185"/>
      <c r="N22" s="730" t="str">
        <f>Gebäudeübersicht!B21</f>
        <v>18</v>
      </c>
      <c r="O22" s="228" t="str" cm="1">
        <f t="array" aca="1" ref="O22" ca="1">IFERROR(IF(B22&lt;&gt;"",ROUND(SUBTOTAL(109,TabelleK18JJ),8)/SUBTOTAL(103,TabelleK18JJ),""),0)</f>
        <v/>
      </c>
      <c r="P22" s="2" cm="1">
        <f t="array" aca="1" ref="P22" ca="1">IFERROR(IF(B22&lt;&gt;"",TabelleK18KontrWert,0),0)</f>
        <v>0</v>
      </c>
      <c r="Q22" s="229" t="str" cm="1">
        <f t="array" aca="1" ref="Q22" ca="1">IF(
LEFT(RIGHT(CELL("dateiname",$B$2),LEN(CELL("dateiname",$B$2))-SEARCH("]",CELL("dateiname",$B$2))-13),2)=N22,
Gebäudeübersicht!P21,
"")</f>
        <v/>
      </c>
    </row>
    <row r="23" spans="2:17" ht="14.25" hidden="1" customHeight="1" x14ac:dyDescent="0.2">
      <c r="B23" s="582" t="str" cm="1">
        <f t="array" aca="1" ref="B23" ca="1">IF(
LEFT(RIGHT(CELL("dateiname",$B$2),LEN(CELL("dateiname",$B$2))-SEARCH("]",CELL("dateiname",$B$2))-13),2)=N23,
     HYPERLINK("#"&amp;CONCATENATE("'",Q23," K'!",)&amp;"A1",
     Q23),
"")</f>
        <v/>
      </c>
      <c r="C23" s="477" cm="1">
        <f t="array" aca="1" ref="C23" ca="1">IFERROR(IF(Q23&lt;&gt;"",TabelleK19GesKost,0),0)</f>
        <v>0</v>
      </c>
      <c r="D23" s="477" t="str">
        <f t="shared" ca="1" si="0"/>
        <v/>
      </c>
      <c r="E23" s="478" t="str" cm="1">
        <f t="array" aca="1" ref="E23" ca="1">IFERROR(IF(Q23&lt;&gt;"",TabelleK19ReiFl,""),0)</f>
        <v/>
      </c>
      <c r="F23" s="479" t="str" cm="1">
        <f t="array" aca="1" ref="F23" ca="1">IFERROR(IF(Q23&lt;&gt;"",TabelleK19GRGKost,""),0)</f>
        <v/>
      </c>
      <c r="G23" s="480" t="str">
        <f t="shared" ca="1" si="1"/>
        <v/>
      </c>
      <c r="H23" s="80" t="str" cm="1">
        <f t="array" aca="1" ref="H23" ca="1">IFERROR(IF(Q23&lt;&gt;"",E23+TabelleR19J2,""),0)</f>
        <v/>
      </c>
      <c r="I23" s="481" t="str" cm="1">
        <f t="array" aca="1" ref="I23" ca="1">IFERROR(IF(Q23&lt;&gt;"",TabelleK19ReiFlpa,""),0)</f>
        <v/>
      </c>
      <c r="J23" s="482" t="str" cm="1">
        <f t="array" aca="1" ref="J23" ca="1">IFERROR(IF(Q23&lt;&gt;"",TabelleK19JRS,""),0)</f>
        <v/>
      </c>
      <c r="K23" s="115" t="str">
        <f t="shared" ca="1" si="3"/>
        <v/>
      </c>
      <c r="L23" s="3"/>
      <c r="M23" s="185"/>
      <c r="N23" s="730" t="str">
        <f>Gebäudeübersicht!B22</f>
        <v>19</v>
      </c>
      <c r="O23" s="228" t="str" cm="1">
        <f t="array" aca="1" ref="O23" ca="1">IFERROR(IF(B23&lt;&gt;"",ROUND(SUBTOTAL(109,TabelleK19JJ),8)/SUBTOTAL(103,TabelleK19JJ),""),0)</f>
        <v/>
      </c>
      <c r="P23" s="2" cm="1">
        <f t="array" aca="1" ref="P23" ca="1">IFERROR(IF(B23&lt;&gt;"",TabelleK19KontrWert,0),0)</f>
        <v>0</v>
      </c>
      <c r="Q23" s="229" t="str" cm="1">
        <f t="array" aca="1" ref="Q23" ca="1">IF(
LEFT(RIGHT(CELL("dateiname",$B$2),LEN(CELL("dateiname",$B$2))-SEARCH("]",CELL("dateiname",$B$2))-13),2)=N23,
Gebäudeübersicht!P22,
"")</f>
        <v/>
      </c>
    </row>
    <row r="24" spans="2:17" ht="14.25" hidden="1" customHeight="1" x14ac:dyDescent="0.2">
      <c r="B24" s="582" t="str" cm="1">
        <f t="array" aca="1" ref="B24" ca="1">IF(
LEFT(RIGHT(CELL("dateiname",$B$2),LEN(CELL("dateiname",$B$2))-SEARCH("]",CELL("dateiname",$B$2))-13),2)=N24,
     HYPERLINK("#"&amp;CONCATENATE("'",Q24," K'!",)&amp;"A1",
     Q24),
"")</f>
        <v/>
      </c>
      <c r="C24" s="477" cm="1">
        <f t="array" aca="1" ref="C24" ca="1">IFERROR(IF(Q24&lt;&gt;"",TabelleK20GesKost,0),0)</f>
        <v>0</v>
      </c>
      <c r="D24" s="477" t="str">
        <f t="shared" ca="1" si="0"/>
        <v/>
      </c>
      <c r="E24" s="478" t="str" cm="1">
        <f t="array" aca="1" ref="E24" ca="1">IFERROR(IF(Q24&lt;&gt;"",TabelleK20ReiFl,""),0)</f>
        <v/>
      </c>
      <c r="F24" s="479" t="str" cm="1">
        <f t="array" aca="1" ref="F24" ca="1">IFERROR(IF(Q24&lt;&gt;"",TabelleK20GRGKost,""),0)</f>
        <v/>
      </c>
      <c r="G24" s="480" t="str">
        <f t="shared" ca="1" si="1"/>
        <v/>
      </c>
      <c r="H24" s="80" t="str" cm="1">
        <f t="array" aca="1" ref="H24" ca="1">IFERROR(IF(Q24&lt;&gt;"",E24+TabelleR20J2,""),0)</f>
        <v/>
      </c>
      <c r="I24" s="481" t="str" cm="1">
        <f t="array" aca="1" ref="I24" ca="1">IFERROR(IF(Q24&lt;&gt;"",TabelleK20ReiFlpa,""),0)</f>
        <v/>
      </c>
      <c r="J24" s="482" t="str" cm="1">
        <f t="array" aca="1" ref="J24" ca="1">IFERROR(IF(Q24&lt;&gt;"",TabelleK20JRS,""),0)</f>
        <v/>
      </c>
      <c r="K24" s="115" t="str">
        <f t="shared" ca="1" si="3"/>
        <v/>
      </c>
      <c r="L24" s="3"/>
      <c r="M24" s="185"/>
      <c r="N24" s="730" t="str">
        <f>Gebäudeübersicht!B23</f>
        <v>20</v>
      </c>
      <c r="O24" s="228" t="str" cm="1">
        <f t="array" aca="1" ref="O24" ca="1">IFERROR(IF(B24&lt;&gt;"",ROUND(SUBTOTAL(109,TabelleK20JJ),8)/SUBTOTAL(103,TabelleK20JJ),""),0)</f>
        <v/>
      </c>
      <c r="P24" s="2" cm="1">
        <f t="array" aca="1" ref="P24" ca="1">IFERROR(IF(B24&lt;&gt;"",TabelleK20KontrWert,0),0)</f>
        <v>0</v>
      </c>
      <c r="Q24" s="229" t="str" cm="1">
        <f t="array" aca="1" ref="Q24" ca="1">IF(
LEFT(RIGHT(CELL("dateiname",$B$2),LEN(CELL("dateiname",$B$2))-SEARCH("]",CELL("dateiname",$B$2))-13),2)=N24,
Gebäudeübersicht!P23,
"")</f>
        <v/>
      </c>
    </row>
    <row r="25" spans="2:17" ht="14.25" hidden="1" customHeight="1" x14ac:dyDescent="0.2">
      <c r="B25" s="582" t="str" cm="1">
        <f t="array" aca="1" ref="B25" ca="1">IF(
LEFT(RIGHT(CELL("dateiname",$B$2),LEN(CELL("dateiname",$B$2))-SEARCH("]",CELL("dateiname",$B$2))-13),2)=N25,
     HYPERLINK("#"&amp;CONCATENATE("'",Q25," K'!",)&amp;"A1",
     Q25),
"")</f>
        <v/>
      </c>
      <c r="C25" s="477" cm="1">
        <f t="array" aca="1" ref="C25" ca="1">IFERROR(IF(Q25&lt;&gt;"",TabelleK21GesKost,0),0)</f>
        <v>0</v>
      </c>
      <c r="D25" s="477" t="str">
        <f t="shared" ca="1" si="0"/>
        <v/>
      </c>
      <c r="E25" s="478" t="str" cm="1">
        <f t="array" aca="1" ref="E25" ca="1">IFERROR(IF(Q25&lt;&gt;"",TabelleK21ReiFl,""),0)</f>
        <v/>
      </c>
      <c r="F25" s="479" t="str" cm="1">
        <f t="array" aca="1" ref="F25" ca="1">IFERROR(IF(Q25&lt;&gt;"",TabelleK21GRGKost,""),0)</f>
        <v/>
      </c>
      <c r="G25" s="480" t="str">
        <f t="shared" ca="1" si="1"/>
        <v/>
      </c>
      <c r="H25" s="80" t="str" cm="1">
        <f t="array" aca="1" ref="H25" ca="1">IFERROR(IF(Q25&lt;&gt;"",E25+TabelleR21J2,""),0)</f>
        <v/>
      </c>
      <c r="I25" s="481" t="str" cm="1">
        <f t="array" aca="1" ref="I25" ca="1">IFERROR(IF(Q25&lt;&gt;"",TabelleK21ReiFlpa,""),0)</f>
        <v/>
      </c>
      <c r="J25" s="482" t="str" cm="1">
        <f t="array" aca="1" ref="J25" ca="1">IFERROR(IF(Q25&lt;&gt;"",TabelleK21JRS,""),0)</f>
        <v/>
      </c>
      <c r="K25" s="115" t="str">
        <f t="shared" ca="1" si="3"/>
        <v/>
      </c>
      <c r="L25" s="3"/>
      <c r="M25" s="185"/>
      <c r="N25" s="730" t="str">
        <f>Gebäudeübersicht!B24</f>
        <v>21</v>
      </c>
      <c r="O25" s="228" t="str" cm="1">
        <f t="array" aca="1" ref="O25" ca="1">IFERROR(IF(B25&lt;&gt;"",ROUND(SUBTOTAL(109,TabelleK21JJ),8)/SUBTOTAL(103,TabelleK21JJ),""),0)</f>
        <v/>
      </c>
      <c r="P25" s="2" cm="1">
        <f t="array" aca="1" ref="P25" ca="1">IFERROR(IF(B25&lt;&gt;"",TabelleK21KontrWert,0),0)</f>
        <v>0</v>
      </c>
      <c r="Q25" s="229" t="str" cm="1">
        <f t="array" aca="1" ref="Q25" ca="1">IF(
LEFT(RIGHT(CELL("dateiname",$B$2),LEN(CELL("dateiname",$B$2))-SEARCH("]",CELL("dateiname",$B$2))-13),2)=N25,
Gebäudeübersicht!P24,
"")</f>
        <v/>
      </c>
    </row>
    <row r="26" spans="2:17" ht="14.25" hidden="1" customHeight="1" x14ac:dyDescent="0.2">
      <c r="B26" s="582" t="str" cm="1">
        <f t="array" aca="1" ref="B26" ca="1">IF(
LEFT(RIGHT(CELL("dateiname",$B$2),LEN(CELL("dateiname",$B$2))-SEARCH("]",CELL("dateiname",$B$2))-13),2)=N26,
     HYPERLINK("#"&amp;CONCATENATE("'",Q26," K'!",)&amp;"A1",
     Q26),
"")</f>
        <v/>
      </c>
      <c r="C26" s="477" cm="1">
        <f t="array" aca="1" ref="C26" ca="1">IFERROR(IF(Q26&lt;&gt;"",TabelleK22GesKost,0),0)</f>
        <v>0</v>
      </c>
      <c r="D26" s="477" t="str">
        <f t="shared" ca="1" si="0"/>
        <v/>
      </c>
      <c r="E26" s="478" t="str" cm="1">
        <f t="array" aca="1" ref="E26" ca="1">IFERROR(IF(Q26&lt;&gt;"",TabelleK22ReiFl,""),0)</f>
        <v/>
      </c>
      <c r="F26" s="479" t="str" cm="1">
        <f t="array" aca="1" ref="F26" ca="1">IFERROR(IF(Q26&lt;&gt;"",TabelleK22GRGKost,""),0)</f>
        <v/>
      </c>
      <c r="G26" s="480" t="str">
        <f t="shared" ca="1" si="1"/>
        <v/>
      </c>
      <c r="H26" s="80" t="str" cm="1">
        <f t="array" aca="1" ref="H26" ca="1">IFERROR(IF(Q26&lt;&gt;"",E26+TabelleR22J2,""),0)</f>
        <v/>
      </c>
      <c r="I26" s="481" t="str" cm="1">
        <f t="array" aca="1" ref="I26" ca="1">IFERROR(IF(Q26&lt;&gt;"",TabelleK22ReiFlpa,""),0)</f>
        <v/>
      </c>
      <c r="J26" s="482" t="str" cm="1">
        <f t="array" aca="1" ref="J26" ca="1">IFERROR(IF(Q26&lt;&gt;"",TabelleK22JRS,""),0)</f>
        <v/>
      </c>
      <c r="K26" s="115" t="str">
        <f t="shared" ca="1" si="3"/>
        <v/>
      </c>
      <c r="L26" s="3"/>
      <c r="M26" s="185"/>
      <c r="N26" s="730" t="str">
        <f>Gebäudeübersicht!B25</f>
        <v>22</v>
      </c>
      <c r="O26" s="228" t="str" cm="1">
        <f t="array" aca="1" ref="O26" ca="1">IFERROR(IF(B26&lt;&gt;"",ROUND(SUBTOTAL(109,TabelleK22JJ),8)/SUBTOTAL(103,TabelleK22JJ),""),0)</f>
        <v/>
      </c>
      <c r="P26" s="2" cm="1">
        <f t="array" aca="1" ref="P26" ca="1">IFERROR(IF(B26&lt;&gt;"",TabelleK22KontrWert,0),0)</f>
        <v>0</v>
      </c>
      <c r="Q26" s="229" t="str" cm="1">
        <f t="array" aca="1" ref="Q26" ca="1">IF(
LEFT(RIGHT(CELL("dateiname",$B$2),LEN(CELL("dateiname",$B$2))-SEARCH("]",CELL("dateiname",$B$2))-13),2)=N26,
Gebäudeübersicht!P25,
"")</f>
        <v/>
      </c>
    </row>
    <row r="27" spans="2:17" ht="14.25" hidden="1" customHeight="1" x14ac:dyDescent="0.2">
      <c r="B27" s="582" t="str" cm="1">
        <f t="array" aca="1" ref="B27" ca="1">IF(
LEFT(RIGHT(CELL("dateiname",$B$2),LEN(CELL("dateiname",$B$2))-SEARCH("]",CELL("dateiname",$B$2))-13),2)=N27,
     HYPERLINK("#"&amp;CONCATENATE("'",Q27," K'!",)&amp;"A1",
     Q27),
"")</f>
        <v/>
      </c>
      <c r="C27" s="477" cm="1">
        <f t="array" aca="1" ref="C27" ca="1">IFERROR(IF(Q27&lt;&gt;"",TabelleK23GesKost,0),0)</f>
        <v>0</v>
      </c>
      <c r="D27" s="477" t="str">
        <f t="shared" ca="1" si="0"/>
        <v/>
      </c>
      <c r="E27" s="478" t="str" cm="1">
        <f t="array" aca="1" ref="E27" ca="1">IFERROR(IF(Q27&lt;&gt;"",TabelleK23ReiFl,""),0)</f>
        <v/>
      </c>
      <c r="F27" s="479" t="str" cm="1">
        <f t="array" aca="1" ref="F27" ca="1">IFERROR(IF(Q27&lt;&gt;"",TabelleK23GRGKost,""),0)</f>
        <v/>
      </c>
      <c r="G27" s="480" t="str">
        <f t="shared" ca="1" si="1"/>
        <v/>
      </c>
      <c r="H27" s="80" t="str" cm="1">
        <f t="array" aca="1" ref="H27" ca="1">IFERROR(IF(Q27&lt;&gt;"",E27+TabelleR23J2,""),0)</f>
        <v/>
      </c>
      <c r="I27" s="481" t="str" cm="1">
        <f t="array" aca="1" ref="I27" ca="1">IFERROR(IF(Q27&lt;&gt;"",TabelleK23ReiFlpa,""),0)</f>
        <v/>
      </c>
      <c r="J27" s="482" t="str" cm="1">
        <f t="array" aca="1" ref="J27" ca="1">IFERROR(IF(Q27&lt;&gt;"",TabelleK23JRS,""),0)</f>
        <v/>
      </c>
      <c r="K27" s="115" t="str">
        <f t="shared" ca="1" si="3"/>
        <v/>
      </c>
      <c r="L27" s="3"/>
      <c r="M27" s="185"/>
      <c r="N27" s="730" t="str">
        <f>Gebäudeübersicht!B26</f>
        <v>23</v>
      </c>
      <c r="O27" s="228" t="str" cm="1">
        <f t="array" aca="1" ref="O27" ca="1">IFERROR(IF(B27&lt;&gt;"",ROUND(SUBTOTAL(109,TabelleK23JJ),8)/SUBTOTAL(103,TabelleK23JJ),""),0)</f>
        <v/>
      </c>
      <c r="P27" s="2" cm="1">
        <f t="array" aca="1" ref="P27" ca="1">IFERROR(IF(B27&lt;&gt;"",TabelleK23KontrWert,0),0)</f>
        <v>0</v>
      </c>
      <c r="Q27" s="229" t="str" cm="1">
        <f t="array" aca="1" ref="Q27" ca="1">IF(
LEFT(RIGHT(CELL("dateiname",$B$2),LEN(CELL("dateiname",$B$2))-SEARCH("]",CELL("dateiname",$B$2))-13),2)=N27,
Gebäudeübersicht!P26,
"")</f>
        <v/>
      </c>
    </row>
    <row r="28" spans="2:17" ht="14.25" hidden="1" customHeight="1" x14ac:dyDescent="0.2">
      <c r="B28" s="582" t="str" cm="1">
        <f t="array" aca="1" ref="B28" ca="1">IF(
LEFT(RIGHT(CELL("dateiname",$B$2),LEN(CELL("dateiname",$B$2))-SEARCH("]",CELL("dateiname",$B$2))-13),2)=N28,
     HYPERLINK("#"&amp;CONCATENATE("'",Q28," K'!",)&amp;"A1",
     Q28),
"")</f>
        <v/>
      </c>
      <c r="C28" s="477" cm="1">
        <f t="array" aca="1" ref="C28" ca="1">IFERROR(IF(Q28&lt;&gt;"",TabelleK24GesKost,0),0)</f>
        <v>0</v>
      </c>
      <c r="D28" s="477" t="str">
        <f t="shared" ca="1" si="0"/>
        <v/>
      </c>
      <c r="E28" s="478" t="str" cm="1">
        <f t="array" aca="1" ref="E28" ca="1">IFERROR(IF(Q28&lt;&gt;"",TabelleK24ReiFl,""),0)</f>
        <v/>
      </c>
      <c r="F28" s="479" t="str" cm="1">
        <f t="array" aca="1" ref="F28" ca="1">IFERROR(IF(Q28&lt;&gt;"",TabelleK24GRGKost,""),0)</f>
        <v/>
      </c>
      <c r="G28" s="480" t="str">
        <f t="shared" ca="1" si="1"/>
        <v/>
      </c>
      <c r="H28" s="80" t="str" cm="1">
        <f t="array" aca="1" ref="H28" ca="1">IFERROR(IF(Q28&lt;&gt;"",E28+TabelleR24J2,""),0)</f>
        <v/>
      </c>
      <c r="I28" s="481" t="str" cm="1">
        <f t="array" aca="1" ref="I28" ca="1">IFERROR(IF(Q28&lt;&gt;"",TabelleK24ReiFlpa,""),0)</f>
        <v/>
      </c>
      <c r="J28" s="482" t="str" cm="1">
        <f t="array" aca="1" ref="J28" ca="1">IFERROR(IF(Q28&lt;&gt;"",TabelleK24JRS,""),0)</f>
        <v/>
      </c>
      <c r="K28" s="115" t="str">
        <f t="shared" ca="1" si="3"/>
        <v/>
      </c>
      <c r="L28" s="3"/>
      <c r="M28" s="185"/>
      <c r="N28" s="730" t="str">
        <f>Gebäudeübersicht!B27</f>
        <v>24</v>
      </c>
      <c r="O28" s="228" t="str" cm="1">
        <f t="array" aca="1" ref="O28" ca="1">IFERROR(IF(B28&lt;&gt;"",ROUND(SUBTOTAL(109,TabelleK24JJ),8)/SUBTOTAL(103,TabelleK24JJ),""),0)</f>
        <v/>
      </c>
      <c r="P28" s="2" cm="1">
        <f t="array" aca="1" ref="P28" ca="1">IFERROR(IF(B28&lt;&gt;"",TabelleK24KontrWert,0),0)</f>
        <v>0</v>
      </c>
      <c r="Q28" s="229" t="str" cm="1">
        <f t="array" aca="1" ref="Q28" ca="1">IF(
LEFT(RIGHT(CELL("dateiname",$B$2),LEN(CELL("dateiname",$B$2))-SEARCH("]",CELL("dateiname",$B$2))-13),2)=N28,
Gebäudeübersicht!P27,
"")</f>
        <v/>
      </c>
    </row>
    <row r="29" spans="2:17" ht="14.25" hidden="1" customHeight="1" x14ac:dyDescent="0.2">
      <c r="B29" s="582" t="str" cm="1">
        <f t="array" aca="1" ref="B29" ca="1">IF(
LEFT(RIGHT(CELL("dateiname",$B$2),LEN(CELL("dateiname",$B$2))-SEARCH("]",CELL("dateiname",$B$2))-13),2)=N29,
     HYPERLINK("#"&amp;CONCATENATE("'",Q29," K'!",)&amp;"A1",
     Q29),
"")</f>
        <v/>
      </c>
      <c r="C29" s="477" cm="1">
        <f t="array" aca="1" ref="C29" ca="1">IFERROR(IF(Q29&lt;&gt;"",TabelleK25GesKost,0),0)</f>
        <v>0</v>
      </c>
      <c r="D29" s="477" t="str">
        <f t="shared" ca="1" si="0"/>
        <v/>
      </c>
      <c r="E29" s="478" t="str" cm="1">
        <f t="array" aca="1" ref="E29" ca="1">IFERROR(IF(Q29&lt;&gt;"",TabelleK25ReiFl,""),0)</f>
        <v/>
      </c>
      <c r="F29" s="479" t="str" cm="1">
        <f t="array" aca="1" ref="F29" ca="1">IFERROR(IF(Q29&lt;&gt;"",TabelleK25GRGKost,""),0)</f>
        <v/>
      </c>
      <c r="G29" s="480" t="str">
        <f t="shared" ca="1" si="1"/>
        <v/>
      </c>
      <c r="H29" s="80" t="str" cm="1">
        <f t="array" aca="1" ref="H29" ca="1">IFERROR(IF(Q29&lt;&gt;"",E29+TabelleR25J2,""),0)</f>
        <v/>
      </c>
      <c r="I29" s="481" t="str" cm="1">
        <f t="array" aca="1" ref="I29" ca="1">IFERROR(IF(Q29&lt;&gt;"",TabelleK25ReiFlpa,""),0)</f>
        <v/>
      </c>
      <c r="J29" s="482" t="str" cm="1">
        <f t="array" aca="1" ref="J29" ca="1">IFERROR(IF(Q29&lt;&gt;"",TabelleK25JRS,""),0)</f>
        <v/>
      </c>
      <c r="K29" s="115" t="str">
        <f t="shared" ca="1" si="3"/>
        <v/>
      </c>
      <c r="L29" s="3"/>
      <c r="M29" s="185"/>
      <c r="N29" s="730" t="str">
        <f>Gebäudeübersicht!B28</f>
        <v>25</v>
      </c>
      <c r="O29" s="228" t="str" cm="1">
        <f t="array" aca="1" ref="O29" ca="1">IFERROR(IF(B29&lt;&gt;"",ROUND(SUBTOTAL(109,TabelleK25JJ),8)/SUBTOTAL(103,TabelleK25JJ),""),0)</f>
        <v/>
      </c>
      <c r="P29" s="2" cm="1">
        <f t="array" aca="1" ref="P29" ca="1">IFERROR(IF(B29&lt;&gt;"",TabelleK25KontrWert,0),0)</f>
        <v>0</v>
      </c>
      <c r="Q29" s="229" t="str" cm="1">
        <f t="array" aca="1" ref="Q29" ca="1">IF(
LEFT(RIGHT(CELL("dateiname",$B$2),LEN(CELL("dateiname",$B$2))-SEARCH("]",CELL("dateiname",$B$2))-13),2)=N29,
Gebäudeübersicht!P28,
"")</f>
        <v/>
      </c>
    </row>
    <row r="30" spans="2:17" ht="14.25" hidden="1" customHeight="1" x14ac:dyDescent="0.2">
      <c r="B30" s="582" t="str" cm="1">
        <f t="array" aca="1" ref="B30" ca="1">IF(
LEFT(RIGHT(CELL("dateiname",$B$2),LEN(CELL("dateiname",$B$2))-SEARCH("]",CELL("dateiname",$B$2))-13),2)=N30,
     HYPERLINK("#"&amp;CONCATENATE("'",Q30," K'!",)&amp;"A1",
     Q30),
"")</f>
        <v/>
      </c>
      <c r="C30" s="477" cm="1">
        <f t="array" aca="1" ref="C30" ca="1">IFERROR(IF(Q30&lt;&gt;"",TabelleK26GesKost,0),0)</f>
        <v>0</v>
      </c>
      <c r="D30" s="477" t="str">
        <f t="shared" ca="1" si="0"/>
        <v/>
      </c>
      <c r="E30" s="478" t="str" cm="1">
        <f t="array" aca="1" ref="E30" ca="1">IFERROR(IF(Q30&lt;&gt;"",TabelleK26ReiFl,""),0)</f>
        <v/>
      </c>
      <c r="F30" s="479" t="str" cm="1">
        <f t="array" aca="1" ref="F30" ca="1">IFERROR(IF(Q30&lt;&gt;"",TabelleK26GRGKost,""),0)</f>
        <v/>
      </c>
      <c r="G30" s="480" t="str">
        <f t="shared" ca="1" si="1"/>
        <v/>
      </c>
      <c r="H30" s="80" t="str" cm="1">
        <f t="array" aca="1" ref="H30" ca="1">IFERROR(IF(Q30&lt;&gt;"",E30+TabelleR26J2,""),0)</f>
        <v/>
      </c>
      <c r="I30" s="481" t="str" cm="1">
        <f t="array" aca="1" ref="I30" ca="1">IFERROR(IF(Q30&lt;&gt;"",TabelleK26ReiFlpa,""),0)</f>
        <v/>
      </c>
      <c r="J30" s="482" t="str" cm="1">
        <f t="array" aca="1" ref="J30" ca="1">IFERROR(IF(Q30&lt;&gt;"",TabelleK26JRS,""),0)</f>
        <v/>
      </c>
      <c r="K30" s="115" t="str">
        <f t="shared" ca="1" si="3"/>
        <v/>
      </c>
      <c r="L30" s="3"/>
      <c r="M30" s="185"/>
      <c r="N30" s="730" t="str">
        <f>Gebäudeübersicht!B29</f>
        <v>26</v>
      </c>
      <c r="O30" s="228" t="str" cm="1">
        <f t="array" aca="1" ref="O30" ca="1">IFERROR(IF(B30&lt;&gt;"",ROUND(SUBTOTAL(109,TabelleK26JJ),8)/SUBTOTAL(103,TabelleK26JJ),""),0)</f>
        <v/>
      </c>
      <c r="P30" s="2" cm="1">
        <f t="array" aca="1" ref="P30" ca="1">IFERROR(IF(B30&lt;&gt;"",TabelleK26KontrWert,0),0)</f>
        <v>0</v>
      </c>
      <c r="Q30" s="229" t="str" cm="1">
        <f t="array" aca="1" ref="Q30" ca="1">IF(
LEFT(RIGHT(CELL("dateiname",$B$2),LEN(CELL("dateiname",$B$2))-SEARCH("]",CELL("dateiname",$B$2))-13),2)=N30,
Gebäudeübersicht!P29,
"")</f>
        <v/>
      </c>
    </row>
    <row r="31" spans="2:17" ht="14.25" hidden="1" customHeight="1" x14ac:dyDescent="0.2">
      <c r="B31" s="582" t="str" cm="1">
        <f t="array" aca="1" ref="B31" ca="1">IF(
LEFT(RIGHT(CELL("dateiname",$B$2),LEN(CELL("dateiname",$B$2))-SEARCH("]",CELL("dateiname",$B$2))-13),2)=N31,
     HYPERLINK("#"&amp;CONCATENATE("'",Q31," K'!",)&amp;"A1",
     Q31),
"")</f>
        <v/>
      </c>
      <c r="C31" s="477" cm="1">
        <f t="array" aca="1" ref="C31" ca="1">IFERROR(IF(Q31&lt;&gt;"",TabelleK27GesKost,0),0)</f>
        <v>0</v>
      </c>
      <c r="D31" s="477" t="str">
        <f t="shared" ca="1" si="0"/>
        <v/>
      </c>
      <c r="E31" s="478" t="str" cm="1">
        <f t="array" aca="1" ref="E31" ca="1">IFERROR(IF(Q31&lt;&gt;"",TabelleK27ReiFl,""),0)</f>
        <v/>
      </c>
      <c r="F31" s="479" t="str" cm="1">
        <f t="array" aca="1" ref="F31" ca="1">IFERROR(IF(Q31&lt;&gt;"",TabelleK27GRGKost,""),0)</f>
        <v/>
      </c>
      <c r="G31" s="480" t="str">
        <f t="shared" ca="1" si="1"/>
        <v/>
      </c>
      <c r="H31" s="80" t="str" cm="1">
        <f t="array" aca="1" ref="H31" ca="1">IFERROR(IF(Q31&lt;&gt;"",E31+TabelleR27J2,""),0)</f>
        <v/>
      </c>
      <c r="I31" s="481" t="str" cm="1">
        <f t="array" aca="1" ref="I31" ca="1">IFERROR(IF(Q31&lt;&gt;"",TabelleK27ReiFlpa,""),0)</f>
        <v/>
      </c>
      <c r="J31" s="482" t="str" cm="1">
        <f t="array" aca="1" ref="J31" ca="1">IFERROR(IF(Q31&lt;&gt;"",TabelleK27JRS,""),0)</f>
        <v/>
      </c>
      <c r="K31" s="115" t="str">
        <f t="shared" ca="1" si="3"/>
        <v/>
      </c>
      <c r="L31" s="3"/>
      <c r="M31" s="185"/>
      <c r="N31" s="730" t="str">
        <f>Gebäudeübersicht!B30</f>
        <v>27</v>
      </c>
      <c r="O31" s="228" t="str" cm="1">
        <f t="array" aca="1" ref="O31" ca="1">IFERROR(IF(B31&lt;&gt;"",ROUND(SUBTOTAL(109,TabelleK27JJ),8)/SUBTOTAL(103,TabelleK27JJ),""),0)</f>
        <v/>
      </c>
      <c r="P31" s="2" cm="1">
        <f t="array" aca="1" ref="P31" ca="1">IFERROR(IF(B31&lt;&gt;"",TabelleK27KontrWert,0),0)</f>
        <v>0</v>
      </c>
      <c r="Q31" s="229" t="str" cm="1">
        <f t="array" aca="1" ref="Q31" ca="1">IF(
LEFT(RIGHT(CELL("dateiname",$B$2),LEN(CELL("dateiname",$B$2))-SEARCH("]",CELL("dateiname",$B$2))-13),2)=N31,
Gebäudeübersicht!P30,
"")</f>
        <v/>
      </c>
    </row>
    <row r="32" spans="2:17" ht="14.25" hidden="1" customHeight="1" x14ac:dyDescent="0.2">
      <c r="B32" s="582" t="str" cm="1">
        <f t="array" aca="1" ref="B32" ca="1">IF(
LEFT(RIGHT(CELL("dateiname",$B$2),LEN(CELL("dateiname",$B$2))-SEARCH("]",CELL("dateiname",$B$2))-13),2)=N32,
     HYPERLINK("#"&amp;CONCATENATE("'",Q32," K'!",)&amp;"A1",
     Q32),
"")</f>
        <v/>
      </c>
      <c r="C32" s="477" cm="1">
        <f t="array" aca="1" ref="C32" ca="1">IFERROR(IF(Q32&lt;&gt;"",TabelleK28GesKost,0),0)</f>
        <v>0</v>
      </c>
      <c r="D32" s="477" t="str">
        <f t="shared" ca="1" si="0"/>
        <v/>
      </c>
      <c r="E32" s="478" t="str" cm="1">
        <f t="array" aca="1" ref="E32" ca="1">IFERROR(IF(Q32&lt;&gt;"",TabelleK28ReiFl,""),0)</f>
        <v/>
      </c>
      <c r="F32" s="479" t="str" cm="1">
        <f t="array" aca="1" ref="F32" ca="1">IFERROR(IF(Q32&lt;&gt;"",TabelleK28GRGKost,""),0)</f>
        <v/>
      </c>
      <c r="G32" s="480" t="str">
        <f t="shared" ca="1" si="1"/>
        <v/>
      </c>
      <c r="H32" s="80" t="str" cm="1">
        <f t="array" aca="1" ref="H32" ca="1">IFERROR(IF(Q32&lt;&gt;"",E32+TabelleR28J2,""),0)</f>
        <v/>
      </c>
      <c r="I32" s="481" t="str" cm="1">
        <f t="array" aca="1" ref="I32" ca="1">IFERROR(IF(Q32&lt;&gt;"",TabelleK28ReiFlpa,""),0)</f>
        <v/>
      </c>
      <c r="J32" s="482" t="str" cm="1">
        <f t="array" aca="1" ref="J32" ca="1">IFERROR(IF(Q32&lt;&gt;"",TabelleK28JRS,""),0)</f>
        <v/>
      </c>
      <c r="K32" s="115" t="str">
        <f t="shared" ca="1" si="3"/>
        <v/>
      </c>
      <c r="L32" s="3"/>
      <c r="M32" s="185"/>
      <c r="N32" s="730" t="str">
        <f>Gebäudeübersicht!B31</f>
        <v>28</v>
      </c>
      <c r="O32" s="228" t="str" cm="1">
        <f t="array" aca="1" ref="O32" ca="1">IFERROR(IF(B32&lt;&gt;"",ROUND(SUBTOTAL(109,TabelleK28JJ),8)/SUBTOTAL(103,TabelleK28JJ),""),0)</f>
        <v/>
      </c>
      <c r="P32" s="2" cm="1">
        <f t="array" aca="1" ref="P32" ca="1">IFERROR(IF(B32&lt;&gt;"",TabelleK28KontrWert,0),0)</f>
        <v>0</v>
      </c>
      <c r="Q32" s="229" t="str" cm="1">
        <f t="array" aca="1" ref="Q32" ca="1">IF(
LEFT(RIGHT(CELL("dateiname",$B$2),LEN(CELL("dateiname",$B$2))-SEARCH("]",CELL("dateiname",$B$2))-13),2)=N32,
Gebäudeübersicht!P31,
"")</f>
        <v/>
      </c>
    </row>
    <row r="33" spans="2:17" ht="14.25" hidden="1" customHeight="1" x14ac:dyDescent="0.2">
      <c r="B33" s="582" t="str" cm="1">
        <f t="array" aca="1" ref="B33" ca="1">IF(
LEFT(RIGHT(CELL("dateiname",$B$2),LEN(CELL("dateiname",$B$2))-SEARCH("]",CELL("dateiname",$B$2))-13),2)=N33,
     HYPERLINK("#"&amp;CONCATENATE("'",Q33," K'!",)&amp;"A1",
     Q33),
"")</f>
        <v/>
      </c>
      <c r="C33" s="477" cm="1">
        <f t="array" aca="1" ref="C33" ca="1">IFERROR(IF(Q33&lt;&gt;"",TabelleK29GesKost,0),0)</f>
        <v>0</v>
      </c>
      <c r="D33" s="477" t="str">
        <f t="shared" ca="1" si="0"/>
        <v/>
      </c>
      <c r="E33" s="478" t="str" cm="1">
        <f t="array" aca="1" ref="E33" ca="1">IFERROR(IF(Q33&lt;&gt;"",TabelleK29ReiFl,""),0)</f>
        <v/>
      </c>
      <c r="F33" s="479" t="str" cm="1">
        <f t="array" aca="1" ref="F33" ca="1">IFERROR(IF(Q33&lt;&gt;"",TabelleK29GRGKost,""),0)</f>
        <v/>
      </c>
      <c r="G33" s="480" t="str">
        <f t="shared" ca="1" si="1"/>
        <v/>
      </c>
      <c r="H33" s="80" t="str" cm="1">
        <f t="array" aca="1" ref="H33" ca="1">IFERROR(IF(Q33&lt;&gt;"",E33+TabelleR29J2,""),0)</f>
        <v/>
      </c>
      <c r="I33" s="481" t="str" cm="1">
        <f t="array" aca="1" ref="I33" ca="1">IFERROR(IF(Q33&lt;&gt;"",TabelleK29ReiFlpa,""),0)</f>
        <v/>
      </c>
      <c r="J33" s="482" t="str" cm="1">
        <f t="array" aca="1" ref="J33" ca="1">IFERROR(IF(Q33&lt;&gt;"",TabelleK29JRS,""),0)</f>
        <v/>
      </c>
      <c r="K33" s="115" t="str">
        <f t="shared" ca="1" si="3"/>
        <v/>
      </c>
      <c r="L33" s="3"/>
      <c r="M33" s="185"/>
      <c r="N33" s="730" t="str">
        <f>Gebäudeübersicht!B32</f>
        <v>29</v>
      </c>
      <c r="O33" s="228" t="str" cm="1">
        <f t="array" aca="1" ref="O33" ca="1">IFERROR(IF(B33&lt;&gt;"",ROUND(SUBTOTAL(109,TabelleK29JJ),8)/SUBTOTAL(103,TabelleK29JJ),""),0)</f>
        <v/>
      </c>
      <c r="P33" s="2" cm="1">
        <f t="array" aca="1" ref="P33" ca="1">IFERROR(IF(B33&lt;&gt;"",TabelleK29KontrWert,0),0)</f>
        <v>0</v>
      </c>
      <c r="Q33" s="229" t="str" cm="1">
        <f t="array" aca="1" ref="Q33" ca="1">IF(
LEFT(RIGHT(CELL("dateiname",$B$2),LEN(CELL("dateiname",$B$2))-SEARCH("]",CELL("dateiname",$B$2))-13),2)=N33,
Gebäudeübersicht!P32,
"")</f>
        <v/>
      </c>
    </row>
    <row r="34" spans="2:17" ht="14.25" hidden="1" customHeight="1" x14ac:dyDescent="0.2">
      <c r="B34" s="582" t="str" cm="1">
        <f t="array" aca="1" ref="B34" ca="1">IF(
LEFT(RIGHT(CELL("dateiname",$B$2),LEN(CELL("dateiname",$B$2))-SEARCH("]",CELL("dateiname",$B$2))-13),2)=N34,
     HYPERLINK("#"&amp;CONCATENATE("'",Q34," K'!",)&amp;"A1",
     Q34),
"")</f>
        <v/>
      </c>
      <c r="C34" s="477" cm="1">
        <f t="array" aca="1" ref="C34" ca="1">IFERROR(IF(Q34&lt;&gt;"",TabelleK30GesKost,0),0)</f>
        <v>0</v>
      </c>
      <c r="D34" s="477" t="str">
        <f t="shared" ca="1" si="0"/>
        <v/>
      </c>
      <c r="E34" s="478" t="str" cm="1">
        <f t="array" aca="1" ref="E34" ca="1">IFERROR(IF(Q34&lt;&gt;"",TabelleK30ReiFl,""),0)</f>
        <v/>
      </c>
      <c r="F34" s="479" t="str" cm="1">
        <f t="array" aca="1" ref="F34" ca="1">IFERROR(IF(Q34&lt;&gt;"",TabelleK30GRGKost,""),0)</f>
        <v/>
      </c>
      <c r="G34" s="480" t="str">
        <f t="shared" ca="1" si="1"/>
        <v/>
      </c>
      <c r="H34" s="80" t="str" cm="1">
        <f t="array" aca="1" ref="H34" ca="1">IFERROR(IF(Q34&lt;&gt;"",E34+TabelleR30J2,""),0)</f>
        <v/>
      </c>
      <c r="I34" s="481" t="str" cm="1">
        <f t="array" aca="1" ref="I34" ca="1">IFERROR(IF(Q34&lt;&gt;"",TabelleK30ReiFlpa,""),0)</f>
        <v/>
      </c>
      <c r="J34" s="482" t="str" cm="1">
        <f t="array" aca="1" ref="J34" ca="1">IFERROR(IF(Q34&lt;&gt;"",TabelleK30JRS,""),0)</f>
        <v/>
      </c>
      <c r="K34" s="115" t="str">
        <f t="shared" ca="1" si="3"/>
        <v/>
      </c>
      <c r="L34" s="3"/>
      <c r="M34" s="185"/>
      <c r="N34" s="730" t="str">
        <f>Gebäudeübersicht!B33</f>
        <v>30</v>
      </c>
      <c r="O34" s="228" t="str" cm="1">
        <f t="array" aca="1" ref="O34" ca="1">IFERROR(IF(B34&lt;&gt;"",ROUND(SUBTOTAL(109,TabelleK30JJ),8)/SUBTOTAL(103,TabelleK30JJ),""),0)</f>
        <v/>
      </c>
      <c r="P34" s="2" cm="1">
        <f t="array" aca="1" ref="P34" ca="1">IFERROR(IF(B34&lt;&gt;"",TabelleK30KontrWert,0),0)</f>
        <v>0</v>
      </c>
      <c r="Q34" s="229" t="str" cm="1">
        <f t="array" aca="1" ref="Q34" ca="1">IF(
LEFT(RIGHT(CELL("dateiname",$B$2),LEN(CELL("dateiname",$B$2))-SEARCH("]",CELL("dateiname",$B$2))-13),2)=N34,
Gebäudeübersicht!P33,
"")</f>
        <v/>
      </c>
    </row>
    <row r="35" spans="2:17" ht="14.25" hidden="1" customHeight="1" x14ac:dyDescent="0.2">
      <c r="B35" s="582" t="str" cm="1">
        <f t="array" aca="1" ref="B35" ca="1">IF(
LEFT(RIGHT(CELL("dateiname",$B$2),LEN(CELL("dateiname",$B$2))-SEARCH("]",CELL("dateiname",$B$2))-13),2)=N35,
     HYPERLINK("#"&amp;CONCATENATE("'",Q35," K'!",)&amp;"A1",
     Q35),
"")</f>
        <v/>
      </c>
      <c r="C35" s="477" cm="1">
        <f t="array" aca="1" ref="C35" ca="1">IFERROR(IF(Q35&lt;&gt;"",TabelleK31GesKost,0),0)</f>
        <v>0</v>
      </c>
      <c r="D35" s="477" t="str">
        <f t="shared" ca="1" si="0"/>
        <v/>
      </c>
      <c r="E35" s="478" t="str" cm="1">
        <f t="array" aca="1" ref="E35" ca="1">IFERROR(IF(Q35&lt;&gt;"",TabelleK31ReiFl,""),0)</f>
        <v/>
      </c>
      <c r="F35" s="479" t="str" cm="1">
        <f t="array" aca="1" ref="F35" ca="1">IFERROR(IF(Q35&lt;&gt;"",TabelleK31GRGKost,""),0)</f>
        <v/>
      </c>
      <c r="G35" s="480" t="str">
        <f t="shared" ca="1" si="1"/>
        <v/>
      </c>
      <c r="H35" s="80" t="str" cm="1">
        <f t="array" aca="1" ref="H35" ca="1">IFERROR(IF(Q35&lt;&gt;"",E35+TabelleR31J2,""),0)</f>
        <v/>
      </c>
      <c r="I35" s="481" t="str" cm="1">
        <f t="array" aca="1" ref="I35" ca="1">IFERROR(IF(Q35&lt;&gt;"",TabelleK31ReiFlpa,""),0)</f>
        <v/>
      </c>
      <c r="J35" s="482" t="str" cm="1">
        <f t="array" aca="1" ref="J35" ca="1">IFERROR(IF(Q35&lt;&gt;"",TabelleK31JRS,""),0)</f>
        <v/>
      </c>
      <c r="K35" s="115" t="str">
        <f t="shared" ca="1" si="3"/>
        <v/>
      </c>
      <c r="L35" s="3"/>
      <c r="M35" s="185"/>
      <c r="N35" s="730" t="str">
        <f>Gebäudeübersicht!B34</f>
        <v>31</v>
      </c>
      <c r="O35" s="228" t="str" cm="1">
        <f t="array" aca="1" ref="O35" ca="1">IFERROR(IF(B35&lt;&gt;"",ROUND(SUBTOTAL(109,TabelleK31JJ),8)/SUBTOTAL(103,TabelleK31JJ),""),0)</f>
        <v/>
      </c>
      <c r="P35" s="2" cm="1">
        <f t="array" aca="1" ref="P35" ca="1">IFERROR(IF(B35&lt;&gt;"",TabelleK31KontrWert,0),0)</f>
        <v>0</v>
      </c>
      <c r="Q35" s="229" t="str" cm="1">
        <f t="array" aca="1" ref="Q35" ca="1">IF(
LEFT(RIGHT(CELL("dateiname",$B$2),LEN(CELL("dateiname",$B$2))-SEARCH("]",CELL("dateiname",$B$2))-13),2)=N35,
Gebäudeübersicht!P34,
"")</f>
        <v/>
      </c>
    </row>
    <row r="36" spans="2:17" ht="14.25" hidden="1" customHeight="1" x14ac:dyDescent="0.2">
      <c r="B36" s="582" t="str" cm="1">
        <f t="array" aca="1" ref="B36" ca="1">IF(
LEFT(RIGHT(CELL("dateiname",$B$2),LEN(CELL("dateiname",$B$2))-SEARCH("]",CELL("dateiname",$B$2))-13),2)=N36,
     HYPERLINK("#"&amp;CONCATENATE("'",Q36," K'!",)&amp;"A1",
     Q36),
"")</f>
        <v/>
      </c>
      <c r="C36" s="477" cm="1">
        <f t="array" aca="1" ref="C36" ca="1">IFERROR(IF(Q36&lt;&gt;"",TabelleK32GesKost,0),0)</f>
        <v>0</v>
      </c>
      <c r="D36" s="477" t="str">
        <f t="shared" ca="1" si="0"/>
        <v/>
      </c>
      <c r="E36" s="478" t="str" cm="1">
        <f t="array" aca="1" ref="E36" ca="1">IFERROR(IF(Q36&lt;&gt;"",TabelleK32ReiFl,""),0)</f>
        <v/>
      </c>
      <c r="F36" s="479" t="str" cm="1">
        <f t="array" aca="1" ref="F36" ca="1">IFERROR(IF(Q36&lt;&gt;"",TabelleK32GRGKost,""),0)</f>
        <v/>
      </c>
      <c r="G36" s="480" t="str">
        <f t="shared" ca="1" si="1"/>
        <v/>
      </c>
      <c r="H36" s="80" t="str" cm="1">
        <f t="array" aca="1" ref="H36" ca="1">IFERROR(IF(Q36&lt;&gt;"",E36+TabelleR32J2,""),0)</f>
        <v/>
      </c>
      <c r="I36" s="481" t="str" cm="1">
        <f t="array" aca="1" ref="I36" ca="1">IFERROR(IF(Q36&lt;&gt;"",TabelleK32ReiFlpa,""),0)</f>
        <v/>
      </c>
      <c r="J36" s="482" t="str" cm="1">
        <f t="array" aca="1" ref="J36" ca="1">IFERROR(IF(Q36&lt;&gt;"",TabelleK32JRS,""),0)</f>
        <v/>
      </c>
      <c r="K36" s="115" t="str">
        <f t="shared" ca="1" si="3"/>
        <v/>
      </c>
      <c r="L36" s="3"/>
      <c r="M36" s="185"/>
      <c r="N36" s="730" t="str">
        <f>Gebäudeübersicht!B35</f>
        <v>32</v>
      </c>
      <c r="O36" s="228" t="str" cm="1">
        <f t="array" aca="1" ref="O36" ca="1">IFERROR(IF(B36&lt;&gt;"",ROUND(SUBTOTAL(109,TabelleK32JJ),8)/SUBTOTAL(103,TabelleK32JJ),""),0)</f>
        <v/>
      </c>
      <c r="P36" s="2" cm="1">
        <f t="array" aca="1" ref="P36" ca="1">IFERROR(IF(B36&lt;&gt;"",TabelleK32KontrWert,0),0)</f>
        <v>0</v>
      </c>
      <c r="Q36" s="229" t="str" cm="1">
        <f t="array" aca="1" ref="Q36" ca="1">IF(
LEFT(RIGHT(CELL("dateiname",$B$2),LEN(CELL("dateiname",$B$2))-SEARCH("]",CELL("dateiname",$B$2))-13),2)=N36,
Gebäudeübersicht!P35,
"")</f>
        <v/>
      </c>
    </row>
    <row r="37" spans="2:17" ht="14.25" hidden="1" customHeight="1" x14ac:dyDescent="0.2">
      <c r="B37" s="582" t="str" cm="1">
        <f t="array" aca="1" ref="B37" ca="1">IF(
LEFT(RIGHT(CELL("dateiname",$B$2),LEN(CELL("dateiname",$B$2))-SEARCH("]",CELL("dateiname",$B$2))-13),2)=N37,
     HYPERLINK("#"&amp;CONCATENATE("'",Q37," K'!",)&amp;"A1",
     Q37),
"")</f>
        <v/>
      </c>
      <c r="C37" s="477" cm="1">
        <f t="array" aca="1" ref="C37" ca="1">IFERROR(IF(Q37&lt;&gt;"",TabelleK33GesKost,0),0)</f>
        <v>0</v>
      </c>
      <c r="D37" s="477" t="str">
        <f t="shared" ref="D37:D68" ca="1" si="4">IF(Q37&lt;&gt;"",C37*1.19,"")</f>
        <v/>
      </c>
      <c r="E37" s="478" t="str" cm="1">
        <f t="array" aca="1" ref="E37" ca="1">IFERROR(IF(Q37&lt;&gt;"",TabelleK33ReiFl,""),0)</f>
        <v/>
      </c>
      <c r="F37" s="479" t="str" cm="1">
        <f t="array" aca="1" ref="F37" ca="1">IFERROR(IF(Q37&lt;&gt;"",TabelleK33GRGKost,""),0)</f>
        <v/>
      </c>
      <c r="G37" s="480" t="str">
        <f t="shared" ref="G37:G68" ca="1" si="5">IF(Q37&lt;&gt;"",F37*1.19,"")</f>
        <v/>
      </c>
      <c r="H37" s="80" t="str" cm="1">
        <f t="array" aca="1" ref="H37" ca="1">IFERROR(IF(Q37&lt;&gt;"",E37+TabelleR33J2,""),0)</f>
        <v/>
      </c>
      <c r="I37" s="481" t="str" cm="1">
        <f t="array" aca="1" ref="I37" ca="1">IFERROR(IF(Q37&lt;&gt;"",TabelleK33ReiFlpa,""),0)</f>
        <v/>
      </c>
      <c r="J37" s="482" t="str" cm="1">
        <f t="array" aca="1" ref="J37" ca="1">IFERROR(IF(Q37&lt;&gt;"",TabelleK33JRS,""),0)</f>
        <v/>
      </c>
      <c r="K37" s="115" t="str">
        <f t="shared" ca="1" si="3"/>
        <v/>
      </c>
      <c r="L37" s="3"/>
      <c r="M37" s="185"/>
      <c r="N37" s="730" t="str">
        <f>Gebäudeübersicht!B36</f>
        <v>33</v>
      </c>
      <c r="O37" s="228" t="str" cm="1">
        <f t="array" aca="1" ref="O37" ca="1">IFERROR(IF(B37&lt;&gt;"",ROUND(SUBTOTAL(109,TabelleK33JJ),8)/SUBTOTAL(103,TabelleK33JJ),""),0)</f>
        <v/>
      </c>
      <c r="P37" s="2" cm="1">
        <f t="array" aca="1" ref="P37" ca="1">IFERROR(IF(B37&lt;&gt;"",TabelleK33KontrWert,0),0)</f>
        <v>0</v>
      </c>
      <c r="Q37" s="229" t="str" cm="1">
        <f t="array" aca="1" ref="Q37" ca="1">IF(
LEFT(RIGHT(CELL("dateiname",$B$2),LEN(CELL("dateiname",$B$2))-SEARCH("]",CELL("dateiname",$B$2))-13),2)=N37,
Gebäudeübersicht!P36,
"")</f>
        <v/>
      </c>
    </row>
    <row r="38" spans="2:17" ht="14.25" hidden="1" customHeight="1" x14ac:dyDescent="0.2">
      <c r="B38" s="582" t="str" cm="1">
        <f t="array" aca="1" ref="B38" ca="1">IF(
LEFT(RIGHT(CELL("dateiname",$B$2),LEN(CELL("dateiname",$B$2))-SEARCH("]",CELL("dateiname",$B$2))-13),2)=N38,
     HYPERLINK("#"&amp;CONCATENATE("'",Q38," K'!",)&amp;"A1",
     Q38),
"")</f>
        <v/>
      </c>
      <c r="C38" s="477" cm="1">
        <f t="array" aca="1" ref="C38" ca="1">IFERROR(IF(Q38&lt;&gt;"",TabelleK34GesKost,0),0)</f>
        <v>0</v>
      </c>
      <c r="D38" s="477" t="str">
        <f t="shared" ca="1" si="4"/>
        <v/>
      </c>
      <c r="E38" s="478" t="str" cm="1">
        <f t="array" aca="1" ref="E38" ca="1">IFERROR(IF(Q38&lt;&gt;"",TabelleK34ReiFl,""),0)</f>
        <v/>
      </c>
      <c r="F38" s="479" t="str" cm="1">
        <f t="array" aca="1" ref="F38" ca="1">IFERROR(IF(Q38&lt;&gt;"",TabelleK34GRGKost,""),0)</f>
        <v/>
      </c>
      <c r="G38" s="480" t="str">
        <f t="shared" ca="1" si="5"/>
        <v/>
      </c>
      <c r="H38" s="80" t="str" cm="1">
        <f t="array" aca="1" ref="H38" ca="1">IFERROR(IF(Q38&lt;&gt;"",E38+TabelleR34J2,""),0)</f>
        <v/>
      </c>
      <c r="I38" s="481" t="str" cm="1">
        <f t="array" aca="1" ref="I38" ca="1">IFERROR(IF(Q38&lt;&gt;"",TabelleK34ReiFlpa,""),0)</f>
        <v/>
      </c>
      <c r="J38" s="482" t="str" cm="1">
        <f t="array" aca="1" ref="J38" ca="1">IFERROR(IF(Q38&lt;&gt;"",TabelleK34JRS,""),0)</f>
        <v/>
      </c>
      <c r="K38" s="115" t="str">
        <f t="shared" ca="1" si="3"/>
        <v/>
      </c>
      <c r="L38" s="3"/>
      <c r="M38" s="185"/>
      <c r="N38" s="730" t="str">
        <f>Gebäudeübersicht!B37</f>
        <v>34</v>
      </c>
      <c r="O38" s="228" t="str" cm="1">
        <f t="array" aca="1" ref="O38" ca="1">IFERROR(IF(B38&lt;&gt;"",ROUND(SUBTOTAL(109,TabelleK34JJ),8)/SUBTOTAL(103,TabelleK34JJ),""),0)</f>
        <v/>
      </c>
      <c r="P38" s="2" cm="1">
        <f t="array" aca="1" ref="P38" ca="1">IFERROR(IF(B38&lt;&gt;"",TabelleK34KontrWert,0),0)</f>
        <v>0</v>
      </c>
      <c r="Q38" s="229" t="str" cm="1">
        <f t="array" aca="1" ref="Q38" ca="1">IF(
LEFT(RIGHT(CELL("dateiname",$B$2),LEN(CELL("dateiname",$B$2))-SEARCH("]",CELL("dateiname",$B$2))-13),2)=N38,
Gebäudeübersicht!P37,
"")</f>
        <v/>
      </c>
    </row>
    <row r="39" spans="2:17" ht="14.25" hidden="1" customHeight="1" x14ac:dyDescent="0.2">
      <c r="B39" s="582" t="str" cm="1">
        <f t="array" aca="1" ref="B39" ca="1">IF(
LEFT(RIGHT(CELL("dateiname",$B$2),LEN(CELL("dateiname",$B$2))-SEARCH("]",CELL("dateiname",$B$2))-13),2)=N39,
     HYPERLINK("#"&amp;CONCATENATE("'",Q39," K'!",)&amp;"A1",
     Q39),
"")</f>
        <v/>
      </c>
      <c r="C39" s="477" cm="1">
        <f t="array" aca="1" ref="C39" ca="1">IFERROR(IF(Q39&lt;&gt;"",TabelleK35GesKost,0),0)</f>
        <v>0</v>
      </c>
      <c r="D39" s="477" t="str">
        <f t="shared" ca="1" si="4"/>
        <v/>
      </c>
      <c r="E39" s="478" t="str" cm="1">
        <f t="array" aca="1" ref="E39" ca="1">IFERROR(IF(Q39&lt;&gt;"",TabelleK35ReiFl,""),0)</f>
        <v/>
      </c>
      <c r="F39" s="479" t="str" cm="1">
        <f t="array" aca="1" ref="F39" ca="1">IFERROR(IF(Q39&lt;&gt;"",TabelleK35GRGKost,""),0)</f>
        <v/>
      </c>
      <c r="G39" s="480" t="str">
        <f t="shared" ca="1" si="5"/>
        <v/>
      </c>
      <c r="H39" s="80" t="str" cm="1">
        <f t="array" aca="1" ref="H39" ca="1">IFERROR(IF(Q39&lt;&gt;"",E39+TabelleR35J2,""),0)</f>
        <v/>
      </c>
      <c r="I39" s="481" t="str" cm="1">
        <f t="array" aca="1" ref="I39" ca="1">IFERROR(IF(Q39&lt;&gt;"",TabelleK35ReiFlpa,""),0)</f>
        <v/>
      </c>
      <c r="J39" s="482" t="str" cm="1">
        <f t="array" aca="1" ref="J39" ca="1">IFERROR(IF(Q39&lt;&gt;"",TabelleK35JRS,""),0)</f>
        <v/>
      </c>
      <c r="K39" s="115" t="str">
        <f t="shared" ca="1" si="3"/>
        <v/>
      </c>
      <c r="L39" s="3"/>
      <c r="M39" s="185"/>
      <c r="N39" s="730" t="str">
        <f>Gebäudeübersicht!B38</f>
        <v>35</v>
      </c>
      <c r="O39" s="228" t="str" cm="1">
        <f t="array" aca="1" ref="O39" ca="1">IFERROR(IF(B39&lt;&gt;"",ROUND(SUBTOTAL(109,TabelleK35JJ),8)/SUBTOTAL(103,TabelleK35JJ),""),0)</f>
        <v/>
      </c>
      <c r="P39" s="2" cm="1">
        <f t="array" aca="1" ref="P39" ca="1">IFERROR(IF(B39&lt;&gt;"",TabelleK35KontrWert,0),0)</f>
        <v>0</v>
      </c>
      <c r="Q39" s="229" t="str" cm="1">
        <f t="array" aca="1" ref="Q39" ca="1">IF(
LEFT(RIGHT(CELL("dateiname",$B$2),LEN(CELL("dateiname",$B$2))-SEARCH("]",CELL("dateiname",$B$2))-13),2)=N39,
Gebäudeübersicht!P38,
"")</f>
        <v/>
      </c>
    </row>
    <row r="40" spans="2:17" ht="14.25" hidden="1" customHeight="1" x14ac:dyDescent="0.2">
      <c r="B40" s="582" t="str" cm="1">
        <f t="array" aca="1" ref="B40" ca="1">IF(
LEFT(RIGHT(CELL("dateiname",$B$2),LEN(CELL("dateiname",$B$2))-SEARCH("]",CELL("dateiname",$B$2))-13),2)=N40,
     HYPERLINK("#"&amp;CONCATENATE("'",Q40," K'!",)&amp;"A1",
     Q40),
"")</f>
        <v/>
      </c>
      <c r="C40" s="477" cm="1">
        <f t="array" aca="1" ref="C40" ca="1">IFERROR(IF(Q40&lt;&gt;"",TabelleK36GesKost,0),0)</f>
        <v>0</v>
      </c>
      <c r="D40" s="477" t="str">
        <f t="shared" ca="1" si="4"/>
        <v/>
      </c>
      <c r="E40" s="478" t="str" cm="1">
        <f t="array" aca="1" ref="E40" ca="1">IFERROR(IF(Q40&lt;&gt;"",TabelleK36ReiFl,""),0)</f>
        <v/>
      </c>
      <c r="F40" s="479" t="str" cm="1">
        <f t="array" aca="1" ref="F40" ca="1">IFERROR(IF(Q40&lt;&gt;"",TabelleK36GRGKost,""),0)</f>
        <v/>
      </c>
      <c r="G40" s="480" t="str">
        <f t="shared" ca="1" si="5"/>
        <v/>
      </c>
      <c r="H40" s="80" t="str" cm="1">
        <f t="array" aca="1" ref="H40" ca="1">IFERROR(IF(Q40&lt;&gt;"",E40+TabelleR36J2,""),0)</f>
        <v/>
      </c>
      <c r="I40" s="481" t="str" cm="1">
        <f t="array" aca="1" ref="I40" ca="1">IFERROR(IF(Q40&lt;&gt;"",TabelleK36ReiFlpa,""),0)</f>
        <v/>
      </c>
      <c r="J40" s="482" t="str" cm="1">
        <f t="array" aca="1" ref="J40" ca="1">IFERROR(IF(Q40&lt;&gt;"",TabelleK36JRS,""),0)</f>
        <v/>
      </c>
      <c r="K40" s="115" t="str">
        <f t="shared" ca="1" si="3"/>
        <v/>
      </c>
      <c r="L40" s="3"/>
      <c r="M40" s="185"/>
      <c r="N40" s="730" t="str">
        <f>Gebäudeübersicht!B39</f>
        <v>36</v>
      </c>
      <c r="O40" s="228" t="str" cm="1">
        <f t="array" aca="1" ref="O40" ca="1">IFERROR(IF(B40&lt;&gt;"",ROUND(SUBTOTAL(109,TabelleK36JJ),8)/SUBTOTAL(103,TabelleK36JJ),""),0)</f>
        <v/>
      </c>
      <c r="P40" s="2" cm="1">
        <f t="array" aca="1" ref="P40" ca="1">IFERROR(IF(B40&lt;&gt;"",TabelleK36KontrWert,0),0)</f>
        <v>0</v>
      </c>
      <c r="Q40" s="229" t="str" cm="1">
        <f t="array" aca="1" ref="Q40" ca="1">IF(
LEFT(RIGHT(CELL("dateiname",$B$2),LEN(CELL("dateiname",$B$2))-SEARCH("]",CELL("dateiname",$B$2))-13),2)=N40,
Gebäudeübersicht!P39,
"")</f>
        <v/>
      </c>
    </row>
    <row r="41" spans="2:17" ht="14.25" hidden="1" customHeight="1" x14ac:dyDescent="0.2">
      <c r="B41" s="582" t="str" cm="1">
        <f t="array" aca="1" ref="B41" ca="1">IF(
LEFT(RIGHT(CELL("dateiname",$B$2),LEN(CELL("dateiname",$B$2))-SEARCH("]",CELL("dateiname",$B$2))-13),2)=N41,
     HYPERLINK("#"&amp;CONCATENATE("'",Q41," K'!",)&amp;"A1",
     Q41),
"")</f>
        <v/>
      </c>
      <c r="C41" s="477" cm="1">
        <f t="array" aca="1" ref="C41" ca="1">IFERROR(IF(Q41&lt;&gt;"",TabelleK37GesKost,0),0)</f>
        <v>0</v>
      </c>
      <c r="D41" s="477" t="str">
        <f t="shared" ca="1" si="4"/>
        <v/>
      </c>
      <c r="E41" s="478" t="str" cm="1">
        <f t="array" aca="1" ref="E41" ca="1">IFERROR(IF(Q41&lt;&gt;"",TabelleK37ReiFl,""),0)</f>
        <v/>
      </c>
      <c r="F41" s="479" t="str" cm="1">
        <f t="array" aca="1" ref="F41" ca="1">IFERROR(IF(Q41&lt;&gt;"",TabelleK37GRGKost,""),0)</f>
        <v/>
      </c>
      <c r="G41" s="480" t="str">
        <f t="shared" ca="1" si="5"/>
        <v/>
      </c>
      <c r="H41" s="80" t="str" cm="1">
        <f t="array" aca="1" ref="H41" ca="1">IFERROR(IF(Q41&lt;&gt;"",E41+TabelleR37J2,""),0)</f>
        <v/>
      </c>
      <c r="I41" s="481" t="str" cm="1">
        <f t="array" aca="1" ref="I41" ca="1">IFERROR(IF(Q41&lt;&gt;"",TabelleK37ReiFlpa,""),0)</f>
        <v/>
      </c>
      <c r="J41" s="482" t="str" cm="1">
        <f t="array" aca="1" ref="J41" ca="1">IFERROR(IF(Q41&lt;&gt;"",TabelleK37JRS,""),0)</f>
        <v/>
      </c>
      <c r="K41" s="115" t="str">
        <f t="shared" ca="1" si="3"/>
        <v/>
      </c>
      <c r="L41" s="3"/>
      <c r="M41" s="185"/>
      <c r="N41" s="730" t="str">
        <f>Gebäudeübersicht!B40</f>
        <v>37</v>
      </c>
      <c r="O41" s="228" t="str" cm="1">
        <f t="array" aca="1" ref="O41" ca="1">IFERROR(IF(B41&lt;&gt;"",ROUND(SUBTOTAL(109,TabelleK37JJ),8)/SUBTOTAL(103,TabelleK37JJ),""),0)</f>
        <v/>
      </c>
      <c r="P41" s="2" cm="1">
        <f t="array" aca="1" ref="P41" ca="1">IFERROR(IF(B41&lt;&gt;"",TabelleK37KontrWert,0),0)</f>
        <v>0</v>
      </c>
      <c r="Q41" s="229" t="str" cm="1">
        <f t="array" aca="1" ref="Q41" ca="1">IF(
LEFT(RIGHT(CELL("dateiname",$B$2),LEN(CELL("dateiname",$B$2))-SEARCH("]",CELL("dateiname",$B$2))-13),2)=N41,
Gebäudeübersicht!P40,
"")</f>
        <v/>
      </c>
    </row>
    <row r="42" spans="2:17" ht="14.25" hidden="1" customHeight="1" x14ac:dyDescent="0.2">
      <c r="B42" s="582" t="str" cm="1">
        <f t="array" aca="1" ref="B42" ca="1">IF(
LEFT(RIGHT(CELL("dateiname",$B$2),LEN(CELL("dateiname",$B$2))-SEARCH("]",CELL("dateiname",$B$2))-13),2)=N42,
     HYPERLINK("#"&amp;CONCATENATE("'",Q42," K'!",)&amp;"A1",
     Q42),
"")</f>
        <v/>
      </c>
      <c r="C42" s="477" cm="1">
        <f t="array" aca="1" ref="C42" ca="1">IFERROR(IF(Q42&lt;&gt;"",TabelleK38GesKost,0),0)</f>
        <v>0</v>
      </c>
      <c r="D42" s="477" t="str">
        <f t="shared" ca="1" si="4"/>
        <v/>
      </c>
      <c r="E42" s="478" t="str" cm="1">
        <f t="array" aca="1" ref="E42" ca="1">IFERROR(IF(Q42&lt;&gt;"",TabelleK38ReiFl,""),0)</f>
        <v/>
      </c>
      <c r="F42" s="479" t="str" cm="1">
        <f t="array" aca="1" ref="F42" ca="1">IFERROR(IF(Q42&lt;&gt;"",TabelleK38GRGKost,""),0)</f>
        <v/>
      </c>
      <c r="G42" s="480" t="str">
        <f t="shared" ca="1" si="5"/>
        <v/>
      </c>
      <c r="H42" s="80" t="str" cm="1">
        <f t="array" aca="1" ref="H42" ca="1">IFERROR(IF(Q42&lt;&gt;"",E42+TabelleR38J2,""),0)</f>
        <v/>
      </c>
      <c r="I42" s="481" t="str" cm="1">
        <f t="array" aca="1" ref="I42" ca="1">IFERROR(IF(Q42&lt;&gt;"",TabelleK38ReiFlpa,""),0)</f>
        <v/>
      </c>
      <c r="J42" s="482" t="str" cm="1">
        <f t="array" aca="1" ref="J42" ca="1">IFERROR(IF(Q42&lt;&gt;"",TabelleK38JRS,""),0)</f>
        <v/>
      </c>
      <c r="K42" s="115" t="str">
        <f t="shared" ca="1" si="3"/>
        <v/>
      </c>
      <c r="L42" s="3"/>
      <c r="M42" s="185"/>
      <c r="N42" s="730" t="str">
        <f>Gebäudeübersicht!B41</f>
        <v>38</v>
      </c>
      <c r="O42" s="228" t="str" cm="1">
        <f t="array" aca="1" ref="O42" ca="1">IFERROR(IF(B42&lt;&gt;"",ROUND(SUBTOTAL(109,TabelleK38JJ),8)/SUBTOTAL(103,TabelleK38JJ),""),0)</f>
        <v/>
      </c>
      <c r="P42" s="2" cm="1">
        <f t="array" aca="1" ref="P42" ca="1">IFERROR(IF(B42&lt;&gt;"",TabelleK38KontrWert,0),0)</f>
        <v>0</v>
      </c>
      <c r="Q42" s="229" t="str" cm="1">
        <f t="array" aca="1" ref="Q42" ca="1">IF(
LEFT(RIGHT(CELL("dateiname",$B$2),LEN(CELL("dateiname",$B$2))-SEARCH("]",CELL("dateiname",$B$2))-13),2)=N42,
Gebäudeübersicht!P41,
"")</f>
        <v/>
      </c>
    </row>
    <row r="43" spans="2:17" ht="14.25" hidden="1" customHeight="1" x14ac:dyDescent="0.2">
      <c r="B43" s="582" t="str" cm="1">
        <f t="array" aca="1" ref="B43" ca="1">IF(
LEFT(RIGHT(CELL("dateiname",$B$2),LEN(CELL("dateiname",$B$2))-SEARCH("]",CELL("dateiname",$B$2))-13),2)=N43,
     HYPERLINK("#"&amp;CONCATENATE("'",Q43," K'!",)&amp;"A1",
     Q43),
"")</f>
        <v/>
      </c>
      <c r="C43" s="477" cm="1">
        <f t="array" aca="1" ref="C43" ca="1">IFERROR(IF(Q43&lt;&gt;"",TabelleK39GesKost,0),0)</f>
        <v>0</v>
      </c>
      <c r="D43" s="477" t="str">
        <f t="shared" ca="1" si="4"/>
        <v/>
      </c>
      <c r="E43" s="478" t="str" cm="1">
        <f t="array" aca="1" ref="E43" ca="1">IFERROR(IF(Q43&lt;&gt;"",TabelleK39ReiFl,""),0)</f>
        <v/>
      </c>
      <c r="F43" s="479" t="str" cm="1">
        <f t="array" aca="1" ref="F43" ca="1">IFERROR(IF(Q43&lt;&gt;"",TabelleK39GRGKost,""),0)</f>
        <v/>
      </c>
      <c r="G43" s="480" t="str">
        <f t="shared" ca="1" si="5"/>
        <v/>
      </c>
      <c r="H43" s="80" t="str" cm="1">
        <f t="array" aca="1" ref="H43" ca="1">IFERROR(IF(Q43&lt;&gt;"",E43+TabelleR39J2,""),0)</f>
        <v/>
      </c>
      <c r="I43" s="481" t="str" cm="1">
        <f t="array" aca="1" ref="I43" ca="1">IFERROR(IF(Q43&lt;&gt;"",TabelleK39ReiFlpa,""),0)</f>
        <v/>
      </c>
      <c r="J43" s="482" t="str" cm="1">
        <f t="array" aca="1" ref="J43" ca="1">IFERROR(IF(Q43&lt;&gt;"",TabelleK39JRS,""),0)</f>
        <v/>
      </c>
      <c r="K43" s="115" t="str">
        <f t="shared" ca="1" si="3"/>
        <v/>
      </c>
      <c r="L43" s="3"/>
      <c r="M43" s="185"/>
      <c r="N43" s="730" t="str">
        <f>Gebäudeübersicht!B42</f>
        <v>39</v>
      </c>
      <c r="O43" s="228" t="str" cm="1">
        <f t="array" aca="1" ref="O43" ca="1">IFERROR(IF(B43&lt;&gt;"",ROUND(SUBTOTAL(109,TabelleK39JJ),8)/SUBTOTAL(103,TabelleK39JJ),""),0)</f>
        <v/>
      </c>
      <c r="P43" s="2" cm="1">
        <f t="array" aca="1" ref="P43" ca="1">IFERROR(IF(B43&lt;&gt;"",TabelleK39KontrWert,0),0)</f>
        <v>0</v>
      </c>
      <c r="Q43" s="229" t="str" cm="1">
        <f t="array" aca="1" ref="Q43" ca="1">IF(
LEFT(RIGHT(CELL("dateiname",$B$2),LEN(CELL("dateiname",$B$2))-SEARCH("]",CELL("dateiname",$B$2))-13),2)=N43,
Gebäudeübersicht!P42,
"")</f>
        <v/>
      </c>
    </row>
    <row r="44" spans="2:17" ht="14.25" hidden="1" customHeight="1" x14ac:dyDescent="0.2">
      <c r="B44" s="582" t="str" cm="1">
        <f t="array" aca="1" ref="B44" ca="1">IF(
LEFT(RIGHT(CELL("dateiname",$B$2),LEN(CELL("dateiname",$B$2))-SEARCH("]",CELL("dateiname",$B$2))-13),2)=N44,
     HYPERLINK("#"&amp;CONCATENATE("'",Q44," K'!",)&amp;"A1",
     Q44),
"")</f>
        <v/>
      </c>
      <c r="C44" s="477" cm="1">
        <f t="array" aca="1" ref="C44" ca="1">IFERROR(IF(Q44&lt;&gt;"",TabelleK40GesKost,0),0)</f>
        <v>0</v>
      </c>
      <c r="D44" s="477" t="str">
        <f t="shared" ca="1" si="4"/>
        <v/>
      </c>
      <c r="E44" s="478" t="str" cm="1">
        <f t="array" aca="1" ref="E44" ca="1">IFERROR(IF(Q44&lt;&gt;"",TabelleK40ReiFl,""),0)</f>
        <v/>
      </c>
      <c r="F44" s="479" t="str" cm="1">
        <f t="array" aca="1" ref="F44" ca="1">IFERROR(IF(Q44&lt;&gt;"",TabelleK40GRGKost,""),0)</f>
        <v/>
      </c>
      <c r="G44" s="480" t="str">
        <f t="shared" ca="1" si="5"/>
        <v/>
      </c>
      <c r="H44" s="80" t="str" cm="1">
        <f t="array" aca="1" ref="H44" ca="1">IFERROR(IF(Q44&lt;&gt;"",E44+TabelleR40J2,""),0)</f>
        <v/>
      </c>
      <c r="I44" s="481" t="str" cm="1">
        <f t="array" aca="1" ref="I44" ca="1">IFERROR(IF(Q44&lt;&gt;"",TabelleK40ReiFlpa,""),0)</f>
        <v/>
      </c>
      <c r="J44" s="482" t="str" cm="1">
        <f t="array" aca="1" ref="J44" ca="1">IFERROR(IF(Q44&lt;&gt;"",TabelleK40JRS,""),0)</f>
        <v/>
      </c>
      <c r="K44" s="115" t="str">
        <f t="shared" ca="1" si="3"/>
        <v/>
      </c>
      <c r="L44" s="3"/>
      <c r="M44" s="185"/>
      <c r="N44" s="730" t="str">
        <f>Gebäudeübersicht!B43</f>
        <v>40</v>
      </c>
      <c r="O44" s="228" t="str" cm="1">
        <f t="array" aca="1" ref="O44" ca="1">IFERROR(IF(B44&lt;&gt;"",ROUND(SUBTOTAL(109,TabelleK40JJ),8)/SUBTOTAL(103,TabelleK40JJ),""),0)</f>
        <v/>
      </c>
      <c r="P44" s="2" cm="1">
        <f t="array" aca="1" ref="P44" ca="1">IFERROR(IF(B44&lt;&gt;"",TabelleK40KontrWert,0),0)</f>
        <v>0</v>
      </c>
      <c r="Q44" s="229" t="str" cm="1">
        <f t="array" aca="1" ref="Q44" ca="1">IF(
LEFT(RIGHT(CELL("dateiname",$B$2),LEN(CELL("dateiname",$B$2))-SEARCH("]",CELL("dateiname",$B$2))-13),2)=N44,
Gebäudeübersicht!P43,
"")</f>
        <v/>
      </c>
    </row>
    <row r="45" spans="2:17" ht="14.25" hidden="1" customHeight="1" x14ac:dyDescent="0.2">
      <c r="B45" s="582" t="str" cm="1">
        <f t="array" aca="1" ref="B45" ca="1">IF(
LEFT(RIGHT(CELL("dateiname",$B$2),LEN(CELL("dateiname",$B$2))-SEARCH("]",CELL("dateiname",$B$2))-13),2)=N45,
     HYPERLINK("#"&amp;CONCATENATE("'",Q45," K'!",)&amp;"A1",
     Q45),
"")</f>
        <v/>
      </c>
      <c r="C45" s="477" cm="1">
        <f t="array" aca="1" ref="C45" ca="1">IFERROR(IF(Q45&lt;&gt;"",TabelleK41GesKost,0),0)</f>
        <v>0</v>
      </c>
      <c r="D45" s="477" t="str">
        <f t="shared" ca="1" si="4"/>
        <v/>
      </c>
      <c r="E45" s="478" t="str" cm="1">
        <f t="array" aca="1" ref="E45" ca="1">IFERROR(IF(Q45&lt;&gt;"",TabelleK41ReiFl,""),0)</f>
        <v/>
      </c>
      <c r="F45" s="479" t="str" cm="1">
        <f t="array" aca="1" ref="F45" ca="1">IFERROR(IF(Q45&lt;&gt;"",TabelleK41GRGKost,""),0)</f>
        <v/>
      </c>
      <c r="G45" s="480" t="str">
        <f t="shared" ca="1" si="5"/>
        <v/>
      </c>
      <c r="H45" s="80" t="str" cm="1">
        <f t="array" aca="1" ref="H45" ca="1">IFERROR(IF(Q45&lt;&gt;"",E45+TabelleR41J2,""),0)</f>
        <v/>
      </c>
      <c r="I45" s="481" t="str" cm="1">
        <f t="array" aca="1" ref="I45" ca="1">IFERROR(IF(Q45&lt;&gt;"",TabelleK41ReiFlpa,""),0)</f>
        <v/>
      </c>
      <c r="J45" s="482" t="str" cm="1">
        <f t="array" aca="1" ref="J45" ca="1">IFERROR(IF(Q45&lt;&gt;"",TabelleK41JRS,""),0)</f>
        <v/>
      </c>
      <c r="K45" s="115" t="str">
        <f t="shared" ca="1" si="3"/>
        <v/>
      </c>
      <c r="L45" s="3"/>
      <c r="M45" s="185"/>
      <c r="N45" s="730" t="str">
        <f>Gebäudeübersicht!B44</f>
        <v>41</v>
      </c>
      <c r="O45" s="228" t="str" cm="1">
        <f t="array" aca="1" ref="O45" ca="1">IFERROR(IF(B45&lt;&gt;"",ROUND(SUBTOTAL(109,TabelleK41JJ),8)/SUBTOTAL(103,TabelleK41JJ),""),0)</f>
        <v/>
      </c>
      <c r="P45" s="2" cm="1">
        <f t="array" aca="1" ref="P45" ca="1">IFERROR(IF(B45&lt;&gt;"",TabelleK41KontrWert,0),0)</f>
        <v>0</v>
      </c>
      <c r="Q45" s="229" t="str" cm="1">
        <f t="array" aca="1" ref="Q45" ca="1">IF(
LEFT(RIGHT(CELL("dateiname",$B$2),LEN(CELL("dateiname",$B$2))-SEARCH("]",CELL("dateiname",$B$2))-13),2)=N45,
Gebäudeübersicht!P44,
"")</f>
        <v/>
      </c>
    </row>
    <row r="46" spans="2:17" ht="14.25" hidden="1" customHeight="1" x14ac:dyDescent="0.2">
      <c r="B46" s="582" t="str" cm="1">
        <f t="array" aca="1" ref="B46" ca="1">IF(
LEFT(RIGHT(CELL("dateiname",$B$2),LEN(CELL("dateiname",$B$2))-SEARCH("]",CELL("dateiname",$B$2))-13),2)=N46,
     HYPERLINK("#"&amp;CONCATENATE("'",Q46," K'!",)&amp;"A1",
     Q46),
"")</f>
        <v/>
      </c>
      <c r="C46" s="477" cm="1">
        <f t="array" aca="1" ref="C46" ca="1">IFERROR(IF(Q46&lt;&gt;"",TabelleK42GesKost,0),0)</f>
        <v>0</v>
      </c>
      <c r="D46" s="477" t="str">
        <f t="shared" ca="1" si="4"/>
        <v/>
      </c>
      <c r="E46" s="478" t="str" cm="1">
        <f t="array" aca="1" ref="E46" ca="1">IFERROR(IF(Q46&lt;&gt;"",TabelleK42ReiFl,""),0)</f>
        <v/>
      </c>
      <c r="F46" s="479" t="str" cm="1">
        <f t="array" aca="1" ref="F46" ca="1">IFERROR(IF(Q46&lt;&gt;"",TabelleK42GRGKost,""),0)</f>
        <v/>
      </c>
      <c r="G46" s="480" t="str">
        <f t="shared" ca="1" si="5"/>
        <v/>
      </c>
      <c r="H46" s="80" t="str" cm="1">
        <f t="array" aca="1" ref="H46" ca="1">IFERROR(IF(Q46&lt;&gt;"",E46+TabelleR42J2,""),0)</f>
        <v/>
      </c>
      <c r="I46" s="481" t="str" cm="1">
        <f t="array" aca="1" ref="I46" ca="1">IFERROR(IF(Q46&lt;&gt;"",TabelleK42ReiFlpa,""),0)</f>
        <v/>
      </c>
      <c r="J46" s="482" t="str" cm="1">
        <f t="array" aca="1" ref="J46" ca="1">IFERROR(IF(Q46&lt;&gt;"",TabelleK42JRS,""),0)</f>
        <v/>
      </c>
      <c r="K46" s="115" t="str">
        <f t="shared" ca="1" si="3"/>
        <v/>
      </c>
      <c r="L46" s="3"/>
      <c r="M46" s="185"/>
      <c r="N46" s="730" t="str">
        <f>Gebäudeübersicht!B45</f>
        <v>42</v>
      </c>
      <c r="O46" s="228" t="str" cm="1">
        <f t="array" aca="1" ref="O46" ca="1">IFERROR(IF(B46&lt;&gt;"",ROUND(SUBTOTAL(109,TabelleK42JJ),8)/SUBTOTAL(103,TabelleK42JJ),""),0)</f>
        <v/>
      </c>
      <c r="P46" s="2" cm="1">
        <f t="array" aca="1" ref="P46" ca="1">IFERROR(IF(B46&lt;&gt;"",TabelleK42KontrWert,0),0)</f>
        <v>0</v>
      </c>
      <c r="Q46" s="229" t="str" cm="1">
        <f t="array" aca="1" ref="Q46" ca="1">IF(
LEFT(RIGHT(CELL("dateiname",$B$2),LEN(CELL("dateiname",$B$2))-SEARCH("]",CELL("dateiname",$B$2))-13),2)=N46,
Gebäudeübersicht!P45,
"")</f>
        <v/>
      </c>
    </row>
    <row r="47" spans="2:17" ht="14.25" hidden="1" customHeight="1" x14ac:dyDescent="0.2">
      <c r="B47" s="582" t="str" cm="1">
        <f t="array" aca="1" ref="B47" ca="1">IF(
LEFT(RIGHT(CELL("dateiname",$B$2),LEN(CELL("dateiname",$B$2))-SEARCH("]",CELL("dateiname",$B$2))-13),2)=N47,
     HYPERLINK("#"&amp;CONCATENATE("'",Q47," K'!",)&amp;"A1",
     Q47),
"")</f>
        <v/>
      </c>
      <c r="C47" s="477" cm="1">
        <f t="array" aca="1" ref="C47" ca="1">IFERROR(IF(Q47&lt;&gt;"",TabelleK43GesKost,0),0)</f>
        <v>0</v>
      </c>
      <c r="D47" s="477" t="str">
        <f t="shared" ca="1" si="4"/>
        <v/>
      </c>
      <c r="E47" s="478" t="str" cm="1">
        <f t="array" aca="1" ref="E47" ca="1">IFERROR(IF(Q47&lt;&gt;"",TabelleK43ReiFl,""),0)</f>
        <v/>
      </c>
      <c r="F47" s="479" t="str" cm="1">
        <f t="array" aca="1" ref="F47" ca="1">IFERROR(IF(Q47&lt;&gt;"",TabelleK43GRGKost,""),0)</f>
        <v/>
      </c>
      <c r="G47" s="480" t="str">
        <f t="shared" ca="1" si="5"/>
        <v/>
      </c>
      <c r="H47" s="80" t="str" cm="1">
        <f t="array" aca="1" ref="H47" ca="1">IFERROR(IF(Q47&lt;&gt;"",E47+TabelleR43J2,""),0)</f>
        <v/>
      </c>
      <c r="I47" s="481" t="str" cm="1">
        <f t="array" aca="1" ref="I47" ca="1">IFERROR(IF(Q47&lt;&gt;"",TabelleK43ReiFlpa,""),0)</f>
        <v/>
      </c>
      <c r="J47" s="482" t="str" cm="1">
        <f t="array" aca="1" ref="J47" ca="1">IFERROR(IF(Q47&lt;&gt;"",TabelleK43JRS,""),0)</f>
        <v/>
      </c>
      <c r="K47" s="115" t="str">
        <f t="shared" ca="1" si="3"/>
        <v/>
      </c>
      <c r="L47" s="3"/>
      <c r="M47" s="185"/>
      <c r="N47" s="730" t="str">
        <f>Gebäudeübersicht!B46</f>
        <v>43</v>
      </c>
      <c r="O47" s="228" t="str" cm="1">
        <f t="array" aca="1" ref="O47" ca="1">IFERROR(IF(B47&lt;&gt;"",ROUND(SUBTOTAL(109,TabelleK43JJ),8)/SUBTOTAL(103,TabelleK43JJ),""),0)</f>
        <v/>
      </c>
      <c r="P47" s="2" cm="1">
        <f t="array" aca="1" ref="P47" ca="1">IFERROR(IF(B47&lt;&gt;"",TabelleK43KontrWert,0),0)</f>
        <v>0</v>
      </c>
      <c r="Q47" s="229" t="str" cm="1">
        <f t="array" aca="1" ref="Q47" ca="1">IF(
LEFT(RIGHT(CELL("dateiname",$B$2),LEN(CELL("dateiname",$B$2))-SEARCH("]",CELL("dateiname",$B$2))-13),2)=N47,
Gebäudeübersicht!P46,
"")</f>
        <v/>
      </c>
    </row>
    <row r="48" spans="2:17" ht="14.25" hidden="1" customHeight="1" x14ac:dyDescent="0.2">
      <c r="B48" s="582" t="str" cm="1">
        <f t="array" aca="1" ref="B48" ca="1">IF(
LEFT(RIGHT(CELL("dateiname",$B$2),LEN(CELL("dateiname",$B$2))-SEARCH("]",CELL("dateiname",$B$2))-13),2)=N48,
     HYPERLINK("#"&amp;CONCATENATE("'",Q48," K'!",)&amp;"A1",
     Q48),
"")</f>
        <v/>
      </c>
      <c r="C48" s="477" cm="1">
        <f t="array" aca="1" ref="C48" ca="1">IFERROR(IF(Q48&lt;&gt;"",TabelleK44GesKost,0),0)</f>
        <v>0</v>
      </c>
      <c r="D48" s="477" t="str">
        <f t="shared" ca="1" si="4"/>
        <v/>
      </c>
      <c r="E48" s="478" t="str" cm="1">
        <f t="array" aca="1" ref="E48" ca="1">IFERROR(IF(Q48&lt;&gt;"",TabelleK44ReiFl,""),0)</f>
        <v/>
      </c>
      <c r="F48" s="479" t="str" cm="1">
        <f t="array" aca="1" ref="F48" ca="1">IFERROR(IF(Q48&lt;&gt;"",TabelleK44GRGKost,""),0)</f>
        <v/>
      </c>
      <c r="G48" s="480" t="str">
        <f t="shared" ca="1" si="5"/>
        <v/>
      </c>
      <c r="H48" s="80" t="str" cm="1">
        <f t="array" aca="1" ref="H48" ca="1">IFERROR(IF(Q48&lt;&gt;"",E48+TabelleR44J2,""),0)</f>
        <v/>
      </c>
      <c r="I48" s="481" t="str" cm="1">
        <f t="array" aca="1" ref="I48" ca="1">IFERROR(IF(Q48&lt;&gt;"",TabelleK44ReiFlpa,""),0)</f>
        <v/>
      </c>
      <c r="J48" s="482" t="str" cm="1">
        <f t="array" aca="1" ref="J48" ca="1">IFERROR(IF(Q48&lt;&gt;"",TabelleK44JRS,""),0)</f>
        <v/>
      </c>
      <c r="K48" s="115" t="str">
        <f t="shared" ca="1" si="3"/>
        <v/>
      </c>
      <c r="L48" s="3"/>
      <c r="M48" s="185"/>
      <c r="N48" s="730" t="str">
        <f>Gebäudeübersicht!B47</f>
        <v>44</v>
      </c>
      <c r="O48" s="228" t="str" cm="1">
        <f t="array" aca="1" ref="O48" ca="1">IFERROR(IF(B48&lt;&gt;"",ROUND(SUBTOTAL(109,TabelleK44JJ),8)/SUBTOTAL(103,TabelleK44JJ),""),0)</f>
        <v/>
      </c>
      <c r="P48" s="2" cm="1">
        <f t="array" aca="1" ref="P48" ca="1">IFERROR(IF(B48&lt;&gt;"",TabelleK44KontrWert,0),0)</f>
        <v>0</v>
      </c>
      <c r="Q48" s="229" t="str" cm="1">
        <f t="array" aca="1" ref="Q48" ca="1">IF(
LEFT(RIGHT(CELL("dateiname",$B$2),LEN(CELL("dateiname",$B$2))-SEARCH("]",CELL("dateiname",$B$2))-13),2)=N48,
Gebäudeübersicht!P47,
"")</f>
        <v/>
      </c>
    </row>
    <row r="49" spans="2:17" ht="14.25" hidden="1" customHeight="1" x14ac:dyDescent="0.2">
      <c r="B49" s="582" t="str" cm="1">
        <f t="array" aca="1" ref="B49" ca="1">IF(
LEFT(RIGHT(CELL("dateiname",$B$2),LEN(CELL("dateiname",$B$2))-SEARCH("]",CELL("dateiname",$B$2))-13),2)=N49,
     HYPERLINK("#"&amp;CONCATENATE("'",Q49," K'!",)&amp;"A1",
     Q49),
"")</f>
        <v/>
      </c>
      <c r="C49" s="477" cm="1">
        <f t="array" aca="1" ref="C49" ca="1">IFERROR(IF(Q49&lt;&gt;"",TabelleK45GesKost,0),0)</f>
        <v>0</v>
      </c>
      <c r="D49" s="477" t="str">
        <f t="shared" ca="1" si="4"/>
        <v/>
      </c>
      <c r="E49" s="478" t="str" cm="1">
        <f t="array" aca="1" ref="E49" ca="1">IFERROR(IF(Q49&lt;&gt;"",TabelleK45ReiFl,""),0)</f>
        <v/>
      </c>
      <c r="F49" s="479" t="str" cm="1">
        <f t="array" aca="1" ref="F49" ca="1">IFERROR(IF(Q49&lt;&gt;"",TabelleK45GRGKost,""),0)</f>
        <v/>
      </c>
      <c r="G49" s="480" t="str">
        <f t="shared" ca="1" si="5"/>
        <v/>
      </c>
      <c r="H49" s="80" t="str" cm="1">
        <f t="array" aca="1" ref="H49" ca="1">IFERROR(IF(Q49&lt;&gt;"",E49+TabelleR45J2,""),0)</f>
        <v/>
      </c>
      <c r="I49" s="481" t="str" cm="1">
        <f t="array" aca="1" ref="I49" ca="1">IFERROR(IF(Q49&lt;&gt;"",TabelleK45ReiFlpa,""),0)</f>
        <v/>
      </c>
      <c r="J49" s="482" t="str" cm="1">
        <f t="array" aca="1" ref="J49" ca="1">IFERROR(IF(Q49&lt;&gt;"",TabelleK45JRS,""),0)</f>
        <v/>
      </c>
      <c r="K49" s="115" t="str">
        <f t="shared" ca="1" si="3"/>
        <v/>
      </c>
      <c r="L49" s="3"/>
      <c r="M49" s="185"/>
      <c r="N49" s="730" t="str">
        <f>Gebäudeübersicht!B48</f>
        <v>45</v>
      </c>
      <c r="O49" s="228" t="str" cm="1">
        <f t="array" aca="1" ref="O49" ca="1">IFERROR(IF(B49&lt;&gt;"",ROUND(SUBTOTAL(109,TabelleK45JJ),8)/SUBTOTAL(103,TabelleK45JJ),""),0)</f>
        <v/>
      </c>
      <c r="P49" s="2" cm="1">
        <f t="array" aca="1" ref="P49" ca="1">IFERROR(IF(B49&lt;&gt;"",TabelleK45KontrWert,0),0)</f>
        <v>0</v>
      </c>
      <c r="Q49" s="229" t="str" cm="1">
        <f t="array" aca="1" ref="Q49" ca="1">IF(
LEFT(RIGHT(CELL("dateiname",$B$2),LEN(CELL("dateiname",$B$2))-SEARCH("]",CELL("dateiname",$B$2))-13),2)=N49,
Gebäudeübersicht!P48,
"")</f>
        <v/>
      </c>
    </row>
    <row r="50" spans="2:17" ht="14.25" hidden="1" customHeight="1" x14ac:dyDescent="0.2">
      <c r="B50" s="582" t="str" cm="1">
        <f t="array" aca="1" ref="B50" ca="1">IF(
LEFT(RIGHT(CELL("dateiname",$B$2),LEN(CELL("dateiname",$B$2))-SEARCH("]",CELL("dateiname",$B$2))-13),2)=N50,
     HYPERLINK("#"&amp;CONCATENATE("'",Q50," K'!",)&amp;"A1",
     Q50),
"")</f>
        <v/>
      </c>
      <c r="C50" s="477" cm="1">
        <f t="array" aca="1" ref="C50" ca="1">IFERROR(IF(Q50&lt;&gt;"",TabelleK46GesKost,0),0)</f>
        <v>0</v>
      </c>
      <c r="D50" s="477" t="str">
        <f t="shared" ca="1" si="4"/>
        <v/>
      </c>
      <c r="E50" s="478" t="str" cm="1">
        <f t="array" aca="1" ref="E50" ca="1">IFERROR(IF(Q50&lt;&gt;"",TabelleK46ReiFl,""),0)</f>
        <v/>
      </c>
      <c r="F50" s="479" t="str" cm="1">
        <f t="array" aca="1" ref="F50" ca="1">IFERROR(IF(Q50&lt;&gt;"",TabelleK46GRGKost,""),0)</f>
        <v/>
      </c>
      <c r="G50" s="480" t="str">
        <f t="shared" ca="1" si="5"/>
        <v/>
      </c>
      <c r="H50" s="80" t="str" cm="1">
        <f t="array" aca="1" ref="H50" ca="1">IFERROR(IF(Q50&lt;&gt;"",E50+TabelleR46J2,""),0)</f>
        <v/>
      </c>
      <c r="I50" s="481" t="str" cm="1">
        <f t="array" aca="1" ref="I50" ca="1">IFERROR(IF(Q50&lt;&gt;"",TabelleK46ReiFlpa,""),0)</f>
        <v/>
      </c>
      <c r="J50" s="482" t="str" cm="1">
        <f t="array" aca="1" ref="J50" ca="1">IFERROR(IF(Q50&lt;&gt;"",TabelleK46JRS,""),0)</f>
        <v/>
      </c>
      <c r="K50" s="115" t="str">
        <f t="shared" ca="1" si="3"/>
        <v/>
      </c>
      <c r="L50" s="3"/>
      <c r="M50" s="185"/>
      <c r="N50" s="730" t="str">
        <f>Gebäudeübersicht!B49</f>
        <v>46</v>
      </c>
      <c r="O50" s="228" t="str" cm="1">
        <f t="array" aca="1" ref="O50" ca="1">IFERROR(IF(B50&lt;&gt;"",ROUND(SUBTOTAL(109,TabelleK46JJ),8)/SUBTOTAL(103,TabelleK46JJ),""),0)</f>
        <v/>
      </c>
      <c r="P50" s="2" cm="1">
        <f t="array" aca="1" ref="P50" ca="1">IFERROR(IF(B50&lt;&gt;"",TabelleK46KontrWert,0),0)</f>
        <v>0</v>
      </c>
      <c r="Q50" s="229" t="str" cm="1">
        <f t="array" aca="1" ref="Q50" ca="1">IF(
LEFT(RIGHT(CELL("dateiname",$B$2),LEN(CELL("dateiname",$B$2))-SEARCH("]",CELL("dateiname",$B$2))-13),2)=N50,
Gebäudeübersicht!P49,
"")</f>
        <v/>
      </c>
    </row>
    <row r="51" spans="2:17" ht="14.25" hidden="1" customHeight="1" x14ac:dyDescent="0.2">
      <c r="B51" s="582" t="str" cm="1">
        <f t="array" aca="1" ref="B51" ca="1">IF(
LEFT(RIGHT(CELL("dateiname",$B$2),LEN(CELL("dateiname",$B$2))-SEARCH("]",CELL("dateiname",$B$2))-13),2)=N51,
     HYPERLINK("#"&amp;CONCATENATE("'",Q51," K'!",)&amp;"A1",
     Q51),
"")</f>
        <v/>
      </c>
      <c r="C51" s="477" cm="1">
        <f t="array" aca="1" ref="C51" ca="1">IFERROR(IF(Q51&lt;&gt;"",TabelleK47GesKost,0),0)</f>
        <v>0</v>
      </c>
      <c r="D51" s="477" t="str">
        <f t="shared" ca="1" si="4"/>
        <v/>
      </c>
      <c r="E51" s="478" t="str" cm="1">
        <f t="array" aca="1" ref="E51" ca="1">IFERROR(IF(Q51&lt;&gt;"",TabelleK47ReiFl,""),0)</f>
        <v/>
      </c>
      <c r="F51" s="479" t="str" cm="1">
        <f t="array" aca="1" ref="F51" ca="1">IFERROR(IF(Q51&lt;&gt;"",TabelleK47GRGKost,""),0)</f>
        <v/>
      </c>
      <c r="G51" s="480" t="str">
        <f t="shared" ca="1" si="5"/>
        <v/>
      </c>
      <c r="H51" s="80" t="str" cm="1">
        <f t="array" aca="1" ref="H51" ca="1">IFERROR(IF(Q51&lt;&gt;"",E51+TabelleR47J2,""),0)</f>
        <v/>
      </c>
      <c r="I51" s="481" t="str" cm="1">
        <f t="array" aca="1" ref="I51" ca="1">IFERROR(IF(Q51&lt;&gt;"",TabelleK47ReiFlpa,""),0)</f>
        <v/>
      </c>
      <c r="J51" s="482" t="str" cm="1">
        <f t="array" aca="1" ref="J51" ca="1">IFERROR(IF(Q51&lt;&gt;"",TabelleK47JRS,""),0)</f>
        <v/>
      </c>
      <c r="K51" s="115" t="str">
        <f t="shared" ca="1" si="3"/>
        <v/>
      </c>
      <c r="L51" s="3"/>
      <c r="M51" s="185"/>
      <c r="N51" s="730" t="str">
        <f>Gebäudeübersicht!B50</f>
        <v>47</v>
      </c>
      <c r="O51" s="228" t="str" cm="1">
        <f t="array" aca="1" ref="O51" ca="1">IFERROR(IF(B51&lt;&gt;"",ROUND(SUBTOTAL(109,TabelleK47JJ),8)/SUBTOTAL(103,TabelleK47JJ),""),0)</f>
        <v/>
      </c>
      <c r="P51" s="2" cm="1">
        <f t="array" aca="1" ref="P51" ca="1">IFERROR(IF(B51&lt;&gt;"",TabelleK47KontrWert,0),0)</f>
        <v>0</v>
      </c>
      <c r="Q51" s="229" t="str" cm="1">
        <f t="array" aca="1" ref="Q51" ca="1">IF(
LEFT(RIGHT(CELL("dateiname",$B$2),LEN(CELL("dateiname",$B$2))-SEARCH("]",CELL("dateiname",$B$2))-13),2)=N51,
Gebäudeübersicht!P50,
"")</f>
        <v/>
      </c>
    </row>
    <row r="52" spans="2:17" ht="14.25" hidden="1" customHeight="1" x14ac:dyDescent="0.2">
      <c r="B52" s="582" t="str" cm="1">
        <f t="array" aca="1" ref="B52" ca="1">IF(
LEFT(RIGHT(CELL("dateiname",$B$2),LEN(CELL("dateiname",$B$2))-SEARCH("]",CELL("dateiname",$B$2))-13),2)=N52,
     HYPERLINK("#"&amp;CONCATENATE("'",Q52," K'!",)&amp;"A1",
     Q52),
"")</f>
        <v/>
      </c>
      <c r="C52" s="477" cm="1">
        <f t="array" aca="1" ref="C52" ca="1">IFERROR(IF(Q52&lt;&gt;"",TabelleK48GesKost,0),0)</f>
        <v>0</v>
      </c>
      <c r="D52" s="477" t="str">
        <f t="shared" ca="1" si="4"/>
        <v/>
      </c>
      <c r="E52" s="478" t="str" cm="1">
        <f t="array" aca="1" ref="E52" ca="1">IFERROR(IF(Q52&lt;&gt;"",TabelleK48ReiFl,""),0)</f>
        <v/>
      </c>
      <c r="F52" s="479" t="str" cm="1">
        <f t="array" aca="1" ref="F52" ca="1">IFERROR(IF(Q52&lt;&gt;"",TabelleK48GRGKost,""),0)</f>
        <v/>
      </c>
      <c r="G52" s="480" t="str">
        <f t="shared" ca="1" si="5"/>
        <v/>
      </c>
      <c r="H52" s="80" t="str" cm="1">
        <f t="array" aca="1" ref="H52" ca="1">IFERROR(IF(Q52&lt;&gt;"",E52+TabelleR48J2,""),0)</f>
        <v/>
      </c>
      <c r="I52" s="481" t="str" cm="1">
        <f t="array" aca="1" ref="I52" ca="1">IFERROR(IF(Q52&lt;&gt;"",TabelleK48ReiFlpa,""),0)</f>
        <v/>
      </c>
      <c r="J52" s="482" t="str" cm="1">
        <f t="array" aca="1" ref="J52" ca="1">IFERROR(IF(Q52&lt;&gt;"",TabelleK48JRS,""),0)</f>
        <v/>
      </c>
      <c r="K52" s="115" t="str">
        <f t="shared" ca="1" si="3"/>
        <v/>
      </c>
      <c r="L52" s="3"/>
      <c r="M52" s="185"/>
      <c r="N52" s="730" t="str">
        <f>Gebäudeübersicht!B51</f>
        <v>48</v>
      </c>
      <c r="O52" s="228" t="str" cm="1">
        <f t="array" aca="1" ref="O52" ca="1">IFERROR(IF(B52&lt;&gt;"",ROUND(SUBTOTAL(109,TabelleK48JJ),8)/SUBTOTAL(103,TabelleK48JJ),""),0)</f>
        <v/>
      </c>
      <c r="P52" s="2" cm="1">
        <f t="array" aca="1" ref="P52" ca="1">IFERROR(IF(B52&lt;&gt;"",TabelleK48KontrWert,0),0)</f>
        <v>0</v>
      </c>
      <c r="Q52" s="229" t="str" cm="1">
        <f t="array" aca="1" ref="Q52" ca="1">IF(
LEFT(RIGHT(CELL("dateiname",$B$2),LEN(CELL("dateiname",$B$2))-SEARCH("]",CELL("dateiname",$B$2))-13),2)=N52,
Gebäudeübersicht!P51,
"")</f>
        <v/>
      </c>
    </row>
    <row r="53" spans="2:17" ht="14.25" hidden="1" customHeight="1" x14ac:dyDescent="0.2">
      <c r="B53" s="582" t="str" cm="1">
        <f t="array" aca="1" ref="B53" ca="1">IF(
LEFT(RIGHT(CELL("dateiname",$B$2),LEN(CELL("dateiname",$B$2))-SEARCH("]",CELL("dateiname",$B$2))-13),2)=N53,
     HYPERLINK("#"&amp;CONCATENATE("'",Q53," K'!",)&amp;"A1",
     Q53),
"")</f>
        <v/>
      </c>
      <c r="C53" s="477" cm="1">
        <f t="array" aca="1" ref="C53" ca="1">IFERROR(IF(Q53&lt;&gt;"",TabelleK49GesKost,0),0)</f>
        <v>0</v>
      </c>
      <c r="D53" s="477" t="str">
        <f t="shared" ca="1" si="4"/>
        <v/>
      </c>
      <c r="E53" s="478" t="str" cm="1">
        <f t="array" aca="1" ref="E53" ca="1">IFERROR(IF(Q53&lt;&gt;"",TabelleK49ReiFl,""),0)</f>
        <v/>
      </c>
      <c r="F53" s="479" t="str" cm="1">
        <f t="array" aca="1" ref="F53" ca="1">IFERROR(IF(Q53&lt;&gt;"",TabelleK49GRGKost,""),0)</f>
        <v/>
      </c>
      <c r="G53" s="480" t="str">
        <f t="shared" ca="1" si="5"/>
        <v/>
      </c>
      <c r="H53" s="80" t="str" cm="1">
        <f t="array" aca="1" ref="H53" ca="1">IFERROR(IF(Q53&lt;&gt;"",E53+TabelleR49J2,""),0)</f>
        <v/>
      </c>
      <c r="I53" s="481" t="str" cm="1">
        <f t="array" aca="1" ref="I53" ca="1">IFERROR(IF(Q53&lt;&gt;"",TabelleK49ReiFlpa,""),0)</f>
        <v/>
      </c>
      <c r="J53" s="482" t="str" cm="1">
        <f t="array" aca="1" ref="J53" ca="1">IFERROR(IF(Q53&lt;&gt;"",TabelleK49JRS,""),0)</f>
        <v/>
      </c>
      <c r="K53" s="115" t="str">
        <f t="shared" ca="1" si="3"/>
        <v/>
      </c>
      <c r="L53" s="3"/>
      <c r="M53" s="185"/>
      <c r="N53" s="730" t="str">
        <f>Gebäudeübersicht!B52</f>
        <v>49</v>
      </c>
      <c r="O53" s="228" t="str" cm="1">
        <f t="array" aca="1" ref="O53" ca="1">IFERROR(IF(B53&lt;&gt;"",ROUND(SUBTOTAL(109,TabelleK49JJ),8)/SUBTOTAL(103,TabelleK49JJ),""),0)</f>
        <v/>
      </c>
      <c r="P53" s="2" cm="1">
        <f t="array" aca="1" ref="P53" ca="1">IFERROR(IF(B53&lt;&gt;"",TabelleK49KontrWert,0),0)</f>
        <v>0</v>
      </c>
      <c r="Q53" s="229" t="str" cm="1">
        <f t="array" aca="1" ref="Q53" ca="1">IF(
LEFT(RIGHT(CELL("dateiname",$B$2),LEN(CELL("dateiname",$B$2))-SEARCH("]",CELL("dateiname",$B$2))-13),2)=N53,
Gebäudeübersicht!P52,
"")</f>
        <v/>
      </c>
    </row>
    <row r="54" spans="2:17" ht="14.25" hidden="1" customHeight="1" x14ac:dyDescent="0.2">
      <c r="B54" s="582" t="str" cm="1">
        <f t="array" aca="1" ref="B54" ca="1">IF(
LEFT(RIGHT(CELL("dateiname",$B$2),LEN(CELL("dateiname",$B$2))-SEARCH("]",CELL("dateiname",$B$2))-13),2)=N54,
     HYPERLINK("#"&amp;CONCATENATE("'",Q54," K'!",)&amp;"A1",
     Q54),
"")</f>
        <v/>
      </c>
      <c r="C54" s="488" cm="1">
        <f t="array" aca="1" ref="C54" ca="1">IFERROR(IF(Q54&lt;&gt;"",TabelleK50GesKost,0),0)</f>
        <v>0</v>
      </c>
      <c r="D54" s="488" t="str">
        <f t="shared" ca="1" si="4"/>
        <v/>
      </c>
      <c r="E54" s="489" t="str" cm="1">
        <f t="array" aca="1" ref="E54" ca="1">IFERROR(IF(Q54&lt;&gt;"",TabelleK50ReiFl,""),0)</f>
        <v/>
      </c>
      <c r="F54" s="490" t="str" cm="1">
        <f t="array" aca="1" ref="F54" ca="1">IFERROR(IF(Q54&lt;&gt;"",TabelleK50GRGKost,""),0)</f>
        <v/>
      </c>
      <c r="G54" s="491" t="str">
        <f t="shared" ca="1" si="5"/>
        <v/>
      </c>
      <c r="H54" s="492" t="str" cm="1">
        <f t="array" aca="1" ref="H54" ca="1">IFERROR(IF(Q54&lt;&gt;"",E54+TabelleR50J2,""),0)</f>
        <v/>
      </c>
      <c r="I54" s="493" t="str" cm="1">
        <f t="array" aca="1" ref="I54" ca="1">IFERROR(IF(Q54&lt;&gt;"",TabelleK50ReiFlpa,""),0)</f>
        <v/>
      </c>
      <c r="J54" s="494" t="str" cm="1">
        <f t="array" aca="1" ref="J54" ca="1">IFERROR(IF(Q54&lt;&gt;"",TabelleK50JRS,""),0)</f>
        <v/>
      </c>
      <c r="K54" s="115" t="str">
        <f t="shared" ca="1" si="3"/>
        <v/>
      </c>
      <c r="L54" s="3"/>
      <c r="M54" s="185"/>
      <c r="N54" s="730" t="str">
        <f>Gebäudeübersicht!B53</f>
        <v>50</v>
      </c>
      <c r="O54" s="228" t="str" cm="1">
        <f t="array" aca="1" ref="O54" ca="1">IFERROR(IF(B54&lt;&gt;"",ROUND(SUBTOTAL(109,TabelleK50JJ),8)/SUBTOTAL(103,TabelleK50JJ),""),0)</f>
        <v/>
      </c>
      <c r="P54" s="2" cm="1">
        <f t="array" aca="1" ref="P54" ca="1">IFERROR(IF(B54&lt;&gt;"",TabelleK50KontrWert,0),0)</f>
        <v>0</v>
      </c>
      <c r="Q54" s="229" t="str" cm="1">
        <f t="array" aca="1" ref="Q54" ca="1">IF(
LEFT(RIGHT(CELL("dateiname",$B$2),LEN(CELL("dateiname",$B$2))-SEARCH("]",CELL("dateiname",$B$2))-13),2)=N54,
Gebäudeübersicht!P53,
"")</f>
        <v/>
      </c>
    </row>
    <row r="55" spans="2:17" ht="14.25" hidden="1" customHeight="1" x14ac:dyDescent="0.2">
      <c r="B55" s="582" t="str" cm="1">
        <f t="array" aca="1" ref="B55" ca="1">IF(
LEFT(RIGHT(CELL("dateiname",$B$2),LEN(CELL("dateiname",$B$2))-SEARCH("]",CELL("dateiname",$B$2))-13),2)=N55,
     HYPERLINK("#"&amp;CONCATENATE("'",Q55," K'!",)&amp;"A1",
     Q55),
"")</f>
        <v/>
      </c>
      <c r="C55" s="488" cm="1">
        <f t="array" aca="1" ref="C55" ca="1">IFERROR(IF(Q55&lt;&gt;"",TabelleK51GesKost,0),0)</f>
        <v>0</v>
      </c>
      <c r="D55" s="488" t="str">
        <f t="shared" ca="1" si="4"/>
        <v/>
      </c>
      <c r="E55" s="489" t="str" cm="1">
        <f t="array" aca="1" ref="E55" ca="1">IFERROR(IF(Q55&lt;&gt;"",TabelleK51ReiFl,""),0)</f>
        <v/>
      </c>
      <c r="F55" s="490" t="str" cm="1">
        <f t="array" aca="1" ref="F55" ca="1">IFERROR(IF(Q55&lt;&gt;"",TabelleK51GRGKost,""),0)</f>
        <v/>
      </c>
      <c r="G55" s="491" t="str">
        <f t="shared" ca="1" si="5"/>
        <v/>
      </c>
      <c r="H55" s="492" t="str" cm="1">
        <f t="array" aca="1" ref="H55" ca="1">IFERROR(IF(Q55&lt;&gt;"",E55+TabelleR51J2,""),0)</f>
        <v/>
      </c>
      <c r="I55" s="493" t="str" cm="1">
        <f t="array" aca="1" ref="I55" ca="1">IFERROR(IF(Q55&lt;&gt;"",TabelleK51ReiFlpa,""),0)</f>
        <v/>
      </c>
      <c r="J55" s="494" t="str" cm="1">
        <f t="array" aca="1" ref="J55" ca="1">IFERROR(IF(Q55&lt;&gt;"",TabelleK51JRS,""),0)</f>
        <v/>
      </c>
      <c r="K55" s="115" t="str">
        <f t="shared" ca="1" si="3"/>
        <v/>
      </c>
      <c r="L55" s="3"/>
      <c r="M55" s="185"/>
      <c r="N55" s="730" t="str">
        <f>Gebäudeübersicht!B54</f>
        <v>51</v>
      </c>
      <c r="O55" s="228" t="str" cm="1">
        <f t="array" aca="1" ref="O55" ca="1">IFERROR(IF(B55&lt;&gt;"",ROUND(SUBTOTAL(109,TabelleK51JJ),8)/SUBTOTAL(103,TabelleK51JJ),""),0)</f>
        <v/>
      </c>
      <c r="P55" s="2" cm="1">
        <f t="array" aca="1" ref="P55" ca="1">IFERROR(IF(B55&lt;&gt;"",TabelleK51KontrWert,0),0)</f>
        <v>0</v>
      </c>
      <c r="Q55" s="229" t="str" cm="1">
        <f t="array" aca="1" ref="Q55" ca="1">IF(
LEFT(RIGHT(CELL("dateiname",$B$2),LEN(CELL("dateiname",$B$2))-SEARCH("]",CELL("dateiname",$B$2))-13),2)=N55,
Gebäudeübersicht!P54,
"")</f>
        <v/>
      </c>
    </row>
    <row r="56" spans="2:17" ht="14.25" hidden="1" customHeight="1" x14ac:dyDescent="0.2">
      <c r="B56" s="582" t="str" cm="1">
        <f t="array" aca="1" ref="B56" ca="1">IF(
LEFT(RIGHT(CELL("dateiname",$B$2),LEN(CELL("dateiname",$B$2))-SEARCH("]",CELL("dateiname",$B$2))-13),2)=N56,
     HYPERLINK("#"&amp;CONCATENATE("'",Q56," K'!",)&amp;"A1",
     Q56),
"")</f>
        <v/>
      </c>
      <c r="C56" s="488" cm="1">
        <f t="array" aca="1" ref="C56" ca="1">IFERROR(IF(Q56&lt;&gt;"",TabelleK52GesKost,0),0)</f>
        <v>0</v>
      </c>
      <c r="D56" s="488" t="str">
        <f t="shared" ca="1" si="4"/>
        <v/>
      </c>
      <c r="E56" s="489" t="str" cm="1">
        <f t="array" aca="1" ref="E56" ca="1">IFERROR(IF(Q56&lt;&gt;"",TabelleK52ReiFl,""),0)</f>
        <v/>
      </c>
      <c r="F56" s="490" t="str" cm="1">
        <f t="array" aca="1" ref="F56" ca="1">IFERROR(IF(Q56&lt;&gt;"",TabelleK52GRGKost,""),0)</f>
        <v/>
      </c>
      <c r="G56" s="491" t="str">
        <f t="shared" ca="1" si="5"/>
        <v/>
      </c>
      <c r="H56" s="492" t="str" cm="1">
        <f t="array" aca="1" ref="H56" ca="1">IFERROR(IF(Q56&lt;&gt;"",E56+TabelleR52J2,""),0)</f>
        <v/>
      </c>
      <c r="I56" s="493" t="str" cm="1">
        <f t="array" aca="1" ref="I56" ca="1">IFERROR(IF(Q56&lt;&gt;"",TabelleK52ReiFlpa,""),0)</f>
        <v/>
      </c>
      <c r="J56" s="494" t="str" cm="1">
        <f t="array" aca="1" ref="J56" ca="1">IFERROR(IF(Q56&lt;&gt;"",TabelleK52JRS,""),0)</f>
        <v/>
      </c>
      <c r="K56" s="115" t="str">
        <f t="shared" ca="1" si="3"/>
        <v/>
      </c>
      <c r="L56" s="3"/>
      <c r="M56" s="185"/>
      <c r="N56" s="730" t="str">
        <f>Gebäudeübersicht!B55</f>
        <v>52</v>
      </c>
      <c r="O56" s="228" t="str" cm="1">
        <f t="array" aca="1" ref="O56" ca="1">IFERROR(IF(B56&lt;&gt;"",ROUND(SUBTOTAL(109,TabelleK52JJ),8)/SUBTOTAL(103,TabelleK52JJ),""),0)</f>
        <v/>
      </c>
      <c r="P56" s="2" cm="1">
        <f t="array" aca="1" ref="P56" ca="1">IFERROR(IF(B56&lt;&gt;"",TabelleK52KontrWert,0),0)</f>
        <v>0</v>
      </c>
      <c r="Q56" s="229" t="str" cm="1">
        <f t="array" aca="1" ref="Q56" ca="1">IF(
LEFT(RIGHT(CELL("dateiname",$B$2),LEN(CELL("dateiname",$B$2))-SEARCH("]",CELL("dateiname",$B$2))-13),2)=N56,
Gebäudeübersicht!P55,
"")</f>
        <v/>
      </c>
    </row>
    <row r="57" spans="2:17" ht="14.25" hidden="1" customHeight="1" x14ac:dyDescent="0.2">
      <c r="B57" s="582" t="str" cm="1">
        <f t="array" aca="1" ref="B57" ca="1">IF(
LEFT(RIGHT(CELL("dateiname",$B$2),LEN(CELL("dateiname",$B$2))-SEARCH("]",CELL("dateiname",$B$2))-13),2)=N57,
     HYPERLINK("#"&amp;CONCATENATE("'",Q57," K'!",)&amp;"A1",
     Q57),
"")</f>
        <v/>
      </c>
      <c r="C57" s="488" cm="1">
        <f t="array" aca="1" ref="C57" ca="1">IFERROR(IF(Q57&lt;&gt;"",TabelleK53GesKost,0),0)</f>
        <v>0</v>
      </c>
      <c r="D57" s="488" t="str">
        <f t="shared" ca="1" si="4"/>
        <v/>
      </c>
      <c r="E57" s="489" t="str" cm="1">
        <f t="array" aca="1" ref="E57" ca="1">IFERROR(IF(Q57&lt;&gt;"",TabelleK53ReiFl,""),0)</f>
        <v/>
      </c>
      <c r="F57" s="490" t="str" cm="1">
        <f t="array" aca="1" ref="F57" ca="1">IFERROR(IF(Q57&lt;&gt;"",TabelleK53GRGKost,""),0)</f>
        <v/>
      </c>
      <c r="G57" s="491" t="str">
        <f t="shared" ca="1" si="5"/>
        <v/>
      </c>
      <c r="H57" s="492" t="str" cm="1">
        <f t="array" aca="1" ref="H57" ca="1">IFERROR(IF(Q57&lt;&gt;"",E57+TabelleR53J2,""),0)</f>
        <v/>
      </c>
      <c r="I57" s="493" t="str" cm="1">
        <f t="array" aca="1" ref="I57" ca="1">IFERROR(IF(Q57&lt;&gt;"",TabelleK53ReiFlpa,""),0)</f>
        <v/>
      </c>
      <c r="J57" s="494" t="str" cm="1">
        <f t="array" aca="1" ref="J57" ca="1">IFERROR(IF(Q57&lt;&gt;"",TabelleK53JRS,""),0)</f>
        <v/>
      </c>
      <c r="K57" s="115" t="str">
        <f t="shared" ca="1" si="3"/>
        <v/>
      </c>
      <c r="L57" s="3"/>
      <c r="M57" s="185"/>
      <c r="N57" s="730" t="str">
        <f>Gebäudeübersicht!B56</f>
        <v>53</v>
      </c>
      <c r="O57" s="228" t="str" cm="1">
        <f t="array" aca="1" ref="O57" ca="1">IFERROR(IF(B57&lt;&gt;"",ROUND(SUBTOTAL(109,TabelleK53JJ),8)/SUBTOTAL(103,TabelleK53JJ),""),0)</f>
        <v/>
      </c>
      <c r="P57" s="2" cm="1">
        <f t="array" aca="1" ref="P57" ca="1">IFERROR(IF(B57&lt;&gt;"",TabelleK53KontrWert,0),0)</f>
        <v>0</v>
      </c>
      <c r="Q57" s="229" t="str" cm="1">
        <f t="array" aca="1" ref="Q57" ca="1">IF(
LEFT(RIGHT(CELL("dateiname",$B$2),LEN(CELL("dateiname",$B$2))-SEARCH("]",CELL("dateiname",$B$2))-13),2)=N57,
Gebäudeübersicht!P56,
"")</f>
        <v/>
      </c>
    </row>
    <row r="58" spans="2:17" ht="14.25" hidden="1" customHeight="1" x14ac:dyDescent="0.2">
      <c r="B58" s="582" t="str" cm="1">
        <f t="array" aca="1" ref="B58" ca="1">IF(
LEFT(RIGHT(CELL("dateiname",$B$2),LEN(CELL("dateiname",$B$2))-SEARCH("]",CELL("dateiname",$B$2))-13),2)=N58,
     HYPERLINK("#"&amp;CONCATENATE("'",Q58," K'!",)&amp;"A1",
     Q58),
"")</f>
        <v/>
      </c>
      <c r="C58" s="488" cm="1">
        <f t="array" aca="1" ref="C58" ca="1">IFERROR(IF(Q58&lt;&gt;"",TabelleK54GesKost,0),0)</f>
        <v>0</v>
      </c>
      <c r="D58" s="488" t="str">
        <f t="shared" ca="1" si="4"/>
        <v/>
      </c>
      <c r="E58" s="489" t="str" cm="1">
        <f t="array" aca="1" ref="E58" ca="1">IFERROR(IF(Q58&lt;&gt;"",TabelleK54ReiFl,""),0)</f>
        <v/>
      </c>
      <c r="F58" s="490" t="str" cm="1">
        <f t="array" aca="1" ref="F58" ca="1">IFERROR(IF(Q58&lt;&gt;"",TabelleK54GRGKost,""),0)</f>
        <v/>
      </c>
      <c r="G58" s="491" t="str">
        <f t="shared" ca="1" si="5"/>
        <v/>
      </c>
      <c r="H58" s="492" t="str" cm="1">
        <f t="array" aca="1" ref="H58" ca="1">IFERROR(IF(Q58&lt;&gt;"",E58+TabelleR54J2,""),0)</f>
        <v/>
      </c>
      <c r="I58" s="493" t="str" cm="1">
        <f t="array" aca="1" ref="I58" ca="1">IFERROR(IF(Q58&lt;&gt;"",TabelleK54ReiFlpa,""),0)</f>
        <v/>
      </c>
      <c r="J58" s="494" t="str" cm="1">
        <f t="array" aca="1" ref="J58" ca="1">IFERROR(IF(Q58&lt;&gt;"",TabelleK54JRS,""),0)</f>
        <v/>
      </c>
      <c r="K58" s="115" t="str">
        <f t="shared" ca="1" si="3"/>
        <v/>
      </c>
      <c r="L58" s="3"/>
      <c r="M58" s="185"/>
      <c r="N58" s="730" t="str">
        <f>Gebäudeübersicht!B57</f>
        <v>54</v>
      </c>
      <c r="O58" s="228" t="str" cm="1">
        <f t="array" aca="1" ref="O58" ca="1">IFERROR(IF(B58&lt;&gt;"",ROUND(SUBTOTAL(109,TabelleK54JJ),8)/SUBTOTAL(103,TabelleK54JJ),""),0)</f>
        <v/>
      </c>
      <c r="P58" s="2" cm="1">
        <f t="array" aca="1" ref="P58" ca="1">IFERROR(IF(B58&lt;&gt;"",TabelleK54KontrWert,0),0)</f>
        <v>0</v>
      </c>
      <c r="Q58" s="229" t="str" cm="1">
        <f t="array" aca="1" ref="Q58" ca="1">IF(
LEFT(RIGHT(CELL("dateiname",$B$2),LEN(CELL("dateiname",$B$2))-SEARCH("]",CELL("dateiname",$B$2))-13),2)=N58,
Gebäudeübersicht!P57,
"")</f>
        <v/>
      </c>
    </row>
    <row r="59" spans="2:17" ht="14.25" hidden="1" customHeight="1" x14ac:dyDescent="0.2">
      <c r="B59" s="582" t="str" cm="1">
        <f t="array" aca="1" ref="B59" ca="1">IF(
LEFT(RIGHT(CELL("dateiname",$B$2),LEN(CELL("dateiname",$B$2))-SEARCH("]",CELL("dateiname",$B$2))-13),2)=N59,
     HYPERLINK("#"&amp;CONCATENATE("'",Q59," K'!",)&amp;"A1",
     Q59),
"")</f>
        <v/>
      </c>
      <c r="C59" s="488" cm="1">
        <f t="array" aca="1" ref="C59" ca="1">IFERROR(IF(Q59&lt;&gt;"",TabelleK55GesKost,0),0)</f>
        <v>0</v>
      </c>
      <c r="D59" s="488" t="str">
        <f t="shared" ca="1" si="4"/>
        <v/>
      </c>
      <c r="E59" s="489" t="str" cm="1">
        <f t="array" aca="1" ref="E59" ca="1">IFERROR(IF(Q59&lt;&gt;"",TabelleK55ReiFl,""),0)</f>
        <v/>
      </c>
      <c r="F59" s="490" t="str" cm="1">
        <f t="array" aca="1" ref="F59" ca="1">IFERROR(IF(Q59&lt;&gt;"",TabelleK55GRGKost,""),0)</f>
        <v/>
      </c>
      <c r="G59" s="491" t="str">
        <f t="shared" ca="1" si="5"/>
        <v/>
      </c>
      <c r="H59" s="492" t="str" cm="1">
        <f t="array" aca="1" ref="H59" ca="1">IFERROR(IF(Q59&lt;&gt;"",E59+TabelleR55J2,""),0)</f>
        <v/>
      </c>
      <c r="I59" s="493" t="str" cm="1">
        <f t="array" aca="1" ref="I59" ca="1">IFERROR(IF(Q59&lt;&gt;"",TabelleK55ReiFlpa,""),0)</f>
        <v/>
      </c>
      <c r="J59" s="494" t="str" cm="1">
        <f t="array" aca="1" ref="J59" ca="1">IFERROR(IF(Q59&lt;&gt;"",TabelleK55JRS,""),0)</f>
        <v/>
      </c>
      <c r="K59" s="115" t="str">
        <f t="shared" ca="1" si="3"/>
        <v/>
      </c>
      <c r="L59" s="3"/>
      <c r="M59" s="185"/>
      <c r="N59" s="730" t="str">
        <f>Gebäudeübersicht!B58</f>
        <v>55</v>
      </c>
      <c r="O59" s="228" t="str" cm="1">
        <f t="array" aca="1" ref="O59" ca="1">IFERROR(IF(B59&lt;&gt;"",ROUND(SUBTOTAL(109,TabelleK55JJ),8)/SUBTOTAL(103,TabelleK55JJ),""),0)</f>
        <v/>
      </c>
      <c r="P59" s="2" cm="1">
        <f t="array" aca="1" ref="P59" ca="1">IFERROR(IF(B59&lt;&gt;"",TabelleK55KontrWert,0),0)</f>
        <v>0</v>
      </c>
      <c r="Q59" s="229" t="str" cm="1">
        <f t="array" aca="1" ref="Q59" ca="1">IF(
LEFT(RIGHT(CELL("dateiname",$B$2),LEN(CELL("dateiname",$B$2))-SEARCH("]",CELL("dateiname",$B$2))-13),2)=N59,
Gebäudeübersicht!P58,
"")</f>
        <v/>
      </c>
    </row>
    <row r="60" spans="2:17" ht="14.25" hidden="1" customHeight="1" x14ac:dyDescent="0.2">
      <c r="B60" s="582" t="str" cm="1">
        <f t="array" aca="1" ref="B60" ca="1">IF(
LEFT(RIGHT(CELL("dateiname",$B$2),LEN(CELL("dateiname",$B$2))-SEARCH("]",CELL("dateiname",$B$2))-13),2)=N60,
     HYPERLINK("#"&amp;CONCATENATE("'",Q60," K'!",)&amp;"A1",
     Q60),
"")</f>
        <v/>
      </c>
      <c r="C60" s="488" cm="1">
        <f t="array" aca="1" ref="C60" ca="1">IFERROR(IF(Q60&lt;&gt;"",TabelleK56GesKost,0),0)</f>
        <v>0</v>
      </c>
      <c r="D60" s="488" t="str">
        <f t="shared" ca="1" si="4"/>
        <v/>
      </c>
      <c r="E60" s="489" t="str" cm="1">
        <f t="array" aca="1" ref="E60" ca="1">IFERROR(IF(Q60&lt;&gt;"",TabelleK56ReiFl,""),0)</f>
        <v/>
      </c>
      <c r="F60" s="490" t="str" cm="1">
        <f t="array" aca="1" ref="F60" ca="1">IFERROR(IF(Q60&lt;&gt;"",TabelleK56GRGKost,""),0)</f>
        <v/>
      </c>
      <c r="G60" s="491" t="str">
        <f t="shared" ca="1" si="5"/>
        <v/>
      </c>
      <c r="H60" s="492" t="str" cm="1">
        <f t="array" aca="1" ref="H60" ca="1">IFERROR(IF(Q60&lt;&gt;"",E60+TabelleR56J2,""),0)</f>
        <v/>
      </c>
      <c r="I60" s="493" t="str" cm="1">
        <f t="array" aca="1" ref="I60" ca="1">IFERROR(IF(Q60&lt;&gt;"",TabelleK56ReiFlpa,""),0)</f>
        <v/>
      </c>
      <c r="J60" s="494" t="str" cm="1">
        <f t="array" aca="1" ref="J60" ca="1">IFERROR(IF(Q60&lt;&gt;"",TabelleK56JRS,""),0)</f>
        <v/>
      </c>
      <c r="K60" s="115" t="str">
        <f t="shared" ca="1" si="3"/>
        <v/>
      </c>
      <c r="L60" s="3"/>
      <c r="M60" s="185"/>
      <c r="N60" s="730" t="str">
        <f>Gebäudeübersicht!B59</f>
        <v>56</v>
      </c>
      <c r="O60" s="228" t="str" cm="1">
        <f t="array" aca="1" ref="O60" ca="1">IFERROR(IF(B60&lt;&gt;"",ROUND(SUBTOTAL(109,TabelleK56JJ),8)/SUBTOTAL(103,TabelleK56JJ),""),0)</f>
        <v/>
      </c>
      <c r="P60" s="2" cm="1">
        <f t="array" aca="1" ref="P60" ca="1">IFERROR(IF(B60&lt;&gt;"",TabelleK56KontrWert,0),0)</f>
        <v>0</v>
      </c>
      <c r="Q60" s="229" t="str" cm="1">
        <f t="array" aca="1" ref="Q60" ca="1">IF(
LEFT(RIGHT(CELL("dateiname",$B$2),LEN(CELL("dateiname",$B$2))-SEARCH("]",CELL("dateiname",$B$2))-13),2)=N60,
Gebäudeübersicht!P59,
"")</f>
        <v/>
      </c>
    </row>
    <row r="61" spans="2:17" ht="14.25" hidden="1" customHeight="1" x14ac:dyDescent="0.2">
      <c r="B61" s="582" t="str" cm="1">
        <f t="array" aca="1" ref="B61" ca="1">IF(
LEFT(RIGHT(CELL("dateiname",$B$2),LEN(CELL("dateiname",$B$2))-SEARCH("]",CELL("dateiname",$B$2))-13),2)=N61,
     HYPERLINK("#"&amp;CONCATENATE("'",Q61," K'!",)&amp;"A1",
     Q61),
"")</f>
        <v/>
      </c>
      <c r="C61" s="488" cm="1">
        <f t="array" aca="1" ref="C61" ca="1">IFERROR(IF(Q61&lt;&gt;"",TabelleK57GesKost,0),0)</f>
        <v>0</v>
      </c>
      <c r="D61" s="488" t="str">
        <f t="shared" ca="1" si="4"/>
        <v/>
      </c>
      <c r="E61" s="489" t="str" cm="1">
        <f t="array" aca="1" ref="E61" ca="1">IFERROR(IF(Q61&lt;&gt;"",TabelleK57ReiFl,""),0)</f>
        <v/>
      </c>
      <c r="F61" s="490" t="str" cm="1">
        <f t="array" aca="1" ref="F61" ca="1">IFERROR(IF(Q61&lt;&gt;"",TabelleK57GRGKost,""),0)</f>
        <v/>
      </c>
      <c r="G61" s="491" t="str">
        <f t="shared" ca="1" si="5"/>
        <v/>
      </c>
      <c r="H61" s="492" t="str" cm="1">
        <f t="array" aca="1" ref="H61" ca="1">IFERROR(IF(Q61&lt;&gt;"",E61+TabelleR57J2,""),0)</f>
        <v/>
      </c>
      <c r="I61" s="493" t="str" cm="1">
        <f t="array" aca="1" ref="I61" ca="1">IFERROR(IF(Q61&lt;&gt;"",TabelleK57ReiFlpa,""),0)</f>
        <v/>
      </c>
      <c r="J61" s="494" t="str" cm="1">
        <f t="array" aca="1" ref="J61" ca="1">IFERROR(IF(Q61&lt;&gt;"",TabelleK57JRS,""),0)</f>
        <v/>
      </c>
      <c r="K61" s="115" t="str">
        <f t="shared" ca="1" si="3"/>
        <v/>
      </c>
      <c r="L61" s="3"/>
      <c r="M61" s="185"/>
      <c r="N61" s="730" t="str">
        <f>Gebäudeübersicht!B60</f>
        <v>57</v>
      </c>
      <c r="O61" s="228" t="str" cm="1">
        <f t="array" aca="1" ref="O61" ca="1">IFERROR(IF(B61&lt;&gt;"",ROUND(SUBTOTAL(109,TabelleK57JJ),8)/SUBTOTAL(103,TabelleK57JJ),""),0)</f>
        <v/>
      </c>
      <c r="P61" s="2" cm="1">
        <f t="array" aca="1" ref="P61" ca="1">IFERROR(IF(B61&lt;&gt;"",TabelleK57KontrWert,0),0)</f>
        <v>0</v>
      </c>
      <c r="Q61" s="229" t="str" cm="1">
        <f t="array" aca="1" ref="Q61" ca="1">IF(
LEFT(RIGHT(CELL("dateiname",$B$2),LEN(CELL("dateiname",$B$2))-SEARCH("]",CELL("dateiname",$B$2))-13),2)=N61,
Gebäudeübersicht!P60,
"")</f>
        <v/>
      </c>
    </row>
    <row r="62" spans="2:17" ht="14.25" hidden="1" customHeight="1" x14ac:dyDescent="0.2">
      <c r="B62" s="582" t="str" cm="1">
        <f t="array" aca="1" ref="B62" ca="1">IF(
LEFT(RIGHT(CELL("dateiname",$B$2),LEN(CELL("dateiname",$B$2))-SEARCH("]",CELL("dateiname",$B$2))-13),2)=N62,
     HYPERLINK("#"&amp;CONCATENATE("'",Q62," K'!",)&amp;"A1",
     Q62),
"")</f>
        <v/>
      </c>
      <c r="C62" s="488" cm="1">
        <f t="array" aca="1" ref="C62" ca="1">IFERROR(IF(Q62&lt;&gt;"",TabelleK58GesKost,0),0)</f>
        <v>0</v>
      </c>
      <c r="D62" s="488" t="str">
        <f t="shared" ca="1" si="4"/>
        <v/>
      </c>
      <c r="E62" s="489" t="str" cm="1">
        <f t="array" aca="1" ref="E62" ca="1">IFERROR(IF(Q62&lt;&gt;"",TabelleK58ReiFl,""),0)</f>
        <v/>
      </c>
      <c r="F62" s="490" t="str" cm="1">
        <f t="array" aca="1" ref="F62" ca="1">IFERROR(IF(Q62&lt;&gt;"",TabelleK58GRGKost,""),0)</f>
        <v/>
      </c>
      <c r="G62" s="491" t="str">
        <f t="shared" ca="1" si="5"/>
        <v/>
      </c>
      <c r="H62" s="492" t="str" cm="1">
        <f t="array" aca="1" ref="H62" ca="1">IFERROR(IF(Q62&lt;&gt;"",E62+TabelleR58J2,""),0)</f>
        <v/>
      </c>
      <c r="I62" s="493" t="str" cm="1">
        <f t="array" aca="1" ref="I62" ca="1">IFERROR(IF(Q62&lt;&gt;"",TabelleK58ReiFlpa,""),0)</f>
        <v/>
      </c>
      <c r="J62" s="494" t="str" cm="1">
        <f t="array" aca="1" ref="J62" ca="1">IFERROR(IF(Q62&lt;&gt;"",TabelleK58JRS,""),0)</f>
        <v/>
      </c>
      <c r="K62" s="115" t="str">
        <f t="shared" ca="1" si="3"/>
        <v/>
      </c>
      <c r="L62" s="3"/>
      <c r="M62" s="185"/>
      <c r="N62" s="730" t="str">
        <f>Gebäudeübersicht!B61</f>
        <v>58</v>
      </c>
      <c r="O62" s="228" t="str" cm="1">
        <f t="array" aca="1" ref="O62" ca="1">IFERROR(IF(B62&lt;&gt;"",ROUND(SUBTOTAL(109,TabelleK58JJ),8)/SUBTOTAL(103,TabelleK58JJ),""),0)</f>
        <v/>
      </c>
      <c r="P62" s="2" cm="1">
        <f t="array" aca="1" ref="P62" ca="1">IFERROR(IF(B62&lt;&gt;"",TabelleK58KontrWert,0),0)</f>
        <v>0</v>
      </c>
      <c r="Q62" s="229" t="str" cm="1">
        <f t="array" aca="1" ref="Q62" ca="1">IF(
LEFT(RIGHT(CELL("dateiname",$B$2),LEN(CELL("dateiname",$B$2))-SEARCH("]",CELL("dateiname",$B$2))-13),2)=N62,
Gebäudeübersicht!P61,
"")</f>
        <v/>
      </c>
    </row>
    <row r="63" spans="2:17" ht="14.25" hidden="1" customHeight="1" x14ac:dyDescent="0.2">
      <c r="B63" s="582" t="str" cm="1">
        <f t="array" aca="1" ref="B63" ca="1">IF(
LEFT(RIGHT(CELL("dateiname",$B$2),LEN(CELL("dateiname",$B$2))-SEARCH("]",CELL("dateiname",$B$2))-13),2)=N63,
     HYPERLINK("#"&amp;CONCATENATE("'",Q63," K'!",)&amp;"A1",
     Q63),
"")</f>
        <v/>
      </c>
      <c r="C63" s="488" cm="1">
        <f t="array" aca="1" ref="C63" ca="1">IFERROR(IF(Q63&lt;&gt;"",TabelleK59GesKost,0),0)</f>
        <v>0</v>
      </c>
      <c r="D63" s="488" t="str">
        <f t="shared" ca="1" si="4"/>
        <v/>
      </c>
      <c r="E63" s="489" t="str" cm="1">
        <f t="array" aca="1" ref="E63" ca="1">IFERROR(IF(Q63&lt;&gt;"",TabelleK59ReiFl,""),0)</f>
        <v/>
      </c>
      <c r="F63" s="490" t="str" cm="1">
        <f t="array" aca="1" ref="F63" ca="1">IFERROR(IF(Q63&lt;&gt;"",TabelleK59GRGKost,""),0)</f>
        <v/>
      </c>
      <c r="G63" s="491" t="str">
        <f t="shared" ca="1" si="5"/>
        <v/>
      </c>
      <c r="H63" s="492" t="str" cm="1">
        <f t="array" aca="1" ref="H63" ca="1">IFERROR(IF(Q63&lt;&gt;"",E63+TabelleR59J2,""),0)</f>
        <v/>
      </c>
      <c r="I63" s="493" t="str" cm="1">
        <f t="array" aca="1" ref="I63" ca="1">IFERROR(IF(Q63&lt;&gt;"",TabelleK59ReiFlpa,""),0)</f>
        <v/>
      </c>
      <c r="J63" s="494" t="str" cm="1">
        <f t="array" aca="1" ref="J63" ca="1">IFERROR(IF(Q63&lt;&gt;"",TabelleK59JRS,""),0)</f>
        <v/>
      </c>
      <c r="K63" s="115" t="str">
        <f t="shared" ca="1" si="3"/>
        <v/>
      </c>
      <c r="L63" s="3"/>
      <c r="M63" s="185"/>
      <c r="N63" s="730" t="str">
        <f>Gebäudeübersicht!B62</f>
        <v>59</v>
      </c>
      <c r="O63" s="228" t="str" cm="1">
        <f t="array" aca="1" ref="O63" ca="1">IFERROR(IF(B63&lt;&gt;"",ROUND(SUBTOTAL(109,TabelleK59JJ),8)/SUBTOTAL(103,TabelleK59JJ),""),0)</f>
        <v/>
      </c>
      <c r="P63" s="2" cm="1">
        <f t="array" aca="1" ref="P63" ca="1">IFERROR(IF(B63&lt;&gt;"",TabelleK59KontrWert,0),0)</f>
        <v>0</v>
      </c>
      <c r="Q63" s="229" t="str" cm="1">
        <f t="array" aca="1" ref="Q63" ca="1">IF(
LEFT(RIGHT(CELL("dateiname",$B$2),LEN(CELL("dateiname",$B$2))-SEARCH("]",CELL("dateiname",$B$2))-13),2)=N63,
Gebäudeübersicht!P62,
"")</f>
        <v/>
      </c>
    </row>
    <row r="64" spans="2:17" ht="14.25" hidden="1" customHeight="1" x14ac:dyDescent="0.2">
      <c r="B64" s="582" t="str" cm="1">
        <f t="array" aca="1" ref="B64" ca="1">IF(
LEFT(RIGHT(CELL("dateiname",$B$2),LEN(CELL("dateiname",$B$2))-SEARCH("]",CELL("dateiname",$B$2))-13),2)=N64,
     HYPERLINK("#"&amp;CONCATENATE("'",Q64," K'!",)&amp;"A1",
     Q64),
"")</f>
        <v/>
      </c>
      <c r="C64" s="488" cm="1">
        <f t="array" aca="1" ref="C64" ca="1">IFERROR(IF(Q64&lt;&gt;"",TabelleK60GesKost,0),0)</f>
        <v>0</v>
      </c>
      <c r="D64" s="488" t="str">
        <f t="shared" ca="1" si="4"/>
        <v/>
      </c>
      <c r="E64" s="489" t="str" cm="1">
        <f t="array" aca="1" ref="E64" ca="1">IFERROR(IF(Q64&lt;&gt;"",TabelleK60ReiFl,""),0)</f>
        <v/>
      </c>
      <c r="F64" s="490" t="str" cm="1">
        <f t="array" aca="1" ref="F64" ca="1">IFERROR(IF(Q64&lt;&gt;"",TabelleK60GRGKost,""),0)</f>
        <v/>
      </c>
      <c r="G64" s="491" t="str">
        <f t="shared" ca="1" si="5"/>
        <v/>
      </c>
      <c r="H64" s="492" t="str" cm="1">
        <f t="array" aca="1" ref="H64" ca="1">IFERROR(IF(Q64&lt;&gt;"",E64+TabelleR60J2,""),0)</f>
        <v/>
      </c>
      <c r="I64" s="493" t="str" cm="1">
        <f t="array" aca="1" ref="I64" ca="1">IFERROR(IF(Q64&lt;&gt;"",TabelleK60ReiFlpa,""),0)</f>
        <v/>
      </c>
      <c r="J64" s="494" t="str" cm="1">
        <f t="array" aca="1" ref="J64" ca="1">IFERROR(IF(Q64&lt;&gt;"",TabelleK60JRS,""),0)</f>
        <v/>
      </c>
      <c r="K64" s="115" t="str">
        <f t="shared" ca="1" si="3"/>
        <v/>
      </c>
      <c r="L64" s="3"/>
      <c r="M64" s="185"/>
      <c r="N64" s="730" t="str">
        <f>Gebäudeübersicht!B63</f>
        <v>60</v>
      </c>
      <c r="O64" s="228" t="str" cm="1">
        <f t="array" aca="1" ref="O64" ca="1">IFERROR(IF(B64&lt;&gt;"",ROUND(SUBTOTAL(109,TabelleK60JJ),8)/SUBTOTAL(103,TabelleK60JJ),""),0)</f>
        <v/>
      </c>
      <c r="P64" s="2" cm="1">
        <f t="array" aca="1" ref="P64" ca="1">IFERROR(IF(B64&lt;&gt;"",TabelleK60KontrWert,0),0)</f>
        <v>0</v>
      </c>
      <c r="Q64" s="229" t="str" cm="1">
        <f t="array" aca="1" ref="Q64" ca="1">IF(
LEFT(RIGHT(CELL("dateiname",$B$2),LEN(CELL("dateiname",$B$2))-SEARCH("]",CELL("dateiname",$B$2))-13),2)=N64,
Gebäudeübersicht!P63,
"")</f>
        <v/>
      </c>
    </row>
    <row r="65" spans="2:17" ht="14.25" hidden="1" customHeight="1" x14ac:dyDescent="0.2">
      <c r="B65" s="582" t="str" cm="1">
        <f t="array" aca="1" ref="B65" ca="1">IF(
LEFT(RIGHT(CELL("dateiname",$B$2),LEN(CELL("dateiname",$B$2))-SEARCH("]",CELL("dateiname",$B$2))-13),2)=N65,
     HYPERLINK("#"&amp;CONCATENATE("'",Q65," K'!",)&amp;"A1",
     Q65),
"")</f>
        <v/>
      </c>
      <c r="C65" s="488" cm="1">
        <f t="array" aca="1" ref="C65" ca="1">IFERROR(IF(Q65&lt;&gt;"",TabelleK61GesKost,0),0)</f>
        <v>0</v>
      </c>
      <c r="D65" s="488" t="str">
        <f t="shared" ca="1" si="4"/>
        <v/>
      </c>
      <c r="E65" s="489" t="str" cm="1">
        <f t="array" aca="1" ref="E65" ca="1">IFERROR(IF(Q65&lt;&gt;"",TabelleK61ReiFl,""),0)</f>
        <v/>
      </c>
      <c r="F65" s="490" t="str" cm="1">
        <f t="array" aca="1" ref="F65" ca="1">IFERROR(IF(Q65&lt;&gt;"",TabelleK61GRGKost,""),0)</f>
        <v/>
      </c>
      <c r="G65" s="491" t="str">
        <f t="shared" ca="1" si="5"/>
        <v/>
      </c>
      <c r="H65" s="492" t="str" cm="1">
        <f t="array" aca="1" ref="H65" ca="1">IFERROR(IF(Q65&lt;&gt;"",E65+TabelleR61J2,""),0)</f>
        <v/>
      </c>
      <c r="I65" s="493" t="str" cm="1">
        <f t="array" aca="1" ref="I65" ca="1">IFERROR(IF(Q65&lt;&gt;"",TabelleK61ReiFlpa,""),0)</f>
        <v/>
      </c>
      <c r="J65" s="494" t="str" cm="1">
        <f t="array" aca="1" ref="J65" ca="1">IFERROR(IF(Q65&lt;&gt;"",TabelleK61JRS,""),0)</f>
        <v/>
      </c>
      <c r="K65" s="115" t="str">
        <f t="shared" ca="1" si="3"/>
        <v/>
      </c>
      <c r="L65" s="3"/>
      <c r="M65" s="185"/>
      <c r="N65" s="730" t="str">
        <f>Gebäudeübersicht!B64</f>
        <v>61</v>
      </c>
      <c r="O65" s="228" t="str" cm="1">
        <f t="array" aca="1" ref="O65" ca="1">IFERROR(IF(B65&lt;&gt;"",ROUND(SUBTOTAL(109,TabelleK61JJ),8)/SUBTOTAL(103,TabelleK61JJ),""),0)</f>
        <v/>
      </c>
      <c r="P65" s="2" cm="1">
        <f t="array" aca="1" ref="P65" ca="1">IFERROR(IF(B65&lt;&gt;"",TabelleK61KontrWert,0),0)</f>
        <v>0</v>
      </c>
      <c r="Q65" s="229" t="str" cm="1">
        <f t="array" aca="1" ref="Q65" ca="1">IF(
LEFT(RIGHT(CELL("dateiname",$B$2),LEN(CELL("dateiname",$B$2))-SEARCH("]",CELL("dateiname",$B$2))-13),2)=N65,
Gebäudeübersicht!P64,
"")</f>
        <v/>
      </c>
    </row>
    <row r="66" spans="2:17" ht="14.25" hidden="1" customHeight="1" x14ac:dyDescent="0.2">
      <c r="B66" s="582" t="str" cm="1">
        <f t="array" aca="1" ref="B66" ca="1">IF(
LEFT(RIGHT(CELL("dateiname",$B$2),LEN(CELL("dateiname",$B$2))-SEARCH("]",CELL("dateiname",$B$2))-13),2)=N66,
     HYPERLINK("#"&amp;CONCATENATE("'",Q66," K'!",)&amp;"A1",
     Q66),
"")</f>
        <v/>
      </c>
      <c r="C66" s="488" cm="1">
        <f t="array" aca="1" ref="C66" ca="1">IFERROR(IF(Q66&lt;&gt;"",TabelleK62GesKost,0),0)</f>
        <v>0</v>
      </c>
      <c r="D66" s="488" t="str">
        <f t="shared" ca="1" si="4"/>
        <v/>
      </c>
      <c r="E66" s="489" t="str" cm="1">
        <f t="array" aca="1" ref="E66" ca="1">IFERROR(IF(Q66&lt;&gt;"",TabelleK62ReiFl,""),0)</f>
        <v/>
      </c>
      <c r="F66" s="490" t="str" cm="1">
        <f t="array" aca="1" ref="F66" ca="1">IFERROR(IF(Q66&lt;&gt;"",TabelleK62GRGKost,""),0)</f>
        <v/>
      </c>
      <c r="G66" s="491" t="str">
        <f t="shared" ca="1" si="5"/>
        <v/>
      </c>
      <c r="H66" s="492" t="str" cm="1">
        <f t="array" aca="1" ref="H66" ca="1">IFERROR(IF(Q66&lt;&gt;"",E66+TabelleR62J2,""),0)</f>
        <v/>
      </c>
      <c r="I66" s="493" t="str" cm="1">
        <f t="array" aca="1" ref="I66" ca="1">IFERROR(IF(Q66&lt;&gt;"",TabelleK62ReiFlpa,""),0)</f>
        <v/>
      </c>
      <c r="J66" s="494" t="str" cm="1">
        <f t="array" aca="1" ref="J66" ca="1">IFERROR(IF(Q66&lt;&gt;"",TabelleK62JRS,""),0)</f>
        <v/>
      </c>
      <c r="K66" s="115" t="str">
        <f t="shared" ca="1" si="3"/>
        <v/>
      </c>
      <c r="L66" s="3"/>
      <c r="M66" s="185"/>
      <c r="N66" s="730" t="str">
        <f>Gebäudeübersicht!B65</f>
        <v>62</v>
      </c>
      <c r="O66" s="228" t="str" cm="1">
        <f t="array" aca="1" ref="O66" ca="1">IFERROR(IF(B66&lt;&gt;"",ROUND(SUBTOTAL(109,TabelleK62JJ),8)/SUBTOTAL(103,TabelleK62JJ),""),0)</f>
        <v/>
      </c>
      <c r="P66" s="2" cm="1">
        <f t="array" aca="1" ref="P66" ca="1">IFERROR(IF(B66&lt;&gt;"",TabelleK62KontrWert,0),0)</f>
        <v>0</v>
      </c>
      <c r="Q66" s="229" t="str" cm="1">
        <f t="array" aca="1" ref="Q66" ca="1">IF(
LEFT(RIGHT(CELL("dateiname",$B$2),LEN(CELL("dateiname",$B$2))-SEARCH("]",CELL("dateiname",$B$2))-13),2)=N66,
Gebäudeübersicht!P65,
"")</f>
        <v/>
      </c>
    </row>
    <row r="67" spans="2:17" ht="14.25" hidden="1" customHeight="1" x14ac:dyDescent="0.2">
      <c r="B67" s="582" t="str" cm="1">
        <f t="array" aca="1" ref="B67" ca="1">IF(
LEFT(RIGHT(CELL("dateiname",$B$2),LEN(CELL("dateiname",$B$2))-SEARCH("]",CELL("dateiname",$B$2))-13),2)=N67,
     HYPERLINK("#"&amp;CONCATENATE("'",Q67," K'!",)&amp;"A1",
     Q67),
"")</f>
        <v/>
      </c>
      <c r="C67" s="488" cm="1">
        <f t="array" aca="1" ref="C67" ca="1">IFERROR(IF(Q67&lt;&gt;"",TabelleK63GesKost,0),0)</f>
        <v>0</v>
      </c>
      <c r="D67" s="488" t="str">
        <f t="shared" ca="1" si="4"/>
        <v/>
      </c>
      <c r="E67" s="489" t="str" cm="1">
        <f t="array" aca="1" ref="E67" ca="1">IFERROR(IF(Q67&lt;&gt;"",TabelleK63ReiFl,""),0)</f>
        <v/>
      </c>
      <c r="F67" s="490" t="str" cm="1">
        <f t="array" aca="1" ref="F67" ca="1">IFERROR(IF(Q67&lt;&gt;"",TabelleK63GRGKost,""),0)</f>
        <v/>
      </c>
      <c r="G67" s="491" t="str">
        <f t="shared" ca="1" si="5"/>
        <v/>
      </c>
      <c r="H67" s="492" t="str" cm="1">
        <f t="array" aca="1" ref="H67" ca="1">IFERROR(IF(Q67&lt;&gt;"",E67+TabelleR63J2,""),0)</f>
        <v/>
      </c>
      <c r="I67" s="493" t="str" cm="1">
        <f t="array" aca="1" ref="I67" ca="1">IFERROR(IF(Q67&lt;&gt;"",TabelleK63ReiFlpa,""),0)</f>
        <v/>
      </c>
      <c r="J67" s="494" t="str" cm="1">
        <f t="array" aca="1" ref="J67" ca="1">IFERROR(IF(Q67&lt;&gt;"",TabelleK63JRS,""),0)</f>
        <v/>
      </c>
      <c r="K67" s="115" t="str">
        <f t="shared" ca="1" si="3"/>
        <v/>
      </c>
      <c r="L67" s="3"/>
      <c r="M67" s="185"/>
      <c r="N67" s="730" t="str">
        <f>Gebäudeübersicht!B66</f>
        <v>63</v>
      </c>
      <c r="O67" s="228" t="str" cm="1">
        <f t="array" aca="1" ref="O67" ca="1">IFERROR(IF(B67&lt;&gt;"",ROUND(SUBTOTAL(109,TabelleK63JJ),8)/SUBTOTAL(103,TabelleK63JJ),""),0)</f>
        <v/>
      </c>
      <c r="P67" s="2" cm="1">
        <f t="array" aca="1" ref="P67" ca="1">IFERROR(IF(B67&lt;&gt;"",TabelleK63KontrWert,0),0)</f>
        <v>0</v>
      </c>
      <c r="Q67" s="229" t="str" cm="1">
        <f t="array" aca="1" ref="Q67" ca="1">IF(
LEFT(RIGHT(CELL("dateiname",$B$2),LEN(CELL("dateiname",$B$2))-SEARCH("]",CELL("dateiname",$B$2))-13),2)=N67,
Gebäudeübersicht!P66,
"")</f>
        <v/>
      </c>
    </row>
    <row r="68" spans="2:17" ht="14.25" hidden="1" customHeight="1" x14ac:dyDescent="0.2">
      <c r="B68" s="582" t="str" cm="1">
        <f t="array" aca="1" ref="B68" ca="1">IF(
LEFT(RIGHT(CELL("dateiname",$B$2),LEN(CELL("dateiname",$B$2))-SEARCH("]",CELL("dateiname",$B$2))-13),2)=N68,
     HYPERLINK("#"&amp;CONCATENATE("'",Q68," K'!",)&amp;"A1",
     Q68),
"")</f>
        <v/>
      </c>
      <c r="C68" s="488" cm="1">
        <f t="array" aca="1" ref="C68" ca="1">IFERROR(IF(Q68&lt;&gt;"",TabelleK64GesKost,0),0)</f>
        <v>0</v>
      </c>
      <c r="D68" s="488" t="str">
        <f t="shared" ca="1" si="4"/>
        <v/>
      </c>
      <c r="E68" s="489" t="str" cm="1">
        <f t="array" aca="1" ref="E68" ca="1">IFERROR(IF(Q68&lt;&gt;"",TabelleK64ReiFl,""),0)</f>
        <v/>
      </c>
      <c r="F68" s="490" t="str" cm="1">
        <f t="array" aca="1" ref="F68" ca="1">IFERROR(IF(Q68&lt;&gt;"",TabelleK64GRGKost,""),0)</f>
        <v/>
      </c>
      <c r="G68" s="491" t="str">
        <f t="shared" ca="1" si="5"/>
        <v/>
      </c>
      <c r="H68" s="492" t="str" cm="1">
        <f t="array" aca="1" ref="H68" ca="1">IFERROR(IF(Q68&lt;&gt;"",E68+TabelleR64J2,""),0)</f>
        <v/>
      </c>
      <c r="I68" s="493" t="str" cm="1">
        <f t="array" aca="1" ref="I68" ca="1">IFERROR(IF(Q68&lt;&gt;"",TabelleK64ReiFlpa,""),0)</f>
        <v/>
      </c>
      <c r="J68" s="494" t="str" cm="1">
        <f t="array" aca="1" ref="J68" ca="1">IFERROR(IF(Q68&lt;&gt;"",TabelleK64JRS,""),0)</f>
        <v/>
      </c>
      <c r="K68" s="115" t="str">
        <f t="shared" ca="1" si="3"/>
        <v/>
      </c>
      <c r="L68" s="3"/>
      <c r="M68" s="185"/>
      <c r="N68" s="730" t="str">
        <f>Gebäudeübersicht!B67</f>
        <v>64</v>
      </c>
      <c r="O68" s="228" t="str" cm="1">
        <f t="array" aca="1" ref="O68" ca="1">IFERROR(IF(B68&lt;&gt;"",ROUND(SUBTOTAL(109,TabelleK64JJ),8)/SUBTOTAL(103,TabelleK64JJ),""),0)</f>
        <v/>
      </c>
      <c r="P68" s="2" cm="1">
        <f t="array" aca="1" ref="P68" ca="1">IFERROR(IF(B68&lt;&gt;"",TabelleK64KontrWert,0),0)</f>
        <v>0</v>
      </c>
      <c r="Q68" s="229" t="str" cm="1">
        <f t="array" aca="1" ref="Q68" ca="1">IF(
LEFT(RIGHT(CELL("dateiname",$B$2),LEN(CELL("dateiname",$B$2))-SEARCH("]",CELL("dateiname",$B$2))-13),2)=N68,
Gebäudeübersicht!P67,
"")</f>
        <v/>
      </c>
    </row>
    <row r="69" spans="2:17" ht="14.25" hidden="1" customHeight="1" x14ac:dyDescent="0.2">
      <c r="B69" s="582" t="str" cm="1">
        <f t="array" aca="1" ref="B69" ca="1">IF(
LEFT(RIGHT(CELL("dateiname",$B$2),LEN(CELL("dateiname",$B$2))-SEARCH("]",CELL("dateiname",$B$2))-13),2)=N69,
     HYPERLINK("#"&amp;CONCATENATE("'",Q69," K'!",)&amp;"A1",
     Q69),
"")</f>
        <v/>
      </c>
      <c r="C69" s="488" cm="1">
        <f t="array" aca="1" ref="C69" ca="1">IFERROR(IF(Q69&lt;&gt;"",TabelleK65GesKost,0),0)</f>
        <v>0</v>
      </c>
      <c r="D69" s="488" t="str">
        <f t="shared" ref="D69:D79" ca="1" si="6">IF(Q69&lt;&gt;"",C69*1.19,"")</f>
        <v/>
      </c>
      <c r="E69" s="489" t="str" cm="1">
        <f t="array" aca="1" ref="E69" ca="1">IFERROR(IF(Q69&lt;&gt;"",TabelleK65ReiFl,""),0)</f>
        <v/>
      </c>
      <c r="F69" s="490" t="str" cm="1">
        <f t="array" aca="1" ref="F69" ca="1">IFERROR(IF(Q69&lt;&gt;"",TabelleK65GRGKost,""),0)</f>
        <v/>
      </c>
      <c r="G69" s="491" t="str">
        <f t="shared" ref="G69:G79" ca="1" si="7">IF(Q69&lt;&gt;"",F69*1.19,"")</f>
        <v/>
      </c>
      <c r="H69" s="492" t="str" cm="1">
        <f t="array" aca="1" ref="H69" ca="1">IFERROR(IF(Q69&lt;&gt;"",E69+TabelleR65J2,""),0)</f>
        <v/>
      </c>
      <c r="I69" s="493" t="str" cm="1">
        <f t="array" aca="1" ref="I69" ca="1">IFERROR(IF(Q69&lt;&gt;"",TabelleK65ReiFlpa,""),0)</f>
        <v/>
      </c>
      <c r="J69" s="494" t="str" cm="1">
        <f t="array" aca="1" ref="J69" ca="1">IFERROR(IF(Q69&lt;&gt;"",TabelleK65JRS,""),0)</f>
        <v/>
      </c>
      <c r="K69" s="115" t="str">
        <f t="shared" ca="1" si="3"/>
        <v/>
      </c>
      <c r="L69" s="3"/>
      <c r="M69" s="185"/>
      <c r="N69" s="730" t="str">
        <f>Gebäudeübersicht!B68</f>
        <v>65</v>
      </c>
      <c r="O69" s="228" t="str" cm="1">
        <f t="array" aca="1" ref="O69" ca="1">IFERROR(IF(B69&lt;&gt;"",ROUND(SUBTOTAL(109,TabelleK65JJ),8)/SUBTOTAL(103,TabelleK65JJ),""),0)</f>
        <v/>
      </c>
      <c r="P69" s="2" cm="1">
        <f t="array" aca="1" ref="P69" ca="1">IFERROR(IF(B69&lt;&gt;"",TabelleK65KontrWert,0),0)</f>
        <v>0</v>
      </c>
      <c r="Q69" s="229" t="str" cm="1">
        <f t="array" aca="1" ref="Q69" ca="1">IF(
LEFT(RIGHT(CELL("dateiname",$B$2),LEN(CELL("dateiname",$B$2))-SEARCH("]",CELL("dateiname",$B$2))-13),2)=N69,
Gebäudeübersicht!P68,
"")</f>
        <v/>
      </c>
    </row>
    <row r="70" spans="2:17" ht="14.25" hidden="1" customHeight="1" x14ac:dyDescent="0.2">
      <c r="B70" s="582" t="str" cm="1">
        <f t="array" aca="1" ref="B70" ca="1">IF(
LEFT(RIGHT(CELL("dateiname",$B$2),LEN(CELL("dateiname",$B$2))-SEARCH("]",CELL("dateiname",$B$2))-13),2)=N70,
     HYPERLINK("#"&amp;CONCATENATE("'",Q70," K'!",)&amp;"A1",
     Q70),
"")</f>
        <v/>
      </c>
      <c r="C70" s="488" cm="1">
        <f t="array" aca="1" ref="C70" ca="1">IFERROR(IF(Q70&lt;&gt;"",TabelleK66GesKost,0),0)</f>
        <v>0</v>
      </c>
      <c r="D70" s="488" t="str">
        <f t="shared" ca="1" si="6"/>
        <v/>
      </c>
      <c r="E70" s="489" t="str" cm="1">
        <f t="array" aca="1" ref="E70" ca="1">IFERROR(IF(Q70&lt;&gt;"",TabelleK66ReiFl,""),0)</f>
        <v/>
      </c>
      <c r="F70" s="490" t="str" cm="1">
        <f t="array" aca="1" ref="F70" ca="1">IFERROR(IF(Q70&lt;&gt;"",TabelleK66GRGKost,""),0)</f>
        <v/>
      </c>
      <c r="G70" s="491" t="str">
        <f t="shared" ca="1" si="7"/>
        <v/>
      </c>
      <c r="H70" s="492" t="str" cm="1">
        <f t="array" aca="1" ref="H70" ca="1">IFERROR(IF(Q70&lt;&gt;"",E70+TabelleR66J2,""),0)</f>
        <v/>
      </c>
      <c r="I70" s="493" t="str" cm="1">
        <f t="array" aca="1" ref="I70" ca="1">IFERROR(IF(Q70&lt;&gt;"",TabelleK66ReiFlpa,""),0)</f>
        <v/>
      </c>
      <c r="J70" s="494" t="str" cm="1">
        <f t="array" aca="1" ref="J70" ca="1">IFERROR(IF(Q70&lt;&gt;"",TabelleK66JRS,""),0)</f>
        <v/>
      </c>
      <c r="K70" s="115" t="str">
        <f t="shared" ca="1" si="3"/>
        <v/>
      </c>
      <c r="L70" s="3"/>
      <c r="M70" s="185"/>
      <c r="N70" s="730" t="str">
        <f>Gebäudeübersicht!B69</f>
        <v>66</v>
      </c>
      <c r="O70" s="228" t="str" cm="1">
        <f t="array" aca="1" ref="O70" ca="1">IFERROR(IF(B70&lt;&gt;"",ROUND(SUBTOTAL(109,TabelleK66JJ),8)/SUBTOTAL(103,TabelleK66JJ),""),0)</f>
        <v/>
      </c>
      <c r="P70" s="2" cm="1">
        <f t="array" aca="1" ref="P70" ca="1">IFERROR(IF(B70&lt;&gt;"",TabelleK66KontrWert,0),0)</f>
        <v>0</v>
      </c>
      <c r="Q70" s="229" t="str" cm="1">
        <f t="array" aca="1" ref="Q70" ca="1">IF(
LEFT(RIGHT(CELL("dateiname",$B$2),LEN(CELL("dateiname",$B$2))-SEARCH("]",CELL("dateiname",$B$2))-13),2)=N70,
Gebäudeübersicht!P69,
"")</f>
        <v/>
      </c>
    </row>
    <row r="71" spans="2:17" ht="14.25" hidden="1" customHeight="1" x14ac:dyDescent="0.2">
      <c r="B71" s="582" t="str" cm="1">
        <f t="array" aca="1" ref="B71" ca="1">IF(
LEFT(RIGHT(CELL("dateiname",$B$2),LEN(CELL("dateiname",$B$2))-SEARCH("]",CELL("dateiname",$B$2))-13),2)=N71,
     HYPERLINK("#"&amp;CONCATENATE("'",Q71," K'!",)&amp;"A1",
     Q71),
"")</f>
        <v/>
      </c>
      <c r="C71" s="488" cm="1">
        <f t="array" aca="1" ref="C71" ca="1">IFERROR(IF(Q71&lt;&gt;"",TabelleK67GesKost,0),0)</f>
        <v>0</v>
      </c>
      <c r="D71" s="488" t="str">
        <f t="shared" ca="1" si="6"/>
        <v/>
      </c>
      <c r="E71" s="489" t="str" cm="1">
        <f t="array" aca="1" ref="E71" ca="1">IFERROR(IF(Q71&lt;&gt;"",TabelleK67ReiFl,""),0)</f>
        <v/>
      </c>
      <c r="F71" s="490" t="str" cm="1">
        <f t="array" aca="1" ref="F71" ca="1">IFERROR(IF(Q71&lt;&gt;"",TabelleK67GRGKost,""),0)</f>
        <v/>
      </c>
      <c r="G71" s="491" t="str">
        <f t="shared" ca="1" si="7"/>
        <v/>
      </c>
      <c r="H71" s="492" t="str" cm="1">
        <f t="array" aca="1" ref="H71" ca="1">IFERROR(IF(Q71&lt;&gt;"",E71+TabelleR67J2,""),0)</f>
        <v/>
      </c>
      <c r="I71" s="493" t="str" cm="1">
        <f t="array" aca="1" ref="I71" ca="1">IFERROR(IF(Q71&lt;&gt;"",TabelleK67ReiFlpa,""),0)</f>
        <v/>
      </c>
      <c r="J71" s="494" t="str" cm="1">
        <f t="array" aca="1" ref="J71" ca="1">IFERROR(IF(Q71&lt;&gt;"",TabelleK67JRS,""),0)</f>
        <v/>
      </c>
      <c r="K71" s="115" t="str">
        <f t="shared" ca="1" si="3"/>
        <v/>
      </c>
      <c r="L71" s="3"/>
      <c r="M71" s="185"/>
      <c r="N71" s="730" t="str">
        <f>Gebäudeübersicht!B70</f>
        <v>67</v>
      </c>
      <c r="O71" s="228" t="str" cm="1">
        <f t="array" aca="1" ref="O71" ca="1">IFERROR(IF(B71&lt;&gt;"",ROUND(SUBTOTAL(109,TabelleK67JJ),8)/SUBTOTAL(103,TabelleK67JJ),""),0)</f>
        <v/>
      </c>
      <c r="P71" s="2" cm="1">
        <f t="array" aca="1" ref="P71" ca="1">IFERROR(IF(B71&lt;&gt;"",TabelleK67KontrWert,0),0)</f>
        <v>0</v>
      </c>
      <c r="Q71" s="229" t="str" cm="1">
        <f t="array" aca="1" ref="Q71" ca="1">IF(
LEFT(RIGHT(CELL("dateiname",$B$2),LEN(CELL("dateiname",$B$2))-SEARCH("]",CELL("dateiname",$B$2))-13),2)=N71,
Gebäudeübersicht!P70,
"")</f>
        <v/>
      </c>
    </row>
    <row r="72" spans="2:17" ht="14.25" hidden="1" customHeight="1" x14ac:dyDescent="0.2">
      <c r="B72" s="582" t="str" cm="1">
        <f t="array" aca="1" ref="B72" ca="1">IF(
LEFT(RIGHT(CELL("dateiname",$B$2),LEN(CELL("dateiname",$B$2))-SEARCH("]",CELL("dateiname",$B$2))-13),2)=N72,
     HYPERLINK("#"&amp;CONCATENATE("'",Q72," K'!",)&amp;"A1",
     Q72),
"")</f>
        <v/>
      </c>
      <c r="C72" s="488" cm="1">
        <f t="array" aca="1" ref="C72" ca="1">IFERROR(IF(Q72&lt;&gt;"",TabelleK68GesKost,0),0)</f>
        <v>0</v>
      </c>
      <c r="D72" s="488" t="str">
        <f t="shared" ca="1" si="6"/>
        <v/>
      </c>
      <c r="E72" s="489" t="str" cm="1">
        <f t="array" aca="1" ref="E72" ca="1">IFERROR(IF(Q72&lt;&gt;"",TabelleK68ReiFl,""),0)</f>
        <v/>
      </c>
      <c r="F72" s="490" t="str" cm="1">
        <f t="array" aca="1" ref="F72" ca="1">IFERROR(IF(Q72&lt;&gt;"",TabelleK68GRGKost,""),0)</f>
        <v/>
      </c>
      <c r="G72" s="491" t="str">
        <f t="shared" ca="1" si="7"/>
        <v/>
      </c>
      <c r="H72" s="492" t="str" cm="1">
        <f t="array" aca="1" ref="H72" ca="1">IFERROR(IF(Q72&lt;&gt;"",E72+TabelleR68J2,""),0)</f>
        <v/>
      </c>
      <c r="I72" s="493" t="str" cm="1">
        <f t="array" aca="1" ref="I72" ca="1">IFERROR(IF(Q72&lt;&gt;"",TabelleK68ReiFlpa,""),0)</f>
        <v/>
      </c>
      <c r="J72" s="494" t="str" cm="1">
        <f t="array" aca="1" ref="J72" ca="1">IFERROR(IF(Q72&lt;&gt;"",TabelleK68JRS,""),0)</f>
        <v/>
      </c>
      <c r="K72" s="115" t="str">
        <f t="shared" ca="1" si="3"/>
        <v/>
      </c>
      <c r="L72" s="3"/>
      <c r="M72" s="185"/>
      <c r="N72" s="730" t="str">
        <f>Gebäudeübersicht!B71</f>
        <v>68</v>
      </c>
      <c r="O72" s="228" t="str" cm="1">
        <f t="array" aca="1" ref="O72" ca="1">IFERROR(IF(B72&lt;&gt;"",ROUND(SUBTOTAL(109,TabelleK68JJ),8)/SUBTOTAL(103,TabelleK68JJ),""),0)</f>
        <v/>
      </c>
      <c r="P72" s="2" cm="1">
        <f t="array" aca="1" ref="P72" ca="1">IFERROR(IF(B72&lt;&gt;"",TabelleK68KontrWert,0),0)</f>
        <v>0</v>
      </c>
      <c r="Q72" s="229" t="str" cm="1">
        <f t="array" aca="1" ref="Q72" ca="1">IF(
LEFT(RIGHT(CELL("dateiname",$B$2),LEN(CELL("dateiname",$B$2))-SEARCH("]",CELL("dateiname",$B$2))-13),2)=N72,
Gebäudeübersicht!P71,
"")</f>
        <v/>
      </c>
    </row>
    <row r="73" spans="2:17" ht="14.25" hidden="1" customHeight="1" x14ac:dyDescent="0.2">
      <c r="B73" s="582" t="str" cm="1">
        <f t="array" aca="1" ref="B73" ca="1">IF(
LEFT(RIGHT(CELL("dateiname",$B$2),LEN(CELL("dateiname",$B$2))-SEARCH("]",CELL("dateiname",$B$2))-13),2)=N73,
     HYPERLINK("#"&amp;CONCATENATE("'",Q73," K'!",)&amp;"A1",
     Q73),
"")</f>
        <v/>
      </c>
      <c r="C73" s="488" cm="1">
        <f t="array" aca="1" ref="C73" ca="1">IFERROR(IF(Q73&lt;&gt;"",TabelleK69GesKost,0),0)</f>
        <v>0</v>
      </c>
      <c r="D73" s="488" t="str">
        <f t="shared" ca="1" si="6"/>
        <v/>
      </c>
      <c r="E73" s="489" t="str" cm="1">
        <f t="array" aca="1" ref="E73" ca="1">IFERROR(IF(Q73&lt;&gt;"",TabelleK69ReiFl,""),0)</f>
        <v/>
      </c>
      <c r="F73" s="490" t="str" cm="1">
        <f t="array" aca="1" ref="F73" ca="1">IFERROR(IF(Q73&lt;&gt;"",TabelleK69GRGKost,""),0)</f>
        <v/>
      </c>
      <c r="G73" s="491" t="str">
        <f t="shared" ca="1" si="7"/>
        <v/>
      </c>
      <c r="H73" s="492" t="str" cm="1">
        <f t="array" aca="1" ref="H73" ca="1">IFERROR(IF(Q73&lt;&gt;"",E73+TabelleR69J2,""),0)</f>
        <v/>
      </c>
      <c r="I73" s="493" t="str" cm="1">
        <f t="array" aca="1" ref="I73" ca="1">IFERROR(IF(Q73&lt;&gt;"",TabelleK69ReiFlpa,""),0)</f>
        <v/>
      </c>
      <c r="J73" s="494" t="str" cm="1">
        <f t="array" aca="1" ref="J73" ca="1">IFERROR(IF(Q73&lt;&gt;"",TabelleK69JRS,""),0)</f>
        <v/>
      </c>
      <c r="K73" s="115" t="str">
        <f t="shared" ca="1" si="3"/>
        <v/>
      </c>
      <c r="L73" s="3"/>
      <c r="M73" s="185"/>
      <c r="N73" s="730" t="str">
        <f>Gebäudeübersicht!B72</f>
        <v>69</v>
      </c>
      <c r="O73" s="228" t="str" cm="1">
        <f t="array" aca="1" ref="O73" ca="1">IFERROR(IF(B73&lt;&gt;"",ROUND(SUBTOTAL(109,TabelleK69JJ),8)/SUBTOTAL(103,TabelleK69JJ),""),0)</f>
        <v/>
      </c>
      <c r="P73" s="2" cm="1">
        <f t="array" aca="1" ref="P73" ca="1">IFERROR(IF(B73&lt;&gt;"",TabelleK69KontrWert,0),0)</f>
        <v>0</v>
      </c>
      <c r="Q73" s="229" t="str" cm="1">
        <f t="array" aca="1" ref="Q73" ca="1">IF(
LEFT(RIGHT(CELL("dateiname",$B$2),LEN(CELL("dateiname",$B$2))-SEARCH("]",CELL("dateiname",$B$2))-13),2)=N73,
Gebäudeübersicht!P72,
"")</f>
        <v/>
      </c>
    </row>
    <row r="74" spans="2:17" ht="14.25" hidden="1" customHeight="1" x14ac:dyDescent="0.2">
      <c r="B74" s="582" t="str" cm="1">
        <f t="array" aca="1" ref="B74" ca="1">IF(
LEFT(RIGHT(CELL("dateiname",$B$2),LEN(CELL("dateiname",$B$2))-SEARCH("]",CELL("dateiname",$B$2))-13),2)=N74,
     HYPERLINK("#"&amp;CONCATENATE("'",Q74," K'!",)&amp;"A1",
     Q74),
"")</f>
        <v/>
      </c>
      <c r="C74" s="488" cm="1">
        <f t="array" aca="1" ref="C74" ca="1">IFERROR(IF(Q74&lt;&gt;"",TabelleK70GesKost,0),0)</f>
        <v>0</v>
      </c>
      <c r="D74" s="488" t="str">
        <f t="shared" ca="1" si="6"/>
        <v/>
      </c>
      <c r="E74" s="489" t="str" cm="1">
        <f t="array" aca="1" ref="E74" ca="1">IFERROR(IF(Q74&lt;&gt;"",TabelleK70ReiFl,""),0)</f>
        <v/>
      </c>
      <c r="F74" s="490" t="str" cm="1">
        <f t="array" aca="1" ref="F74" ca="1">IFERROR(IF(Q74&lt;&gt;"",TabelleK70GRGKost,""),0)</f>
        <v/>
      </c>
      <c r="G74" s="491" t="str">
        <f t="shared" ca="1" si="7"/>
        <v/>
      </c>
      <c r="H74" s="492" t="str" cm="1">
        <f t="array" aca="1" ref="H74" ca="1">IFERROR(IF(Q74&lt;&gt;"",E74+TabelleR70J2,""),0)</f>
        <v/>
      </c>
      <c r="I74" s="493" t="str" cm="1">
        <f t="array" aca="1" ref="I74" ca="1">IFERROR(IF(Q74&lt;&gt;"",TabelleK70ReiFlpa,""),0)</f>
        <v/>
      </c>
      <c r="J74" s="494" t="str" cm="1">
        <f t="array" aca="1" ref="J74" ca="1">IFERROR(IF(Q74&lt;&gt;"",TabelleK70JRS,""),0)</f>
        <v/>
      </c>
      <c r="K74" s="115" t="str">
        <f t="shared" ca="1" si="3"/>
        <v/>
      </c>
      <c r="L74" s="3"/>
      <c r="M74" s="185"/>
      <c r="N74" s="730" t="str">
        <f>Gebäudeübersicht!B73</f>
        <v>70</v>
      </c>
      <c r="O74" s="228" t="str" cm="1">
        <f t="array" aca="1" ref="O74" ca="1">IFERROR(IF(B74&lt;&gt;"",ROUND(SUBTOTAL(109,TabelleK70JJ),8)/SUBTOTAL(103,TabelleK70JJ),""),0)</f>
        <v/>
      </c>
      <c r="P74" s="2" cm="1">
        <f t="array" aca="1" ref="P74" ca="1">IFERROR(IF(B74&lt;&gt;"",TabelleK70KontrWert,0),0)</f>
        <v>0</v>
      </c>
      <c r="Q74" s="229" t="str" cm="1">
        <f t="array" aca="1" ref="Q74" ca="1">IF(
LEFT(RIGHT(CELL("dateiname",$B$2),LEN(CELL("dateiname",$B$2))-SEARCH("]",CELL("dateiname",$B$2))-13),2)=N74,
Gebäudeübersicht!P73,
"")</f>
        <v/>
      </c>
    </row>
    <row r="75" spans="2:17" ht="14.25" hidden="1" customHeight="1" x14ac:dyDescent="0.2">
      <c r="B75" s="582" t="str" cm="1">
        <f t="array" aca="1" ref="B75" ca="1">IF(
LEFT(RIGHT(CELL("dateiname",$B$2),LEN(CELL("dateiname",$B$2))-SEARCH("]",CELL("dateiname",$B$2))-13),2)=N75,
     HYPERLINK("#"&amp;CONCATENATE("'",Q75," K'!",)&amp;"A1",
     Q75),
"")</f>
        <v/>
      </c>
      <c r="C75" s="488" cm="1">
        <f t="array" aca="1" ref="C75" ca="1">IFERROR(IF(Q75&lt;&gt;"",TabelleK71GesKost,0),0)</f>
        <v>0</v>
      </c>
      <c r="D75" s="488" t="str">
        <f t="shared" ca="1" si="6"/>
        <v/>
      </c>
      <c r="E75" s="489" t="str" cm="1">
        <f t="array" aca="1" ref="E75" ca="1">IFERROR(IF(Q75&lt;&gt;"",TabelleK71ReiFl,""),0)</f>
        <v/>
      </c>
      <c r="F75" s="490" t="str" cm="1">
        <f t="array" aca="1" ref="F75" ca="1">IFERROR(IF(Q75&lt;&gt;"",TabelleK71GRGKost,""),0)</f>
        <v/>
      </c>
      <c r="G75" s="491" t="str">
        <f t="shared" ca="1" si="7"/>
        <v/>
      </c>
      <c r="H75" s="492" t="str" cm="1">
        <f t="array" aca="1" ref="H75" ca="1">IFERROR(IF(Q75&lt;&gt;"",E75+TabelleR71J2,""),0)</f>
        <v/>
      </c>
      <c r="I75" s="493" t="str" cm="1">
        <f t="array" aca="1" ref="I75" ca="1">IFERROR(IF(Q75&lt;&gt;"",TabelleK71ReiFlpa,""),0)</f>
        <v/>
      </c>
      <c r="J75" s="494" t="str" cm="1">
        <f t="array" aca="1" ref="J75" ca="1">IFERROR(IF(Q75&lt;&gt;"",TabelleK71JRS,""),0)</f>
        <v/>
      </c>
      <c r="K75" s="115" t="str">
        <f t="shared" ca="1" si="3"/>
        <v/>
      </c>
      <c r="L75" s="3"/>
      <c r="M75" s="185"/>
      <c r="N75" s="730" t="str">
        <f>Gebäudeübersicht!B74</f>
        <v>71</v>
      </c>
      <c r="O75" s="228" t="str" cm="1">
        <f t="array" aca="1" ref="O75" ca="1">IFERROR(IF(B75&lt;&gt;"",ROUND(SUBTOTAL(109,TabelleK71JJ),8)/SUBTOTAL(103,TabelleK71JJ),""),0)</f>
        <v/>
      </c>
      <c r="P75" s="2" cm="1">
        <f t="array" aca="1" ref="P75" ca="1">IFERROR(IF(B75&lt;&gt;"",TabelleK71KontrWert,0),0)</f>
        <v>0</v>
      </c>
      <c r="Q75" s="229" t="str" cm="1">
        <f t="array" aca="1" ref="Q75" ca="1">IF(
LEFT(RIGHT(CELL("dateiname",$B$2),LEN(CELL("dateiname",$B$2))-SEARCH("]",CELL("dateiname",$B$2))-13),2)=N75,
Gebäudeübersicht!P74,
"")</f>
        <v/>
      </c>
    </row>
    <row r="76" spans="2:17" ht="14.25" hidden="1" customHeight="1" x14ac:dyDescent="0.2">
      <c r="B76" s="582" t="str" cm="1">
        <f t="array" aca="1" ref="B76" ca="1">IF(
LEFT(RIGHT(CELL("dateiname",$B$2),LEN(CELL("dateiname",$B$2))-SEARCH("]",CELL("dateiname",$B$2))-13),2)=N76,
     HYPERLINK("#"&amp;CONCATENATE("'",Q76," K'!",)&amp;"A1",
     Q76),
"")</f>
        <v/>
      </c>
      <c r="C76" s="488" cm="1">
        <f t="array" aca="1" ref="C76" ca="1">IFERROR(IF(Q76&lt;&gt;"",TabelleK72GesKost,0),0)</f>
        <v>0</v>
      </c>
      <c r="D76" s="488" t="str">
        <f t="shared" ca="1" si="6"/>
        <v/>
      </c>
      <c r="E76" s="489" t="str" cm="1">
        <f t="array" aca="1" ref="E76" ca="1">IFERROR(IF(Q76&lt;&gt;"",TabelleK72ReiFl,""),0)</f>
        <v/>
      </c>
      <c r="F76" s="490" t="str" cm="1">
        <f t="array" aca="1" ref="F76" ca="1">IFERROR(IF(Q76&lt;&gt;"",TabelleK72GRGKost,""),0)</f>
        <v/>
      </c>
      <c r="G76" s="491" t="str">
        <f t="shared" ca="1" si="7"/>
        <v/>
      </c>
      <c r="H76" s="492" t="str" cm="1">
        <f t="array" aca="1" ref="H76" ca="1">IFERROR(IF(Q76&lt;&gt;"",E76+TabelleR72J2,""),0)</f>
        <v/>
      </c>
      <c r="I76" s="493" t="str" cm="1">
        <f t="array" aca="1" ref="I76" ca="1">IFERROR(IF(Q76&lt;&gt;"",TabelleK72ReiFlpa,""),0)</f>
        <v/>
      </c>
      <c r="J76" s="494" t="str" cm="1">
        <f t="array" aca="1" ref="J76" ca="1">IFERROR(IF(Q76&lt;&gt;"",TabelleK72JRS,""),0)</f>
        <v/>
      </c>
      <c r="K76" s="115" t="str">
        <f t="shared" ca="1" si="3"/>
        <v/>
      </c>
      <c r="L76" s="3"/>
      <c r="M76" s="185"/>
      <c r="N76" s="730" t="str">
        <f>Gebäudeübersicht!B75</f>
        <v>72</v>
      </c>
      <c r="O76" s="228" t="str" cm="1">
        <f t="array" aca="1" ref="O76" ca="1">IFERROR(IF(B76&lt;&gt;"",ROUND(SUBTOTAL(109,TabelleK72JJ),8)/SUBTOTAL(103,TabelleK72JJ),""),0)</f>
        <v/>
      </c>
      <c r="P76" s="2" cm="1">
        <f t="array" aca="1" ref="P76" ca="1">IFERROR(IF(B76&lt;&gt;"",TabelleK72KontrWert,0),0)</f>
        <v>0</v>
      </c>
      <c r="Q76" s="229" t="str" cm="1">
        <f t="array" aca="1" ref="Q76" ca="1">IF(
LEFT(RIGHT(CELL("dateiname",$B$2),LEN(CELL("dateiname",$B$2))-SEARCH("]",CELL("dateiname",$B$2))-13),2)=N76,
Gebäudeübersicht!P75,
"")</f>
        <v/>
      </c>
    </row>
    <row r="77" spans="2:17" ht="14.25" hidden="1" customHeight="1" x14ac:dyDescent="0.2">
      <c r="B77" s="582" t="str" cm="1">
        <f t="array" aca="1" ref="B77" ca="1">IF(
LEFT(RIGHT(CELL("dateiname",$B$2),LEN(CELL("dateiname",$B$2))-SEARCH("]",CELL("dateiname",$B$2))-13),2)=N77,
     HYPERLINK("#"&amp;CONCATENATE("'",Q77," K'!",)&amp;"A1",
     Q77),
"")</f>
        <v/>
      </c>
      <c r="C77" s="488" cm="1">
        <f t="array" aca="1" ref="C77" ca="1">IFERROR(IF(Q77&lt;&gt;"",TabelleK73GesKost,0),0)</f>
        <v>0</v>
      </c>
      <c r="D77" s="488" t="str">
        <f t="shared" ca="1" si="6"/>
        <v/>
      </c>
      <c r="E77" s="489" t="str" cm="1">
        <f t="array" aca="1" ref="E77" ca="1">IFERROR(IF(Q77&lt;&gt;"",TabelleK73ReiFl,""),0)</f>
        <v/>
      </c>
      <c r="F77" s="490" t="str" cm="1">
        <f t="array" aca="1" ref="F77" ca="1">IFERROR(IF(Q77&lt;&gt;"",TabelleK73GRGKost,""),0)</f>
        <v/>
      </c>
      <c r="G77" s="491" t="str">
        <f t="shared" ca="1" si="7"/>
        <v/>
      </c>
      <c r="H77" s="492" t="str" cm="1">
        <f t="array" aca="1" ref="H77" ca="1">IFERROR(IF(Q77&lt;&gt;"",E77+TabelleR73J2,""),0)</f>
        <v/>
      </c>
      <c r="I77" s="493" t="str" cm="1">
        <f t="array" aca="1" ref="I77" ca="1">IFERROR(IF(Q77&lt;&gt;"",TabelleK73ReiFlpa,""),0)</f>
        <v/>
      </c>
      <c r="J77" s="494" t="str" cm="1">
        <f t="array" aca="1" ref="J77" ca="1">IFERROR(IF(Q77&lt;&gt;"",TabelleK73JRS,""),0)</f>
        <v/>
      </c>
      <c r="K77" s="115" t="str">
        <f t="shared" ca="1" si="3"/>
        <v/>
      </c>
      <c r="L77" s="3"/>
      <c r="M77" s="185"/>
      <c r="N77" s="730" t="str">
        <f>Gebäudeübersicht!B76</f>
        <v>73</v>
      </c>
      <c r="O77" s="228" t="str" cm="1">
        <f t="array" aca="1" ref="O77" ca="1">IFERROR(IF(B77&lt;&gt;"",ROUND(SUBTOTAL(109,TabelleK73JJ),8)/SUBTOTAL(103,TabelleK73JJ),""),0)</f>
        <v/>
      </c>
      <c r="P77" s="2" cm="1">
        <f t="array" aca="1" ref="P77" ca="1">IFERROR(IF(B77&lt;&gt;"",TabelleK73KontrWert,0),0)</f>
        <v>0</v>
      </c>
      <c r="Q77" s="229" t="str" cm="1">
        <f t="array" aca="1" ref="Q77" ca="1">IF(
LEFT(RIGHT(CELL("dateiname",$B$2),LEN(CELL("dateiname",$B$2))-SEARCH("]",CELL("dateiname",$B$2))-13),2)=N77,
Gebäudeübersicht!P76,
"")</f>
        <v/>
      </c>
    </row>
    <row r="78" spans="2:17" ht="14.25" hidden="1" customHeight="1" x14ac:dyDescent="0.2">
      <c r="B78" s="582" t="str" cm="1">
        <f t="array" aca="1" ref="B78" ca="1">IF(
LEFT(RIGHT(CELL("dateiname",$B$2),LEN(CELL("dateiname",$B$2))-SEARCH("]",CELL("dateiname",$B$2))-13),2)=N78,
     HYPERLINK("#"&amp;CONCATENATE("'",Q78," K'!",)&amp;"A1",
     Q78),
"")</f>
        <v/>
      </c>
      <c r="C78" s="488" cm="1">
        <f t="array" aca="1" ref="C78" ca="1">IFERROR(IF(Q78&lt;&gt;"",TabelleK74GesKost,0),0)</f>
        <v>0</v>
      </c>
      <c r="D78" s="488" t="str">
        <f t="shared" ca="1" si="6"/>
        <v/>
      </c>
      <c r="E78" s="489" t="str" cm="1">
        <f t="array" aca="1" ref="E78" ca="1">IFERROR(IF(Q78&lt;&gt;"",TabelleK74ReiFl,""),0)</f>
        <v/>
      </c>
      <c r="F78" s="490" t="str" cm="1">
        <f t="array" aca="1" ref="F78" ca="1">IFERROR(IF(Q78&lt;&gt;"",TabelleK74GRGKost,""),0)</f>
        <v/>
      </c>
      <c r="G78" s="491" t="str">
        <f t="shared" ca="1" si="7"/>
        <v/>
      </c>
      <c r="H78" s="492" t="str" cm="1">
        <f t="array" aca="1" ref="H78" ca="1">IFERROR(IF(Q78&lt;&gt;"",E78+TabelleR74J2,""),0)</f>
        <v/>
      </c>
      <c r="I78" s="493" t="str" cm="1">
        <f t="array" aca="1" ref="I78" ca="1">IFERROR(IF(Q78&lt;&gt;"",TabelleK74ReiFlpa,""),0)</f>
        <v/>
      </c>
      <c r="J78" s="494" t="str" cm="1">
        <f t="array" aca="1" ref="J78" ca="1">IFERROR(IF(Q78&lt;&gt;"",TabelleK74JRS,""),0)</f>
        <v/>
      </c>
      <c r="K78" s="115" t="str">
        <f t="shared" ca="1" si="3"/>
        <v/>
      </c>
      <c r="L78" s="3"/>
      <c r="M78" s="185"/>
      <c r="N78" s="730" t="str">
        <f>Gebäudeübersicht!B77</f>
        <v>74</v>
      </c>
      <c r="O78" s="228" t="str" cm="1">
        <f t="array" aca="1" ref="O78" ca="1">IFERROR(IF(B78&lt;&gt;"",ROUND(SUBTOTAL(109,TabelleK74JJ),8)/SUBTOTAL(103,TabelleK74JJ),""),0)</f>
        <v/>
      </c>
      <c r="P78" s="2" cm="1">
        <f t="array" aca="1" ref="P78" ca="1">IFERROR(IF(B78&lt;&gt;"",TabelleK74KontrWert,0),0)</f>
        <v>0</v>
      </c>
      <c r="Q78" s="229" t="str" cm="1">
        <f t="array" aca="1" ref="Q78" ca="1">IF(
LEFT(RIGHT(CELL("dateiname",$B$2),LEN(CELL("dateiname",$B$2))-SEARCH("]",CELL("dateiname",$B$2))-13),2)=N78,
Gebäudeübersicht!P77,
"")</f>
        <v/>
      </c>
    </row>
    <row r="79" spans="2:17" ht="14.25" hidden="1" customHeight="1" thickBot="1" x14ac:dyDescent="0.25">
      <c r="B79" s="583" t="str" cm="1">
        <f t="array" aca="1" ref="B79" ca="1">IF(
LEFT(RIGHT(CELL("dateiname",$B$2),LEN(CELL("dateiname",$B$2))-SEARCH("]",CELL("dateiname",$B$2))-13),2)=N79,
     HYPERLINK("#"&amp;CONCATENATE("'",Q79," K'!",)&amp;"A1",
     Q79),
"")</f>
        <v/>
      </c>
      <c r="C79" s="112" cm="1">
        <f t="array" aca="1" ref="C79" ca="1">IFERROR(IF(Q79&lt;&gt;"",TabelleK75GesKost,0),0)</f>
        <v>0</v>
      </c>
      <c r="D79" s="112" t="str">
        <f t="shared" ca="1" si="6"/>
        <v/>
      </c>
      <c r="E79" s="483" t="str" cm="1">
        <f t="array" aca="1" ref="E79" ca="1">IFERROR(IF(Q79&lt;&gt;"",TabelleK75ReiFl,""),0)</f>
        <v/>
      </c>
      <c r="F79" s="484" t="str" cm="1">
        <f t="array" aca="1" ref="F79" ca="1">IFERROR(IF(Q79&lt;&gt;"",TabelleK75GRGKost,""),0)</f>
        <v/>
      </c>
      <c r="G79" s="113" t="str">
        <f t="shared" ca="1" si="7"/>
        <v/>
      </c>
      <c r="H79" s="485" t="str" cm="1">
        <f t="array" aca="1" ref="H79" ca="1">IFERROR(IF(Q79&lt;&gt;"",E79+TabelleR75J2,""),0)</f>
        <v/>
      </c>
      <c r="I79" s="421" t="str" cm="1">
        <f t="array" aca="1" ref="I79" ca="1">IFERROR(IF(Q79&lt;&gt;"",TabelleK75ReiFlpa,""),0)</f>
        <v/>
      </c>
      <c r="J79" s="486" t="str" cm="1">
        <f t="array" aca="1" ref="J79" ca="1">IFERROR(IF(Q79&lt;&gt;"",TabelleK75JRS,""),0)</f>
        <v/>
      </c>
      <c r="K79" s="117" t="str">
        <f t="shared" ca="1" si="3"/>
        <v/>
      </c>
      <c r="L79" s="3"/>
      <c r="M79" s="185"/>
      <c r="N79" s="730" t="str">
        <f>Gebäudeübersicht!B78</f>
        <v>75</v>
      </c>
      <c r="O79" s="228" t="str" cm="1">
        <f t="array" aca="1" ref="O79" ca="1">IFERROR(IF(B79&lt;&gt;"",ROUND(SUBTOTAL(109,TabelleK75JJ),8)/SUBTOTAL(103,TabelleK75JJ),""),0)</f>
        <v/>
      </c>
      <c r="P79" s="2" cm="1">
        <f t="array" aca="1" ref="P79" ca="1">IFERROR(IF(B79&lt;&gt;"",TabelleK75KontrWert,0),0)</f>
        <v>0</v>
      </c>
      <c r="Q79" s="229" t="str" cm="1">
        <f t="array" aca="1" ref="Q79" ca="1">IF(
LEFT(RIGHT(CELL("dateiname",$B$2),LEN(CELL("dateiname",$B$2))-SEARCH("]",CELL("dateiname",$B$2))-13),2)=N79,
Gebäudeübersicht!P78,
"")</f>
        <v/>
      </c>
    </row>
    <row r="80" spans="2:17" ht="14.25" customHeight="1" thickBot="1" x14ac:dyDescent="0.25">
      <c r="B80" s="487"/>
      <c r="C80" s="411">
        <f t="shared" ref="C80:J80" ca="1" si="8">SUBTOTAL(109,C5:C79)</f>
        <v>0</v>
      </c>
      <c r="D80" s="411">
        <f t="shared" ca="1" si="8"/>
        <v>0</v>
      </c>
      <c r="E80" s="411">
        <f t="shared" ca="1" si="8"/>
        <v>7708.8799999999992</v>
      </c>
      <c r="F80" s="411">
        <f t="shared" ca="1" si="8"/>
        <v>0</v>
      </c>
      <c r="G80" s="411">
        <f t="shared" ca="1" si="8"/>
        <v>0</v>
      </c>
      <c r="H80" s="411">
        <f t="shared" ca="1" si="8"/>
        <v>146.85000000000241</v>
      </c>
      <c r="I80" s="411">
        <f t="shared" ca="1" si="8"/>
        <v>892523.38</v>
      </c>
      <c r="J80" s="411">
        <f t="shared" ca="1" si="8"/>
        <v>0</v>
      </c>
      <c r="K80" s="487"/>
      <c r="L80" s="5"/>
      <c r="M80" s="4"/>
      <c r="N80" s="4"/>
      <c r="O80" s="231" t="str">
        <f t="array" aca="1" ref="O80" ca="1">IF(
ROUND(SUMIF(O5:O79,"&lt;1E+307"),5)/VALUE(COUNTIFS(N5:N79,LEFT(RIGHT(CELL("dateiname",A1),6),2)))&lt;&gt;INDIRECT(CONCATENATE("'","Stundensatz_UHR_Los_",LEFT(RIGHT(CELL("dateiname",A1),6),2),"'","!$E$59")),
ROUND(SUMIF(O5:O79,"&lt;1E+307"),5)/COUNT(O5:O79),
"")</f>
        <v/>
      </c>
      <c r="P80" s="4">
        <f ca="1">SUBTOTAL(109,P5:P79)</f>
        <v>150</v>
      </c>
    </row>
    <row r="81" spans="2:14" ht="14.25" customHeight="1" x14ac:dyDescent="0.2"/>
    <row r="82" spans="2:14" ht="14.25" customHeight="1" x14ac:dyDescent="0.2"/>
    <row r="83" spans="2:14" ht="14.25" customHeight="1" thickBot="1" x14ac:dyDescent="0.3">
      <c r="C83" s="6" t="s">
        <v>163</v>
      </c>
    </row>
    <row r="84" spans="2:14" ht="20.100000000000001" customHeight="1" thickBot="1" x14ac:dyDescent="0.25">
      <c r="B84" s="59" t="s">
        <v>164</v>
      </c>
      <c r="C84" s="60">
        <f ca="1">C80+F80+'Sonderleistungen Los 01'!K46</f>
        <v>0</v>
      </c>
    </row>
    <row r="85" spans="2:14" ht="14.25" customHeight="1" x14ac:dyDescent="0.2">
      <c r="N85" s="50"/>
    </row>
    <row r="86" spans="2:14" ht="14.25" customHeight="1" x14ac:dyDescent="0.2">
      <c r="B86" s="209" t="s">
        <v>284</v>
      </c>
      <c r="F86" s="52"/>
      <c r="G86" s="4"/>
      <c r="H86" s="4"/>
      <c r="I86" s="4"/>
      <c r="J86" s="50"/>
      <c r="K86" s="50"/>
      <c r="L86" s="48"/>
      <c r="N86" s="45"/>
    </row>
    <row r="87" spans="2:14" ht="14.25" customHeight="1" x14ac:dyDescent="0.2">
      <c r="B87" s="210" t="str">
        <f>IF(Preise_Abrufleistungen!$B$3&lt;&gt;"",Preise_Abrufleistungen!$B$3,"")</f>
        <v/>
      </c>
      <c r="F87" s="52"/>
      <c r="G87" s="4"/>
      <c r="H87" s="4"/>
      <c r="I87" s="4"/>
      <c r="J87" s="50"/>
      <c r="K87" s="50"/>
      <c r="L87" s="49"/>
      <c r="N87" s="50"/>
    </row>
    <row r="88" spans="2:14" ht="14.25" customHeight="1" x14ac:dyDescent="0.2">
      <c r="F88" s="52"/>
      <c r="G88" s="4"/>
      <c r="H88" s="4"/>
      <c r="I88" s="4"/>
      <c r="J88" s="50"/>
      <c r="K88" s="50"/>
      <c r="N88" s="72"/>
    </row>
    <row r="89" spans="2:14" ht="14.25" customHeight="1" x14ac:dyDescent="0.2">
      <c r="F89" s="52"/>
      <c r="G89" s="4"/>
      <c r="H89" s="4"/>
      <c r="I89" s="4"/>
      <c r="J89" s="50"/>
      <c r="K89" s="50"/>
      <c r="L89" s="50"/>
      <c r="N89" s="50"/>
    </row>
    <row r="90" spans="2:14" ht="14.25" customHeight="1" x14ac:dyDescent="0.2">
      <c r="F90" s="52"/>
      <c r="G90" s="4"/>
      <c r="H90" s="4"/>
      <c r="I90" s="4"/>
      <c r="J90" s="50"/>
      <c r="K90" s="50"/>
      <c r="L90" s="50"/>
      <c r="N90" s="50"/>
    </row>
    <row r="91" spans="2:14" ht="12.75" customHeight="1" x14ac:dyDescent="0.2">
      <c r="F91" s="52"/>
      <c r="G91" s="4"/>
      <c r="H91" s="4"/>
      <c r="I91" s="4"/>
      <c r="J91" s="50"/>
      <c r="K91" s="50"/>
      <c r="L91" s="50"/>
      <c r="N91" s="50"/>
    </row>
    <row r="92" spans="2:14" ht="12.75" customHeight="1" x14ac:dyDescent="0.2">
      <c r="F92" s="52"/>
      <c r="G92" s="4"/>
      <c r="H92" s="4"/>
      <c r="I92" s="4"/>
      <c r="J92" s="50"/>
      <c r="K92" s="50"/>
      <c r="L92" s="50"/>
      <c r="N92" s="50"/>
    </row>
    <row r="93" spans="2:14" ht="12.75" customHeight="1" x14ac:dyDescent="0.2">
      <c r="F93" s="52"/>
      <c r="G93" s="4"/>
      <c r="H93" s="4"/>
      <c r="I93" s="4"/>
      <c r="J93" s="50"/>
      <c r="K93" s="50"/>
      <c r="L93" s="50"/>
    </row>
    <row r="94" spans="2:14" ht="30.75" hidden="1" customHeight="1" x14ac:dyDescent="0.2">
      <c r="B94" s="845" t="str">
        <f>IF(AND(U8=TRUE,M107&gt;0),U6,"")</f>
        <v>Es fehlen noch eine oder mehrere Leistungskennzahlen (LKZ)!</v>
      </c>
      <c r="F94" s="52"/>
      <c r="G94" s="4"/>
      <c r="H94" s="4"/>
      <c r="I94" s="4"/>
      <c r="J94" s="50"/>
      <c r="K94" s="50"/>
      <c r="L94" s="50"/>
    </row>
    <row r="95" spans="2:14" ht="12.75" customHeight="1" x14ac:dyDescent="0.2">
      <c r="F95" s="52"/>
      <c r="G95" s="4"/>
      <c r="H95" s="4"/>
      <c r="I95" s="4"/>
      <c r="J95" s="50"/>
      <c r="K95" s="50"/>
      <c r="L95" s="50"/>
    </row>
    <row r="96" spans="2:14" ht="12.75" customHeight="1" x14ac:dyDescent="0.2">
      <c r="F96" s="52"/>
      <c r="G96" s="4"/>
      <c r="H96" s="4"/>
      <c r="I96" s="4"/>
      <c r="J96" s="50"/>
      <c r="K96" s="50"/>
      <c r="L96" s="50"/>
    </row>
    <row r="97" spans="2:32" ht="12.75" customHeight="1" x14ac:dyDescent="0.2">
      <c r="F97" s="52"/>
      <c r="G97" s="4"/>
      <c r="H97" s="4"/>
      <c r="I97" s="4"/>
      <c r="J97" s="50"/>
      <c r="K97" s="50"/>
      <c r="L97" s="50"/>
    </row>
    <row r="98" spans="2:32" ht="15" thickBot="1" x14ac:dyDescent="0.25">
      <c r="F98" s="52"/>
      <c r="G98" s="4"/>
      <c r="H98" s="4"/>
      <c r="I98" s="4"/>
      <c r="J98" s="125"/>
      <c r="K98" s="125"/>
      <c r="L98" s="124"/>
    </row>
    <row r="99" spans="2:32" ht="15" customHeight="1" x14ac:dyDescent="0.2">
      <c r="B99" s="958" t="s">
        <v>305</v>
      </c>
      <c r="C99" s="959"/>
      <c r="F99" s="52"/>
      <c r="G99" s="937" t="s">
        <v>287</v>
      </c>
      <c r="H99" s="938"/>
      <c r="I99" s="939"/>
      <c r="J99" s="125"/>
      <c r="K99" s="125"/>
      <c r="L99" s="124"/>
      <c r="AD99" s="126"/>
    </row>
    <row r="100" spans="2:32" ht="14.25" x14ac:dyDescent="0.2">
      <c r="B100" s="960"/>
      <c r="C100" s="961"/>
      <c r="F100" s="52"/>
      <c r="G100" s="940"/>
      <c r="H100" s="941"/>
      <c r="I100" s="942"/>
      <c r="K100" s="50"/>
      <c r="L100" s="50"/>
      <c r="AC100" s="131" t="s">
        <v>326</v>
      </c>
      <c r="AD100" s="129" t="s">
        <v>327</v>
      </c>
    </row>
    <row r="101" spans="2:32" ht="15" customHeight="1" x14ac:dyDescent="0.2">
      <c r="B101" s="960"/>
      <c r="C101" s="961"/>
      <c r="F101" s="52"/>
      <c r="G101" s="940"/>
      <c r="H101" s="941"/>
      <c r="I101" s="942"/>
      <c r="K101" s="7"/>
      <c r="L101" s="50"/>
      <c r="AC101" s="132">
        <f ca="1">SUBTOTAL(109,AC108:AC410)</f>
        <v>0.99999999999999978</v>
      </c>
      <c r="AD101" s="213">
        <f ca="1">SUBTOTAL(109,$AD$108:$AD$410)</f>
        <v>0</v>
      </c>
    </row>
    <row r="102" spans="2:32" ht="15" thickBot="1" x14ac:dyDescent="0.25">
      <c r="B102" s="962" t="s">
        <v>306</v>
      </c>
      <c r="C102" s="963"/>
      <c r="F102" s="52"/>
      <c r="G102" s="943" t="s">
        <v>286</v>
      </c>
      <c r="H102" s="944"/>
      <c r="I102" s="942"/>
      <c r="K102" s="7"/>
      <c r="L102" s="50"/>
      <c r="AC102" s="133"/>
      <c r="AD102" s="130"/>
    </row>
    <row r="103" spans="2:32" ht="15" thickBot="1" x14ac:dyDescent="0.25">
      <c r="B103" s="962" t="str">
        <f ca="1">CONCATENATE("für die Kalkulationstabellen ",RIGHT($B$2,6))</f>
        <v>für die Kalkulationstabellen Los 01</v>
      </c>
      <c r="C103" s="963"/>
      <c r="F103" s="52"/>
      <c r="G103" s="943" t="str">
        <f ca="1">CONCATENATE("für die Kalkulationstabellen ",RIGHT($B$2,6))</f>
        <v>für die Kalkulationstabellen Los 01</v>
      </c>
      <c r="H103" s="944"/>
      <c r="I103" s="942"/>
      <c r="K103" s="7"/>
      <c r="L103" s="50"/>
      <c r="N103" s="948" t="s">
        <v>324</v>
      </c>
      <c r="O103" s="949"/>
      <c r="P103" s="657">
        <v>40</v>
      </c>
      <c r="R103" s="950" t="s">
        <v>325</v>
      </c>
      <c r="S103" s="951"/>
      <c r="T103" s="134"/>
      <c r="U103" s="954" t="s">
        <v>311</v>
      </c>
      <c r="V103" s="957" t="s">
        <v>312</v>
      </c>
      <c r="W103" s="957" t="s">
        <v>313</v>
      </c>
      <c r="X103" s="957" t="s">
        <v>314</v>
      </c>
      <c r="Y103" s="957" t="s">
        <v>315</v>
      </c>
      <c r="Z103" s="957" t="s">
        <v>316</v>
      </c>
      <c r="AA103" s="957" t="s">
        <v>317</v>
      </c>
      <c r="AB103" s="957" t="s">
        <v>318</v>
      </c>
      <c r="AC103" s="957" t="s">
        <v>319</v>
      </c>
      <c r="AD103" s="957" t="s">
        <v>320</v>
      </c>
    </row>
    <row r="104" spans="2:32" ht="12.75" customHeight="1" thickBot="1" x14ac:dyDescent="0.25">
      <c r="B104" s="964" t="s">
        <v>285</v>
      </c>
      <c r="C104" s="965"/>
      <c r="G104" s="945" t="s">
        <v>285</v>
      </c>
      <c r="H104" s="946"/>
      <c r="I104" s="947"/>
      <c r="K104" s="7"/>
      <c r="R104" s="952"/>
      <c r="S104" s="953"/>
      <c r="T104" s="214">
        <f ca="1">IF(ROUND(P103-SUM($AD$108:$AD$410),4)&lt;0,0,ROUND(P103-SUM($AD$108:$AD$410),4))</f>
        <v>40</v>
      </c>
      <c r="U104" s="955"/>
      <c r="V104" s="956"/>
      <c r="W104" s="956"/>
      <c r="X104" s="956"/>
      <c r="Y104" s="956"/>
      <c r="Z104" s="956"/>
      <c r="AA104" s="956"/>
      <c r="AB104" s="956"/>
      <c r="AC104" s="956"/>
      <c r="AD104" s="956"/>
    </row>
    <row r="105" spans="2:32" ht="12.75" customHeight="1" thickBot="1" x14ac:dyDescent="0.25">
      <c r="B105" s="95"/>
      <c r="C105" s="556"/>
      <c r="K105" s="7"/>
      <c r="N105" s="127" t="s">
        <v>323</v>
      </c>
      <c r="O105" s="128">
        <f ca="1">SUBTOTAL(109,O108:O410)</f>
        <v>892523.38</v>
      </c>
      <c r="U105" s="956"/>
      <c r="V105" s="956"/>
      <c r="W105" s="956"/>
      <c r="X105" s="956"/>
      <c r="Y105" s="956"/>
      <c r="Z105" s="956"/>
      <c r="AA105" s="956"/>
      <c r="AB105" s="956"/>
      <c r="AC105" s="956"/>
      <c r="AD105" s="956"/>
    </row>
    <row r="106" spans="2:32" ht="13.5" customHeight="1" thickBot="1" x14ac:dyDescent="0.25">
      <c r="B106" s="95"/>
      <c r="C106" s="96"/>
      <c r="J106" s="7"/>
      <c r="K106" s="7"/>
      <c r="U106" s="956"/>
      <c r="V106" s="956"/>
      <c r="W106" s="956"/>
      <c r="X106" s="956"/>
      <c r="Y106" s="956"/>
      <c r="Z106" s="956"/>
      <c r="AA106" s="956"/>
      <c r="AB106" s="956"/>
      <c r="AC106" s="956"/>
      <c r="AD106" s="956"/>
    </row>
    <row r="107" spans="2:32" ht="15" thickBot="1" x14ac:dyDescent="0.25">
      <c r="B107" s="97" t="s">
        <v>304</v>
      </c>
      <c r="C107" s="285"/>
      <c r="F107" s="558" t="s">
        <v>168</v>
      </c>
      <c r="G107" s="559" t="s">
        <v>167</v>
      </c>
      <c r="H107" s="559" t="s">
        <v>171</v>
      </c>
      <c r="I107" s="559" t="s">
        <v>169</v>
      </c>
      <c r="J107" s="560" t="s">
        <v>202</v>
      </c>
      <c r="K107" s="558" t="s">
        <v>172</v>
      </c>
      <c r="L107" s="560" t="s">
        <v>173</v>
      </c>
      <c r="M107" s="2">
        <f>SUM(M108:M410)</f>
        <v>24</v>
      </c>
      <c r="N107" s="135" t="s">
        <v>168</v>
      </c>
      <c r="O107" s="135" t="s">
        <v>167</v>
      </c>
      <c r="P107" s="135" t="s">
        <v>171</v>
      </c>
      <c r="Q107" s="135" t="s">
        <v>169</v>
      </c>
      <c r="R107" s="136" t="s">
        <v>321</v>
      </c>
      <c r="S107" s="136" t="s">
        <v>202</v>
      </c>
      <c r="T107" s="136" t="s">
        <v>322</v>
      </c>
      <c r="U107" s="956"/>
      <c r="V107" s="956"/>
      <c r="W107" s="956"/>
      <c r="X107" s="956"/>
      <c r="Y107" s="956"/>
      <c r="Z107" s="956"/>
      <c r="AA107" s="956"/>
      <c r="AB107" s="956"/>
      <c r="AC107" s="956"/>
      <c r="AD107" s="956"/>
    </row>
    <row r="108" spans="2:32" ht="14.25" x14ac:dyDescent="0.2">
      <c r="F108" s="672" t="str">
        <f>Raumgruppen_Bezeichnungen!C3</f>
        <v>A1-J</v>
      </c>
      <c r="G108" s="667" t="str">
        <f ca="1">IF(
HLOOKUP(F108,$C$421:$KS$497,77,FALSE)&lt;&gt;0,
HLOOKUP(F108,$C$421:$KS$497,77,FALSE),
"")</f>
        <v/>
      </c>
      <c r="H108" s="667" t="str">
        <f ca="1">IF(
HLOOKUP(F108,$C$503:$KS$579,77,FALSE)&lt;&gt;0,
HLOOKUP(F108,$C$503:$KS$579,77,FALSE),
"")</f>
        <v/>
      </c>
      <c r="I108" s="668" t="str">
        <f ca="1">IF(H108="","",G108/H108)</f>
        <v/>
      </c>
      <c r="J108" s="669"/>
      <c r="K108" s="561">
        <f>IF(_xlfn.NUMBERVALUE((RIGHT(TEXT(L108*0.4,"000"))))=0,L108*0.4,IF(_xlfn.NUMBERVALUE((RIGHT(TEXT(L108*0.4,"000"))))&lt;=5,_xlfn.NUMBERVALUE(TEXT(ROUNDDOWN(L108*0.4/10,0),"00"))*10,_xlfn.NUMBERVALUE(TEXT(ROUNDUP(L108*0.4/10,0),"00"))*10-5))</f>
        <v>60</v>
      </c>
      <c r="L108" s="562">
        <f>VLOOKUP(F108,Raumgruppen_Bezeichnungen!$C$3:$O$305,13,FALSE)</f>
        <v>150</v>
      </c>
      <c r="M108" s="2">
        <f>VLOOKUP(F108,Raumgruppen_Bezeichnungen!$C$3:$N$305,12,FALSE)</f>
        <v>1</v>
      </c>
      <c r="N108" s="54" t="str">
        <f>F108</f>
        <v>A1-J</v>
      </c>
      <c r="O108" s="137" t="str">
        <f ca="1">IF(HLOOKUP(N108,$C$421:$KS$497,77,FALSE)&lt;&gt;0,HLOOKUP(N108,$C$421:$KS$497,77,FALSE),"")</f>
        <v/>
      </c>
      <c r="P108" s="137" t="str">
        <f ca="1">IF(HLOOKUP(N108,$C$503:$KS$579,77,FALSE)&lt;&gt;0,HLOOKUP(N108,$C$503:$KS$579,77,FALSE),"")</f>
        <v/>
      </c>
      <c r="Q108" s="137" t="str">
        <f t="shared" ref="Q108:Q194" ca="1" si="9">IF(P108="","",O108/P108)</f>
        <v/>
      </c>
      <c r="R108" s="53">
        <f>K108</f>
        <v>60</v>
      </c>
      <c r="S108" s="53">
        <f>J108</f>
        <v>0</v>
      </c>
      <c r="T108" s="53">
        <f>L108</f>
        <v>150</v>
      </c>
      <c r="U108" s="151" t="str">
        <f ca="1">IF(Q108&lt;&gt;"",ROUND(Q108-T108,6),"")</f>
        <v/>
      </c>
      <c r="V108" s="151" t="str">
        <f ca="1">IF(Q108&lt;&gt;"",R108-Q108,"")</f>
        <v/>
      </c>
      <c r="W108" s="151" t="str">
        <f ca="1">IF(U108&lt;0,0,U108)</f>
        <v/>
      </c>
      <c r="X108" s="151" t="str">
        <f ca="1">IF(V108&lt;0,0,V108)</f>
        <v/>
      </c>
      <c r="Y108" s="153" t="str">
        <f t="shared" ref="Y108:Y113" ca="1" si="10">IF(W108&lt;&gt;"",W108/T108,"")</f>
        <v/>
      </c>
      <c r="Z108" s="153" t="str">
        <f t="shared" ref="Z108:Z113" ca="1" si="11">IF(X108&lt;&gt;"",X108/R108,"")</f>
        <v/>
      </c>
      <c r="AA108" s="153" t="str">
        <f t="shared" ref="AA108:AA113" ca="1" si="12">IF(Y108&lt;&gt;"",Y108+Z108,"")</f>
        <v/>
      </c>
      <c r="AB108" s="152" t="str">
        <f t="shared" ref="AB108:AB113" ca="1" si="13">IF(AA108&lt;&gt;"",AA108*100,"")</f>
        <v/>
      </c>
      <c r="AC108" s="264" t="str">
        <f t="shared" ref="AC108:AC113" ca="1" si="14">IF(O108&lt;&gt;"",O108/$O$105,"")</f>
        <v/>
      </c>
      <c r="AD108" s="152" t="str">
        <f ca="1">IF(AB108&lt;&gt;"",AB108*AC108*1.5,"")</f>
        <v/>
      </c>
      <c r="AF108" s="209" t="str">
        <f>Raumgruppen_Bezeichnungen!D3</f>
        <v>Seminar- und Prüfungsräume, Aufenthaltsräume, Multifunktionsräume</v>
      </c>
    </row>
    <row r="109" spans="2:32" ht="14.25" hidden="1" x14ac:dyDescent="0.2">
      <c r="F109" s="673" t="str">
        <f>Raumgruppen_Bezeichnungen!C4</f>
        <v>A1-J2</v>
      </c>
      <c r="G109" s="455" t="str">
        <f t="shared" ref="G109:G172" ca="1" si="15">IF(
HLOOKUP(F109,$C$421:$KS$497,77,FALSE)&lt;&gt;0,
HLOOKUP(F109,$C$421:$KS$497,77,FALSE),
"")</f>
        <v/>
      </c>
      <c r="H109" s="455" t="str">
        <f t="shared" ref="H109:H172" ca="1" si="16">IF(
HLOOKUP(F109,$C$503:$KS$579,77,FALSE)&lt;&gt;0,
HLOOKUP(F109,$C$503:$KS$579,77,FALSE),
"")</f>
        <v/>
      </c>
      <c r="I109" s="456" t="str">
        <f t="shared" ref="I109:I194" ca="1" si="17">IF(H109="","",G109/H109)</f>
        <v/>
      </c>
      <c r="J109" s="557"/>
      <c r="K109" s="563">
        <f t="shared" ref="K109:K172" si="18">IF(_xlfn.NUMBERVALUE((RIGHT(TEXT(L109*0.4,"000"))))=0,L109*0.4,IF(_xlfn.NUMBERVALUE((RIGHT(TEXT(L109*0.4,"000"))))&lt;=5,_xlfn.NUMBERVALUE(TEXT(ROUNDDOWN(L109*0.4/10,0),"00"))*10,_xlfn.NUMBERVALUE(TEXT(ROUNDUP(L109*0.4/10,0),"00"))*10-5))</f>
        <v>65</v>
      </c>
      <c r="L109" s="564">
        <f>VLOOKUP(F109,Raumgruppen_Bezeichnungen!$C$3:$O$305,13,FALSE)</f>
        <v>170</v>
      </c>
      <c r="M109" s="2">
        <f>VLOOKUP(F109,Raumgruppen_Bezeichnungen!$C$3:$N$305,12,FALSE)</f>
        <v>0</v>
      </c>
      <c r="N109" s="54" t="str">
        <f t="shared" ref="N109:N189" si="19">F109</f>
        <v>A1-J2</v>
      </c>
      <c r="O109" s="137" t="str">
        <f t="shared" ref="O109:O172" ca="1" si="20">IF(HLOOKUP(N109,$C$421:$KS$497,77,FALSE)&lt;&gt;0,HLOOKUP(N109,$C$421:$KS$497,77,FALSE),"")</f>
        <v/>
      </c>
      <c r="P109" s="137" t="str">
        <f t="shared" ref="P109:P172" ca="1" si="21">IF(HLOOKUP(N109,$C$503:$KS$579,77,FALSE)&lt;&gt;0,HLOOKUP(N109,$C$503:$KS$579,77,FALSE),"")</f>
        <v/>
      </c>
      <c r="Q109" s="137" t="str">
        <f t="shared" ca="1" si="9"/>
        <v/>
      </c>
      <c r="R109" s="53">
        <f t="shared" ref="R109:R189" si="22">K109</f>
        <v>65</v>
      </c>
      <c r="S109" s="53">
        <f t="shared" ref="S109:S189" si="23">J109</f>
        <v>0</v>
      </c>
      <c r="T109" s="53">
        <f t="shared" ref="T109:T189" si="24">L109</f>
        <v>170</v>
      </c>
      <c r="U109" s="151" t="str">
        <f ca="1">IF(Q109&lt;&gt;"",ROUND(Q109-T109,6),"")</f>
        <v/>
      </c>
      <c r="V109" s="151" t="str">
        <f t="shared" ref="V109:V189" ca="1" si="25">IF(Q109&lt;&gt;"",R109-Q109,"")</f>
        <v/>
      </c>
      <c r="W109" s="151" t="str">
        <f t="shared" ref="W109:W189" ca="1" si="26">IF(U109&lt;0,0,U109)</f>
        <v/>
      </c>
      <c r="X109" s="151" t="str">
        <f t="shared" ref="X109:X189" ca="1" si="27">IF(V109&lt;0,0,V109)</f>
        <v/>
      </c>
      <c r="Y109" s="153" t="str">
        <f t="shared" ca="1" si="10"/>
        <v/>
      </c>
      <c r="Z109" s="153" t="str">
        <f t="shared" ca="1" si="11"/>
        <v/>
      </c>
      <c r="AA109" s="153" t="str">
        <f t="shared" ca="1" si="12"/>
        <v/>
      </c>
      <c r="AB109" s="152" t="str">
        <f t="shared" ca="1" si="13"/>
        <v/>
      </c>
      <c r="AC109" s="264" t="str">
        <f t="shared" ca="1" si="14"/>
        <v/>
      </c>
      <c r="AD109" s="152" t="str">
        <f t="shared" ref="AD109:AD172" ca="1" si="28">IF(AB109&lt;&gt;"",AB109*AC109*1.5,"")</f>
        <v/>
      </c>
      <c r="AF109" s="209" t="str">
        <f>Raumgruppen_Bezeichnungen!D4</f>
        <v>Klassenräume</v>
      </c>
    </row>
    <row r="110" spans="2:32" ht="14.25" hidden="1" x14ac:dyDescent="0.2">
      <c r="F110" s="673" t="str">
        <f>Raumgruppen_Bezeichnungen!C5</f>
        <v>A1-Q</v>
      </c>
      <c r="G110" s="455" t="str">
        <f t="shared" ca="1" si="15"/>
        <v/>
      </c>
      <c r="H110" s="455" t="str">
        <f t="shared" ca="1" si="16"/>
        <v/>
      </c>
      <c r="I110" s="456" t="str">
        <f t="shared" ca="1" si="17"/>
        <v/>
      </c>
      <c r="J110" s="557"/>
      <c r="K110" s="563">
        <f t="shared" si="18"/>
        <v>75</v>
      </c>
      <c r="L110" s="564">
        <f>VLOOKUP(F110,Raumgruppen_Bezeichnungen!$C$3:$O$305,13,FALSE)</f>
        <v>190</v>
      </c>
      <c r="M110" s="2">
        <f>VLOOKUP(F110,Raumgruppen_Bezeichnungen!$C$3:$N$305,12,FALSE)</f>
        <v>0</v>
      </c>
      <c r="N110" s="54" t="str">
        <f t="shared" si="19"/>
        <v>A1-Q</v>
      </c>
      <c r="O110" s="137" t="str">
        <f t="shared" ca="1" si="20"/>
        <v/>
      </c>
      <c r="P110" s="137" t="str">
        <f t="shared" ca="1" si="21"/>
        <v/>
      </c>
      <c r="Q110" s="137" t="str">
        <f t="shared" ca="1" si="9"/>
        <v/>
      </c>
      <c r="R110" s="53">
        <f t="shared" si="22"/>
        <v>75</v>
      </c>
      <c r="S110" s="53">
        <f t="shared" si="23"/>
        <v>0</v>
      </c>
      <c r="T110" s="53">
        <f t="shared" si="24"/>
        <v>190</v>
      </c>
      <c r="U110" s="151" t="str">
        <f ca="1">IF(Q110&lt;&gt;"",ROUND(Q110-T110,6),"")</f>
        <v/>
      </c>
      <c r="V110" s="151" t="str">
        <f t="shared" ca="1" si="25"/>
        <v/>
      </c>
      <c r="W110" s="151" t="str">
        <f t="shared" ca="1" si="26"/>
        <v/>
      </c>
      <c r="X110" s="151" t="str">
        <f t="shared" ca="1" si="27"/>
        <v/>
      </c>
      <c r="Y110" s="153" t="str">
        <f t="shared" ca="1" si="10"/>
        <v/>
      </c>
      <c r="Z110" s="153" t="str">
        <f t="shared" ca="1" si="11"/>
        <v/>
      </c>
      <c r="AA110" s="153" t="str">
        <f t="shared" ca="1" si="12"/>
        <v/>
      </c>
      <c r="AB110" s="152" t="str">
        <f t="shared" ca="1" si="13"/>
        <v/>
      </c>
      <c r="AC110" s="264" t="str">
        <f t="shared" ca="1" si="14"/>
        <v/>
      </c>
      <c r="AD110" s="152" t="str">
        <f t="shared" ca="1" si="28"/>
        <v/>
      </c>
      <c r="AF110" s="209" t="str">
        <f>Raumgruppen_Bezeichnungen!D5</f>
        <v>Klassenräume</v>
      </c>
    </row>
    <row r="111" spans="2:32" ht="14.25" hidden="1" x14ac:dyDescent="0.2">
      <c r="F111" s="673" t="str">
        <f>Raumgruppen_Bezeichnungen!C6</f>
        <v>A1-J6</v>
      </c>
      <c r="G111" s="455" t="str">
        <f t="shared" ca="1" si="15"/>
        <v/>
      </c>
      <c r="H111" s="455" t="str">
        <f t="shared" ca="1" si="16"/>
        <v/>
      </c>
      <c r="I111" s="456" t="str">
        <f ca="1">IF(H111="","",G111/H111)</f>
        <v/>
      </c>
      <c r="J111" s="557"/>
      <c r="K111" s="563">
        <f t="shared" si="18"/>
        <v>75</v>
      </c>
      <c r="L111" s="564">
        <f>VLOOKUP(F111,Raumgruppen_Bezeichnungen!$C$3:$O$305,13,FALSE)</f>
        <v>190</v>
      </c>
      <c r="M111" s="2">
        <f>VLOOKUP(F111,Raumgruppen_Bezeichnungen!$C$3:$N$305,12,FALSE)</f>
        <v>0</v>
      </c>
      <c r="N111" s="54" t="str">
        <f>F111</f>
        <v>A1-J6</v>
      </c>
      <c r="O111" s="137" t="str">
        <f t="shared" ca="1" si="20"/>
        <v/>
      </c>
      <c r="P111" s="137" t="str">
        <f t="shared" ca="1" si="21"/>
        <v/>
      </c>
      <c r="Q111" s="137" t="str">
        <f t="shared" ref="Q111:Q116" ca="1" si="29">IF(P111="","",O111/P111)</f>
        <v/>
      </c>
      <c r="R111" s="53">
        <f>K111</f>
        <v>75</v>
      </c>
      <c r="S111" s="53">
        <f>J111</f>
        <v>0</v>
      </c>
      <c r="T111" s="53">
        <f>L111</f>
        <v>190</v>
      </c>
      <c r="U111" s="151" t="str">
        <f ca="1">IF(Q111&lt;&gt;"",ROUND(Q111-T111,6),"")</f>
        <v/>
      </c>
      <c r="V111" s="151" t="str">
        <f ca="1">IF(Q111&lt;&gt;"",R111-Q111,"")</f>
        <v/>
      </c>
      <c r="W111" s="151" t="str">
        <f ca="1">IF(U111&lt;0,0,U111)</f>
        <v/>
      </c>
      <c r="X111" s="151" t="str">
        <f ca="1">IF(V111&lt;0,0,V111)</f>
        <v/>
      </c>
      <c r="Y111" s="153" t="str">
        <f ca="1">IF(W111&lt;&gt;"",W111/T111,"")</f>
        <v/>
      </c>
      <c r="Z111" s="153" t="str">
        <f ca="1">IF(X111&lt;&gt;"",X111/R111,"")</f>
        <v/>
      </c>
      <c r="AA111" s="153" t="str">
        <f ca="1">IF(Y111&lt;&gt;"",Y111+Z111,"")</f>
        <v/>
      </c>
      <c r="AB111" s="152" t="str">
        <f ca="1">IF(AA111&lt;&gt;"",AA111*100,"")</f>
        <v/>
      </c>
      <c r="AC111" s="264" t="str">
        <f ca="1">IF(O111&lt;&gt;"",O111/$O$105,"")</f>
        <v/>
      </c>
      <c r="AD111" s="152" t="str">
        <f t="shared" ca="1" si="28"/>
        <v/>
      </c>
      <c r="AF111" s="209" t="str">
        <f>Raumgruppen_Bezeichnungen!D6</f>
        <v>Klassenräume</v>
      </c>
    </row>
    <row r="112" spans="2:32" ht="14.25" hidden="1" x14ac:dyDescent="0.2">
      <c r="F112" s="673" t="str">
        <f>Raumgruppen_Bezeichnungen!C7</f>
        <v>A1-M</v>
      </c>
      <c r="G112" s="455" t="str">
        <f t="shared" ca="1" si="15"/>
        <v/>
      </c>
      <c r="H112" s="455" t="str">
        <f t="shared" ca="1" si="16"/>
        <v/>
      </c>
      <c r="I112" s="456" t="str">
        <f t="shared" ca="1" si="17"/>
        <v/>
      </c>
      <c r="J112" s="557"/>
      <c r="K112" s="563">
        <f t="shared" si="18"/>
        <v>75</v>
      </c>
      <c r="L112" s="564">
        <f>VLOOKUP(F112,Raumgruppen_Bezeichnungen!$C$3:$O$305,13,FALSE)</f>
        <v>190</v>
      </c>
      <c r="M112" s="2">
        <f>VLOOKUP(F112,Raumgruppen_Bezeichnungen!$C$3:$N$305,12,FALSE)</f>
        <v>0</v>
      </c>
      <c r="N112" s="54" t="str">
        <f t="shared" si="19"/>
        <v>A1-M</v>
      </c>
      <c r="O112" s="137" t="str">
        <f t="shared" ca="1" si="20"/>
        <v/>
      </c>
      <c r="P112" s="137" t="str">
        <f t="shared" ca="1" si="21"/>
        <v/>
      </c>
      <c r="Q112" s="137" t="str">
        <f t="shared" ca="1" si="29"/>
        <v/>
      </c>
      <c r="R112" s="53">
        <f t="shared" si="22"/>
        <v>75</v>
      </c>
      <c r="S112" s="53">
        <f t="shared" si="23"/>
        <v>0</v>
      </c>
      <c r="T112" s="53">
        <f t="shared" si="24"/>
        <v>190</v>
      </c>
      <c r="U112" s="151" t="str">
        <f t="shared" ref="U112:U175" ca="1" si="30">IF(Q112&lt;&gt;"",ROUND(Q112-T112,6),"")</f>
        <v/>
      </c>
      <c r="V112" s="151" t="str">
        <f t="shared" ca="1" si="25"/>
        <v/>
      </c>
      <c r="W112" s="151" t="str">
        <f t="shared" ca="1" si="26"/>
        <v/>
      </c>
      <c r="X112" s="151" t="str">
        <f t="shared" ca="1" si="27"/>
        <v/>
      </c>
      <c r="Y112" s="153" t="str">
        <f t="shared" ca="1" si="10"/>
        <v/>
      </c>
      <c r="Z112" s="153" t="str">
        <f t="shared" ca="1" si="11"/>
        <v/>
      </c>
      <c r="AA112" s="153" t="str">
        <f t="shared" ca="1" si="12"/>
        <v/>
      </c>
      <c r="AB112" s="152" t="str">
        <f t="shared" ca="1" si="13"/>
        <v/>
      </c>
      <c r="AC112" s="264" t="str">
        <f t="shared" ca="1" si="14"/>
        <v/>
      </c>
      <c r="AD112" s="152" t="str">
        <f t="shared" ca="1" si="28"/>
        <v/>
      </c>
      <c r="AF112" s="209" t="str">
        <f>Raumgruppen_Bezeichnungen!D7</f>
        <v>Klassenräume</v>
      </c>
    </row>
    <row r="113" spans="6:32" ht="14.25" hidden="1" x14ac:dyDescent="0.2">
      <c r="F113" s="673" t="str">
        <f>Raumgruppen_Bezeichnungen!C8</f>
        <v>A1-14</v>
      </c>
      <c r="G113" s="455" t="str">
        <f t="shared" ca="1" si="15"/>
        <v/>
      </c>
      <c r="H113" s="455" t="str">
        <f t="shared" ca="1" si="16"/>
        <v/>
      </c>
      <c r="I113" s="456" t="str">
        <f t="shared" ca="1" si="17"/>
        <v/>
      </c>
      <c r="J113" s="557"/>
      <c r="K113" s="563">
        <f t="shared" si="18"/>
        <v>80</v>
      </c>
      <c r="L113" s="564">
        <f>VLOOKUP(F113,Raumgruppen_Bezeichnungen!$C$3:$O$305,13,FALSE)</f>
        <v>210</v>
      </c>
      <c r="M113" s="2">
        <f>VLOOKUP(F113,Raumgruppen_Bezeichnungen!$C$3:$N$305,12,FALSE)</f>
        <v>0</v>
      </c>
      <c r="N113" s="54" t="str">
        <f t="shared" si="19"/>
        <v>A1-14</v>
      </c>
      <c r="O113" s="137" t="str">
        <f t="shared" ca="1" si="20"/>
        <v/>
      </c>
      <c r="P113" s="137" t="str">
        <f t="shared" ca="1" si="21"/>
        <v/>
      </c>
      <c r="Q113" s="137" t="str">
        <f t="shared" ca="1" si="29"/>
        <v/>
      </c>
      <c r="R113" s="53">
        <f t="shared" si="22"/>
        <v>80</v>
      </c>
      <c r="S113" s="53">
        <f t="shared" si="23"/>
        <v>0</v>
      </c>
      <c r="T113" s="53">
        <f t="shared" si="24"/>
        <v>210</v>
      </c>
      <c r="U113" s="151" t="str">
        <f t="shared" ca="1" si="30"/>
        <v/>
      </c>
      <c r="V113" s="151" t="str">
        <f t="shared" ca="1" si="25"/>
        <v/>
      </c>
      <c r="W113" s="151" t="str">
        <f t="shared" ca="1" si="26"/>
        <v/>
      </c>
      <c r="X113" s="151" t="str">
        <f t="shared" ca="1" si="27"/>
        <v/>
      </c>
      <c r="Y113" s="153" t="str">
        <f t="shared" ca="1" si="10"/>
        <v/>
      </c>
      <c r="Z113" s="153" t="str">
        <f t="shared" ca="1" si="11"/>
        <v/>
      </c>
      <c r="AA113" s="153" t="str">
        <f t="shared" ca="1" si="12"/>
        <v/>
      </c>
      <c r="AB113" s="152" t="str">
        <f t="shared" ca="1" si="13"/>
        <v/>
      </c>
      <c r="AC113" s="264" t="str">
        <f t="shared" ca="1" si="14"/>
        <v/>
      </c>
      <c r="AD113" s="152" t="str">
        <f t="shared" ca="1" si="28"/>
        <v/>
      </c>
      <c r="AF113" s="209" t="str">
        <f>Raumgruppen_Bezeichnungen!D8</f>
        <v>Klassenräume</v>
      </c>
    </row>
    <row r="114" spans="6:32" ht="14.25" x14ac:dyDescent="0.2">
      <c r="F114" s="770" t="str">
        <f>Raumgruppen_Bezeichnungen!C9</f>
        <v>A1-W</v>
      </c>
      <c r="G114" s="792">
        <f t="shared" ca="1" si="15"/>
        <v>1326</v>
      </c>
      <c r="H114" s="792" t="str">
        <f t="shared" ca="1" si="16"/>
        <v/>
      </c>
      <c r="I114" s="793" t="str">
        <f t="shared" ca="1" si="17"/>
        <v/>
      </c>
      <c r="J114" s="794"/>
      <c r="K114" s="563">
        <f t="shared" si="18"/>
        <v>90</v>
      </c>
      <c r="L114" s="564">
        <f>VLOOKUP(F114,Raumgruppen_Bezeichnungen!$C$3:$O$305,13,FALSE)</f>
        <v>230</v>
      </c>
      <c r="M114" s="2">
        <f>VLOOKUP(F114,Raumgruppen_Bezeichnungen!$C$3:$N$305,12,FALSE)</f>
        <v>1</v>
      </c>
      <c r="N114" s="54" t="str">
        <f t="shared" si="19"/>
        <v>A1-W</v>
      </c>
      <c r="O114" s="137">
        <f t="shared" ca="1" si="20"/>
        <v>1326</v>
      </c>
      <c r="P114" s="137" t="str">
        <f t="shared" ca="1" si="21"/>
        <v/>
      </c>
      <c r="Q114" s="137" t="str">
        <f t="shared" ca="1" si="29"/>
        <v/>
      </c>
      <c r="R114" s="53">
        <f t="shared" si="22"/>
        <v>90</v>
      </c>
      <c r="S114" s="53">
        <f t="shared" si="23"/>
        <v>0</v>
      </c>
      <c r="T114" s="53">
        <f t="shared" si="24"/>
        <v>230</v>
      </c>
      <c r="U114" s="151" t="str">
        <f t="shared" ca="1" si="30"/>
        <v/>
      </c>
      <c r="V114" s="151" t="str">
        <f t="shared" ca="1" si="25"/>
        <v/>
      </c>
      <c r="W114" s="151" t="str">
        <f t="shared" ca="1" si="26"/>
        <v/>
      </c>
      <c r="X114" s="151" t="str">
        <f t="shared" ca="1" si="27"/>
        <v/>
      </c>
      <c r="Y114" s="153" t="str">
        <f ca="1">IF(W114&lt;&gt;"",W114/T114,"")</f>
        <v/>
      </c>
      <c r="Z114" s="153" t="str">
        <f ca="1">IF(X114&lt;&gt;"",X114/R114,"")</f>
        <v/>
      </c>
      <c r="AA114" s="153" t="str">
        <f ca="1">IF(Y114&lt;&gt;"",Y114+Z114,"")</f>
        <v/>
      </c>
      <c r="AB114" s="152" t="str">
        <f ca="1">IF(AA114&lt;&gt;"",AA114*100,"")</f>
        <v/>
      </c>
      <c r="AC114" s="264">
        <f ca="1">IF(O114&lt;&gt;"",O114/$O$105,"")</f>
        <v>1.4856753668458522E-3</v>
      </c>
      <c r="AD114" s="152" t="str">
        <f t="shared" ca="1" si="28"/>
        <v/>
      </c>
      <c r="AF114" s="209" t="str">
        <f>Raumgruppen_Bezeichnungen!D9</f>
        <v>Seminar- Prüfungsräume, Aufenthaltsräume, Multifunktionsräume</v>
      </c>
    </row>
    <row r="115" spans="6:32" ht="15" thickBot="1" x14ac:dyDescent="0.25">
      <c r="F115" s="674" t="str">
        <f>Raumgruppen_Bezeichnungen!C10</f>
        <v>A1-2</v>
      </c>
      <c r="G115" s="798">
        <f t="shared" ca="1" si="15"/>
        <v>6464</v>
      </c>
      <c r="H115" s="798" t="str">
        <f t="shared" ca="1" si="16"/>
        <v/>
      </c>
      <c r="I115" s="799" t="str">
        <f t="shared" ca="1" si="17"/>
        <v/>
      </c>
      <c r="J115" s="642"/>
      <c r="K115" s="639">
        <f t="shared" si="18"/>
        <v>100</v>
      </c>
      <c r="L115" s="564">
        <f>VLOOKUP(F115,Raumgruppen_Bezeichnungen!$C$3:$O$305,13,FALSE)</f>
        <v>250</v>
      </c>
      <c r="M115" s="2">
        <f>VLOOKUP(F115,Raumgruppen_Bezeichnungen!$C$3:$N$305,12,FALSE)</f>
        <v>1</v>
      </c>
      <c r="N115" s="54" t="str">
        <f t="shared" si="19"/>
        <v>A1-2</v>
      </c>
      <c r="O115" s="137">
        <f t="shared" ca="1" si="20"/>
        <v>6464</v>
      </c>
      <c r="P115" s="137" t="str">
        <f t="shared" ca="1" si="21"/>
        <v/>
      </c>
      <c r="Q115" s="137" t="str">
        <f t="shared" ca="1" si="29"/>
        <v/>
      </c>
      <c r="R115" s="53">
        <f t="shared" si="22"/>
        <v>100</v>
      </c>
      <c r="S115" s="53">
        <f t="shared" si="23"/>
        <v>0</v>
      </c>
      <c r="T115" s="53">
        <f t="shared" si="24"/>
        <v>250</v>
      </c>
      <c r="U115" s="151" t="str">
        <f t="shared" ca="1" si="30"/>
        <v/>
      </c>
      <c r="V115" s="151" t="str">
        <f t="shared" ca="1" si="25"/>
        <v/>
      </c>
      <c r="W115" s="151" t="str">
        <f t="shared" ca="1" si="26"/>
        <v/>
      </c>
      <c r="X115" s="151" t="str">
        <f t="shared" ca="1" si="27"/>
        <v/>
      </c>
      <c r="Y115" s="153" t="str">
        <f t="shared" ref="Y115:Y194" ca="1" si="31">IF(W115&lt;&gt;"",W115/T115,"")</f>
        <v/>
      </c>
      <c r="Z115" s="153" t="str">
        <f t="shared" ref="Z115:Z194" ca="1" si="32">IF(X115&lt;&gt;"",X115/R115,"")</f>
        <v/>
      </c>
      <c r="AA115" s="153" t="str">
        <f t="shared" ref="AA115:AA194" ca="1" si="33">IF(Y115&lt;&gt;"",Y115+Z115,"")</f>
        <v/>
      </c>
      <c r="AB115" s="152" t="str">
        <f t="shared" ref="AB115:AB194" ca="1" si="34">IF(AA115&lt;&gt;"",AA115*100,"")</f>
        <v/>
      </c>
      <c r="AC115" s="264">
        <f t="shared" ref="AC115:AC194" ca="1" si="35">IF(O115&lt;&gt;"",O115/$O$105,"")</f>
        <v>7.2423873086663567E-3</v>
      </c>
      <c r="AD115" s="152" t="str">
        <f t="shared" ca="1" si="28"/>
        <v/>
      </c>
      <c r="AF115" s="209" t="str">
        <f>Raumgruppen_Bezeichnungen!D10</f>
        <v>Seminar- Prüfungsräume, Aufenthaltsräume, Multifunktionsräume</v>
      </c>
    </row>
    <row r="116" spans="6:32" ht="14.25" hidden="1" x14ac:dyDescent="0.2">
      <c r="F116" s="764" t="str">
        <f>Raumgruppen_Bezeichnungen!C11</f>
        <v>A1-2,5</v>
      </c>
      <c r="G116" s="795" t="str">
        <f t="shared" ca="1" si="15"/>
        <v/>
      </c>
      <c r="H116" s="795" t="str">
        <f t="shared" ca="1" si="16"/>
        <v/>
      </c>
      <c r="I116" s="796" t="str">
        <f t="shared" ca="1" si="17"/>
        <v/>
      </c>
      <c r="J116" s="797"/>
      <c r="K116" s="563">
        <f t="shared" si="18"/>
        <v>100</v>
      </c>
      <c r="L116" s="564">
        <f>VLOOKUP(F116,Raumgruppen_Bezeichnungen!$C$3:$O$305,13,FALSE)</f>
        <v>260</v>
      </c>
      <c r="M116" s="2">
        <f>VLOOKUP(F116,Raumgruppen_Bezeichnungen!$C$3:$N$305,12,FALSE)</f>
        <v>0</v>
      </c>
      <c r="N116" s="54" t="str">
        <f t="shared" si="19"/>
        <v>A1-2,5</v>
      </c>
      <c r="O116" s="137" t="str">
        <f t="shared" ca="1" si="20"/>
        <v/>
      </c>
      <c r="P116" s="137" t="str">
        <f t="shared" ca="1" si="21"/>
        <v/>
      </c>
      <c r="Q116" s="137" t="str">
        <f t="shared" ca="1" si="29"/>
        <v/>
      </c>
      <c r="R116" s="53">
        <f t="shared" si="22"/>
        <v>100</v>
      </c>
      <c r="S116" s="53">
        <f t="shared" si="23"/>
        <v>0</v>
      </c>
      <c r="T116" s="53">
        <f t="shared" si="24"/>
        <v>260</v>
      </c>
      <c r="U116" s="151" t="str">
        <f t="shared" ca="1" si="30"/>
        <v/>
      </c>
      <c r="V116" s="151" t="str">
        <f t="shared" ca="1" si="25"/>
        <v/>
      </c>
      <c r="W116" s="151" t="str">
        <f t="shared" ca="1" si="26"/>
        <v/>
      </c>
      <c r="X116" s="151" t="str">
        <f t="shared" ca="1" si="27"/>
        <v/>
      </c>
      <c r="Y116" s="153" t="str">
        <f t="shared" ca="1" si="31"/>
        <v/>
      </c>
      <c r="Z116" s="153" t="str">
        <f t="shared" ca="1" si="32"/>
        <v/>
      </c>
      <c r="AA116" s="153" t="str">
        <f t="shared" ca="1" si="33"/>
        <v/>
      </c>
      <c r="AB116" s="152" t="str">
        <f t="shared" ca="1" si="34"/>
        <v/>
      </c>
      <c r="AC116" s="264" t="str">
        <f t="shared" ca="1" si="35"/>
        <v/>
      </c>
      <c r="AD116" s="152" t="str">
        <f t="shared" ca="1" si="28"/>
        <v/>
      </c>
      <c r="AF116" s="209" t="str">
        <f>Raumgruppen_Bezeichnungen!D11</f>
        <v>Klassenräume</v>
      </c>
    </row>
    <row r="117" spans="6:32" ht="14.25" hidden="1" x14ac:dyDescent="0.2">
      <c r="F117" s="673" t="str">
        <f>Raumgruppen_Bezeichnungen!C12</f>
        <v>A1-3</v>
      </c>
      <c r="G117" s="455" t="str">
        <f t="shared" ca="1" si="15"/>
        <v/>
      </c>
      <c r="H117" s="455" t="str">
        <f t="shared" ca="1" si="16"/>
        <v/>
      </c>
      <c r="I117" s="456" t="str">
        <f t="shared" ca="1" si="17"/>
        <v/>
      </c>
      <c r="J117" s="557"/>
      <c r="K117" s="563">
        <f t="shared" si="18"/>
        <v>105</v>
      </c>
      <c r="L117" s="564">
        <f>VLOOKUP(F117,Raumgruppen_Bezeichnungen!$C$3:$O$305,13,FALSE)</f>
        <v>270</v>
      </c>
      <c r="M117" s="2">
        <f>VLOOKUP(F117,Raumgruppen_Bezeichnungen!$C$3:$N$305,12,FALSE)</f>
        <v>0</v>
      </c>
      <c r="N117" s="54" t="str">
        <f t="shared" si="19"/>
        <v>A1-3</v>
      </c>
      <c r="O117" s="137" t="str">
        <f t="shared" ca="1" si="20"/>
        <v/>
      </c>
      <c r="P117" s="137" t="str">
        <f t="shared" ca="1" si="21"/>
        <v/>
      </c>
      <c r="Q117" s="137" t="str">
        <f t="shared" ca="1" si="9"/>
        <v/>
      </c>
      <c r="R117" s="53">
        <f t="shared" si="22"/>
        <v>105</v>
      </c>
      <c r="S117" s="53">
        <f t="shared" si="23"/>
        <v>0</v>
      </c>
      <c r="T117" s="53">
        <f t="shared" si="24"/>
        <v>270</v>
      </c>
      <c r="U117" s="151" t="str">
        <f t="shared" ca="1" si="30"/>
        <v/>
      </c>
      <c r="V117" s="151" t="str">
        <f t="shared" ca="1" si="25"/>
        <v/>
      </c>
      <c r="W117" s="151" t="str">
        <f t="shared" ca="1" si="26"/>
        <v/>
      </c>
      <c r="X117" s="151" t="str">
        <f t="shared" ca="1" si="27"/>
        <v/>
      </c>
      <c r="Y117" s="153" t="str">
        <f t="shared" ca="1" si="31"/>
        <v/>
      </c>
      <c r="Z117" s="153" t="str">
        <f t="shared" ca="1" si="32"/>
        <v/>
      </c>
      <c r="AA117" s="153" t="str">
        <f t="shared" ca="1" si="33"/>
        <v/>
      </c>
      <c r="AB117" s="152" t="str">
        <f t="shared" ca="1" si="34"/>
        <v/>
      </c>
      <c r="AC117" s="264" t="str">
        <f t="shared" ca="1" si="35"/>
        <v/>
      </c>
      <c r="AD117" s="152" t="str">
        <f t="shared" ca="1" si="28"/>
        <v/>
      </c>
      <c r="AF117" s="209" t="str">
        <f>Raumgruppen_Bezeichnungen!D12</f>
        <v>Klassenräume</v>
      </c>
    </row>
    <row r="118" spans="6:32" ht="14.25" hidden="1" x14ac:dyDescent="0.2">
      <c r="F118" s="673" t="str">
        <f>Raumgruppen_Bezeichnungen!C13</f>
        <v>A1-4</v>
      </c>
      <c r="G118" s="455" t="str">
        <f t="shared" ca="1" si="15"/>
        <v/>
      </c>
      <c r="H118" s="455" t="str">
        <f t="shared" ca="1" si="16"/>
        <v/>
      </c>
      <c r="I118" s="456" t="str">
        <f t="shared" ca="1" si="17"/>
        <v/>
      </c>
      <c r="J118" s="557"/>
      <c r="K118" s="563">
        <f t="shared" si="18"/>
        <v>110</v>
      </c>
      <c r="L118" s="564">
        <f>VLOOKUP(F118,Raumgruppen_Bezeichnungen!$C$3:$O$305,13,FALSE)</f>
        <v>280</v>
      </c>
      <c r="M118" s="2">
        <f>VLOOKUP(F118,Raumgruppen_Bezeichnungen!$C$3:$N$305,12,FALSE)</f>
        <v>0</v>
      </c>
      <c r="N118" s="54" t="str">
        <f t="shared" si="19"/>
        <v>A1-4</v>
      </c>
      <c r="O118" s="137" t="str">
        <f t="shared" ca="1" si="20"/>
        <v/>
      </c>
      <c r="P118" s="137" t="str">
        <f t="shared" ca="1" si="21"/>
        <v/>
      </c>
      <c r="Q118" s="137" t="str">
        <f t="shared" ca="1" si="9"/>
        <v/>
      </c>
      <c r="R118" s="53">
        <f t="shared" si="22"/>
        <v>110</v>
      </c>
      <c r="S118" s="53">
        <f t="shared" si="23"/>
        <v>0</v>
      </c>
      <c r="T118" s="53">
        <f t="shared" si="24"/>
        <v>280</v>
      </c>
      <c r="U118" s="151" t="str">
        <f t="shared" ca="1" si="30"/>
        <v/>
      </c>
      <c r="V118" s="151" t="str">
        <f t="shared" ca="1" si="25"/>
        <v/>
      </c>
      <c r="W118" s="151" t="str">
        <f t="shared" ca="1" si="26"/>
        <v/>
      </c>
      <c r="X118" s="151" t="str">
        <f t="shared" ca="1" si="27"/>
        <v/>
      </c>
      <c r="Y118" s="153" t="str">
        <f t="shared" ca="1" si="31"/>
        <v/>
      </c>
      <c r="Z118" s="153" t="str">
        <f t="shared" ca="1" si="32"/>
        <v/>
      </c>
      <c r="AA118" s="153" t="str">
        <f t="shared" ca="1" si="33"/>
        <v/>
      </c>
      <c r="AB118" s="152" t="str">
        <f t="shared" ca="1" si="34"/>
        <v/>
      </c>
      <c r="AC118" s="264" t="str">
        <f t="shared" ca="1" si="35"/>
        <v/>
      </c>
      <c r="AD118" s="152" t="str">
        <f t="shared" ca="1" si="28"/>
        <v/>
      </c>
      <c r="AF118" s="209" t="str">
        <f>Raumgruppen_Bezeichnungen!D13</f>
        <v>Klassenräume</v>
      </c>
    </row>
    <row r="119" spans="6:32" ht="14.25" hidden="1" x14ac:dyDescent="0.2">
      <c r="F119" s="673" t="str">
        <f>Raumgruppen_Bezeichnungen!C14</f>
        <v>A1-5</v>
      </c>
      <c r="G119" s="455" t="str">
        <f t="shared" ca="1" si="15"/>
        <v/>
      </c>
      <c r="H119" s="455" t="str">
        <f t="shared" ca="1" si="16"/>
        <v/>
      </c>
      <c r="I119" s="456" t="str">
        <f t="shared" ca="1" si="17"/>
        <v/>
      </c>
      <c r="J119" s="557"/>
      <c r="K119" s="563">
        <f t="shared" si="18"/>
        <v>115</v>
      </c>
      <c r="L119" s="564">
        <f>VLOOKUP(F119,Raumgruppen_Bezeichnungen!$C$3:$O$305,13,FALSE)</f>
        <v>290</v>
      </c>
      <c r="M119" s="2">
        <f>VLOOKUP(F119,Raumgruppen_Bezeichnungen!$C$3:$N$305,12,FALSE)</f>
        <v>0</v>
      </c>
      <c r="N119" s="54" t="str">
        <f t="shared" si="19"/>
        <v>A1-5</v>
      </c>
      <c r="O119" s="137" t="str">
        <f t="shared" ca="1" si="20"/>
        <v/>
      </c>
      <c r="P119" s="137" t="str">
        <f t="shared" ca="1" si="21"/>
        <v/>
      </c>
      <c r="Q119" s="137" t="str">
        <f t="shared" ca="1" si="9"/>
        <v/>
      </c>
      <c r="R119" s="53">
        <f t="shared" si="22"/>
        <v>115</v>
      </c>
      <c r="S119" s="53">
        <f t="shared" si="23"/>
        <v>0</v>
      </c>
      <c r="T119" s="53">
        <f t="shared" si="24"/>
        <v>290</v>
      </c>
      <c r="U119" s="151" t="str">
        <f t="shared" ca="1" si="30"/>
        <v/>
      </c>
      <c r="V119" s="151" t="str">
        <f t="shared" ca="1" si="25"/>
        <v/>
      </c>
      <c r="W119" s="151" t="str">
        <f t="shared" ca="1" si="26"/>
        <v/>
      </c>
      <c r="X119" s="151" t="str">
        <f t="shared" ca="1" si="27"/>
        <v/>
      </c>
      <c r="Y119" s="153" t="str">
        <f t="shared" ca="1" si="31"/>
        <v/>
      </c>
      <c r="Z119" s="153" t="str">
        <f t="shared" ca="1" si="32"/>
        <v/>
      </c>
      <c r="AA119" s="153" t="str">
        <f t="shared" ca="1" si="33"/>
        <v/>
      </c>
      <c r="AB119" s="152" t="str">
        <f t="shared" ca="1" si="34"/>
        <v/>
      </c>
      <c r="AC119" s="264" t="str">
        <f t="shared" ca="1" si="35"/>
        <v/>
      </c>
      <c r="AD119" s="152" t="str">
        <f t="shared" ca="1" si="28"/>
        <v/>
      </c>
      <c r="AF119" s="209" t="str">
        <f>Raumgruppen_Bezeichnungen!D14</f>
        <v>Klassenräume</v>
      </c>
    </row>
    <row r="120" spans="6:32" ht="14.25" hidden="1" x14ac:dyDescent="0.2">
      <c r="F120" s="673" t="str">
        <f>Raumgruppen_Bezeichnungen!C15</f>
        <v>A1-6</v>
      </c>
      <c r="G120" s="455" t="str">
        <f t="shared" ca="1" si="15"/>
        <v/>
      </c>
      <c r="H120" s="455" t="str">
        <f t="shared" ca="1" si="16"/>
        <v/>
      </c>
      <c r="I120" s="456" t="str">
        <f ca="1">IF(H120="","",G120/H120)</f>
        <v/>
      </c>
      <c r="J120" s="557"/>
      <c r="K120" s="563">
        <f t="shared" si="18"/>
        <v>115</v>
      </c>
      <c r="L120" s="564">
        <f>VLOOKUP(F120,Raumgruppen_Bezeichnungen!$C$3:$O$305,13,FALSE)</f>
        <v>290</v>
      </c>
      <c r="M120" s="2">
        <f>VLOOKUP(F120,Raumgruppen_Bezeichnungen!$C$3:$N$305,12,FALSE)</f>
        <v>0</v>
      </c>
      <c r="N120" s="54" t="str">
        <f>F120</f>
        <v>A1-6</v>
      </c>
      <c r="O120" s="137" t="str">
        <f t="shared" ca="1" si="20"/>
        <v/>
      </c>
      <c r="P120" s="137" t="str">
        <f t="shared" ca="1" si="21"/>
        <v/>
      </c>
      <c r="Q120" s="137" t="str">
        <f ca="1">IF(P120="","",O120/P120)</f>
        <v/>
      </c>
      <c r="R120" s="53">
        <f>K120</f>
        <v>115</v>
      </c>
      <c r="S120" s="53">
        <f>J120</f>
        <v>0</v>
      </c>
      <c r="T120" s="53">
        <f>L120</f>
        <v>290</v>
      </c>
      <c r="U120" s="151" t="str">
        <f t="shared" ca="1" si="30"/>
        <v/>
      </c>
      <c r="V120" s="151" t="str">
        <f ca="1">IF(Q120&lt;&gt;"",R120-Q120,"")</f>
        <v/>
      </c>
      <c r="W120" s="151" t="str">
        <f ca="1">IF(U120&lt;0,0,U120)</f>
        <v/>
      </c>
      <c r="X120" s="151" t="str">
        <f ca="1">IF(V120&lt;0,0,V120)</f>
        <v/>
      </c>
      <c r="Y120" s="153" t="str">
        <f ca="1">IF(W120&lt;&gt;"",W120/T120,"")</f>
        <v/>
      </c>
      <c r="Z120" s="153" t="str">
        <f ca="1">IF(X120&lt;&gt;"",X120/R120,"")</f>
        <v/>
      </c>
      <c r="AA120" s="153" t="str">
        <f ca="1">IF(Y120&lt;&gt;"",Y120+Z120,"")</f>
        <v/>
      </c>
      <c r="AB120" s="152" t="str">
        <f ca="1">IF(AA120&lt;&gt;"",AA120*100,"")</f>
        <v/>
      </c>
      <c r="AC120" s="264" t="str">
        <f ca="1">IF(O120&lt;&gt;"",O120/$O$105,"")</f>
        <v/>
      </c>
      <c r="AD120" s="152" t="str">
        <f t="shared" ca="1" si="28"/>
        <v/>
      </c>
      <c r="AF120" s="209" t="str">
        <f>Raumgruppen_Bezeichnungen!D15</f>
        <v>Klassenräume</v>
      </c>
    </row>
    <row r="121" spans="6:32" ht="14.25" hidden="1" x14ac:dyDescent="0.2">
      <c r="F121" s="673" t="str">
        <f>Raumgruppen_Bezeichnungen!C16</f>
        <v>A1-7</v>
      </c>
      <c r="G121" s="455" t="str">
        <f t="shared" ca="1" si="15"/>
        <v/>
      </c>
      <c r="H121" s="455" t="str">
        <f t="shared" ca="1" si="16"/>
        <v/>
      </c>
      <c r="I121" s="456" t="str">
        <f ca="1">IF(H121="","",G121/H121)</f>
        <v/>
      </c>
      <c r="J121" s="557"/>
      <c r="K121" s="563">
        <f t="shared" si="18"/>
        <v>115</v>
      </c>
      <c r="L121" s="564">
        <f>VLOOKUP(F121,Raumgruppen_Bezeichnungen!$C$3:$O$305,13,FALSE)</f>
        <v>290</v>
      </c>
      <c r="M121" s="2">
        <f>VLOOKUP(F121,Raumgruppen_Bezeichnungen!$C$3:$N$305,12,FALSE)</f>
        <v>0</v>
      </c>
      <c r="N121" s="54" t="str">
        <f>F121</f>
        <v>A1-7</v>
      </c>
      <c r="O121" s="137" t="str">
        <f t="shared" ca="1" si="20"/>
        <v/>
      </c>
      <c r="P121" s="137" t="str">
        <f t="shared" ca="1" si="21"/>
        <v/>
      </c>
      <c r="Q121" s="137" t="str">
        <f ca="1">IF(P121="","",O121/P121)</f>
        <v/>
      </c>
      <c r="R121" s="53">
        <f>K121</f>
        <v>115</v>
      </c>
      <c r="S121" s="53">
        <f>J121</f>
        <v>0</v>
      </c>
      <c r="T121" s="53">
        <f>L121</f>
        <v>290</v>
      </c>
      <c r="U121" s="151" t="str">
        <f t="shared" ca="1" si="30"/>
        <v/>
      </c>
      <c r="V121" s="151" t="str">
        <f ca="1">IF(Q121&lt;&gt;"",R121-Q121,"")</f>
        <v/>
      </c>
      <c r="W121" s="151" t="str">
        <f ca="1">IF(U121&lt;0,0,U121)</f>
        <v/>
      </c>
      <c r="X121" s="151" t="str">
        <f ca="1">IF(V121&lt;0,0,V121)</f>
        <v/>
      </c>
      <c r="Y121" s="153" t="str">
        <f ca="1">IF(W121&lt;&gt;"",W121/T121,"")</f>
        <v/>
      </c>
      <c r="Z121" s="153" t="str">
        <f ca="1">IF(X121&lt;&gt;"",X121/R121,"")</f>
        <v/>
      </c>
      <c r="AA121" s="153" t="str">
        <f ca="1">IF(Y121&lt;&gt;"",Y121+Z121,"")</f>
        <v/>
      </c>
      <c r="AB121" s="152" t="str">
        <f ca="1">IF(AA121&lt;&gt;"",AA121*100,"")</f>
        <v/>
      </c>
      <c r="AC121" s="264" t="str">
        <f ca="1">IF(O121&lt;&gt;"",O121/$O$105,"")</f>
        <v/>
      </c>
      <c r="AD121" s="152" t="str">
        <f t="shared" ca="1" si="28"/>
        <v/>
      </c>
      <c r="AF121" s="209" t="str">
        <f>Raumgruppen_Bezeichnungen!D16</f>
        <v>Klassenräume</v>
      </c>
    </row>
    <row r="122" spans="6:32" ht="14.25" hidden="1" x14ac:dyDescent="0.2">
      <c r="F122" s="673" t="str">
        <f>Raumgruppen_Bezeichnungen!C17</f>
        <v>A1-Müll</v>
      </c>
      <c r="G122" s="455" t="str">
        <f t="shared" ca="1" si="15"/>
        <v/>
      </c>
      <c r="H122" s="455" t="str">
        <f t="shared" ca="1" si="16"/>
        <v/>
      </c>
      <c r="I122" s="456" t="str">
        <f t="shared" ca="1" si="17"/>
        <v/>
      </c>
      <c r="J122" s="557"/>
      <c r="K122" s="563">
        <f t="shared" si="18"/>
        <v>560</v>
      </c>
      <c r="L122" s="564">
        <f>VLOOKUP(F122,Raumgruppen_Bezeichnungen!$C$3:$O$305,13,FALSE)</f>
        <v>1400</v>
      </c>
      <c r="M122" s="2">
        <f>VLOOKUP(F122,Raumgruppen_Bezeichnungen!$C$3:$N$305,12,FALSE)</f>
        <v>0</v>
      </c>
      <c r="N122" s="54" t="str">
        <f t="shared" si="19"/>
        <v>A1-Müll</v>
      </c>
      <c r="O122" s="137" t="str">
        <f t="shared" ca="1" si="20"/>
        <v/>
      </c>
      <c r="P122" s="137" t="str">
        <f t="shared" ca="1" si="21"/>
        <v/>
      </c>
      <c r="Q122" s="137" t="str">
        <f t="shared" ca="1" si="9"/>
        <v/>
      </c>
      <c r="R122" s="53">
        <f t="shared" si="22"/>
        <v>560</v>
      </c>
      <c r="S122" s="53">
        <f t="shared" si="23"/>
        <v>0</v>
      </c>
      <c r="T122" s="53">
        <f t="shared" si="24"/>
        <v>1400</v>
      </c>
      <c r="U122" s="151" t="str">
        <f t="shared" ca="1" si="30"/>
        <v/>
      </c>
      <c r="V122" s="151" t="str">
        <f t="shared" ca="1" si="25"/>
        <v/>
      </c>
      <c r="W122" s="151" t="str">
        <f t="shared" ca="1" si="26"/>
        <v/>
      </c>
      <c r="X122" s="151" t="str">
        <f t="shared" ca="1" si="27"/>
        <v/>
      </c>
      <c r="Y122" s="153" t="str">
        <f t="shared" ca="1" si="31"/>
        <v/>
      </c>
      <c r="Z122" s="153" t="str">
        <f t="shared" ca="1" si="32"/>
        <v/>
      </c>
      <c r="AA122" s="153" t="str">
        <f t="shared" ca="1" si="33"/>
        <v/>
      </c>
      <c r="AB122" s="152" t="str">
        <f t="shared" ca="1" si="34"/>
        <v/>
      </c>
      <c r="AC122" s="264" t="str">
        <f t="shared" ca="1" si="35"/>
        <v/>
      </c>
      <c r="AD122" s="152" t="str">
        <f t="shared" ca="1" si="28"/>
        <v/>
      </c>
      <c r="AF122" s="209" t="str">
        <f>Raumgruppen_Bezeichnungen!D17</f>
        <v>Klassenräume (nur Müllentnahme)</v>
      </c>
    </row>
    <row r="123" spans="6:32" ht="15" hidden="1" thickBot="1" x14ac:dyDescent="0.25">
      <c r="F123" s="673" t="str">
        <f>Raumgruppen_Bezeichnungen!C18</f>
        <v>A1-Hort</v>
      </c>
      <c r="G123" s="455" t="str">
        <f t="shared" ca="1" si="15"/>
        <v/>
      </c>
      <c r="H123" s="455" t="str">
        <f t="shared" ca="1" si="16"/>
        <v/>
      </c>
      <c r="I123" s="456" t="str">
        <f t="shared" ca="1" si="17"/>
        <v/>
      </c>
      <c r="J123" s="557"/>
      <c r="K123" s="563">
        <f t="shared" si="18"/>
        <v>105</v>
      </c>
      <c r="L123" s="564">
        <f>VLOOKUP(F123,Raumgruppen_Bezeichnungen!$C$3:$O$305,13,FALSE)</f>
        <v>270</v>
      </c>
      <c r="M123" s="2">
        <f>VLOOKUP(F123,Raumgruppen_Bezeichnungen!$C$3:$N$305,12,FALSE)</f>
        <v>0</v>
      </c>
      <c r="N123" s="570" t="str">
        <f t="shared" si="19"/>
        <v>A1-Hort</v>
      </c>
      <c r="O123" s="543" t="str">
        <f t="shared" ca="1" si="20"/>
        <v/>
      </c>
      <c r="P123" s="543" t="str">
        <f t="shared" ca="1" si="21"/>
        <v/>
      </c>
      <c r="Q123" s="543" t="str">
        <f t="shared" ca="1" si="9"/>
        <v/>
      </c>
      <c r="R123" s="571">
        <f t="shared" si="22"/>
        <v>105</v>
      </c>
      <c r="S123" s="571">
        <f t="shared" si="23"/>
        <v>0</v>
      </c>
      <c r="T123" s="571">
        <f t="shared" si="24"/>
        <v>270</v>
      </c>
      <c r="U123" s="543" t="str">
        <f t="shared" ca="1" si="30"/>
        <v/>
      </c>
      <c r="V123" s="543" t="str">
        <f t="shared" ca="1" si="25"/>
        <v/>
      </c>
      <c r="W123" s="543" t="str">
        <f t="shared" ca="1" si="26"/>
        <v/>
      </c>
      <c r="X123" s="543" t="str">
        <f t="shared" ca="1" si="27"/>
        <v/>
      </c>
      <c r="Y123" s="572" t="str">
        <f t="shared" ca="1" si="31"/>
        <v/>
      </c>
      <c r="Z123" s="572" t="str">
        <f t="shared" ca="1" si="32"/>
        <v/>
      </c>
      <c r="AA123" s="572" t="str">
        <f t="shared" ca="1" si="33"/>
        <v/>
      </c>
      <c r="AB123" s="544" t="str">
        <f t="shared" ca="1" si="34"/>
        <v/>
      </c>
      <c r="AC123" s="573" t="str">
        <f t="shared" ca="1" si="35"/>
        <v/>
      </c>
      <c r="AD123" s="544" t="str">
        <f t="shared" ca="1" si="28"/>
        <v/>
      </c>
      <c r="AF123" s="209" t="str">
        <f>Raumgruppen_Bezeichnungen!D18</f>
        <v>Klassenräume</v>
      </c>
    </row>
    <row r="124" spans="6:32" ht="14.25" hidden="1" x14ac:dyDescent="0.2">
      <c r="F124" s="673" t="str">
        <f>Raumgruppen_Bezeichnungen!C19</f>
        <v>A2-J</v>
      </c>
      <c r="G124" s="455" t="str">
        <f t="shared" ca="1" si="15"/>
        <v/>
      </c>
      <c r="H124" s="455" t="str">
        <f t="shared" ca="1" si="16"/>
        <v/>
      </c>
      <c r="I124" s="456" t="str">
        <f t="shared" ca="1" si="17"/>
        <v/>
      </c>
      <c r="J124" s="557"/>
      <c r="K124" s="563">
        <f t="shared" si="18"/>
        <v>65</v>
      </c>
      <c r="L124" s="564">
        <f>VLOOKUP(F124,Raumgruppen_Bezeichnungen!$C$3:$O$305,13,FALSE)</f>
        <v>170</v>
      </c>
      <c r="M124" s="2">
        <f>VLOOKUP(F124,Raumgruppen_Bezeichnungen!$C$3:$N$305,12,FALSE)</f>
        <v>0</v>
      </c>
      <c r="N124" s="365" t="str">
        <f t="shared" si="19"/>
        <v>A2-J</v>
      </c>
      <c r="O124" s="550" t="str">
        <f t="shared" ca="1" si="20"/>
        <v/>
      </c>
      <c r="P124" s="550" t="str">
        <f t="shared" ca="1" si="21"/>
        <v/>
      </c>
      <c r="Q124" s="550" t="str">
        <f t="shared" ca="1" si="9"/>
        <v/>
      </c>
      <c r="R124" s="567">
        <f t="shared" si="22"/>
        <v>65</v>
      </c>
      <c r="S124" s="567">
        <f t="shared" si="23"/>
        <v>0</v>
      </c>
      <c r="T124" s="567">
        <f t="shared" si="24"/>
        <v>170</v>
      </c>
      <c r="U124" s="550" t="str">
        <f t="shared" ca="1" si="30"/>
        <v/>
      </c>
      <c r="V124" s="550" t="str">
        <f t="shared" ca="1" si="25"/>
        <v/>
      </c>
      <c r="W124" s="550" t="str">
        <f t="shared" ca="1" si="26"/>
        <v/>
      </c>
      <c r="X124" s="550" t="str">
        <f t="shared" ca="1" si="27"/>
        <v/>
      </c>
      <c r="Y124" s="568" t="str">
        <f t="shared" ca="1" si="31"/>
        <v/>
      </c>
      <c r="Z124" s="568" t="str">
        <f t="shared" ca="1" si="32"/>
        <v/>
      </c>
      <c r="AA124" s="568" t="str">
        <f t="shared" ca="1" si="33"/>
        <v/>
      </c>
      <c r="AB124" s="551" t="str">
        <f t="shared" ca="1" si="34"/>
        <v/>
      </c>
      <c r="AC124" s="569" t="str">
        <f t="shared" ca="1" si="35"/>
        <v/>
      </c>
      <c r="AD124" s="551" t="str">
        <f t="shared" ca="1" si="28"/>
        <v/>
      </c>
      <c r="AF124" s="209" t="str">
        <f>Raumgruppen_Bezeichnungen!D19</f>
        <v>Fachräume</v>
      </c>
    </row>
    <row r="125" spans="6:32" ht="14.25" hidden="1" x14ac:dyDescent="0.2">
      <c r="F125" s="673" t="str">
        <f>Raumgruppen_Bezeichnungen!C20</f>
        <v>A2-J2</v>
      </c>
      <c r="G125" s="455" t="str">
        <f t="shared" ca="1" si="15"/>
        <v/>
      </c>
      <c r="H125" s="455" t="str">
        <f t="shared" ca="1" si="16"/>
        <v/>
      </c>
      <c r="I125" s="456" t="str">
        <f t="shared" ca="1" si="17"/>
        <v/>
      </c>
      <c r="J125" s="557"/>
      <c r="K125" s="563">
        <f t="shared" si="18"/>
        <v>65</v>
      </c>
      <c r="L125" s="564">
        <f>VLOOKUP(F125,Raumgruppen_Bezeichnungen!$C$3:$O$305,13,FALSE)</f>
        <v>170</v>
      </c>
      <c r="M125" s="2">
        <f>VLOOKUP(F125,Raumgruppen_Bezeichnungen!$C$3:$N$305,12,FALSE)</f>
        <v>0</v>
      </c>
      <c r="N125" s="54" t="str">
        <f t="shared" si="19"/>
        <v>A2-J2</v>
      </c>
      <c r="O125" s="137" t="str">
        <f t="shared" ca="1" si="20"/>
        <v/>
      </c>
      <c r="P125" s="137" t="str">
        <f t="shared" ca="1" si="21"/>
        <v/>
      </c>
      <c r="Q125" s="137" t="str">
        <f t="shared" ca="1" si="9"/>
        <v/>
      </c>
      <c r="R125" s="53">
        <f t="shared" si="22"/>
        <v>65</v>
      </c>
      <c r="S125" s="53">
        <f t="shared" si="23"/>
        <v>0</v>
      </c>
      <c r="T125" s="53">
        <f t="shared" si="24"/>
        <v>170</v>
      </c>
      <c r="U125" s="151" t="str">
        <f t="shared" ca="1" si="30"/>
        <v/>
      </c>
      <c r="V125" s="151" t="str">
        <f t="shared" ca="1" si="25"/>
        <v/>
      </c>
      <c r="W125" s="151" t="str">
        <f t="shared" ca="1" si="26"/>
        <v/>
      </c>
      <c r="X125" s="151" t="str">
        <f t="shared" ca="1" si="27"/>
        <v/>
      </c>
      <c r="Y125" s="153" t="str">
        <f t="shared" ca="1" si="31"/>
        <v/>
      </c>
      <c r="Z125" s="153" t="str">
        <f t="shared" ca="1" si="32"/>
        <v/>
      </c>
      <c r="AA125" s="153" t="str">
        <f t="shared" ca="1" si="33"/>
        <v/>
      </c>
      <c r="AB125" s="152" t="str">
        <f t="shared" ca="1" si="34"/>
        <v/>
      </c>
      <c r="AC125" s="264" t="str">
        <f t="shared" ca="1" si="35"/>
        <v/>
      </c>
      <c r="AD125" s="152" t="str">
        <f t="shared" ca="1" si="28"/>
        <v/>
      </c>
      <c r="AF125" s="209" t="str">
        <f>Raumgruppen_Bezeichnungen!D20</f>
        <v>Fachräume</v>
      </c>
    </row>
    <row r="126" spans="6:32" ht="14.25" hidden="1" x14ac:dyDescent="0.2">
      <c r="F126" s="673" t="str">
        <f>Raumgruppen_Bezeichnungen!C21</f>
        <v>A2-Q</v>
      </c>
      <c r="G126" s="455" t="str">
        <f t="shared" ca="1" si="15"/>
        <v/>
      </c>
      <c r="H126" s="455" t="str">
        <f t="shared" ca="1" si="16"/>
        <v/>
      </c>
      <c r="I126" s="456" t="str">
        <f t="shared" ca="1" si="17"/>
        <v/>
      </c>
      <c r="J126" s="557"/>
      <c r="K126" s="563">
        <f t="shared" si="18"/>
        <v>75</v>
      </c>
      <c r="L126" s="564">
        <f>VLOOKUP(F126,Raumgruppen_Bezeichnungen!$C$3:$O$305,13,FALSE)</f>
        <v>190</v>
      </c>
      <c r="M126" s="2">
        <f>VLOOKUP(F126,Raumgruppen_Bezeichnungen!$C$3:$N$305,12,FALSE)</f>
        <v>0</v>
      </c>
      <c r="N126" s="54" t="str">
        <f t="shared" si="19"/>
        <v>A2-Q</v>
      </c>
      <c r="O126" s="137" t="str">
        <f t="shared" ca="1" si="20"/>
        <v/>
      </c>
      <c r="P126" s="137" t="str">
        <f t="shared" ca="1" si="21"/>
        <v/>
      </c>
      <c r="Q126" s="137" t="str">
        <f t="shared" ca="1" si="9"/>
        <v/>
      </c>
      <c r="R126" s="53">
        <f t="shared" si="22"/>
        <v>75</v>
      </c>
      <c r="S126" s="53">
        <f t="shared" si="23"/>
        <v>0</v>
      </c>
      <c r="T126" s="53">
        <f t="shared" si="24"/>
        <v>190</v>
      </c>
      <c r="U126" s="151" t="str">
        <f t="shared" ca="1" si="30"/>
        <v/>
      </c>
      <c r="V126" s="151" t="str">
        <f t="shared" ca="1" si="25"/>
        <v/>
      </c>
      <c r="W126" s="151" t="str">
        <f t="shared" ca="1" si="26"/>
        <v/>
      </c>
      <c r="X126" s="151" t="str">
        <f t="shared" ca="1" si="27"/>
        <v/>
      </c>
      <c r="Y126" s="153" t="str">
        <f t="shared" ca="1" si="31"/>
        <v/>
      </c>
      <c r="Z126" s="153" t="str">
        <f t="shared" ca="1" si="32"/>
        <v/>
      </c>
      <c r="AA126" s="153" t="str">
        <f t="shared" ca="1" si="33"/>
        <v/>
      </c>
      <c r="AB126" s="152" t="str">
        <f t="shared" ca="1" si="34"/>
        <v/>
      </c>
      <c r="AC126" s="264" t="str">
        <f t="shared" ca="1" si="35"/>
        <v/>
      </c>
      <c r="AD126" s="152" t="str">
        <f t="shared" ca="1" si="28"/>
        <v/>
      </c>
      <c r="AF126" s="209" t="str">
        <f>Raumgruppen_Bezeichnungen!D21</f>
        <v>Fachräume</v>
      </c>
    </row>
    <row r="127" spans="6:32" ht="14.25" hidden="1" x14ac:dyDescent="0.2">
      <c r="F127" s="673" t="str">
        <f>Raumgruppen_Bezeichnungen!C22</f>
        <v>A2-J6</v>
      </c>
      <c r="G127" s="455" t="str">
        <f t="shared" ca="1" si="15"/>
        <v/>
      </c>
      <c r="H127" s="455" t="str">
        <f t="shared" ca="1" si="16"/>
        <v/>
      </c>
      <c r="I127" s="456" t="str">
        <f ca="1">IF(H127="","",G127/H127)</f>
        <v/>
      </c>
      <c r="J127" s="557"/>
      <c r="K127" s="563">
        <f t="shared" si="18"/>
        <v>75</v>
      </c>
      <c r="L127" s="564">
        <f>VLOOKUP(F127,Raumgruppen_Bezeichnungen!$C$3:$O$305,13,FALSE)</f>
        <v>190</v>
      </c>
      <c r="M127" s="2">
        <f>VLOOKUP(F127,Raumgruppen_Bezeichnungen!$C$3:$N$305,12,FALSE)</f>
        <v>0</v>
      </c>
      <c r="N127" s="54" t="str">
        <f>F127</f>
        <v>A2-J6</v>
      </c>
      <c r="O127" s="137" t="str">
        <f t="shared" ca="1" si="20"/>
        <v/>
      </c>
      <c r="P127" s="137" t="str">
        <f t="shared" ca="1" si="21"/>
        <v/>
      </c>
      <c r="Q127" s="137" t="str">
        <f t="shared" ref="Q127:Q132" ca="1" si="36">IF(P127="","",O127/P127)</f>
        <v/>
      </c>
      <c r="R127" s="53">
        <f>K127</f>
        <v>75</v>
      </c>
      <c r="S127" s="53">
        <f>J127</f>
        <v>0</v>
      </c>
      <c r="T127" s="53">
        <f>L127</f>
        <v>190</v>
      </c>
      <c r="U127" s="151" t="str">
        <f t="shared" ca="1" si="30"/>
        <v/>
      </c>
      <c r="V127" s="151" t="str">
        <f ca="1">IF(Q127&lt;&gt;"",R127-Q127,"")</f>
        <v/>
      </c>
      <c r="W127" s="151" t="str">
        <f ca="1">IF(U127&lt;0,0,U127)</f>
        <v/>
      </c>
      <c r="X127" s="151" t="str">
        <f ca="1">IF(V127&lt;0,0,V127)</f>
        <v/>
      </c>
      <c r="Y127" s="153" t="str">
        <f ca="1">IF(W127&lt;&gt;"",W127/T127,"")</f>
        <v/>
      </c>
      <c r="Z127" s="153" t="str">
        <f ca="1">IF(X127&lt;&gt;"",X127/R127,"")</f>
        <v/>
      </c>
      <c r="AA127" s="153" t="str">
        <f ca="1">IF(Y127&lt;&gt;"",Y127+Z127,"")</f>
        <v/>
      </c>
      <c r="AB127" s="152" t="str">
        <f ca="1">IF(AA127&lt;&gt;"",AA127*100,"")</f>
        <v/>
      </c>
      <c r="AC127" s="264" t="str">
        <f ca="1">IF(O127&lt;&gt;"",O127/$O$105,"")</f>
        <v/>
      </c>
      <c r="AD127" s="152" t="str">
        <f t="shared" ca="1" si="28"/>
        <v/>
      </c>
      <c r="AF127" s="209" t="str">
        <f>Raumgruppen_Bezeichnungen!D22</f>
        <v>Fachräume</v>
      </c>
    </row>
    <row r="128" spans="6:32" ht="14.25" hidden="1" x14ac:dyDescent="0.2">
      <c r="F128" s="673" t="str">
        <f>Raumgruppen_Bezeichnungen!C23</f>
        <v>A2-M</v>
      </c>
      <c r="G128" s="455" t="str">
        <f t="shared" ca="1" si="15"/>
        <v/>
      </c>
      <c r="H128" s="455" t="str">
        <f t="shared" ca="1" si="16"/>
        <v/>
      </c>
      <c r="I128" s="456" t="str">
        <f t="shared" ca="1" si="17"/>
        <v/>
      </c>
      <c r="J128" s="557"/>
      <c r="K128" s="563">
        <f t="shared" si="18"/>
        <v>75</v>
      </c>
      <c r="L128" s="564">
        <f>VLOOKUP(F128,Raumgruppen_Bezeichnungen!$C$3:$O$305,13,FALSE)</f>
        <v>190</v>
      </c>
      <c r="M128" s="2">
        <f>VLOOKUP(F128,Raumgruppen_Bezeichnungen!$C$3:$N$305,12,FALSE)</f>
        <v>0</v>
      </c>
      <c r="N128" s="54" t="str">
        <f t="shared" si="19"/>
        <v>A2-M</v>
      </c>
      <c r="O128" s="137" t="str">
        <f t="shared" ca="1" si="20"/>
        <v/>
      </c>
      <c r="P128" s="137" t="str">
        <f t="shared" ca="1" si="21"/>
        <v/>
      </c>
      <c r="Q128" s="137" t="str">
        <f t="shared" ca="1" si="36"/>
        <v/>
      </c>
      <c r="R128" s="53">
        <f t="shared" si="22"/>
        <v>75</v>
      </c>
      <c r="S128" s="53">
        <f t="shared" si="23"/>
        <v>0</v>
      </c>
      <c r="T128" s="53">
        <f t="shared" si="24"/>
        <v>190</v>
      </c>
      <c r="U128" s="151" t="str">
        <f t="shared" ca="1" si="30"/>
        <v/>
      </c>
      <c r="V128" s="151" t="str">
        <f t="shared" ca="1" si="25"/>
        <v/>
      </c>
      <c r="W128" s="151" t="str">
        <f t="shared" ca="1" si="26"/>
        <v/>
      </c>
      <c r="X128" s="151" t="str">
        <f t="shared" ca="1" si="27"/>
        <v/>
      </c>
      <c r="Y128" s="153" t="str">
        <f t="shared" ca="1" si="31"/>
        <v/>
      </c>
      <c r="Z128" s="153" t="str">
        <f t="shared" ca="1" si="32"/>
        <v/>
      </c>
      <c r="AA128" s="153" t="str">
        <f t="shared" ca="1" si="33"/>
        <v/>
      </c>
      <c r="AB128" s="152" t="str">
        <f t="shared" ca="1" si="34"/>
        <v/>
      </c>
      <c r="AC128" s="264" t="str">
        <f t="shared" ca="1" si="35"/>
        <v/>
      </c>
      <c r="AD128" s="152" t="str">
        <f t="shared" ca="1" si="28"/>
        <v/>
      </c>
      <c r="AF128" s="209" t="str">
        <f>Raumgruppen_Bezeichnungen!D23</f>
        <v>Fachräume</v>
      </c>
    </row>
    <row r="129" spans="6:32" ht="14.25" hidden="1" x14ac:dyDescent="0.2">
      <c r="F129" s="673" t="str">
        <f>Raumgruppen_Bezeichnungen!C24</f>
        <v>A2-14</v>
      </c>
      <c r="G129" s="455" t="str">
        <f t="shared" ca="1" si="15"/>
        <v/>
      </c>
      <c r="H129" s="455" t="str">
        <f t="shared" ca="1" si="16"/>
        <v/>
      </c>
      <c r="I129" s="456" t="str">
        <f t="shared" ca="1" si="17"/>
        <v/>
      </c>
      <c r="J129" s="557"/>
      <c r="K129" s="563">
        <f t="shared" si="18"/>
        <v>80</v>
      </c>
      <c r="L129" s="564">
        <f>VLOOKUP(F129,Raumgruppen_Bezeichnungen!$C$3:$O$305,13,FALSE)</f>
        <v>200</v>
      </c>
      <c r="M129" s="2">
        <f>VLOOKUP(F129,Raumgruppen_Bezeichnungen!$C$3:$N$305,12,FALSE)</f>
        <v>0</v>
      </c>
      <c r="N129" s="54" t="str">
        <f t="shared" si="19"/>
        <v>A2-14</v>
      </c>
      <c r="O129" s="137" t="str">
        <f t="shared" ca="1" si="20"/>
        <v/>
      </c>
      <c r="P129" s="137" t="str">
        <f t="shared" ca="1" si="21"/>
        <v/>
      </c>
      <c r="Q129" s="137" t="str">
        <f t="shared" ca="1" si="36"/>
        <v/>
      </c>
      <c r="R129" s="53">
        <f t="shared" si="22"/>
        <v>80</v>
      </c>
      <c r="S129" s="53">
        <f t="shared" si="23"/>
        <v>0</v>
      </c>
      <c r="T129" s="53">
        <f t="shared" si="24"/>
        <v>200</v>
      </c>
      <c r="U129" s="151" t="str">
        <f t="shared" ca="1" si="30"/>
        <v/>
      </c>
      <c r="V129" s="151" t="str">
        <f t="shared" ca="1" si="25"/>
        <v/>
      </c>
      <c r="W129" s="151" t="str">
        <f t="shared" ca="1" si="26"/>
        <v/>
      </c>
      <c r="X129" s="151" t="str">
        <f t="shared" ca="1" si="27"/>
        <v/>
      </c>
      <c r="Y129" s="153" t="str">
        <f t="shared" ca="1" si="31"/>
        <v/>
      </c>
      <c r="Z129" s="153" t="str">
        <f t="shared" ca="1" si="32"/>
        <v/>
      </c>
      <c r="AA129" s="153" t="str">
        <f t="shared" ca="1" si="33"/>
        <v/>
      </c>
      <c r="AB129" s="152" t="str">
        <f t="shared" ca="1" si="34"/>
        <v/>
      </c>
      <c r="AC129" s="264" t="str">
        <f t="shared" ca="1" si="35"/>
        <v/>
      </c>
      <c r="AD129" s="152" t="str">
        <f t="shared" ca="1" si="28"/>
        <v/>
      </c>
      <c r="AF129" s="209" t="str">
        <f>Raumgruppen_Bezeichnungen!D24</f>
        <v>Fachräume</v>
      </c>
    </row>
    <row r="130" spans="6:32" ht="14.25" hidden="1" x14ac:dyDescent="0.2">
      <c r="F130" s="673" t="str">
        <f>Raumgruppen_Bezeichnungen!C25</f>
        <v>A2-W</v>
      </c>
      <c r="G130" s="455" t="str">
        <f t="shared" ca="1" si="15"/>
        <v/>
      </c>
      <c r="H130" s="455" t="str">
        <f t="shared" ca="1" si="16"/>
        <v/>
      </c>
      <c r="I130" s="456" t="str">
        <f t="shared" ca="1" si="17"/>
        <v/>
      </c>
      <c r="J130" s="557"/>
      <c r="K130" s="563">
        <f t="shared" si="18"/>
        <v>85</v>
      </c>
      <c r="L130" s="564">
        <f>VLOOKUP(F130,Raumgruppen_Bezeichnungen!$C$3:$O$305,13,FALSE)</f>
        <v>220</v>
      </c>
      <c r="M130" s="2">
        <f>VLOOKUP(F130,Raumgruppen_Bezeichnungen!$C$3:$N$305,12,FALSE)</f>
        <v>0</v>
      </c>
      <c r="N130" s="54" t="str">
        <f t="shared" si="19"/>
        <v>A2-W</v>
      </c>
      <c r="O130" s="137" t="str">
        <f t="shared" ca="1" si="20"/>
        <v/>
      </c>
      <c r="P130" s="137" t="str">
        <f t="shared" ca="1" si="21"/>
        <v/>
      </c>
      <c r="Q130" s="137" t="str">
        <f t="shared" ca="1" si="36"/>
        <v/>
      </c>
      <c r="R130" s="53">
        <f t="shared" si="22"/>
        <v>85</v>
      </c>
      <c r="S130" s="53">
        <f t="shared" si="23"/>
        <v>0</v>
      </c>
      <c r="T130" s="53">
        <f t="shared" si="24"/>
        <v>220</v>
      </c>
      <c r="U130" s="151" t="str">
        <f t="shared" ca="1" si="30"/>
        <v/>
      </c>
      <c r="V130" s="151" t="str">
        <f t="shared" ca="1" si="25"/>
        <v/>
      </c>
      <c r="W130" s="151" t="str">
        <f t="shared" ca="1" si="26"/>
        <v/>
      </c>
      <c r="X130" s="151" t="str">
        <f t="shared" ca="1" si="27"/>
        <v/>
      </c>
      <c r="Y130" s="153" t="str">
        <f t="shared" ca="1" si="31"/>
        <v/>
      </c>
      <c r="Z130" s="153" t="str">
        <f t="shared" ca="1" si="32"/>
        <v/>
      </c>
      <c r="AA130" s="153" t="str">
        <f t="shared" ca="1" si="33"/>
        <v/>
      </c>
      <c r="AB130" s="152" t="str">
        <f t="shared" ca="1" si="34"/>
        <v/>
      </c>
      <c r="AC130" s="264" t="str">
        <f t="shared" ca="1" si="35"/>
        <v/>
      </c>
      <c r="AD130" s="152" t="str">
        <f t="shared" ca="1" si="28"/>
        <v/>
      </c>
      <c r="AF130" s="209" t="str">
        <f>Raumgruppen_Bezeichnungen!D25</f>
        <v>Fachräume</v>
      </c>
    </row>
    <row r="131" spans="6:32" ht="14.25" hidden="1" x14ac:dyDescent="0.2">
      <c r="F131" s="673" t="str">
        <f>Raumgruppen_Bezeichnungen!C26</f>
        <v>A2-2</v>
      </c>
      <c r="G131" s="455" t="str">
        <f t="shared" ca="1" si="15"/>
        <v/>
      </c>
      <c r="H131" s="455" t="str">
        <f t="shared" ca="1" si="16"/>
        <v/>
      </c>
      <c r="I131" s="456" t="str">
        <f t="shared" ca="1" si="17"/>
        <v/>
      </c>
      <c r="J131" s="557"/>
      <c r="K131" s="563">
        <f t="shared" si="18"/>
        <v>95</v>
      </c>
      <c r="L131" s="564">
        <f>VLOOKUP(F131,Raumgruppen_Bezeichnungen!$C$3:$O$305,13,FALSE)</f>
        <v>240</v>
      </c>
      <c r="M131" s="2">
        <f>VLOOKUP(F131,Raumgruppen_Bezeichnungen!$C$3:$N$305,12,FALSE)</f>
        <v>0</v>
      </c>
      <c r="N131" s="54" t="str">
        <f t="shared" si="19"/>
        <v>A2-2</v>
      </c>
      <c r="O131" s="137" t="str">
        <f t="shared" ca="1" si="20"/>
        <v/>
      </c>
      <c r="P131" s="137" t="str">
        <f t="shared" ca="1" si="21"/>
        <v/>
      </c>
      <c r="Q131" s="137" t="str">
        <f t="shared" ca="1" si="36"/>
        <v/>
      </c>
      <c r="R131" s="53">
        <f t="shared" si="22"/>
        <v>95</v>
      </c>
      <c r="S131" s="53">
        <f t="shared" si="23"/>
        <v>0</v>
      </c>
      <c r="T131" s="53">
        <f t="shared" si="24"/>
        <v>240</v>
      </c>
      <c r="U131" s="151" t="str">
        <f t="shared" ca="1" si="30"/>
        <v/>
      </c>
      <c r="V131" s="151" t="str">
        <f t="shared" ca="1" si="25"/>
        <v/>
      </c>
      <c r="W131" s="151" t="str">
        <f t="shared" ca="1" si="26"/>
        <v/>
      </c>
      <c r="X131" s="151" t="str">
        <f t="shared" ca="1" si="27"/>
        <v/>
      </c>
      <c r="Y131" s="153" t="str">
        <f t="shared" ca="1" si="31"/>
        <v/>
      </c>
      <c r="Z131" s="153" t="str">
        <f t="shared" ca="1" si="32"/>
        <v/>
      </c>
      <c r="AA131" s="153" t="str">
        <f t="shared" ca="1" si="33"/>
        <v/>
      </c>
      <c r="AB131" s="152" t="str">
        <f t="shared" ca="1" si="34"/>
        <v/>
      </c>
      <c r="AC131" s="264" t="str">
        <f t="shared" ca="1" si="35"/>
        <v/>
      </c>
      <c r="AD131" s="152" t="str">
        <f t="shared" ca="1" si="28"/>
        <v/>
      </c>
      <c r="AF131" s="209" t="str">
        <f>Raumgruppen_Bezeichnungen!D26</f>
        <v>Fachräume</v>
      </c>
    </row>
    <row r="132" spans="6:32" ht="14.25" hidden="1" x14ac:dyDescent="0.2">
      <c r="F132" s="673" t="str">
        <f>Raumgruppen_Bezeichnungen!C27</f>
        <v>A2-2,5</v>
      </c>
      <c r="G132" s="455" t="str">
        <f t="shared" ca="1" si="15"/>
        <v/>
      </c>
      <c r="H132" s="455" t="str">
        <f t="shared" ca="1" si="16"/>
        <v/>
      </c>
      <c r="I132" s="456" t="str">
        <f t="shared" ca="1" si="17"/>
        <v/>
      </c>
      <c r="J132" s="557"/>
      <c r="K132" s="563">
        <f t="shared" si="18"/>
        <v>100</v>
      </c>
      <c r="L132" s="564">
        <f>VLOOKUP(F132,Raumgruppen_Bezeichnungen!$C$3:$O$305,13,FALSE)</f>
        <v>250</v>
      </c>
      <c r="M132" s="2">
        <f>VLOOKUP(F132,Raumgruppen_Bezeichnungen!$C$3:$N$305,12,FALSE)</f>
        <v>0</v>
      </c>
      <c r="N132" s="54" t="str">
        <f t="shared" si="19"/>
        <v>A2-2,5</v>
      </c>
      <c r="O132" s="137" t="str">
        <f t="shared" ca="1" si="20"/>
        <v/>
      </c>
      <c r="P132" s="137" t="str">
        <f t="shared" ca="1" si="21"/>
        <v/>
      </c>
      <c r="Q132" s="137" t="str">
        <f t="shared" ca="1" si="36"/>
        <v/>
      </c>
      <c r="R132" s="53">
        <f t="shared" si="22"/>
        <v>100</v>
      </c>
      <c r="S132" s="53">
        <f t="shared" si="23"/>
        <v>0</v>
      </c>
      <c r="T132" s="53">
        <f t="shared" si="24"/>
        <v>250</v>
      </c>
      <c r="U132" s="151" t="str">
        <f t="shared" ca="1" si="30"/>
        <v/>
      </c>
      <c r="V132" s="151" t="str">
        <f t="shared" ca="1" si="25"/>
        <v/>
      </c>
      <c r="W132" s="151" t="str">
        <f t="shared" ca="1" si="26"/>
        <v/>
      </c>
      <c r="X132" s="151" t="str">
        <f t="shared" ca="1" si="27"/>
        <v/>
      </c>
      <c r="Y132" s="153" t="str">
        <f t="shared" ca="1" si="31"/>
        <v/>
      </c>
      <c r="Z132" s="153" t="str">
        <f t="shared" ca="1" si="32"/>
        <v/>
      </c>
      <c r="AA132" s="153" t="str">
        <f t="shared" ca="1" si="33"/>
        <v/>
      </c>
      <c r="AB132" s="152" t="str">
        <f t="shared" ca="1" si="34"/>
        <v/>
      </c>
      <c r="AC132" s="264" t="str">
        <f t="shared" ca="1" si="35"/>
        <v/>
      </c>
      <c r="AD132" s="152" t="str">
        <f t="shared" ca="1" si="28"/>
        <v/>
      </c>
      <c r="AF132" s="209" t="str">
        <f>Raumgruppen_Bezeichnungen!D27</f>
        <v>Fachräume</v>
      </c>
    </row>
    <row r="133" spans="6:32" ht="14.25" hidden="1" x14ac:dyDescent="0.2">
      <c r="F133" s="673" t="str">
        <f>Raumgruppen_Bezeichnungen!C28</f>
        <v>A2-3</v>
      </c>
      <c r="G133" s="455" t="str">
        <f t="shared" ca="1" si="15"/>
        <v/>
      </c>
      <c r="H133" s="455" t="str">
        <f t="shared" ca="1" si="16"/>
        <v/>
      </c>
      <c r="I133" s="456" t="str">
        <f t="shared" ca="1" si="17"/>
        <v/>
      </c>
      <c r="J133" s="557"/>
      <c r="K133" s="563">
        <f t="shared" si="18"/>
        <v>100</v>
      </c>
      <c r="L133" s="564">
        <f>VLOOKUP(F133,Raumgruppen_Bezeichnungen!$C$3:$O$305,13,FALSE)</f>
        <v>260</v>
      </c>
      <c r="M133" s="2">
        <f>VLOOKUP(F133,Raumgruppen_Bezeichnungen!$C$3:$N$305,12,FALSE)</f>
        <v>0</v>
      </c>
      <c r="N133" s="54" t="str">
        <f t="shared" si="19"/>
        <v>A2-3</v>
      </c>
      <c r="O133" s="137" t="str">
        <f t="shared" ca="1" si="20"/>
        <v/>
      </c>
      <c r="P133" s="137" t="str">
        <f t="shared" ca="1" si="21"/>
        <v/>
      </c>
      <c r="Q133" s="137" t="str">
        <f t="shared" ca="1" si="9"/>
        <v/>
      </c>
      <c r="R133" s="53">
        <f t="shared" si="22"/>
        <v>100</v>
      </c>
      <c r="S133" s="53">
        <f t="shared" si="23"/>
        <v>0</v>
      </c>
      <c r="T133" s="53">
        <f t="shared" si="24"/>
        <v>260</v>
      </c>
      <c r="U133" s="151" t="str">
        <f t="shared" ca="1" si="30"/>
        <v/>
      </c>
      <c r="V133" s="151" t="str">
        <f t="shared" ca="1" si="25"/>
        <v/>
      </c>
      <c r="W133" s="151" t="str">
        <f t="shared" ca="1" si="26"/>
        <v/>
      </c>
      <c r="X133" s="151" t="str">
        <f t="shared" ca="1" si="27"/>
        <v/>
      </c>
      <c r="Y133" s="153" t="str">
        <f t="shared" ca="1" si="31"/>
        <v/>
      </c>
      <c r="Z133" s="153" t="str">
        <f t="shared" ca="1" si="32"/>
        <v/>
      </c>
      <c r="AA133" s="153" t="str">
        <f t="shared" ca="1" si="33"/>
        <v/>
      </c>
      <c r="AB133" s="152" t="str">
        <f t="shared" ca="1" si="34"/>
        <v/>
      </c>
      <c r="AC133" s="264" t="str">
        <f t="shared" ca="1" si="35"/>
        <v/>
      </c>
      <c r="AD133" s="152" t="str">
        <f t="shared" ca="1" si="28"/>
        <v/>
      </c>
      <c r="AF133" s="209" t="str">
        <f>Raumgruppen_Bezeichnungen!D28</f>
        <v>Fachräume</v>
      </c>
    </row>
    <row r="134" spans="6:32" ht="14.25" hidden="1" x14ac:dyDescent="0.2">
      <c r="F134" s="673" t="str">
        <f>Raumgruppen_Bezeichnungen!C29</f>
        <v>A2-4</v>
      </c>
      <c r="G134" s="455" t="str">
        <f t="shared" ca="1" si="15"/>
        <v/>
      </c>
      <c r="H134" s="455" t="str">
        <f t="shared" ca="1" si="16"/>
        <v/>
      </c>
      <c r="I134" s="456" t="str">
        <f t="shared" ca="1" si="17"/>
        <v/>
      </c>
      <c r="J134" s="557"/>
      <c r="K134" s="563">
        <f t="shared" si="18"/>
        <v>105</v>
      </c>
      <c r="L134" s="564">
        <f>VLOOKUP(F134,Raumgruppen_Bezeichnungen!$C$3:$O$305,13,FALSE)</f>
        <v>270</v>
      </c>
      <c r="M134" s="2">
        <f>VLOOKUP(F134,Raumgruppen_Bezeichnungen!$C$3:$N$305,12,FALSE)</f>
        <v>0</v>
      </c>
      <c r="N134" s="54" t="str">
        <f t="shared" si="19"/>
        <v>A2-4</v>
      </c>
      <c r="O134" s="137" t="str">
        <f t="shared" ca="1" si="20"/>
        <v/>
      </c>
      <c r="P134" s="137" t="str">
        <f t="shared" ca="1" si="21"/>
        <v/>
      </c>
      <c r="Q134" s="137" t="str">
        <f t="shared" ca="1" si="9"/>
        <v/>
      </c>
      <c r="R134" s="53">
        <f t="shared" si="22"/>
        <v>105</v>
      </c>
      <c r="S134" s="53">
        <f t="shared" si="23"/>
        <v>0</v>
      </c>
      <c r="T134" s="53">
        <f t="shared" si="24"/>
        <v>270</v>
      </c>
      <c r="U134" s="151" t="str">
        <f t="shared" ca="1" si="30"/>
        <v/>
      </c>
      <c r="V134" s="151" t="str">
        <f t="shared" ca="1" si="25"/>
        <v/>
      </c>
      <c r="W134" s="151" t="str">
        <f t="shared" ca="1" si="26"/>
        <v/>
      </c>
      <c r="X134" s="151" t="str">
        <f t="shared" ca="1" si="27"/>
        <v/>
      </c>
      <c r="Y134" s="153" t="str">
        <f t="shared" ca="1" si="31"/>
        <v/>
      </c>
      <c r="Z134" s="153" t="str">
        <f t="shared" ca="1" si="32"/>
        <v/>
      </c>
      <c r="AA134" s="153" t="str">
        <f t="shared" ca="1" si="33"/>
        <v/>
      </c>
      <c r="AB134" s="152" t="str">
        <f t="shared" ca="1" si="34"/>
        <v/>
      </c>
      <c r="AC134" s="264" t="str">
        <f t="shared" ca="1" si="35"/>
        <v/>
      </c>
      <c r="AD134" s="152" t="str">
        <f t="shared" ca="1" si="28"/>
        <v/>
      </c>
      <c r="AF134" s="209" t="str">
        <f>Raumgruppen_Bezeichnungen!D29</f>
        <v>Fachräume</v>
      </c>
    </row>
    <row r="135" spans="6:32" ht="14.25" hidden="1" x14ac:dyDescent="0.2">
      <c r="F135" s="673" t="str">
        <f>Raumgruppen_Bezeichnungen!C30</f>
        <v>A2-5</v>
      </c>
      <c r="G135" s="455" t="str">
        <f t="shared" ca="1" si="15"/>
        <v/>
      </c>
      <c r="H135" s="455" t="str">
        <f t="shared" ca="1" si="16"/>
        <v/>
      </c>
      <c r="I135" s="456" t="str">
        <f t="shared" ca="1" si="17"/>
        <v/>
      </c>
      <c r="J135" s="557"/>
      <c r="K135" s="563">
        <f t="shared" si="18"/>
        <v>110</v>
      </c>
      <c r="L135" s="564">
        <f>VLOOKUP(F135,Raumgruppen_Bezeichnungen!$C$3:$O$305,13,FALSE)</f>
        <v>280</v>
      </c>
      <c r="M135" s="2">
        <f>VLOOKUP(F135,Raumgruppen_Bezeichnungen!$C$3:$N$305,12,FALSE)</f>
        <v>0</v>
      </c>
      <c r="N135" s="54" t="str">
        <f t="shared" si="19"/>
        <v>A2-5</v>
      </c>
      <c r="O135" s="137" t="str">
        <f t="shared" ca="1" si="20"/>
        <v/>
      </c>
      <c r="P135" s="137" t="str">
        <f t="shared" ca="1" si="21"/>
        <v/>
      </c>
      <c r="Q135" s="137" t="str">
        <f t="shared" ca="1" si="9"/>
        <v/>
      </c>
      <c r="R135" s="53">
        <f t="shared" si="22"/>
        <v>110</v>
      </c>
      <c r="S135" s="53">
        <f t="shared" si="23"/>
        <v>0</v>
      </c>
      <c r="T135" s="53">
        <f t="shared" si="24"/>
        <v>280</v>
      </c>
      <c r="U135" s="151" t="str">
        <f t="shared" ca="1" si="30"/>
        <v/>
      </c>
      <c r="V135" s="151" t="str">
        <f t="shared" ca="1" si="25"/>
        <v/>
      </c>
      <c r="W135" s="151" t="str">
        <f t="shared" ca="1" si="26"/>
        <v/>
      </c>
      <c r="X135" s="151" t="str">
        <f t="shared" ca="1" si="27"/>
        <v/>
      </c>
      <c r="Y135" s="153" t="str">
        <f t="shared" ca="1" si="31"/>
        <v/>
      </c>
      <c r="Z135" s="153" t="str">
        <f t="shared" ca="1" si="32"/>
        <v/>
      </c>
      <c r="AA135" s="153" t="str">
        <f t="shared" ca="1" si="33"/>
        <v/>
      </c>
      <c r="AB135" s="152" t="str">
        <f t="shared" ca="1" si="34"/>
        <v/>
      </c>
      <c r="AC135" s="264" t="str">
        <f t="shared" ca="1" si="35"/>
        <v/>
      </c>
      <c r="AD135" s="152" t="str">
        <f t="shared" ca="1" si="28"/>
        <v/>
      </c>
      <c r="AF135" s="209" t="str">
        <f>Raumgruppen_Bezeichnungen!D30</f>
        <v>Fachräume</v>
      </c>
    </row>
    <row r="136" spans="6:32" ht="14.25" hidden="1" x14ac:dyDescent="0.2">
      <c r="F136" s="673" t="str">
        <f>Raumgruppen_Bezeichnungen!C31</f>
        <v>A2-6</v>
      </c>
      <c r="G136" s="455" t="str">
        <f t="shared" ca="1" si="15"/>
        <v/>
      </c>
      <c r="H136" s="455" t="str">
        <f t="shared" ca="1" si="16"/>
        <v/>
      </c>
      <c r="I136" s="456" t="str">
        <f ca="1">IF(H136="","",G136/H136)</f>
        <v/>
      </c>
      <c r="J136" s="557"/>
      <c r="K136" s="563">
        <f t="shared" si="18"/>
        <v>110</v>
      </c>
      <c r="L136" s="564">
        <f>VLOOKUP(F136,Raumgruppen_Bezeichnungen!$C$3:$O$305,13,FALSE)</f>
        <v>280</v>
      </c>
      <c r="M136" s="2">
        <f>VLOOKUP(F136,Raumgruppen_Bezeichnungen!$C$3:$N$305,12,FALSE)</f>
        <v>0</v>
      </c>
      <c r="N136" s="54" t="str">
        <f>F136</f>
        <v>A2-6</v>
      </c>
      <c r="O136" s="137" t="str">
        <f t="shared" ca="1" si="20"/>
        <v/>
      </c>
      <c r="P136" s="137" t="str">
        <f t="shared" ca="1" si="21"/>
        <v/>
      </c>
      <c r="Q136" s="137" t="str">
        <f ca="1">IF(P136="","",O136/P136)</f>
        <v/>
      </c>
      <c r="R136" s="53">
        <f>K136</f>
        <v>110</v>
      </c>
      <c r="S136" s="53">
        <f>J136</f>
        <v>0</v>
      </c>
      <c r="T136" s="53">
        <f>L136</f>
        <v>280</v>
      </c>
      <c r="U136" s="151" t="str">
        <f t="shared" ca="1" si="30"/>
        <v/>
      </c>
      <c r="V136" s="151" t="str">
        <f ca="1">IF(Q136&lt;&gt;"",R136-Q136,"")</f>
        <v/>
      </c>
      <c r="W136" s="151" t="str">
        <f ca="1">IF(U136&lt;0,0,U136)</f>
        <v/>
      </c>
      <c r="X136" s="151" t="str">
        <f ca="1">IF(V136&lt;0,0,V136)</f>
        <v/>
      </c>
      <c r="Y136" s="153" t="str">
        <f ca="1">IF(W136&lt;&gt;"",W136/T136,"")</f>
        <v/>
      </c>
      <c r="Z136" s="153" t="str">
        <f ca="1">IF(X136&lt;&gt;"",X136/R136,"")</f>
        <v/>
      </c>
      <c r="AA136" s="153" t="str">
        <f ca="1">IF(Y136&lt;&gt;"",Y136+Z136,"")</f>
        <v/>
      </c>
      <c r="AB136" s="152" t="str">
        <f ca="1">IF(AA136&lt;&gt;"",AA136*100,"")</f>
        <v/>
      </c>
      <c r="AC136" s="264" t="str">
        <f ca="1">IF(O136&lt;&gt;"",O136/$O$105,"")</f>
        <v/>
      </c>
      <c r="AD136" s="152" t="str">
        <f t="shared" ca="1" si="28"/>
        <v/>
      </c>
      <c r="AF136" s="209" t="str">
        <f>Raumgruppen_Bezeichnungen!D31</f>
        <v>Fachräume</v>
      </c>
    </row>
    <row r="137" spans="6:32" ht="14.25" hidden="1" x14ac:dyDescent="0.2">
      <c r="F137" s="673" t="str">
        <f>Raumgruppen_Bezeichnungen!C32</f>
        <v>A2-7</v>
      </c>
      <c r="G137" s="455" t="str">
        <f t="shared" ca="1" si="15"/>
        <v/>
      </c>
      <c r="H137" s="455" t="str">
        <f t="shared" ca="1" si="16"/>
        <v/>
      </c>
      <c r="I137" s="456" t="str">
        <f ca="1">IF(H137="","",G137/H137)</f>
        <v/>
      </c>
      <c r="J137" s="557"/>
      <c r="K137" s="563">
        <f t="shared" si="18"/>
        <v>110</v>
      </c>
      <c r="L137" s="564">
        <f>VLOOKUP(F137,Raumgruppen_Bezeichnungen!$C$3:$O$305,13,FALSE)</f>
        <v>280</v>
      </c>
      <c r="M137" s="2">
        <f>VLOOKUP(F137,Raumgruppen_Bezeichnungen!$C$3:$N$305,12,FALSE)</f>
        <v>0</v>
      </c>
      <c r="N137" s="54" t="str">
        <f>F137</f>
        <v>A2-7</v>
      </c>
      <c r="O137" s="137" t="str">
        <f t="shared" ca="1" si="20"/>
        <v/>
      </c>
      <c r="P137" s="137" t="str">
        <f t="shared" ca="1" si="21"/>
        <v/>
      </c>
      <c r="Q137" s="137" t="str">
        <f ca="1">IF(P137="","",O137/P137)</f>
        <v/>
      </c>
      <c r="R137" s="53">
        <f>K137</f>
        <v>110</v>
      </c>
      <c r="S137" s="53">
        <f>J137</f>
        <v>0</v>
      </c>
      <c r="T137" s="53">
        <f>L137</f>
        <v>280</v>
      </c>
      <c r="U137" s="151" t="str">
        <f t="shared" ca="1" si="30"/>
        <v/>
      </c>
      <c r="V137" s="151" t="str">
        <f ca="1">IF(Q137&lt;&gt;"",R137-Q137,"")</f>
        <v/>
      </c>
      <c r="W137" s="151" t="str">
        <f ca="1">IF(U137&lt;0,0,U137)</f>
        <v/>
      </c>
      <c r="X137" s="151" t="str">
        <f ca="1">IF(V137&lt;0,0,V137)</f>
        <v/>
      </c>
      <c r="Y137" s="153" t="str">
        <f ca="1">IF(W137&lt;&gt;"",W137/T137,"")</f>
        <v/>
      </c>
      <c r="Z137" s="153" t="str">
        <f ca="1">IF(X137&lt;&gt;"",X137/R137,"")</f>
        <v/>
      </c>
      <c r="AA137" s="153" t="str">
        <f ca="1">IF(Y137&lt;&gt;"",Y137+Z137,"")</f>
        <v/>
      </c>
      <c r="AB137" s="152" t="str">
        <f ca="1">IF(AA137&lt;&gt;"",AA137*100,"")</f>
        <v/>
      </c>
      <c r="AC137" s="264" t="str">
        <f ca="1">IF(O137&lt;&gt;"",O137/$O$105,"")</f>
        <v/>
      </c>
      <c r="AD137" s="152" t="str">
        <f t="shared" ca="1" si="28"/>
        <v/>
      </c>
      <c r="AF137" s="209" t="str">
        <f>Raumgruppen_Bezeichnungen!D32</f>
        <v>Fachräume</v>
      </c>
    </row>
    <row r="138" spans="6:32" ht="14.25" hidden="1" x14ac:dyDescent="0.2">
      <c r="F138" s="673" t="str">
        <f>Raumgruppen_Bezeichnungen!C33</f>
        <v>A2-Müll</v>
      </c>
      <c r="G138" s="455" t="str">
        <f t="shared" ca="1" si="15"/>
        <v/>
      </c>
      <c r="H138" s="455" t="str">
        <f t="shared" ca="1" si="16"/>
        <v/>
      </c>
      <c r="I138" s="456" t="str">
        <f t="shared" ca="1" si="17"/>
        <v/>
      </c>
      <c r="J138" s="557"/>
      <c r="K138" s="563">
        <f t="shared" si="18"/>
        <v>560</v>
      </c>
      <c r="L138" s="564">
        <f>VLOOKUP(F138,Raumgruppen_Bezeichnungen!$C$3:$O$305,13,FALSE)</f>
        <v>1400</v>
      </c>
      <c r="M138" s="2">
        <f>VLOOKUP(F138,Raumgruppen_Bezeichnungen!$C$3:$N$305,12,FALSE)</f>
        <v>0</v>
      </c>
      <c r="N138" s="54" t="str">
        <f t="shared" si="19"/>
        <v>A2-Müll</v>
      </c>
      <c r="O138" s="137" t="str">
        <f t="shared" ca="1" si="20"/>
        <v/>
      </c>
      <c r="P138" s="137" t="str">
        <f t="shared" ca="1" si="21"/>
        <v/>
      </c>
      <c r="Q138" s="137" t="str">
        <f t="shared" ca="1" si="9"/>
        <v/>
      </c>
      <c r="R138" s="53">
        <f t="shared" si="22"/>
        <v>560</v>
      </c>
      <c r="S138" s="53">
        <f t="shared" si="23"/>
        <v>0</v>
      </c>
      <c r="T138" s="53">
        <f t="shared" si="24"/>
        <v>1400</v>
      </c>
      <c r="U138" s="151" t="str">
        <f t="shared" ca="1" si="30"/>
        <v/>
      </c>
      <c r="V138" s="151" t="str">
        <f t="shared" ca="1" si="25"/>
        <v/>
      </c>
      <c r="W138" s="151" t="str">
        <f t="shared" ca="1" si="26"/>
        <v/>
      </c>
      <c r="X138" s="151" t="str">
        <f t="shared" ca="1" si="27"/>
        <v/>
      </c>
      <c r="Y138" s="153" t="str">
        <f t="shared" ca="1" si="31"/>
        <v/>
      </c>
      <c r="Z138" s="153" t="str">
        <f t="shared" ca="1" si="32"/>
        <v/>
      </c>
      <c r="AA138" s="153" t="str">
        <f t="shared" ca="1" si="33"/>
        <v/>
      </c>
      <c r="AB138" s="152" t="str">
        <f t="shared" ca="1" si="34"/>
        <v/>
      </c>
      <c r="AC138" s="264" t="str">
        <f t="shared" ca="1" si="35"/>
        <v/>
      </c>
      <c r="AD138" s="152" t="str">
        <f t="shared" ca="1" si="28"/>
        <v/>
      </c>
      <c r="AF138" s="209" t="str">
        <f>Raumgruppen_Bezeichnungen!D33</f>
        <v>Fachräume (nur Müllentnahme)</v>
      </c>
    </row>
    <row r="139" spans="6:32" ht="15" hidden="1" thickBot="1" x14ac:dyDescent="0.25">
      <c r="F139" s="673" t="str">
        <f>Raumgruppen_Bezeichnungen!C34</f>
        <v>A2-Hort</v>
      </c>
      <c r="G139" s="455" t="str">
        <f t="shared" ca="1" si="15"/>
        <v/>
      </c>
      <c r="H139" s="455" t="str">
        <f t="shared" ca="1" si="16"/>
        <v/>
      </c>
      <c r="I139" s="456" t="str">
        <f t="shared" ca="1" si="17"/>
        <v/>
      </c>
      <c r="J139" s="557"/>
      <c r="K139" s="563">
        <f t="shared" si="18"/>
        <v>100</v>
      </c>
      <c r="L139" s="564">
        <f>VLOOKUP(F139,Raumgruppen_Bezeichnungen!$C$3:$O$305,13,FALSE)</f>
        <v>260</v>
      </c>
      <c r="M139" s="2">
        <f>VLOOKUP(F139,Raumgruppen_Bezeichnungen!$C$3:$N$305,12,FALSE)</f>
        <v>0</v>
      </c>
      <c r="N139" s="570" t="str">
        <f t="shared" si="19"/>
        <v>A2-Hort</v>
      </c>
      <c r="O139" s="543" t="str">
        <f t="shared" ca="1" si="20"/>
        <v/>
      </c>
      <c r="P139" s="543" t="str">
        <f t="shared" ca="1" si="21"/>
        <v/>
      </c>
      <c r="Q139" s="543" t="str">
        <f t="shared" ca="1" si="9"/>
        <v/>
      </c>
      <c r="R139" s="571">
        <f t="shared" si="22"/>
        <v>100</v>
      </c>
      <c r="S139" s="571">
        <f t="shared" si="23"/>
        <v>0</v>
      </c>
      <c r="T139" s="571">
        <f t="shared" si="24"/>
        <v>260</v>
      </c>
      <c r="U139" s="543" t="str">
        <f t="shared" ca="1" si="30"/>
        <v/>
      </c>
      <c r="V139" s="543" t="str">
        <f t="shared" ca="1" si="25"/>
        <v/>
      </c>
      <c r="W139" s="543" t="str">
        <f t="shared" ca="1" si="26"/>
        <v/>
      </c>
      <c r="X139" s="543" t="str">
        <f t="shared" ca="1" si="27"/>
        <v/>
      </c>
      <c r="Y139" s="572" t="str">
        <f t="shared" ca="1" si="31"/>
        <v/>
      </c>
      <c r="Z139" s="572" t="str">
        <f t="shared" ca="1" si="32"/>
        <v/>
      </c>
      <c r="AA139" s="572" t="str">
        <f t="shared" ca="1" si="33"/>
        <v/>
      </c>
      <c r="AB139" s="544" t="str">
        <f t="shared" ca="1" si="34"/>
        <v/>
      </c>
      <c r="AC139" s="573" t="str">
        <f t="shared" ca="1" si="35"/>
        <v/>
      </c>
      <c r="AD139" s="544" t="str">
        <f t="shared" ca="1" si="28"/>
        <v/>
      </c>
      <c r="AF139" s="209" t="str">
        <f>Raumgruppen_Bezeichnungen!D34</f>
        <v>Fachräume</v>
      </c>
    </row>
    <row r="140" spans="6:32" ht="14.25" hidden="1" x14ac:dyDescent="0.2">
      <c r="F140" s="673" t="str">
        <f>Raumgruppen_Bezeichnungen!C35</f>
        <v>B1-J</v>
      </c>
      <c r="G140" s="455" t="str">
        <f t="shared" ca="1" si="15"/>
        <v/>
      </c>
      <c r="H140" s="455" t="str">
        <f t="shared" ca="1" si="16"/>
        <v/>
      </c>
      <c r="I140" s="456" t="str">
        <f t="shared" ca="1" si="17"/>
        <v/>
      </c>
      <c r="J140" s="557"/>
      <c r="K140" s="563">
        <f t="shared" si="18"/>
        <v>40</v>
      </c>
      <c r="L140" s="564">
        <f>VLOOKUP(F140,Raumgruppen_Bezeichnungen!$C$3:$O$305,13,FALSE)</f>
        <v>110</v>
      </c>
      <c r="M140" s="2">
        <f>VLOOKUP(F140,Raumgruppen_Bezeichnungen!$C$3:$N$305,12,FALSE)</f>
        <v>0</v>
      </c>
      <c r="N140" s="54" t="str">
        <f t="shared" si="19"/>
        <v>B1-J</v>
      </c>
      <c r="O140" s="137" t="str">
        <f t="shared" ca="1" si="20"/>
        <v/>
      </c>
      <c r="P140" s="137" t="str">
        <f t="shared" ca="1" si="21"/>
        <v/>
      </c>
      <c r="Q140" s="137" t="str">
        <f t="shared" ca="1" si="9"/>
        <v/>
      </c>
      <c r="R140" s="53">
        <f t="shared" si="22"/>
        <v>40</v>
      </c>
      <c r="S140" s="53">
        <f t="shared" si="23"/>
        <v>0</v>
      </c>
      <c r="T140" s="53">
        <f t="shared" si="24"/>
        <v>110</v>
      </c>
      <c r="U140" s="151" t="str">
        <f t="shared" ca="1" si="30"/>
        <v/>
      </c>
      <c r="V140" s="151" t="str">
        <f t="shared" ca="1" si="25"/>
        <v/>
      </c>
      <c r="W140" s="151" t="str">
        <f t="shared" ca="1" si="26"/>
        <v/>
      </c>
      <c r="X140" s="151" t="str">
        <f t="shared" ca="1" si="27"/>
        <v/>
      </c>
      <c r="Y140" s="153" t="str">
        <f t="shared" ca="1" si="31"/>
        <v/>
      </c>
      <c r="Z140" s="153" t="str">
        <f t="shared" ca="1" si="32"/>
        <v/>
      </c>
      <c r="AA140" s="153" t="str">
        <f t="shared" ca="1" si="33"/>
        <v/>
      </c>
      <c r="AB140" s="152" t="str">
        <f t="shared" ca="1" si="34"/>
        <v/>
      </c>
      <c r="AC140" s="264" t="str">
        <f t="shared" ca="1" si="35"/>
        <v/>
      </c>
      <c r="AD140" s="152" t="str">
        <f t="shared" ca="1" si="28"/>
        <v/>
      </c>
      <c r="AF140" s="209" t="str">
        <f>Raumgruppen_Bezeichnungen!D35</f>
        <v>Gruppen- und Speiseräume von Schulkindergärten bzw. –horten, Vorschulen</v>
      </c>
    </row>
    <row r="141" spans="6:32" ht="14.25" hidden="1" x14ac:dyDescent="0.2">
      <c r="F141" s="673" t="str">
        <f>Raumgruppen_Bezeichnungen!C36</f>
        <v>B1-J2</v>
      </c>
      <c r="G141" s="455" t="str">
        <f t="shared" ca="1" si="15"/>
        <v/>
      </c>
      <c r="H141" s="455" t="str">
        <f t="shared" ca="1" si="16"/>
        <v/>
      </c>
      <c r="I141" s="456" t="str">
        <f t="shared" ca="1" si="17"/>
        <v/>
      </c>
      <c r="J141" s="557"/>
      <c r="K141" s="563">
        <f t="shared" si="18"/>
        <v>40</v>
      </c>
      <c r="L141" s="564">
        <f>VLOOKUP(F141,Raumgruppen_Bezeichnungen!$C$3:$O$305,13,FALSE)</f>
        <v>110</v>
      </c>
      <c r="M141" s="2">
        <f>VLOOKUP(F141,Raumgruppen_Bezeichnungen!$C$3:$N$305,12,FALSE)</f>
        <v>0</v>
      </c>
      <c r="N141" s="54" t="str">
        <f t="shared" si="19"/>
        <v>B1-J2</v>
      </c>
      <c r="O141" s="137" t="str">
        <f t="shared" ca="1" si="20"/>
        <v/>
      </c>
      <c r="P141" s="137" t="str">
        <f t="shared" ca="1" si="21"/>
        <v/>
      </c>
      <c r="Q141" s="137" t="str">
        <f t="shared" ca="1" si="9"/>
        <v/>
      </c>
      <c r="R141" s="53">
        <f t="shared" si="22"/>
        <v>40</v>
      </c>
      <c r="S141" s="53">
        <f t="shared" si="23"/>
        <v>0</v>
      </c>
      <c r="T141" s="53">
        <f t="shared" si="24"/>
        <v>110</v>
      </c>
      <c r="U141" s="151" t="str">
        <f t="shared" ca="1" si="30"/>
        <v/>
      </c>
      <c r="V141" s="151" t="str">
        <f t="shared" ca="1" si="25"/>
        <v/>
      </c>
      <c r="W141" s="151" t="str">
        <f t="shared" ca="1" si="26"/>
        <v/>
      </c>
      <c r="X141" s="151" t="str">
        <f t="shared" ca="1" si="27"/>
        <v/>
      </c>
      <c r="Y141" s="153" t="str">
        <f t="shared" ca="1" si="31"/>
        <v/>
      </c>
      <c r="Z141" s="153" t="str">
        <f t="shared" ca="1" si="32"/>
        <v/>
      </c>
      <c r="AA141" s="153" t="str">
        <f t="shared" ca="1" si="33"/>
        <v/>
      </c>
      <c r="AB141" s="152" t="str">
        <f t="shared" ca="1" si="34"/>
        <v/>
      </c>
      <c r="AC141" s="264" t="str">
        <f t="shared" ca="1" si="35"/>
        <v/>
      </c>
      <c r="AD141" s="152" t="str">
        <f t="shared" ca="1" si="28"/>
        <v/>
      </c>
      <c r="AF141" s="209" t="str">
        <f>Raumgruppen_Bezeichnungen!D36</f>
        <v>Gruppen- und Speiseräume von Schulkindergärten bzw. –horten, Vorschulen</v>
      </c>
    </row>
    <row r="142" spans="6:32" ht="14.25" hidden="1" x14ac:dyDescent="0.2">
      <c r="F142" s="673" t="str">
        <f>Raumgruppen_Bezeichnungen!C37</f>
        <v>B1-Q</v>
      </c>
      <c r="G142" s="455" t="str">
        <f t="shared" ca="1" si="15"/>
        <v/>
      </c>
      <c r="H142" s="455" t="str">
        <f t="shared" ca="1" si="16"/>
        <v/>
      </c>
      <c r="I142" s="456" t="str">
        <f t="shared" ca="1" si="17"/>
        <v/>
      </c>
      <c r="J142" s="557"/>
      <c r="K142" s="563">
        <f t="shared" si="18"/>
        <v>40</v>
      </c>
      <c r="L142" s="564">
        <f>VLOOKUP(F142,Raumgruppen_Bezeichnungen!$C$3:$O$305,13,FALSE)</f>
        <v>110</v>
      </c>
      <c r="M142" s="2">
        <f>VLOOKUP(F142,Raumgruppen_Bezeichnungen!$C$3:$N$305,12,FALSE)</f>
        <v>0</v>
      </c>
      <c r="N142" s="54" t="str">
        <f t="shared" si="19"/>
        <v>B1-Q</v>
      </c>
      <c r="O142" s="137" t="str">
        <f t="shared" ca="1" si="20"/>
        <v/>
      </c>
      <c r="P142" s="137" t="str">
        <f t="shared" ca="1" si="21"/>
        <v/>
      </c>
      <c r="Q142" s="137" t="str">
        <f t="shared" ca="1" si="9"/>
        <v/>
      </c>
      <c r="R142" s="53">
        <f t="shared" si="22"/>
        <v>40</v>
      </c>
      <c r="S142" s="53">
        <f t="shared" si="23"/>
        <v>0</v>
      </c>
      <c r="T142" s="53">
        <f t="shared" si="24"/>
        <v>110</v>
      </c>
      <c r="U142" s="151" t="str">
        <f t="shared" ca="1" si="30"/>
        <v/>
      </c>
      <c r="V142" s="151" t="str">
        <f t="shared" ca="1" si="25"/>
        <v/>
      </c>
      <c r="W142" s="151" t="str">
        <f t="shared" ca="1" si="26"/>
        <v/>
      </c>
      <c r="X142" s="151" t="str">
        <f t="shared" ca="1" si="27"/>
        <v/>
      </c>
      <c r="Y142" s="153" t="str">
        <f t="shared" ca="1" si="31"/>
        <v/>
      </c>
      <c r="Z142" s="153" t="str">
        <f t="shared" ca="1" si="32"/>
        <v/>
      </c>
      <c r="AA142" s="153" t="str">
        <f t="shared" ca="1" si="33"/>
        <v/>
      </c>
      <c r="AB142" s="152" t="str">
        <f t="shared" ca="1" si="34"/>
        <v/>
      </c>
      <c r="AC142" s="264" t="str">
        <f t="shared" ca="1" si="35"/>
        <v/>
      </c>
      <c r="AD142" s="152" t="str">
        <f t="shared" ca="1" si="28"/>
        <v/>
      </c>
      <c r="AF142" s="209" t="str">
        <f>Raumgruppen_Bezeichnungen!D37</f>
        <v>Gruppen- und Speiseräume von Schulkindergärten bzw. –horten, Vorschulen</v>
      </c>
    </row>
    <row r="143" spans="6:32" ht="14.25" hidden="1" x14ac:dyDescent="0.2">
      <c r="F143" s="673" t="str">
        <f>Raumgruppen_Bezeichnungen!C38</f>
        <v>B1-J6</v>
      </c>
      <c r="G143" s="455" t="str">
        <f t="shared" ca="1" si="15"/>
        <v/>
      </c>
      <c r="H143" s="455" t="str">
        <f t="shared" ca="1" si="16"/>
        <v/>
      </c>
      <c r="I143" s="456" t="str">
        <f ca="1">IF(H143="","",G143/H143)</f>
        <v/>
      </c>
      <c r="J143" s="557"/>
      <c r="K143" s="563">
        <f t="shared" si="18"/>
        <v>40</v>
      </c>
      <c r="L143" s="564">
        <f>VLOOKUP(F143,Raumgruppen_Bezeichnungen!$C$3:$O$305,13,FALSE)</f>
        <v>110</v>
      </c>
      <c r="M143" s="2">
        <f>VLOOKUP(F143,Raumgruppen_Bezeichnungen!$C$3:$N$305,12,FALSE)</f>
        <v>0</v>
      </c>
      <c r="N143" s="54" t="str">
        <f>F143</f>
        <v>B1-J6</v>
      </c>
      <c r="O143" s="137" t="str">
        <f t="shared" ca="1" si="20"/>
        <v/>
      </c>
      <c r="P143" s="137" t="str">
        <f t="shared" ca="1" si="21"/>
        <v/>
      </c>
      <c r="Q143" s="137" t="str">
        <f t="shared" ref="Q143:Q148" ca="1" si="37">IF(P143="","",O143/P143)</f>
        <v/>
      </c>
      <c r="R143" s="53">
        <f>K143</f>
        <v>40</v>
      </c>
      <c r="S143" s="53">
        <f>J143</f>
        <v>0</v>
      </c>
      <c r="T143" s="53">
        <f>L143</f>
        <v>110</v>
      </c>
      <c r="U143" s="151" t="str">
        <f t="shared" ca="1" si="30"/>
        <v/>
      </c>
      <c r="V143" s="151" t="str">
        <f ca="1">IF(Q143&lt;&gt;"",R143-Q143,"")</f>
        <v/>
      </c>
      <c r="W143" s="151" t="str">
        <f ca="1">IF(U143&lt;0,0,U143)</f>
        <v/>
      </c>
      <c r="X143" s="151" t="str">
        <f ca="1">IF(V143&lt;0,0,V143)</f>
        <v/>
      </c>
      <c r="Y143" s="153" t="str">
        <f ca="1">IF(W143&lt;&gt;"",W143/T143,"")</f>
        <v/>
      </c>
      <c r="Z143" s="153" t="str">
        <f ca="1">IF(X143&lt;&gt;"",X143/R143,"")</f>
        <v/>
      </c>
      <c r="AA143" s="153" t="str">
        <f ca="1">IF(Y143&lt;&gt;"",Y143+Z143,"")</f>
        <v/>
      </c>
      <c r="AB143" s="152" t="str">
        <f ca="1">IF(AA143&lt;&gt;"",AA143*100,"")</f>
        <v/>
      </c>
      <c r="AC143" s="264" t="str">
        <f ca="1">IF(O143&lt;&gt;"",O143/$O$105,"")</f>
        <v/>
      </c>
      <c r="AD143" s="152" t="str">
        <f t="shared" ca="1" si="28"/>
        <v/>
      </c>
      <c r="AF143" s="209" t="str">
        <f>Raumgruppen_Bezeichnungen!D38</f>
        <v>Gruppen- und Speiseräume von Schulkindergärten bzw. –horten, Vorschulen</v>
      </c>
    </row>
    <row r="144" spans="6:32" ht="14.25" hidden="1" x14ac:dyDescent="0.2">
      <c r="F144" s="673" t="str">
        <f>Raumgruppen_Bezeichnungen!C39</f>
        <v>B1-M</v>
      </c>
      <c r="G144" s="455" t="str">
        <f t="shared" ca="1" si="15"/>
        <v/>
      </c>
      <c r="H144" s="455" t="str">
        <f t="shared" ca="1" si="16"/>
        <v/>
      </c>
      <c r="I144" s="456" t="str">
        <f t="shared" ca="1" si="17"/>
        <v/>
      </c>
      <c r="J144" s="557"/>
      <c r="K144" s="563">
        <f t="shared" si="18"/>
        <v>40</v>
      </c>
      <c r="L144" s="564">
        <f>VLOOKUP(F144,Raumgruppen_Bezeichnungen!$C$3:$O$305,13,FALSE)</f>
        <v>110</v>
      </c>
      <c r="M144" s="2">
        <f>VLOOKUP(F144,Raumgruppen_Bezeichnungen!$C$3:$N$305,12,FALSE)</f>
        <v>0</v>
      </c>
      <c r="N144" s="54" t="str">
        <f t="shared" si="19"/>
        <v>B1-M</v>
      </c>
      <c r="O144" s="137" t="str">
        <f t="shared" ca="1" si="20"/>
        <v/>
      </c>
      <c r="P144" s="137" t="str">
        <f t="shared" ca="1" si="21"/>
        <v/>
      </c>
      <c r="Q144" s="137" t="str">
        <f t="shared" ca="1" si="37"/>
        <v/>
      </c>
      <c r="R144" s="53">
        <f t="shared" si="22"/>
        <v>40</v>
      </c>
      <c r="S144" s="53">
        <f t="shared" si="23"/>
        <v>0</v>
      </c>
      <c r="T144" s="53">
        <f t="shared" si="24"/>
        <v>110</v>
      </c>
      <c r="U144" s="151" t="str">
        <f t="shared" ca="1" si="30"/>
        <v/>
      </c>
      <c r="V144" s="151" t="str">
        <f t="shared" ca="1" si="25"/>
        <v/>
      </c>
      <c r="W144" s="151" t="str">
        <f t="shared" ca="1" si="26"/>
        <v/>
      </c>
      <c r="X144" s="151" t="str">
        <f t="shared" ca="1" si="27"/>
        <v/>
      </c>
      <c r="Y144" s="153" t="str">
        <f t="shared" ca="1" si="31"/>
        <v/>
      </c>
      <c r="Z144" s="153" t="str">
        <f t="shared" ca="1" si="32"/>
        <v/>
      </c>
      <c r="AA144" s="153" t="str">
        <f t="shared" ca="1" si="33"/>
        <v/>
      </c>
      <c r="AB144" s="152" t="str">
        <f t="shared" ca="1" si="34"/>
        <v/>
      </c>
      <c r="AC144" s="264" t="str">
        <f t="shared" ca="1" si="35"/>
        <v/>
      </c>
      <c r="AD144" s="152" t="str">
        <f t="shared" ca="1" si="28"/>
        <v/>
      </c>
      <c r="AF144" s="209" t="str">
        <f>Raumgruppen_Bezeichnungen!D39</f>
        <v>Gruppen- und Speiseräume von Schulkindergärten bzw. –horten, Vorschulen</v>
      </c>
    </row>
    <row r="145" spans="6:32" ht="14.25" hidden="1" x14ac:dyDescent="0.2">
      <c r="F145" s="673" t="str">
        <f>Raumgruppen_Bezeichnungen!C40</f>
        <v>B1-14</v>
      </c>
      <c r="G145" s="455" t="str">
        <f t="shared" ca="1" si="15"/>
        <v/>
      </c>
      <c r="H145" s="455" t="str">
        <f t="shared" ca="1" si="16"/>
        <v/>
      </c>
      <c r="I145" s="456" t="str">
        <f t="shared" ca="1" si="17"/>
        <v/>
      </c>
      <c r="J145" s="557"/>
      <c r="K145" s="563">
        <f t="shared" si="18"/>
        <v>45</v>
      </c>
      <c r="L145" s="564">
        <f>VLOOKUP(F145,Raumgruppen_Bezeichnungen!$C$3:$O$305,13,FALSE)</f>
        <v>120</v>
      </c>
      <c r="M145" s="2">
        <f>VLOOKUP(F145,Raumgruppen_Bezeichnungen!$C$3:$N$305,12,FALSE)</f>
        <v>0</v>
      </c>
      <c r="N145" s="54" t="str">
        <f t="shared" si="19"/>
        <v>B1-14</v>
      </c>
      <c r="O145" s="137" t="str">
        <f t="shared" ca="1" si="20"/>
        <v/>
      </c>
      <c r="P145" s="137" t="str">
        <f t="shared" ca="1" si="21"/>
        <v/>
      </c>
      <c r="Q145" s="137" t="str">
        <f t="shared" ca="1" si="37"/>
        <v/>
      </c>
      <c r="R145" s="53">
        <f t="shared" si="22"/>
        <v>45</v>
      </c>
      <c r="S145" s="53">
        <f t="shared" si="23"/>
        <v>0</v>
      </c>
      <c r="T145" s="53">
        <f t="shared" si="24"/>
        <v>120</v>
      </c>
      <c r="U145" s="151" t="str">
        <f t="shared" ca="1" si="30"/>
        <v/>
      </c>
      <c r="V145" s="151" t="str">
        <f t="shared" ca="1" si="25"/>
        <v/>
      </c>
      <c r="W145" s="151" t="str">
        <f t="shared" ca="1" si="26"/>
        <v/>
      </c>
      <c r="X145" s="151" t="str">
        <f t="shared" ca="1" si="27"/>
        <v/>
      </c>
      <c r="Y145" s="153" t="str">
        <f t="shared" ca="1" si="31"/>
        <v/>
      </c>
      <c r="Z145" s="153" t="str">
        <f t="shared" ca="1" si="32"/>
        <v/>
      </c>
      <c r="AA145" s="153" t="str">
        <f t="shared" ca="1" si="33"/>
        <v/>
      </c>
      <c r="AB145" s="152" t="str">
        <f t="shared" ca="1" si="34"/>
        <v/>
      </c>
      <c r="AC145" s="264" t="str">
        <f t="shared" ca="1" si="35"/>
        <v/>
      </c>
      <c r="AD145" s="152" t="str">
        <f t="shared" ca="1" si="28"/>
        <v/>
      </c>
      <c r="AF145" s="209" t="str">
        <f>Raumgruppen_Bezeichnungen!D40</f>
        <v>Gruppen- und Speiseräume von Schulkindergärten bzw. –horten, Vorschulen</v>
      </c>
    </row>
    <row r="146" spans="6:32" ht="14.25" hidden="1" x14ac:dyDescent="0.2">
      <c r="F146" s="673" t="str">
        <f>Raumgruppen_Bezeichnungen!C41</f>
        <v>B1-W</v>
      </c>
      <c r="G146" s="455" t="str">
        <f t="shared" ca="1" si="15"/>
        <v/>
      </c>
      <c r="H146" s="455" t="str">
        <f t="shared" ca="1" si="16"/>
        <v/>
      </c>
      <c r="I146" s="456" t="str">
        <f t="shared" ca="1" si="17"/>
        <v/>
      </c>
      <c r="J146" s="557"/>
      <c r="K146" s="563">
        <f t="shared" si="18"/>
        <v>55</v>
      </c>
      <c r="L146" s="564">
        <f>VLOOKUP(F146,Raumgruppen_Bezeichnungen!$C$3:$O$305,13,FALSE)</f>
        <v>140</v>
      </c>
      <c r="M146" s="2">
        <f>VLOOKUP(F146,Raumgruppen_Bezeichnungen!$C$3:$N$305,12,FALSE)</f>
        <v>0</v>
      </c>
      <c r="N146" s="54" t="str">
        <f t="shared" si="19"/>
        <v>B1-W</v>
      </c>
      <c r="O146" s="137" t="str">
        <f t="shared" ca="1" si="20"/>
        <v/>
      </c>
      <c r="P146" s="137" t="str">
        <f t="shared" ca="1" si="21"/>
        <v/>
      </c>
      <c r="Q146" s="137" t="str">
        <f t="shared" ca="1" si="37"/>
        <v/>
      </c>
      <c r="R146" s="53">
        <f t="shared" si="22"/>
        <v>55</v>
      </c>
      <c r="S146" s="53">
        <f t="shared" si="23"/>
        <v>0</v>
      </c>
      <c r="T146" s="53">
        <f t="shared" si="24"/>
        <v>140</v>
      </c>
      <c r="U146" s="151" t="str">
        <f t="shared" ca="1" si="30"/>
        <v/>
      </c>
      <c r="V146" s="151" t="str">
        <f t="shared" ca="1" si="25"/>
        <v/>
      </c>
      <c r="W146" s="151" t="str">
        <f t="shared" ca="1" si="26"/>
        <v/>
      </c>
      <c r="X146" s="151" t="str">
        <f t="shared" ca="1" si="27"/>
        <v/>
      </c>
      <c r="Y146" s="153" t="str">
        <f t="shared" ca="1" si="31"/>
        <v/>
      </c>
      <c r="Z146" s="153" t="str">
        <f t="shared" ca="1" si="32"/>
        <v/>
      </c>
      <c r="AA146" s="153" t="str">
        <f t="shared" ca="1" si="33"/>
        <v/>
      </c>
      <c r="AB146" s="152" t="str">
        <f t="shared" ca="1" si="34"/>
        <v/>
      </c>
      <c r="AC146" s="264" t="str">
        <f t="shared" ca="1" si="35"/>
        <v/>
      </c>
      <c r="AD146" s="152" t="str">
        <f t="shared" ca="1" si="28"/>
        <v/>
      </c>
      <c r="AF146" s="209" t="str">
        <f>Raumgruppen_Bezeichnungen!D41</f>
        <v>Gruppen- und Speiseräume von Schulkindergärten bzw. –horten, Vorschulen</v>
      </c>
    </row>
    <row r="147" spans="6:32" ht="14.25" hidden="1" x14ac:dyDescent="0.2">
      <c r="F147" s="673" t="str">
        <f>Raumgruppen_Bezeichnungen!C42</f>
        <v>B1-2</v>
      </c>
      <c r="G147" s="455" t="str">
        <f t="shared" ca="1" si="15"/>
        <v/>
      </c>
      <c r="H147" s="455" t="str">
        <f t="shared" ca="1" si="16"/>
        <v/>
      </c>
      <c r="I147" s="456" t="str">
        <f t="shared" ca="1" si="17"/>
        <v/>
      </c>
      <c r="J147" s="557"/>
      <c r="K147" s="563">
        <f t="shared" si="18"/>
        <v>60</v>
      </c>
      <c r="L147" s="564">
        <f>VLOOKUP(F147,Raumgruppen_Bezeichnungen!$C$3:$O$305,13,FALSE)</f>
        <v>150</v>
      </c>
      <c r="M147" s="2">
        <f>VLOOKUP(F147,Raumgruppen_Bezeichnungen!$C$3:$N$305,12,FALSE)</f>
        <v>0</v>
      </c>
      <c r="N147" s="54" t="str">
        <f t="shared" si="19"/>
        <v>B1-2</v>
      </c>
      <c r="O147" s="137" t="str">
        <f t="shared" ca="1" si="20"/>
        <v/>
      </c>
      <c r="P147" s="137" t="str">
        <f t="shared" ca="1" si="21"/>
        <v/>
      </c>
      <c r="Q147" s="137" t="str">
        <f t="shared" ca="1" si="37"/>
        <v/>
      </c>
      <c r="R147" s="53">
        <f t="shared" si="22"/>
        <v>60</v>
      </c>
      <c r="S147" s="53">
        <f t="shared" si="23"/>
        <v>0</v>
      </c>
      <c r="T147" s="53">
        <f t="shared" si="24"/>
        <v>150</v>
      </c>
      <c r="U147" s="151" t="str">
        <f t="shared" ca="1" si="30"/>
        <v/>
      </c>
      <c r="V147" s="151" t="str">
        <f t="shared" ca="1" si="25"/>
        <v/>
      </c>
      <c r="W147" s="151" t="str">
        <f t="shared" ca="1" si="26"/>
        <v/>
      </c>
      <c r="X147" s="151" t="str">
        <f t="shared" ca="1" si="27"/>
        <v/>
      </c>
      <c r="Y147" s="153" t="str">
        <f t="shared" ca="1" si="31"/>
        <v/>
      </c>
      <c r="Z147" s="153" t="str">
        <f t="shared" ca="1" si="32"/>
        <v/>
      </c>
      <c r="AA147" s="153" t="str">
        <f t="shared" ca="1" si="33"/>
        <v/>
      </c>
      <c r="AB147" s="152" t="str">
        <f t="shared" ca="1" si="34"/>
        <v/>
      </c>
      <c r="AC147" s="264" t="str">
        <f t="shared" ca="1" si="35"/>
        <v/>
      </c>
      <c r="AD147" s="152" t="str">
        <f t="shared" ca="1" si="28"/>
        <v/>
      </c>
      <c r="AF147" s="209" t="str">
        <f>Raumgruppen_Bezeichnungen!D42</f>
        <v>Gruppen- und Speiseräume von Schulkindergärten bzw. –horten, Vorschulen</v>
      </c>
    </row>
    <row r="148" spans="6:32" ht="14.25" hidden="1" x14ac:dyDescent="0.2">
      <c r="F148" s="673" t="str">
        <f>Raumgruppen_Bezeichnungen!C43</f>
        <v>B1-2,5</v>
      </c>
      <c r="G148" s="455" t="str">
        <f t="shared" ca="1" si="15"/>
        <v/>
      </c>
      <c r="H148" s="455" t="str">
        <f t="shared" ca="1" si="16"/>
        <v/>
      </c>
      <c r="I148" s="456" t="str">
        <f t="shared" ca="1" si="17"/>
        <v/>
      </c>
      <c r="J148" s="557"/>
      <c r="K148" s="563">
        <f t="shared" si="18"/>
        <v>60</v>
      </c>
      <c r="L148" s="564">
        <f>VLOOKUP(F148,Raumgruppen_Bezeichnungen!$C$3:$O$305,13,FALSE)</f>
        <v>160</v>
      </c>
      <c r="M148" s="2">
        <f>VLOOKUP(F148,Raumgruppen_Bezeichnungen!$C$3:$N$305,12,FALSE)</f>
        <v>0</v>
      </c>
      <c r="N148" s="54" t="str">
        <f t="shared" si="19"/>
        <v>B1-2,5</v>
      </c>
      <c r="O148" s="137" t="str">
        <f t="shared" ca="1" si="20"/>
        <v/>
      </c>
      <c r="P148" s="137" t="str">
        <f t="shared" ca="1" si="21"/>
        <v/>
      </c>
      <c r="Q148" s="137" t="str">
        <f t="shared" ca="1" si="37"/>
        <v/>
      </c>
      <c r="R148" s="53">
        <f t="shared" si="22"/>
        <v>60</v>
      </c>
      <c r="S148" s="53">
        <f t="shared" si="23"/>
        <v>0</v>
      </c>
      <c r="T148" s="53">
        <f t="shared" si="24"/>
        <v>160</v>
      </c>
      <c r="U148" s="151" t="str">
        <f t="shared" ca="1" si="30"/>
        <v/>
      </c>
      <c r="V148" s="151" t="str">
        <f t="shared" ca="1" si="25"/>
        <v/>
      </c>
      <c r="W148" s="151" t="str">
        <f t="shared" ca="1" si="26"/>
        <v/>
      </c>
      <c r="X148" s="151" t="str">
        <f t="shared" ca="1" si="27"/>
        <v/>
      </c>
      <c r="Y148" s="153" t="str">
        <f t="shared" ca="1" si="31"/>
        <v/>
      </c>
      <c r="Z148" s="153" t="str">
        <f t="shared" ca="1" si="32"/>
        <v/>
      </c>
      <c r="AA148" s="153" t="str">
        <f t="shared" ca="1" si="33"/>
        <v/>
      </c>
      <c r="AB148" s="152" t="str">
        <f t="shared" ca="1" si="34"/>
        <v/>
      </c>
      <c r="AC148" s="264" t="str">
        <f t="shared" ca="1" si="35"/>
        <v/>
      </c>
      <c r="AD148" s="152" t="str">
        <f t="shared" ca="1" si="28"/>
        <v/>
      </c>
      <c r="AF148" s="209" t="str">
        <f>Raumgruppen_Bezeichnungen!D43</f>
        <v>Gruppen- und Speiseräume von Schulkindergärten bzw. –horten, Vorschulen</v>
      </c>
    </row>
    <row r="149" spans="6:32" ht="14.25" hidden="1" x14ac:dyDescent="0.2">
      <c r="F149" s="673" t="str">
        <f>Raumgruppen_Bezeichnungen!C44</f>
        <v>B1-3</v>
      </c>
      <c r="G149" s="455" t="str">
        <f t="shared" ca="1" si="15"/>
        <v/>
      </c>
      <c r="H149" s="455" t="str">
        <f t="shared" ca="1" si="16"/>
        <v/>
      </c>
      <c r="I149" s="456" t="str">
        <f t="shared" ca="1" si="17"/>
        <v/>
      </c>
      <c r="J149" s="557"/>
      <c r="K149" s="639">
        <f t="shared" si="18"/>
        <v>65</v>
      </c>
      <c r="L149" s="564">
        <f>VLOOKUP(F149,Raumgruppen_Bezeichnungen!$C$3:$O$305,13,FALSE)</f>
        <v>170</v>
      </c>
      <c r="M149" s="2">
        <f>VLOOKUP(F149,Raumgruppen_Bezeichnungen!$C$3:$N$305,12,FALSE)</f>
        <v>0</v>
      </c>
      <c r="N149" s="54" t="str">
        <f t="shared" si="19"/>
        <v>B1-3</v>
      </c>
      <c r="O149" s="137" t="str">
        <f t="shared" ca="1" si="20"/>
        <v/>
      </c>
      <c r="P149" s="137" t="str">
        <f t="shared" ca="1" si="21"/>
        <v/>
      </c>
      <c r="Q149" s="137" t="str">
        <f t="shared" ca="1" si="9"/>
        <v/>
      </c>
      <c r="R149" s="53">
        <f t="shared" si="22"/>
        <v>65</v>
      </c>
      <c r="S149" s="53">
        <f t="shared" si="23"/>
        <v>0</v>
      </c>
      <c r="T149" s="53">
        <f t="shared" si="24"/>
        <v>170</v>
      </c>
      <c r="U149" s="151" t="str">
        <f t="shared" ca="1" si="30"/>
        <v/>
      </c>
      <c r="V149" s="151" t="str">
        <f t="shared" ca="1" si="25"/>
        <v/>
      </c>
      <c r="W149" s="151" t="str">
        <f t="shared" ca="1" si="26"/>
        <v/>
      </c>
      <c r="X149" s="151" t="str">
        <f t="shared" ca="1" si="27"/>
        <v/>
      </c>
      <c r="Y149" s="153" t="str">
        <f t="shared" ca="1" si="31"/>
        <v/>
      </c>
      <c r="Z149" s="153" t="str">
        <f t="shared" ca="1" si="32"/>
        <v/>
      </c>
      <c r="AA149" s="153" t="str">
        <f t="shared" ca="1" si="33"/>
        <v/>
      </c>
      <c r="AB149" s="152" t="str">
        <f t="shared" ca="1" si="34"/>
        <v/>
      </c>
      <c r="AC149" s="264" t="str">
        <f t="shared" ca="1" si="35"/>
        <v/>
      </c>
      <c r="AD149" s="152" t="str">
        <f t="shared" ca="1" si="28"/>
        <v/>
      </c>
      <c r="AF149" s="209" t="str">
        <f>Raumgruppen_Bezeichnungen!D44</f>
        <v>Gruppen- und Speiseräume von Schulkindergärten bzw. –horten, Vorschulen</v>
      </c>
    </row>
    <row r="150" spans="6:32" ht="14.25" hidden="1" x14ac:dyDescent="0.2">
      <c r="F150" s="673" t="str">
        <f>Raumgruppen_Bezeichnungen!C45</f>
        <v>B1-4</v>
      </c>
      <c r="G150" s="455" t="str">
        <f t="shared" ca="1" si="15"/>
        <v/>
      </c>
      <c r="H150" s="455" t="str">
        <f t="shared" ca="1" si="16"/>
        <v/>
      </c>
      <c r="I150" s="456" t="str">
        <f t="shared" ca="1" si="17"/>
        <v/>
      </c>
      <c r="J150" s="557"/>
      <c r="K150" s="563">
        <f t="shared" si="18"/>
        <v>70</v>
      </c>
      <c r="L150" s="564">
        <f>VLOOKUP(F150,Raumgruppen_Bezeichnungen!$C$3:$O$305,13,FALSE)</f>
        <v>180</v>
      </c>
      <c r="M150" s="2">
        <f>VLOOKUP(F150,Raumgruppen_Bezeichnungen!$C$3:$N$305,12,FALSE)</f>
        <v>0</v>
      </c>
      <c r="N150" s="54" t="str">
        <f t="shared" si="19"/>
        <v>B1-4</v>
      </c>
      <c r="O150" s="137" t="str">
        <f t="shared" ca="1" si="20"/>
        <v/>
      </c>
      <c r="P150" s="137" t="str">
        <f t="shared" ca="1" si="21"/>
        <v/>
      </c>
      <c r="Q150" s="137" t="str">
        <f t="shared" ca="1" si="9"/>
        <v/>
      </c>
      <c r="R150" s="53">
        <f t="shared" si="22"/>
        <v>70</v>
      </c>
      <c r="S150" s="53">
        <f t="shared" si="23"/>
        <v>0</v>
      </c>
      <c r="T150" s="53">
        <f t="shared" si="24"/>
        <v>180</v>
      </c>
      <c r="U150" s="151" t="str">
        <f t="shared" ca="1" si="30"/>
        <v/>
      </c>
      <c r="V150" s="151" t="str">
        <f t="shared" ca="1" si="25"/>
        <v/>
      </c>
      <c r="W150" s="151" t="str">
        <f t="shared" ca="1" si="26"/>
        <v/>
      </c>
      <c r="X150" s="151" t="str">
        <f t="shared" ca="1" si="27"/>
        <v/>
      </c>
      <c r="Y150" s="153" t="str">
        <f t="shared" ca="1" si="31"/>
        <v/>
      </c>
      <c r="Z150" s="153" t="str">
        <f t="shared" ca="1" si="32"/>
        <v/>
      </c>
      <c r="AA150" s="153" t="str">
        <f t="shared" ca="1" si="33"/>
        <v/>
      </c>
      <c r="AB150" s="152" t="str">
        <f t="shared" ca="1" si="34"/>
        <v/>
      </c>
      <c r="AC150" s="264" t="str">
        <f t="shared" ca="1" si="35"/>
        <v/>
      </c>
      <c r="AD150" s="152" t="str">
        <f t="shared" ca="1" si="28"/>
        <v/>
      </c>
      <c r="AF150" s="209" t="str">
        <f>Raumgruppen_Bezeichnungen!D45</f>
        <v>Gruppen- und Speiseräume von Schulkindergärten bzw. –horten, Vorschulen</v>
      </c>
    </row>
    <row r="151" spans="6:32" ht="14.25" hidden="1" x14ac:dyDescent="0.2">
      <c r="F151" s="673" t="str">
        <f>Raumgruppen_Bezeichnungen!C46</f>
        <v>B1-5</v>
      </c>
      <c r="G151" s="455" t="str">
        <f t="shared" ca="1" si="15"/>
        <v/>
      </c>
      <c r="H151" s="455" t="str">
        <f t="shared" ca="1" si="16"/>
        <v/>
      </c>
      <c r="I151" s="456" t="str">
        <f t="shared" ca="1" si="17"/>
        <v/>
      </c>
      <c r="J151" s="557"/>
      <c r="K151" s="563">
        <f t="shared" si="18"/>
        <v>75</v>
      </c>
      <c r="L151" s="564">
        <f>VLOOKUP(F151,Raumgruppen_Bezeichnungen!$C$3:$O$305,13,FALSE)</f>
        <v>190</v>
      </c>
      <c r="M151" s="2">
        <f>VLOOKUP(F151,Raumgruppen_Bezeichnungen!$C$3:$N$305,12,FALSE)</f>
        <v>0</v>
      </c>
      <c r="N151" s="54" t="str">
        <f t="shared" si="19"/>
        <v>B1-5</v>
      </c>
      <c r="O151" s="137" t="str">
        <f t="shared" ca="1" si="20"/>
        <v/>
      </c>
      <c r="P151" s="137" t="str">
        <f t="shared" ca="1" si="21"/>
        <v/>
      </c>
      <c r="Q151" s="137" t="str">
        <f t="shared" ca="1" si="9"/>
        <v/>
      </c>
      <c r="R151" s="53">
        <f t="shared" si="22"/>
        <v>75</v>
      </c>
      <c r="S151" s="53">
        <f t="shared" si="23"/>
        <v>0</v>
      </c>
      <c r="T151" s="53">
        <f t="shared" si="24"/>
        <v>190</v>
      </c>
      <c r="U151" s="151" t="str">
        <f t="shared" ca="1" si="30"/>
        <v/>
      </c>
      <c r="V151" s="151" t="str">
        <f t="shared" ca="1" si="25"/>
        <v/>
      </c>
      <c r="W151" s="151" t="str">
        <f t="shared" ca="1" si="26"/>
        <v/>
      </c>
      <c r="X151" s="151" t="str">
        <f t="shared" ca="1" si="27"/>
        <v/>
      </c>
      <c r="Y151" s="153" t="str">
        <f t="shared" ca="1" si="31"/>
        <v/>
      </c>
      <c r="Z151" s="153" t="str">
        <f t="shared" ca="1" si="32"/>
        <v/>
      </c>
      <c r="AA151" s="153" t="str">
        <f t="shared" ca="1" si="33"/>
        <v/>
      </c>
      <c r="AB151" s="152" t="str">
        <f t="shared" ca="1" si="34"/>
        <v/>
      </c>
      <c r="AC151" s="264" t="str">
        <f t="shared" ca="1" si="35"/>
        <v/>
      </c>
      <c r="AD151" s="152" t="str">
        <f t="shared" ca="1" si="28"/>
        <v/>
      </c>
      <c r="AF151" s="209" t="str">
        <f>Raumgruppen_Bezeichnungen!D46</f>
        <v>Gruppen- und Speiseräume von Schulkindergärten bzw. –horten, Vorschulen</v>
      </c>
    </row>
    <row r="152" spans="6:32" ht="14.25" hidden="1" x14ac:dyDescent="0.2">
      <c r="F152" s="673" t="str">
        <f>Raumgruppen_Bezeichnungen!C47</f>
        <v>B1-6</v>
      </c>
      <c r="G152" s="455" t="str">
        <f t="shared" ca="1" si="15"/>
        <v/>
      </c>
      <c r="H152" s="455" t="str">
        <f t="shared" ca="1" si="16"/>
        <v/>
      </c>
      <c r="I152" s="456" t="str">
        <f ca="1">IF(H152="","",G152/H152)</f>
        <v/>
      </c>
      <c r="J152" s="557"/>
      <c r="K152" s="563">
        <f t="shared" si="18"/>
        <v>75</v>
      </c>
      <c r="L152" s="564">
        <f>VLOOKUP(F152,Raumgruppen_Bezeichnungen!$C$3:$O$305,13,FALSE)</f>
        <v>190</v>
      </c>
      <c r="M152" s="2">
        <f>VLOOKUP(F152,Raumgruppen_Bezeichnungen!$C$3:$N$305,12,FALSE)</f>
        <v>0</v>
      </c>
      <c r="N152" s="54" t="str">
        <f>F152</f>
        <v>B1-6</v>
      </c>
      <c r="O152" s="137" t="str">
        <f t="shared" ca="1" si="20"/>
        <v/>
      </c>
      <c r="P152" s="137" t="str">
        <f t="shared" ca="1" si="21"/>
        <v/>
      </c>
      <c r="Q152" s="137" t="str">
        <f ca="1">IF(P152="","",O152/P152)</f>
        <v/>
      </c>
      <c r="R152" s="53">
        <f>K152</f>
        <v>75</v>
      </c>
      <c r="S152" s="53">
        <f>J152</f>
        <v>0</v>
      </c>
      <c r="T152" s="53">
        <f>L152</f>
        <v>190</v>
      </c>
      <c r="U152" s="151" t="str">
        <f t="shared" ca="1" si="30"/>
        <v/>
      </c>
      <c r="V152" s="151" t="str">
        <f ca="1">IF(Q152&lt;&gt;"",R152-Q152,"")</f>
        <v/>
      </c>
      <c r="W152" s="151" t="str">
        <f ca="1">IF(U152&lt;0,0,U152)</f>
        <v/>
      </c>
      <c r="X152" s="151" t="str">
        <f ca="1">IF(V152&lt;0,0,V152)</f>
        <v/>
      </c>
      <c r="Y152" s="153" t="str">
        <f ca="1">IF(W152&lt;&gt;"",W152/T152,"")</f>
        <v/>
      </c>
      <c r="Z152" s="153" t="str">
        <f ca="1">IF(X152&lt;&gt;"",X152/R152,"")</f>
        <v/>
      </c>
      <c r="AA152" s="153" t="str">
        <f ca="1">IF(Y152&lt;&gt;"",Y152+Z152,"")</f>
        <v/>
      </c>
      <c r="AB152" s="152" t="str">
        <f ca="1">IF(AA152&lt;&gt;"",AA152*100,"")</f>
        <v/>
      </c>
      <c r="AC152" s="264" t="str">
        <f ca="1">IF(O152&lt;&gt;"",O152/$O$105,"")</f>
        <v/>
      </c>
      <c r="AD152" s="152" t="str">
        <f t="shared" ca="1" si="28"/>
        <v/>
      </c>
      <c r="AF152" s="209" t="str">
        <f>Raumgruppen_Bezeichnungen!D47</f>
        <v>Gruppen- und Speiseräume von Schulkindergärten bzw. –horten, Vorschulen</v>
      </c>
    </row>
    <row r="153" spans="6:32" ht="14.25" hidden="1" x14ac:dyDescent="0.2">
      <c r="F153" s="673" t="str">
        <f>Raumgruppen_Bezeichnungen!C48</f>
        <v>B1-7</v>
      </c>
      <c r="G153" s="455" t="str">
        <f t="shared" ca="1" si="15"/>
        <v/>
      </c>
      <c r="H153" s="455" t="str">
        <f t="shared" ca="1" si="16"/>
        <v/>
      </c>
      <c r="I153" s="456" t="str">
        <f ca="1">IF(H153="","",G153/H153)</f>
        <v/>
      </c>
      <c r="J153" s="557"/>
      <c r="K153" s="563">
        <f t="shared" si="18"/>
        <v>75</v>
      </c>
      <c r="L153" s="564">
        <f>VLOOKUP(F153,Raumgruppen_Bezeichnungen!$C$3:$O$305,13,FALSE)</f>
        <v>190</v>
      </c>
      <c r="M153" s="2">
        <f>VLOOKUP(F153,Raumgruppen_Bezeichnungen!$C$3:$N$305,12,FALSE)</f>
        <v>0</v>
      </c>
      <c r="N153" s="54" t="str">
        <f>F153</f>
        <v>B1-7</v>
      </c>
      <c r="O153" s="137" t="str">
        <f t="shared" ca="1" si="20"/>
        <v/>
      </c>
      <c r="P153" s="137" t="str">
        <f t="shared" ca="1" si="21"/>
        <v/>
      </c>
      <c r="Q153" s="137" t="str">
        <f ca="1">IF(P153="","",O153/P153)</f>
        <v/>
      </c>
      <c r="R153" s="53">
        <f>K153</f>
        <v>75</v>
      </c>
      <c r="S153" s="53">
        <f>J153</f>
        <v>0</v>
      </c>
      <c r="T153" s="53">
        <f>L153</f>
        <v>190</v>
      </c>
      <c r="U153" s="151" t="str">
        <f t="shared" ca="1" si="30"/>
        <v/>
      </c>
      <c r="V153" s="151" t="str">
        <f ca="1">IF(Q153&lt;&gt;"",R153-Q153,"")</f>
        <v/>
      </c>
      <c r="W153" s="151" t="str">
        <f ca="1">IF(U153&lt;0,0,U153)</f>
        <v/>
      </c>
      <c r="X153" s="151" t="str">
        <f ca="1">IF(V153&lt;0,0,V153)</f>
        <v/>
      </c>
      <c r="Y153" s="153" t="str">
        <f ca="1">IF(W153&lt;&gt;"",W153/T153,"")</f>
        <v/>
      </c>
      <c r="Z153" s="153" t="str">
        <f ca="1">IF(X153&lt;&gt;"",X153/R153,"")</f>
        <v/>
      </c>
      <c r="AA153" s="153" t="str">
        <f ca="1">IF(Y153&lt;&gt;"",Y153+Z153,"")</f>
        <v/>
      </c>
      <c r="AB153" s="152" t="str">
        <f ca="1">IF(AA153&lt;&gt;"",AA153*100,"")</f>
        <v/>
      </c>
      <c r="AC153" s="264" t="str">
        <f ca="1">IF(O153&lt;&gt;"",O153/$O$105,"")</f>
        <v/>
      </c>
      <c r="AD153" s="152" t="str">
        <f t="shared" ca="1" si="28"/>
        <v/>
      </c>
      <c r="AF153" s="209" t="str">
        <f>Raumgruppen_Bezeichnungen!D48</f>
        <v>Gruppen- und Speiseräume von Schulkindergärten bzw. –horten, Vorschulen</v>
      </c>
    </row>
    <row r="154" spans="6:32" ht="15" hidden="1" thickBot="1" x14ac:dyDescent="0.25">
      <c r="F154" s="673" t="str">
        <f>Raumgruppen_Bezeichnungen!C49</f>
        <v>B1-Müll</v>
      </c>
      <c r="G154" s="455" t="str">
        <f t="shared" ca="1" si="15"/>
        <v/>
      </c>
      <c r="H154" s="455" t="str">
        <f t="shared" ca="1" si="16"/>
        <v/>
      </c>
      <c r="I154" s="456" t="str">
        <f t="shared" ca="1" si="17"/>
        <v/>
      </c>
      <c r="J154" s="557"/>
      <c r="K154" s="563">
        <f t="shared" si="18"/>
        <v>480</v>
      </c>
      <c r="L154" s="564">
        <f>VLOOKUP(F154,Raumgruppen_Bezeichnungen!$C$3:$O$305,13,FALSE)</f>
        <v>1200</v>
      </c>
      <c r="M154" s="2">
        <f>VLOOKUP(F154,Raumgruppen_Bezeichnungen!$C$3:$N$305,12,FALSE)</f>
        <v>0</v>
      </c>
      <c r="N154" s="570" t="str">
        <f t="shared" si="19"/>
        <v>B1-Müll</v>
      </c>
      <c r="O154" s="543" t="str">
        <f t="shared" ca="1" si="20"/>
        <v/>
      </c>
      <c r="P154" s="543" t="str">
        <f t="shared" ca="1" si="21"/>
        <v/>
      </c>
      <c r="Q154" s="543" t="str">
        <f t="shared" ca="1" si="9"/>
        <v/>
      </c>
      <c r="R154" s="571">
        <f t="shared" si="22"/>
        <v>480</v>
      </c>
      <c r="S154" s="571">
        <f t="shared" si="23"/>
        <v>0</v>
      </c>
      <c r="T154" s="571">
        <f t="shared" si="24"/>
        <v>1200</v>
      </c>
      <c r="U154" s="543" t="str">
        <f t="shared" ca="1" si="30"/>
        <v/>
      </c>
      <c r="V154" s="543" t="str">
        <f t="shared" ca="1" si="25"/>
        <v/>
      </c>
      <c r="W154" s="543" t="str">
        <f t="shared" ca="1" si="26"/>
        <v/>
      </c>
      <c r="X154" s="543" t="str">
        <f t="shared" ca="1" si="27"/>
        <v/>
      </c>
      <c r="Y154" s="572" t="str">
        <f t="shared" ca="1" si="31"/>
        <v/>
      </c>
      <c r="Z154" s="572" t="str">
        <f t="shared" ca="1" si="32"/>
        <v/>
      </c>
      <c r="AA154" s="572" t="str">
        <f t="shared" ca="1" si="33"/>
        <v/>
      </c>
      <c r="AB154" s="544" t="str">
        <f t="shared" ca="1" si="34"/>
        <v/>
      </c>
      <c r="AC154" s="573" t="str">
        <f t="shared" ca="1" si="35"/>
        <v/>
      </c>
      <c r="AD154" s="544" t="str">
        <f t="shared" ca="1" si="28"/>
        <v/>
      </c>
      <c r="AF154" s="209" t="str">
        <f>Raumgruppen_Bezeichnungen!D49</f>
        <v>Gruppen- und Speiseräume von Schulkindergärten bzw. –horten, Vorschulen (nur Müllentnahme)</v>
      </c>
    </row>
    <row r="155" spans="6:32" ht="14.25" x14ac:dyDescent="0.2">
      <c r="F155" s="673" t="str">
        <f>Raumgruppen_Bezeichnungen!C50</f>
        <v>C1-J</v>
      </c>
      <c r="G155" s="455" t="str">
        <f t="shared" ca="1" si="15"/>
        <v/>
      </c>
      <c r="H155" s="455" t="str">
        <f t="shared" ca="1" si="16"/>
        <v/>
      </c>
      <c r="I155" s="456" t="str">
        <f t="shared" ca="1" si="17"/>
        <v/>
      </c>
      <c r="J155" s="557"/>
      <c r="K155" s="563">
        <f t="shared" si="18"/>
        <v>60</v>
      </c>
      <c r="L155" s="564">
        <f>VLOOKUP(F155,Raumgruppen_Bezeichnungen!$C$3:$O$305,13,FALSE)</f>
        <v>150</v>
      </c>
      <c r="M155" s="2">
        <f>VLOOKUP(F155,Raumgruppen_Bezeichnungen!$C$3:$N$305,12,FALSE)</f>
        <v>1</v>
      </c>
      <c r="N155" s="54" t="str">
        <f t="shared" si="19"/>
        <v>C1-J</v>
      </c>
      <c r="O155" s="137" t="str">
        <f t="shared" ca="1" si="20"/>
        <v/>
      </c>
      <c r="P155" s="137" t="str">
        <f t="shared" ca="1" si="21"/>
        <v/>
      </c>
      <c r="Q155" s="137" t="str">
        <f t="shared" ca="1" si="9"/>
        <v/>
      </c>
      <c r="R155" s="53">
        <f t="shared" si="22"/>
        <v>60</v>
      </c>
      <c r="S155" s="53">
        <f t="shared" si="23"/>
        <v>0</v>
      </c>
      <c r="T155" s="53">
        <f t="shared" si="24"/>
        <v>150</v>
      </c>
      <c r="U155" s="151" t="str">
        <f t="shared" ca="1" si="30"/>
        <v/>
      </c>
      <c r="V155" s="151" t="str">
        <f t="shared" ca="1" si="25"/>
        <v/>
      </c>
      <c r="W155" s="151" t="str">
        <f t="shared" ca="1" si="26"/>
        <v/>
      </c>
      <c r="X155" s="151" t="str">
        <f t="shared" ca="1" si="27"/>
        <v/>
      </c>
      <c r="Y155" s="153" t="str">
        <f t="shared" ca="1" si="31"/>
        <v/>
      </c>
      <c r="Z155" s="153" t="str">
        <f t="shared" ca="1" si="32"/>
        <v/>
      </c>
      <c r="AA155" s="153" t="str">
        <f t="shared" ca="1" si="33"/>
        <v/>
      </c>
      <c r="AB155" s="152" t="str">
        <f t="shared" ca="1" si="34"/>
        <v/>
      </c>
      <c r="AC155" s="264" t="str">
        <f t="shared" ca="1" si="35"/>
        <v/>
      </c>
      <c r="AD155" s="152" t="str">
        <f t="shared" ca="1" si="28"/>
        <v/>
      </c>
      <c r="AF155" s="209" t="str">
        <f>Raumgruppen_Bezeichnungen!D50</f>
        <v>Verwaltungs- und Büroräume, Lehrerzimmer, Besprechungs- und Konferenzräume</v>
      </c>
    </row>
    <row r="156" spans="6:32" ht="14.25" hidden="1" x14ac:dyDescent="0.2">
      <c r="F156" s="673" t="str">
        <f>Raumgruppen_Bezeichnungen!C51</f>
        <v>C1-J2</v>
      </c>
      <c r="G156" s="455" t="str">
        <f t="shared" ca="1" si="15"/>
        <v/>
      </c>
      <c r="H156" s="455" t="str">
        <f t="shared" ca="1" si="16"/>
        <v/>
      </c>
      <c r="I156" s="456" t="str">
        <f t="shared" ca="1" si="17"/>
        <v/>
      </c>
      <c r="J156" s="557"/>
      <c r="K156" s="563">
        <f t="shared" si="18"/>
        <v>60</v>
      </c>
      <c r="L156" s="564">
        <f>VLOOKUP(F156,Raumgruppen_Bezeichnungen!$C$3:$O$305,13,FALSE)</f>
        <v>150</v>
      </c>
      <c r="M156" s="2">
        <f>VLOOKUP(F156,Raumgruppen_Bezeichnungen!$C$3:$N$305,12,FALSE)</f>
        <v>0</v>
      </c>
      <c r="N156" s="54" t="str">
        <f t="shared" si="19"/>
        <v>C1-J2</v>
      </c>
      <c r="O156" s="137" t="str">
        <f t="shared" ca="1" si="20"/>
        <v/>
      </c>
      <c r="P156" s="137" t="str">
        <f t="shared" ca="1" si="21"/>
        <v/>
      </c>
      <c r="Q156" s="137" t="str">
        <f t="shared" ca="1" si="9"/>
        <v/>
      </c>
      <c r="R156" s="53">
        <f t="shared" si="22"/>
        <v>60</v>
      </c>
      <c r="S156" s="53">
        <f t="shared" si="23"/>
        <v>0</v>
      </c>
      <c r="T156" s="53">
        <f t="shared" si="24"/>
        <v>150</v>
      </c>
      <c r="U156" s="151" t="str">
        <f t="shared" ca="1" si="30"/>
        <v/>
      </c>
      <c r="V156" s="151" t="str">
        <f t="shared" ca="1" si="25"/>
        <v/>
      </c>
      <c r="W156" s="151" t="str">
        <f t="shared" ca="1" si="26"/>
        <v/>
      </c>
      <c r="X156" s="151" t="str">
        <f t="shared" ca="1" si="27"/>
        <v/>
      </c>
      <c r="Y156" s="153" t="str">
        <f t="shared" ca="1" si="31"/>
        <v/>
      </c>
      <c r="Z156" s="153" t="str">
        <f t="shared" ca="1" si="32"/>
        <v/>
      </c>
      <c r="AA156" s="153" t="str">
        <f t="shared" ca="1" si="33"/>
        <v/>
      </c>
      <c r="AB156" s="152" t="str">
        <f t="shared" ca="1" si="34"/>
        <v/>
      </c>
      <c r="AC156" s="264" t="str">
        <f t="shared" ca="1" si="35"/>
        <v/>
      </c>
      <c r="AD156" s="152" t="str">
        <f t="shared" ca="1" si="28"/>
        <v/>
      </c>
      <c r="AF156" s="209" t="str">
        <f>Raumgruppen_Bezeichnungen!D51</f>
        <v>Verwaltungs- und Büroräume, Lehrerzimmer, Besprechungs- und Konferenzräume</v>
      </c>
    </row>
    <row r="157" spans="6:32" ht="14.25" hidden="1" x14ac:dyDescent="0.2">
      <c r="F157" s="673" t="str">
        <f>Raumgruppen_Bezeichnungen!C52</f>
        <v>C1-Q</v>
      </c>
      <c r="G157" s="455" t="str">
        <f t="shared" ca="1" si="15"/>
        <v/>
      </c>
      <c r="H157" s="455" t="str">
        <f t="shared" ca="1" si="16"/>
        <v/>
      </c>
      <c r="I157" s="456" t="str">
        <f t="shared" ca="1" si="17"/>
        <v/>
      </c>
      <c r="J157" s="557"/>
      <c r="K157" s="563">
        <f t="shared" si="18"/>
        <v>65</v>
      </c>
      <c r="L157" s="564">
        <f>VLOOKUP(F157,Raumgruppen_Bezeichnungen!$C$3:$O$305,13,FALSE)</f>
        <v>170</v>
      </c>
      <c r="M157" s="2">
        <f>VLOOKUP(F157,Raumgruppen_Bezeichnungen!$C$3:$N$305,12,FALSE)</f>
        <v>0</v>
      </c>
      <c r="N157" s="54" t="str">
        <f t="shared" si="19"/>
        <v>C1-Q</v>
      </c>
      <c r="O157" s="137" t="str">
        <f t="shared" ca="1" si="20"/>
        <v/>
      </c>
      <c r="P157" s="137" t="str">
        <f t="shared" ca="1" si="21"/>
        <v/>
      </c>
      <c r="Q157" s="137" t="str">
        <f t="shared" ca="1" si="9"/>
        <v/>
      </c>
      <c r="R157" s="53">
        <f t="shared" si="22"/>
        <v>65</v>
      </c>
      <c r="S157" s="53">
        <f t="shared" si="23"/>
        <v>0</v>
      </c>
      <c r="T157" s="53">
        <f t="shared" si="24"/>
        <v>170</v>
      </c>
      <c r="U157" s="151" t="str">
        <f t="shared" ca="1" si="30"/>
        <v/>
      </c>
      <c r="V157" s="151" t="str">
        <f t="shared" ca="1" si="25"/>
        <v/>
      </c>
      <c r="W157" s="151" t="str">
        <f t="shared" ca="1" si="26"/>
        <v/>
      </c>
      <c r="X157" s="151" t="str">
        <f t="shared" ca="1" si="27"/>
        <v/>
      </c>
      <c r="Y157" s="153" t="str">
        <f t="shared" ca="1" si="31"/>
        <v/>
      </c>
      <c r="Z157" s="153" t="str">
        <f t="shared" ca="1" si="32"/>
        <v/>
      </c>
      <c r="AA157" s="153" t="str">
        <f t="shared" ca="1" si="33"/>
        <v/>
      </c>
      <c r="AB157" s="152" t="str">
        <f t="shared" ca="1" si="34"/>
        <v/>
      </c>
      <c r="AC157" s="264" t="str">
        <f t="shared" ca="1" si="35"/>
        <v/>
      </c>
      <c r="AD157" s="152" t="str">
        <f t="shared" ca="1" si="28"/>
        <v/>
      </c>
      <c r="AF157" s="209" t="str">
        <f>Raumgruppen_Bezeichnungen!D52</f>
        <v>Verwaltungs- und Büroräume, Lehrerzimmer, Besprechungs- und Konferenzräume</v>
      </c>
    </row>
    <row r="158" spans="6:32" ht="14.25" hidden="1" x14ac:dyDescent="0.2">
      <c r="F158" s="673" t="str">
        <f>Raumgruppen_Bezeichnungen!C53</f>
        <v>C1-J6</v>
      </c>
      <c r="G158" s="455" t="str">
        <f t="shared" ca="1" si="15"/>
        <v/>
      </c>
      <c r="H158" s="455" t="str">
        <f t="shared" ca="1" si="16"/>
        <v/>
      </c>
      <c r="I158" s="456" t="str">
        <f ca="1">IF(H158="","",G158/H158)</f>
        <v/>
      </c>
      <c r="J158" s="557"/>
      <c r="K158" s="563">
        <f t="shared" si="18"/>
        <v>65</v>
      </c>
      <c r="L158" s="564">
        <f>VLOOKUP(F158,Raumgruppen_Bezeichnungen!$C$3:$O$305,13,FALSE)</f>
        <v>170</v>
      </c>
      <c r="M158" s="2">
        <f>VLOOKUP(F158,Raumgruppen_Bezeichnungen!$C$3:$N$305,12,FALSE)</f>
        <v>0</v>
      </c>
      <c r="N158" s="54" t="str">
        <f>F158</f>
        <v>C1-J6</v>
      </c>
      <c r="O158" s="137" t="str">
        <f t="shared" ca="1" si="20"/>
        <v/>
      </c>
      <c r="P158" s="137" t="str">
        <f t="shared" ca="1" si="21"/>
        <v/>
      </c>
      <c r="Q158" s="137" t="str">
        <f ca="1">IF(P158="","",O158/P158)</f>
        <v/>
      </c>
      <c r="R158" s="53">
        <f>K158</f>
        <v>65</v>
      </c>
      <c r="S158" s="53">
        <f>J158</f>
        <v>0</v>
      </c>
      <c r="T158" s="53">
        <f>L158</f>
        <v>170</v>
      </c>
      <c r="U158" s="151" t="str">
        <f t="shared" ca="1" si="30"/>
        <v/>
      </c>
      <c r="V158" s="151" t="str">
        <f ca="1">IF(Q158&lt;&gt;"",R158-Q158,"")</f>
        <v/>
      </c>
      <c r="W158" s="151" t="str">
        <f ca="1">IF(U158&lt;0,0,U158)</f>
        <v/>
      </c>
      <c r="X158" s="151" t="str">
        <f ca="1">IF(V158&lt;0,0,V158)</f>
        <v/>
      </c>
      <c r="Y158" s="153" t="str">
        <f ca="1">IF(W158&lt;&gt;"",W158/T158,"")</f>
        <v/>
      </c>
      <c r="Z158" s="153" t="str">
        <f ca="1">IF(X158&lt;&gt;"",X158/R158,"")</f>
        <v/>
      </c>
      <c r="AA158" s="153" t="str">
        <f ca="1">IF(Y158&lt;&gt;"",Y158+Z158,"")</f>
        <v/>
      </c>
      <c r="AB158" s="152" t="str">
        <f ca="1">IF(AA158&lt;&gt;"",AA158*100,"")</f>
        <v/>
      </c>
      <c r="AC158" s="264" t="str">
        <f ca="1">IF(O158&lt;&gt;"",O158/$O$105,"")</f>
        <v/>
      </c>
      <c r="AD158" s="152" t="str">
        <f t="shared" ca="1" si="28"/>
        <v/>
      </c>
      <c r="AF158" s="209" t="str">
        <f>Raumgruppen_Bezeichnungen!D53</f>
        <v>Verwaltungs- und Büroräume, Lehrerzimmer, Besprechungs- und Konferenzräume</v>
      </c>
    </row>
    <row r="159" spans="6:32" ht="14.25" hidden="1" x14ac:dyDescent="0.2">
      <c r="F159" s="673" t="str">
        <f>Raumgruppen_Bezeichnungen!C54</f>
        <v>C1-M</v>
      </c>
      <c r="G159" s="455" t="str">
        <f t="shared" ca="1" si="15"/>
        <v/>
      </c>
      <c r="H159" s="455" t="str">
        <f t="shared" ca="1" si="16"/>
        <v/>
      </c>
      <c r="I159" s="456" t="str">
        <f t="shared" ca="1" si="17"/>
        <v/>
      </c>
      <c r="J159" s="557"/>
      <c r="K159" s="563">
        <f t="shared" si="18"/>
        <v>65</v>
      </c>
      <c r="L159" s="564">
        <f>VLOOKUP(F159,Raumgruppen_Bezeichnungen!$C$3:$O$305,13,FALSE)</f>
        <v>170</v>
      </c>
      <c r="M159" s="2">
        <f>VLOOKUP(F159,Raumgruppen_Bezeichnungen!$C$3:$N$305,12,FALSE)</f>
        <v>0</v>
      </c>
      <c r="N159" s="54" t="str">
        <f t="shared" si="19"/>
        <v>C1-M</v>
      </c>
      <c r="O159" s="137" t="str">
        <f t="shared" ca="1" si="20"/>
        <v/>
      </c>
      <c r="P159" s="137" t="str">
        <f t="shared" ca="1" si="21"/>
        <v/>
      </c>
      <c r="Q159" s="137" t="str">
        <f t="shared" ca="1" si="9"/>
        <v/>
      </c>
      <c r="R159" s="53">
        <f t="shared" si="22"/>
        <v>65</v>
      </c>
      <c r="S159" s="53">
        <f t="shared" si="23"/>
        <v>0</v>
      </c>
      <c r="T159" s="53">
        <f t="shared" si="24"/>
        <v>170</v>
      </c>
      <c r="U159" s="151" t="str">
        <f t="shared" ca="1" si="30"/>
        <v/>
      </c>
      <c r="V159" s="151" t="str">
        <f t="shared" ca="1" si="25"/>
        <v/>
      </c>
      <c r="W159" s="151" t="str">
        <f t="shared" ca="1" si="26"/>
        <v/>
      </c>
      <c r="X159" s="151" t="str">
        <f t="shared" ca="1" si="27"/>
        <v/>
      </c>
      <c r="Y159" s="153" t="str">
        <f t="shared" ca="1" si="31"/>
        <v/>
      </c>
      <c r="Z159" s="153" t="str">
        <f t="shared" ca="1" si="32"/>
        <v/>
      </c>
      <c r="AA159" s="153" t="str">
        <f t="shared" ca="1" si="33"/>
        <v/>
      </c>
      <c r="AB159" s="152" t="str">
        <f t="shared" ca="1" si="34"/>
        <v/>
      </c>
      <c r="AC159" s="264" t="str">
        <f t="shared" ca="1" si="35"/>
        <v/>
      </c>
      <c r="AD159" s="152" t="str">
        <f t="shared" ca="1" si="28"/>
        <v/>
      </c>
      <c r="AF159" s="209" t="str">
        <f>Raumgruppen_Bezeichnungen!D54</f>
        <v>Verwaltungs- und Büroräume, Lehrerzimmer, Besprechungs- und Konferenzräume</v>
      </c>
    </row>
    <row r="160" spans="6:32" ht="14.25" hidden="1" x14ac:dyDescent="0.2">
      <c r="F160" s="673" t="str">
        <f>Raumgruppen_Bezeichnungen!C55</f>
        <v>C1-14</v>
      </c>
      <c r="G160" s="455" t="str">
        <f t="shared" ca="1" si="15"/>
        <v/>
      </c>
      <c r="H160" s="455" t="str">
        <f t="shared" ca="1" si="16"/>
        <v/>
      </c>
      <c r="I160" s="456" t="str">
        <f t="shared" ca="1" si="17"/>
        <v/>
      </c>
      <c r="J160" s="557"/>
      <c r="K160" s="563">
        <f t="shared" si="18"/>
        <v>75</v>
      </c>
      <c r="L160" s="564">
        <f>VLOOKUP(F160,Raumgruppen_Bezeichnungen!$C$3:$O$305,13,FALSE)</f>
        <v>190</v>
      </c>
      <c r="M160" s="2">
        <f>VLOOKUP(F160,Raumgruppen_Bezeichnungen!$C$3:$N$305,12,FALSE)</f>
        <v>0</v>
      </c>
      <c r="N160" s="54" t="str">
        <f t="shared" si="19"/>
        <v>C1-14</v>
      </c>
      <c r="O160" s="137" t="str">
        <f t="shared" ca="1" si="20"/>
        <v/>
      </c>
      <c r="P160" s="137" t="str">
        <f t="shared" ca="1" si="21"/>
        <v/>
      </c>
      <c r="Q160" s="137" t="str">
        <f t="shared" ca="1" si="9"/>
        <v/>
      </c>
      <c r="R160" s="53">
        <f t="shared" si="22"/>
        <v>75</v>
      </c>
      <c r="S160" s="53">
        <f t="shared" si="23"/>
        <v>0</v>
      </c>
      <c r="T160" s="53">
        <f t="shared" si="24"/>
        <v>190</v>
      </c>
      <c r="U160" s="151" t="str">
        <f t="shared" ca="1" si="30"/>
        <v/>
      </c>
      <c r="V160" s="151" t="str">
        <f t="shared" ca="1" si="25"/>
        <v/>
      </c>
      <c r="W160" s="151" t="str">
        <f t="shared" ca="1" si="26"/>
        <v/>
      </c>
      <c r="X160" s="151" t="str">
        <f t="shared" ca="1" si="27"/>
        <v/>
      </c>
      <c r="Y160" s="153" t="str">
        <f t="shared" ca="1" si="31"/>
        <v/>
      </c>
      <c r="Z160" s="153" t="str">
        <f t="shared" ca="1" si="32"/>
        <v/>
      </c>
      <c r="AA160" s="153" t="str">
        <f t="shared" ca="1" si="33"/>
        <v/>
      </c>
      <c r="AB160" s="152" t="str">
        <f t="shared" ca="1" si="34"/>
        <v/>
      </c>
      <c r="AC160" s="264" t="str">
        <f t="shared" ca="1" si="35"/>
        <v/>
      </c>
      <c r="AD160" s="152" t="str">
        <f t="shared" ca="1" si="28"/>
        <v/>
      </c>
      <c r="AF160" s="209" t="str">
        <f>Raumgruppen_Bezeichnungen!D55</f>
        <v>Verwaltungs- und Büroräume, Lehrerzimmer, Besprechungs- und Konferenzräume</v>
      </c>
    </row>
    <row r="161" spans="6:32" ht="14.25" x14ac:dyDescent="0.2">
      <c r="F161" s="673" t="str">
        <f>Raumgruppen_Bezeichnungen!C56</f>
        <v>C1-W</v>
      </c>
      <c r="G161" s="455">
        <f t="shared" ca="1" si="15"/>
        <v>109300.14</v>
      </c>
      <c r="H161" s="455" t="str">
        <f t="shared" ca="1" si="16"/>
        <v/>
      </c>
      <c r="I161" s="456" t="str">
        <f t="shared" ca="1" si="17"/>
        <v/>
      </c>
      <c r="J161" s="557"/>
      <c r="K161" s="563">
        <f t="shared" si="18"/>
        <v>90</v>
      </c>
      <c r="L161" s="564">
        <f>VLOOKUP(F161,Raumgruppen_Bezeichnungen!$C$3:$O$305,13,FALSE)</f>
        <v>230</v>
      </c>
      <c r="M161" s="2">
        <f>VLOOKUP(F161,Raumgruppen_Bezeichnungen!$C$3:$N$305,12,FALSE)</f>
        <v>1</v>
      </c>
      <c r="N161" s="54" t="str">
        <f t="shared" si="19"/>
        <v>C1-W</v>
      </c>
      <c r="O161" s="137">
        <f t="shared" ca="1" si="20"/>
        <v>109300.14</v>
      </c>
      <c r="P161" s="137" t="str">
        <f t="shared" ca="1" si="21"/>
        <v/>
      </c>
      <c r="Q161" s="137" t="str">
        <f t="shared" ca="1" si="9"/>
        <v/>
      </c>
      <c r="R161" s="53">
        <f t="shared" si="22"/>
        <v>90</v>
      </c>
      <c r="S161" s="53">
        <f t="shared" si="23"/>
        <v>0</v>
      </c>
      <c r="T161" s="53">
        <f t="shared" si="24"/>
        <v>230</v>
      </c>
      <c r="U161" s="151" t="str">
        <f t="shared" ca="1" si="30"/>
        <v/>
      </c>
      <c r="V161" s="151" t="str">
        <f t="shared" ca="1" si="25"/>
        <v/>
      </c>
      <c r="W161" s="151" t="str">
        <f t="shared" ca="1" si="26"/>
        <v/>
      </c>
      <c r="X161" s="151" t="str">
        <f t="shared" ca="1" si="27"/>
        <v/>
      </c>
      <c r="Y161" s="153" t="str">
        <f t="shared" ca="1" si="31"/>
        <v/>
      </c>
      <c r="Z161" s="153" t="str">
        <f t="shared" ca="1" si="32"/>
        <v/>
      </c>
      <c r="AA161" s="153" t="str">
        <f t="shared" ca="1" si="33"/>
        <v/>
      </c>
      <c r="AB161" s="152" t="str">
        <f t="shared" ca="1" si="34"/>
        <v/>
      </c>
      <c r="AC161" s="264">
        <f t="shared" ca="1" si="35"/>
        <v>0.12246193483469307</v>
      </c>
      <c r="AD161" s="152" t="str">
        <f t="shared" ca="1" si="28"/>
        <v/>
      </c>
      <c r="AF161" s="209" t="str">
        <f>Raumgruppen_Bezeichnungen!D56</f>
        <v>Verwaltungs- und Büroräume, Lehrerzimmer, Besprechungs- und Konferenzräume</v>
      </c>
    </row>
    <row r="162" spans="6:32" ht="14.25" x14ac:dyDescent="0.2">
      <c r="F162" s="673" t="str">
        <f>Raumgruppen_Bezeichnungen!C57</f>
        <v>C1-2</v>
      </c>
      <c r="G162" s="455">
        <f t="shared" ca="1" si="15"/>
        <v>19729.34</v>
      </c>
      <c r="H162" s="455" t="str">
        <f t="shared" ca="1" si="16"/>
        <v/>
      </c>
      <c r="I162" s="456" t="str">
        <f t="shared" ca="1" si="17"/>
        <v/>
      </c>
      <c r="J162" s="557"/>
      <c r="K162" s="563">
        <f t="shared" si="18"/>
        <v>100</v>
      </c>
      <c r="L162" s="564">
        <f>VLOOKUP(F162,Raumgruppen_Bezeichnungen!$C$3:$O$305,13,FALSE)</f>
        <v>250</v>
      </c>
      <c r="M162" s="2">
        <f>VLOOKUP(F162,Raumgruppen_Bezeichnungen!$C$3:$N$305,12,FALSE)</f>
        <v>1</v>
      </c>
      <c r="N162" s="54" t="str">
        <f t="shared" si="19"/>
        <v>C1-2</v>
      </c>
      <c r="O162" s="137">
        <f t="shared" ca="1" si="20"/>
        <v>19729.34</v>
      </c>
      <c r="P162" s="137" t="str">
        <f t="shared" ca="1" si="21"/>
        <v/>
      </c>
      <c r="Q162" s="137" t="str">
        <f t="shared" ca="1" si="9"/>
        <v/>
      </c>
      <c r="R162" s="53">
        <f t="shared" si="22"/>
        <v>100</v>
      </c>
      <c r="S162" s="53">
        <f t="shared" si="23"/>
        <v>0</v>
      </c>
      <c r="T162" s="53">
        <f t="shared" si="24"/>
        <v>250</v>
      </c>
      <c r="U162" s="151" t="str">
        <f t="shared" ca="1" si="30"/>
        <v/>
      </c>
      <c r="V162" s="151" t="str">
        <f t="shared" ca="1" si="25"/>
        <v/>
      </c>
      <c r="W162" s="151" t="str">
        <f t="shared" ca="1" si="26"/>
        <v/>
      </c>
      <c r="X162" s="151" t="str">
        <f t="shared" ca="1" si="27"/>
        <v/>
      </c>
      <c r="Y162" s="153" t="str">
        <f t="shared" ca="1" si="31"/>
        <v/>
      </c>
      <c r="Z162" s="153" t="str">
        <f t="shared" ca="1" si="32"/>
        <v/>
      </c>
      <c r="AA162" s="153" t="str">
        <f t="shared" ca="1" si="33"/>
        <v/>
      </c>
      <c r="AB162" s="152" t="str">
        <f t="shared" ca="1" si="34"/>
        <v/>
      </c>
      <c r="AC162" s="264">
        <f t="shared" ca="1" si="35"/>
        <v>2.2105124013670097E-2</v>
      </c>
      <c r="AD162" s="152" t="str">
        <f t="shared" ca="1" si="28"/>
        <v/>
      </c>
      <c r="AF162" s="209" t="str">
        <f>Raumgruppen_Bezeichnungen!D57</f>
        <v>Verwaltungs- und Büroräume, Lehrerzimmer, Besprechungs- und Konferenzräume</v>
      </c>
    </row>
    <row r="163" spans="6:32" ht="14.25" hidden="1" x14ac:dyDescent="0.2">
      <c r="F163" s="673" t="str">
        <f>Raumgruppen_Bezeichnungen!C58</f>
        <v>C1-2,5</v>
      </c>
      <c r="G163" s="455" t="str">
        <f t="shared" ca="1" si="15"/>
        <v/>
      </c>
      <c r="H163" s="455" t="str">
        <f t="shared" ca="1" si="16"/>
        <v/>
      </c>
      <c r="I163" s="456" t="str">
        <f t="shared" ca="1" si="17"/>
        <v/>
      </c>
      <c r="J163" s="557"/>
      <c r="K163" s="563">
        <f t="shared" si="18"/>
        <v>100</v>
      </c>
      <c r="L163" s="564">
        <f>VLOOKUP(F163,Raumgruppen_Bezeichnungen!$C$3:$O$305,13,FALSE)</f>
        <v>260</v>
      </c>
      <c r="M163" s="2">
        <f>VLOOKUP(F163,Raumgruppen_Bezeichnungen!$C$3:$N$305,12,FALSE)</f>
        <v>0</v>
      </c>
      <c r="N163" s="54" t="str">
        <f t="shared" si="19"/>
        <v>C1-2,5</v>
      </c>
      <c r="O163" s="137" t="str">
        <f t="shared" ca="1" si="20"/>
        <v/>
      </c>
      <c r="P163" s="137" t="str">
        <f t="shared" ca="1" si="21"/>
        <v/>
      </c>
      <c r="Q163" s="137" t="str">
        <f t="shared" ca="1" si="9"/>
        <v/>
      </c>
      <c r="R163" s="53">
        <f t="shared" si="22"/>
        <v>100</v>
      </c>
      <c r="S163" s="53">
        <f t="shared" si="23"/>
        <v>0</v>
      </c>
      <c r="T163" s="53">
        <f t="shared" si="24"/>
        <v>260</v>
      </c>
      <c r="U163" s="151" t="str">
        <f t="shared" ca="1" si="30"/>
        <v/>
      </c>
      <c r="V163" s="151" t="str">
        <f t="shared" ca="1" si="25"/>
        <v/>
      </c>
      <c r="W163" s="151" t="str">
        <f t="shared" ca="1" si="26"/>
        <v/>
      </c>
      <c r="X163" s="151" t="str">
        <f t="shared" ca="1" si="27"/>
        <v/>
      </c>
      <c r="Y163" s="153" t="str">
        <f t="shared" ca="1" si="31"/>
        <v/>
      </c>
      <c r="Z163" s="153" t="str">
        <f t="shared" ca="1" si="32"/>
        <v/>
      </c>
      <c r="AA163" s="153" t="str">
        <f t="shared" ca="1" si="33"/>
        <v/>
      </c>
      <c r="AB163" s="152" t="str">
        <f t="shared" ca="1" si="34"/>
        <v/>
      </c>
      <c r="AC163" s="264" t="str">
        <f t="shared" ca="1" si="35"/>
        <v/>
      </c>
      <c r="AD163" s="152" t="str">
        <f t="shared" ca="1" si="28"/>
        <v/>
      </c>
      <c r="AF163" s="209" t="str">
        <f>Raumgruppen_Bezeichnungen!D58</f>
        <v>Verwaltungs- und Büroräume, Lehrerzimmer, Besprechungs- und Konferenzräume</v>
      </c>
    </row>
    <row r="164" spans="6:32" ht="14.25" hidden="1" x14ac:dyDescent="0.2">
      <c r="F164" s="673" t="str">
        <f>Raumgruppen_Bezeichnungen!C59</f>
        <v>C1-3</v>
      </c>
      <c r="G164" s="455" t="str">
        <f t="shared" ca="1" si="15"/>
        <v/>
      </c>
      <c r="H164" s="455" t="str">
        <f t="shared" ca="1" si="16"/>
        <v/>
      </c>
      <c r="I164" s="456" t="str">
        <f t="shared" ca="1" si="17"/>
        <v/>
      </c>
      <c r="J164" s="557"/>
      <c r="K164" s="563">
        <f t="shared" si="18"/>
        <v>115</v>
      </c>
      <c r="L164" s="564">
        <f>VLOOKUP(F164,Raumgruppen_Bezeichnungen!$C$3:$O$305,13,FALSE)</f>
        <v>290</v>
      </c>
      <c r="M164" s="2">
        <f>VLOOKUP(F164,Raumgruppen_Bezeichnungen!$C$3:$N$305,12,FALSE)</f>
        <v>0</v>
      </c>
      <c r="N164" s="54" t="str">
        <f t="shared" si="19"/>
        <v>C1-3</v>
      </c>
      <c r="O164" s="137" t="str">
        <f t="shared" ca="1" si="20"/>
        <v/>
      </c>
      <c r="P164" s="137" t="str">
        <f t="shared" ca="1" si="21"/>
        <v/>
      </c>
      <c r="Q164" s="137" t="str">
        <f t="shared" ca="1" si="9"/>
        <v/>
      </c>
      <c r="R164" s="53">
        <f t="shared" si="22"/>
        <v>115</v>
      </c>
      <c r="S164" s="53">
        <f t="shared" si="23"/>
        <v>0</v>
      </c>
      <c r="T164" s="53">
        <f t="shared" si="24"/>
        <v>290</v>
      </c>
      <c r="U164" s="151" t="str">
        <f t="shared" ca="1" si="30"/>
        <v/>
      </c>
      <c r="V164" s="151" t="str">
        <f t="shared" ca="1" si="25"/>
        <v/>
      </c>
      <c r="W164" s="151" t="str">
        <f t="shared" ca="1" si="26"/>
        <v/>
      </c>
      <c r="X164" s="151" t="str">
        <f t="shared" ca="1" si="27"/>
        <v/>
      </c>
      <c r="Y164" s="153" t="str">
        <f t="shared" ca="1" si="31"/>
        <v/>
      </c>
      <c r="Z164" s="153" t="str">
        <f t="shared" ca="1" si="32"/>
        <v/>
      </c>
      <c r="AA164" s="153" t="str">
        <f t="shared" ca="1" si="33"/>
        <v/>
      </c>
      <c r="AB164" s="152" t="str">
        <f t="shared" ca="1" si="34"/>
        <v/>
      </c>
      <c r="AC164" s="264" t="str">
        <f t="shared" ca="1" si="35"/>
        <v/>
      </c>
      <c r="AD164" s="152" t="str">
        <f t="shared" ca="1" si="28"/>
        <v/>
      </c>
      <c r="AF164" s="209" t="str">
        <f>Raumgruppen_Bezeichnungen!D59</f>
        <v>Verwaltungs- und Büroräume, Lehrerzimmer, Besprechungs- und Konferenzräume</v>
      </c>
    </row>
    <row r="165" spans="6:32" ht="14.25" hidden="1" x14ac:dyDescent="0.2">
      <c r="F165" s="770" t="str">
        <f>Raumgruppen_Bezeichnungen!C60</f>
        <v>C1-4</v>
      </c>
      <c r="G165" s="792" t="str">
        <f t="shared" ca="1" si="15"/>
        <v/>
      </c>
      <c r="H165" s="792" t="str">
        <f t="shared" ca="1" si="16"/>
        <v/>
      </c>
      <c r="I165" s="793" t="str">
        <f t="shared" ca="1" si="17"/>
        <v/>
      </c>
      <c r="J165" s="794"/>
      <c r="K165" s="563">
        <f t="shared" si="18"/>
        <v>135</v>
      </c>
      <c r="L165" s="564">
        <f>VLOOKUP(F165,Raumgruppen_Bezeichnungen!$C$3:$O$305,13,FALSE)</f>
        <v>340</v>
      </c>
      <c r="M165" s="2">
        <f>VLOOKUP(F165,Raumgruppen_Bezeichnungen!$C$3:$N$305,12,FALSE)</f>
        <v>0</v>
      </c>
      <c r="N165" s="54" t="str">
        <f t="shared" si="19"/>
        <v>C1-4</v>
      </c>
      <c r="O165" s="137" t="str">
        <f t="shared" ca="1" si="20"/>
        <v/>
      </c>
      <c r="P165" s="137" t="str">
        <f t="shared" ca="1" si="21"/>
        <v/>
      </c>
      <c r="Q165" s="137" t="str">
        <f t="shared" ca="1" si="9"/>
        <v/>
      </c>
      <c r="R165" s="53">
        <f t="shared" si="22"/>
        <v>135</v>
      </c>
      <c r="S165" s="53">
        <f t="shared" si="23"/>
        <v>0</v>
      </c>
      <c r="T165" s="53">
        <f t="shared" si="24"/>
        <v>340</v>
      </c>
      <c r="U165" s="151" t="str">
        <f t="shared" ca="1" si="30"/>
        <v/>
      </c>
      <c r="V165" s="151" t="str">
        <f t="shared" ca="1" si="25"/>
        <v/>
      </c>
      <c r="W165" s="151" t="str">
        <f t="shared" ca="1" si="26"/>
        <v/>
      </c>
      <c r="X165" s="151" t="str">
        <f t="shared" ca="1" si="27"/>
        <v/>
      </c>
      <c r="Y165" s="153" t="str">
        <f t="shared" ca="1" si="31"/>
        <v/>
      </c>
      <c r="Z165" s="153" t="str">
        <f t="shared" ca="1" si="32"/>
        <v/>
      </c>
      <c r="AA165" s="153" t="str">
        <f t="shared" ca="1" si="33"/>
        <v/>
      </c>
      <c r="AB165" s="152" t="str">
        <f t="shared" ca="1" si="34"/>
        <v/>
      </c>
      <c r="AC165" s="264" t="str">
        <f t="shared" ca="1" si="35"/>
        <v/>
      </c>
      <c r="AD165" s="152" t="str">
        <f t="shared" ca="1" si="28"/>
        <v/>
      </c>
      <c r="AF165" s="209" t="str">
        <f>Raumgruppen_Bezeichnungen!D60</f>
        <v>Verwaltungs- und Büroräume, Lehrerzimmer, Besprechungs- und Konferenzräume</v>
      </c>
    </row>
    <row r="166" spans="6:32" ht="15" thickBot="1" x14ac:dyDescent="0.25">
      <c r="F166" s="674" t="str">
        <f>Raumgruppen_Bezeichnungen!C61</f>
        <v>C1-5</v>
      </c>
      <c r="G166" s="798">
        <f t="shared" ca="1" si="15"/>
        <v>138416.29999999999</v>
      </c>
      <c r="H166" s="798" t="str">
        <f t="shared" ca="1" si="16"/>
        <v/>
      </c>
      <c r="I166" s="799" t="str">
        <f ca="1">IF(H166="","",G166/H166)</f>
        <v/>
      </c>
      <c r="J166" s="642"/>
      <c r="K166" s="639">
        <f t="shared" si="18"/>
        <v>135</v>
      </c>
      <c r="L166" s="564">
        <f>VLOOKUP(F166,Raumgruppen_Bezeichnungen!$C$3:$O$305,13,FALSE)</f>
        <v>340</v>
      </c>
      <c r="M166" s="2">
        <f>VLOOKUP(F166,Raumgruppen_Bezeichnungen!$C$3:$N$305,12,FALSE)</f>
        <v>1</v>
      </c>
      <c r="N166" s="54" t="str">
        <f>F166</f>
        <v>C1-5</v>
      </c>
      <c r="O166" s="137">
        <f t="shared" ca="1" si="20"/>
        <v>138416.29999999999</v>
      </c>
      <c r="P166" s="137" t="str">
        <f t="shared" ca="1" si="21"/>
        <v/>
      </c>
      <c r="Q166" s="137" t="str">
        <f ca="1">IF(P166="","",O166/P166)</f>
        <v/>
      </c>
      <c r="R166" s="53">
        <f>K166</f>
        <v>135</v>
      </c>
      <c r="S166" s="53">
        <f>J166</f>
        <v>0</v>
      </c>
      <c r="T166" s="53">
        <f>L166</f>
        <v>340</v>
      </c>
      <c r="U166" s="151" t="str">
        <f t="shared" ca="1" si="30"/>
        <v/>
      </c>
      <c r="V166" s="151" t="str">
        <f ca="1">IF(Q166&lt;&gt;"",R166-Q166,"")</f>
        <v/>
      </c>
      <c r="W166" s="151" t="str">
        <f t="shared" ref="W166:X169" ca="1" si="38">IF(U166&lt;0,0,U166)</f>
        <v/>
      </c>
      <c r="X166" s="151" t="str">
        <f t="shared" ca="1" si="38"/>
        <v/>
      </c>
      <c r="Y166" s="153" t="str">
        <f ca="1">IF(W166&lt;&gt;"",W166/T166,"")</f>
        <v/>
      </c>
      <c r="Z166" s="153" t="str">
        <f ca="1">IF(X166&lt;&gt;"",X166/R166,"")</f>
        <v/>
      </c>
      <c r="AA166" s="153" t="str">
        <f ca="1">IF(Y166&lt;&gt;"",Y166+Z166,"")</f>
        <v/>
      </c>
      <c r="AB166" s="152" t="str">
        <f ca="1">IF(AA166&lt;&gt;"",AA166*100,"")</f>
        <v/>
      </c>
      <c r="AC166" s="264">
        <f ca="1">IF(O166&lt;&gt;"",O166/$O$105,"")</f>
        <v>0.15508422871790764</v>
      </c>
      <c r="AD166" s="152" t="str">
        <f t="shared" ca="1" si="28"/>
        <v/>
      </c>
      <c r="AF166" s="209" t="str">
        <f>Raumgruppen_Bezeichnungen!D61</f>
        <v>Verwaltungs- und Büroräume, Lehrerzimmer, Besprechungs- und Konferenzräume</v>
      </c>
    </row>
    <row r="167" spans="6:32" ht="14.25" hidden="1" x14ac:dyDescent="0.2">
      <c r="F167" s="764" t="str">
        <f>Raumgruppen_Bezeichnungen!C62</f>
        <v>C1-6</v>
      </c>
      <c r="G167" s="795" t="str">
        <f t="shared" ca="1" si="15"/>
        <v/>
      </c>
      <c r="H167" s="795" t="str">
        <f t="shared" ca="1" si="16"/>
        <v/>
      </c>
      <c r="I167" s="796" t="str">
        <f ca="1">IF(H167="","",G167/H167)</f>
        <v/>
      </c>
      <c r="J167" s="797"/>
      <c r="K167" s="563">
        <f t="shared" si="18"/>
        <v>135</v>
      </c>
      <c r="L167" s="564">
        <f>VLOOKUP(F167,Raumgruppen_Bezeichnungen!$C$3:$O$305,13,FALSE)</f>
        <v>340</v>
      </c>
      <c r="M167" s="2">
        <f>VLOOKUP(F167,Raumgruppen_Bezeichnungen!$C$3:$N$305,12,FALSE)</f>
        <v>0</v>
      </c>
      <c r="N167" s="54" t="str">
        <f>F167</f>
        <v>C1-6</v>
      </c>
      <c r="O167" s="137" t="str">
        <f t="shared" ca="1" si="20"/>
        <v/>
      </c>
      <c r="P167" s="137" t="str">
        <f t="shared" ca="1" si="21"/>
        <v/>
      </c>
      <c r="Q167" s="137" t="str">
        <f ca="1">IF(P167="","",O167/P167)</f>
        <v/>
      </c>
      <c r="R167" s="53">
        <f>K167</f>
        <v>135</v>
      </c>
      <c r="S167" s="53">
        <f>J167</f>
        <v>0</v>
      </c>
      <c r="T167" s="53">
        <f>L167</f>
        <v>340</v>
      </c>
      <c r="U167" s="151" t="str">
        <f t="shared" ca="1" si="30"/>
        <v/>
      </c>
      <c r="V167" s="151" t="str">
        <f ca="1">IF(Q167&lt;&gt;"",R167-Q167,"")</f>
        <v/>
      </c>
      <c r="W167" s="151" t="str">
        <f t="shared" ca="1" si="38"/>
        <v/>
      </c>
      <c r="X167" s="151" t="str">
        <f t="shared" ca="1" si="38"/>
        <v/>
      </c>
      <c r="Y167" s="153" t="str">
        <f ca="1">IF(W167&lt;&gt;"",W167/T167,"")</f>
        <v/>
      </c>
      <c r="Z167" s="153" t="str">
        <f ca="1">IF(X167&lt;&gt;"",X167/R167,"")</f>
        <v/>
      </c>
      <c r="AA167" s="153" t="str">
        <f ca="1">IF(Y167&lt;&gt;"",Y167+Z167,"")</f>
        <v/>
      </c>
      <c r="AB167" s="152" t="str">
        <f ca="1">IF(AA167&lt;&gt;"",AA167*100,"")</f>
        <v/>
      </c>
      <c r="AC167" s="264" t="str">
        <f ca="1">IF(O167&lt;&gt;"",O167/$O$105,"")</f>
        <v/>
      </c>
      <c r="AD167" s="152" t="str">
        <f t="shared" ca="1" si="28"/>
        <v/>
      </c>
      <c r="AF167" s="209" t="str">
        <f>Raumgruppen_Bezeichnungen!D62</f>
        <v>Verwaltungs- und Büroräume, Lehrerzimmer, Besprechungs- und Konferenzräume</v>
      </c>
    </row>
    <row r="168" spans="6:32" ht="14.25" hidden="1" x14ac:dyDescent="0.2">
      <c r="F168" s="673" t="str">
        <f>Raumgruppen_Bezeichnungen!C63</f>
        <v>C1-7</v>
      </c>
      <c r="G168" s="455" t="str">
        <f t="shared" ca="1" si="15"/>
        <v/>
      </c>
      <c r="H168" s="455" t="str">
        <f t="shared" ca="1" si="16"/>
        <v/>
      </c>
      <c r="I168" s="456" t="str">
        <f ca="1">IF(H168="","",G168/H168)</f>
        <v/>
      </c>
      <c r="J168" s="557"/>
      <c r="K168" s="563">
        <f t="shared" si="18"/>
        <v>135</v>
      </c>
      <c r="L168" s="564">
        <f>VLOOKUP(F168,Raumgruppen_Bezeichnungen!$C$3:$O$305,13,FALSE)</f>
        <v>340</v>
      </c>
      <c r="M168" s="2">
        <f>VLOOKUP(F168,Raumgruppen_Bezeichnungen!$C$3:$N$305,12,FALSE)</f>
        <v>0</v>
      </c>
      <c r="N168" s="54" t="str">
        <f>F168</f>
        <v>C1-7</v>
      </c>
      <c r="O168" s="137" t="str">
        <f t="shared" ca="1" si="20"/>
        <v/>
      </c>
      <c r="P168" s="137" t="str">
        <f t="shared" ca="1" si="21"/>
        <v/>
      </c>
      <c r="Q168" s="137" t="str">
        <f ca="1">IF(P168="","",O168/P168)</f>
        <v/>
      </c>
      <c r="R168" s="53">
        <f>K168</f>
        <v>135</v>
      </c>
      <c r="S168" s="53">
        <f>J168</f>
        <v>0</v>
      </c>
      <c r="T168" s="53">
        <f>L168</f>
        <v>340</v>
      </c>
      <c r="U168" s="151" t="str">
        <f t="shared" ca="1" si="30"/>
        <v/>
      </c>
      <c r="V168" s="151" t="str">
        <f ca="1">IF(Q168&lt;&gt;"",R168-Q168,"")</f>
        <v/>
      </c>
      <c r="W168" s="151" t="str">
        <f t="shared" ca="1" si="38"/>
        <v/>
      </c>
      <c r="X168" s="151" t="str">
        <f t="shared" ca="1" si="38"/>
        <v/>
      </c>
      <c r="Y168" s="153" t="str">
        <f ca="1">IF(W168&lt;&gt;"",W168/T168,"")</f>
        <v/>
      </c>
      <c r="Z168" s="153" t="str">
        <f ca="1">IF(X168&lt;&gt;"",X168/R168,"")</f>
        <v/>
      </c>
      <c r="AA168" s="153" t="str">
        <f ca="1">IF(Y168&lt;&gt;"",Y168+Z168,"")</f>
        <v/>
      </c>
      <c r="AB168" s="152" t="str">
        <f ca="1">IF(AA168&lt;&gt;"",AA168*100,"")</f>
        <v/>
      </c>
      <c r="AC168" s="264" t="str">
        <f ca="1">IF(O168&lt;&gt;"",O168/$O$105,"")</f>
        <v/>
      </c>
      <c r="AD168" s="152" t="str">
        <f t="shared" ca="1" si="28"/>
        <v/>
      </c>
      <c r="AF168" s="209" t="str">
        <f>Raumgruppen_Bezeichnungen!D63</f>
        <v>Verwaltungs- und Büroräume, Lehrerzimmer, Besprechungs- und Konferenzräume</v>
      </c>
    </row>
    <row r="169" spans="6:32" ht="14.25" hidden="1" x14ac:dyDescent="0.2">
      <c r="F169" s="673" t="str">
        <f>Raumgruppen_Bezeichnungen!C64</f>
        <v>C1-Müll</v>
      </c>
      <c r="G169" s="455" t="str">
        <f t="shared" ca="1" si="15"/>
        <v/>
      </c>
      <c r="H169" s="455" t="str">
        <f t="shared" ca="1" si="16"/>
        <v/>
      </c>
      <c r="I169" s="456" t="str">
        <f ca="1">IF(H169="","",G169/H169)</f>
        <v/>
      </c>
      <c r="J169" s="557"/>
      <c r="K169" s="563">
        <f t="shared" si="18"/>
        <v>560</v>
      </c>
      <c r="L169" s="564">
        <f>VLOOKUP(F169,Raumgruppen_Bezeichnungen!$C$3:$O$305,13,FALSE)</f>
        <v>1400</v>
      </c>
      <c r="M169" s="2">
        <f>VLOOKUP(F169,Raumgruppen_Bezeichnungen!$C$3:$N$305,12,FALSE)</f>
        <v>0</v>
      </c>
      <c r="N169" s="54" t="str">
        <f>F169</f>
        <v>C1-Müll</v>
      </c>
      <c r="O169" s="137" t="str">
        <f t="shared" ca="1" si="20"/>
        <v/>
      </c>
      <c r="P169" s="137" t="str">
        <f t="shared" ca="1" si="21"/>
        <v/>
      </c>
      <c r="Q169" s="137" t="str">
        <f ca="1">IF(P169="","",O169/P169)</f>
        <v/>
      </c>
      <c r="R169" s="53">
        <f>K169</f>
        <v>560</v>
      </c>
      <c r="S169" s="53">
        <f>J169</f>
        <v>0</v>
      </c>
      <c r="T169" s="53">
        <f>L169</f>
        <v>1400</v>
      </c>
      <c r="U169" s="151" t="str">
        <f t="shared" ca="1" si="30"/>
        <v/>
      </c>
      <c r="V169" s="151" t="str">
        <f ca="1">IF(Q169&lt;&gt;"",R169-Q169,"")</f>
        <v/>
      </c>
      <c r="W169" s="151" t="str">
        <f t="shared" ca="1" si="38"/>
        <v/>
      </c>
      <c r="X169" s="151" t="str">
        <f t="shared" ca="1" si="38"/>
        <v/>
      </c>
      <c r="Y169" s="153" t="str">
        <f ca="1">IF(W169&lt;&gt;"",W169/T169,"")</f>
        <v/>
      </c>
      <c r="Z169" s="153" t="str">
        <f ca="1">IF(X169&lt;&gt;"",X169/R169,"")</f>
        <v/>
      </c>
      <c r="AA169" s="153" t="str">
        <f ca="1">IF(Y169&lt;&gt;"",Y169+Z169,"")</f>
        <v/>
      </c>
      <c r="AB169" s="152" t="str">
        <f ca="1">IF(AA169&lt;&gt;"",AA169*100,"")</f>
        <v/>
      </c>
      <c r="AC169" s="264" t="str">
        <f ca="1">IF(O169&lt;&gt;"",O169/$O$105,"")</f>
        <v/>
      </c>
      <c r="AD169" s="152" t="str">
        <f t="shared" ca="1" si="28"/>
        <v/>
      </c>
      <c r="AF169" s="209" t="str">
        <f>Raumgruppen_Bezeichnungen!D64</f>
        <v>Verwaltungs- und Büroräume, Lehrerzimmer, Besprechungs- und Konferenzräume (nur Müllentnahme)</v>
      </c>
    </row>
    <row r="170" spans="6:32" ht="15" hidden="1" thickBot="1" x14ac:dyDescent="0.25">
      <c r="F170" s="673" t="str">
        <f>Raumgruppen_Bezeichnungen!C65</f>
        <v>C1-Hort</v>
      </c>
      <c r="G170" s="455" t="str">
        <f t="shared" ca="1" si="15"/>
        <v/>
      </c>
      <c r="H170" s="455" t="str">
        <f t="shared" ca="1" si="16"/>
        <v/>
      </c>
      <c r="I170" s="456" t="str">
        <f t="shared" ca="1" si="17"/>
        <v/>
      </c>
      <c r="J170" s="557"/>
      <c r="K170" s="563">
        <f t="shared" si="18"/>
        <v>135</v>
      </c>
      <c r="L170" s="564">
        <f>VLOOKUP(F170,Raumgruppen_Bezeichnungen!$C$3:$O$305,13,FALSE)</f>
        <v>340</v>
      </c>
      <c r="M170" s="2">
        <f>VLOOKUP(F170,Raumgruppen_Bezeichnungen!$C$3:$N$305,12,FALSE)</f>
        <v>0</v>
      </c>
      <c r="N170" s="570" t="str">
        <f t="shared" si="19"/>
        <v>C1-Hort</v>
      </c>
      <c r="O170" s="543" t="str">
        <f t="shared" ca="1" si="20"/>
        <v/>
      </c>
      <c r="P170" s="543" t="str">
        <f t="shared" ca="1" si="21"/>
        <v/>
      </c>
      <c r="Q170" s="543" t="str">
        <f t="shared" ca="1" si="9"/>
        <v/>
      </c>
      <c r="R170" s="571">
        <f t="shared" si="22"/>
        <v>135</v>
      </c>
      <c r="S170" s="571">
        <f t="shared" si="23"/>
        <v>0</v>
      </c>
      <c r="T170" s="571">
        <f t="shared" si="24"/>
        <v>340</v>
      </c>
      <c r="U170" s="543" t="str">
        <f t="shared" ca="1" si="30"/>
        <v/>
      </c>
      <c r="V170" s="543" t="str">
        <f t="shared" ca="1" si="25"/>
        <v/>
      </c>
      <c r="W170" s="543" t="str">
        <f t="shared" ca="1" si="26"/>
        <v/>
      </c>
      <c r="X170" s="543" t="str">
        <f t="shared" ca="1" si="27"/>
        <v/>
      </c>
      <c r="Y170" s="572" t="str">
        <f t="shared" ca="1" si="31"/>
        <v/>
      </c>
      <c r="Z170" s="572" t="str">
        <f t="shared" ca="1" si="32"/>
        <v/>
      </c>
      <c r="AA170" s="572" t="str">
        <f t="shared" ca="1" si="33"/>
        <v/>
      </c>
      <c r="AB170" s="544" t="str">
        <f t="shared" ca="1" si="34"/>
        <v/>
      </c>
      <c r="AC170" s="573" t="str">
        <f t="shared" ca="1" si="35"/>
        <v/>
      </c>
      <c r="AD170" s="544" t="str">
        <f t="shared" ca="1" si="28"/>
        <v/>
      </c>
      <c r="AF170" s="209" t="str">
        <f>Raumgruppen_Bezeichnungen!D65</f>
        <v>Verwaltungs- und Büroräume, Lehrerzimmer, Besprechungs- und Konferenzräume</v>
      </c>
    </row>
    <row r="171" spans="6:32" ht="14.25" hidden="1" x14ac:dyDescent="0.2">
      <c r="F171" s="673" t="str">
        <f>Raumgruppen_Bezeichnungen!C66</f>
        <v>D1-J</v>
      </c>
      <c r="G171" s="455" t="str">
        <f t="shared" ca="1" si="15"/>
        <v/>
      </c>
      <c r="H171" s="455" t="str">
        <f t="shared" ca="1" si="16"/>
        <v/>
      </c>
      <c r="I171" s="456" t="str">
        <f t="shared" ca="1" si="17"/>
        <v/>
      </c>
      <c r="J171" s="557"/>
      <c r="K171" s="563">
        <f t="shared" si="18"/>
        <v>55</v>
      </c>
      <c r="L171" s="564">
        <f>VLOOKUP(F171,Raumgruppen_Bezeichnungen!$C$3:$O$305,13,FALSE)</f>
        <v>140</v>
      </c>
      <c r="M171" s="2">
        <f>VLOOKUP(F171,Raumgruppen_Bezeichnungen!$C$3:$N$305,12,FALSE)</f>
        <v>0</v>
      </c>
      <c r="N171" s="54" t="str">
        <f t="shared" si="19"/>
        <v>D1-J</v>
      </c>
      <c r="O171" s="137" t="str">
        <f t="shared" ca="1" si="20"/>
        <v/>
      </c>
      <c r="P171" s="137" t="str">
        <f t="shared" ca="1" si="21"/>
        <v/>
      </c>
      <c r="Q171" s="137" t="str">
        <f t="shared" ca="1" si="9"/>
        <v/>
      </c>
      <c r="R171" s="53">
        <f t="shared" si="22"/>
        <v>55</v>
      </c>
      <c r="S171" s="53">
        <f t="shared" si="23"/>
        <v>0</v>
      </c>
      <c r="T171" s="53">
        <f t="shared" si="24"/>
        <v>140</v>
      </c>
      <c r="U171" s="151" t="str">
        <f t="shared" ca="1" si="30"/>
        <v/>
      </c>
      <c r="V171" s="151" t="str">
        <f t="shared" ca="1" si="25"/>
        <v/>
      </c>
      <c r="W171" s="151" t="str">
        <f t="shared" ca="1" si="26"/>
        <v/>
      </c>
      <c r="X171" s="151" t="str">
        <f t="shared" ca="1" si="27"/>
        <v/>
      </c>
      <c r="Y171" s="153" t="str">
        <f t="shared" ca="1" si="31"/>
        <v/>
      </c>
      <c r="Z171" s="153" t="str">
        <f t="shared" ca="1" si="32"/>
        <v/>
      </c>
      <c r="AA171" s="153" t="str">
        <f t="shared" ca="1" si="33"/>
        <v/>
      </c>
      <c r="AB171" s="152" t="str">
        <f t="shared" ca="1" si="34"/>
        <v/>
      </c>
      <c r="AC171" s="264" t="str">
        <f t="shared" ca="1" si="35"/>
        <v/>
      </c>
      <c r="AD171" s="152" t="str">
        <f t="shared" ca="1" si="28"/>
        <v/>
      </c>
      <c r="AF171" s="209" t="str">
        <f>Raumgruppen_Bezeichnungen!D66</f>
        <v>Lehrmittelräume, Funktionsräume, Unterrichtsvorbereitungsräume, Lehrerbibliotheken</v>
      </c>
    </row>
    <row r="172" spans="6:32" ht="14.25" hidden="1" x14ac:dyDescent="0.2">
      <c r="F172" s="673" t="str">
        <f>Raumgruppen_Bezeichnungen!C67</f>
        <v>D1-J2</v>
      </c>
      <c r="G172" s="455" t="str">
        <f t="shared" ca="1" si="15"/>
        <v/>
      </c>
      <c r="H172" s="455" t="str">
        <f t="shared" ca="1" si="16"/>
        <v/>
      </c>
      <c r="I172" s="456" t="str">
        <f t="shared" ca="1" si="17"/>
        <v/>
      </c>
      <c r="J172" s="557"/>
      <c r="K172" s="563">
        <f t="shared" si="18"/>
        <v>55</v>
      </c>
      <c r="L172" s="564">
        <f>VLOOKUP(F172,Raumgruppen_Bezeichnungen!$C$3:$O$305,13,FALSE)</f>
        <v>140</v>
      </c>
      <c r="M172" s="2">
        <f>VLOOKUP(F172,Raumgruppen_Bezeichnungen!$C$3:$N$305,12,FALSE)</f>
        <v>0</v>
      </c>
      <c r="N172" s="54" t="str">
        <f t="shared" si="19"/>
        <v>D1-J2</v>
      </c>
      <c r="O172" s="137" t="str">
        <f t="shared" ca="1" si="20"/>
        <v/>
      </c>
      <c r="P172" s="137" t="str">
        <f t="shared" ca="1" si="21"/>
        <v/>
      </c>
      <c r="Q172" s="137" t="str">
        <f t="shared" ca="1" si="9"/>
        <v/>
      </c>
      <c r="R172" s="53">
        <f t="shared" si="22"/>
        <v>55</v>
      </c>
      <c r="S172" s="53">
        <f t="shared" si="23"/>
        <v>0</v>
      </c>
      <c r="T172" s="53">
        <f t="shared" si="24"/>
        <v>140</v>
      </c>
      <c r="U172" s="151" t="str">
        <f t="shared" ca="1" si="30"/>
        <v/>
      </c>
      <c r="V172" s="151" t="str">
        <f t="shared" ca="1" si="25"/>
        <v/>
      </c>
      <c r="W172" s="151" t="str">
        <f t="shared" ca="1" si="26"/>
        <v/>
      </c>
      <c r="X172" s="151" t="str">
        <f t="shared" ca="1" si="27"/>
        <v/>
      </c>
      <c r="Y172" s="153" t="str">
        <f t="shared" ca="1" si="31"/>
        <v/>
      </c>
      <c r="Z172" s="153" t="str">
        <f t="shared" ca="1" si="32"/>
        <v/>
      </c>
      <c r="AA172" s="153" t="str">
        <f t="shared" ca="1" si="33"/>
        <v/>
      </c>
      <c r="AB172" s="152" t="str">
        <f t="shared" ca="1" si="34"/>
        <v/>
      </c>
      <c r="AC172" s="264" t="str">
        <f t="shared" ca="1" si="35"/>
        <v/>
      </c>
      <c r="AD172" s="152" t="str">
        <f t="shared" ca="1" si="28"/>
        <v/>
      </c>
      <c r="AF172" s="209" t="str">
        <f>Raumgruppen_Bezeichnungen!D67</f>
        <v>Lehrmittelräume, Funktionsräume, Unterrichtsvorbereitungsräume, Lehrerbibliotheken</v>
      </c>
    </row>
    <row r="173" spans="6:32" ht="14.25" hidden="1" x14ac:dyDescent="0.2">
      <c r="F173" s="673" t="str">
        <f>Raumgruppen_Bezeichnungen!C68</f>
        <v>D1-Q</v>
      </c>
      <c r="G173" s="455" t="str">
        <f t="shared" ref="G173:G236" ca="1" si="39">IF(
HLOOKUP(F173,$C$421:$KS$497,77,FALSE)&lt;&gt;0,
HLOOKUP(F173,$C$421:$KS$497,77,FALSE),
"")</f>
        <v/>
      </c>
      <c r="H173" s="455" t="str">
        <f t="shared" ref="H173:H236" ca="1" si="40">IF(
HLOOKUP(F173,$C$503:$KS$579,77,FALSE)&lt;&gt;0,
HLOOKUP(F173,$C$503:$KS$579,77,FALSE),
"")</f>
        <v/>
      </c>
      <c r="I173" s="456" t="str">
        <f ca="1">IF(H173="","",G173/H173)</f>
        <v/>
      </c>
      <c r="J173" s="557"/>
      <c r="K173" s="563">
        <f t="shared" ref="K173:K236" si="41">IF(_xlfn.NUMBERVALUE((RIGHT(TEXT(L173*0.4,"000"))))=0,L173*0.4,IF(_xlfn.NUMBERVALUE((RIGHT(TEXT(L173*0.4,"000"))))&lt;=5,_xlfn.NUMBERVALUE(TEXT(ROUNDDOWN(L173*0.4/10,0),"00"))*10,_xlfn.NUMBERVALUE(TEXT(ROUNDUP(L173*0.4/10,0),"00"))*10-5))</f>
        <v>60</v>
      </c>
      <c r="L173" s="564">
        <f>VLOOKUP(F173,Raumgruppen_Bezeichnungen!$C$3:$O$305,13,FALSE)</f>
        <v>160</v>
      </c>
      <c r="M173" s="2">
        <f>VLOOKUP(F173,Raumgruppen_Bezeichnungen!$C$3:$N$305,12,FALSE)</f>
        <v>0</v>
      </c>
      <c r="N173" s="54" t="str">
        <f>F173</f>
        <v>D1-Q</v>
      </c>
      <c r="O173" s="137" t="str">
        <f t="shared" ref="O173:O236" ca="1" si="42">IF(HLOOKUP(N173,$C$421:$KS$497,77,FALSE)&lt;&gt;0,HLOOKUP(N173,$C$421:$KS$497,77,FALSE),"")</f>
        <v/>
      </c>
      <c r="P173" s="137" t="str">
        <f t="shared" ref="P173:P236" ca="1" si="43">IF(HLOOKUP(N173,$C$503:$KS$579,77,FALSE)&lt;&gt;0,HLOOKUP(N173,$C$503:$KS$579,77,FALSE),"")</f>
        <v/>
      </c>
      <c r="Q173" s="137" t="str">
        <f t="shared" ref="Q173:Q178" ca="1" si="44">IF(P173="","",O173/P173)</f>
        <v/>
      </c>
      <c r="R173" s="53">
        <f>K173</f>
        <v>60</v>
      </c>
      <c r="S173" s="53">
        <f>J173</f>
        <v>0</v>
      </c>
      <c r="T173" s="53">
        <f>L173</f>
        <v>160</v>
      </c>
      <c r="U173" s="151" t="str">
        <f t="shared" ca="1" si="30"/>
        <v/>
      </c>
      <c r="V173" s="151" t="str">
        <f ca="1">IF(Q173&lt;&gt;"",R173-Q173,"")</f>
        <v/>
      </c>
      <c r="W173" s="151" t="str">
        <f ca="1">IF(U173&lt;0,0,U173)</f>
        <v/>
      </c>
      <c r="X173" s="151" t="str">
        <f ca="1">IF(V173&lt;0,0,V173)</f>
        <v/>
      </c>
      <c r="Y173" s="153" t="str">
        <f ca="1">IF(W173&lt;&gt;"",W173/T173,"")</f>
        <v/>
      </c>
      <c r="Z173" s="153" t="str">
        <f ca="1">IF(X173&lt;&gt;"",X173/R173,"")</f>
        <v/>
      </c>
      <c r="AA173" s="153" t="str">
        <f ca="1">IF(Y173&lt;&gt;"",Y173+Z173,"")</f>
        <v/>
      </c>
      <c r="AB173" s="152" t="str">
        <f ca="1">IF(AA173&lt;&gt;"",AA173*100,"")</f>
        <v/>
      </c>
      <c r="AC173" s="264" t="str">
        <f ca="1">IF(O173&lt;&gt;"",O173/$O$105,"")</f>
        <v/>
      </c>
      <c r="AD173" s="152" t="str">
        <f t="shared" ref="AD173:AD236" ca="1" si="45">IF(AB173&lt;&gt;"",AB173*AC173*1.5,"")</f>
        <v/>
      </c>
      <c r="AF173" s="209" t="str">
        <f>Raumgruppen_Bezeichnungen!D68</f>
        <v>Lehrmittelräume, Funktionsräume, Unterrichtsvorbereitungsräume, Lehrerbibliotheken</v>
      </c>
    </row>
    <row r="174" spans="6:32" ht="14.25" hidden="1" x14ac:dyDescent="0.2">
      <c r="F174" s="673" t="str">
        <f>Raumgruppen_Bezeichnungen!C69</f>
        <v>D1-J6</v>
      </c>
      <c r="G174" s="455" t="str">
        <f t="shared" ca="1" si="39"/>
        <v/>
      </c>
      <c r="H174" s="455" t="str">
        <f t="shared" ca="1" si="40"/>
        <v/>
      </c>
      <c r="I174" s="456" t="str">
        <f t="shared" ca="1" si="17"/>
        <v/>
      </c>
      <c r="J174" s="557"/>
      <c r="K174" s="563">
        <f t="shared" si="41"/>
        <v>60</v>
      </c>
      <c r="L174" s="564">
        <f>VLOOKUP(F174,Raumgruppen_Bezeichnungen!$C$3:$O$305,13,FALSE)</f>
        <v>160</v>
      </c>
      <c r="M174" s="2">
        <f>VLOOKUP(F174,Raumgruppen_Bezeichnungen!$C$3:$N$305,12,FALSE)</f>
        <v>0</v>
      </c>
      <c r="N174" s="54" t="str">
        <f t="shared" si="19"/>
        <v>D1-J6</v>
      </c>
      <c r="O174" s="137" t="str">
        <f t="shared" ca="1" si="42"/>
        <v/>
      </c>
      <c r="P174" s="137" t="str">
        <f t="shared" ca="1" si="43"/>
        <v/>
      </c>
      <c r="Q174" s="137" t="str">
        <f t="shared" ca="1" si="44"/>
        <v/>
      </c>
      <c r="R174" s="53">
        <f t="shared" si="22"/>
        <v>60</v>
      </c>
      <c r="S174" s="53">
        <f t="shared" si="23"/>
        <v>0</v>
      </c>
      <c r="T174" s="53">
        <f t="shared" si="24"/>
        <v>160</v>
      </c>
      <c r="U174" s="151" t="str">
        <f t="shared" ca="1" si="30"/>
        <v/>
      </c>
      <c r="V174" s="151" t="str">
        <f t="shared" ca="1" si="25"/>
        <v/>
      </c>
      <c r="W174" s="151" t="str">
        <f t="shared" ca="1" si="26"/>
        <v/>
      </c>
      <c r="X174" s="151" t="str">
        <f t="shared" ca="1" si="27"/>
        <v/>
      </c>
      <c r="Y174" s="153" t="str">
        <f t="shared" ca="1" si="31"/>
        <v/>
      </c>
      <c r="Z174" s="153" t="str">
        <f t="shared" ca="1" si="32"/>
        <v/>
      </c>
      <c r="AA174" s="153" t="str">
        <f t="shared" ca="1" si="33"/>
        <v/>
      </c>
      <c r="AB174" s="152" t="str">
        <f t="shared" ca="1" si="34"/>
        <v/>
      </c>
      <c r="AC174" s="264" t="str">
        <f t="shared" ca="1" si="35"/>
        <v/>
      </c>
      <c r="AD174" s="152" t="str">
        <f t="shared" ca="1" si="45"/>
        <v/>
      </c>
      <c r="AF174" s="209" t="str">
        <f>Raumgruppen_Bezeichnungen!D69</f>
        <v>Lehrmittelräume, Funktionsräume, Unterrichtsvorbereitungsräume, Lehrerbibliotheken</v>
      </c>
    </row>
    <row r="175" spans="6:32" ht="14.25" hidden="1" x14ac:dyDescent="0.2">
      <c r="F175" s="673" t="str">
        <f>Raumgruppen_Bezeichnungen!C70</f>
        <v>D1-M</v>
      </c>
      <c r="G175" s="455" t="str">
        <f t="shared" ca="1" si="39"/>
        <v/>
      </c>
      <c r="H175" s="455" t="str">
        <f t="shared" ca="1" si="40"/>
        <v/>
      </c>
      <c r="I175" s="456" t="str">
        <f t="shared" ca="1" si="17"/>
        <v/>
      </c>
      <c r="J175" s="557"/>
      <c r="K175" s="563">
        <f t="shared" si="41"/>
        <v>60</v>
      </c>
      <c r="L175" s="564">
        <f>VLOOKUP(F175,Raumgruppen_Bezeichnungen!$C$3:$O$305,13,FALSE)</f>
        <v>160</v>
      </c>
      <c r="M175" s="2">
        <f>VLOOKUP(F175,Raumgruppen_Bezeichnungen!$C$3:$N$305,12,FALSE)</f>
        <v>0</v>
      </c>
      <c r="N175" s="54" t="str">
        <f t="shared" si="19"/>
        <v>D1-M</v>
      </c>
      <c r="O175" s="137" t="str">
        <f t="shared" ca="1" si="42"/>
        <v/>
      </c>
      <c r="P175" s="137" t="str">
        <f t="shared" ca="1" si="43"/>
        <v/>
      </c>
      <c r="Q175" s="137" t="str">
        <f t="shared" ca="1" si="44"/>
        <v/>
      </c>
      <c r="R175" s="53">
        <f t="shared" si="22"/>
        <v>60</v>
      </c>
      <c r="S175" s="53">
        <f t="shared" si="23"/>
        <v>0</v>
      </c>
      <c r="T175" s="53">
        <f t="shared" si="24"/>
        <v>160</v>
      </c>
      <c r="U175" s="151" t="str">
        <f t="shared" ca="1" si="30"/>
        <v/>
      </c>
      <c r="V175" s="151" t="str">
        <f t="shared" ca="1" si="25"/>
        <v/>
      </c>
      <c r="W175" s="151" t="str">
        <f t="shared" ca="1" si="26"/>
        <v/>
      </c>
      <c r="X175" s="151" t="str">
        <f t="shared" ca="1" si="27"/>
        <v/>
      </c>
      <c r="Y175" s="153" t="str">
        <f t="shared" ca="1" si="31"/>
        <v/>
      </c>
      <c r="Z175" s="153" t="str">
        <f t="shared" ca="1" si="32"/>
        <v/>
      </c>
      <c r="AA175" s="153" t="str">
        <f t="shared" ca="1" si="33"/>
        <v/>
      </c>
      <c r="AB175" s="152" t="str">
        <f t="shared" ca="1" si="34"/>
        <v/>
      </c>
      <c r="AC175" s="264" t="str">
        <f t="shared" ca="1" si="35"/>
        <v/>
      </c>
      <c r="AD175" s="152" t="str">
        <f t="shared" ca="1" si="45"/>
        <v/>
      </c>
      <c r="AF175" s="209" t="str">
        <f>Raumgruppen_Bezeichnungen!D70</f>
        <v>Lehrmittelräume, Funktionsräume, Unterrichtsvorbereitungsräume, Lehrerbibliotheken</v>
      </c>
    </row>
    <row r="176" spans="6:32" ht="14.25" hidden="1" x14ac:dyDescent="0.2">
      <c r="F176" s="673" t="str">
        <f>Raumgruppen_Bezeichnungen!C71</f>
        <v>D1-14</v>
      </c>
      <c r="G176" s="455" t="str">
        <f t="shared" ca="1" si="39"/>
        <v/>
      </c>
      <c r="H176" s="455" t="str">
        <f t="shared" ca="1" si="40"/>
        <v/>
      </c>
      <c r="I176" s="456" t="str">
        <f t="shared" ca="1" si="17"/>
        <v/>
      </c>
      <c r="J176" s="557"/>
      <c r="K176" s="563">
        <f t="shared" si="41"/>
        <v>70</v>
      </c>
      <c r="L176" s="564">
        <f>VLOOKUP(F176,Raumgruppen_Bezeichnungen!$C$3:$O$305,13,FALSE)</f>
        <v>180</v>
      </c>
      <c r="M176" s="2">
        <f>VLOOKUP(F176,Raumgruppen_Bezeichnungen!$C$3:$N$305,12,FALSE)</f>
        <v>0</v>
      </c>
      <c r="N176" s="54" t="str">
        <f t="shared" si="19"/>
        <v>D1-14</v>
      </c>
      <c r="O176" s="137" t="str">
        <f t="shared" ca="1" si="42"/>
        <v/>
      </c>
      <c r="P176" s="137" t="str">
        <f t="shared" ca="1" si="43"/>
        <v/>
      </c>
      <c r="Q176" s="137" t="str">
        <f t="shared" ca="1" si="44"/>
        <v/>
      </c>
      <c r="R176" s="53">
        <f t="shared" si="22"/>
        <v>70</v>
      </c>
      <c r="S176" s="53">
        <f t="shared" si="23"/>
        <v>0</v>
      </c>
      <c r="T176" s="53">
        <f t="shared" si="24"/>
        <v>180</v>
      </c>
      <c r="U176" s="151" t="str">
        <f t="shared" ref="U176:U239" ca="1" si="46">IF(Q176&lt;&gt;"",ROUND(Q176-T176,6),"")</f>
        <v/>
      </c>
      <c r="V176" s="151" t="str">
        <f t="shared" ca="1" si="25"/>
        <v/>
      </c>
      <c r="W176" s="151" t="str">
        <f t="shared" ca="1" si="26"/>
        <v/>
      </c>
      <c r="X176" s="151" t="str">
        <f t="shared" ca="1" si="27"/>
        <v/>
      </c>
      <c r="Y176" s="153" t="str">
        <f t="shared" ca="1" si="31"/>
        <v/>
      </c>
      <c r="Z176" s="153" t="str">
        <f t="shared" ca="1" si="32"/>
        <v/>
      </c>
      <c r="AA176" s="153" t="str">
        <f t="shared" ca="1" si="33"/>
        <v/>
      </c>
      <c r="AB176" s="152" t="str">
        <f t="shared" ca="1" si="34"/>
        <v/>
      </c>
      <c r="AC176" s="264" t="str">
        <f t="shared" ca="1" si="35"/>
        <v/>
      </c>
      <c r="AD176" s="152" t="str">
        <f t="shared" ca="1" si="45"/>
        <v/>
      </c>
      <c r="AF176" s="209" t="str">
        <f>Raumgruppen_Bezeichnungen!D71</f>
        <v>Lehrmittelräume, Funktionsräume, Unterrichtsvorbereitungsräume, Lehrerbibliotheken</v>
      </c>
    </row>
    <row r="177" spans="6:32" ht="14.25" hidden="1" x14ac:dyDescent="0.2">
      <c r="F177" s="673" t="str">
        <f>Raumgruppen_Bezeichnungen!C72</f>
        <v>D1-W</v>
      </c>
      <c r="G177" s="455" t="str">
        <f t="shared" ca="1" si="39"/>
        <v/>
      </c>
      <c r="H177" s="455" t="str">
        <f t="shared" ca="1" si="40"/>
        <v/>
      </c>
      <c r="I177" s="456" t="str">
        <f t="shared" ca="1" si="17"/>
        <v/>
      </c>
      <c r="J177" s="557"/>
      <c r="K177" s="563">
        <f t="shared" si="41"/>
        <v>85</v>
      </c>
      <c r="L177" s="564">
        <f>VLOOKUP(F177,Raumgruppen_Bezeichnungen!$C$3:$O$305,13,FALSE)</f>
        <v>220</v>
      </c>
      <c r="M177" s="2">
        <f>VLOOKUP(F177,Raumgruppen_Bezeichnungen!$C$3:$N$305,12,FALSE)</f>
        <v>0</v>
      </c>
      <c r="N177" s="54" t="str">
        <f t="shared" si="19"/>
        <v>D1-W</v>
      </c>
      <c r="O177" s="137" t="str">
        <f t="shared" ca="1" si="42"/>
        <v/>
      </c>
      <c r="P177" s="137" t="str">
        <f t="shared" ca="1" si="43"/>
        <v/>
      </c>
      <c r="Q177" s="137" t="str">
        <f t="shared" ca="1" si="44"/>
        <v/>
      </c>
      <c r="R177" s="53">
        <f t="shared" si="22"/>
        <v>85</v>
      </c>
      <c r="S177" s="53">
        <f t="shared" si="23"/>
        <v>0</v>
      </c>
      <c r="T177" s="53">
        <f t="shared" si="24"/>
        <v>220</v>
      </c>
      <c r="U177" s="151" t="str">
        <f t="shared" ca="1" si="46"/>
        <v/>
      </c>
      <c r="V177" s="151" t="str">
        <f t="shared" ca="1" si="25"/>
        <v/>
      </c>
      <c r="W177" s="151" t="str">
        <f t="shared" ca="1" si="26"/>
        <v/>
      </c>
      <c r="X177" s="151" t="str">
        <f t="shared" ca="1" si="27"/>
        <v/>
      </c>
      <c r="Y177" s="153" t="str">
        <f t="shared" ca="1" si="31"/>
        <v/>
      </c>
      <c r="Z177" s="153" t="str">
        <f t="shared" ca="1" si="32"/>
        <v/>
      </c>
      <c r="AA177" s="153" t="str">
        <f t="shared" ca="1" si="33"/>
        <v/>
      </c>
      <c r="AB177" s="152" t="str">
        <f t="shared" ca="1" si="34"/>
        <v/>
      </c>
      <c r="AC177" s="264" t="str">
        <f t="shared" ca="1" si="35"/>
        <v/>
      </c>
      <c r="AD177" s="152" t="str">
        <f t="shared" ca="1" si="45"/>
        <v/>
      </c>
      <c r="AF177" s="209" t="str">
        <f>Raumgruppen_Bezeichnungen!D72</f>
        <v>Lehrmittelräume, Funktionsräume, Unterrichtsvorbereitungsräume, Lehrerbibliotheken</v>
      </c>
    </row>
    <row r="178" spans="6:32" ht="14.25" hidden="1" x14ac:dyDescent="0.2">
      <c r="F178" s="673" t="str">
        <f>Raumgruppen_Bezeichnungen!C73</f>
        <v>D1-2</v>
      </c>
      <c r="G178" s="455" t="str">
        <f t="shared" ca="1" si="39"/>
        <v/>
      </c>
      <c r="H178" s="455" t="str">
        <f t="shared" ca="1" si="40"/>
        <v/>
      </c>
      <c r="I178" s="456" t="str">
        <f t="shared" ca="1" si="17"/>
        <v/>
      </c>
      <c r="J178" s="557"/>
      <c r="K178" s="639">
        <f t="shared" si="41"/>
        <v>95</v>
      </c>
      <c r="L178" s="564">
        <f>VLOOKUP(F178,Raumgruppen_Bezeichnungen!$C$3:$O$305,13,FALSE)</f>
        <v>240</v>
      </c>
      <c r="M178" s="2">
        <f>VLOOKUP(F178,Raumgruppen_Bezeichnungen!$C$3:$N$305,12,FALSE)</f>
        <v>0</v>
      </c>
      <c r="N178" s="54" t="str">
        <f t="shared" si="19"/>
        <v>D1-2</v>
      </c>
      <c r="O178" s="137" t="str">
        <f t="shared" ca="1" si="42"/>
        <v/>
      </c>
      <c r="P178" s="137" t="str">
        <f t="shared" ca="1" si="43"/>
        <v/>
      </c>
      <c r="Q178" s="137" t="str">
        <f t="shared" ca="1" si="44"/>
        <v/>
      </c>
      <c r="R178" s="53">
        <f t="shared" si="22"/>
        <v>95</v>
      </c>
      <c r="S178" s="53">
        <f t="shared" si="23"/>
        <v>0</v>
      </c>
      <c r="T178" s="53">
        <f t="shared" si="24"/>
        <v>240</v>
      </c>
      <c r="U178" s="151" t="str">
        <f t="shared" ca="1" si="46"/>
        <v/>
      </c>
      <c r="V178" s="151" t="str">
        <f t="shared" ca="1" si="25"/>
        <v/>
      </c>
      <c r="W178" s="151" t="str">
        <f t="shared" ca="1" si="26"/>
        <v/>
      </c>
      <c r="X178" s="151" t="str">
        <f t="shared" ca="1" si="27"/>
        <v/>
      </c>
      <c r="Y178" s="153" t="str">
        <f t="shared" ca="1" si="31"/>
        <v/>
      </c>
      <c r="Z178" s="153" t="str">
        <f t="shared" ca="1" si="32"/>
        <v/>
      </c>
      <c r="AA178" s="153" t="str">
        <f t="shared" ca="1" si="33"/>
        <v/>
      </c>
      <c r="AB178" s="152" t="str">
        <f t="shared" ca="1" si="34"/>
        <v/>
      </c>
      <c r="AC178" s="264" t="str">
        <f t="shared" ca="1" si="35"/>
        <v/>
      </c>
      <c r="AD178" s="152" t="str">
        <f t="shared" ca="1" si="45"/>
        <v/>
      </c>
      <c r="AF178" s="209" t="str">
        <f>Raumgruppen_Bezeichnungen!D73</f>
        <v>Lehrmittelräume, Funktionsräume, Unterrichtsvorbereitungsräume, Lehrerbibliotheken</v>
      </c>
    </row>
    <row r="179" spans="6:32" ht="14.25" hidden="1" x14ac:dyDescent="0.2">
      <c r="F179" s="673" t="str">
        <f>Raumgruppen_Bezeichnungen!C74</f>
        <v>D1-2,5</v>
      </c>
      <c r="G179" s="455" t="str">
        <f t="shared" ca="1" si="39"/>
        <v/>
      </c>
      <c r="H179" s="455" t="str">
        <f t="shared" ca="1" si="40"/>
        <v/>
      </c>
      <c r="I179" s="456" t="str">
        <f t="shared" ca="1" si="17"/>
        <v/>
      </c>
      <c r="J179" s="557"/>
      <c r="K179" s="563">
        <f t="shared" si="41"/>
        <v>100</v>
      </c>
      <c r="L179" s="564">
        <f>VLOOKUP(F179,Raumgruppen_Bezeichnungen!$C$3:$O$305,13,FALSE)</f>
        <v>250</v>
      </c>
      <c r="M179" s="2">
        <f>VLOOKUP(F179,Raumgruppen_Bezeichnungen!$C$3:$N$305,12,FALSE)</f>
        <v>0</v>
      </c>
      <c r="N179" s="54" t="str">
        <f t="shared" si="19"/>
        <v>D1-2,5</v>
      </c>
      <c r="O179" s="137" t="str">
        <f t="shared" ca="1" si="42"/>
        <v/>
      </c>
      <c r="P179" s="137" t="str">
        <f t="shared" ca="1" si="43"/>
        <v/>
      </c>
      <c r="Q179" s="137" t="str">
        <f t="shared" ca="1" si="9"/>
        <v/>
      </c>
      <c r="R179" s="53">
        <f t="shared" si="22"/>
        <v>100</v>
      </c>
      <c r="S179" s="53">
        <f t="shared" si="23"/>
        <v>0</v>
      </c>
      <c r="T179" s="53">
        <f t="shared" si="24"/>
        <v>250</v>
      </c>
      <c r="U179" s="151" t="str">
        <f t="shared" ca="1" si="46"/>
        <v/>
      </c>
      <c r="V179" s="151" t="str">
        <f t="shared" ca="1" si="25"/>
        <v/>
      </c>
      <c r="W179" s="151" t="str">
        <f t="shared" ca="1" si="26"/>
        <v/>
      </c>
      <c r="X179" s="151" t="str">
        <f t="shared" ca="1" si="27"/>
        <v/>
      </c>
      <c r="Y179" s="153" t="str">
        <f t="shared" ca="1" si="31"/>
        <v/>
      </c>
      <c r="Z179" s="153" t="str">
        <f t="shared" ca="1" si="32"/>
        <v/>
      </c>
      <c r="AA179" s="153" t="str">
        <f t="shared" ca="1" si="33"/>
        <v/>
      </c>
      <c r="AB179" s="152" t="str">
        <f t="shared" ca="1" si="34"/>
        <v/>
      </c>
      <c r="AC179" s="264" t="str">
        <f t="shared" ca="1" si="35"/>
        <v/>
      </c>
      <c r="AD179" s="152" t="str">
        <f t="shared" ca="1" si="45"/>
        <v/>
      </c>
      <c r="AF179" s="209" t="str">
        <f>Raumgruppen_Bezeichnungen!D74</f>
        <v>Lehrmittelräume, Funktionsräume, Unterrichtsvorbereitungsräume, Lehrerbibliotheken</v>
      </c>
    </row>
    <row r="180" spans="6:32" ht="14.25" hidden="1" x14ac:dyDescent="0.2">
      <c r="F180" s="673" t="str">
        <f>Raumgruppen_Bezeichnungen!C75</f>
        <v>D1-3</v>
      </c>
      <c r="G180" s="455" t="str">
        <f t="shared" ca="1" si="39"/>
        <v/>
      </c>
      <c r="H180" s="455" t="str">
        <f t="shared" ca="1" si="40"/>
        <v/>
      </c>
      <c r="I180" s="456" t="str">
        <f t="shared" ca="1" si="17"/>
        <v/>
      </c>
      <c r="J180" s="557"/>
      <c r="K180" s="563">
        <f t="shared" si="41"/>
        <v>110</v>
      </c>
      <c r="L180" s="564">
        <f>VLOOKUP(F180,Raumgruppen_Bezeichnungen!$C$3:$O$305,13,FALSE)</f>
        <v>280</v>
      </c>
      <c r="M180" s="2">
        <f>VLOOKUP(F180,Raumgruppen_Bezeichnungen!$C$3:$N$305,12,FALSE)</f>
        <v>0</v>
      </c>
      <c r="N180" s="54" t="str">
        <f t="shared" si="19"/>
        <v>D1-3</v>
      </c>
      <c r="O180" s="137" t="str">
        <f t="shared" ca="1" si="42"/>
        <v/>
      </c>
      <c r="P180" s="137" t="str">
        <f t="shared" ca="1" si="43"/>
        <v/>
      </c>
      <c r="Q180" s="137" t="str">
        <f t="shared" ca="1" si="9"/>
        <v/>
      </c>
      <c r="R180" s="53">
        <f t="shared" si="22"/>
        <v>110</v>
      </c>
      <c r="S180" s="53">
        <f t="shared" si="23"/>
        <v>0</v>
      </c>
      <c r="T180" s="53">
        <f t="shared" si="24"/>
        <v>280</v>
      </c>
      <c r="U180" s="151" t="str">
        <f t="shared" ca="1" si="46"/>
        <v/>
      </c>
      <c r="V180" s="151" t="str">
        <f t="shared" ca="1" si="25"/>
        <v/>
      </c>
      <c r="W180" s="151" t="str">
        <f t="shared" ca="1" si="26"/>
        <v/>
      </c>
      <c r="X180" s="151" t="str">
        <f t="shared" ca="1" si="27"/>
        <v/>
      </c>
      <c r="Y180" s="153" t="str">
        <f t="shared" ca="1" si="31"/>
        <v/>
      </c>
      <c r="Z180" s="153" t="str">
        <f t="shared" ca="1" si="32"/>
        <v/>
      </c>
      <c r="AA180" s="153" t="str">
        <f t="shared" ca="1" si="33"/>
        <v/>
      </c>
      <c r="AB180" s="152" t="str">
        <f t="shared" ca="1" si="34"/>
        <v/>
      </c>
      <c r="AC180" s="264" t="str">
        <f t="shared" ca="1" si="35"/>
        <v/>
      </c>
      <c r="AD180" s="152" t="str">
        <f t="shared" ca="1" si="45"/>
        <v/>
      </c>
      <c r="AF180" s="209" t="str">
        <f>Raumgruppen_Bezeichnungen!D75</f>
        <v>Lehrmittelräume, Funktionsräume, Unterrichtsvorbereitungsräume, Lehrerbibliotheken</v>
      </c>
    </row>
    <row r="181" spans="6:32" ht="14.25" hidden="1" x14ac:dyDescent="0.2">
      <c r="F181" s="673" t="str">
        <f>Raumgruppen_Bezeichnungen!C76</f>
        <v>D1-4</v>
      </c>
      <c r="G181" s="455" t="str">
        <f t="shared" ca="1" si="39"/>
        <v/>
      </c>
      <c r="H181" s="455" t="str">
        <f t="shared" ca="1" si="40"/>
        <v/>
      </c>
      <c r="I181" s="456" t="str">
        <f ca="1">IF(H181="","",G181/H181)</f>
        <v/>
      </c>
      <c r="J181" s="557"/>
      <c r="K181" s="563">
        <f t="shared" si="41"/>
        <v>130</v>
      </c>
      <c r="L181" s="564">
        <f>VLOOKUP(F181,Raumgruppen_Bezeichnungen!$C$3:$O$305,13,FALSE)</f>
        <v>330</v>
      </c>
      <c r="M181" s="2">
        <f>VLOOKUP(F181,Raumgruppen_Bezeichnungen!$C$3:$N$305,12,FALSE)</f>
        <v>0</v>
      </c>
      <c r="N181" s="54" t="str">
        <f>F181</f>
        <v>D1-4</v>
      </c>
      <c r="O181" s="137" t="str">
        <f t="shared" ca="1" si="42"/>
        <v/>
      </c>
      <c r="P181" s="137" t="str">
        <f t="shared" ca="1" si="43"/>
        <v/>
      </c>
      <c r="Q181" s="137" t="str">
        <f ca="1">IF(P181="","",O181/P181)</f>
        <v/>
      </c>
      <c r="R181" s="53">
        <f>K181</f>
        <v>130</v>
      </c>
      <c r="S181" s="53">
        <f>J181</f>
        <v>0</v>
      </c>
      <c r="T181" s="53">
        <f>L181</f>
        <v>330</v>
      </c>
      <c r="U181" s="151" t="str">
        <f t="shared" ca="1" si="46"/>
        <v/>
      </c>
      <c r="V181" s="151" t="str">
        <f ca="1">IF(Q181&lt;&gt;"",R181-Q181,"")</f>
        <v/>
      </c>
      <c r="W181" s="151" t="str">
        <f t="shared" ref="W181:X183" ca="1" si="47">IF(U181&lt;0,0,U181)</f>
        <v/>
      </c>
      <c r="X181" s="151" t="str">
        <f t="shared" ca="1" si="47"/>
        <v/>
      </c>
      <c r="Y181" s="153" t="str">
        <f ca="1">IF(W181&lt;&gt;"",W181/T181,"")</f>
        <v/>
      </c>
      <c r="Z181" s="153" t="str">
        <f ca="1">IF(X181&lt;&gt;"",X181/R181,"")</f>
        <v/>
      </c>
      <c r="AA181" s="153" t="str">
        <f ca="1">IF(Y181&lt;&gt;"",Y181+Z181,"")</f>
        <v/>
      </c>
      <c r="AB181" s="152" t="str">
        <f ca="1">IF(AA181&lt;&gt;"",AA181*100,"")</f>
        <v/>
      </c>
      <c r="AC181" s="264" t="str">
        <f ca="1">IF(O181&lt;&gt;"",O181/$O$105,"")</f>
        <v/>
      </c>
      <c r="AD181" s="152" t="str">
        <f t="shared" ca="1" si="45"/>
        <v/>
      </c>
      <c r="AF181" s="209" t="str">
        <f>Raumgruppen_Bezeichnungen!D76</f>
        <v>Lehrmittelräume, Funktionsräume, Unterrichtsvorbereitungsräume, Lehrerbibliotheken</v>
      </c>
    </row>
    <row r="182" spans="6:32" ht="14.25" hidden="1" x14ac:dyDescent="0.2">
      <c r="F182" s="673" t="str">
        <f>Raumgruppen_Bezeichnungen!C77</f>
        <v>D1-5</v>
      </c>
      <c r="G182" s="455" t="str">
        <f t="shared" ca="1" si="39"/>
        <v/>
      </c>
      <c r="H182" s="455" t="str">
        <f t="shared" ca="1" si="40"/>
        <v/>
      </c>
      <c r="I182" s="456" t="str">
        <f ca="1">IF(H182="","",G182/H182)</f>
        <v/>
      </c>
      <c r="J182" s="557"/>
      <c r="K182" s="563">
        <f t="shared" si="41"/>
        <v>130</v>
      </c>
      <c r="L182" s="564">
        <f>VLOOKUP(F182,Raumgruppen_Bezeichnungen!$C$3:$O$305,13,FALSE)</f>
        <v>330</v>
      </c>
      <c r="M182" s="2">
        <f>VLOOKUP(F182,Raumgruppen_Bezeichnungen!$C$3:$N$305,12,FALSE)</f>
        <v>0</v>
      </c>
      <c r="N182" s="54" t="str">
        <f>F182</f>
        <v>D1-5</v>
      </c>
      <c r="O182" s="137" t="str">
        <f t="shared" ca="1" si="42"/>
        <v/>
      </c>
      <c r="P182" s="137" t="str">
        <f t="shared" ca="1" si="43"/>
        <v/>
      </c>
      <c r="Q182" s="137" t="str">
        <f ca="1">IF(P182="","",O182/P182)</f>
        <v/>
      </c>
      <c r="R182" s="53">
        <f>K182</f>
        <v>130</v>
      </c>
      <c r="S182" s="53">
        <f>J182</f>
        <v>0</v>
      </c>
      <c r="T182" s="53">
        <f>L182</f>
        <v>330</v>
      </c>
      <c r="U182" s="151" t="str">
        <f t="shared" ca="1" si="46"/>
        <v/>
      </c>
      <c r="V182" s="151" t="str">
        <f ca="1">IF(Q182&lt;&gt;"",R182-Q182,"")</f>
        <v/>
      </c>
      <c r="W182" s="151" t="str">
        <f t="shared" ca="1" si="47"/>
        <v/>
      </c>
      <c r="X182" s="151" t="str">
        <f t="shared" ca="1" si="47"/>
        <v/>
      </c>
      <c r="Y182" s="153" t="str">
        <f ca="1">IF(W182&lt;&gt;"",W182/T182,"")</f>
        <v/>
      </c>
      <c r="Z182" s="153" t="str">
        <f ca="1">IF(X182&lt;&gt;"",X182/R182,"")</f>
        <v/>
      </c>
      <c r="AA182" s="153" t="str">
        <f ca="1">IF(Y182&lt;&gt;"",Y182+Z182,"")</f>
        <v/>
      </c>
      <c r="AB182" s="152" t="str">
        <f ca="1">IF(AA182&lt;&gt;"",AA182*100,"")</f>
        <v/>
      </c>
      <c r="AC182" s="264" t="str">
        <f ca="1">IF(O182&lt;&gt;"",O182/$O$105,"")</f>
        <v/>
      </c>
      <c r="AD182" s="152" t="str">
        <f t="shared" ca="1" si="45"/>
        <v/>
      </c>
      <c r="AF182" s="209" t="str">
        <f>Raumgruppen_Bezeichnungen!D77</f>
        <v>Lehrmittelräume, Funktionsräume, Unterrichtsvorbereitungsräume, Lehrerbibliotheken</v>
      </c>
    </row>
    <row r="183" spans="6:32" ht="14.25" hidden="1" x14ac:dyDescent="0.2">
      <c r="F183" s="673" t="str">
        <f>Raumgruppen_Bezeichnungen!C78</f>
        <v>D1-6</v>
      </c>
      <c r="G183" s="455" t="str">
        <f t="shared" ca="1" si="39"/>
        <v/>
      </c>
      <c r="H183" s="455" t="str">
        <f t="shared" ca="1" si="40"/>
        <v/>
      </c>
      <c r="I183" s="456" t="str">
        <f ca="1">IF(H183="","",G183/H183)</f>
        <v/>
      </c>
      <c r="J183" s="557"/>
      <c r="K183" s="563">
        <f t="shared" si="41"/>
        <v>130</v>
      </c>
      <c r="L183" s="564">
        <f>VLOOKUP(F183,Raumgruppen_Bezeichnungen!$C$3:$O$305,13,FALSE)</f>
        <v>330</v>
      </c>
      <c r="M183" s="2">
        <f>VLOOKUP(F183,Raumgruppen_Bezeichnungen!$C$3:$N$305,12,FALSE)</f>
        <v>0</v>
      </c>
      <c r="N183" s="54" t="str">
        <f>F183</f>
        <v>D1-6</v>
      </c>
      <c r="O183" s="137" t="str">
        <f t="shared" ca="1" si="42"/>
        <v/>
      </c>
      <c r="P183" s="137" t="str">
        <f t="shared" ca="1" si="43"/>
        <v/>
      </c>
      <c r="Q183" s="137" t="str">
        <f ca="1">IF(P183="","",O183/P183)</f>
        <v/>
      </c>
      <c r="R183" s="53">
        <f>K183</f>
        <v>130</v>
      </c>
      <c r="S183" s="53">
        <f>J183</f>
        <v>0</v>
      </c>
      <c r="T183" s="53">
        <f>L183</f>
        <v>330</v>
      </c>
      <c r="U183" s="151" t="str">
        <f t="shared" ca="1" si="46"/>
        <v/>
      </c>
      <c r="V183" s="151" t="str">
        <f ca="1">IF(Q183&lt;&gt;"",R183-Q183,"")</f>
        <v/>
      </c>
      <c r="W183" s="151" t="str">
        <f t="shared" ca="1" si="47"/>
        <v/>
      </c>
      <c r="X183" s="151" t="str">
        <f t="shared" ca="1" si="47"/>
        <v/>
      </c>
      <c r="Y183" s="153" t="str">
        <f ca="1">IF(W183&lt;&gt;"",W183/T183,"")</f>
        <v/>
      </c>
      <c r="Z183" s="153" t="str">
        <f ca="1">IF(X183&lt;&gt;"",X183/R183,"")</f>
        <v/>
      </c>
      <c r="AA183" s="153" t="str">
        <f ca="1">IF(Y183&lt;&gt;"",Y183+Z183,"")</f>
        <v/>
      </c>
      <c r="AB183" s="152" t="str">
        <f ca="1">IF(AA183&lt;&gt;"",AA183*100,"")</f>
        <v/>
      </c>
      <c r="AC183" s="264" t="str">
        <f ca="1">IF(O183&lt;&gt;"",O183/$O$105,"")</f>
        <v/>
      </c>
      <c r="AD183" s="152" t="str">
        <f t="shared" ca="1" si="45"/>
        <v/>
      </c>
      <c r="AF183" s="209" t="str">
        <f>Raumgruppen_Bezeichnungen!D78</f>
        <v>Lehrmittelräume, Funktionsräume, Unterrichtsvorbereitungsräume, Lehrerbibliotheken</v>
      </c>
    </row>
    <row r="184" spans="6:32" ht="14.25" hidden="1" x14ac:dyDescent="0.2">
      <c r="F184" s="673" t="str">
        <f>Raumgruppen_Bezeichnungen!C79</f>
        <v>D1-7</v>
      </c>
      <c r="G184" s="455" t="str">
        <f t="shared" ca="1" si="39"/>
        <v/>
      </c>
      <c r="H184" s="455" t="str">
        <f t="shared" ca="1" si="40"/>
        <v/>
      </c>
      <c r="I184" s="456" t="str">
        <f t="shared" ca="1" si="17"/>
        <v/>
      </c>
      <c r="J184" s="557"/>
      <c r="K184" s="563">
        <f t="shared" si="41"/>
        <v>130</v>
      </c>
      <c r="L184" s="564">
        <f>VLOOKUP(F184,Raumgruppen_Bezeichnungen!$C$3:$O$305,13,FALSE)</f>
        <v>333</v>
      </c>
      <c r="M184" s="2">
        <f>VLOOKUP(F184,Raumgruppen_Bezeichnungen!$C$3:$N$305,12,FALSE)</f>
        <v>0</v>
      </c>
      <c r="N184" s="54" t="str">
        <f t="shared" si="19"/>
        <v>D1-7</v>
      </c>
      <c r="O184" s="137" t="str">
        <f t="shared" ca="1" si="42"/>
        <v/>
      </c>
      <c r="P184" s="137" t="str">
        <f t="shared" ca="1" si="43"/>
        <v/>
      </c>
      <c r="Q184" s="137" t="str">
        <f t="shared" ca="1" si="9"/>
        <v/>
      </c>
      <c r="R184" s="53">
        <f t="shared" si="22"/>
        <v>130</v>
      </c>
      <c r="S184" s="53">
        <f t="shared" si="23"/>
        <v>0</v>
      </c>
      <c r="T184" s="53">
        <f t="shared" si="24"/>
        <v>333</v>
      </c>
      <c r="U184" s="151" t="str">
        <f t="shared" ca="1" si="46"/>
        <v/>
      </c>
      <c r="V184" s="151" t="str">
        <f t="shared" ca="1" si="25"/>
        <v/>
      </c>
      <c r="W184" s="151" t="str">
        <f t="shared" ca="1" si="26"/>
        <v/>
      </c>
      <c r="X184" s="151" t="str">
        <f t="shared" ca="1" si="27"/>
        <v/>
      </c>
      <c r="Y184" s="153" t="str">
        <f t="shared" ca="1" si="31"/>
        <v/>
      </c>
      <c r="Z184" s="153" t="str">
        <f t="shared" ca="1" si="32"/>
        <v/>
      </c>
      <c r="AA184" s="153" t="str">
        <f t="shared" ca="1" si="33"/>
        <v/>
      </c>
      <c r="AB184" s="152" t="str">
        <f t="shared" ca="1" si="34"/>
        <v/>
      </c>
      <c r="AC184" s="264" t="str">
        <f t="shared" ca="1" si="35"/>
        <v/>
      </c>
      <c r="AD184" s="152" t="str">
        <f t="shared" ca="1" si="45"/>
        <v/>
      </c>
      <c r="AF184" s="209" t="str">
        <f>Raumgruppen_Bezeichnungen!D79</f>
        <v>Lehrmittelräume, Funktionsräume, Unterrichtsvorbereitungsräume, Lehrerbibliotheken</v>
      </c>
    </row>
    <row r="185" spans="6:32" ht="15" hidden="1" thickBot="1" x14ac:dyDescent="0.25">
      <c r="F185" s="673" t="str">
        <f>Raumgruppen_Bezeichnungen!C80</f>
        <v>D1-Müll</v>
      </c>
      <c r="G185" s="455" t="str">
        <f t="shared" ca="1" si="39"/>
        <v/>
      </c>
      <c r="H185" s="455" t="str">
        <f t="shared" ca="1" si="40"/>
        <v/>
      </c>
      <c r="I185" s="456" t="str">
        <f t="shared" ca="1" si="17"/>
        <v/>
      </c>
      <c r="J185" s="557"/>
      <c r="K185" s="563">
        <f t="shared" si="41"/>
        <v>560</v>
      </c>
      <c r="L185" s="564">
        <f>VLOOKUP(F185,Raumgruppen_Bezeichnungen!$C$3:$O$305,13,FALSE)</f>
        <v>1400</v>
      </c>
      <c r="M185" s="2">
        <f>VLOOKUP(F185,Raumgruppen_Bezeichnungen!$C$3:$N$305,12,FALSE)</f>
        <v>0</v>
      </c>
      <c r="N185" s="570" t="str">
        <f t="shared" si="19"/>
        <v>D1-Müll</v>
      </c>
      <c r="O185" s="543" t="str">
        <f t="shared" ca="1" si="42"/>
        <v/>
      </c>
      <c r="P185" s="543" t="str">
        <f t="shared" ca="1" si="43"/>
        <v/>
      </c>
      <c r="Q185" s="543" t="str">
        <f t="shared" ca="1" si="9"/>
        <v/>
      </c>
      <c r="R185" s="571">
        <f t="shared" si="22"/>
        <v>560</v>
      </c>
      <c r="S185" s="571">
        <f t="shared" si="23"/>
        <v>0</v>
      </c>
      <c r="T185" s="571">
        <f t="shared" si="24"/>
        <v>1400</v>
      </c>
      <c r="U185" s="543" t="str">
        <f t="shared" ca="1" si="46"/>
        <v/>
      </c>
      <c r="V185" s="543" t="str">
        <f t="shared" ca="1" si="25"/>
        <v/>
      </c>
      <c r="W185" s="543" t="str">
        <f t="shared" ca="1" si="26"/>
        <v/>
      </c>
      <c r="X185" s="543" t="str">
        <f t="shared" ca="1" si="27"/>
        <v/>
      </c>
      <c r="Y185" s="572" t="str">
        <f t="shared" ca="1" si="31"/>
        <v/>
      </c>
      <c r="Z185" s="572" t="str">
        <f t="shared" ca="1" si="32"/>
        <v/>
      </c>
      <c r="AA185" s="572" t="str">
        <f t="shared" ca="1" si="33"/>
        <v/>
      </c>
      <c r="AB185" s="544" t="str">
        <f t="shared" ca="1" si="34"/>
        <v/>
      </c>
      <c r="AC185" s="573" t="str">
        <f t="shared" ca="1" si="35"/>
        <v/>
      </c>
      <c r="AD185" s="544" t="str">
        <f t="shared" ca="1" si="45"/>
        <v/>
      </c>
      <c r="AF185" s="209" t="str">
        <f>Raumgruppen_Bezeichnungen!D80</f>
        <v>Lehrmittelräume, Funktionsräume, Unterrichtsvorbereitungsräume, Lehrerbibliotheken (nur Müllentnahme)</v>
      </c>
    </row>
    <row r="186" spans="6:32" ht="14.25" hidden="1" x14ac:dyDescent="0.2">
      <c r="F186" s="673" t="str">
        <f>Raumgruppen_Bezeichnungen!C81</f>
        <v>E1-J</v>
      </c>
      <c r="G186" s="455" t="str">
        <f t="shared" ca="1" si="39"/>
        <v/>
      </c>
      <c r="H186" s="455" t="str">
        <f t="shared" ca="1" si="40"/>
        <v/>
      </c>
      <c r="I186" s="456" t="str">
        <f t="shared" ca="1" si="17"/>
        <v/>
      </c>
      <c r="J186" s="557"/>
      <c r="K186" s="563">
        <f t="shared" si="41"/>
        <v>50</v>
      </c>
      <c r="L186" s="564">
        <f>VLOOKUP(F186,Raumgruppen_Bezeichnungen!$C$3:$O$305,13,FALSE)</f>
        <v>130</v>
      </c>
      <c r="M186" s="2">
        <f>VLOOKUP(F186,Raumgruppen_Bezeichnungen!$C$3:$N$305,12,FALSE)</f>
        <v>0</v>
      </c>
      <c r="N186" s="54" t="str">
        <f t="shared" si="19"/>
        <v>E1-J</v>
      </c>
      <c r="O186" s="137" t="str">
        <f t="shared" ca="1" si="42"/>
        <v/>
      </c>
      <c r="P186" s="137" t="str">
        <f t="shared" ca="1" si="43"/>
        <v/>
      </c>
      <c r="Q186" s="137" t="str">
        <f t="shared" ca="1" si="9"/>
        <v/>
      </c>
      <c r="R186" s="53">
        <f t="shared" si="22"/>
        <v>50</v>
      </c>
      <c r="S186" s="53">
        <f t="shared" si="23"/>
        <v>0</v>
      </c>
      <c r="T186" s="53">
        <f t="shared" si="24"/>
        <v>130</v>
      </c>
      <c r="U186" s="151" t="str">
        <f t="shared" ca="1" si="46"/>
        <v/>
      </c>
      <c r="V186" s="151" t="str">
        <f t="shared" ca="1" si="25"/>
        <v/>
      </c>
      <c r="W186" s="151" t="str">
        <f t="shared" ca="1" si="26"/>
        <v/>
      </c>
      <c r="X186" s="151" t="str">
        <f t="shared" ca="1" si="27"/>
        <v/>
      </c>
      <c r="Y186" s="153" t="str">
        <f t="shared" ca="1" si="31"/>
        <v/>
      </c>
      <c r="Z186" s="153" t="str">
        <f t="shared" ca="1" si="32"/>
        <v/>
      </c>
      <c r="AA186" s="153" t="str">
        <f t="shared" ca="1" si="33"/>
        <v/>
      </c>
      <c r="AB186" s="152" t="str">
        <f t="shared" ca="1" si="34"/>
        <v/>
      </c>
      <c r="AC186" s="264" t="str">
        <f t="shared" ca="1" si="35"/>
        <v/>
      </c>
      <c r="AD186" s="152" t="str">
        <f t="shared" ca="1" si="45"/>
        <v/>
      </c>
      <c r="AF186" s="209" t="str">
        <f>Raumgruppen_Bezeichnungen!D81</f>
        <v>Kopierräume, Bürotechnik-, Papiertechnikräume</v>
      </c>
    </row>
    <row r="187" spans="6:32" ht="14.25" hidden="1" x14ac:dyDescent="0.2">
      <c r="F187" s="673" t="str">
        <f>Raumgruppen_Bezeichnungen!C82</f>
        <v>E1-J2</v>
      </c>
      <c r="G187" s="455" t="str">
        <f t="shared" ca="1" si="39"/>
        <v/>
      </c>
      <c r="H187" s="455" t="str">
        <f t="shared" ca="1" si="40"/>
        <v/>
      </c>
      <c r="I187" s="456" t="str">
        <f ca="1">IF(H187="","",G187/H187)</f>
        <v/>
      </c>
      <c r="J187" s="557"/>
      <c r="K187" s="563">
        <f t="shared" si="41"/>
        <v>50</v>
      </c>
      <c r="L187" s="564">
        <f>VLOOKUP(F187,Raumgruppen_Bezeichnungen!$C$3:$O$305,13,FALSE)</f>
        <v>130</v>
      </c>
      <c r="M187" s="2">
        <f>VLOOKUP(F187,Raumgruppen_Bezeichnungen!$C$3:$N$305,12,FALSE)</f>
        <v>0</v>
      </c>
      <c r="N187" s="54" t="str">
        <f>F187</f>
        <v>E1-J2</v>
      </c>
      <c r="O187" s="137" t="str">
        <f t="shared" ca="1" si="42"/>
        <v/>
      </c>
      <c r="P187" s="137" t="str">
        <f t="shared" ca="1" si="43"/>
        <v/>
      </c>
      <c r="Q187" s="137" t="str">
        <f t="shared" ref="Q187:Q192" ca="1" si="48">IF(P187="","",O187/P187)</f>
        <v/>
      </c>
      <c r="R187" s="53">
        <f>K187</f>
        <v>50</v>
      </c>
      <c r="S187" s="53">
        <f>J187</f>
        <v>0</v>
      </c>
      <c r="T187" s="53">
        <f>L187</f>
        <v>130</v>
      </c>
      <c r="U187" s="151" t="str">
        <f t="shared" ca="1" si="46"/>
        <v/>
      </c>
      <c r="V187" s="151" t="str">
        <f ca="1">IF(Q187&lt;&gt;"",R187-Q187,"")</f>
        <v/>
      </c>
      <c r="W187" s="151" t="str">
        <f ca="1">IF(U187&lt;0,0,U187)</f>
        <v/>
      </c>
      <c r="X187" s="151" t="str">
        <f ca="1">IF(V187&lt;0,0,V187)</f>
        <v/>
      </c>
      <c r="Y187" s="153" t="str">
        <f ca="1">IF(W187&lt;&gt;"",W187/T187,"")</f>
        <v/>
      </c>
      <c r="Z187" s="153" t="str">
        <f ca="1">IF(X187&lt;&gt;"",X187/R187,"")</f>
        <v/>
      </c>
      <c r="AA187" s="153" t="str">
        <f ca="1">IF(Y187&lt;&gt;"",Y187+Z187,"")</f>
        <v/>
      </c>
      <c r="AB187" s="152" t="str">
        <f ca="1">IF(AA187&lt;&gt;"",AA187*100,"")</f>
        <v/>
      </c>
      <c r="AC187" s="264" t="str">
        <f ca="1">IF(O187&lt;&gt;"",O187/$O$105,"")</f>
        <v/>
      </c>
      <c r="AD187" s="152" t="str">
        <f t="shared" ca="1" si="45"/>
        <v/>
      </c>
      <c r="AF187" s="209" t="str">
        <f>Raumgruppen_Bezeichnungen!D82</f>
        <v>Kopierräume, Bürotechnik-, Papiertechnikräume</v>
      </c>
    </row>
    <row r="188" spans="6:32" ht="14.25" hidden="1" x14ac:dyDescent="0.2">
      <c r="F188" s="673" t="str">
        <f>Raumgruppen_Bezeichnungen!C83</f>
        <v>E1-Q</v>
      </c>
      <c r="G188" s="455" t="str">
        <f t="shared" ca="1" si="39"/>
        <v/>
      </c>
      <c r="H188" s="455" t="str">
        <f t="shared" ca="1" si="40"/>
        <v/>
      </c>
      <c r="I188" s="456" t="str">
        <f t="shared" ca="1" si="17"/>
        <v/>
      </c>
      <c r="J188" s="557"/>
      <c r="K188" s="563">
        <f t="shared" si="41"/>
        <v>60</v>
      </c>
      <c r="L188" s="564">
        <f>VLOOKUP(F188,Raumgruppen_Bezeichnungen!$C$3:$O$305,13,FALSE)</f>
        <v>150</v>
      </c>
      <c r="M188" s="2">
        <f>VLOOKUP(F188,Raumgruppen_Bezeichnungen!$C$3:$N$305,12,FALSE)</f>
        <v>0</v>
      </c>
      <c r="N188" s="54" t="str">
        <f t="shared" si="19"/>
        <v>E1-Q</v>
      </c>
      <c r="O188" s="137" t="str">
        <f t="shared" ca="1" si="42"/>
        <v/>
      </c>
      <c r="P188" s="137" t="str">
        <f t="shared" ca="1" si="43"/>
        <v/>
      </c>
      <c r="Q188" s="137" t="str">
        <f t="shared" ca="1" si="48"/>
        <v/>
      </c>
      <c r="R188" s="53">
        <f t="shared" si="22"/>
        <v>60</v>
      </c>
      <c r="S188" s="53">
        <f t="shared" si="23"/>
        <v>0</v>
      </c>
      <c r="T188" s="53">
        <f t="shared" si="24"/>
        <v>150</v>
      </c>
      <c r="U188" s="151" t="str">
        <f t="shared" ca="1" si="46"/>
        <v/>
      </c>
      <c r="V188" s="151" t="str">
        <f t="shared" ca="1" si="25"/>
        <v/>
      </c>
      <c r="W188" s="151" t="str">
        <f t="shared" ca="1" si="26"/>
        <v/>
      </c>
      <c r="X188" s="151" t="str">
        <f t="shared" ca="1" si="27"/>
        <v/>
      </c>
      <c r="Y188" s="153" t="str">
        <f t="shared" ca="1" si="31"/>
        <v/>
      </c>
      <c r="Z188" s="153" t="str">
        <f t="shared" ca="1" si="32"/>
        <v/>
      </c>
      <c r="AA188" s="153" t="str">
        <f t="shared" ca="1" si="33"/>
        <v/>
      </c>
      <c r="AB188" s="152" t="str">
        <f t="shared" ca="1" si="34"/>
        <v/>
      </c>
      <c r="AC188" s="264" t="str">
        <f t="shared" ca="1" si="35"/>
        <v/>
      </c>
      <c r="AD188" s="152" t="str">
        <f t="shared" ca="1" si="45"/>
        <v/>
      </c>
      <c r="AF188" s="209" t="str">
        <f>Raumgruppen_Bezeichnungen!D83</f>
        <v>Kopierräume, Bürotechnik-, Papiertechnikräume</v>
      </c>
    </row>
    <row r="189" spans="6:32" ht="14.25" hidden="1" x14ac:dyDescent="0.2">
      <c r="F189" s="673" t="str">
        <f>Raumgruppen_Bezeichnungen!C84</f>
        <v>E1-J6</v>
      </c>
      <c r="G189" s="455" t="str">
        <f t="shared" ca="1" si="39"/>
        <v/>
      </c>
      <c r="H189" s="455" t="str">
        <f t="shared" ca="1" si="40"/>
        <v/>
      </c>
      <c r="I189" s="456" t="str">
        <f t="shared" ca="1" si="17"/>
        <v/>
      </c>
      <c r="J189" s="557"/>
      <c r="K189" s="563">
        <f t="shared" si="41"/>
        <v>60</v>
      </c>
      <c r="L189" s="564">
        <f>VLOOKUP(F189,Raumgruppen_Bezeichnungen!$C$3:$O$305,13,FALSE)</f>
        <v>150</v>
      </c>
      <c r="M189" s="2">
        <f>VLOOKUP(F189,Raumgruppen_Bezeichnungen!$C$3:$N$305,12,FALSE)</f>
        <v>0</v>
      </c>
      <c r="N189" s="54" t="str">
        <f t="shared" si="19"/>
        <v>E1-J6</v>
      </c>
      <c r="O189" s="137" t="str">
        <f t="shared" ca="1" si="42"/>
        <v/>
      </c>
      <c r="P189" s="137" t="str">
        <f t="shared" ca="1" si="43"/>
        <v/>
      </c>
      <c r="Q189" s="137" t="str">
        <f t="shared" ca="1" si="48"/>
        <v/>
      </c>
      <c r="R189" s="53">
        <f t="shared" si="22"/>
        <v>60</v>
      </c>
      <c r="S189" s="53">
        <f t="shared" si="23"/>
        <v>0</v>
      </c>
      <c r="T189" s="53">
        <f t="shared" si="24"/>
        <v>150</v>
      </c>
      <c r="U189" s="151" t="str">
        <f t="shared" ca="1" si="46"/>
        <v/>
      </c>
      <c r="V189" s="151" t="str">
        <f t="shared" ca="1" si="25"/>
        <v/>
      </c>
      <c r="W189" s="151" t="str">
        <f t="shared" ca="1" si="26"/>
        <v/>
      </c>
      <c r="X189" s="151" t="str">
        <f t="shared" ca="1" si="27"/>
        <v/>
      </c>
      <c r="Y189" s="153" t="str">
        <f t="shared" ca="1" si="31"/>
        <v/>
      </c>
      <c r="Z189" s="153" t="str">
        <f t="shared" ca="1" si="32"/>
        <v/>
      </c>
      <c r="AA189" s="153" t="str">
        <f t="shared" ca="1" si="33"/>
        <v/>
      </c>
      <c r="AB189" s="152" t="str">
        <f t="shared" ca="1" si="34"/>
        <v/>
      </c>
      <c r="AC189" s="264" t="str">
        <f t="shared" ca="1" si="35"/>
        <v/>
      </c>
      <c r="AD189" s="152" t="str">
        <f t="shared" ca="1" si="45"/>
        <v/>
      </c>
      <c r="AF189" s="209" t="str">
        <f>Raumgruppen_Bezeichnungen!D84</f>
        <v>Kopierräume, Bürotechnik-, Papiertechnikräume</v>
      </c>
    </row>
    <row r="190" spans="6:32" ht="14.25" hidden="1" x14ac:dyDescent="0.2">
      <c r="F190" s="673" t="str">
        <f>Raumgruppen_Bezeichnungen!C85</f>
        <v>E1-M</v>
      </c>
      <c r="G190" s="455" t="str">
        <f t="shared" ca="1" si="39"/>
        <v/>
      </c>
      <c r="H190" s="455" t="str">
        <f t="shared" ca="1" si="40"/>
        <v/>
      </c>
      <c r="I190" s="456" t="str">
        <f t="shared" ca="1" si="17"/>
        <v/>
      </c>
      <c r="J190" s="557"/>
      <c r="K190" s="563">
        <f t="shared" si="41"/>
        <v>60</v>
      </c>
      <c r="L190" s="564">
        <f>VLOOKUP(F190,Raumgruppen_Bezeichnungen!$C$3:$O$305,13,FALSE)</f>
        <v>150</v>
      </c>
      <c r="M190" s="2">
        <f>VLOOKUP(F190,Raumgruppen_Bezeichnungen!$C$3:$N$305,12,FALSE)</f>
        <v>0</v>
      </c>
      <c r="N190" s="54" t="str">
        <f t="shared" ref="N190:N271" si="49">F190</f>
        <v>E1-M</v>
      </c>
      <c r="O190" s="137" t="str">
        <f t="shared" ca="1" si="42"/>
        <v/>
      </c>
      <c r="P190" s="137" t="str">
        <f t="shared" ca="1" si="43"/>
        <v/>
      </c>
      <c r="Q190" s="137" t="str">
        <f t="shared" ca="1" si="48"/>
        <v/>
      </c>
      <c r="R190" s="53">
        <f t="shared" ref="R190:R271" si="50">K190</f>
        <v>60</v>
      </c>
      <c r="S190" s="53">
        <f t="shared" ref="S190:S271" si="51">J190</f>
        <v>0</v>
      </c>
      <c r="T190" s="53">
        <f t="shared" ref="T190:T268" si="52">L190</f>
        <v>150</v>
      </c>
      <c r="U190" s="151" t="str">
        <f t="shared" ca="1" si="46"/>
        <v/>
      </c>
      <c r="V190" s="151" t="str">
        <f t="shared" ref="V190:V271" ca="1" si="53">IF(Q190&lt;&gt;"",R190-Q190,"")</f>
        <v/>
      </c>
      <c r="W190" s="151" t="str">
        <f t="shared" ref="W190:W271" ca="1" si="54">IF(U190&lt;0,0,U190)</f>
        <v/>
      </c>
      <c r="X190" s="151" t="str">
        <f t="shared" ref="X190:X271" ca="1" si="55">IF(V190&lt;0,0,V190)</f>
        <v/>
      </c>
      <c r="Y190" s="153" t="str">
        <f t="shared" ca="1" si="31"/>
        <v/>
      </c>
      <c r="Z190" s="153" t="str">
        <f t="shared" ca="1" si="32"/>
        <v/>
      </c>
      <c r="AA190" s="153" t="str">
        <f t="shared" ca="1" si="33"/>
        <v/>
      </c>
      <c r="AB190" s="152" t="str">
        <f t="shared" ca="1" si="34"/>
        <v/>
      </c>
      <c r="AC190" s="264" t="str">
        <f t="shared" ca="1" si="35"/>
        <v/>
      </c>
      <c r="AD190" s="152" t="str">
        <f t="shared" ca="1" si="45"/>
        <v/>
      </c>
      <c r="AF190" s="209" t="str">
        <f>Raumgruppen_Bezeichnungen!D85</f>
        <v>Kopierräume, Bürotechnik-, Papiertechnikräume</v>
      </c>
    </row>
    <row r="191" spans="6:32" ht="14.25" hidden="1" x14ac:dyDescent="0.2">
      <c r="F191" s="673" t="str">
        <f>Raumgruppen_Bezeichnungen!C86</f>
        <v>E1-14</v>
      </c>
      <c r="G191" s="455" t="str">
        <f t="shared" ca="1" si="39"/>
        <v/>
      </c>
      <c r="H191" s="455" t="str">
        <f t="shared" ca="1" si="40"/>
        <v/>
      </c>
      <c r="I191" s="456" t="str">
        <f t="shared" ca="1" si="17"/>
        <v/>
      </c>
      <c r="J191" s="557"/>
      <c r="K191" s="563">
        <f t="shared" si="41"/>
        <v>65</v>
      </c>
      <c r="L191" s="564">
        <f>VLOOKUP(F191,Raumgruppen_Bezeichnungen!$C$3:$O$305,13,FALSE)</f>
        <v>170</v>
      </c>
      <c r="M191" s="2">
        <f>VLOOKUP(F191,Raumgruppen_Bezeichnungen!$C$3:$N$305,12,FALSE)</f>
        <v>0</v>
      </c>
      <c r="N191" s="54" t="str">
        <f t="shared" si="49"/>
        <v>E1-14</v>
      </c>
      <c r="O191" s="137" t="str">
        <f t="shared" ca="1" si="42"/>
        <v/>
      </c>
      <c r="P191" s="137" t="str">
        <f t="shared" ca="1" si="43"/>
        <v/>
      </c>
      <c r="Q191" s="137" t="str">
        <f t="shared" ca="1" si="48"/>
        <v/>
      </c>
      <c r="R191" s="53">
        <f t="shared" si="50"/>
        <v>65</v>
      </c>
      <c r="S191" s="53">
        <f t="shared" si="51"/>
        <v>0</v>
      </c>
      <c r="T191" s="53">
        <f t="shared" si="52"/>
        <v>170</v>
      </c>
      <c r="U191" s="151" t="str">
        <f t="shared" ca="1" si="46"/>
        <v/>
      </c>
      <c r="V191" s="151" t="str">
        <f t="shared" ca="1" si="53"/>
        <v/>
      </c>
      <c r="W191" s="151" t="str">
        <f t="shared" ca="1" si="54"/>
        <v/>
      </c>
      <c r="X191" s="151" t="str">
        <f t="shared" ca="1" si="55"/>
        <v/>
      </c>
      <c r="Y191" s="153" t="str">
        <f t="shared" ca="1" si="31"/>
        <v/>
      </c>
      <c r="Z191" s="153" t="str">
        <f t="shared" ca="1" si="32"/>
        <v/>
      </c>
      <c r="AA191" s="153" t="str">
        <f t="shared" ca="1" si="33"/>
        <v/>
      </c>
      <c r="AB191" s="152" t="str">
        <f t="shared" ca="1" si="34"/>
        <v/>
      </c>
      <c r="AC191" s="264" t="str">
        <f t="shared" ca="1" si="35"/>
        <v/>
      </c>
      <c r="AD191" s="152" t="str">
        <f t="shared" ca="1" si="45"/>
        <v/>
      </c>
      <c r="AF191" s="209" t="str">
        <f>Raumgruppen_Bezeichnungen!D86</f>
        <v>Kopierräume, Bürotechnik-, Papiertechnikräume</v>
      </c>
    </row>
    <row r="192" spans="6:32" ht="14.25" x14ac:dyDescent="0.2">
      <c r="F192" s="770" t="str">
        <f>Raumgruppen_Bezeichnungen!C87</f>
        <v>E1-W</v>
      </c>
      <c r="G192" s="792">
        <f t="shared" ca="1" si="39"/>
        <v>486.53999999999996</v>
      </c>
      <c r="H192" s="792" t="str">
        <f t="shared" ca="1" si="40"/>
        <v/>
      </c>
      <c r="I192" s="793" t="str">
        <f t="shared" ca="1" si="17"/>
        <v/>
      </c>
      <c r="J192" s="794"/>
      <c r="K192" s="563">
        <f t="shared" si="41"/>
        <v>80</v>
      </c>
      <c r="L192" s="564">
        <f>VLOOKUP(F192,Raumgruppen_Bezeichnungen!$C$3:$O$305,13,FALSE)</f>
        <v>210</v>
      </c>
      <c r="M192" s="2">
        <f>VLOOKUP(F192,Raumgruppen_Bezeichnungen!$C$3:$N$305,12,FALSE)</f>
        <v>1</v>
      </c>
      <c r="N192" s="54" t="str">
        <f t="shared" si="49"/>
        <v>E1-W</v>
      </c>
      <c r="O192" s="137">
        <f t="shared" ca="1" si="42"/>
        <v>486.53999999999996</v>
      </c>
      <c r="P192" s="137" t="str">
        <f t="shared" ca="1" si="43"/>
        <v/>
      </c>
      <c r="Q192" s="137" t="str">
        <f t="shared" ca="1" si="48"/>
        <v/>
      </c>
      <c r="R192" s="53">
        <f t="shared" si="50"/>
        <v>80</v>
      </c>
      <c r="S192" s="53">
        <f t="shared" si="51"/>
        <v>0</v>
      </c>
      <c r="T192" s="53">
        <f t="shared" si="52"/>
        <v>210</v>
      </c>
      <c r="U192" s="151" t="str">
        <f t="shared" ca="1" si="46"/>
        <v/>
      </c>
      <c r="V192" s="151" t="str">
        <f t="shared" ca="1" si="53"/>
        <v/>
      </c>
      <c r="W192" s="151" t="str">
        <f t="shared" ca="1" si="54"/>
        <v/>
      </c>
      <c r="X192" s="151" t="str">
        <f t="shared" ca="1" si="55"/>
        <v/>
      </c>
      <c r="Y192" s="153" t="str">
        <f t="shared" ca="1" si="31"/>
        <v/>
      </c>
      <c r="Z192" s="153" t="str">
        <f t="shared" ca="1" si="32"/>
        <v/>
      </c>
      <c r="AA192" s="153" t="str">
        <f t="shared" ca="1" si="33"/>
        <v/>
      </c>
      <c r="AB192" s="152" t="str">
        <f t="shared" ca="1" si="34"/>
        <v/>
      </c>
      <c r="AC192" s="264">
        <f t="shared" ca="1" si="35"/>
        <v>5.4512857691190115E-4</v>
      </c>
      <c r="AD192" s="152" t="str">
        <f t="shared" ca="1" si="45"/>
        <v/>
      </c>
      <c r="AF192" s="209" t="str">
        <f>Raumgruppen_Bezeichnungen!D87</f>
        <v>Kopierräume, Bürotechnik-, Papiertechnikräume</v>
      </c>
    </row>
    <row r="193" spans="6:32" ht="15" thickBot="1" x14ac:dyDescent="0.25">
      <c r="F193" s="674" t="str">
        <f>Raumgruppen_Bezeichnungen!C88</f>
        <v>E1-2</v>
      </c>
      <c r="G193" s="798">
        <f t="shared" ca="1" si="39"/>
        <v>3038.08</v>
      </c>
      <c r="H193" s="798" t="str">
        <f t="shared" ca="1" si="40"/>
        <v/>
      </c>
      <c r="I193" s="799" t="str">
        <f t="shared" ca="1" si="17"/>
        <v/>
      </c>
      <c r="J193" s="642"/>
      <c r="K193" s="639">
        <f t="shared" si="41"/>
        <v>90</v>
      </c>
      <c r="L193" s="564">
        <f>VLOOKUP(F193,Raumgruppen_Bezeichnungen!$C$3:$O$305,13,FALSE)</f>
        <v>230</v>
      </c>
      <c r="M193" s="2">
        <f>VLOOKUP(F193,Raumgruppen_Bezeichnungen!$C$3:$N$305,12,FALSE)</f>
        <v>1</v>
      </c>
      <c r="N193" s="54" t="str">
        <f t="shared" si="49"/>
        <v>E1-2</v>
      </c>
      <c r="O193" s="137">
        <f t="shared" ca="1" si="42"/>
        <v>3038.08</v>
      </c>
      <c r="P193" s="137" t="str">
        <f t="shared" ca="1" si="43"/>
        <v/>
      </c>
      <c r="Q193" s="137" t="str">
        <f t="shared" ca="1" si="9"/>
        <v/>
      </c>
      <c r="R193" s="53">
        <f t="shared" si="50"/>
        <v>90</v>
      </c>
      <c r="S193" s="53">
        <f t="shared" si="51"/>
        <v>0</v>
      </c>
      <c r="T193" s="53">
        <f t="shared" si="52"/>
        <v>230</v>
      </c>
      <c r="U193" s="151" t="str">
        <f t="shared" ca="1" si="46"/>
        <v/>
      </c>
      <c r="V193" s="151" t="str">
        <f t="shared" ca="1" si="53"/>
        <v/>
      </c>
      <c r="W193" s="151" t="str">
        <f t="shared" ca="1" si="54"/>
        <v/>
      </c>
      <c r="X193" s="151" t="str">
        <f t="shared" ca="1" si="55"/>
        <v/>
      </c>
      <c r="Y193" s="153" t="str">
        <f t="shared" ca="1" si="31"/>
        <v/>
      </c>
      <c r="Z193" s="153" t="str">
        <f t="shared" ca="1" si="32"/>
        <v/>
      </c>
      <c r="AA193" s="153" t="str">
        <f t="shared" ca="1" si="33"/>
        <v/>
      </c>
      <c r="AB193" s="152" t="str">
        <f t="shared" ca="1" si="34"/>
        <v/>
      </c>
      <c r="AC193" s="264">
        <f t="shared" ca="1" si="35"/>
        <v>3.4039220350731876E-3</v>
      </c>
      <c r="AD193" s="152" t="str">
        <f t="shared" ca="1" si="45"/>
        <v/>
      </c>
      <c r="AF193" s="209" t="str">
        <f>Raumgruppen_Bezeichnungen!D88</f>
        <v>Kopierräume, Bürotechnik-, Papiertechnikräume</v>
      </c>
    </row>
    <row r="194" spans="6:32" ht="14.25" hidden="1" x14ac:dyDescent="0.2">
      <c r="F194" s="764" t="str">
        <f>Raumgruppen_Bezeichnungen!C89</f>
        <v>E1-2,5</v>
      </c>
      <c r="G194" s="795" t="str">
        <f t="shared" ca="1" si="39"/>
        <v/>
      </c>
      <c r="H194" s="795" t="str">
        <f t="shared" ca="1" si="40"/>
        <v/>
      </c>
      <c r="I194" s="796" t="str">
        <f t="shared" ca="1" si="17"/>
        <v/>
      </c>
      <c r="J194" s="797"/>
      <c r="K194" s="563">
        <f t="shared" si="41"/>
        <v>95</v>
      </c>
      <c r="L194" s="564">
        <f>VLOOKUP(F194,Raumgruppen_Bezeichnungen!$C$3:$O$305,13,FALSE)</f>
        <v>240</v>
      </c>
      <c r="M194" s="2">
        <f>VLOOKUP(F194,Raumgruppen_Bezeichnungen!$C$3:$N$305,12,FALSE)</f>
        <v>0</v>
      </c>
      <c r="N194" s="54" t="str">
        <f t="shared" si="49"/>
        <v>E1-2,5</v>
      </c>
      <c r="O194" s="137" t="str">
        <f t="shared" ca="1" si="42"/>
        <v/>
      </c>
      <c r="P194" s="137" t="str">
        <f t="shared" ca="1" si="43"/>
        <v/>
      </c>
      <c r="Q194" s="137" t="str">
        <f t="shared" ca="1" si="9"/>
        <v/>
      </c>
      <c r="R194" s="53">
        <f t="shared" si="50"/>
        <v>95</v>
      </c>
      <c r="S194" s="53">
        <f t="shared" si="51"/>
        <v>0</v>
      </c>
      <c r="T194" s="53">
        <f t="shared" si="52"/>
        <v>240</v>
      </c>
      <c r="U194" s="151" t="str">
        <f t="shared" ca="1" si="46"/>
        <v/>
      </c>
      <c r="V194" s="151" t="str">
        <f t="shared" ca="1" si="53"/>
        <v/>
      </c>
      <c r="W194" s="151" t="str">
        <f t="shared" ca="1" si="54"/>
        <v/>
      </c>
      <c r="X194" s="151" t="str">
        <f t="shared" ca="1" si="55"/>
        <v/>
      </c>
      <c r="Y194" s="153" t="str">
        <f t="shared" ca="1" si="31"/>
        <v/>
      </c>
      <c r="Z194" s="153" t="str">
        <f t="shared" ca="1" si="32"/>
        <v/>
      </c>
      <c r="AA194" s="153" t="str">
        <f t="shared" ca="1" si="33"/>
        <v/>
      </c>
      <c r="AB194" s="152" t="str">
        <f t="shared" ca="1" si="34"/>
        <v/>
      </c>
      <c r="AC194" s="264" t="str">
        <f t="shared" ca="1" si="35"/>
        <v/>
      </c>
      <c r="AD194" s="152" t="str">
        <f t="shared" ca="1" si="45"/>
        <v/>
      </c>
      <c r="AF194" s="209" t="str">
        <f>Raumgruppen_Bezeichnungen!D89</f>
        <v>Kopierräume, Bürotechnik-, Papiertechnikräume</v>
      </c>
    </row>
    <row r="195" spans="6:32" ht="14.25" hidden="1" x14ac:dyDescent="0.2">
      <c r="F195" s="673" t="str">
        <f>Raumgruppen_Bezeichnungen!C90</f>
        <v>E1-3</v>
      </c>
      <c r="G195" s="455" t="str">
        <f t="shared" ca="1" si="39"/>
        <v/>
      </c>
      <c r="H195" s="455" t="str">
        <f t="shared" ca="1" si="40"/>
        <v/>
      </c>
      <c r="I195" s="456" t="str">
        <f ca="1">IF(H195="","",G195/H195)</f>
        <v/>
      </c>
      <c r="J195" s="557"/>
      <c r="K195" s="563">
        <f t="shared" si="41"/>
        <v>105</v>
      </c>
      <c r="L195" s="564">
        <f>VLOOKUP(F195,Raumgruppen_Bezeichnungen!$C$3:$O$305,13,FALSE)</f>
        <v>270</v>
      </c>
      <c r="M195" s="2">
        <f>VLOOKUP(F195,Raumgruppen_Bezeichnungen!$C$3:$N$305,12,FALSE)</f>
        <v>0</v>
      </c>
      <c r="N195" s="54" t="str">
        <f>F195</f>
        <v>E1-3</v>
      </c>
      <c r="O195" s="137" t="str">
        <f t="shared" ca="1" si="42"/>
        <v/>
      </c>
      <c r="P195" s="137" t="str">
        <f t="shared" ca="1" si="43"/>
        <v/>
      </c>
      <c r="Q195" s="137" t="str">
        <f t="shared" ref="Q195:Q226" ca="1" si="56">IF(P195="","",O195/P195)</f>
        <v/>
      </c>
      <c r="R195" s="53">
        <f>K195</f>
        <v>105</v>
      </c>
      <c r="S195" s="53">
        <f>J195</f>
        <v>0</v>
      </c>
      <c r="T195" s="53">
        <f>L195</f>
        <v>270</v>
      </c>
      <c r="U195" s="151" t="str">
        <f t="shared" ca="1" si="46"/>
        <v/>
      </c>
      <c r="V195" s="151" t="str">
        <f ca="1">IF(Q195&lt;&gt;"",R195-Q195,"")</f>
        <v/>
      </c>
      <c r="W195" s="151" t="str">
        <f t="shared" ref="W195:X197" ca="1" si="57">IF(U195&lt;0,0,U195)</f>
        <v/>
      </c>
      <c r="X195" s="151" t="str">
        <f t="shared" ca="1" si="57"/>
        <v/>
      </c>
      <c r="Y195" s="153" t="str">
        <f ca="1">IF(W195&lt;&gt;"",W195/T195,"")</f>
        <v/>
      </c>
      <c r="Z195" s="153" t="str">
        <f ca="1">IF(X195&lt;&gt;"",X195/R195,"")</f>
        <v/>
      </c>
      <c r="AA195" s="153" t="str">
        <f ca="1">IF(Y195&lt;&gt;"",Y195+Z195,"")</f>
        <v/>
      </c>
      <c r="AB195" s="152" t="str">
        <f ca="1">IF(AA195&lt;&gt;"",AA195*100,"")</f>
        <v/>
      </c>
      <c r="AC195" s="264" t="str">
        <f ca="1">IF(O195&lt;&gt;"",O195/$O$105,"")</f>
        <v/>
      </c>
      <c r="AD195" s="152" t="str">
        <f t="shared" ca="1" si="45"/>
        <v/>
      </c>
      <c r="AF195" s="209" t="str">
        <f>Raumgruppen_Bezeichnungen!D90</f>
        <v>Kopierräume, Bürotechnik-, Papiertechnikräume</v>
      </c>
    </row>
    <row r="196" spans="6:32" ht="14.25" hidden="1" x14ac:dyDescent="0.2">
      <c r="F196" s="673" t="str">
        <f>Raumgruppen_Bezeichnungen!C91</f>
        <v>E1-4</v>
      </c>
      <c r="G196" s="455" t="str">
        <f t="shared" ca="1" si="39"/>
        <v/>
      </c>
      <c r="H196" s="455" t="str">
        <f t="shared" ca="1" si="40"/>
        <v/>
      </c>
      <c r="I196" s="456" t="str">
        <f ca="1">IF(H196="","",G196/H196)</f>
        <v/>
      </c>
      <c r="J196" s="557"/>
      <c r="K196" s="563">
        <f t="shared" si="41"/>
        <v>125</v>
      </c>
      <c r="L196" s="564">
        <f>VLOOKUP(F196,Raumgruppen_Bezeichnungen!$C$3:$O$305,13,FALSE)</f>
        <v>320</v>
      </c>
      <c r="M196" s="2">
        <f>VLOOKUP(F196,Raumgruppen_Bezeichnungen!$C$3:$N$305,12,FALSE)</f>
        <v>0</v>
      </c>
      <c r="N196" s="54" t="str">
        <f>F196</f>
        <v>E1-4</v>
      </c>
      <c r="O196" s="137" t="str">
        <f t="shared" ca="1" si="42"/>
        <v/>
      </c>
      <c r="P196" s="137" t="str">
        <f t="shared" ca="1" si="43"/>
        <v/>
      </c>
      <c r="Q196" s="137" t="str">
        <f t="shared" ca="1" si="56"/>
        <v/>
      </c>
      <c r="R196" s="53">
        <f>K196</f>
        <v>125</v>
      </c>
      <c r="S196" s="53">
        <f>J196</f>
        <v>0</v>
      </c>
      <c r="T196" s="53">
        <f>L196</f>
        <v>320</v>
      </c>
      <c r="U196" s="151" t="str">
        <f t="shared" ca="1" si="46"/>
        <v/>
      </c>
      <c r="V196" s="151" t="str">
        <f ca="1">IF(Q196&lt;&gt;"",R196-Q196,"")</f>
        <v/>
      </c>
      <c r="W196" s="151" t="str">
        <f t="shared" ca="1" si="57"/>
        <v/>
      </c>
      <c r="X196" s="151" t="str">
        <f t="shared" ca="1" si="57"/>
        <v/>
      </c>
      <c r="Y196" s="153" t="str">
        <f ca="1">IF(W196&lt;&gt;"",W196/T196,"")</f>
        <v/>
      </c>
      <c r="Z196" s="153" t="str">
        <f ca="1">IF(X196&lt;&gt;"",X196/R196,"")</f>
        <v/>
      </c>
      <c r="AA196" s="153" t="str">
        <f ca="1">IF(Y196&lt;&gt;"",Y196+Z196,"")</f>
        <v/>
      </c>
      <c r="AB196" s="152" t="str">
        <f ca="1">IF(AA196&lt;&gt;"",AA196*100,"")</f>
        <v/>
      </c>
      <c r="AC196" s="264" t="str">
        <f ca="1">IF(O196&lt;&gt;"",O196/$O$105,"")</f>
        <v/>
      </c>
      <c r="AD196" s="152" t="str">
        <f t="shared" ca="1" si="45"/>
        <v/>
      </c>
      <c r="AF196" s="209" t="str">
        <f>Raumgruppen_Bezeichnungen!D91</f>
        <v>Kopierräume, Bürotechnik-, Papiertechnikräume</v>
      </c>
    </row>
    <row r="197" spans="6:32" ht="14.25" hidden="1" x14ac:dyDescent="0.2">
      <c r="F197" s="673" t="str">
        <f>Raumgruppen_Bezeichnungen!C92</f>
        <v>E1-5</v>
      </c>
      <c r="G197" s="455" t="str">
        <f t="shared" ca="1" si="39"/>
        <v/>
      </c>
      <c r="H197" s="455" t="str">
        <f t="shared" ca="1" si="40"/>
        <v/>
      </c>
      <c r="I197" s="456" t="str">
        <f ca="1">IF(H197="","",G197/H197)</f>
        <v/>
      </c>
      <c r="J197" s="557"/>
      <c r="K197" s="563">
        <f t="shared" si="41"/>
        <v>125</v>
      </c>
      <c r="L197" s="564">
        <f>VLOOKUP(F197,Raumgruppen_Bezeichnungen!$C$3:$O$305,13,FALSE)</f>
        <v>320</v>
      </c>
      <c r="M197" s="2">
        <f>VLOOKUP(F197,Raumgruppen_Bezeichnungen!$C$3:$N$305,12,FALSE)</f>
        <v>0</v>
      </c>
      <c r="N197" s="54" t="str">
        <f>F197</f>
        <v>E1-5</v>
      </c>
      <c r="O197" s="137" t="str">
        <f t="shared" ca="1" si="42"/>
        <v/>
      </c>
      <c r="P197" s="137" t="str">
        <f t="shared" ca="1" si="43"/>
        <v/>
      </c>
      <c r="Q197" s="137" t="str">
        <f t="shared" ca="1" si="56"/>
        <v/>
      </c>
      <c r="R197" s="53">
        <f>K197</f>
        <v>125</v>
      </c>
      <c r="S197" s="53">
        <f>J197</f>
        <v>0</v>
      </c>
      <c r="T197" s="53">
        <f>L197</f>
        <v>320</v>
      </c>
      <c r="U197" s="151" t="str">
        <f t="shared" ca="1" si="46"/>
        <v/>
      </c>
      <c r="V197" s="151" t="str">
        <f ca="1">IF(Q197&lt;&gt;"",R197-Q197,"")</f>
        <v/>
      </c>
      <c r="W197" s="151" t="str">
        <f t="shared" ca="1" si="57"/>
        <v/>
      </c>
      <c r="X197" s="151" t="str">
        <f t="shared" ca="1" si="57"/>
        <v/>
      </c>
      <c r="Y197" s="153" t="str">
        <f ca="1">IF(W197&lt;&gt;"",W197/T197,"")</f>
        <v/>
      </c>
      <c r="Z197" s="153" t="str">
        <f ca="1">IF(X197&lt;&gt;"",X197/R197,"")</f>
        <v/>
      </c>
      <c r="AA197" s="153" t="str">
        <f ca="1">IF(Y197&lt;&gt;"",Y197+Z197,"")</f>
        <v/>
      </c>
      <c r="AB197" s="152" t="str">
        <f ca="1">IF(AA197&lt;&gt;"",AA197*100,"")</f>
        <v/>
      </c>
      <c r="AC197" s="264" t="str">
        <f ca="1">IF(O197&lt;&gt;"",O197/$O$105,"")</f>
        <v/>
      </c>
      <c r="AD197" s="152" t="str">
        <f t="shared" ca="1" si="45"/>
        <v/>
      </c>
      <c r="AF197" s="209" t="str">
        <f>Raumgruppen_Bezeichnungen!D92</f>
        <v>Kopierräume, Bürotechnik-, Papiertechnikräume</v>
      </c>
    </row>
    <row r="198" spans="6:32" ht="14.25" hidden="1" x14ac:dyDescent="0.2">
      <c r="F198" s="673" t="str">
        <f>Raumgruppen_Bezeichnungen!C93</f>
        <v>E1-6</v>
      </c>
      <c r="G198" s="455" t="str">
        <f t="shared" ca="1" si="39"/>
        <v/>
      </c>
      <c r="H198" s="455" t="str">
        <f t="shared" ca="1" si="40"/>
        <v/>
      </c>
      <c r="I198" s="456" t="str">
        <f t="shared" ref="I198:I286" ca="1" si="58">IF(H198="","",G198/H198)</f>
        <v/>
      </c>
      <c r="J198" s="557"/>
      <c r="K198" s="563">
        <f t="shared" si="41"/>
        <v>125</v>
      </c>
      <c r="L198" s="564">
        <f>VLOOKUP(F198,Raumgruppen_Bezeichnungen!$C$3:$O$305,13,FALSE)</f>
        <v>320</v>
      </c>
      <c r="M198" s="2">
        <f>VLOOKUP(F198,Raumgruppen_Bezeichnungen!$C$3:$N$305,12,FALSE)</f>
        <v>0</v>
      </c>
      <c r="N198" s="54" t="str">
        <f t="shared" si="49"/>
        <v>E1-6</v>
      </c>
      <c r="O198" s="137" t="str">
        <f t="shared" ca="1" si="42"/>
        <v/>
      </c>
      <c r="P198" s="137" t="str">
        <f t="shared" ca="1" si="43"/>
        <v/>
      </c>
      <c r="Q198" s="137" t="str">
        <f t="shared" ca="1" si="56"/>
        <v/>
      </c>
      <c r="R198" s="53">
        <f t="shared" si="50"/>
        <v>125</v>
      </c>
      <c r="S198" s="53">
        <f t="shared" si="51"/>
        <v>0</v>
      </c>
      <c r="T198" s="53">
        <f t="shared" si="52"/>
        <v>320</v>
      </c>
      <c r="U198" s="151" t="str">
        <f t="shared" ca="1" si="46"/>
        <v/>
      </c>
      <c r="V198" s="151" t="str">
        <f t="shared" ca="1" si="53"/>
        <v/>
      </c>
      <c r="W198" s="151" t="str">
        <f t="shared" ca="1" si="54"/>
        <v/>
      </c>
      <c r="X198" s="151" t="str">
        <f t="shared" ca="1" si="55"/>
        <v/>
      </c>
      <c r="Y198" s="153" t="str">
        <f t="shared" ref="Y198:Y277" ca="1" si="59">IF(W198&lt;&gt;"",W198/T198,"")</f>
        <v/>
      </c>
      <c r="Z198" s="153" t="str">
        <f t="shared" ref="Z198:Z277" ca="1" si="60">IF(X198&lt;&gt;"",X198/R198,"")</f>
        <v/>
      </c>
      <c r="AA198" s="153" t="str">
        <f t="shared" ref="AA198:AA277" ca="1" si="61">IF(Y198&lt;&gt;"",Y198+Z198,"")</f>
        <v/>
      </c>
      <c r="AB198" s="152" t="str">
        <f t="shared" ref="AB198:AB277" ca="1" si="62">IF(AA198&lt;&gt;"",AA198*100,"")</f>
        <v/>
      </c>
      <c r="AC198" s="264" t="str">
        <f t="shared" ref="AC198:AC277" ca="1" si="63">IF(O198&lt;&gt;"",O198/$O$105,"")</f>
        <v/>
      </c>
      <c r="AD198" s="152" t="str">
        <f t="shared" ca="1" si="45"/>
        <v/>
      </c>
      <c r="AF198" s="209" t="str">
        <f>Raumgruppen_Bezeichnungen!D93</f>
        <v>Kopierräume, Bürotechnik-, Papiertechnikräume</v>
      </c>
    </row>
    <row r="199" spans="6:32" ht="14.25" hidden="1" x14ac:dyDescent="0.2">
      <c r="F199" s="673" t="str">
        <f>Raumgruppen_Bezeichnungen!C94</f>
        <v>E1-7</v>
      </c>
      <c r="G199" s="455" t="str">
        <f t="shared" ca="1" si="39"/>
        <v/>
      </c>
      <c r="H199" s="455" t="str">
        <f t="shared" ca="1" si="40"/>
        <v/>
      </c>
      <c r="I199" s="456" t="str">
        <f t="shared" ca="1" si="58"/>
        <v/>
      </c>
      <c r="J199" s="557"/>
      <c r="K199" s="563">
        <f t="shared" si="41"/>
        <v>125</v>
      </c>
      <c r="L199" s="564">
        <f>VLOOKUP(F199,Raumgruppen_Bezeichnungen!$C$3:$O$305,13,FALSE)</f>
        <v>320</v>
      </c>
      <c r="M199" s="2">
        <f>VLOOKUP(F199,Raumgruppen_Bezeichnungen!$C$3:$N$305,12,FALSE)</f>
        <v>0</v>
      </c>
      <c r="N199" s="54" t="str">
        <f t="shared" si="49"/>
        <v>E1-7</v>
      </c>
      <c r="O199" s="137" t="str">
        <f t="shared" ca="1" si="42"/>
        <v/>
      </c>
      <c r="P199" s="137" t="str">
        <f t="shared" ca="1" si="43"/>
        <v/>
      </c>
      <c r="Q199" s="137" t="str">
        <f t="shared" ca="1" si="56"/>
        <v/>
      </c>
      <c r="R199" s="53">
        <f t="shared" si="50"/>
        <v>125</v>
      </c>
      <c r="S199" s="53">
        <f t="shared" si="51"/>
        <v>0</v>
      </c>
      <c r="T199" s="53">
        <f t="shared" si="52"/>
        <v>320</v>
      </c>
      <c r="U199" s="151" t="str">
        <f t="shared" ca="1" si="46"/>
        <v/>
      </c>
      <c r="V199" s="151" t="str">
        <f t="shared" ca="1" si="53"/>
        <v/>
      </c>
      <c r="W199" s="151" t="str">
        <f t="shared" ca="1" si="54"/>
        <v/>
      </c>
      <c r="X199" s="151" t="str">
        <f t="shared" ca="1" si="55"/>
        <v/>
      </c>
      <c r="Y199" s="153" t="str">
        <f t="shared" ca="1" si="59"/>
        <v/>
      </c>
      <c r="Z199" s="153" t="str">
        <f t="shared" ca="1" si="60"/>
        <v/>
      </c>
      <c r="AA199" s="153" t="str">
        <f t="shared" ca="1" si="61"/>
        <v/>
      </c>
      <c r="AB199" s="152" t="str">
        <f t="shared" ca="1" si="62"/>
        <v/>
      </c>
      <c r="AC199" s="264" t="str">
        <f t="shared" ca="1" si="63"/>
        <v/>
      </c>
      <c r="AD199" s="152" t="str">
        <f t="shared" ca="1" si="45"/>
        <v/>
      </c>
      <c r="AF199" s="209" t="str">
        <f>Raumgruppen_Bezeichnungen!D94</f>
        <v>Kopierräume, Bürotechnik-, Papiertechnikräume</v>
      </c>
    </row>
    <row r="200" spans="6:32" ht="15" hidden="1" thickBot="1" x14ac:dyDescent="0.25">
      <c r="F200" s="673" t="str">
        <f>Raumgruppen_Bezeichnungen!C95</f>
        <v>E1-Müll</v>
      </c>
      <c r="G200" s="455" t="str">
        <f t="shared" ca="1" si="39"/>
        <v/>
      </c>
      <c r="H200" s="455" t="str">
        <f t="shared" ca="1" si="40"/>
        <v/>
      </c>
      <c r="I200" s="456" t="str">
        <f t="shared" ca="1" si="58"/>
        <v/>
      </c>
      <c r="J200" s="557"/>
      <c r="K200" s="563">
        <f t="shared" si="41"/>
        <v>560</v>
      </c>
      <c r="L200" s="564">
        <f>VLOOKUP(F200,Raumgruppen_Bezeichnungen!$C$3:$O$305,13,FALSE)</f>
        <v>1400</v>
      </c>
      <c r="M200" s="2">
        <f>VLOOKUP(F200,Raumgruppen_Bezeichnungen!$C$3:$N$305,12,FALSE)</f>
        <v>0</v>
      </c>
      <c r="N200" s="570" t="str">
        <f t="shared" si="49"/>
        <v>E1-Müll</v>
      </c>
      <c r="O200" s="543" t="str">
        <f t="shared" ca="1" si="42"/>
        <v/>
      </c>
      <c r="P200" s="543" t="str">
        <f t="shared" ca="1" si="43"/>
        <v/>
      </c>
      <c r="Q200" s="543" t="str">
        <f t="shared" ca="1" si="56"/>
        <v/>
      </c>
      <c r="R200" s="571">
        <f t="shared" si="50"/>
        <v>560</v>
      </c>
      <c r="S200" s="571">
        <f t="shared" si="51"/>
        <v>0</v>
      </c>
      <c r="T200" s="571">
        <f t="shared" si="52"/>
        <v>1400</v>
      </c>
      <c r="U200" s="543" t="str">
        <f t="shared" ca="1" si="46"/>
        <v/>
      </c>
      <c r="V200" s="543" t="str">
        <f t="shared" ca="1" si="53"/>
        <v/>
      </c>
      <c r="W200" s="543" t="str">
        <f t="shared" ca="1" si="54"/>
        <v/>
      </c>
      <c r="X200" s="543" t="str">
        <f t="shared" ca="1" si="55"/>
        <v/>
      </c>
      <c r="Y200" s="572" t="str">
        <f t="shared" ca="1" si="59"/>
        <v/>
      </c>
      <c r="Z200" s="572" t="str">
        <f t="shared" ca="1" si="60"/>
        <v/>
      </c>
      <c r="AA200" s="572" t="str">
        <f t="shared" ca="1" si="61"/>
        <v/>
      </c>
      <c r="AB200" s="544" t="str">
        <f t="shared" ca="1" si="62"/>
        <v/>
      </c>
      <c r="AC200" s="573" t="str">
        <f t="shared" ca="1" si="63"/>
        <v/>
      </c>
      <c r="AD200" s="544" t="str">
        <f t="shared" ca="1" si="45"/>
        <v/>
      </c>
      <c r="AF200" s="209" t="str">
        <f>Raumgruppen_Bezeichnungen!D95</f>
        <v>Kopierräume, Bürotechnik-, Papiertechnikräume (nur Müllentnahme)</v>
      </c>
    </row>
    <row r="201" spans="6:32" ht="14.25" x14ac:dyDescent="0.2">
      <c r="F201" s="673" t="str">
        <f>Raumgruppen_Bezeichnungen!C96</f>
        <v>F1-J</v>
      </c>
      <c r="G201" s="455">
        <f t="shared" ca="1" si="39"/>
        <v>86.5</v>
      </c>
      <c r="H201" s="455" t="str">
        <f t="shared" ca="1" si="40"/>
        <v/>
      </c>
      <c r="I201" s="456" t="str">
        <f ca="1">IF(H201="","",G201/H201)</f>
        <v/>
      </c>
      <c r="J201" s="557"/>
      <c r="K201" s="563">
        <f t="shared" si="41"/>
        <v>120</v>
      </c>
      <c r="L201" s="564">
        <f>VLOOKUP(F201,Raumgruppen_Bezeichnungen!$C$3:$O$305,13,FALSE)</f>
        <v>310</v>
      </c>
      <c r="M201" s="2">
        <f>VLOOKUP(F201,Raumgruppen_Bezeichnungen!$C$3:$N$305,12,FALSE)</f>
        <v>1</v>
      </c>
      <c r="N201" s="54" t="str">
        <f>F201</f>
        <v>F1-J</v>
      </c>
      <c r="O201" s="137">
        <f t="shared" ca="1" si="42"/>
        <v>86.5</v>
      </c>
      <c r="P201" s="137" t="str">
        <f t="shared" ca="1" si="43"/>
        <v/>
      </c>
      <c r="Q201" s="137" t="str">
        <f t="shared" ca="1" si="56"/>
        <v/>
      </c>
      <c r="R201" s="53">
        <f>K201</f>
        <v>120</v>
      </c>
      <c r="S201" s="53">
        <f>J201</f>
        <v>0</v>
      </c>
      <c r="T201" s="53">
        <f>L201</f>
        <v>310</v>
      </c>
      <c r="U201" s="151" t="str">
        <f t="shared" ca="1" si="46"/>
        <v/>
      </c>
      <c r="V201" s="151" t="str">
        <f ca="1">IF(Q201&lt;&gt;"",R201-Q201,"")</f>
        <v/>
      </c>
      <c r="W201" s="151" t="str">
        <f ca="1">IF(U201&lt;0,0,U201)</f>
        <v/>
      </c>
      <c r="X201" s="151" t="str">
        <f ca="1">IF(V201&lt;0,0,V201)</f>
        <v/>
      </c>
      <c r="Y201" s="153" t="str">
        <f ca="1">IF(W201&lt;&gt;"",W201/T201,"")</f>
        <v/>
      </c>
      <c r="Z201" s="153" t="str">
        <f ca="1">IF(X201&lt;&gt;"",X201/R201,"")</f>
        <v/>
      </c>
      <c r="AA201" s="153" t="str">
        <f ca="1">IF(Y201&lt;&gt;"",Y201+Z201,"")</f>
        <v/>
      </c>
      <c r="AB201" s="152" t="str">
        <f ca="1">IF(AA201&lt;&gt;"",AA201*100,"")</f>
        <v/>
      </c>
      <c r="AC201" s="264">
        <f ca="1">IF(O201&lt;&gt;"",O201/$O$105,"")</f>
        <v>9.6916228681874982E-5</v>
      </c>
      <c r="AD201" s="152" t="str">
        <f t="shared" ca="1" si="45"/>
        <v/>
      </c>
      <c r="AF201" s="209" t="str">
        <f>Raumgruppen_Bezeichnungen!D96</f>
        <v>Verkehrsflächen; Flure, Foyer, Garderoben</v>
      </c>
    </row>
    <row r="202" spans="6:32" ht="14.25" hidden="1" x14ac:dyDescent="0.2">
      <c r="F202" s="673" t="str">
        <f>Raumgruppen_Bezeichnungen!C97</f>
        <v>F1-J2</v>
      </c>
      <c r="G202" s="455" t="str">
        <f t="shared" ca="1" si="39"/>
        <v/>
      </c>
      <c r="H202" s="455" t="str">
        <f t="shared" ca="1" si="40"/>
        <v/>
      </c>
      <c r="I202" s="456" t="str">
        <f t="shared" ca="1" si="58"/>
        <v/>
      </c>
      <c r="J202" s="557"/>
      <c r="K202" s="563">
        <f t="shared" si="41"/>
        <v>120</v>
      </c>
      <c r="L202" s="564">
        <f>VLOOKUP(F202,Raumgruppen_Bezeichnungen!$C$3:$O$305,13,FALSE)</f>
        <v>310</v>
      </c>
      <c r="M202" s="2">
        <f>VLOOKUP(F202,Raumgruppen_Bezeichnungen!$C$3:$N$305,12,FALSE)</f>
        <v>0</v>
      </c>
      <c r="N202" s="54" t="str">
        <f t="shared" si="49"/>
        <v>F1-J2</v>
      </c>
      <c r="O202" s="137" t="str">
        <f t="shared" ca="1" si="42"/>
        <v/>
      </c>
      <c r="P202" s="137" t="str">
        <f t="shared" ca="1" si="43"/>
        <v/>
      </c>
      <c r="Q202" s="137" t="str">
        <f t="shared" ca="1" si="56"/>
        <v/>
      </c>
      <c r="R202" s="53">
        <f t="shared" si="50"/>
        <v>120</v>
      </c>
      <c r="S202" s="53">
        <f t="shared" si="51"/>
        <v>0</v>
      </c>
      <c r="T202" s="53">
        <f t="shared" si="52"/>
        <v>310</v>
      </c>
      <c r="U202" s="151" t="str">
        <f t="shared" ca="1" si="46"/>
        <v/>
      </c>
      <c r="V202" s="151" t="str">
        <f t="shared" ca="1" si="53"/>
        <v/>
      </c>
      <c r="W202" s="151" t="str">
        <f t="shared" ca="1" si="54"/>
        <v/>
      </c>
      <c r="X202" s="151" t="str">
        <f t="shared" ca="1" si="55"/>
        <v/>
      </c>
      <c r="Y202" s="153" t="str">
        <f t="shared" ca="1" si="59"/>
        <v/>
      </c>
      <c r="Z202" s="153" t="str">
        <f t="shared" ca="1" si="60"/>
        <v/>
      </c>
      <c r="AA202" s="153" t="str">
        <f t="shared" ca="1" si="61"/>
        <v/>
      </c>
      <c r="AB202" s="152" t="str">
        <f t="shared" ca="1" si="62"/>
        <v/>
      </c>
      <c r="AC202" s="264" t="str">
        <f t="shared" ca="1" si="63"/>
        <v/>
      </c>
      <c r="AD202" s="152" t="str">
        <f t="shared" ca="1" si="45"/>
        <v/>
      </c>
      <c r="AF202" s="209" t="str">
        <f>Raumgruppen_Bezeichnungen!D97</f>
        <v>Verkehrsflächen; Flure, Foyer, Garderoben</v>
      </c>
    </row>
    <row r="203" spans="6:32" ht="14.25" hidden="1" x14ac:dyDescent="0.2">
      <c r="F203" s="673" t="str">
        <f>Raumgruppen_Bezeichnungen!C98</f>
        <v>F1-Q</v>
      </c>
      <c r="G203" s="455" t="str">
        <f t="shared" ca="1" si="39"/>
        <v/>
      </c>
      <c r="H203" s="455" t="str">
        <f t="shared" ca="1" si="40"/>
        <v/>
      </c>
      <c r="I203" s="456" t="str">
        <f t="shared" ca="1" si="58"/>
        <v/>
      </c>
      <c r="J203" s="557"/>
      <c r="K203" s="563">
        <f t="shared" si="41"/>
        <v>135</v>
      </c>
      <c r="L203" s="564">
        <f>VLOOKUP(F203,Raumgruppen_Bezeichnungen!$C$3:$O$305,13,FALSE)</f>
        <v>340</v>
      </c>
      <c r="M203" s="2">
        <f>VLOOKUP(F203,Raumgruppen_Bezeichnungen!$C$3:$N$305,12,FALSE)</f>
        <v>0</v>
      </c>
      <c r="N203" s="54" t="str">
        <f t="shared" si="49"/>
        <v>F1-Q</v>
      </c>
      <c r="O203" s="137" t="str">
        <f t="shared" ca="1" si="42"/>
        <v/>
      </c>
      <c r="P203" s="137" t="str">
        <f t="shared" ca="1" si="43"/>
        <v/>
      </c>
      <c r="Q203" s="137" t="str">
        <f t="shared" ca="1" si="56"/>
        <v/>
      </c>
      <c r="R203" s="53">
        <f t="shared" si="50"/>
        <v>135</v>
      </c>
      <c r="S203" s="53">
        <f t="shared" si="51"/>
        <v>0</v>
      </c>
      <c r="T203" s="53">
        <f t="shared" si="52"/>
        <v>340</v>
      </c>
      <c r="U203" s="151" t="str">
        <f t="shared" ca="1" si="46"/>
        <v/>
      </c>
      <c r="V203" s="151" t="str">
        <f t="shared" ca="1" si="53"/>
        <v/>
      </c>
      <c r="W203" s="151" t="str">
        <f t="shared" ca="1" si="54"/>
        <v/>
      </c>
      <c r="X203" s="151" t="str">
        <f t="shared" ca="1" si="55"/>
        <v/>
      </c>
      <c r="Y203" s="153" t="str">
        <f t="shared" ca="1" si="59"/>
        <v/>
      </c>
      <c r="Z203" s="153" t="str">
        <f t="shared" ca="1" si="60"/>
        <v/>
      </c>
      <c r="AA203" s="153" t="str">
        <f t="shared" ca="1" si="61"/>
        <v/>
      </c>
      <c r="AB203" s="152" t="str">
        <f t="shared" ca="1" si="62"/>
        <v/>
      </c>
      <c r="AC203" s="264" t="str">
        <f t="shared" ca="1" si="63"/>
        <v/>
      </c>
      <c r="AD203" s="152" t="str">
        <f t="shared" ca="1" si="45"/>
        <v/>
      </c>
      <c r="AF203" s="209" t="str">
        <f>Raumgruppen_Bezeichnungen!D98</f>
        <v>Verkehrsflächen; Flure, Foyer, Garderoben</v>
      </c>
    </row>
    <row r="204" spans="6:32" ht="14.25" hidden="1" x14ac:dyDescent="0.2">
      <c r="F204" s="673" t="str">
        <f>Raumgruppen_Bezeichnungen!C99</f>
        <v>F1-J6</v>
      </c>
      <c r="G204" s="455" t="str">
        <f t="shared" ca="1" si="39"/>
        <v/>
      </c>
      <c r="H204" s="455" t="str">
        <f t="shared" ca="1" si="40"/>
        <v/>
      </c>
      <c r="I204" s="456" t="str">
        <f t="shared" ca="1" si="58"/>
        <v/>
      </c>
      <c r="J204" s="557"/>
      <c r="K204" s="563">
        <f t="shared" si="41"/>
        <v>135</v>
      </c>
      <c r="L204" s="564">
        <f>VLOOKUP(F204,Raumgruppen_Bezeichnungen!$C$3:$O$305,13,FALSE)</f>
        <v>340</v>
      </c>
      <c r="M204" s="2">
        <f>VLOOKUP(F204,Raumgruppen_Bezeichnungen!$C$3:$N$305,12,FALSE)</f>
        <v>0</v>
      </c>
      <c r="N204" s="54" t="str">
        <f t="shared" si="49"/>
        <v>F1-J6</v>
      </c>
      <c r="O204" s="137" t="str">
        <f t="shared" ca="1" si="42"/>
        <v/>
      </c>
      <c r="P204" s="137" t="str">
        <f t="shared" ca="1" si="43"/>
        <v/>
      </c>
      <c r="Q204" s="137" t="str">
        <f t="shared" ca="1" si="56"/>
        <v/>
      </c>
      <c r="R204" s="53">
        <f t="shared" si="50"/>
        <v>135</v>
      </c>
      <c r="S204" s="53">
        <f t="shared" si="51"/>
        <v>0</v>
      </c>
      <c r="T204" s="53">
        <f t="shared" si="52"/>
        <v>340</v>
      </c>
      <c r="U204" s="151" t="str">
        <f t="shared" ca="1" si="46"/>
        <v/>
      </c>
      <c r="V204" s="151" t="str">
        <f t="shared" ca="1" si="53"/>
        <v/>
      </c>
      <c r="W204" s="151" t="str">
        <f t="shared" ca="1" si="54"/>
        <v/>
      </c>
      <c r="X204" s="151" t="str">
        <f t="shared" ca="1" si="55"/>
        <v/>
      </c>
      <c r="Y204" s="153" t="str">
        <f t="shared" ca="1" si="59"/>
        <v/>
      </c>
      <c r="Z204" s="153" t="str">
        <f t="shared" ca="1" si="60"/>
        <v/>
      </c>
      <c r="AA204" s="153" t="str">
        <f t="shared" ca="1" si="61"/>
        <v/>
      </c>
      <c r="AB204" s="152" t="str">
        <f t="shared" ca="1" si="62"/>
        <v/>
      </c>
      <c r="AC204" s="264" t="str">
        <f t="shared" ca="1" si="63"/>
        <v/>
      </c>
      <c r="AD204" s="152" t="str">
        <f t="shared" ca="1" si="45"/>
        <v/>
      </c>
      <c r="AF204" s="209" t="str">
        <f>Raumgruppen_Bezeichnungen!D99</f>
        <v>Verkehrsflächen; Flure, Foyer, Garderoben</v>
      </c>
    </row>
    <row r="205" spans="6:32" ht="14.25" hidden="1" x14ac:dyDescent="0.2">
      <c r="F205" s="673" t="str">
        <f>Raumgruppen_Bezeichnungen!C100</f>
        <v>F1-M</v>
      </c>
      <c r="G205" s="455" t="str">
        <f t="shared" ca="1" si="39"/>
        <v/>
      </c>
      <c r="H205" s="455" t="str">
        <f t="shared" ca="1" si="40"/>
        <v/>
      </c>
      <c r="I205" s="456" t="str">
        <f t="shared" ca="1" si="58"/>
        <v/>
      </c>
      <c r="J205" s="557"/>
      <c r="K205" s="563">
        <f t="shared" si="41"/>
        <v>145</v>
      </c>
      <c r="L205" s="564">
        <f>VLOOKUP(F205,Raumgruppen_Bezeichnungen!$C$3:$O$305,13,FALSE)</f>
        <v>370</v>
      </c>
      <c r="M205" s="2">
        <f>VLOOKUP(F205,Raumgruppen_Bezeichnungen!$C$3:$N$305,12,FALSE)</f>
        <v>0</v>
      </c>
      <c r="N205" s="54" t="str">
        <f t="shared" si="49"/>
        <v>F1-M</v>
      </c>
      <c r="O205" s="137" t="str">
        <f t="shared" ca="1" si="42"/>
        <v/>
      </c>
      <c r="P205" s="137" t="str">
        <f t="shared" ca="1" si="43"/>
        <v/>
      </c>
      <c r="Q205" s="137" t="str">
        <f t="shared" ca="1" si="56"/>
        <v/>
      </c>
      <c r="R205" s="53">
        <f t="shared" si="50"/>
        <v>145</v>
      </c>
      <c r="S205" s="53">
        <f t="shared" si="51"/>
        <v>0</v>
      </c>
      <c r="T205" s="53">
        <f t="shared" si="52"/>
        <v>370</v>
      </c>
      <c r="U205" s="151" t="str">
        <f t="shared" ca="1" si="46"/>
        <v/>
      </c>
      <c r="V205" s="151" t="str">
        <f t="shared" ca="1" si="53"/>
        <v/>
      </c>
      <c r="W205" s="151" t="str">
        <f t="shared" ca="1" si="54"/>
        <v/>
      </c>
      <c r="X205" s="151" t="str">
        <f t="shared" ca="1" si="55"/>
        <v/>
      </c>
      <c r="Y205" s="153" t="str">
        <f t="shared" ca="1" si="59"/>
        <v/>
      </c>
      <c r="Z205" s="153" t="str">
        <f t="shared" ca="1" si="60"/>
        <v/>
      </c>
      <c r="AA205" s="153" t="str">
        <f t="shared" ca="1" si="61"/>
        <v/>
      </c>
      <c r="AB205" s="152" t="str">
        <f t="shared" ca="1" si="62"/>
        <v/>
      </c>
      <c r="AC205" s="264" t="str">
        <f t="shared" ca="1" si="63"/>
        <v/>
      </c>
      <c r="AD205" s="152" t="str">
        <f t="shared" ca="1" si="45"/>
        <v/>
      </c>
      <c r="AF205" s="209" t="str">
        <f>Raumgruppen_Bezeichnungen!D100</f>
        <v>Verkehrsflächen; Flure, Foyer, Garderoben</v>
      </c>
    </row>
    <row r="206" spans="6:32" ht="14.25" hidden="1" x14ac:dyDescent="0.2">
      <c r="F206" s="673" t="str">
        <f>Raumgruppen_Bezeichnungen!C101</f>
        <v>F1-14</v>
      </c>
      <c r="G206" s="455" t="str">
        <f t="shared" ca="1" si="39"/>
        <v/>
      </c>
      <c r="H206" s="455" t="str">
        <f t="shared" ca="1" si="40"/>
        <v/>
      </c>
      <c r="I206" s="456" t="str">
        <f t="shared" ca="1" si="58"/>
        <v/>
      </c>
      <c r="J206" s="557"/>
      <c r="K206" s="563">
        <f t="shared" si="41"/>
        <v>145</v>
      </c>
      <c r="L206" s="564">
        <f>VLOOKUP(F206,Raumgruppen_Bezeichnungen!$C$3:$O$305,13,FALSE)</f>
        <v>370</v>
      </c>
      <c r="M206" s="2">
        <f>VLOOKUP(F206,Raumgruppen_Bezeichnungen!$C$3:$N$305,12,FALSE)</f>
        <v>0</v>
      </c>
      <c r="N206" s="54" t="str">
        <f t="shared" si="49"/>
        <v>F1-14</v>
      </c>
      <c r="O206" s="137" t="str">
        <f t="shared" ca="1" si="42"/>
        <v/>
      </c>
      <c r="P206" s="137" t="str">
        <f t="shared" ca="1" si="43"/>
        <v/>
      </c>
      <c r="Q206" s="137" t="str">
        <f t="shared" ca="1" si="56"/>
        <v/>
      </c>
      <c r="R206" s="53">
        <f t="shared" si="50"/>
        <v>145</v>
      </c>
      <c r="S206" s="53">
        <f t="shared" si="51"/>
        <v>0</v>
      </c>
      <c r="T206" s="53">
        <f t="shared" si="52"/>
        <v>370</v>
      </c>
      <c r="U206" s="151" t="str">
        <f t="shared" ca="1" si="46"/>
        <v/>
      </c>
      <c r="V206" s="151" t="str">
        <f t="shared" ca="1" si="53"/>
        <v/>
      </c>
      <c r="W206" s="151" t="str">
        <f t="shared" ca="1" si="54"/>
        <v/>
      </c>
      <c r="X206" s="151" t="str">
        <f t="shared" ca="1" si="55"/>
        <v/>
      </c>
      <c r="Y206" s="153" t="str">
        <f t="shared" ca="1" si="59"/>
        <v/>
      </c>
      <c r="Z206" s="153" t="str">
        <f t="shared" ca="1" si="60"/>
        <v/>
      </c>
      <c r="AA206" s="153" t="str">
        <f t="shared" ca="1" si="61"/>
        <v/>
      </c>
      <c r="AB206" s="152" t="str">
        <f t="shared" ca="1" si="62"/>
        <v/>
      </c>
      <c r="AC206" s="264" t="str">
        <f t="shared" ca="1" si="63"/>
        <v/>
      </c>
      <c r="AD206" s="152" t="str">
        <f t="shared" ca="1" si="45"/>
        <v/>
      </c>
      <c r="AF206" s="209" t="str">
        <f>Raumgruppen_Bezeichnungen!D101</f>
        <v>Verkehrsflächen; Flure, Foyer, Garderoben</v>
      </c>
    </row>
    <row r="207" spans="6:32" ht="14.25" x14ac:dyDescent="0.2">
      <c r="F207" s="673" t="str">
        <f>Raumgruppen_Bezeichnungen!C102</f>
        <v>F1-W</v>
      </c>
      <c r="G207" s="455">
        <f t="shared" ca="1" si="39"/>
        <v>552.84</v>
      </c>
      <c r="H207" s="455" t="str">
        <f t="shared" ca="1" si="40"/>
        <v/>
      </c>
      <c r="I207" s="456" t="str">
        <f t="shared" ca="1" si="58"/>
        <v/>
      </c>
      <c r="J207" s="557"/>
      <c r="K207" s="563">
        <f t="shared" si="41"/>
        <v>150</v>
      </c>
      <c r="L207" s="564">
        <f>VLOOKUP(F207,Raumgruppen_Bezeichnungen!$C$3:$O$305,13,FALSE)</f>
        <v>380</v>
      </c>
      <c r="M207" s="2">
        <f>VLOOKUP(F207,Raumgruppen_Bezeichnungen!$C$3:$N$305,12,FALSE)</f>
        <v>1</v>
      </c>
      <c r="N207" s="54" t="str">
        <f t="shared" si="49"/>
        <v>F1-W</v>
      </c>
      <c r="O207" s="137">
        <f t="shared" ca="1" si="42"/>
        <v>552.84</v>
      </c>
      <c r="P207" s="137" t="str">
        <f t="shared" ca="1" si="43"/>
        <v/>
      </c>
      <c r="Q207" s="137" t="str">
        <f t="shared" ca="1" si="56"/>
        <v/>
      </c>
      <c r="R207" s="53">
        <f t="shared" si="50"/>
        <v>150</v>
      </c>
      <c r="S207" s="53">
        <f t="shared" si="51"/>
        <v>0</v>
      </c>
      <c r="T207" s="53">
        <f t="shared" si="52"/>
        <v>380</v>
      </c>
      <c r="U207" s="151" t="str">
        <f t="shared" ca="1" si="46"/>
        <v/>
      </c>
      <c r="V207" s="151" t="str">
        <f t="shared" ca="1" si="53"/>
        <v/>
      </c>
      <c r="W207" s="151" t="str">
        <f t="shared" ca="1" si="54"/>
        <v/>
      </c>
      <c r="X207" s="151" t="str">
        <f t="shared" ca="1" si="55"/>
        <v/>
      </c>
      <c r="Y207" s="153" t="str">
        <f t="shared" ca="1" si="59"/>
        <v/>
      </c>
      <c r="Z207" s="153" t="str">
        <f t="shared" ca="1" si="60"/>
        <v/>
      </c>
      <c r="AA207" s="153" t="str">
        <f t="shared" ca="1" si="61"/>
        <v/>
      </c>
      <c r="AB207" s="152" t="str">
        <f t="shared" ca="1" si="62"/>
        <v/>
      </c>
      <c r="AC207" s="264">
        <f t="shared" ca="1" si="63"/>
        <v>6.1941234525419379E-4</v>
      </c>
      <c r="AD207" s="152" t="str">
        <f t="shared" ca="1" si="45"/>
        <v/>
      </c>
      <c r="AF207" s="209" t="str">
        <f>Raumgruppen_Bezeichnungen!D102</f>
        <v>Verkehrsflächen; Flure, Foyer, Garderoben</v>
      </c>
    </row>
    <row r="208" spans="6:32" ht="14.25" x14ac:dyDescent="0.2">
      <c r="F208" s="673" t="str">
        <f>Raumgruppen_Bezeichnungen!C103</f>
        <v>F1-2</v>
      </c>
      <c r="G208" s="455">
        <f t="shared" ca="1" si="39"/>
        <v>167407.5</v>
      </c>
      <c r="H208" s="455" t="str">
        <f t="shared" ca="1" si="40"/>
        <v/>
      </c>
      <c r="I208" s="456" t="str">
        <f t="shared" ca="1" si="58"/>
        <v/>
      </c>
      <c r="J208" s="557"/>
      <c r="K208" s="563">
        <f t="shared" si="41"/>
        <v>160</v>
      </c>
      <c r="L208" s="564">
        <f>VLOOKUP(F208,Raumgruppen_Bezeichnungen!$C$3:$O$305,13,FALSE)</f>
        <v>400</v>
      </c>
      <c r="M208" s="2">
        <f>VLOOKUP(F208,Raumgruppen_Bezeichnungen!$C$3:$N$305,12,FALSE)</f>
        <v>1</v>
      </c>
      <c r="N208" s="54" t="str">
        <f t="shared" si="49"/>
        <v>F1-2</v>
      </c>
      <c r="O208" s="137">
        <f t="shared" ca="1" si="42"/>
        <v>167407.5</v>
      </c>
      <c r="P208" s="137" t="str">
        <f t="shared" ca="1" si="43"/>
        <v/>
      </c>
      <c r="Q208" s="137" t="str">
        <f t="shared" ca="1" si="56"/>
        <v/>
      </c>
      <c r="R208" s="53">
        <f t="shared" si="50"/>
        <v>160</v>
      </c>
      <c r="S208" s="53">
        <f t="shared" si="51"/>
        <v>0</v>
      </c>
      <c r="T208" s="53">
        <f t="shared" si="52"/>
        <v>400</v>
      </c>
      <c r="U208" s="151" t="str">
        <f t="shared" ca="1" si="46"/>
        <v/>
      </c>
      <c r="V208" s="151" t="str">
        <f t="shared" ca="1" si="53"/>
        <v/>
      </c>
      <c r="W208" s="151" t="str">
        <f t="shared" ca="1" si="54"/>
        <v/>
      </c>
      <c r="X208" s="151" t="str">
        <f t="shared" ca="1" si="55"/>
        <v/>
      </c>
      <c r="Y208" s="153" t="str">
        <f t="shared" ca="1" si="59"/>
        <v/>
      </c>
      <c r="Z208" s="153" t="str">
        <f t="shared" ca="1" si="60"/>
        <v/>
      </c>
      <c r="AA208" s="153" t="str">
        <f t="shared" ca="1" si="61"/>
        <v/>
      </c>
      <c r="AB208" s="152" t="str">
        <f t="shared" ca="1" si="62"/>
        <v/>
      </c>
      <c r="AC208" s="264">
        <f t="shared" ca="1" si="63"/>
        <v>0.18756651506428884</v>
      </c>
      <c r="AD208" s="152" t="str">
        <f t="shared" ca="1" si="45"/>
        <v/>
      </c>
      <c r="AF208" s="209" t="str">
        <f>Raumgruppen_Bezeichnungen!D103</f>
        <v>Verkehrsflächen; Flure, Foyer, Garderoben</v>
      </c>
    </row>
    <row r="209" spans="6:32" ht="14.25" hidden="1" x14ac:dyDescent="0.2">
      <c r="F209" s="673" t="str">
        <f>Raumgruppen_Bezeichnungen!C104</f>
        <v>F1-2,5</v>
      </c>
      <c r="G209" s="455" t="str">
        <f t="shared" ca="1" si="39"/>
        <v/>
      </c>
      <c r="H209" s="455" t="str">
        <f t="shared" ca="1" si="40"/>
        <v/>
      </c>
      <c r="I209" s="456" t="str">
        <f t="shared" ca="1" si="58"/>
        <v/>
      </c>
      <c r="J209" s="557"/>
      <c r="K209" s="563">
        <f t="shared" si="41"/>
        <v>200</v>
      </c>
      <c r="L209" s="564">
        <f>VLOOKUP(F209,Raumgruppen_Bezeichnungen!$C$3:$O$305,13,FALSE)</f>
        <v>510</v>
      </c>
      <c r="M209" s="2">
        <f>VLOOKUP(F209,Raumgruppen_Bezeichnungen!$C$3:$N$305,12,FALSE)</f>
        <v>0</v>
      </c>
      <c r="N209" s="54" t="str">
        <f t="shared" si="49"/>
        <v>F1-2,5</v>
      </c>
      <c r="O209" s="137" t="str">
        <f t="shared" ca="1" si="42"/>
        <v/>
      </c>
      <c r="P209" s="137" t="str">
        <f t="shared" ca="1" si="43"/>
        <v/>
      </c>
      <c r="Q209" s="137" t="str">
        <f t="shared" ca="1" si="56"/>
        <v/>
      </c>
      <c r="R209" s="53">
        <f t="shared" si="50"/>
        <v>200</v>
      </c>
      <c r="S209" s="53">
        <f t="shared" si="51"/>
        <v>0</v>
      </c>
      <c r="T209" s="53">
        <f t="shared" si="52"/>
        <v>510</v>
      </c>
      <c r="U209" s="151" t="str">
        <f t="shared" ca="1" si="46"/>
        <v/>
      </c>
      <c r="V209" s="151" t="str">
        <f t="shared" ca="1" si="53"/>
        <v/>
      </c>
      <c r="W209" s="151" t="str">
        <f t="shared" ca="1" si="54"/>
        <v/>
      </c>
      <c r="X209" s="151" t="str">
        <f t="shared" ca="1" si="55"/>
        <v/>
      </c>
      <c r="Y209" s="153" t="str">
        <f t="shared" ca="1" si="59"/>
        <v/>
      </c>
      <c r="Z209" s="153" t="str">
        <f t="shared" ca="1" si="60"/>
        <v/>
      </c>
      <c r="AA209" s="153" t="str">
        <f t="shared" ca="1" si="61"/>
        <v/>
      </c>
      <c r="AB209" s="152" t="str">
        <f t="shared" ca="1" si="62"/>
        <v/>
      </c>
      <c r="AC209" s="264" t="str">
        <f t="shared" ca="1" si="63"/>
        <v/>
      </c>
      <c r="AD209" s="152" t="str">
        <f t="shared" ca="1" si="45"/>
        <v/>
      </c>
      <c r="AF209" s="209" t="str">
        <f>Raumgruppen_Bezeichnungen!D104</f>
        <v>Verkehrsflächen; Flure, Foyer, Garderoben</v>
      </c>
    </row>
    <row r="210" spans="6:32" ht="14.25" hidden="1" x14ac:dyDescent="0.2">
      <c r="F210" s="673" t="str">
        <f>Raumgruppen_Bezeichnungen!C105</f>
        <v>F1-3</v>
      </c>
      <c r="G210" s="455" t="str">
        <f t="shared" ca="1" si="39"/>
        <v/>
      </c>
      <c r="H210" s="455" t="str">
        <f t="shared" ca="1" si="40"/>
        <v/>
      </c>
      <c r="I210" s="456" t="str">
        <f ca="1">IF(H210="","",G210/H210)</f>
        <v/>
      </c>
      <c r="J210" s="557"/>
      <c r="K210" s="563">
        <f t="shared" si="41"/>
        <v>210</v>
      </c>
      <c r="L210" s="564">
        <f>VLOOKUP(F210,Raumgruppen_Bezeichnungen!$C$3:$O$305,13,FALSE)</f>
        <v>530</v>
      </c>
      <c r="M210" s="2">
        <f>VLOOKUP(F210,Raumgruppen_Bezeichnungen!$C$3:$N$305,12,FALSE)</f>
        <v>0</v>
      </c>
      <c r="N210" s="54" t="str">
        <f>F210</f>
        <v>F1-3</v>
      </c>
      <c r="O210" s="137" t="str">
        <f t="shared" ca="1" si="42"/>
        <v/>
      </c>
      <c r="P210" s="137" t="str">
        <f t="shared" ca="1" si="43"/>
        <v/>
      </c>
      <c r="Q210" s="137" t="str">
        <f t="shared" ca="1" si="56"/>
        <v/>
      </c>
      <c r="R210" s="53">
        <f>K210</f>
        <v>210</v>
      </c>
      <c r="S210" s="53">
        <f>J210</f>
        <v>0</v>
      </c>
      <c r="T210" s="53">
        <f>L210</f>
        <v>530</v>
      </c>
      <c r="U210" s="151" t="str">
        <f t="shared" ca="1" si="46"/>
        <v/>
      </c>
      <c r="V210" s="151" t="str">
        <f ca="1">IF(Q210&lt;&gt;"",R210-Q210,"")</f>
        <v/>
      </c>
      <c r="W210" s="151" t="str">
        <f ca="1">IF(U210&lt;0,0,U210)</f>
        <v/>
      </c>
      <c r="X210" s="151" t="str">
        <f ca="1">IF(V210&lt;0,0,V210)</f>
        <v/>
      </c>
      <c r="Y210" s="153" t="str">
        <f ca="1">IF(W210&lt;&gt;"",W210/T210,"")</f>
        <v/>
      </c>
      <c r="Z210" s="153" t="str">
        <f ca="1">IF(X210&lt;&gt;"",X210/R210,"")</f>
        <v/>
      </c>
      <c r="AA210" s="153" t="str">
        <f ca="1">IF(Y210&lt;&gt;"",Y210+Z210,"")</f>
        <v/>
      </c>
      <c r="AB210" s="152" t="str">
        <f ca="1">IF(AA210&lt;&gt;"",AA210*100,"")</f>
        <v/>
      </c>
      <c r="AC210" s="264" t="str">
        <f ca="1">IF(O210&lt;&gt;"",O210/$O$105,"")</f>
        <v/>
      </c>
      <c r="AD210" s="152" t="str">
        <f t="shared" ca="1" si="45"/>
        <v/>
      </c>
      <c r="AF210" s="209" t="str">
        <f>Raumgruppen_Bezeichnungen!D105</f>
        <v>Verkehrsflächen; Flure, Foyer, Garderoben</v>
      </c>
    </row>
    <row r="211" spans="6:32" ht="14.25" hidden="1" x14ac:dyDescent="0.2">
      <c r="F211" s="770" t="str">
        <f>Raumgruppen_Bezeichnungen!C106</f>
        <v>F1-4</v>
      </c>
      <c r="G211" s="792" t="str">
        <f t="shared" ca="1" si="39"/>
        <v/>
      </c>
      <c r="H211" s="792" t="str">
        <f t="shared" ca="1" si="40"/>
        <v/>
      </c>
      <c r="I211" s="793" t="str">
        <f ca="1">IF(H211="","",G211/H211)</f>
        <v/>
      </c>
      <c r="J211" s="794"/>
      <c r="K211" s="563">
        <f t="shared" si="41"/>
        <v>240</v>
      </c>
      <c r="L211" s="564">
        <f>VLOOKUP(F211,Raumgruppen_Bezeichnungen!$C$3:$O$305,13,FALSE)</f>
        <v>610</v>
      </c>
      <c r="M211" s="2">
        <f>VLOOKUP(F211,Raumgruppen_Bezeichnungen!$C$3:$N$305,12,FALSE)</f>
        <v>0</v>
      </c>
      <c r="N211" s="54" t="str">
        <f>F211</f>
        <v>F1-4</v>
      </c>
      <c r="O211" s="137" t="str">
        <f t="shared" ca="1" si="42"/>
        <v/>
      </c>
      <c r="P211" s="137" t="str">
        <f t="shared" ca="1" si="43"/>
        <v/>
      </c>
      <c r="Q211" s="137" t="str">
        <f t="shared" ca="1" si="56"/>
        <v/>
      </c>
      <c r="R211" s="53">
        <f>K211</f>
        <v>240</v>
      </c>
      <c r="S211" s="53">
        <f>J211</f>
        <v>0</v>
      </c>
      <c r="T211" s="53">
        <f>L211</f>
        <v>610</v>
      </c>
      <c r="U211" s="151" t="str">
        <f t="shared" ca="1" si="46"/>
        <v/>
      </c>
      <c r="V211" s="151" t="str">
        <f ca="1">IF(Q211&lt;&gt;"",R211-Q211,"")</f>
        <v/>
      </c>
      <c r="W211" s="151" t="str">
        <f ca="1">IF(U211&lt;0,0,U211)</f>
        <v/>
      </c>
      <c r="X211" s="151" t="str">
        <f ca="1">IF(V211&lt;0,0,V211)</f>
        <v/>
      </c>
      <c r="Y211" s="153" t="str">
        <f ca="1">IF(W211&lt;&gt;"",W211/T211,"")</f>
        <v/>
      </c>
      <c r="Z211" s="153" t="str">
        <f ca="1">IF(X211&lt;&gt;"",X211/R211,"")</f>
        <v/>
      </c>
      <c r="AA211" s="153" t="str">
        <f ca="1">IF(Y211&lt;&gt;"",Y211+Z211,"")</f>
        <v/>
      </c>
      <c r="AB211" s="152" t="str">
        <f ca="1">IF(AA211&lt;&gt;"",AA211*100,"")</f>
        <v/>
      </c>
      <c r="AC211" s="264" t="str">
        <f ca="1">IF(O211&lt;&gt;"",O211/$O$105,"")</f>
        <v/>
      </c>
      <c r="AD211" s="152" t="str">
        <f t="shared" ca="1" si="45"/>
        <v/>
      </c>
      <c r="AF211" s="209" t="str">
        <f>Raumgruppen_Bezeichnungen!D106</f>
        <v>Verkehrsflächen; Flure, Foyer, Garderoben</v>
      </c>
    </row>
    <row r="212" spans="6:32" ht="15" thickBot="1" x14ac:dyDescent="0.25">
      <c r="F212" s="674" t="str">
        <f>Raumgruppen_Bezeichnungen!C107</f>
        <v>F1-5</v>
      </c>
      <c r="G212" s="798">
        <f t="shared" ca="1" si="39"/>
        <v>105078.48999999999</v>
      </c>
      <c r="H212" s="798" t="str">
        <f t="shared" ca="1" si="40"/>
        <v/>
      </c>
      <c r="I212" s="799" t="str">
        <f t="shared" ca="1" si="58"/>
        <v/>
      </c>
      <c r="J212" s="642"/>
      <c r="K212" s="639">
        <f t="shared" si="41"/>
        <v>200</v>
      </c>
      <c r="L212" s="564">
        <f>VLOOKUP(F212,Raumgruppen_Bezeichnungen!$C$3:$O$305,13,FALSE)</f>
        <v>500</v>
      </c>
      <c r="M212" s="2">
        <f>VLOOKUP(F212,Raumgruppen_Bezeichnungen!$C$3:$N$305,12,FALSE)</f>
        <v>1</v>
      </c>
      <c r="N212" s="54" t="str">
        <f t="shared" si="49"/>
        <v>F1-5</v>
      </c>
      <c r="O212" s="137">
        <f t="shared" ca="1" si="42"/>
        <v>105078.48999999999</v>
      </c>
      <c r="P212" s="137" t="str">
        <f t="shared" ca="1" si="43"/>
        <v/>
      </c>
      <c r="Q212" s="137" t="str">
        <f t="shared" ca="1" si="56"/>
        <v/>
      </c>
      <c r="R212" s="53">
        <f t="shared" si="50"/>
        <v>200</v>
      </c>
      <c r="S212" s="53">
        <f t="shared" si="51"/>
        <v>0</v>
      </c>
      <c r="T212" s="53">
        <f t="shared" si="52"/>
        <v>500</v>
      </c>
      <c r="U212" s="151" t="str">
        <f t="shared" ca="1" si="46"/>
        <v/>
      </c>
      <c r="V212" s="151" t="str">
        <f t="shared" ca="1" si="53"/>
        <v/>
      </c>
      <c r="W212" s="151" t="str">
        <f t="shared" ca="1" si="54"/>
        <v/>
      </c>
      <c r="X212" s="151" t="str">
        <f t="shared" ca="1" si="55"/>
        <v/>
      </c>
      <c r="Y212" s="153" t="str">
        <f t="shared" ca="1" si="59"/>
        <v/>
      </c>
      <c r="Z212" s="153" t="str">
        <f t="shared" ca="1" si="60"/>
        <v/>
      </c>
      <c r="AA212" s="153" t="str">
        <f t="shared" ca="1" si="61"/>
        <v/>
      </c>
      <c r="AB212" s="152" t="str">
        <f t="shared" ca="1" si="62"/>
        <v/>
      </c>
      <c r="AC212" s="264">
        <f t="shared" ca="1" si="63"/>
        <v>0.11773191868654465</v>
      </c>
      <c r="AD212" s="152" t="str">
        <f t="shared" ca="1" si="45"/>
        <v/>
      </c>
      <c r="AF212" s="209" t="str">
        <f>Raumgruppen_Bezeichnungen!D107</f>
        <v>Verkehrsflächen; Flure, Foyer, Garderoben</v>
      </c>
    </row>
    <row r="213" spans="6:32" ht="14.25" hidden="1" x14ac:dyDescent="0.2">
      <c r="F213" s="764" t="str">
        <f>Raumgruppen_Bezeichnungen!C108</f>
        <v>F1-6</v>
      </c>
      <c r="G213" s="795" t="str">
        <f t="shared" ca="1" si="39"/>
        <v/>
      </c>
      <c r="H213" s="795" t="str">
        <f t="shared" ca="1" si="40"/>
        <v/>
      </c>
      <c r="I213" s="796" t="str">
        <f t="shared" ca="1" si="58"/>
        <v/>
      </c>
      <c r="J213" s="797"/>
      <c r="K213" s="563">
        <f t="shared" si="41"/>
        <v>275</v>
      </c>
      <c r="L213" s="564">
        <f>VLOOKUP(F213,Raumgruppen_Bezeichnungen!$C$3:$O$305,13,FALSE)</f>
        <v>690</v>
      </c>
      <c r="M213" s="2">
        <f>VLOOKUP(F213,Raumgruppen_Bezeichnungen!$C$3:$N$305,12,FALSE)</f>
        <v>0</v>
      </c>
      <c r="N213" s="54" t="str">
        <f t="shared" si="49"/>
        <v>F1-6</v>
      </c>
      <c r="O213" s="137" t="str">
        <f t="shared" ca="1" si="42"/>
        <v/>
      </c>
      <c r="P213" s="137" t="str">
        <f t="shared" ca="1" si="43"/>
        <v/>
      </c>
      <c r="Q213" s="137" t="str">
        <f t="shared" ca="1" si="56"/>
        <v/>
      </c>
      <c r="R213" s="53">
        <f t="shared" si="50"/>
        <v>275</v>
      </c>
      <c r="S213" s="53">
        <f t="shared" si="51"/>
        <v>0</v>
      </c>
      <c r="T213" s="53">
        <f t="shared" si="52"/>
        <v>690</v>
      </c>
      <c r="U213" s="151" t="str">
        <f t="shared" ca="1" si="46"/>
        <v/>
      </c>
      <c r="V213" s="151" t="str">
        <f t="shared" ca="1" si="53"/>
        <v/>
      </c>
      <c r="W213" s="151" t="str">
        <f t="shared" ca="1" si="54"/>
        <v/>
      </c>
      <c r="X213" s="151" t="str">
        <f t="shared" ca="1" si="55"/>
        <v/>
      </c>
      <c r="Y213" s="153" t="str">
        <f t="shared" ca="1" si="59"/>
        <v/>
      </c>
      <c r="Z213" s="153" t="str">
        <f t="shared" ca="1" si="60"/>
        <v/>
      </c>
      <c r="AA213" s="153" t="str">
        <f t="shared" ca="1" si="61"/>
        <v/>
      </c>
      <c r="AB213" s="152" t="str">
        <f t="shared" ca="1" si="62"/>
        <v/>
      </c>
      <c r="AC213" s="264" t="str">
        <f t="shared" ca="1" si="63"/>
        <v/>
      </c>
      <c r="AD213" s="152" t="str">
        <f t="shared" ca="1" si="45"/>
        <v/>
      </c>
      <c r="AF213" s="209" t="str">
        <f>Raumgruppen_Bezeichnungen!D108</f>
        <v>Verkehrsflächen; Flure, Foyer, Garderoben</v>
      </c>
    </row>
    <row r="214" spans="6:32" ht="14.25" hidden="1" x14ac:dyDescent="0.2">
      <c r="F214" s="673" t="str">
        <f>Raumgruppen_Bezeichnungen!C109</f>
        <v>F1-7</v>
      </c>
      <c r="G214" s="455" t="str">
        <f t="shared" ca="1" si="39"/>
        <v/>
      </c>
      <c r="H214" s="455" t="str">
        <f t="shared" ca="1" si="40"/>
        <v/>
      </c>
      <c r="I214" s="456" t="str">
        <f t="shared" ca="1" si="58"/>
        <v/>
      </c>
      <c r="J214" s="557"/>
      <c r="K214" s="563">
        <f t="shared" si="41"/>
        <v>275</v>
      </c>
      <c r="L214" s="564">
        <f>VLOOKUP(F214,Raumgruppen_Bezeichnungen!$C$3:$O$305,13,FALSE)</f>
        <v>690</v>
      </c>
      <c r="M214" s="2">
        <f>VLOOKUP(F214,Raumgruppen_Bezeichnungen!$C$3:$N$305,12,FALSE)</f>
        <v>0</v>
      </c>
      <c r="N214" s="54" t="str">
        <f t="shared" si="49"/>
        <v>F1-7</v>
      </c>
      <c r="O214" s="137" t="str">
        <f t="shared" ca="1" si="42"/>
        <v/>
      </c>
      <c r="P214" s="137" t="str">
        <f t="shared" ca="1" si="43"/>
        <v/>
      </c>
      <c r="Q214" s="137" t="str">
        <f t="shared" ca="1" si="56"/>
        <v/>
      </c>
      <c r="R214" s="53">
        <f t="shared" si="50"/>
        <v>275</v>
      </c>
      <c r="S214" s="53">
        <f t="shared" si="51"/>
        <v>0</v>
      </c>
      <c r="T214" s="53">
        <f t="shared" si="52"/>
        <v>690</v>
      </c>
      <c r="U214" s="151" t="str">
        <f t="shared" ca="1" si="46"/>
        <v/>
      </c>
      <c r="V214" s="151" t="str">
        <f t="shared" ca="1" si="53"/>
        <v/>
      </c>
      <c r="W214" s="151" t="str">
        <f t="shared" ca="1" si="54"/>
        <v/>
      </c>
      <c r="X214" s="151" t="str">
        <f t="shared" ca="1" si="55"/>
        <v/>
      </c>
      <c r="Y214" s="153" t="str">
        <f t="shared" ca="1" si="59"/>
        <v/>
      </c>
      <c r="Z214" s="153" t="str">
        <f t="shared" ca="1" si="60"/>
        <v/>
      </c>
      <c r="AA214" s="153" t="str">
        <f t="shared" ca="1" si="61"/>
        <v/>
      </c>
      <c r="AB214" s="152" t="str">
        <f t="shared" ca="1" si="62"/>
        <v/>
      </c>
      <c r="AC214" s="264" t="str">
        <f t="shared" ca="1" si="63"/>
        <v/>
      </c>
      <c r="AD214" s="152" t="str">
        <f t="shared" ca="1" si="45"/>
        <v/>
      </c>
      <c r="AF214" s="209" t="str">
        <f>Raumgruppen_Bezeichnungen!D109</f>
        <v>Verkehrsflächen; Flure, Foyer, Garderoben</v>
      </c>
    </row>
    <row r="215" spans="6:32" ht="14.25" hidden="1" x14ac:dyDescent="0.2">
      <c r="F215" s="673" t="str">
        <f>Raumgruppen_Bezeichnungen!C110</f>
        <v>F1-Müll</v>
      </c>
      <c r="G215" s="455" t="str">
        <f t="shared" ca="1" si="39"/>
        <v/>
      </c>
      <c r="H215" s="455" t="str">
        <f t="shared" ca="1" si="40"/>
        <v/>
      </c>
      <c r="I215" s="456" t="str">
        <f t="shared" ca="1" si="58"/>
        <v/>
      </c>
      <c r="J215" s="557"/>
      <c r="K215" s="563">
        <f t="shared" si="41"/>
        <v>560</v>
      </c>
      <c r="L215" s="564">
        <f>VLOOKUP(F215,Raumgruppen_Bezeichnungen!$C$3:$O$305,13,FALSE)</f>
        <v>1400</v>
      </c>
      <c r="M215" s="2">
        <f>VLOOKUP(F215,Raumgruppen_Bezeichnungen!$C$3:$N$305,12,FALSE)</f>
        <v>0</v>
      </c>
      <c r="N215" s="54" t="str">
        <f t="shared" si="49"/>
        <v>F1-Müll</v>
      </c>
      <c r="O215" s="137" t="str">
        <f t="shared" ca="1" si="42"/>
        <v/>
      </c>
      <c r="P215" s="137" t="str">
        <f t="shared" ca="1" si="43"/>
        <v/>
      </c>
      <c r="Q215" s="137" t="str">
        <f t="shared" ca="1" si="56"/>
        <v/>
      </c>
      <c r="R215" s="53">
        <f t="shared" si="50"/>
        <v>560</v>
      </c>
      <c r="S215" s="53">
        <f t="shared" si="51"/>
        <v>0</v>
      </c>
      <c r="T215" s="53">
        <f t="shared" si="52"/>
        <v>1400</v>
      </c>
      <c r="U215" s="151" t="str">
        <f t="shared" ca="1" si="46"/>
        <v/>
      </c>
      <c r="V215" s="151" t="str">
        <f t="shared" ca="1" si="53"/>
        <v/>
      </c>
      <c r="W215" s="151" t="str">
        <f t="shared" ca="1" si="54"/>
        <v/>
      </c>
      <c r="X215" s="151" t="str">
        <f t="shared" ca="1" si="55"/>
        <v/>
      </c>
      <c r="Y215" s="153" t="str">
        <f t="shared" ca="1" si="59"/>
        <v/>
      </c>
      <c r="Z215" s="153" t="str">
        <f t="shared" ca="1" si="60"/>
        <v/>
      </c>
      <c r="AA215" s="153" t="str">
        <f t="shared" ca="1" si="61"/>
        <v/>
      </c>
      <c r="AB215" s="152" t="str">
        <f t="shared" ca="1" si="62"/>
        <v/>
      </c>
      <c r="AC215" s="264" t="str">
        <f t="shared" ca="1" si="63"/>
        <v/>
      </c>
      <c r="AD215" s="152" t="str">
        <f t="shared" ca="1" si="45"/>
        <v/>
      </c>
      <c r="AF215" s="209" t="str">
        <f>Raumgruppen_Bezeichnungen!D110</f>
        <v>Verkehrsflächen; Flure, Foyer, Garderoben (nur Müllentnahme)</v>
      </c>
    </row>
    <row r="216" spans="6:32" ht="15" hidden="1" thickBot="1" x14ac:dyDescent="0.25">
      <c r="F216" s="673" t="str">
        <f>Raumgruppen_Bezeichnungen!C111</f>
        <v>F1-Hort</v>
      </c>
      <c r="G216" s="455" t="str">
        <f t="shared" ca="1" si="39"/>
        <v/>
      </c>
      <c r="H216" s="455" t="str">
        <f t="shared" ca="1" si="40"/>
        <v/>
      </c>
      <c r="I216" s="456" t="str">
        <f ca="1">IF(H216="","",G216/H216)</f>
        <v/>
      </c>
      <c r="J216" s="557"/>
      <c r="K216" s="563">
        <f t="shared" si="41"/>
        <v>195</v>
      </c>
      <c r="L216" s="564">
        <f>VLOOKUP(F216,Raumgruppen_Bezeichnungen!$C$3:$O$305,13,FALSE)</f>
        <v>490</v>
      </c>
      <c r="M216" s="2">
        <f>VLOOKUP(F216,Raumgruppen_Bezeichnungen!$C$3:$N$305,12,FALSE)</f>
        <v>0</v>
      </c>
      <c r="N216" s="570" t="str">
        <f>F216</f>
        <v>F1-Hort</v>
      </c>
      <c r="O216" s="543" t="str">
        <f t="shared" ca="1" si="42"/>
        <v/>
      </c>
      <c r="P216" s="543" t="str">
        <f t="shared" ca="1" si="43"/>
        <v/>
      </c>
      <c r="Q216" s="543" t="str">
        <f t="shared" ca="1" si="56"/>
        <v/>
      </c>
      <c r="R216" s="571">
        <f>K216</f>
        <v>195</v>
      </c>
      <c r="S216" s="571">
        <f>J216</f>
        <v>0</v>
      </c>
      <c r="T216" s="571">
        <f>L216</f>
        <v>490</v>
      </c>
      <c r="U216" s="543" t="str">
        <f t="shared" ca="1" si="46"/>
        <v/>
      </c>
      <c r="V216" s="543" t="str">
        <f ca="1">IF(Q216&lt;&gt;"",R216-Q216,"")</f>
        <v/>
      </c>
      <c r="W216" s="543" t="str">
        <f ca="1">IF(U216&lt;0,0,U216)</f>
        <v/>
      </c>
      <c r="X216" s="543" t="str">
        <f ca="1">IF(V216&lt;0,0,V216)</f>
        <v/>
      </c>
      <c r="Y216" s="572" t="str">
        <f ca="1">IF(W216&lt;&gt;"",W216/T216,"")</f>
        <v/>
      </c>
      <c r="Z216" s="572" t="str">
        <f ca="1">IF(X216&lt;&gt;"",X216/R216,"")</f>
        <v/>
      </c>
      <c r="AA216" s="572" t="str">
        <f ca="1">IF(Y216&lt;&gt;"",Y216+Z216,"")</f>
        <v/>
      </c>
      <c r="AB216" s="544" t="str">
        <f ca="1">IF(AA216&lt;&gt;"",AA216*100,"")</f>
        <v/>
      </c>
      <c r="AC216" s="573" t="str">
        <f ca="1">IF(O216&lt;&gt;"",O216/$O$105,"")</f>
        <v/>
      </c>
      <c r="AD216" s="544" t="str">
        <f t="shared" ca="1" si="45"/>
        <v/>
      </c>
      <c r="AF216" s="209" t="str">
        <f>Raumgruppen_Bezeichnungen!D111</f>
        <v>Verkehrsflächen; Flure, Foyer, Garderoben</v>
      </c>
    </row>
    <row r="217" spans="6:32" ht="14.25" hidden="1" x14ac:dyDescent="0.2">
      <c r="F217" s="673" t="str">
        <f>Raumgruppen_Bezeichnungen!C112</f>
        <v>F2-J</v>
      </c>
      <c r="G217" s="455" t="str">
        <f t="shared" ca="1" si="39"/>
        <v/>
      </c>
      <c r="H217" s="455" t="str">
        <f t="shared" ca="1" si="40"/>
        <v/>
      </c>
      <c r="I217" s="456" t="str">
        <f t="shared" ca="1" si="58"/>
        <v/>
      </c>
      <c r="J217" s="557"/>
      <c r="K217" s="563">
        <f t="shared" si="41"/>
        <v>50</v>
      </c>
      <c r="L217" s="564">
        <f>VLOOKUP(F217,Raumgruppen_Bezeichnungen!$C$3:$O$305,13,FALSE)</f>
        <v>130</v>
      </c>
      <c r="M217" s="2">
        <f>VLOOKUP(F217,Raumgruppen_Bezeichnungen!$C$3:$N$305,12,FALSE)</f>
        <v>0</v>
      </c>
      <c r="N217" s="54" t="str">
        <f t="shared" si="49"/>
        <v>F2-J</v>
      </c>
      <c r="O217" s="137" t="str">
        <f t="shared" ca="1" si="42"/>
        <v/>
      </c>
      <c r="P217" s="137" t="str">
        <f t="shared" ca="1" si="43"/>
        <v/>
      </c>
      <c r="Q217" s="137" t="str">
        <f t="shared" ca="1" si="56"/>
        <v/>
      </c>
      <c r="R217" s="53">
        <f t="shared" si="50"/>
        <v>50</v>
      </c>
      <c r="S217" s="53">
        <f t="shared" si="51"/>
        <v>0</v>
      </c>
      <c r="T217" s="53">
        <f t="shared" si="52"/>
        <v>130</v>
      </c>
      <c r="U217" s="151" t="str">
        <f t="shared" ca="1" si="46"/>
        <v/>
      </c>
      <c r="V217" s="151" t="str">
        <f t="shared" ca="1" si="53"/>
        <v/>
      </c>
      <c r="W217" s="151" t="str">
        <f t="shared" ca="1" si="54"/>
        <v/>
      </c>
      <c r="X217" s="151" t="str">
        <f t="shared" ca="1" si="55"/>
        <v/>
      </c>
      <c r="Y217" s="153" t="str">
        <f t="shared" ca="1" si="59"/>
        <v/>
      </c>
      <c r="Z217" s="153" t="str">
        <f t="shared" ca="1" si="60"/>
        <v/>
      </c>
      <c r="AA217" s="153" t="str">
        <f t="shared" ca="1" si="61"/>
        <v/>
      </c>
      <c r="AB217" s="152" t="str">
        <f t="shared" ca="1" si="62"/>
        <v/>
      </c>
      <c r="AC217" s="264" t="str">
        <f t="shared" ca="1" si="63"/>
        <v/>
      </c>
      <c r="AD217" s="152" t="str">
        <f t="shared" ca="1" si="45"/>
        <v/>
      </c>
      <c r="AF217" s="209" t="str">
        <f>Raumgruppen_Bezeichnungen!D112</f>
        <v>Verkehrsflächen; Eingangsbereiche</v>
      </c>
    </row>
    <row r="218" spans="6:32" ht="14.25" hidden="1" x14ac:dyDescent="0.2">
      <c r="F218" s="673" t="str">
        <f>Raumgruppen_Bezeichnungen!C113</f>
        <v>F2-J2</v>
      </c>
      <c r="G218" s="455" t="str">
        <f t="shared" ca="1" si="39"/>
        <v/>
      </c>
      <c r="H218" s="455" t="str">
        <f t="shared" ca="1" si="40"/>
        <v/>
      </c>
      <c r="I218" s="456" t="str">
        <f t="shared" ca="1" si="58"/>
        <v/>
      </c>
      <c r="J218" s="557"/>
      <c r="K218" s="563">
        <f t="shared" si="41"/>
        <v>55</v>
      </c>
      <c r="L218" s="564">
        <f>VLOOKUP(F218,Raumgruppen_Bezeichnungen!$C$3:$O$305,13,FALSE)</f>
        <v>140</v>
      </c>
      <c r="M218" s="2">
        <f>VLOOKUP(F218,Raumgruppen_Bezeichnungen!$C$3:$N$305,12,FALSE)</f>
        <v>0</v>
      </c>
      <c r="N218" s="54" t="str">
        <f t="shared" si="49"/>
        <v>F2-J2</v>
      </c>
      <c r="O218" s="137" t="str">
        <f t="shared" ca="1" si="42"/>
        <v/>
      </c>
      <c r="P218" s="137" t="str">
        <f t="shared" ca="1" si="43"/>
        <v/>
      </c>
      <c r="Q218" s="137" t="str">
        <f t="shared" ca="1" si="56"/>
        <v/>
      </c>
      <c r="R218" s="53">
        <f t="shared" si="50"/>
        <v>55</v>
      </c>
      <c r="S218" s="53">
        <f t="shared" si="51"/>
        <v>0</v>
      </c>
      <c r="T218" s="53">
        <f t="shared" si="52"/>
        <v>140</v>
      </c>
      <c r="U218" s="151" t="str">
        <f t="shared" ca="1" si="46"/>
        <v/>
      </c>
      <c r="V218" s="151" t="str">
        <f t="shared" ca="1" si="53"/>
        <v/>
      </c>
      <c r="W218" s="151" t="str">
        <f t="shared" ca="1" si="54"/>
        <v/>
      </c>
      <c r="X218" s="151" t="str">
        <f t="shared" ca="1" si="55"/>
        <v/>
      </c>
      <c r="Y218" s="153" t="str">
        <f t="shared" ca="1" si="59"/>
        <v/>
      </c>
      <c r="Z218" s="153" t="str">
        <f t="shared" ca="1" si="60"/>
        <v/>
      </c>
      <c r="AA218" s="153" t="str">
        <f t="shared" ca="1" si="61"/>
        <v/>
      </c>
      <c r="AB218" s="152" t="str">
        <f t="shared" ca="1" si="62"/>
        <v/>
      </c>
      <c r="AC218" s="264" t="str">
        <f t="shared" ca="1" si="63"/>
        <v/>
      </c>
      <c r="AD218" s="152" t="str">
        <f t="shared" ca="1" si="45"/>
        <v/>
      </c>
      <c r="AF218" s="209" t="str">
        <f>Raumgruppen_Bezeichnungen!D113</f>
        <v>Verkehrsflächen; Eingangsbereiche</v>
      </c>
    </row>
    <row r="219" spans="6:32" ht="14.25" hidden="1" x14ac:dyDescent="0.2">
      <c r="F219" s="673" t="str">
        <f>Raumgruppen_Bezeichnungen!C114</f>
        <v>F2-Q</v>
      </c>
      <c r="G219" s="455" t="str">
        <f t="shared" ca="1" si="39"/>
        <v/>
      </c>
      <c r="H219" s="455" t="str">
        <f t="shared" ca="1" si="40"/>
        <v/>
      </c>
      <c r="I219" s="456" t="str">
        <f t="shared" ca="1" si="58"/>
        <v/>
      </c>
      <c r="J219" s="557"/>
      <c r="K219" s="563">
        <f t="shared" si="41"/>
        <v>55</v>
      </c>
      <c r="L219" s="564">
        <f>VLOOKUP(F219,Raumgruppen_Bezeichnungen!$C$3:$O$305,13,FALSE)</f>
        <v>145</v>
      </c>
      <c r="M219" s="2">
        <f>VLOOKUP(F219,Raumgruppen_Bezeichnungen!$C$3:$N$305,12,FALSE)</f>
        <v>0</v>
      </c>
      <c r="N219" s="54" t="str">
        <f t="shared" si="49"/>
        <v>F2-Q</v>
      </c>
      <c r="O219" s="137" t="str">
        <f t="shared" ca="1" si="42"/>
        <v/>
      </c>
      <c r="P219" s="137" t="str">
        <f t="shared" ca="1" si="43"/>
        <v/>
      </c>
      <c r="Q219" s="137" t="str">
        <f t="shared" ca="1" si="56"/>
        <v/>
      </c>
      <c r="R219" s="53">
        <f t="shared" si="50"/>
        <v>55</v>
      </c>
      <c r="S219" s="53">
        <f t="shared" si="51"/>
        <v>0</v>
      </c>
      <c r="T219" s="53">
        <f t="shared" si="52"/>
        <v>145</v>
      </c>
      <c r="U219" s="151" t="str">
        <f t="shared" ca="1" si="46"/>
        <v/>
      </c>
      <c r="V219" s="151" t="str">
        <f t="shared" ca="1" si="53"/>
        <v/>
      </c>
      <c r="W219" s="151" t="str">
        <f t="shared" ca="1" si="54"/>
        <v/>
      </c>
      <c r="X219" s="151" t="str">
        <f t="shared" ca="1" si="55"/>
        <v/>
      </c>
      <c r="Y219" s="153" t="str">
        <f t="shared" ca="1" si="59"/>
        <v/>
      </c>
      <c r="Z219" s="153" t="str">
        <f t="shared" ca="1" si="60"/>
        <v/>
      </c>
      <c r="AA219" s="153" t="str">
        <f t="shared" ca="1" si="61"/>
        <v/>
      </c>
      <c r="AB219" s="152" t="str">
        <f t="shared" ca="1" si="62"/>
        <v/>
      </c>
      <c r="AC219" s="264" t="str">
        <f t="shared" ca="1" si="63"/>
        <v/>
      </c>
      <c r="AD219" s="152" t="str">
        <f t="shared" ca="1" si="45"/>
        <v/>
      </c>
      <c r="AF219" s="209" t="str">
        <f>Raumgruppen_Bezeichnungen!D114</f>
        <v>Verkehrsflächen; Eingangsbereiche</v>
      </c>
    </row>
    <row r="220" spans="6:32" ht="14.25" hidden="1" x14ac:dyDescent="0.2">
      <c r="F220" s="673" t="str">
        <f>Raumgruppen_Bezeichnungen!C115</f>
        <v>F2-J6</v>
      </c>
      <c r="G220" s="455" t="str">
        <f t="shared" ca="1" si="39"/>
        <v/>
      </c>
      <c r="H220" s="455" t="str">
        <f t="shared" ca="1" si="40"/>
        <v/>
      </c>
      <c r="I220" s="456" t="str">
        <f t="shared" ca="1" si="58"/>
        <v/>
      </c>
      <c r="J220" s="557"/>
      <c r="K220" s="563">
        <f t="shared" si="41"/>
        <v>55</v>
      </c>
      <c r="L220" s="564">
        <f>VLOOKUP(F220,Raumgruppen_Bezeichnungen!$C$3:$O$305,13,FALSE)</f>
        <v>145</v>
      </c>
      <c r="M220" s="2">
        <f>VLOOKUP(F220,Raumgruppen_Bezeichnungen!$C$3:$N$305,12,FALSE)</f>
        <v>0</v>
      </c>
      <c r="N220" s="54" t="str">
        <f t="shared" si="49"/>
        <v>F2-J6</v>
      </c>
      <c r="O220" s="137" t="str">
        <f t="shared" ca="1" si="42"/>
        <v/>
      </c>
      <c r="P220" s="137" t="str">
        <f t="shared" ca="1" si="43"/>
        <v/>
      </c>
      <c r="Q220" s="137" t="str">
        <f t="shared" ca="1" si="56"/>
        <v/>
      </c>
      <c r="R220" s="53">
        <f t="shared" si="50"/>
        <v>55</v>
      </c>
      <c r="S220" s="53">
        <f t="shared" si="51"/>
        <v>0</v>
      </c>
      <c r="T220" s="53">
        <f t="shared" si="52"/>
        <v>145</v>
      </c>
      <c r="U220" s="151" t="str">
        <f t="shared" ca="1" si="46"/>
        <v/>
      </c>
      <c r="V220" s="151" t="str">
        <f t="shared" ca="1" si="53"/>
        <v/>
      </c>
      <c r="W220" s="151" t="str">
        <f t="shared" ca="1" si="54"/>
        <v/>
      </c>
      <c r="X220" s="151" t="str">
        <f t="shared" ca="1" si="55"/>
        <v/>
      </c>
      <c r="Y220" s="153" t="str">
        <f t="shared" ca="1" si="59"/>
        <v/>
      </c>
      <c r="Z220" s="153" t="str">
        <f t="shared" ca="1" si="60"/>
        <v/>
      </c>
      <c r="AA220" s="153" t="str">
        <f t="shared" ca="1" si="61"/>
        <v/>
      </c>
      <c r="AB220" s="152" t="str">
        <f t="shared" ca="1" si="62"/>
        <v/>
      </c>
      <c r="AC220" s="264" t="str">
        <f t="shared" ca="1" si="63"/>
        <v/>
      </c>
      <c r="AD220" s="152" t="str">
        <f t="shared" ca="1" si="45"/>
        <v/>
      </c>
      <c r="AF220" s="209" t="str">
        <f>Raumgruppen_Bezeichnungen!D115</f>
        <v>Verkehrsflächen; Eingangsbereiche</v>
      </c>
    </row>
    <row r="221" spans="6:32" ht="14.25" hidden="1" x14ac:dyDescent="0.2">
      <c r="F221" s="673" t="str">
        <f>Raumgruppen_Bezeichnungen!C116</f>
        <v>F2-M</v>
      </c>
      <c r="G221" s="455" t="str">
        <f t="shared" ca="1" si="39"/>
        <v/>
      </c>
      <c r="H221" s="455" t="str">
        <f t="shared" ca="1" si="40"/>
        <v/>
      </c>
      <c r="I221" s="456" t="str">
        <f t="shared" ca="1" si="58"/>
        <v/>
      </c>
      <c r="J221" s="557"/>
      <c r="K221" s="563">
        <f t="shared" si="41"/>
        <v>60</v>
      </c>
      <c r="L221" s="564">
        <f>VLOOKUP(F221,Raumgruppen_Bezeichnungen!$C$3:$O$305,13,FALSE)</f>
        <v>150</v>
      </c>
      <c r="M221" s="2">
        <f>VLOOKUP(F221,Raumgruppen_Bezeichnungen!$C$3:$N$305,12,FALSE)</f>
        <v>0</v>
      </c>
      <c r="N221" s="54" t="str">
        <f t="shared" si="49"/>
        <v>F2-M</v>
      </c>
      <c r="O221" s="137" t="str">
        <f t="shared" ca="1" si="42"/>
        <v/>
      </c>
      <c r="P221" s="137" t="str">
        <f t="shared" ca="1" si="43"/>
        <v/>
      </c>
      <c r="Q221" s="137" t="str">
        <f t="shared" ca="1" si="56"/>
        <v/>
      </c>
      <c r="R221" s="53">
        <f t="shared" si="50"/>
        <v>60</v>
      </c>
      <c r="S221" s="53">
        <f t="shared" si="51"/>
        <v>0</v>
      </c>
      <c r="T221" s="53">
        <f t="shared" si="52"/>
        <v>150</v>
      </c>
      <c r="U221" s="151" t="str">
        <f t="shared" ca="1" si="46"/>
        <v/>
      </c>
      <c r="V221" s="151" t="str">
        <f t="shared" ca="1" si="53"/>
        <v/>
      </c>
      <c r="W221" s="151" t="str">
        <f t="shared" ca="1" si="54"/>
        <v/>
      </c>
      <c r="X221" s="151" t="str">
        <f t="shared" ca="1" si="55"/>
        <v/>
      </c>
      <c r="Y221" s="153" t="str">
        <f t="shared" ca="1" si="59"/>
        <v/>
      </c>
      <c r="Z221" s="153" t="str">
        <f t="shared" ca="1" si="60"/>
        <v/>
      </c>
      <c r="AA221" s="153" t="str">
        <f t="shared" ca="1" si="61"/>
        <v/>
      </c>
      <c r="AB221" s="152" t="str">
        <f t="shared" ca="1" si="62"/>
        <v/>
      </c>
      <c r="AC221" s="264" t="str">
        <f t="shared" ca="1" si="63"/>
        <v/>
      </c>
      <c r="AD221" s="152" t="str">
        <f t="shared" ca="1" si="45"/>
        <v/>
      </c>
      <c r="AF221" s="209" t="str">
        <f>Raumgruppen_Bezeichnungen!D116</f>
        <v>Verkehrsflächen; Eingangsbereiche</v>
      </c>
    </row>
    <row r="222" spans="6:32" ht="14.25" hidden="1" x14ac:dyDescent="0.2">
      <c r="F222" s="673" t="str">
        <f>Raumgruppen_Bezeichnungen!C117</f>
        <v>F2-14</v>
      </c>
      <c r="G222" s="455" t="str">
        <f t="shared" ca="1" si="39"/>
        <v/>
      </c>
      <c r="H222" s="455" t="str">
        <f t="shared" ca="1" si="40"/>
        <v/>
      </c>
      <c r="I222" s="456" t="str">
        <f t="shared" ca="1" si="58"/>
        <v/>
      </c>
      <c r="J222" s="557"/>
      <c r="K222" s="563">
        <f t="shared" si="41"/>
        <v>60</v>
      </c>
      <c r="L222" s="564">
        <f>VLOOKUP(F222,Raumgruppen_Bezeichnungen!$C$3:$O$305,13,FALSE)</f>
        <v>160</v>
      </c>
      <c r="M222" s="2">
        <f>VLOOKUP(F222,Raumgruppen_Bezeichnungen!$C$3:$N$305,12,FALSE)</f>
        <v>0</v>
      </c>
      <c r="N222" s="54" t="str">
        <f t="shared" si="49"/>
        <v>F2-14</v>
      </c>
      <c r="O222" s="137" t="str">
        <f t="shared" ca="1" si="42"/>
        <v/>
      </c>
      <c r="P222" s="137" t="str">
        <f t="shared" ca="1" si="43"/>
        <v/>
      </c>
      <c r="Q222" s="137" t="str">
        <f t="shared" ca="1" si="56"/>
        <v/>
      </c>
      <c r="R222" s="53">
        <f t="shared" si="50"/>
        <v>60</v>
      </c>
      <c r="S222" s="53">
        <f t="shared" si="51"/>
        <v>0</v>
      </c>
      <c r="T222" s="53">
        <f t="shared" si="52"/>
        <v>160</v>
      </c>
      <c r="U222" s="151" t="str">
        <f t="shared" ca="1" si="46"/>
        <v/>
      </c>
      <c r="V222" s="151" t="str">
        <f t="shared" ca="1" si="53"/>
        <v/>
      </c>
      <c r="W222" s="151" t="str">
        <f t="shared" ca="1" si="54"/>
        <v/>
      </c>
      <c r="X222" s="151" t="str">
        <f t="shared" ca="1" si="55"/>
        <v/>
      </c>
      <c r="Y222" s="153" t="str">
        <f t="shared" ca="1" si="59"/>
        <v/>
      </c>
      <c r="Z222" s="153" t="str">
        <f t="shared" ca="1" si="60"/>
        <v/>
      </c>
      <c r="AA222" s="153" t="str">
        <f t="shared" ca="1" si="61"/>
        <v/>
      </c>
      <c r="AB222" s="152" t="str">
        <f t="shared" ca="1" si="62"/>
        <v/>
      </c>
      <c r="AC222" s="264" t="str">
        <f t="shared" ca="1" si="63"/>
        <v/>
      </c>
      <c r="AD222" s="152" t="str">
        <f t="shared" ca="1" si="45"/>
        <v/>
      </c>
      <c r="AF222" s="209" t="str">
        <f>Raumgruppen_Bezeichnungen!D117</f>
        <v>Verkehrsflächen; Eingangsbereiche</v>
      </c>
    </row>
    <row r="223" spans="6:32" ht="14.25" hidden="1" x14ac:dyDescent="0.2">
      <c r="F223" s="673" t="str">
        <f>Raumgruppen_Bezeichnungen!C118</f>
        <v>F2-W</v>
      </c>
      <c r="G223" s="455" t="str">
        <f t="shared" ca="1" si="39"/>
        <v/>
      </c>
      <c r="H223" s="455" t="str">
        <f t="shared" ca="1" si="40"/>
        <v/>
      </c>
      <c r="I223" s="456" t="str">
        <f t="shared" ca="1" si="58"/>
        <v/>
      </c>
      <c r="J223" s="557"/>
      <c r="K223" s="563">
        <f t="shared" si="41"/>
        <v>65</v>
      </c>
      <c r="L223" s="564">
        <f>VLOOKUP(F223,Raumgruppen_Bezeichnungen!$C$3:$O$305,13,FALSE)</f>
        <v>170</v>
      </c>
      <c r="M223" s="2">
        <f>VLOOKUP(F223,Raumgruppen_Bezeichnungen!$C$3:$N$305,12,FALSE)</f>
        <v>0</v>
      </c>
      <c r="N223" s="54" t="str">
        <f t="shared" si="49"/>
        <v>F2-W</v>
      </c>
      <c r="O223" s="137" t="str">
        <f t="shared" ca="1" si="42"/>
        <v/>
      </c>
      <c r="P223" s="137" t="str">
        <f t="shared" ca="1" si="43"/>
        <v/>
      </c>
      <c r="Q223" s="137" t="str">
        <f t="shared" ca="1" si="56"/>
        <v/>
      </c>
      <c r="R223" s="53">
        <f t="shared" si="50"/>
        <v>65</v>
      </c>
      <c r="S223" s="53">
        <f t="shared" si="51"/>
        <v>0</v>
      </c>
      <c r="T223" s="53">
        <f t="shared" si="52"/>
        <v>170</v>
      </c>
      <c r="U223" s="151" t="str">
        <f t="shared" ca="1" si="46"/>
        <v/>
      </c>
      <c r="V223" s="151" t="str">
        <f t="shared" ca="1" si="53"/>
        <v/>
      </c>
      <c r="W223" s="151" t="str">
        <f t="shared" ca="1" si="54"/>
        <v/>
      </c>
      <c r="X223" s="151" t="str">
        <f t="shared" ca="1" si="55"/>
        <v/>
      </c>
      <c r="Y223" s="153" t="str">
        <f t="shared" ca="1" si="59"/>
        <v/>
      </c>
      <c r="Z223" s="153" t="str">
        <f t="shared" ca="1" si="60"/>
        <v/>
      </c>
      <c r="AA223" s="153" t="str">
        <f t="shared" ca="1" si="61"/>
        <v/>
      </c>
      <c r="AB223" s="152" t="str">
        <f t="shared" ca="1" si="62"/>
        <v/>
      </c>
      <c r="AC223" s="264" t="str">
        <f t="shared" ca="1" si="63"/>
        <v/>
      </c>
      <c r="AD223" s="152" t="str">
        <f t="shared" ca="1" si="45"/>
        <v/>
      </c>
      <c r="AF223" s="209" t="str">
        <f>Raumgruppen_Bezeichnungen!D118</f>
        <v>Verkehrsflächen; Eingangsbereiche</v>
      </c>
    </row>
    <row r="224" spans="6:32" ht="14.25" x14ac:dyDescent="0.2">
      <c r="F224" s="673" t="str">
        <f>Raumgruppen_Bezeichnungen!C119</f>
        <v>F2-2</v>
      </c>
      <c r="G224" s="455">
        <f t="shared" ca="1" si="39"/>
        <v>7735.59</v>
      </c>
      <c r="H224" s="455" t="str">
        <f t="shared" ca="1" si="40"/>
        <v/>
      </c>
      <c r="I224" s="456" t="str">
        <f ca="1">IF(H224="","",G224/H224)</f>
        <v/>
      </c>
      <c r="J224" s="557"/>
      <c r="K224" s="563">
        <f t="shared" si="41"/>
        <v>75</v>
      </c>
      <c r="L224" s="564">
        <f>VLOOKUP(F224,Raumgruppen_Bezeichnungen!$C$3:$O$305,13,FALSE)</f>
        <v>190</v>
      </c>
      <c r="M224" s="2">
        <f>VLOOKUP(F224,Raumgruppen_Bezeichnungen!$C$3:$N$305,12,FALSE)</f>
        <v>1</v>
      </c>
      <c r="N224" s="54" t="str">
        <f>F224</f>
        <v>F2-2</v>
      </c>
      <c r="O224" s="137">
        <f t="shared" ca="1" si="42"/>
        <v>7735.59</v>
      </c>
      <c r="P224" s="137" t="str">
        <f t="shared" ca="1" si="43"/>
        <v/>
      </c>
      <c r="Q224" s="137" t="str">
        <f t="shared" ca="1" si="56"/>
        <v/>
      </c>
      <c r="R224" s="53">
        <f>K224</f>
        <v>75</v>
      </c>
      <c r="S224" s="53">
        <f>J224</f>
        <v>0</v>
      </c>
      <c r="T224" s="53">
        <f>L224</f>
        <v>190</v>
      </c>
      <c r="U224" s="151" t="str">
        <f t="shared" ca="1" si="46"/>
        <v/>
      </c>
      <c r="V224" s="151" t="str">
        <f ca="1">IF(Q224&lt;&gt;"",R224-Q224,"")</f>
        <v/>
      </c>
      <c r="W224" s="151" t="str">
        <f t="shared" ref="W224:X227" ca="1" si="64">IF(U224&lt;0,0,U224)</f>
        <v/>
      </c>
      <c r="X224" s="151" t="str">
        <f t="shared" ca="1" si="64"/>
        <v/>
      </c>
      <c r="Y224" s="153" t="str">
        <f ca="1">IF(W224&lt;&gt;"",W224/T224,"")</f>
        <v/>
      </c>
      <c r="Z224" s="153" t="str">
        <f ca="1">IF(X224&lt;&gt;"",X224/R224,"")</f>
        <v/>
      </c>
      <c r="AA224" s="153" t="str">
        <f ca="1">IF(Y224&lt;&gt;"",Y224+Z224,"")</f>
        <v/>
      </c>
      <c r="AB224" s="152" t="str">
        <f ca="1">IF(AA224&lt;&gt;"",AA224*100,"")</f>
        <v/>
      </c>
      <c r="AC224" s="264">
        <f ca="1">IF(O224&lt;&gt;"",O224/$O$105,"")</f>
        <v>8.667100687043067E-3</v>
      </c>
      <c r="AD224" s="152" t="str">
        <f t="shared" ca="1" si="45"/>
        <v/>
      </c>
      <c r="AF224" s="209" t="str">
        <f>Raumgruppen_Bezeichnungen!D119</f>
        <v>Verkehrsflächen; Eingangsbereiche</v>
      </c>
    </row>
    <row r="225" spans="6:32" ht="14.25" hidden="1" x14ac:dyDescent="0.2">
      <c r="F225" s="673" t="str">
        <f>Raumgruppen_Bezeichnungen!C120</f>
        <v>F2-2,5</v>
      </c>
      <c r="G225" s="455" t="str">
        <f t="shared" ca="1" si="39"/>
        <v/>
      </c>
      <c r="H225" s="455" t="str">
        <f t="shared" ca="1" si="40"/>
        <v/>
      </c>
      <c r="I225" s="456" t="str">
        <f ca="1">IF(H225="","",G225/H225)</f>
        <v/>
      </c>
      <c r="J225" s="557"/>
      <c r="K225" s="563">
        <f t="shared" si="41"/>
        <v>80</v>
      </c>
      <c r="L225" s="564">
        <f>VLOOKUP(F225,Raumgruppen_Bezeichnungen!$C$3:$O$305,13,FALSE)</f>
        <v>200</v>
      </c>
      <c r="M225" s="2">
        <f>VLOOKUP(F225,Raumgruppen_Bezeichnungen!$C$3:$N$305,12,FALSE)</f>
        <v>0</v>
      </c>
      <c r="N225" s="54" t="str">
        <f>F225</f>
        <v>F2-2,5</v>
      </c>
      <c r="O225" s="137" t="str">
        <f t="shared" ca="1" si="42"/>
        <v/>
      </c>
      <c r="P225" s="137" t="str">
        <f t="shared" ca="1" si="43"/>
        <v/>
      </c>
      <c r="Q225" s="137" t="str">
        <f t="shared" ca="1" si="56"/>
        <v/>
      </c>
      <c r="R225" s="53">
        <f>K225</f>
        <v>80</v>
      </c>
      <c r="S225" s="53">
        <f>J225</f>
        <v>0</v>
      </c>
      <c r="T225" s="53">
        <f>L225</f>
        <v>200</v>
      </c>
      <c r="U225" s="151" t="str">
        <f t="shared" ca="1" si="46"/>
        <v/>
      </c>
      <c r="V225" s="151" t="str">
        <f ca="1">IF(Q225&lt;&gt;"",R225-Q225,"")</f>
        <v/>
      </c>
      <c r="W225" s="151" t="str">
        <f t="shared" ca="1" si="64"/>
        <v/>
      </c>
      <c r="X225" s="151" t="str">
        <f t="shared" ca="1" si="64"/>
        <v/>
      </c>
      <c r="Y225" s="153" t="str">
        <f ca="1">IF(W225&lt;&gt;"",W225/T225,"")</f>
        <v/>
      </c>
      <c r="Z225" s="153" t="str">
        <f ca="1">IF(X225&lt;&gt;"",X225/R225,"")</f>
        <v/>
      </c>
      <c r="AA225" s="153" t="str">
        <f ca="1">IF(Y225&lt;&gt;"",Y225+Z225,"")</f>
        <v/>
      </c>
      <c r="AB225" s="152" t="str">
        <f ca="1">IF(AA225&lt;&gt;"",AA225*100,"")</f>
        <v/>
      </c>
      <c r="AC225" s="264" t="str">
        <f ca="1">IF(O225&lt;&gt;"",O225/$O$105,"")</f>
        <v/>
      </c>
      <c r="AD225" s="152" t="str">
        <f t="shared" ca="1" si="45"/>
        <v/>
      </c>
      <c r="AF225" s="209" t="str">
        <f>Raumgruppen_Bezeichnungen!D120</f>
        <v>Verkehrsflächen; Eingangsbereiche</v>
      </c>
    </row>
    <row r="226" spans="6:32" ht="14.25" hidden="1" x14ac:dyDescent="0.2">
      <c r="F226" s="673" t="str">
        <f>Raumgruppen_Bezeichnungen!C121</f>
        <v>F2-3</v>
      </c>
      <c r="G226" s="455" t="str">
        <f t="shared" ca="1" si="39"/>
        <v/>
      </c>
      <c r="H226" s="455" t="str">
        <f t="shared" ca="1" si="40"/>
        <v/>
      </c>
      <c r="I226" s="456" t="str">
        <f ca="1">IF(H226="","",G226/H226)</f>
        <v/>
      </c>
      <c r="J226" s="557"/>
      <c r="K226" s="563">
        <f t="shared" si="41"/>
        <v>85</v>
      </c>
      <c r="L226" s="564">
        <f>VLOOKUP(F226,Raumgruppen_Bezeichnungen!$C$3:$O$305,13,FALSE)</f>
        <v>220</v>
      </c>
      <c r="M226" s="2">
        <f>VLOOKUP(F226,Raumgruppen_Bezeichnungen!$C$3:$N$305,12,FALSE)</f>
        <v>0</v>
      </c>
      <c r="N226" s="54" t="str">
        <f>F226</f>
        <v>F2-3</v>
      </c>
      <c r="O226" s="137" t="str">
        <f t="shared" ca="1" si="42"/>
        <v/>
      </c>
      <c r="P226" s="137" t="str">
        <f t="shared" ca="1" si="43"/>
        <v/>
      </c>
      <c r="Q226" s="137" t="str">
        <f t="shared" ca="1" si="56"/>
        <v/>
      </c>
      <c r="R226" s="53">
        <f>K226</f>
        <v>85</v>
      </c>
      <c r="S226" s="53">
        <f>J226</f>
        <v>0</v>
      </c>
      <c r="T226" s="53">
        <f>L226</f>
        <v>220</v>
      </c>
      <c r="U226" s="151" t="str">
        <f t="shared" ca="1" si="46"/>
        <v/>
      </c>
      <c r="V226" s="151" t="str">
        <f ca="1">IF(Q226&lt;&gt;"",R226-Q226,"")</f>
        <v/>
      </c>
      <c r="W226" s="151" t="str">
        <f t="shared" ca="1" si="64"/>
        <v/>
      </c>
      <c r="X226" s="151" t="str">
        <f t="shared" ca="1" si="64"/>
        <v/>
      </c>
      <c r="Y226" s="153" t="str">
        <f ca="1">IF(W226&lt;&gt;"",W226/T226,"")</f>
        <v/>
      </c>
      <c r="Z226" s="153" t="str">
        <f ca="1">IF(X226&lt;&gt;"",X226/R226,"")</f>
        <v/>
      </c>
      <c r="AA226" s="153" t="str">
        <f ca="1">IF(Y226&lt;&gt;"",Y226+Z226,"")</f>
        <v/>
      </c>
      <c r="AB226" s="152" t="str">
        <f ca="1">IF(AA226&lt;&gt;"",AA226*100,"")</f>
        <v/>
      </c>
      <c r="AC226" s="264" t="str">
        <f ca="1">IF(O226&lt;&gt;"",O226/$O$105,"")</f>
        <v/>
      </c>
      <c r="AD226" s="152" t="str">
        <f t="shared" ca="1" si="45"/>
        <v/>
      </c>
      <c r="AF226" s="209" t="str">
        <f>Raumgruppen_Bezeichnungen!D121</f>
        <v>Verkehrsflächen; Eingangsbereiche</v>
      </c>
    </row>
    <row r="227" spans="6:32" ht="14.25" hidden="1" x14ac:dyDescent="0.2">
      <c r="F227" s="770" t="str">
        <f>Raumgruppen_Bezeichnungen!C122</f>
        <v>F2-4</v>
      </c>
      <c r="G227" s="792" t="str">
        <f t="shared" ca="1" si="39"/>
        <v/>
      </c>
      <c r="H227" s="792" t="str">
        <f t="shared" ca="1" si="40"/>
        <v/>
      </c>
      <c r="I227" s="793" t="str">
        <f ca="1">IF(H227="","",G227/H227)</f>
        <v/>
      </c>
      <c r="J227" s="794"/>
      <c r="K227" s="563">
        <f t="shared" si="41"/>
        <v>95</v>
      </c>
      <c r="L227" s="564">
        <f>VLOOKUP(F227,Raumgruppen_Bezeichnungen!$C$3:$O$305,13,FALSE)</f>
        <v>240</v>
      </c>
      <c r="M227" s="2">
        <f>VLOOKUP(F227,Raumgruppen_Bezeichnungen!$C$3:$N$305,12,FALSE)</f>
        <v>0</v>
      </c>
      <c r="N227" s="54" t="str">
        <f>F227</f>
        <v>F2-4</v>
      </c>
      <c r="O227" s="137" t="str">
        <f t="shared" ca="1" si="42"/>
        <v/>
      </c>
      <c r="P227" s="137" t="str">
        <f t="shared" ca="1" si="43"/>
        <v/>
      </c>
      <c r="Q227" s="137" t="str">
        <f t="shared" ref="Q227:Q258" ca="1" si="65">IF(P227="","",O227/P227)</f>
        <v/>
      </c>
      <c r="R227" s="53">
        <f>K227</f>
        <v>95</v>
      </c>
      <c r="S227" s="53">
        <f>J227</f>
        <v>0</v>
      </c>
      <c r="T227" s="53">
        <f>L227</f>
        <v>240</v>
      </c>
      <c r="U227" s="151" t="str">
        <f t="shared" ca="1" si="46"/>
        <v/>
      </c>
      <c r="V227" s="151" t="str">
        <f ca="1">IF(Q227&lt;&gt;"",R227-Q227,"")</f>
        <v/>
      </c>
      <c r="W227" s="151" t="str">
        <f t="shared" ca="1" si="64"/>
        <v/>
      </c>
      <c r="X227" s="151" t="str">
        <f t="shared" ca="1" si="64"/>
        <v/>
      </c>
      <c r="Y227" s="153" t="str">
        <f ca="1">IF(W227&lt;&gt;"",W227/T227,"")</f>
        <v/>
      </c>
      <c r="Z227" s="153" t="str">
        <f ca="1">IF(X227&lt;&gt;"",X227/R227,"")</f>
        <v/>
      </c>
      <c r="AA227" s="153" t="str">
        <f ca="1">IF(Y227&lt;&gt;"",Y227+Z227,"")</f>
        <v/>
      </c>
      <c r="AB227" s="152" t="str">
        <f ca="1">IF(AA227&lt;&gt;"",AA227*100,"")</f>
        <v/>
      </c>
      <c r="AC227" s="264" t="str">
        <f ca="1">IF(O227&lt;&gt;"",O227/$O$105,"")</f>
        <v/>
      </c>
      <c r="AD227" s="152" t="str">
        <f t="shared" ca="1" si="45"/>
        <v/>
      </c>
      <c r="AF227" s="209" t="str">
        <f>Raumgruppen_Bezeichnungen!D122</f>
        <v>Verkehrsflächen; Eingangsbereiche</v>
      </c>
    </row>
    <row r="228" spans="6:32" ht="15" thickBot="1" x14ac:dyDescent="0.25">
      <c r="F228" s="674" t="str">
        <f>Raumgruppen_Bezeichnungen!C123</f>
        <v>F2-5</v>
      </c>
      <c r="G228" s="798">
        <f t="shared" ca="1" si="39"/>
        <v>105905.8</v>
      </c>
      <c r="H228" s="798" t="str">
        <f t="shared" ca="1" si="40"/>
        <v/>
      </c>
      <c r="I228" s="799" t="str">
        <f t="shared" ca="1" si="58"/>
        <v/>
      </c>
      <c r="J228" s="642"/>
      <c r="K228" s="639">
        <f t="shared" si="41"/>
        <v>95</v>
      </c>
      <c r="L228" s="564">
        <f>VLOOKUP(F228,Raumgruppen_Bezeichnungen!$C$3:$O$305,13,FALSE)</f>
        <v>240</v>
      </c>
      <c r="M228" s="2">
        <f>VLOOKUP(F228,Raumgruppen_Bezeichnungen!$C$3:$N$305,12,FALSE)</f>
        <v>1</v>
      </c>
      <c r="N228" s="54" t="str">
        <f t="shared" si="49"/>
        <v>F2-5</v>
      </c>
      <c r="O228" s="137">
        <f t="shared" ca="1" si="42"/>
        <v>105905.8</v>
      </c>
      <c r="P228" s="137" t="str">
        <f t="shared" ca="1" si="43"/>
        <v/>
      </c>
      <c r="Q228" s="137" t="str">
        <f t="shared" ca="1" si="65"/>
        <v/>
      </c>
      <c r="R228" s="53">
        <f t="shared" si="50"/>
        <v>95</v>
      </c>
      <c r="S228" s="53">
        <f t="shared" si="51"/>
        <v>0</v>
      </c>
      <c r="T228" s="53">
        <f t="shared" si="52"/>
        <v>240</v>
      </c>
      <c r="U228" s="151" t="str">
        <f t="shared" ca="1" si="46"/>
        <v/>
      </c>
      <c r="V228" s="151" t="str">
        <f t="shared" ca="1" si="53"/>
        <v/>
      </c>
      <c r="W228" s="151" t="str">
        <f t="shared" ca="1" si="54"/>
        <v/>
      </c>
      <c r="X228" s="151" t="str">
        <f t="shared" ca="1" si="55"/>
        <v/>
      </c>
      <c r="Y228" s="153" t="str">
        <f t="shared" ca="1" si="59"/>
        <v/>
      </c>
      <c r="Z228" s="153" t="str">
        <f t="shared" ca="1" si="60"/>
        <v/>
      </c>
      <c r="AA228" s="153" t="str">
        <f t="shared" ca="1" si="61"/>
        <v/>
      </c>
      <c r="AB228" s="152" t="str">
        <f t="shared" ca="1" si="62"/>
        <v/>
      </c>
      <c r="AC228" s="264">
        <f t="shared" ca="1" si="63"/>
        <v>0.11865885238771</v>
      </c>
      <c r="AD228" s="152" t="str">
        <f t="shared" ca="1" si="45"/>
        <v/>
      </c>
      <c r="AF228" s="209" t="str">
        <f>Raumgruppen_Bezeichnungen!D123</f>
        <v>Verkehrsflächen; Eingangsbereiche</v>
      </c>
    </row>
    <row r="229" spans="6:32" ht="14.25" hidden="1" x14ac:dyDescent="0.2">
      <c r="F229" s="764" t="str">
        <f>Raumgruppen_Bezeichnungen!C124</f>
        <v>F2-6</v>
      </c>
      <c r="G229" s="795" t="str">
        <f t="shared" ca="1" si="39"/>
        <v/>
      </c>
      <c r="H229" s="795" t="str">
        <f t="shared" ca="1" si="40"/>
        <v/>
      </c>
      <c r="I229" s="796" t="str">
        <f t="shared" ca="1" si="58"/>
        <v/>
      </c>
      <c r="J229" s="797"/>
      <c r="K229" s="563">
        <f t="shared" si="41"/>
        <v>95</v>
      </c>
      <c r="L229" s="564">
        <f>VLOOKUP(F229,Raumgruppen_Bezeichnungen!$C$3:$O$305,13,FALSE)</f>
        <v>240</v>
      </c>
      <c r="M229" s="2">
        <f>VLOOKUP(F229,Raumgruppen_Bezeichnungen!$C$3:$N$305,12,FALSE)</f>
        <v>0</v>
      </c>
      <c r="N229" s="54" t="str">
        <f t="shared" si="49"/>
        <v>F2-6</v>
      </c>
      <c r="O229" s="137" t="str">
        <f t="shared" ca="1" si="42"/>
        <v/>
      </c>
      <c r="P229" s="137" t="str">
        <f t="shared" ca="1" si="43"/>
        <v/>
      </c>
      <c r="Q229" s="137" t="str">
        <f t="shared" ca="1" si="65"/>
        <v/>
      </c>
      <c r="R229" s="53">
        <f t="shared" si="50"/>
        <v>95</v>
      </c>
      <c r="S229" s="53">
        <f t="shared" si="51"/>
        <v>0</v>
      </c>
      <c r="T229" s="53">
        <f t="shared" si="52"/>
        <v>240</v>
      </c>
      <c r="U229" s="151" t="str">
        <f t="shared" ca="1" si="46"/>
        <v/>
      </c>
      <c r="V229" s="151" t="str">
        <f t="shared" ca="1" si="53"/>
        <v/>
      </c>
      <c r="W229" s="151" t="str">
        <f t="shared" ca="1" si="54"/>
        <v/>
      </c>
      <c r="X229" s="151" t="str">
        <f t="shared" ca="1" si="55"/>
        <v/>
      </c>
      <c r="Y229" s="153" t="str">
        <f t="shared" ca="1" si="59"/>
        <v/>
      </c>
      <c r="Z229" s="153" t="str">
        <f t="shared" ca="1" si="60"/>
        <v/>
      </c>
      <c r="AA229" s="153" t="str">
        <f t="shared" ca="1" si="61"/>
        <v/>
      </c>
      <c r="AB229" s="152" t="str">
        <f t="shared" ca="1" si="62"/>
        <v/>
      </c>
      <c r="AC229" s="264" t="str">
        <f t="shared" ca="1" si="63"/>
        <v/>
      </c>
      <c r="AD229" s="152" t="str">
        <f t="shared" ca="1" si="45"/>
        <v/>
      </c>
      <c r="AF229" s="209" t="str">
        <f>Raumgruppen_Bezeichnungen!D124</f>
        <v>Verkehrsflächen; Eingangsbereiche</v>
      </c>
    </row>
    <row r="230" spans="6:32" ht="14.25" hidden="1" x14ac:dyDescent="0.2">
      <c r="F230" s="673" t="str">
        <f>Raumgruppen_Bezeichnungen!C125</f>
        <v>F2-7</v>
      </c>
      <c r="G230" s="455" t="str">
        <f t="shared" ca="1" si="39"/>
        <v/>
      </c>
      <c r="H230" s="455" t="str">
        <f t="shared" ca="1" si="40"/>
        <v/>
      </c>
      <c r="I230" s="456" t="str">
        <f t="shared" ca="1" si="58"/>
        <v/>
      </c>
      <c r="J230" s="557"/>
      <c r="K230" s="563">
        <f t="shared" si="41"/>
        <v>95</v>
      </c>
      <c r="L230" s="564">
        <f>VLOOKUP(F230,Raumgruppen_Bezeichnungen!$C$3:$O$305,13,FALSE)</f>
        <v>240</v>
      </c>
      <c r="M230" s="2">
        <f>VLOOKUP(F230,Raumgruppen_Bezeichnungen!$C$3:$N$305,12,FALSE)</f>
        <v>0</v>
      </c>
      <c r="N230" s="54" t="str">
        <f t="shared" si="49"/>
        <v>F2-7</v>
      </c>
      <c r="O230" s="137" t="str">
        <f t="shared" ca="1" si="42"/>
        <v/>
      </c>
      <c r="P230" s="137" t="str">
        <f t="shared" ca="1" si="43"/>
        <v/>
      </c>
      <c r="Q230" s="137" t="str">
        <f t="shared" ca="1" si="65"/>
        <v/>
      </c>
      <c r="R230" s="53">
        <f t="shared" si="50"/>
        <v>95</v>
      </c>
      <c r="S230" s="53">
        <f t="shared" si="51"/>
        <v>0</v>
      </c>
      <c r="T230" s="53">
        <f t="shared" si="52"/>
        <v>240</v>
      </c>
      <c r="U230" s="151" t="str">
        <f t="shared" ca="1" si="46"/>
        <v/>
      </c>
      <c r="V230" s="151" t="str">
        <f t="shared" ca="1" si="53"/>
        <v/>
      </c>
      <c r="W230" s="151" t="str">
        <f t="shared" ca="1" si="54"/>
        <v/>
      </c>
      <c r="X230" s="151" t="str">
        <f t="shared" ca="1" si="55"/>
        <v/>
      </c>
      <c r="Y230" s="153" t="str">
        <f t="shared" ca="1" si="59"/>
        <v/>
      </c>
      <c r="Z230" s="153" t="str">
        <f t="shared" ca="1" si="60"/>
        <v/>
      </c>
      <c r="AA230" s="153" t="str">
        <f t="shared" ca="1" si="61"/>
        <v/>
      </c>
      <c r="AB230" s="152" t="str">
        <f t="shared" ca="1" si="62"/>
        <v/>
      </c>
      <c r="AC230" s="264" t="str">
        <f t="shared" ca="1" si="63"/>
        <v/>
      </c>
      <c r="AD230" s="152" t="str">
        <f t="shared" ca="1" si="45"/>
        <v/>
      </c>
      <c r="AF230" s="209" t="str">
        <f>Raumgruppen_Bezeichnungen!D125</f>
        <v>Verkehrsflächen; Eingangsbereiche</v>
      </c>
    </row>
    <row r="231" spans="6:32" ht="14.25" hidden="1" x14ac:dyDescent="0.2">
      <c r="F231" s="673" t="str">
        <f>Raumgruppen_Bezeichnungen!C126</f>
        <v>F2-Müll</v>
      </c>
      <c r="G231" s="455" t="str">
        <f t="shared" ca="1" si="39"/>
        <v/>
      </c>
      <c r="H231" s="455" t="str">
        <f t="shared" ca="1" si="40"/>
        <v/>
      </c>
      <c r="I231" s="456" t="str">
        <f ca="1">IF(H231="","",G231/H231)</f>
        <v/>
      </c>
      <c r="J231" s="557"/>
      <c r="K231" s="563">
        <f t="shared" si="41"/>
        <v>560</v>
      </c>
      <c r="L231" s="564">
        <f>VLOOKUP(F231,Raumgruppen_Bezeichnungen!$C$3:$O$305,13,FALSE)</f>
        <v>1400</v>
      </c>
      <c r="M231" s="2">
        <f>VLOOKUP(F231,Raumgruppen_Bezeichnungen!$C$3:$N$305,12,FALSE)</f>
        <v>0</v>
      </c>
      <c r="N231" s="54" t="str">
        <f>F231</f>
        <v>F2-Müll</v>
      </c>
      <c r="O231" s="137" t="str">
        <f t="shared" ca="1" si="42"/>
        <v/>
      </c>
      <c r="P231" s="137" t="str">
        <f t="shared" ca="1" si="43"/>
        <v/>
      </c>
      <c r="Q231" s="137" t="str">
        <f t="shared" ca="1" si="65"/>
        <v/>
      </c>
      <c r="R231" s="53">
        <f>K231</f>
        <v>560</v>
      </c>
      <c r="S231" s="53">
        <f>J231</f>
        <v>0</v>
      </c>
      <c r="T231" s="53">
        <f>L231</f>
        <v>1400</v>
      </c>
      <c r="U231" s="151" t="str">
        <f t="shared" ca="1" si="46"/>
        <v/>
      </c>
      <c r="V231" s="151" t="str">
        <f ca="1">IF(Q231&lt;&gt;"",R231-Q231,"")</f>
        <v/>
      </c>
      <c r="W231" s="151" t="str">
        <f ca="1">IF(U231&lt;0,0,U231)</f>
        <v/>
      </c>
      <c r="X231" s="151" t="str">
        <f ca="1">IF(V231&lt;0,0,V231)</f>
        <v/>
      </c>
      <c r="Y231" s="153" t="str">
        <f ca="1">IF(W231&lt;&gt;"",W231/T231,"")</f>
        <v/>
      </c>
      <c r="Z231" s="153" t="str">
        <f ca="1">IF(X231&lt;&gt;"",X231/R231,"")</f>
        <v/>
      </c>
      <c r="AA231" s="153" t="str">
        <f ca="1">IF(Y231&lt;&gt;"",Y231+Z231,"")</f>
        <v/>
      </c>
      <c r="AB231" s="152" t="str">
        <f ca="1">IF(AA231&lt;&gt;"",AA231*100,"")</f>
        <v/>
      </c>
      <c r="AC231" s="264" t="str">
        <f ca="1">IF(O231&lt;&gt;"",O231/$O$105,"")</f>
        <v/>
      </c>
      <c r="AD231" s="152" t="str">
        <f t="shared" ca="1" si="45"/>
        <v/>
      </c>
      <c r="AF231" s="209" t="str">
        <f>Raumgruppen_Bezeichnungen!D126</f>
        <v>Verkehrsflächen; Eingangsbereiche (nur Müllentnahme)</v>
      </c>
    </row>
    <row r="232" spans="6:32" ht="15" hidden="1" thickBot="1" x14ac:dyDescent="0.25">
      <c r="F232" s="673" t="str">
        <f>Raumgruppen_Bezeichnungen!C127</f>
        <v>F2-Hort</v>
      </c>
      <c r="G232" s="455" t="str">
        <f t="shared" ca="1" si="39"/>
        <v/>
      </c>
      <c r="H232" s="455" t="str">
        <f t="shared" ca="1" si="40"/>
        <v/>
      </c>
      <c r="I232" s="456" t="str">
        <f t="shared" ca="1" si="58"/>
        <v/>
      </c>
      <c r="J232" s="557"/>
      <c r="K232" s="563">
        <f t="shared" si="41"/>
        <v>95</v>
      </c>
      <c r="L232" s="564">
        <f>VLOOKUP(F232,Raumgruppen_Bezeichnungen!$C$3:$O$305,13,FALSE)</f>
        <v>240</v>
      </c>
      <c r="M232" s="2">
        <f>VLOOKUP(F232,Raumgruppen_Bezeichnungen!$C$3:$N$305,12,FALSE)</f>
        <v>0</v>
      </c>
      <c r="N232" s="570" t="str">
        <f t="shared" si="49"/>
        <v>F2-Hort</v>
      </c>
      <c r="O232" s="543" t="str">
        <f t="shared" ca="1" si="42"/>
        <v/>
      </c>
      <c r="P232" s="543" t="str">
        <f t="shared" ca="1" si="43"/>
        <v/>
      </c>
      <c r="Q232" s="543" t="str">
        <f t="shared" ca="1" si="65"/>
        <v/>
      </c>
      <c r="R232" s="571">
        <f t="shared" si="50"/>
        <v>95</v>
      </c>
      <c r="S232" s="571">
        <f t="shared" si="51"/>
        <v>0</v>
      </c>
      <c r="T232" s="571">
        <f t="shared" si="52"/>
        <v>240</v>
      </c>
      <c r="U232" s="543" t="str">
        <f t="shared" ca="1" si="46"/>
        <v/>
      </c>
      <c r="V232" s="543" t="str">
        <f t="shared" ca="1" si="53"/>
        <v/>
      </c>
      <c r="W232" s="543" t="str">
        <f t="shared" ca="1" si="54"/>
        <v/>
      </c>
      <c r="X232" s="543" t="str">
        <f t="shared" ca="1" si="55"/>
        <v/>
      </c>
      <c r="Y232" s="572" t="str">
        <f t="shared" ca="1" si="59"/>
        <v/>
      </c>
      <c r="Z232" s="572" t="str">
        <f t="shared" ca="1" si="60"/>
        <v/>
      </c>
      <c r="AA232" s="572" t="str">
        <f t="shared" ca="1" si="61"/>
        <v/>
      </c>
      <c r="AB232" s="544" t="str">
        <f t="shared" ca="1" si="62"/>
        <v/>
      </c>
      <c r="AC232" s="573" t="str">
        <f t="shared" ca="1" si="63"/>
        <v/>
      </c>
      <c r="AD232" s="544" t="str">
        <f t="shared" ca="1" si="45"/>
        <v/>
      </c>
      <c r="AF232" s="209" t="str">
        <f>Raumgruppen_Bezeichnungen!D127</f>
        <v>Verkehrsflächen; Eingangsbereiche</v>
      </c>
    </row>
    <row r="233" spans="6:32" ht="14.25" hidden="1" x14ac:dyDescent="0.2">
      <c r="F233" s="673" t="str">
        <f>Raumgruppen_Bezeichnungen!C128</f>
        <v>F3-J</v>
      </c>
      <c r="G233" s="455" t="str">
        <f t="shared" ca="1" si="39"/>
        <v/>
      </c>
      <c r="H233" s="455" t="str">
        <f t="shared" ca="1" si="40"/>
        <v/>
      </c>
      <c r="I233" s="456" t="str">
        <f t="shared" ca="1" si="58"/>
        <v/>
      </c>
      <c r="J233" s="557"/>
      <c r="K233" s="563">
        <f t="shared" si="41"/>
        <v>40</v>
      </c>
      <c r="L233" s="564">
        <f>VLOOKUP(F233,Raumgruppen_Bezeichnungen!$C$3:$O$305,13,FALSE)</f>
        <v>100</v>
      </c>
      <c r="M233" s="2">
        <f>VLOOKUP(F233,Raumgruppen_Bezeichnungen!$C$3:$N$305,12,FALSE)</f>
        <v>0</v>
      </c>
      <c r="N233" s="54" t="str">
        <f t="shared" si="49"/>
        <v>F3-J</v>
      </c>
      <c r="O233" s="137" t="str">
        <f t="shared" ca="1" si="42"/>
        <v/>
      </c>
      <c r="P233" s="137" t="str">
        <f t="shared" ca="1" si="43"/>
        <v/>
      </c>
      <c r="Q233" s="137" t="str">
        <f t="shared" ca="1" si="65"/>
        <v/>
      </c>
      <c r="R233" s="53">
        <f t="shared" si="50"/>
        <v>40</v>
      </c>
      <c r="S233" s="53">
        <f t="shared" si="51"/>
        <v>0</v>
      </c>
      <c r="T233" s="53">
        <f t="shared" si="52"/>
        <v>100</v>
      </c>
      <c r="U233" s="151" t="str">
        <f t="shared" ca="1" si="46"/>
        <v/>
      </c>
      <c r="V233" s="151" t="str">
        <f t="shared" ca="1" si="53"/>
        <v/>
      </c>
      <c r="W233" s="151" t="str">
        <f t="shared" ca="1" si="54"/>
        <v/>
      </c>
      <c r="X233" s="151" t="str">
        <f t="shared" ca="1" si="55"/>
        <v/>
      </c>
      <c r="Y233" s="153" t="str">
        <f t="shared" ca="1" si="59"/>
        <v/>
      </c>
      <c r="Z233" s="153" t="str">
        <f t="shared" ca="1" si="60"/>
        <v/>
      </c>
      <c r="AA233" s="153" t="str">
        <f t="shared" ca="1" si="61"/>
        <v/>
      </c>
      <c r="AB233" s="152" t="str">
        <f t="shared" ca="1" si="62"/>
        <v/>
      </c>
      <c r="AC233" s="264" t="str">
        <f t="shared" ca="1" si="63"/>
        <v/>
      </c>
      <c r="AD233" s="152" t="str">
        <f t="shared" ca="1" si="45"/>
        <v/>
      </c>
      <c r="AF233" s="209" t="str">
        <f>Raumgruppen_Bezeichnungen!D128</f>
        <v>Verkehrsflächen; Treppenhäuser, Aufzüge</v>
      </c>
    </row>
    <row r="234" spans="6:32" ht="14.25" hidden="1" x14ac:dyDescent="0.2">
      <c r="F234" s="673" t="str">
        <f>Raumgruppen_Bezeichnungen!C129</f>
        <v>F3-J2</v>
      </c>
      <c r="G234" s="455" t="str">
        <f t="shared" ca="1" si="39"/>
        <v/>
      </c>
      <c r="H234" s="455" t="str">
        <f t="shared" ca="1" si="40"/>
        <v/>
      </c>
      <c r="I234" s="456" t="str">
        <f t="shared" ca="1" si="58"/>
        <v/>
      </c>
      <c r="J234" s="557"/>
      <c r="K234" s="563">
        <f t="shared" si="41"/>
        <v>40</v>
      </c>
      <c r="L234" s="564">
        <f>VLOOKUP(F234,Raumgruppen_Bezeichnungen!$C$3:$O$305,13,FALSE)</f>
        <v>100</v>
      </c>
      <c r="M234" s="2">
        <f>VLOOKUP(F234,Raumgruppen_Bezeichnungen!$C$3:$N$305,12,FALSE)</f>
        <v>0</v>
      </c>
      <c r="N234" s="54" t="str">
        <f t="shared" si="49"/>
        <v>F3-J2</v>
      </c>
      <c r="O234" s="137" t="str">
        <f t="shared" ca="1" si="42"/>
        <v/>
      </c>
      <c r="P234" s="137" t="str">
        <f t="shared" ca="1" si="43"/>
        <v/>
      </c>
      <c r="Q234" s="137" t="str">
        <f t="shared" ca="1" si="65"/>
        <v/>
      </c>
      <c r="R234" s="53">
        <f t="shared" si="50"/>
        <v>40</v>
      </c>
      <c r="S234" s="53">
        <f t="shared" si="51"/>
        <v>0</v>
      </c>
      <c r="T234" s="53">
        <f t="shared" si="52"/>
        <v>100</v>
      </c>
      <c r="U234" s="151" t="str">
        <f t="shared" ca="1" si="46"/>
        <v/>
      </c>
      <c r="V234" s="151" t="str">
        <f t="shared" ca="1" si="53"/>
        <v/>
      </c>
      <c r="W234" s="151" t="str">
        <f t="shared" ca="1" si="54"/>
        <v/>
      </c>
      <c r="X234" s="151" t="str">
        <f t="shared" ca="1" si="55"/>
        <v/>
      </c>
      <c r="Y234" s="153" t="str">
        <f t="shared" ca="1" si="59"/>
        <v/>
      </c>
      <c r="Z234" s="153" t="str">
        <f t="shared" ca="1" si="60"/>
        <v/>
      </c>
      <c r="AA234" s="153" t="str">
        <f t="shared" ca="1" si="61"/>
        <v/>
      </c>
      <c r="AB234" s="152" t="str">
        <f t="shared" ca="1" si="62"/>
        <v/>
      </c>
      <c r="AC234" s="264" t="str">
        <f t="shared" ca="1" si="63"/>
        <v/>
      </c>
      <c r="AD234" s="152" t="str">
        <f t="shared" ca="1" si="45"/>
        <v/>
      </c>
      <c r="AF234" s="209" t="str">
        <f>Raumgruppen_Bezeichnungen!D129</f>
        <v>Verkehrsflächen; Treppenhäuser, Aufzüge</v>
      </c>
    </row>
    <row r="235" spans="6:32" ht="14.25" hidden="1" x14ac:dyDescent="0.2">
      <c r="F235" s="673" t="str">
        <f>Raumgruppen_Bezeichnungen!C130</f>
        <v>F3-Q</v>
      </c>
      <c r="G235" s="455" t="str">
        <f t="shared" ca="1" si="39"/>
        <v/>
      </c>
      <c r="H235" s="455" t="str">
        <f t="shared" ca="1" si="40"/>
        <v/>
      </c>
      <c r="I235" s="456" t="str">
        <f t="shared" ca="1" si="58"/>
        <v/>
      </c>
      <c r="J235" s="557"/>
      <c r="K235" s="563">
        <f t="shared" si="41"/>
        <v>40</v>
      </c>
      <c r="L235" s="564">
        <f>VLOOKUP(F235,Raumgruppen_Bezeichnungen!$C$3:$O$305,13,FALSE)</f>
        <v>100</v>
      </c>
      <c r="M235" s="2">
        <f>VLOOKUP(F235,Raumgruppen_Bezeichnungen!$C$3:$N$305,12,FALSE)</f>
        <v>0</v>
      </c>
      <c r="N235" s="54" t="str">
        <f t="shared" si="49"/>
        <v>F3-Q</v>
      </c>
      <c r="O235" s="137" t="str">
        <f t="shared" ca="1" si="42"/>
        <v/>
      </c>
      <c r="P235" s="137" t="str">
        <f t="shared" ca="1" si="43"/>
        <v/>
      </c>
      <c r="Q235" s="137" t="str">
        <f t="shared" ca="1" si="65"/>
        <v/>
      </c>
      <c r="R235" s="53">
        <f t="shared" si="50"/>
        <v>40</v>
      </c>
      <c r="S235" s="53">
        <f t="shared" si="51"/>
        <v>0</v>
      </c>
      <c r="T235" s="53">
        <f t="shared" si="52"/>
        <v>100</v>
      </c>
      <c r="U235" s="151" t="str">
        <f t="shared" ca="1" si="46"/>
        <v/>
      </c>
      <c r="V235" s="151" t="str">
        <f t="shared" ca="1" si="53"/>
        <v/>
      </c>
      <c r="W235" s="151" t="str">
        <f t="shared" ca="1" si="54"/>
        <v/>
      </c>
      <c r="X235" s="151" t="str">
        <f t="shared" ca="1" si="55"/>
        <v/>
      </c>
      <c r="Y235" s="153" t="str">
        <f t="shared" ca="1" si="59"/>
        <v/>
      </c>
      <c r="Z235" s="153" t="str">
        <f t="shared" ca="1" si="60"/>
        <v/>
      </c>
      <c r="AA235" s="153" t="str">
        <f t="shared" ca="1" si="61"/>
        <v/>
      </c>
      <c r="AB235" s="152" t="str">
        <f t="shared" ca="1" si="62"/>
        <v/>
      </c>
      <c r="AC235" s="264" t="str">
        <f t="shared" ca="1" si="63"/>
        <v/>
      </c>
      <c r="AD235" s="152" t="str">
        <f t="shared" ca="1" si="45"/>
        <v/>
      </c>
      <c r="AF235" s="209" t="str">
        <f>Raumgruppen_Bezeichnungen!D130</f>
        <v>Verkehrsflächen; Treppenhäuser, Aufzüge</v>
      </c>
    </row>
    <row r="236" spans="6:32" ht="14.25" hidden="1" x14ac:dyDescent="0.2">
      <c r="F236" s="673" t="str">
        <f>Raumgruppen_Bezeichnungen!C131</f>
        <v>F3-J6</v>
      </c>
      <c r="G236" s="455" t="str">
        <f t="shared" ca="1" si="39"/>
        <v/>
      </c>
      <c r="H236" s="455" t="str">
        <f t="shared" ca="1" si="40"/>
        <v/>
      </c>
      <c r="I236" s="456" t="str">
        <f t="shared" ca="1" si="58"/>
        <v/>
      </c>
      <c r="J236" s="557"/>
      <c r="K236" s="563">
        <f t="shared" si="41"/>
        <v>40</v>
      </c>
      <c r="L236" s="564">
        <f>VLOOKUP(F236,Raumgruppen_Bezeichnungen!$C$3:$O$305,13,FALSE)</f>
        <v>100</v>
      </c>
      <c r="M236" s="2">
        <f>VLOOKUP(F236,Raumgruppen_Bezeichnungen!$C$3:$N$305,12,FALSE)</f>
        <v>0</v>
      </c>
      <c r="N236" s="54" t="str">
        <f t="shared" si="49"/>
        <v>F3-J6</v>
      </c>
      <c r="O236" s="137" t="str">
        <f t="shared" ca="1" si="42"/>
        <v/>
      </c>
      <c r="P236" s="137" t="str">
        <f t="shared" ca="1" si="43"/>
        <v/>
      </c>
      <c r="Q236" s="137" t="str">
        <f t="shared" ca="1" si="65"/>
        <v/>
      </c>
      <c r="R236" s="53">
        <f t="shared" si="50"/>
        <v>40</v>
      </c>
      <c r="S236" s="53">
        <f t="shared" si="51"/>
        <v>0</v>
      </c>
      <c r="T236" s="53">
        <f t="shared" si="52"/>
        <v>100</v>
      </c>
      <c r="U236" s="151" t="str">
        <f t="shared" ca="1" si="46"/>
        <v/>
      </c>
      <c r="V236" s="151" t="str">
        <f t="shared" ca="1" si="53"/>
        <v/>
      </c>
      <c r="W236" s="151" t="str">
        <f t="shared" ca="1" si="54"/>
        <v/>
      </c>
      <c r="X236" s="151" t="str">
        <f t="shared" ca="1" si="55"/>
        <v/>
      </c>
      <c r="Y236" s="153" t="str">
        <f t="shared" ca="1" si="59"/>
        <v/>
      </c>
      <c r="Z236" s="153" t="str">
        <f t="shared" ca="1" si="60"/>
        <v/>
      </c>
      <c r="AA236" s="153" t="str">
        <f t="shared" ca="1" si="61"/>
        <v/>
      </c>
      <c r="AB236" s="152" t="str">
        <f t="shared" ca="1" si="62"/>
        <v/>
      </c>
      <c r="AC236" s="264" t="str">
        <f t="shared" ca="1" si="63"/>
        <v/>
      </c>
      <c r="AD236" s="152" t="str">
        <f t="shared" ca="1" si="45"/>
        <v/>
      </c>
      <c r="AF236" s="209" t="str">
        <f>Raumgruppen_Bezeichnungen!D131</f>
        <v>Verkehrsflächen; Treppenhäuser, Aufzüge</v>
      </c>
    </row>
    <row r="237" spans="6:32" ht="14.25" hidden="1" x14ac:dyDescent="0.2">
      <c r="F237" s="673" t="str">
        <f>Raumgruppen_Bezeichnungen!C132</f>
        <v>F3-M</v>
      </c>
      <c r="G237" s="455" t="str">
        <f t="shared" ref="G237:G300" ca="1" si="66">IF(
HLOOKUP(F237,$C$421:$KS$497,77,FALSE)&lt;&gt;0,
HLOOKUP(F237,$C$421:$KS$497,77,FALSE),
"")</f>
        <v/>
      </c>
      <c r="H237" s="455" t="str">
        <f t="shared" ref="H237:H300" ca="1" si="67">IF(
HLOOKUP(F237,$C$503:$KS$579,77,FALSE)&lt;&gt;0,
HLOOKUP(F237,$C$503:$KS$579,77,FALSE),
"")</f>
        <v/>
      </c>
      <c r="I237" s="456" t="str">
        <f t="shared" ca="1" si="58"/>
        <v/>
      </c>
      <c r="J237" s="557"/>
      <c r="K237" s="563">
        <f t="shared" ref="K237:K300" si="68">IF(_xlfn.NUMBERVALUE((RIGHT(TEXT(L237*0.4,"000"))))=0,L237*0.4,IF(_xlfn.NUMBERVALUE((RIGHT(TEXT(L237*0.4,"000"))))&lt;=5,_xlfn.NUMBERVALUE(TEXT(ROUNDDOWN(L237*0.4/10,0),"00"))*10,_xlfn.NUMBERVALUE(TEXT(ROUNDUP(L237*0.4/10,0),"00"))*10-5))</f>
        <v>40</v>
      </c>
      <c r="L237" s="564">
        <f>VLOOKUP(F237,Raumgruppen_Bezeichnungen!$C$3:$O$305,13,FALSE)</f>
        <v>100</v>
      </c>
      <c r="M237" s="2">
        <f>VLOOKUP(F237,Raumgruppen_Bezeichnungen!$C$3:$N$305,12,FALSE)</f>
        <v>0</v>
      </c>
      <c r="N237" s="54" t="str">
        <f t="shared" si="49"/>
        <v>F3-M</v>
      </c>
      <c r="O237" s="137" t="str">
        <f t="shared" ref="O237:O300" ca="1" si="69">IF(HLOOKUP(N237,$C$421:$KS$497,77,FALSE)&lt;&gt;0,HLOOKUP(N237,$C$421:$KS$497,77,FALSE),"")</f>
        <v/>
      </c>
      <c r="P237" s="137" t="str">
        <f t="shared" ref="P237:P300" ca="1" si="70">IF(HLOOKUP(N237,$C$503:$KS$579,77,FALSE)&lt;&gt;0,HLOOKUP(N237,$C$503:$KS$579,77,FALSE),"")</f>
        <v/>
      </c>
      <c r="Q237" s="137" t="str">
        <f t="shared" ca="1" si="65"/>
        <v/>
      </c>
      <c r="R237" s="53">
        <f t="shared" si="50"/>
        <v>40</v>
      </c>
      <c r="S237" s="53">
        <f t="shared" si="51"/>
        <v>0</v>
      </c>
      <c r="T237" s="53">
        <f t="shared" si="52"/>
        <v>100</v>
      </c>
      <c r="U237" s="151" t="str">
        <f t="shared" ca="1" si="46"/>
        <v/>
      </c>
      <c r="V237" s="151" t="str">
        <f t="shared" ca="1" si="53"/>
        <v/>
      </c>
      <c r="W237" s="151" t="str">
        <f t="shared" ca="1" si="54"/>
        <v/>
      </c>
      <c r="X237" s="151" t="str">
        <f t="shared" ca="1" si="55"/>
        <v/>
      </c>
      <c r="Y237" s="153" t="str">
        <f t="shared" ca="1" si="59"/>
        <v/>
      </c>
      <c r="Z237" s="153" t="str">
        <f t="shared" ca="1" si="60"/>
        <v/>
      </c>
      <c r="AA237" s="153" t="str">
        <f t="shared" ca="1" si="61"/>
        <v/>
      </c>
      <c r="AB237" s="152" t="str">
        <f t="shared" ca="1" si="62"/>
        <v/>
      </c>
      <c r="AC237" s="264" t="str">
        <f t="shared" ca="1" si="63"/>
        <v/>
      </c>
      <c r="AD237" s="152" t="str">
        <f t="shared" ref="AD237:AD300" ca="1" si="71">IF(AB237&lt;&gt;"",AB237*AC237*1.5,"")</f>
        <v/>
      </c>
      <c r="AF237" s="209" t="str">
        <f>Raumgruppen_Bezeichnungen!D132</f>
        <v>Verkehrsflächen; Treppenhäuser, Aufzüge</v>
      </c>
    </row>
    <row r="238" spans="6:32" ht="14.25" hidden="1" x14ac:dyDescent="0.2">
      <c r="F238" s="673" t="str">
        <f>Raumgruppen_Bezeichnungen!C133</f>
        <v>F3-14</v>
      </c>
      <c r="G238" s="455" t="str">
        <f t="shared" ca="1" si="66"/>
        <v/>
      </c>
      <c r="H238" s="455" t="str">
        <f t="shared" ca="1" si="67"/>
        <v/>
      </c>
      <c r="I238" s="456" t="str">
        <f t="shared" ca="1" si="58"/>
        <v/>
      </c>
      <c r="J238" s="557"/>
      <c r="K238" s="563">
        <f t="shared" si="68"/>
        <v>40</v>
      </c>
      <c r="L238" s="564">
        <f>VLOOKUP(F238,Raumgruppen_Bezeichnungen!$C$3:$O$305,13,FALSE)</f>
        <v>100</v>
      </c>
      <c r="M238" s="2">
        <f>VLOOKUP(F238,Raumgruppen_Bezeichnungen!$C$3:$N$305,12,FALSE)</f>
        <v>0</v>
      </c>
      <c r="N238" s="54" t="str">
        <f t="shared" si="49"/>
        <v>F3-14</v>
      </c>
      <c r="O238" s="137" t="str">
        <f t="shared" ca="1" si="69"/>
        <v/>
      </c>
      <c r="P238" s="137" t="str">
        <f t="shared" ca="1" si="70"/>
        <v/>
      </c>
      <c r="Q238" s="137" t="str">
        <f t="shared" ca="1" si="65"/>
        <v/>
      </c>
      <c r="R238" s="53">
        <f t="shared" si="50"/>
        <v>40</v>
      </c>
      <c r="S238" s="53">
        <f t="shared" si="51"/>
        <v>0</v>
      </c>
      <c r="T238" s="53">
        <f t="shared" si="52"/>
        <v>100</v>
      </c>
      <c r="U238" s="151" t="str">
        <f t="shared" ca="1" si="46"/>
        <v/>
      </c>
      <c r="V238" s="151" t="str">
        <f t="shared" ca="1" si="53"/>
        <v/>
      </c>
      <c r="W238" s="151" t="str">
        <f t="shared" ca="1" si="54"/>
        <v/>
      </c>
      <c r="X238" s="151" t="str">
        <f t="shared" ca="1" si="55"/>
        <v/>
      </c>
      <c r="Y238" s="153" t="str">
        <f t="shared" ca="1" si="59"/>
        <v/>
      </c>
      <c r="Z238" s="153" t="str">
        <f t="shared" ca="1" si="60"/>
        <v/>
      </c>
      <c r="AA238" s="153" t="str">
        <f t="shared" ca="1" si="61"/>
        <v/>
      </c>
      <c r="AB238" s="152" t="str">
        <f t="shared" ca="1" si="62"/>
        <v/>
      </c>
      <c r="AC238" s="264" t="str">
        <f t="shared" ca="1" si="63"/>
        <v/>
      </c>
      <c r="AD238" s="152" t="str">
        <f t="shared" ca="1" si="71"/>
        <v/>
      </c>
      <c r="AF238" s="209" t="str">
        <f>Raumgruppen_Bezeichnungen!D133</f>
        <v>Verkehrsflächen; Treppenhäuser, Aufzüge</v>
      </c>
    </row>
    <row r="239" spans="6:32" ht="14.25" hidden="1" x14ac:dyDescent="0.2">
      <c r="F239" s="673" t="str">
        <f>Raumgruppen_Bezeichnungen!C134</f>
        <v>F3-W</v>
      </c>
      <c r="G239" s="455" t="str">
        <f t="shared" ca="1" si="66"/>
        <v/>
      </c>
      <c r="H239" s="455" t="str">
        <f t="shared" ca="1" si="67"/>
        <v/>
      </c>
      <c r="I239" s="456" t="str">
        <f t="shared" ca="1" si="58"/>
        <v/>
      </c>
      <c r="J239" s="557"/>
      <c r="K239" s="563">
        <f t="shared" si="68"/>
        <v>45</v>
      </c>
      <c r="L239" s="564">
        <f>VLOOKUP(F239,Raumgruppen_Bezeichnungen!$C$3:$O$305,13,FALSE)</f>
        <v>120</v>
      </c>
      <c r="M239" s="2">
        <f>VLOOKUP(F239,Raumgruppen_Bezeichnungen!$C$3:$N$305,12,FALSE)</f>
        <v>0</v>
      </c>
      <c r="N239" s="54" t="str">
        <f t="shared" si="49"/>
        <v>F3-W</v>
      </c>
      <c r="O239" s="137" t="str">
        <f t="shared" ca="1" si="69"/>
        <v/>
      </c>
      <c r="P239" s="137" t="str">
        <f t="shared" ca="1" si="70"/>
        <v/>
      </c>
      <c r="Q239" s="137" t="str">
        <f t="shared" ca="1" si="65"/>
        <v/>
      </c>
      <c r="R239" s="53">
        <f t="shared" si="50"/>
        <v>45</v>
      </c>
      <c r="S239" s="53">
        <f t="shared" si="51"/>
        <v>0</v>
      </c>
      <c r="T239" s="53">
        <f t="shared" si="52"/>
        <v>120</v>
      </c>
      <c r="U239" s="151" t="str">
        <f t="shared" ca="1" si="46"/>
        <v/>
      </c>
      <c r="V239" s="151" t="str">
        <f t="shared" ca="1" si="53"/>
        <v/>
      </c>
      <c r="W239" s="151" t="str">
        <f t="shared" ca="1" si="54"/>
        <v/>
      </c>
      <c r="X239" s="151" t="str">
        <f t="shared" ca="1" si="55"/>
        <v/>
      </c>
      <c r="Y239" s="153" t="str">
        <f t="shared" ca="1" si="59"/>
        <v/>
      </c>
      <c r="Z239" s="153" t="str">
        <f t="shared" ca="1" si="60"/>
        <v/>
      </c>
      <c r="AA239" s="153" t="str">
        <f t="shared" ca="1" si="61"/>
        <v/>
      </c>
      <c r="AB239" s="152" t="str">
        <f t="shared" ca="1" si="62"/>
        <v/>
      </c>
      <c r="AC239" s="264" t="str">
        <f t="shared" ca="1" si="63"/>
        <v/>
      </c>
      <c r="AD239" s="152" t="str">
        <f t="shared" ca="1" si="71"/>
        <v/>
      </c>
      <c r="AF239" s="209" t="str">
        <f>Raumgruppen_Bezeichnungen!D134</f>
        <v>Verkehrsflächen; Treppenhäuser, Aufzüge</v>
      </c>
    </row>
    <row r="240" spans="6:32" ht="14.25" x14ac:dyDescent="0.2">
      <c r="F240" s="673" t="str">
        <f>Raumgruppen_Bezeichnungen!C135</f>
        <v>F3-2</v>
      </c>
      <c r="G240" s="455">
        <f t="shared" ca="1" si="66"/>
        <v>65743.929999999993</v>
      </c>
      <c r="H240" s="455" t="str">
        <f t="shared" ca="1" si="67"/>
        <v/>
      </c>
      <c r="I240" s="456" t="str">
        <f ca="1">IF(H240="","",G240/H240)</f>
        <v/>
      </c>
      <c r="J240" s="557"/>
      <c r="K240" s="563">
        <f t="shared" si="68"/>
        <v>50</v>
      </c>
      <c r="L240" s="564">
        <f>VLOOKUP(F240,Raumgruppen_Bezeichnungen!$C$3:$O$305,13,FALSE)</f>
        <v>130</v>
      </c>
      <c r="M240" s="2">
        <f>VLOOKUP(F240,Raumgruppen_Bezeichnungen!$C$3:$N$305,12,FALSE)</f>
        <v>1</v>
      </c>
      <c r="N240" s="54" t="str">
        <f>F240</f>
        <v>F3-2</v>
      </c>
      <c r="O240" s="137">
        <f t="shared" ca="1" si="69"/>
        <v>65743.929999999993</v>
      </c>
      <c r="P240" s="137" t="str">
        <f t="shared" ca="1" si="70"/>
        <v/>
      </c>
      <c r="Q240" s="137" t="str">
        <f t="shared" ca="1" si="65"/>
        <v/>
      </c>
      <c r="R240" s="53">
        <f>K240</f>
        <v>50</v>
      </c>
      <c r="S240" s="53">
        <f>J240</f>
        <v>0</v>
      </c>
      <c r="T240" s="53">
        <f>L240</f>
        <v>130</v>
      </c>
      <c r="U240" s="151" t="str">
        <f t="shared" ref="U240:U303" ca="1" si="72">IF(Q240&lt;&gt;"",ROUND(Q240-T240,6),"")</f>
        <v/>
      </c>
      <c r="V240" s="151" t="str">
        <f ca="1">IF(Q240&lt;&gt;"",R240-Q240,"")</f>
        <v/>
      </c>
      <c r="W240" s="151" t="str">
        <f ca="1">IF(U240&lt;0,0,U240)</f>
        <v/>
      </c>
      <c r="X240" s="151" t="str">
        <f ca="1">IF(V240&lt;0,0,V240)</f>
        <v/>
      </c>
      <c r="Y240" s="153" t="str">
        <f ca="1">IF(W240&lt;&gt;"",W240/T240,"")</f>
        <v/>
      </c>
      <c r="Z240" s="153" t="str">
        <f ca="1">IF(X240&lt;&gt;"",X240/R240,"")</f>
        <v/>
      </c>
      <c r="AA240" s="153" t="str">
        <f ca="1">IF(Y240&lt;&gt;"",Y240+Z240,"")</f>
        <v/>
      </c>
      <c r="AB240" s="152" t="str">
        <f ca="1">IF(AA240&lt;&gt;"",AA240*100,"")</f>
        <v/>
      </c>
      <c r="AC240" s="264">
        <f ca="1">IF(O240&lt;&gt;"",O240/$O$105,"")</f>
        <v>7.3660737044221741E-2</v>
      </c>
      <c r="AD240" s="152" t="str">
        <f t="shared" ca="1" si="71"/>
        <v/>
      </c>
      <c r="AF240" s="209" t="str">
        <f>Raumgruppen_Bezeichnungen!D135</f>
        <v>Verkehrsflächen; Treppenhäuser, Aufzüge</v>
      </c>
    </row>
    <row r="241" spans="6:32" ht="14.25" hidden="1" x14ac:dyDescent="0.2">
      <c r="F241" s="673" t="str">
        <f>Raumgruppen_Bezeichnungen!C136</f>
        <v>F3-2,5</v>
      </c>
      <c r="G241" s="455" t="str">
        <f t="shared" ca="1" si="66"/>
        <v/>
      </c>
      <c r="H241" s="455" t="str">
        <f t="shared" ca="1" si="67"/>
        <v/>
      </c>
      <c r="I241" s="456" t="str">
        <f ca="1">IF(H241="","",G241/H241)</f>
        <v/>
      </c>
      <c r="J241" s="557"/>
      <c r="K241" s="563">
        <f t="shared" si="68"/>
        <v>55</v>
      </c>
      <c r="L241" s="564">
        <f>VLOOKUP(F241,Raumgruppen_Bezeichnungen!$C$3:$O$305,13,FALSE)</f>
        <v>140</v>
      </c>
      <c r="M241" s="2">
        <f>VLOOKUP(F241,Raumgruppen_Bezeichnungen!$C$3:$N$305,12,FALSE)</f>
        <v>0</v>
      </c>
      <c r="N241" s="54" t="str">
        <f>F241</f>
        <v>F3-2,5</v>
      </c>
      <c r="O241" s="137" t="str">
        <f t="shared" ca="1" si="69"/>
        <v/>
      </c>
      <c r="P241" s="137" t="str">
        <f t="shared" ca="1" si="70"/>
        <v/>
      </c>
      <c r="Q241" s="137" t="str">
        <f t="shared" ca="1" si="65"/>
        <v/>
      </c>
      <c r="R241" s="53">
        <f>K241</f>
        <v>55</v>
      </c>
      <c r="S241" s="53">
        <f>J241</f>
        <v>0</v>
      </c>
      <c r="T241" s="53">
        <f>L241</f>
        <v>140</v>
      </c>
      <c r="U241" s="151" t="str">
        <f t="shared" ca="1" si="72"/>
        <v/>
      </c>
      <c r="V241" s="151" t="str">
        <f ca="1">IF(Q241&lt;&gt;"",R241-Q241,"")</f>
        <v/>
      </c>
      <c r="W241" s="151" t="str">
        <f ca="1">IF(U241&lt;0,0,U241)</f>
        <v/>
      </c>
      <c r="X241" s="151" t="str">
        <f ca="1">IF(V241&lt;0,0,V241)</f>
        <v/>
      </c>
      <c r="Y241" s="153" t="str">
        <f ca="1">IF(W241&lt;&gt;"",W241/T241,"")</f>
        <v/>
      </c>
      <c r="Z241" s="153" t="str">
        <f ca="1">IF(X241&lt;&gt;"",X241/R241,"")</f>
        <v/>
      </c>
      <c r="AA241" s="153" t="str">
        <f ca="1">IF(Y241&lt;&gt;"",Y241+Z241,"")</f>
        <v/>
      </c>
      <c r="AB241" s="152" t="str">
        <f ca="1">IF(AA241&lt;&gt;"",AA241*100,"")</f>
        <v/>
      </c>
      <c r="AC241" s="264" t="str">
        <f ca="1">IF(O241&lt;&gt;"",O241/$O$105,"")</f>
        <v/>
      </c>
      <c r="AD241" s="152" t="str">
        <f t="shared" ca="1" si="71"/>
        <v/>
      </c>
      <c r="AF241" s="209" t="str">
        <f>Raumgruppen_Bezeichnungen!D136</f>
        <v>Verkehrsflächen; Treppenhäuser, Aufzüge</v>
      </c>
    </row>
    <row r="242" spans="6:32" ht="14.25" hidden="1" x14ac:dyDescent="0.2">
      <c r="F242" s="673" t="str">
        <f>Raumgruppen_Bezeichnungen!C137</f>
        <v>F3-3</v>
      </c>
      <c r="G242" s="455" t="str">
        <f t="shared" ca="1" si="66"/>
        <v/>
      </c>
      <c r="H242" s="455" t="str">
        <f t="shared" ca="1" si="67"/>
        <v/>
      </c>
      <c r="I242" s="456" t="str">
        <f t="shared" ca="1" si="58"/>
        <v/>
      </c>
      <c r="J242" s="557"/>
      <c r="K242" s="563">
        <f t="shared" si="68"/>
        <v>60</v>
      </c>
      <c r="L242" s="564">
        <f>VLOOKUP(F242,Raumgruppen_Bezeichnungen!$C$3:$O$305,13,FALSE)</f>
        <v>150</v>
      </c>
      <c r="M242" s="2">
        <f>VLOOKUP(F242,Raumgruppen_Bezeichnungen!$C$3:$N$305,12,FALSE)</f>
        <v>0</v>
      </c>
      <c r="N242" s="54" t="str">
        <f t="shared" si="49"/>
        <v>F3-3</v>
      </c>
      <c r="O242" s="137" t="str">
        <f t="shared" ca="1" si="69"/>
        <v/>
      </c>
      <c r="P242" s="137" t="str">
        <f t="shared" ca="1" si="70"/>
        <v/>
      </c>
      <c r="Q242" s="137" t="str">
        <f t="shared" ca="1" si="65"/>
        <v/>
      </c>
      <c r="R242" s="53">
        <f t="shared" si="50"/>
        <v>60</v>
      </c>
      <c r="S242" s="53">
        <f t="shared" si="51"/>
        <v>0</v>
      </c>
      <c r="T242" s="53">
        <f t="shared" si="52"/>
        <v>150</v>
      </c>
      <c r="U242" s="151" t="str">
        <f t="shared" ca="1" si="72"/>
        <v/>
      </c>
      <c r="V242" s="151" t="str">
        <f t="shared" ca="1" si="53"/>
        <v/>
      </c>
      <c r="W242" s="151" t="str">
        <f t="shared" ca="1" si="54"/>
        <v/>
      </c>
      <c r="X242" s="151" t="str">
        <f t="shared" ca="1" si="55"/>
        <v/>
      </c>
      <c r="Y242" s="153" t="str">
        <f t="shared" ca="1" si="59"/>
        <v/>
      </c>
      <c r="Z242" s="153" t="str">
        <f t="shared" ca="1" si="60"/>
        <v/>
      </c>
      <c r="AA242" s="153" t="str">
        <f t="shared" ca="1" si="61"/>
        <v/>
      </c>
      <c r="AB242" s="152" t="str">
        <f t="shared" ca="1" si="62"/>
        <v/>
      </c>
      <c r="AC242" s="264" t="str">
        <f t="shared" ca="1" si="63"/>
        <v/>
      </c>
      <c r="AD242" s="152" t="str">
        <f t="shared" ca="1" si="71"/>
        <v/>
      </c>
      <c r="AF242" s="209" t="str">
        <f>Raumgruppen_Bezeichnungen!D137</f>
        <v>Verkehrsflächen; Treppenhäuser, Aufzüge</v>
      </c>
    </row>
    <row r="243" spans="6:32" ht="14.25" hidden="1" x14ac:dyDescent="0.2">
      <c r="F243" s="770" t="str">
        <f>Raumgruppen_Bezeichnungen!C138</f>
        <v>F3-4</v>
      </c>
      <c r="G243" s="792" t="str">
        <f t="shared" ca="1" si="66"/>
        <v/>
      </c>
      <c r="H243" s="792" t="str">
        <f t="shared" ca="1" si="67"/>
        <v/>
      </c>
      <c r="I243" s="793" t="str">
        <f t="shared" ca="1" si="58"/>
        <v/>
      </c>
      <c r="J243" s="794"/>
      <c r="K243" s="563">
        <f t="shared" si="68"/>
        <v>60</v>
      </c>
      <c r="L243" s="564">
        <f>VLOOKUP(F243,Raumgruppen_Bezeichnungen!$C$3:$O$305,13,FALSE)</f>
        <v>160</v>
      </c>
      <c r="M243" s="2">
        <f>VLOOKUP(F243,Raumgruppen_Bezeichnungen!$C$3:$N$305,12,FALSE)</f>
        <v>0</v>
      </c>
      <c r="N243" s="54" t="str">
        <f t="shared" si="49"/>
        <v>F3-4</v>
      </c>
      <c r="O243" s="137" t="str">
        <f t="shared" ca="1" si="69"/>
        <v/>
      </c>
      <c r="P243" s="137" t="str">
        <f t="shared" ca="1" si="70"/>
        <v/>
      </c>
      <c r="Q243" s="137" t="str">
        <f t="shared" ca="1" si="65"/>
        <v/>
      </c>
      <c r="R243" s="53">
        <f t="shared" si="50"/>
        <v>60</v>
      </c>
      <c r="S243" s="53">
        <f t="shared" si="51"/>
        <v>0</v>
      </c>
      <c r="T243" s="53">
        <f t="shared" si="52"/>
        <v>160</v>
      </c>
      <c r="U243" s="151" t="str">
        <f t="shared" ca="1" si="72"/>
        <v/>
      </c>
      <c r="V243" s="151" t="str">
        <f t="shared" ca="1" si="53"/>
        <v/>
      </c>
      <c r="W243" s="151" t="str">
        <f t="shared" ca="1" si="54"/>
        <v/>
      </c>
      <c r="X243" s="151" t="str">
        <f t="shared" ca="1" si="55"/>
        <v/>
      </c>
      <c r="Y243" s="153" t="str">
        <f t="shared" ca="1" si="59"/>
        <v/>
      </c>
      <c r="Z243" s="153" t="str">
        <f t="shared" ca="1" si="60"/>
        <v/>
      </c>
      <c r="AA243" s="153" t="str">
        <f t="shared" ca="1" si="61"/>
        <v/>
      </c>
      <c r="AB243" s="152" t="str">
        <f t="shared" ca="1" si="62"/>
        <v/>
      </c>
      <c r="AC243" s="264" t="str">
        <f t="shared" ca="1" si="63"/>
        <v/>
      </c>
      <c r="AD243" s="152" t="str">
        <f t="shared" ca="1" si="71"/>
        <v/>
      </c>
      <c r="AF243" s="209" t="str">
        <f>Raumgruppen_Bezeichnungen!D138</f>
        <v>Verkehrsflächen; Treppenhäuser, Aufzüge</v>
      </c>
    </row>
    <row r="244" spans="6:32" ht="15" thickBot="1" x14ac:dyDescent="0.25">
      <c r="F244" s="674" t="str">
        <f>Raumgruppen_Bezeichnungen!C139</f>
        <v>F3-5</v>
      </c>
      <c r="G244" s="798">
        <f t="shared" ca="1" si="66"/>
        <v>38445.880000000005</v>
      </c>
      <c r="H244" s="798" t="str">
        <f t="shared" ca="1" si="67"/>
        <v/>
      </c>
      <c r="I244" s="799" t="str">
        <f t="shared" ca="1" si="58"/>
        <v/>
      </c>
      <c r="J244" s="642"/>
      <c r="K244" s="639">
        <f t="shared" si="68"/>
        <v>70</v>
      </c>
      <c r="L244" s="564">
        <f>VLOOKUP(F244,Raumgruppen_Bezeichnungen!$C$3:$O$305,13,FALSE)</f>
        <v>180</v>
      </c>
      <c r="M244" s="2">
        <f>VLOOKUP(F244,Raumgruppen_Bezeichnungen!$C$3:$N$305,12,FALSE)</f>
        <v>1</v>
      </c>
      <c r="N244" s="54" t="str">
        <f t="shared" si="49"/>
        <v>F3-5</v>
      </c>
      <c r="O244" s="137">
        <f t="shared" ca="1" si="69"/>
        <v>38445.880000000005</v>
      </c>
      <c r="P244" s="137" t="str">
        <f t="shared" ca="1" si="70"/>
        <v/>
      </c>
      <c r="Q244" s="137" t="str">
        <f t="shared" ca="1" si="65"/>
        <v/>
      </c>
      <c r="R244" s="53">
        <f t="shared" si="50"/>
        <v>70</v>
      </c>
      <c r="S244" s="53">
        <f t="shared" si="51"/>
        <v>0</v>
      </c>
      <c r="T244" s="53">
        <f t="shared" si="52"/>
        <v>180</v>
      </c>
      <c r="U244" s="151" t="str">
        <f t="shared" ca="1" si="72"/>
        <v/>
      </c>
      <c r="V244" s="151" t="str">
        <f t="shared" ca="1" si="53"/>
        <v/>
      </c>
      <c r="W244" s="151" t="str">
        <f t="shared" ca="1" si="54"/>
        <v/>
      </c>
      <c r="X244" s="151" t="str">
        <f t="shared" ca="1" si="55"/>
        <v/>
      </c>
      <c r="Y244" s="153" t="str">
        <f t="shared" ca="1" si="59"/>
        <v/>
      </c>
      <c r="Z244" s="153" t="str">
        <f t="shared" ca="1" si="60"/>
        <v/>
      </c>
      <c r="AA244" s="153" t="str">
        <f t="shared" ca="1" si="61"/>
        <v/>
      </c>
      <c r="AB244" s="152" t="str">
        <f t="shared" ca="1" si="62"/>
        <v/>
      </c>
      <c r="AC244" s="264">
        <f t="shared" ca="1" si="63"/>
        <v>4.3075487837640737E-2</v>
      </c>
      <c r="AD244" s="152" t="str">
        <f t="shared" ca="1" si="71"/>
        <v/>
      </c>
      <c r="AF244" s="209" t="str">
        <f>Raumgruppen_Bezeichnungen!D139</f>
        <v>Verkehrsflächen; Treppenhäuser, Aufzüge</v>
      </c>
    </row>
    <row r="245" spans="6:32" ht="14.25" hidden="1" x14ac:dyDescent="0.2">
      <c r="F245" s="764" t="str">
        <f>Raumgruppen_Bezeichnungen!C140</f>
        <v>F3-6</v>
      </c>
      <c r="G245" s="795" t="str">
        <f t="shared" ca="1" si="66"/>
        <v/>
      </c>
      <c r="H245" s="795" t="str">
        <f t="shared" ca="1" si="67"/>
        <v/>
      </c>
      <c r="I245" s="796" t="str">
        <f t="shared" ca="1" si="58"/>
        <v/>
      </c>
      <c r="J245" s="797"/>
      <c r="K245" s="563">
        <f t="shared" si="68"/>
        <v>70</v>
      </c>
      <c r="L245" s="564">
        <f>VLOOKUP(F245,Raumgruppen_Bezeichnungen!$C$3:$O$305,13,FALSE)</f>
        <v>180</v>
      </c>
      <c r="M245" s="2">
        <f>VLOOKUP(F245,Raumgruppen_Bezeichnungen!$C$3:$N$305,12,FALSE)</f>
        <v>0</v>
      </c>
      <c r="N245" s="54" t="str">
        <f t="shared" si="49"/>
        <v>F3-6</v>
      </c>
      <c r="O245" s="137" t="str">
        <f t="shared" ca="1" si="69"/>
        <v/>
      </c>
      <c r="P245" s="137" t="str">
        <f t="shared" ca="1" si="70"/>
        <v/>
      </c>
      <c r="Q245" s="137" t="str">
        <f t="shared" ca="1" si="65"/>
        <v/>
      </c>
      <c r="R245" s="53">
        <f t="shared" si="50"/>
        <v>70</v>
      </c>
      <c r="S245" s="53">
        <f t="shared" si="51"/>
        <v>0</v>
      </c>
      <c r="T245" s="53">
        <f t="shared" si="52"/>
        <v>180</v>
      </c>
      <c r="U245" s="151" t="str">
        <f t="shared" ca="1" si="72"/>
        <v/>
      </c>
      <c r="V245" s="151" t="str">
        <f t="shared" ca="1" si="53"/>
        <v/>
      </c>
      <c r="W245" s="151" t="str">
        <f t="shared" ca="1" si="54"/>
        <v/>
      </c>
      <c r="X245" s="151" t="str">
        <f t="shared" ca="1" si="55"/>
        <v/>
      </c>
      <c r="Y245" s="153" t="str">
        <f t="shared" ca="1" si="59"/>
        <v/>
      </c>
      <c r="Z245" s="153" t="str">
        <f t="shared" ca="1" si="60"/>
        <v/>
      </c>
      <c r="AA245" s="153" t="str">
        <f t="shared" ca="1" si="61"/>
        <v/>
      </c>
      <c r="AB245" s="152" t="str">
        <f t="shared" ca="1" si="62"/>
        <v/>
      </c>
      <c r="AC245" s="264" t="str">
        <f t="shared" ca="1" si="63"/>
        <v/>
      </c>
      <c r="AD245" s="152" t="str">
        <f t="shared" ca="1" si="71"/>
        <v/>
      </c>
      <c r="AF245" s="209" t="str">
        <f>Raumgruppen_Bezeichnungen!D140</f>
        <v>Verkehrsflächen; Treppenhäuser, Aufzüge</v>
      </c>
    </row>
    <row r="246" spans="6:32" ht="14.25" hidden="1" x14ac:dyDescent="0.2">
      <c r="F246" s="673" t="str">
        <f>Raumgruppen_Bezeichnungen!C141</f>
        <v>F3-7</v>
      </c>
      <c r="G246" s="455" t="str">
        <f t="shared" ca="1" si="66"/>
        <v/>
      </c>
      <c r="H246" s="455" t="str">
        <f t="shared" ca="1" si="67"/>
        <v/>
      </c>
      <c r="I246" s="456" t="str">
        <f ca="1">IF(H246="","",G246/H246)</f>
        <v/>
      </c>
      <c r="J246" s="557"/>
      <c r="K246" s="563">
        <f t="shared" si="68"/>
        <v>70</v>
      </c>
      <c r="L246" s="564">
        <f>VLOOKUP(F246,Raumgruppen_Bezeichnungen!$C$3:$O$305,13,FALSE)</f>
        <v>180</v>
      </c>
      <c r="M246" s="2">
        <f>VLOOKUP(F246,Raumgruppen_Bezeichnungen!$C$3:$N$305,12,FALSE)</f>
        <v>0</v>
      </c>
      <c r="N246" s="54" t="str">
        <f>F246</f>
        <v>F3-7</v>
      </c>
      <c r="O246" s="137" t="str">
        <f t="shared" ca="1" si="69"/>
        <v/>
      </c>
      <c r="P246" s="137" t="str">
        <f t="shared" ca="1" si="70"/>
        <v/>
      </c>
      <c r="Q246" s="137" t="str">
        <f t="shared" ca="1" si="65"/>
        <v/>
      </c>
      <c r="R246" s="53">
        <f>K246</f>
        <v>70</v>
      </c>
      <c r="S246" s="53">
        <f>J246</f>
        <v>0</v>
      </c>
      <c r="T246" s="53">
        <f>L246</f>
        <v>180</v>
      </c>
      <c r="U246" s="151" t="str">
        <f t="shared" ca="1" si="72"/>
        <v/>
      </c>
      <c r="V246" s="151" t="str">
        <f ca="1">IF(Q246&lt;&gt;"",R246-Q246,"")</f>
        <v/>
      </c>
      <c r="W246" s="151" t="str">
        <f ca="1">IF(U246&lt;0,0,U246)</f>
        <v/>
      </c>
      <c r="X246" s="151" t="str">
        <f ca="1">IF(V246&lt;0,0,V246)</f>
        <v/>
      </c>
      <c r="Y246" s="153" t="str">
        <f ca="1">IF(W246&lt;&gt;"",W246/T246,"")</f>
        <v/>
      </c>
      <c r="Z246" s="153" t="str">
        <f ca="1">IF(X246&lt;&gt;"",X246/R246,"")</f>
        <v/>
      </c>
      <c r="AA246" s="153" t="str">
        <f ca="1">IF(Y246&lt;&gt;"",Y246+Z246,"")</f>
        <v/>
      </c>
      <c r="AB246" s="152" t="str">
        <f ca="1">IF(AA246&lt;&gt;"",AA246*100,"")</f>
        <v/>
      </c>
      <c r="AC246" s="264" t="str">
        <f ca="1">IF(O246&lt;&gt;"",O246/$O$105,"")</f>
        <v/>
      </c>
      <c r="AD246" s="152" t="str">
        <f t="shared" ca="1" si="71"/>
        <v/>
      </c>
      <c r="AF246" s="209" t="str">
        <f>Raumgruppen_Bezeichnungen!D141</f>
        <v>Verkehrsflächen; Treppenhäuser, Aufzüge</v>
      </c>
    </row>
    <row r="247" spans="6:32" ht="14.25" hidden="1" x14ac:dyDescent="0.2">
      <c r="F247" s="673" t="str">
        <f>Raumgruppen_Bezeichnungen!C142</f>
        <v>F3-Müll</v>
      </c>
      <c r="G247" s="455" t="str">
        <f t="shared" ca="1" si="66"/>
        <v/>
      </c>
      <c r="H247" s="455" t="str">
        <f t="shared" ca="1" si="67"/>
        <v/>
      </c>
      <c r="I247" s="456" t="str">
        <f t="shared" ca="1" si="58"/>
        <v/>
      </c>
      <c r="J247" s="557"/>
      <c r="K247" s="563">
        <f t="shared" si="68"/>
        <v>560</v>
      </c>
      <c r="L247" s="564">
        <f>VLOOKUP(F247,Raumgruppen_Bezeichnungen!$C$3:$O$305,13,FALSE)</f>
        <v>1400</v>
      </c>
      <c r="M247" s="2">
        <f>VLOOKUP(F247,Raumgruppen_Bezeichnungen!$C$3:$N$305,12,FALSE)</f>
        <v>0</v>
      </c>
      <c r="N247" s="54" t="str">
        <f t="shared" si="49"/>
        <v>F3-Müll</v>
      </c>
      <c r="O247" s="137" t="str">
        <f t="shared" ca="1" si="69"/>
        <v/>
      </c>
      <c r="P247" s="137" t="str">
        <f t="shared" ca="1" si="70"/>
        <v/>
      </c>
      <c r="Q247" s="137" t="str">
        <f t="shared" ca="1" si="65"/>
        <v/>
      </c>
      <c r="R247" s="53">
        <f t="shared" si="50"/>
        <v>560</v>
      </c>
      <c r="S247" s="53">
        <f t="shared" si="51"/>
        <v>0</v>
      </c>
      <c r="T247" s="53">
        <f t="shared" si="52"/>
        <v>1400</v>
      </c>
      <c r="U247" s="151" t="str">
        <f t="shared" ca="1" si="72"/>
        <v/>
      </c>
      <c r="V247" s="151" t="str">
        <f t="shared" ca="1" si="53"/>
        <v/>
      </c>
      <c r="W247" s="151" t="str">
        <f t="shared" ca="1" si="54"/>
        <v/>
      </c>
      <c r="X247" s="151" t="str">
        <f t="shared" ca="1" si="55"/>
        <v/>
      </c>
      <c r="Y247" s="153" t="str">
        <f t="shared" ca="1" si="59"/>
        <v/>
      </c>
      <c r="Z247" s="153" t="str">
        <f t="shared" ca="1" si="60"/>
        <v/>
      </c>
      <c r="AA247" s="153" t="str">
        <f t="shared" ca="1" si="61"/>
        <v/>
      </c>
      <c r="AB247" s="152" t="str">
        <f t="shared" ca="1" si="62"/>
        <v/>
      </c>
      <c r="AC247" s="264" t="str">
        <f t="shared" ca="1" si="63"/>
        <v/>
      </c>
      <c r="AD247" s="152" t="str">
        <f t="shared" ca="1" si="71"/>
        <v/>
      </c>
      <c r="AF247" s="209" t="str">
        <f>Raumgruppen_Bezeichnungen!D142</f>
        <v>Verkehrsflächen; Treppenhäuser, Aufzüge (nur Müllentnahme)</v>
      </c>
    </row>
    <row r="248" spans="6:32" ht="15" hidden="1" thickBot="1" x14ac:dyDescent="0.25">
      <c r="F248" s="673" t="str">
        <f>Raumgruppen_Bezeichnungen!C143</f>
        <v>F3-Hort</v>
      </c>
      <c r="G248" s="455" t="str">
        <f t="shared" ca="1" si="66"/>
        <v/>
      </c>
      <c r="H248" s="455" t="str">
        <f t="shared" ca="1" si="67"/>
        <v/>
      </c>
      <c r="I248" s="456" t="str">
        <f t="shared" ca="1" si="58"/>
        <v/>
      </c>
      <c r="J248" s="557"/>
      <c r="K248" s="563">
        <f t="shared" si="68"/>
        <v>70</v>
      </c>
      <c r="L248" s="564">
        <f>VLOOKUP(F248,Raumgruppen_Bezeichnungen!$C$3:$O$305,13,FALSE)</f>
        <v>180</v>
      </c>
      <c r="M248" s="2">
        <f>VLOOKUP(F248,Raumgruppen_Bezeichnungen!$C$3:$N$305,12,FALSE)</f>
        <v>0</v>
      </c>
      <c r="N248" s="570" t="str">
        <f t="shared" si="49"/>
        <v>F3-Hort</v>
      </c>
      <c r="O248" s="543" t="str">
        <f t="shared" ca="1" si="69"/>
        <v/>
      </c>
      <c r="P248" s="543" t="str">
        <f t="shared" ca="1" si="70"/>
        <v/>
      </c>
      <c r="Q248" s="543" t="str">
        <f t="shared" ca="1" si="65"/>
        <v/>
      </c>
      <c r="R248" s="571">
        <f t="shared" si="50"/>
        <v>70</v>
      </c>
      <c r="S248" s="571">
        <f t="shared" si="51"/>
        <v>0</v>
      </c>
      <c r="T248" s="571">
        <f t="shared" si="52"/>
        <v>180</v>
      </c>
      <c r="U248" s="543" t="str">
        <f t="shared" ca="1" si="72"/>
        <v/>
      </c>
      <c r="V248" s="543" t="str">
        <f t="shared" ca="1" si="53"/>
        <v/>
      </c>
      <c r="W248" s="543" t="str">
        <f t="shared" ca="1" si="54"/>
        <v/>
      </c>
      <c r="X248" s="543" t="str">
        <f t="shared" ca="1" si="55"/>
        <v/>
      </c>
      <c r="Y248" s="572" t="str">
        <f t="shared" ca="1" si="59"/>
        <v/>
      </c>
      <c r="Z248" s="572" t="str">
        <f t="shared" ca="1" si="60"/>
        <v/>
      </c>
      <c r="AA248" s="572" t="str">
        <f t="shared" ca="1" si="61"/>
        <v/>
      </c>
      <c r="AB248" s="544" t="str">
        <f t="shared" ca="1" si="62"/>
        <v/>
      </c>
      <c r="AC248" s="573" t="str">
        <f t="shared" ca="1" si="63"/>
        <v/>
      </c>
      <c r="AD248" s="544" t="str">
        <f t="shared" ca="1" si="71"/>
        <v/>
      </c>
      <c r="AF248" s="209" t="str">
        <f>Raumgruppen_Bezeichnungen!D143</f>
        <v>Verkehrsflächen; Treppenhäuser, Aufzüge</v>
      </c>
    </row>
    <row r="249" spans="6:32" ht="14.25" hidden="1" x14ac:dyDescent="0.2">
      <c r="F249" s="673" t="str">
        <f>Raumgruppen_Bezeichnungen!C144</f>
        <v>G1-J</v>
      </c>
      <c r="G249" s="455" t="str">
        <f t="shared" ca="1" si="66"/>
        <v/>
      </c>
      <c r="H249" s="455" t="str">
        <f t="shared" ca="1" si="67"/>
        <v/>
      </c>
      <c r="I249" s="456" t="str">
        <f t="shared" ca="1" si="58"/>
        <v/>
      </c>
      <c r="J249" s="557"/>
      <c r="K249" s="563">
        <f t="shared" si="68"/>
        <v>40</v>
      </c>
      <c r="L249" s="564">
        <f>VLOOKUP(F249,Raumgruppen_Bezeichnungen!$C$3:$O$305,13,FALSE)</f>
        <v>110</v>
      </c>
      <c r="M249" s="2">
        <f>VLOOKUP(F249,Raumgruppen_Bezeichnungen!$C$3:$N$305,12,FALSE)</f>
        <v>0</v>
      </c>
      <c r="N249" s="54" t="str">
        <f t="shared" si="49"/>
        <v>G1-J</v>
      </c>
      <c r="O249" s="137" t="str">
        <f t="shared" ca="1" si="69"/>
        <v/>
      </c>
      <c r="P249" s="137" t="str">
        <f t="shared" ca="1" si="70"/>
        <v/>
      </c>
      <c r="Q249" s="137" t="str">
        <f t="shared" ca="1" si="65"/>
        <v/>
      </c>
      <c r="R249" s="53">
        <f t="shared" si="50"/>
        <v>40</v>
      </c>
      <c r="S249" s="53">
        <f t="shared" si="51"/>
        <v>0</v>
      </c>
      <c r="T249" s="53">
        <f t="shared" si="52"/>
        <v>110</v>
      </c>
      <c r="U249" s="151" t="str">
        <f t="shared" ca="1" si="72"/>
        <v/>
      </c>
      <c r="V249" s="151" t="str">
        <f t="shared" ca="1" si="53"/>
        <v/>
      </c>
      <c r="W249" s="151" t="str">
        <f t="shared" ca="1" si="54"/>
        <v/>
      </c>
      <c r="X249" s="151" t="str">
        <f t="shared" ca="1" si="55"/>
        <v/>
      </c>
      <c r="Y249" s="153" t="str">
        <f t="shared" ca="1" si="59"/>
        <v/>
      </c>
      <c r="Z249" s="153" t="str">
        <f t="shared" ca="1" si="60"/>
        <v/>
      </c>
      <c r="AA249" s="153" t="str">
        <f t="shared" ca="1" si="61"/>
        <v/>
      </c>
      <c r="AB249" s="152" t="str">
        <f t="shared" ca="1" si="62"/>
        <v/>
      </c>
      <c r="AC249" s="264" t="str">
        <f t="shared" ca="1" si="63"/>
        <v/>
      </c>
      <c r="AD249" s="152" t="str">
        <f t="shared" ca="1" si="71"/>
        <v/>
      </c>
      <c r="AF249" s="209" t="str">
        <f>Raumgruppen_Bezeichnungen!D144</f>
        <v>Schüleraufenthaltsräume, [kleine] Pausenhallen [ohne Verzehr], Schülerbibliotheken</v>
      </c>
    </row>
    <row r="250" spans="6:32" ht="14.25" hidden="1" x14ac:dyDescent="0.2">
      <c r="F250" s="673" t="str">
        <f>Raumgruppen_Bezeichnungen!C145</f>
        <v>G1-J2</v>
      </c>
      <c r="G250" s="455" t="str">
        <f t="shared" ca="1" si="66"/>
        <v/>
      </c>
      <c r="H250" s="455" t="str">
        <f t="shared" ca="1" si="67"/>
        <v/>
      </c>
      <c r="I250" s="456" t="str">
        <f t="shared" ca="1" si="58"/>
        <v/>
      </c>
      <c r="J250" s="557"/>
      <c r="K250" s="563">
        <f t="shared" si="68"/>
        <v>40</v>
      </c>
      <c r="L250" s="564">
        <f>VLOOKUP(F250,Raumgruppen_Bezeichnungen!$C$3:$O$305,13,FALSE)</f>
        <v>110</v>
      </c>
      <c r="M250" s="2">
        <f>VLOOKUP(F250,Raumgruppen_Bezeichnungen!$C$3:$N$305,12,FALSE)</f>
        <v>0</v>
      </c>
      <c r="N250" s="54" t="str">
        <f t="shared" si="49"/>
        <v>G1-J2</v>
      </c>
      <c r="O250" s="137" t="str">
        <f t="shared" ca="1" si="69"/>
        <v/>
      </c>
      <c r="P250" s="137" t="str">
        <f t="shared" ca="1" si="70"/>
        <v/>
      </c>
      <c r="Q250" s="137" t="str">
        <f t="shared" ca="1" si="65"/>
        <v/>
      </c>
      <c r="R250" s="53">
        <f t="shared" si="50"/>
        <v>40</v>
      </c>
      <c r="S250" s="53">
        <f t="shared" si="51"/>
        <v>0</v>
      </c>
      <c r="T250" s="53">
        <f t="shared" si="52"/>
        <v>110</v>
      </c>
      <c r="U250" s="151" t="str">
        <f t="shared" ca="1" si="72"/>
        <v/>
      </c>
      <c r="V250" s="151" t="str">
        <f t="shared" ca="1" si="53"/>
        <v/>
      </c>
      <c r="W250" s="151" t="str">
        <f t="shared" ca="1" si="54"/>
        <v/>
      </c>
      <c r="X250" s="151" t="str">
        <f t="shared" ca="1" si="55"/>
        <v/>
      </c>
      <c r="Y250" s="153" t="str">
        <f t="shared" ca="1" si="59"/>
        <v/>
      </c>
      <c r="Z250" s="153" t="str">
        <f t="shared" ca="1" si="60"/>
        <v/>
      </c>
      <c r="AA250" s="153" t="str">
        <f t="shared" ca="1" si="61"/>
        <v/>
      </c>
      <c r="AB250" s="152" t="str">
        <f t="shared" ca="1" si="62"/>
        <v/>
      </c>
      <c r="AC250" s="264" t="str">
        <f t="shared" ca="1" si="63"/>
        <v/>
      </c>
      <c r="AD250" s="152" t="str">
        <f t="shared" ca="1" si="71"/>
        <v/>
      </c>
      <c r="AF250" s="209" t="str">
        <f>Raumgruppen_Bezeichnungen!D145</f>
        <v>Schüleraufenthaltsräume, [kleine] Pausenhallen [ohne Verzehr], Schülerbibliotheken</v>
      </c>
    </row>
    <row r="251" spans="6:32" ht="14.25" hidden="1" x14ac:dyDescent="0.2">
      <c r="F251" s="673" t="str">
        <f>Raumgruppen_Bezeichnungen!C146</f>
        <v>G1-Q</v>
      </c>
      <c r="G251" s="455" t="str">
        <f t="shared" ca="1" si="66"/>
        <v/>
      </c>
      <c r="H251" s="455" t="str">
        <f t="shared" ca="1" si="67"/>
        <v/>
      </c>
      <c r="I251" s="456" t="str">
        <f t="shared" ca="1" si="58"/>
        <v/>
      </c>
      <c r="J251" s="557"/>
      <c r="K251" s="563">
        <f t="shared" si="68"/>
        <v>50</v>
      </c>
      <c r="L251" s="564">
        <f>VLOOKUP(F251,Raumgruppen_Bezeichnungen!$C$3:$O$305,13,FALSE)</f>
        <v>130</v>
      </c>
      <c r="M251" s="2">
        <f>VLOOKUP(F251,Raumgruppen_Bezeichnungen!$C$3:$N$305,12,FALSE)</f>
        <v>0</v>
      </c>
      <c r="N251" s="54" t="str">
        <f t="shared" si="49"/>
        <v>G1-Q</v>
      </c>
      <c r="O251" s="137" t="str">
        <f t="shared" ca="1" si="69"/>
        <v/>
      </c>
      <c r="P251" s="137" t="str">
        <f t="shared" ca="1" si="70"/>
        <v/>
      </c>
      <c r="Q251" s="137" t="str">
        <f t="shared" ca="1" si="65"/>
        <v/>
      </c>
      <c r="R251" s="53">
        <f t="shared" si="50"/>
        <v>50</v>
      </c>
      <c r="S251" s="53">
        <f t="shared" si="51"/>
        <v>0</v>
      </c>
      <c r="T251" s="53">
        <f t="shared" si="52"/>
        <v>130</v>
      </c>
      <c r="U251" s="151" t="str">
        <f t="shared" ca="1" si="72"/>
        <v/>
      </c>
      <c r="V251" s="151" t="str">
        <f t="shared" ca="1" si="53"/>
        <v/>
      </c>
      <c r="W251" s="151" t="str">
        <f t="shared" ca="1" si="54"/>
        <v/>
      </c>
      <c r="X251" s="151" t="str">
        <f t="shared" ca="1" si="55"/>
        <v/>
      </c>
      <c r="Y251" s="153" t="str">
        <f t="shared" ca="1" si="59"/>
        <v/>
      </c>
      <c r="Z251" s="153" t="str">
        <f t="shared" ca="1" si="60"/>
        <v/>
      </c>
      <c r="AA251" s="153" t="str">
        <f t="shared" ca="1" si="61"/>
        <v/>
      </c>
      <c r="AB251" s="152" t="str">
        <f t="shared" ca="1" si="62"/>
        <v/>
      </c>
      <c r="AC251" s="264" t="str">
        <f t="shared" ca="1" si="63"/>
        <v/>
      </c>
      <c r="AD251" s="152" t="str">
        <f t="shared" ca="1" si="71"/>
        <v/>
      </c>
      <c r="AF251" s="209" t="str">
        <f>Raumgruppen_Bezeichnungen!D146</f>
        <v>Schüleraufenthaltsräume, [kleine] Pausenhallen [ohne Verzehr], Schülerbibliotheken</v>
      </c>
    </row>
    <row r="252" spans="6:32" ht="14.25" hidden="1" x14ac:dyDescent="0.2">
      <c r="F252" s="673" t="str">
        <f>Raumgruppen_Bezeichnungen!C147</f>
        <v>G1-J6</v>
      </c>
      <c r="G252" s="455" t="str">
        <f t="shared" ca="1" si="66"/>
        <v/>
      </c>
      <c r="H252" s="455" t="str">
        <f t="shared" ca="1" si="67"/>
        <v/>
      </c>
      <c r="I252" s="456" t="str">
        <f t="shared" ca="1" si="58"/>
        <v/>
      </c>
      <c r="J252" s="557"/>
      <c r="K252" s="563">
        <f t="shared" si="68"/>
        <v>50</v>
      </c>
      <c r="L252" s="564">
        <f>VLOOKUP(F252,Raumgruppen_Bezeichnungen!$C$3:$O$305,13,FALSE)</f>
        <v>130</v>
      </c>
      <c r="M252" s="2">
        <f>VLOOKUP(F252,Raumgruppen_Bezeichnungen!$C$3:$N$305,12,FALSE)</f>
        <v>0</v>
      </c>
      <c r="N252" s="54" t="str">
        <f t="shared" si="49"/>
        <v>G1-J6</v>
      </c>
      <c r="O252" s="137" t="str">
        <f t="shared" ca="1" si="69"/>
        <v/>
      </c>
      <c r="P252" s="137" t="str">
        <f t="shared" ca="1" si="70"/>
        <v/>
      </c>
      <c r="Q252" s="137" t="str">
        <f t="shared" ca="1" si="65"/>
        <v/>
      </c>
      <c r="R252" s="53">
        <f t="shared" si="50"/>
        <v>50</v>
      </c>
      <c r="S252" s="53">
        <f t="shared" si="51"/>
        <v>0</v>
      </c>
      <c r="T252" s="53">
        <f t="shared" si="52"/>
        <v>130</v>
      </c>
      <c r="U252" s="151" t="str">
        <f t="shared" ca="1" si="72"/>
        <v/>
      </c>
      <c r="V252" s="151" t="str">
        <f t="shared" ca="1" si="53"/>
        <v/>
      </c>
      <c r="W252" s="151" t="str">
        <f t="shared" ca="1" si="54"/>
        <v/>
      </c>
      <c r="X252" s="151" t="str">
        <f t="shared" ca="1" si="55"/>
        <v/>
      </c>
      <c r="Y252" s="153" t="str">
        <f t="shared" ca="1" si="59"/>
        <v/>
      </c>
      <c r="Z252" s="153" t="str">
        <f t="shared" ca="1" si="60"/>
        <v/>
      </c>
      <c r="AA252" s="153" t="str">
        <f t="shared" ca="1" si="61"/>
        <v/>
      </c>
      <c r="AB252" s="152" t="str">
        <f t="shared" ca="1" si="62"/>
        <v/>
      </c>
      <c r="AC252" s="264" t="str">
        <f t="shared" ca="1" si="63"/>
        <v/>
      </c>
      <c r="AD252" s="152" t="str">
        <f t="shared" ca="1" si="71"/>
        <v/>
      </c>
      <c r="AF252" s="209" t="str">
        <f>Raumgruppen_Bezeichnungen!D147</f>
        <v>Schüleraufenthaltsräume, [kleine] Pausenhallen [ohne Verzehr], Schülerbibliotheken</v>
      </c>
    </row>
    <row r="253" spans="6:32" ht="14.25" hidden="1" x14ac:dyDescent="0.2">
      <c r="F253" s="673" t="str">
        <f>Raumgruppen_Bezeichnungen!C148</f>
        <v>G1-M</v>
      </c>
      <c r="G253" s="455" t="str">
        <f t="shared" ca="1" si="66"/>
        <v/>
      </c>
      <c r="H253" s="455" t="str">
        <f t="shared" ca="1" si="67"/>
        <v/>
      </c>
      <c r="I253" s="456" t="str">
        <f t="shared" ca="1" si="58"/>
        <v/>
      </c>
      <c r="J253" s="557"/>
      <c r="K253" s="563">
        <f t="shared" si="68"/>
        <v>60</v>
      </c>
      <c r="L253" s="564">
        <f>VLOOKUP(F253,Raumgruppen_Bezeichnungen!$C$3:$O$305,13,FALSE)</f>
        <v>150</v>
      </c>
      <c r="M253" s="2">
        <f>VLOOKUP(F253,Raumgruppen_Bezeichnungen!$C$3:$N$305,12,FALSE)</f>
        <v>0</v>
      </c>
      <c r="N253" s="54" t="str">
        <f t="shared" si="49"/>
        <v>G1-M</v>
      </c>
      <c r="O253" s="137" t="str">
        <f t="shared" ca="1" si="69"/>
        <v/>
      </c>
      <c r="P253" s="137" t="str">
        <f t="shared" ca="1" si="70"/>
        <v/>
      </c>
      <c r="Q253" s="137" t="str">
        <f t="shared" ca="1" si="65"/>
        <v/>
      </c>
      <c r="R253" s="53">
        <f t="shared" si="50"/>
        <v>60</v>
      </c>
      <c r="S253" s="53">
        <f t="shared" si="51"/>
        <v>0</v>
      </c>
      <c r="T253" s="53">
        <f t="shared" si="52"/>
        <v>150</v>
      </c>
      <c r="U253" s="151" t="str">
        <f t="shared" ca="1" si="72"/>
        <v/>
      </c>
      <c r="V253" s="151" t="str">
        <f t="shared" ca="1" si="53"/>
        <v/>
      </c>
      <c r="W253" s="151" t="str">
        <f t="shared" ca="1" si="54"/>
        <v/>
      </c>
      <c r="X253" s="151" t="str">
        <f t="shared" ca="1" si="55"/>
        <v/>
      </c>
      <c r="Y253" s="153" t="str">
        <f t="shared" ca="1" si="59"/>
        <v/>
      </c>
      <c r="Z253" s="153" t="str">
        <f t="shared" ca="1" si="60"/>
        <v/>
      </c>
      <c r="AA253" s="153" t="str">
        <f t="shared" ca="1" si="61"/>
        <v/>
      </c>
      <c r="AB253" s="152" t="str">
        <f t="shared" ca="1" si="62"/>
        <v/>
      </c>
      <c r="AC253" s="264" t="str">
        <f t="shared" ca="1" si="63"/>
        <v/>
      </c>
      <c r="AD253" s="152" t="str">
        <f t="shared" ca="1" si="71"/>
        <v/>
      </c>
      <c r="AF253" s="209" t="str">
        <f>Raumgruppen_Bezeichnungen!D148</f>
        <v>Schüleraufenthaltsräume, [kleine] Pausenhallen [ohne Verzehr], Schülerbibliotheken</v>
      </c>
    </row>
    <row r="254" spans="6:32" ht="14.25" hidden="1" x14ac:dyDescent="0.2">
      <c r="F254" s="673" t="str">
        <f>Raumgruppen_Bezeichnungen!C149</f>
        <v>G1-14</v>
      </c>
      <c r="G254" s="455" t="str">
        <f t="shared" ca="1" si="66"/>
        <v/>
      </c>
      <c r="H254" s="455" t="str">
        <f t="shared" ca="1" si="67"/>
        <v/>
      </c>
      <c r="I254" s="456" t="str">
        <f ca="1">IF(H254="","",G254/H254)</f>
        <v/>
      </c>
      <c r="J254" s="557"/>
      <c r="K254" s="563">
        <f t="shared" si="68"/>
        <v>60</v>
      </c>
      <c r="L254" s="564">
        <f>VLOOKUP(F254,Raumgruppen_Bezeichnungen!$C$3:$O$305,13,FALSE)</f>
        <v>150</v>
      </c>
      <c r="M254" s="2">
        <f>VLOOKUP(F254,Raumgruppen_Bezeichnungen!$C$3:$N$305,12,FALSE)</f>
        <v>0</v>
      </c>
      <c r="N254" s="54" t="str">
        <f>F254</f>
        <v>G1-14</v>
      </c>
      <c r="O254" s="137" t="str">
        <f t="shared" ca="1" si="69"/>
        <v/>
      </c>
      <c r="P254" s="137" t="str">
        <f t="shared" ca="1" si="70"/>
        <v/>
      </c>
      <c r="Q254" s="137" t="str">
        <f t="shared" ca="1" si="65"/>
        <v/>
      </c>
      <c r="R254" s="53">
        <f>K254</f>
        <v>60</v>
      </c>
      <c r="S254" s="53">
        <f>J254</f>
        <v>0</v>
      </c>
      <c r="T254" s="53">
        <f>L254</f>
        <v>150</v>
      </c>
      <c r="U254" s="151" t="str">
        <f t="shared" ca="1" si="72"/>
        <v/>
      </c>
      <c r="V254" s="151" t="str">
        <f ca="1">IF(Q254&lt;&gt;"",R254-Q254,"")</f>
        <v/>
      </c>
      <c r="W254" s="151" t="str">
        <f t="shared" ref="W254:X256" ca="1" si="73">IF(U254&lt;0,0,U254)</f>
        <v/>
      </c>
      <c r="X254" s="151" t="str">
        <f t="shared" ca="1" si="73"/>
        <v/>
      </c>
      <c r="Y254" s="153" t="str">
        <f ca="1">IF(W254&lt;&gt;"",W254/T254,"")</f>
        <v/>
      </c>
      <c r="Z254" s="153" t="str">
        <f ca="1">IF(X254&lt;&gt;"",X254/R254,"")</f>
        <v/>
      </c>
      <c r="AA254" s="153" t="str">
        <f ca="1">IF(Y254&lt;&gt;"",Y254+Z254,"")</f>
        <v/>
      </c>
      <c r="AB254" s="152" t="str">
        <f ca="1">IF(AA254&lt;&gt;"",AA254*100,"")</f>
        <v/>
      </c>
      <c r="AC254" s="264" t="str">
        <f ca="1">IF(O254&lt;&gt;"",O254/$O$105,"")</f>
        <v/>
      </c>
      <c r="AD254" s="152" t="str">
        <f t="shared" ca="1" si="71"/>
        <v/>
      </c>
      <c r="AF254" s="209" t="str">
        <f>Raumgruppen_Bezeichnungen!D149</f>
        <v>Schüleraufenthaltsräume, [kleine] Pausenhallen [ohne Verzehr], Schülerbibliotheken</v>
      </c>
    </row>
    <row r="255" spans="6:32" ht="14.25" hidden="1" x14ac:dyDescent="0.2">
      <c r="F255" s="673" t="str">
        <f>Raumgruppen_Bezeichnungen!C150</f>
        <v>G1-W</v>
      </c>
      <c r="G255" s="455" t="str">
        <f t="shared" ca="1" si="66"/>
        <v/>
      </c>
      <c r="H255" s="455" t="str">
        <f t="shared" ca="1" si="67"/>
        <v/>
      </c>
      <c r="I255" s="456" t="str">
        <f ca="1">IF(H255="","",G255/H255)</f>
        <v/>
      </c>
      <c r="J255" s="557"/>
      <c r="K255" s="563">
        <f t="shared" si="68"/>
        <v>65</v>
      </c>
      <c r="L255" s="564">
        <f>VLOOKUP(F255,Raumgruppen_Bezeichnungen!$C$3:$O$305,13,FALSE)</f>
        <v>170</v>
      </c>
      <c r="M255" s="2">
        <f>VLOOKUP(F255,Raumgruppen_Bezeichnungen!$C$3:$N$305,12,FALSE)</f>
        <v>0</v>
      </c>
      <c r="N255" s="54" t="str">
        <f>F255</f>
        <v>G1-W</v>
      </c>
      <c r="O255" s="137" t="str">
        <f t="shared" ca="1" si="69"/>
        <v/>
      </c>
      <c r="P255" s="137" t="str">
        <f t="shared" ca="1" si="70"/>
        <v/>
      </c>
      <c r="Q255" s="137" t="str">
        <f t="shared" ca="1" si="65"/>
        <v/>
      </c>
      <c r="R255" s="53">
        <f>K255</f>
        <v>65</v>
      </c>
      <c r="S255" s="53">
        <f>J255</f>
        <v>0</v>
      </c>
      <c r="T255" s="53">
        <f>L255</f>
        <v>170</v>
      </c>
      <c r="U255" s="151" t="str">
        <f t="shared" ca="1" si="72"/>
        <v/>
      </c>
      <c r="V255" s="151" t="str">
        <f ca="1">IF(Q255&lt;&gt;"",R255-Q255,"")</f>
        <v/>
      </c>
      <c r="W255" s="151" t="str">
        <f t="shared" ca="1" si="73"/>
        <v/>
      </c>
      <c r="X255" s="151" t="str">
        <f t="shared" ca="1" si="73"/>
        <v/>
      </c>
      <c r="Y255" s="153" t="str">
        <f ca="1">IF(W255&lt;&gt;"",W255/T255,"")</f>
        <v/>
      </c>
      <c r="Z255" s="153" t="str">
        <f ca="1">IF(X255&lt;&gt;"",X255/R255,"")</f>
        <v/>
      </c>
      <c r="AA255" s="153" t="str">
        <f ca="1">IF(Y255&lt;&gt;"",Y255+Z255,"")</f>
        <v/>
      </c>
      <c r="AB255" s="152" t="str">
        <f ca="1">IF(AA255&lt;&gt;"",AA255*100,"")</f>
        <v/>
      </c>
      <c r="AC255" s="264" t="str">
        <f ca="1">IF(O255&lt;&gt;"",O255/$O$105,"")</f>
        <v/>
      </c>
      <c r="AD255" s="152" t="str">
        <f t="shared" ca="1" si="71"/>
        <v/>
      </c>
      <c r="AF255" s="209" t="str">
        <f>Raumgruppen_Bezeichnungen!D150</f>
        <v>Schüleraufenthaltsräume, [kleine] Pausenhallen [ohne Verzehr], Schülerbibliotheken</v>
      </c>
    </row>
    <row r="256" spans="6:32" ht="14.25" hidden="1" x14ac:dyDescent="0.2">
      <c r="F256" s="673" t="str">
        <f>Raumgruppen_Bezeichnungen!C151</f>
        <v>G1-2</v>
      </c>
      <c r="G256" s="455" t="str">
        <f t="shared" ca="1" si="66"/>
        <v/>
      </c>
      <c r="H256" s="455" t="str">
        <f t="shared" ca="1" si="67"/>
        <v/>
      </c>
      <c r="I256" s="456" t="str">
        <f ca="1">IF(H256="","",G256/H256)</f>
        <v/>
      </c>
      <c r="J256" s="557"/>
      <c r="K256" s="563">
        <f t="shared" si="68"/>
        <v>75</v>
      </c>
      <c r="L256" s="564">
        <f>VLOOKUP(F256,Raumgruppen_Bezeichnungen!$C$3:$O$305,13,FALSE)</f>
        <v>190</v>
      </c>
      <c r="M256" s="2">
        <f>VLOOKUP(F256,Raumgruppen_Bezeichnungen!$C$3:$N$305,12,FALSE)</f>
        <v>0</v>
      </c>
      <c r="N256" s="54" t="str">
        <f>F256</f>
        <v>G1-2</v>
      </c>
      <c r="O256" s="137" t="str">
        <f t="shared" ca="1" si="69"/>
        <v/>
      </c>
      <c r="P256" s="137" t="str">
        <f t="shared" ca="1" si="70"/>
        <v/>
      </c>
      <c r="Q256" s="137" t="str">
        <f t="shared" ca="1" si="65"/>
        <v/>
      </c>
      <c r="R256" s="53">
        <f>K256</f>
        <v>75</v>
      </c>
      <c r="S256" s="53">
        <f>J256</f>
        <v>0</v>
      </c>
      <c r="T256" s="53">
        <f>L256</f>
        <v>190</v>
      </c>
      <c r="U256" s="151" t="str">
        <f t="shared" ca="1" si="72"/>
        <v/>
      </c>
      <c r="V256" s="151" t="str">
        <f ca="1">IF(Q256&lt;&gt;"",R256-Q256,"")</f>
        <v/>
      </c>
      <c r="W256" s="151" t="str">
        <f t="shared" ca="1" si="73"/>
        <v/>
      </c>
      <c r="X256" s="151" t="str">
        <f t="shared" ca="1" si="73"/>
        <v/>
      </c>
      <c r="Y256" s="153" t="str">
        <f ca="1">IF(W256&lt;&gt;"",W256/T256,"")</f>
        <v/>
      </c>
      <c r="Z256" s="153" t="str">
        <f ca="1">IF(X256&lt;&gt;"",X256/R256,"")</f>
        <v/>
      </c>
      <c r="AA256" s="153" t="str">
        <f ca="1">IF(Y256&lt;&gt;"",Y256+Z256,"")</f>
        <v/>
      </c>
      <c r="AB256" s="152" t="str">
        <f ca="1">IF(AA256&lt;&gt;"",AA256*100,"")</f>
        <v/>
      </c>
      <c r="AC256" s="264" t="str">
        <f ca="1">IF(O256&lt;&gt;"",O256/$O$105,"")</f>
        <v/>
      </c>
      <c r="AD256" s="152" t="str">
        <f t="shared" ca="1" si="71"/>
        <v/>
      </c>
      <c r="AF256" s="209" t="str">
        <f>Raumgruppen_Bezeichnungen!D151</f>
        <v>Schüleraufenthaltsräume, [kleine] Pausenhallen [ohne Verzehr], Schülerbibliotheken</v>
      </c>
    </row>
    <row r="257" spans="6:32" ht="14.25" hidden="1" x14ac:dyDescent="0.2">
      <c r="F257" s="673" t="str">
        <f>Raumgruppen_Bezeichnungen!C152</f>
        <v>G1-2,5</v>
      </c>
      <c r="G257" s="455" t="str">
        <f t="shared" ca="1" si="66"/>
        <v/>
      </c>
      <c r="H257" s="455" t="str">
        <f t="shared" ca="1" si="67"/>
        <v/>
      </c>
      <c r="I257" s="456" t="str">
        <f t="shared" ca="1" si="58"/>
        <v/>
      </c>
      <c r="J257" s="557"/>
      <c r="K257" s="563">
        <f t="shared" si="68"/>
        <v>80</v>
      </c>
      <c r="L257" s="564">
        <f>VLOOKUP(F257,Raumgruppen_Bezeichnungen!$C$3:$O$305,13,FALSE)</f>
        <v>200</v>
      </c>
      <c r="M257" s="2">
        <f>VLOOKUP(F257,Raumgruppen_Bezeichnungen!$C$3:$N$305,12,FALSE)</f>
        <v>0</v>
      </c>
      <c r="N257" s="54" t="str">
        <f t="shared" si="49"/>
        <v>G1-2,5</v>
      </c>
      <c r="O257" s="137" t="str">
        <f t="shared" ca="1" si="69"/>
        <v/>
      </c>
      <c r="P257" s="137" t="str">
        <f t="shared" ca="1" si="70"/>
        <v/>
      </c>
      <c r="Q257" s="137" t="str">
        <f t="shared" ca="1" si="65"/>
        <v/>
      </c>
      <c r="R257" s="53">
        <f t="shared" si="50"/>
        <v>80</v>
      </c>
      <c r="S257" s="53">
        <f t="shared" si="51"/>
        <v>0</v>
      </c>
      <c r="T257" s="53">
        <f t="shared" si="52"/>
        <v>200</v>
      </c>
      <c r="U257" s="151" t="str">
        <f t="shared" ca="1" si="72"/>
        <v/>
      </c>
      <c r="V257" s="151" t="str">
        <f t="shared" ca="1" si="53"/>
        <v/>
      </c>
      <c r="W257" s="151" t="str">
        <f t="shared" ca="1" si="54"/>
        <v/>
      </c>
      <c r="X257" s="151" t="str">
        <f t="shared" ca="1" si="55"/>
        <v/>
      </c>
      <c r="Y257" s="153" t="str">
        <f t="shared" ca="1" si="59"/>
        <v/>
      </c>
      <c r="Z257" s="153" t="str">
        <f t="shared" ca="1" si="60"/>
        <v/>
      </c>
      <c r="AA257" s="153" t="str">
        <f t="shared" ca="1" si="61"/>
        <v/>
      </c>
      <c r="AB257" s="152" t="str">
        <f t="shared" ca="1" si="62"/>
        <v/>
      </c>
      <c r="AC257" s="264" t="str">
        <f t="shared" ca="1" si="63"/>
        <v/>
      </c>
      <c r="AD257" s="152" t="str">
        <f t="shared" ca="1" si="71"/>
        <v/>
      </c>
      <c r="AF257" s="209" t="str">
        <f>Raumgruppen_Bezeichnungen!D152</f>
        <v>Schüleraufenthaltsräume, [kleine] Pausenhallen [ohne Verzehr], Schülerbibliotheken</v>
      </c>
    </row>
    <row r="258" spans="6:32" ht="14.25" hidden="1" x14ac:dyDescent="0.2">
      <c r="F258" s="673" t="str">
        <f>Raumgruppen_Bezeichnungen!C153</f>
        <v>G1-3</v>
      </c>
      <c r="G258" s="455" t="str">
        <f t="shared" ca="1" si="66"/>
        <v/>
      </c>
      <c r="H258" s="455" t="str">
        <f t="shared" ca="1" si="67"/>
        <v/>
      </c>
      <c r="I258" s="456" t="str">
        <f t="shared" ca="1" si="58"/>
        <v/>
      </c>
      <c r="J258" s="557"/>
      <c r="K258" s="563">
        <f t="shared" si="68"/>
        <v>85</v>
      </c>
      <c r="L258" s="564">
        <f>VLOOKUP(F258,Raumgruppen_Bezeichnungen!$C$3:$O$305,13,FALSE)</f>
        <v>220</v>
      </c>
      <c r="M258" s="2">
        <f>VLOOKUP(F258,Raumgruppen_Bezeichnungen!$C$3:$N$305,12,FALSE)</f>
        <v>0</v>
      </c>
      <c r="N258" s="54" t="str">
        <f t="shared" si="49"/>
        <v>G1-3</v>
      </c>
      <c r="O258" s="137" t="str">
        <f t="shared" ca="1" si="69"/>
        <v/>
      </c>
      <c r="P258" s="137" t="str">
        <f t="shared" ca="1" si="70"/>
        <v/>
      </c>
      <c r="Q258" s="137" t="str">
        <f t="shared" ca="1" si="65"/>
        <v/>
      </c>
      <c r="R258" s="53">
        <f t="shared" si="50"/>
        <v>85</v>
      </c>
      <c r="S258" s="53">
        <f t="shared" si="51"/>
        <v>0</v>
      </c>
      <c r="T258" s="53">
        <f t="shared" si="52"/>
        <v>220</v>
      </c>
      <c r="U258" s="151" t="str">
        <f t="shared" ca="1" si="72"/>
        <v/>
      </c>
      <c r="V258" s="151" t="str">
        <f t="shared" ca="1" si="53"/>
        <v/>
      </c>
      <c r="W258" s="151" t="str">
        <f t="shared" ca="1" si="54"/>
        <v/>
      </c>
      <c r="X258" s="151" t="str">
        <f t="shared" ca="1" si="55"/>
        <v/>
      </c>
      <c r="Y258" s="153" t="str">
        <f t="shared" ca="1" si="59"/>
        <v/>
      </c>
      <c r="Z258" s="153" t="str">
        <f t="shared" ca="1" si="60"/>
        <v/>
      </c>
      <c r="AA258" s="153" t="str">
        <f t="shared" ca="1" si="61"/>
        <v/>
      </c>
      <c r="AB258" s="152" t="str">
        <f t="shared" ca="1" si="62"/>
        <v/>
      </c>
      <c r="AC258" s="264" t="str">
        <f t="shared" ca="1" si="63"/>
        <v/>
      </c>
      <c r="AD258" s="152" t="str">
        <f t="shared" ca="1" si="71"/>
        <v/>
      </c>
      <c r="AF258" s="209" t="str">
        <f>Raumgruppen_Bezeichnungen!D153</f>
        <v>Schüleraufenthaltsräume, [kleine] Pausenhallen [ohne Verzehr], Schülerbibliotheken</v>
      </c>
    </row>
    <row r="259" spans="6:32" ht="14.25" hidden="1" x14ac:dyDescent="0.2">
      <c r="F259" s="673" t="str">
        <f>Raumgruppen_Bezeichnungen!C154</f>
        <v>G1-4</v>
      </c>
      <c r="G259" s="455" t="str">
        <f t="shared" ca="1" si="66"/>
        <v/>
      </c>
      <c r="H259" s="455" t="str">
        <f t="shared" ca="1" si="67"/>
        <v/>
      </c>
      <c r="I259" s="456" t="str">
        <f t="shared" ca="1" si="58"/>
        <v/>
      </c>
      <c r="J259" s="557"/>
      <c r="K259" s="563">
        <f t="shared" si="68"/>
        <v>90</v>
      </c>
      <c r="L259" s="564">
        <f>VLOOKUP(F259,Raumgruppen_Bezeichnungen!$C$3:$O$305,13,FALSE)</f>
        <v>230</v>
      </c>
      <c r="M259" s="2">
        <f>VLOOKUP(F259,Raumgruppen_Bezeichnungen!$C$3:$N$305,12,FALSE)</f>
        <v>0</v>
      </c>
      <c r="N259" s="54" t="str">
        <f t="shared" si="49"/>
        <v>G1-4</v>
      </c>
      <c r="O259" s="137" t="str">
        <f t="shared" ca="1" si="69"/>
        <v/>
      </c>
      <c r="P259" s="137" t="str">
        <f t="shared" ca="1" si="70"/>
        <v/>
      </c>
      <c r="Q259" s="137" t="str">
        <f t="shared" ref="Q259:Q270" ca="1" si="74">IF(P259="","",O259/P259)</f>
        <v/>
      </c>
      <c r="R259" s="53">
        <f t="shared" si="50"/>
        <v>90</v>
      </c>
      <c r="S259" s="53">
        <f t="shared" si="51"/>
        <v>0</v>
      </c>
      <c r="T259" s="53">
        <f t="shared" si="52"/>
        <v>230</v>
      </c>
      <c r="U259" s="151" t="str">
        <f t="shared" ca="1" si="72"/>
        <v/>
      </c>
      <c r="V259" s="151" t="str">
        <f t="shared" ca="1" si="53"/>
        <v/>
      </c>
      <c r="W259" s="151" t="str">
        <f t="shared" ca="1" si="54"/>
        <v/>
      </c>
      <c r="X259" s="151" t="str">
        <f t="shared" ca="1" si="55"/>
        <v/>
      </c>
      <c r="Y259" s="153" t="str">
        <f t="shared" ca="1" si="59"/>
        <v/>
      </c>
      <c r="Z259" s="153" t="str">
        <f t="shared" ca="1" si="60"/>
        <v/>
      </c>
      <c r="AA259" s="153" t="str">
        <f t="shared" ca="1" si="61"/>
        <v/>
      </c>
      <c r="AB259" s="152" t="str">
        <f t="shared" ca="1" si="62"/>
        <v/>
      </c>
      <c r="AC259" s="264" t="str">
        <f t="shared" ca="1" si="63"/>
        <v/>
      </c>
      <c r="AD259" s="152" t="str">
        <f t="shared" ca="1" si="71"/>
        <v/>
      </c>
      <c r="AF259" s="209" t="str">
        <f>Raumgruppen_Bezeichnungen!D154</f>
        <v>Schüleraufenthaltsräume, [kleine] Pausenhallen [ohne Verzehr], Schülerbibliotheken</v>
      </c>
    </row>
    <row r="260" spans="6:32" ht="14.25" hidden="1" x14ac:dyDescent="0.2">
      <c r="F260" s="673" t="str">
        <f>Raumgruppen_Bezeichnungen!C155</f>
        <v>G1-5</v>
      </c>
      <c r="G260" s="455" t="str">
        <f t="shared" ca="1" si="66"/>
        <v/>
      </c>
      <c r="H260" s="455" t="str">
        <f t="shared" ca="1" si="67"/>
        <v/>
      </c>
      <c r="I260" s="456" t="str">
        <f ca="1">IF(H260="","",G260/H260)</f>
        <v/>
      </c>
      <c r="J260" s="557"/>
      <c r="K260" s="563">
        <f t="shared" si="68"/>
        <v>90</v>
      </c>
      <c r="L260" s="564">
        <f>VLOOKUP(F260,Raumgruppen_Bezeichnungen!$C$3:$O$305,13,FALSE)</f>
        <v>230</v>
      </c>
      <c r="M260" s="2">
        <f>VLOOKUP(F260,Raumgruppen_Bezeichnungen!$C$3:$N$305,12,FALSE)</f>
        <v>0</v>
      </c>
      <c r="N260" s="54" t="str">
        <f>F260</f>
        <v>G1-5</v>
      </c>
      <c r="O260" s="137" t="str">
        <f t="shared" ca="1" si="69"/>
        <v/>
      </c>
      <c r="P260" s="137" t="str">
        <f t="shared" ca="1" si="70"/>
        <v/>
      </c>
      <c r="Q260" s="137" t="str">
        <f t="shared" ca="1" si="74"/>
        <v/>
      </c>
      <c r="R260" s="53">
        <f>K260</f>
        <v>90</v>
      </c>
      <c r="S260" s="53">
        <f>J260</f>
        <v>0</v>
      </c>
      <c r="T260" s="53">
        <f>L260</f>
        <v>230</v>
      </c>
      <c r="U260" s="151" t="str">
        <f t="shared" ca="1" si="72"/>
        <v/>
      </c>
      <c r="V260" s="151" t="str">
        <f ca="1">IF(Q260&lt;&gt;"",R260-Q260,"")</f>
        <v/>
      </c>
      <c r="W260" s="151" t="str">
        <f ca="1">IF(U260&lt;0,0,U260)</f>
        <v/>
      </c>
      <c r="X260" s="151" t="str">
        <f ca="1">IF(V260&lt;0,0,V260)</f>
        <v/>
      </c>
      <c r="Y260" s="153" t="str">
        <f ca="1">IF(W260&lt;&gt;"",W260/T260,"")</f>
        <v/>
      </c>
      <c r="Z260" s="153" t="str">
        <f ca="1">IF(X260&lt;&gt;"",X260/R260,"")</f>
        <v/>
      </c>
      <c r="AA260" s="153" t="str">
        <f ca="1">IF(Y260&lt;&gt;"",Y260+Z260,"")</f>
        <v/>
      </c>
      <c r="AB260" s="152" t="str">
        <f ca="1">IF(AA260&lt;&gt;"",AA260*100,"")</f>
        <v/>
      </c>
      <c r="AC260" s="264" t="str">
        <f ca="1">IF(O260&lt;&gt;"",O260/$O$105,"")</f>
        <v/>
      </c>
      <c r="AD260" s="152" t="str">
        <f t="shared" ca="1" si="71"/>
        <v/>
      </c>
      <c r="AF260" s="209" t="str">
        <f>Raumgruppen_Bezeichnungen!D155</f>
        <v>Schüleraufenthaltsräume, [kleine] Pausenhallen [ohne Verzehr], Schülerbibliotheken</v>
      </c>
    </row>
    <row r="261" spans="6:32" ht="14.25" hidden="1" x14ac:dyDescent="0.2">
      <c r="F261" s="673" t="str">
        <f>Raumgruppen_Bezeichnungen!C156</f>
        <v>G1-6</v>
      </c>
      <c r="G261" s="455" t="str">
        <f t="shared" ca="1" si="66"/>
        <v/>
      </c>
      <c r="H261" s="455" t="str">
        <f t="shared" ca="1" si="67"/>
        <v/>
      </c>
      <c r="I261" s="456" t="str">
        <f t="shared" ca="1" si="58"/>
        <v/>
      </c>
      <c r="J261" s="557"/>
      <c r="K261" s="563">
        <f t="shared" si="68"/>
        <v>90</v>
      </c>
      <c r="L261" s="564">
        <f>VLOOKUP(F261,Raumgruppen_Bezeichnungen!$C$3:$O$305,13,FALSE)</f>
        <v>230</v>
      </c>
      <c r="M261" s="2">
        <f>VLOOKUP(F261,Raumgruppen_Bezeichnungen!$C$3:$N$305,12,FALSE)</f>
        <v>0</v>
      </c>
      <c r="N261" s="54" t="str">
        <f t="shared" si="49"/>
        <v>G1-6</v>
      </c>
      <c r="O261" s="137" t="str">
        <f t="shared" ca="1" si="69"/>
        <v/>
      </c>
      <c r="P261" s="137" t="str">
        <f t="shared" ca="1" si="70"/>
        <v/>
      </c>
      <c r="Q261" s="137" t="str">
        <f t="shared" ca="1" si="74"/>
        <v/>
      </c>
      <c r="R261" s="53">
        <f t="shared" si="50"/>
        <v>90</v>
      </c>
      <c r="S261" s="53">
        <f t="shared" si="51"/>
        <v>0</v>
      </c>
      <c r="T261" s="53">
        <f t="shared" si="52"/>
        <v>230</v>
      </c>
      <c r="U261" s="151" t="str">
        <f t="shared" ca="1" si="72"/>
        <v/>
      </c>
      <c r="V261" s="151" t="str">
        <f t="shared" ca="1" si="53"/>
        <v/>
      </c>
      <c r="W261" s="151" t="str">
        <f t="shared" ca="1" si="54"/>
        <v/>
      </c>
      <c r="X261" s="151" t="str">
        <f t="shared" ca="1" si="55"/>
        <v/>
      </c>
      <c r="Y261" s="153" t="str">
        <f t="shared" ca="1" si="59"/>
        <v/>
      </c>
      <c r="Z261" s="153" t="str">
        <f t="shared" ca="1" si="60"/>
        <v/>
      </c>
      <c r="AA261" s="153" t="str">
        <f t="shared" ca="1" si="61"/>
        <v/>
      </c>
      <c r="AB261" s="152" t="str">
        <f t="shared" ca="1" si="62"/>
        <v/>
      </c>
      <c r="AC261" s="264" t="str">
        <f t="shared" ca="1" si="63"/>
        <v/>
      </c>
      <c r="AD261" s="152" t="str">
        <f t="shared" ca="1" si="71"/>
        <v/>
      </c>
      <c r="AF261" s="209" t="str">
        <f>Raumgruppen_Bezeichnungen!D156</f>
        <v>Schüleraufenthaltsräume, [kleine] Pausenhallen [ohne Verzehr], Schülerbibliotheken</v>
      </c>
    </row>
    <row r="262" spans="6:32" ht="14.25" hidden="1" x14ac:dyDescent="0.2">
      <c r="F262" s="673" t="str">
        <f>Raumgruppen_Bezeichnungen!C157</f>
        <v>G1-7</v>
      </c>
      <c r="G262" s="455" t="str">
        <f t="shared" ca="1" si="66"/>
        <v/>
      </c>
      <c r="H262" s="455" t="str">
        <f t="shared" ca="1" si="67"/>
        <v/>
      </c>
      <c r="I262" s="456" t="str">
        <f t="shared" ca="1" si="58"/>
        <v/>
      </c>
      <c r="J262" s="557"/>
      <c r="K262" s="563">
        <f t="shared" si="68"/>
        <v>90</v>
      </c>
      <c r="L262" s="564">
        <f>VLOOKUP(F262,Raumgruppen_Bezeichnungen!$C$3:$O$305,13,FALSE)</f>
        <v>230</v>
      </c>
      <c r="M262" s="2">
        <f>VLOOKUP(F262,Raumgruppen_Bezeichnungen!$C$3:$N$305,12,FALSE)</f>
        <v>0</v>
      </c>
      <c r="N262" s="54" t="str">
        <f t="shared" si="49"/>
        <v>G1-7</v>
      </c>
      <c r="O262" s="137" t="str">
        <f t="shared" ca="1" si="69"/>
        <v/>
      </c>
      <c r="P262" s="137" t="str">
        <f t="shared" ca="1" si="70"/>
        <v/>
      </c>
      <c r="Q262" s="137" t="str">
        <f t="shared" ca="1" si="74"/>
        <v/>
      </c>
      <c r="R262" s="53">
        <f t="shared" si="50"/>
        <v>90</v>
      </c>
      <c r="S262" s="53">
        <f t="shared" si="51"/>
        <v>0</v>
      </c>
      <c r="T262" s="53">
        <f t="shared" si="52"/>
        <v>230</v>
      </c>
      <c r="U262" s="151" t="str">
        <f t="shared" ca="1" si="72"/>
        <v/>
      </c>
      <c r="V262" s="151" t="str">
        <f t="shared" ca="1" si="53"/>
        <v/>
      </c>
      <c r="W262" s="151" t="str">
        <f t="shared" ca="1" si="54"/>
        <v/>
      </c>
      <c r="X262" s="151" t="str">
        <f t="shared" ca="1" si="55"/>
        <v/>
      </c>
      <c r="Y262" s="153" t="str">
        <f t="shared" ca="1" si="59"/>
        <v/>
      </c>
      <c r="Z262" s="153" t="str">
        <f t="shared" ca="1" si="60"/>
        <v/>
      </c>
      <c r="AA262" s="153" t="str">
        <f t="shared" ca="1" si="61"/>
        <v/>
      </c>
      <c r="AB262" s="152" t="str">
        <f t="shared" ca="1" si="62"/>
        <v/>
      </c>
      <c r="AC262" s="264" t="str">
        <f t="shared" ca="1" si="63"/>
        <v/>
      </c>
      <c r="AD262" s="152" t="str">
        <f t="shared" ca="1" si="71"/>
        <v/>
      </c>
      <c r="AF262" s="209" t="str">
        <f>Raumgruppen_Bezeichnungen!D157</f>
        <v>Schüleraufenthaltsräume, [kleine] Pausenhallen [ohne Verzehr], Schülerbibliotheken</v>
      </c>
    </row>
    <row r="263" spans="6:32" ht="15" hidden="1" thickBot="1" x14ac:dyDescent="0.25">
      <c r="F263" s="673" t="str">
        <f>Raumgruppen_Bezeichnungen!C158</f>
        <v>G1-Müll</v>
      </c>
      <c r="G263" s="455" t="str">
        <f t="shared" ca="1" si="66"/>
        <v/>
      </c>
      <c r="H263" s="455" t="str">
        <f t="shared" ca="1" si="67"/>
        <v/>
      </c>
      <c r="I263" s="456" t="str">
        <f t="shared" ca="1" si="58"/>
        <v/>
      </c>
      <c r="J263" s="557"/>
      <c r="K263" s="563">
        <f t="shared" si="68"/>
        <v>560</v>
      </c>
      <c r="L263" s="564">
        <f>VLOOKUP(F263,Raumgruppen_Bezeichnungen!$C$3:$O$305,13,FALSE)</f>
        <v>1400</v>
      </c>
      <c r="M263" s="2">
        <f>VLOOKUP(F263,Raumgruppen_Bezeichnungen!$C$3:$N$305,12,FALSE)</f>
        <v>0</v>
      </c>
      <c r="N263" s="570" t="str">
        <f t="shared" si="49"/>
        <v>G1-Müll</v>
      </c>
      <c r="O263" s="543" t="str">
        <f t="shared" ca="1" si="69"/>
        <v/>
      </c>
      <c r="P263" s="543" t="str">
        <f t="shared" ca="1" si="70"/>
        <v/>
      </c>
      <c r="Q263" s="543" t="str">
        <f t="shared" ca="1" si="74"/>
        <v/>
      </c>
      <c r="R263" s="571">
        <f t="shared" si="50"/>
        <v>560</v>
      </c>
      <c r="S263" s="571">
        <f t="shared" si="51"/>
        <v>0</v>
      </c>
      <c r="T263" s="571">
        <f t="shared" si="52"/>
        <v>1400</v>
      </c>
      <c r="U263" s="543" t="str">
        <f t="shared" ca="1" si="72"/>
        <v/>
      </c>
      <c r="V263" s="543" t="str">
        <f t="shared" ca="1" si="53"/>
        <v/>
      </c>
      <c r="W263" s="543" t="str">
        <f t="shared" ca="1" si="54"/>
        <v/>
      </c>
      <c r="X263" s="543" t="str">
        <f t="shared" ca="1" si="55"/>
        <v/>
      </c>
      <c r="Y263" s="572" t="str">
        <f t="shared" ca="1" si="59"/>
        <v/>
      </c>
      <c r="Z263" s="572" t="str">
        <f t="shared" ca="1" si="60"/>
        <v/>
      </c>
      <c r="AA263" s="572" t="str">
        <f t="shared" ca="1" si="61"/>
        <v/>
      </c>
      <c r="AB263" s="544" t="str">
        <f t="shared" ca="1" si="62"/>
        <v/>
      </c>
      <c r="AC263" s="573" t="str">
        <f t="shared" ca="1" si="63"/>
        <v/>
      </c>
      <c r="AD263" s="544" t="str">
        <f t="shared" ca="1" si="71"/>
        <v/>
      </c>
      <c r="AF263" s="209" t="str">
        <f>Raumgruppen_Bezeichnungen!D158</f>
        <v>Schüleraufenthaltsräume, [kleine] Pausenhallen [ohne Verzehr], Schülerbibliotheken (nur Müllentnahme)</v>
      </c>
    </row>
    <row r="264" spans="6:32" ht="14.25" hidden="1" x14ac:dyDescent="0.2">
      <c r="F264" s="673" t="str">
        <f>Raumgruppen_Bezeichnungen!C159</f>
        <v>H1-J</v>
      </c>
      <c r="G264" s="455" t="str">
        <f t="shared" ca="1" si="66"/>
        <v/>
      </c>
      <c r="H264" s="455" t="str">
        <f t="shared" ca="1" si="67"/>
        <v/>
      </c>
      <c r="I264" s="456" t="str">
        <f t="shared" ca="1" si="58"/>
        <v/>
      </c>
      <c r="J264" s="557"/>
      <c r="K264" s="563">
        <f t="shared" si="68"/>
        <v>10</v>
      </c>
      <c r="L264" s="564">
        <f>VLOOKUP(F264,Raumgruppen_Bezeichnungen!$C$3:$O$305,13,FALSE)</f>
        <v>30</v>
      </c>
      <c r="M264" s="2">
        <f>VLOOKUP(F264,Raumgruppen_Bezeichnungen!$C$3:$N$305,12,FALSE)</f>
        <v>0</v>
      </c>
      <c r="N264" s="54" t="str">
        <f t="shared" si="49"/>
        <v>H1-J</v>
      </c>
      <c r="O264" s="137" t="str">
        <f t="shared" ca="1" si="69"/>
        <v/>
      </c>
      <c r="P264" s="137" t="str">
        <f t="shared" ca="1" si="70"/>
        <v/>
      </c>
      <c r="Q264" s="137" t="str">
        <f t="shared" ca="1" si="74"/>
        <v/>
      </c>
      <c r="R264" s="53">
        <f t="shared" si="50"/>
        <v>10</v>
      </c>
      <c r="S264" s="53">
        <f t="shared" si="51"/>
        <v>0</v>
      </c>
      <c r="T264" s="53">
        <f t="shared" si="52"/>
        <v>30</v>
      </c>
      <c r="U264" s="151" t="str">
        <f t="shared" ca="1" si="72"/>
        <v/>
      </c>
      <c r="V264" s="151" t="str">
        <f t="shared" ca="1" si="53"/>
        <v/>
      </c>
      <c r="W264" s="151" t="str">
        <f t="shared" ca="1" si="54"/>
        <v/>
      </c>
      <c r="X264" s="151" t="str">
        <f t="shared" ca="1" si="55"/>
        <v/>
      </c>
      <c r="Y264" s="153" t="str">
        <f t="shared" ca="1" si="59"/>
        <v/>
      </c>
      <c r="Z264" s="153" t="str">
        <f t="shared" ca="1" si="60"/>
        <v/>
      </c>
      <c r="AA264" s="153" t="str">
        <f t="shared" ca="1" si="61"/>
        <v/>
      </c>
      <c r="AB264" s="152" t="str">
        <f t="shared" ca="1" si="62"/>
        <v/>
      </c>
      <c r="AC264" s="264" t="str">
        <f t="shared" ca="1" si="63"/>
        <v/>
      </c>
      <c r="AD264" s="152" t="str">
        <f t="shared" ca="1" si="71"/>
        <v/>
      </c>
      <c r="AF264" s="209" t="str">
        <f>Raumgruppen_Bezeichnungen!D159</f>
        <v>Sanitärräume; Toiletten, Waschräume und Duschen</v>
      </c>
    </row>
    <row r="265" spans="6:32" ht="14.25" hidden="1" x14ac:dyDescent="0.2">
      <c r="F265" s="673" t="str">
        <f>Raumgruppen_Bezeichnungen!C160</f>
        <v>H1-J2</v>
      </c>
      <c r="G265" s="455" t="str">
        <f t="shared" ca="1" si="66"/>
        <v/>
      </c>
      <c r="H265" s="455" t="str">
        <f t="shared" ca="1" si="67"/>
        <v/>
      </c>
      <c r="I265" s="456" t="str">
        <f t="shared" ca="1" si="58"/>
        <v/>
      </c>
      <c r="J265" s="557"/>
      <c r="K265" s="563">
        <f t="shared" si="68"/>
        <v>10</v>
      </c>
      <c r="L265" s="564">
        <f>VLOOKUP(F265,Raumgruppen_Bezeichnungen!$C$3:$O$305,13,FALSE)</f>
        <v>30</v>
      </c>
      <c r="M265" s="2">
        <f>VLOOKUP(F265,Raumgruppen_Bezeichnungen!$C$3:$N$305,12,FALSE)</f>
        <v>0</v>
      </c>
      <c r="N265" s="54" t="str">
        <f t="shared" si="49"/>
        <v>H1-J2</v>
      </c>
      <c r="O265" s="137" t="str">
        <f t="shared" ca="1" si="69"/>
        <v/>
      </c>
      <c r="P265" s="137" t="str">
        <f t="shared" ca="1" si="70"/>
        <v/>
      </c>
      <c r="Q265" s="137" t="str">
        <f t="shared" ca="1" si="74"/>
        <v/>
      </c>
      <c r="R265" s="53">
        <f t="shared" si="50"/>
        <v>10</v>
      </c>
      <c r="S265" s="53">
        <f t="shared" si="51"/>
        <v>0</v>
      </c>
      <c r="T265" s="53">
        <f t="shared" si="52"/>
        <v>30</v>
      </c>
      <c r="U265" s="151" t="str">
        <f t="shared" ca="1" si="72"/>
        <v/>
      </c>
      <c r="V265" s="151" t="str">
        <f t="shared" ca="1" si="53"/>
        <v/>
      </c>
      <c r="W265" s="151" t="str">
        <f t="shared" ca="1" si="54"/>
        <v/>
      </c>
      <c r="X265" s="151" t="str">
        <f t="shared" ca="1" si="55"/>
        <v/>
      </c>
      <c r="Y265" s="153" t="str">
        <f t="shared" ca="1" si="59"/>
        <v/>
      </c>
      <c r="Z265" s="153" t="str">
        <f t="shared" ca="1" si="60"/>
        <v/>
      </c>
      <c r="AA265" s="153" t="str">
        <f t="shared" ca="1" si="61"/>
        <v/>
      </c>
      <c r="AB265" s="152" t="str">
        <f t="shared" ca="1" si="62"/>
        <v/>
      </c>
      <c r="AC265" s="264" t="str">
        <f t="shared" ca="1" si="63"/>
        <v/>
      </c>
      <c r="AD265" s="152" t="str">
        <f t="shared" ca="1" si="71"/>
        <v/>
      </c>
      <c r="AF265" s="209" t="str">
        <f>Raumgruppen_Bezeichnungen!D160</f>
        <v>Sanitärräume; Toiletten, Waschräume und Duschen</v>
      </c>
    </row>
    <row r="266" spans="6:32" ht="14.25" hidden="1" x14ac:dyDescent="0.2">
      <c r="F266" s="673" t="str">
        <f>Raumgruppen_Bezeichnungen!C161</f>
        <v>H1-Q</v>
      </c>
      <c r="G266" s="455" t="str">
        <f t="shared" ca="1" si="66"/>
        <v/>
      </c>
      <c r="H266" s="455" t="str">
        <f t="shared" ca="1" si="67"/>
        <v/>
      </c>
      <c r="I266" s="456" t="str">
        <f t="shared" ca="1" si="58"/>
        <v/>
      </c>
      <c r="J266" s="557"/>
      <c r="K266" s="563">
        <f t="shared" si="68"/>
        <v>15</v>
      </c>
      <c r="L266" s="564">
        <f>VLOOKUP(F266,Raumgruppen_Bezeichnungen!$C$3:$O$305,13,FALSE)</f>
        <v>40</v>
      </c>
      <c r="M266" s="2">
        <f>VLOOKUP(F266,Raumgruppen_Bezeichnungen!$C$3:$N$305,12,FALSE)</f>
        <v>0</v>
      </c>
      <c r="N266" s="54" t="str">
        <f t="shared" si="49"/>
        <v>H1-Q</v>
      </c>
      <c r="O266" s="137" t="str">
        <f t="shared" ca="1" si="69"/>
        <v/>
      </c>
      <c r="P266" s="137" t="str">
        <f t="shared" ca="1" si="70"/>
        <v/>
      </c>
      <c r="Q266" s="137" t="str">
        <f t="shared" ca="1" si="74"/>
        <v/>
      </c>
      <c r="R266" s="53">
        <f t="shared" si="50"/>
        <v>15</v>
      </c>
      <c r="S266" s="53">
        <f t="shared" si="51"/>
        <v>0</v>
      </c>
      <c r="T266" s="53">
        <f t="shared" si="52"/>
        <v>40</v>
      </c>
      <c r="U266" s="151" t="str">
        <f t="shared" ca="1" si="72"/>
        <v/>
      </c>
      <c r="V266" s="151" t="str">
        <f t="shared" ca="1" si="53"/>
        <v/>
      </c>
      <c r="W266" s="151" t="str">
        <f t="shared" ca="1" si="54"/>
        <v/>
      </c>
      <c r="X266" s="151" t="str">
        <f t="shared" ca="1" si="55"/>
        <v/>
      </c>
      <c r="Y266" s="153" t="str">
        <f t="shared" ca="1" si="59"/>
        <v/>
      </c>
      <c r="Z266" s="153" t="str">
        <f t="shared" ca="1" si="60"/>
        <v/>
      </c>
      <c r="AA266" s="153" t="str">
        <f t="shared" ca="1" si="61"/>
        <v/>
      </c>
      <c r="AB266" s="152" t="str">
        <f t="shared" ca="1" si="62"/>
        <v/>
      </c>
      <c r="AC266" s="264" t="str">
        <f t="shared" ca="1" si="63"/>
        <v/>
      </c>
      <c r="AD266" s="152" t="str">
        <f t="shared" ca="1" si="71"/>
        <v/>
      </c>
      <c r="AF266" s="209" t="str">
        <f>Raumgruppen_Bezeichnungen!D161</f>
        <v>Sanitärräume; Toiletten, Waschräume und Duschen</v>
      </c>
    </row>
    <row r="267" spans="6:32" ht="14.25" hidden="1" x14ac:dyDescent="0.2">
      <c r="F267" s="673" t="str">
        <f>Raumgruppen_Bezeichnungen!C162</f>
        <v>H1-J6</v>
      </c>
      <c r="G267" s="455" t="str">
        <f t="shared" ca="1" si="66"/>
        <v/>
      </c>
      <c r="H267" s="455" t="str">
        <f t="shared" ca="1" si="67"/>
        <v/>
      </c>
      <c r="I267" s="456" t="str">
        <f t="shared" ca="1" si="58"/>
        <v/>
      </c>
      <c r="J267" s="557"/>
      <c r="K267" s="563">
        <f t="shared" si="68"/>
        <v>15</v>
      </c>
      <c r="L267" s="564">
        <f>VLOOKUP(F267,Raumgruppen_Bezeichnungen!$C$3:$O$305,13,FALSE)</f>
        <v>40</v>
      </c>
      <c r="M267" s="2">
        <f>VLOOKUP(F267,Raumgruppen_Bezeichnungen!$C$3:$N$305,12,FALSE)</f>
        <v>0</v>
      </c>
      <c r="N267" s="54" t="str">
        <f t="shared" si="49"/>
        <v>H1-J6</v>
      </c>
      <c r="O267" s="137" t="str">
        <f t="shared" ca="1" si="69"/>
        <v/>
      </c>
      <c r="P267" s="137" t="str">
        <f t="shared" ca="1" si="70"/>
        <v/>
      </c>
      <c r="Q267" s="137" t="str">
        <f t="shared" ca="1" si="74"/>
        <v/>
      </c>
      <c r="R267" s="53">
        <f t="shared" si="50"/>
        <v>15</v>
      </c>
      <c r="S267" s="53">
        <f t="shared" si="51"/>
        <v>0</v>
      </c>
      <c r="T267" s="53">
        <f t="shared" si="52"/>
        <v>40</v>
      </c>
      <c r="U267" s="151" t="str">
        <f t="shared" ca="1" si="72"/>
        <v/>
      </c>
      <c r="V267" s="151" t="str">
        <f t="shared" ca="1" si="53"/>
        <v/>
      </c>
      <c r="W267" s="151" t="str">
        <f t="shared" ca="1" si="54"/>
        <v/>
      </c>
      <c r="X267" s="151" t="str">
        <f t="shared" ca="1" si="55"/>
        <v/>
      </c>
      <c r="Y267" s="153" t="str">
        <f t="shared" ca="1" si="59"/>
        <v/>
      </c>
      <c r="Z267" s="153" t="str">
        <f t="shared" ca="1" si="60"/>
        <v/>
      </c>
      <c r="AA267" s="153" t="str">
        <f t="shared" ca="1" si="61"/>
        <v/>
      </c>
      <c r="AB267" s="152" t="str">
        <f t="shared" ca="1" si="62"/>
        <v/>
      </c>
      <c r="AC267" s="264" t="str">
        <f t="shared" ca="1" si="63"/>
        <v/>
      </c>
      <c r="AD267" s="152" t="str">
        <f t="shared" ca="1" si="71"/>
        <v/>
      </c>
      <c r="AF267" s="209" t="str">
        <f>Raumgruppen_Bezeichnungen!D162</f>
        <v>Sanitärräume; Toiletten, Waschräume und Duschen</v>
      </c>
    </row>
    <row r="268" spans="6:32" ht="14.25" hidden="1" x14ac:dyDescent="0.2">
      <c r="F268" s="673" t="str">
        <f>Raumgruppen_Bezeichnungen!C163</f>
        <v>H1-M</v>
      </c>
      <c r="G268" s="455" t="str">
        <f t="shared" ca="1" si="66"/>
        <v/>
      </c>
      <c r="H268" s="455" t="str">
        <f t="shared" ca="1" si="67"/>
        <v/>
      </c>
      <c r="I268" s="456" t="str">
        <f t="shared" ca="1" si="58"/>
        <v/>
      </c>
      <c r="J268" s="557"/>
      <c r="K268" s="563">
        <f t="shared" si="68"/>
        <v>15</v>
      </c>
      <c r="L268" s="564">
        <f>VLOOKUP(F268,Raumgruppen_Bezeichnungen!$C$3:$O$305,13,FALSE)</f>
        <v>40</v>
      </c>
      <c r="M268" s="2">
        <f>VLOOKUP(F268,Raumgruppen_Bezeichnungen!$C$3:$N$305,12,FALSE)</f>
        <v>0</v>
      </c>
      <c r="N268" s="54" t="str">
        <f t="shared" si="49"/>
        <v>H1-M</v>
      </c>
      <c r="O268" s="137" t="str">
        <f t="shared" ca="1" si="69"/>
        <v/>
      </c>
      <c r="P268" s="137" t="str">
        <f t="shared" ca="1" si="70"/>
        <v/>
      </c>
      <c r="Q268" s="137" t="str">
        <f t="shared" ca="1" si="74"/>
        <v/>
      </c>
      <c r="R268" s="53">
        <f t="shared" si="50"/>
        <v>15</v>
      </c>
      <c r="S268" s="53">
        <f t="shared" si="51"/>
        <v>0</v>
      </c>
      <c r="T268" s="53">
        <f t="shared" si="52"/>
        <v>40</v>
      </c>
      <c r="U268" s="151" t="str">
        <f t="shared" ca="1" si="72"/>
        <v/>
      </c>
      <c r="V268" s="151" t="str">
        <f t="shared" ca="1" si="53"/>
        <v/>
      </c>
      <c r="W268" s="151" t="str">
        <f t="shared" ca="1" si="54"/>
        <v/>
      </c>
      <c r="X268" s="151" t="str">
        <f t="shared" ca="1" si="55"/>
        <v/>
      </c>
      <c r="Y268" s="153" t="str">
        <f t="shared" ca="1" si="59"/>
        <v/>
      </c>
      <c r="Z268" s="153" t="str">
        <f t="shared" ca="1" si="60"/>
        <v/>
      </c>
      <c r="AA268" s="153" t="str">
        <f t="shared" ca="1" si="61"/>
        <v/>
      </c>
      <c r="AB268" s="152" t="str">
        <f t="shared" ca="1" si="62"/>
        <v/>
      </c>
      <c r="AC268" s="264" t="str">
        <f t="shared" ca="1" si="63"/>
        <v/>
      </c>
      <c r="AD268" s="152" t="str">
        <f t="shared" ca="1" si="71"/>
        <v/>
      </c>
      <c r="AF268" s="209" t="str">
        <f>Raumgruppen_Bezeichnungen!D163</f>
        <v>Sanitärräume; Toiletten, Waschräume und Duschen</v>
      </c>
    </row>
    <row r="269" spans="6:32" ht="14.25" hidden="1" x14ac:dyDescent="0.2">
      <c r="F269" s="673" t="str">
        <f>Raumgruppen_Bezeichnungen!C164</f>
        <v>H1-14</v>
      </c>
      <c r="G269" s="455" t="str">
        <f t="shared" ca="1" si="66"/>
        <v/>
      </c>
      <c r="H269" s="455" t="str">
        <f t="shared" ca="1" si="67"/>
        <v/>
      </c>
      <c r="I269" s="456" t="str">
        <f ca="1">IF(H269="","",G269/H269)</f>
        <v/>
      </c>
      <c r="J269" s="557"/>
      <c r="K269" s="563">
        <f t="shared" si="68"/>
        <v>15</v>
      </c>
      <c r="L269" s="564">
        <f>VLOOKUP(F269,Raumgruppen_Bezeichnungen!$C$3:$O$305,13,FALSE)</f>
        <v>45</v>
      </c>
      <c r="M269" s="2">
        <f>VLOOKUP(F269,Raumgruppen_Bezeichnungen!$C$3:$N$305,12,FALSE)</f>
        <v>0</v>
      </c>
      <c r="N269" s="54" t="str">
        <f>F269</f>
        <v>H1-14</v>
      </c>
      <c r="O269" s="137" t="str">
        <f t="shared" ca="1" si="69"/>
        <v/>
      </c>
      <c r="P269" s="137" t="str">
        <f t="shared" ca="1" si="70"/>
        <v/>
      </c>
      <c r="Q269" s="137" t="str">
        <f t="shared" ca="1" si="74"/>
        <v/>
      </c>
      <c r="R269" s="53">
        <f>K269</f>
        <v>15</v>
      </c>
      <c r="S269" s="53">
        <f>J269</f>
        <v>0</v>
      </c>
      <c r="T269" s="53">
        <f>L269</f>
        <v>45</v>
      </c>
      <c r="U269" s="151" t="str">
        <f t="shared" ca="1" si="72"/>
        <v/>
      </c>
      <c r="V269" s="151" t="str">
        <f ca="1">IF(Q269&lt;&gt;"",R269-Q269,"")</f>
        <v/>
      </c>
      <c r="W269" s="151" t="str">
        <f ca="1">IF(U269&lt;0,0,U269)</f>
        <v/>
      </c>
      <c r="X269" s="151" t="str">
        <f ca="1">IF(V269&lt;0,0,V269)</f>
        <v/>
      </c>
      <c r="Y269" s="153" t="str">
        <f ca="1">IF(W269&lt;&gt;"",W269/T269,"")</f>
        <v/>
      </c>
      <c r="Z269" s="153" t="str">
        <f ca="1">IF(X269&lt;&gt;"",X269/R269,"")</f>
        <v/>
      </c>
      <c r="AA269" s="153" t="str">
        <f ca="1">IF(Y269&lt;&gt;"",Y269+Z269,"")</f>
        <v/>
      </c>
      <c r="AB269" s="152" t="str">
        <f ca="1">IF(AA269&lt;&gt;"",AA269*100,"")</f>
        <v/>
      </c>
      <c r="AC269" s="264" t="str">
        <f ca="1">IF(O269&lt;&gt;"",O269/$O$105,"")</f>
        <v/>
      </c>
      <c r="AD269" s="152" t="str">
        <f t="shared" ca="1" si="71"/>
        <v/>
      </c>
      <c r="AF269" s="209" t="str">
        <f>Raumgruppen_Bezeichnungen!D164</f>
        <v>Sanitärräume; Toiletten, Waschräume und Duschen</v>
      </c>
    </row>
    <row r="270" spans="6:32" ht="14.25" hidden="1" x14ac:dyDescent="0.2">
      <c r="F270" s="673" t="str">
        <f>Raumgruppen_Bezeichnungen!C165</f>
        <v>H1-W</v>
      </c>
      <c r="G270" s="455" t="str">
        <f t="shared" ca="1" si="66"/>
        <v/>
      </c>
      <c r="H270" s="455" t="str">
        <f t="shared" ca="1" si="67"/>
        <v/>
      </c>
      <c r="I270" s="456" t="str">
        <f ca="1">IF(H270="","",G270/H270)</f>
        <v/>
      </c>
      <c r="J270" s="557"/>
      <c r="K270" s="563">
        <f t="shared" si="68"/>
        <v>20</v>
      </c>
      <c r="L270" s="564">
        <f>VLOOKUP(F270,Raumgruppen_Bezeichnungen!$C$3:$O$305,13,FALSE)</f>
        <v>50</v>
      </c>
      <c r="M270" s="2">
        <f>VLOOKUP(F270,Raumgruppen_Bezeichnungen!$C$3:$N$305,12,FALSE)</f>
        <v>0</v>
      </c>
      <c r="N270" s="54" t="str">
        <f>F270</f>
        <v>H1-W</v>
      </c>
      <c r="O270" s="137" t="str">
        <f t="shared" ca="1" si="69"/>
        <v/>
      </c>
      <c r="P270" s="137" t="str">
        <f t="shared" ca="1" si="70"/>
        <v/>
      </c>
      <c r="Q270" s="137" t="str">
        <f t="shared" ca="1" si="74"/>
        <v/>
      </c>
      <c r="R270" s="53">
        <f>K270</f>
        <v>20</v>
      </c>
      <c r="S270" s="53">
        <f>J270</f>
        <v>0</v>
      </c>
      <c r="T270" s="53">
        <f>L270</f>
        <v>50</v>
      </c>
      <c r="U270" s="151" t="str">
        <f t="shared" ca="1" si="72"/>
        <v/>
      </c>
      <c r="V270" s="151" t="str">
        <f ca="1">IF(Q270&lt;&gt;"",R270-Q270,"")</f>
        <v/>
      </c>
      <c r="W270" s="151" t="str">
        <f ca="1">IF(U270&lt;0,0,U270)</f>
        <v/>
      </c>
      <c r="X270" s="151" t="str">
        <f ca="1">IF(V270&lt;0,0,V270)</f>
        <v/>
      </c>
      <c r="Y270" s="153" t="str">
        <f ca="1">IF(W270&lt;&gt;"",W270/T270,"")</f>
        <v/>
      </c>
      <c r="Z270" s="153" t="str">
        <f ca="1">IF(X270&lt;&gt;"",X270/R270,"")</f>
        <v/>
      </c>
      <c r="AA270" s="153" t="str">
        <f ca="1">IF(Y270&lt;&gt;"",Y270+Z270,"")</f>
        <v/>
      </c>
      <c r="AB270" s="152" t="str">
        <f ca="1">IF(AA270&lt;&gt;"",AA270*100,"")</f>
        <v/>
      </c>
      <c r="AC270" s="264" t="str">
        <f ca="1">IF(O270&lt;&gt;"",O270/$O$105,"")</f>
        <v/>
      </c>
      <c r="AD270" s="152" t="str">
        <f t="shared" ca="1" si="71"/>
        <v/>
      </c>
      <c r="AF270" s="209" t="str">
        <f>Raumgruppen_Bezeichnungen!D165</f>
        <v>Sanitärräume; Toiletten, Waschräume und Duschen</v>
      </c>
    </row>
    <row r="271" spans="6:32" ht="14.25" hidden="1" x14ac:dyDescent="0.2">
      <c r="F271" s="673" t="str">
        <f>Raumgruppen_Bezeichnungen!C166</f>
        <v>H1-2</v>
      </c>
      <c r="G271" s="455" t="str">
        <f t="shared" ca="1" si="66"/>
        <v/>
      </c>
      <c r="H271" s="455" t="str">
        <f t="shared" ca="1" si="67"/>
        <v/>
      </c>
      <c r="I271" s="456" t="str">
        <f t="shared" ca="1" si="58"/>
        <v/>
      </c>
      <c r="J271" s="557"/>
      <c r="K271" s="563">
        <f t="shared" si="68"/>
        <v>20</v>
      </c>
      <c r="L271" s="564">
        <f>VLOOKUP(F271,Raumgruppen_Bezeichnungen!$C$3:$O$305,13,FALSE)</f>
        <v>55</v>
      </c>
      <c r="M271" s="2">
        <f>VLOOKUP(F271,Raumgruppen_Bezeichnungen!$C$3:$N$305,12,FALSE)</f>
        <v>0</v>
      </c>
      <c r="N271" s="54" t="str">
        <f t="shared" si="49"/>
        <v>H1-2</v>
      </c>
      <c r="O271" s="137" t="str">
        <f t="shared" ca="1" si="69"/>
        <v/>
      </c>
      <c r="P271" s="137" t="str">
        <f t="shared" ca="1" si="70"/>
        <v/>
      </c>
      <c r="Q271" s="137" t="str">
        <f ca="1">IF(P271="","",ROUND(O271/P271,2))</f>
        <v/>
      </c>
      <c r="R271" s="53">
        <f t="shared" si="50"/>
        <v>20</v>
      </c>
      <c r="S271" s="53">
        <f t="shared" si="51"/>
        <v>0</v>
      </c>
      <c r="T271" s="53">
        <f>L271</f>
        <v>55</v>
      </c>
      <c r="U271" s="151" t="str">
        <f t="shared" ca="1" si="72"/>
        <v/>
      </c>
      <c r="V271" s="151" t="str">
        <f t="shared" ca="1" si="53"/>
        <v/>
      </c>
      <c r="W271" s="151" t="str">
        <f t="shared" ca="1" si="54"/>
        <v/>
      </c>
      <c r="X271" s="151" t="str">
        <f t="shared" ca="1" si="55"/>
        <v/>
      </c>
      <c r="Y271" s="153" t="str">
        <f t="shared" ca="1" si="59"/>
        <v/>
      </c>
      <c r="Z271" s="153" t="str">
        <f t="shared" ca="1" si="60"/>
        <v/>
      </c>
      <c r="AA271" s="153" t="str">
        <f t="shared" ca="1" si="61"/>
        <v/>
      </c>
      <c r="AB271" s="152" t="str">
        <f t="shared" ca="1" si="62"/>
        <v/>
      </c>
      <c r="AC271" s="264" t="str">
        <f t="shared" ca="1" si="63"/>
        <v/>
      </c>
      <c r="AD271" s="152" t="str">
        <f t="shared" ca="1" si="71"/>
        <v/>
      </c>
      <c r="AF271" s="209" t="str">
        <f>Raumgruppen_Bezeichnungen!D166</f>
        <v>Sanitärräume; Toiletten, Waschräume und Duschen</v>
      </c>
    </row>
    <row r="272" spans="6:32" ht="14.25" hidden="1" x14ac:dyDescent="0.2">
      <c r="F272" s="673" t="str">
        <f>Raumgruppen_Bezeichnungen!C167</f>
        <v>H1-2,5</v>
      </c>
      <c r="G272" s="455" t="str">
        <f t="shared" ca="1" si="66"/>
        <v/>
      </c>
      <c r="H272" s="455" t="str">
        <f t="shared" ca="1" si="67"/>
        <v/>
      </c>
      <c r="I272" s="456" t="str">
        <f t="shared" ca="1" si="58"/>
        <v/>
      </c>
      <c r="J272" s="557"/>
      <c r="K272" s="563">
        <f t="shared" si="68"/>
        <v>20</v>
      </c>
      <c r="L272" s="564">
        <f>VLOOKUP(F272,Raumgruppen_Bezeichnungen!$C$3:$O$305,13,FALSE)</f>
        <v>60</v>
      </c>
      <c r="M272" s="2">
        <f>VLOOKUP(F272,Raumgruppen_Bezeichnungen!$C$3:$N$305,12,FALSE)</f>
        <v>0</v>
      </c>
      <c r="N272" s="54" t="str">
        <f t="shared" ref="N272:N351" si="75">F272</f>
        <v>H1-2,5</v>
      </c>
      <c r="O272" s="137" t="str">
        <f t="shared" ca="1" si="69"/>
        <v/>
      </c>
      <c r="P272" s="137" t="str">
        <f t="shared" ca="1" si="70"/>
        <v/>
      </c>
      <c r="Q272" s="137" t="str">
        <f t="shared" ref="Q272:Q303" ca="1" si="76">IF(P272="","",O272/P272)</f>
        <v/>
      </c>
      <c r="R272" s="53">
        <f t="shared" ref="R272:R351" si="77">K272</f>
        <v>20</v>
      </c>
      <c r="S272" s="53">
        <f t="shared" ref="S272:S351" si="78">J272</f>
        <v>0</v>
      </c>
      <c r="T272" s="53">
        <f t="shared" ref="T272:T351" si="79">L272</f>
        <v>60</v>
      </c>
      <c r="U272" s="151" t="str">
        <f t="shared" ca="1" si="72"/>
        <v/>
      </c>
      <c r="V272" s="151" t="str">
        <f t="shared" ref="V272:V351" ca="1" si="80">IF(Q272&lt;&gt;"",R272-Q272,"")</f>
        <v/>
      </c>
      <c r="W272" s="151" t="str">
        <f t="shared" ref="W272:W351" ca="1" si="81">IF(U272&lt;0,0,U272)</f>
        <v/>
      </c>
      <c r="X272" s="151" t="str">
        <f t="shared" ref="X272:X351" ca="1" si="82">IF(V272&lt;0,0,V272)</f>
        <v/>
      </c>
      <c r="Y272" s="153" t="str">
        <f t="shared" ca="1" si="59"/>
        <v/>
      </c>
      <c r="Z272" s="153" t="str">
        <f t="shared" ca="1" si="60"/>
        <v/>
      </c>
      <c r="AA272" s="153" t="str">
        <f t="shared" ca="1" si="61"/>
        <v/>
      </c>
      <c r="AB272" s="152" t="str">
        <f t="shared" ca="1" si="62"/>
        <v/>
      </c>
      <c r="AC272" s="264" t="str">
        <f t="shared" ca="1" si="63"/>
        <v/>
      </c>
      <c r="AD272" s="152" t="str">
        <f t="shared" ca="1" si="71"/>
        <v/>
      </c>
      <c r="AF272" s="209" t="str">
        <f>Raumgruppen_Bezeichnungen!D167</f>
        <v>Sanitärräume; Toiletten, Waschräume und Duschen</v>
      </c>
    </row>
    <row r="273" spans="6:32" ht="14.25" hidden="1" x14ac:dyDescent="0.2">
      <c r="F273" s="673" t="str">
        <f>Raumgruppen_Bezeichnungen!C168</f>
        <v>H1-3</v>
      </c>
      <c r="G273" s="455" t="str">
        <f t="shared" ca="1" si="66"/>
        <v/>
      </c>
      <c r="H273" s="455" t="str">
        <f t="shared" ca="1" si="67"/>
        <v/>
      </c>
      <c r="I273" s="456" t="str">
        <f t="shared" ca="1" si="58"/>
        <v/>
      </c>
      <c r="J273" s="557"/>
      <c r="K273" s="563">
        <f t="shared" si="68"/>
        <v>25</v>
      </c>
      <c r="L273" s="564">
        <f>VLOOKUP(F273,Raumgruppen_Bezeichnungen!$C$3:$O$305,13,FALSE)</f>
        <v>70</v>
      </c>
      <c r="M273" s="2">
        <f>VLOOKUP(F273,Raumgruppen_Bezeichnungen!$C$3:$N$305,12,FALSE)</f>
        <v>0</v>
      </c>
      <c r="N273" s="54" t="str">
        <f t="shared" si="75"/>
        <v>H1-3</v>
      </c>
      <c r="O273" s="137" t="str">
        <f t="shared" ca="1" si="69"/>
        <v/>
      </c>
      <c r="P273" s="137" t="str">
        <f t="shared" ca="1" si="70"/>
        <v/>
      </c>
      <c r="Q273" s="137" t="str">
        <f t="shared" ca="1" si="76"/>
        <v/>
      </c>
      <c r="R273" s="53">
        <f t="shared" si="77"/>
        <v>25</v>
      </c>
      <c r="S273" s="53">
        <f t="shared" si="78"/>
        <v>0</v>
      </c>
      <c r="T273" s="53">
        <f t="shared" si="79"/>
        <v>70</v>
      </c>
      <c r="U273" s="151" t="str">
        <f t="shared" ca="1" si="72"/>
        <v/>
      </c>
      <c r="V273" s="151" t="str">
        <f t="shared" ca="1" si="80"/>
        <v/>
      </c>
      <c r="W273" s="151" t="str">
        <f t="shared" ca="1" si="81"/>
        <v/>
      </c>
      <c r="X273" s="151" t="str">
        <f t="shared" ca="1" si="82"/>
        <v/>
      </c>
      <c r="Y273" s="153" t="str">
        <f t="shared" ca="1" si="59"/>
        <v/>
      </c>
      <c r="Z273" s="153" t="str">
        <f t="shared" ca="1" si="60"/>
        <v/>
      </c>
      <c r="AA273" s="153" t="str">
        <f t="shared" ca="1" si="61"/>
        <v/>
      </c>
      <c r="AB273" s="152" t="str">
        <f t="shared" ca="1" si="62"/>
        <v/>
      </c>
      <c r="AC273" s="264" t="str">
        <f t="shared" ca="1" si="63"/>
        <v/>
      </c>
      <c r="AD273" s="152" t="str">
        <f t="shared" ca="1" si="71"/>
        <v/>
      </c>
      <c r="AF273" s="209" t="str">
        <f>Raumgruppen_Bezeichnungen!D168</f>
        <v>Sanitärräume; Toiletten, Waschräume und Duschen</v>
      </c>
    </row>
    <row r="274" spans="6:32" ht="14.25" hidden="1" x14ac:dyDescent="0.2">
      <c r="F274" s="770" t="str">
        <f>Raumgruppen_Bezeichnungen!C169</f>
        <v>H1-4</v>
      </c>
      <c r="G274" s="792" t="str">
        <f t="shared" ca="1" si="66"/>
        <v/>
      </c>
      <c r="H274" s="792" t="str">
        <f t="shared" ca="1" si="67"/>
        <v/>
      </c>
      <c r="I274" s="793" t="str">
        <f t="shared" ca="1" si="58"/>
        <v/>
      </c>
      <c r="J274" s="794"/>
      <c r="K274" s="563">
        <f t="shared" si="68"/>
        <v>30</v>
      </c>
      <c r="L274" s="564">
        <f>VLOOKUP(F274,Raumgruppen_Bezeichnungen!$C$3:$O$305,13,FALSE)</f>
        <v>80</v>
      </c>
      <c r="M274" s="2">
        <f>VLOOKUP(F274,Raumgruppen_Bezeichnungen!$C$3:$N$305,12,FALSE)</f>
        <v>0</v>
      </c>
      <c r="N274" s="54" t="str">
        <f t="shared" si="75"/>
        <v>H1-4</v>
      </c>
      <c r="O274" s="137" t="str">
        <f t="shared" ca="1" si="69"/>
        <v/>
      </c>
      <c r="P274" s="137" t="str">
        <f t="shared" ca="1" si="70"/>
        <v/>
      </c>
      <c r="Q274" s="137" t="str">
        <f t="shared" ca="1" si="76"/>
        <v/>
      </c>
      <c r="R274" s="53">
        <f t="shared" si="77"/>
        <v>30</v>
      </c>
      <c r="S274" s="53">
        <f t="shared" si="78"/>
        <v>0</v>
      </c>
      <c r="T274" s="53">
        <f t="shared" si="79"/>
        <v>80</v>
      </c>
      <c r="U274" s="151" t="str">
        <f t="shared" ca="1" si="72"/>
        <v/>
      </c>
      <c r="V274" s="151" t="str">
        <f t="shared" ca="1" si="80"/>
        <v/>
      </c>
      <c r="W274" s="151" t="str">
        <f t="shared" ca="1" si="81"/>
        <v/>
      </c>
      <c r="X274" s="151" t="str">
        <f t="shared" ca="1" si="82"/>
        <v/>
      </c>
      <c r="Y274" s="153" t="str">
        <f t="shared" ca="1" si="59"/>
        <v/>
      </c>
      <c r="Z274" s="153" t="str">
        <f t="shared" ca="1" si="60"/>
        <v/>
      </c>
      <c r="AA274" s="153" t="str">
        <f t="shared" ca="1" si="61"/>
        <v/>
      </c>
      <c r="AB274" s="152" t="str">
        <f t="shared" ca="1" si="62"/>
        <v/>
      </c>
      <c r="AC274" s="264" t="str">
        <f t="shared" ca="1" si="63"/>
        <v/>
      </c>
      <c r="AD274" s="152" t="str">
        <f t="shared" ca="1" si="71"/>
        <v/>
      </c>
      <c r="AF274" s="209" t="str">
        <f>Raumgruppen_Bezeichnungen!D169</f>
        <v>Sanitärräume; Toiletten, Waschräume und Duschen</v>
      </c>
    </row>
    <row r="275" spans="6:32" ht="15" thickBot="1" x14ac:dyDescent="0.25">
      <c r="F275" s="674" t="str">
        <f>Raumgruppen_Bezeichnungen!C170</f>
        <v>H1-5</v>
      </c>
      <c r="G275" s="798">
        <f t="shared" ca="1" si="66"/>
        <v>89281.170000000013</v>
      </c>
      <c r="H275" s="798" t="str">
        <f t="shared" ca="1" si="67"/>
        <v/>
      </c>
      <c r="I275" s="799" t="str">
        <f ca="1">IF(H275="","",G275/H275)</f>
        <v/>
      </c>
      <c r="J275" s="642"/>
      <c r="K275" s="639">
        <f t="shared" si="68"/>
        <v>35</v>
      </c>
      <c r="L275" s="564">
        <f>VLOOKUP(F275,Raumgruppen_Bezeichnungen!$C$3:$O$305,13,FALSE)</f>
        <v>90</v>
      </c>
      <c r="M275" s="2">
        <f>VLOOKUP(F275,Raumgruppen_Bezeichnungen!$C$3:$N$305,12,FALSE)</f>
        <v>1</v>
      </c>
      <c r="N275" s="54" t="str">
        <f>F275</f>
        <v>H1-5</v>
      </c>
      <c r="O275" s="137">
        <f t="shared" ca="1" si="69"/>
        <v>89281.170000000013</v>
      </c>
      <c r="P275" s="137" t="str">
        <f t="shared" ca="1" si="70"/>
        <v/>
      </c>
      <c r="Q275" s="137" t="str">
        <f t="shared" ca="1" si="76"/>
        <v/>
      </c>
      <c r="R275" s="53">
        <f>K275</f>
        <v>35</v>
      </c>
      <c r="S275" s="53">
        <f>J275</f>
        <v>0</v>
      </c>
      <c r="T275" s="53">
        <f>L275</f>
        <v>90</v>
      </c>
      <c r="U275" s="151" t="str">
        <f t="shared" ca="1" si="72"/>
        <v/>
      </c>
      <c r="V275" s="151" t="str">
        <f ca="1">IF(Q275&lt;&gt;"",R275-Q275,"")</f>
        <v/>
      </c>
      <c r="W275" s="151" t="str">
        <f ca="1">IF(U275&lt;0,0,U275)</f>
        <v/>
      </c>
      <c r="X275" s="151" t="str">
        <f ca="1">IF(V275&lt;0,0,V275)</f>
        <v/>
      </c>
      <c r="Y275" s="153" t="str">
        <f ca="1">IF(W275&lt;&gt;"",W275/T275,"")</f>
        <v/>
      </c>
      <c r="Z275" s="153" t="str">
        <f ca="1">IF(X275&lt;&gt;"",X275/R275,"")</f>
        <v/>
      </c>
      <c r="AA275" s="153" t="str">
        <f ca="1">IF(Y275&lt;&gt;"",Y275+Z275,"")</f>
        <v/>
      </c>
      <c r="AB275" s="152" t="str">
        <f ca="1">IF(AA275&lt;&gt;"",AA275*100,"")</f>
        <v/>
      </c>
      <c r="AC275" s="264">
        <f ca="1">IF(O275&lt;&gt;"",O275/$O$105,"")</f>
        <v>0.10003230391566886</v>
      </c>
      <c r="AD275" s="152" t="str">
        <f t="shared" ca="1" si="71"/>
        <v/>
      </c>
      <c r="AF275" s="209" t="str">
        <f>Raumgruppen_Bezeichnungen!D170</f>
        <v>Sanitärräume; Toiletten, Waschräume und Duschen</v>
      </c>
    </row>
    <row r="276" spans="6:32" ht="14.25" hidden="1" x14ac:dyDescent="0.2">
      <c r="F276" s="764" t="str">
        <f>Raumgruppen_Bezeichnungen!C171</f>
        <v>H1-6</v>
      </c>
      <c r="G276" s="795" t="str">
        <f t="shared" ca="1" si="66"/>
        <v/>
      </c>
      <c r="H276" s="795" t="str">
        <f t="shared" ca="1" si="67"/>
        <v/>
      </c>
      <c r="I276" s="796" t="str">
        <f t="shared" ca="1" si="58"/>
        <v/>
      </c>
      <c r="J276" s="797"/>
      <c r="K276" s="563">
        <f t="shared" si="68"/>
        <v>35</v>
      </c>
      <c r="L276" s="564">
        <f>VLOOKUP(F276,Raumgruppen_Bezeichnungen!$C$3:$O$305,13,FALSE)</f>
        <v>90</v>
      </c>
      <c r="M276" s="2">
        <f>VLOOKUP(F276,Raumgruppen_Bezeichnungen!$C$3:$N$305,12,FALSE)</f>
        <v>0</v>
      </c>
      <c r="N276" s="54" t="str">
        <f t="shared" si="75"/>
        <v>H1-6</v>
      </c>
      <c r="O276" s="137" t="str">
        <f t="shared" ca="1" si="69"/>
        <v/>
      </c>
      <c r="P276" s="137" t="str">
        <f t="shared" ca="1" si="70"/>
        <v/>
      </c>
      <c r="Q276" s="137" t="str">
        <f t="shared" ca="1" si="76"/>
        <v/>
      </c>
      <c r="R276" s="53">
        <f t="shared" si="77"/>
        <v>35</v>
      </c>
      <c r="S276" s="53">
        <f t="shared" si="78"/>
        <v>0</v>
      </c>
      <c r="T276" s="53">
        <f t="shared" si="79"/>
        <v>90</v>
      </c>
      <c r="U276" s="151" t="str">
        <f t="shared" ca="1" si="72"/>
        <v/>
      </c>
      <c r="V276" s="151" t="str">
        <f t="shared" ca="1" si="80"/>
        <v/>
      </c>
      <c r="W276" s="151" t="str">
        <f t="shared" ca="1" si="81"/>
        <v/>
      </c>
      <c r="X276" s="151" t="str">
        <f t="shared" ca="1" si="82"/>
        <v/>
      </c>
      <c r="Y276" s="153" t="str">
        <f t="shared" ca="1" si="59"/>
        <v/>
      </c>
      <c r="Z276" s="153" t="str">
        <f t="shared" ca="1" si="60"/>
        <v/>
      </c>
      <c r="AA276" s="153" t="str">
        <f t="shared" ca="1" si="61"/>
        <v/>
      </c>
      <c r="AB276" s="152" t="str">
        <f t="shared" ca="1" si="62"/>
        <v/>
      </c>
      <c r="AC276" s="264" t="str">
        <f t="shared" ca="1" si="63"/>
        <v/>
      </c>
      <c r="AD276" s="152" t="str">
        <f t="shared" ca="1" si="71"/>
        <v/>
      </c>
      <c r="AF276" s="209" t="str">
        <f>Raumgruppen_Bezeichnungen!D171</f>
        <v>Sanitärräume; Toiletten, Waschräume und Duschen</v>
      </c>
    </row>
    <row r="277" spans="6:32" ht="14.25" hidden="1" x14ac:dyDescent="0.2">
      <c r="F277" s="673" t="str">
        <f>Raumgruppen_Bezeichnungen!C172</f>
        <v>H1-7</v>
      </c>
      <c r="G277" s="455" t="str">
        <f t="shared" ca="1" si="66"/>
        <v/>
      </c>
      <c r="H277" s="455" t="str">
        <f t="shared" ca="1" si="67"/>
        <v/>
      </c>
      <c r="I277" s="456" t="str">
        <f t="shared" ca="1" si="58"/>
        <v/>
      </c>
      <c r="J277" s="557"/>
      <c r="K277" s="563">
        <f t="shared" si="68"/>
        <v>35</v>
      </c>
      <c r="L277" s="564">
        <f>VLOOKUP(F277,Raumgruppen_Bezeichnungen!$C$3:$O$305,13,FALSE)</f>
        <v>90</v>
      </c>
      <c r="M277" s="2">
        <f>VLOOKUP(F277,Raumgruppen_Bezeichnungen!$C$3:$N$305,12,FALSE)</f>
        <v>0</v>
      </c>
      <c r="N277" s="54" t="str">
        <f t="shared" si="75"/>
        <v>H1-7</v>
      </c>
      <c r="O277" s="137" t="str">
        <f t="shared" ca="1" si="69"/>
        <v/>
      </c>
      <c r="P277" s="137" t="str">
        <f t="shared" ca="1" si="70"/>
        <v/>
      </c>
      <c r="Q277" s="137" t="str">
        <f t="shared" ca="1" si="76"/>
        <v/>
      </c>
      <c r="R277" s="53">
        <f t="shared" si="77"/>
        <v>35</v>
      </c>
      <c r="S277" s="53">
        <f t="shared" si="78"/>
        <v>0</v>
      </c>
      <c r="T277" s="53">
        <f t="shared" si="79"/>
        <v>90</v>
      </c>
      <c r="U277" s="151" t="str">
        <f t="shared" ca="1" si="72"/>
        <v/>
      </c>
      <c r="V277" s="151" t="str">
        <f t="shared" ca="1" si="80"/>
        <v/>
      </c>
      <c r="W277" s="151" t="str">
        <f t="shared" ca="1" si="81"/>
        <v/>
      </c>
      <c r="X277" s="151" t="str">
        <f t="shared" ca="1" si="82"/>
        <v/>
      </c>
      <c r="Y277" s="153" t="str">
        <f t="shared" ca="1" si="59"/>
        <v/>
      </c>
      <c r="Z277" s="153" t="str">
        <f t="shared" ca="1" si="60"/>
        <v/>
      </c>
      <c r="AA277" s="153" t="str">
        <f t="shared" ca="1" si="61"/>
        <v/>
      </c>
      <c r="AB277" s="152" t="str">
        <f t="shared" ca="1" si="62"/>
        <v/>
      </c>
      <c r="AC277" s="264" t="str">
        <f t="shared" ca="1" si="63"/>
        <v/>
      </c>
      <c r="AD277" s="152" t="str">
        <f t="shared" ca="1" si="71"/>
        <v/>
      </c>
      <c r="AF277" s="209" t="str">
        <f>Raumgruppen_Bezeichnungen!D172</f>
        <v>Sanitärräume; Toiletten, Waschräume und Duschen</v>
      </c>
    </row>
    <row r="278" spans="6:32" ht="14.25" hidden="1" x14ac:dyDescent="0.2">
      <c r="F278" s="673" t="str">
        <f>Raumgruppen_Bezeichnungen!C173</f>
        <v>H1-Müll</v>
      </c>
      <c r="G278" s="455" t="str">
        <f t="shared" ca="1" si="66"/>
        <v/>
      </c>
      <c r="H278" s="455" t="str">
        <f t="shared" ca="1" si="67"/>
        <v/>
      </c>
      <c r="I278" s="456" t="str">
        <f t="shared" ca="1" si="58"/>
        <v/>
      </c>
      <c r="J278" s="557"/>
      <c r="K278" s="563">
        <f t="shared" si="68"/>
        <v>560</v>
      </c>
      <c r="L278" s="564">
        <f>VLOOKUP(F278,Raumgruppen_Bezeichnungen!$C$3:$O$305,13,FALSE)</f>
        <v>1400</v>
      </c>
      <c r="M278" s="2">
        <f>VLOOKUP(F278,Raumgruppen_Bezeichnungen!$C$3:$N$305,12,FALSE)</f>
        <v>0</v>
      </c>
      <c r="N278" s="54" t="str">
        <f t="shared" si="75"/>
        <v>H1-Müll</v>
      </c>
      <c r="O278" s="137" t="str">
        <f t="shared" ca="1" si="69"/>
        <v/>
      </c>
      <c r="P278" s="137" t="str">
        <f t="shared" ca="1" si="70"/>
        <v/>
      </c>
      <c r="Q278" s="137" t="str">
        <f t="shared" ca="1" si="76"/>
        <v/>
      </c>
      <c r="R278" s="53">
        <f t="shared" si="77"/>
        <v>560</v>
      </c>
      <c r="S278" s="53">
        <f t="shared" si="78"/>
        <v>0</v>
      </c>
      <c r="T278" s="53">
        <f t="shared" si="79"/>
        <v>1400</v>
      </c>
      <c r="U278" s="151" t="str">
        <f t="shared" ca="1" si="72"/>
        <v/>
      </c>
      <c r="V278" s="151" t="str">
        <f t="shared" ca="1" si="80"/>
        <v/>
      </c>
      <c r="W278" s="151" t="str">
        <f t="shared" ca="1" si="81"/>
        <v/>
      </c>
      <c r="X278" s="151" t="str">
        <f t="shared" ca="1" si="82"/>
        <v/>
      </c>
      <c r="Y278" s="153" t="str">
        <f t="shared" ref="Y278:Y358" ca="1" si="83">IF(W278&lt;&gt;"",W278/T278,"")</f>
        <v/>
      </c>
      <c r="Z278" s="153" t="str">
        <f t="shared" ref="Z278:Z358" ca="1" si="84">IF(X278&lt;&gt;"",X278/R278,"")</f>
        <v/>
      </c>
      <c r="AA278" s="153" t="str">
        <f t="shared" ref="AA278:AA358" ca="1" si="85">IF(Y278&lt;&gt;"",Y278+Z278,"")</f>
        <v/>
      </c>
      <c r="AB278" s="152" t="str">
        <f t="shared" ref="AB278:AB358" ca="1" si="86">IF(AA278&lt;&gt;"",AA278*100,"")</f>
        <v/>
      </c>
      <c r="AC278" s="264" t="str">
        <f t="shared" ref="AC278:AC358" ca="1" si="87">IF(O278&lt;&gt;"",O278/$O$105,"")</f>
        <v/>
      </c>
      <c r="AD278" s="152" t="str">
        <f t="shared" ca="1" si="71"/>
        <v/>
      </c>
      <c r="AF278" s="209" t="str">
        <f>Raumgruppen_Bezeichnungen!D173</f>
        <v>Sanitärräume; Toiletten, Waschräume und Duschen (nur Müllentnahme)</v>
      </c>
    </row>
    <row r="279" spans="6:32" ht="15" hidden="1" thickBot="1" x14ac:dyDescent="0.25">
      <c r="F279" s="673" t="str">
        <f>Raumgruppen_Bezeichnungen!C174</f>
        <v>H1-Hort</v>
      </c>
      <c r="G279" s="455" t="str">
        <f t="shared" ca="1" si="66"/>
        <v/>
      </c>
      <c r="H279" s="455" t="str">
        <f t="shared" ca="1" si="67"/>
        <v/>
      </c>
      <c r="I279" s="456" t="str">
        <f t="shared" ca="1" si="58"/>
        <v/>
      </c>
      <c r="J279" s="557"/>
      <c r="K279" s="563">
        <f t="shared" si="68"/>
        <v>30</v>
      </c>
      <c r="L279" s="564">
        <f>VLOOKUP(F279,Raumgruppen_Bezeichnungen!$C$3:$O$305,13,FALSE)</f>
        <v>80</v>
      </c>
      <c r="M279" s="2">
        <f>VLOOKUP(F279,Raumgruppen_Bezeichnungen!$C$3:$N$305,12,FALSE)</f>
        <v>0</v>
      </c>
      <c r="N279" s="570" t="str">
        <f t="shared" si="75"/>
        <v>H1-Hort</v>
      </c>
      <c r="O279" s="543" t="str">
        <f t="shared" ca="1" si="69"/>
        <v/>
      </c>
      <c r="P279" s="543" t="str">
        <f t="shared" ca="1" si="70"/>
        <v/>
      </c>
      <c r="Q279" s="543" t="str">
        <f t="shared" ca="1" si="76"/>
        <v/>
      </c>
      <c r="R279" s="571">
        <f t="shared" si="77"/>
        <v>30</v>
      </c>
      <c r="S279" s="571">
        <f t="shared" si="78"/>
        <v>0</v>
      </c>
      <c r="T279" s="571">
        <f t="shared" si="79"/>
        <v>80</v>
      </c>
      <c r="U279" s="543" t="str">
        <f t="shared" ca="1" si="72"/>
        <v/>
      </c>
      <c r="V279" s="543" t="str">
        <f t="shared" ca="1" si="80"/>
        <v/>
      </c>
      <c r="W279" s="543" t="str">
        <f t="shared" ca="1" si="81"/>
        <v/>
      </c>
      <c r="X279" s="543" t="str">
        <f t="shared" ca="1" si="82"/>
        <v/>
      </c>
      <c r="Y279" s="572" t="str">
        <f t="shared" ca="1" si="83"/>
        <v/>
      </c>
      <c r="Z279" s="572" t="str">
        <f t="shared" ca="1" si="84"/>
        <v/>
      </c>
      <c r="AA279" s="572" t="str">
        <f t="shared" ca="1" si="85"/>
        <v/>
      </c>
      <c r="AB279" s="544" t="str">
        <f t="shared" ca="1" si="86"/>
        <v/>
      </c>
      <c r="AC279" s="573" t="str">
        <f t="shared" ca="1" si="87"/>
        <v/>
      </c>
      <c r="AD279" s="544" t="str">
        <f t="shared" ca="1" si="71"/>
        <v/>
      </c>
      <c r="AF279" s="209" t="str">
        <f>Raumgruppen_Bezeichnungen!D174</f>
        <v>Sanitärräume; Toiletten, Waschräume und Duschen</v>
      </c>
    </row>
    <row r="280" spans="6:32" ht="14.25" hidden="1" x14ac:dyDescent="0.2">
      <c r="F280" s="673" t="str">
        <f>Raumgruppen_Bezeichnungen!C175</f>
        <v>H2-J</v>
      </c>
      <c r="G280" s="455" t="str">
        <f t="shared" ca="1" si="66"/>
        <v/>
      </c>
      <c r="H280" s="455" t="str">
        <f t="shared" ca="1" si="67"/>
        <v/>
      </c>
      <c r="I280" s="456" t="str">
        <f t="shared" ca="1" si="58"/>
        <v/>
      </c>
      <c r="J280" s="557"/>
      <c r="K280" s="563">
        <f t="shared" si="68"/>
        <v>60</v>
      </c>
      <c r="L280" s="564">
        <f>VLOOKUP(F280,Raumgruppen_Bezeichnungen!$C$3:$O$305,13,FALSE)</f>
        <v>150</v>
      </c>
      <c r="M280" s="2">
        <f>VLOOKUP(F280,Raumgruppen_Bezeichnungen!$C$3:$N$305,12,FALSE)</f>
        <v>0</v>
      </c>
      <c r="N280" s="54" t="str">
        <f t="shared" si="75"/>
        <v>H2-J</v>
      </c>
      <c r="O280" s="137" t="str">
        <f t="shared" ca="1" si="69"/>
        <v/>
      </c>
      <c r="P280" s="137" t="str">
        <f t="shared" ca="1" si="70"/>
        <v/>
      </c>
      <c r="Q280" s="137" t="str">
        <f t="shared" ca="1" si="76"/>
        <v/>
      </c>
      <c r="R280" s="53">
        <f t="shared" si="77"/>
        <v>60</v>
      </c>
      <c r="S280" s="53">
        <f t="shared" si="78"/>
        <v>0</v>
      </c>
      <c r="T280" s="53">
        <f t="shared" si="79"/>
        <v>150</v>
      </c>
      <c r="U280" s="151" t="str">
        <f t="shared" ca="1" si="72"/>
        <v/>
      </c>
      <c r="V280" s="151" t="str">
        <f t="shared" ca="1" si="80"/>
        <v/>
      </c>
      <c r="W280" s="151" t="str">
        <f t="shared" ca="1" si="81"/>
        <v/>
      </c>
      <c r="X280" s="151" t="str">
        <f t="shared" ca="1" si="82"/>
        <v/>
      </c>
      <c r="Y280" s="153" t="str">
        <f t="shared" ca="1" si="83"/>
        <v/>
      </c>
      <c r="Z280" s="153" t="str">
        <f t="shared" ca="1" si="84"/>
        <v/>
      </c>
      <c r="AA280" s="153" t="str">
        <f t="shared" ca="1" si="85"/>
        <v/>
      </c>
      <c r="AB280" s="152" t="str">
        <f t="shared" ca="1" si="86"/>
        <v/>
      </c>
      <c r="AC280" s="264" t="str">
        <f t="shared" ca="1" si="87"/>
        <v/>
      </c>
      <c r="AD280" s="152" t="str">
        <f t="shared" ca="1" si="71"/>
        <v/>
      </c>
      <c r="AF280" s="209" t="str">
        <f>Raumgruppen_Bezeichnungen!D175</f>
        <v>Sanitärräume; Umkleideräume</v>
      </c>
    </row>
    <row r="281" spans="6:32" ht="14.25" hidden="1" x14ac:dyDescent="0.2">
      <c r="F281" s="673" t="str">
        <f>Raumgruppen_Bezeichnungen!C176</f>
        <v>H2-J2</v>
      </c>
      <c r="G281" s="455" t="str">
        <f t="shared" ca="1" si="66"/>
        <v/>
      </c>
      <c r="H281" s="455" t="str">
        <f t="shared" ca="1" si="67"/>
        <v/>
      </c>
      <c r="I281" s="456" t="str">
        <f t="shared" ca="1" si="58"/>
        <v/>
      </c>
      <c r="J281" s="557"/>
      <c r="K281" s="563">
        <f t="shared" si="68"/>
        <v>60</v>
      </c>
      <c r="L281" s="564">
        <f>VLOOKUP(F281,Raumgruppen_Bezeichnungen!$C$3:$O$305,13,FALSE)</f>
        <v>150</v>
      </c>
      <c r="M281" s="2">
        <f>VLOOKUP(F281,Raumgruppen_Bezeichnungen!$C$3:$N$305,12,FALSE)</f>
        <v>0</v>
      </c>
      <c r="N281" s="54" t="str">
        <f t="shared" si="75"/>
        <v>H2-J2</v>
      </c>
      <c r="O281" s="137" t="str">
        <f t="shared" ca="1" si="69"/>
        <v/>
      </c>
      <c r="P281" s="137" t="str">
        <f t="shared" ca="1" si="70"/>
        <v/>
      </c>
      <c r="Q281" s="137" t="str">
        <f t="shared" ca="1" si="76"/>
        <v/>
      </c>
      <c r="R281" s="53">
        <f t="shared" si="77"/>
        <v>60</v>
      </c>
      <c r="S281" s="53">
        <f t="shared" si="78"/>
        <v>0</v>
      </c>
      <c r="T281" s="53">
        <f t="shared" si="79"/>
        <v>150</v>
      </c>
      <c r="U281" s="151" t="str">
        <f t="shared" ca="1" si="72"/>
        <v/>
      </c>
      <c r="V281" s="151" t="str">
        <f t="shared" ca="1" si="80"/>
        <v/>
      </c>
      <c r="W281" s="151" t="str">
        <f t="shared" ca="1" si="81"/>
        <v/>
      </c>
      <c r="X281" s="151" t="str">
        <f t="shared" ca="1" si="82"/>
        <v/>
      </c>
      <c r="Y281" s="153" t="str">
        <f t="shared" ca="1" si="83"/>
        <v/>
      </c>
      <c r="Z281" s="153" t="str">
        <f t="shared" ca="1" si="84"/>
        <v/>
      </c>
      <c r="AA281" s="153" t="str">
        <f t="shared" ca="1" si="85"/>
        <v/>
      </c>
      <c r="AB281" s="152" t="str">
        <f t="shared" ca="1" si="86"/>
        <v/>
      </c>
      <c r="AC281" s="264" t="str">
        <f t="shared" ca="1" si="87"/>
        <v/>
      </c>
      <c r="AD281" s="152" t="str">
        <f t="shared" ca="1" si="71"/>
        <v/>
      </c>
      <c r="AF281" s="209" t="str">
        <f>Raumgruppen_Bezeichnungen!D176</f>
        <v>Sanitärräume; Umkleideräume</v>
      </c>
    </row>
    <row r="282" spans="6:32" ht="14.25" hidden="1" x14ac:dyDescent="0.2">
      <c r="F282" s="673" t="str">
        <f>Raumgruppen_Bezeichnungen!C177</f>
        <v>H2-Q</v>
      </c>
      <c r="G282" s="455" t="str">
        <f t="shared" ca="1" si="66"/>
        <v/>
      </c>
      <c r="H282" s="455" t="str">
        <f t="shared" ca="1" si="67"/>
        <v/>
      </c>
      <c r="I282" s="456" t="str">
        <f t="shared" ca="1" si="58"/>
        <v/>
      </c>
      <c r="J282" s="557"/>
      <c r="K282" s="563">
        <f t="shared" si="68"/>
        <v>60</v>
      </c>
      <c r="L282" s="564">
        <f>VLOOKUP(F282,Raumgruppen_Bezeichnungen!$C$3:$O$305,13,FALSE)</f>
        <v>160</v>
      </c>
      <c r="M282" s="2">
        <f>VLOOKUP(F282,Raumgruppen_Bezeichnungen!$C$3:$N$305,12,FALSE)</f>
        <v>0</v>
      </c>
      <c r="N282" s="54" t="str">
        <f t="shared" si="75"/>
        <v>H2-Q</v>
      </c>
      <c r="O282" s="137" t="str">
        <f t="shared" ca="1" si="69"/>
        <v/>
      </c>
      <c r="P282" s="137" t="str">
        <f t="shared" ca="1" si="70"/>
        <v/>
      </c>
      <c r="Q282" s="137" t="str">
        <f t="shared" ca="1" si="76"/>
        <v/>
      </c>
      <c r="R282" s="53">
        <f t="shared" si="77"/>
        <v>60</v>
      </c>
      <c r="S282" s="53">
        <f t="shared" si="78"/>
        <v>0</v>
      </c>
      <c r="T282" s="53">
        <f t="shared" si="79"/>
        <v>160</v>
      </c>
      <c r="U282" s="151" t="str">
        <f t="shared" ca="1" si="72"/>
        <v/>
      </c>
      <c r="V282" s="151" t="str">
        <f t="shared" ca="1" si="80"/>
        <v/>
      </c>
      <c r="W282" s="151" t="str">
        <f t="shared" ca="1" si="81"/>
        <v/>
      </c>
      <c r="X282" s="151" t="str">
        <f t="shared" ca="1" si="82"/>
        <v/>
      </c>
      <c r="Y282" s="153" t="str">
        <f t="shared" ca="1" si="83"/>
        <v/>
      </c>
      <c r="Z282" s="153" t="str">
        <f t="shared" ca="1" si="84"/>
        <v/>
      </c>
      <c r="AA282" s="153" t="str">
        <f t="shared" ca="1" si="85"/>
        <v/>
      </c>
      <c r="AB282" s="152" t="str">
        <f t="shared" ca="1" si="86"/>
        <v/>
      </c>
      <c r="AC282" s="264" t="str">
        <f t="shared" ca="1" si="87"/>
        <v/>
      </c>
      <c r="AD282" s="152" t="str">
        <f t="shared" ca="1" si="71"/>
        <v/>
      </c>
      <c r="AF282" s="209" t="str">
        <f>Raumgruppen_Bezeichnungen!D177</f>
        <v>Sanitärräume; Umkleideräume</v>
      </c>
    </row>
    <row r="283" spans="6:32" ht="14.25" hidden="1" x14ac:dyDescent="0.2">
      <c r="F283" s="673" t="str">
        <f>Raumgruppen_Bezeichnungen!C178</f>
        <v>H2-J6</v>
      </c>
      <c r="G283" s="455" t="str">
        <f t="shared" ca="1" si="66"/>
        <v/>
      </c>
      <c r="H283" s="455" t="str">
        <f t="shared" ca="1" si="67"/>
        <v/>
      </c>
      <c r="I283" s="456" t="str">
        <f ca="1">IF(H283="","",G283/H283)</f>
        <v/>
      </c>
      <c r="J283" s="557"/>
      <c r="K283" s="563">
        <f t="shared" si="68"/>
        <v>60</v>
      </c>
      <c r="L283" s="564">
        <f>VLOOKUP(F283,Raumgruppen_Bezeichnungen!$C$3:$O$305,13,FALSE)</f>
        <v>160</v>
      </c>
      <c r="M283" s="2">
        <f>VLOOKUP(F283,Raumgruppen_Bezeichnungen!$C$3:$N$305,12,FALSE)</f>
        <v>0</v>
      </c>
      <c r="N283" s="54" t="str">
        <f>F283</f>
        <v>H2-J6</v>
      </c>
      <c r="O283" s="137" t="str">
        <f t="shared" ca="1" si="69"/>
        <v/>
      </c>
      <c r="P283" s="137" t="str">
        <f t="shared" ca="1" si="70"/>
        <v/>
      </c>
      <c r="Q283" s="137" t="str">
        <f t="shared" ca="1" si="76"/>
        <v/>
      </c>
      <c r="R283" s="53">
        <f>K283</f>
        <v>60</v>
      </c>
      <c r="S283" s="53">
        <f>J283</f>
        <v>0</v>
      </c>
      <c r="T283" s="53">
        <f>L283</f>
        <v>160</v>
      </c>
      <c r="U283" s="151" t="str">
        <f t="shared" ca="1" si="72"/>
        <v/>
      </c>
      <c r="V283" s="151" t="str">
        <f ca="1">IF(Q283&lt;&gt;"",R283-Q283,"")</f>
        <v/>
      </c>
      <c r="W283" s="151" t="str">
        <f t="shared" ref="W283:X285" ca="1" si="88">IF(U283&lt;0,0,U283)</f>
        <v/>
      </c>
      <c r="X283" s="151" t="str">
        <f t="shared" ca="1" si="88"/>
        <v/>
      </c>
      <c r="Y283" s="153" t="str">
        <f ca="1">IF(W283&lt;&gt;"",W283/T283,"")</f>
        <v/>
      </c>
      <c r="Z283" s="153" t="str">
        <f ca="1">IF(X283&lt;&gt;"",X283/R283,"")</f>
        <v/>
      </c>
      <c r="AA283" s="153" t="str">
        <f ca="1">IF(Y283&lt;&gt;"",Y283+Z283,"")</f>
        <v/>
      </c>
      <c r="AB283" s="152" t="str">
        <f ca="1">IF(AA283&lt;&gt;"",AA283*100,"")</f>
        <v/>
      </c>
      <c r="AC283" s="264" t="str">
        <f ca="1">IF(O283&lt;&gt;"",O283/$O$105,"")</f>
        <v/>
      </c>
      <c r="AD283" s="152" t="str">
        <f t="shared" ca="1" si="71"/>
        <v/>
      </c>
      <c r="AF283" s="209" t="str">
        <f>Raumgruppen_Bezeichnungen!D178</f>
        <v>Sanitärräume; Umkleideräume</v>
      </c>
    </row>
    <row r="284" spans="6:32" ht="14.25" hidden="1" x14ac:dyDescent="0.2">
      <c r="F284" s="673" t="str">
        <f>Raumgruppen_Bezeichnungen!C179</f>
        <v>H2-M</v>
      </c>
      <c r="G284" s="455" t="str">
        <f t="shared" ca="1" si="66"/>
        <v/>
      </c>
      <c r="H284" s="455" t="str">
        <f t="shared" ca="1" si="67"/>
        <v/>
      </c>
      <c r="I284" s="456" t="str">
        <f ca="1">IF(H284="","",G284/H284)</f>
        <v/>
      </c>
      <c r="J284" s="557"/>
      <c r="K284" s="563">
        <f t="shared" si="68"/>
        <v>65</v>
      </c>
      <c r="L284" s="564">
        <f>VLOOKUP(F284,Raumgruppen_Bezeichnungen!$C$3:$O$305,13,FALSE)</f>
        <v>170</v>
      </c>
      <c r="M284" s="2">
        <f>VLOOKUP(F284,Raumgruppen_Bezeichnungen!$C$3:$N$305,12,FALSE)</f>
        <v>0</v>
      </c>
      <c r="N284" s="54" t="str">
        <f>F284</f>
        <v>H2-M</v>
      </c>
      <c r="O284" s="137" t="str">
        <f t="shared" ca="1" si="69"/>
        <v/>
      </c>
      <c r="P284" s="137" t="str">
        <f t="shared" ca="1" si="70"/>
        <v/>
      </c>
      <c r="Q284" s="137" t="str">
        <f t="shared" ca="1" si="76"/>
        <v/>
      </c>
      <c r="R284" s="53">
        <f>K284</f>
        <v>65</v>
      </c>
      <c r="S284" s="53">
        <f>J284</f>
        <v>0</v>
      </c>
      <c r="T284" s="53">
        <f>L284</f>
        <v>170</v>
      </c>
      <c r="U284" s="151" t="str">
        <f t="shared" ca="1" si="72"/>
        <v/>
      </c>
      <c r="V284" s="151" t="str">
        <f ca="1">IF(Q284&lt;&gt;"",R284-Q284,"")</f>
        <v/>
      </c>
      <c r="W284" s="151" t="str">
        <f t="shared" ca="1" si="88"/>
        <v/>
      </c>
      <c r="X284" s="151" t="str">
        <f t="shared" ca="1" si="88"/>
        <v/>
      </c>
      <c r="Y284" s="153" t="str">
        <f ca="1">IF(W284&lt;&gt;"",W284/T284,"")</f>
        <v/>
      </c>
      <c r="Z284" s="153" t="str">
        <f ca="1">IF(X284&lt;&gt;"",X284/R284,"")</f>
        <v/>
      </c>
      <c r="AA284" s="153" t="str">
        <f ca="1">IF(Y284&lt;&gt;"",Y284+Z284,"")</f>
        <v/>
      </c>
      <c r="AB284" s="152" t="str">
        <f ca="1">IF(AA284&lt;&gt;"",AA284*100,"")</f>
        <v/>
      </c>
      <c r="AC284" s="264" t="str">
        <f ca="1">IF(O284&lt;&gt;"",O284/$O$105,"")</f>
        <v/>
      </c>
      <c r="AD284" s="152" t="str">
        <f t="shared" ca="1" si="71"/>
        <v/>
      </c>
      <c r="AF284" s="209" t="str">
        <f>Raumgruppen_Bezeichnungen!D179</f>
        <v>Sanitärräume; Umkleideräume</v>
      </c>
    </row>
    <row r="285" spans="6:32" ht="14.25" hidden="1" x14ac:dyDescent="0.2">
      <c r="F285" s="673" t="str">
        <f>Raumgruppen_Bezeichnungen!C180</f>
        <v>H2-14</v>
      </c>
      <c r="G285" s="455" t="str">
        <f t="shared" ca="1" si="66"/>
        <v/>
      </c>
      <c r="H285" s="455" t="str">
        <f t="shared" ca="1" si="67"/>
        <v/>
      </c>
      <c r="I285" s="456" t="str">
        <f ca="1">IF(H285="","",G285/H285)</f>
        <v/>
      </c>
      <c r="J285" s="557"/>
      <c r="K285" s="563">
        <f t="shared" si="68"/>
        <v>65</v>
      </c>
      <c r="L285" s="564">
        <f>VLOOKUP(F285,Raumgruppen_Bezeichnungen!$C$3:$O$305,13,FALSE)</f>
        <v>170</v>
      </c>
      <c r="M285" s="2">
        <f>VLOOKUP(F285,Raumgruppen_Bezeichnungen!$C$3:$N$305,12,FALSE)</f>
        <v>0</v>
      </c>
      <c r="N285" s="54" t="str">
        <f>F285</f>
        <v>H2-14</v>
      </c>
      <c r="O285" s="137" t="str">
        <f t="shared" ca="1" si="69"/>
        <v/>
      </c>
      <c r="P285" s="137" t="str">
        <f t="shared" ca="1" si="70"/>
        <v/>
      </c>
      <c r="Q285" s="137" t="str">
        <f t="shared" ca="1" si="76"/>
        <v/>
      </c>
      <c r="R285" s="53">
        <f>K285</f>
        <v>65</v>
      </c>
      <c r="S285" s="53">
        <f>J285</f>
        <v>0</v>
      </c>
      <c r="T285" s="53">
        <f>L285</f>
        <v>170</v>
      </c>
      <c r="U285" s="151" t="str">
        <f t="shared" ca="1" si="72"/>
        <v/>
      </c>
      <c r="V285" s="151" t="str">
        <f ca="1">IF(Q285&lt;&gt;"",R285-Q285,"")</f>
        <v/>
      </c>
      <c r="W285" s="151" t="str">
        <f t="shared" ca="1" si="88"/>
        <v/>
      </c>
      <c r="X285" s="151" t="str">
        <f t="shared" ca="1" si="88"/>
        <v/>
      </c>
      <c r="Y285" s="153" t="str">
        <f ca="1">IF(W285&lt;&gt;"",W285/T285,"")</f>
        <v/>
      </c>
      <c r="Z285" s="153" t="str">
        <f ca="1">IF(X285&lt;&gt;"",X285/R285,"")</f>
        <v/>
      </c>
      <c r="AA285" s="153" t="str">
        <f ca="1">IF(Y285&lt;&gt;"",Y285+Z285,"")</f>
        <v/>
      </c>
      <c r="AB285" s="152" t="str">
        <f ca="1">IF(AA285&lt;&gt;"",AA285*100,"")</f>
        <v/>
      </c>
      <c r="AC285" s="264" t="str">
        <f ca="1">IF(O285&lt;&gt;"",O285/$O$105,"")</f>
        <v/>
      </c>
      <c r="AD285" s="152" t="str">
        <f t="shared" ca="1" si="71"/>
        <v/>
      </c>
      <c r="AF285" s="209" t="str">
        <f>Raumgruppen_Bezeichnungen!D180</f>
        <v>Sanitärräume; Umkleideräume</v>
      </c>
    </row>
    <row r="286" spans="6:32" ht="14.25" hidden="1" x14ac:dyDescent="0.2">
      <c r="F286" s="673" t="str">
        <f>Raumgruppen_Bezeichnungen!C181</f>
        <v>H2-W</v>
      </c>
      <c r="G286" s="455" t="str">
        <f t="shared" ca="1" si="66"/>
        <v/>
      </c>
      <c r="H286" s="455" t="str">
        <f t="shared" ca="1" si="67"/>
        <v/>
      </c>
      <c r="I286" s="456" t="str">
        <f t="shared" ca="1" si="58"/>
        <v/>
      </c>
      <c r="J286" s="557"/>
      <c r="K286" s="563">
        <f t="shared" si="68"/>
        <v>75</v>
      </c>
      <c r="L286" s="564">
        <f>VLOOKUP(F286,Raumgruppen_Bezeichnungen!$C$3:$O$305,13,FALSE)</f>
        <v>190</v>
      </c>
      <c r="M286" s="2">
        <f>VLOOKUP(F286,Raumgruppen_Bezeichnungen!$C$3:$N$305,12,FALSE)</f>
        <v>0</v>
      </c>
      <c r="N286" s="54" t="str">
        <f t="shared" si="75"/>
        <v>H2-W</v>
      </c>
      <c r="O286" s="137" t="str">
        <f t="shared" ca="1" si="69"/>
        <v/>
      </c>
      <c r="P286" s="137" t="str">
        <f t="shared" ca="1" si="70"/>
        <v/>
      </c>
      <c r="Q286" s="137" t="str">
        <f t="shared" ca="1" si="76"/>
        <v/>
      </c>
      <c r="R286" s="53">
        <f t="shared" si="77"/>
        <v>75</v>
      </c>
      <c r="S286" s="53">
        <f t="shared" si="78"/>
        <v>0</v>
      </c>
      <c r="T286" s="53">
        <f t="shared" si="79"/>
        <v>190</v>
      </c>
      <c r="U286" s="151" t="str">
        <f t="shared" ca="1" si="72"/>
        <v/>
      </c>
      <c r="V286" s="151" t="str">
        <f t="shared" ca="1" si="80"/>
        <v/>
      </c>
      <c r="W286" s="151" t="str">
        <f t="shared" ca="1" si="81"/>
        <v/>
      </c>
      <c r="X286" s="151" t="str">
        <f t="shared" ca="1" si="82"/>
        <v/>
      </c>
      <c r="Y286" s="153" t="str">
        <f t="shared" ca="1" si="83"/>
        <v/>
      </c>
      <c r="Z286" s="153" t="str">
        <f t="shared" ca="1" si="84"/>
        <v/>
      </c>
      <c r="AA286" s="153" t="str">
        <f t="shared" ca="1" si="85"/>
        <v/>
      </c>
      <c r="AB286" s="152" t="str">
        <f t="shared" ca="1" si="86"/>
        <v/>
      </c>
      <c r="AC286" s="264" t="str">
        <f t="shared" ca="1" si="87"/>
        <v/>
      </c>
      <c r="AD286" s="152" t="str">
        <f t="shared" ca="1" si="71"/>
        <v/>
      </c>
      <c r="AF286" s="209" t="str">
        <f>Raumgruppen_Bezeichnungen!D181</f>
        <v>Sanitärräume; Umkleideräume</v>
      </c>
    </row>
    <row r="287" spans="6:32" ht="14.25" hidden="1" x14ac:dyDescent="0.2">
      <c r="F287" s="673" t="str">
        <f>Raumgruppen_Bezeichnungen!C182</f>
        <v>H2-2</v>
      </c>
      <c r="G287" s="455" t="str">
        <f t="shared" ca="1" si="66"/>
        <v/>
      </c>
      <c r="H287" s="455" t="str">
        <f t="shared" ca="1" si="67"/>
        <v/>
      </c>
      <c r="I287" s="456" t="str">
        <f t="shared" ref="I287:I390" ca="1" si="89">IF(H287="","",G287/H287)</f>
        <v/>
      </c>
      <c r="J287" s="557"/>
      <c r="K287" s="563">
        <f t="shared" si="68"/>
        <v>80</v>
      </c>
      <c r="L287" s="564">
        <f>VLOOKUP(F287,Raumgruppen_Bezeichnungen!$C$3:$O$305,13,FALSE)</f>
        <v>210</v>
      </c>
      <c r="M287" s="2">
        <f>VLOOKUP(F287,Raumgruppen_Bezeichnungen!$C$3:$N$305,12,FALSE)</f>
        <v>0</v>
      </c>
      <c r="N287" s="54" t="str">
        <f t="shared" si="75"/>
        <v>H2-2</v>
      </c>
      <c r="O287" s="137" t="str">
        <f t="shared" ca="1" si="69"/>
        <v/>
      </c>
      <c r="P287" s="137" t="str">
        <f t="shared" ca="1" si="70"/>
        <v/>
      </c>
      <c r="Q287" s="137" t="str">
        <f t="shared" ca="1" si="76"/>
        <v/>
      </c>
      <c r="R287" s="53">
        <f t="shared" si="77"/>
        <v>80</v>
      </c>
      <c r="S287" s="53">
        <f t="shared" si="78"/>
        <v>0</v>
      </c>
      <c r="T287" s="53">
        <f t="shared" si="79"/>
        <v>210</v>
      </c>
      <c r="U287" s="151" t="str">
        <f t="shared" ca="1" si="72"/>
        <v/>
      </c>
      <c r="V287" s="151" t="str">
        <f t="shared" ca="1" si="80"/>
        <v/>
      </c>
      <c r="W287" s="151" t="str">
        <f t="shared" ca="1" si="81"/>
        <v/>
      </c>
      <c r="X287" s="151" t="str">
        <f t="shared" ca="1" si="82"/>
        <v/>
      </c>
      <c r="Y287" s="153" t="str">
        <f t="shared" ca="1" si="83"/>
        <v/>
      </c>
      <c r="Z287" s="153" t="str">
        <f t="shared" ca="1" si="84"/>
        <v/>
      </c>
      <c r="AA287" s="153" t="str">
        <f t="shared" ca="1" si="85"/>
        <v/>
      </c>
      <c r="AB287" s="152" t="str">
        <f t="shared" ca="1" si="86"/>
        <v/>
      </c>
      <c r="AC287" s="264" t="str">
        <f t="shared" ca="1" si="87"/>
        <v/>
      </c>
      <c r="AD287" s="152" t="str">
        <f t="shared" ca="1" si="71"/>
        <v/>
      </c>
      <c r="AF287" s="209" t="str">
        <f>Raumgruppen_Bezeichnungen!D182</f>
        <v>Sanitärräume; Umkleideräume</v>
      </c>
    </row>
    <row r="288" spans="6:32" ht="14.25" hidden="1" x14ac:dyDescent="0.2">
      <c r="F288" s="673" t="str">
        <f>Raumgruppen_Bezeichnungen!C183</f>
        <v>H2-2,5</v>
      </c>
      <c r="G288" s="455" t="str">
        <f t="shared" ca="1" si="66"/>
        <v/>
      </c>
      <c r="H288" s="455" t="str">
        <f t="shared" ca="1" si="67"/>
        <v/>
      </c>
      <c r="I288" s="456" t="str">
        <f t="shared" ca="1" si="89"/>
        <v/>
      </c>
      <c r="J288" s="557"/>
      <c r="K288" s="563">
        <f t="shared" si="68"/>
        <v>85</v>
      </c>
      <c r="L288" s="564">
        <f>VLOOKUP(F288,Raumgruppen_Bezeichnungen!$C$3:$O$305,13,FALSE)</f>
        <v>220</v>
      </c>
      <c r="M288" s="2">
        <f>VLOOKUP(F288,Raumgruppen_Bezeichnungen!$C$3:$N$305,12,FALSE)</f>
        <v>0</v>
      </c>
      <c r="N288" s="54" t="str">
        <f t="shared" si="75"/>
        <v>H2-2,5</v>
      </c>
      <c r="O288" s="137" t="str">
        <f t="shared" ca="1" si="69"/>
        <v/>
      </c>
      <c r="P288" s="137" t="str">
        <f t="shared" ca="1" si="70"/>
        <v/>
      </c>
      <c r="Q288" s="137" t="str">
        <f t="shared" ca="1" si="76"/>
        <v/>
      </c>
      <c r="R288" s="53">
        <f t="shared" si="77"/>
        <v>85</v>
      </c>
      <c r="S288" s="53">
        <f t="shared" si="78"/>
        <v>0</v>
      </c>
      <c r="T288" s="53">
        <f t="shared" si="79"/>
        <v>220</v>
      </c>
      <c r="U288" s="151" t="str">
        <f t="shared" ca="1" si="72"/>
        <v/>
      </c>
      <c r="V288" s="151" t="str">
        <f t="shared" ca="1" si="80"/>
        <v/>
      </c>
      <c r="W288" s="151" t="str">
        <f t="shared" ca="1" si="81"/>
        <v/>
      </c>
      <c r="X288" s="151" t="str">
        <f t="shared" ca="1" si="82"/>
        <v/>
      </c>
      <c r="Y288" s="153" t="str">
        <f t="shared" ca="1" si="83"/>
        <v/>
      </c>
      <c r="Z288" s="153" t="str">
        <f t="shared" ca="1" si="84"/>
        <v/>
      </c>
      <c r="AA288" s="153" t="str">
        <f t="shared" ca="1" si="85"/>
        <v/>
      </c>
      <c r="AB288" s="152" t="str">
        <f t="shared" ca="1" si="86"/>
        <v/>
      </c>
      <c r="AC288" s="264" t="str">
        <f t="shared" ca="1" si="87"/>
        <v/>
      </c>
      <c r="AD288" s="152" t="str">
        <f t="shared" ca="1" si="71"/>
        <v/>
      </c>
      <c r="AF288" s="209" t="str">
        <f>Raumgruppen_Bezeichnungen!D183</f>
        <v>Sanitärräume; Umkleideräume</v>
      </c>
    </row>
    <row r="289" spans="6:32" ht="14.25" hidden="1" x14ac:dyDescent="0.2">
      <c r="F289" s="673" t="str">
        <f>Raumgruppen_Bezeichnungen!C184</f>
        <v>H2-3</v>
      </c>
      <c r="G289" s="455" t="str">
        <f t="shared" ca="1" si="66"/>
        <v/>
      </c>
      <c r="H289" s="455" t="str">
        <f t="shared" ca="1" si="67"/>
        <v/>
      </c>
      <c r="I289" s="456" t="str">
        <f ca="1">IF(H289="","",G289/H289)</f>
        <v/>
      </c>
      <c r="J289" s="557"/>
      <c r="K289" s="563">
        <f t="shared" si="68"/>
        <v>90</v>
      </c>
      <c r="L289" s="564">
        <f>VLOOKUP(F289,Raumgruppen_Bezeichnungen!$C$3:$O$305,13,FALSE)</f>
        <v>230</v>
      </c>
      <c r="M289" s="2">
        <f>VLOOKUP(F289,Raumgruppen_Bezeichnungen!$C$3:$N$305,12,FALSE)</f>
        <v>0</v>
      </c>
      <c r="N289" s="54" t="str">
        <f>F289</f>
        <v>H2-3</v>
      </c>
      <c r="O289" s="137" t="str">
        <f t="shared" ca="1" si="69"/>
        <v/>
      </c>
      <c r="P289" s="137" t="str">
        <f t="shared" ca="1" si="70"/>
        <v/>
      </c>
      <c r="Q289" s="137" t="str">
        <f t="shared" ca="1" si="76"/>
        <v/>
      </c>
      <c r="R289" s="53">
        <f>K289</f>
        <v>90</v>
      </c>
      <c r="S289" s="53">
        <f>J289</f>
        <v>0</v>
      </c>
      <c r="T289" s="53">
        <f>L289</f>
        <v>230</v>
      </c>
      <c r="U289" s="151" t="str">
        <f t="shared" ca="1" si="72"/>
        <v/>
      </c>
      <c r="V289" s="151" t="str">
        <f ca="1">IF(Q289&lt;&gt;"",R289-Q289,"")</f>
        <v/>
      </c>
      <c r="W289" s="151" t="str">
        <f ca="1">IF(U289&lt;0,0,U289)</f>
        <v/>
      </c>
      <c r="X289" s="151" t="str">
        <f ca="1">IF(V289&lt;0,0,V289)</f>
        <v/>
      </c>
      <c r="Y289" s="153" t="str">
        <f ca="1">IF(W289&lt;&gt;"",W289/T289,"")</f>
        <v/>
      </c>
      <c r="Z289" s="153" t="str">
        <f ca="1">IF(X289&lt;&gt;"",X289/R289,"")</f>
        <v/>
      </c>
      <c r="AA289" s="153" t="str">
        <f ca="1">IF(Y289&lt;&gt;"",Y289+Z289,"")</f>
        <v/>
      </c>
      <c r="AB289" s="152" t="str">
        <f ca="1">IF(AA289&lt;&gt;"",AA289*100,"")</f>
        <v/>
      </c>
      <c r="AC289" s="264" t="str">
        <f ca="1">IF(O289&lt;&gt;"",O289/$O$105,"")</f>
        <v/>
      </c>
      <c r="AD289" s="152" t="str">
        <f t="shared" ca="1" si="71"/>
        <v/>
      </c>
      <c r="AF289" s="209" t="str">
        <f>Raumgruppen_Bezeichnungen!D184</f>
        <v>Sanitärräume; Umkleideräume</v>
      </c>
    </row>
    <row r="290" spans="6:32" ht="14.25" hidden="1" x14ac:dyDescent="0.2">
      <c r="F290" s="673" t="str">
        <f>Raumgruppen_Bezeichnungen!C185</f>
        <v>H2-4</v>
      </c>
      <c r="G290" s="455" t="str">
        <f t="shared" ca="1" si="66"/>
        <v/>
      </c>
      <c r="H290" s="455" t="str">
        <f t="shared" ca="1" si="67"/>
        <v/>
      </c>
      <c r="I290" s="456" t="str">
        <f t="shared" ca="1" si="89"/>
        <v/>
      </c>
      <c r="J290" s="557"/>
      <c r="K290" s="563">
        <f t="shared" si="68"/>
        <v>95</v>
      </c>
      <c r="L290" s="564">
        <f>VLOOKUP(F290,Raumgruppen_Bezeichnungen!$C$3:$O$305,13,FALSE)</f>
        <v>240</v>
      </c>
      <c r="M290" s="2">
        <f>VLOOKUP(F290,Raumgruppen_Bezeichnungen!$C$3:$N$305,12,FALSE)</f>
        <v>0</v>
      </c>
      <c r="N290" s="54" t="str">
        <f t="shared" si="75"/>
        <v>H2-4</v>
      </c>
      <c r="O290" s="137" t="str">
        <f t="shared" ca="1" si="69"/>
        <v/>
      </c>
      <c r="P290" s="137" t="str">
        <f t="shared" ca="1" si="70"/>
        <v/>
      </c>
      <c r="Q290" s="137" t="str">
        <f t="shared" ca="1" si="76"/>
        <v/>
      </c>
      <c r="R290" s="53">
        <f t="shared" si="77"/>
        <v>95</v>
      </c>
      <c r="S290" s="53">
        <f t="shared" si="78"/>
        <v>0</v>
      </c>
      <c r="T290" s="53">
        <f t="shared" si="79"/>
        <v>240</v>
      </c>
      <c r="U290" s="151" t="str">
        <f t="shared" ca="1" si="72"/>
        <v/>
      </c>
      <c r="V290" s="151" t="str">
        <f t="shared" ca="1" si="80"/>
        <v/>
      </c>
      <c r="W290" s="151" t="str">
        <f t="shared" ca="1" si="81"/>
        <v/>
      </c>
      <c r="X290" s="151" t="str">
        <f t="shared" ca="1" si="82"/>
        <v/>
      </c>
      <c r="Y290" s="153" t="str">
        <f t="shared" ca="1" si="83"/>
        <v/>
      </c>
      <c r="Z290" s="153" t="str">
        <f t="shared" ca="1" si="84"/>
        <v/>
      </c>
      <c r="AA290" s="153" t="str">
        <f t="shared" ca="1" si="85"/>
        <v/>
      </c>
      <c r="AB290" s="152" t="str">
        <f t="shared" ca="1" si="86"/>
        <v/>
      </c>
      <c r="AC290" s="264" t="str">
        <f t="shared" ca="1" si="87"/>
        <v/>
      </c>
      <c r="AD290" s="152" t="str">
        <f t="shared" ca="1" si="71"/>
        <v/>
      </c>
      <c r="AF290" s="209" t="str">
        <f>Raumgruppen_Bezeichnungen!D185</f>
        <v>Sanitärräume; Umkleideräume</v>
      </c>
    </row>
    <row r="291" spans="6:32" ht="14.25" hidden="1" x14ac:dyDescent="0.2">
      <c r="F291" s="673" t="str">
        <f>Raumgruppen_Bezeichnungen!C186</f>
        <v>H2-5</v>
      </c>
      <c r="G291" s="455" t="str">
        <f t="shared" ca="1" si="66"/>
        <v/>
      </c>
      <c r="H291" s="455" t="str">
        <f t="shared" ca="1" si="67"/>
        <v/>
      </c>
      <c r="I291" s="456" t="str">
        <f t="shared" ca="1" si="89"/>
        <v/>
      </c>
      <c r="J291" s="557"/>
      <c r="K291" s="639">
        <f t="shared" si="68"/>
        <v>95</v>
      </c>
      <c r="L291" s="564">
        <f>VLOOKUP(F291,Raumgruppen_Bezeichnungen!$C$3:$O$305,13,FALSE)</f>
        <v>240</v>
      </c>
      <c r="M291" s="2">
        <f>VLOOKUP(F291,Raumgruppen_Bezeichnungen!$C$3:$N$305,12,FALSE)</f>
        <v>0</v>
      </c>
      <c r="N291" s="54" t="str">
        <f t="shared" si="75"/>
        <v>H2-5</v>
      </c>
      <c r="O291" s="137" t="str">
        <f t="shared" ca="1" si="69"/>
        <v/>
      </c>
      <c r="P291" s="137" t="str">
        <f t="shared" ca="1" si="70"/>
        <v/>
      </c>
      <c r="Q291" s="137" t="str">
        <f t="shared" ca="1" si="76"/>
        <v/>
      </c>
      <c r="R291" s="53">
        <f t="shared" si="77"/>
        <v>95</v>
      </c>
      <c r="S291" s="53">
        <f t="shared" si="78"/>
        <v>0</v>
      </c>
      <c r="T291" s="53">
        <f t="shared" si="79"/>
        <v>240</v>
      </c>
      <c r="U291" s="151" t="str">
        <f t="shared" ca="1" si="72"/>
        <v/>
      </c>
      <c r="V291" s="151" t="str">
        <f t="shared" ca="1" si="80"/>
        <v/>
      </c>
      <c r="W291" s="151" t="str">
        <f t="shared" ca="1" si="81"/>
        <v/>
      </c>
      <c r="X291" s="151" t="str">
        <f t="shared" ca="1" si="82"/>
        <v/>
      </c>
      <c r="Y291" s="153" t="str">
        <f t="shared" ca="1" si="83"/>
        <v/>
      </c>
      <c r="Z291" s="153" t="str">
        <f t="shared" ca="1" si="84"/>
        <v/>
      </c>
      <c r="AA291" s="153" t="str">
        <f t="shared" ca="1" si="85"/>
        <v/>
      </c>
      <c r="AB291" s="152" t="str">
        <f t="shared" ca="1" si="86"/>
        <v/>
      </c>
      <c r="AC291" s="264" t="str">
        <f t="shared" ca="1" si="87"/>
        <v/>
      </c>
      <c r="AD291" s="152" t="str">
        <f t="shared" ca="1" si="71"/>
        <v/>
      </c>
      <c r="AF291" s="209" t="str">
        <f>Raumgruppen_Bezeichnungen!D186</f>
        <v>Sanitärräume; Umkleideräume</v>
      </c>
    </row>
    <row r="292" spans="6:32" ht="14.25" hidden="1" x14ac:dyDescent="0.2">
      <c r="F292" s="673" t="str">
        <f>Raumgruppen_Bezeichnungen!C187</f>
        <v>H2-6</v>
      </c>
      <c r="G292" s="455" t="str">
        <f t="shared" ca="1" si="66"/>
        <v/>
      </c>
      <c r="H292" s="455" t="str">
        <f t="shared" ca="1" si="67"/>
        <v/>
      </c>
      <c r="I292" s="456" t="str">
        <f t="shared" ca="1" si="89"/>
        <v/>
      </c>
      <c r="J292" s="557"/>
      <c r="K292" s="563">
        <f t="shared" si="68"/>
        <v>95</v>
      </c>
      <c r="L292" s="564">
        <f>VLOOKUP(F292,Raumgruppen_Bezeichnungen!$C$3:$O$305,13,FALSE)</f>
        <v>240</v>
      </c>
      <c r="M292" s="2">
        <f>VLOOKUP(F292,Raumgruppen_Bezeichnungen!$C$3:$N$305,12,FALSE)</f>
        <v>0</v>
      </c>
      <c r="N292" s="54" t="str">
        <f t="shared" si="75"/>
        <v>H2-6</v>
      </c>
      <c r="O292" s="137" t="str">
        <f t="shared" ca="1" si="69"/>
        <v/>
      </c>
      <c r="P292" s="137" t="str">
        <f t="shared" ca="1" si="70"/>
        <v/>
      </c>
      <c r="Q292" s="137" t="str">
        <f t="shared" ca="1" si="76"/>
        <v/>
      </c>
      <c r="R292" s="53">
        <f t="shared" si="77"/>
        <v>95</v>
      </c>
      <c r="S292" s="53">
        <f t="shared" si="78"/>
        <v>0</v>
      </c>
      <c r="T292" s="53">
        <f t="shared" si="79"/>
        <v>240</v>
      </c>
      <c r="U292" s="151" t="str">
        <f t="shared" ca="1" si="72"/>
        <v/>
      </c>
      <c r="V292" s="151" t="str">
        <f t="shared" ca="1" si="80"/>
        <v/>
      </c>
      <c r="W292" s="151" t="str">
        <f t="shared" ca="1" si="81"/>
        <v/>
      </c>
      <c r="X292" s="151" t="str">
        <f t="shared" ca="1" si="82"/>
        <v/>
      </c>
      <c r="Y292" s="153" t="str">
        <f t="shared" ca="1" si="83"/>
        <v/>
      </c>
      <c r="Z292" s="153" t="str">
        <f t="shared" ca="1" si="84"/>
        <v/>
      </c>
      <c r="AA292" s="153" t="str">
        <f t="shared" ca="1" si="85"/>
        <v/>
      </c>
      <c r="AB292" s="152" t="str">
        <f t="shared" ca="1" si="86"/>
        <v/>
      </c>
      <c r="AC292" s="264" t="str">
        <f t="shared" ca="1" si="87"/>
        <v/>
      </c>
      <c r="AD292" s="152" t="str">
        <f t="shared" ca="1" si="71"/>
        <v/>
      </c>
      <c r="AF292" s="209" t="str">
        <f>Raumgruppen_Bezeichnungen!D187</f>
        <v>Sanitärräume; Umkleideräume</v>
      </c>
    </row>
    <row r="293" spans="6:32" ht="14.25" hidden="1" x14ac:dyDescent="0.2">
      <c r="F293" s="673" t="str">
        <f>Raumgruppen_Bezeichnungen!C188</f>
        <v>H2-7</v>
      </c>
      <c r="G293" s="455" t="str">
        <f t="shared" ca="1" si="66"/>
        <v/>
      </c>
      <c r="H293" s="455" t="str">
        <f t="shared" ca="1" si="67"/>
        <v/>
      </c>
      <c r="I293" s="456" t="str">
        <f t="shared" ca="1" si="89"/>
        <v/>
      </c>
      <c r="J293" s="557"/>
      <c r="K293" s="563">
        <f t="shared" si="68"/>
        <v>95</v>
      </c>
      <c r="L293" s="564">
        <f>VLOOKUP(F293,Raumgruppen_Bezeichnungen!$C$3:$O$305,13,FALSE)</f>
        <v>240</v>
      </c>
      <c r="M293" s="2">
        <f>VLOOKUP(F293,Raumgruppen_Bezeichnungen!$C$3:$N$305,12,FALSE)</f>
        <v>0</v>
      </c>
      <c r="N293" s="54" t="str">
        <f t="shared" si="75"/>
        <v>H2-7</v>
      </c>
      <c r="O293" s="137" t="str">
        <f t="shared" ca="1" si="69"/>
        <v/>
      </c>
      <c r="P293" s="137" t="str">
        <f t="shared" ca="1" si="70"/>
        <v/>
      </c>
      <c r="Q293" s="137" t="str">
        <f t="shared" ca="1" si="76"/>
        <v/>
      </c>
      <c r="R293" s="53">
        <f t="shared" si="77"/>
        <v>95</v>
      </c>
      <c r="S293" s="53">
        <f t="shared" si="78"/>
        <v>0</v>
      </c>
      <c r="T293" s="53">
        <f t="shared" si="79"/>
        <v>240</v>
      </c>
      <c r="U293" s="151" t="str">
        <f t="shared" ca="1" si="72"/>
        <v/>
      </c>
      <c r="V293" s="151" t="str">
        <f t="shared" ca="1" si="80"/>
        <v/>
      </c>
      <c r="W293" s="151" t="str">
        <f t="shared" ca="1" si="81"/>
        <v/>
      </c>
      <c r="X293" s="151" t="str">
        <f t="shared" ca="1" si="82"/>
        <v/>
      </c>
      <c r="Y293" s="153" t="str">
        <f t="shared" ca="1" si="83"/>
        <v/>
      </c>
      <c r="Z293" s="153" t="str">
        <f t="shared" ca="1" si="84"/>
        <v/>
      </c>
      <c r="AA293" s="153" t="str">
        <f t="shared" ca="1" si="85"/>
        <v/>
      </c>
      <c r="AB293" s="152" t="str">
        <f t="shared" ca="1" si="86"/>
        <v/>
      </c>
      <c r="AC293" s="264" t="str">
        <f t="shared" ca="1" si="87"/>
        <v/>
      </c>
      <c r="AD293" s="152" t="str">
        <f t="shared" ca="1" si="71"/>
        <v/>
      </c>
      <c r="AF293" s="209" t="str">
        <f>Raumgruppen_Bezeichnungen!D188</f>
        <v>Sanitärräume; Umkleideräume</v>
      </c>
    </row>
    <row r="294" spans="6:32" ht="15" hidden="1" thickBot="1" x14ac:dyDescent="0.25">
      <c r="F294" s="673" t="str">
        <f>Raumgruppen_Bezeichnungen!C189</f>
        <v>H2-Müll</v>
      </c>
      <c r="G294" s="455" t="str">
        <f t="shared" ca="1" si="66"/>
        <v/>
      </c>
      <c r="H294" s="455" t="str">
        <f t="shared" ca="1" si="67"/>
        <v/>
      </c>
      <c r="I294" s="456" t="str">
        <f t="shared" ca="1" si="89"/>
        <v/>
      </c>
      <c r="J294" s="557"/>
      <c r="K294" s="563">
        <f t="shared" si="68"/>
        <v>560</v>
      </c>
      <c r="L294" s="564">
        <f>VLOOKUP(F294,Raumgruppen_Bezeichnungen!$C$3:$O$305,13,FALSE)</f>
        <v>1400</v>
      </c>
      <c r="M294" s="2">
        <f>VLOOKUP(F294,Raumgruppen_Bezeichnungen!$C$3:$N$305,12,FALSE)</f>
        <v>0</v>
      </c>
      <c r="N294" s="570" t="str">
        <f t="shared" si="75"/>
        <v>H2-Müll</v>
      </c>
      <c r="O294" s="543" t="str">
        <f t="shared" ca="1" si="69"/>
        <v/>
      </c>
      <c r="P294" s="543" t="str">
        <f t="shared" ca="1" si="70"/>
        <v/>
      </c>
      <c r="Q294" s="543" t="str">
        <f t="shared" ca="1" si="76"/>
        <v/>
      </c>
      <c r="R294" s="571">
        <f t="shared" si="77"/>
        <v>560</v>
      </c>
      <c r="S294" s="571">
        <f t="shared" si="78"/>
        <v>0</v>
      </c>
      <c r="T294" s="571">
        <f t="shared" si="79"/>
        <v>1400</v>
      </c>
      <c r="U294" s="543" t="str">
        <f t="shared" ca="1" si="72"/>
        <v/>
      </c>
      <c r="V294" s="543" t="str">
        <f t="shared" ca="1" si="80"/>
        <v/>
      </c>
      <c r="W294" s="543" t="str">
        <f t="shared" ca="1" si="81"/>
        <v/>
      </c>
      <c r="X294" s="543" t="str">
        <f t="shared" ca="1" si="82"/>
        <v/>
      </c>
      <c r="Y294" s="572" t="str">
        <f t="shared" ca="1" si="83"/>
        <v/>
      </c>
      <c r="Z294" s="572" t="str">
        <f t="shared" ca="1" si="84"/>
        <v/>
      </c>
      <c r="AA294" s="572" t="str">
        <f t="shared" ca="1" si="85"/>
        <v/>
      </c>
      <c r="AB294" s="544" t="str">
        <f t="shared" ca="1" si="86"/>
        <v/>
      </c>
      <c r="AC294" s="573" t="str">
        <f t="shared" ca="1" si="87"/>
        <v/>
      </c>
      <c r="AD294" s="544" t="str">
        <f t="shared" ca="1" si="71"/>
        <v/>
      </c>
      <c r="AF294" s="209" t="str">
        <f>Raumgruppen_Bezeichnungen!D189</f>
        <v>Sanitärräume; Umkleideräume (nur Müllentnahme)</v>
      </c>
    </row>
    <row r="295" spans="6:32" ht="14.25" hidden="1" x14ac:dyDescent="0.2">
      <c r="F295" s="673" t="str">
        <f>Raumgruppen_Bezeichnungen!C190</f>
        <v>I1-J</v>
      </c>
      <c r="G295" s="455" t="str">
        <f t="shared" ca="1" si="66"/>
        <v/>
      </c>
      <c r="H295" s="455" t="str">
        <f t="shared" ca="1" si="67"/>
        <v/>
      </c>
      <c r="I295" s="456" t="str">
        <f t="shared" ca="1" si="89"/>
        <v/>
      </c>
      <c r="J295" s="557"/>
      <c r="K295" s="563">
        <f t="shared" si="68"/>
        <v>75</v>
      </c>
      <c r="L295" s="564">
        <f>VLOOKUP(F295,Raumgruppen_Bezeichnungen!$C$3:$O$305,13,FALSE)</f>
        <v>190</v>
      </c>
      <c r="M295" s="2">
        <f>VLOOKUP(F295,Raumgruppen_Bezeichnungen!$C$3:$N$305,12,FALSE)</f>
        <v>0</v>
      </c>
      <c r="N295" s="54" t="str">
        <f t="shared" si="75"/>
        <v>I1-J</v>
      </c>
      <c r="O295" s="137" t="str">
        <f t="shared" ca="1" si="69"/>
        <v/>
      </c>
      <c r="P295" s="137" t="str">
        <f t="shared" ca="1" si="70"/>
        <v/>
      </c>
      <c r="Q295" s="137" t="str">
        <f t="shared" ca="1" si="76"/>
        <v/>
      </c>
      <c r="R295" s="53">
        <f t="shared" si="77"/>
        <v>75</v>
      </c>
      <c r="S295" s="53">
        <f t="shared" si="78"/>
        <v>0</v>
      </c>
      <c r="T295" s="53">
        <f t="shared" si="79"/>
        <v>190</v>
      </c>
      <c r="U295" s="151" t="str">
        <f t="shared" ca="1" si="72"/>
        <v/>
      </c>
      <c r="V295" s="151" t="str">
        <f t="shared" ca="1" si="80"/>
        <v/>
      </c>
      <c r="W295" s="151" t="str">
        <f t="shared" ca="1" si="81"/>
        <v/>
      </c>
      <c r="X295" s="151" t="str">
        <f t="shared" ca="1" si="82"/>
        <v/>
      </c>
      <c r="Y295" s="153" t="str">
        <f t="shared" ca="1" si="83"/>
        <v/>
      </c>
      <c r="Z295" s="153" t="str">
        <f t="shared" ca="1" si="84"/>
        <v/>
      </c>
      <c r="AA295" s="153" t="str">
        <f t="shared" ca="1" si="85"/>
        <v/>
      </c>
      <c r="AB295" s="152" t="str">
        <f t="shared" ca="1" si="86"/>
        <v/>
      </c>
      <c r="AC295" s="264" t="str">
        <f t="shared" ca="1" si="87"/>
        <v/>
      </c>
      <c r="AD295" s="152" t="str">
        <f t="shared" ca="1" si="71"/>
        <v/>
      </c>
      <c r="AF295" s="209" t="str">
        <f>Raumgruppen_Bezeichnungen!D190</f>
        <v>Aulen, inklusive Bühnen- und Garderobenbereiche</v>
      </c>
    </row>
    <row r="296" spans="6:32" ht="14.25" hidden="1" x14ac:dyDescent="0.2">
      <c r="F296" s="673" t="str">
        <f>Raumgruppen_Bezeichnungen!C191</f>
        <v>I1-J2</v>
      </c>
      <c r="G296" s="455" t="str">
        <f t="shared" ca="1" si="66"/>
        <v/>
      </c>
      <c r="H296" s="455" t="str">
        <f t="shared" ca="1" si="67"/>
        <v/>
      </c>
      <c r="I296" s="456" t="str">
        <f t="shared" ca="1" si="89"/>
        <v/>
      </c>
      <c r="J296" s="557"/>
      <c r="K296" s="563">
        <f t="shared" si="68"/>
        <v>75</v>
      </c>
      <c r="L296" s="564">
        <f>VLOOKUP(F296,Raumgruppen_Bezeichnungen!$C$3:$O$305,13,FALSE)</f>
        <v>190</v>
      </c>
      <c r="M296" s="2">
        <f>VLOOKUP(F296,Raumgruppen_Bezeichnungen!$C$3:$N$305,12,FALSE)</f>
        <v>0</v>
      </c>
      <c r="N296" s="54" t="str">
        <f t="shared" si="75"/>
        <v>I1-J2</v>
      </c>
      <c r="O296" s="137" t="str">
        <f t="shared" ca="1" si="69"/>
        <v/>
      </c>
      <c r="P296" s="137" t="str">
        <f t="shared" ca="1" si="70"/>
        <v/>
      </c>
      <c r="Q296" s="137" t="str">
        <f t="shared" ca="1" si="76"/>
        <v/>
      </c>
      <c r="R296" s="53">
        <f t="shared" si="77"/>
        <v>75</v>
      </c>
      <c r="S296" s="53">
        <f t="shared" si="78"/>
        <v>0</v>
      </c>
      <c r="T296" s="53">
        <f t="shared" si="79"/>
        <v>190</v>
      </c>
      <c r="U296" s="151" t="str">
        <f t="shared" ca="1" si="72"/>
        <v/>
      </c>
      <c r="V296" s="151" t="str">
        <f t="shared" ca="1" si="80"/>
        <v/>
      </c>
      <c r="W296" s="151" t="str">
        <f t="shared" ca="1" si="81"/>
        <v/>
      </c>
      <c r="X296" s="151" t="str">
        <f t="shared" ca="1" si="82"/>
        <v/>
      </c>
      <c r="Y296" s="153" t="str">
        <f t="shared" ca="1" si="83"/>
        <v/>
      </c>
      <c r="Z296" s="153" t="str">
        <f t="shared" ca="1" si="84"/>
        <v/>
      </c>
      <c r="AA296" s="153" t="str">
        <f t="shared" ca="1" si="85"/>
        <v/>
      </c>
      <c r="AB296" s="152" t="str">
        <f t="shared" ca="1" si="86"/>
        <v/>
      </c>
      <c r="AC296" s="264" t="str">
        <f t="shared" ca="1" si="87"/>
        <v/>
      </c>
      <c r="AD296" s="152" t="str">
        <f t="shared" ca="1" si="71"/>
        <v/>
      </c>
      <c r="AF296" s="209" t="str">
        <f>Raumgruppen_Bezeichnungen!D191</f>
        <v>Aulen, inklusive Bühnen- und Garderobenbereiche</v>
      </c>
    </row>
    <row r="297" spans="6:32" ht="14.25" hidden="1" x14ac:dyDescent="0.2">
      <c r="F297" s="673" t="str">
        <f>Raumgruppen_Bezeichnungen!C192</f>
        <v>I1-Q</v>
      </c>
      <c r="G297" s="455" t="str">
        <f t="shared" ca="1" si="66"/>
        <v/>
      </c>
      <c r="H297" s="455" t="str">
        <f t="shared" ca="1" si="67"/>
        <v/>
      </c>
      <c r="I297" s="456" t="str">
        <f ca="1">IF(H297="","",G297/H297)</f>
        <v/>
      </c>
      <c r="J297" s="557"/>
      <c r="K297" s="563">
        <f t="shared" si="68"/>
        <v>80</v>
      </c>
      <c r="L297" s="564">
        <f>VLOOKUP(F297,Raumgruppen_Bezeichnungen!$C$3:$O$305,13,FALSE)</f>
        <v>210</v>
      </c>
      <c r="M297" s="2">
        <f>VLOOKUP(F297,Raumgruppen_Bezeichnungen!$C$3:$N$305,12,FALSE)</f>
        <v>0</v>
      </c>
      <c r="N297" s="54" t="str">
        <f>F297</f>
        <v>I1-Q</v>
      </c>
      <c r="O297" s="137" t="str">
        <f t="shared" ca="1" si="69"/>
        <v/>
      </c>
      <c r="P297" s="137" t="str">
        <f t="shared" ca="1" si="70"/>
        <v/>
      </c>
      <c r="Q297" s="137" t="str">
        <f t="shared" ca="1" si="76"/>
        <v/>
      </c>
      <c r="R297" s="53">
        <f>K297</f>
        <v>80</v>
      </c>
      <c r="S297" s="53">
        <f>J297</f>
        <v>0</v>
      </c>
      <c r="T297" s="53">
        <f>L297</f>
        <v>210</v>
      </c>
      <c r="U297" s="151" t="str">
        <f t="shared" ca="1" si="72"/>
        <v/>
      </c>
      <c r="V297" s="151" t="str">
        <f ca="1">IF(Q297&lt;&gt;"",R297-Q297,"")</f>
        <v/>
      </c>
      <c r="W297" s="151" t="str">
        <f t="shared" ref="W297:X299" ca="1" si="90">IF(U297&lt;0,0,U297)</f>
        <v/>
      </c>
      <c r="X297" s="151" t="str">
        <f t="shared" ca="1" si="90"/>
        <v/>
      </c>
      <c r="Y297" s="153" t="str">
        <f ca="1">IF(W297&lt;&gt;"",W297/T297,"")</f>
        <v/>
      </c>
      <c r="Z297" s="153" t="str">
        <f ca="1">IF(X297&lt;&gt;"",X297/R297,"")</f>
        <v/>
      </c>
      <c r="AA297" s="153" t="str">
        <f ca="1">IF(Y297&lt;&gt;"",Y297+Z297,"")</f>
        <v/>
      </c>
      <c r="AB297" s="152" t="str">
        <f ca="1">IF(AA297&lt;&gt;"",AA297*100,"")</f>
        <v/>
      </c>
      <c r="AC297" s="264" t="str">
        <f ca="1">IF(O297&lt;&gt;"",O297/$O$105,"")</f>
        <v/>
      </c>
      <c r="AD297" s="152" t="str">
        <f t="shared" ca="1" si="71"/>
        <v/>
      </c>
      <c r="AF297" s="209" t="str">
        <f>Raumgruppen_Bezeichnungen!D192</f>
        <v>Aulen, inklusive Bühnen- und Garderobenbereiche</v>
      </c>
    </row>
    <row r="298" spans="6:32" ht="14.25" hidden="1" x14ac:dyDescent="0.2">
      <c r="F298" s="673" t="str">
        <f>Raumgruppen_Bezeichnungen!C193</f>
        <v>I1-J6</v>
      </c>
      <c r="G298" s="455" t="str">
        <f t="shared" ca="1" si="66"/>
        <v/>
      </c>
      <c r="H298" s="455" t="str">
        <f t="shared" ca="1" si="67"/>
        <v/>
      </c>
      <c r="I298" s="456" t="str">
        <f ca="1">IF(H298="","",G298/H298)</f>
        <v/>
      </c>
      <c r="J298" s="557"/>
      <c r="K298" s="563">
        <f t="shared" si="68"/>
        <v>80</v>
      </c>
      <c r="L298" s="564">
        <f>VLOOKUP(F298,Raumgruppen_Bezeichnungen!$C$3:$O$305,13,FALSE)</f>
        <v>210</v>
      </c>
      <c r="M298" s="2">
        <f>VLOOKUP(F298,Raumgruppen_Bezeichnungen!$C$3:$N$305,12,FALSE)</f>
        <v>0</v>
      </c>
      <c r="N298" s="54" t="str">
        <f>F298</f>
        <v>I1-J6</v>
      </c>
      <c r="O298" s="137" t="str">
        <f t="shared" ca="1" si="69"/>
        <v/>
      </c>
      <c r="P298" s="137" t="str">
        <f t="shared" ca="1" si="70"/>
        <v/>
      </c>
      <c r="Q298" s="137" t="str">
        <f t="shared" ca="1" si="76"/>
        <v/>
      </c>
      <c r="R298" s="53">
        <f>K298</f>
        <v>80</v>
      </c>
      <c r="S298" s="53">
        <f>J298</f>
        <v>0</v>
      </c>
      <c r="T298" s="53">
        <f>L298</f>
        <v>210</v>
      </c>
      <c r="U298" s="151" t="str">
        <f t="shared" ca="1" si="72"/>
        <v/>
      </c>
      <c r="V298" s="151" t="str">
        <f ca="1">IF(Q298&lt;&gt;"",R298-Q298,"")</f>
        <v/>
      </c>
      <c r="W298" s="151" t="str">
        <f t="shared" ca="1" si="90"/>
        <v/>
      </c>
      <c r="X298" s="151" t="str">
        <f t="shared" ca="1" si="90"/>
        <v/>
      </c>
      <c r="Y298" s="153" t="str">
        <f ca="1">IF(W298&lt;&gt;"",W298/T298,"")</f>
        <v/>
      </c>
      <c r="Z298" s="153" t="str">
        <f ca="1">IF(X298&lt;&gt;"",X298/R298,"")</f>
        <v/>
      </c>
      <c r="AA298" s="153" t="str">
        <f ca="1">IF(Y298&lt;&gt;"",Y298+Z298,"")</f>
        <v/>
      </c>
      <c r="AB298" s="152" t="str">
        <f ca="1">IF(AA298&lt;&gt;"",AA298*100,"")</f>
        <v/>
      </c>
      <c r="AC298" s="264" t="str">
        <f ca="1">IF(O298&lt;&gt;"",O298/$O$105,"")</f>
        <v/>
      </c>
      <c r="AD298" s="152" t="str">
        <f t="shared" ca="1" si="71"/>
        <v/>
      </c>
      <c r="AF298" s="209" t="str">
        <f>Raumgruppen_Bezeichnungen!D193</f>
        <v>Aulen, inklusive Bühnen- und Garderobenbereiche</v>
      </c>
    </row>
    <row r="299" spans="6:32" ht="14.25" hidden="1" x14ac:dyDescent="0.2">
      <c r="F299" s="673" t="str">
        <f>Raumgruppen_Bezeichnungen!C194</f>
        <v>I1-M</v>
      </c>
      <c r="G299" s="455" t="str">
        <f t="shared" ca="1" si="66"/>
        <v/>
      </c>
      <c r="H299" s="455" t="str">
        <f t="shared" ca="1" si="67"/>
        <v/>
      </c>
      <c r="I299" s="456" t="str">
        <f ca="1">IF(H299="","",G299/H299)</f>
        <v/>
      </c>
      <c r="J299" s="557"/>
      <c r="K299" s="563">
        <f t="shared" si="68"/>
        <v>80</v>
      </c>
      <c r="L299" s="564">
        <f>VLOOKUP(F299,Raumgruppen_Bezeichnungen!$C$3:$O$305,13,FALSE)</f>
        <v>210</v>
      </c>
      <c r="M299" s="2">
        <f>VLOOKUP(F299,Raumgruppen_Bezeichnungen!$C$3:$N$305,12,FALSE)</f>
        <v>0</v>
      </c>
      <c r="N299" s="54" t="str">
        <f>F299</f>
        <v>I1-M</v>
      </c>
      <c r="O299" s="137" t="str">
        <f t="shared" ca="1" si="69"/>
        <v/>
      </c>
      <c r="P299" s="137" t="str">
        <f t="shared" ca="1" si="70"/>
        <v/>
      </c>
      <c r="Q299" s="137" t="str">
        <f t="shared" ca="1" si="76"/>
        <v/>
      </c>
      <c r="R299" s="53">
        <f>K299</f>
        <v>80</v>
      </c>
      <c r="S299" s="53">
        <f>J299</f>
        <v>0</v>
      </c>
      <c r="T299" s="53">
        <f>L299</f>
        <v>210</v>
      </c>
      <c r="U299" s="151" t="str">
        <f t="shared" ca="1" si="72"/>
        <v/>
      </c>
      <c r="V299" s="151" t="str">
        <f ca="1">IF(Q299&lt;&gt;"",R299-Q299,"")</f>
        <v/>
      </c>
      <c r="W299" s="151" t="str">
        <f t="shared" ca="1" si="90"/>
        <v/>
      </c>
      <c r="X299" s="151" t="str">
        <f t="shared" ca="1" si="90"/>
        <v/>
      </c>
      <c r="Y299" s="153" t="str">
        <f ca="1">IF(W299&lt;&gt;"",W299/T299,"")</f>
        <v/>
      </c>
      <c r="Z299" s="153" t="str">
        <f ca="1">IF(X299&lt;&gt;"",X299/R299,"")</f>
        <v/>
      </c>
      <c r="AA299" s="153" t="str">
        <f ca="1">IF(Y299&lt;&gt;"",Y299+Z299,"")</f>
        <v/>
      </c>
      <c r="AB299" s="152" t="str">
        <f ca="1">IF(AA299&lt;&gt;"",AA299*100,"")</f>
        <v/>
      </c>
      <c r="AC299" s="264" t="str">
        <f ca="1">IF(O299&lt;&gt;"",O299/$O$105,"")</f>
        <v/>
      </c>
      <c r="AD299" s="152" t="str">
        <f t="shared" ca="1" si="71"/>
        <v/>
      </c>
      <c r="AF299" s="209" t="str">
        <f>Raumgruppen_Bezeichnungen!D194</f>
        <v>Aulen, inklusive Bühnen- und Garderobenbereiche</v>
      </c>
    </row>
    <row r="300" spans="6:32" ht="14.25" hidden="1" x14ac:dyDescent="0.2">
      <c r="F300" s="673" t="str">
        <f>Raumgruppen_Bezeichnungen!C195</f>
        <v>I1-14</v>
      </c>
      <c r="G300" s="455" t="str">
        <f t="shared" ca="1" si="66"/>
        <v/>
      </c>
      <c r="H300" s="455" t="str">
        <f t="shared" ca="1" si="67"/>
        <v/>
      </c>
      <c r="I300" s="456" t="str">
        <f t="shared" ca="1" si="89"/>
        <v/>
      </c>
      <c r="J300" s="557"/>
      <c r="K300" s="563">
        <f t="shared" si="68"/>
        <v>90</v>
      </c>
      <c r="L300" s="564">
        <f>VLOOKUP(F300,Raumgruppen_Bezeichnungen!$C$3:$O$305,13,FALSE)</f>
        <v>230</v>
      </c>
      <c r="M300" s="2">
        <f>VLOOKUP(F300,Raumgruppen_Bezeichnungen!$C$3:$N$305,12,FALSE)</f>
        <v>0</v>
      </c>
      <c r="N300" s="54" t="str">
        <f t="shared" si="75"/>
        <v>I1-14</v>
      </c>
      <c r="O300" s="137" t="str">
        <f t="shared" ca="1" si="69"/>
        <v/>
      </c>
      <c r="P300" s="137" t="str">
        <f t="shared" ca="1" si="70"/>
        <v/>
      </c>
      <c r="Q300" s="137" t="str">
        <f t="shared" ca="1" si="76"/>
        <v/>
      </c>
      <c r="R300" s="53">
        <f t="shared" si="77"/>
        <v>90</v>
      </c>
      <c r="S300" s="53">
        <f t="shared" si="78"/>
        <v>0</v>
      </c>
      <c r="T300" s="53">
        <f t="shared" si="79"/>
        <v>230</v>
      </c>
      <c r="U300" s="151" t="str">
        <f t="shared" ca="1" si="72"/>
        <v/>
      </c>
      <c r="V300" s="151" t="str">
        <f t="shared" ca="1" si="80"/>
        <v/>
      </c>
      <c r="W300" s="151" t="str">
        <f t="shared" ca="1" si="81"/>
        <v/>
      </c>
      <c r="X300" s="151" t="str">
        <f t="shared" ca="1" si="82"/>
        <v/>
      </c>
      <c r="Y300" s="153" t="str">
        <f t="shared" ca="1" si="83"/>
        <v/>
      </c>
      <c r="Z300" s="153" t="str">
        <f t="shared" ca="1" si="84"/>
        <v/>
      </c>
      <c r="AA300" s="153" t="str">
        <f t="shared" ca="1" si="85"/>
        <v/>
      </c>
      <c r="AB300" s="152" t="str">
        <f t="shared" ca="1" si="86"/>
        <v/>
      </c>
      <c r="AC300" s="264" t="str">
        <f t="shared" ca="1" si="87"/>
        <v/>
      </c>
      <c r="AD300" s="152" t="str">
        <f t="shared" ca="1" si="71"/>
        <v/>
      </c>
      <c r="AF300" s="209" t="str">
        <f>Raumgruppen_Bezeichnungen!D195</f>
        <v>Aulen, inklusive Bühnen- und Garderobenbereiche</v>
      </c>
    </row>
    <row r="301" spans="6:32" ht="14.25" hidden="1" x14ac:dyDescent="0.2">
      <c r="F301" s="673" t="str">
        <f>Raumgruppen_Bezeichnungen!C196</f>
        <v>I1-W</v>
      </c>
      <c r="G301" s="455" t="str">
        <f t="shared" ref="G301:G364" ca="1" si="91">IF(
HLOOKUP(F301,$C$421:$KS$497,77,FALSE)&lt;&gt;0,
HLOOKUP(F301,$C$421:$KS$497,77,FALSE),
"")</f>
        <v/>
      </c>
      <c r="H301" s="455" t="str">
        <f t="shared" ref="H301:H364" ca="1" si="92">IF(
HLOOKUP(F301,$C$503:$KS$579,77,FALSE)&lt;&gt;0,
HLOOKUP(F301,$C$503:$KS$579,77,FALSE),
"")</f>
        <v/>
      </c>
      <c r="I301" s="456" t="str">
        <f t="shared" ca="1" si="89"/>
        <v/>
      </c>
      <c r="J301" s="557"/>
      <c r="K301" s="563">
        <f t="shared" ref="K301:K364" si="93">IF(_xlfn.NUMBERVALUE((RIGHT(TEXT(L301*0.4,"000"))))=0,L301*0.4,IF(_xlfn.NUMBERVALUE((RIGHT(TEXT(L301*0.4,"000"))))&lt;=5,_xlfn.NUMBERVALUE(TEXT(ROUNDDOWN(L301*0.4/10,0),"00"))*10,_xlfn.NUMBERVALUE(TEXT(ROUNDUP(L301*0.4/10,0),"00"))*10-5))</f>
        <v>100</v>
      </c>
      <c r="L301" s="564">
        <f>VLOOKUP(F301,Raumgruppen_Bezeichnungen!$C$3:$O$305,13,FALSE)</f>
        <v>250</v>
      </c>
      <c r="M301" s="2">
        <f>VLOOKUP(F301,Raumgruppen_Bezeichnungen!$C$3:$N$305,12,FALSE)</f>
        <v>0</v>
      </c>
      <c r="N301" s="54" t="str">
        <f t="shared" si="75"/>
        <v>I1-W</v>
      </c>
      <c r="O301" s="137" t="str">
        <f t="shared" ref="O301:O364" ca="1" si="94">IF(HLOOKUP(N301,$C$421:$KS$497,77,FALSE)&lt;&gt;0,HLOOKUP(N301,$C$421:$KS$497,77,FALSE),"")</f>
        <v/>
      </c>
      <c r="P301" s="137" t="str">
        <f t="shared" ref="P301:P364" ca="1" si="95">IF(HLOOKUP(N301,$C$503:$KS$579,77,FALSE)&lt;&gt;0,HLOOKUP(N301,$C$503:$KS$579,77,FALSE),"")</f>
        <v/>
      </c>
      <c r="Q301" s="137" t="str">
        <f t="shared" ca="1" si="76"/>
        <v/>
      </c>
      <c r="R301" s="53">
        <f t="shared" si="77"/>
        <v>100</v>
      </c>
      <c r="S301" s="53">
        <f t="shared" si="78"/>
        <v>0</v>
      </c>
      <c r="T301" s="53">
        <f t="shared" si="79"/>
        <v>250</v>
      </c>
      <c r="U301" s="151" t="str">
        <f t="shared" ca="1" si="72"/>
        <v/>
      </c>
      <c r="V301" s="151" t="str">
        <f t="shared" ca="1" si="80"/>
        <v/>
      </c>
      <c r="W301" s="151" t="str">
        <f t="shared" ca="1" si="81"/>
        <v/>
      </c>
      <c r="X301" s="151" t="str">
        <f t="shared" ca="1" si="82"/>
        <v/>
      </c>
      <c r="Y301" s="153" t="str">
        <f t="shared" ca="1" si="83"/>
        <v/>
      </c>
      <c r="Z301" s="153" t="str">
        <f t="shared" ca="1" si="84"/>
        <v/>
      </c>
      <c r="AA301" s="153" t="str">
        <f t="shared" ca="1" si="85"/>
        <v/>
      </c>
      <c r="AB301" s="152" t="str">
        <f t="shared" ca="1" si="86"/>
        <v/>
      </c>
      <c r="AC301" s="264" t="str">
        <f t="shared" ca="1" si="87"/>
        <v/>
      </c>
      <c r="AD301" s="152" t="str">
        <f t="shared" ref="AD301:AD364" ca="1" si="96">IF(AB301&lt;&gt;"",AB301*AC301*1.5,"")</f>
        <v/>
      </c>
      <c r="AF301" s="209" t="str">
        <f>Raumgruppen_Bezeichnungen!D196</f>
        <v>Aulen, inklusive Bühnen- und Garderobenbereiche</v>
      </c>
    </row>
    <row r="302" spans="6:32" ht="14.25" hidden="1" x14ac:dyDescent="0.2">
      <c r="F302" s="673" t="str">
        <f>Raumgruppen_Bezeichnungen!C197</f>
        <v>I1-2</v>
      </c>
      <c r="G302" s="455" t="str">
        <f t="shared" ca="1" si="91"/>
        <v/>
      </c>
      <c r="H302" s="455" t="str">
        <f t="shared" ca="1" si="92"/>
        <v/>
      </c>
      <c r="I302" s="456" t="str">
        <f t="shared" ca="1" si="89"/>
        <v/>
      </c>
      <c r="J302" s="557"/>
      <c r="K302" s="563">
        <f t="shared" si="93"/>
        <v>105</v>
      </c>
      <c r="L302" s="564">
        <f>VLOOKUP(F302,Raumgruppen_Bezeichnungen!$C$3:$O$305,13,FALSE)</f>
        <v>270</v>
      </c>
      <c r="M302" s="2">
        <f>VLOOKUP(F302,Raumgruppen_Bezeichnungen!$C$3:$N$305,12,FALSE)</f>
        <v>0</v>
      </c>
      <c r="N302" s="54" t="str">
        <f t="shared" si="75"/>
        <v>I1-2</v>
      </c>
      <c r="O302" s="137" t="str">
        <f t="shared" ca="1" si="94"/>
        <v/>
      </c>
      <c r="P302" s="137" t="str">
        <f t="shared" ca="1" si="95"/>
        <v/>
      </c>
      <c r="Q302" s="137" t="str">
        <f t="shared" ca="1" si="76"/>
        <v/>
      </c>
      <c r="R302" s="53">
        <f t="shared" si="77"/>
        <v>105</v>
      </c>
      <c r="S302" s="53">
        <f t="shared" si="78"/>
        <v>0</v>
      </c>
      <c r="T302" s="53">
        <f t="shared" si="79"/>
        <v>270</v>
      </c>
      <c r="U302" s="151" t="str">
        <f t="shared" ca="1" si="72"/>
        <v/>
      </c>
      <c r="V302" s="151" t="str">
        <f t="shared" ca="1" si="80"/>
        <v/>
      </c>
      <c r="W302" s="151" t="str">
        <f t="shared" ca="1" si="81"/>
        <v/>
      </c>
      <c r="X302" s="151" t="str">
        <f t="shared" ca="1" si="82"/>
        <v/>
      </c>
      <c r="Y302" s="153" t="str">
        <f t="shared" ca="1" si="83"/>
        <v/>
      </c>
      <c r="Z302" s="153" t="str">
        <f t="shared" ca="1" si="84"/>
        <v/>
      </c>
      <c r="AA302" s="153" t="str">
        <f t="shared" ca="1" si="85"/>
        <v/>
      </c>
      <c r="AB302" s="152" t="str">
        <f t="shared" ca="1" si="86"/>
        <v/>
      </c>
      <c r="AC302" s="264" t="str">
        <f t="shared" ca="1" si="87"/>
        <v/>
      </c>
      <c r="AD302" s="152" t="str">
        <f t="shared" ca="1" si="96"/>
        <v/>
      </c>
      <c r="AF302" s="209" t="str">
        <f>Raumgruppen_Bezeichnungen!D197</f>
        <v>Aulen, inklusive Bühnen- und Garderobenbereiche</v>
      </c>
    </row>
    <row r="303" spans="6:32" ht="14.25" hidden="1" x14ac:dyDescent="0.2">
      <c r="F303" s="673" t="str">
        <f>Raumgruppen_Bezeichnungen!C198</f>
        <v>I1-2,5</v>
      </c>
      <c r="G303" s="455" t="str">
        <f t="shared" ca="1" si="91"/>
        <v/>
      </c>
      <c r="H303" s="455" t="str">
        <f t="shared" ca="1" si="92"/>
        <v/>
      </c>
      <c r="I303" s="456" t="str">
        <f ca="1">IF(H303="","",G303/H303)</f>
        <v/>
      </c>
      <c r="J303" s="557"/>
      <c r="K303" s="563">
        <f t="shared" si="93"/>
        <v>110</v>
      </c>
      <c r="L303" s="564">
        <f>VLOOKUP(F303,Raumgruppen_Bezeichnungen!$C$3:$O$305,13,FALSE)</f>
        <v>280</v>
      </c>
      <c r="M303" s="2">
        <f>VLOOKUP(F303,Raumgruppen_Bezeichnungen!$C$3:$N$305,12,FALSE)</f>
        <v>0</v>
      </c>
      <c r="N303" s="54" t="str">
        <f>F303</f>
        <v>I1-2,5</v>
      </c>
      <c r="O303" s="137" t="str">
        <f t="shared" ca="1" si="94"/>
        <v/>
      </c>
      <c r="P303" s="137" t="str">
        <f t="shared" ca="1" si="95"/>
        <v/>
      </c>
      <c r="Q303" s="137" t="str">
        <f t="shared" ca="1" si="76"/>
        <v/>
      </c>
      <c r="R303" s="53">
        <f>K303</f>
        <v>110</v>
      </c>
      <c r="S303" s="53">
        <f>J303</f>
        <v>0</v>
      </c>
      <c r="T303" s="53">
        <f>L303</f>
        <v>280</v>
      </c>
      <c r="U303" s="151" t="str">
        <f t="shared" ca="1" si="72"/>
        <v/>
      </c>
      <c r="V303" s="151" t="str">
        <f ca="1">IF(Q303&lt;&gt;"",R303-Q303,"")</f>
        <v/>
      </c>
      <c r="W303" s="151" t="str">
        <f ca="1">IF(U303&lt;0,0,U303)</f>
        <v/>
      </c>
      <c r="X303" s="151" t="str">
        <f ca="1">IF(V303&lt;0,0,V303)</f>
        <v/>
      </c>
      <c r="Y303" s="153" t="str">
        <f ca="1">IF(W303&lt;&gt;"",W303/T303,"")</f>
        <v/>
      </c>
      <c r="Z303" s="153" t="str">
        <f ca="1">IF(X303&lt;&gt;"",X303/R303,"")</f>
        <v/>
      </c>
      <c r="AA303" s="153" t="str">
        <f ca="1">IF(Y303&lt;&gt;"",Y303+Z303,"")</f>
        <v/>
      </c>
      <c r="AB303" s="152" t="str">
        <f ca="1">IF(AA303&lt;&gt;"",AA303*100,"")</f>
        <v/>
      </c>
      <c r="AC303" s="264" t="str">
        <f ca="1">IF(O303&lt;&gt;"",O303/$O$105,"")</f>
        <v/>
      </c>
      <c r="AD303" s="152" t="str">
        <f t="shared" ca="1" si="96"/>
        <v/>
      </c>
      <c r="AF303" s="209" t="str">
        <f>Raumgruppen_Bezeichnungen!D198</f>
        <v>Aulen, inklusive Bühnen- und Garderobenbereiche</v>
      </c>
    </row>
    <row r="304" spans="6:32" ht="14.25" hidden="1" x14ac:dyDescent="0.2">
      <c r="F304" s="673" t="str">
        <f>Raumgruppen_Bezeichnungen!C199</f>
        <v>I1-3</v>
      </c>
      <c r="G304" s="455" t="str">
        <f t="shared" ca="1" si="91"/>
        <v/>
      </c>
      <c r="H304" s="455" t="str">
        <f t="shared" ca="1" si="92"/>
        <v/>
      </c>
      <c r="I304" s="456" t="str">
        <f t="shared" ca="1" si="89"/>
        <v/>
      </c>
      <c r="J304" s="557"/>
      <c r="K304" s="563">
        <f t="shared" si="93"/>
        <v>120</v>
      </c>
      <c r="L304" s="564">
        <f>VLOOKUP(F304,Raumgruppen_Bezeichnungen!$C$3:$O$305,13,FALSE)</f>
        <v>310</v>
      </c>
      <c r="M304" s="2">
        <f>VLOOKUP(F304,Raumgruppen_Bezeichnungen!$C$3:$N$305,12,FALSE)</f>
        <v>0</v>
      </c>
      <c r="N304" s="54" t="str">
        <f t="shared" si="75"/>
        <v>I1-3</v>
      </c>
      <c r="O304" s="137" t="str">
        <f t="shared" ca="1" si="94"/>
        <v/>
      </c>
      <c r="P304" s="137" t="str">
        <f t="shared" ca="1" si="95"/>
        <v/>
      </c>
      <c r="Q304" s="137" t="str">
        <f t="shared" ref="Q304:Q335" ca="1" si="97">IF(P304="","",O304/P304)</f>
        <v/>
      </c>
      <c r="R304" s="53">
        <f t="shared" si="77"/>
        <v>120</v>
      </c>
      <c r="S304" s="53">
        <f t="shared" si="78"/>
        <v>0</v>
      </c>
      <c r="T304" s="53">
        <f t="shared" si="79"/>
        <v>310</v>
      </c>
      <c r="U304" s="151" t="str">
        <f t="shared" ref="U304:U367" ca="1" si="98">IF(Q304&lt;&gt;"",ROUND(Q304-T304,6),"")</f>
        <v/>
      </c>
      <c r="V304" s="151" t="str">
        <f t="shared" ca="1" si="80"/>
        <v/>
      </c>
      <c r="W304" s="151" t="str">
        <f t="shared" ca="1" si="81"/>
        <v/>
      </c>
      <c r="X304" s="151" t="str">
        <f t="shared" ca="1" si="82"/>
        <v/>
      </c>
      <c r="Y304" s="153" t="str">
        <f t="shared" ca="1" si="83"/>
        <v/>
      </c>
      <c r="Z304" s="153" t="str">
        <f t="shared" ca="1" si="84"/>
        <v/>
      </c>
      <c r="AA304" s="153" t="str">
        <f t="shared" ca="1" si="85"/>
        <v/>
      </c>
      <c r="AB304" s="152" t="str">
        <f t="shared" ca="1" si="86"/>
        <v/>
      </c>
      <c r="AC304" s="264" t="str">
        <f t="shared" ca="1" si="87"/>
        <v/>
      </c>
      <c r="AD304" s="152" t="str">
        <f t="shared" ca="1" si="96"/>
        <v/>
      </c>
      <c r="AF304" s="209" t="str">
        <f>Raumgruppen_Bezeichnungen!D199</f>
        <v>Aulen, inklusive Bühnen- und Garderobenbereiche</v>
      </c>
    </row>
    <row r="305" spans="6:32" ht="14.25" hidden="1" x14ac:dyDescent="0.2">
      <c r="F305" s="673" t="str">
        <f>Raumgruppen_Bezeichnungen!C200</f>
        <v>I1-4</v>
      </c>
      <c r="G305" s="455" t="str">
        <f t="shared" ca="1" si="91"/>
        <v/>
      </c>
      <c r="H305" s="455" t="str">
        <f t="shared" ca="1" si="92"/>
        <v/>
      </c>
      <c r="I305" s="456" t="str">
        <f t="shared" ca="1" si="89"/>
        <v/>
      </c>
      <c r="J305" s="557"/>
      <c r="K305" s="563">
        <f t="shared" si="93"/>
        <v>135</v>
      </c>
      <c r="L305" s="564">
        <f>VLOOKUP(F305,Raumgruppen_Bezeichnungen!$C$3:$O$305,13,FALSE)</f>
        <v>340</v>
      </c>
      <c r="M305" s="2">
        <f>VLOOKUP(F305,Raumgruppen_Bezeichnungen!$C$3:$N$305,12,FALSE)</f>
        <v>0</v>
      </c>
      <c r="N305" s="54" t="str">
        <f t="shared" si="75"/>
        <v>I1-4</v>
      </c>
      <c r="O305" s="137" t="str">
        <f t="shared" ca="1" si="94"/>
        <v/>
      </c>
      <c r="P305" s="137" t="str">
        <f t="shared" ca="1" si="95"/>
        <v/>
      </c>
      <c r="Q305" s="137" t="str">
        <f t="shared" ca="1" si="97"/>
        <v/>
      </c>
      <c r="R305" s="53">
        <f t="shared" si="77"/>
        <v>135</v>
      </c>
      <c r="S305" s="53">
        <f t="shared" si="78"/>
        <v>0</v>
      </c>
      <c r="T305" s="53">
        <f t="shared" si="79"/>
        <v>340</v>
      </c>
      <c r="U305" s="151" t="str">
        <f t="shared" ca="1" si="98"/>
        <v/>
      </c>
      <c r="V305" s="151" t="str">
        <f t="shared" ca="1" si="80"/>
        <v/>
      </c>
      <c r="W305" s="151" t="str">
        <f t="shared" ca="1" si="81"/>
        <v/>
      </c>
      <c r="X305" s="151" t="str">
        <f t="shared" ca="1" si="82"/>
        <v/>
      </c>
      <c r="Y305" s="153" t="str">
        <f t="shared" ca="1" si="83"/>
        <v/>
      </c>
      <c r="Z305" s="153" t="str">
        <f t="shared" ca="1" si="84"/>
        <v/>
      </c>
      <c r="AA305" s="153" t="str">
        <f t="shared" ca="1" si="85"/>
        <v/>
      </c>
      <c r="AB305" s="152" t="str">
        <f t="shared" ca="1" si="86"/>
        <v/>
      </c>
      <c r="AC305" s="264" t="str">
        <f t="shared" ca="1" si="87"/>
        <v/>
      </c>
      <c r="AD305" s="152" t="str">
        <f t="shared" ca="1" si="96"/>
        <v/>
      </c>
      <c r="AF305" s="209" t="str">
        <f>Raumgruppen_Bezeichnungen!D200</f>
        <v>Aulen, inklusive Bühnen- und Garderobenbereiche</v>
      </c>
    </row>
    <row r="306" spans="6:32" ht="14.25" hidden="1" x14ac:dyDescent="0.2">
      <c r="F306" s="673" t="str">
        <f>Raumgruppen_Bezeichnungen!C201</f>
        <v>I1-5</v>
      </c>
      <c r="G306" s="455" t="str">
        <f t="shared" ca="1" si="91"/>
        <v/>
      </c>
      <c r="H306" s="455" t="str">
        <f t="shared" ca="1" si="92"/>
        <v/>
      </c>
      <c r="I306" s="456" t="str">
        <f t="shared" ca="1" si="89"/>
        <v/>
      </c>
      <c r="J306" s="557"/>
      <c r="K306" s="563">
        <f t="shared" si="93"/>
        <v>135</v>
      </c>
      <c r="L306" s="564">
        <f>VLOOKUP(F306,Raumgruppen_Bezeichnungen!$C$3:$O$305,13,FALSE)</f>
        <v>340</v>
      </c>
      <c r="M306" s="2">
        <f>VLOOKUP(F306,Raumgruppen_Bezeichnungen!$C$3:$N$305,12,FALSE)</f>
        <v>0</v>
      </c>
      <c r="N306" s="54" t="str">
        <f t="shared" si="75"/>
        <v>I1-5</v>
      </c>
      <c r="O306" s="137" t="str">
        <f t="shared" ca="1" si="94"/>
        <v/>
      </c>
      <c r="P306" s="137" t="str">
        <f t="shared" ca="1" si="95"/>
        <v/>
      </c>
      <c r="Q306" s="137" t="str">
        <f t="shared" ca="1" si="97"/>
        <v/>
      </c>
      <c r="R306" s="53">
        <f t="shared" si="77"/>
        <v>135</v>
      </c>
      <c r="S306" s="53">
        <f t="shared" si="78"/>
        <v>0</v>
      </c>
      <c r="T306" s="53">
        <f t="shared" si="79"/>
        <v>340</v>
      </c>
      <c r="U306" s="151" t="str">
        <f t="shared" ca="1" si="98"/>
        <v/>
      </c>
      <c r="V306" s="151" t="str">
        <f t="shared" ca="1" si="80"/>
        <v/>
      </c>
      <c r="W306" s="151" t="str">
        <f t="shared" ca="1" si="81"/>
        <v/>
      </c>
      <c r="X306" s="151" t="str">
        <f t="shared" ca="1" si="82"/>
        <v/>
      </c>
      <c r="Y306" s="153" t="str">
        <f t="shared" ca="1" si="83"/>
        <v/>
      </c>
      <c r="Z306" s="153" t="str">
        <f t="shared" ca="1" si="84"/>
        <v/>
      </c>
      <c r="AA306" s="153" t="str">
        <f t="shared" ca="1" si="85"/>
        <v/>
      </c>
      <c r="AB306" s="152" t="str">
        <f t="shared" ca="1" si="86"/>
        <v/>
      </c>
      <c r="AC306" s="264" t="str">
        <f t="shared" ca="1" si="87"/>
        <v/>
      </c>
      <c r="AD306" s="152" t="str">
        <f t="shared" ca="1" si="96"/>
        <v/>
      </c>
      <c r="AF306" s="209" t="str">
        <f>Raumgruppen_Bezeichnungen!D201</f>
        <v>Aulen, inklusive Bühnen- und Garderobenbereiche</v>
      </c>
    </row>
    <row r="307" spans="6:32" ht="14.25" hidden="1" x14ac:dyDescent="0.2">
      <c r="F307" s="673" t="str">
        <f>Raumgruppen_Bezeichnungen!C202</f>
        <v>I1-6</v>
      </c>
      <c r="G307" s="455" t="str">
        <f t="shared" ca="1" si="91"/>
        <v/>
      </c>
      <c r="H307" s="455" t="str">
        <f t="shared" ca="1" si="92"/>
        <v/>
      </c>
      <c r="I307" s="456" t="str">
        <f t="shared" ca="1" si="89"/>
        <v/>
      </c>
      <c r="J307" s="557"/>
      <c r="K307" s="563">
        <f t="shared" si="93"/>
        <v>135</v>
      </c>
      <c r="L307" s="564">
        <f>VLOOKUP(F307,Raumgruppen_Bezeichnungen!$C$3:$O$305,13,FALSE)</f>
        <v>340</v>
      </c>
      <c r="M307" s="2">
        <f>VLOOKUP(F307,Raumgruppen_Bezeichnungen!$C$3:$N$305,12,FALSE)</f>
        <v>0</v>
      </c>
      <c r="N307" s="54" t="str">
        <f t="shared" si="75"/>
        <v>I1-6</v>
      </c>
      <c r="O307" s="137" t="str">
        <f t="shared" ca="1" si="94"/>
        <v/>
      </c>
      <c r="P307" s="137" t="str">
        <f t="shared" ca="1" si="95"/>
        <v/>
      </c>
      <c r="Q307" s="137" t="str">
        <f t="shared" ca="1" si="97"/>
        <v/>
      </c>
      <c r="R307" s="53">
        <f t="shared" si="77"/>
        <v>135</v>
      </c>
      <c r="S307" s="53">
        <f t="shared" si="78"/>
        <v>0</v>
      </c>
      <c r="T307" s="53">
        <f t="shared" si="79"/>
        <v>340</v>
      </c>
      <c r="U307" s="151" t="str">
        <f t="shared" ca="1" si="98"/>
        <v/>
      </c>
      <c r="V307" s="151" t="str">
        <f t="shared" ca="1" si="80"/>
        <v/>
      </c>
      <c r="W307" s="151" t="str">
        <f t="shared" ca="1" si="81"/>
        <v/>
      </c>
      <c r="X307" s="151" t="str">
        <f t="shared" ca="1" si="82"/>
        <v/>
      </c>
      <c r="Y307" s="153" t="str">
        <f t="shared" ca="1" si="83"/>
        <v/>
      </c>
      <c r="Z307" s="153" t="str">
        <f t="shared" ca="1" si="84"/>
        <v/>
      </c>
      <c r="AA307" s="153" t="str">
        <f t="shared" ca="1" si="85"/>
        <v/>
      </c>
      <c r="AB307" s="152" t="str">
        <f t="shared" ca="1" si="86"/>
        <v/>
      </c>
      <c r="AC307" s="264" t="str">
        <f t="shared" ca="1" si="87"/>
        <v/>
      </c>
      <c r="AD307" s="152" t="str">
        <f t="shared" ca="1" si="96"/>
        <v/>
      </c>
      <c r="AF307" s="209" t="str">
        <f>Raumgruppen_Bezeichnungen!D202</f>
        <v>Aulen, inklusive Bühnen- und Garderobenbereiche</v>
      </c>
    </row>
    <row r="308" spans="6:32" ht="14.25" hidden="1" x14ac:dyDescent="0.2">
      <c r="F308" s="673" t="str">
        <f>Raumgruppen_Bezeichnungen!C203</f>
        <v>I1-7</v>
      </c>
      <c r="G308" s="455" t="str">
        <f t="shared" ca="1" si="91"/>
        <v/>
      </c>
      <c r="H308" s="455" t="str">
        <f t="shared" ca="1" si="92"/>
        <v/>
      </c>
      <c r="I308" s="456" t="str">
        <f t="shared" ca="1" si="89"/>
        <v/>
      </c>
      <c r="J308" s="557"/>
      <c r="K308" s="563">
        <f t="shared" si="93"/>
        <v>135</v>
      </c>
      <c r="L308" s="564">
        <f>VLOOKUP(F308,Raumgruppen_Bezeichnungen!$C$3:$O$305,13,FALSE)</f>
        <v>340</v>
      </c>
      <c r="M308" s="2">
        <f>VLOOKUP(F308,Raumgruppen_Bezeichnungen!$C$3:$N$305,12,FALSE)</f>
        <v>0</v>
      </c>
      <c r="N308" s="54" t="str">
        <f t="shared" si="75"/>
        <v>I1-7</v>
      </c>
      <c r="O308" s="137" t="str">
        <f t="shared" ca="1" si="94"/>
        <v/>
      </c>
      <c r="P308" s="137" t="str">
        <f t="shared" ca="1" si="95"/>
        <v/>
      </c>
      <c r="Q308" s="137" t="str">
        <f t="shared" ca="1" si="97"/>
        <v/>
      </c>
      <c r="R308" s="53">
        <f t="shared" si="77"/>
        <v>135</v>
      </c>
      <c r="S308" s="53">
        <f t="shared" si="78"/>
        <v>0</v>
      </c>
      <c r="T308" s="53">
        <f t="shared" si="79"/>
        <v>340</v>
      </c>
      <c r="U308" s="151" t="str">
        <f t="shared" ca="1" si="98"/>
        <v/>
      </c>
      <c r="V308" s="151" t="str">
        <f t="shared" ca="1" si="80"/>
        <v/>
      </c>
      <c r="W308" s="151" t="str">
        <f t="shared" ca="1" si="81"/>
        <v/>
      </c>
      <c r="X308" s="151" t="str">
        <f t="shared" ca="1" si="82"/>
        <v/>
      </c>
      <c r="Y308" s="153" t="str">
        <f t="shared" ca="1" si="83"/>
        <v/>
      </c>
      <c r="Z308" s="153" t="str">
        <f t="shared" ca="1" si="84"/>
        <v/>
      </c>
      <c r="AA308" s="153" t="str">
        <f t="shared" ca="1" si="85"/>
        <v/>
      </c>
      <c r="AB308" s="152" t="str">
        <f t="shared" ca="1" si="86"/>
        <v/>
      </c>
      <c r="AC308" s="264" t="str">
        <f t="shared" ca="1" si="87"/>
        <v/>
      </c>
      <c r="AD308" s="152" t="str">
        <f t="shared" ca="1" si="96"/>
        <v/>
      </c>
      <c r="AF308" s="209" t="str">
        <f>Raumgruppen_Bezeichnungen!D203</f>
        <v>Aulen, inklusive Bühnen- und Garderobenbereiche</v>
      </c>
    </row>
    <row r="309" spans="6:32" ht="15" hidden="1" thickBot="1" x14ac:dyDescent="0.25">
      <c r="F309" s="673" t="str">
        <f>Raumgruppen_Bezeichnungen!C204</f>
        <v>I1-Müll</v>
      </c>
      <c r="G309" s="455" t="str">
        <f t="shared" ca="1" si="91"/>
        <v/>
      </c>
      <c r="H309" s="455" t="str">
        <f t="shared" ca="1" si="92"/>
        <v/>
      </c>
      <c r="I309" s="456" t="str">
        <f t="shared" ca="1" si="89"/>
        <v/>
      </c>
      <c r="J309" s="557"/>
      <c r="K309" s="563">
        <f t="shared" si="93"/>
        <v>560</v>
      </c>
      <c r="L309" s="564">
        <f>VLOOKUP(F309,Raumgruppen_Bezeichnungen!$C$3:$O$305,13,FALSE)</f>
        <v>1400</v>
      </c>
      <c r="M309" s="2">
        <f>VLOOKUP(F309,Raumgruppen_Bezeichnungen!$C$3:$N$305,12,FALSE)</f>
        <v>0</v>
      </c>
      <c r="N309" s="570" t="str">
        <f t="shared" si="75"/>
        <v>I1-Müll</v>
      </c>
      <c r="O309" s="543" t="str">
        <f t="shared" ca="1" si="94"/>
        <v/>
      </c>
      <c r="P309" s="543" t="str">
        <f t="shared" ca="1" si="95"/>
        <v/>
      </c>
      <c r="Q309" s="543" t="str">
        <f t="shared" ca="1" si="97"/>
        <v/>
      </c>
      <c r="R309" s="571">
        <f t="shared" si="77"/>
        <v>560</v>
      </c>
      <c r="S309" s="571">
        <f t="shared" si="78"/>
        <v>0</v>
      </c>
      <c r="T309" s="571">
        <f t="shared" si="79"/>
        <v>1400</v>
      </c>
      <c r="U309" s="543" t="str">
        <f t="shared" ca="1" si="98"/>
        <v/>
      </c>
      <c r="V309" s="543" t="str">
        <f t="shared" ca="1" si="80"/>
        <v/>
      </c>
      <c r="W309" s="543" t="str">
        <f t="shared" ca="1" si="81"/>
        <v/>
      </c>
      <c r="X309" s="543" t="str">
        <f t="shared" ca="1" si="82"/>
        <v/>
      </c>
      <c r="Y309" s="572" t="str">
        <f t="shared" ca="1" si="83"/>
        <v/>
      </c>
      <c r="Z309" s="572" t="str">
        <f t="shared" ca="1" si="84"/>
        <v/>
      </c>
      <c r="AA309" s="572" t="str">
        <f t="shared" ca="1" si="85"/>
        <v/>
      </c>
      <c r="AB309" s="544" t="str">
        <f t="shared" ca="1" si="86"/>
        <v/>
      </c>
      <c r="AC309" s="573" t="str">
        <f t="shared" ca="1" si="87"/>
        <v/>
      </c>
      <c r="AD309" s="544" t="str">
        <f t="shared" ca="1" si="96"/>
        <v/>
      </c>
      <c r="AF309" s="209" t="str">
        <f>Raumgruppen_Bezeichnungen!D204</f>
        <v>Aulen, inklusive Bühnen- und Garderobenbereiche (nur Müllentnahme)</v>
      </c>
    </row>
    <row r="310" spans="6:32" ht="14.25" x14ac:dyDescent="0.2">
      <c r="F310" s="673" t="str">
        <f>Raumgruppen_Bezeichnungen!C205</f>
        <v>J1-J</v>
      </c>
      <c r="G310" s="455" t="str">
        <f t="shared" ca="1" si="91"/>
        <v/>
      </c>
      <c r="H310" s="455" t="str">
        <f t="shared" ca="1" si="92"/>
        <v/>
      </c>
      <c r="I310" s="456" t="str">
        <f t="shared" ca="1" si="89"/>
        <v/>
      </c>
      <c r="J310" s="557"/>
      <c r="K310" s="563">
        <f t="shared" si="93"/>
        <v>30</v>
      </c>
      <c r="L310" s="564">
        <f>VLOOKUP(F310,Raumgruppen_Bezeichnungen!$C$3:$O$305,13,FALSE)</f>
        <v>80</v>
      </c>
      <c r="M310" s="2">
        <f>VLOOKUP(F310,Raumgruppen_Bezeichnungen!$C$3:$N$305,12,FALSE)</f>
        <v>1</v>
      </c>
      <c r="N310" s="54" t="str">
        <f t="shared" si="75"/>
        <v>J1-J</v>
      </c>
      <c r="O310" s="137" t="str">
        <f t="shared" ca="1" si="94"/>
        <v/>
      </c>
      <c r="P310" s="137" t="str">
        <f t="shared" ca="1" si="95"/>
        <v/>
      </c>
      <c r="Q310" s="137" t="str">
        <f t="shared" ca="1" si="97"/>
        <v/>
      </c>
      <c r="R310" s="53">
        <f t="shared" si="77"/>
        <v>30</v>
      </c>
      <c r="S310" s="53">
        <f t="shared" si="78"/>
        <v>0</v>
      </c>
      <c r="T310" s="53">
        <f t="shared" si="79"/>
        <v>80</v>
      </c>
      <c r="U310" s="151" t="str">
        <f t="shared" ca="1" si="98"/>
        <v/>
      </c>
      <c r="V310" s="151" t="str">
        <f t="shared" ca="1" si="80"/>
        <v/>
      </c>
      <c r="W310" s="151" t="str">
        <f t="shared" ca="1" si="81"/>
        <v/>
      </c>
      <c r="X310" s="151" t="str">
        <f t="shared" ca="1" si="82"/>
        <v/>
      </c>
      <c r="Y310" s="153" t="str">
        <f t="shared" ca="1" si="83"/>
        <v/>
      </c>
      <c r="Z310" s="153" t="str">
        <f t="shared" ca="1" si="84"/>
        <v/>
      </c>
      <c r="AA310" s="153" t="str">
        <f t="shared" ca="1" si="85"/>
        <v/>
      </c>
      <c r="AB310" s="152" t="str">
        <f t="shared" ca="1" si="86"/>
        <v/>
      </c>
      <c r="AC310" s="264" t="str">
        <f t="shared" ca="1" si="87"/>
        <v/>
      </c>
      <c r="AD310" s="152" t="str">
        <f t="shared" ca="1" si="96"/>
        <v/>
      </c>
      <c r="AF310" s="209" t="str">
        <f>Raumgruppen_Bezeichnungen!D205</f>
        <v>Sozialräume; Speisesaal, Kantine, Cafeteria, einschließlich Flure in diesem Bereich, Teeküchen, Arzt- / Sanitätsräume</v>
      </c>
    </row>
    <row r="311" spans="6:32" ht="14.25" hidden="1" x14ac:dyDescent="0.2">
      <c r="F311" s="673" t="str">
        <f>Raumgruppen_Bezeichnungen!C206</f>
        <v>J1-J2</v>
      </c>
      <c r="G311" s="455" t="str">
        <f t="shared" ca="1" si="91"/>
        <v/>
      </c>
      <c r="H311" s="455" t="str">
        <f t="shared" ca="1" si="92"/>
        <v/>
      </c>
      <c r="I311" s="456" t="str">
        <f t="shared" ca="1" si="89"/>
        <v/>
      </c>
      <c r="J311" s="557"/>
      <c r="K311" s="563">
        <f t="shared" si="93"/>
        <v>30</v>
      </c>
      <c r="L311" s="564">
        <f>VLOOKUP(F311,Raumgruppen_Bezeichnungen!$C$3:$O$305,13,FALSE)</f>
        <v>80</v>
      </c>
      <c r="M311" s="2">
        <f>VLOOKUP(F311,Raumgruppen_Bezeichnungen!$C$3:$N$305,12,FALSE)</f>
        <v>0</v>
      </c>
      <c r="N311" s="54" t="str">
        <f t="shared" si="75"/>
        <v>J1-J2</v>
      </c>
      <c r="O311" s="137" t="str">
        <f t="shared" ca="1" si="94"/>
        <v/>
      </c>
      <c r="P311" s="137" t="str">
        <f t="shared" ca="1" si="95"/>
        <v/>
      </c>
      <c r="Q311" s="137" t="str">
        <f t="shared" ca="1" si="97"/>
        <v/>
      </c>
      <c r="R311" s="53">
        <f t="shared" si="77"/>
        <v>30</v>
      </c>
      <c r="S311" s="53">
        <f t="shared" si="78"/>
        <v>0</v>
      </c>
      <c r="T311" s="53">
        <f t="shared" si="79"/>
        <v>80</v>
      </c>
      <c r="U311" s="151" t="str">
        <f t="shared" ca="1" si="98"/>
        <v/>
      </c>
      <c r="V311" s="151" t="str">
        <f t="shared" ca="1" si="80"/>
        <v/>
      </c>
      <c r="W311" s="151" t="str">
        <f t="shared" ca="1" si="81"/>
        <v/>
      </c>
      <c r="X311" s="151" t="str">
        <f t="shared" ca="1" si="82"/>
        <v/>
      </c>
      <c r="Y311" s="153" t="str">
        <f t="shared" ca="1" si="83"/>
        <v/>
      </c>
      <c r="Z311" s="153" t="str">
        <f t="shared" ca="1" si="84"/>
        <v/>
      </c>
      <c r="AA311" s="153" t="str">
        <f t="shared" ca="1" si="85"/>
        <v/>
      </c>
      <c r="AB311" s="152" t="str">
        <f t="shared" ca="1" si="86"/>
        <v/>
      </c>
      <c r="AC311" s="264" t="str">
        <f t="shared" ca="1" si="87"/>
        <v/>
      </c>
      <c r="AD311" s="152" t="str">
        <f t="shared" ca="1" si="96"/>
        <v/>
      </c>
      <c r="AF311" s="209" t="str">
        <f>Raumgruppen_Bezeichnungen!D206</f>
        <v>Sozialräume; Speisesaal, Kantine, Cafeteria, einschließlich Flure in diesem Bereich, Teeküchen, Arzt- / Sanitätsräume</v>
      </c>
    </row>
    <row r="312" spans="6:32" ht="14.25" hidden="1" x14ac:dyDescent="0.2">
      <c r="F312" s="673" t="str">
        <f>Raumgruppen_Bezeichnungen!C207</f>
        <v>J1-Q</v>
      </c>
      <c r="G312" s="455" t="str">
        <f t="shared" ca="1" si="91"/>
        <v/>
      </c>
      <c r="H312" s="455" t="str">
        <f t="shared" ca="1" si="92"/>
        <v/>
      </c>
      <c r="I312" s="456" t="str">
        <f ca="1">IF(H312="","",G312/H312)</f>
        <v/>
      </c>
      <c r="J312" s="557"/>
      <c r="K312" s="563">
        <f t="shared" si="93"/>
        <v>35</v>
      </c>
      <c r="L312" s="564">
        <f>VLOOKUP(F312,Raumgruppen_Bezeichnungen!$C$3:$O$305,13,FALSE)</f>
        <v>90</v>
      </c>
      <c r="M312" s="2">
        <f>VLOOKUP(F312,Raumgruppen_Bezeichnungen!$C$3:$N$305,12,FALSE)</f>
        <v>0</v>
      </c>
      <c r="N312" s="54" t="str">
        <f>F312</f>
        <v>J1-Q</v>
      </c>
      <c r="O312" s="137" t="str">
        <f t="shared" ca="1" si="94"/>
        <v/>
      </c>
      <c r="P312" s="137" t="str">
        <f t="shared" ca="1" si="95"/>
        <v/>
      </c>
      <c r="Q312" s="137" t="str">
        <f t="shared" ca="1" si="97"/>
        <v/>
      </c>
      <c r="R312" s="53">
        <f>K312</f>
        <v>35</v>
      </c>
      <c r="S312" s="53">
        <f>J312</f>
        <v>0</v>
      </c>
      <c r="T312" s="53">
        <f>L312</f>
        <v>90</v>
      </c>
      <c r="U312" s="151" t="str">
        <f t="shared" ca="1" si="98"/>
        <v/>
      </c>
      <c r="V312" s="151" t="str">
        <f ca="1">IF(Q312&lt;&gt;"",R312-Q312,"")</f>
        <v/>
      </c>
      <c r="W312" s="151" t="str">
        <f ca="1">IF(U312&lt;0,0,U312)</f>
        <v/>
      </c>
      <c r="X312" s="151" t="str">
        <f ca="1">IF(V312&lt;0,0,V312)</f>
        <v/>
      </c>
      <c r="Y312" s="153" t="str">
        <f ca="1">IF(W312&lt;&gt;"",W312/T312,"")</f>
        <v/>
      </c>
      <c r="Z312" s="153" t="str">
        <f ca="1">IF(X312&lt;&gt;"",X312/R312,"")</f>
        <v/>
      </c>
      <c r="AA312" s="153" t="str">
        <f ca="1">IF(Y312&lt;&gt;"",Y312+Z312,"")</f>
        <v/>
      </c>
      <c r="AB312" s="152" t="str">
        <f ca="1">IF(AA312&lt;&gt;"",AA312*100,"")</f>
        <v/>
      </c>
      <c r="AC312" s="264" t="str">
        <f ca="1">IF(O312&lt;&gt;"",O312/$O$105,"")</f>
        <v/>
      </c>
      <c r="AD312" s="152" t="str">
        <f t="shared" ca="1" si="96"/>
        <v/>
      </c>
      <c r="AF312" s="209" t="str">
        <f>Raumgruppen_Bezeichnungen!D207</f>
        <v>Sozialräume; Speisesaal, Kantine, Cafeteria, einschließlich Flure in diesem Bereich, Teeküchen, Arzt- / Sanitätsräume</v>
      </c>
    </row>
    <row r="313" spans="6:32" ht="14.25" hidden="1" x14ac:dyDescent="0.2">
      <c r="F313" s="673" t="str">
        <f>Raumgruppen_Bezeichnungen!C208</f>
        <v>J1-J6</v>
      </c>
      <c r="G313" s="455" t="str">
        <f t="shared" ca="1" si="91"/>
        <v/>
      </c>
      <c r="H313" s="455" t="str">
        <f t="shared" ca="1" si="92"/>
        <v/>
      </c>
      <c r="I313" s="456" t="str">
        <f ca="1">IF(H313="","",G313/H313)</f>
        <v/>
      </c>
      <c r="J313" s="557"/>
      <c r="K313" s="563">
        <f t="shared" si="93"/>
        <v>35</v>
      </c>
      <c r="L313" s="564">
        <f>VLOOKUP(F313,Raumgruppen_Bezeichnungen!$C$3:$O$305,13,FALSE)</f>
        <v>90</v>
      </c>
      <c r="M313" s="2">
        <f>VLOOKUP(F313,Raumgruppen_Bezeichnungen!$C$3:$N$305,12,FALSE)</f>
        <v>0</v>
      </c>
      <c r="N313" s="54" t="str">
        <f>F313</f>
        <v>J1-J6</v>
      </c>
      <c r="O313" s="137" t="str">
        <f t="shared" ca="1" si="94"/>
        <v/>
      </c>
      <c r="P313" s="137" t="str">
        <f t="shared" ca="1" si="95"/>
        <v/>
      </c>
      <c r="Q313" s="137" t="str">
        <f t="shared" ca="1" si="97"/>
        <v/>
      </c>
      <c r="R313" s="53">
        <f>K313</f>
        <v>35</v>
      </c>
      <c r="S313" s="53">
        <f>J313</f>
        <v>0</v>
      </c>
      <c r="T313" s="53">
        <f>L313</f>
        <v>90</v>
      </c>
      <c r="U313" s="151" t="str">
        <f t="shared" ca="1" si="98"/>
        <v/>
      </c>
      <c r="V313" s="151" t="str">
        <f ca="1">IF(Q313&lt;&gt;"",R313-Q313,"")</f>
        <v/>
      </c>
      <c r="W313" s="151" t="str">
        <f ca="1">IF(U313&lt;0,0,U313)</f>
        <v/>
      </c>
      <c r="X313" s="151" t="str">
        <f ca="1">IF(V313&lt;0,0,V313)</f>
        <v/>
      </c>
      <c r="Y313" s="153" t="str">
        <f ca="1">IF(W313&lt;&gt;"",W313/T313,"")</f>
        <v/>
      </c>
      <c r="Z313" s="153" t="str">
        <f ca="1">IF(X313&lt;&gt;"",X313/R313,"")</f>
        <v/>
      </c>
      <c r="AA313" s="153" t="str">
        <f ca="1">IF(Y313&lt;&gt;"",Y313+Z313,"")</f>
        <v/>
      </c>
      <c r="AB313" s="152" t="str">
        <f ca="1">IF(AA313&lt;&gt;"",AA313*100,"")</f>
        <v/>
      </c>
      <c r="AC313" s="264" t="str">
        <f ca="1">IF(O313&lt;&gt;"",O313/$O$105,"")</f>
        <v/>
      </c>
      <c r="AD313" s="152" t="str">
        <f t="shared" ca="1" si="96"/>
        <v/>
      </c>
      <c r="AF313" s="209" t="str">
        <f>Raumgruppen_Bezeichnungen!D208</f>
        <v>Sozialräume; Speisesaal, Kantine, Cafeteria, einschließlich Flure in diesem Bereich, Teeküchen, Arzt- / Sanitätsräume</v>
      </c>
    </row>
    <row r="314" spans="6:32" ht="14.25" hidden="1" x14ac:dyDescent="0.2">
      <c r="F314" s="673" t="str">
        <f>Raumgruppen_Bezeichnungen!C209</f>
        <v>J1-M</v>
      </c>
      <c r="G314" s="455" t="str">
        <f t="shared" ca="1" si="91"/>
        <v/>
      </c>
      <c r="H314" s="455" t="str">
        <f t="shared" ca="1" si="92"/>
        <v/>
      </c>
      <c r="I314" s="456" t="str">
        <f t="shared" ca="1" si="89"/>
        <v/>
      </c>
      <c r="J314" s="557"/>
      <c r="K314" s="563">
        <f t="shared" si="93"/>
        <v>35</v>
      </c>
      <c r="L314" s="564">
        <f>VLOOKUP(F314,Raumgruppen_Bezeichnungen!$C$3:$O$305,13,FALSE)</f>
        <v>90</v>
      </c>
      <c r="M314" s="2">
        <f>VLOOKUP(F314,Raumgruppen_Bezeichnungen!$C$3:$N$305,12,FALSE)</f>
        <v>0</v>
      </c>
      <c r="N314" s="54" t="str">
        <f t="shared" si="75"/>
        <v>J1-M</v>
      </c>
      <c r="O314" s="137" t="str">
        <f t="shared" ca="1" si="94"/>
        <v/>
      </c>
      <c r="P314" s="137" t="str">
        <f t="shared" ca="1" si="95"/>
        <v/>
      </c>
      <c r="Q314" s="137" t="str">
        <f t="shared" ca="1" si="97"/>
        <v/>
      </c>
      <c r="R314" s="53">
        <f t="shared" si="77"/>
        <v>35</v>
      </c>
      <c r="S314" s="53">
        <f t="shared" si="78"/>
        <v>0</v>
      </c>
      <c r="T314" s="53">
        <f t="shared" si="79"/>
        <v>90</v>
      </c>
      <c r="U314" s="151" t="str">
        <f t="shared" ca="1" si="98"/>
        <v/>
      </c>
      <c r="V314" s="151" t="str">
        <f t="shared" ca="1" si="80"/>
        <v/>
      </c>
      <c r="W314" s="151" t="str">
        <f t="shared" ca="1" si="81"/>
        <v/>
      </c>
      <c r="X314" s="151" t="str">
        <f t="shared" ca="1" si="82"/>
        <v/>
      </c>
      <c r="Y314" s="153" t="str">
        <f t="shared" ca="1" si="83"/>
        <v/>
      </c>
      <c r="Z314" s="153" t="str">
        <f t="shared" ca="1" si="84"/>
        <v/>
      </c>
      <c r="AA314" s="153" t="str">
        <f t="shared" ca="1" si="85"/>
        <v/>
      </c>
      <c r="AB314" s="152" t="str">
        <f t="shared" ca="1" si="86"/>
        <v/>
      </c>
      <c r="AC314" s="264" t="str">
        <f t="shared" ca="1" si="87"/>
        <v/>
      </c>
      <c r="AD314" s="152" t="str">
        <f t="shared" ca="1" si="96"/>
        <v/>
      </c>
      <c r="AF314" s="209" t="str">
        <f>Raumgruppen_Bezeichnungen!D209</f>
        <v>Sozialräume; Speisesaal, Kantine, Cafeteria, einschließlich Flure in diesem Bereich, Teeküchen, Arzt- / Sanitätsräume</v>
      </c>
    </row>
    <row r="315" spans="6:32" ht="14.25" hidden="1" x14ac:dyDescent="0.2">
      <c r="F315" s="673" t="str">
        <f>Raumgruppen_Bezeichnungen!C210</f>
        <v>J1-14</v>
      </c>
      <c r="G315" s="455" t="str">
        <f t="shared" ca="1" si="91"/>
        <v/>
      </c>
      <c r="H315" s="455" t="str">
        <f t="shared" ca="1" si="92"/>
        <v/>
      </c>
      <c r="I315" s="456" t="str">
        <f t="shared" ca="1" si="89"/>
        <v/>
      </c>
      <c r="J315" s="557"/>
      <c r="K315" s="563">
        <f t="shared" si="93"/>
        <v>40</v>
      </c>
      <c r="L315" s="564">
        <f>VLOOKUP(F315,Raumgruppen_Bezeichnungen!$C$3:$O$305,13,FALSE)</f>
        <v>100</v>
      </c>
      <c r="M315" s="2">
        <f>VLOOKUP(F315,Raumgruppen_Bezeichnungen!$C$3:$N$305,12,FALSE)</f>
        <v>0</v>
      </c>
      <c r="N315" s="54" t="str">
        <f t="shared" si="75"/>
        <v>J1-14</v>
      </c>
      <c r="O315" s="137" t="str">
        <f t="shared" ca="1" si="94"/>
        <v/>
      </c>
      <c r="P315" s="137" t="str">
        <f t="shared" ca="1" si="95"/>
        <v/>
      </c>
      <c r="Q315" s="137" t="str">
        <f t="shared" ca="1" si="97"/>
        <v/>
      </c>
      <c r="R315" s="53">
        <f t="shared" si="77"/>
        <v>40</v>
      </c>
      <c r="S315" s="53">
        <f t="shared" si="78"/>
        <v>0</v>
      </c>
      <c r="T315" s="53">
        <f t="shared" si="79"/>
        <v>100</v>
      </c>
      <c r="U315" s="151" t="str">
        <f t="shared" ca="1" si="98"/>
        <v/>
      </c>
      <c r="V315" s="151" t="str">
        <f t="shared" ca="1" si="80"/>
        <v/>
      </c>
      <c r="W315" s="151" t="str">
        <f t="shared" ca="1" si="81"/>
        <v/>
      </c>
      <c r="X315" s="151" t="str">
        <f t="shared" ca="1" si="82"/>
        <v/>
      </c>
      <c r="Y315" s="153" t="str">
        <f t="shared" ca="1" si="83"/>
        <v/>
      </c>
      <c r="Z315" s="153" t="str">
        <f t="shared" ca="1" si="84"/>
        <v/>
      </c>
      <c r="AA315" s="153" t="str">
        <f t="shared" ca="1" si="85"/>
        <v/>
      </c>
      <c r="AB315" s="152" t="str">
        <f t="shared" ca="1" si="86"/>
        <v/>
      </c>
      <c r="AC315" s="264" t="str">
        <f t="shared" ca="1" si="87"/>
        <v/>
      </c>
      <c r="AD315" s="152" t="str">
        <f t="shared" ca="1" si="96"/>
        <v/>
      </c>
      <c r="AF315" s="209" t="str">
        <f>Raumgruppen_Bezeichnungen!D210</f>
        <v>Sozialräume; Speisesaal, Kantine, Cafeteria, einschließlich Flure in diesem Bereich, Teeküchen, Arzt- / Sanitätsräume</v>
      </c>
    </row>
    <row r="316" spans="6:32" ht="14.25" hidden="1" x14ac:dyDescent="0.2">
      <c r="F316" s="673" t="str">
        <f>Raumgruppen_Bezeichnungen!C211</f>
        <v>J1-W</v>
      </c>
      <c r="G316" s="455" t="str">
        <f t="shared" ca="1" si="91"/>
        <v/>
      </c>
      <c r="H316" s="455" t="str">
        <f t="shared" ca="1" si="92"/>
        <v/>
      </c>
      <c r="I316" s="456" t="str">
        <f t="shared" ca="1" si="89"/>
        <v/>
      </c>
      <c r="J316" s="557"/>
      <c r="K316" s="563">
        <f t="shared" si="93"/>
        <v>40</v>
      </c>
      <c r="L316" s="564">
        <f>VLOOKUP(F316,Raumgruppen_Bezeichnungen!$C$3:$O$305,13,FALSE)</f>
        <v>110</v>
      </c>
      <c r="M316" s="2">
        <f>VLOOKUP(F316,Raumgruppen_Bezeichnungen!$C$3:$N$305,12,FALSE)</f>
        <v>0</v>
      </c>
      <c r="N316" s="54" t="str">
        <f t="shared" si="75"/>
        <v>J1-W</v>
      </c>
      <c r="O316" s="137" t="str">
        <f t="shared" ca="1" si="94"/>
        <v/>
      </c>
      <c r="P316" s="137" t="str">
        <f t="shared" ca="1" si="95"/>
        <v/>
      </c>
      <c r="Q316" s="137" t="str">
        <f t="shared" ca="1" si="97"/>
        <v/>
      </c>
      <c r="R316" s="53">
        <f t="shared" si="77"/>
        <v>40</v>
      </c>
      <c r="S316" s="53">
        <f t="shared" si="78"/>
        <v>0</v>
      </c>
      <c r="T316" s="53">
        <f t="shared" si="79"/>
        <v>110</v>
      </c>
      <c r="U316" s="151" t="str">
        <f t="shared" ca="1" si="98"/>
        <v/>
      </c>
      <c r="V316" s="151" t="str">
        <f t="shared" ca="1" si="80"/>
        <v/>
      </c>
      <c r="W316" s="151" t="str">
        <f t="shared" ca="1" si="81"/>
        <v/>
      </c>
      <c r="X316" s="151" t="str">
        <f t="shared" ca="1" si="82"/>
        <v/>
      </c>
      <c r="Y316" s="153" t="str">
        <f t="shared" ca="1" si="83"/>
        <v/>
      </c>
      <c r="Z316" s="153" t="str">
        <f t="shared" ca="1" si="84"/>
        <v/>
      </c>
      <c r="AA316" s="153" t="str">
        <f t="shared" ca="1" si="85"/>
        <v/>
      </c>
      <c r="AB316" s="152" t="str">
        <f t="shared" ca="1" si="86"/>
        <v/>
      </c>
      <c r="AC316" s="264" t="str">
        <f t="shared" ca="1" si="87"/>
        <v/>
      </c>
      <c r="AD316" s="152" t="str">
        <f t="shared" ca="1" si="96"/>
        <v/>
      </c>
      <c r="AF316" s="209" t="str">
        <f>Raumgruppen_Bezeichnungen!D211</f>
        <v>Sozialräume; Speisesaal, Kantine, Cafeteria, einschließlich Flure in diesem Bereich, Teeküchen, Arzt- / Sanitätsräume</v>
      </c>
    </row>
    <row r="317" spans="6:32" ht="14.25" hidden="1" x14ac:dyDescent="0.2">
      <c r="F317" s="673" t="str">
        <f>Raumgruppen_Bezeichnungen!C212</f>
        <v>J1-2</v>
      </c>
      <c r="G317" s="455" t="str">
        <f t="shared" ca="1" si="91"/>
        <v/>
      </c>
      <c r="H317" s="455" t="str">
        <f t="shared" ca="1" si="92"/>
        <v/>
      </c>
      <c r="I317" s="456" t="str">
        <f t="shared" ca="1" si="89"/>
        <v/>
      </c>
      <c r="J317" s="557"/>
      <c r="K317" s="563">
        <f t="shared" si="93"/>
        <v>45</v>
      </c>
      <c r="L317" s="564">
        <f>VLOOKUP(F317,Raumgruppen_Bezeichnungen!$C$3:$O$305,13,FALSE)</f>
        <v>120</v>
      </c>
      <c r="M317" s="2">
        <f>VLOOKUP(F317,Raumgruppen_Bezeichnungen!$C$3:$N$305,12,FALSE)</f>
        <v>0</v>
      </c>
      <c r="N317" s="54" t="str">
        <f t="shared" si="75"/>
        <v>J1-2</v>
      </c>
      <c r="O317" s="137" t="str">
        <f t="shared" ca="1" si="94"/>
        <v/>
      </c>
      <c r="P317" s="137" t="str">
        <f t="shared" ca="1" si="95"/>
        <v/>
      </c>
      <c r="Q317" s="137" t="str">
        <f t="shared" ca="1" si="97"/>
        <v/>
      </c>
      <c r="R317" s="53">
        <f t="shared" si="77"/>
        <v>45</v>
      </c>
      <c r="S317" s="53">
        <f t="shared" si="78"/>
        <v>0</v>
      </c>
      <c r="T317" s="53">
        <f t="shared" si="79"/>
        <v>120</v>
      </c>
      <c r="U317" s="151" t="str">
        <f t="shared" ca="1" si="98"/>
        <v/>
      </c>
      <c r="V317" s="151" t="str">
        <f t="shared" ca="1" si="80"/>
        <v/>
      </c>
      <c r="W317" s="151" t="str">
        <f t="shared" ca="1" si="81"/>
        <v/>
      </c>
      <c r="X317" s="151" t="str">
        <f t="shared" ca="1" si="82"/>
        <v/>
      </c>
      <c r="Y317" s="153" t="str">
        <f t="shared" ca="1" si="83"/>
        <v/>
      </c>
      <c r="Z317" s="153" t="str">
        <f t="shared" ca="1" si="84"/>
        <v/>
      </c>
      <c r="AA317" s="153" t="str">
        <f t="shared" ca="1" si="85"/>
        <v/>
      </c>
      <c r="AB317" s="152" t="str">
        <f t="shared" ca="1" si="86"/>
        <v/>
      </c>
      <c r="AC317" s="264" t="str">
        <f t="shared" ca="1" si="87"/>
        <v/>
      </c>
      <c r="AD317" s="152" t="str">
        <f t="shared" ca="1" si="96"/>
        <v/>
      </c>
      <c r="AF317" s="209" t="str">
        <f>Raumgruppen_Bezeichnungen!D212</f>
        <v>Sozialräume; Speisesaal, Kantine, Cafeteria, einschließlich Flure in diesem Bereich, Teeküchen, Arzt- / Sanitätsräume</v>
      </c>
    </row>
    <row r="318" spans="6:32" ht="14.25" hidden="1" x14ac:dyDescent="0.2">
      <c r="F318" s="673" t="str">
        <f>Raumgruppen_Bezeichnungen!C213</f>
        <v>J1-2,5</v>
      </c>
      <c r="G318" s="455" t="str">
        <f t="shared" ca="1" si="91"/>
        <v/>
      </c>
      <c r="H318" s="455" t="str">
        <f t="shared" ca="1" si="92"/>
        <v/>
      </c>
      <c r="I318" s="456" t="str">
        <f ca="1">IF(H318="","",G318/H318)</f>
        <v/>
      </c>
      <c r="J318" s="557"/>
      <c r="K318" s="563">
        <f t="shared" si="93"/>
        <v>50</v>
      </c>
      <c r="L318" s="564">
        <f>VLOOKUP(F318,Raumgruppen_Bezeichnungen!$C$3:$O$305,13,FALSE)</f>
        <v>130</v>
      </c>
      <c r="M318" s="2">
        <f>VLOOKUP(F318,Raumgruppen_Bezeichnungen!$C$3:$N$305,12,FALSE)</f>
        <v>0</v>
      </c>
      <c r="N318" s="54" t="str">
        <f>F318</f>
        <v>J1-2,5</v>
      </c>
      <c r="O318" s="137" t="str">
        <f t="shared" ca="1" si="94"/>
        <v/>
      </c>
      <c r="P318" s="137" t="str">
        <f t="shared" ca="1" si="95"/>
        <v/>
      </c>
      <c r="Q318" s="137" t="str">
        <f t="shared" ca="1" si="97"/>
        <v/>
      </c>
      <c r="R318" s="53">
        <f>K318</f>
        <v>50</v>
      </c>
      <c r="S318" s="53">
        <f>J318</f>
        <v>0</v>
      </c>
      <c r="T318" s="53">
        <f>L318</f>
        <v>130</v>
      </c>
      <c r="U318" s="151" t="str">
        <f t="shared" ca="1" si="98"/>
        <v/>
      </c>
      <c r="V318" s="151" t="str">
        <f ca="1">IF(Q318&lt;&gt;"",R318-Q318,"")</f>
        <v/>
      </c>
      <c r="W318" s="151" t="str">
        <f ca="1">IF(U318&lt;0,0,U318)</f>
        <v/>
      </c>
      <c r="X318" s="151" t="str">
        <f ca="1">IF(V318&lt;0,0,V318)</f>
        <v/>
      </c>
      <c r="Y318" s="153" t="str">
        <f ca="1">IF(W318&lt;&gt;"",W318/T318,"")</f>
        <v/>
      </c>
      <c r="Z318" s="153" t="str">
        <f ca="1">IF(X318&lt;&gt;"",X318/R318,"")</f>
        <v/>
      </c>
      <c r="AA318" s="153" t="str">
        <f ca="1">IF(Y318&lt;&gt;"",Y318+Z318,"")</f>
        <v/>
      </c>
      <c r="AB318" s="152" t="str">
        <f ca="1">IF(AA318&lt;&gt;"",AA318*100,"")</f>
        <v/>
      </c>
      <c r="AC318" s="264" t="str">
        <f ca="1">IF(O318&lt;&gt;"",O318/$O$105,"")</f>
        <v/>
      </c>
      <c r="AD318" s="152" t="str">
        <f t="shared" ca="1" si="96"/>
        <v/>
      </c>
      <c r="AF318" s="209" t="str">
        <f>Raumgruppen_Bezeichnungen!D213</f>
        <v>Sozialräume; Speisesaal, Kantine, Cafeteria, einschließlich Flure in diesem Bereich, Teeküchen, Arzt- / Sanitätsräume</v>
      </c>
    </row>
    <row r="319" spans="6:32" ht="14.25" hidden="1" x14ac:dyDescent="0.2">
      <c r="F319" s="673" t="str">
        <f>Raumgruppen_Bezeichnungen!C214</f>
        <v>J1-3</v>
      </c>
      <c r="G319" s="455" t="str">
        <f t="shared" ca="1" si="91"/>
        <v/>
      </c>
      <c r="H319" s="455" t="str">
        <f t="shared" ca="1" si="92"/>
        <v/>
      </c>
      <c r="I319" s="456" t="str">
        <f t="shared" ca="1" si="89"/>
        <v/>
      </c>
      <c r="J319" s="557"/>
      <c r="K319" s="563">
        <f t="shared" si="93"/>
        <v>55</v>
      </c>
      <c r="L319" s="564">
        <f>VLOOKUP(F319,Raumgruppen_Bezeichnungen!$C$3:$O$305,13,FALSE)</f>
        <v>140</v>
      </c>
      <c r="M319" s="2">
        <f>VLOOKUP(F319,Raumgruppen_Bezeichnungen!$C$3:$N$305,12,FALSE)</f>
        <v>0</v>
      </c>
      <c r="N319" s="54" t="str">
        <f t="shared" si="75"/>
        <v>J1-3</v>
      </c>
      <c r="O319" s="137" t="str">
        <f t="shared" ca="1" si="94"/>
        <v/>
      </c>
      <c r="P319" s="137" t="str">
        <f t="shared" ca="1" si="95"/>
        <v/>
      </c>
      <c r="Q319" s="137" t="str">
        <f t="shared" ca="1" si="97"/>
        <v/>
      </c>
      <c r="R319" s="53">
        <f t="shared" si="77"/>
        <v>55</v>
      </c>
      <c r="S319" s="53">
        <f t="shared" si="78"/>
        <v>0</v>
      </c>
      <c r="T319" s="53">
        <f t="shared" si="79"/>
        <v>140</v>
      </c>
      <c r="U319" s="151" t="str">
        <f t="shared" ca="1" si="98"/>
        <v/>
      </c>
      <c r="V319" s="151" t="str">
        <f t="shared" ca="1" si="80"/>
        <v/>
      </c>
      <c r="W319" s="151" t="str">
        <f t="shared" ca="1" si="81"/>
        <v/>
      </c>
      <c r="X319" s="151" t="str">
        <f t="shared" ca="1" si="82"/>
        <v/>
      </c>
      <c r="Y319" s="153" t="str">
        <f t="shared" ca="1" si="83"/>
        <v/>
      </c>
      <c r="Z319" s="153" t="str">
        <f t="shared" ca="1" si="84"/>
        <v/>
      </c>
      <c r="AA319" s="153" t="str">
        <f t="shared" ca="1" si="85"/>
        <v/>
      </c>
      <c r="AB319" s="152" t="str">
        <f t="shared" ca="1" si="86"/>
        <v/>
      </c>
      <c r="AC319" s="264" t="str">
        <f t="shared" ca="1" si="87"/>
        <v/>
      </c>
      <c r="AD319" s="152" t="str">
        <f t="shared" ca="1" si="96"/>
        <v/>
      </c>
      <c r="AF319" s="209" t="str">
        <f>Raumgruppen_Bezeichnungen!D214</f>
        <v>Sozialräume; Speisesaal, Kantine, Cafeteria, einschließlich Flure in diesem Bereich, Teeküchen, Arzt- / Sanitätsräume</v>
      </c>
    </row>
    <row r="320" spans="6:32" ht="14.25" hidden="1" x14ac:dyDescent="0.2">
      <c r="F320" s="770" t="str">
        <f>Raumgruppen_Bezeichnungen!C215</f>
        <v>J1-4</v>
      </c>
      <c r="G320" s="792" t="str">
        <f t="shared" ca="1" si="91"/>
        <v/>
      </c>
      <c r="H320" s="792" t="str">
        <f t="shared" ca="1" si="92"/>
        <v/>
      </c>
      <c r="I320" s="793" t="str">
        <f t="shared" ca="1" si="89"/>
        <v/>
      </c>
      <c r="J320" s="794"/>
      <c r="K320" s="563">
        <f t="shared" si="93"/>
        <v>55</v>
      </c>
      <c r="L320" s="564">
        <f>VLOOKUP(F320,Raumgruppen_Bezeichnungen!$C$3:$O$305,13,FALSE)</f>
        <v>140</v>
      </c>
      <c r="M320" s="2">
        <f>VLOOKUP(F320,Raumgruppen_Bezeichnungen!$C$3:$N$305,12,FALSE)</f>
        <v>0</v>
      </c>
      <c r="N320" s="54" t="str">
        <f t="shared" si="75"/>
        <v>J1-4</v>
      </c>
      <c r="O320" s="137" t="str">
        <f t="shared" ca="1" si="94"/>
        <v/>
      </c>
      <c r="P320" s="137" t="str">
        <f t="shared" ca="1" si="95"/>
        <v/>
      </c>
      <c r="Q320" s="137" t="str">
        <f t="shared" ca="1" si="97"/>
        <v/>
      </c>
      <c r="R320" s="53">
        <f t="shared" si="77"/>
        <v>55</v>
      </c>
      <c r="S320" s="53">
        <f t="shared" si="78"/>
        <v>0</v>
      </c>
      <c r="T320" s="53">
        <f t="shared" si="79"/>
        <v>140</v>
      </c>
      <c r="U320" s="151" t="str">
        <f t="shared" ca="1" si="98"/>
        <v/>
      </c>
      <c r="V320" s="151" t="str">
        <f t="shared" ca="1" si="80"/>
        <v/>
      </c>
      <c r="W320" s="151" t="str">
        <f t="shared" ca="1" si="81"/>
        <v/>
      </c>
      <c r="X320" s="151" t="str">
        <f t="shared" ca="1" si="82"/>
        <v/>
      </c>
      <c r="Y320" s="153" t="str">
        <f t="shared" ca="1" si="83"/>
        <v/>
      </c>
      <c r="Z320" s="153" t="str">
        <f t="shared" ca="1" si="84"/>
        <v/>
      </c>
      <c r="AA320" s="153" t="str">
        <f t="shared" ca="1" si="85"/>
        <v/>
      </c>
      <c r="AB320" s="152" t="str">
        <f t="shared" ca="1" si="86"/>
        <v/>
      </c>
      <c r="AC320" s="264" t="str">
        <f t="shared" ca="1" si="87"/>
        <v/>
      </c>
      <c r="AD320" s="152" t="str">
        <f t="shared" ca="1" si="96"/>
        <v/>
      </c>
      <c r="AF320" s="209" t="str">
        <f>Raumgruppen_Bezeichnungen!D215</f>
        <v>Sozialräume; Speisesaal, Kantine, Cafeteria, einschließlich Flure in diesem Bereich, Teeküchen, Arzt- / Sanitätsräume</v>
      </c>
    </row>
    <row r="321" spans="6:32" ht="15" thickBot="1" x14ac:dyDescent="0.25">
      <c r="F321" s="674" t="str">
        <f>Raumgruppen_Bezeichnungen!C216</f>
        <v>J1-5</v>
      </c>
      <c r="G321" s="798">
        <f t="shared" ca="1" si="91"/>
        <v>22091.96</v>
      </c>
      <c r="H321" s="798" t="str">
        <f t="shared" ca="1" si="92"/>
        <v/>
      </c>
      <c r="I321" s="799" t="str">
        <f t="shared" ca="1" si="89"/>
        <v/>
      </c>
      <c r="J321" s="642"/>
      <c r="K321" s="639">
        <f t="shared" si="93"/>
        <v>60</v>
      </c>
      <c r="L321" s="564">
        <f>VLOOKUP(F321,Raumgruppen_Bezeichnungen!$C$3:$O$305,13,FALSE)</f>
        <v>150</v>
      </c>
      <c r="M321" s="2">
        <f>VLOOKUP(F321,Raumgruppen_Bezeichnungen!$C$3:$N$305,12,FALSE)</f>
        <v>1</v>
      </c>
      <c r="N321" s="54" t="str">
        <f t="shared" si="75"/>
        <v>J1-5</v>
      </c>
      <c r="O321" s="137">
        <f t="shared" ca="1" si="94"/>
        <v>22091.96</v>
      </c>
      <c r="P321" s="137" t="str">
        <f t="shared" ca="1" si="95"/>
        <v/>
      </c>
      <c r="Q321" s="137" t="str">
        <f t="shared" ca="1" si="97"/>
        <v/>
      </c>
      <c r="R321" s="53">
        <f t="shared" si="77"/>
        <v>60</v>
      </c>
      <c r="S321" s="53">
        <f t="shared" si="78"/>
        <v>0</v>
      </c>
      <c r="T321" s="53">
        <f t="shared" si="79"/>
        <v>150</v>
      </c>
      <c r="U321" s="151" t="str">
        <f t="shared" ca="1" si="98"/>
        <v/>
      </c>
      <c r="V321" s="151" t="str">
        <f t="shared" ca="1" si="80"/>
        <v/>
      </c>
      <c r="W321" s="151" t="str">
        <f t="shared" ca="1" si="81"/>
        <v/>
      </c>
      <c r="X321" s="151" t="str">
        <f t="shared" ca="1" si="82"/>
        <v/>
      </c>
      <c r="Y321" s="153" t="str">
        <f t="shared" ca="1" si="83"/>
        <v/>
      </c>
      <c r="Z321" s="153" t="str">
        <f t="shared" ca="1" si="84"/>
        <v/>
      </c>
      <c r="AA321" s="153" t="str">
        <f t="shared" ca="1" si="85"/>
        <v/>
      </c>
      <c r="AB321" s="152" t="str">
        <f t="shared" ca="1" si="86"/>
        <v/>
      </c>
      <c r="AC321" s="264">
        <f t="shared" ca="1" si="87"/>
        <v>2.475224794671485E-2</v>
      </c>
      <c r="AD321" s="152" t="str">
        <f t="shared" ca="1" si="96"/>
        <v/>
      </c>
      <c r="AF321" s="209" t="str">
        <f>Raumgruppen_Bezeichnungen!D216</f>
        <v>Sozialräume; Speisesaal, Kantine, Cafeteria, einschließlich Flure in diesem Bereich, Teeküchen, Arzt- / Sanitätsräume</v>
      </c>
    </row>
    <row r="322" spans="6:32" ht="14.25" hidden="1" x14ac:dyDescent="0.2">
      <c r="F322" s="764" t="str">
        <f>Raumgruppen_Bezeichnungen!C217</f>
        <v>J1-6</v>
      </c>
      <c r="G322" s="795" t="str">
        <f t="shared" ca="1" si="91"/>
        <v/>
      </c>
      <c r="H322" s="795" t="str">
        <f t="shared" ca="1" si="92"/>
        <v/>
      </c>
      <c r="I322" s="796" t="str">
        <f t="shared" ca="1" si="89"/>
        <v/>
      </c>
      <c r="J322" s="797"/>
      <c r="K322" s="563">
        <f t="shared" si="93"/>
        <v>60</v>
      </c>
      <c r="L322" s="564">
        <f>VLOOKUP(F322,Raumgruppen_Bezeichnungen!$C$3:$O$305,13,FALSE)</f>
        <v>150</v>
      </c>
      <c r="M322" s="2">
        <f>VLOOKUP(F322,Raumgruppen_Bezeichnungen!$C$3:$N$305,12,FALSE)</f>
        <v>0</v>
      </c>
      <c r="N322" s="54" t="str">
        <f t="shared" si="75"/>
        <v>J1-6</v>
      </c>
      <c r="O322" s="137" t="str">
        <f t="shared" ca="1" si="94"/>
        <v/>
      </c>
      <c r="P322" s="137" t="str">
        <f t="shared" ca="1" si="95"/>
        <v/>
      </c>
      <c r="Q322" s="137" t="str">
        <f t="shared" ca="1" si="97"/>
        <v/>
      </c>
      <c r="R322" s="53">
        <f t="shared" si="77"/>
        <v>60</v>
      </c>
      <c r="S322" s="53">
        <f t="shared" si="78"/>
        <v>0</v>
      </c>
      <c r="T322" s="53">
        <f t="shared" si="79"/>
        <v>150</v>
      </c>
      <c r="U322" s="151" t="str">
        <f t="shared" ca="1" si="98"/>
        <v/>
      </c>
      <c r="V322" s="151" t="str">
        <f t="shared" ca="1" si="80"/>
        <v/>
      </c>
      <c r="W322" s="151" t="str">
        <f t="shared" ca="1" si="81"/>
        <v/>
      </c>
      <c r="X322" s="151" t="str">
        <f t="shared" ca="1" si="82"/>
        <v/>
      </c>
      <c r="Y322" s="153" t="str">
        <f t="shared" ca="1" si="83"/>
        <v/>
      </c>
      <c r="Z322" s="153" t="str">
        <f t="shared" ca="1" si="84"/>
        <v/>
      </c>
      <c r="AA322" s="153" t="str">
        <f t="shared" ca="1" si="85"/>
        <v/>
      </c>
      <c r="AB322" s="152" t="str">
        <f t="shared" ca="1" si="86"/>
        <v/>
      </c>
      <c r="AC322" s="264" t="str">
        <f t="shared" ca="1" si="87"/>
        <v/>
      </c>
      <c r="AD322" s="152" t="str">
        <f t="shared" ca="1" si="96"/>
        <v/>
      </c>
      <c r="AF322" s="209" t="str">
        <f>Raumgruppen_Bezeichnungen!D217</f>
        <v>Sozialräume; Speisesaal, Kantine, Cafeteria, einschließlich Flure in diesem Bereich, Teeküchen, Arzt- / Sanitätsräume</v>
      </c>
    </row>
    <row r="323" spans="6:32" ht="14.25" hidden="1" x14ac:dyDescent="0.2">
      <c r="F323" s="673" t="str">
        <f>Raumgruppen_Bezeichnungen!C218</f>
        <v>J1-7</v>
      </c>
      <c r="G323" s="455" t="str">
        <f t="shared" ca="1" si="91"/>
        <v/>
      </c>
      <c r="H323" s="455" t="str">
        <f t="shared" ca="1" si="92"/>
        <v/>
      </c>
      <c r="I323" s="456" t="str">
        <f t="shared" ca="1" si="89"/>
        <v/>
      </c>
      <c r="J323" s="557"/>
      <c r="K323" s="563">
        <f t="shared" si="93"/>
        <v>60</v>
      </c>
      <c r="L323" s="564">
        <f>VLOOKUP(F323,Raumgruppen_Bezeichnungen!$C$3:$O$305,13,FALSE)</f>
        <v>150</v>
      </c>
      <c r="M323" s="2">
        <f>VLOOKUP(F323,Raumgruppen_Bezeichnungen!$C$3:$N$305,12,FALSE)</f>
        <v>0</v>
      </c>
      <c r="N323" s="54" t="str">
        <f t="shared" si="75"/>
        <v>J1-7</v>
      </c>
      <c r="O323" s="137" t="str">
        <f t="shared" ca="1" si="94"/>
        <v/>
      </c>
      <c r="P323" s="137" t="str">
        <f t="shared" ca="1" si="95"/>
        <v/>
      </c>
      <c r="Q323" s="137" t="str">
        <f t="shared" ca="1" si="97"/>
        <v/>
      </c>
      <c r="R323" s="53">
        <f t="shared" si="77"/>
        <v>60</v>
      </c>
      <c r="S323" s="53">
        <f t="shared" si="78"/>
        <v>0</v>
      </c>
      <c r="T323" s="53">
        <f t="shared" si="79"/>
        <v>150</v>
      </c>
      <c r="U323" s="151" t="str">
        <f t="shared" ca="1" si="98"/>
        <v/>
      </c>
      <c r="V323" s="151" t="str">
        <f t="shared" ca="1" si="80"/>
        <v/>
      </c>
      <c r="W323" s="151" t="str">
        <f t="shared" ca="1" si="81"/>
        <v/>
      </c>
      <c r="X323" s="151" t="str">
        <f t="shared" ca="1" si="82"/>
        <v/>
      </c>
      <c r="Y323" s="153" t="str">
        <f t="shared" ca="1" si="83"/>
        <v/>
      </c>
      <c r="Z323" s="153" t="str">
        <f t="shared" ca="1" si="84"/>
        <v/>
      </c>
      <c r="AA323" s="153" t="str">
        <f t="shared" ca="1" si="85"/>
        <v/>
      </c>
      <c r="AB323" s="152" t="str">
        <f t="shared" ca="1" si="86"/>
        <v/>
      </c>
      <c r="AC323" s="264" t="str">
        <f t="shared" ca="1" si="87"/>
        <v/>
      </c>
      <c r="AD323" s="152" t="str">
        <f t="shared" ca="1" si="96"/>
        <v/>
      </c>
      <c r="AF323" s="209" t="str">
        <f>Raumgruppen_Bezeichnungen!D218</f>
        <v>Sozialräume; Speisesaal, Kantine, Cafeteria, einschließlich Flure in diesem Bereich, Teeküchen, Arzt- / Sanitätsräume</v>
      </c>
    </row>
    <row r="324" spans="6:32" ht="14.25" hidden="1" x14ac:dyDescent="0.2">
      <c r="F324" s="673" t="str">
        <f>Raumgruppen_Bezeichnungen!C219</f>
        <v>J1-Müll</v>
      </c>
      <c r="G324" s="455" t="str">
        <f t="shared" ca="1" si="91"/>
        <v/>
      </c>
      <c r="H324" s="455" t="str">
        <f t="shared" ca="1" si="92"/>
        <v/>
      </c>
      <c r="I324" s="456" t="str">
        <f t="shared" ca="1" si="89"/>
        <v/>
      </c>
      <c r="J324" s="557"/>
      <c r="K324" s="563">
        <f t="shared" si="93"/>
        <v>560</v>
      </c>
      <c r="L324" s="564">
        <f>VLOOKUP(F324,Raumgruppen_Bezeichnungen!$C$3:$O$305,13,FALSE)</f>
        <v>1400</v>
      </c>
      <c r="M324" s="2">
        <f>VLOOKUP(F324,Raumgruppen_Bezeichnungen!$C$3:$N$305,12,FALSE)</f>
        <v>0</v>
      </c>
      <c r="N324" s="54" t="str">
        <f t="shared" si="75"/>
        <v>J1-Müll</v>
      </c>
      <c r="O324" s="137" t="str">
        <f t="shared" ca="1" si="94"/>
        <v/>
      </c>
      <c r="P324" s="137" t="str">
        <f t="shared" ca="1" si="95"/>
        <v/>
      </c>
      <c r="Q324" s="137" t="str">
        <f t="shared" ca="1" si="97"/>
        <v/>
      </c>
      <c r="R324" s="53">
        <f t="shared" si="77"/>
        <v>560</v>
      </c>
      <c r="S324" s="53">
        <f t="shared" si="78"/>
        <v>0</v>
      </c>
      <c r="T324" s="53">
        <f t="shared" si="79"/>
        <v>1400</v>
      </c>
      <c r="U324" s="151" t="str">
        <f t="shared" ca="1" si="98"/>
        <v/>
      </c>
      <c r="V324" s="151" t="str">
        <f t="shared" ca="1" si="80"/>
        <v/>
      </c>
      <c r="W324" s="151" t="str">
        <f t="shared" ca="1" si="81"/>
        <v/>
      </c>
      <c r="X324" s="151" t="str">
        <f t="shared" ca="1" si="82"/>
        <v/>
      </c>
      <c r="Y324" s="153" t="str">
        <f t="shared" ca="1" si="83"/>
        <v/>
      </c>
      <c r="Z324" s="153" t="str">
        <f t="shared" ca="1" si="84"/>
        <v/>
      </c>
      <c r="AA324" s="153" t="str">
        <f t="shared" ca="1" si="85"/>
        <v/>
      </c>
      <c r="AB324" s="152" t="str">
        <f t="shared" ca="1" si="86"/>
        <v/>
      </c>
      <c r="AC324" s="264" t="str">
        <f t="shared" ca="1" si="87"/>
        <v/>
      </c>
      <c r="AD324" s="152" t="str">
        <f t="shared" ca="1" si="96"/>
        <v/>
      </c>
      <c r="AF324" s="209" t="str">
        <f>Raumgruppen_Bezeichnungen!D219</f>
        <v>Sozialräume; Speisesaal, Kantine, Cafeteria, einschließlich Flure in diesem Bereich, Teeküchen, Arzt- / Sanitätsräume (nur Müllentnahme)</v>
      </c>
    </row>
    <row r="325" spans="6:32" ht="15" hidden="1" thickBot="1" x14ac:dyDescent="0.25">
      <c r="F325" s="673" t="str">
        <f>Raumgruppen_Bezeichnungen!C220</f>
        <v>J1-Hort</v>
      </c>
      <c r="G325" s="455" t="str">
        <f t="shared" ca="1" si="91"/>
        <v/>
      </c>
      <c r="H325" s="455" t="str">
        <f t="shared" ca="1" si="92"/>
        <v/>
      </c>
      <c r="I325" s="456" t="str">
        <f t="shared" ca="1" si="89"/>
        <v/>
      </c>
      <c r="J325" s="557"/>
      <c r="K325" s="563">
        <f t="shared" si="93"/>
        <v>55</v>
      </c>
      <c r="L325" s="564">
        <f>VLOOKUP(F325,Raumgruppen_Bezeichnungen!$C$3:$O$305,13,FALSE)</f>
        <v>140</v>
      </c>
      <c r="M325" s="2">
        <f>VLOOKUP(F325,Raumgruppen_Bezeichnungen!$C$3:$N$305,12,FALSE)</f>
        <v>0</v>
      </c>
      <c r="N325" s="570" t="str">
        <f t="shared" si="75"/>
        <v>J1-Hort</v>
      </c>
      <c r="O325" s="543" t="str">
        <f t="shared" ca="1" si="94"/>
        <v/>
      </c>
      <c r="P325" s="543" t="str">
        <f t="shared" ca="1" si="95"/>
        <v/>
      </c>
      <c r="Q325" s="543" t="str">
        <f t="shared" ca="1" si="97"/>
        <v/>
      </c>
      <c r="R325" s="571">
        <f t="shared" si="77"/>
        <v>55</v>
      </c>
      <c r="S325" s="571">
        <f t="shared" si="78"/>
        <v>0</v>
      </c>
      <c r="T325" s="571">
        <f t="shared" si="79"/>
        <v>140</v>
      </c>
      <c r="U325" s="543" t="str">
        <f t="shared" ca="1" si="98"/>
        <v/>
      </c>
      <c r="V325" s="543" t="str">
        <f t="shared" ca="1" si="80"/>
        <v/>
      </c>
      <c r="W325" s="543" t="str">
        <f t="shared" ca="1" si="81"/>
        <v/>
      </c>
      <c r="X325" s="543" t="str">
        <f t="shared" ca="1" si="82"/>
        <v/>
      </c>
      <c r="Y325" s="572" t="str">
        <f t="shared" ca="1" si="83"/>
        <v/>
      </c>
      <c r="Z325" s="572" t="str">
        <f t="shared" ca="1" si="84"/>
        <v/>
      </c>
      <c r="AA325" s="572" t="str">
        <f t="shared" ca="1" si="85"/>
        <v/>
      </c>
      <c r="AB325" s="544" t="str">
        <f t="shared" ca="1" si="86"/>
        <v/>
      </c>
      <c r="AC325" s="573" t="str">
        <f t="shared" ca="1" si="87"/>
        <v/>
      </c>
      <c r="AD325" s="544" t="str">
        <f t="shared" ca="1" si="96"/>
        <v/>
      </c>
      <c r="AF325" s="209" t="str">
        <f>Raumgruppen_Bezeichnungen!D220</f>
        <v>Sozialräume; Speisesaal, Kantine, Cafeteria, einschließlich Flure in diesem Bereich, Teeküchen, Arzt- / Sanitätsräume</v>
      </c>
    </row>
    <row r="326" spans="6:32" ht="14.25" hidden="1" x14ac:dyDescent="0.2">
      <c r="F326" s="673" t="str">
        <f>Raumgruppen_Bezeichnungen!C221</f>
        <v>K1-J</v>
      </c>
      <c r="G326" s="455" t="str">
        <f t="shared" ca="1" si="91"/>
        <v/>
      </c>
      <c r="H326" s="455" t="str">
        <f t="shared" ca="1" si="92"/>
        <v/>
      </c>
      <c r="I326" s="456" t="str">
        <f ca="1">IF(H326="","",G326/H326)</f>
        <v/>
      </c>
      <c r="J326" s="557"/>
      <c r="K326" s="563">
        <f t="shared" si="93"/>
        <v>45</v>
      </c>
      <c r="L326" s="564">
        <f>VLOOKUP(F326,Raumgruppen_Bezeichnungen!$C$3:$O$305,13,FALSE)</f>
        <v>120</v>
      </c>
      <c r="M326" s="2">
        <f>VLOOKUP(F326,Raumgruppen_Bezeichnungen!$C$3:$N$305,12,FALSE)</f>
        <v>0</v>
      </c>
      <c r="N326" s="54" t="str">
        <f>F326</f>
        <v>K1-J</v>
      </c>
      <c r="O326" s="137" t="str">
        <f t="shared" ca="1" si="94"/>
        <v/>
      </c>
      <c r="P326" s="137" t="str">
        <f t="shared" ca="1" si="95"/>
        <v/>
      </c>
      <c r="Q326" s="137" t="str">
        <f t="shared" ca="1" si="97"/>
        <v/>
      </c>
      <c r="R326" s="53">
        <f>K326</f>
        <v>45</v>
      </c>
      <c r="S326" s="53">
        <f>J326</f>
        <v>0</v>
      </c>
      <c r="T326" s="53">
        <f>L326</f>
        <v>120</v>
      </c>
      <c r="U326" s="151" t="str">
        <f t="shared" ca="1" si="98"/>
        <v/>
      </c>
      <c r="V326" s="151" t="str">
        <f ca="1">IF(Q326&lt;&gt;"",R326-Q326,"")</f>
        <v/>
      </c>
      <c r="W326" s="151" t="str">
        <f t="shared" ref="W326:X328" ca="1" si="99">IF(U326&lt;0,0,U326)</f>
        <v/>
      </c>
      <c r="X326" s="151" t="str">
        <f t="shared" ca="1" si="99"/>
        <v/>
      </c>
      <c r="Y326" s="153" t="str">
        <f ca="1">IF(W326&lt;&gt;"",W326/T326,"")</f>
        <v/>
      </c>
      <c r="Z326" s="153" t="str">
        <f ca="1">IF(X326&lt;&gt;"",X326/R326,"")</f>
        <v/>
      </c>
      <c r="AA326" s="153" t="str">
        <f ca="1">IF(Y326&lt;&gt;"",Y326+Z326,"")</f>
        <v/>
      </c>
      <c r="AB326" s="152" t="str">
        <f ca="1">IF(AA326&lt;&gt;"",AA326*100,"")</f>
        <v/>
      </c>
      <c r="AC326" s="264" t="str">
        <f ca="1">IF(O326&lt;&gt;"",O326/$O$105,"")</f>
        <v/>
      </c>
      <c r="AD326" s="152" t="str">
        <f t="shared" ca="1" si="96"/>
        <v/>
      </c>
      <c r="AF326" s="209" t="str">
        <f>Raumgruppen_Bezeichnungen!D221</f>
        <v>Küchen zur Schülerverpflegung</v>
      </c>
    </row>
    <row r="327" spans="6:32" ht="14.25" hidden="1" x14ac:dyDescent="0.2">
      <c r="F327" s="673" t="str">
        <f>Raumgruppen_Bezeichnungen!C222</f>
        <v>K1-J2</v>
      </c>
      <c r="G327" s="455" t="str">
        <f t="shared" ca="1" si="91"/>
        <v/>
      </c>
      <c r="H327" s="455" t="str">
        <f t="shared" ca="1" si="92"/>
        <v/>
      </c>
      <c r="I327" s="456" t="str">
        <f ca="1">IF(H327="","",G327/H327)</f>
        <v/>
      </c>
      <c r="J327" s="557"/>
      <c r="K327" s="563">
        <f t="shared" si="93"/>
        <v>45</v>
      </c>
      <c r="L327" s="564">
        <f>VLOOKUP(F327,Raumgruppen_Bezeichnungen!$C$3:$O$305,13,FALSE)</f>
        <v>120</v>
      </c>
      <c r="M327" s="2">
        <f>VLOOKUP(F327,Raumgruppen_Bezeichnungen!$C$3:$N$305,12,FALSE)</f>
        <v>0</v>
      </c>
      <c r="N327" s="54" t="str">
        <f>F327</f>
        <v>K1-J2</v>
      </c>
      <c r="O327" s="137" t="str">
        <f t="shared" ca="1" si="94"/>
        <v/>
      </c>
      <c r="P327" s="137" t="str">
        <f t="shared" ca="1" si="95"/>
        <v/>
      </c>
      <c r="Q327" s="137" t="str">
        <f t="shared" ca="1" si="97"/>
        <v/>
      </c>
      <c r="R327" s="53">
        <f>K327</f>
        <v>45</v>
      </c>
      <c r="S327" s="53">
        <f>J327</f>
        <v>0</v>
      </c>
      <c r="T327" s="53">
        <f>L327</f>
        <v>120</v>
      </c>
      <c r="U327" s="151" t="str">
        <f t="shared" ca="1" si="98"/>
        <v/>
      </c>
      <c r="V327" s="151" t="str">
        <f ca="1">IF(Q327&lt;&gt;"",R327-Q327,"")</f>
        <v/>
      </c>
      <c r="W327" s="151" t="str">
        <f t="shared" ca="1" si="99"/>
        <v/>
      </c>
      <c r="X327" s="151" t="str">
        <f t="shared" ca="1" si="99"/>
        <v/>
      </c>
      <c r="Y327" s="153" t="str">
        <f ca="1">IF(W327&lt;&gt;"",W327/T327,"")</f>
        <v/>
      </c>
      <c r="Z327" s="153" t="str">
        <f ca="1">IF(X327&lt;&gt;"",X327/R327,"")</f>
        <v/>
      </c>
      <c r="AA327" s="153" t="str">
        <f ca="1">IF(Y327&lt;&gt;"",Y327+Z327,"")</f>
        <v/>
      </c>
      <c r="AB327" s="152" t="str">
        <f ca="1">IF(AA327&lt;&gt;"",AA327*100,"")</f>
        <v/>
      </c>
      <c r="AC327" s="264" t="str">
        <f ca="1">IF(O327&lt;&gt;"",O327/$O$105,"")</f>
        <v/>
      </c>
      <c r="AD327" s="152" t="str">
        <f t="shared" ca="1" si="96"/>
        <v/>
      </c>
      <c r="AF327" s="209" t="str">
        <f>Raumgruppen_Bezeichnungen!D222</f>
        <v>Küchen zur Schülerverpflegung</v>
      </c>
    </row>
    <row r="328" spans="6:32" ht="14.25" hidden="1" x14ac:dyDescent="0.2">
      <c r="F328" s="673" t="str">
        <f>Raumgruppen_Bezeichnungen!C223</f>
        <v>K1-Q</v>
      </c>
      <c r="G328" s="455" t="str">
        <f t="shared" ca="1" si="91"/>
        <v/>
      </c>
      <c r="H328" s="455" t="str">
        <f t="shared" ca="1" si="92"/>
        <v/>
      </c>
      <c r="I328" s="456" t="str">
        <f ca="1">IF(H328="","",G328/H328)</f>
        <v/>
      </c>
      <c r="J328" s="557"/>
      <c r="K328" s="563">
        <f t="shared" si="93"/>
        <v>50</v>
      </c>
      <c r="L328" s="564">
        <f>VLOOKUP(F328,Raumgruppen_Bezeichnungen!$C$3:$O$305,13,FALSE)</f>
        <v>130</v>
      </c>
      <c r="M328" s="2">
        <f>VLOOKUP(F328,Raumgruppen_Bezeichnungen!$C$3:$N$305,12,FALSE)</f>
        <v>0</v>
      </c>
      <c r="N328" s="54" t="str">
        <f>F328</f>
        <v>K1-Q</v>
      </c>
      <c r="O328" s="137" t="str">
        <f t="shared" ca="1" si="94"/>
        <v/>
      </c>
      <c r="P328" s="137" t="str">
        <f t="shared" ca="1" si="95"/>
        <v/>
      </c>
      <c r="Q328" s="137" t="str">
        <f t="shared" ca="1" si="97"/>
        <v/>
      </c>
      <c r="R328" s="53">
        <f>K328</f>
        <v>50</v>
      </c>
      <c r="S328" s="53">
        <f>J328</f>
        <v>0</v>
      </c>
      <c r="T328" s="53">
        <f>L328</f>
        <v>130</v>
      </c>
      <c r="U328" s="151" t="str">
        <f t="shared" ca="1" si="98"/>
        <v/>
      </c>
      <c r="V328" s="151" t="str">
        <f ca="1">IF(Q328&lt;&gt;"",R328-Q328,"")</f>
        <v/>
      </c>
      <c r="W328" s="151" t="str">
        <f t="shared" ca="1" si="99"/>
        <v/>
      </c>
      <c r="X328" s="151" t="str">
        <f t="shared" ca="1" si="99"/>
        <v/>
      </c>
      <c r="Y328" s="153" t="str">
        <f ca="1">IF(W328&lt;&gt;"",W328/T328,"")</f>
        <v/>
      </c>
      <c r="Z328" s="153" t="str">
        <f ca="1">IF(X328&lt;&gt;"",X328/R328,"")</f>
        <v/>
      </c>
      <c r="AA328" s="153" t="str">
        <f ca="1">IF(Y328&lt;&gt;"",Y328+Z328,"")</f>
        <v/>
      </c>
      <c r="AB328" s="152" t="str">
        <f ca="1">IF(AA328&lt;&gt;"",AA328*100,"")</f>
        <v/>
      </c>
      <c r="AC328" s="264" t="str">
        <f ca="1">IF(O328&lt;&gt;"",O328/$O$105,"")</f>
        <v/>
      </c>
      <c r="AD328" s="152" t="str">
        <f t="shared" ca="1" si="96"/>
        <v/>
      </c>
      <c r="AF328" s="209" t="str">
        <f>Raumgruppen_Bezeichnungen!D223</f>
        <v>Küchen zur Schülerverpflegung</v>
      </c>
    </row>
    <row r="329" spans="6:32" ht="14.25" hidden="1" x14ac:dyDescent="0.2">
      <c r="F329" s="673" t="str">
        <f>Raumgruppen_Bezeichnungen!C224</f>
        <v>K1-J6</v>
      </c>
      <c r="G329" s="455" t="str">
        <f t="shared" ca="1" si="91"/>
        <v/>
      </c>
      <c r="H329" s="455" t="str">
        <f t="shared" ca="1" si="92"/>
        <v/>
      </c>
      <c r="I329" s="456" t="str">
        <f t="shared" ca="1" si="89"/>
        <v/>
      </c>
      <c r="J329" s="557"/>
      <c r="K329" s="563">
        <f t="shared" si="93"/>
        <v>50</v>
      </c>
      <c r="L329" s="564">
        <f>VLOOKUP(F329,Raumgruppen_Bezeichnungen!$C$3:$O$305,13,FALSE)</f>
        <v>130</v>
      </c>
      <c r="M329" s="2">
        <f>VLOOKUP(F329,Raumgruppen_Bezeichnungen!$C$3:$N$305,12,FALSE)</f>
        <v>0</v>
      </c>
      <c r="N329" s="54" t="str">
        <f t="shared" si="75"/>
        <v>K1-J6</v>
      </c>
      <c r="O329" s="137" t="str">
        <f t="shared" ca="1" si="94"/>
        <v/>
      </c>
      <c r="P329" s="137" t="str">
        <f t="shared" ca="1" si="95"/>
        <v/>
      </c>
      <c r="Q329" s="137" t="str">
        <f t="shared" ca="1" si="97"/>
        <v/>
      </c>
      <c r="R329" s="53">
        <f t="shared" si="77"/>
        <v>50</v>
      </c>
      <c r="S329" s="53">
        <f t="shared" si="78"/>
        <v>0</v>
      </c>
      <c r="T329" s="53">
        <f t="shared" si="79"/>
        <v>130</v>
      </c>
      <c r="U329" s="151" t="str">
        <f t="shared" ca="1" si="98"/>
        <v/>
      </c>
      <c r="V329" s="151" t="str">
        <f t="shared" ca="1" si="80"/>
        <v/>
      </c>
      <c r="W329" s="151" t="str">
        <f t="shared" ca="1" si="81"/>
        <v/>
      </c>
      <c r="X329" s="151" t="str">
        <f t="shared" ca="1" si="82"/>
        <v/>
      </c>
      <c r="Y329" s="153" t="str">
        <f t="shared" ca="1" si="83"/>
        <v/>
      </c>
      <c r="Z329" s="153" t="str">
        <f t="shared" ca="1" si="84"/>
        <v/>
      </c>
      <c r="AA329" s="153" t="str">
        <f t="shared" ca="1" si="85"/>
        <v/>
      </c>
      <c r="AB329" s="152" t="str">
        <f t="shared" ca="1" si="86"/>
        <v/>
      </c>
      <c r="AC329" s="264" t="str">
        <f t="shared" ca="1" si="87"/>
        <v/>
      </c>
      <c r="AD329" s="152" t="str">
        <f t="shared" ca="1" si="96"/>
        <v/>
      </c>
      <c r="AF329" s="209" t="str">
        <f>Raumgruppen_Bezeichnungen!D224</f>
        <v>Küchen zur Schülerverpflegung</v>
      </c>
    </row>
    <row r="330" spans="6:32" ht="14.25" hidden="1" x14ac:dyDescent="0.2">
      <c r="F330" s="673" t="str">
        <f>Raumgruppen_Bezeichnungen!C225</f>
        <v>K1-M</v>
      </c>
      <c r="G330" s="455" t="str">
        <f t="shared" ca="1" si="91"/>
        <v/>
      </c>
      <c r="H330" s="455" t="str">
        <f t="shared" ca="1" si="92"/>
        <v/>
      </c>
      <c r="I330" s="456" t="str">
        <f t="shared" ca="1" si="89"/>
        <v/>
      </c>
      <c r="J330" s="557"/>
      <c r="K330" s="563">
        <f t="shared" si="93"/>
        <v>50</v>
      </c>
      <c r="L330" s="564">
        <f>VLOOKUP(F330,Raumgruppen_Bezeichnungen!$C$3:$O$305,13,FALSE)</f>
        <v>130</v>
      </c>
      <c r="M330" s="2">
        <f>VLOOKUP(F330,Raumgruppen_Bezeichnungen!$C$3:$N$305,12,FALSE)</f>
        <v>0</v>
      </c>
      <c r="N330" s="54" t="str">
        <f t="shared" si="75"/>
        <v>K1-M</v>
      </c>
      <c r="O330" s="137" t="str">
        <f t="shared" ca="1" si="94"/>
        <v/>
      </c>
      <c r="P330" s="137" t="str">
        <f t="shared" ca="1" si="95"/>
        <v/>
      </c>
      <c r="Q330" s="137" t="str">
        <f t="shared" ca="1" si="97"/>
        <v/>
      </c>
      <c r="R330" s="53">
        <f t="shared" si="77"/>
        <v>50</v>
      </c>
      <c r="S330" s="53">
        <f t="shared" si="78"/>
        <v>0</v>
      </c>
      <c r="T330" s="53">
        <f t="shared" si="79"/>
        <v>130</v>
      </c>
      <c r="U330" s="151" t="str">
        <f t="shared" ca="1" si="98"/>
        <v/>
      </c>
      <c r="V330" s="151" t="str">
        <f t="shared" ca="1" si="80"/>
        <v/>
      </c>
      <c r="W330" s="151" t="str">
        <f t="shared" ca="1" si="81"/>
        <v/>
      </c>
      <c r="X330" s="151" t="str">
        <f t="shared" ca="1" si="82"/>
        <v/>
      </c>
      <c r="Y330" s="153" t="str">
        <f t="shared" ca="1" si="83"/>
        <v/>
      </c>
      <c r="Z330" s="153" t="str">
        <f t="shared" ca="1" si="84"/>
        <v/>
      </c>
      <c r="AA330" s="153" t="str">
        <f t="shared" ca="1" si="85"/>
        <v/>
      </c>
      <c r="AB330" s="152" t="str">
        <f t="shared" ca="1" si="86"/>
        <v/>
      </c>
      <c r="AC330" s="264" t="str">
        <f t="shared" ca="1" si="87"/>
        <v/>
      </c>
      <c r="AD330" s="152" t="str">
        <f t="shared" ca="1" si="96"/>
        <v/>
      </c>
      <c r="AF330" s="209" t="str">
        <f>Raumgruppen_Bezeichnungen!D225</f>
        <v>Küchen zur Schülerverpflegung</v>
      </c>
    </row>
    <row r="331" spans="6:32" ht="14.25" hidden="1" x14ac:dyDescent="0.2">
      <c r="F331" s="673" t="str">
        <f>Raumgruppen_Bezeichnungen!C226</f>
        <v>K1-14</v>
      </c>
      <c r="G331" s="455" t="str">
        <f t="shared" ca="1" si="91"/>
        <v/>
      </c>
      <c r="H331" s="455" t="str">
        <f t="shared" ca="1" si="92"/>
        <v/>
      </c>
      <c r="I331" s="456" t="str">
        <f t="shared" ca="1" si="89"/>
        <v/>
      </c>
      <c r="J331" s="557"/>
      <c r="K331" s="563">
        <f t="shared" si="93"/>
        <v>55</v>
      </c>
      <c r="L331" s="564">
        <f>VLOOKUP(F331,Raumgruppen_Bezeichnungen!$C$3:$O$305,13,FALSE)</f>
        <v>140</v>
      </c>
      <c r="M331" s="2">
        <f>VLOOKUP(F331,Raumgruppen_Bezeichnungen!$C$3:$N$305,12,FALSE)</f>
        <v>0</v>
      </c>
      <c r="N331" s="54" t="str">
        <f t="shared" si="75"/>
        <v>K1-14</v>
      </c>
      <c r="O331" s="137" t="str">
        <f t="shared" ca="1" si="94"/>
        <v/>
      </c>
      <c r="P331" s="137" t="str">
        <f t="shared" ca="1" si="95"/>
        <v/>
      </c>
      <c r="Q331" s="137" t="str">
        <f t="shared" ca="1" si="97"/>
        <v/>
      </c>
      <c r="R331" s="53">
        <f t="shared" si="77"/>
        <v>55</v>
      </c>
      <c r="S331" s="53">
        <f t="shared" si="78"/>
        <v>0</v>
      </c>
      <c r="T331" s="53">
        <f t="shared" si="79"/>
        <v>140</v>
      </c>
      <c r="U331" s="151" t="str">
        <f t="shared" ca="1" si="98"/>
        <v/>
      </c>
      <c r="V331" s="151" t="str">
        <f t="shared" ca="1" si="80"/>
        <v/>
      </c>
      <c r="W331" s="151" t="str">
        <f t="shared" ca="1" si="81"/>
        <v/>
      </c>
      <c r="X331" s="151" t="str">
        <f t="shared" ca="1" si="82"/>
        <v/>
      </c>
      <c r="Y331" s="153" t="str">
        <f t="shared" ca="1" si="83"/>
        <v/>
      </c>
      <c r="Z331" s="153" t="str">
        <f t="shared" ca="1" si="84"/>
        <v/>
      </c>
      <c r="AA331" s="153" t="str">
        <f t="shared" ca="1" si="85"/>
        <v/>
      </c>
      <c r="AB331" s="152" t="str">
        <f t="shared" ca="1" si="86"/>
        <v/>
      </c>
      <c r="AC331" s="264" t="str">
        <f t="shared" ca="1" si="87"/>
        <v/>
      </c>
      <c r="AD331" s="152" t="str">
        <f t="shared" ca="1" si="96"/>
        <v/>
      </c>
      <c r="AF331" s="209" t="str">
        <f>Raumgruppen_Bezeichnungen!D226</f>
        <v>Küchen zur Schülerverpflegung</v>
      </c>
    </row>
    <row r="332" spans="6:32" ht="14.25" hidden="1" x14ac:dyDescent="0.2">
      <c r="F332" s="673" t="str">
        <f>Raumgruppen_Bezeichnungen!C227</f>
        <v>K1-W</v>
      </c>
      <c r="G332" s="455" t="str">
        <f t="shared" ca="1" si="91"/>
        <v/>
      </c>
      <c r="H332" s="455" t="str">
        <f t="shared" ca="1" si="92"/>
        <v/>
      </c>
      <c r="I332" s="456" t="str">
        <f ca="1">IF(H332="","",G332/H332)</f>
        <v/>
      </c>
      <c r="J332" s="557"/>
      <c r="K332" s="639">
        <f t="shared" si="93"/>
        <v>60</v>
      </c>
      <c r="L332" s="564">
        <f>VLOOKUP(F332,Raumgruppen_Bezeichnungen!$C$3:$O$305,13,FALSE)</f>
        <v>150</v>
      </c>
      <c r="M332" s="2">
        <f>VLOOKUP(F332,Raumgruppen_Bezeichnungen!$C$3:$N$305,12,FALSE)</f>
        <v>0</v>
      </c>
      <c r="N332" s="54" t="str">
        <f>F332</f>
        <v>K1-W</v>
      </c>
      <c r="O332" s="137" t="str">
        <f t="shared" ca="1" si="94"/>
        <v/>
      </c>
      <c r="P332" s="137" t="str">
        <f t="shared" ca="1" si="95"/>
        <v/>
      </c>
      <c r="Q332" s="137" t="str">
        <f t="shared" ca="1" si="97"/>
        <v/>
      </c>
      <c r="R332" s="53">
        <f>K332</f>
        <v>60</v>
      </c>
      <c r="S332" s="53">
        <f>J332</f>
        <v>0</v>
      </c>
      <c r="T332" s="53">
        <f>L332</f>
        <v>150</v>
      </c>
      <c r="U332" s="151" t="str">
        <f t="shared" ca="1" si="98"/>
        <v/>
      </c>
      <c r="V332" s="151" t="str">
        <f ca="1">IF(Q332&lt;&gt;"",R332-Q332,"")</f>
        <v/>
      </c>
      <c r="W332" s="151" t="str">
        <f ca="1">IF(U332&lt;0,0,U332)</f>
        <v/>
      </c>
      <c r="X332" s="151" t="str">
        <f ca="1">IF(V332&lt;0,0,V332)</f>
        <v/>
      </c>
      <c r="Y332" s="153" t="str">
        <f ca="1">IF(W332&lt;&gt;"",W332/T332,"")</f>
        <v/>
      </c>
      <c r="Z332" s="153" t="str">
        <f ca="1">IF(X332&lt;&gt;"",X332/R332,"")</f>
        <v/>
      </c>
      <c r="AA332" s="153" t="str">
        <f ca="1">IF(Y332&lt;&gt;"",Y332+Z332,"")</f>
        <v/>
      </c>
      <c r="AB332" s="152" t="str">
        <f ca="1">IF(AA332&lt;&gt;"",AA332*100,"")</f>
        <v/>
      </c>
      <c r="AC332" s="264" t="str">
        <f ca="1">IF(O332&lt;&gt;"",O332/$O$105,"")</f>
        <v/>
      </c>
      <c r="AD332" s="152" t="str">
        <f t="shared" ca="1" si="96"/>
        <v/>
      </c>
      <c r="AF332" s="209" t="str">
        <f>Raumgruppen_Bezeichnungen!D227</f>
        <v>Küchen zur Schülerverpflegung</v>
      </c>
    </row>
    <row r="333" spans="6:32" ht="14.25" hidden="1" x14ac:dyDescent="0.2">
      <c r="F333" s="673" t="str">
        <f>Raumgruppen_Bezeichnungen!C228</f>
        <v>K1-2</v>
      </c>
      <c r="G333" s="455" t="str">
        <f t="shared" ca="1" si="91"/>
        <v/>
      </c>
      <c r="H333" s="455" t="str">
        <f t="shared" ca="1" si="92"/>
        <v/>
      </c>
      <c r="I333" s="456" t="str">
        <f t="shared" ca="1" si="89"/>
        <v/>
      </c>
      <c r="J333" s="557"/>
      <c r="K333" s="563">
        <f t="shared" si="93"/>
        <v>60</v>
      </c>
      <c r="L333" s="564">
        <f>VLOOKUP(F333,Raumgruppen_Bezeichnungen!$C$3:$O$305,13,FALSE)</f>
        <v>160</v>
      </c>
      <c r="M333" s="2">
        <f>VLOOKUP(F333,Raumgruppen_Bezeichnungen!$C$3:$N$305,12,FALSE)</f>
        <v>0</v>
      </c>
      <c r="N333" s="54" t="str">
        <f t="shared" si="75"/>
        <v>K1-2</v>
      </c>
      <c r="O333" s="137" t="str">
        <f t="shared" ca="1" si="94"/>
        <v/>
      </c>
      <c r="P333" s="137" t="str">
        <f t="shared" ca="1" si="95"/>
        <v/>
      </c>
      <c r="Q333" s="137" t="str">
        <f t="shared" ca="1" si="97"/>
        <v/>
      </c>
      <c r="R333" s="53">
        <f t="shared" si="77"/>
        <v>60</v>
      </c>
      <c r="S333" s="53">
        <f t="shared" si="78"/>
        <v>0</v>
      </c>
      <c r="T333" s="53">
        <f t="shared" si="79"/>
        <v>160</v>
      </c>
      <c r="U333" s="151" t="str">
        <f t="shared" ca="1" si="98"/>
        <v/>
      </c>
      <c r="V333" s="151" t="str">
        <f t="shared" ca="1" si="80"/>
        <v/>
      </c>
      <c r="W333" s="151" t="str">
        <f t="shared" ca="1" si="81"/>
        <v/>
      </c>
      <c r="X333" s="151" t="str">
        <f t="shared" ca="1" si="82"/>
        <v/>
      </c>
      <c r="Y333" s="153" t="str">
        <f t="shared" ca="1" si="83"/>
        <v/>
      </c>
      <c r="Z333" s="153" t="str">
        <f t="shared" ca="1" si="84"/>
        <v/>
      </c>
      <c r="AA333" s="153" t="str">
        <f t="shared" ca="1" si="85"/>
        <v/>
      </c>
      <c r="AB333" s="152" t="str">
        <f t="shared" ca="1" si="86"/>
        <v/>
      </c>
      <c r="AC333" s="264" t="str">
        <f t="shared" ca="1" si="87"/>
        <v/>
      </c>
      <c r="AD333" s="152" t="str">
        <f t="shared" ca="1" si="96"/>
        <v/>
      </c>
      <c r="AF333" s="209" t="str">
        <f>Raumgruppen_Bezeichnungen!D228</f>
        <v>Küchen zur Schülerverpflegung</v>
      </c>
    </row>
    <row r="334" spans="6:32" ht="14.25" hidden="1" x14ac:dyDescent="0.2">
      <c r="F334" s="673" t="str">
        <f>Raumgruppen_Bezeichnungen!C229</f>
        <v>K1-2,5</v>
      </c>
      <c r="G334" s="455" t="str">
        <f t="shared" ca="1" si="91"/>
        <v/>
      </c>
      <c r="H334" s="455" t="str">
        <f t="shared" ca="1" si="92"/>
        <v/>
      </c>
      <c r="I334" s="456" t="str">
        <f t="shared" ca="1" si="89"/>
        <v/>
      </c>
      <c r="J334" s="557"/>
      <c r="K334" s="563">
        <f t="shared" si="93"/>
        <v>65</v>
      </c>
      <c r="L334" s="564">
        <f>VLOOKUP(F334,Raumgruppen_Bezeichnungen!$C$3:$O$305,13,FALSE)</f>
        <v>165</v>
      </c>
      <c r="M334" s="2">
        <f>VLOOKUP(F334,Raumgruppen_Bezeichnungen!$C$3:$N$305,12,FALSE)</f>
        <v>0</v>
      </c>
      <c r="N334" s="54" t="str">
        <f t="shared" si="75"/>
        <v>K1-2,5</v>
      </c>
      <c r="O334" s="137" t="str">
        <f t="shared" ca="1" si="94"/>
        <v/>
      </c>
      <c r="P334" s="137" t="str">
        <f t="shared" ca="1" si="95"/>
        <v/>
      </c>
      <c r="Q334" s="137" t="str">
        <f t="shared" ca="1" si="97"/>
        <v/>
      </c>
      <c r="R334" s="53">
        <f t="shared" si="77"/>
        <v>65</v>
      </c>
      <c r="S334" s="53">
        <f t="shared" si="78"/>
        <v>0</v>
      </c>
      <c r="T334" s="53">
        <f t="shared" si="79"/>
        <v>165</v>
      </c>
      <c r="U334" s="151" t="str">
        <f t="shared" ca="1" si="98"/>
        <v/>
      </c>
      <c r="V334" s="151" t="str">
        <f t="shared" ca="1" si="80"/>
        <v/>
      </c>
      <c r="W334" s="151" t="str">
        <f t="shared" ca="1" si="81"/>
        <v/>
      </c>
      <c r="X334" s="151" t="str">
        <f t="shared" ca="1" si="82"/>
        <v/>
      </c>
      <c r="Y334" s="153" t="str">
        <f t="shared" ca="1" si="83"/>
        <v/>
      </c>
      <c r="Z334" s="153" t="str">
        <f t="shared" ca="1" si="84"/>
        <v/>
      </c>
      <c r="AA334" s="153" t="str">
        <f t="shared" ca="1" si="85"/>
        <v/>
      </c>
      <c r="AB334" s="152" t="str">
        <f t="shared" ca="1" si="86"/>
        <v/>
      </c>
      <c r="AC334" s="264" t="str">
        <f t="shared" ca="1" si="87"/>
        <v/>
      </c>
      <c r="AD334" s="152" t="str">
        <f t="shared" ca="1" si="96"/>
        <v/>
      </c>
      <c r="AF334" s="209" t="str">
        <f>Raumgruppen_Bezeichnungen!D229</f>
        <v>Küchen zur Schülerverpflegung</v>
      </c>
    </row>
    <row r="335" spans="6:32" ht="14.25" hidden="1" x14ac:dyDescent="0.2">
      <c r="F335" s="673" t="str">
        <f>Raumgruppen_Bezeichnungen!C230</f>
        <v>K1-3</v>
      </c>
      <c r="G335" s="455" t="str">
        <f t="shared" ca="1" si="91"/>
        <v/>
      </c>
      <c r="H335" s="455" t="str">
        <f t="shared" ca="1" si="92"/>
        <v/>
      </c>
      <c r="I335" s="456" t="str">
        <f t="shared" ca="1" si="89"/>
        <v/>
      </c>
      <c r="J335" s="557"/>
      <c r="K335" s="563">
        <f t="shared" si="93"/>
        <v>65</v>
      </c>
      <c r="L335" s="564">
        <f>VLOOKUP(F335,Raumgruppen_Bezeichnungen!$C$3:$O$305,13,FALSE)</f>
        <v>170</v>
      </c>
      <c r="M335" s="2">
        <f>VLOOKUP(F335,Raumgruppen_Bezeichnungen!$C$3:$N$305,12,FALSE)</f>
        <v>0</v>
      </c>
      <c r="N335" s="54" t="str">
        <f t="shared" si="75"/>
        <v>K1-3</v>
      </c>
      <c r="O335" s="137" t="str">
        <f t="shared" ca="1" si="94"/>
        <v/>
      </c>
      <c r="P335" s="137" t="str">
        <f t="shared" ca="1" si="95"/>
        <v/>
      </c>
      <c r="Q335" s="137" t="str">
        <f t="shared" ca="1" si="97"/>
        <v/>
      </c>
      <c r="R335" s="53">
        <f t="shared" si="77"/>
        <v>65</v>
      </c>
      <c r="S335" s="53">
        <f t="shared" si="78"/>
        <v>0</v>
      </c>
      <c r="T335" s="53">
        <f t="shared" si="79"/>
        <v>170</v>
      </c>
      <c r="U335" s="151" t="str">
        <f t="shared" ca="1" si="98"/>
        <v/>
      </c>
      <c r="V335" s="151" t="str">
        <f t="shared" ca="1" si="80"/>
        <v/>
      </c>
      <c r="W335" s="151" t="str">
        <f t="shared" ca="1" si="81"/>
        <v/>
      </c>
      <c r="X335" s="151" t="str">
        <f t="shared" ca="1" si="82"/>
        <v/>
      </c>
      <c r="Y335" s="153" t="str">
        <f t="shared" ca="1" si="83"/>
        <v/>
      </c>
      <c r="Z335" s="153" t="str">
        <f t="shared" ca="1" si="84"/>
        <v/>
      </c>
      <c r="AA335" s="153" t="str">
        <f t="shared" ca="1" si="85"/>
        <v/>
      </c>
      <c r="AB335" s="152" t="str">
        <f t="shared" ca="1" si="86"/>
        <v/>
      </c>
      <c r="AC335" s="264" t="str">
        <f t="shared" ca="1" si="87"/>
        <v/>
      </c>
      <c r="AD335" s="152" t="str">
        <f t="shared" ca="1" si="96"/>
        <v/>
      </c>
      <c r="AF335" s="209" t="str">
        <f>Raumgruppen_Bezeichnungen!D230</f>
        <v>Küchen zur Schülerverpflegung</v>
      </c>
    </row>
    <row r="336" spans="6:32" ht="14.25" hidden="1" x14ac:dyDescent="0.2">
      <c r="F336" s="673" t="str">
        <f>Raumgruppen_Bezeichnungen!C231</f>
        <v>K1-4</v>
      </c>
      <c r="G336" s="455" t="str">
        <f t="shared" ca="1" si="91"/>
        <v/>
      </c>
      <c r="H336" s="455" t="str">
        <f t="shared" ca="1" si="92"/>
        <v/>
      </c>
      <c r="I336" s="456" t="str">
        <f t="shared" ca="1" si="89"/>
        <v/>
      </c>
      <c r="J336" s="557"/>
      <c r="K336" s="563">
        <f t="shared" si="93"/>
        <v>75</v>
      </c>
      <c r="L336" s="564">
        <f>VLOOKUP(F336,Raumgruppen_Bezeichnungen!$C$3:$O$305,13,FALSE)</f>
        <v>190</v>
      </c>
      <c r="M336" s="2">
        <f>VLOOKUP(F336,Raumgruppen_Bezeichnungen!$C$3:$N$305,12,FALSE)</f>
        <v>0</v>
      </c>
      <c r="N336" s="54" t="str">
        <f t="shared" si="75"/>
        <v>K1-4</v>
      </c>
      <c r="O336" s="137" t="str">
        <f t="shared" ca="1" si="94"/>
        <v/>
      </c>
      <c r="P336" s="137" t="str">
        <f t="shared" ca="1" si="95"/>
        <v/>
      </c>
      <c r="Q336" s="137" t="str">
        <f t="shared" ref="Q336:Q367" ca="1" si="100">IF(P336="","",O336/P336)</f>
        <v/>
      </c>
      <c r="R336" s="53">
        <f t="shared" si="77"/>
        <v>75</v>
      </c>
      <c r="S336" s="53">
        <f t="shared" si="78"/>
        <v>0</v>
      </c>
      <c r="T336" s="53">
        <f t="shared" si="79"/>
        <v>190</v>
      </c>
      <c r="U336" s="151" t="str">
        <f t="shared" ca="1" si="98"/>
        <v/>
      </c>
      <c r="V336" s="151" t="str">
        <f t="shared" ca="1" si="80"/>
        <v/>
      </c>
      <c r="W336" s="151" t="str">
        <f t="shared" ca="1" si="81"/>
        <v/>
      </c>
      <c r="X336" s="151" t="str">
        <f t="shared" ca="1" si="82"/>
        <v/>
      </c>
      <c r="Y336" s="153" t="str">
        <f t="shared" ca="1" si="83"/>
        <v/>
      </c>
      <c r="Z336" s="153" t="str">
        <f t="shared" ca="1" si="84"/>
        <v/>
      </c>
      <c r="AA336" s="153" t="str">
        <f t="shared" ca="1" si="85"/>
        <v/>
      </c>
      <c r="AB336" s="152" t="str">
        <f t="shared" ca="1" si="86"/>
        <v/>
      </c>
      <c r="AC336" s="264" t="str">
        <f t="shared" ca="1" si="87"/>
        <v/>
      </c>
      <c r="AD336" s="152" t="str">
        <f t="shared" ca="1" si="96"/>
        <v/>
      </c>
      <c r="AF336" s="209" t="str">
        <f>Raumgruppen_Bezeichnungen!D231</f>
        <v>Küchen zur Schülerverpflegung</v>
      </c>
    </row>
    <row r="337" spans="6:32" ht="14.25" hidden="1" x14ac:dyDescent="0.2">
      <c r="F337" s="673" t="str">
        <f>Raumgruppen_Bezeichnungen!C232</f>
        <v>K1-5</v>
      </c>
      <c r="G337" s="455" t="str">
        <f t="shared" ca="1" si="91"/>
        <v/>
      </c>
      <c r="H337" s="455" t="str">
        <f t="shared" ca="1" si="92"/>
        <v/>
      </c>
      <c r="I337" s="456" t="str">
        <f t="shared" ca="1" si="89"/>
        <v/>
      </c>
      <c r="J337" s="557"/>
      <c r="K337" s="563">
        <f t="shared" si="93"/>
        <v>75</v>
      </c>
      <c r="L337" s="564">
        <f>VLOOKUP(F337,Raumgruppen_Bezeichnungen!$C$3:$O$305,13,FALSE)</f>
        <v>190</v>
      </c>
      <c r="M337" s="2">
        <f>VLOOKUP(F337,Raumgruppen_Bezeichnungen!$C$3:$N$305,12,FALSE)</f>
        <v>0</v>
      </c>
      <c r="N337" s="54" t="str">
        <f t="shared" si="75"/>
        <v>K1-5</v>
      </c>
      <c r="O337" s="137" t="str">
        <f t="shared" ca="1" si="94"/>
        <v/>
      </c>
      <c r="P337" s="137" t="str">
        <f t="shared" ca="1" si="95"/>
        <v/>
      </c>
      <c r="Q337" s="137" t="str">
        <f t="shared" ca="1" si="100"/>
        <v/>
      </c>
      <c r="R337" s="53">
        <f t="shared" si="77"/>
        <v>75</v>
      </c>
      <c r="S337" s="53">
        <f t="shared" si="78"/>
        <v>0</v>
      </c>
      <c r="T337" s="53">
        <f t="shared" si="79"/>
        <v>190</v>
      </c>
      <c r="U337" s="151" t="str">
        <f t="shared" ca="1" si="98"/>
        <v/>
      </c>
      <c r="V337" s="151" t="str">
        <f t="shared" ca="1" si="80"/>
        <v/>
      </c>
      <c r="W337" s="151" t="str">
        <f t="shared" ca="1" si="81"/>
        <v/>
      </c>
      <c r="X337" s="151" t="str">
        <f t="shared" ca="1" si="82"/>
        <v/>
      </c>
      <c r="Y337" s="153" t="str">
        <f t="shared" ca="1" si="83"/>
        <v/>
      </c>
      <c r="Z337" s="153" t="str">
        <f t="shared" ca="1" si="84"/>
        <v/>
      </c>
      <c r="AA337" s="153" t="str">
        <f t="shared" ca="1" si="85"/>
        <v/>
      </c>
      <c r="AB337" s="152" t="str">
        <f t="shared" ca="1" si="86"/>
        <v/>
      </c>
      <c r="AC337" s="264" t="str">
        <f t="shared" ca="1" si="87"/>
        <v/>
      </c>
      <c r="AD337" s="152" t="str">
        <f t="shared" ca="1" si="96"/>
        <v/>
      </c>
      <c r="AF337" s="209" t="str">
        <f>Raumgruppen_Bezeichnungen!D232</f>
        <v>Küchen zur Schülerverpflegung</v>
      </c>
    </row>
    <row r="338" spans="6:32" ht="14.25" hidden="1" x14ac:dyDescent="0.2">
      <c r="F338" s="673" t="str">
        <f>Raumgruppen_Bezeichnungen!C233</f>
        <v>K1-6</v>
      </c>
      <c r="G338" s="455" t="str">
        <f t="shared" ca="1" si="91"/>
        <v/>
      </c>
      <c r="H338" s="455" t="str">
        <f t="shared" ca="1" si="92"/>
        <v/>
      </c>
      <c r="I338" s="456" t="str">
        <f t="shared" ca="1" si="89"/>
        <v/>
      </c>
      <c r="J338" s="557"/>
      <c r="K338" s="563">
        <f t="shared" si="93"/>
        <v>75</v>
      </c>
      <c r="L338" s="564">
        <f>VLOOKUP(F338,Raumgruppen_Bezeichnungen!$C$3:$O$305,13,FALSE)</f>
        <v>190</v>
      </c>
      <c r="M338" s="2">
        <f>VLOOKUP(F338,Raumgruppen_Bezeichnungen!$C$3:$N$305,12,FALSE)</f>
        <v>0</v>
      </c>
      <c r="N338" s="54" t="str">
        <f t="shared" si="75"/>
        <v>K1-6</v>
      </c>
      <c r="O338" s="137" t="str">
        <f t="shared" ca="1" si="94"/>
        <v/>
      </c>
      <c r="P338" s="137" t="str">
        <f t="shared" ca="1" si="95"/>
        <v/>
      </c>
      <c r="Q338" s="137" t="str">
        <f t="shared" ca="1" si="100"/>
        <v/>
      </c>
      <c r="R338" s="53">
        <f t="shared" si="77"/>
        <v>75</v>
      </c>
      <c r="S338" s="53">
        <f t="shared" si="78"/>
        <v>0</v>
      </c>
      <c r="T338" s="53">
        <f t="shared" si="79"/>
        <v>190</v>
      </c>
      <c r="U338" s="151" t="str">
        <f t="shared" ca="1" si="98"/>
        <v/>
      </c>
      <c r="V338" s="151" t="str">
        <f t="shared" ca="1" si="80"/>
        <v/>
      </c>
      <c r="W338" s="151" t="str">
        <f t="shared" ca="1" si="81"/>
        <v/>
      </c>
      <c r="X338" s="151" t="str">
        <f t="shared" ca="1" si="82"/>
        <v/>
      </c>
      <c r="Y338" s="153" t="str">
        <f t="shared" ca="1" si="83"/>
        <v/>
      </c>
      <c r="Z338" s="153" t="str">
        <f t="shared" ca="1" si="84"/>
        <v/>
      </c>
      <c r="AA338" s="153" t="str">
        <f t="shared" ca="1" si="85"/>
        <v/>
      </c>
      <c r="AB338" s="152" t="str">
        <f t="shared" ca="1" si="86"/>
        <v/>
      </c>
      <c r="AC338" s="264" t="str">
        <f t="shared" ca="1" si="87"/>
        <v/>
      </c>
      <c r="AD338" s="152" t="str">
        <f t="shared" ca="1" si="96"/>
        <v/>
      </c>
      <c r="AF338" s="209" t="str">
        <f>Raumgruppen_Bezeichnungen!D233</f>
        <v>Küchen zur Schülerverpflegung</v>
      </c>
    </row>
    <row r="339" spans="6:32" ht="15" hidden="1" thickBot="1" x14ac:dyDescent="0.25">
      <c r="F339" s="673" t="str">
        <f>Raumgruppen_Bezeichnungen!C234</f>
        <v>K1-7</v>
      </c>
      <c r="G339" s="455" t="str">
        <f t="shared" ca="1" si="91"/>
        <v/>
      </c>
      <c r="H339" s="455" t="str">
        <f t="shared" ca="1" si="92"/>
        <v/>
      </c>
      <c r="I339" s="456" t="str">
        <f t="shared" ca="1" si="89"/>
        <v/>
      </c>
      <c r="J339" s="557"/>
      <c r="K339" s="563">
        <f t="shared" si="93"/>
        <v>75</v>
      </c>
      <c r="L339" s="564">
        <f>VLOOKUP(F339,Raumgruppen_Bezeichnungen!$C$3:$O$305,13,FALSE)</f>
        <v>190</v>
      </c>
      <c r="M339" s="2">
        <f>VLOOKUP(F339,Raumgruppen_Bezeichnungen!$C$3:$N$305,12,FALSE)</f>
        <v>0</v>
      </c>
      <c r="N339" s="570" t="str">
        <f t="shared" si="75"/>
        <v>K1-7</v>
      </c>
      <c r="O339" s="543" t="str">
        <f t="shared" ca="1" si="94"/>
        <v/>
      </c>
      <c r="P339" s="543" t="str">
        <f t="shared" ca="1" si="95"/>
        <v/>
      </c>
      <c r="Q339" s="543" t="str">
        <f t="shared" ca="1" si="100"/>
        <v/>
      </c>
      <c r="R339" s="571">
        <f t="shared" si="77"/>
        <v>75</v>
      </c>
      <c r="S339" s="571">
        <f t="shared" si="78"/>
        <v>0</v>
      </c>
      <c r="T339" s="571">
        <f t="shared" si="79"/>
        <v>190</v>
      </c>
      <c r="U339" s="543" t="str">
        <f t="shared" ca="1" si="98"/>
        <v/>
      </c>
      <c r="V339" s="543" t="str">
        <f t="shared" ca="1" si="80"/>
        <v/>
      </c>
      <c r="W339" s="543" t="str">
        <f t="shared" ca="1" si="81"/>
        <v/>
      </c>
      <c r="X339" s="543" t="str">
        <f t="shared" ca="1" si="82"/>
        <v/>
      </c>
      <c r="Y339" s="572" t="str">
        <f t="shared" ca="1" si="83"/>
        <v/>
      </c>
      <c r="Z339" s="572" t="str">
        <f t="shared" ca="1" si="84"/>
        <v/>
      </c>
      <c r="AA339" s="572" t="str">
        <f t="shared" ca="1" si="85"/>
        <v/>
      </c>
      <c r="AB339" s="544" t="str">
        <f t="shared" ca="1" si="86"/>
        <v/>
      </c>
      <c r="AC339" s="573" t="str">
        <f t="shared" ca="1" si="87"/>
        <v/>
      </c>
      <c r="AD339" s="544" t="str">
        <f t="shared" ca="1" si="96"/>
        <v/>
      </c>
      <c r="AF339" s="209" t="str">
        <f>Raumgruppen_Bezeichnungen!D234</f>
        <v>Küchen zur Schülerverpflegung</v>
      </c>
    </row>
    <row r="340" spans="6:32" ht="14.25" hidden="1" x14ac:dyDescent="0.2">
      <c r="F340" s="673" t="str">
        <f>Raumgruppen_Bezeichnungen!C235</f>
        <v>K2-J</v>
      </c>
      <c r="G340" s="455" t="str">
        <f t="shared" ca="1" si="91"/>
        <v/>
      </c>
      <c r="H340" s="455" t="str">
        <f t="shared" ca="1" si="92"/>
        <v/>
      </c>
      <c r="I340" s="456" t="str">
        <f ca="1">IF(H340="","",G340/H340)</f>
        <v/>
      </c>
      <c r="J340" s="557"/>
      <c r="K340" s="563">
        <f t="shared" si="93"/>
        <v>45</v>
      </c>
      <c r="L340" s="564">
        <f>VLOOKUP(F340,Raumgruppen_Bezeichnungen!$C$3:$O$305,13,FALSE)</f>
        <v>120</v>
      </c>
      <c r="M340" s="2">
        <f>VLOOKUP(F340,Raumgruppen_Bezeichnungen!$C$3:$N$305,12,FALSE)</f>
        <v>0</v>
      </c>
      <c r="N340" s="54" t="str">
        <f>F340</f>
        <v>K2-J</v>
      </c>
      <c r="O340" s="137" t="str">
        <f t="shared" ca="1" si="94"/>
        <v/>
      </c>
      <c r="P340" s="137" t="str">
        <f t="shared" ca="1" si="95"/>
        <v/>
      </c>
      <c r="Q340" s="137" t="str">
        <f t="shared" ca="1" si="100"/>
        <v/>
      </c>
      <c r="R340" s="53">
        <f>K340</f>
        <v>45</v>
      </c>
      <c r="S340" s="53">
        <f>J340</f>
        <v>0</v>
      </c>
      <c r="T340" s="53">
        <f>L340</f>
        <v>120</v>
      </c>
      <c r="U340" s="151" t="str">
        <f t="shared" ca="1" si="98"/>
        <v/>
      </c>
      <c r="V340" s="151" t="str">
        <f ca="1">IF(Q340&lt;&gt;"",R340-Q340,"")</f>
        <v/>
      </c>
      <c r="W340" s="151" t="str">
        <f t="shared" ref="W340:X342" ca="1" si="101">IF(U340&lt;0,0,U340)</f>
        <v/>
      </c>
      <c r="X340" s="151" t="str">
        <f t="shared" ca="1" si="101"/>
        <v/>
      </c>
      <c r="Y340" s="153" t="str">
        <f ca="1">IF(W340&lt;&gt;"",W340/T340,"")</f>
        <v/>
      </c>
      <c r="Z340" s="153" t="str">
        <f ca="1">IF(X340&lt;&gt;"",X340/R340,"")</f>
        <v/>
      </c>
      <c r="AA340" s="153" t="str">
        <f ca="1">IF(Y340&lt;&gt;"",Y340+Z340,"")</f>
        <v/>
      </c>
      <c r="AB340" s="152" t="str">
        <f ca="1">IF(AA340&lt;&gt;"",AA340*100,"")</f>
        <v/>
      </c>
      <c r="AC340" s="264" t="str">
        <f ca="1">IF(O340&lt;&gt;"",O340/$O$105,"")</f>
        <v/>
      </c>
      <c r="AD340" s="152" t="str">
        <f t="shared" ca="1" si="96"/>
        <v/>
      </c>
      <c r="AF340" s="209" t="str">
        <f>Raumgruppen_Bezeichnungen!D235</f>
        <v>Lehrküchen</v>
      </c>
    </row>
    <row r="341" spans="6:32" ht="14.25" hidden="1" x14ac:dyDescent="0.2">
      <c r="F341" s="673" t="str">
        <f>Raumgruppen_Bezeichnungen!C236</f>
        <v>K2-J2</v>
      </c>
      <c r="G341" s="455" t="str">
        <f t="shared" ca="1" si="91"/>
        <v/>
      </c>
      <c r="H341" s="455" t="str">
        <f t="shared" ca="1" si="92"/>
        <v/>
      </c>
      <c r="I341" s="456" t="str">
        <f ca="1">IF(H341="","",G341/H341)</f>
        <v/>
      </c>
      <c r="J341" s="557"/>
      <c r="K341" s="563">
        <f t="shared" si="93"/>
        <v>45</v>
      </c>
      <c r="L341" s="564">
        <f>VLOOKUP(F341,Raumgruppen_Bezeichnungen!$C$3:$O$305,13,FALSE)</f>
        <v>120</v>
      </c>
      <c r="M341" s="2">
        <f>VLOOKUP(F341,Raumgruppen_Bezeichnungen!$C$3:$N$305,12,FALSE)</f>
        <v>0</v>
      </c>
      <c r="N341" s="54" t="str">
        <f>F341</f>
        <v>K2-J2</v>
      </c>
      <c r="O341" s="137" t="str">
        <f t="shared" ca="1" si="94"/>
        <v/>
      </c>
      <c r="P341" s="137" t="str">
        <f t="shared" ca="1" si="95"/>
        <v/>
      </c>
      <c r="Q341" s="137" t="str">
        <f t="shared" ca="1" si="100"/>
        <v/>
      </c>
      <c r="R341" s="53">
        <f>K341</f>
        <v>45</v>
      </c>
      <c r="S341" s="53">
        <f>J341</f>
        <v>0</v>
      </c>
      <c r="T341" s="53">
        <f>L341</f>
        <v>120</v>
      </c>
      <c r="U341" s="151" t="str">
        <f t="shared" ca="1" si="98"/>
        <v/>
      </c>
      <c r="V341" s="151" t="str">
        <f ca="1">IF(Q341&lt;&gt;"",R341-Q341,"")</f>
        <v/>
      </c>
      <c r="W341" s="151" t="str">
        <f t="shared" ca="1" si="101"/>
        <v/>
      </c>
      <c r="X341" s="151" t="str">
        <f t="shared" ca="1" si="101"/>
        <v/>
      </c>
      <c r="Y341" s="153" t="str">
        <f ca="1">IF(W341&lt;&gt;"",W341/T341,"")</f>
        <v/>
      </c>
      <c r="Z341" s="153" t="str">
        <f ca="1">IF(X341&lt;&gt;"",X341/R341,"")</f>
        <v/>
      </c>
      <c r="AA341" s="153" t="str">
        <f ca="1">IF(Y341&lt;&gt;"",Y341+Z341,"")</f>
        <v/>
      </c>
      <c r="AB341" s="152" t="str">
        <f ca="1">IF(AA341&lt;&gt;"",AA341*100,"")</f>
        <v/>
      </c>
      <c r="AC341" s="264" t="str">
        <f ca="1">IF(O341&lt;&gt;"",O341/$O$105,"")</f>
        <v/>
      </c>
      <c r="AD341" s="152" t="str">
        <f t="shared" ca="1" si="96"/>
        <v/>
      </c>
      <c r="AF341" s="209" t="str">
        <f>Raumgruppen_Bezeichnungen!D236</f>
        <v>Lehrküchen</v>
      </c>
    </row>
    <row r="342" spans="6:32" ht="14.25" hidden="1" x14ac:dyDescent="0.2">
      <c r="F342" s="673" t="str">
        <f>Raumgruppen_Bezeichnungen!C237</f>
        <v>K2-Q</v>
      </c>
      <c r="G342" s="455" t="str">
        <f t="shared" ca="1" si="91"/>
        <v/>
      </c>
      <c r="H342" s="455" t="str">
        <f t="shared" ca="1" si="92"/>
        <v/>
      </c>
      <c r="I342" s="456" t="str">
        <f ca="1">IF(H342="","",G342/H342)</f>
        <v/>
      </c>
      <c r="J342" s="557"/>
      <c r="K342" s="563">
        <f t="shared" si="93"/>
        <v>50</v>
      </c>
      <c r="L342" s="564">
        <f>VLOOKUP(F342,Raumgruppen_Bezeichnungen!$C$3:$O$305,13,FALSE)</f>
        <v>130</v>
      </c>
      <c r="M342" s="2">
        <f>VLOOKUP(F342,Raumgruppen_Bezeichnungen!$C$3:$N$305,12,FALSE)</f>
        <v>0</v>
      </c>
      <c r="N342" s="54" t="str">
        <f>F342</f>
        <v>K2-Q</v>
      </c>
      <c r="O342" s="137" t="str">
        <f t="shared" ca="1" si="94"/>
        <v/>
      </c>
      <c r="P342" s="137" t="str">
        <f t="shared" ca="1" si="95"/>
        <v/>
      </c>
      <c r="Q342" s="137" t="str">
        <f t="shared" ca="1" si="100"/>
        <v/>
      </c>
      <c r="R342" s="53">
        <f>K342</f>
        <v>50</v>
      </c>
      <c r="S342" s="53">
        <f>J342</f>
        <v>0</v>
      </c>
      <c r="T342" s="53">
        <f>L342</f>
        <v>130</v>
      </c>
      <c r="U342" s="151" t="str">
        <f t="shared" ca="1" si="98"/>
        <v/>
      </c>
      <c r="V342" s="151" t="str">
        <f ca="1">IF(Q342&lt;&gt;"",R342-Q342,"")</f>
        <v/>
      </c>
      <c r="W342" s="151" t="str">
        <f t="shared" ca="1" si="101"/>
        <v/>
      </c>
      <c r="X342" s="151" t="str">
        <f t="shared" ca="1" si="101"/>
        <v/>
      </c>
      <c r="Y342" s="153" t="str">
        <f ca="1">IF(W342&lt;&gt;"",W342/T342,"")</f>
        <v/>
      </c>
      <c r="Z342" s="153" t="str">
        <f ca="1">IF(X342&lt;&gt;"",X342/R342,"")</f>
        <v/>
      </c>
      <c r="AA342" s="153" t="str">
        <f ca="1">IF(Y342&lt;&gt;"",Y342+Z342,"")</f>
        <v/>
      </c>
      <c r="AB342" s="152" t="str">
        <f ca="1">IF(AA342&lt;&gt;"",AA342*100,"")</f>
        <v/>
      </c>
      <c r="AC342" s="264" t="str">
        <f ca="1">IF(O342&lt;&gt;"",O342/$O$105,"")</f>
        <v/>
      </c>
      <c r="AD342" s="152" t="str">
        <f t="shared" ca="1" si="96"/>
        <v/>
      </c>
      <c r="AF342" s="209" t="str">
        <f>Raumgruppen_Bezeichnungen!D237</f>
        <v>Lehrküchen</v>
      </c>
    </row>
    <row r="343" spans="6:32" ht="14.25" hidden="1" x14ac:dyDescent="0.2">
      <c r="F343" s="673" t="str">
        <f>Raumgruppen_Bezeichnungen!C238</f>
        <v>K2-J6</v>
      </c>
      <c r="G343" s="455" t="str">
        <f t="shared" ca="1" si="91"/>
        <v/>
      </c>
      <c r="H343" s="455" t="str">
        <f t="shared" ca="1" si="92"/>
        <v/>
      </c>
      <c r="I343" s="456" t="str">
        <f t="shared" ca="1" si="89"/>
        <v/>
      </c>
      <c r="J343" s="557"/>
      <c r="K343" s="563">
        <f t="shared" si="93"/>
        <v>50</v>
      </c>
      <c r="L343" s="564">
        <f>VLOOKUP(F343,Raumgruppen_Bezeichnungen!$C$3:$O$305,13,FALSE)</f>
        <v>130</v>
      </c>
      <c r="M343" s="2">
        <f>VLOOKUP(F343,Raumgruppen_Bezeichnungen!$C$3:$N$305,12,FALSE)</f>
        <v>0</v>
      </c>
      <c r="N343" s="54" t="str">
        <f t="shared" si="75"/>
        <v>K2-J6</v>
      </c>
      <c r="O343" s="137" t="str">
        <f t="shared" ca="1" si="94"/>
        <v/>
      </c>
      <c r="P343" s="137" t="str">
        <f t="shared" ca="1" si="95"/>
        <v/>
      </c>
      <c r="Q343" s="137" t="str">
        <f t="shared" ca="1" si="100"/>
        <v/>
      </c>
      <c r="R343" s="53">
        <f t="shared" si="77"/>
        <v>50</v>
      </c>
      <c r="S343" s="53">
        <f t="shared" si="78"/>
        <v>0</v>
      </c>
      <c r="T343" s="53">
        <f t="shared" si="79"/>
        <v>130</v>
      </c>
      <c r="U343" s="151" t="str">
        <f t="shared" ca="1" si="98"/>
        <v/>
      </c>
      <c r="V343" s="151" t="str">
        <f t="shared" ca="1" si="80"/>
        <v/>
      </c>
      <c r="W343" s="151" t="str">
        <f t="shared" ca="1" si="81"/>
        <v/>
      </c>
      <c r="X343" s="151" t="str">
        <f t="shared" ca="1" si="82"/>
        <v/>
      </c>
      <c r="Y343" s="153" t="str">
        <f t="shared" ca="1" si="83"/>
        <v/>
      </c>
      <c r="Z343" s="153" t="str">
        <f t="shared" ca="1" si="84"/>
        <v/>
      </c>
      <c r="AA343" s="153" t="str">
        <f t="shared" ca="1" si="85"/>
        <v/>
      </c>
      <c r="AB343" s="152" t="str">
        <f t="shared" ca="1" si="86"/>
        <v/>
      </c>
      <c r="AC343" s="264" t="str">
        <f t="shared" ca="1" si="87"/>
        <v/>
      </c>
      <c r="AD343" s="152" t="str">
        <f t="shared" ca="1" si="96"/>
        <v/>
      </c>
      <c r="AF343" s="209" t="str">
        <f>Raumgruppen_Bezeichnungen!D238</f>
        <v>Lehrküchen</v>
      </c>
    </row>
    <row r="344" spans="6:32" ht="14.25" hidden="1" x14ac:dyDescent="0.2">
      <c r="F344" s="673" t="str">
        <f>Raumgruppen_Bezeichnungen!C239</f>
        <v>K2-M</v>
      </c>
      <c r="G344" s="455" t="str">
        <f t="shared" ca="1" si="91"/>
        <v/>
      </c>
      <c r="H344" s="455" t="str">
        <f t="shared" ca="1" si="92"/>
        <v/>
      </c>
      <c r="I344" s="456" t="str">
        <f t="shared" ca="1" si="89"/>
        <v/>
      </c>
      <c r="J344" s="557"/>
      <c r="K344" s="563">
        <f t="shared" si="93"/>
        <v>50</v>
      </c>
      <c r="L344" s="564">
        <f>VLOOKUP(F344,Raumgruppen_Bezeichnungen!$C$3:$O$305,13,FALSE)</f>
        <v>130</v>
      </c>
      <c r="M344" s="2">
        <f>VLOOKUP(F344,Raumgruppen_Bezeichnungen!$C$3:$N$305,12,FALSE)</f>
        <v>0</v>
      </c>
      <c r="N344" s="54" t="str">
        <f t="shared" si="75"/>
        <v>K2-M</v>
      </c>
      <c r="O344" s="137" t="str">
        <f t="shared" ca="1" si="94"/>
        <v/>
      </c>
      <c r="P344" s="137" t="str">
        <f t="shared" ca="1" si="95"/>
        <v/>
      </c>
      <c r="Q344" s="137" t="str">
        <f t="shared" ca="1" si="100"/>
        <v/>
      </c>
      <c r="R344" s="53">
        <f t="shared" si="77"/>
        <v>50</v>
      </c>
      <c r="S344" s="53">
        <f t="shared" si="78"/>
        <v>0</v>
      </c>
      <c r="T344" s="53">
        <f t="shared" si="79"/>
        <v>130</v>
      </c>
      <c r="U344" s="151" t="str">
        <f t="shared" ca="1" si="98"/>
        <v/>
      </c>
      <c r="V344" s="151" t="str">
        <f t="shared" ca="1" si="80"/>
        <v/>
      </c>
      <c r="W344" s="151" t="str">
        <f t="shared" ca="1" si="81"/>
        <v/>
      </c>
      <c r="X344" s="151" t="str">
        <f t="shared" ca="1" si="82"/>
        <v/>
      </c>
      <c r="Y344" s="153" t="str">
        <f t="shared" ca="1" si="83"/>
        <v/>
      </c>
      <c r="Z344" s="153" t="str">
        <f t="shared" ca="1" si="84"/>
        <v/>
      </c>
      <c r="AA344" s="153" t="str">
        <f t="shared" ca="1" si="85"/>
        <v/>
      </c>
      <c r="AB344" s="152" t="str">
        <f t="shared" ca="1" si="86"/>
        <v/>
      </c>
      <c r="AC344" s="264" t="str">
        <f t="shared" ca="1" si="87"/>
        <v/>
      </c>
      <c r="AD344" s="152" t="str">
        <f t="shared" ca="1" si="96"/>
        <v/>
      </c>
      <c r="AF344" s="209" t="str">
        <f>Raumgruppen_Bezeichnungen!D239</f>
        <v>Lehrküchen</v>
      </c>
    </row>
    <row r="345" spans="6:32" ht="14.25" hidden="1" x14ac:dyDescent="0.2">
      <c r="F345" s="673" t="str">
        <f>Raumgruppen_Bezeichnungen!C240</f>
        <v>K2-14</v>
      </c>
      <c r="G345" s="455" t="str">
        <f t="shared" ca="1" si="91"/>
        <v/>
      </c>
      <c r="H345" s="455" t="str">
        <f t="shared" ca="1" si="92"/>
        <v/>
      </c>
      <c r="I345" s="456" t="str">
        <f t="shared" ca="1" si="89"/>
        <v/>
      </c>
      <c r="J345" s="557"/>
      <c r="K345" s="563">
        <f t="shared" si="93"/>
        <v>55</v>
      </c>
      <c r="L345" s="564">
        <f>VLOOKUP(F345,Raumgruppen_Bezeichnungen!$C$3:$O$305,13,FALSE)</f>
        <v>140</v>
      </c>
      <c r="M345" s="2">
        <f>VLOOKUP(F345,Raumgruppen_Bezeichnungen!$C$3:$N$305,12,FALSE)</f>
        <v>0</v>
      </c>
      <c r="N345" s="54" t="str">
        <f t="shared" si="75"/>
        <v>K2-14</v>
      </c>
      <c r="O345" s="137" t="str">
        <f t="shared" ca="1" si="94"/>
        <v/>
      </c>
      <c r="P345" s="137" t="str">
        <f t="shared" ca="1" si="95"/>
        <v/>
      </c>
      <c r="Q345" s="137" t="str">
        <f t="shared" ca="1" si="100"/>
        <v/>
      </c>
      <c r="R345" s="53">
        <f t="shared" si="77"/>
        <v>55</v>
      </c>
      <c r="S345" s="53">
        <f t="shared" si="78"/>
        <v>0</v>
      </c>
      <c r="T345" s="53">
        <f t="shared" si="79"/>
        <v>140</v>
      </c>
      <c r="U345" s="151" t="str">
        <f t="shared" ca="1" si="98"/>
        <v/>
      </c>
      <c r="V345" s="151" t="str">
        <f t="shared" ca="1" si="80"/>
        <v/>
      </c>
      <c r="W345" s="151" t="str">
        <f t="shared" ca="1" si="81"/>
        <v/>
      </c>
      <c r="X345" s="151" t="str">
        <f t="shared" ca="1" si="82"/>
        <v/>
      </c>
      <c r="Y345" s="153" t="str">
        <f t="shared" ca="1" si="83"/>
        <v/>
      </c>
      <c r="Z345" s="153" t="str">
        <f t="shared" ca="1" si="84"/>
        <v/>
      </c>
      <c r="AA345" s="153" t="str">
        <f t="shared" ca="1" si="85"/>
        <v/>
      </c>
      <c r="AB345" s="152" t="str">
        <f t="shared" ca="1" si="86"/>
        <v/>
      </c>
      <c r="AC345" s="264" t="str">
        <f t="shared" ca="1" si="87"/>
        <v/>
      </c>
      <c r="AD345" s="152" t="str">
        <f t="shared" ca="1" si="96"/>
        <v/>
      </c>
      <c r="AF345" s="209" t="str">
        <f>Raumgruppen_Bezeichnungen!D240</f>
        <v>Lehrküchen</v>
      </c>
    </row>
    <row r="346" spans="6:32" ht="14.25" hidden="1" x14ac:dyDescent="0.2">
      <c r="F346" s="673" t="str">
        <f>Raumgruppen_Bezeichnungen!C241</f>
        <v>K2-W</v>
      </c>
      <c r="G346" s="455" t="str">
        <f t="shared" ca="1" si="91"/>
        <v/>
      </c>
      <c r="H346" s="455" t="str">
        <f t="shared" ca="1" si="92"/>
        <v/>
      </c>
      <c r="I346" s="456" t="str">
        <f ca="1">IF(H346="","",G346/H346)</f>
        <v/>
      </c>
      <c r="J346" s="557"/>
      <c r="K346" s="563">
        <f t="shared" si="93"/>
        <v>60</v>
      </c>
      <c r="L346" s="564">
        <f>VLOOKUP(F346,Raumgruppen_Bezeichnungen!$C$3:$O$305,13,FALSE)</f>
        <v>150</v>
      </c>
      <c r="M346" s="2">
        <f>VLOOKUP(F346,Raumgruppen_Bezeichnungen!$C$3:$N$305,12,FALSE)</f>
        <v>0</v>
      </c>
      <c r="N346" s="54" t="str">
        <f>F346</f>
        <v>K2-W</v>
      </c>
      <c r="O346" s="137" t="str">
        <f t="shared" ca="1" si="94"/>
        <v/>
      </c>
      <c r="P346" s="137" t="str">
        <f t="shared" ca="1" si="95"/>
        <v/>
      </c>
      <c r="Q346" s="137" t="str">
        <f t="shared" ca="1" si="100"/>
        <v/>
      </c>
      <c r="R346" s="53">
        <f>K346</f>
        <v>60</v>
      </c>
      <c r="S346" s="53">
        <f>J346</f>
        <v>0</v>
      </c>
      <c r="T346" s="53">
        <f>L346</f>
        <v>150</v>
      </c>
      <c r="U346" s="151" t="str">
        <f t="shared" ca="1" si="98"/>
        <v/>
      </c>
      <c r="V346" s="151" t="str">
        <f ca="1">IF(Q346&lt;&gt;"",R346-Q346,"")</f>
        <v/>
      </c>
      <c r="W346" s="151" t="str">
        <f ca="1">IF(U346&lt;0,0,U346)</f>
        <v/>
      </c>
      <c r="X346" s="151" t="str">
        <f ca="1">IF(V346&lt;0,0,V346)</f>
        <v/>
      </c>
      <c r="Y346" s="153" t="str">
        <f ca="1">IF(W346&lt;&gt;"",W346/T346,"")</f>
        <v/>
      </c>
      <c r="Z346" s="153" t="str">
        <f ca="1">IF(X346&lt;&gt;"",X346/R346,"")</f>
        <v/>
      </c>
      <c r="AA346" s="153" t="str">
        <f ca="1">IF(Y346&lt;&gt;"",Y346+Z346,"")</f>
        <v/>
      </c>
      <c r="AB346" s="152" t="str">
        <f ca="1">IF(AA346&lt;&gt;"",AA346*100,"")</f>
        <v/>
      </c>
      <c r="AC346" s="264" t="str">
        <f ca="1">IF(O346&lt;&gt;"",O346/$O$105,"")</f>
        <v/>
      </c>
      <c r="AD346" s="152" t="str">
        <f t="shared" ca="1" si="96"/>
        <v/>
      </c>
      <c r="AF346" s="209" t="str">
        <f>Raumgruppen_Bezeichnungen!D241</f>
        <v>Lehrküchen</v>
      </c>
    </row>
    <row r="347" spans="6:32" ht="14.25" hidden="1" x14ac:dyDescent="0.2">
      <c r="F347" s="673" t="str">
        <f>Raumgruppen_Bezeichnungen!C242</f>
        <v>K2-2</v>
      </c>
      <c r="G347" s="455" t="str">
        <f t="shared" ca="1" si="91"/>
        <v/>
      </c>
      <c r="H347" s="455" t="str">
        <f t="shared" ca="1" si="92"/>
        <v/>
      </c>
      <c r="I347" s="456" t="str">
        <f t="shared" ca="1" si="89"/>
        <v/>
      </c>
      <c r="J347" s="557"/>
      <c r="K347" s="563">
        <f t="shared" si="93"/>
        <v>60</v>
      </c>
      <c r="L347" s="564">
        <f>VLOOKUP(F347,Raumgruppen_Bezeichnungen!$C$3:$O$305,13,FALSE)</f>
        <v>160</v>
      </c>
      <c r="M347" s="2">
        <f>VLOOKUP(F347,Raumgruppen_Bezeichnungen!$C$3:$N$305,12,FALSE)</f>
        <v>0</v>
      </c>
      <c r="N347" s="54" t="str">
        <f t="shared" si="75"/>
        <v>K2-2</v>
      </c>
      <c r="O347" s="137" t="str">
        <f t="shared" ca="1" si="94"/>
        <v/>
      </c>
      <c r="P347" s="137" t="str">
        <f t="shared" ca="1" si="95"/>
        <v/>
      </c>
      <c r="Q347" s="137" t="str">
        <f t="shared" ca="1" si="100"/>
        <v/>
      </c>
      <c r="R347" s="53">
        <f t="shared" si="77"/>
        <v>60</v>
      </c>
      <c r="S347" s="53">
        <f t="shared" si="78"/>
        <v>0</v>
      </c>
      <c r="T347" s="53">
        <f t="shared" si="79"/>
        <v>160</v>
      </c>
      <c r="U347" s="151" t="str">
        <f t="shared" ca="1" si="98"/>
        <v/>
      </c>
      <c r="V347" s="151" t="str">
        <f t="shared" ca="1" si="80"/>
        <v/>
      </c>
      <c r="W347" s="151" t="str">
        <f t="shared" ca="1" si="81"/>
        <v/>
      </c>
      <c r="X347" s="151" t="str">
        <f t="shared" ca="1" si="82"/>
        <v/>
      </c>
      <c r="Y347" s="153" t="str">
        <f t="shared" ca="1" si="83"/>
        <v/>
      </c>
      <c r="Z347" s="153" t="str">
        <f t="shared" ca="1" si="84"/>
        <v/>
      </c>
      <c r="AA347" s="153" t="str">
        <f t="shared" ca="1" si="85"/>
        <v/>
      </c>
      <c r="AB347" s="152" t="str">
        <f t="shared" ca="1" si="86"/>
        <v/>
      </c>
      <c r="AC347" s="264" t="str">
        <f t="shared" ca="1" si="87"/>
        <v/>
      </c>
      <c r="AD347" s="152" t="str">
        <f t="shared" ca="1" si="96"/>
        <v/>
      </c>
      <c r="AF347" s="209" t="str">
        <f>Raumgruppen_Bezeichnungen!D242</f>
        <v>Lehrküchen</v>
      </c>
    </row>
    <row r="348" spans="6:32" ht="14.25" hidden="1" x14ac:dyDescent="0.2">
      <c r="F348" s="673" t="str">
        <f>Raumgruppen_Bezeichnungen!C243</f>
        <v>K2-2,5</v>
      </c>
      <c r="G348" s="455" t="str">
        <f t="shared" ca="1" si="91"/>
        <v/>
      </c>
      <c r="H348" s="455" t="str">
        <f t="shared" ca="1" si="92"/>
        <v/>
      </c>
      <c r="I348" s="456" t="str">
        <f t="shared" ca="1" si="89"/>
        <v/>
      </c>
      <c r="J348" s="557"/>
      <c r="K348" s="563">
        <f t="shared" si="93"/>
        <v>65</v>
      </c>
      <c r="L348" s="564">
        <f>VLOOKUP(F348,Raumgruppen_Bezeichnungen!$C$3:$O$305,13,FALSE)</f>
        <v>165</v>
      </c>
      <c r="M348" s="2">
        <f>VLOOKUP(F348,Raumgruppen_Bezeichnungen!$C$3:$N$305,12,FALSE)</f>
        <v>0</v>
      </c>
      <c r="N348" s="54" t="str">
        <f t="shared" si="75"/>
        <v>K2-2,5</v>
      </c>
      <c r="O348" s="137" t="str">
        <f t="shared" ca="1" si="94"/>
        <v/>
      </c>
      <c r="P348" s="137" t="str">
        <f t="shared" ca="1" si="95"/>
        <v/>
      </c>
      <c r="Q348" s="137" t="str">
        <f t="shared" ca="1" si="100"/>
        <v/>
      </c>
      <c r="R348" s="53">
        <f t="shared" si="77"/>
        <v>65</v>
      </c>
      <c r="S348" s="53">
        <f t="shared" si="78"/>
        <v>0</v>
      </c>
      <c r="T348" s="53">
        <f t="shared" si="79"/>
        <v>165</v>
      </c>
      <c r="U348" s="151" t="str">
        <f t="shared" ca="1" si="98"/>
        <v/>
      </c>
      <c r="V348" s="151" t="str">
        <f t="shared" ca="1" si="80"/>
        <v/>
      </c>
      <c r="W348" s="151" t="str">
        <f t="shared" ca="1" si="81"/>
        <v/>
      </c>
      <c r="X348" s="151" t="str">
        <f t="shared" ca="1" si="82"/>
        <v/>
      </c>
      <c r="Y348" s="153" t="str">
        <f t="shared" ca="1" si="83"/>
        <v/>
      </c>
      <c r="Z348" s="153" t="str">
        <f t="shared" ca="1" si="84"/>
        <v/>
      </c>
      <c r="AA348" s="153" t="str">
        <f t="shared" ca="1" si="85"/>
        <v/>
      </c>
      <c r="AB348" s="152" t="str">
        <f t="shared" ca="1" si="86"/>
        <v/>
      </c>
      <c r="AC348" s="264" t="str">
        <f t="shared" ca="1" si="87"/>
        <v/>
      </c>
      <c r="AD348" s="152" t="str">
        <f t="shared" ca="1" si="96"/>
        <v/>
      </c>
      <c r="AF348" s="209" t="str">
        <f>Raumgruppen_Bezeichnungen!D243</f>
        <v>Lehrküchen</v>
      </c>
    </row>
    <row r="349" spans="6:32" ht="14.25" hidden="1" x14ac:dyDescent="0.2">
      <c r="F349" s="673" t="str">
        <f>Raumgruppen_Bezeichnungen!C244</f>
        <v>K2-3</v>
      </c>
      <c r="G349" s="455" t="str">
        <f t="shared" ca="1" si="91"/>
        <v/>
      </c>
      <c r="H349" s="455" t="str">
        <f t="shared" ca="1" si="92"/>
        <v/>
      </c>
      <c r="I349" s="456" t="str">
        <f t="shared" ca="1" si="89"/>
        <v/>
      </c>
      <c r="J349" s="557"/>
      <c r="K349" s="563">
        <f t="shared" si="93"/>
        <v>65</v>
      </c>
      <c r="L349" s="564">
        <f>VLOOKUP(F349,Raumgruppen_Bezeichnungen!$C$3:$O$305,13,FALSE)</f>
        <v>170</v>
      </c>
      <c r="M349" s="2">
        <f>VLOOKUP(F349,Raumgruppen_Bezeichnungen!$C$3:$N$305,12,FALSE)</f>
        <v>0</v>
      </c>
      <c r="N349" s="54" t="str">
        <f t="shared" si="75"/>
        <v>K2-3</v>
      </c>
      <c r="O349" s="137" t="str">
        <f t="shared" ca="1" si="94"/>
        <v/>
      </c>
      <c r="P349" s="137" t="str">
        <f t="shared" ca="1" si="95"/>
        <v/>
      </c>
      <c r="Q349" s="137" t="str">
        <f t="shared" ca="1" si="100"/>
        <v/>
      </c>
      <c r="R349" s="53">
        <f t="shared" si="77"/>
        <v>65</v>
      </c>
      <c r="S349" s="53">
        <f t="shared" si="78"/>
        <v>0</v>
      </c>
      <c r="T349" s="53">
        <f t="shared" si="79"/>
        <v>170</v>
      </c>
      <c r="U349" s="151" t="str">
        <f t="shared" ca="1" si="98"/>
        <v/>
      </c>
      <c r="V349" s="151" t="str">
        <f t="shared" ca="1" si="80"/>
        <v/>
      </c>
      <c r="W349" s="151" t="str">
        <f t="shared" ca="1" si="81"/>
        <v/>
      </c>
      <c r="X349" s="151" t="str">
        <f t="shared" ca="1" si="82"/>
        <v/>
      </c>
      <c r="Y349" s="153" t="str">
        <f t="shared" ca="1" si="83"/>
        <v/>
      </c>
      <c r="Z349" s="153" t="str">
        <f t="shared" ca="1" si="84"/>
        <v/>
      </c>
      <c r="AA349" s="153" t="str">
        <f t="shared" ca="1" si="85"/>
        <v/>
      </c>
      <c r="AB349" s="152" t="str">
        <f t="shared" ca="1" si="86"/>
        <v/>
      </c>
      <c r="AC349" s="264" t="str">
        <f t="shared" ca="1" si="87"/>
        <v/>
      </c>
      <c r="AD349" s="152" t="str">
        <f t="shared" ca="1" si="96"/>
        <v/>
      </c>
      <c r="AF349" s="209" t="str">
        <f>Raumgruppen_Bezeichnungen!D244</f>
        <v>Lehrküchen</v>
      </c>
    </row>
    <row r="350" spans="6:32" ht="14.25" hidden="1" x14ac:dyDescent="0.2">
      <c r="F350" s="673" t="str">
        <f>Raumgruppen_Bezeichnungen!C245</f>
        <v>K2-4</v>
      </c>
      <c r="G350" s="455" t="str">
        <f t="shared" ca="1" si="91"/>
        <v/>
      </c>
      <c r="H350" s="455" t="str">
        <f t="shared" ca="1" si="92"/>
        <v/>
      </c>
      <c r="I350" s="456" t="str">
        <f t="shared" ca="1" si="89"/>
        <v/>
      </c>
      <c r="J350" s="557"/>
      <c r="K350" s="563">
        <f t="shared" si="93"/>
        <v>75</v>
      </c>
      <c r="L350" s="564">
        <f>VLOOKUP(F350,Raumgruppen_Bezeichnungen!$C$3:$O$305,13,FALSE)</f>
        <v>190</v>
      </c>
      <c r="M350" s="2">
        <f>VLOOKUP(F350,Raumgruppen_Bezeichnungen!$C$3:$N$305,12,FALSE)</f>
        <v>0</v>
      </c>
      <c r="N350" s="54" t="str">
        <f t="shared" si="75"/>
        <v>K2-4</v>
      </c>
      <c r="O350" s="137" t="str">
        <f t="shared" ca="1" si="94"/>
        <v/>
      </c>
      <c r="P350" s="137" t="str">
        <f t="shared" ca="1" si="95"/>
        <v/>
      </c>
      <c r="Q350" s="137" t="str">
        <f t="shared" ca="1" si="100"/>
        <v/>
      </c>
      <c r="R350" s="53">
        <f t="shared" si="77"/>
        <v>75</v>
      </c>
      <c r="S350" s="53">
        <f t="shared" si="78"/>
        <v>0</v>
      </c>
      <c r="T350" s="53">
        <f t="shared" si="79"/>
        <v>190</v>
      </c>
      <c r="U350" s="151" t="str">
        <f t="shared" ca="1" si="98"/>
        <v/>
      </c>
      <c r="V350" s="151" t="str">
        <f t="shared" ca="1" si="80"/>
        <v/>
      </c>
      <c r="W350" s="151" t="str">
        <f t="shared" ca="1" si="81"/>
        <v/>
      </c>
      <c r="X350" s="151" t="str">
        <f t="shared" ca="1" si="82"/>
        <v/>
      </c>
      <c r="Y350" s="153" t="str">
        <f t="shared" ca="1" si="83"/>
        <v/>
      </c>
      <c r="Z350" s="153" t="str">
        <f t="shared" ca="1" si="84"/>
        <v/>
      </c>
      <c r="AA350" s="153" t="str">
        <f t="shared" ca="1" si="85"/>
        <v/>
      </c>
      <c r="AB350" s="152" t="str">
        <f t="shared" ca="1" si="86"/>
        <v/>
      </c>
      <c r="AC350" s="264" t="str">
        <f t="shared" ca="1" si="87"/>
        <v/>
      </c>
      <c r="AD350" s="152" t="str">
        <f t="shared" ca="1" si="96"/>
        <v/>
      </c>
      <c r="AF350" s="209" t="str">
        <f>Raumgruppen_Bezeichnungen!D245</f>
        <v>Lehrküchen</v>
      </c>
    </row>
    <row r="351" spans="6:32" ht="14.25" hidden="1" x14ac:dyDescent="0.2">
      <c r="F351" s="673" t="str">
        <f>Raumgruppen_Bezeichnungen!C246</f>
        <v>K2-5</v>
      </c>
      <c r="G351" s="455" t="str">
        <f t="shared" ca="1" si="91"/>
        <v/>
      </c>
      <c r="H351" s="455" t="str">
        <f t="shared" ca="1" si="92"/>
        <v/>
      </c>
      <c r="I351" s="456" t="str">
        <f t="shared" ca="1" si="89"/>
        <v/>
      </c>
      <c r="J351" s="557"/>
      <c r="K351" s="563">
        <f t="shared" si="93"/>
        <v>75</v>
      </c>
      <c r="L351" s="564">
        <f>VLOOKUP(F351,Raumgruppen_Bezeichnungen!$C$3:$O$305,13,FALSE)</f>
        <v>190</v>
      </c>
      <c r="M351" s="2">
        <f>VLOOKUP(F351,Raumgruppen_Bezeichnungen!$C$3:$N$305,12,FALSE)</f>
        <v>0</v>
      </c>
      <c r="N351" s="54" t="str">
        <f t="shared" si="75"/>
        <v>K2-5</v>
      </c>
      <c r="O351" s="137" t="str">
        <f t="shared" ca="1" si="94"/>
        <v/>
      </c>
      <c r="P351" s="137" t="str">
        <f t="shared" ca="1" si="95"/>
        <v/>
      </c>
      <c r="Q351" s="137" t="str">
        <f t="shared" ca="1" si="100"/>
        <v/>
      </c>
      <c r="R351" s="53">
        <f t="shared" si="77"/>
        <v>75</v>
      </c>
      <c r="S351" s="53">
        <f t="shared" si="78"/>
        <v>0</v>
      </c>
      <c r="T351" s="53">
        <f t="shared" si="79"/>
        <v>190</v>
      </c>
      <c r="U351" s="151" t="str">
        <f t="shared" ca="1" si="98"/>
        <v/>
      </c>
      <c r="V351" s="151" t="str">
        <f t="shared" ca="1" si="80"/>
        <v/>
      </c>
      <c r="W351" s="151" t="str">
        <f t="shared" ca="1" si="81"/>
        <v/>
      </c>
      <c r="X351" s="151" t="str">
        <f t="shared" ca="1" si="82"/>
        <v/>
      </c>
      <c r="Y351" s="153" t="str">
        <f t="shared" ca="1" si="83"/>
        <v/>
      </c>
      <c r="Z351" s="153" t="str">
        <f t="shared" ca="1" si="84"/>
        <v/>
      </c>
      <c r="AA351" s="153" t="str">
        <f t="shared" ca="1" si="85"/>
        <v/>
      </c>
      <c r="AB351" s="152" t="str">
        <f t="shared" ca="1" si="86"/>
        <v/>
      </c>
      <c r="AC351" s="264" t="str">
        <f t="shared" ca="1" si="87"/>
        <v/>
      </c>
      <c r="AD351" s="152" t="str">
        <f t="shared" ca="1" si="96"/>
        <v/>
      </c>
      <c r="AF351" s="209" t="str">
        <f>Raumgruppen_Bezeichnungen!D246</f>
        <v>Lehrküchen</v>
      </c>
    </row>
    <row r="352" spans="6:32" ht="14.25" hidden="1" x14ac:dyDescent="0.2">
      <c r="F352" s="673" t="str">
        <f>Raumgruppen_Bezeichnungen!C247</f>
        <v>K2-6</v>
      </c>
      <c r="G352" s="455" t="str">
        <f t="shared" ca="1" si="91"/>
        <v/>
      </c>
      <c r="H352" s="455" t="str">
        <f t="shared" ca="1" si="92"/>
        <v/>
      </c>
      <c r="I352" s="456" t="str">
        <f t="shared" ca="1" si="89"/>
        <v/>
      </c>
      <c r="J352" s="557"/>
      <c r="K352" s="563">
        <f t="shared" si="93"/>
        <v>75</v>
      </c>
      <c r="L352" s="564">
        <f>VLOOKUP(F352,Raumgruppen_Bezeichnungen!$C$3:$O$305,13,FALSE)</f>
        <v>190</v>
      </c>
      <c r="M352" s="2">
        <f>VLOOKUP(F352,Raumgruppen_Bezeichnungen!$C$3:$N$305,12,FALSE)</f>
        <v>0</v>
      </c>
      <c r="N352" s="54" t="str">
        <f t="shared" ref="N352:N396" si="102">F352</f>
        <v>K2-6</v>
      </c>
      <c r="O352" s="137" t="str">
        <f t="shared" ca="1" si="94"/>
        <v/>
      </c>
      <c r="P352" s="137" t="str">
        <f t="shared" ca="1" si="95"/>
        <v/>
      </c>
      <c r="Q352" s="137" t="str">
        <f t="shared" ca="1" si="100"/>
        <v/>
      </c>
      <c r="R352" s="53">
        <f t="shared" ref="R352:R396" si="103">K352</f>
        <v>75</v>
      </c>
      <c r="S352" s="53">
        <f t="shared" ref="S352:S396" si="104">J352</f>
        <v>0</v>
      </c>
      <c r="T352" s="53">
        <f t="shared" ref="T352:T396" si="105">L352</f>
        <v>190</v>
      </c>
      <c r="U352" s="151" t="str">
        <f t="shared" ca="1" si="98"/>
        <v/>
      </c>
      <c r="V352" s="151" t="str">
        <f t="shared" ref="V352:V396" ca="1" si="106">IF(Q352&lt;&gt;"",R352-Q352,"")</f>
        <v/>
      </c>
      <c r="W352" s="151" t="str">
        <f t="shared" ref="W352:W396" ca="1" si="107">IF(U352&lt;0,0,U352)</f>
        <v/>
      </c>
      <c r="X352" s="151" t="str">
        <f t="shared" ref="X352:X396" ca="1" si="108">IF(V352&lt;0,0,V352)</f>
        <v/>
      </c>
      <c r="Y352" s="153" t="str">
        <f t="shared" ca="1" si="83"/>
        <v/>
      </c>
      <c r="Z352" s="153" t="str">
        <f t="shared" ca="1" si="84"/>
        <v/>
      </c>
      <c r="AA352" s="153" t="str">
        <f t="shared" ca="1" si="85"/>
        <v/>
      </c>
      <c r="AB352" s="152" t="str">
        <f t="shared" ca="1" si="86"/>
        <v/>
      </c>
      <c r="AC352" s="264" t="str">
        <f t="shared" ca="1" si="87"/>
        <v/>
      </c>
      <c r="AD352" s="152" t="str">
        <f t="shared" ca="1" si="96"/>
        <v/>
      </c>
      <c r="AF352" s="209" t="str">
        <f>Raumgruppen_Bezeichnungen!D247</f>
        <v>Lehrküchen</v>
      </c>
    </row>
    <row r="353" spans="6:32" ht="15" hidden="1" thickBot="1" x14ac:dyDescent="0.25">
      <c r="F353" s="673" t="str">
        <f>Raumgruppen_Bezeichnungen!C248</f>
        <v>K2-7</v>
      </c>
      <c r="G353" s="455" t="str">
        <f t="shared" ca="1" si="91"/>
        <v/>
      </c>
      <c r="H353" s="455" t="str">
        <f t="shared" ca="1" si="92"/>
        <v/>
      </c>
      <c r="I353" s="456" t="str">
        <f t="shared" ca="1" si="89"/>
        <v/>
      </c>
      <c r="J353" s="557"/>
      <c r="K353" s="563">
        <f t="shared" si="93"/>
        <v>75</v>
      </c>
      <c r="L353" s="564">
        <f>VLOOKUP(F353,Raumgruppen_Bezeichnungen!$C$3:$O$305,13,FALSE)</f>
        <v>190</v>
      </c>
      <c r="M353" s="2">
        <f>VLOOKUP(F353,Raumgruppen_Bezeichnungen!$C$3:$N$305,12,FALSE)</f>
        <v>0</v>
      </c>
      <c r="N353" s="570" t="str">
        <f t="shared" si="102"/>
        <v>K2-7</v>
      </c>
      <c r="O353" s="543" t="str">
        <f t="shared" ca="1" si="94"/>
        <v/>
      </c>
      <c r="P353" s="543" t="str">
        <f t="shared" ca="1" si="95"/>
        <v/>
      </c>
      <c r="Q353" s="543" t="str">
        <f t="shared" ca="1" si="100"/>
        <v/>
      </c>
      <c r="R353" s="571">
        <f t="shared" si="103"/>
        <v>75</v>
      </c>
      <c r="S353" s="571">
        <f t="shared" si="104"/>
        <v>0</v>
      </c>
      <c r="T353" s="571">
        <f t="shared" si="105"/>
        <v>190</v>
      </c>
      <c r="U353" s="543" t="str">
        <f t="shared" ca="1" si="98"/>
        <v/>
      </c>
      <c r="V353" s="543" t="str">
        <f t="shared" ca="1" si="106"/>
        <v/>
      </c>
      <c r="W353" s="543" t="str">
        <f t="shared" ca="1" si="107"/>
        <v/>
      </c>
      <c r="X353" s="543" t="str">
        <f t="shared" ca="1" si="108"/>
        <v/>
      </c>
      <c r="Y353" s="572" t="str">
        <f t="shared" ca="1" si="83"/>
        <v/>
      </c>
      <c r="Z353" s="572" t="str">
        <f t="shared" ca="1" si="84"/>
        <v/>
      </c>
      <c r="AA353" s="572" t="str">
        <f t="shared" ca="1" si="85"/>
        <v/>
      </c>
      <c r="AB353" s="544" t="str">
        <f t="shared" ca="1" si="86"/>
        <v/>
      </c>
      <c r="AC353" s="573" t="str">
        <f t="shared" ca="1" si="87"/>
        <v/>
      </c>
      <c r="AD353" s="544" t="str">
        <f t="shared" ca="1" si="96"/>
        <v/>
      </c>
      <c r="AF353" s="209" t="str">
        <f>Raumgruppen_Bezeichnungen!D248</f>
        <v>Lehrküchen</v>
      </c>
    </row>
    <row r="354" spans="6:32" ht="14.25" x14ac:dyDescent="0.2">
      <c r="F354" s="673" t="str">
        <f>Raumgruppen_Bezeichnungen!C249</f>
        <v>L-J</v>
      </c>
      <c r="G354" s="455">
        <f t="shared" ca="1" si="91"/>
        <v>405.50000000000006</v>
      </c>
      <c r="H354" s="455" t="str">
        <f t="shared" ca="1" si="92"/>
        <v/>
      </c>
      <c r="I354" s="456" t="str">
        <f ca="1">IF(H354="","",G354/H354)</f>
        <v/>
      </c>
      <c r="J354" s="557"/>
      <c r="K354" s="563">
        <f t="shared" si="93"/>
        <v>60</v>
      </c>
      <c r="L354" s="564">
        <f>VLOOKUP(F354,Raumgruppen_Bezeichnungen!$C$3:$O$305,13,FALSE)</f>
        <v>150</v>
      </c>
      <c r="M354" s="2">
        <f>VLOOKUP(F354,Raumgruppen_Bezeichnungen!$C$3:$N$305,12,FALSE)</f>
        <v>1</v>
      </c>
      <c r="N354" s="54" t="str">
        <f>F354</f>
        <v>L-J</v>
      </c>
      <c r="O354" s="137">
        <f t="shared" ca="1" si="94"/>
        <v>405.50000000000006</v>
      </c>
      <c r="P354" s="137" t="str">
        <f t="shared" ca="1" si="95"/>
        <v/>
      </c>
      <c r="Q354" s="137" t="str">
        <f t="shared" ca="1" si="100"/>
        <v/>
      </c>
      <c r="R354" s="53">
        <f>K354</f>
        <v>60</v>
      </c>
      <c r="S354" s="53">
        <f>J354</f>
        <v>0</v>
      </c>
      <c r="T354" s="53">
        <f>L354</f>
        <v>150</v>
      </c>
      <c r="U354" s="151" t="str">
        <f t="shared" ca="1" si="98"/>
        <v/>
      </c>
      <c r="V354" s="151" t="str">
        <f ca="1">IF(Q354&lt;&gt;"",R354-Q354,"")</f>
        <v/>
      </c>
      <c r="W354" s="151" t="str">
        <f t="shared" ref="W354:X356" ca="1" si="109">IF(U354&lt;0,0,U354)</f>
        <v/>
      </c>
      <c r="X354" s="151" t="str">
        <f t="shared" ca="1" si="109"/>
        <v/>
      </c>
      <c r="Y354" s="153" t="str">
        <f ca="1">IF(W354&lt;&gt;"",W354/T354,"")</f>
        <v/>
      </c>
      <c r="Z354" s="153" t="str">
        <f ca="1">IF(X354&lt;&gt;"",X354/R354,"")</f>
        <v/>
      </c>
      <c r="AA354" s="153" t="str">
        <f ca="1">IF(Y354&lt;&gt;"",Y354+Z354,"")</f>
        <v/>
      </c>
      <c r="AB354" s="152" t="str">
        <f ca="1">IF(AA354&lt;&gt;"",AA354*100,"")</f>
        <v/>
      </c>
      <c r="AC354" s="264">
        <f ca="1">IF(O354&lt;&gt;"",O354/$O$105,"")</f>
        <v>4.5432983503468566E-4</v>
      </c>
      <c r="AD354" s="152" t="str">
        <f t="shared" ca="1" si="96"/>
        <v/>
      </c>
      <c r="AF354" s="209" t="str">
        <f>Raumgruppen_Bezeichnungen!D249</f>
        <v>Lager- und Abstellflächen, Archive, Geräteräume, Fahrradabstellräume, Keller</v>
      </c>
    </row>
    <row r="355" spans="6:32" ht="14.25" hidden="1" x14ac:dyDescent="0.2">
      <c r="F355" s="673" t="str">
        <f>Raumgruppen_Bezeichnungen!C250</f>
        <v>L-J2</v>
      </c>
      <c r="G355" s="455" t="str">
        <f t="shared" ca="1" si="91"/>
        <v/>
      </c>
      <c r="H355" s="455" t="str">
        <f t="shared" ca="1" si="92"/>
        <v/>
      </c>
      <c r="I355" s="456" t="str">
        <f ca="1">IF(H355="","",G355/H355)</f>
        <v/>
      </c>
      <c r="J355" s="557"/>
      <c r="K355" s="563">
        <f t="shared" si="93"/>
        <v>60</v>
      </c>
      <c r="L355" s="564">
        <f>VLOOKUP(F355,Raumgruppen_Bezeichnungen!$C$3:$O$305,13,FALSE)</f>
        <v>150</v>
      </c>
      <c r="M355" s="2">
        <f>VLOOKUP(F355,Raumgruppen_Bezeichnungen!$C$3:$N$305,12,FALSE)</f>
        <v>0</v>
      </c>
      <c r="N355" s="54" t="str">
        <f>F355</f>
        <v>L-J2</v>
      </c>
      <c r="O355" s="137" t="str">
        <f t="shared" ca="1" si="94"/>
        <v/>
      </c>
      <c r="P355" s="137" t="str">
        <f t="shared" ca="1" si="95"/>
        <v/>
      </c>
      <c r="Q355" s="137" t="str">
        <f t="shared" ca="1" si="100"/>
        <v/>
      </c>
      <c r="R355" s="53">
        <f>K355</f>
        <v>60</v>
      </c>
      <c r="S355" s="53">
        <f>J355</f>
        <v>0</v>
      </c>
      <c r="T355" s="53">
        <f>L355</f>
        <v>150</v>
      </c>
      <c r="U355" s="151" t="str">
        <f t="shared" ca="1" si="98"/>
        <v/>
      </c>
      <c r="V355" s="151" t="str">
        <f ca="1">IF(Q355&lt;&gt;"",R355-Q355,"")</f>
        <v/>
      </c>
      <c r="W355" s="151" t="str">
        <f t="shared" ca="1" si="109"/>
        <v/>
      </c>
      <c r="X355" s="151" t="str">
        <f t="shared" ca="1" si="109"/>
        <v/>
      </c>
      <c r="Y355" s="153" t="str">
        <f ca="1">IF(W355&lt;&gt;"",W355/T355,"")</f>
        <v/>
      </c>
      <c r="Z355" s="153" t="str">
        <f ca="1">IF(X355&lt;&gt;"",X355/R355,"")</f>
        <v/>
      </c>
      <c r="AA355" s="153" t="str">
        <f ca="1">IF(Y355&lt;&gt;"",Y355+Z355,"")</f>
        <v/>
      </c>
      <c r="AB355" s="152" t="str">
        <f ca="1">IF(AA355&lt;&gt;"",AA355*100,"")</f>
        <v/>
      </c>
      <c r="AC355" s="264" t="str">
        <f ca="1">IF(O355&lt;&gt;"",O355/$O$105,"")</f>
        <v/>
      </c>
      <c r="AD355" s="152" t="str">
        <f t="shared" ca="1" si="96"/>
        <v/>
      </c>
      <c r="AF355" s="209" t="str">
        <f>Raumgruppen_Bezeichnungen!D250</f>
        <v>Lager- und Abstellflächen, Archive, Geräteräume, Fahrradabstellräume, Keller</v>
      </c>
    </row>
    <row r="356" spans="6:32" ht="14.25" hidden="1" x14ac:dyDescent="0.2">
      <c r="F356" s="673" t="str">
        <f>Raumgruppen_Bezeichnungen!C251</f>
        <v>L-Q</v>
      </c>
      <c r="G356" s="455" t="str">
        <f t="shared" ca="1" si="91"/>
        <v/>
      </c>
      <c r="H356" s="455" t="str">
        <f t="shared" ca="1" si="92"/>
        <v/>
      </c>
      <c r="I356" s="456" t="str">
        <f ca="1">IF(H356="","",G356/H356)</f>
        <v/>
      </c>
      <c r="J356" s="557"/>
      <c r="K356" s="563">
        <f t="shared" si="93"/>
        <v>65</v>
      </c>
      <c r="L356" s="564">
        <f>VLOOKUP(F356,Raumgruppen_Bezeichnungen!$C$3:$O$305,13,FALSE)</f>
        <v>170</v>
      </c>
      <c r="M356" s="2">
        <f>VLOOKUP(F356,Raumgruppen_Bezeichnungen!$C$3:$N$305,12,FALSE)</f>
        <v>0</v>
      </c>
      <c r="N356" s="54" t="str">
        <f>F356</f>
        <v>L-Q</v>
      </c>
      <c r="O356" s="137" t="str">
        <f t="shared" ca="1" si="94"/>
        <v/>
      </c>
      <c r="P356" s="137" t="str">
        <f t="shared" ca="1" si="95"/>
        <v/>
      </c>
      <c r="Q356" s="137" t="str">
        <f t="shared" ca="1" si="100"/>
        <v/>
      </c>
      <c r="R356" s="53">
        <f>K356</f>
        <v>65</v>
      </c>
      <c r="S356" s="53">
        <f>J356</f>
        <v>0</v>
      </c>
      <c r="T356" s="53">
        <f>L356</f>
        <v>170</v>
      </c>
      <c r="U356" s="151" t="str">
        <f t="shared" ca="1" si="98"/>
        <v/>
      </c>
      <c r="V356" s="151" t="str">
        <f ca="1">IF(Q356&lt;&gt;"",R356-Q356,"")</f>
        <v/>
      </c>
      <c r="W356" s="151" t="str">
        <f t="shared" ca="1" si="109"/>
        <v/>
      </c>
      <c r="X356" s="151" t="str">
        <f t="shared" ca="1" si="109"/>
        <v/>
      </c>
      <c r="Y356" s="153" t="str">
        <f ca="1">IF(W356&lt;&gt;"",W356/T356,"")</f>
        <v/>
      </c>
      <c r="Z356" s="153" t="str">
        <f ca="1">IF(X356&lt;&gt;"",X356/R356,"")</f>
        <v/>
      </c>
      <c r="AA356" s="153" t="str">
        <f ca="1">IF(Y356&lt;&gt;"",Y356+Z356,"")</f>
        <v/>
      </c>
      <c r="AB356" s="152" t="str">
        <f ca="1">IF(AA356&lt;&gt;"",AA356*100,"")</f>
        <v/>
      </c>
      <c r="AC356" s="264" t="str">
        <f ca="1">IF(O356&lt;&gt;"",O356/$O$105,"")</f>
        <v/>
      </c>
      <c r="AD356" s="152" t="str">
        <f t="shared" ca="1" si="96"/>
        <v/>
      </c>
      <c r="AF356" s="209" t="str">
        <f>Raumgruppen_Bezeichnungen!D251</f>
        <v>Lager- und Abstellflächen, Archive, Geräteräume, Fahrradabstellräume, Keller</v>
      </c>
    </row>
    <row r="357" spans="6:32" ht="14.25" hidden="1" x14ac:dyDescent="0.2">
      <c r="F357" s="673" t="str">
        <f>Raumgruppen_Bezeichnungen!C252</f>
        <v>L-J6</v>
      </c>
      <c r="G357" s="455" t="str">
        <f t="shared" ca="1" si="91"/>
        <v/>
      </c>
      <c r="H357" s="455" t="str">
        <f t="shared" ca="1" si="92"/>
        <v/>
      </c>
      <c r="I357" s="456" t="str">
        <f t="shared" ca="1" si="89"/>
        <v/>
      </c>
      <c r="J357" s="557"/>
      <c r="K357" s="563">
        <f t="shared" si="93"/>
        <v>65</v>
      </c>
      <c r="L357" s="564">
        <f>VLOOKUP(F357,Raumgruppen_Bezeichnungen!$C$3:$O$305,13,FALSE)</f>
        <v>170</v>
      </c>
      <c r="M357" s="2">
        <f>VLOOKUP(F357,Raumgruppen_Bezeichnungen!$C$3:$N$305,12,FALSE)</f>
        <v>0</v>
      </c>
      <c r="N357" s="54" t="str">
        <f t="shared" si="102"/>
        <v>L-J6</v>
      </c>
      <c r="O357" s="137" t="str">
        <f t="shared" ca="1" si="94"/>
        <v/>
      </c>
      <c r="P357" s="137" t="str">
        <f t="shared" ca="1" si="95"/>
        <v/>
      </c>
      <c r="Q357" s="137" t="str">
        <f t="shared" ca="1" si="100"/>
        <v/>
      </c>
      <c r="R357" s="53">
        <f t="shared" si="103"/>
        <v>65</v>
      </c>
      <c r="S357" s="53">
        <f t="shared" si="104"/>
        <v>0</v>
      </c>
      <c r="T357" s="53">
        <f t="shared" si="105"/>
        <v>170</v>
      </c>
      <c r="U357" s="151" t="str">
        <f t="shared" ca="1" si="98"/>
        <v/>
      </c>
      <c r="V357" s="151" t="str">
        <f t="shared" ca="1" si="106"/>
        <v/>
      </c>
      <c r="W357" s="151" t="str">
        <f t="shared" ca="1" si="107"/>
        <v/>
      </c>
      <c r="X357" s="151" t="str">
        <f t="shared" ca="1" si="108"/>
        <v/>
      </c>
      <c r="Y357" s="153" t="str">
        <f t="shared" ca="1" si="83"/>
        <v/>
      </c>
      <c r="Z357" s="153" t="str">
        <f t="shared" ca="1" si="84"/>
        <v/>
      </c>
      <c r="AA357" s="153" t="str">
        <f t="shared" ca="1" si="85"/>
        <v/>
      </c>
      <c r="AB357" s="152" t="str">
        <f t="shared" ca="1" si="86"/>
        <v/>
      </c>
      <c r="AC357" s="264" t="str">
        <f t="shared" ca="1" si="87"/>
        <v/>
      </c>
      <c r="AD357" s="152" t="str">
        <f t="shared" ca="1" si="96"/>
        <v/>
      </c>
      <c r="AF357" s="209" t="str">
        <f>Raumgruppen_Bezeichnungen!D252</f>
        <v>Lager- und Abstellflächen, Archive, Geräteräume, Fahrradabstellräume, Keller</v>
      </c>
    </row>
    <row r="358" spans="6:32" ht="14.25" x14ac:dyDescent="0.2">
      <c r="F358" s="673" t="str">
        <f>Raumgruppen_Bezeichnungen!C253</f>
        <v>L-M</v>
      </c>
      <c r="G358" s="455">
        <f t="shared" ca="1" si="91"/>
        <v>235.20000000000002</v>
      </c>
      <c r="H358" s="455" t="str">
        <f t="shared" ca="1" si="92"/>
        <v/>
      </c>
      <c r="I358" s="456" t="str">
        <f t="shared" ca="1" si="89"/>
        <v/>
      </c>
      <c r="J358" s="557"/>
      <c r="K358" s="563">
        <f t="shared" si="93"/>
        <v>65</v>
      </c>
      <c r="L358" s="564">
        <f>VLOOKUP(F358,Raumgruppen_Bezeichnungen!$C$3:$O$305,13,FALSE)</f>
        <v>170</v>
      </c>
      <c r="M358" s="2">
        <f>VLOOKUP(F358,Raumgruppen_Bezeichnungen!$C$3:$N$305,12,FALSE)</f>
        <v>1</v>
      </c>
      <c r="N358" s="54" t="str">
        <f t="shared" si="102"/>
        <v>L-M</v>
      </c>
      <c r="O358" s="137">
        <f t="shared" ca="1" si="94"/>
        <v>235.20000000000002</v>
      </c>
      <c r="P358" s="137" t="str">
        <f t="shared" ca="1" si="95"/>
        <v/>
      </c>
      <c r="Q358" s="137" t="str">
        <f t="shared" ca="1" si="100"/>
        <v/>
      </c>
      <c r="R358" s="53">
        <f t="shared" si="103"/>
        <v>65</v>
      </c>
      <c r="S358" s="53">
        <f t="shared" si="104"/>
        <v>0</v>
      </c>
      <c r="T358" s="53">
        <f t="shared" si="105"/>
        <v>170</v>
      </c>
      <c r="U358" s="151" t="str">
        <f t="shared" ca="1" si="98"/>
        <v/>
      </c>
      <c r="V358" s="151" t="str">
        <f t="shared" ca="1" si="106"/>
        <v/>
      </c>
      <c r="W358" s="151" t="str">
        <f t="shared" ca="1" si="107"/>
        <v/>
      </c>
      <c r="X358" s="151" t="str">
        <f t="shared" ca="1" si="108"/>
        <v/>
      </c>
      <c r="Y358" s="153" t="str">
        <f t="shared" ca="1" si="83"/>
        <v/>
      </c>
      <c r="Z358" s="153" t="str">
        <f t="shared" ca="1" si="84"/>
        <v/>
      </c>
      <c r="AA358" s="153" t="str">
        <f t="shared" ca="1" si="85"/>
        <v/>
      </c>
      <c r="AB358" s="152" t="str">
        <f t="shared" ca="1" si="86"/>
        <v/>
      </c>
      <c r="AC358" s="264">
        <f t="shared" ca="1" si="87"/>
        <v>2.6352250850840458E-4</v>
      </c>
      <c r="AD358" s="152" t="str">
        <f t="shared" ca="1" si="96"/>
        <v/>
      </c>
      <c r="AF358" s="209" t="str">
        <f>Raumgruppen_Bezeichnungen!D253</f>
        <v>Lager- und Abstellflächen, Archive, Geräteräume, Fahrradabstellräume, Keller</v>
      </c>
    </row>
    <row r="359" spans="6:32" ht="14.25" hidden="1" x14ac:dyDescent="0.2">
      <c r="F359" s="770" t="str">
        <f>Raumgruppen_Bezeichnungen!C254</f>
        <v>L-14</v>
      </c>
      <c r="G359" s="792" t="str">
        <f t="shared" ca="1" si="91"/>
        <v/>
      </c>
      <c r="H359" s="792" t="str">
        <f t="shared" ca="1" si="92"/>
        <v/>
      </c>
      <c r="I359" s="793" t="str">
        <f t="shared" ca="1" si="89"/>
        <v/>
      </c>
      <c r="J359" s="794"/>
      <c r="K359" s="563">
        <f t="shared" si="93"/>
        <v>75</v>
      </c>
      <c r="L359" s="564">
        <f>VLOOKUP(F359,Raumgruppen_Bezeichnungen!$C$3:$O$305,13,FALSE)</f>
        <v>190</v>
      </c>
      <c r="M359" s="2">
        <f>VLOOKUP(F359,Raumgruppen_Bezeichnungen!$C$3:$N$305,12,FALSE)</f>
        <v>0</v>
      </c>
      <c r="N359" s="54" t="str">
        <f t="shared" si="102"/>
        <v>L-14</v>
      </c>
      <c r="O359" s="137" t="str">
        <f t="shared" ca="1" si="94"/>
        <v/>
      </c>
      <c r="P359" s="137" t="str">
        <f t="shared" ca="1" si="95"/>
        <v/>
      </c>
      <c r="Q359" s="137" t="str">
        <f t="shared" ca="1" si="100"/>
        <v/>
      </c>
      <c r="R359" s="53">
        <f t="shared" si="103"/>
        <v>75</v>
      </c>
      <c r="S359" s="53">
        <f t="shared" si="104"/>
        <v>0</v>
      </c>
      <c r="T359" s="53">
        <f t="shared" si="105"/>
        <v>190</v>
      </c>
      <c r="U359" s="151" t="str">
        <f t="shared" ca="1" si="98"/>
        <v/>
      </c>
      <c r="V359" s="151" t="str">
        <f t="shared" ca="1" si="106"/>
        <v/>
      </c>
      <c r="W359" s="151" t="str">
        <f t="shared" ca="1" si="107"/>
        <v/>
      </c>
      <c r="X359" s="151" t="str">
        <f t="shared" ca="1" si="108"/>
        <v/>
      </c>
      <c r="Y359" s="153" t="str">
        <f t="shared" ref="Y359:Y396" ca="1" si="110">IF(W359&lt;&gt;"",W359/T359,"")</f>
        <v/>
      </c>
      <c r="Z359" s="153" t="str">
        <f t="shared" ref="Z359:Z396" ca="1" si="111">IF(X359&lt;&gt;"",X359/R359,"")</f>
        <v/>
      </c>
      <c r="AA359" s="153" t="str">
        <f t="shared" ref="AA359:AA396" ca="1" si="112">IF(Y359&lt;&gt;"",Y359+Z359,"")</f>
        <v/>
      </c>
      <c r="AB359" s="152" t="str">
        <f t="shared" ref="AB359:AB396" ca="1" si="113">IF(AA359&lt;&gt;"",AA359*100,"")</f>
        <v/>
      </c>
      <c r="AC359" s="264" t="str">
        <f t="shared" ref="AC359:AC396" ca="1" si="114">IF(O359&lt;&gt;"",O359/$O$105,"")</f>
        <v/>
      </c>
      <c r="AD359" s="152" t="str">
        <f t="shared" ca="1" si="96"/>
        <v/>
      </c>
      <c r="AF359" s="209" t="str">
        <f>Raumgruppen_Bezeichnungen!D254</f>
        <v>Lager- und Abstellflächen, Archive, Geräteräume, Fahrradabstellräume, Keller</v>
      </c>
    </row>
    <row r="360" spans="6:32" ht="15" thickBot="1" x14ac:dyDescent="0.25">
      <c r="F360" s="674" t="str">
        <f>Raumgruppen_Bezeichnungen!C255</f>
        <v>L-W</v>
      </c>
      <c r="G360" s="798">
        <f t="shared" ca="1" si="91"/>
        <v>10641.15</v>
      </c>
      <c r="H360" s="798" t="str">
        <f t="shared" ca="1" si="92"/>
        <v/>
      </c>
      <c r="I360" s="799" t="str">
        <f ca="1">IF(H360="","",G360/H360)</f>
        <v/>
      </c>
      <c r="J360" s="642"/>
      <c r="K360" s="639">
        <f t="shared" si="93"/>
        <v>90</v>
      </c>
      <c r="L360" s="564">
        <f>VLOOKUP(F360,Raumgruppen_Bezeichnungen!$C$3:$O$305,13,FALSE)</f>
        <v>230</v>
      </c>
      <c r="M360" s="2">
        <f>VLOOKUP(F360,Raumgruppen_Bezeichnungen!$C$3:$N$305,12,FALSE)</f>
        <v>1</v>
      </c>
      <c r="N360" s="54" t="str">
        <f>F360</f>
        <v>L-W</v>
      </c>
      <c r="O360" s="137">
        <f t="shared" ca="1" si="94"/>
        <v>10641.15</v>
      </c>
      <c r="P360" s="137" t="str">
        <f t="shared" ca="1" si="95"/>
        <v/>
      </c>
      <c r="Q360" s="137" t="str">
        <f t="shared" ca="1" si="100"/>
        <v/>
      </c>
      <c r="R360" s="53">
        <f>K360</f>
        <v>90</v>
      </c>
      <c r="S360" s="53">
        <f>J360</f>
        <v>0</v>
      </c>
      <c r="T360" s="53">
        <f>L360</f>
        <v>230</v>
      </c>
      <c r="U360" s="151" t="str">
        <f t="shared" ca="1" si="98"/>
        <v/>
      </c>
      <c r="V360" s="151" t="str">
        <f ca="1">IF(Q360&lt;&gt;"",R360-Q360,"")</f>
        <v/>
      </c>
      <c r="W360" s="151" t="str">
        <f ca="1">IF(U360&lt;0,0,U360)</f>
        <v/>
      </c>
      <c r="X360" s="151" t="str">
        <f ca="1">IF(V360&lt;0,0,V360)</f>
        <v/>
      </c>
      <c r="Y360" s="153" t="str">
        <f ca="1">IF(W360&lt;&gt;"",W360/T360,"")</f>
        <v/>
      </c>
      <c r="Z360" s="153" t="str">
        <f ca="1">IF(X360&lt;&gt;"",X360/R360,"")</f>
        <v/>
      </c>
      <c r="AA360" s="153" t="str">
        <f ca="1">IF(Y360&lt;&gt;"",Y360+Z360,"")</f>
        <v/>
      </c>
      <c r="AB360" s="152" t="str">
        <f ca="1">IF(AA360&lt;&gt;"",AA360*100,"")</f>
        <v/>
      </c>
      <c r="AC360" s="264">
        <f ca="1">IF(O360&lt;&gt;"",O360/$O$105,"")</f>
        <v>1.1922544818937965E-2</v>
      </c>
      <c r="AD360" s="152" t="str">
        <f t="shared" ca="1" si="96"/>
        <v/>
      </c>
      <c r="AF360" s="209" t="str">
        <f>Raumgruppen_Bezeichnungen!D255</f>
        <v>Lager- und Abstellflächen, Archive, Geräteräume, Fahrradabstellräume, Keller</v>
      </c>
    </row>
    <row r="361" spans="6:32" ht="14.25" hidden="1" x14ac:dyDescent="0.2">
      <c r="F361" s="764" t="str">
        <f>Raumgruppen_Bezeichnungen!C256</f>
        <v>L-2</v>
      </c>
      <c r="G361" s="795" t="str">
        <f t="shared" ca="1" si="91"/>
        <v/>
      </c>
      <c r="H361" s="795" t="str">
        <f t="shared" ca="1" si="92"/>
        <v/>
      </c>
      <c r="I361" s="796" t="str">
        <f t="shared" ca="1" si="89"/>
        <v/>
      </c>
      <c r="J361" s="797"/>
      <c r="K361" s="563">
        <f t="shared" si="93"/>
        <v>100</v>
      </c>
      <c r="L361" s="564">
        <f>VLOOKUP(F361,Raumgruppen_Bezeichnungen!$C$3:$O$305,13,FALSE)</f>
        <v>250</v>
      </c>
      <c r="M361" s="2">
        <f>VLOOKUP(F361,Raumgruppen_Bezeichnungen!$C$3:$N$305,12,FALSE)</f>
        <v>0</v>
      </c>
      <c r="N361" s="54" t="str">
        <f t="shared" si="102"/>
        <v>L-2</v>
      </c>
      <c r="O361" s="137" t="str">
        <f t="shared" ca="1" si="94"/>
        <v/>
      </c>
      <c r="P361" s="137" t="str">
        <f t="shared" ca="1" si="95"/>
        <v/>
      </c>
      <c r="Q361" s="137" t="str">
        <f t="shared" ca="1" si="100"/>
        <v/>
      </c>
      <c r="R361" s="53">
        <f t="shared" si="103"/>
        <v>100</v>
      </c>
      <c r="S361" s="53">
        <f t="shared" si="104"/>
        <v>0</v>
      </c>
      <c r="T361" s="53">
        <f t="shared" si="105"/>
        <v>250</v>
      </c>
      <c r="U361" s="151" t="str">
        <f t="shared" ca="1" si="98"/>
        <v/>
      </c>
      <c r="V361" s="151" t="str">
        <f t="shared" ca="1" si="106"/>
        <v/>
      </c>
      <c r="W361" s="151" t="str">
        <f t="shared" ca="1" si="107"/>
        <v/>
      </c>
      <c r="X361" s="151" t="str">
        <f t="shared" ca="1" si="108"/>
        <v/>
      </c>
      <c r="Y361" s="153" t="str">
        <f t="shared" ca="1" si="110"/>
        <v/>
      </c>
      <c r="Z361" s="153" t="str">
        <f t="shared" ca="1" si="111"/>
        <v/>
      </c>
      <c r="AA361" s="153" t="str">
        <f t="shared" ca="1" si="112"/>
        <v/>
      </c>
      <c r="AB361" s="152" t="str">
        <f t="shared" ca="1" si="113"/>
        <v/>
      </c>
      <c r="AC361" s="264" t="str">
        <f t="shared" ca="1" si="114"/>
        <v/>
      </c>
      <c r="AD361" s="152" t="str">
        <f t="shared" ca="1" si="96"/>
        <v/>
      </c>
      <c r="AF361" s="209" t="str">
        <f>Raumgruppen_Bezeichnungen!D256</f>
        <v>Lager- und Abstellflächen, Archive, Geräteräume, Fahrradabstellräume, Keller</v>
      </c>
    </row>
    <row r="362" spans="6:32" ht="14.25" hidden="1" x14ac:dyDescent="0.2">
      <c r="F362" s="673" t="str">
        <f>Raumgruppen_Bezeichnungen!C257</f>
        <v>L-2,5</v>
      </c>
      <c r="G362" s="455" t="str">
        <f t="shared" ca="1" si="91"/>
        <v/>
      </c>
      <c r="H362" s="455" t="str">
        <f t="shared" ca="1" si="92"/>
        <v/>
      </c>
      <c r="I362" s="456" t="str">
        <f t="shared" ca="1" si="89"/>
        <v/>
      </c>
      <c r="J362" s="557"/>
      <c r="K362" s="563">
        <f t="shared" si="93"/>
        <v>100</v>
      </c>
      <c r="L362" s="564">
        <f>VLOOKUP(F362,Raumgruppen_Bezeichnungen!$C$3:$O$305,13,FALSE)</f>
        <v>260</v>
      </c>
      <c r="M362" s="2">
        <f>VLOOKUP(F362,Raumgruppen_Bezeichnungen!$C$3:$N$305,12,FALSE)</f>
        <v>0</v>
      </c>
      <c r="N362" s="54" t="str">
        <f t="shared" si="102"/>
        <v>L-2,5</v>
      </c>
      <c r="O362" s="137" t="str">
        <f t="shared" ca="1" si="94"/>
        <v/>
      </c>
      <c r="P362" s="137" t="str">
        <f t="shared" ca="1" si="95"/>
        <v/>
      </c>
      <c r="Q362" s="137" t="str">
        <f t="shared" ca="1" si="100"/>
        <v/>
      </c>
      <c r="R362" s="53">
        <f t="shared" si="103"/>
        <v>100</v>
      </c>
      <c r="S362" s="53">
        <f t="shared" si="104"/>
        <v>0</v>
      </c>
      <c r="T362" s="53">
        <f t="shared" si="105"/>
        <v>260</v>
      </c>
      <c r="U362" s="151" t="str">
        <f t="shared" ca="1" si="98"/>
        <v/>
      </c>
      <c r="V362" s="151" t="str">
        <f t="shared" ca="1" si="106"/>
        <v/>
      </c>
      <c r="W362" s="151" t="str">
        <f t="shared" ca="1" si="107"/>
        <v/>
      </c>
      <c r="X362" s="151" t="str">
        <f t="shared" ca="1" si="108"/>
        <v/>
      </c>
      <c r="Y362" s="153" t="str">
        <f t="shared" ca="1" si="110"/>
        <v/>
      </c>
      <c r="Z362" s="153" t="str">
        <f t="shared" ca="1" si="111"/>
        <v/>
      </c>
      <c r="AA362" s="153" t="str">
        <f t="shared" ca="1" si="112"/>
        <v/>
      </c>
      <c r="AB362" s="152" t="str">
        <f t="shared" ca="1" si="113"/>
        <v/>
      </c>
      <c r="AC362" s="264" t="str">
        <f t="shared" ca="1" si="114"/>
        <v/>
      </c>
      <c r="AD362" s="152" t="str">
        <f t="shared" ca="1" si="96"/>
        <v/>
      </c>
      <c r="AF362" s="209" t="str">
        <f>Raumgruppen_Bezeichnungen!D257</f>
        <v>Lager- und Abstellflächen, Archive, Geräteräume, Fahrradabstellräume, Keller</v>
      </c>
    </row>
    <row r="363" spans="6:32" ht="14.25" hidden="1" x14ac:dyDescent="0.2">
      <c r="F363" s="673" t="str">
        <f>Raumgruppen_Bezeichnungen!C258</f>
        <v>L-3</v>
      </c>
      <c r="G363" s="455" t="str">
        <f t="shared" ca="1" si="91"/>
        <v/>
      </c>
      <c r="H363" s="455" t="str">
        <f t="shared" ca="1" si="92"/>
        <v/>
      </c>
      <c r="I363" s="456" t="str">
        <f t="shared" ca="1" si="89"/>
        <v/>
      </c>
      <c r="J363" s="557"/>
      <c r="K363" s="563">
        <f t="shared" si="93"/>
        <v>115</v>
      </c>
      <c r="L363" s="564">
        <f>VLOOKUP(F363,Raumgruppen_Bezeichnungen!$C$3:$O$305,13,FALSE)</f>
        <v>290</v>
      </c>
      <c r="M363" s="2">
        <f>VLOOKUP(F363,Raumgruppen_Bezeichnungen!$C$3:$N$305,12,FALSE)</f>
        <v>0</v>
      </c>
      <c r="N363" s="54" t="str">
        <f t="shared" si="102"/>
        <v>L-3</v>
      </c>
      <c r="O363" s="137" t="str">
        <f t="shared" ca="1" si="94"/>
        <v/>
      </c>
      <c r="P363" s="137" t="str">
        <f t="shared" ca="1" si="95"/>
        <v/>
      </c>
      <c r="Q363" s="137" t="str">
        <f t="shared" ca="1" si="100"/>
        <v/>
      </c>
      <c r="R363" s="53">
        <f t="shared" si="103"/>
        <v>115</v>
      </c>
      <c r="S363" s="53">
        <f t="shared" si="104"/>
        <v>0</v>
      </c>
      <c r="T363" s="53">
        <f t="shared" si="105"/>
        <v>290</v>
      </c>
      <c r="U363" s="151" t="str">
        <f t="shared" ca="1" si="98"/>
        <v/>
      </c>
      <c r="V363" s="151" t="str">
        <f t="shared" ca="1" si="106"/>
        <v/>
      </c>
      <c r="W363" s="151" t="str">
        <f t="shared" ca="1" si="107"/>
        <v/>
      </c>
      <c r="X363" s="151" t="str">
        <f t="shared" ca="1" si="108"/>
        <v/>
      </c>
      <c r="Y363" s="153" t="str">
        <f t="shared" ca="1" si="110"/>
        <v/>
      </c>
      <c r="Z363" s="153" t="str">
        <f t="shared" ca="1" si="111"/>
        <v/>
      </c>
      <c r="AA363" s="153" t="str">
        <f t="shared" ca="1" si="112"/>
        <v/>
      </c>
      <c r="AB363" s="152" t="str">
        <f t="shared" ca="1" si="113"/>
        <v/>
      </c>
      <c r="AC363" s="264" t="str">
        <f t="shared" ca="1" si="114"/>
        <v/>
      </c>
      <c r="AD363" s="152" t="str">
        <f t="shared" ca="1" si="96"/>
        <v/>
      </c>
      <c r="AF363" s="209" t="str">
        <f>Raumgruppen_Bezeichnungen!D258</f>
        <v>Lager- und Abstellflächen, Archive, Geräteräume, Fahrradabstellräume, Keller</v>
      </c>
    </row>
    <row r="364" spans="6:32" ht="14.25" hidden="1" x14ac:dyDescent="0.2">
      <c r="F364" s="673" t="str">
        <f>Raumgruppen_Bezeichnungen!C259</f>
        <v>L-4</v>
      </c>
      <c r="G364" s="455" t="str">
        <f t="shared" ca="1" si="91"/>
        <v/>
      </c>
      <c r="H364" s="455" t="str">
        <f t="shared" ca="1" si="92"/>
        <v/>
      </c>
      <c r="I364" s="456" t="str">
        <f t="shared" ca="1" si="89"/>
        <v/>
      </c>
      <c r="J364" s="557"/>
      <c r="K364" s="563">
        <f t="shared" si="93"/>
        <v>135</v>
      </c>
      <c r="L364" s="564">
        <f>VLOOKUP(F364,Raumgruppen_Bezeichnungen!$C$3:$O$305,13,FALSE)</f>
        <v>340</v>
      </c>
      <c r="M364" s="2">
        <f>VLOOKUP(F364,Raumgruppen_Bezeichnungen!$C$3:$N$305,12,FALSE)</f>
        <v>0</v>
      </c>
      <c r="N364" s="54" t="str">
        <f t="shared" si="102"/>
        <v>L-4</v>
      </c>
      <c r="O364" s="137" t="str">
        <f t="shared" ca="1" si="94"/>
        <v/>
      </c>
      <c r="P364" s="137" t="str">
        <f t="shared" ca="1" si="95"/>
        <v/>
      </c>
      <c r="Q364" s="137" t="str">
        <f t="shared" ca="1" si="100"/>
        <v/>
      </c>
      <c r="R364" s="53">
        <f t="shared" si="103"/>
        <v>135</v>
      </c>
      <c r="S364" s="53">
        <f t="shared" si="104"/>
        <v>0</v>
      </c>
      <c r="T364" s="53">
        <f t="shared" si="105"/>
        <v>340</v>
      </c>
      <c r="U364" s="151" t="str">
        <f t="shared" ca="1" si="98"/>
        <v/>
      </c>
      <c r="V364" s="151" t="str">
        <f t="shared" ca="1" si="106"/>
        <v/>
      </c>
      <c r="W364" s="151" t="str">
        <f t="shared" ca="1" si="107"/>
        <v/>
      </c>
      <c r="X364" s="151" t="str">
        <f t="shared" ca="1" si="108"/>
        <v/>
      </c>
      <c r="Y364" s="153" t="str">
        <f t="shared" ca="1" si="110"/>
        <v/>
      </c>
      <c r="Z364" s="153" t="str">
        <f t="shared" ca="1" si="111"/>
        <v/>
      </c>
      <c r="AA364" s="153" t="str">
        <f t="shared" ca="1" si="112"/>
        <v/>
      </c>
      <c r="AB364" s="152" t="str">
        <f t="shared" ca="1" si="113"/>
        <v/>
      </c>
      <c r="AC364" s="264" t="str">
        <f t="shared" ca="1" si="114"/>
        <v/>
      </c>
      <c r="AD364" s="152" t="str">
        <f t="shared" ca="1" si="96"/>
        <v/>
      </c>
      <c r="AF364" s="209" t="str">
        <f>Raumgruppen_Bezeichnungen!D259</f>
        <v>Lager- und Abstellflächen, Archive, Geräteräume, Fahrradabstellräume, Keller</v>
      </c>
    </row>
    <row r="365" spans="6:32" ht="14.25" hidden="1" x14ac:dyDescent="0.2">
      <c r="F365" s="673" t="str">
        <f>Raumgruppen_Bezeichnungen!C260</f>
        <v>L-5</v>
      </c>
      <c r="G365" s="455" t="str">
        <f t="shared" ref="G365:G410" ca="1" si="115">IF(
HLOOKUP(F365,$C$421:$KS$497,77,FALSE)&lt;&gt;0,
HLOOKUP(F365,$C$421:$KS$497,77,FALSE),
"")</f>
        <v/>
      </c>
      <c r="H365" s="455" t="str">
        <f t="shared" ref="H365:H410" ca="1" si="116">IF(
HLOOKUP(F365,$C$503:$KS$579,77,FALSE)&lt;&gt;0,
HLOOKUP(F365,$C$503:$KS$579,77,FALSE),
"")</f>
        <v/>
      </c>
      <c r="I365" s="456" t="str">
        <f t="shared" ca="1" si="89"/>
        <v/>
      </c>
      <c r="J365" s="557"/>
      <c r="K365" s="639">
        <f t="shared" ref="K365:K410" si="117">IF(_xlfn.NUMBERVALUE((RIGHT(TEXT(L365*0.4,"000"))))=0,L365*0.4,IF(_xlfn.NUMBERVALUE((RIGHT(TEXT(L365*0.4,"000"))))&lt;=5,_xlfn.NUMBERVALUE(TEXT(ROUNDDOWN(L365*0.4/10,0),"00"))*10,_xlfn.NUMBERVALUE(TEXT(ROUNDUP(L365*0.4/10,0),"00"))*10-5))</f>
        <v>135</v>
      </c>
      <c r="L365" s="564">
        <f>VLOOKUP(F365,Raumgruppen_Bezeichnungen!$C$3:$O$305,13,FALSE)</f>
        <v>340</v>
      </c>
      <c r="M365" s="2">
        <f>VLOOKUP(F365,Raumgruppen_Bezeichnungen!$C$3:$N$305,12,FALSE)</f>
        <v>0</v>
      </c>
      <c r="N365" s="54" t="str">
        <f t="shared" si="102"/>
        <v>L-5</v>
      </c>
      <c r="O365" s="137" t="str">
        <f t="shared" ref="O365:O410" ca="1" si="118">IF(HLOOKUP(N365,$C$421:$KS$497,77,FALSE)&lt;&gt;0,HLOOKUP(N365,$C$421:$KS$497,77,FALSE),"")</f>
        <v/>
      </c>
      <c r="P365" s="137" t="str">
        <f t="shared" ref="P365:P410" ca="1" si="119">IF(HLOOKUP(N365,$C$503:$KS$579,77,FALSE)&lt;&gt;0,HLOOKUP(N365,$C$503:$KS$579,77,FALSE),"")</f>
        <v/>
      </c>
      <c r="Q365" s="137" t="str">
        <f t="shared" ca="1" si="100"/>
        <v/>
      </c>
      <c r="R365" s="53">
        <f t="shared" si="103"/>
        <v>135</v>
      </c>
      <c r="S365" s="53">
        <f t="shared" si="104"/>
        <v>0</v>
      </c>
      <c r="T365" s="53">
        <f t="shared" si="105"/>
        <v>340</v>
      </c>
      <c r="U365" s="151" t="str">
        <f t="shared" ca="1" si="98"/>
        <v/>
      </c>
      <c r="V365" s="151" t="str">
        <f t="shared" ca="1" si="106"/>
        <v/>
      </c>
      <c r="W365" s="151" t="str">
        <f t="shared" ca="1" si="107"/>
        <v/>
      </c>
      <c r="X365" s="151" t="str">
        <f t="shared" ca="1" si="108"/>
        <v/>
      </c>
      <c r="Y365" s="153" t="str">
        <f t="shared" ca="1" si="110"/>
        <v/>
      </c>
      <c r="Z365" s="153" t="str">
        <f t="shared" ca="1" si="111"/>
        <v/>
      </c>
      <c r="AA365" s="153" t="str">
        <f t="shared" ca="1" si="112"/>
        <v/>
      </c>
      <c r="AB365" s="152" t="str">
        <f t="shared" ca="1" si="113"/>
        <v/>
      </c>
      <c r="AC365" s="264" t="str">
        <f t="shared" ca="1" si="114"/>
        <v/>
      </c>
      <c r="AD365" s="152" t="str">
        <f t="shared" ref="AD365:AD410" ca="1" si="120">IF(AB365&lt;&gt;"",AB365*AC365*1.5,"")</f>
        <v/>
      </c>
      <c r="AF365" s="209" t="str">
        <f>Raumgruppen_Bezeichnungen!D260</f>
        <v>Lager- und Abstellflächen, Archive, Geräteräume, Fahrradabstellräume, Keller</v>
      </c>
    </row>
    <row r="366" spans="6:32" ht="14.25" hidden="1" x14ac:dyDescent="0.2">
      <c r="F366" s="673" t="str">
        <f>Raumgruppen_Bezeichnungen!C261</f>
        <v>L-6</v>
      </c>
      <c r="G366" s="455" t="str">
        <f t="shared" ca="1" si="115"/>
        <v/>
      </c>
      <c r="H366" s="455" t="str">
        <f t="shared" ca="1" si="116"/>
        <v/>
      </c>
      <c r="I366" s="456" t="str">
        <f t="shared" ca="1" si="89"/>
        <v/>
      </c>
      <c r="J366" s="557"/>
      <c r="K366" s="563">
        <f t="shared" si="117"/>
        <v>135</v>
      </c>
      <c r="L366" s="564">
        <f>VLOOKUP(F366,Raumgruppen_Bezeichnungen!$C$3:$O$305,13,FALSE)</f>
        <v>340</v>
      </c>
      <c r="M366" s="2">
        <f>VLOOKUP(F366,Raumgruppen_Bezeichnungen!$C$3:$N$305,12,FALSE)</f>
        <v>0</v>
      </c>
      <c r="N366" s="54" t="str">
        <f t="shared" si="102"/>
        <v>L-6</v>
      </c>
      <c r="O366" s="137" t="str">
        <f t="shared" ca="1" si="118"/>
        <v/>
      </c>
      <c r="P366" s="137" t="str">
        <f t="shared" ca="1" si="119"/>
        <v/>
      </c>
      <c r="Q366" s="137" t="str">
        <f t="shared" ca="1" si="100"/>
        <v/>
      </c>
      <c r="R366" s="53">
        <f t="shared" si="103"/>
        <v>135</v>
      </c>
      <c r="S366" s="53">
        <f t="shared" si="104"/>
        <v>0</v>
      </c>
      <c r="T366" s="53">
        <f t="shared" si="105"/>
        <v>340</v>
      </c>
      <c r="U366" s="151" t="str">
        <f t="shared" ca="1" si="98"/>
        <v/>
      </c>
      <c r="V366" s="151" t="str">
        <f t="shared" ca="1" si="106"/>
        <v/>
      </c>
      <c r="W366" s="151" t="str">
        <f t="shared" ca="1" si="107"/>
        <v/>
      </c>
      <c r="X366" s="151" t="str">
        <f t="shared" ca="1" si="108"/>
        <v/>
      </c>
      <c r="Y366" s="153" t="str">
        <f t="shared" ca="1" si="110"/>
        <v/>
      </c>
      <c r="Z366" s="153" t="str">
        <f t="shared" ca="1" si="111"/>
        <v/>
      </c>
      <c r="AA366" s="153" t="str">
        <f t="shared" ca="1" si="112"/>
        <v/>
      </c>
      <c r="AB366" s="152" t="str">
        <f t="shared" ca="1" si="113"/>
        <v/>
      </c>
      <c r="AC366" s="264" t="str">
        <f t="shared" ca="1" si="114"/>
        <v/>
      </c>
      <c r="AD366" s="152" t="str">
        <f t="shared" ca="1" si="120"/>
        <v/>
      </c>
      <c r="AF366" s="209" t="str">
        <f>Raumgruppen_Bezeichnungen!D261</f>
        <v>Lager- und Abstellflächen, Archive, Geräteräume, Fahrradabstellräume, Keller</v>
      </c>
    </row>
    <row r="367" spans="6:32" ht="15" hidden="1" thickBot="1" x14ac:dyDescent="0.25">
      <c r="F367" s="673" t="str">
        <f>Raumgruppen_Bezeichnungen!C262</f>
        <v>L-7</v>
      </c>
      <c r="G367" s="455" t="str">
        <f t="shared" ca="1" si="115"/>
        <v/>
      </c>
      <c r="H367" s="455" t="str">
        <f t="shared" ca="1" si="116"/>
        <v/>
      </c>
      <c r="I367" s="456" t="str">
        <f t="shared" ca="1" si="89"/>
        <v/>
      </c>
      <c r="J367" s="557"/>
      <c r="K367" s="563">
        <f t="shared" si="117"/>
        <v>135</v>
      </c>
      <c r="L367" s="564">
        <f>VLOOKUP(F367,Raumgruppen_Bezeichnungen!$C$3:$O$305,13,FALSE)</f>
        <v>340</v>
      </c>
      <c r="M367" s="2">
        <f>VLOOKUP(F367,Raumgruppen_Bezeichnungen!$C$3:$N$305,12,FALSE)</f>
        <v>0</v>
      </c>
      <c r="N367" s="570" t="str">
        <f t="shared" si="102"/>
        <v>L-7</v>
      </c>
      <c r="O367" s="543" t="str">
        <f t="shared" ca="1" si="118"/>
        <v/>
      </c>
      <c r="P367" s="543" t="str">
        <f t="shared" ca="1" si="119"/>
        <v/>
      </c>
      <c r="Q367" s="543" t="str">
        <f t="shared" ca="1" si="100"/>
        <v/>
      </c>
      <c r="R367" s="571">
        <f t="shared" si="103"/>
        <v>135</v>
      </c>
      <c r="S367" s="571">
        <f t="shared" si="104"/>
        <v>0</v>
      </c>
      <c r="T367" s="571">
        <f t="shared" si="105"/>
        <v>340</v>
      </c>
      <c r="U367" s="543" t="str">
        <f t="shared" ca="1" si="98"/>
        <v/>
      </c>
      <c r="V367" s="543" t="str">
        <f t="shared" ca="1" si="106"/>
        <v/>
      </c>
      <c r="W367" s="543" t="str">
        <f t="shared" ca="1" si="107"/>
        <v/>
      </c>
      <c r="X367" s="543" t="str">
        <f t="shared" ca="1" si="108"/>
        <v/>
      </c>
      <c r="Y367" s="572" t="str">
        <f t="shared" ca="1" si="110"/>
        <v/>
      </c>
      <c r="Z367" s="572" t="str">
        <f t="shared" ca="1" si="111"/>
        <v/>
      </c>
      <c r="AA367" s="572" t="str">
        <f t="shared" ca="1" si="112"/>
        <v/>
      </c>
      <c r="AB367" s="544" t="str">
        <f t="shared" ca="1" si="113"/>
        <v/>
      </c>
      <c r="AC367" s="573" t="str">
        <f t="shared" ca="1" si="114"/>
        <v/>
      </c>
      <c r="AD367" s="544" t="str">
        <f t="shared" ca="1" si="120"/>
        <v/>
      </c>
      <c r="AF367" s="209" t="str">
        <f>Raumgruppen_Bezeichnungen!D262</f>
        <v>Lager- und Abstellflächen, Archive, Geräteräume, Fahrradabstellräume, Keller</v>
      </c>
    </row>
    <row r="368" spans="6:32" ht="14.25" hidden="1" x14ac:dyDescent="0.2">
      <c r="F368" s="673" t="str">
        <f>Raumgruppen_Bezeichnungen!C263</f>
        <v>M1-J</v>
      </c>
      <c r="G368" s="455" t="str">
        <f t="shared" ca="1" si="115"/>
        <v/>
      </c>
      <c r="H368" s="455" t="str">
        <f t="shared" ca="1" si="116"/>
        <v/>
      </c>
      <c r="I368" s="456" t="str">
        <f ca="1">IF(H368="","",G368/H368)</f>
        <v/>
      </c>
      <c r="J368" s="557"/>
      <c r="K368" s="563">
        <f t="shared" si="117"/>
        <v>135</v>
      </c>
      <c r="L368" s="564">
        <f>VLOOKUP(F368,Raumgruppen_Bezeichnungen!$C$3:$O$305,13,FALSE)</f>
        <v>340</v>
      </c>
      <c r="M368" s="2">
        <f>VLOOKUP(F368,Raumgruppen_Bezeichnungen!$C$3:$N$305,12,FALSE)</f>
        <v>0</v>
      </c>
      <c r="N368" s="54" t="str">
        <f>F368</f>
        <v>M1-J</v>
      </c>
      <c r="O368" s="137" t="str">
        <f t="shared" ca="1" si="118"/>
        <v/>
      </c>
      <c r="P368" s="137" t="str">
        <f t="shared" ca="1" si="119"/>
        <v/>
      </c>
      <c r="Q368" s="137" t="str">
        <f t="shared" ref="Q368:Q398" ca="1" si="121">IF(P368="","",O368/P368)</f>
        <v/>
      </c>
      <c r="R368" s="53">
        <f>K368</f>
        <v>135</v>
      </c>
      <c r="S368" s="53">
        <f>J368</f>
        <v>0</v>
      </c>
      <c r="T368" s="53">
        <f>L368</f>
        <v>340</v>
      </c>
      <c r="U368" s="151" t="str">
        <f t="shared" ref="U368:U410" ca="1" si="122">IF(Q368&lt;&gt;"",ROUND(Q368-T368,6),"")</f>
        <v/>
      </c>
      <c r="V368" s="151" t="str">
        <f ca="1">IF(Q368&lt;&gt;"",R368-Q368,"")</f>
        <v/>
      </c>
      <c r="W368" s="151" t="str">
        <f t="shared" ref="W368:X371" ca="1" si="123">IF(U368&lt;0,0,U368)</f>
        <v/>
      </c>
      <c r="X368" s="151" t="str">
        <f t="shared" ca="1" si="123"/>
        <v/>
      </c>
      <c r="Y368" s="153" t="str">
        <f ca="1">IF(W368&lt;&gt;"",W368/T368,"")</f>
        <v/>
      </c>
      <c r="Z368" s="153" t="str">
        <f ca="1">IF(X368&lt;&gt;"",X368/R368,"")</f>
        <v/>
      </c>
      <c r="AA368" s="153" t="str">
        <f ca="1">IF(Y368&lt;&gt;"",Y368+Z368,"")</f>
        <v/>
      </c>
      <c r="AB368" s="152" t="str">
        <f ca="1">IF(AA368&lt;&gt;"",AA368*100,"")</f>
        <v/>
      </c>
      <c r="AC368" s="264" t="str">
        <f ca="1">IF(O368&lt;&gt;"",O368/$O$105,"")</f>
        <v/>
      </c>
      <c r="AD368" s="152" t="str">
        <f t="shared" ca="1" si="120"/>
        <v/>
      </c>
      <c r="AF368" s="209" t="str">
        <f>Raumgruppen_Bezeichnungen!D263</f>
        <v>Sport- und Mehrzweckhallen</v>
      </c>
    </row>
    <row r="369" spans="6:32" ht="14.25" hidden="1" x14ac:dyDescent="0.2">
      <c r="F369" s="673" t="str">
        <f>Raumgruppen_Bezeichnungen!C264</f>
        <v>M1-J2</v>
      </c>
      <c r="G369" s="455" t="str">
        <f t="shared" ca="1" si="115"/>
        <v/>
      </c>
      <c r="H369" s="455" t="str">
        <f t="shared" ca="1" si="116"/>
        <v/>
      </c>
      <c r="I369" s="456" t="str">
        <f ca="1">IF(H369="","",G369/H369)</f>
        <v/>
      </c>
      <c r="J369" s="557"/>
      <c r="K369" s="563">
        <f t="shared" si="117"/>
        <v>135</v>
      </c>
      <c r="L369" s="564">
        <f>VLOOKUP(F369,Raumgruppen_Bezeichnungen!$C$3:$O$305,13,FALSE)</f>
        <v>340</v>
      </c>
      <c r="M369" s="2">
        <f>VLOOKUP(F369,Raumgruppen_Bezeichnungen!$C$3:$N$305,12,FALSE)</f>
        <v>0</v>
      </c>
      <c r="N369" s="54" t="str">
        <f>F369</f>
        <v>M1-J2</v>
      </c>
      <c r="O369" s="137" t="str">
        <f t="shared" ca="1" si="118"/>
        <v/>
      </c>
      <c r="P369" s="137" t="str">
        <f t="shared" ca="1" si="119"/>
        <v/>
      </c>
      <c r="Q369" s="137" t="str">
        <f t="shared" ca="1" si="121"/>
        <v/>
      </c>
      <c r="R369" s="53">
        <f>K369</f>
        <v>135</v>
      </c>
      <c r="S369" s="53">
        <f>J369</f>
        <v>0</v>
      </c>
      <c r="T369" s="53">
        <f>L369</f>
        <v>340</v>
      </c>
      <c r="U369" s="151" t="str">
        <f t="shared" ca="1" si="122"/>
        <v/>
      </c>
      <c r="V369" s="151" t="str">
        <f ca="1">IF(Q369&lt;&gt;"",R369-Q369,"")</f>
        <v/>
      </c>
      <c r="W369" s="151" t="str">
        <f t="shared" ca="1" si="123"/>
        <v/>
      </c>
      <c r="X369" s="151" t="str">
        <f t="shared" ca="1" si="123"/>
        <v/>
      </c>
      <c r="Y369" s="153" t="str">
        <f ca="1">IF(W369&lt;&gt;"",W369/T369,"")</f>
        <v/>
      </c>
      <c r="Z369" s="153" t="str">
        <f ca="1">IF(X369&lt;&gt;"",X369/R369,"")</f>
        <v/>
      </c>
      <c r="AA369" s="153" t="str">
        <f ca="1">IF(Y369&lt;&gt;"",Y369+Z369,"")</f>
        <v/>
      </c>
      <c r="AB369" s="152" t="str">
        <f ca="1">IF(AA369&lt;&gt;"",AA369*100,"")</f>
        <v/>
      </c>
      <c r="AC369" s="264" t="str">
        <f ca="1">IF(O369&lt;&gt;"",O369/$O$105,"")</f>
        <v/>
      </c>
      <c r="AD369" s="152" t="str">
        <f t="shared" ca="1" si="120"/>
        <v/>
      </c>
      <c r="AF369" s="209" t="str">
        <f>Raumgruppen_Bezeichnungen!D264</f>
        <v>Sport- und Mehrzweckhallen</v>
      </c>
    </row>
    <row r="370" spans="6:32" ht="14.25" hidden="1" x14ac:dyDescent="0.2">
      <c r="F370" s="673" t="str">
        <f>Raumgruppen_Bezeichnungen!C265</f>
        <v>M1-Q</v>
      </c>
      <c r="G370" s="455" t="str">
        <f t="shared" ca="1" si="115"/>
        <v/>
      </c>
      <c r="H370" s="455" t="str">
        <f t="shared" ca="1" si="116"/>
        <v/>
      </c>
      <c r="I370" s="456" t="str">
        <f ca="1">IF(H370="","",G370/H370)</f>
        <v/>
      </c>
      <c r="J370" s="557"/>
      <c r="K370" s="563">
        <f t="shared" si="117"/>
        <v>155</v>
      </c>
      <c r="L370" s="564">
        <f>VLOOKUP(F370,Raumgruppen_Bezeichnungen!$C$3:$O$305,13,FALSE)</f>
        <v>390</v>
      </c>
      <c r="M370" s="2">
        <f>VLOOKUP(F370,Raumgruppen_Bezeichnungen!$C$3:$N$305,12,FALSE)</f>
        <v>0</v>
      </c>
      <c r="N370" s="54" t="str">
        <f>F370</f>
        <v>M1-Q</v>
      </c>
      <c r="O370" s="137" t="str">
        <f t="shared" ca="1" si="118"/>
        <v/>
      </c>
      <c r="P370" s="137" t="str">
        <f t="shared" ca="1" si="119"/>
        <v/>
      </c>
      <c r="Q370" s="137" t="str">
        <f t="shared" ca="1" si="121"/>
        <v/>
      </c>
      <c r="R370" s="53">
        <f>K370</f>
        <v>155</v>
      </c>
      <c r="S370" s="53">
        <f>J370</f>
        <v>0</v>
      </c>
      <c r="T370" s="53">
        <f>L370</f>
        <v>390</v>
      </c>
      <c r="U370" s="151" t="str">
        <f t="shared" ca="1" si="122"/>
        <v/>
      </c>
      <c r="V370" s="151" t="str">
        <f ca="1">IF(Q370&lt;&gt;"",R370-Q370,"")</f>
        <v/>
      </c>
      <c r="W370" s="151" t="str">
        <f t="shared" ca="1" si="123"/>
        <v/>
      </c>
      <c r="X370" s="151" t="str">
        <f t="shared" ca="1" si="123"/>
        <v/>
      </c>
      <c r="Y370" s="153" t="str">
        <f ca="1">IF(W370&lt;&gt;"",W370/T370,"")</f>
        <v/>
      </c>
      <c r="Z370" s="153" t="str">
        <f ca="1">IF(X370&lt;&gt;"",X370/R370,"")</f>
        <v/>
      </c>
      <c r="AA370" s="153" t="str">
        <f ca="1">IF(Y370&lt;&gt;"",Y370+Z370,"")</f>
        <v/>
      </c>
      <c r="AB370" s="152" t="str">
        <f ca="1">IF(AA370&lt;&gt;"",AA370*100,"")</f>
        <v/>
      </c>
      <c r="AC370" s="264" t="str">
        <f ca="1">IF(O370&lt;&gt;"",O370/$O$105,"")</f>
        <v/>
      </c>
      <c r="AD370" s="152" t="str">
        <f t="shared" ca="1" si="120"/>
        <v/>
      </c>
      <c r="AF370" s="209" t="str">
        <f>Raumgruppen_Bezeichnungen!D265</f>
        <v>Sport- und Mehrzweckhallen</v>
      </c>
    </row>
    <row r="371" spans="6:32" ht="14.25" hidden="1" x14ac:dyDescent="0.2">
      <c r="F371" s="673" t="str">
        <f>Raumgruppen_Bezeichnungen!C266</f>
        <v>M1-J6</v>
      </c>
      <c r="G371" s="455" t="str">
        <f t="shared" ca="1" si="115"/>
        <v/>
      </c>
      <c r="H371" s="455" t="str">
        <f t="shared" ca="1" si="116"/>
        <v/>
      </c>
      <c r="I371" s="456" t="str">
        <f ca="1">IF(H371="","",G371/H371)</f>
        <v/>
      </c>
      <c r="J371" s="557"/>
      <c r="K371" s="563">
        <f t="shared" si="117"/>
        <v>155</v>
      </c>
      <c r="L371" s="564">
        <f>VLOOKUP(F371,Raumgruppen_Bezeichnungen!$C$3:$O$305,13,FALSE)</f>
        <v>390</v>
      </c>
      <c r="M371" s="2">
        <f>VLOOKUP(F371,Raumgruppen_Bezeichnungen!$C$3:$N$305,12,FALSE)</f>
        <v>0</v>
      </c>
      <c r="N371" s="54" t="str">
        <f>F371</f>
        <v>M1-J6</v>
      </c>
      <c r="O371" s="137" t="str">
        <f t="shared" ca="1" si="118"/>
        <v/>
      </c>
      <c r="P371" s="137" t="str">
        <f t="shared" ca="1" si="119"/>
        <v/>
      </c>
      <c r="Q371" s="137" t="str">
        <f t="shared" ca="1" si="121"/>
        <v/>
      </c>
      <c r="R371" s="53">
        <f>K371</f>
        <v>155</v>
      </c>
      <c r="S371" s="53">
        <f>J371</f>
        <v>0</v>
      </c>
      <c r="T371" s="53">
        <f>L371</f>
        <v>390</v>
      </c>
      <c r="U371" s="151" t="str">
        <f t="shared" ca="1" si="122"/>
        <v/>
      </c>
      <c r="V371" s="151" t="str">
        <f ca="1">IF(Q371&lt;&gt;"",R371-Q371,"")</f>
        <v/>
      </c>
      <c r="W371" s="151" t="str">
        <f t="shared" ca="1" si="123"/>
        <v/>
      </c>
      <c r="X371" s="151" t="str">
        <f t="shared" ca="1" si="123"/>
        <v/>
      </c>
      <c r="Y371" s="153" t="str">
        <f ca="1">IF(W371&lt;&gt;"",W371/T371,"")</f>
        <v/>
      </c>
      <c r="Z371" s="153" t="str">
        <f ca="1">IF(X371&lt;&gt;"",X371/R371,"")</f>
        <v/>
      </c>
      <c r="AA371" s="153" t="str">
        <f ca="1">IF(Y371&lt;&gt;"",Y371+Z371,"")</f>
        <v/>
      </c>
      <c r="AB371" s="152" t="str">
        <f ca="1">IF(AA371&lt;&gt;"",AA371*100,"")</f>
        <v/>
      </c>
      <c r="AC371" s="264" t="str">
        <f ca="1">IF(O371&lt;&gt;"",O371/$O$105,"")</f>
        <v/>
      </c>
      <c r="AD371" s="152" t="str">
        <f t="shared" ca="1" si="120"/>
        <v/>
      </c>
      <c r="AF371" s="209" t="str">
        <f>Raumgruppen_Bezeichnungen!D266</f>
        <v>Sport- und Mehrzweckhallen</v>
      </c>
    </row>
    <row r="372" spans="6:32" ht="14.25" hidden="1" x14ac:dyDescent="0.2">
      <c r="F372" s="673" t="str">
        <f>Raumgruppen_Bezeichnungen!C267</f>
        <v>M1-M</v>
      </c>
      <c r="G372" s="455" t="str">
        <f t="shared" ca="1" si="115"/>
        <v/>
      </c>
      <c r="H372" s="455" t="str">
        <f t="shared" ca="1" si="116"/>
        <v/>
      </c>
      <c r="I372" s="456" t="str">
        <f t="shared" ca="1" si="89"/>
        <v/>
      </c>
      <c r="J372" s="557"/>
      <c r="K372" s="563">
        <f t="shared" si="117"/>
        <v>175</v>
      </c>
      <c r="L372" s="564">
        <f>VLOOKUP(F372,Raumgruppen_Bezeichnungen!$C$3:$O$305,13,FALSE)</f>
        <v>440</v>
      </c>
      <c r="M372" s="2">
        <f>VLOOKUP(F372,Raumgruppen_Bezeichnungen!$C$3:$N$305,12,FALSE)</f>
        <v>0</v>
      </c>
      <c r="N372" s="54" t="str">
        <f t="shared" si="102"/>
        <v>M1-M</v>
      </c>
      <c r="O372" s="137" t="str">
        <f t="shared" ca="1" si="118"/>
        <v/>
      </c>
      <c r="P372" s="137" t="str">
        <f t="shared" ca="1" si="119"/>
        <v/>
      </c>
      <c r="Q372" s="137" t="str">
        <f t="shared" ca="1" si="121"/>
        <v/>
      </c>
      <c r="R372" s="53">
        <f t="shared" si="103"/>
        <v>175</v>
      </c>
      <c r="S372" s="53">
        <f t="shared" si="104"/>
        <v>0</v>
      </c>
      <c r="T372" s="53">
        <f t="shared" si="105"/>
        <v>440</v>
      </c>
      <c r="U372" s="151" t="str">
        <f t="shared" ca="1" si="122"/>
        <v/>
      </c>
      <c r="V372" s="151" t="str">
        <f t="shared" ca="1" si="106"/>
        <v/>
      </c>
      <c r="W372" s="151" t="str">
        <f t="shared" ca="1" si="107"/>
        <v/>
      </c>
      <c r="X372" s="151" t="str">
        <f t="shared" ca="1" si="108"/>
        <v/>
      </c>
      <c r="Y372" s="153" t="str">
        <f t="shared" ca="1" si="110"/>
        <v/>
      </c>
      <c r="Z372" s="153" t="str">
        <f t="shared" ca="1" si="111"/>
        <v/>
      </c>
      <c r="AA372" s="153" t="str">
        <f t="shared" ca="1" si="112"/>
        <v/>
      </c>
      <c r="AB372" s="152" t="str">
        <f t="shared" ca="1" si="113"/>
        <v/>
      </c>
      <c r="AC372" s="264" t="str">
        <f t="shared" ca="1" si="114"/>
        <v/>
      </c>
      <c r="AD372" s="152" t="str">
        <f t="shared" ca="1" si="120"/>
        <v/>
      </c>
      <c r="AF372" s="209" t="str">
        <f>Raumgruppen_Bezeichnungen!D267</f>
        <v>Sport- und Mehrzweckhallen</v>
      </c>
    </row>
    <row r="373" spans="6:32" ht="14.25" hidden="1" x14ac:dyDescent="0.2">
      <c r="F373" s="673" t="str">
        <f>Raumgruppen_Bezeichnungen!C268</f>
        <v>M1-14</v>
      </c>
      <c r="G373" s="455" t="str">
        <f t="shared" ca="1" si="115"/>
        <v/>
      </c>
      <c r="H373" s="455" t="str">
        <f t="shared" ca="1" si="116"/>
        <v/>
      </c>
      <c r="I373" s="456" t="str">
        <f t="shared" ca="1" si="89"/>
        <v/>
      </c>
      <c r="J373" s="557"/>
      <c r="K373" s="563">
        <f t="shared" si="117"/>
        <v>175</v>
      </c>
      <c r="L373" s="564">
        <f>VLOOKUP(F373,Raumgruppen_Bezeichnungen!$C$3:$O$305,13,FALSE)</f>
        <v>440</v>
      </c>
      <c r="M373" s="2">
        <f>VLOOKUP(F373,Raumgruppen_Bezeichnungen!$C$3:$N$305,12,FALSE)</f>
        <v>0</v>
      </c>
      <c r="N373" s="54" t="str">
        <f t="shared" si="102"/>
        <v>M1-14</v>
      </c>
      <c r="O373" s="137" t="str">
        <f t="shared" ca="1" si="118"/>
        <v/>
      </c>
      <c r="P373" s="137" t="str">
        <f t="shared" ca="1" si="119"/>
        <v/>
      </c>
      <c r="Q373" s="137" t="str">
        <f t="shared" ca="1" si="121"/>
        <v/>
      </c>
      <c r="R373" s="53">
        <f t="shared" si="103"/>
        <v>175</v>
      </c>
      <c r="S373" s="53">
        <f t="shared" si="104"/>
        <v>0</v>
      </c>
      <c r="T373" s="53">
        <f t="shared" si="105"/>
        <v>440</v>
      </c>
      <c r="U373" s="151" t="str">
        <f t="shared" ca="1" si="122"/>
        <v/>
      </c>
      <c r="V373" s="151" t="str">
        <f t="shared" ca="1" si="106"/>
        <v/>
      </c>
      <c r="W373" s="151" t="str">
        <f t="shared" ca="1" si="107"/>
        <v/>
      </c>
      <c r="X373" s="151" t="str">
        <f t="shared" ca="1" si="108"/>
        <v/>
      </c>
      <c r="Y373" s="153" t="str">
        <f t="shared" ca="1" si="110"/>
        <v/>
      </c>
      <c r="Z373" s="153" t="str">
        <f t="shared" ca="1" si="111"/>
        <v/>
      </c>
      <c r="AA373" s="153" t="str">
        <f t="shared" ca="1" si="112"/>
        <v/>
      </c>
      <c r="AB373" s="152" t="str">
        <f t="shared" ca="1" si="113"/>
        <v/>
      </c>
      <c r="AC373" s="264" t="str">
        <f t="shared" ca="1" si="114"/>
        <v/>
      </c>
      <c r="AD373" s="152" t="str">
        <f t="shared" ca="1" si="120"/>
        <v/>
      </c>
      <c r="AF373" s="209" t="str">
        <f>Raumgruppen_Bezeichnungen!D268</f>
        <v>Sport- und Mehrzweckhallen</v>
      </c>
    </row>
    <row r="374" spans="6:32" ht="14.25" hidden="1" x14ac:dyDescent="0.2">
      <c r="F374" s="673" t="str">
        <f>Raumgruppen_Bezeichnungen!C269</f>
        <v>M1-W</v>
      </c>
      <c r="G374" s="455" t="str">
        <f t="shared" ca="1" si="115"/>
        <v/>
      </c>
      <c r="H374" s="455" t="str">
        <f t="shared" ca="1" si="116"/>
        <v/>
      </c>
      <c r="I374" s="456" t="str">
        <f t="shared" ca="1" si="89"/>
        <v/>
      </c>
      <c r="J374" s="557"/>
      <c r="K374" s="563">
        <f t="shared" si="117"/>
        <v>195</v>
      </c>
      <c r="L374" s="564">
        <f>VLOOKUP(F374,Raumgruppen_Bezeichnungen!$C$3:$O$305,13,FALSE)</f>
        <v>490</v>
      </c>
      <c r="M374" s="2">
        <f>VLOOKUP(F374,Raumgruppen_Bezeichnungen!$C$3:$N$305,12,FALSE)</f>
        <v>0</v>
      </c>
      <c r="N374" s="54" t="str">
        <f t="shared" si="102"/>
        <v>M1-W</v>
      </c>
      <c r="O374" s="137" t="str">
        <f t="shared" ca="1" si="118"/>
        <v/>
      </c>
      <c r="P374" s="137" t="str">
        <f t="shared" ca="1" si="119"/>
        <v/>
      </c>
      <c r="Q374" s="137" t="str">
        <f t="shared" ca="1" si="121"/>
        <v/>
      </c>
      <c r="R374" s="53">
        <f t="shared" si="103"/>
        <v>195</v>
      </c>
      <c r="S374" s="53">
        <f t="shared" si="104"/>
        <v>0</v>
      </c>
      <c r="T374" s="53">
        <f t="shared" si="105"/>
        <v>490</v>
      </c>
      <c r="U374" s="151" t="str">
        <f t="shared" ca="1" si="122"/>
        <v/>
      </c>
      <c r="V374" s="151" t="str">
        <f t="shared" ca="1" si="106"/>
        <v/>
      </c>
      <c r="W374" s="151" t="str">
        <f t="shared" ca="1" si="107"/>
        <v/>
      </c>
      <c r="X374" s="151" t="str">
        <f t="shared" ca="1" si="108"/>
        <v/>
      </c>
      <c r="Y374" s="153" t="str">
        <f t="shared" ca="1" si="110"/>
        <v/>
      </c>
      <c r="Z374" s="153" t="str">
        <f t="shared" ca="1" si="111"/>
        <v/>
      </c>
      <c r="AA374" s="153" t="str">
        <f t="shared" ca="1" si="112"/>
        <v/>
      </c>
      <c r="AB374" s="152" t="str">
        <f t="shared" ca="1" si="113"/>
        <v/>
      </c>
      <c r="AC374" s="264" t="str">
        <f t="shared" ca="1" si="114"/>
        <v/>
      </c>
      <c r="AD374" s="152" t="str">
        <f t="shared" ca="1" si="120"/>
        <v/>
      </c>
      <c r="AF374" s="209" t="str">
        <f>Raumgruppen_Bezeichnungen!D269</f>
        <v>Sport- und Mehrzweckhallen</v>
      </c>
    </row>
    <row r="375" spans="6:32" ht="14.25" hidden="1" x14ac:dyDescent="0.2">
      <c r="F375" s="673" t="str">
        <f>Raumgruppen_Bezeichnungen!C270</f>
        <v>M1-2</v>
      </c>
      <c r="G375" s="455" t="str">
        <f t="shared" ca="1" si="115"/>
        <v/>
      </c>
      <c r="H375" s="455" t="str">
        <f t="shared" ca="1" si="116"/>
        <v/>
      </c>
      <c r="I375" s="456" t="str">
        <f ca="1">IF(H375="","",G375/H375)</f>
        <v/>
      </c>
      <c r="J375" s="557"/>
      <c r="K375" s="563">
        <f t="shared" si="117"/>
        <v>215</v>
      </c>
      <c r="L375" s="564">
        <f>VLOOKUP(F375,Raumgruppen_Bezeichnungen!$C$3:$O$305,13,FALSE)</f>
        <v>540</v>
      </c>
      <c r="M375" s="2">
        <f>VLOOKUP(F375,Raumgruppen_Bezeichnungen!$C$3:$N$305,12,FALSE)</f>
        <v>0</v>
      </c>
      <c r="N375" s="54" t="str">
        <f>F375</f>
        <v>M1-2</v>
      </c>
      <c r="O375" s="137" t="str">
        <f t="shared" ca="1" si="118"/>
        <v/>
      </c>
      <c r="P375" s="137" t="str">
        <f t="shared" ca="1" si="119"/>
        <v/>
      </c>
      <c r="Q375" s="137" t="str">
        <f t="shared" ca="1" si="121"/>
        <v/>
      </c>
      <c r="R375" s="53">
        <f>K375</f>
        <v>215</v>
      </c>
      <c r="S375" s="53">
        <f>J375</f>
        <v>0</v>
      </c>
      <c r="T375" s="53">
        <f>L375</f>
        <v>540</v>
      </c>
      <c r="U375" s="151" t="str">
        <f t="shared" ca="1" si="122"/>
        <v/>
      </c>
      <c r="V375" s="151" t="str">
        <f ca="1">IF(Q375&lt;&gt;"",R375-Q375,"")</f>
        <v/>
      </c>
      <c r="W375" s="151" t="str">
        <f ca="1">IF(U375&lt;0,0,U375)</f>
        <v/>
      </c>
      <c r="X375" s="151" t="str">
        <f ca="1">IF(V375&lt;0,0,V375)</f>
        <v/>
      </c>
      <c r="Y375" s="153" t="str">
        <f ca="1">IF(W375&lt;&gt;"",W375/T375,"")</f>
        <v/>
      </c>
      <c r="Z375" s="153" t="str">
        <f ca="1">IF(X375&lt;&gt;"",X375/R375,"")</f>
        <v/>
      </c>
      <c r="AA375" s="153" t="str">
        <f ca="1">IF(Y375&lt;&gt;"",Y375+Z375,"")</f>
        <v/>
      </c>
      <c r="AB375" s="152" t="str">
        <f ca="1">IF(AA375&lt;&gt;"",AA375*100,"")</f>
        <v/>
      </c>
      <c r="AC375" s="264" t="str">
        <f ca="1">IF(O375&lt;&gt;"",O375/$O$105,"")</f>
        <v/>
      </c>
      <c r="AD375" s="152" t="str">
        <f t="shared" ca="1" si="120"/>
        <v/>
      </c>
      <c r="AF375" s="209" t="str">
        <f>Raumgruppen_Bezeichnungen!D270</f>
        <v>Sport- und Mehrzweckhallen</v>
      </c>
    </row>
    <row r="376" spans="6:32" ht="14.25" hidden="1" x14ac:dyDescent="0.2">
      <c r="F376" s="673" t="str">
        <f>Raumgruppen_Bezeichnungen!C271</f>
        <v>M1-2,5</v>
      </c>
      <c r="G376" s="455" t="str">
        <f t="shared" ca="1" si="115"/>
        <v/>
      </c>
      <c r="H376" s="455" t="str">
        <f t="shared" ca="1" si="116"/>
        <v/>
      </c>
      <c r="I376" s="456" t="str">
        <f t="shared" ca="1" si="89"/>
        <v/>
      </c>
      <c r="J376" s="557"/>
      <c r="K376" s="563">
        <f t="shared" si="117"/>
        <v>220</v>
      </c>
      <c r="L376" s="564">
        <f>VLOOKUP(F376,Raumgruppen_Bezeichnungen!$C$3:$O$305,13,FALSE)</f>
        <v>550</v>
      </c>
      <c r="M376" s="2">
        <f>VLOOKUP(F376,Raumgruppen_Bezeichnungen!$C$3:$N$305,12,FALSE)</f>
        <v>0</v>
      </c>
      <c r="N376" s="54" t="str">
        <f t="shared" si="102"/>
        <v>M1-2,5</v>
      </c>
      <c r="O376" s="137" t="str">
        <f t="shared" ca="1" si="118"/>
        <v/>
      </c>
      <c r="P376" s="137" t="str">
        <f t="shared" ca="1" si="119"/>
        <v/>
      </c>
      <c r="Q376" s="137" t="str">
        <f t="shared" ca="1" si="121"/>
        <v/>
      </c>
      <c r="R376" s="53">
        <f t="shared" si="103"/>
        <v>220</v>
      </c>
      <c r="S376" s="53">
        <f t="shared" si="104"/>
        <v>0</v>
      </c>
      <c r="T376" s="53">
        <f t="shared" si="105"/>
        <v>550</v>
      </c>
      <c r="U376" s="151" t="str">
        <f t="shared" ca="1" si="122"/>
        <v/>
      </c>
      <c r="V376" s="151" t="str">
        <f t="shared" ca="1" si="106"/>
        <v/>
      </c>
      <c r="W376" s="151" t="str">
        <f t="shared" ca="1" si="107"/>
        <v/>
      </c>
      <c r="X376" s="151" t="str">
        <f t="shared" ca="1" si="108"/>
        <v/>
      </c>
      <c r="Y376" s="153" t="str">
        <f t="shared" ca="1" si="110"/>
        <v/>
      </c>
      <c r="Z376" s="153" t="str">
        <f t="shared" ca="1" si="111"/>
        <v/>
      </c>
      <c r="AA376" s="153" t="str">
        <f t="shared" ca="1" si="112"/>
        <v/>
      </c>
      <c r="AB376" s="152" t="str">
        <f t="shared" ca="1" si="113"/>
        <v/>
      </c>
      <c r="AC376" s="264" t="str">
        <f t="shared" ca="1" si="114"/>
        <v/>
      </c>
      <c r="AD376" s="152" t="str">
        <f t="shared" ca="1" si="120"/>
        <v/>
      </c>
      <c r="AF376" s="209" t="str">
        <f>Raumgruppen_Bezeichnungen!D271</f>
        <v>Sport- und Mehrzweckhallen</v>
      </c>
    </row>
    <row r="377" spans="6:32" ht="14.25" hidden="1" x14ac:dyDescent="0.2">
      <c r="F377" s="673" t="str">
        <f>Raumgruppen_Bezeichnungen!C272</f>
        <v>M1-3</v>
      </c>
      <c r="G377" s="455" t="str">
        <f t="shared" ca="1" si="115"/>
        <v/>
      </c>
      <c r="H377" s="455" t="str">
        <f t="shared" ca="1" si="116"/>
        <v/>
      </c>
      <c r="I377" s="456" t="str">
        <f t="shared" ca="1" si="89"/>
        <v/>
      </c>
      <c r="J377" s="557"/>
      <c r="K377" s="563">
        <f t="shared" si="117"/>
        <v>235</v>
      </c>
      <c r="L377" s="564">
        <f>VLOOKUP(F377,Raumgruppen_Bezeichnungen!$C$3:$O$305,13,FALSE)</f>
        <v>590</v>
      </c>
      <c r="M377" s="2">
        <f>VLOOKUP(F377,Raumgruppen_Bezeichnungen!$C$3:$N$305,12,FALSE)</f>
        <v>0</v>
      </c>
      <c r="N377" s="54" t="str">
        <f t="shared" si="102"/>
        <v>M1-3</v>
      </c>
      <c r="O377" s="137" t="str">
        <f t="shared" ca="1" si="118"/>
        <v/>
      </c>
      <c r="P377" s="137" t="str">
        <f t="shared" ca="1" si="119"/>
        <v/>
      </c>
      <c r="Q377" s="137" t="str">
        <f t="shared" ca="1" si="121"/>
        <v/>
      </c>
      <c r="R377" s="53">
        <f t="shared" si="103"/>
        <v>235</v>
      </c>
      <c r="S377" s="53">
        <f t="shared" si="104"/>
        <v>0</v>
      </c>
      <c r="T377" s="53">
        <f t="shared" si="105"/>
        <v>590</v>
      </c>
      <c r="U377" s="151" t="str">
        <f t="shared" ca="1" si="122"/>
        <v/>
      </c>
      <c r="V377" s="151" t="str">
        <f t="shared" ca="1" si="106"/>
        <v/>
      </c>
      <c r="W377" s="151" t="str">
        <f t="shared" ca="1" si="107"/>
        <v/>
      </c>
      <c r="X377" s="151" t="str">
        <f t="shared" ca="1" si="108"/>
        <v/>
      </c>
      <c r="Y377" s="153" t="str">
        <f t="shared" ca="1" si="110"/>
        <v/>
      </c>
      <c r="Z377" s="153" t="str">
        <f t="shared" ca="1" si="111"/>
        <v/>
      </c>
      <c r="AA377" s="153" t="str">
        <f t="shared" ca="1" si="112"/>
        <v/>
      </c>
      <c r="AB377" s="152" t="str">
        <f t="shared" ca="1" si="113"/>
        <v/>
      </c>
      <c r="AC377" s="264" t="str">
        <f t="shared" ca="1" si="114"/>
        <v/>
      </c>
      <c r="AD377" s="152" t="str">
        <f t="shared" ca="1" si="120"/>
        <v/>
      </c>
      <c r="AF377" s="209" t="str">
        <f>Raumgruppen_Bezeichnungen!D272</f>
        <v>Sport- und Mehrzweckhallen</v>
      </c>
    </row>
    <row r="378" spans="6:32" ht="14.25" hidden="1" x14ac:dyDescent="0.2">
      <c r="F378" s="673" t="str">
        <f>Raumgruppen_Bezeichnungen!C273</f>
        <v>M1-4</v>
      </c>
      <c r="G378" s="455" t="str">
        <f t="shared" ca="1" si="115"/>
        <v/>
      </c>
      <c r="H378" s="455" t="str">
        <f t="shared" ca="1" si="116"/>
        <v/>
      </c>
      <c r="I378" s="456" t="str">
        <f t="shared" ca="1" si="89"/>
        <v/>
      </c>
      <c r="J378" s="557"/>
      <c r="K378" s="563">
        <f t="shared" si="117"/>
        <v>275</v>
      </c>
      <c r="L378" s="564">
        <f>VLOOKUP(F378,Raumgruppen_Bezeichnungen!$C$3:$O$305,13,FALSE)</f>
        <v>690</v>
      </c>
      <c r="M378" s="2">
        <f>VLOOKUP(F378,Raumgruppen_Bezeichnungen!$C$3:$N$305,12,FALSE)</f>
        <v>0</v>
      </c>
      <c r="N378" s="54" t="str">
        <f t="shared" si="102"/>
        <v>M1-4</v>
      </c>
      <c r="O378" s="137" t="str">
        <f t="shared" ca="1" si="118"/>
        <v/>
      </c>
      <c r="P378" s="137" t="str">
        <f t="shared" ca="1" si="119"/>
        <v/>
      </c>
      <c r="Q378" s="137" t="str">
        <f t="shared" ca="1" si="121"/>
        <v/>
      </c>
      <c r="R378" s="53">
        <f t="shared" si="103"/>
        <v>275</v>
      </c>
      <c r="S378" s="53">
        <f t="shared" si="104"/>
        <v>0</v>
      </c>
      <c r="T378" s="53">
        <f t="shared" si="105"/>
        <v>690</v>
      </c>
      <c r="U378" s="151" t="str">
        <f t="shared" ca="1" si="122"/>
        <v/>
      </c>
      <c r="V378" s="151" t="str">
        <f t="shared" ca="1" si="106"/>
        <v/>
      </c>
      <c r="W378" s="151" t="str">
        <f t="shared" ca="1" si="107"/>
        <v/>
      </c>
      <c r="X378" s="151" t="str">
        <f t="shared" ca="1" si="108"/>
        <v/>
      </c>
      <c r="Y378" s="153" t="str">
        <f t="shared" ca="1" si="110"/>
        <v/>
      </c>
      <c r="Z378" s="153" t="str">
        <f t="shared" ca="1" si="111"/>
        <v/>
      </c>
      <c r="AA378" s="153" t="str">
        <f t="shared" ca="1" si="112"/>
        <v/>
      </c>
      <c r="AB378" s="152" t="str">
        <f t="shared" ca="1" si="113"/>
        <v/>
      </c>
      <c r="AC378" s="264" t="str">
        <f t="shared" ca="1" si="114"/>
        <v/>
      </c>
      <c r="AD378" s="152" t="str">
        <f t="shared" ca="1" si="120"/>
        <v/>
      </c>
      <c r="AF378" s="209" t="str">
        <f>Raumgruppen_Bezeichnungen!D273</f>
        <v>Sport- und Mehrzweckhallen</v>
      </c>
    </row>
    <row r="379" spans="6:32" ht="14.25" hidden="1" x14ac:dyDescent="0.2">
      <c r="F379" s="673" t="str">
        <f>Raumgruppen_Bezeichnungen!C274</f>
        <v>M1-5</v>
      </c>
      <c r="G379" s="455" t="str">
        <f t="shared" ca="1" si="115"/>
        <v/>
      </c>
      <c r="H379" s="455" t="str">
        <f t="shared" ca="1" si="116"/>
        <v/>
      </c>
      <c r="I379" s="456" t="str">
        <f t="shared" ca="1" si="89"/>
        <v/>
      </c>
      <c r="J379" s="557"/>
      <c r="K379" s="563">
        <f t="shared" si="117"/>
        <v>275</v>
      </c>
      <c r="L379" s="564">
        <f>VLOOKUP(F379,Raumgruppen_Bezeichnungen!$C$3:$O$305,13,FALSE)</f>
        <v>690</v>
      </c>
      <c r="M379" s="2">
        <f>VLOOKUP(F379,Raumgruppen_Bezeichnungen!$C$3:$N$305,12,FALSE)</f>
        <v>0</v>
      </c>
      <c r="N379" s="54" t="str">
        <f t="shared" si="102"/>
        <v>M1-5</v>
      </c>
      <c r="O379" s="137" t="str">
        <f t="shared" ca="1" si="118"/>
        <v/>
      </c>
      <c r="P379" s="137" t="str">
        <f t="shared" ca="1" si="119"/>
        <v/>
      </c>
      <c r="Q379" s="137" t="str">
        <f t="shared" ca="1" si="121"/>
        <v/>
      </c>
      <c r="R379" s="53">
        <f t="shared" si="103"/>
        <v>275</v>
      </c>
      <c r="S379" s="53">
        <f t="shared" si="104"/>
        <v>0</v>
      </c>
      <c r="T379" s="53">
        <f t="shared" si="105"/>
        <v>690</v>
      </c>
      <c r="U379" s="151" t="str">
        <f t="shared" ca="1" si="122"/>
        <v/>
      </c>
      <c r="V379" s="151" t="str">
        <f t="shared" ca="1" si="106"/>
        <v/>
      </c>
      <c r="W379" s="151" t="str">
        <f t="shared" ca="1" si="107"/>
        <v/>
      </c>
      <c r="X379" s="151" t="str">
        <f t="shared" ca="1" si="108"/>
        <v/>
      </c>
      <c r="Y379" s="153" t="str">
        <f t="shared" ca="1" si="110"/>
        <v/>
      </c>
      <c r="Z379" s="153" t="str">
        <f t="shared" ca="1" si="111"/>
        <v/>
      </c>
      <c r="AA379" s="153" t="str">
        <f t="shared" ca="1" si="112"/>
        <v/>
      </c>
      <c r="AB379" s="152" t="str">
        <f t="shared" ca="1" si="113"/>
        <v/>
      </c>
      <c r="AC379" s="264" t="str">
        <f t="shared" ca="1" si="114"/>
        <v/>
      </c>
      <c r="AD379" s="152" t="str">
        <f t="shared" ca="1" si="120"/>
        <v/>
      </c>
      <c r="AF379" s="209" t="str">
        <f>Raumgruppen_Bezeichnungen!D274</f>
        <v>Sport- und Mehrzweckhallen</v>
      </c>
    </row>
    <row r="380" spans="6:32" ht="14.25" hidden="1" x14ac:dyDescent="0.2">
      <c r="F380" s="673" t="str">
        <f>Raumgruppen_Bezeichnungen!C275</f>
        <v>M1-6</v>
      </c>
      <c r="G380" s="455" t="str">
        <f t="shared" ca="1" si="115"/>
        <v/>
      </c>
      <c r="H380" s="455" t="str">
        <f t="shared" ca="1" si="116"/>
        <v/>
      </c>
      <c r="I380" s="456" t="str">
        <f t="shared" ca="1" si="89"/>
        <v/>
      </c>
      <c r="J380" s="557"/>
      <c r="K380" s="563">
        <f t="shared" si="117"/>
        <v>275</v>
      </c>
      <c r="L380" s="564">
        <f>VLOOKUP(F380,Raumgruppen_Bezeichnungen!$C$3:$O$305,13,FALSE)</f>
        <v>690</v>
      </c>
      <c r="M380" s="2">
        <f>VLOOKUP(F380,Raumgruppen_Bezeichnungen!$C$3:$N$305,12,FALSE)</f>
        <v>0</v>
      </c>
      <c r="N380" s="54" t="str">
        <f t="shared" si="102"/>
        <v>M1-6</v>
      </c>
      <c r="O380" s="137" t="str">
        <f t="shared" ca="1" si="118"/>
        <v/>
      </c>
      <c r="P380" s="137" t="str">
        <f t="shared" ca="1" si="119"/>
        <v/>
      </c>
      <c r="Q380" s="137" t="str">
        <f t="shared" ca="1" si="121"/>
        <v/>
      </c>
      <c r="R380" s="53">
        <f t="shared" si="103"/>
        <v>275</v>
      </c>
      <c r="S380" s="53">
        <f t="shared" si="104"/>
        <v>0</v>
      </c>
      <c r="T380" s="53">
        <f t="shared" si="105"/>
        <v>690</v>
      </c>
      <c r="U380" s="151" t="str">
        <f t="shared" ca="1" si="122"/>
        <v/>
      </c>
      <c r="V380" s="151" t="str">
        <f t="shared" ca="1" si="106"/>
        <v/>
      </c>
      <c r="W380" s="151" t="str">
        <f t="shared" ca="1" si="107"/>
        <v/>
      </c>
      <c r="X380" s="151" t="str">
        <f t="shared" ca="1" si="108"/>
        <v/>
      </c>
      <c r="Y380" s="153" t="str">
        <f t="shared" ca="1" si="110"/>
        <v/>
      </c>
      <c r="Z380" s="153" t="str">
        <f t="shared" ca="1" si="111"/>
        <v/>
      </c>
      <c r="AA380" s="153" t="str">
        <f t="shared" ca="1" si="112"/>
        <v/>
      </c>
      <c r="AB380" s="152" t="str">
        <f t="shared" ca="1" si="113"/>
        <v/>
      </c>
      <c r="AC380" s="264" t="str">
        <f t="shared" ca="1" si="114"/>
        <v/>
      </c>
      <c r="AD380" s="152" t="str">
        <f t="shared" ca="1" si="120"/>
        <v/>
      </c>
      <c r="AF380" s="209" t="str">
        <f>Raumgruppen_Bezeichnungen!D275</f>
        <v>Sport- und Mehrzweckhallen</v>
      </c>
    </row>
    <row r="381" spans="6:32" ht="14.25" hidden="1" x14ac:dyDescent="0.2">
      <c r="F381" s="673" t="str">
        <f>Raumgruppen_Bezeichnungen!C276</f>
        <v>M1-7</v>
      </c>
      <c r="G381" s="455" t="str">
        <f t="shared" ca="1" si="115"/>
        <v/>
      </c>
      <c r="H381" s="455" t="str">
        <f t="shared" ca="1" si="116"/>
        <v/>
      </c>
      <c r="I381" s="456" t="str">
        <f t="shared" ca="1" si="89"/>
        <v/>
      </c>
      <c r="J381" s="557"/>
      <c r="K381" s="563">
        <f t="shared" si="117"/>
        <v>275</v>
      </c>
      <c r="L381" s="564">
        <f>VLOOKUP(F381,Raumgruppen_Bezeichnungen!$C$3:$O$305,13,FALSE)</f>
        <v>690</v>
      </c>
      <c r="M381" s="2">
        <f>VLOOKUP(F381,Raumgruppen_Bezeichnungen!$C$3:$N$305,12,FALSE)</f>
        <v>0</v>
      </c>
      <c r="N381" s="54" t="str">
        <f t="shared" si="102"/>
        <v>M1-7</v>
      </c>
      <c r="O381" s="137" t="str">
        <f t="shared" ca="1" si="118"/>
        <v/>
      </c>
      <c r="P381" s="137" t="str">
        <f t="shared" ca="1" si="119"/>
        <v/>
      </c>
      <c r="Q381" s="137" t="str">
        <f t="shared" ca="1" si="121"/>
        <v/>
      </c>
      <c r="R381" s="53">
        <f t="shared" si="103"/>
        <v>275</v>
      </c>
      <c r="S381" s="53">
        <f t="shared" si="104"/>
        <v>0</v>
      </c>
      <c r="T381" s="53">
        <f t="shared" si="105"/>
        <v>690</v>
      </c>
      <c r="U381" s="151" t="str">
        <f t="shared" ca="1" si="122"/>
        <v/>
      </c>
      <c r="V381" s="151" t="str">
        <f t="shared" ca="1" si="106"/>
        <v/>
      </c>
      <c r="W381" s="151" t="str">
        <f t="shared" ca="1" si="107"/>
        <v/>
      </c>
      <c r="X381" s="151" t="str">
        <f t="shared" ca="1" si="108"/>
        <v/>
      </c>
      <c r="Y381" s="153" t="str">
        <f t="shared" ca="1" si="110"/>
        <v/>
      </c>
      <c r="Z381" s="153" t="str">
        <f t="shared" ca="1" si="111"/>
        <v/>
      </c>
      <c r="AA381" s="153" t="str">
        <f t="shared" ca="1" si="112"/>
        <v/>
      </c>
      <c r="AB381" s="152" t="str">
        <f t="shared" ca="1" si="113"/>
        <v/>
      </c>
      <c r="AC381" s="264" t="str">
        <f t="shared" ca="1" si="114"/>
        <v/>
      </c>
      <c r="AD381" s="152" t="str">
        <f t="shared" ca="1" si="120"/>
        <v/>
      </c>
      <c r="AF381" s="209" t="str">
        <f>Raumgruppen_Bezeichnungen!D276</f>
        <v>Sport- und Mehrzweckhallen</v>
      </c>
    </row>
    <row r="382" spans="6:32" ht="15" hidden="1" thickBot="1" x14ac:dyDescent="0.25">
      <c r="F382" s="673" t="str">
        <f>Raumgruppen_Bezeichnungen!C277</f>
        <v>M1-Hort</v>
      </c>
      <c r="G382" s="455" t="str">
        <f t="shared" ca="1" si="115"/>
        <v/>
      </c>
      <c r="H382" s="455" t="str">
        <f t="shared" ca="1" si="116"/>
        <v/>
      </c>
      <c r="I382" s="456" t="str">
        <f t="shared" ca="1" si="89"/>
        <v/>
      </c>
      <c r="J382" s="557"/>
      <c r="K382" s="563">
        <f t="shared" si="117"/>
        <v>275</v>
      </c>
      <c r="L382" s="564">
        <f>VLOOKUP(F382,Raumgruppen_Bezeichnungen!$C$3:$O$305,13,FALSE)</f>
        <v>690</v>
      </c>
      <c r="M382" s="2">
        <f>VLOOKUP(F382,Raumgruppen_Bezeichnungen!$C$3:$N$305,12,FALSE)</f>
        <v>0</v>
      </c>
      <c r="N382" s="570" t="str">
        <f t="shared" si="102"/>
        <v>M1-Hort</v>
      </c>
      <c r="O382" s="543" t="str">
        <f t="shared" ca="1" si="118"/>
        <v/>
      </c>
      <c r="P382" s="543" t="str">
        <f t="shared" ca="1" si="119"/>
        <v/>
      </c>
      <c r="Q382" s="543" t="str">
        <f t="shared" ca="1" si="121"/>
        <v/>
      </c>
      <c r="R382" s="571">
        <f t="shared" si="103"/>
        <v>275</v>
      </c>
      <c r="S382" s="571">
        <f t="shared" si="104"/>
        <v>0</v>
      </c>
      <c r="T382" s="571">
        <f t="shared" si="105"/>
        <v>690</v>
      </c>
      <c r="U382" s="543" t="str">
        <f t="shared" ca="1" si="122"/>
        <v/>
      </c>
      <c r="V382" s="543" t="str">
        <f t="shared" ca="1" si="106"/>
        <v/>
      </c>
      <c r="W382" s="543" t="str">
        <f t="shared" ca="1" si="107"/>
        <v/>
      </c>
      <c r="X382" s="543" t="str">
        <f t="shared" ca="1" si="108"/>
        <v/>
      </c>
      <c r="Y382" s="572" t="str">
        <f t="shared" ca="1" si="110"/>
        <v/>
      </c>
      <c r="Z382" s="572" t="str">
        <f t="shared" ca="1" si="111"/>
        <v/>
      </c>
      <c r="AA382" s="572" t="str">
        <f t="shared" ca="1" si="112"/>
        <v/>
      </c>
      <c r="AB382" s="544" t="str">
        <f t="shared" ca="1" si="113"/>
        <v/>
      </c>
      <c r="AC382" s="573" t="str">
        <f t="shared" ca="1" si="114"/>
        <v/>
      </c>
      <c r="AD382" s="544" t="str">
        <f t="shared" ca="1" si="120"/>
        <v/>
      </c>
      <c r="AF382" s="209" t="str">
        <f>Raumgruppen_Bezeichnungen!D277</f>
        <v>Sport- und Mehrzweckhallen</v>
      </c>
    </row>
    <row r="383" spans="6:32" ht="14.25" hidden="1" x14ac:dyDescent="0.2">
      <c r="F383" s="673" t="str">
        <f>Raumgruppen_Bezeichnungen!C278</f>
        <v>N1-J</v>
      </c>
      <c r="G383" s="455" t="str">
        <f t="shared" ca="1" si="115"/>
        <v/>
      </c>
      <c r="H383" s="455" t="str">
        <f t="shared" ca="1" si="116"/>
        <v/>
      </c>
      <c r="I383" s="456" t="str">
        <f ca="1">IF(H383="","",G383/H383)</f>
        <v/>
      </c>
      <c r="J383" s="557"/>
      <c r="K383" s="563">
        <f t="shared" si="117"/>
        <v>60</v>
      </c>
      <c r="L383" s="564">
        <f>VLOOKUP(F383,Raumgruppen_Bezeichnungen!$C$3:$O$305,13,FALSE)</f>
        <v>150</v>
      </c>
      <c r="M383" s="2">
        <f>VLOOKUP(F383,Raumgruppen_Bezeichnungen!$C$3:$N$305,12,FALSE)</f>
        <v>0</v>
      </c>
      <c r="N383" s="54" t="str">
        <f>F383</f>
        <v>N1-J</v>
      </c>
      <c r="O383" s="137" t="str">
        <f t="shared" ca="1" si="118"/>
        <v/>
      </c>
      <c r="P383" s="137" t="str">
        <f t="shared" ca="1" si="119"/>
        <v/>
      </c>
      <c r="Q383" s="137" t="str">
        <f t="shared" ca="1" si="121"/>
        <v/>
      </c>
      <c r="R383" s="53">
        <f>K383</f>
        <v>60</v>
      </c>
      <c r="S383" s="53">
        <f>J383</f>
        <v>0</v>
      </c>
      <c r="T383" s="53">
        <f>L383</f>
        <v>150</v>
      </c>
      <c r="U383" s="151" t="str">
        <f t="shared" ca="1" si="122"/>
        <v/>
      </c>
      <c r="V383" s="151" t="str">
        <f ca="1">IF(Q383&lt;&gt;"",R383-Q383,"")</f>
        <v/>
      </c>
      <c r="W383" s="151" t="str">
        <f t="shared" ref="W383:X385" ca="1" si="124">IF(U383&lt;0,0,U383)</f>
        <v/>
      </c>
      <c r="X383" s="151" t="str">
        <f t="shared" ca="1" si="124"/>
        <v/>
      </c>
      <c r="Y383" s="153" t="str">
        <f ca="1">IF(W383&lt;&gt;"",W383/T383,"")</f>
        <v/>
      </c>
      <c r="Z383" s="153" t="str">
        <f ca="1">IF(X383&lt;&gt;"",X383/R383,"")</f>
        <v/>
      </c>
      <c r="AA383" s="153" t="str">
        <f ca="1">IF(Y383&lt;&gt;"",Y383+Z383,"")</f>
        <v/>
      </c>
      <c r="AB383" s="152" t="str">
        <f ca="1">IF(AA383&lt;&gt;"",AA383*100,"")</f>
        <v/>
      </c>
      <c r="AC383" s="264" t="str">
        <f ca="1">IF(O383&lt;&gt;"",O383/$O$105,"")</f>
        <v/>
      </c>
      <c r="AD383" s="152" t="str">
        <f t="shared" ca="1" si="120"/>
        <v/>
      </c>
      <c r="AF383" s="209" t="str">
        <f>Raumgruppen_Bezeichnungen!D278</f>
        <v>Tribünen, sonstige Räume im Sportbereich</v>
      </c>
    </row>
    <row r="384" spans="6:32" ht="14.25" hidden="1" x14ac:dyDescent="0.2">
      <c r="F384" s="673" t="str">
        <f>Raumgruppen_Bezeichnungen!C279</f>
        <v>N1-J2</v>
      </c>
      <c r="G384" s="455" t="str">
        <f t="shared" ca="1" si="115"/>
        <v/>
      </c>
      <c r="H384" s="455" t="str">
        <f t="shared" ca="1" si="116"/>
        <v/>
      </c>
      <c r="I384" s="456" t="str">
        <f ca="1">IF(H384="","",G384/H384)</f>
        <v/>
      </c>
      <c r="J384" s="557"/>
      <c r="K384" s="563">
        <f t="shared" si="117"/>
        <v>60</v>
      </c>
      <c r="L384" s="564">
        <f>VLOOKUP(F384,Raumgruppen_Bezeichnungen!$C$3:$O$305,13,FALSE)</f>
        <v>150</v>
      </c>
      <c r="M384" s="2">
        <f>VLOOKUP(F384,Raumgruppen_Bezeichnungen!$C$3:$N$305,12,FALSE)</f>
        <v>0</v>
      </c>
      <c r="N384" s="54" t="str">
        <f>F384</f>
        <v>N1-J2</v>
      </c>
      <c r="O384" s="137" t="str">
        <f t="shared" ca="1" si="118"/>
        <v/>
      </c>
      <c r="P384" s="137" t="str">
        <f t="shared" ca="1" si="119"/>
        <v/>
      </c>
      <c r="Q384" s="137" t="str">
        <f t="shared" ca="1" si="121"/>
        <v/>
      </c>
      <c r="R384" s="53">
        <f>K384</f>
        <v>60</v>
      </c>
      <c r="S384" s="53">
        <f>J384</f>
        <v>0</v>
      </c>
      <c r="T384" s="53">
        <f>L384</f>
        <v>150</v>
      </c>
      <c r="U384" s="151" t="str">
        <f t="shared" ca="1" si="122"/>
        <v/>
      </c>
      <c r="V384" s="151" t="str">
        <f ca="1">IF(Q384&lt;&gt;"",R384-Q384,"")</f>
        <v/>
      </c>
      <c r="W384" s="151" t="str">
        <f t="shared" ca="1" si="124"/>
        <v/>
      </c>
      <c r="X384" s="151" t="str">
        <f t="shared" ca="1" si="124"/>
        <v/>
      </c>
      <c r="Y384" s="153" t="str">
        <f ca="1">IF(W384&lt;&gt;"",W384/T384,"")</f>
        <v/>
      </c>
      <c r="Z384" s="153" t="str">
        <f ca="1">IF(X384&lt;&gt;"",X384/R384,"")</f>
        <v/>
      </c>
      <c r="AA384" s="153" t="str">
        <f ca="1">IF(Y384&lt;&gt;"",Y384+Z384,"")</f>
        <v/>
      </c>
      <c r="AB384" s="152" t="str">
        <f ca="1">IF(AA384&lt;&gt;"",AA384*100,"")</f>
        <v/>
      </c>
      <c r="AC384" s="264" t="str">
        <f ca="1">IF(O384&lt;&gt;"",O384/$O$105,"")</f>
        <v/>
      </c>
      <c r="AD384" s="152" t="str">
        <f t="shared" ca="1" si="120"/>
        <v/>
      </c>
      <c r="AF384" s="209" t="str">
        <f>Raumgruppen_Bezeichnungen!D279</f>
        <v>Tribünen, sonstige Räume im Sportbereich</v>
      </c>
    </row>
    <row r="385" spans="6:32" ht="14.25" hidden="1" x14ac:dyDescent="0.2">
      <c r="F385" s="673" t="str">
        <f>Raumgruppen_Bezeichnungen!C280</f>
        <v>N1-Q</v>
      </c>
      <c r="G385" s="455" t="str">
        <f t="shared" ca="1" si="115"/>
        <v/>
      </c>
      <c r="H385" s="455" t="str">
        <f t="shared" ca="1" si="116"/>
        <v/>
      </c>
      <c r="I385" s="456" t="str">
        <f ca="1">IF(H385="","",G385/H385)</f>
        <v/>
      </c>
      <c r="J385" s="557"/>
      <c r="K385" s="563">
        <f t="shared" si="117"/>
        <v>65</v>
      </c>
      <c r="L385" s="564">
        <f>VLOOKUP(F385,Raumgruppen_Bezeichnungen!$C$3:$O$305,13,FALSE)</f>
        <v>170</v>
      </c>
      <c r="M385" s="2">
        <f>VLOOKUP(F385,Raumgruppen_Bezeichnungen!$C$3:$N$305,12,FALSE)</f>
        <v>0</v>
      </c>
      <c r="N385" s="54" t="str">
        <f>F385</f>
        <v>N1-Q</v>
      </c>
      <c r="O385" s="137" t="str">
        <f t="shared" ca="1" si="118"/>
        <v/>
      </c>
      <c r="P385" s="137" t="str">
        <f t="shared" ca="1" si="119"/>
        <v/>
      </c>
      <c r="Q385" s="137" t="str">
        <f t="shared" ca="1" si="121"/>
        <v/>
      </c>
      <c r="R385" s="53">
        <f>K385</f>
        <v>65</v>
      </c>
      <c r="S385" s="53">
        <f>J385</f>
        <v>0</v>
      </c>
      <c r="T385" s="53">
        <f>L385</f>
        <v>170</v>
      </c>
      <c r="U385" s="151" t="str">
        <f t="shared" ca="1" si="122"/>
        <v/>
      </c>
      <c r="V385" s="151" t="str">
        <f ca="1">IF(Q385&lt;&gt;"",R385-Q385,"")</f>
        <v/>
      </c>
      <c r="W385" s="151" t="str">
        <f t="shared" ca="1" si="124"/>
        <v/>
      </c>
      <c r="X385" s="151" t="str">
        <f t="shared" ca="1" si="124"/>
        <v/>
      </c>
      <c r="Y385" s="153" t="str">
        <f ca="1">IF(W385&lt;&gt;"",W385/T385,"")</f>
        <v/>
      </c>
      <c r="Z385" s="153" t="str">
        <f ca="1">IF(X385&lt;&gt;"",X385/R385,"")</f>
        <v/>
      </c>
      <c r="AA385" s="153" t="str">
        <f ca="1">IF(Y385&lt;&gt;"",Y385+Z385,"")</f>
        <v/>
      </c>
      <c r="AB385" s="152" t="str">
        <f ca="1">IF(AA385&lt;&gt;"",AA385*100,"")</f>
        <v/>
      </c>
      <c r="AC385" s="264" t="str">
        <f ca="1">IF(O385&lt;&gt;"",O385/$O$105,"")</f>
        <v/>
      </c>
      <c r="AD385" s="152" t="str">
        <f t="shared" ca="1" si="120"/>
        <v/>
      </c>
      <c r="AF385" s="209" t="str">
        <f>Raumgruppen_Bezeichnungen!D280</f>
        <v>Tribünen, sonstige Räume im Sportbereich</v>
      </c>
    </row>
    <row r="386" spans="6:32" ht="14.25" hidden="1" x14ac:dyDescent="0.2">
      <c r="F386" s="673" t="str">
        <f>Raumgruppen_Bezeichnungen!C281</f>
        <v>N1-J6</v>
      </c>
      <c r="G386" s="455" t="str">
        <f t="shared" ca="1" si="115"/>
        <v/>
      </c>
      <c r="H386" s="455" t="str">
        <f t="shared" ca="1" si="116"/>
        <v/>
      </c>
      <c r="I386" s="456" t="str">
        <f t="shared" ca="1" si="89"/>
        <v/>
      </c>
      <c r="J386" s="557"/>
      <c r="K386" s="563">
        <f t="shared" si="117"/>
        <v>65</v>
      </c>
      <c r="L386" s="564">
        <f>VLOOKUP(F386,Raumgruppen_Bezeichnungen!$C$3:$O$305,13,FALSE)</f>
        <v>170</v>
      </c>
      <c r="M386" s="2">
        <f>VLOOKUP(F386,Raumgruppen_Bezeichnungen!$C$3:$N$305,12,FALSE)</f>
        <v>0</v>
      </c>
      <c r="N386" s="54" t="str">
        <f t="shared" si="102"/>
        <v>N1-J6</v>
      </c>
      <c r="O386" s="137" t="str">
        <f t="shared" ca="1" si="118"/>
        <v/>
      </c>
      <c r="P386" s="137" t="str">
        <f t="shared" ca="1" si="119"/>
        <v/>
      </c>
      <c r="Q386" s="137" t="str">
        <f t="shared" ca="1" si="121"/>
        <v/>
      </c>
      <c r="R386" s="53">
        <f t="shared" si="103"/>
        <v>65</v>
      </c>
      <c r="S386" s="53">
        <f t="shared" si="104"/>
        <v>0</v>
      </c>
      <c r="T386" s="53">
        <f t="shared" si="105"/>
        <v>170</v>
      </c>
      <c r="U386" s="151" t="str">
        <f t="shared" ca="1" si="122"/>
        <v/>
      </c>
      <c r="V386" s="151" t="str">
        <f t="shared" ca="1" si="106"/>
        <v/>
      </c>
      <c r="W386" s="151" t="str">
        <f t="shared" ca="1" si="107"/>
        <v/>
      </c>
      <c r="X386" s="151" t="str">
        <f t="shared" ca="1" si="108"/>
        <v/>
      </c>
      <c r="Y386" s="153" t="str">
        <f t="shared" ca="1" si="110"/>
        <v/>
      </c>
      <c r="Z386" s="153" t="str">
        <f t="shared" ca="1" si="111"/>
        <v/>
      </c>
      <c r="AA386" s="153" t="str">
        <f t="shared" ca="1" si="112"/>
        <v/>
      </c>
      <c r="AB386" s="152" t="str">
        <f t="shared" ca="1" si="113"/>
        <v/>
      </c>
      <c r="AC386" s="264" t="str">
        <f t="shared" ca="1" si="114"/>
        <v/>
      </c>
      <c r="AD386" s="152" t="str">
        <f t="shared" ca="1" si="120"/>
        <v/>
      </c>
      <c r="AF386" s="209" t="str">
        <f>Raumgruppen_Bezeichnungen!D281</f>
        <v>Tribünen, sonstige Räume im Sportbereich</v>
      </c>
    </row>
    <row r="387" spans="6:32" ht="14.25" hidden="1" x14ac:dyDescent="0.2">
      <c r="F387" s="673" t="str">
        <f>Raumgruppen_Bezeichnungen!C282</f>
        <v>N1-M</v>
      </c>
      <c r="G387" s="455" t="str">
        <f t="shared" ca="1" si="115"/>
        <v/>
      </c>
      <c r="H387" s="455" t="str">
        <f t="shared" ca="1" si="116"/>
        <v/>
      </c>
      <c r="I387" s="456" t="str">
        <f t="shared" ca="1" si="89"/>
        <v/>
      </c>
      <c r="J387" s="557"/>
      <c r="K387" s="563">
        <f t="shared" si="117"/>
        <v>65</v>
      </c>
      <c r="L387" s="564">
        <f>VLOOKUP(F387,Raumgruppen_Bezeichnungen!$C$3:$O$305,13,FALSE)</f>
        <v>170</v>
      </c>
      <c r="M387" s="2">
        <f>VLOOKUP(F387,Raumgruppen_Bezeichnungen!$C$3:$N$305,12,FALSE)</f>
        <v>0</v>
      </c>
      <c r="N387" s="54" t="str">
        <f t="shared" si="102"/>
        <v>N1-M</v>
      </c>
      <c r="O387" s="137" t="str">
        <f t="shared" ca="1" si="118"/>
        <v/>
      </c>
      <c r="P387" s="137" t="str">
        <f t="shared" ca="1" si="119"/>
        <v/>
      </c>
      <c r="Q387" s="137" t="str">
        <f t="shared" ca="1" si="121"/>
        <v/>
      </c>
      <c r="R387" s="53">
        <f t="shared" si="103"/>
        <v>65</v>
      </c>
      <c r="S387" s="53">
        <f t="shared" si="104"/>
        <v>0</v>
      </c>
      <c r="T387" s="53">
        <f t="shared" si="105"/>
        <v>170</v>
      </c>
      <c r="U387" s="151" t="str">
        <f t="shared" ca="1" si="122"/>
        <v/>
      </c>
      <c r="V387" s="151" t="str">
        <f t="shared" ca="1" si="106"/>
        <v/>
      </c>
      <c r="W387" s="151" t="str">
        <f t="shared" ca="1" si="107"/>
        <v/>
      </c>
      <c r="X387" s="151" t="str">
        <f t="shared" ca="1" si="108"/>
        <v/>
      </c>
      <c r="Y387" s="153" t="str">
        <f t="shared" ca="1" si="110"/>
        <v/>
      </c>
      <c r="Z387" s="153" t="str">
        <f t="shared" ca="1" si="111"/>
        <v/>
      </c>
      <c r="AA387" s="153" t="str">
        <f t="shared" ca="1" si="112"/>
        <v/>
      </c>
      <c r="AB387" s="152" t="str">
        <f t="shared" ca="1" si="113"/>
        <v/>
      </c>
      <c r="AC387" s="264" t="str">
        <f t="shared" ca="1" si="114"/>
        <v/>
      </c>
      <c r="AD387" s="152" t="str">
        <f t="shared" ca="1" si="120"/>
        <v/>
      </c>
      <c r="AF387" s="209" t="str">
        <f>Raumgruppen_Bezeichnungen!D282</f>
        <v>Tribünen, sonstige Räume im Sportbereich</v>
      </c>
    </row>
    <row r="388" spans="6:32" ht="14.25" hidden="1" x14ac:dyDescent="0.2">
      <c r="F388" s="673" t="str">
        <f>Raumgruppen_Bezeichnungen!C283</f>
        <v>N1-14</v>
      </c>
      <c r="G388" s="455" t="str">
        <f t="shared" ca="1" si="115"/>
        <v/>
      </c>
      <c r="H388" s="455" t="str">
        <f t="shared" ca="1" si="116"/>
        <v/>
      </c>
      <c r="I388" s="456" t="str">
        <f t="shared" ca="1" si="89"/>
        <v/>
      </c>
      <c r="J388" s="557"/>
      <c r="K388" s="563">
        <f t="shared" si="117"/>
        <v>75</v>
      </c>
      <c r="L388" s="564">
        <f>VLOOKUP(F388,Raumgruppen_Bezeichnungen!$C$3:$O$305,13,FALSE)</f>
        <v>190</v>
      </c>
      <c r="M388" s="2">
        <f>VLOOKUP(F388,Raumgruppen_Bezeichnungen!$C$3:$N$305,12,FALSE)</f>
        <v>0</v>
      </c>
      <c r="N388" s="54" t="str">
        <f t="shared" si="102"/>
        <v>N1-14</v>
      </c>
      <c r="O388" s="137" t="str">
        <f t="shared" ca="1" si="118"/>
        <v/>
      </c>
      <c r="P388" s="137" t="str">
        <f t="shared" ca="1" si="119"/>
        <v/>
      </c>
      <c r="Q388" s="137" t="str">
        <f t="shared" ca="1" si="121"/>
        <v/>
      </c>
      <c r="R388" s="53">
        <f t="shared" si="103"/>
        <v>75</v>
      </c>
      <c r="S388" s="53">
        <f t="shared" si="104"/>
        <v>0</v>
      </c>
      <c r="T388" s="53">
        <f t="shared" si="105"/>
        <v>190</v>
      </c>
      <c r="U388" s="151" t="str">
        <f t="shared" ca="1" si="122"/>
        <v/>
      </c>
      <c r="V388" s="151" t="str">
        <f t="shared" ca="1" si="106"/>
        <v/>
      </c>
      <c r="W388" s="151" t="str">
        <f t="shared" ca="1" si="107"/>
        <v/>
      </c>
      <c r="X388" s="151" t="str">
        <f t="shared" ca="1" si="108"/>
        <v/>
      </c>
      <c r="Y388" s="153" t="str">
        <f t="shared" ca="1" si="110"/>
        <v/>
      </c>
      <c r="Z388" s="153" t="str">
        <f t="shared" ca="1" si="111"/>
        <v/>
      </c>
      <c r="AA388" s="153" t="str">
        <f t="shared" ca="1" si="112"/>
        <v/>
      </c>
      <c r="AB388" s="152" t="str">
        <f t="shared" ca="1" si="113"/>
        <v/>
      </c>
      <c r="AC388" s="264" t="str">
        <f t="shared" ca="1" si="114"/>
        <v/>
      </c>
      <c r="AD388" s="152" t="str">
        <f t="shared" ca="1" si="120"/>
        <v/>
      </c>
      <c r="AF388" s="209" t="str">
        <f>Raumgruppen_Bezeichnungen!D283</f>
        <v>Tribünen, sonstige Räume im Sportbereich</v>
      </c>
    </row>
    <row r="389" spans="6:32" ht="14.25" hidden="1" x14ac:dyDescent="0.2">
      <c r="F389" s="673" t="str">
        <f>Raumgruppen_Bezeichnungen!C284</f>
        <v>N1-W</v>
      </c>
      <c r="G389" s="455" t="str">
        <f t="shared" ca="1" si="115"/>
        <v/>
      </c>
      <c r="H389" s="455" t="str">
        <f t="shared" ca="1" si="116"/>
        <v/>
      </c>
      <c r="I389" s="456" t="str">
        <f ca="1">IF(H389="","",G389/H389)</f>
        <v/>
      </c>
      <c r="J389" s="557"/>
      <c r="K389" s="563">
        <f t="shared" si="117"/>
        <v>90</v>
      </c>
      <c r="L389" s="564">
        <f>VLOOKUP(F389,Raumgruppen_Bezeichnungen!$C$3:$O$305,13,FALSE)</f>
        <v>230</v>
      </c>
      <c r="M389" s="2">
        <f>VLOOKUP(F389,Raumgruppen_Bezeichnungen!$C$3:$N$305,12,FALSE)</f>
        <v>0</v>
      </c>
      <c r="N389" s="54" t="str">
        <f>F389</f>
        <v>N1-W</v>
      </c>
      <c r="O389" s="137" t="str">
        <f t="shared" ca="1" si="118"/>
        <v/>
      </c>
      <c r="P389" s="137" t="str">
        <f t="shared" ca="1" si="119"/>
        <v/>
      </c>
      <c r="Q389" s="137" t="str">
        <f t="shared" ca="1" si="121"/>
        <v/>
      </c>
      <c r="R389" s="53">
        <f>K389</f>
        <v>90</v>
      </c>
      <c r="S389" s="53">
        <f>J389</f>
        <v>0</v>
      </c>
      <c r="T389" s="53">
        <f>L389</f>
        <v>230</v>
      </c>
      <c r="U389" s="151" t="str">
        <f t="shared" ca="1" si="122"/>
        <v/>
      </c>
      <c r="V389" s="151" t="str">
        <f ca="1">IF(Q389&lt;&gt;"",R389-Q389,"")</f>
        <v/>
      </c>
      <c r="W389" s="151" t="str">
        <f ca="1">IF(U389&lt;0,0,U389)</f>
        <v/>
      </c>
      <c r="X389" s="151" t="str">
        <f ca="1">IF(V389&lt;0,0,V389)</f>
        <v/>
      </c>
      <c r="Y389" s="153" t="str">
        <f ca="1">IF(W389&lt;&gt;"",W389/T389,"")</f>
        <v/>
      </c>
      <c r="Z389" s="153" t="str">
        <f ca="1">IF(X389&lt;&gt;"",X389/R389,"")</f>
        <v/>
      </c>
      <c r="AA389" s="153" t="str">
        <f ca="1">IF(Y389&lt;&gt;"",Y389+Z389,"")</f>
        <v/>
      </c>
      <c r="AB389" s="152" t="str">
        <f ca="1">IF(AA389&lt;&gt;"",AA389*100,"")</f>
        <v/>
      </c>
      <c r="AC389" s="264" t="str">
        <f ca="1">IF(O389&lt;&gt;"",O389/$O$105,"")</f>
        <v/>
      </c>
      <c r="AD389" s="152" t="str">
        <f t="shared" ca="1" si="120"/>
        <v/>
      </c>
      <c r="AF389" s="209" t="str">
        <f>Raumgruppen_Bezeichnungen!D284</f>
        <v>Tribünen, sonstige Räume im Sportbereich</v>
      </c>
    </row>
    <row r="390" spans="6:32" ht="14.25" hidden="1" x14ac:dyDescent="0.2">
      <c r="F390" s="673" t="str">
        <f>Raumgruppen_Bezeichnungen!C285</f>
        <v>N1-2</v>
      </c>
      <c r="G390" s="455" t="str">
        <f t="shared" ca="1" si="115"/>
        <v/>
      </c>
      <c r="H390" s="455" t="str">
        <f t="shared" ca="1" si="116"/>
        <v/>
      </c>
      <c r="I390" s="456" t="str">
        <f t="shared" ca="1" si="89"/>
        <v/>
      </c>
      <c r="J390" s="557"/>
      <c r="K390" s="563">
        <f t="shared" si="117"/>
        <v>100</v>
      </c>
      <c r="L390" s="564">
        <f>VLOOKUP(F390,Raumgruppen_Bezeichnungen!$C$3:$O$305,13,FALSE)</f>
        <v>250</v>
      </c>
      <c r="M390" s="2">
        <f>VLOOKUP(F390,Raumgruppen_Bezeichnungen!$C$3:$N$305,12,FALSE)</f>
        <v>0</v>
      </c>
      <c r="N390" s="54" t="str">
        <f t="shared" si="102"/>
        <v>N1-2</v>
      </c>
      <c r="O390" s="137" t="str">
        <f t="shared" ca="1" si="118"/>
        <v/>
      </c>
      <c r="P390" s="137" t="str">
        <f t="shared" ca="1" si="119"/>
        <v/>
      </c>
      <c r="Q390" s="137" t="str">
        <f t="shared" ca="1" si="121"/>
        <v/>
      </c>
      <c r="R390" s="53">
        <f t="shared" si="103"/>
        <v>100</v>
      </c>
      <c r="S390" s="53">
        <f t="shared" si="104"/>
        <v>0</v>
      </c>
      <c r="T390" s="53">
        <f t="shared" si="105"/>
        <v>250</v>
      </c>
      <c r="U390" s="151" t="str">
        <f t="shared" ca="1" si="122"/>
        <v/>
      </c>
      <c r="V390" s="151" t="str">
        <f t="shared" ca="1" si="106"/>
        <v/>
      </c>
      <c r="W390" s="151" t="str">
        <f t="shared" ca="1" si="107"/>
        <v/>
      </c>
      <c r="X390" s="151" t="str">
        <f t="shared" ca="1" si="108"/>
        <v/>
      </c>
      <c r="Y390" s="153" t="str">
        <f t="shared" ca="1" si="110"/>
        <v/>
      </c>
      <c r="Z390" s="153" t="str">
        <f t="shared" ca="1" si="111"/>
        <v/>
      </c>
      <c r="AA390" s="153" t="str">
        <f t="shared" ca="1" si="112"/>
        <v/>
      </c>
      <c r="AB390" s="152" t="str">
        <f t="shared" ca="1" si="113"/>
        <v/>
      </c>
      <c r="AC390" s="264" t="str">
        <f t="shared" ca="1" si="114"/>
        <v/>
      </c>
      <c r="AD390" s="152" t="str">
        <f t="shared" ca="1" si="120"/>
        <v/>
      </c>
      <c r="AF390" s="209" t="str">
        <f>Raumgruppen_Bezeichnungen!D285</f>
        <v>Tribünen, sonstige Räume im Sportbereich</v>
      </c>
    </row>
    <row r="391" spans="6:32" ht="14.25" hidden="1" x14ac:dyDescent="0.2">
      <c r="F391" s="673" t="str">
        <f>Raumgruppen_Bezeichnungen!C286</f>
        <v>N1-2,5</v>
      </c>
      <c r="G391" s="455" t="str">
        <f t="shared" ca="1" si="115"/>
        <v/>
      </c>
      <c r="H391" s="455" t="str">
        <f t="shared" ca="1" si="116"/>
        <v/>
      </c>
      <c r="I391" s="456" t="str">
        <f t="shared" ref="I391:I396" ca="1" si="125">IF(H391="","",G391/H391)</f>
        <v/>
      </c>
      <c r="J391" s="557"/>
      <c r="K391" s="563">
        <f t="shared" si="117"/>
        <v>100</v>
      </c>
      <c r="L391" s="564">
        <f>VLOOKUP(F391,Raumgruppen_Bezeichnungen!$C$3:$O$305,13,FALSE)</f>
        <v>260</v>
      </c>
      <c r="M391" s="2">
        <f>VLOOKUP(F391,Raumgruppen_Bezeichnungen!$C$3:$N$305,12,FALSE)</f>
        <v>0</v>
      </c>
      <c r="N391" s="54" t="str">
        <f t="shared" si="102"/>
        <v>N1-2,5</v>
      </c>
      <c r="O391" s="137" t="str">
        <f t="shared" ca="1" si="118"/>
        <v/>
      </c>
      <c r="P391" s="137" t="str">
        <f t="shared" ca="1" si="119"/>
        <v/>
      </c>
      <c r="Q391" s="137" t="str">
        <f t="shared" ca="1" si="121"/>
        <v/>
      </c>
      <c r="R391" s="53">
        <f t="shared" si="103"/>
        <v>100</v>
      </c>
      <c r="S391" s="53">
        <f t="shared" si="104"/>
        <v>0</v>
      </c>
      <c r="T391" s="53">
        <f t="shared" si="105"/>
        <v>260</v>
      </c>
      <c r="U391" s="151" t="str">
        <f t="shared" ca="1" si="122"/>
        <v/>
      </c>
      <c r="V391" s="151" t="str">
        <f t="shared" ca="1" si="106"/>
        <v/>
      </c>
      <c r="W391" s="151" t="str">
        <f t="shared" ca="1" si="107"/>
        <v/>
      </c>
      <c r="X391" s="151" t="str">
        <f t="shared" ca="1" si="108"/>
        <v/>
      </c>
      <c r="Y391" s="153" t="str">
        <f t="shared" ca="1" si="110"/>
        <v/>
      </c>
      <c r="Z391" s="153" t="str">
        <f t="shared" ca="1" si="111"/>
        <v/>
      </c>
      <c r="AA391" s="153" t="str">
        <f t="shared" ca="1" si="112"/>
        <v/>
      </c>
      <c r="AB391" s="152" t="str">
        <f t="shared" ca="1" si="113"/>
        <v/>
      </c>
      <c r="AC391" s="264" t="str">
        <f t="shared" ca="1" si="114"/>
        <v/>
      </c>
      <c r="AD391" s="152" t="str">
        <f t="shared" ca="1" si="120"/>
        <v/>
      </c>
      <c r="AF391" s="209" t="str">
        <f>Raumgruppen_Bezeichnungen!D286</f>
        <v>Tribünen, sonstige Räume im Sportbereich</v>
      </c>
    </row>
    <row r="392" spans="6:32" ht="14.25" hidden="1" x14ac:dyDescent="0.2">
      <c r="F392" s="673" t="str">
        <f>Raumgruppen_Bezeichnungen!C287</f>
        <v>N1-3</v>
      </c>
      <c r="G392" s="455" t="str">
        <f t="shared" ca="1" si="115"/>
        <v/>
      </c>
      <c r="H392" s="455" t="str">
        <f t="shared" ca="1" si="116"/>
        <v/>
      </c>
      <c r="I392" s="456" t="str">
        <f t="shared" ca="1" si="125"/>
        <v/>
      </c>
      <c r="J392" s="557"/>
      <c r="K392" s="563">
        <f t="shared" si="117"/>
        <v>115</v>
      </c>
      <c r="L392" s="564">
        <f>VLOOKUP(F392,Raumgruppen_Bezeichnungen!$C$3:$O$305,13,FALSE)</f>
        <v>290</v>
      </c>
      <c r="M392" s="2">
        <f>VLOOKUP(F392,Raumgruppen_Bezeichnungen!$C$3:$N$305,12,FALSE)</f>
        <v>0</v>
      </c>
      <c r="N392" s="54" t="str">
        <f t="shared" si="102"/>
        <v>N1-3</v>
      </c>
      <c r="O392" s="137" t="str">
        <f t="shared" ca="1" si="118"/>
        <v/>
      </c>
      <c r="P392" s="137" t="str">
        <f t="shared" ca="1" si="119"/>
        <v/>
      </c>
      <c r="Q392" s="137" t="str">
        <f t="shared" ca="1" si="121"/>
        <v/>
      </c>
      <c r="R392" s="53">
        <f t="shared" si="103"/>
        <v>115</v>
      </c>
      <c r="S392" s="53">
        <f t="shared" si="104"/>
        <v>0</v>
      </c>
      <c r="T392" s="53">
        <f t="shared" si="105"/>
        <v>290</v>
      </c>
      <c r="U392" s="151" t="str">
        <f t="shared" ca="1" si="122"/>
        <v/>
      </c>
      <c r="V392" s="151" t="str">
        <f t="shared" ca="1" si="106"/>
        <v/>
      </c>
      <c r="W392" s="151" t="str">
        <f t="shared" ca="1" si="107"/>
        <v/>
      </c>
      <c r="X392" s="151" t="str">
        <f t="shared" ca="1" si="108"/>
        <v/>
      </c>
      <c r="Y392" s="153" t="str">
        <f t="shared" ca="1" si="110"/>
        <v/>
      </c>
      <c r="Z392" s="153" t="str">
        <f t="shared" ca="1" si="111"/>
        <v/>
      </c>
      <c r="AA392" s="153" t="str">
        <f t="shared" ca="1" si="112"/>
        <v/>
      </c>
      <c r="AB392" s="152" t="str">
        <f t="shared" ca="1" si="113"/>
        <v/>
      </c>
      <c r="AC392" s="264" t="str">
        <f t="shared" ca="1" si="114"/>
        <v/>
      </c>
      <c r="AD392" s="152" t="str">
        <f t="shared" ca="1" si="120"/>
        <v/>
      </c>
      <c r="AF392" s="209" t="str">
        <f>Raumgruppen_Bezeichnungen!D287</f>
        <v>Tribünen, sonstige Räume im Sportbereich</v>
      </c>
    </row>
    <row r="393" spans="6:32" ht="14.25" hidden="1" x14ac:dyDescent="0.2">
      <c r="F393" s="673" t="str">
        <f>Raumgruppen_Bezeichnungen!C288</f>
        <v>N1-4</v>
      </c>
      <c r="G393" s="455" t="str">
        <f t="shared" ca="1" si="115"/>
        <v/>
      </c>
      <c r="H393" s="455" t="str">
        <f t="shared" ca="1" si="116"/>
        <v/>
      </c>
      <c r="I393" s="456" t="str">
        <f t="shared" ca="1" si="125"/>
        <v/>
      </c>
      <c r="J393" s="557"/>
      <c r="K393" s="563">
        <f t="shared" si="117"/>
        <v>135</v>
      </c>
      <c r="L393" s="564">
        <f>VLOOKUP(F393,Raumgruppen_Bezeichnungen!$C$3:$O$305,13,FALSE)</f>
        <v>340</v>
      </c>
      <c r="M393" s="2">
        <f>VLOOKUP(F393,Raumgruppen_Bezeichnungen!$C$3:$N$305,12,FALSE)</f>
        <v>0</v>
      </c>
      <c r="N393" s="54" t="str">
        <f t="shared" si="102"/>
        <v>N1-4</v>
      </c>
      <c r="O393" s="137" t="str">
        <f t="shared" ca="1" si="118"/>
        <v/>
      </c>
      <c r="P393" s="137" t="str">
        <f t="shared" ca="1" si="119"/>
        <v/>
      </c>
      <c r="Q393" s="137" t="str">
        <f t="shared" ca="1" si="121"/>
        <v/>
      </c>
      <c r="R393" s="53">
        <f t="shared" si="103"/>
        <v>135</v>
      </c>
      <c r="S393" s="53">
        <f t="shared" si="104"/>
        <v>0</v>
      </c>
      <c r="T393" s="53">
        <f t="shared" si="105"/>
        <v>340</v>
      </c>
      <c r="U393" s="151" t="str">
        <f t="shared" ca="1" si="122"/>
        <v/>
      </c>
      <c r="V393" s="151" t="str">
        <f t="shared" ca="1" si="106"/>
        <v/>
      </c>
      <c r="W393" s="151" t="str">
        <f t="shared" ca="1" si="107"/>
        <v/>
      </c>
      <c r="X393" s="151" t="str">
        <f t="shared" ca="1" si="108"/>
        <v/>
      </c>
      <c r="Y393" s="153" t="str">
        <f t="shared" ca="1" si="110"/>
        <v/>
      </c>
      <c r="Z393" s="153" t="str">
        <f t="shared" ca="1" si="111"/>
        <v/>
      </c>
      <c r="AA393" s="153" t="str">
        <f t="shared" ca="1" si="112"/>
        <v/>
      </c>
      <c r="AB393" s="152" t="str">
        <f t="shared" ca="1" si="113"/>
        <v/>
      </c>
      <c r="AC393" s="264" t="str">
        <f t="shared" ca="1" si="114"/>
        <v/>
      </c>
      <c r="AD393" s="152" t="str">
        <f t="shared" ca="1" si="120"/>
        <v/>
      </c>
      <c r="AF393" s="209" t="str">
        <f>Raumgruppen_Bezeichnungen!D288</f>
        <v>Tribünen, sonstige Räume im Sportbereich</v>
      </c>
    </row>
    <row r="394" spans="6:32" ht="14.25" hidden="1" x14ac:dyDescent="0.2">
      <c r="F394" s="673" t="str">
        <f>Raumgruppen_Bezeichnungen!C289</f>
        <v>N1-5</v>
      </c>
      <c r="G394" s="455" t="str">
        <f t="shared" ca="1" si="115"/>
        <v/>
      </c>
      <c r="H394" s="455" t="str">
        <f t="shared" ca="1" si="116"/>
        <v/>
      </c>
      <c r="I394" s="456" t="str">
        <f t="shared" ca="1" si="125"/>
        <v/>
      </c>
      <c r="J394" s="557"/>
      <c r="K394" s="563">
        <f t="shared" si="117"/>
        <v>135</v>
      </c>
      <c r="L394" s="564">
        <f>VLOOKUP(F394,Raumgruppen_Bezeichnungen!$C$3:$O$305,13,FALSE)</f>
        <v>340</v>
      </c>
      <c r="M394" s="2">
        <f>VLOOKUP(F394,Raumgruppen_Bezeichnungen!$C$3:$N$305,12,FALSE)</f>
        <v>0</v>
      </c>
      <c r="N394" s="54" t="str">
        <f t="shared" si="102"/>
        <v>N1-5</v>
      </c>
      <c r="O394" s="137" t="str">
        <f t="shared" ca="1" si="118"/>
        <v/>
      </c>
      <c r="P394" s="137" t="str">
        <f t="shared" ca="1" si="119"/>
        <v/>
      </c>
      <c r="Q394" s="137" t="str">
        <f t="shared" ca="1" si="121"/>
        <v/>
      </c>
      <c r="R394" s="53">
        <f t="shared" si="103"/>
        <v>135</v>
      </c>
      <c r="S394" s="53">
        <f t="shared" si="104"/>
        <v>0</v>
      </c>
      <c r="T394" s="53">
        <f t="shared" si="105"/>
        <v>340</v>
      </c>
      <c r="U394" s="151" t="str">
        <f t="shared" ca="1" si="122"/>
        <v/>
      </c>
      <c r="V394" s="151" t="str">
        <f t="shared" ca="1" si="106"/>
        <v/>
      </c>
      <c r="W394" s="151" t="str">
        <f t="shared" ca="1" si="107"/>
        <v/>
      </c>
      <c r="X394" s="151" t="str">
        <f t="shared" ca="1" si="108"/>
        <v/>
      </c>
      <c r="Y394" s="153" t="str">
        <f t="shared" ca="1" si="110"/>
        <v/>
      </c>
      <c r="Z394" s="153" t="str">
        <f t="shared" ca="1" si="111"/>
        <v/>
      </c>
      <c r="AA394" s="153" t="str">
        <f t="shared" ca="1" si="112"/>
        <v/>
      </c>
      <c r="AB394" s="152" t="str">
        <f t="shared" ca="1" si="113"/>
        <v/>
      </c>
      <c r="AC394" s="264" t="str">
        <f t="shared" ca="1" si="114"/>
        <v/>
      </c>
      <c r="AD394" s="152" t="str">
        <f t="shared" ca="1" si="120"/>
        <v/>
      </c>
      <c r="AF394" s="209" t="str">
        <f>Raumgruppen_Bezeichnungen!D289</f>
        <v>Tribünen, sonstige Räume im Sportbereich</v>
      </c>
    </row>
    <row r="395" spans="6:32" ht="14.25" hidden="1" x14ac:dyDescent="0.2">
      <c r="F395" s="673" t="str">
        <f>Raumgruppen_Bezeichnungen!C290</f>
        <v>N1-6</v>
      </c>
      <c r="G395" s="455" t="str">
        <f t="shared" ca="1" si="115"/>
        <v/>
      </c>
      <c r="H395" s="455" t="str">
        <f t="shared" ca="1" si="116"/>
        <v/>
      </c>
      <c r="I395" s="456" t="str">
        <f t="shared" ca="1" si="125"/>
        <v/>
      </c>
      <c r="J395" s="557"/>
      <c r="K395" s="563">
        <f t="shared" si="117"/>
        <v>135</v>
      </c>
      <c r="L395" s="564">
        <f>VLOOKUP(F395,Raumgruppen_Bezeichnungen!$C$3:$O$305,13,FALSE)</f>
        <v>340</v>
      </c>
      <c r="M395" s="2">
        <f>VLOOKUP(F395,Raumgruppen_Bezeichnungen!$C$3:$N$305,12,FALSE)</f>
        <v>0</v>
      </c>
      <c r="N395" s="54" t="str">
        <f t="shared" si="102"/>
        <v>N1-6</v>
      </c>
      <c r="O395" s="137" t="str">
        <f t="shared" ca="1" si="118"/>
        <v/>
      </c>
      <c r="P395" s="137" t="str">
        <f t="shared" ca="1" si="119"/>
        <v/>
      </c>
      <c r="Q395" s="137" t="str">
        <f t="shared" ca="1" si="121"/>
        <v/>
      </c>
      <c r="R395" s="53">
        <f t="shared" si="103"/>
        <v>135</v>
      </c>
      <c r="S395" s="53">
        <f t="shared" si="104"/>
        <v>0</v>
      </c>
      <c r="T395" s="53">
        <f t="shared" si="105"/>
        <v>340</v>
      </c>
      <c r="U395" s="151" t="str">
        <f t="shared" ca="1" si="122"/>
        <v/>
      </c>
      <c r="V395" s="151" t="str">
        <f t="shared" ca="1" si="106"/>
        <v/>
      </c>
      <c r="W395" s="151" t="str">
        <f t="shared" ca="1" si="107"/>
        <v/>
      </c>
      <c r="X395" s="151" t="str">
        <f t="shared" ca="1" si="108"/>
        <v/>
      </c>
      <c r="Y395" s="153" t="str">
        <f t="shared" ca="1" si="110"/>
        <v/>
      </c>
      <c r="Z395" s="153" t="str">
        <f t="shared" ca="1" si="111"/>
        <v/>
      </c>
      <c r="AA395" s="153" t="str">
        <f t="shared" ca="1" si="112"/>
        <v/>
      </c>
      <c r="AB395" s="152" t="str">
        <f t="shared" ca="1" si="113"/>
        <v/>
      </c>
      <c r="AC395" s="264" t="str">
        <f t="shared" ca="1" si="114"/>
        <v/>
      </c>
      <c r="AD395" s="152" t="str">
        <f t="shared" ca="1" si="120"/>
        <v/>
      </c>
      <c r="AF395" s="209" t="str">
        <f>Raumgruppen_Bezeichnungen!D290</f>
        <v>Tribünen, sonstige Räume im Sportbereich</v>
      </c>
    </row>
    <row r="396" spans="6:32" ht="15" hidden="1" thickBot="1" x14ac:dyDescent="0.25">
      <c r="F396" s="770" t="str">
        <f>Raumgruppen_Bezeichnungen!C291</f>
        <v>N1-7</v>
      </c>
      <c r="G396" s="792" t="str">
        <f t="shared" ca="1" si="115"/>
        <v/>
      </c>
      <c r="H396" s="792" t="str">
        <f t="shared" ca="1" si="116"/>
        <v/>
      </c>
      <c r="I396" s="793" t="str">
        <f t="shared" ca="1" si="125"/>
        <v/>
      </c>
      <c r="J396" s="794"/>
      <c r="K396" s="563">
        <f t="shared" si="117"/>
        <v>135</v>
      </c>
      <c r="L396" s="564">
        <f>VLOOKUP(F396,Raumgruppen_Bezeichnungen!$C$3:$O$305,13,FALSE)</f>
        <v>340</v>
      </c>
      <c r="M396" s="2">
        <f>VLOOKUP(F396,Raumgruppen_Bezeichnungen!$C$3:$N$305,12,FALSE)</f>
        <v>0</v>
      </c>
      <c r="N396" s="570" t="str">
        <f t="shared" si="102"/>
        <v>N1-7</v>
      </c>
      <c r="O396" s="543" t="str">
        <f t="shared" ca="1" si="118"/>
        <v/>
      </c>
      <c r="P396" s="543" t="str">
        <f t="shared" ca="1" si="119"/>
        <v/>
      </c>
      <c r="Q396" s="543" t="str">
        <f t="shared" ca="1" si="121"/>
        <v/>
      </c>
      <c r="R396" s="571">
        <f t="shared" si="103"/>
        <v>135</v>
      </c>
      <c r="S396" s="571">
        <f t="shared" si="104"/>
        <v>0</v>
      </c>
      <c r="T396" s="571">
        <f t="shared" si="105"/>
        <v>340</v>
      </c>
      <c r="U396" s="543" t="str">
        <f t="shared" ca="1" si="122"/>
        <v/>
      </c>
      <c r="V396" s="543" t="str">
        <f t="shared" ca="1" si="106"/>
        <v/>
      </c>
      <c r="W396" s="543" t="str">
        <f t="shared" ca="1" si="107"/>
        <v/>
      </c>
      <c r="X396" s="543" t="str">
        <f t="shared" ca="1" si="108"/>
        <v/>
      </c>
      <c r="Y396" s="572" t="str">
        <f t="shared" ca="1" si="110"/>
        <v/>
      </c>
      <c r="Z396" s="572" t="str">
        <f t="shared" ca="1" si="111"/>
        <v/>
      </c>
      <c r="AA396" s="572" t="str">
        <f t="shared" ca="1" si="112"/>
        <v/>
      </c>
      <c r="AB396" s="544" t="str">
        <f t="shared" ca="1" si="113"/>
        <v/>
      </c>
      <c r="AC396" s="573" t="str">
        <f t="shared" ca="1" si="114"/>
        <v/>
      </c>
      <c r="AD396" s="544" t="str">
        <f t="shared" ca="1" si="120"/>
        <v/>
      </c>
      <c r="AF396" s="209" t="str">
        <f>Raumgruppen_Bezeichnungen!D291</f>
        <v>Tribünen, sonstige Räume im Sportbereich</v>
      </c>
    </row>
    <row r="397" spans="6:32" ht="15" thickBot="1" x14ac:dyDescent="0.25">
      <c r="F397" s="674" t="str">
        <f>Raumgruppen_Bezeichnungen!C292</f>
        <v>O1-J</v>
      </c>
      <c r="G397" s="798">
        <f t="shared" ca="1" si="115"/>
        <v>151.47</v>
      </c>
      <c r="H397" s="798" t="str">
        <f t="shared" ca="1" si="116"/>
        <v/>
      </c>
      <c r="I397" s="799" t="str">
        <f ca="1">IF(H397="","",G397/H397)</f>
        <v/>
      </c>
      <c r="J397" s="642"/>
      <c r="K397" s="639">
        <f t="shared" si="117"/>
        <v>60</v>
      </c>
      <c r="L397" s="564">
        <f>VLOOKUP(F397,Raumgruppen_Bezeichnungen!$C$3:$O$305,13,FALSE)</f>
        <v>150</v>
      </c>
      <c r="M397" s="2">
        <f>VLOOKUP(F397,Raumgruppen_Bezeichnungen!$C$3:$N$305,12,FALSE)</f>
        <v>1</v>
      </c>
      <c r="N397" s="54" t="str">
        <f>F397</f>
        <v>O1-J</v>
      </c>
      <c r="O397" s="137">
        <f t="shared" ca="1" si="118"/>
        <v>151.47</v>
      </c>
      <c r="P397" s="137" t="str">
        <f t="shared" ca="1" si="119"/>
        <v/>
      </c>
      <c r="Q397" s="137" t="str">
        <f t="shared" ca="1" si="121"/>
        <v/>
      </c>
      <c r="R397" s="53">
        <f>K397</f>
        <v>60</v>
      </c>
      <c r="S397" s="53">
        <f>J397</f>
        <v>0</v>
      </c>
      <c r="T397" s="53">
        <f>L397</f>
        <v>150</v>
      </c>
      <c r="U397" s="151" t="str">
        <f t="shared" ca="1" si="122"/>
        <v/>
      </c>
      <c r="V397" s="151" t="str">
        <f ca="1">IF(Q397&lt;&gt;"",R397-Q397,"")</f>
        <v/>
      </c>
      <c r="W397" s="151" t="str">
        <f ca="1">IF(U397&lt;0,0,U397)</f>
        <v/>
      </c>
      <c r="X397" s="151" t="str">
        <f ca="1">IF(V397&lt;0,0,V397)</f>
        <v/>
      </c>
      <c r="Y397" s="153" t="str">
        <f ca="1">IF(W397&lt;&gt;"",W397/T397,"")</f>
        <v/>
      </c>
      <c r="Z397" s="153" t="str">
        <f ca="1">IF(X397&lt;&gt;"",X397/R397,"")</f>
        <v/>
      </c>
      <c r="AA397" s="153" t="str">
        <f ca="1">IF(Y397&lt;&gt;"",Y397+Z397,"")</f>
        <v/>
      </c>
      <c r="AB397" s="152" t="str">
        <f ca="1">IF(AA397&lt;&gt;"",AA397*100,"")</f>
        <v/>
      </c>
      <c r="AC397" s="264">
        <f ca="1">IF(O397&lt;&gt;"",O397/$O$105,"")</f>
        <v>1.6970983998200698E-4</v>
      </c>
      <c r="AD397" s="152" t="str">
        <f t="shared" ca="1" si="120"/>
        <v/>
      </c>
      <c r="AF397" s="209" t="str">
        <f>Raumgruppen_Bezeichnungen!D292</f>
        <v>Haustechnik, Lüftungsanlage</v>
      </c>
    </row>
    <row r="398" spans="6:32" ht="14.25" hidden="1" x14ac:dyDescent="0.2">
      <c r="F398" s="764" t="str">
        <f>Raumgruppen_Bezeichnungen!C293</f>
        <v>O1-J2</v>
      </c>
      <c r="G398" s="795" t="str">
        <f t="shared" ca="1" si="115"/>
        <v/>
      </c>
      <c r="H398" s="795" t="str">
        <f t="shared" ca="1" si="116"/>
        <v/>
      </c>
      <c r="I398" s="796" t="str">
        <f ca="1">IF(H398="","",G398/H398)</f>
        <v/>
      </c>
      <c r="J398" s="797"/>
      <c r="K398" s="563">
        <f t="shared" si="117"/>
        <v>60</v>
      </c>
      <c r="L398" s="564">
        <f>VLOOKUP(F398,Raumgruppen_Bezeichnungen!$C$3:$O$305,13,FALSE)</f>
        <v>150</v>
      </c>
      <c r="M398" s="2">
        <f>VLOOKUP(F398,Raumgruppen_Bezeichnungen!$C$3:$N$305,12,FALSE)</f>
        <v>0</v>
      </c>
      <c r="N398" s="54" t="str">
        <f>F398</f>
        <v>O1-J2</v>
      </c>
      <c r="O398" s="137" t="str">
        <f t="shared" ca="1" si="118"/>
        <v/>
      </c>
      <c r="P398" s="137" t="str">
        <f t="shared" ca="1" si="119"/>
        <v/>
      </c>
      <c r="Q398" s="137" t="str">
        <f t="shared" ca="1" si="121"/>
        <v/>
      </c>
      <c r="R398" s="53">
        <f>K398</f>
        <v>60</v>
      </c>
      <c r="S398" s="53">
        <f>J398</f>
        <v>0</v>
      </c>
      <c r="T398" s="53">
        <f>L398</f>
        <v>150</v>
      </c>
      <c r="U398" s="151" t="str">
        <f t="shared" ca="1" si="122"/>
        <v/>
      </c>
      <c r="V398" s="151" t="str">
        <f ca="1">IF(Q398&lt;&gt;"",R398-Q398,"")</f>
        <v/>
      </c>
      <c r="W398" s="151" t="str">
        <f ca="1">IF(U398&lt;0,0,U398)</f>
        <v/>
      </c>
      <c r="X398" s="151" t="str">
        <f ca="1">IF(V398&lt;0,0,V398)</f>
        <v/>
      </c>
      <c r="Y398" s="153" t="str">
        <f ca="1">IF(W398&lt;&gt;"",W398/T398,"")</f>
        <v/>
      </c>
      <c r="Z398" s="153" t="str">
        <f ca="1">IF(X398&lt;&gt;"",X398/R398,"")</f>
        <v/>
      </c>
      <c r="AA398" s="153" t="str">
        <f ca="1">IF(Y398&lt;&gt;"",Y398+Z398,"")</f>
        <v/>
      </c>
      <c r="AB398" s="152" t="str">
        <f ca="1">IF(AA398&lt;&gt;"",AA398*100,"")</f>
        <v/>
      </c>
      <c r="AC398" s="264" t="str">
        <f ca="1">IF(O398&lt;&gt;"",O398/$O$105,"")</f>
        <v/>
      </c>
      <c r="AD398" s="152" t="str">
        <f t="shared" ca="1" si="120"/>
        <v/>
      </c>
      <c r="AF398" s="209" t="str">
        <f>Raumgruppen_Bezeichnungen!D293</f>
        <v>Haustechnik, Lüftungsanlage</v>
      </c>
    </row>
    <row r="399" spans="6:32" ht="14.25" hidden="1" x14ac:dyDescent="0.2">
      <c r="F399" s="673" t="str">
        <f>Raumgruppen_Bezeichnungen!C294</f>
        <v>O1-Q</v>
      </c>
      <c r="G399" s="455" t="str">
        <f t="shared" ca="1" si="115"/>
        <v/>
      </c>
      <c r="H399" s="455" t="str">
        <f t="shared" ca="1" si="116"/>
        <v/>
      </c>
      <c r="I399" s="456" t="str">
        <f t="shared" ref="I399:I409" ca="1" si="126">IF(H399="","",G399/H399)</f>
        <v/>
      </c>
      <c r="J399" s="557"/>
      <c r="K399" s="563">
        <f t="shared" ref="K399:K409" si="127">IF(_xlfn.NUMBERVALUE((RIGHT(TEXT(L399*0.4,"000"))))=0,L399*0.4,IF(_xlfn.NUMBERVALUE((RIGHT(TEXT(L399*0.4,"000"))))&lt;=5,_xlfn.NUMBERVALUE(TEXT(ROUNDDOWN(L399*0.4/10,0),"00"))*10,_xlfn.NUMBERVALUE(TEXT(ROUNDUP(L399*0.4/10,0),"00"))*10-5))</f>
        <v>65</v>
      </c>
      <c r="L399" s="564">
        <f>VLOOKUP(F399,Raumgruppen_Bezeichnungen!$C$3:$O$305,13,FALSE)</f>
        <v>170</v>
      </c>
      <c r="M399" s="2">
        <f>VLOOKUP(F399,Raumgruppen_Bezeichnungen!$C$3:$N$305,12,FALSE)</f>
        <v>0</v>
      </c>
      <c r="N399" s="54" t="str">
        <f t="shared" ref="N399:N409" si="128">F399</f>
        <v>O1-Q</v>
      </c>
      <c r="O399" s="137" t="str">
        <f t="shared" ca="1" si="118"/>
        <v/>
      </c>
      <c r="P399" s="137" t="str">
        <f t="shared" ca="1" si="119"/>
        <v/>
      </c>
      <c r="Q399" s="137" t="str">
        <f t="shared" ref="Q399:Q409" ca="1" si="129">IF(P399="","",O399/P399)</f>
        <v/>
      </c>
      <c r="R399" s="53">
        <f t="shared" ref="R399:R409" si="130">K399</f>
        <v>65</v>
      </c>
      <c r="S399" s="53">
        <f t="shared" ref="S399:S409" si="131">J399</f>
        <v>0</v>
      </c>
      <c r="T399" s="53">
        <f t="shared" ref="T399:T409" si="132">L399</f>
        <v>170</v>
      </c>
      <c r="U399" s="151" t="str">
        <f t="shared" ref="U399:U409" ca="1" si="133">IF(Q399&lt;&gt;"",ROUND(Q399-T399,6),"")</f>
        <v/>
      </c>
      <c r="V399" s="151" t="str">
        <f t="shared" ref="V399:V409" ca="1" si="134">IF(Q399&lt;&gt;"",R399-Q399,"")</f>
        <v/>
      </c>
      <c r="W399" s="151" t="str">
        <f t="shared" ref="W399:W409" ca="1" si="135">IF(U399&lt;0,0,U399)</f>
        <v/>
      </c>
      <c r="X399" s="151" t="str">
        <f t="shared" ref="X399:X409" ca="1" si="136">IF(V399&lt;0,0,V399)</f>
        <v/>
      </c>
      <c r="Y399" s="153" t="str">
        <f t="shared" ref="Y399:Y409" ca="1" si="137">IF(W399&lt;&gt;"",W399/T399,"")</f>
        <v/>
      </c>
      <c r="Z399" s="153" t="str">
        <f t="shared" ref="Z399:Z409" ca="1" si="138">IF(X399&lt;&gt;"",X399/R399,"")</f>
        <v/>
      </c>
      <c r="AA399" s="153" t="str">
        <f t="shared" ref="AA399:AA409" ca="1" si="139">IF(Y399&lt;&gt;"",Y399+Z399,"")</f>
        <v/>
      </c>
      <c r="AB399" s="152" t="str">
        <f t="shared" ref="AB399:AB409" ca="1" si="140">IF(AA399&lt;&gt;"",AA399*100,"")</f>
        <v/>
      </c>
      <c r="AC399" s="264" t="str">
        <f t="shared" ref="AC399:AC409" ca="1" si="141">IF(O399&lt;&gt;"",O399/$O$105,"")</f>
        <v/>
      </c>
      <c r="AD399" s="152" t="str">
        <f t="shared" ca="1" si="120"/>
        <v/>
      </c>
      <c r="AF399" s="209" t="str">
        <f>Raumgruppen_Bezeichnungen!D294</f>
        <v>Haustechnik, Lüftungsanlage</v>
      </c>
    </row>
    <row r="400" spans="6:32" ht="14.25" hidden="1" x14ac:dyDescent="0.2">
      <c r="F400" s="673" t="str">
        <f>Raumgruppen_Bezeichnungen!C295</f>
        <v>O1-J6</v>
      </c>
      <c r="G400" s="455" t="str">
        <f t="shared" ca="1" si="115"/>
        <v/>
      </c>
      <c r="H400" s="455" t="str">
        <f t="shared" ca="1" si="116"/>
        <v/>
      </c>
      <c r="I400" s="456" t="str">
        <f t="shared" ca="1" si="126"/>
        <v/>
      </c>
      <c r="J400" s="557"/>
      <c r="K400" s="563">
        <f t="shared" si="127"/>
        <v>65</v>
      </c>
      <c r="L400" s="564">
        <f>VLOOKUP(F400,Raumgruppen_Bezeichnungen!$C$3:$O$305,13,FALSE)</f>
        <v>170</v>
      </c>
      <c r="M400" s="2">
        <f>VLOOKUP(F400,Raumgruppen_Bezeichnungen!$C$3:$N$305,12,FALSE)</f>
        <v>0</v>
      </c>
      <c r="N400" s="54" t="str">
        <f t="shared" si="128"/>
        <v>O1-J6</v>
      </c>
      <c r="O400" s="137" t="str">
        <f t="shared" ca="1" si="118"/>
        <v/>
      </c>
      <c r="P400" s="137" t="str">
        <f t="shared" ca="1" si="119"/>
        <v/>
      </c>
      <c r="Q400" s="137" t="str">
        <f t="shared" ca="1" si="129"/>
        <v/>
      </c>
      <c r="R400" s="53">
        <f t="shared" si="130"/>
        <v>65</v>
      </c>
      <c r="S400" s="53">
        <f t="shared" si="131"/>
        <v>0</v>
      </c>
      <c r="T400" s="53">
        <f t="shared" si="132"/>
        <v>170</v>
      </c>
      <c r="U400" s="151" t="str">
        <f t="shared" ca="1" si="133"/>
        <v/>
      </c>
      <c r="V400" s="151" t="str">
        <f t="shared" ca="1" si="134"/>
        <v/>
      </c>
      <c r="W400" s="151" t="str">
        <f t="shared" ca="1" si="135"/>
        <v/>
      </c>
      <c r="X400" s="151" t="str">
        <f t="shared" ca="1" si="136"/>
        <v/>
      </c>
      <c r="Y400" s="153" t="str">
        <f t="shared" ca="1" si="137"/>
        <v/>
      </c>
      <c r="Z400" s="153" t="str">
        <f t="shared" ca="1" si="138"/>
        <v/>
      </c>
      <c r="AA400" s="153" t="str">
        <f t="shared" ca="1" si="139"/>
        <v/>
      </c>
      <c r="AB400" s="152" t="str">
        <f t="shared" ca="1" si="140"/>
        <v/>
      </c>
      <c r="AC400" s="264" t="str">
        <f t="shared" ca="1" si="141"/>
        <v/>
      </c>
      <c r="AD400" s="152" t="str">
        <f t="shared" ca="1" si="120"/>
        <v/>
      </c>
      <c r="AF400" s="209" t="str">
        <f>Raumgruppen_Bezeichnungen!D295</f>
        <v>Haustechnik, Lüftungsanlage</v>
      </c>
    </row>
    <row r="401" spans="2:305" ht="14.25" hidden="1" x14ac:dyDescent="0.2">
      <c r="F401" s="673" t="str">
        <f>Raumgruppen_Bezeichnungen!C296</f>
        <v>O1-M</v>
      </c>
      <c r="G401" s="455" t="str">
        <f t="shared" ca="1" si="115"/>
        <v/>
      </c>
      <c r="H401" s="455" t="str">
        <f t="shared" ca="1" si="116"/>
        <v/>
      </c>
      <c r="I401" s="456" t="str">
        <f t="shared" ca="1" si="126"/>
        <v/>
      </c>
      <c r="J401" s="557"/>
      <c r="K401" s="563">
        <f t="shared" si="127"/>
        <v>65</v>
      </c>
      <c r="L401" s="564">
        <f>VLOOKUP(F401,Raumgruppen_Bezeichnungen!$C$3:$O$305,13,FALSE)</f>
        <v>170</v>
      </c>
      <c r="M401" s="2">
        <f>VLOOKUP(F401,Raumgruppen_Bezeichnungen!$C$3:$N$305,12,FALSE)</f>
        <v>0</v>
      </c>
      <c r="N401" s="54" t="str">
        <f t="shared" si="128"/>
        <v>O1-M</v>
      </c>
      <c r="O401" s="137" t="str">
        <f t="shared" ca="1" si="118"/>
        <v/>
      </c>
      <c r="P401" s="137" t="str">
        <f t="shared" ca="1" si="119"/>
        <v/>
      </c>
      <c r="Q401" s="137" t="str">
        <f t="shared" ca="1" si="129"/>
        <v/>
      </c>
      <c r="R401" s="53">
        <f t="shared" si="130"/>
        <v>65</v>
      </c>
      <c r="S401" s="53">
        <f t="shared" si="131"/>
        <v>0</v>
      </c>
      <c r="T401" s="53">
        <f t="shared" si="132"/>
        <v>170</v>
      </c>
      <c r="U401" s="151" t="str">
        <f t="shared" ca="1" si="133"/>
        <v/>
      </c>
      <c r="V401" s="151" t="str">
        <f t="shared" ca="1" si="134"/>
        <v/>
      </c>
      <c r="W401" s="151" t="str">
        <f t="shared" ca="1" si="135"/>
        <v/>
      </c>
      <c r="X401" s="151" t="str">
        <f t="shared" ca="1" si="136"/>
        <v/>
      </c>
      <c r="Y401" s="153" t="str">
        <f t="shared" ca="1" si="137"/>
        <v/>
      </c>
      <c r="Z401" s="153" t="str">
        <f t="shared" ca="1" si="138"/>
        <v/>
      </c>
      <c r="AA401" s="153" t="str">
        <f t="shared" ca="1" si="139"/>
        <v/>
      </c>
      <c r="AB401" s="152" t="str">
        <f t="shared" ca="1" si="140"/>
        <v/>
      </c>
      <c r="AC401" s="264" t="str">
        <f t="shared" ca="1" si="141"/>
        <v/>
      </c>
      <c r="AD401" s="152" t="str">
        <f t="shared" ca="1" si="120"/>
        <v/>
      </c>
      <c r="AF401" s="209" t="str">
        <f>Raumgruppen_Bezeichnungen!D296</f>
        <v>Haustechnik, Lüftungsanlage</v>
      </c>
    </row>
    <row r="402" spans="2:305" ht="14.25" hidden="1" x14ac:dyDescent="0.2">
      <c r="F402" s="673" t="str">
        <f>Raumgruppen_Bezeichnungen!C297</f>
        <v>O1-14</v>
      </c>
      <c r="G402" s="455" t="str">
        <f t="shared" ca="1" si="115"/>
        <v/>
      </c>
      <c r="H402" s="455" t="str">
        <f t="shared" ca="1" si="116"/>
        <v/>
      </c>
      <c r="I402" s="456" t="str">
        <f t="shared" ca="1" si="126"/>
        <v/>
      </c>
      <c r="J402" s="557"/>
      <c r="K402" s="563">
        <f t="shared" si="127"/>
        <v>75</v>
      </c>
      <c r="L402" s="564">
        <f>VLOOKUP(F402,Raumgruppen_Bezeichnungen!$C$3:$O$305,13,FALSE)</f>
        <v>190</v>
      </c>
      <c r="M402" s="2">
        <f>VLOOKUP(F402,Raumgruppen_Bezeichnungen!$C$3:$N$305,12,FALSE)</f>
        <v>0</v>
      </c>
      <c r="N402" s="54" t="str">
        <f t="shared" si="128"/>
        <v>O1-14</v>
      </c>
      <c r="O402" s="137" t="str">
        <f t="shared" ca="1" si="118"/>
        <v/>
      </c>
      <c r="P402" s="137" t="str">
        <f t="shared" ca="1" si="119"/>
        <v/>
      </c>
      <c r="Q402" s="137" t="str">
        <f t="shared" ca="1" si="129"/>
        <v/>
      </c>
      <c r="R402" s="53">
        <f t="shared" si="130"/>
        <v>75</v>
      </c>
      <c r="S402" s="53">
        <f t="shared" si="131"/>
        <v>0</v>
      </c>
      <c r="T402" s="53">
        <f t="shared" si="132"/>
        <v>190</v>
      </c>
      <c r="U402" s="151" t="str">
        <f t="shared" ca="1" si="133"/>
        <v/>
      </c>
      <c r="V402" s="151" t="str">
        <f t="shared" ca="1" si="134"/>
        <v/>
      </c>
      <c r="W402" s="151" t="str">
        <f t="shared" ca="1" si="135"/>
        <v/>
      </c>
      <c r="X402" s="151" t="str">
        <f t="shared" ca="1" si="136"/>
        <v/>
      </c>
      <c r="Y402" s="153" t="str">
        <f t="shared" ca="1" si="137"/>
        <v/>
      </c>
      <c r="Z402" s="153" t="str">
        <f t="shared" ca="1" si="138"/>
        <v/>
      </c>
      <c r="AA402" s="153" t="str">
        <f t="shared" ca="1" si="139"/>
        <v/>
      </c>
      <c r="AB402" s="152" t="str">
        <f t="shared" ca="1" si="140"/>
        <v/>
      </c>
      <c r="AC402" s="264" t="str">
        <f t="shared" ca="1" si="141"/>
        <v/>
      </c>
      <c r="AD402" s="152" t="str">
        <f t="shared" ca="1" si="120"/>
        <v/>
      </c>
      <c r="AF402" s="209" t="str">
        <f>Raumgruppen_Bezeichnungen!D297</f>
        <v>Haustechnik, Lüftungsanlage</v>
      </c>
    </row>
    <row r="403" spans="2:305" ht="14.25" hidden="1" x14ac:dyDescent="0.2">
      <c r="F403" s="673" t="str">
        <f>Raumgruppen_Bezeichnungen!C298</f>
        <v>O1-W</v>
      </c>
      <c r="G403" s="455" t="str">
        <f t="shared" ca="1" si="115"/>
        <v/>
      </c>
      <c r="H403" s="455" t="str">
        <f t="shared" ca="1" si="116"/>
        <v/>
      </c>
      <c r="I403" s="456" t="str">
        <f t="shared" ca="1" si="126"/>
        <v/>
      </c>
      <c r="J403" s="557"/>
      <c r="K403" s="563">
        <f t="shared" si="127"/>
        <v>90</v>
      </c>
      <c r="L403" s="564">
        <f>VLOOKUP(F403,Raumgruppen_Bezeichnungen!$C$3:$O$305,13,FALSE)</f>
        <v>230</v>
      </c>
      <c r="M403" s="2">
        <f>VLOOKUP(F403,Raumgruppen_Bezeichnungen!$C$3:$N$305,12,FALSE)</f>
        <v>0</v>
      </c>
      <c r="N403" s="54" t="str">
        <f t="shared" si="128"/>
        <v>O1-W</v>
      </c>
      <c r="O403" s="137" t="str">
        <f t="shared" ca="1" si="118"/>
        <v/>
      </c>
      <c r="P403" s="137" t="str">
        <f t="shared" ca="1" si="119"/>
        <v/>
      </c>
      <c r="Q403" s="137" t="str">
        <f t="shared" ca="1" si="129"/>
        <v/>
      </c>
      <c r="R403" s="53">
        <f t="shared" si="130"/>
        <v>90</v>
      </c>
      <c r="S403" s="53">
        <f t="shared" si="131"/>
        <v>0</v>
      </c>
      <c r="T403" s="53">
        <f t="shared" si="132"/>
        <v>230</v>
      </c>
      <c r="U403" s="151" t="str">
        <f t="shared" ca="1" si="133"/>
        <v/>
      </c>
      <c r="V403" s="151" t="str">
        <f t="shared" ca="1" si="134"/>
        <v/>
      </c>
      <c r="W403" s="151" t="str">
        <f t="shared" ca="1" si="135"/>
        <v/>
      </c>
      <c r="X403" s="151" t="str">
        <f t="shared" ca="1" si="136"/>
        <v/>
      </c>
      <c r="Y403" s="153" t="str">
        <f t="shared" ca="1" si="137"/>
        <v/>
      </c>
      <c r="Z403" s="153" t="str">
        <f t="shared" ca="1" si="138"/>
        <v/>
      </c>
      <c r="AA403" s="153" t="str">
        <f t="shared" ca="1" si="139"/>
        <v/>
      </c>
      <c r="AB403" s="152" t="str">
        <f t="shared" ca="1" si="140"/>
        <v/>
      </c>
      <c r="AC403" s="264" t="str">
        <f t="shared" ca="1" si="141"/>
        <v/>
      </c>
      <c r="AD403" s="152" t="str">
        <f t="shared" ca="1" si="120"/>
        <v/>
      </c>
      <c r="AF403" s="209" t="str">
        <f>Raumgruppen_Bezeichnungen!D298</f>
        <v>Haustechnik, Lüftungsanlage</v>
      </c>
    </row>
    <row r="404" spans="2:305" ht="14.25" hidden="1" x14ac:dyDescent="0.2">
      <c r="F404" s="673" t="str">
        <f>Raumgruppen_Bezeichnungen!C299</f>
        <v>O1-2</v>
      </c>
      <c r="G404" s="455" t="str">
        <f t="shared" ca="1" si="115"/>
        <v/>
      </c>
      <c r="H404" s="455" t="str">
        <f t="shared" ca="1" si="116"/>
        <v/>
      </c>
      <c r="I404" s="456" t="str">
        <f t="shared" ca="1" si="126"/>
        <v/>
      </c>
      <c r="J404" s="557"/>
      <c r="K404" s="563">
        <f t="shared" si="127"/>
        <v>100</v>
      </c>
      <c r="L404" s="564">
        <f>VLOOKUP(F404,Raumgruppen_Bezeichnungen!$C$3:$O$305,13,FALSE)</f>
        <v>250</v>
      </c>
      <c r="M404" s="2">
        <f>VLOOKUP(F404,Raumgruppen_Bezeichnungen!$C$3:$N$305,12,FALSE)</f>
        <v>0</v>
      </c>
      <c r="N404" s="54" t="str">
        <f t="shared" si="128"/>
        <v>O1-2</v>
      </c>
      <c r="O404" s="137" t="str">
        <f t="shared" ca="1" si="118"/>
        <v/>
      </c>
      <c r="P404" s="137" t="str">
        <f t="shared" ca="1" si="119"/>
        <v/>
      </c>
      <c r="Q404" s="137" t="str">
        <f t="shared" ca="1" si="129"/>
        <v/>
      </c>
      <c r="R404" s="53">
        <f t="shared" si="130"/>
        <v>100</v>
      </c>
      <c r="S404" s="53">
        <f t="shared" si="131"/>
        <v>0</v>
      </c>
      <c r="T404" s="53">
        <f t="shared" si="132"/>
        <v>250</v>
      </c>
      <c r="U404" s="151" t="str">
        <f t="shared" ca="1" si="133"/>
        <v/>
      </c>
      <c r="V404" s="151" t="str">
        <f t="shared" ca="1" si="134"/>
        <v/>
      </c>
      <c r="W404" s="151" t="str">
        <f t="shared" ca="1" si="135"/>
        <v/>
      </c>
      <c r="X404" s="151" t="str">
        <f t="shared" ca="1" si="136"/>
        <v/>
      </c>
      <c r="Y404" s="153" t="str">
        <f t="shared" ca="1" si="137"/>
        <v/>
      </c>
      <c r="Z404" s="153" t="str">
        <f t="shared" ca="1" si="138"/>
        <v/>
      </c>
      <c r="AA404" s="153" t="str">
        <f t="shared" ca="1" si="139"/>
        <v/>
      </c>
      <c r="AB404" s="152" t="str">
        <f t="shared" ca="1" si="140"/>
        <v/>
      </c>
      <c r="AC404" s="264" t="str">
        <f t="shared" ca="1" si="141"/>
        <v/>
      </c>
      <c r="AD404" s="152" t="str">
        <f t="shared" ca="1" si="120"/>
        <v/>
      </c>
      <c r="AF404" s="209" t="str">
        <f>Raumgruppen_Bezeichnungen!D299</f>
        <v>Haustechnik, Lüftungsanlage</v>
      </c>
    </row>
    <row r="405" spans="2:305" ht="14.25" hidden="1" x14ac:dyDescent="0.2">
      <c r="F405" s="673" t="str">
        <f>Raumgruppen_Bezeichnungen!C300</f>
        <v>O1-2,5</v>
      </c>
      <c r="G405" s="455" t="str">
        <f t="shared" ca="1" si="115"/>
        <v/>
      </c>
      <c r="H405" s="455" t="str">
        <f t="shared" ca="1" si="116"/>
        <v/>
      </c>
      <c r="I405" s="456" t="str">
        <f t="shared" ca="1" si="126"/>
        <v/>
      </c>
      <c r="J405" s="557"/>
      <c r="K405" s="563">
        <f t="shared" si="127"/>
        <v>100</v>
      </c>
      <c r="L405" s="564">
        <f>VLOOKUP(F405,Raumgruppen_Bezeichnungen!$C$3:$O$305,13,FALSE)</f>
        <v>260</v>
      </c>
      <c r="M405" s="2">
        <f>VLOOKUP(F405,Raumgruppen_Bezeichnungen!$C$3:$N$305,12,FALSE)</f>
        <v>0</v>
      </c>
      <c r="N405" s="54" t="str">
        <f t="shared" si="128"/>
        <v>O1-2,5</v>
      </c>
      <c r="O405" s="137" t="str">
        <f t="shared" ca="1" si="118"/>
        <v/>
      </c>
      <c r="P405" s="137" t="str">
        <f t="shared" ca="1" si="119"/>
        <v/>
      </c>
      <c r="Q405" s="137" t="str">
        <f t="shared" ca="1" si="129"/>
        <v/>
      </c>
      <c r="R405" s="53">
        <f t="shared" si="130"/>
        <v>100</v>
      </c>
      <c r="S405" s="53">
        <f t="shared" si="131"/>
        <v>0</v>
      </c>
      <c r="T405" s="53">
        <f t="shared" si="132"/>
        <v>260</v>
      </c>
      <c r="U405" s="151" t="str">
        <f t="shared" ca="1" si="133"/>
        <v/>
      </c>
      <c r="V405" s="151" t="str">
        <f t="shared" ca="1" si="134"/>
        <v/>
      </c>
      <c r="W405" s="151" t="str">
        <f t="shared" ca="1" si="135"/>
        <v/>
      </c>
      <c r="X405" s="151" t="str">
        <f t="shared" ca="1" si="136"/>
        <v/>
      </c>
      <c r="Y405" s="153" t="str">
        <f t="shared" ca="1" si="137"/>
        <v/>
      </c>
      <c r="Z405" s="153" t="str">
        <f t="shared" ca="1" si="138"/>
        <v/>
      </c>
      <c r="AA405" s="153" t="str">
        <f t="shared" ca="1" si="139"/>
        <v/>
      </c>
      <c r="AB405" s="152" t="str">
        <f t="shared" ca="1" si="140"/>
        <v/>
      </c>
      <c r="AC405" s="264" t="str">
        <f t="shared" ca="1" si="141"/>
        <v/>
      </c>
      <c r="AD405" s="152" t="str">
        <f t="shared" ca="1" si="120"/>
        <v/>
      </c>
      <c r="AF405" s="209" t="str">
        <f>Raumgruppen_Bezeichnungen!D300</f>
        <v>Haustechnik, Lüftungsanlage</v>
      </c>
    </row>
    <row r="406" spans="2:305" ht="14.25" hidden="1" x14ac:dyDescent="0.2">
      <c r="F406" s="673" t="str">
        <f>Raumgruppen_Bezeichnungen!C301</f>
        <v>O1-3</v>
      </c>
      <c r="G406" s="455" t="str">
        <f t="shared" ca="1" si="115"/>
        <v/>
      </c>
      <c r="H406" s="455" t="str">
        <f t="shared" ca="1" si="116"/>
        <v/>
      </c>
      <c r="I406" s="456" t="str">
        <f t="shared" ca="1" si="126"/>
        <v/>
      </c>
      <c r="J406" s="557"/>
      <c r="K406" s="563">
        <f t="shared" si="127"/>
        <v>115</v>
      </c>
      <c r="L406" s="564">
        <f>VLOOKUP(F406,Raumgruppen_Bezeichnungen!$C$3:$O$305,13,FALSE)</f>
        <v>290</v>
      </c>
      <c r="M406" s="2">
        <f>VLOOKUP(F406,Raumgruppen_Bezeichnungen!$C$3:$N$305,12,FALSE)</f>
        <v>0</v>
      </c>
      <c r="N406" s="54" t="str">
        <f t="shared" si="128"/>
        <v>O1-3</v>
      </c>
      <c r="O406" s="137" t="str">
        <f t="shared" ca="1" si="118"/>
        <v/>
      </c>
      <c r="P406" s="137" t="str">
        <f t="shared" ca="1" si="119"/>
        <v/>
      </c>
      <c r="Q406" s="137" t="str">
        <f t="shared" ca="1" si="129"/>
        <v/>
      </c>
      <c r="R406" s="53">
        <f t="shared" si="130"/>
        <v>115</v>
      </c>
      <c r="S406" s="53">
        <f t="shared" si="131"/>
        <v>0</v>
      </c>
      <c r="T406" s="53">
        <f t="shared" si="132"/>
        <v>290</v>
      </c>
      <c r="U406" s="151" t="str">
        <f t="shared" ca="1" si="133"/>
        <v/>
      </c>
      <c r="V406" s="151" t="str">
        <f t="shared" ca="1" si="134"/>
        <v/>
      </c>
      <c r="W406" s="151" t="str">
        <f t="shared" ca="1" si="135"/>
        <v/>
      </c>
      <c r="X406" s="151" t="str">
        <f t="shared" ca="1" si="136"/>
        <v/>
      </c>
      <c r="Y406" s="153" t="str">
        <f t="shared" ca="1" si="137"/>
        <v/>
      </c>
      <c r="Z406" s="153" t="str">
        <f t="shared" ca="1" si="138"/>
        <v/>
      </c>
      <c r="AA406" s="153" t="str">
        <f t="shared" ca="1" si="139"/>
        <v/>
      </c>
      <c r="AB406" s="152" t="str">
        <f t="shared" ca="1" si="140"/>
        <v/>
      </c>
      <c r="AC406" s="264" t="str">
        <f t="shared" ca="1" si="141"/>
        <v/>
      </c>
      <c r="AD406" s="152" t="str">
        <f t="shared" ca="1" si="120"/>
        <v/>
      </c>
      <c r="AF406" s="209" t="str">
        <f>Raumgruppen_Bezeichnungen!D301</f>
        <v>Haustechnik, Lüftungsanlage</v>
      </c>
    </row>
    <row r="407" spans="2:305" ht="14.25" hidden="1" x14ac:dyDescent="0.2">
      <c r="F407" s="673" t="str">
        <f>Raumgruppen_Bezeichnungen!C302</f>
        <v>O1-4</v>
      </c>
      <c r="G407" s="455" t="str">
        <f t="shared" ca="1" si="115"/>
        <v/>
      </c>
      <c r="H407" s="455" t="str">
        <f t="shared" ca="1" si="116"/>
        <v/>
      </c>
      <c r="I407" s="456" t="str">
        <f t="shared" ca="1" si="126"/>
        <v/>
      </c>
      <c r="J407" s="557">
        <f t="shared" ref="J407:J410" si="142">L407</f>
        <v>340</v>
      </c>
      <c r="K407" s="563">
        <f t="shared" si="127"/>
        <v>135</v>
      </c>
      <c r="L407" s="564">
        <f>VLOOKUP(F407,Raumgruppen_Bezeichnungen!$C$3:$O$305,13,FALSE)</f>
        <v>340</v>
      </c>
      <c r="M407" s="2">
        <f>VLOOKUP(F407,Raumgruppen_Bezeichnungen!$C$3:$N$305,12,FALSE)</f>
        <v>0</v>
      </c>
      <c r="N407" s="54" t="str">
        <f t="shared" si="128"/>
        <v>O1-4</v>
      </c>
      <c r="O407" s="137" t="str">
        <f t="shared" ca="1" si="118"/>
        <v/>
      </c>
      <c r="P407" s="137" t="str">
        <f t="shared" ca="1" si="119"/>
        <v/>
      </c>
      <c r="Q407" s="137" t="str">
        <f t="shared" ca="1" si="129"/>
        <v/>
      </c>
      <c r="R407" s="53">
        <f t="shared" si="130"/>
        <v>135</v>
      </c>
      <c r="S407" s="53">
        <f t="shared" si="131"/>
        <v>340</v>
      </c>
      <c r="T407" s="53">
        <f t="shared" si="132"/>
        <v>340</v>
      </c>
      <c r="U407" s="151" t="str">
        <f t="shared" ca="1" si="133"/>
        <v/>
      </c>
      <c r="V407" s="151" t="str">
        <f t="shared" ca="1" si="134"/>
        <v/>
      </c>
      <c r="W407" s="151" t="str">
        <f t="shared" ca="1" si="135"/>
        <v/>
      </c>
      <c r="X407" s="151" t="str">
        <f t="shared" ca="1" si="136"/>
        <v/>
      </c>
      <c r="Y407" s="153" t="str">
        <f t="shared" ca="1" si="137"/>
        <v/>
      </c>
      <c r="Z407" s="153" t="str">
        <f t="shared" ca="1" si="138"/>
        <v/>
      </c>
      <c r="AA407" s="153" t="str">
        <f t="shared" ca="1" si="139"/>
        <v/>
      </c>
      <c r="AB407" s="152" t="str">
        <f t="shared" ca="1" si="140"/>
        <v/>
      </c>
      <c r="AC407" s="264" t="str">
        <f t="shared" ca="1" si="141"/>
        <v/>
      </c>
      <c r="AD407" s="152" t="str">
        <f t="shared" ca="1" si="120"/>
        <v/>
      </c>
      <c r="AF407" s="209" t="str">
        <f>Raumgruppen_Bezeichnungen!D302</f>
        <v>Haustechnik, Lüftungsanlage</v>
      </c>
    </row>
    <row r="408" spans="2:305" ht="14.25" hidden="1" x14ac:dyDescent="0.2">
      <c r="F408" s="673" t="str">
        <f>Raumgruppen_Bezeichnungen!C303</f>
        <v>O1-5</v>
      </c>
      <c r="G408" s="455" t="str">
        <f t="shared" ca="1" si="115"/>
        <v/>
      </c>
      <c r="H408" s="455" t="str">
        <f t="shared" ca="1" si="116"/>
        <v/>
      </c>
      <c r="I408" s="456" t="str">
        <f t="shared" ca="1" si="126"/>
        <v/>
      </c>
      <c r="J408" s="557">
        <f t="shared" si="142"/>
        <v>340</v>
      </c>
      <c r="K408" s="563">
        <f t="shared" si="127"/>
        <v>135</v>
      </c>
      <c r="L408" s="564">
        <f>VLOOKUP(F408,Raumgruppen_Bezeichnungen!$C$3:$O$305,13,FALSE)</f>
        <v>340</v>
      </c>
      <c r="M408" s="2">
        <f>VLOOKUP(F408,Raumgruppen_Bezeichnungen!$C$3:$N$305,12,FALSE)</f>
        <v>0</v>
      </c>
      <c r="N408" s="54" t="str">
        <f t="shared" si="128"/>
        <v>O1-5</v>
      </c>
      <c r="O408" s="137" t="str">
        <f t="shared" ca="1" si="118"/>
        <v/>
      </c>
      <c r="P408" s="137" t="str">
        <f t="shared" ca="1" si="119"/>
        <v/>
      </c>
      <c r="Q408" s="137" t="str">
        <f t="shared" ca="1" si="129"/>
        <v/>
      </c>
      <c r="R408" s="53">
        <f t="shared" si="130"/>
        <v>135</v>
      </c>
      <c r="S408" s="53">
        <f t="shared" si="131"/>
        <v>340</v>
      </c>
      <c r="T408" s="53">
        <f t="shared" si="132"/>
        <v>340</v>
      </c>
      <c r="U408" s="151" t="str">
        <f t="shared" ca="1" si="133"/>
        <v/>
      </c>
      <c r="V408" s="151" t="str">
        <f t="shared" ca="1" si="134"/>
        <v/>
      </c>
      <c r="W408" s="151" t="str">
        <f t="shared" ca="1" si="135"/>
        <v/>
      </c>
      <c r="X408" s="151" t="str">
        <f t="shared" ca="1" si="136"/>
        <v/>
      </c>
      <c r="Y408" s="153" t="str">
        <f t="shared" ca="1" si="137"/>
        <v/>
      </c>
      <c r="Z408" s="153" t="str">
        <f t="shared" ca="1" si="138"/>
        <v/>
      </c>
      <c r="AA408" s="153" t="str">
        <f t="shared" ca="1" si="139"/>
        <v/>
      </c>
      <c r="AB408" s="152" t="str">
        <f t="shared" ca="1" si="140"/>
        <v/>
      </c>
      <c r="AC408" s="264" t="str">
        <f t="shared" ca="1" si="141"/>
        <v/>
      </c>
      <c r="AD408" s="152" t="str">
        <f t="shared" ca="1" si="120"/>
        <v/>
      </c>
      <c r="AF408" s="209" t="str">
        <f>Raumgruppen_Bezeichnungen!D303</f>
        <v>Haustechnik, Lüftungsanlage</v>
      </c>
    </row>
    <row r="409" spans="2:305" ht="14.25" hidden="1" x14ac:dyDescent="0.2">
      <c r="F409" s="673" t="str">
        <f>Raumgruppen_Bezeichnungen!C304</f>
        <v>O1-6</v>
      </c>
      <c r="G409" s="455" t="str">
        <f t="shared" ca="1" si="115"/>
        <v/>
      </c>
      <c r="H409" s="455" t="str">
        <f t="shared" ca="1" si="116"/>
        <v/>
      </c>
      <c r="I409" s="456" t="str">
        <f t="shared" ca="1" si="126"/>
        <v/>
      </c>
      <c r="J409" s="557">
        <f t="shared" si="142"/>
        <v>340</v>
      </c>
      <c r="K409" s="563">
        <f t="shared" si="127"/>
        <v>135</v>
      </c>
      <c r="L409" s="564">
        <f>VLOOKUP(F409,Raumgruppen_Bezeichnungen!$C$3:$O$305,13,FALSE)</f>
        <v>340</v>
      </c>
      <c r="M409" s="2">
        <f>VLOOKUP(F409,Raumgruppen_Bezeichnungen!$C$3:$N$305,12,FALSE)</f>
        <v>0</v>
      </c>
      <c r="N409" s="54" t="str">
        <f t="shared" si="128"/>
        <v>O1-6</v>
      </c>
      <c r="O409" s="137" t="str">
        <f t="shared" ca="1" si="118"/>
        <v/>
      </c>
      <c r="P409" s="137" t="str">
        <f t="shared" ca="1" si="119"/>
        <v/>
      </c>
      <c r="Q409" s="137" t="str">
        <f t="shared" ca="1" si="129"/>
        <v/>
      </c>
      <c r="R409" s="53">
        <f t="shared" si="130"/>
        <v>135</v>
      </c>
      <c r="S409" s="53">
        <f t="shared" si="131"/>
        <v>340</v>
      </c>
      <c r="T409" s="53">
        <f t="shared" si="132"/>
        <v>340</v>
      </c>
      <c r="U409" s="151" t="str">
        <f t="shared" ca="1" si="133"/>
        <v/>
      </c>
      <c r="V409" s="151" t="str">
        <f t="shared" ca="1" si="134"/>
        <v/>
      </c>
      <c r="W409" s="151" t="str">
        <f t="shared" ca="1" si="135"/>
        <v/>
      </c>
      <c r="X409" s="151" t="str">
        <f t="shared" ca="1" si="136"/>
        <v/>
      </c>
      <c r="Y409" s="153" t="str">
        <f t="shared" ca="1" si="137"/>
        <v/>
      </c>
      <c r="Z409" s="153" t="str">
        <f t="shared" ca="1" si="138"/>
        <v/>
      </c>
      <c r="AA409" s="153" t="str">
        <f t="shared" ca="1" si="139"/>
        <v/>
      </c>
      <c r="AB409" s="152" t="str">
        <f t="shared" ca="1" si="140"/>
        <v/>
      </c>
      <c r="AC409" s="264" t="str">
        <f t="shared" ca="1" si="141"/>
        <v/>
      </c>
      <c r="AD409" s="152" t="str">
        <f t="shared" ca="1" si="120"/>
        <v/>
      </c>
      <c r="AF409" s="209" t="str">
        <f>Raumgruppen_Bezeichnungen!D304</f>
        <v>Haustechnik, Lüftungsanlage</v>
      </c>
    </row>
    <row r="410" spans="2:305" ht="15" hidden="1" thickBot="1" x14ac:dyDescent="0.25">
      <c r="F410" s="674" t="str">
        <f>Raumgruppen_Bezeichnungen!C305</f>
        <v>O1-7</v>
      </c>
      <c r="G410" s="640" t="str">
        <f t="shared" ca="1" si="115"/>
        <v/>
      </c>
      <c r="H410" s="640" t="str">
        <f t="shared" ca="1" si="116"/>
        <v/>
      </c>
      <c r="I410" s="641" t="str">
        <f ca="1">IF(H410="","",G410/H410)</f>
        <v/>
      </c>
      <c r="J410" s="642">
        <f t="shared" si="142"/>
        <v>340</v>
      </c>
      <c r="K410" s="565">
        <f t="shared" si="117"/>
        <v>135</v>
      </c>
      <c r="L410" s="566">
        <f>VLOOKUP(F410,Raumgruppen_Bezeichnungen!$C$3:$O$305,13,FALSE)</f>
        <v>340</v>
      </c>
      <c r="M410" s="2">
        <f>VLOOKUP(F410,Raumgruppen_Bezeichnungen!$C$3:$N$305,12,FALSE)</f>
        <v>0</v>
      </c>
      <c r="N410" s="570" t="str">
        <f>F410</f>
        <v>O1-7</v>
      </c>
      <c r="O410" s="543" t="str">
        <f t="shared" ca="1" si="118"/>
        <v/>
      </c>
      <c r="P410" s="543" t="str">
        <f t="shared" ca="1" si="119"/>
        <v/>
      </c>
      <c r="Q410" s="543" t="str">
        <f ca="1">IF(P410="","",O410/P410)</f>
        <v/>
      </c>
      <c r="R410" s="571">
        <f>K410</f>
        <v>135</v>
      </c>
      <c r="S410" s="571">
        <f>J410</f>
        <v>340</v>
      </c>
      <c r="T410" s="571">
        <f>L410</f>
        <v>340</v>
      </c>
      <c r="U410" s="543" t="str">
        <f t="shared" ca="1" si="122"/>
        <v/>
      </c>
      <c r="V410" s="543" t="str">
        <f ca="1">IF(Q410&lt;&gt;"",R410-Q410,"")</f>
        <v/>
      </c>
      <c r="W410" s="543" t="str">
        <f ca="1">IF(U410&lt;0,0,U410)</f>
        <v/>
      </c>
      <c r="X410" s="543" t="str">
        <f ca="1">IF(V410&lt;0,0,V410)</f>
        <v/>
      </c>
      <c r="Y410" s="572" t="str">
        <f ca="1">IF(W410&lt;&gt;"",W410/T410,"")</f>
        <v/>
      </c>
      <c r="Z410" s="572" t="str">
        <f ca="1">IF(X410&lt;&gt;"",X410/R410,"")</f>
        <v/>
      </c>
      <c r="AA410" s="572" t="str">
        <f ca="1">IF(Y410&lt;&gt;"",Y410+Z410,"")</f>
        <v/>
      </c>
      <c r="AB410" s="544" t="str">
        <f ca="1">IF(AA410&lt;&gt;"",AA410*100,"")</f>
        <v/>
      </c>
      <c r="AC410" s="573" t="str">
        <f ca="1">IF(O410&lt;&gt;"",O410/$O$105,"")</f>
        <v/>
      </c>
      <c r="AD410" s="544" t="str">
        <f t="shared" ca="1" si="120"/>
        <v/>
      </c>
      <c r="AF410" s="209" t="str">
        <f>Raumgruppen_Bezeichnungen!D305</f>
        <v>Haustechnik, Lüftungsanlage</v>
      </c>
    </row>
    <row r="411" spans="2:305" x14ac:dyDescent="0.2">
      <c r="O411" s="931" t="s">
        <v>393</v>
      </c>
      <c r="P411" s="932"/>
      <c r="Q411" s="932"/>
      <c r="R411" s="932"/>
      <c r="S411" s="932"/>
      <c r="T411" s="932"/>
      <c r="U411" s="932"/>
      <c r="V411" s="932"/>
      <c r="W411" s="932"/>
      <c r="X411" s="932"/>
      <c r="Y411" s="932"/>
      <c r="Z411" s="932"/>
      <c r="AA411" s="932"/>
      <c r="AB411" s="932"/>
      <c r="AC411" s="932"/>
      <c r="AD411" s="933"/>
    </row>
    <row r="412" spans="2:305" x14ac:dyDescent="0.2">
      <c r="O412" s="934"/>
      <c r="P412" s="935"/>
      <c r="Q412" s="935"/>
      <c r="R412" s="935"/>
      <c r="S412" s="935"/>
      <c r="T412" s="935"/>
      <c r="U412" s="935"/>
      <c r="V412" s="935"/>
      <c r="W412" s="935"/>
      <c r="X412" s="935"/>
      <c r="Y412" s="935"/>
      <c r="Z412" s="935"/>
      <c r="AA412" s="935"/>
      <c r="AB412" s="935"/>
      <c r="AC412" s="935"/>
      <c r="AD412" s="936"/>
    </row>
    <row r="416" spans="2:305" ht="12.75" hidden="1" customHeight="1" x14ac:dyDescent="0.2">
      <c r="B416" s="138" t="s">
        <v>273</v>
      </c>
      <c r="C416" s="2">
        <v>1</v>
      </c>
      <c r="D416" s="2">
        <v>2</v>
      </c>
      <c r="E416" s="2">
        <v>3</v>
      </c>
      <c r="F416" s="2">
        <v>4</v>
      </c>
      <c r="G416" s="2">
        <v>5</v>
      </c>
      <c r="H416" s="2">
        <v>6</v>
      </c>
      <c r="I416" s="2">
        <v>7</v>
      </c>
      <c r="J416" s="2">
        <v>8</v>
      </c>
      <c r="K416" s="2">
        <v>9</v>
      </c>
      <c r="L416" s="2">
        <v>10</v>
      </c>
      <c r="M416" s="2">
        <v>11</v>
      </c>
      <c r="N416" s="2">
        <v>12</v>
      </c>
      <c r="O416" s="2">
        <v>13</v>
      </c>
      <c r="P416" s="2">
        <v>14</v>
      </c>
      <c r="Q416" s="2">
        <v>15</v>
      </c>
      <c r="R416" s="2">
        <v>16</v>
      </c>
      <c r="S416" s="2">
        <v>17</v>
      </c>
      <c r="T416" s="2">
        <v>18</v>
      </c>
      <c r="U416" s="2">
        <v>19</v>
      </c>
      <c r="V416" s="2">
        <v>20</v>
      </c>
      <c r="W416" s="2">
        <v>21</v>
      </c>
      <c r="X416" s="2">
        <v>22</v>
      </c>
      <c r="Y416" s="2">
        <v>23</v>
      </c>
      <c r="Z416" s="2">
        <v>24</v>
      </c>
      <c r="AA416" s="2">
        <v>25</v>
      </c>
      <c r="AB416" s="2">
        <v>26</v>
      </c>
      <c r="AC416" s="2">
        <v>27</v>
      </c>
      <c r="AD416" s="2">
        <v>28</v>
      </c>
      <c r="AE416" s="2">
        <v>29</v>
      </c>
      <c r="AF416" s="2">
        <v>30</v>
      </c>
      <c r="AG416" s="2">
        <v>31</v>
      </c>
      <c r="AH416" s="2">
        <v>32</v>
      </c>
      <c r="AI416" s="2">
        <v>33</v>
      </c>
      <c r="AJ416" s="2">
        <v>34</v>
      </c>
      <c r="AK416" s="2">
        <v>35</v>
      </c>
      <c r="AL416" s="2">
        <v>36</v>
      </c>
      <c r="AM416" s="2">
        <v>37</v>
      </c>
      <c r="AN416" s="2">
        <v>38</v>
      </c>
      <c r="AO416" s="2">
        <v>39</v>
      </c>
      <c r="AP416" s="2">
        <v>40</v>
      </c>
      <c r="AQ416" s="2">
        <v>41</v>
      </c>
      <c r="AR416" s="2">
        <v>42</v>
      </c>
      <c r="AS416" s="2">
        <v>43</v>
      </c>
      <c r="AT416" s="2">
        <v>44</v>
      </c>
      <c r="AU416" s="2">
        <v>45</v>
      </c>
      <c r="AV416" s="2">
        <v>46</v>
      </c>
      <c r="AW416" s="2">
        <v>47</v>
      </c>
      <c r="AX416" s="2">
        <v>48</v>
      </c>
      <c r="AY416" s="2">
        <v>49</v>
      </c>
      <c r="AZ416" s="2">
        <v>50</v>
      </c>
      <c r="BA416" s="2">
        <v>51</v>
      </c>
      <c r="BB416" s="2">
        <v>52</v>
      </c>
      <c r="BC416" s="2">
        <v>53</v>
      </c>
      <c r="BD416" s="2">
        <v>54</v>
      </c>
      <c r="BE416" s="2">
        <v>55</v>
      </c>
      <c r="BF416" s="2">
        <v>56</v>
      </c>
      <c r="BG416" s="2">
        <v>57</v>
      </c>
      <c r="BH416" s="2">
        <v>58</v>
      </c>
      <c r="BI416" s="2">
        <v>59</v>
      </c>
      <c r="BJ416" s="2">
        <v>60</v>
      </c>
      <c r="BK416" s="2">
        <v>61</v>
      </c>
      <c r="BL416" s="2">
        <v>62</v>
      </c>
      <c r="BM416" s="2">
        <v>63</v>
      </c>
      <c r="BN416" s="2">
        <v>64</v>
      </c>
      <c r="BO416" s="2">
        <v>65</v>
      </c>
      <c r="BP416" s="2">
        <v>66</v>
      </c>
      <c r="BQ416" s="2">
        <v>67</v>
      </c>
      <c r="BR416" s="2">
        <v>68</v>
      </c>
      <c r="BS416" s="2">
        <v>69</v>
      </c>
      <c r="BT416" s="2">
        <v>70</v>
      </c>
      <c r="BU416" s="2">
        <v>71</v>
      </c>
      <c r="BV416" s="2">
        <v>72</v>
      </c>
      <c r="BW416" s="2">
        <v>73</v>
      </c>
      <c r="BX416" s="2">
        <v>74</v>
      </c>
      <c r="BY416" s="2">
        <v>75</v>
      </c>
      <c r="BZ416" s="2">
        <v>76</v>
      </c>
      <c r="CA416" s="2">
        <v>77</v>
      </c>
      <c r="CB416" s="2">
        <v>78</v>
      </c>
      <c r="CC416" s="2">
        <v>79</v>
      </c>
      <c r="CD416" s="2">
        <v>80</v>
      </c>
      <c r="CE416" s="2">
        <v>81</v>
      </c>
      <c r="CF416" s="2">
        <v>82</v>
      </c>
      <c r="CG416" s="2">
        <v>83</v>
      </c>
      <c r="CH416" s="2">
        <v>84</v>
      </c>
      <c r="CI416" s="2">
        <v>85</v>
      </c>
      <c r="CJ416" s="2">
        <v>86</v>
      </c>
      <c r="CK416" s="2">
        <v>87</v>
      </c>
      <c r="CL416" s="2">
        <v>88</v>
      </c>
      <c r="CM416" s="2">
        <v>89</v>
      </c>
      <c r="CN416" s="2">
        <v>90</v>
      </c>
      <c r="CO416" s="2">
        <v>91</v>
      </c>
      <c r="CP416" s="2">
        <v>92</v>
      </c>
      <c r="CQ416" s="2">
        <v>93</v>
      </c>
      <c r="CR416" s="2">
        <v>94</v>
      </c>
      <c r="CS416" s="2">
        <v>95</v>
      </c>
      <c r="CT416" s="2">
        <v>96</v>
      </c>
      <c r="CU416" s="2">
        <v>97</v>
      </c>
      <c r="CV416" s="2">
        <v>98</v>
      </c>
      <c r="CW416" s="2">
        <v>99</v>
      </c>
      <c r="CX416" s="2">
        <v>100</v>
      </c>
      <c r="CY416" s="2">
        <v>101</v>
      </c>
      <c r="CZ416" s="2">
        <v>102</v>
      </c>
      <c r="DA416" s="2">
        <v>103</v>
      </c>
      <c r="DB416" s="2">
        <v>104</v>
      </c>
      <c r="DC416" s="2">
        <v>105</v>
      </c>
      <c r="DD416" s="2">
        <v>106</v>
      </c>
      <c r="DE416" s="2">
        <v>107</v>
      </c>
      <c r="DF416" s="2">
        <v>108</v>
      </c>
      <c r="DG416" s="2">
        <v>109</v>
      </c>
      <c r="DH416" s="2">
        <v>110</v>
      </c>
      <c r="DI416" s="2">
        <v>111</v>
      </c>
      <c r="DJ416" s="2">
        <v>112</v>
      </c>
      <c r="DK416" s="2">
        <v>113</v>
      </c>
      <c r="DL416" s="2">
        <v>114</v>
      </c>
      <c r="DM416" s="2">
        <v>115</v>
      </c>
      <c r="DN416" s="2">
        <v>116</v>
      </c>
      <c r="DO416" s="2">
        <v>117</v>
      </c>
      <c r="DP416" s="2">
        <v>118</v>
      </c>
      <c r="DQ416" s="2">
        <v>119</v>
      </c>
      <c r="DR416" s="2">
        <v>120</v>
      </c>
      <c r="DS416" s="2">
        <v>121</v>
      </c>
      <c r="DT416" s="2">
        <v>122</v>
      </c>
      <c r="DU416" s="2">
        <v>123</v>
      </c>
      <c r="DV416" s="2">
        <v>124</v>
      </c>
      <c r="DW416" s="2">
        <v>125</v>
      </c>
      <c r="DX416" s="2">
        <v>126</v>
      </c>
      <c r="DY416" s="2">
        <v>127</v>
      </c>
      <c r="DZ416" s="2">
        <v>128</v>
      </c>
      <c r="EA416" s="2">
        <v>129</v>
      </c>
      <c r="EB416" s="2">
        <v>130</v>
      </c>
      <c r="EC416" s="2">
        <v>131</v>
      </c>
      <c r="ED416" s="2">
        <v>132</v>
      </c>
      <c r="EE416" s="2">
        <v>133</v>
      </c>
      <c r="EF416" s="2">
        <v>134</v>
      </c>
      <c r="EG416" s="2">
        <v>135</v>
      </c>
      <c r="EH416" s="2">
        <v>136</v>
      </c>
      <c r="EI416" s="2">
        <v>137</v>
      </c>
      <c r="EJ416" s="2">
        <v>138</v>
      </c>
      <c r="EK416" s="2">
        <v>139</v>
      </c>
      <c r="EL416" s="2">
        <v>140</v>
      </c>
      <c r="EM416" s="2">
        <v>141</v>
      </c>
      <c r="EN416" s="2">
        <v>142</v>
      </c>
      <c r="EO416" s="2">
        <v>143</v>
      </c>
      <c r="EP416" s="2">
        <v>144</v>
      </c>
      <c r="EQ416" s="2">
        <v>145</v>
      </c>
      <c r="ER416" s="2">
        <v>146</v>
      </c>
      <c r="ES416" s="2">
        <v>147</v>
      </c>
      <c r="ET416" s="2">
        <v>148</v>
      </c>
      <c r="EU416" s="2">
        <v>149</v>
      </c>
      <c r="EV416" s="2">
        <v>150</v>
      </c>
      <c r="EW416" s="2">
        <v>151</v>
      </c>
      <c r="EX416" s="2">
        <v>152</v>
      </c>
      <c r="EY416" s="2">
        <v>153</v>
      </c>
      <c r="EZ416" s="2">
        <v>154</v>
      </c>
      <c r="FA416" s="2">
        <v>155</v>
      </c>
      <c r="FB416" s="2">
        <v>156</v>
      </c>
      <c r="FC416" s="2">
        <v>157</v>
      </c>
      <c r="FD416" s="2">
        <v>158</v>
      </c>
      <c r="FE416" s="2">
        <v>159</v>
      </c>
      <c r="FF416" s="2">
        <v>160</v>
      </c>
      <c r="FG416" s="2">
        <v>161</v>
      </c>
      <c r="FH416" s="2">
        <v>162</v>
      </c>
      <c r="FI416" s="2">
        <v>163</v>
      </c>
      <c r="FJ416" s="2">
        <v>164</v>
      </c>
      <c r="FK416" s="2">
        <v>165</v>
      </c>
      <c r="FL416" s="2">
        <v>166</v>
      </c>
      <c r="FM416" s="2">
        <v>167</v>
      </c>
      <c r="FN416" s="2">
        <v>168</v>
      </c>
      <c r="FO416" s="2">
        <v>169</v>
      </c>
      <c r="FP416" s="2">
        <v>170</v>
      </c>
      <c r="FQ416" s="2">
        <v>171</v>
      </c>
      <c r="FR416" s="2">
        <v>172</v>
      </c>
      <c r="FS416" s="2">
        <v>173</v>
      </c>
      <c r="FT416" s="2">
        <v>174</v>
      </c>
      <c r="FU416" s="2">
        <v>175</v>
      </c>
      <c r="FV416" s="2">
        <v>176</v>
      </c>
      <c r="FW416" s="2">
        <v>177</v>
      </c>
      <c r="FX416" s="2">
        <v>178</v>
      </c>
      <c r="FY416" s="2">
        <v>179</v>
      </c>
      <c r="FZ416" s="2">
        <v>180</v>
      </c>
      <c r="GA416" s="2">
        <v>181</v>
      </c>
      <c r="GB416" s="2">
        <v>182</v>
      </c>
      <c r="GC416" s="2">
        <v>183</v>
      </c>
      <c r="GD416" s="2">
        <v>184</v>
      </c>
      <c r="GE416" s="2">
        <v>185</v>
      </c>
      <c r="GF416" s="2">
        <v>186</v>
      </c>
      <c r="GG416" s="2">
        <v>187</v>
      </c>
      <c r="GH416" s="2">
        <v>188</v>
      </c>
      <c r="GI416" s="2">
        <v>189</v>
      </c>
      <c r="GJ416" s="2">
        <v>190</v>
      </c>
      <c r="GK416" s="2">
        <v>191</v>
      </c>
      <c r="GL416" s="2">
        <v>192</v>
      </c>
      <c r="GM416" s="2">
        <v>193</v>
      </c>
      <c r="GN416" s="2">
        <v>194</v>
      </c>
      <c r="GO416" s="2">
        <v>195</v>
      </c>
      <c r="GP416" s="2">
        <v>196</v>
      </c>
      <c r="GQ416" s="2">
        <v>197</v>
      </c>
      <c r="GR416" s="2">
        <v>198</v>
      </c>
      <c r="GS416" s="2">
        <v>199</v>
      </c>
      <c r="GT416" s="2">
        <v>200</v>
      </c>
      <c r="GU416" s="2">
        <v>201</v>
      </c>
      <c r="GV416" s="2">
        <v>202</v>
      </c>
      <c r="GW416" s="2">
        <v>203</v>
      </c>
      <c r="GX416" s="2">
        <v>204</v>
      </c>
      <c r="GY416" s="2">
        <v>205</v>
      </c>
      <c r="GZ416" s="2">
        <v>206</v>
      </c>
      <c r="HA416" s="2">
        <v>207</v>
      </c>
      <c r="HB416" s="2">
        <v>208</v>
      </c>
      <c r="HC416" s="2">
        <v>209</v>
      </c>
      <c r="HD416" s="2">
        <v>210</v>
      </c>
      <c r="HE416" s="2">
        <v>211</v>
      </c>
      <c r="HF416" s="2">
        <v>212</v>
      </c>
      <c r="HG416" s="2">
        <v>213</v>
      </c>
      <c r="HH416" s="2">
        <v>214</v>
      </c>
      <c r="HI416" s="2">
        <v>215</v>
      </c>
      <c r="HJ416" s="2">
        <v>216</v>
      </c>
      <c r="HK416" s="2">
        <v>217</v>
      </c>
      <c r="HL416" s="2">
        <v>218</v>
      </c>
      <c r="HM416" s="2">
        <v>219</v>
      </c>
      <c r="HN416" s="2">
        <v>220</v>
      </c>
      <c r="HO416" s="2">
        <v>221</v>
      </c>
      <c r="HP416" s="2">
        <v>222</v>
      </c>
      <c r="HQ416" s="2">
        <v>223</v>
      </c>
      <c r="HR416" s="2">
        <v>224</v>
      </c>
      <c r="HS416" s="2">
        <v>225</v>
      </c>
      <c r="HT416" s="2">
        <v>226</v>
      </c>
      <c r="HU416" s="2">
        <v>227</v>
      </c>
      <c r="HV416" s="2">
        <v>228</v>
      </c>
      <c r="HW416" s="2">
        <v>229</v>
      </c>
      <c r="HX416" s="2">
        <v>230</v>
      </c>
      <c r="HY416" s="2">
        <v>231</v>
      </c>
      <c r="HZ416" s="2">
        <v>232</v>
      </c>
      <c r="IA416" s="2">
        <v>233</v>
      </c>
      <c r="IB416" s="2">
        <v>234</v>
      </c>
      <c r="IC416" s="2">
        <v>235</v>
      </c>
      <c r="ID416" s="2">
        <v>236</v>
      </c>
      <c r="IE416" s="2">
        <v>237</v>
      </c>
      <c r="IF416" s="2">
        <v>238</v>
      </c>
      <c r="IG416" s="2">
        <v>239</v>
      </c>
      <c r="IH416" s="2">
        <v>240</v>
      </c>
      <c r="II416" s="2">
        <v>241</v>
      </c>
      <c r="IJ416" s="2">
        <v>242</v>
      </c>
      <c r="IK416" s="2">
        <v>243</v>
      </c>
      <c r="IL416" s="2">
        <v>244</v>
      </c>
      <c r="IM416" s="2">
        <v>245</v>
      </c>
      <c r="IN416" s="2">
        <v>246</v>
      </c>
      <c r="IO416" s="2">
        <v>247</v>
      </c>
      <c r="IP416" s="2">
        <v>248</v>
      </c>
      <c r="IQ416" s="2">
        <v>249</v>
      </c>
      <c r="IR416" s="2">
        <v>250</v>
      </c>
      <c r="IS416" s="2">
        <v>251</v>
      </c>
      <c r="IT416" s="2">
        <v>252</v>
      </c>
      <c r="IU416" s="2">
        <v>253</v>
      </c>
      <c r="IV416" s="2">
        <v>254</v>
      </c>
      <c r="IW416" s="2">
        <v>255</v>
      </c>
      <c r="IX416" s="2">
        <v>256</v>
      </c>
      <c r="IY416" s="2">
        <v>257</v>
      </c>
      <c r="IZ416" s="2">
        <v>258</v>
      </c>
      <c r="JA416" s="2">
        <v>259</v>
      </c>
      <c r="JB416" s="2">
        <v>260</v>
      </c>
      <c r="JC416" s="2">
        <v>261</v>
      </c>
      <c r="JD416" s="2">
        <v>262</v>
      </c>
      <c r="JE416" s="2">
        <v>263</v>
      </c>
      <c r="JF416" s="2">
        <v>264</v>
      </c>
      <c r="JG416" s="2">
        <v>265</v>
      </c>
      <c r="JH416" s="2">
        <v>266</v>
      </c>
      <c r="JI416" s="2">
        <v>267</v>
      </c>
      <c r="JJ416" s="2">
        <v>268</v>
      </c>
      <c r="JK416" s="2">
        <v>269</v>
      </c>
      <c r="JL416" s="2">
        <v>270</v>
      </c>
      <c r="JM416" s="2">
        <v>271</v>
      </c>
      <c r="JN416" s="2">
        <v>272</v>
      </c>
      <c r="JO416" s="2">
        <v>273</v>
      </c>
      <c r="JP416" s="2">
        <v>274</v>
      </c>
      <c r="JQ416" s="2">
        <v>275</v>
      </c>
      <c r="JR416" s="2">
        <v>276</v>
      </c>
      <c r="JS416" s="2">
        <v>277</v>
      </c>
      <c r="JT416" s="2">
        <v>278</v>
      </c>
      <c r="JU416" s="2">
        <v>279</v>
      </c>
      <c r="JV416" s="2">
        <v>280</v>
      </c>
      <c r="JW416" s="2">
        <v>281</v>
      </c>
      <c r="JX416" s="2">
        <v>282</v>
      </c>
      <c r="JY416" s="2">
        <v>283</v>
      </c>
      <c r="JZ416" s="2">
        <v>284</v>
      </c>
      <c r="KA416" s="2">
        <v>285</v>
      </c>
      <c r="KB416" s="2">
        <v>286</v>
      </c>
      <c r="KC416" s="2">
        <v>287</v>
      </c>
      <c r="KD416" s="2">
        <v>288</v>
      </c>
      <c r="KE416" s="2">
        <v>289</v>
      </c>
      <c r="KF416" s="2">
        <v>290</v>
      </c>
      <c r="KG416" s="2">
        <v>291</v>
      </c>
      <c r="KH416" s="2">
        <v>292</v>
      </c>
      <c r="KI416" s="2">
        <v>293</v>
      </c>
      <c r="KJ416" s="2">
        <v>294</v>
      </c>
      <c r="KK416" s="2">
        <v>295</v>
      </c>
      <c r="KL416" s="2">
        <v>296</v>
      </c>
      <c r="KM416" s="2">
        <v>297</v>
      </c>
      <c r="KN416" s="2">
        <v>298</v>
      </c>
      <c r="KO416" s="2">
        <v>299</v>
      </c>
      <c r="KP416" s="2">
        <v>300</v>
      </c>
      <c r="KQ416" s="2">
        <v>301</v>
      </c>
      <c r="KR416" s="2">
        <v>302</v>
      </c>
      <c r="KS416" s="2">
        <v>303</v>
      </c>
    </row>
    <row r="417" spans="2:305" ht="12.75" hidden="1" customHeight="1" x14ac:dyDescent="0.2">
      <c r="B417" s="138" t="s">
        <v>274</v>
      </c>
      <c r="C417" s="2">
        <v>1</v>
      </c>
    </row>
    <row r="418" spans="2:305" ht="12.75" hidden="1" customHeight="1" x14ac:dyDescent="0.2">
      <c r="B418" s="138"/>
    </row>
    <row r="419" spans="2:305" ht="12.75" hidden="1" customHeight="1" x14ac:dyDescent="0.2">
      <c r="B419" s="138"/>
      <c r="HI419" s="2">
        <f>TYPE(HI421)</f>
        <v>2</v>
      </c>
    </row>
    <row r="420" spans="2:305" ht="12.75" hidden="1" customHeight="1" x14ac:dyDescent="0.2">
      <c r="B420" s="138" t="s">
        <v>236</v>
      </c>
    </row>
    <row r="421" spans="2:305" s="45" customFormat="1" ht="12.75" hidden="1" customHeight="1" x14ac:dyDescent="0.2">
      <c r="B421" s="139"/>
      <c r="C421" s="45" t="str" cm="1">
        <f t="array" ref="C421">INDEX($F$108:$F$410,C416,1)</f>
        <v>A1-J</v>
      </c>
      <c r="D421" s="45" t="str" cm="1">
        <f t="array" ref="D421">INDEX($F$108:$F$410,D416,1)</f>
        <v>A1-J2</v>
      </c>
      <c r="E421" s="45" t="str" cm="1">
        <f t="array" ref="E421">INDEX($F$108:$F$410,E416,1)</f>
        <v>A1-Q</v>
      </c>
      <c r="F421" s="45" t="str" cm="1">
        <f t="array" ref="F421">INDEX($F$108:$F$410,F416,1)</f>
        <v>A1-J6</v>
      </c>
      <c r="G421" s="45" t="str" cm="1">
        <f t="array" ref="G421">INDEX($F$108:$F$410,G416,1)</f>
        <v>A1-M</v>
      </c>
      <c r="H421" s="45" t="str" cm="1">
        <f t="array" ref="H421">INDEX($F$108:$F$410,H416,1)</f>
        <v>A1-14</v>
      </c>
      <c r="I421" s="45" t="str" cm="1">
        <f t="array" ref="I421">INDEX($F$108:$F$410,I416,1)</f>
        <v>A1-W</v>
      </c>
      <c r="J421" s="45" t="str" cm="1">
        <f t="array" ref="J421">INDEX($F$108:$F$410,J416,1)</f>
        <v>A1-2</v>
      </c>
      <c r="K421" s="45" t="str" cm="1">
        <f t="array" ref="K421">INDEX($F$108:$F$410,K416,1)</f>
        <v>A1-2,5</v>
      </c>
      <c r="L421" s="45" t="str" cm="1">
        <f t="array" ref="L421">INDEX($F$108:$F$410,L416,1)</f>
        <v>A1-3</v>
      </c>
      <c r="M421" s="45" t="str" cm="1">
        <f t="array" ref="M421">INDEX($F$108:$F$410,M416,1)</f>
        <v>A1-4</v>
      </c>
      <c r="N421" s="45" t="str" cm="1">
        <f t="array" ref="N421">INDEX($F$108:$F$410,N416,1)</f>
        <v>A1-5</v>
      </c>
      <c r="O421" s="45" t="str" cm="1">
        <f t="array" ref="O421">INDEX($F$108:$F$410,O416,1)</f>
        <v>A1-6</v>
      </c>
      <c r="P421" s="45" t="str" cm="1">
        <f t="array" ref="P421">INDEX($F$108:$F$410,P416,1)</f>
        <v>A1-7</v>
      </c>
      <c r="Q421" s="45" t="str" cm="1">
        <f t="array" ref="Q421">INDEX($F$108:$F$410,Q416,1)</f>
        <v>A1-Müll</v>
      </c>
      <c r="R421" s="45" t="str" cm="1">
        <f t="array" ref="R421">INDEX($F$108:$F$410,R416,1)</f>
        <v>A1-Hort</v>
      </c>
      <c r="S421" s="45" t="str" cm="1">
        <f t="array" ref="S421">INDEX($F$108:$F$410,S416,1)</f>
        <v>A2-J</v>
      </c>
      <c r="T421" s="45" t="str" cm="1">
        <f t="array" ref="T421">INDEX($F$108:$F$410,T416,1)</f>
        <v>A2-J2</v>
      </c>
      <c r="U421" s="45" t="str" cm="1">
        <f t="array" ref="U421">INDEX($F$108:$F$410,U416,1)</f>
        <v>A2-Q</v>
      </c>
      <c r="V421" s="45" t="str" cm="1">
        <f t="array" ref="V421">INDEX($F$108:$F$410,V416,1)</f>
        <v>A2-J6</v>
      </c>
      <c r="W421" s="45" t="str" cm="1">
        <f t="array" ref="W421">INDEX($F$108:$F$410,W416,1)</f>
        <v>A2-M</v>
      </c>
      <c r="X421" s="45" t="str" cm="1">
        <f t="array" ref="X421">INDEX($F$108:$F$410,X416,1)</f>
        <v>A2-14</v>
      </c>
      <c r="Y421" s="45" t="str" cm="1">
        <f t="array" ref="Y421">INDEX($F$108:$F$410,Y416,1)</f>
        <v>A2-W</v>
      </c>
      <c r="Z421" s="45" t="str" cm="1">
        <f t="array" ref="Z421">INDEX($F$108:$F$410,Z416,1)</f>
        <v>A2-2</v>
      </c>
      <c r="AA421" s="45" t="str" cm="1">
        <f t="array" ref="AA421">INDEX($F$108:$F$410,AA416,1)</f>
        <v>A2-2,5</v>
      </c>
      <c r="AB421" s="45" t="str" cm="1">
        <f t="array" ref="AB421">INDEX($F$108:$F$410,AB416,1)</f>
        <v>A2-3</v>
      </c>
      <c r="AC421" s="45" t="str" cm="1">
        <f t="array" ref="AC421">INDEX($F$108:$F$410,AC416,1)</f>
        <v>A2-4</v>
      </c>
      <c r="AD421" s="45" t="str" cm="1">
        <f t="array" ref="AD421">INDEX($F$108:$F$410,AD416,1)</f>
        <v>A2-5</v>
      </c>
      <c r="AE421" s="45" t="str" cm="1">
        <f t="array" ref="AE421">INDEX($F$108:$F$410,AE416,1)</f>
        <v>A2-6</v>
      </c>
      <c r="AF421" s="45" t="str" cm="1">
        <f t="array" ref="AF421">INDEX($F$108:$F$410,AF416,1)</f>
        <v>A2-7</v>
      </c>
      <c r="AG421" s="45" t="str" cm="1">
        <f t="array" ref="AG421">INDEX($F$108:$F$410,AG416,1)</f>
        <v>A2-Müll</v>
      </c>
      <c r="AH421" s="45" t="str" cm="1">
        <f t="array" ref="AH421">INDEX($F$108:$F$410,AH416,1)</f>
        <v>A2-Hort</v>
      </c>
      <c r="AI421" s="45" t="str" cm="1">
        <f t="array" ref="AI421">INDEX($F$108:$F$410,AI416,1)</f>
        <v>B1-J</v>
      </c>
      <c r="AJ421" s="45" t="str" cm="1">
        <f t="array" ref="AJ421">INDEX($F$108:$F$410,AJ416,1)</f>
        <v>B1-J2</v>
      </c>
      <c r="AK421" s="45" t="str" cm="1">
        <f t="array" ref="AK421">INDEX($F$108:$F$410,AK416,1)</f>
        <v>B1-Q</v>
      </c>
      <c r="AL421" s="45" t="str" cm="1">
        <f t="array" ref="AL421">INDEX($F$108:$F$410,AL416,1)</f>
        <v>B1-J6</v>
      </c>
      <c r="AM421" s="45" t="str" cm="1">
        <f t="array" ref="AM421">INDEX($F$108:$F$410,AM416,1)</f>
        <v>B1-M</v>
      </c>
      <c r="AN421" s="45" t="str" cm="1">
        <f t="array" ref="AN421">INDEX($F$108:$F$410,AN416,1)</f>
        <v>B1-14</v>
      </c>
      <c r="AO421" s="45" t="str" cm="1">
        <f t="array" ref="AO421">INDEX($F$108:$F$410,AO416,1)</f>
        <v>B1-W</v>
      </c>
      <c r="AP421" s="45" t="str" cm="1">
        <f t="array" ref="AP421">INDEX($F$108:$F$410,AP416,1)</f>
        <v>B1-2</v>
      </c>
      <c r="AQ421" s="45" t="str" cm="1">
        <f t="array" ref="AQ421">INDEX($F$108:$F$410,AQ416,1)</f>
        <v>B1-2,5</v>
      </c>
      <c r="AR421" s="45" t="str" cm="1">
        <f t="array" ref="AR421">INDEX($F$108:$F$410,AR416,1)</f>
        <v>B1-3</v>
      </c>
      <c r="AS421" s="45" t="str" cm="1">
        <f t="array" ref="AS421">INDEX($F$108:$F$410,AS416,1)</f>
        <v>B1-4</v>
      </c>
      <c r="AT421" s="45" t="str" cm="1">
        <f t="array" ref="AT421">INDEX($F$108:$F$410,AT416,1)</f>
        <v>B1-5</v>
      </c>
      <c r="AU421" s="45" t="str" cm="1">
        <f t="array" ref="AU421">INDEX($F$108:$F$410,AU416,1)</f>
        <v>B1-6</v>
      </c>
      <c r="AV421" s="45" t="str" cm="1">
        <f t="array" ref="AV421">INDEX($F$108:$F$410,AV416,1)</f>
        <v>B1-7</v>
      </c>
      <c r="AW421" s="45" t="str" cm="1">
        <f t="array" ref="AW421">INDEX($F$108:$F$410,AW416,1)</f>
        <v>B1-Müll</v>
      </c>
      <c r="AX421" s="45" t="str" cm="1">
        <f t="array" ref="AX421">INDEX($F$108:$F$410,AX416,1)</f>
        <v>C1-J</v>
      </c>
      <c r="AY421" s="45" t="str" cm="1">
        <f t="array" ref="AY421">INDEX($F$108:$F$410,AY416,1)</f>
        <v>C1-J2</v>
      </c>
      <c r="AZ421" s="45" t="str" cm="1">
        <f t="array" ref="AZ421">INDEX($F$108:$F$410,AZ416,1)</f>
        <v>C1-Q</v>
      </c>
      <c r="BA421" s="45" t="str" cm="1">
        <f t="array" ref="BA421">INDEX($F$108:$F$410,BA416,1)</f>
        <v>C1-J6</v>
      </c>
      <c r="BB421" s="45" t="str" cm="1">
        <f t="array" ref="BB421">INDEX($F$108:$F$410,BB416,1)</f>
        <v>C1-M</v>
      </c>
      <c r="BC421" s="45" t="str" cm="1">
        <f t="array" ref="BC421">INDEX($F$108:$F$410,BC416,1)</f>
        <v>C1-14</v>
      </c>
      <c r="BD421" s="45" t="str" cm="1">
        <f t="array" ref="BD421">INDEX($F$108:$F$410,BD416,1)</f>
        <v>C1-W</v>
      </c>
      <c r="BE421" s="45" t="str" cm="1">
        <f t="array" ref="BE421">INDEX($F$108:$F$410,BE416,1)</f>
        <v>C1-2</v>
      </c>
      <c r="BF421" s="45" t="str" cm="1">
        <f t="array" ref="BF421">INDEX($F$108:$F$410,BF416,1)</f>
        <v>C1-2,5</v>
      </c>
      <c r="BG421" s="45" t="str" cm="1">
        <f t="array" ref="BG421">INDEX($F$108:$F$410,BG416,1)</f>
        <v>C1-3</v>
      </c>
      <c r="BH421" s="45" t="str" cm="1">
        <f t="array" ref="BH421">INDEX($F$108:$F$410,BH416,1)</f>
        <v>C1-4</v>
      </c>
      <c r="BI421" s="45" t="str" cm="1">
        <f t="array" ref="BI421">INDEX($F$108:$F$410,BI416,1)</f>
        <v>C1-5</v>
      </c>
      <c r="BJ421" s="45" t="str" cm="1">
        <f t="array" ref="BJ421">INDEX($F$108:$F$410,BJ416,1)</f>
        <v>C1-6</v>
      </c>
      <c r="BK421" s="45" t="str" cm="1">
        <f t="array" ref="BK421">INDEX($F$108:$F$410,BK416,1)</f>
        <v>C1-7</v>
      </c>
      <c r="BL421" s="45" t="str" cm="1">
        <f t="array" ref="BL421">INDEX($F$108:$F$410,BL416,1)</f>
        <v>C1-Müll</v>
      </c>
      <c r="BM421" s="45" t="str" cm="1">
        <f t="array" ref="BM421">INDEX($F$108:$F$410,BM416,1)</f>
        <v>C1-Hort</v>
      </c>
      <c r="BN421" s="45" t="str" cm="1">
        <f t="array" ref="BN421">INDEX($F$108:$F$410,BN416,1)</f>
        <v>D1-J</v>
      </c>
      <c r="BO421" s="45" t="str" cm="1">
        <f t="array" ref="BO421">INDEX($F$108:$F$410,BO416,1)</f>
        <v>D1-J2</v>
      </c>
      <c r="BP421" s="45" t="str" cm="1">
        <f t="array" ref="BP421">INDEX($F$108:$F$410,BP416,1)</f>
        <v>D1-Q</v>
      </c>
      <c r="BQ421" s="45" t="str" cm="1">
        <f t="array" ref="BQ421">INDEX($F$108:$F$410,BQ416,1)</f>
        <v>D1-J6</v>
      </c>
      <c r="BR421" s="45" t="str" cm="1">
        <f t="array" ref="BR421">INDEX($F$108:$F$410,BR416,1)</f>
        <v>D1-M</v>
      </c>
      <c r="BS421" s="45" t="str" cm="1">
        <f t="array" ref="BS421">INDEX($F$108:$F$410,BS416,1)</f>
        <v>D1-14</v>
      </c>
      <c r="BT421" s="45" t="str" cm="1">
        <f t="array" ref="BT421">INDEX($F$108:$F$410,BT416,1)</f>
        <v>D1-W</v>
      </c>
      <c r="BU421" s="45" t="str" cm="1">
        <f t="array" ref="BU421">INDEX($F$108:$F$410,BU416,1)</f>
        <v>D1-2</v>
      </c>
      <c r="BV421" s="45" t="str" cm="1">
        <f t="array" ref="BV421">INDEX($F$108:$F$410,BV416,1)</f>
        <v>D1-2,5</v>
      </c>
      <c r="BW421" s="45" t="str" cm="1">
        <f t="array" ref="BW421">INDEX($F$108:$F$410,BW416,1)</f>
        <v>D1-3</v>
      </c>
      <c r="BX421" s="45" t="str" cm="1">
        <f t="array" ref="BX421">INDEX($F$108:$F$410,BX416,1)</f>
        <v>D1-4</v>
      </c>
      <c r="BY421" s="45" t="str" cm="1">
        <f t="array" ref="BY421">INDEX($F$108:$F$410,BY416,1)</f>
        <v>D1-5</v>
      </c>
      <c r="BZ421" s="45" t="str" cm="1">
        <f t="array" ref="BZ421">INDEX($F$108:$F$410,BZ416,1)</f>
        <v>D1-6</v>
      </c>
      <c r="CA421" s="45" t="str" cm="1">
        <f t="array" ref="CA421">INDEX($F$108:$F$410,CA416,1)</f>
        <v>D1-7</v>
      </c>
      <c r="CB421" s="45" t="str" cm="1">
        <f t="array" ref="CB421">INDEX($F$108:$F$410,CB416,1)</f>
        <v>D1-Müll</v>
      </c>
      <c r="CC421" s="45" t="str" cm="1">
        <f t="array" ref="CC421">INDEX($F$108:$F$410,CC416,1)</f>
        <v>E1-J</v>
      </c>
      <c r="CD421" s="45" t="str" cm="1">
        <f t="array" ref="CD421">INDEX($F$108:$F$410,CD416,1)</f>
        <v>E1-J2</v>
      </c>
      <c r="CE421" s="45" t="str" cm="1">
        <f t="array" ref="CE421">INDEX($F$108:$F$410,CE416,1)</f>
        <v>E1-Q</v>
      </c>
      <c r="CF421" s="45" t="str" cm="1">
        <f t="array" ref="CF421">INDEX($F$108:$F$410,CF416,1)</f>
        <v>E1-J6</v>
      </c>
      <c r="CG421" s="45" t="str" cm="1">
        <f t="array" ref="CG421">INDEX($F$108:$F$410,CG416,1)</f>
        <v>E1-M</v>
      </c>
      <c r="CH421" s="45" t="str" cm="1">
        <f t="array" ref="CH421">INDEX($F$108:$F$410,CH416,1)</f>
        <v>E1-14</v>
      </c>
      <c r="CI421" s="45" t="str" cm="1">
        <f t="array" ref="CI421">INDEX($F$108:$F$410,CI416,1)</f>
        <v>E1-W</v>
      </c>
      <c r="CJ421" s="45" t="str" cm="1">
        <f t="array" ref="CJ421">INDEX($F$108:$F$410,CJ416,1)</f>
        <v>E1-2</v>
      </c>
      <c r="CK421" s="45" t="str" cm="1">
        <f t="array" ref="CK421">INDEX($F$108:$F$410,CK416,1)</f>
        <v>E1-2,5</v>
      </c>
      <c r="CL421" s="45" t="str" cm="1">
        <f t="array" ref="CL421">INDEX($F$108:$F$410,CL416,1)</f>
        <v>E1-3</v>
      </c>
      <c r="CM421" s="45" t="str" cm="1">
        <f t="array" ref="CM421">INDEX($F$108:$F$410,CM416,1)</f>
        <v>E1-4</v>
      </c>
      <c r="CN421" s="45" t="str" cm="1">
        <f t="array" ref="CN421">INDEX($F$108:$F$410,CN416,1)</f>
        <v>E1-5</v>
      </c>
      <c r="CO421" s="45" t="str" cm="1">
        <f t="array" ref="CO421">INDEX($F$108:$F$410,CO416,1)</f>
        <v>E1-6</v>
      </c>
      <c r="CP421" s="45" t="str" cm="1">
        <f t="array" ref="CP421">INDEX($F$108:$F$410,CP416,1)</f>
        <v>E1-7</v>
      </c>
      <c r="CQ421" s="45" t="str" cm="1">
        <f t="array" ref="CQ421">INDEX($F$108:$F$410,CQ416,1)</f>
        <v>E1-Müll</v>
      </c>
      <c r="CR421" s="45" t="str" cm="1">
        <f t="array" ref="CR421">INDEX($F$108:$F$410,CR416,1)</f>
        <v>F1-J</v>
      </c>
      <c r="CS421" s="45" t="str" cm="1">
        <f t="array" ref="CS421">INDEX($F$108:$F$410,CS416,1)</f>
        <v>F1-J2</v>
      </c>
      <c r="CT421" s="45" t="str" cm="1">
        <f t="array" ref="CT421">INDEX($F$108:$F$410,CT416,1)</f>
        <v>F1-Q</v>
      </c>
      <c r="CU421" s="45" t="str" cm="1">
        <f t="array" ref="CU421">INDEX($F$108:$F$410,CU416,1)</f>
        <v>F1-J6</v>
      </c>
      <c r="CV421" s="45" t="str" cm="1">
        <f t="array" ref="CV421">INDEX($F$108:$F$410,CV416,1)</f>
        <v>F1-M</v>
      </c>
      <c r="CW421" s="45" t="str" cm="1">
        <f t="array" ref="CW421">INDEX($F$108:$F$410,CW416,1)</f>
        <v>F1-14</v>
      </c>
      <c r="CX421" s="45" t="str" cm="1">
        <f t="array" ref="CX421">INDEX($F$108:$F$410,CX416,1)</f>
        <v>F1-W</v>
      </c>
      <c r="CY421" s="45" t="str" cm="1">
        <f t="array" ref="CY421">INDEX($F$108:$F$410,CY416,1)</f>
        <v>F1-2</v>
      </c>
      <c r="CZ421" s="45" t="str" cm="1">
        <f t="array" ref="CZ421">INDEX($F$108:$F$410,CZ416,1)</f>
        <v>F1-2,5</v>
      </c>
      <c r="DA421" s="45" t="str" cm="1">
        <f t="array" ref="DA421">INDEX($F$108:$F$410,DA416,1)</f>
        <v>F1-3</v>
      </c>
      <c r="DB421" s="45" t="str" cm="1">
        <f t="array" ref="DB421">INDEX($F$108:$F$410,DB416,1)</f>
        <v>F1-4</v>
      </c>
      <c r="DC421" s="45" t="str" cm="1">
        <f t="array" ref="DC421">INDEX($F$108:$F$410,DC416,1)</f>
        <v>F1-5</v>
      </c>
      <c r="DD421" s="45" t="str" cm="1">
        <f t="array" ref="DD421">INDEX($F$108:$F$410,DD416,1)</f>
        <v>F1-6</v>
      </c>
      <c r="DE421" s="45" t="str" cm="1">
        <f t="array" ref="DE421">INDEX($F$108:$F$410,DE416,1)</f>
        <v>F1-7</v>
      </c>
      <c r="DF421" s="45" t="str" cm="1">
        <f t="array" ref="DF421">INDEX($F$108:$F$410,DF416,1)</f>
        <v>F1-Müll</v>
      </c>
      <c r="DG421" s="45" t="str" cm="1">
        <f t="array" ref="DG421">INDEX($F$108:$F$410,DG416,1)</f>
        <v>F1-Hort</v>
      </c>
      <c r="DH421" s="45" t="str" cm="1">
        <f t="array" ref="DH421">INDEX($F$108:$F$410,DH416,1)</f>
        <v>F2-J</v>
      </c>
      <c r="DI421" s="45" t="str" cm="1">
        <f t="array" ref="DI421">INDEX($F$108:$F$410,DI416,1)</f>
        <v>F2-J2</v>
      </c>
      <c r="DJ421" s="45" t="str" cm="1">
        <f t="array" ref="DJ421">INDEX($F$108:$F$410,DJ416,1)</f>
        <v>F2-Q</v>
      </c>
      <c r="DK421" s="45" t="str" cm="1">
        <f t="array" ref="DK421">INDEX($F$108:$F$410,DK416,1)</f>
        <v>F2-J6</v>
      </c>
      <c r="DL421" s="45" t="str" cm="1">
        <f t="array" ref="DL421">INDEX($F$108:$F$410,DL416,1)</f>
        <v>F2-M</v>
      </c>
      <c r="DM421" s="45" t="str" cm="1">
        <f t="array" ref="DM421">INDEX($F$108:$F$410,DM416,1)</f>
        <v>F2-14</v>
      </c>
      <c r="DN421" s="45" t="str" cm="1">
        <f t="array" ref="DN421">INDEX($F$108:$F$410,DN416,1)</f>
        <v>F2-W</v>
      </c>
      <c r="DO421" s="45" t="str" cm="1">
        <f t="array" ref="DO421">INDEX($F$108:$F$410,DO416,1)</f>
        <v>F2-2</v>
      </c>
      <c r="DP421" s="45" t="str" cm="1">
        <f t="array" ref="DP421">INDEX($F$108:$F$410,DP416,1)</f>
        <v>F2-2,5</v>
      </c>
      <c r="DQ421" s="45" t="str" cm="1">
        <f t="array" ref="DQ421">INDEX($F$108:$F$410,DQ416,1)</f>
        <v>F2-3</v>
      </c>
      <c r="DR421" s="45" t="str" cm="1">
        <f t="array" ref="DR421">INDEX($F$108:$F$410,DR416,1)</f>
        <v>F2-4</v>
      </c>
      <c r="DS421" s="45" t="str" cm="1">
        <f t="array" ref="DS421">INDEX($F$108:$F$410,DS416,1)</f>
        <v>F2-5</v>
      </c>
      <c r="DT421" s="45" t="str" cm="1">
        <f t="array" ref="DT421">INDEX($F$108:$F$410,DT416,1)</f>
        <v>F2-6</v>
      </c>
      <c r="DU421" s="45" t="str" cm="1">
        <f t="array" ref="DU421">INDEX($F$108:$F$410,DU416,1)</f>
        <v>F2-7</v>
      </c>
      <c r="DV421" s="45" t="str" cm="1">
        <f t="array" ref="DV421">INDEX($F$108:$F$410,DV416,1)</f>
        <v>F2-Müll</v>
      </c>
      <c r="DW421" s="45" t="str" cm="1">
        <f t="array" ref="DW421">INDEX($F$108:$F$410,DW416,1)</f>
        <v>F2-Hort</v>
      </c>
      <c r="DX421" s="45" t="str" cm="1">
        <f t="array" ref="DX421">INDEX($F$108:$F$410,DX416,1)</f>
        <v>F3-J</v>
      </c>
      <c r="DY421" s="45" t="str" cm="1">
        <f t="array" ref="DY421">INDEX($F$108:$F$410,DY416,1)</f>
        <v>F3-J2</v>
      </c>
      <c r="DZ421" s="45" t="str" cm="1">
        <f t="array" ref="DZ421">INDEX($F$108:$F$410,DZ416,1)</f>
        <v>F3-Q</v>
      </c>
      <c r="EA421" s="45" t="str" cm="1">
        <f t="array" ref="EA421">INDEX($F$108:$F$410,EA416,1)</f>
        <v>F3-J6</v>
      </c>
      <c r="EB421" s="45" t="str" cm="1">
        <f t="array" ref="EB421">INDEX($F$108:$F$410,EB416,1)</f>
        <v>F3-M</v>
      </c>
      <c r="EC421" s="45" t="str" cm="1">
        <f t="array" ref="EC421">INDEX($F$108:$F$410,EC416,1)</f>
        <v>F3-14</v>
      </c>
      <c r="ED421" s="45" t="str" cm="1">
        <f t="array" ref="ED421">INDEX($F$108:$F$410,ED416,1)</f>
        <v>F3-W</v>
      </c>
      <c r="EE421" s="45" t="str" cm="1">
        <f t="array" ref="EE421">INDEX($F$108:$F$410,EE416,1)</f>
        <v>F3-2</v>
      </c>
      <c r="EF421" s="45" t="str" cm="1">
        <f t="array" ref="EF421">INDEX($F$108:$F$410,EF416,1)</f>
        <v>F3-2,5</v>
      </c>
      <c r="EG421" s="45" t="str" cm="1">
        <f t="array" ref="EG421">INDEX($F$108:$F$410,EG416,1)</f>
        <v>F3-3</v>
      </c>
      <c r="EH421" s="45" t="str" cm="1">
        <f t="array" ref="EH421">INDEX($F$108:$F$410,EH416,1)</f>
        <v>F3-4</v>
      </c>
      <c r="EI421" s="45" t="str" cm="1">
        <f t="array" ref="EI421">INDEX($F$108:$F$410,EI416,1)</f>
        <v>F3-5</v>
      </c>
      <c r="EJ421" s="45" t="str" cm="1">
        <f t="array" ref="EJ421">INDEX($F$108:$F$410,EJ416,1)</f>
        <v>F3-6</v>
      </c>
      <c r="EK421" s="45" t="str" cm="1">
        <f t="array" ref="EK421">INDEX($F$108:$F$410,EK416,1)</f>
        <v>F3-7</v>
      </c>
      <c r="EL421" s="45" t="str" cm="1">
        <f t="array" ref="EL421">INDEX($F$108:$F$410,EL416,1)</f>
        <v>F3-Müll</v>
      </c>
      <c r="EM421" s="45" t="str" cm="1">
        <f t="array" ref="EM421">INDEX($F$108:$F$410,EM416,1)</f>
        <v>F3-Hort</v>
      </c>
      <c r="EN421" s="45" t="str" cm="1">
        <f t="array" ref="EN421">INDEX($F$108:$F$410,EN416,1)</f>
        <v>G1-J</v>
      </c>
      <c r="EO421" s="45" t="str" cm="1">
        <f t="array" ref="EO421">INDEX($F$108:$F$410,EO416,1)</f>
        <v>G1-J2</v>
      </c>
      <c r="EP421" s="45" t="str" cm="1">
        <f t="array" ref="EP421">INDEX($F$108:$F$410,EP416,1)</f>
        <v>G1-Q</v>
      </c>
      <c r="EQ421" s="45" t="str" cm="1">
        <f t="array" ref="EQ421">INDEX($F$108:$F$410,EQ416,1)</f>
        <v>G1-J6</v>
      </c>
      <c r="ER421" s="45" t="str" cm="1">
        <f t="array" ref="ER421">INDEX($F$108:$F$410,ER416,1)</f>
        <v>G1-M</v>
      </c>
      <c r="ES421" s="45" t="str" cm="1">
        <f t="array" ref="ES421">INDEX($F$108:$F$410,ES416,1)</f>
        <v>G1-14</v>
      </c>
      <c r="ET421" s="45" t="str" cm="1">
        <f t="array" ref="ET421">INDEX($F$108:$F$410,ET416,1)</f>
        <v>G1-W</v>
      </c>
      <c r="EU421" s="45" t="str" cm="1">
        <f t="array" ref="EU421">INDEX($F$108:$F$410,EU416,1)</f>
        <v>G1-2</v>
      </c>
      <c r="EV421" s="45" t="str" cm="1">
        <f t="array" ref="EV421">INDEX($F$108:$F$410,EV416,1)</f>
        <v>G1-2,5</v>
      </c>
      <c r="EW421" s="45" t="str" cm="1">
        <f t="array" ref="EW421">INDEX($F$108:$F$410,EW416,1)</f>
        <v>G1-3</v>
      </c>
      <c r="EX421" s="45" t="str" cm="1">
        <f t="array" ref="EX421">INDEX($F$108:$F$410,EX416,1)</f>
        <v>G1-4</v>
      </c>
      <c r="EY421" s="45" t="str" cm="1">
        <f t="array" ref="EY421">INDEX($F$108:$F$410,EY416,1)</f>
        <v>G1-5</v>
      </c>
      <c r="EZ421" s="45" t="str" cm="1">
        <f t="array" ref="EZ421">INDEX($F$108:$F$410,EZ416,1)</f>
        <v>G1-6</v>
      </c>
      <c r="FA421" s="45" t="str" cm="1">
        <f t="array" ref="FA421">INDEX($F$108:$F$410,FA416,1)</f>
        <v>G1-7</v>
      </c>
      <c r="FB421" s="45" t="str" cm="1">
        <f t="array" ref="FB421">INDEX($F$108:$F$410,FB416,1)</f>
        <v>G1-Müll</v>
      </c>
      <c r="FC421" s="45" t="str" cm="1">
        <f t="array" ref="FC421">INDEX($F$108:$F$410,FC416,1)</f>
        <v>H1-J</v>
      </c>
      <c r="FD421" s="45" t="str" cm="1">
        <f t="array" ref="FD421">INDEX($F$108:$F$410,FD416,1)</f>
        <v>H1-J2</v>
      </c>
      <c r="FE421" s="45" t="str" cm="1">
        <f t="array" ref="FE421">INDEX($F$108:$F$410,FE416,1)</f>
        <v>H1-Q</v>
      </c>
      <c r="FF421" s="45" t="str" cm="1">
        <f t="array" ref="FF421">INDEX($F$108:$F$410,FF416,1)</f>
        <v>H1-J6</v>
      </c>
      <c r="FG421" s="45" t="str" cm="1">
        <f t="array" ref="FG421">INDEX($F$108:$F$410,FG416,1)</f>
        <v>H1-M</v>
      </c>
      <c r="FH421" s="45" t="str" cm="1">
        <f t="array" ref="FH421">INDEX($F$108:$F$410,FH416,1)</f>
        <v>H1-14</v>
      </c>
      <c r="FI421" s="45" t="str" cm="1">
        <f t="array" ref="FI421">INDEX($F$108:$F$410,FI416,1)</f>
        <v>H1-W</v>
      </c>
      <c r="FJ421" s="45" t="str" cm="1">
        <f t="array" ref="FJ421">INDEX($F$108:$F$410,FJ416,1)</f>
        <v>H1-2</v>
      </c>
      <c r="FK421" s="45" t="str" cm="1">
        <f t="array" ref="FK421">INDEX($F$108:$F$410,FK416,1)</f>
        <v>H1-2,5</v>
      </c>
      <c r="FL421" s="45" t="str" cm="1">
        <f t="array" ref="FL421">INDEX($F$108:$F$410,FL416,1)</f>
        <v>H1-3</v>
      </c>
      <c r="FM421" s="45" t="str" cm="1">
        <f t="array" ref="FM421">INDEX($F$108:$F$410,FM416,1)</f>
        <v>H1-4</v>
      </c>
      <c r="FN421" s="45" t="str" cm="1">
        <f t="array" ref="FN421">INDEX($F$108:$F$410,FN416,1)</f>
        <v>H1-5</v>
      </c>
      <c r="FO421" s="45" t="str" cm="1">
        <f t="array" ref="FO421">INDEX($F$108:$F$410,FO416,1)</f>
        <v>H1-6</v>
      </c>
      <c r="FP421" s="45" t="str" cm="1">
        <f t="array" ref="FP421">INDEX($F$108:$F$410,FP416,1)</f>
        <v>H1-7</v>
      </c>
      <c r="FQ421" s="45" t="str" cm="1">
        <f t="array" ref="FQ421">INDEX($F$108:$F$410,FQ416,1)</f>
        <v>H1-Müll</v>
      </c>
      <c r="FR421" s="45" t="str" cm="1">
        <f t="array" ref="FR421">INDEX($F$108:$F$410,FR416,1)</f>
        <v>H1-Hort</v>
      </c>
      <c r="FS421" s="45" t="str" cm="1">
        <f t="array" ref="FS421">INDEX($F$108:$F$410,FS416,1)</f>
        <v>H2-J</v>
      </c>
      <c r="FT421" s="45" t="str" cm="1">
        <f t="array" ref="FT421">INDEX($F$108:$F$410,FT416,1)</f>
        <v>H2-J2</v>
      </c>
      <c r="FU421" s="45" t="str" cm="1">
        <f t="array" ref="FU421">INDEX($F$108:$F$410,FU416,1)</f>
        <v>H2-Q</v>
      </c>
      <c r="FV421" s="45" t="str" cm="1">
        <f t="array" ref="FV421">INDEX($F$108:$F$410,FV416,1)</f>
        <v>H2-J6</v>
      </c>
      <c r="FW421" s="45" t="str" cm="1">
        <f t="array" ref="FW421">INDEX($F$108:$F$410,FW416,1)</f>
        <v>H2-M</v>
      </c>
      <c r="FX421" s="45" t="str" cm="1">
        <f t="array" ref="FX421">INDEX($F$108:$F$410,FX416,1)</f>
        <v>H2-14</v>
      </c>
      <c r="FY421" s="45" t="str" cm="1">
        <f t="array" ref="FY421">INDEX($F$108:$F$410,FY416,1)</f>
        <v>H2-W</v>
      </c>
      <c r="FZ421" s="45" t="str" cm="1">
        <f t="array" ref="FZ421">INDEX($F$108:$F$410,FZ416,1)</f>
        <v>H2-2</v>
      </c>
      <c r="GA421" s="45" t="str" cm="1">
        <f t="array" ref="GA421">INDEX($F$108:$F$410,GA416,1)</f>
        <v>H2-2,5</v>
      </c>
      <c r="GB421" s="45" t="str" cm="1">
        <f t="array" ref="GB421">INDEX($F$108:$F$410,GB416,1)</f>
        <v>H2-3</v>
      </c>
      <c r="GC421" s="45" t="str" cm="1">
        <f t="array" ref="GC421">INDEX($F$108:$F$410,GC416,1)</f>
        <v>H2-4</v>
      </c>
      <c r="GD421" s="45" t="str" cm="1">
        <f t="array" ref="GD421">INDEX($F$108:$F$410,GD416,1)</f>
        <v>H2-5</v>
      </c>
      <c r="GE421" s="45" t="str" cm="1">
        <f t="array" ref="GE421">INDEX($F$108:$F$410,GE416,1)</f>
        <v>H2-6</v>
      </c>
      <c r="GF421" s="45" t="str" cm="1">
        <f t="array" ref="GF421">INDEX($F$108:$F$410,GF416,1)</f>
        <v>H2-7</v>
      </c>
      <c r="GG421" s="45" t="str" cm="1">
        <f t="array" ref="GG421">INDEX($F$108:$F$410,GG416,1)</f>
        <v>H2-Müll</v>
      </c>
      <c r="GH421" s="45" t="str" cm="1">
        <f t="array" ref="GH421">INDEX($F$108:$F$410,GH416,1)</f>
        <v>I1-J</v>
      </c>
      <c r="GI421" s="45" t="str" cm="1">
        <f t="array" ref="GI421">INDEX($F$108:$F$410,GI416,1)</f>
        <v>I1-J2</v>
      </c>
      <c r="GJ421" s="45" t="str" cm="1">
        <f t="array" ref="GJ421">INDEX($F$108:$F$410,GJ416,1)</f>
        <v>I1-Q</v>
      </c>
      <c r="GK421" s="45" t="str" cm="1">
        <f t="array" ref="GK421">INDEX($F$108:$F$410,GK416,1)</f>
        <v>I1-J6</v>
      </c>
      <c r="GL421" s="45" t="str" cm="1">
        <f t="array" ref="GL421">INDEX($F$108:$F$410,GL416,1)</f>
        <v>I1-M</v>
      </c>
      <c r="GM421" s="45" t="str" cm="1">
        <f t="array" ref="GM421">INDEX($F$108:$F$410,GM416,1)</f>
        <v>I1-14</v>
      </c>
      <c r="GN421" s="45" t="str" cm="1">
        <f t="array" ref="GN421">INDEX($F$108:$F$410,GN416,1)</f>
        <v>I1-W</v>
      </c>
      <c r="GO421" s="45" t="str" cm="1">
        <f t="array" ref="GO421">INDEX($F$108:$F$410,GO416,1)</f>
        <v>I1-2</v>
      </c>
      <c r="GP421" s="45" t="str" cm="1">
        <f t="array" ref="GP421">INDEX($F$108:$F$410,GP416,1)</f>
        <v>I1-2,5</v>
      </c>
      <c r="GQ421" s="45" t="str" cm="1">
        <f t="array" ref="GQ421">INDEX($F$108:$F$410,GQ416,1)</f>
        <v>I1-3</v>
      </c>
      <c r="GR421" s="45" t="str" cm="1">
        <f t="array" ref="GR421">INDEX($F$108:$F$410,GR416,1)</f>
        <v>I1-4</v>
      </c>
      <c r="GS421" s="45" t="str" cm="1">
        <f t="array" ref="GS421">INDEX($F$108:$F$410,GS416,1)</f>
        <v>I1-5</v>
      </c>
      <c r="GT421" s="45" t="str" cm="1">
        <f t="array" ref="GT421">INDEX($F$108:$F$410,GT416,1)</f>
        <v>I1-6</v>
      </c>
      <c r="GU421" s="45" t="str" cm="1">
        <f t="array" ref="GU421">INDEX($F$108:$F$410,GU416,1)</f>
        <v>I1-7</v>
      </c>
      <c r="GV421" s="45" t="str" cm="1">
        <f t="array" ref="GV421">INDEX($F$108:$F$410,GV416,1)</f>
        <v>I1-Müll</v>
      </c>
      <c r="GW421" s="45" t="str" cm="1">
        <f t="array" ref="GW421">INDEX($F$108:$F$410,GW416,1)</f>
        <v>J1-J</v>
      </c>
      <c r="GX421" s="45" t="str" cm="1">
        <f t="array" ref="GX421">INDEX($F$108:$F$410,GX416,1)</f>
        <v>J1-J2</v>
      </c>
      <c r="GY421" s="45" t="str" cm="1">
        <f t="array" ref="GY421">INDEX($F$108:$F$410,GY416,1)</f>
        <v>J1-Q</v>
      </c>
      <c r="GZ421" s="45" t="str" cm="1">
        <f t="array" ref="GZ421">INDEX($F$108:$F$410,GZ416,1)</f>
        <v>J1-J6</v>
      </c>
      <c r="HA421" s="45" t="str" cm="1">
        <f t="array" ref="HA421">INDEX($F$108:$F$410,HA416,1)</f>
        <v>J1-M</v>
      </c>
      <c r="HB421" s="45" t="str" cm="1">
        <f t="array" ref="HB421">INDEX($F$108:$F$410,HB416,1)</f>
        <v>J1-14</v>
      </c>
      <c r="HC421" s="45" t="str" cm="1">
        <f t="array" ref="HC421">INDEX($F$108:$F$410,HC416,1)</f>
        <v>J1-W</v>
      </c>
      <c r="HD421" s="45" t="str" cm="1">
        <f t="array" ref="HD421">INDEX($F$108:$F$410,HD416,1)</f>
        <v>J1-2</v>
      </c>
      <c r="HE421" s="45" t="str" cm="1">
        <f t="array" ref="HE421">INDEX($F$108:$F$410,HE416,1)</f>
        <v>J1-2,5</v>
      </c>
      <c r="HF421" s="45" t="str" cm="1">
        <f t="array" ref="HF421">INDEX($F$108:$F$410,HF416,1)</f>
        <v>J1-3</v>
      </c>
      <c r="HG421" s="45" t="str" cm="1">
        <f t="array" ref="HG421">INDEX($F$108:$F$410,HG416,1)</f>
        <v>J1-4</v>
      </c>
      <c r="HH421" s="45" t="str" cm="1">
        <f t="array" ref="HH421">INDEX($F$108:$F$410,HH416,1)</f>
        <v>J1-5</v>
      </c>
      <c r="HI421" s="45" t="str" cm="1">
        <f t="array" ref="HI421">INDEX($F$108:$F$410,HI416,1)</f>
        <v>J1-6</v>
      </c>
      <c r="HJ421" s="45" t="str" cm="1">
        <f t="array" ref="HJ421">INDEX($F$108:$F$410,HJ416,1)</f>
        <v>J1-7</v>
      </c>
      <c r="HK421" s="45" t="str" cm="1">
        <f t="array" ref="HK421">INDEX($F$108:$F$410,HK416,1)</f>
        <v>J1-Müll</v>
      </c>
      <c r="HL421" s="45" t="str" cm="1">
        <f t="array" ref="HL421">INDEX($F$108:$F$410,HL416,1)</f>
        <v>J1-Hort</v>
      </c>
      <c r="HM421" s="45" t="str" cm="1">
        <f t="array" ref="HM421">INDEX($F$108:$F$410,HM416,1)</f>
        <v>K1-J</v>
      </c>
      <c r="HN421" s="45" t="str" cm="1">
        <f t="array" ref="HN421">INDEX($F$108:$F$410,HN416,1)</f>
        <v>K1-J2</v>
      </c>
      <c r="HO421" s="45" t="str" cm="1">
        <f t="array" ref="HO421">INDEX($F$108:$F$410,HO416,1)</f>
        <v>K1-Q</v>
      </c>
      <c r="HP421" s="45" t="str" cm="1">
        <f t="array" ref="HP421">INDEX($F$108:$F$410,HP416,1)</f>
        <v>K1-J6</v>
      </c>
      <c r="HQ421" s="45" t="str" cm="1">
        <f t="array" ref="HQ421">INDEX($F$108:$F$410,HQ416,1)</f>
        <v>K1-M</v>
      </c>
      <c r="HR421" s="45" t="str" cm="1">
        <f t="array" ref="HR421">INDEX($F$108:$F$410,HR416,1)</f>
        <v>K1-14</v>
      </c>
      <c r="HS421" s="45" t="str" cm="1">
        <f t="array" ref="HS421">INDEX($F$108:$F$410,HS416,1)</f>
        <v>K1-W</v>
      </c>
      <c r="HT421" s="45" t="str" cm="1">
        <f t="array" ref="HT421">INDEX($F$108:$F$410,HT416,1)</f>
        <v>K1-2</v>
      </c>
      <c r="HU421" s="45" t="str" cm="1">
        <f t="array" ref="HU421">INDEX($F$108:$F$410,HU416,1)</f>
        <v>K1-2,5</v>
      </c>
      <c r="HV421" s="45" t="str" cm="1">
        <f t="array" ref="HV421">INDEX($F$108:$F$410,HV416,1)</f>
        <v>K1-3</v>
      </c>
      <c r="HW421" s="45" t="str" cm="1">
        <f t="array" ref="HW421">INDEX($F$108:$F$410,HW416,1)</f>
        <v>K1-4</v>
      </c>
      <c r="HX421" s="45" t="str" cm="1">
        <f t="array" ref="HX421">INDEX($F$108:$F$410,HX416,1)</f>
        <v>K1-5</v>
      </c>
      <c r="HY421" s="45" t="str" cm="1">
        <f t="array" ref="HY421">INDEX($F$108:$F$410,HY416,1)</f>
        <v>K1-6</v>
      </c>
      <c r="HZ421" s="45" t="str" cm="1">
        <f t="array" ref="HZ421">INDEX($F$108:$F$410,HZ416,1)</f>
        <v>K1-7</v>
      </c>
      <c r="IA421" s="45" t="str" cm="1">
        <f t="array" ref="IA421">INDEX($F$108:$F$410,IA416,1)</f>
        <v>K2-J</v>
      </c>
      <c r="IB421" s="45" t="str" cm="1">
        <f t="array" ref="IB421">INDEX($F$108:$F$410,IB416,1)</f>
        <v>K2-J2</v>
      </c>
      <c r="IC421" s="45" t="str" cm="1">
        <f t="array" ref="IC421">INDEX($F$108:$F$410,IC416,1)</f>
        <v>K2-Q</v>
      </c>
      <c r="ID421" s="45" t="str" cm="1">
        <f t="array" ref="ID421">INDEX($F$108:$F$410,ID416,1)</f>
        <v>K2-J6</v>
      </c>
      <c r="IE421" s="45" t="str" cm="1">
        <f t="array" ref="IE421">INDEX($F$108:$F$410,IE416,1)</f>
        <v>K2-M</v>
      </c>
      <c r="IF421" s="45" t="str" cm="1">
        <f t="array" ref="IF421">INDEX($F$108:$F$410,IF416,1)</f>
        <v>K2-14</v>
      </c>
      <c r="IG421" s="45" t="str" cm="1">
        <f t="array" ref="IG421">INDEX($F$108:$F$410,IG416,1)</f>
        <v>K2-W</v>
      </c>
      <c r="IH421" s="45" t="str" cm="1">
        <f t="array" ref="IH421">INDEX($F$108:$F$410,IH416,1)</f>
        <v>K2-2</v>
      </c>
      <c r="II421" s="45" t="str" cm="1">
        <f t="array" ref="II421">INDEX($F$108:$F$410,II416,1)</f>
        <v>K2-2,5</v>
      </c>
      <c r="IJ421" s="45" t="str" cm="1">
        <f t="array" ref="IJ421">INDEX($F$108:$F$410,IJ416,1)</f>
        <v>K2-3</v>
      </c>
      <c r="IK421" s="45" t="str" cm="1">
        <f t="array" ref="IK421">INDEX($F$108:$F$410,IK416,1)</f>
        <v>K2-4</v>
      </c>
      <c r="IL421" s="45" t="str" cm="1">
        <f t="array" ref="IL421">INDEX($F$108:$F$410,IL416,1)</f>
        <v>K2-5</v>
      </c>
      <c r="IM421" s="45" t="str" cm="1">
        <f t="array" ref="IM421">INDEX($F$108:$F$410,IM416,1)</f>
        <v>K2-6</v>
      </c>
      <c r="IN421" s="45" t="str" cm="1">
        <f t="array" ref="IN421">INDEX($F$108:$F$410,IN416,1)</f>
        <v>K2-7</v>
      </c>
      <c r="IO421" s="45" t="str" cm="1">
        <f t="array" ref="IO421">INDEX($F$108:$F$410,IO416,1)</f>
        <v>L-J</v>
      </c>
      <c r="IP421" s="45" t="str" cm="1">
        <f t="array" ref="IP421">INDEX($F$108:$F$410,IP416,1)</f>
        <v>L-J2</v>
      </c>
      <c r="IQ421" s="45" t="str" cm="1">
        <f t="array" ref="IQ421">INDEX($F$108:$F$410,IQ416,1)</f>
        <v>L-Q</v>
      </c>
      <c r="IR421" s="45" t="str" cm="1">
        <f t="array" ref="IR421">INDEX($F$108:$F$410,IR416,1)</f>
        <v>L-J6</v>
      </c>
      <c r="IS421" s="45" t="str" cm="1">
        <f t="array" ref="IS421">INDEX($F$108:$F$410,IS416,1)</f>
        <v>L-M</v>
      </c>
      <c r="IT421" s="45" t="str" cm="1">
        <f t="array" ref="IT421">INDEX($F$108:$F$410,IT416,1)</f>
        <v>L-14</v>
      </c>
      <c r="IU421" s="45" t="str" cm="1">
        <f t="array" ref="IU421">INDEX($F$108:$F$410,IU416,1)</f>
        <v>L-W</v>
      </c>
      <c r="IV421" s="45" t="str" cm="1">
        <f t="array" ref="IV421">INDEX($F$108:$F$410,IV416,1)</f>
        <v>L-2</v>
      </c>
      <c r="IW421" s="45" t="str" cm="1">
        <f t="array" ref="IW421">INDEX($F$108:$F$410,IW416,1)</f>
        <v>L-2,5</v>
      </c>
      <c r="IX421" s="45" t="str" cm="1">
        <f t="array" ref="IX421">INDEX($F$108:$F$410,IX416,1)</f>
        <v>L-3</v>
      </c>
      <c r="IY421" s="45" t="str" cm="1">
        <f t="array" ref="IY421">INDEX($F$108:$F$410,IY416,1)</f>
        <v>L-4</v>
      </c>
      <c r="IZ421" s="45" t="str" cm="1">
        <f t="array" ref="IZ421">INDEX($F$108:$F$410,IZ416,1)</f>
        <v>L-5</v>
      </c>
      <c r="JA421" s="45" t="str" cm="1">
        <f t="array" ref="JA421">INDEX($F$108:$F$410,JA416,1)</f>
        <v>L-6</v>
      </c>
      <c r="JB421" s="45" t="str" cm="1">
        <f t="array" ref="JB421">INDEX($F$108:$F$410,JB416,1)</f>
        <v>L-7</v>
      </c>
      <c r="JC421" s="45" t="str" cm="1">
        <f t="array" ref="JC421">INDEX($F$108:$F$410,JC416,1)</f>
        <v>M1-J</v>
      </c>
      <c r="JD421" s="45" t="str" cm="1">
        <f t="array" ref="JD421">INDEX($F$108:$F$410,JD416,1)</f>
        <v>M1-J2</v>
      </c>
      <c r="JE421" s="45" t="str" cm="1">
        <f t="array" ref="JE421">INDEX($F$108:$F$410,JE416,1)</f>
        <v>M1-Q</v>
      </c>
      <c r="JF421" s="45" t="str" cm="1">
        <f t="array" ref="JF421">INDEX($F$108:$F$410,JF416,1)</f>
        <v>M1-J6</v>
      </c>
      <c r="JG421" s="45" t="str" cm="1">
        <f t="array" ref="JG421">INDEX($F$108:$F$410,JG416,1)</f>
        <v>M1-M</v>
      </c>
      <c r="JH421" s="45" t="str" cm="1">
        <f t="array" ref="JH421">INDEX($F$108:$F$410,JH416,1)</f>
        <v>M1-14</v>
      </c>
      <c r="JI421" s="45" t="str" cm="1">
        <f t="array" ref="JI421">INDEX($F$108:$F$410,JI416,1)</f>
        <v>M1-W</v>
      </c>
      <c r="JJ421" s="45" t="str" cm="1">
        <f t="array" ref="JJ421">INDEX($F$108:$F$410,JJ416,1)</f>
        <v>M1-2</v>
      </c>
      <c r="JK421" s="45" t="str" cm="1">
        <f t="array" ref="JK421">INDEX($F$108:$F$410,JK416,1)</f>
        <v>M1-2,5</v>
      </c>
      <c r="JL421" s="45" t="str" cm="1">
        <f t="array" ref="JL421">INDEX($F$108:$F$410,JL416,1)</f>
        <v>M1-3</v>
      </c>
      <c r="JM421" s="45" t="str" cm="1">
        <f t="array" ref="JM421">INDEX($F$108:$F$410,JM416,1)</f>
        <v>M1-4</v>
      </c>
      <c r="JN421" s="45" t="str" cm="1">
        <f t="array" ref="JN421">INDEX($F$108:$F$410,JN416,1)</f>
        <v>M1-5</v>
      </c>
      <c r="JO421" s="45" t="str" cm="1">
        <f t="array" ref="JO421">INDEX($F$108:$F$410,JO416,1)</f>
        <v>M1-6</v>
      </c>
      <c r="JP421" s="45" t="str" cm="1">
        <f t="array" ref="JP421">INDEX($F$108:$F$410,JP416,1)</f>
        <v>M1-7</v>
      </c>
      <c r="JQ421" s="45" t="str" cm="1">
        <f t="array" ref="JQ421">INDEX($F$108:$F$410,JQ416,1)</f>
        <v>M1-Hort</v>
      </c>
      <c r="JR421" s="45" t="str" cm="1">
        <f t="array" ref="JR421">INDEX($F$108:$F$410,JR416,1)</f>
        <v>N1-J</v>
      </c>
      <c r="JS421" s="45" t="str" cm="1">
        <f t="array" ref="JS421">INDEX($F$108:$F$410,JS416,1)</f>
        <v>N1-J2</v>
      </c>
      <c r="JT421" s="45" t="str" cm="1">
        <f t="array" ref="JT421">INDEX($F$108:$F$410,JT416,1)</f>
        <v>N1-Q</v>
      </c>
      <c r="JU421" s="45" t="str" cm="1">
        <f t="array" ref="JU421">INDEX($F$108:$F$410,JU416,1)</f>
        <v>N1-J6</v>
      </c>
      <c r="JV421" s="45" t="str" cm="1">
        <f t="array" ref="JV421">INDEX($F$108:$F$410,JV416,1)</f>
        <v>N1-M</v>
      </c>
      <c r="JW421" s="45" t="str" cm="1">
        <f t="array" ref="JW421">INDEX($F$108:$F$410,JW416,1)</f>
        <v>N1-14</v>
      </c>
      <c r="JX421" s="45" t="str" cm="1">
        <f t="array" ref="JX421">INDEX($F$108:$F$410,JX416,1)</f>
        <v>N1-W</v>
      </c>
      <c r="JY421" s="45" t="str" cm="1">
        <f t="array" ref="JY421">INDEX($F$108:$F$410,JY416,1)</f>
        <v>N1-2</v>
      </c>
      <c r="JZ421" s="45" t="str" cm="1">
        <f t="array" ref="JZ421">INDEX($F$108:$F$410,JZ416,1)</f>
        <v>N1-2,5</v>
      </c>
      <c r="KA421" s="45" t="str" cm="1">
        <f t="array" ref="KA421">INDEX($F$108:$F$410,KA416,1)</f>
        <v>N1-3</v>
      </c>
      <c r="KB421" s="45" t="str" cm="1">
        <f t="array" ref="KB421">INDEX($F$108:$F$410,KB416,1)</f>
        <v>N1-4</v>
      </c>
      <c r="KC421" s="45" t="str" cm="1">
        <f t="array" ref="KC421">INDEX($F$108:$F$410,KC416,1)</f>
        <v>N1-5</v>
      </c>
      <c r="KD421" s="45" t="str" cm="1">
        <f t="array" ref="KD421">INDEX($F$108:$F$410,KD416,1)</f>
        <v>N1-6</v>
      </c>
      <c r="KE421" s="45" t="str" cm="1">
        <f t="array" ref="KE421">INDEX($F$108:$F$410,KE416,1)</f>
        <v>N1-7</v>
      </c>
      <c r="KF421" s="45" t="str" cm="1">
        <f t="array" ref="KF421">INDEX($F$108:$F$410,KF416,1)</f>
        <v>O1-J</v>
      </c>
      <c r="KG421" s="45" t="str" cm="1">
        <f t="array" ref="KG421">INDEX($F$108:$F$410,KG416,1)</f>
        <v>O1-J2</v>
      </c>
      <c r="KH421" s="45" t="str" cm="1">
        <f t="array" ref="KH421">INDEX($F$108:$F$410,KH416,1)</f>
        <v>O1-Q</v>
      </c>
      <c r="KI421" s="45" t="str" cm="1">
        <f t="array" ref="KI421">INDEX($F$108:$F$410,KI416,1)</f>
        <v>O1-J6</v>
      </c>
      <c r="KJ421" s="45" t="str" cm="1">
        <f t="array" ref="KJ421">INDEX($F$108:$F$410,KJ416,1)</f>
        <v>O1-M</v>
      </c>
      <c r="KK421" s="45" t="str" cm="1">
        <f t="array" ref="KK421">INDEX($F$108:$F$410,KK416,1)</f>
        <v>O1-14</v>
      </c>
      <c r="KL421" s="45" t="str" cm="1">
        <f t="array" ref="KL421">INDEX($F$108:$F$410,KL416,1)</f>
        <v>O1-W</v>
      </c>
      <c r="KM421" s="45" t="str" cm="1">
        <f t="array" ref="KM421">INDEX($F$108:$F$410,KM416,1)</f>
        <v>O1-2</v>
      </c>
      <c r="KN421" s="45" t="str" cm="1">
        <f t="array" ref="KN421">INDEX($F$108:$F$410,KN416,1)</f>
        <v>O1-2,5</v>
      </c>
      <c r="KO421" s="45" t="str" cm="1">
        <f t="array" ref="KO421">INDEX($F$108:$F$410,KO416,1)</f>
        <v>O1-3</v>
      </c>
      <c r="KP421" s="45" t="str" cm="1">
        <f t="array" ref="KP421">INDEX($F$108:$F$410,KP416,1)</f>
        <v>O1-4</v>
      </c>
      <c r="KQ421" s="45" t="str" cm="1">
        <f t="array" ref="KQ421">INDEX($F$108:$F$410,KQ416,1)</f>
        <v>O1-5</v>
      </c>
      <c r="KR421" s="45" t="str" cm="1">
        <f t="array" ref="KR421">INDEX($F$108:$F$410,KR416,1)</f>
        <v>O1-6</v>
      </c>
      <c r="KS421" s="45" t="str" cm="1">
        <f t="array" ref="KS421">INDEX($F$108:$F$410,KS416,1)</f>
        <v>O1-7</v>
      </c>
    </row>
    <row r="422" spans="2:305" ht="12.75" hidden="1" customHeight="1" x14ac:dyDescent="0.2">
      <c r="B422" s="138" t="str">
        <f ca="1">Q5</f>
        <v>Haus 1, 2 a-c</v>
      </c>
      <c r="C422" s="4">
        <f t="shared" ref="C422:BN422" ca="1" si="143">IFERROR(IF($B422&lt;&gt;"",VLOOKUP(C$421,TabelleK01BI,7,FALSE),""),"")</f>
        <v>0</v>
      </c>
      <c r="D422" s="4">
        <f t="shared" ca="1" si="143"/>
        <v>0</v>
      </c>
      <c r="E422" s="4">
        <f t="shared" ca="1" si="143"/>
        <v>0</v>
      </c>
      <c r="F422" s="4">
        <f t="shared" ca="1" si="143"/>
        <v>0</v>
      </c>
      <c r="G422" s="4">
        <f t="shared" ca="1" si="143"/>
        <v>0</v>
      </c>
      <c r="H422" s="4">
        <f t="shared" ca="1" si="143"/>
        <v>0</v>
      </c>
      <c r="I422" s="4">
        <f t="shared" ca="1" si="143"/>
        <v>0</v>
      </c>
      <c r="J422" s="4">
        <f t="shared" ca="1" si="143"/>
        <v>0</v>
      </c>
      <c r="K422" s="4">
        <f t="shared" ca="1" si="143"/>
        <v>0</v>
      </c>
      <c r="L422" s="4">
        <f t="shared" ca="1" si="143"/>
        <v>0</v>
      </c>
      <c r="M422" s="4">
        <f t="shared" ca="1" si="143"/>
        <v>0</v>
      </c>
      <c r="N422" s="4">
        <f t="shared" ca="1" si="143"/>
        <v>0</v>
      </c>
      <c r="O422" s="4">
        <f t="shared" ca="1" si="143"/>
        <v>0</v>
      </c>
      <c r="P422" s="4">
        <f t="shared" ca="1" si="143"/>
        <v>0</v>
      </c>
      <c r="Q422" s="4">
        <f t="shared" ca="1" si="143"/>
        <v>0</v>
      </c>
      <c r="R422" s="4">
        <f t="shared" ca="1" si="143"/>
        <v>0</v>
      </c>
      <c r="S422" s="4">
        <f t="shared" ca="1" si="143"/>
        <v>0</v>
      </c>
      <c r="T422" s="4">
        <f t="shared" ca="1" si="143"/>
        <v>0</v>
      </c>
      <c r="U422" s="4">
        <f t="shared" ca="1" si="143"/>
        <v>0</v>
      </c>
      <c r="V422" s="4">
        <f t="shared" ca="1" si="143"/>
        <v>0</v>
      </c>
      <c r="W422" s="4">
        <f t="shared" ca="1" si="143"/>
        <v>0</v>
      </c>
      <c r="X422" s="4">
        <f t="shared" ca="1" si="143"/>
        <v>0</v>
      </c>
      <c r="Y422" s="4">
        <f t="shared" ca="1" si="143"/>
        <v>0</v>
      </c>
      <c r="Z422" s="4">
        <f t="shared" ca="1" si="143"/>
        <v>0</v>
      </c>
      <c r="AA422" s="4">
        <f t="shared" ca="1" si="143"/>
        <v>0</v>
      </c>
      <c r="AB422" s="4">
        <f t="shared" ca="1" si="143"/>
        <v>0</v>
      </c>
      <c r="AC422" s="4">
        <f t="shared" ca="1" si="143"/>
        <v>0</v>
      </c>
      <c r="AD422" s="4">
        <f t="shared" ca="1" si="143"/>
        <v>0</v>
      </c>
      <c r="AE422" s="4">
        <f t="shared" ca="1" si="143"/>
        <v>0</v>
      </c>
      <c r="AF422" s="4">
        <f t="shared" ca="1" si="143"/>
        <v>0</v>
      </c>
      <c r="AG422" s="4">
        <f t="shared" ca="1" si="143"/>
        <v>0</v>
      </c>
      <c r="AH422" s="4">
        <f t="shared" ca="1" si="143"/>
        <v>0</v>
      </c>
      <c r="AI422" s="4">
        <f t="shared" ca="1" si="143"/>
        <v>0</v>
      </c>
      <c r="AJ422" s="4">
        <f t="shared" ca="1" si="143"/>
        <v>0</v>
      </c>
      <c r="AK422" s="4">
        <f t="shared" ca="1" si="143"/>
        <v>0</v>
      </c>
      <c r="AL422" s="4">
        <f t="shared" ca="1" si="143"/>
        <v>0</v>
      </c>
      <c r="AM422" s="4">
        <f t="shared" ca="1" si="143"/>
        <v>0</v>
      </c>
      <c r="AN422" s="4">
        <f t="shared" ca="1" si="143"/>
        <v>0</v>
      </c>
      <c r="AO422" s="4">
        <f t="shared" ca="1" si="143"/>
        <v>0</v>
      </c>
      <c r="AP422" s="4">
        <f t="shared" ca="1" si="143"/>
        <v>0</v>
      </c>
      <c r="AQ422" s="4">
        <f t="shared" ca="1" si="143"/>
        <v>0</v>
      </c>
      <c r="AR422" s="4">
        <f t="shared" ca="1" si="143"/>
        <v>0</v>
      </c>
      <c r="AS422" s="4">
        <f t="shared" ca="1" si="143"/>
        <v>0</v>
      </c>
      <c r="AT422" s="4">
        <f t="shared" ca="1" si="143"/>
        <v>0</v>
      </c>
      <c r="AU422" s="4">
        <f t="shared" ca="1" si="143"/>
        <v>0</v>
      </c>
      <c r="AV422" s="4">
        <f t="shared" ca="1" si="143"/>
        <v>0</v>
      </c>
      <c r="AW422" s="4">
        <f t="shared" ca="1" si="143"/>
        <v>0</v>
      </c>
      <c r="AX422" s="4">
        <f t="shared" ca="1" si="143"/>
        <v>0</v>
      </c>
      <c r="AY422" s="4">
        <f t="shared" ca="1" si="143"/>
        <v>0</v>
      </c>
      <c r="AZ422" s="4">
        <f t="shared" ca="1" si="143"/>
        <v>0</v>
      </c>
      <c r="BA422" s="4">
        <f t="shared" ca="1" si="143"/>
        <v>0</v>
      </c>
      <c r="BB422" s="4">
        <f t="shared" ca="1" si="143"/>
        <v>0</v>
      </c>
      <c r="BC422" s="4">
        <f t="shared" ca="1" si="143"/>
        <v>0</v>
      </c>
      <c r="BD422" s="4">
        <f t="shared" ca="1" si="143"/>
        <v>54731.670000000006</v>
      </c>
      <c r="BE422" s="4">
        <f t="shared" ca="1" si="143"/>
        <v>13871.34</v>
      </c>
      <c r="BF422" s="4">
        <f t="shared" ca="1" si="143"/>
        <v>0</v>
      </c>
      <c r="BG422" s="4">
        <f t="shared" ca="1" si="143"/>
        <v>0</v>
      </c>
      <c r="BH422" s="4">
        <f t="shared" ca="1" si="143"/>
        <v>0</v>
      </c>
      <c r="BI422" s="4">
        <f t="shared" ca="1" si="143"/>
        <v>75672.299999999988</v>
      </c>
      <c r="BJ422" s="4">
        <f t="shared" ca="1" si="143"/>
        <v>0</v>
      </c>
      <c r="BK422" s="4">
        <f t="shared" ca="1" si="143"/>
        <v>0</v>
      </c>
      <c r="BL422" s="4">
        <f t="shared" ca="1" si="143"/>
        <v>0</v>
      </c>
      <c r="BM422" s="4">
        <f t="shared" ca="1" si="143"/>
        <v>0</v>
      </c>
      <c r="BN422" s="4">
        <f t="shared" ca="1" si="143"/>
        <v>0</v>
      </c>
      <c r="BO422" s="4">
        <f t="shared" ref="BO422:DZ422" ca="1" si="144">IFERROR(IF($B422&lt;&gt;"",VLOOKUP(BO$421,TabelleK01BI,7,FALSE),""),"")</f>
        <v>0</v>
      </c>
      <c r="BP422" s="4">
        <f t="shared" ca="1" si="144"/>
        <v>0</v>
      </c>
      <c r="BQ422" s="4">
        <f t="shared" ca="1" si="144"/>
        <v>0</v>
      </c>
      <c r="BR422" s="4">
        <f t="shared" ca="1" si="144"/>
        <v>0</v>
      </c>
      <c r="BS422" s="4">
        <f t="shared" ca="1" si="144"/>
        <v>0</v>
      </c>
      <c r="BT422" s="4">
        <f t="shared" ca="1" si="144"/>
        <v>0</v>
      </c>
      <c r="BU422" s="4">
        <f t="shared" ca="1" si="144"/>
        <v>0</v>
      </c>
      <c r="BV422" s="4">
        <f t="shared" ca="1" si="144"/>
        <v>0</v>
      </c>
      <c r="BW422" s="4">
        <f t="shared" ca="1" si="144"/>
        <v>0</v>
      </c>
      <c r="BX422" s="4">
        <f t="shared" ca="1" si="144"/>
        <v>0</v>
      </c>
      <c r="BY422" s="4">
        <f t="shared" ca="1" si="144"/>
        <v>0</v>
      </c>
      <c r="BZ422" s="4">
        <f t="shared" ca="1" si="144"/>
        <v>0</v>
      </c>
      <c r="CA422" s="4">
        <f t="shared" ca="1" si="144"/>
        <v>0</v>
      </c>
      <c r="CB422" s="4">
        <f t="shared" ca="1" si="144"/>
        <v>0</v>
      </c>
      <c r="CC422" s="4">
        <f t="shared" ca="1" si="144"/>
        <v>0</v>
      </c>
      <c r="CD422" s="4">
        <f t="shared" ca="1" si="144"/>
        <v>0</v>
      </c>
      <c r="CE422" s="4">
        <f t="shared" ca="1" si="144"/>
        <v>0</v>
      </c>
      <c r="CF422" s="4">
        <f t="shared" ca="1" si="144"/>
        <v>0</v>
      </c>
      <c r="CG422" s="4">
        <f t="shared" ca="1" si="144"/>
        <v>0</v>
      </c>
      <c r="CH422" s="4">
        <f t="shared" ca="1" si="144"/>
        <v>0</v>
      </c>
      <c r="CI422" s="4">
        <f t="shared" ca="1" si="144"/>
        <v>0</v>
      </c>
      <c r="CJ422" s="4">
        <f t="shared" ca="1" si="144"/>
        <v>0</v>
      </c>
      <c r="CK422" s="4">
        <f t="shared" ca="1" si="144"/>
        <v>0</v>
      </c>
      <c r="CL422" s="4">
        <f t="shared" ca="1" si="144"/>
        <v>0</v>
      </c>
      <c r="CM422" s="4">
        <f t="shared" ca="1" si="144"/>
        <v>0</v>
      </c>
      <c r="CN422" s="4">
        <f t="shared" ca="1" si="144"/>
        <v>0</v>
      </c>
      <c r="CO422" s="4">
        <f t="shared" ca="1" si="144"/>
        <v>0</v>
      </c>
      <c r="CP422" s="4">
        <f t="shared" ca="1" si="144"/>
        <v>0</v>
      </c>
      <c r="CQ422" s="4">
        <f t="shared" ca="1" si="144"/>
        <v>0</v>
      </c>
      <c r="CR422" s="4">
        <f t="shared" ca="1" si="144"/>
        <v>23.3</v>
      </c>
      <c r="CS422" s="4">
        <f t="shared" ca="1" si="144"/>
        <v>0</v>
      </c>
      <c r="CT422" s="4">
        <f t="shared" ca="1" si="144"/>
        <v>0</v>
      </c>
      <c r="CU422" s="4">
        <f t="shared" ca="1" si="144"/>
        <v>0</v>
      </c>
      <c r="CV422" s="4">
        <f t="shared" ca="1" si="144"/>
        <v>0</v>
      </c>
      <c r="CW422" s="4">
        <f t="shared" ca="1" si="144"/>
        <v>0</v>
      </c>
      <c r="CX422" s="4">
        <f t="shared" ca="1" si="144"/>
        <v>0</v>
      </c>
      <c r="CY422" s="4">
        <f t="shared" ca="1" si="144"/>
        <v>49449.600000000006</v>
      </c>
      <c r="CZ422" s="4">
        <f t="shared" ca="1" si="144"/>
        <v>0</v>
      </c>
      <c r="DA422" s="4">
        <f t="shared" ca="1" si="144"/>
        <v>0</v>
      </c>
      <c r="DB422" s="4">
        <f t="shared" ca="1" si="144"/>
        <v>0</v>
      </c>
      <c r="DC422" s="4">
        <f t="shared" ca="1" si="144"/>
        <v>49638.599999999984</v>
      </c>
      <c r="DD422" s="4">
        <f t="shared" ca="1" si="144"/>
        <v>0</v>
      </c>
      <c r="DE422" s="4">
        <f t="shared" ca="1" si="144"/>
        <v>0</v>
      </c>
      <c r="DF422" s="4">
        <f t="shared" ca="1" si="144"/>
        <v>0</v>
      </c>
      <c r="DG422" s="4">
        <f t="shared" ca="1" si="144"/>
        <v>0</v>
      </c>
      <c r="DH422" s="4">
        <f t="shared" ca="1" si="144"/>
        <v>0</v>
      </c>
      <c r="DI422" s="4">
        <f t="shared" ca="1" si="144"/>
        <v>0</v>
      </c>
      <c r="DJ422" s="4">
        <f t="shared" ca="1" si="144"/>
        <v>0</v>
      </c>
      <c r="DK422" s="4">
        <f t="shared" ca="1" si="144"/>
        <v>0</v>
      </c>
      <c r="DL422" s="4">
        <f t="shared" ca="1" si="144"/>
        <v>0</v>
      </c>
      <c r="DM422" s="4">
        <f t="shared" ca="1" si="144"/>
        <v>0</v>
      </c>
      <c r="DN422" s="4">
        <f t="shared" ca="1" si="144"/>
        <v>0</v>
      </c>
      <c r="DO422" s="4">
        <f t="shared" ca="1" si="144"/>
        <v>2535.1</v>
      </c>
      <c r="DP422" s="4">
        <f t="shared" ca="1" si="144"/>
        <v>0</v>
      </c>
      <c r="DQ422" s="4">
        <f t="shared" ca="1" si="144"/>
        <v>0</v>
      </c>
      <c r="DR422" s="4">
        <f t="shared" ca="1" si="144"/>
        <v>0</v>
      </c>
      <c r="DS422" s="4">
        <f t="shared" ca="1" si="144"/>
        <v>5439.5</v>
      </c>
      <c r="DT422" s="4">
        <f t="shared" ca="1" si="144"/>
        <v>0</v>
      </c>
      <c r="DU422" s="4">
        <f t="shared" ca="1" si="144"/>
        <v>0</v>
      </c>
      <c r="DV422" s="4">
        <f t="shared" ca="1" si="144"/>
        <v>0</v>
      </c>
      <c r="DW422" s="4">
        <f t="shared" ca="1" si="144"/>
        <v>0</v>
      </c>
      <c r="DX422" s="4">
        <f t="shared" ca="1" si="144"/>
        <v>0</v>
      </c>
      <c r="DY422" s="4">
        <f t="shared" ca="1" si="144"/>
        <v>0</v>
      </c>
      <c r="DZ422" s="4">
        <f t="shared" ca="1" si="144"/>
        <v>0</v>
      </c>
      <c r="EA422" s="4">
        <f t="shared" ref="EA422:GL422" ca="1" si="145">IFERROR(IF($B422&lt;&gt;"",VLOOKUP(EA$421,TabelleK01BI,7,FALSE),""),"")</f>
        <v>0</v>
      </c>
      <c r="EB422" s="4">
        <f t="shared" ca="1" si="145"/>
        <v>0</v>
      </c>
      <c r="EC422" s="4">
        <f t="shared" ca="1" si="145"/>
        <v>0</v>
      </c>
      <c r="ED422" s="4">
        <f t="shared" ca="1" si="145"/>
        <v>0</v>
      </c>
      <c r="EE422" s="4">
        <f t="shared" ca="1" si="145"/>
        <v>25401.499999999996</v>
      </c>
      <c r="EF422" s="4">
        <f t="shared" ca="1" si="145"/>
        <v>0</v>
      </c>
      <c r="EG422" s="4">
        <f t="shared" ca="1" si="145"/>
        <v>0</v>
      </c>
      <c r="EH422" s="4">
        <f t="shared" ca="1" si="145"/>
        <v>0</v>
      </c>
      <c r="EI422" s="4">
        <f t="shared" ca="1" si="145"/>
        <v>13662</v>
      </c>
      <c r="EJ422" s="4">
        <f t="shared" ca="1" si="145"/>
        <v>0</v>
      </c>
      <c r="EK422" s="4">
        <f t="shared" ca="1" si="145"/>
        <v>0</v>
      </c>
      <c r="EL422" s="4">
        <f t="shared" ca="1" si="145"/>
        <v>0</v>
      </c>
      <c r="EM422" s="4">
        <f t="shared" ca="1" si="145"/>
        <v>0</v>
      </c>
      <c r="EN422" s="4">
        <f t="shared" ca="1" si="145"/>
        <v>0</v>
      </c>
      <c r="EO422" s="4">
        <f t="shared" ca="1" si="145"/>
        <v>0</v>
      </c>
      <c r="EP422" s="4">
        <f t="shared" ca="1" si="145"/>
        <v>0</v>
      </c>
      <c r="EQ422" s="4">
        <f t="shared" ca="1" si="145"/>
        <v>0</v>
      </c>
      <c r="ER422" s="4">
        <f t="shared" ca="1" si="145"/>
        <v>0</v>
      </c>
      <c r="ES422" s="4">
        <f t="shared" ca="1" si="145"/>
        <v>0</v>
      </c>
      <c r="ET422" s="4">
        <f t="shared" ca="1" si="145"/>
        <v>0</v>
      </c>
      <c r="EU422" s="4">
        <f t="shared" ca="1" si="145"/>
        <v>0</v>
      </c>
      <c r="EV422" s="4">
        <f t="shared" ca="1" si="145"/>
        <v>0</v>
      </c>
      <c r="EW422" s="4">
        <f t="shared" ca="1" si="145"/>
        <v>0</v>
      </c>
      <c r="EX422" s="4">
        <f t="shared" ca="1" si="145"/>
        <v>0</v>
      </c>
      <c r="EY422" s="4">
        <f t="shared" ca="1" si="145"/>
        <v>0</v>
      </c>
      <c r="EZ422" s="4">
        <f t="shared" ca="1" si="145"/>
        <v>0</v>
      </c>
      <c r="FA422" s="4">
        <f t="shared" ca="1" si="145"/>
        <v>0</v>
      </c>
      <c r="FB422" s="4">
        <f t="shared" ca="1" si="145"/>
        <v>0</v>
      </c>
      <c r="FC422" s="4">
        <f t="shared" ca="1" si="145"/>
        <v>0</v>
      </c>
      <c r="FD422" s="4">
        <f t="shared" ca="1" si="145"/>
        <v>0</v>
      </c>
      <c r="FE422" s="4">
        <f t="shared" ca="1" si="145"/>
        <v>0</v>
      </c>
      <c r="FF422" s="4">
        <f t="shared" ca="1" si="145"/>
        <v>0</v>
      </c>
      <c r="FG422" s="4">
        <f t="shared" ca="1" si="145"/>
        <v>0</v>
      </c>
      <c r="FH422" s="4">
        <f t="shared" ca="1" si="145"/>
        <v>0</v>
      </c>
      <c r="FI422" s="4">
        <f t="shared" ca="1" si="145"/>
        <v>0</v>
      </c>
      <c r="FJ422" s="4">
        <f t="shared" ca="1" si="145"/>
        <v>0</v>
      </c>
      <c r="FK422" s="4">
        <f t="shared" ca="1" si="145"/>
        <v>0</v>
      </c>
      <c r="FL422" s="4">
        <f t="shared" ca="1" si="145"/>
        <v>0</v>
      </c>
      <c r="FM422" s="4">
        <f t="shared" ca="1" si="145"/>
        <v>0</v>
      </c>
      <c r="FN422" s="4">
        <f t="shared" ca="1" si="145"/>
        <v>21378.5</v>
      </c>
      <c r="FO422" s="4">
        <f t="shared" ca="1" si="145"/>
        <v>0</v>
      </c>
      <c r="FP422" s="4">
        <f t="shared" ca="1" si="145"/>
        <v>0</v>
      </c>
      <c r="FQ422" s="4">
        <f t="shared" ca="1" si="145"/>
        <v>0</v>
      </c>
      <c r="FR422" s="4">
        <f t="shared" ca="1" si="145"/>
        <v>0</v>
      </c>
      <c r="FS422" s="4">
        <f t="shared" ca="1" si="145"/>
        <v>0</v>
      </c>
      <c r="FT422" s="4">
        <f t="shared" ca="1" si="145"/>
        <v>0</v>
      </c>
      <c r="FU422" s="4">
        <f t="shared" ca="1" si="145"/>
        <v>0</v>
      </c>
      <c r="FV422" s="4">
        <f t="shared" ca="1" si="145"/>
        <v>0</v>
      </c>
      <c r="FW422" s="4">
        <f t="shared" ca="1" si="145"/>
        <v>0</v>
      </c>
      <c r="FX422" s="4">
        <f t="shared" ca="1" si="145"/>
        <v>0</v>
      </c>
      <c r="FY422" s="4">
        <f t="shared" ca="1" si="145"/>
        <v>0</v>
      </c>
      <c r="FZ422" s="4">
        <f t="shared" ca="1" si="145"/>
        <v>0</v>
      </c>
      <c r="GA422" s="4">
        <f t="shared" ca="1" si="145"/>
        <v>0</v>
      </c>
      <c r="GB422" s="4">
        <f t="shared" ca="1" si="145"/>
        <v>0</v>
      </c>
      <c r="GC422" s="4">
        <f t="shared" ca="1" si="145"/>
        <v>0</v>
      </c>
      <c r="GD422" s="4">
        <f t="shared" ca="1" si="145"/>
        <v>0</v>
      </c>
      <c r="GE422" s="4">
        <f t="shared" ca="1" si="145"/>
        <v>0</v>
      </c>
      <c r="GF422" s="4">
        <f t="shared" ca="1" si="145"/>
        <v>0</v>
      </c>
      <c r="GG422" s="4">
        <f t="shared" ca="1" si="145"/>
        <v>0</v>
      </c>
      <c r="GH422" s="4">
        <f t="shared" ca="1" si="145"/>
        <v>0</v>
      </c>
      <c r="GI422" s="4">
        <f t="shared" ca="1" si="145"/>
        <v>0</v>
      </c>
      <c r="GJ422" s="4">
        <f t="shared" ca="1" si="145"/>
        <v>0</v>
      </c>
      <c r="GK422" s="4">
        <f t="shared" ca="1" si="145"/>
        <v>0</v>
      </c>
      <c r="GL422" s="4">
        <f t="shared" ca="1" si="145"/>
        <v>0</v>
      </c>
      <c r="GM422" s="4">
        <f t="shared" ref="GM422:IX422" ca="1" si="146">IFERROR(IF($B422&lt;&gt;"",VLOOKUP(GM$421,TabelleK01BI,7,FALSE),""),"")</f>
        <v>0</v>
      </c>
      <c r="GN422" s="4">
        <f t="shared" ca="1" si="146"/>
        <v>0</v>
      </c>
      <c r="GO422" s="4">
        <f t="shared" ca="1" si="146"/>
        <v>0</v>
      </c>
      <c r="GP422" s="4">
        <f t="shared" ca="1" si="146"/>
        <v>0</v>
      </c>
      <c r="GQ422" s="4">
        <f t="shared" ca="1" si="146"/>
        <v>0</v>
      </c>
      <c r="GR422" s="4">
        <f t="shared" ca="1" si="146"/>
        <v>0</v>
      </c>
      <c r="GS422" s="4">
        <f t="shared" ca="1" si="146"/>
        <v>0</v>
      </c>
      <c r="GT422" s="4">
        <f t="shared" ca="1" si="146"/>
        <v>0</v>
      </c>
      <c r="GU422" s="4">
        <f t="shared" ca="1" si="146"/>
        <v>0</v>
      </c>
      <c r="GV422" s="4">
        <f t="shared" ca="1" si="146"/>
        <v>0</v>
      </c>
      <c r="GW422" s="4">
        <f t="shared" ca="1" si="146"/>
        <v>0</v>
      </c>
      <c r="GX422" s="4">
        <f t="shared" ca="1" si="146"/>
        <v>0</v>
      </c>
      <c r="GY422" s="4">
        <f t="shared" ca="1" si="146"/>
        <v>0</v>
      </c>
      <c r="GZ422" s="4">
        <f t="shared" ca="1" si="146"/>
        <v>0</v>
      </c>
      <c r="HA422" s="4">
        <f t="shared" ca="1" si="146"/>
        <v>0</v>
      </c>
      <c r="HB422" s="4">
        <f t="shared" ca="1" si="146"/>
        <v>0</v>
      </c>
      <c r="HC422" s="4">
        <f t="shared" ca="1" si="146"/>
        <v>0</v>
      </c>
      <c r="HD422" s="4">
        <f t="shared" ca="1" si="146"/>
        <v>0</v>
      </c>
      <c r="HE422" s="4">
        <f t="shared" ca="1" si="146"/>
        <v>0</v>
      </c>
      <c r="HF422" s="4">
        <f t="shared" ca="1" si="146"/>
        <v>0</v>
      </c>
      <c r="HG422" s="4">
        <f t="shared" ca="1" si="146"/>
        <v>0</v>
      </c>
      <c r="HH422" s="4">
        <f t="shared" ca="1" si="146"/>
        <v>10803.099999999999</v>
      </c>
      <c r="HI422" s="4">
        <f t="shared" ca="1" si="146"/>
        <v>0</v>
      </c>
      <c r="HJ422" s="4">
        <f t="shared" ca="1" si="146"/>
        <v>0</v>
      </c>
      <c r="HK422" s="4">
        <f t="shared" ca="1" si="146"/>
        <v>0</v>
      </c>
      <c r="HL422" s="4">
        <f t="shared" ca="1" si="146"/>
        <v>0</v>
      </c>
      <c r="HM422" s="4">
        <f t="shared" ca="1" si="146"/>
        <v>0</v>
      </c>
      <c r="HN422" s="4">
        <f t="shared" ca="1" si="146"/>
        <v>0</v>
      </c>
      <c r="HO422" s="4">
        <f t="shared" ca="1" si="146"/>
        <v>0</v>
      </c>
      <c r="HP422" s="4">
        <f t="shared" ca="1" si="146"/>
        <v>0</v>
      </c>
      <c r="HQ422" s="4">
        <f t="shared" ca="1" si="146"/>
        <v>0</v>
      </c>
      <c r="HR422" s="4">
        <f t="shared" ca="1" si="146"/>
        <v>0</v>
      </c>
      <c r="HS422" s="4">
        <f t="shared" ca="1" si="146"/>
        <v>0</v>
      </c>
      <c r="HT422" s="4">
        <f t="shared" ca="1" si="146"/>
        <v>0</v>
      </c>
      <c r="HU422" s="4">
        <f t="shared" ca="1" si="146"/>
        <v>0</v>
      </c>
      <c r="HV422" s="4">
        <f t="shared" ca="1" si="146"/>
        <v>0</v>
      </c>
      <c r="HW422" s="4">
        <f t="shared" ca="1" si="146"/>
        <v>0</v>
      </c>
      <c r="HX422" s="4">
        <f t="shared" ca="1" si="146"/>
        <v>0</v>
      </c>
      <c r="HY422" s="4">
        <f t="shared" ca="1" si="146"/>
        <v>0</v>
      </c>
      <c r="HZ422" s="4">
        <f t="shared" ca="1" si="146"/>
        <v>0</v>
      </c>
      <c r="IA422" s="4">
        <f t="shared" ca="1" si="146"/>
        <v>0</v>
      </c>
      <c r="IB422" s="4">
        <f t="shared" ca="1" si="146"/>
        <v>0</v>
      </c>
      <c r="IC422" s="4">
        <f t="shared" ca="1" si="146"/>
        <v>0</v>
      </c>
      <c r="ID422" s="4">
        <f t="shared" ca="1" si="146"/>
        <v>0</v>
      </c>
      <c r="IE422" s="4">
        <f t="shared" ca="1" si="146"/>
        <v>0</v>
      </c>
      <c r="IF422" s="4">
        <f t="shared" ca="1" si="146"/>
        <v>0</v>
      </c>
      <c r="IG422" s="4">
        <f t="shared" ca="1" si="146"/>
        <v>0</v>
      </c>
      <c r="IH422" s="4">
        <f t="shared" ca="1" si="146"/>
        <v>0</v>
      </c>
      <c r="II422" s="4">
        <f t="shared" ca="1" si="146"/>
        <v>0</v>
      </c>
      <c r="IJ422" s="4">
        <f t="shared" ca="1" si="146"/>
        <v>0</v>
      </c>
      <c r="IK422" s="4">
        <f t="shared" ca="1" si="146"/>
        <v>0</v>
      </c>
      <c r="IL422" s="4">
        <f t="shared" ca="1" si="146"/>
        <v>0</v>
      </c>
      <c r="IM422" s="4">
        <f t="shared" ca="1" si="146"/>
        <v>0</v>
      </c>
      <c r="IN422" s="4">
        <f t="shared" ca="1" si="146"/>
        <v>0</v>
      </c>
      <c r="IO422" s="4">
        <f t="shared" ca="1" si="146"/>
        <v>317.50000000000006</v>
      </c>
      <c r="IP422" s="4">
        <f t="shared" ca="1" si="146"/>
        <v>0</v>
      </c>
      <c r="IQ422" s="4">
        <f t="shared" ca="1" si="146"/>
        <v>0</v>
      </c>
      <c r="IR422" s="4">
        <f t="shared" ca="1" si="146"/>
        <v>0</v>
      </c>
      <c r="IS422" s="4">
        <f t="shared" ca="1" si="146"/>
        <v>235.20000000000002</v>
      </c>
      <c r="IT422" s="4">
        <f t="shared" ca="1" si="146"/>
        <v>0</v>
      </c>
      <c r="IU422" s="4">
        <f t="shared" ca="1" si="146"/>
        <v>2825.4</v>
      </c>
      <c r="IV422" s="4">
        <f t="shared" ca="1" si="146"/>
        <v>0</v>
      </c>
      <c r="IW422" s="4">
        <f t="shared" ca="1" si="146"/>
        <v>0</v>
      </c>
      <c r="IX422" s="4">
        <f t="shared" ca="1" si="146"/>
        <v>0</v>
      </c>
      <c r="IY422" s="4">
        <f t="shared" ref="IY422:KQ422" ca="1" si="147">IFERROR(IF($B422&lt;&gt;"",VLOOKUP(IY$421,TabelleK01BI,7,FALSE),""),"")</f>
        <v>0</v>
      </c>
      <c r="IZ422" s="4">
        <f t="shared" ca="1" si="147"/>
        <v>0</v>
      </c>
      <c r="JA422" s="4">
        <f t="shared" ca="1" si="147"/>
        <v>0</v>
      </c>
      <c r="JB422" s="4">
        <f t="shared" ca="1" si="147"/>
        <v>0</v>
      </c>
      <c r="JC422" s="4">
        <f t="shared" ca="1" si="147"/>
        <v>0</v>
      </c>
      <c r="JD422" s="4">
        <f t="shared" ca="1" si="147"/>
        <v>0</v>
      </c>
      <c r="JE422" s="4">
        <f t="shared" ca="1" si="147"/>
        <v>0</v>
      </c>
      <c r="JF422" s="4">
        <f t="shared" ca="1" si="147"/>
        <v>0</v>
      </c>
      <c r="JG422" s="4">
        <f t="shared" ca="1" si="147"/>
        <v>0</v>
      </c>
      <c r="JH422" s="4">
        <f t="shared" ca="1" si="147"/>
        <v>0</v>
      </c>
      <c r="JI422" s="4">
        <f t="shared" ca="1" si="147"/>
        <v>0</v>
      </c>
      <c r="JJ422" s="4">
        <f t="shared" ca="1" si="147"/>
        <v>0</v>
      </c>
      <c r="JK422" s="4">
        <f t="shared" ca="1" si="147"/>
        <v>0</v>
      </c>
      <c r="JL422" s="4">
        <f t="shared" ca="1" si="147"/>
        <v>0</v>
      </c>
      <c r="JM422" s="4">
        <f t="shared" ca="1" si="147"/>
        <v>0</v>
      </c>
      <c r="JN422" s="4">
        <f t="shared" ca="1" si="147"/>
        <v>0</v>
      </c>
      <c r="JO422" s="4">
        <f t="shared" ca="1" si="147"/>
        <v>0</v>
      </c>
      <c r="JP422" s="4">
        <f t="shared" ca="1" si="147"/>
        <v>0</v>
      </c>
      <c r="JQ422" s="4">
        <f t="shared" ca="1" si="147"/>
        <v>0</v>
      </c>
      <c r="JR422" s="4">
        <f t="shared" ca="1" si="147"/>
        <v>0</v>
      </c>
      <c r="JS422" s="4">
        <f t="shared" ca="1" si="147"/>
        <v>0</v>
      </c>
      <c r="JT422" s="4">
        <f t="shared" ca="1" si="147"/>
        <v>0</v>
      </c>
      <c r="JU422" s="4">
        <f t="shared" ca="1" si="147"/>
        <v>0</v>
      </c>
      <c r="JV422" s="4">
        <f t="shared" ca="1" si="147"/>
        <v>0</v>
      </c>
      <c r="JW422" s="4">
        <f t="shared" ca="1" si="147"/>
        <v>0</v>
      </c>
      <c r="JX422" s="4">
        <f t="shared" ca="1" si="147"/>
        <v>0</v>
      </c>
      <c r="JY422" s="4">
        <f t="shared" ca="1" si="147"/>
        <v>0</v>
      </c>
      <c r="JZ422" s="4">
        <f t="shared" ca="1" si="147"/>
        <v>0</v>
      </c>
      <c r="KA422" s="4">
        <f t="shared" ca="1" si="147"/>
        <v>0</v>
      </c>
      <c r="KB422" s="4">
        <f t="shared" ca="1" si="147"/>
        <v>0</v>
      </c>
      <c r="KC422" s="4">
        <f t="shared" ca="1" si="147"/>
        <v>0</v>
      </c>
      <c r="KD422" s="4">
        <f t="shared" ca="1" si="147"/>
        <v>0</v>
      </c>
      <c r="KE422" s="4">
        <f t="shared" ca="1" si="147"/>
        <v>0</v>
      </c>
      <c r="KF422" s="4">
        <f t="shared" ca="1" si="147"/>
        <v>130.27000000000001</v>
      </c>
      <c r="KG422" s="4">
        <f t="shared" ca="1" si="147"/>
        <v>0</v>
      </c>
      <c r="KH422" s="4">
        <f t="shared" ca="1" si="147"/>
        <v>0</v>
      </c>
      <c r="KI422" s="4">
        <f t="shared" ca="1" si="147"/>
        <v>0</v>
      </c>
      <c r="KJ422" s="4">
        <f t="shared" ca="1" si="147"/>
        <v>0</v>
      </c>
      <c r="KK422" s="4">
        <f t="shared" ca="1" si="147"/>
        <v>0</v>
      </c>
      <c r="KL422" s="4">
        <f t="shared" ca="1" si="147"/>
        <v>0</v>
      </c>
      <c r="KM422" s="4">
        <f t="shared" ca="1" si="147"/>
        <v>0</v>
      </c>
      <c r="KN422" s="4">
        <f t="shared" ca="1" si="147"/>
        <v>0</v>
      </c>
      <c r="KO422" s="4">
        <f t="shared" ca="1" si="147"/>
        <v>0</v>
      </c>
      <c r="KP422" s="4">
        <f t="shared" ca="1" si="147"/>
        <v>0</v>
      </c>
      <c r="KQ422" s="4">
        <f t="shared" ca="1" si="147"/>
        <v>0</v>
      </c>
      <c r="KR422" s="4">
        <f ca="1">IFERROR(VLOOKUP($KR$421,TabelleK01BI,7,FALSE),"")</f>
        <v>0</v>
      </c>
      <c r="KS422" s="4">
        <f ca="1">IFERROR(VLOOKUP($KS$421,TabelleK01BI,7,FALSE),"")</f>
        <v>0</v>
      </c>
    </row>
    <row r="423" spans="2:305" ht="12.75" hidden="1" customHeight="1" x14ac:dyDescent="0.2">
      <c r="B423" s="138" t="str">
        <f t="shared" ref="B423:B486" ca="1" si="148">Q6</f>
        <v>Haus 2, 2 a-c</v>
      </c>
      <c r="C423" s="4">
        <f t="shared" ref="C423:BN423" ca="1" si="149">IFERROR(IF($B423&lt;&gt;"",VLOOKUP(C$421,TabelleK02BI,7,FALSE),""),"")</f>
        <v>0</v>
      </c>
      <c r="D423" s="4">
        <f t="shared" ca="1" si="149"/>
        <v>0</v>
      </c>
      <c r="E423" s="4">
        <f t="shared" ca="1" si="149"/>
        <v>0</v>
      </c>
      <c r="F423" s="4">
        <f t="shared" ca="1" si="149"/>
        <v>0</v>
      </c>
      <c r="G423" s="4">
        <f t="shared" ca="1" si="149"/>
        <v>0</v>
      </c>
      <c r="H423" s="4">
        <f t="shared" ca="1" si="149"/>
        <v>0</v>
      </c>
      <c r="I423" s="4">
        <f t="shared" ca="1" si="149"/>
        <v>0</v>
      </c>
      <c r="J423" s="4">
        <f t="shared" ca="1" si="149"/>
        <v>0</v>
      </c>
      <c r="K423" s="4">
        <f t="shared" ca="1" si="149"/>
        <v>0</v>
      </c>
      <c r="L423" s="4">
        <f t="shared" ca="1" si="149"/>
        <v>0</v>
      </c>
      <c r="M423" s="4">
        <f t="shared" ca="1" si="149"/>
        <v>0</v>
      </c>
      <c r="N423" s="4">
        <f t="shared" ca="1" si="149"/>
        <v>0</v>
      </c>
      <c r="O423" s="4">
        <f t="shared" ca="1" si="149"/>
        <v>0</v>
      </c>
      <c r="P423" s="4">
        <f t="shared" ca="1" si="149"/>
        <v>0</v>
      </c>
      <c r="Q423" s="4">
        <f t="shared" ca="1" si="149"/>
        <v>0</v>
      </c>
      <c r="R423" s="4">
        <f t="shared" ca="1" si="149"/>
        <v>0</v>
      </c>
      <c r="S423" s="4">
        <f t="shared" ca="1" si="149"/>
        <v>0</v>
      </c>
      <c r="T423" s="4">
        <f t="shared" ca="1" si="149"/>
        <v>0</v>
      </c>
      <c r="U423" s="4">
        <f t="shared" ca="1" si="149"/>
        <v>0</v>
      </c>
      <c r="V423" s="4">
        <f t="shared" ca="1" si="149"/>
        <v>0</v>
      </c>
      <c r="W423" s="4">
        <f t="shared" ca="1" si="149"/>
        <v>0</v>
      </c>
      <c r="X423" s="4">
        <f t="shared" ca="1" si="149"/>
        <v>0</v>
      </c>
      <c r="Y423" s="4">
        <f t="shared" ca="1" si="149"/>
        <v>0</v>
      </c>
      <c r="Z423" s="4">
        <f t="shared" ca="1" si="149"/>
        <v>0</v>
      </c>
      <c r="AA423" s="4">
        <f t="shared" ca="1" si="149"/>
        <v>0</v>
      </c>
      <c r="AB423" s="4">
        <f t="shared" ca="1" si="149"/>
        <v>0</v>
      </c>
      <c r="AC423" s="4">
        <f t="shared" ca="1" si="149"/>
        <v>0</v>
      </c>
      <c r="AD423" s="4">
        <f t="shared" ca="1" si="149"/>
        <v>0</v>
      </c>
      <c r="AE423" s="4">
        <f t="shared" ca="1" si="149"/>
        <v>0</v>
      </c>
      <c r="AF423" s="4">
        <f t="shared" ca="1" si="149"/>
        <v>0</v>
      </c>
      <c r="AG423" s="4">
        <f t="shared" ca="1" si="149"/>
        <v>0</v>
      </c>
      <c r="AH423" s="4">
        <f t="shared" ca="1" si="149"/>
        <v>0</v>
      </c>
      <c r="AI423" s="4">
        <f t="shared" ca="1" si="149"/>
        <v>0</v>
      </c>
      <c r="AJ423" s="4">
        <f t="shared" ca="1" si="149"/>
        <v>0</v>
      </c>
      <c r="AK423" s="4">
        <f t="shared" ca="1" si="149"/>
        <v>0</v>
      </c>
      <c r="AL423" s="4">
        <f t="shared" ca="1" si="149"/>
        <v>0</v>
      </c>
      <c r="AM423" s="4">
        <f t="shared" ca="1" si="149"/>
        <v>0</v>
      </c>
      <c r="AN423" s="4">
        <f t="shared" ca="1" si="149"/>
        <v>0</v>
      </c>
      <c r="AO423" s="4">
        <f t="shared" ca="1" si="149"/>
        <v>0</v>
      </c>
      <c r="AP423" s="4">
        <f t="shared" ca="1" si="149"/>
        <v>0</v>
      </c>
      <c r="AQ423" s="4">
        <f t="shared" ca="1" si="149"/>
        <v>0</v>
      </c>
      <c r="AR423" s="4">
        <f t="shared" ca="1" si="149"/>
        <v>0</v>
      </c>
      <c r="AS423" s="4">
        <f t="shared" ca="1" si="149"/>
        <v>0</v>
      </c>
      <c r="AT423" s="4">
        <f t="shared" ca="1" si="149"/>
        <v>0</v>
      </c>
      <c r="AU423" s="4">
        <f t="shared" ca="1" si="149"/>
        <v>0</v>
      </c>
      <c r="AV423" s="4">
        <f t="shared" ca="1" si="149"/>
        <v>0</v>
      </c>
      <c r="AW423" s="4">
        <f t="shared" ca="1" si="149"/>
        <v>0</v>
      </c>
      <c r="AX423" s="4">
        <f t="shared" ca="1" si="149"/>
        <v>0</v>
      </c>
      <c r="AY423" s="4">
        <f t="shared" ca="1" si="149"/>
        <v>0</v>
      </c>
      <c r="AZ423" s="4">
        <f t="shared" ca="1" si="149"/>
        <v>0</v>
      </c>
      <c r="BA423" s="4">
        <f t="shared" ca="1" si="149"/>
        <v>0</v>
      </c>
      <c r="BB423" s="4">
        <f t="shared" ca="1" si="149"/>
        <v>0</v>
      </c>
      <c r="BC423" s="4">
        <f t="shared" ca="1" si="149"/>
        <v>0</v>
      </c>
      <c r="BD423" s="4">
        <f t="shared" ca="1" si="149"/>
        <v>0</v>
      </c>
      <c r="BE423" s="4">
        <f t="shared" ca="1" si="149"/>
        <v>5858</v>
      </c>
      <c r="BF423" s="4">
        <f t="shared" ca="1" si="149"/>
        <v>0</v>
      </c>
      <c r="BG423" s="4">
        <f t="shared" ca="1" si="149"/>
        <v>0</v>
      </c>
      <c r="BH423" s="4">
        <f t="shared" ca="1" si="149"/>
        <v>0</v>
      </c>
      <c r="BI423" s="4">
        <f t="shared" ca="1" si="149"/>
        <v>62744</v>
      </c>
      <c r="BJ423" s="4">
        <f t="shared" ca="1" si="149"/>
        <v>0</v>
      </c>
      <c r="BK423" s="4">
        <f t="shared" ca="1" si="149"/>
        <v>0</v>
      </c>
      <c r="BL423" s="4">
        <f t="shared" ca="1" si="149"/>
        <v>0</v>
      </c>
      <c r="BM423" s="4">
        <f t="shared" ca="1" si="149"/>
        <v>0</v>
      </c>
      <c r="BN423" s="4">
        <f t="shared" ca="1" si="149"/>
        <v>0</v>
      </c>
      <c r="BO423" s="4">
        <f t="shared" ref="BO423:DZ423" ca="1" si="150">IFERROR(IF($B423&lt;&gt;"",VLOOKUP(BO$421,TabelleK02BI,7,FALSE),""),"")</f>
        <v>0</v>
      </c>
      <c r="BP423" s="4">
        <f t="shared" ca="1" si="150"/>
        <v>0</v>
      </c>
      <c r="BQ423" s="4">
        <f t="shared" ca="1" si="150"/>
        <v>0</v>
      </c>
      <c r="BR423" s="4">
        <f t="shared" ca="1" si="150"/>
        <v>0</v>
      </c>
      <c r="BS423" s="4">
        <f t="shared" ca="1" si="150"/>
        <v>0</v>
      </c>
      <c r="BT423" s="4">
        <f t="shared" ca="1" si="150"/>
        <v>0</v>
      </c>
      <c r="BU423" s="4">
        <f t="shared" ca="1" si="150"/>
        <v>0</v>
      </c>
      <c r="BV423" s="4">
        <f t="shared" ca="1" si="150"/>
        <v>0</v>
      </c>
      <c r="BW423" s="4">
        <f t="shared" ca="1" si="150"/>
        <v>0</v>
      </c>
      <c r="BX423" s="4">
        <f t="shared" ca="1" si="150"/>
        <v>0</v>
      </c>
      <c r="BY423" s="4">
        <f t="shared" ca="1" si="150"/>
        <v>0</v>
      </c>
      <c r="BZ423" s="4">
        <f t="shared" ca="1" si="150"/>
        <v>0</v>
      </c>
      <c r="CA423" s="4">
        <f t="shared" ca="1" si="150"/>
        <v>0</v>
      </c>
      <c r="CB423" s="4">
        <f t="shared" ca="1" si="150"/>
        <v>0</v>
      </c>
      <c r="CC423" s="4">
        <f t="shared" ca="1" si="150"/>
        <v>0</v>
      </c>
      <c r="CD423" s="4">
        <f t="shared" ca="1" si="150"/>
        <v>0</v>
      </c>
      <c r="CE423" s="4">
        <f t="shared" ca="1" si="150"/>
        <v>0</v>
      </c>
      <c r="CF423" s="4">
        <f t="shared" ca="1" si="150"/>
        <v>0</v>
      </c>
      <c r="CG423" s="4">
        <f t="shared" ca="1" si="150"/>
        <v>0</v>
      </c>
      <c r="CH423" s="4">
        <f t="shared" ca="1" si="150"/>
        <v>0</v>
      </c>
      <c r="CI423" s="4">
        <f t="shared" ca="1" si="150"/>
        <v>0</v>
      </c>
      <c r="CJ423" s="4">
        <f t="shared" ca="1" si="150"/>
        <v>0</v>
      </c>
      <c r="CK423" s="4">
        <f t="shared" ca="1" si="150"/>
        <v>0</v>
      </c>
      <c r="CL423" s="4">
        <f t="shared" ca="1" si="150"/>
        <v>0</v>
      </c>
      <c r="CM423" s="4">
        <f t="shared" ca="1" si="150"/>
        <v>0</v>
      </c>
      <c r="CN423" s="4">
        <f t="shared" ca="1" si="150"/>
        <v>0</v>
      </c>
      <c r="CO423" s="4">
        <f t="shared" ca="1" si="150"/>
        <v>0</v>
      </c>
      <c r="CP423" s="4">
        <f t="shared" ca="1" si="150"/>
        <v>0</v>
      </c>
      <c r="CQ423" s="4">
        <f t="shared" ca="1" si="150"/>
        <v>0</v>
      </c>
      <c r="CR423" s="4">
        <f t="shared" ca="1" si="150"/>
        <v>63.2</v>
      </c>
      <c r="CS423" s="4">
        <f t="shared" ca="1" si="150"/>
        <v>0</v>
      </c>
      <c r="CT423" s="4">
        <f t="shared" ca="1" si="150"/>
        <v>0</v>
      </c>
      <c r="CU423" s="4">
        <f t="shared" ca="1" si="150"/>
        <v>0</v>
      </c>
      <c r="CV423" s="4">
        <f t="shared" ca="1" si="150"/>
        <v>0</v>
      </c>
      <c r="CW423" s="4">
        <f t="shared" ca="1" si="150"/>
        <v>0</v>
      </c>
      <c r="CX423" s="4">
        <f t="shared" ca="1" si="150"/>
        <v>0</v>
      </c>
      <c r="CY423" s="4">
        <f t="shared" ca="1" si="150"/>
        <v>0</v>
      </c>
      <c r="CZ423" s="4">
        <f t="shared" ca="1" si="150"/>
        <v>0</v>
      </c>
      <c r="DA423" s="4">
        <f t="shared" ca="1" si="150"/>
        <v>0</v>
      </c>
      <c r="DB423" s="4">
        <f t="shared" ca="1" si="150"/>
        <v>0</v>
      </c>
      <c r="DC423" s="4">
        <f t="shared" ca="1" si="150"/>
        <v>0</v>
      </c>
      <c r="DD423" s="4">
        <f t="shared" ca="1" si="150"/>
        <v>0</v>
      </c>
      <c r="DE423" s="4">
        <f t="shared" ca="1" si="150"/>
        <v>0</v>
      </c>
      <c r="DF423" s="4">
        <f t="shared" ca="1" si="150"/>
        <v>0</v>
      </c>
      <c r="DG423" s="4">
        <f t="shared" ca="1" si="150"/>
        <v>0</v>
      </c>
      <c r="DH423" s="4">
        <f t="shared" ca="1" si="150"/>
        <v>0</v>
      </c>
      <c r="DI423" s="4">
        <f t="shared" ca="1" si="150"/>
        <v>0</v>
      </c>
      <c r="DJ423" s="4">
        <f t="shared" ca="1" si="150"/>
        <v>0</v>
      </c>
      <c r="DK423" s="4">
        <f t="shared" ca="1" si="150"/>
        <v>0</v>
      </c>
      <c r="DL423" s="4">
        <f t="shared" ca="1" si="150"/>
        <v>0</v>
      </c>
      <c r="DM423" s="4">
        <f t="shared" ca="1" si="150"/>
        <v>0</v>
      </c>
      <c r="DN423" s="4">
        <f t="shared" ca="1" si="150"/>
        <v>0</v>
      </c>
      <c r="DO423" s="4">
        <f t="shared" ca="1" si="150"/>
        <v>0</v>
      </c>
      <c r="DP423" s="4">
        <f t="shared" ca="1" si="150"/>
        <v>0</v>
      </c>
      <c r="DQ423" s="4">
        <f t="shared" ca="1" si="150"/>
        <v>0</v>
      </c>
      <c r="DR423" s="4">
        <f t="shared" ca="1" si="150"/>
        <v>0</v>
      </c>
      <c r="DS423" s="4">
        <f t="shared" ca="1" si="150"/>
        <v>72509.8</v>
      </c>
      <c r="DT423" s="4">
        <f t="shared" ca="1" si="150"/>
        <v>0</v>
      </c>
      <c r="DU423" s="4">
        <f t="shared" ca="1" si="150"/>
        <v>0</v>
      </c>
      <c r="DV423" s="4">
        <f t="shared" ca="1" si="150"/>
        <v>0</v>
      </c>
      <c r="DW423" s="4">
        <f t="shared" ca="1" si="150"/>
        <v>0</v>
      </c>
      <c r="DX423" s="4">
        <f t="shared" ca="1" si="150"/>
        <v>0</v>
      </c>
      <c r="DY423" s="4">
        <f t="shared" ca="1" si="150"/>
        <v>0</v>
      </c>
      <c r="DZ423" s="4">
        <f t="shared" ca="1" si="150"/>
        <v>0</v>
      </c>
      <c r="EA423" s="4">
        <f t="shared" ref="EA423:GL423" ca="1" si="151">IFERROR(IF($B423&lt;&gt;"",VLOOKUP(EA$421,TabelleK02BI,7,FALSE),""),"")</f>
        <v>0</v>
      </c>
      <c r="EB423" s="4">
        <f t="shared" ca="1" si="151"/>
        <v>0</v>
      </c>
      <c r="EC423" s="4">
        <f t="shared" ca="1" si="151"/>
        <v>0</v>
      </c>
      <c r="ED423" s="4">
        <f t="shared" ca="1" si="151"/>
        <v>0</v>
      </c>
      <c r="EE423" s="4">
        <f t="shared" ca="1" si="151"/>
        <v>0</v>
      </c>
      <c r="EF423" s="4">
        <f t="shared" ca="1" si="151"/>
        <v>0</v>
      </c>
      <c r="EG423" s="4">
        <f t="shared" ca="1" si="151"/>
        <v>0</v>
      </c>
      <c r="EH423" s="4">
        <f t="shared" ca="1" si="151"/>
        <v>0</v>
      </c>
      <c r="EI423" s="4">
        <f t="shared" ca="1" si="151"/>
        <v>0</v>
      </c>
      <c r="EJ423" s="4">
        <f t="shared" ca="1" si="151"/>
        <v>0</v>
      </c>
      <c r="EK423" s="4">
        <f t="shared" ca="1" si="151"/>
        <v>0</v>
      </c>
      <c r="EL423" s="4">
        <f t="shared" ca="1" si="151"/>
        <v>0</v>
      </c>
      <c r="EM423" s="4">
        <f t="shared" ca="1" si="151"/>
        <v>0</v>
      </c>
      <c r="EN423" s="4">
        <f t="shared" ca="1" si="151"/>
        <v>0</v>
      </c>
      <c r="EO423" s="4">
        <f t="shared" ca="1" si="151"/>
        <v>0</v>
      </c>
      <c r="EP423" s="4">
        <f t="shared" ca="1" si="151"/>
        <v>0</v>
      </c>
      <c r="EQ423" s="4">
        <f t="shared" ca="1" si="151"/>
        <v>0</v>
      </c>
      <c r="ER423" s="4">
        <f t="shared" ca="1" si="151"/>
        <v>0</v>
      </c>
      <c r="ES423" s="4">
        <f t="shared" ca="1" si="151"/>
        <v>0</v>
      </c>
      <c r="ET423" s="4">
        <f t="shared" ca="1" si="151"/>
        <v>0</v>
      </c>
      <c r="EU423" s="4">
        <f t="shared" ca="1" si="151"/>
        <v>0</v>
      </c>
      <c r="EV423" s="4">
        <f t="shared" ca="1" si="151"/>
        <v>0</v>
      </c>
      <c r="EW423" s="4">
        <f t="shared" ca="1" si="151"/>
        <v>0</v>
      </c>
      <c r="EX423" s="4">
        <f t="shared" ca="1" si="151"/>
        <v>0</v>
      </c>
      <c r="EY423" s="4">
        <f t="shared" ca="1" si="151"/>
        <v>0</v>
      </c>
      <c r="EZ423" s="4">
        <f t="shared" ca="1" si="151"/>
        <v>0</v>
      </c>
      <c r="FA423" s="4">
        <f t="shared" ca="1" si="151"/>
        <v>0</v>
      </c>
      <c r="FB423" s="4">
        <f t="shared" ca="1" si="151"/>
        <v>0</v>
      </c>
      <c r="FC423" s="4">
        <f t="shared" ca="1" si="151"/>
        <v>0</v>
      </c>
      <c r="FD423" s="4">
        <f t="shared" ca="1" si="151"/>
        <v>0</v>
      </c>
      <c r="FE423" s="4">
        <f t="shared" ca="1" si="151"/>
        <v>0</v>
      </c>
      <c r="FF423" s="4">
        <f t="shared" ca="1" si="151"/>
        <v>0</v>
      </c>
      <c r="FG423" s="4">
        <f t="shared" ca="1" si="151"/>
        <v>0</v>
      </c>
      <c r="FH423" s="4">
        <f t="shared" ca="1" si="151"/>
        <v>0</v>
      </c>
      <c r="FI423" s="4">
        <f t="shared" ca="1" si="151"/>
        <v>0</v>
      </c>
      <c r="FJ423" s="4">
        <f t="shared" ca="1" si="151"/>
        <v>0</v>
      </c>
      <c r="FK423" s="4">
        <f t="shared" ca="1" si="151"/>
        <v>0</v>
      </c>
      <c r="FL423" s="4">
        <f t="shared" ca="1" si="151"/>
        <v>0</v>
      </c>
      <c r="FM423" s="4">
        <f t="shared" ca="1" si="151"/>
        <v>0</v>
      </c>
      <c r="FN423" s="4">
        <f t="shared" ca="1" si="151"/>
        <v>10373</v>
      </c>
      <c r="FO423" s="4">
        <f t="shared" ca="1" si="151"/>
        <v>0</v>
      </c>
      <c r="FP423" s="4">
        <f t="shared" ca="1" si="151"/>
        <v>0</v>
      </c>
      <c r="FQ423" s="4">
        <f t="shared" ca="1" si="151"/>
        <v>0</v>
      </c>
      <c r="FR423" s="4">
        <f t="shared" ca="1" si="151"/>
        <v>0</v>
      </c>
      <c r="FS423" s="4">
        <f t="shared" ca="1" si="151"/>
        <v>0</v>
      </c>
      <c r="FT423" s="4">
        <f t="shared" ca="1" si="151"/>
        <v>0</v>
      </c>
      <c r="FU423" s="4">
        <f t="shared" ca="1" si="151"/>
        <v>0</v>
      </c>
      <c r="FV423" s="4">
        <f t="shared" ca="1" si="151"/>
        <v>0</v>
      </c>
      <c r="FW423" s="4">
        <f t="shared" ca="1" si="151"/>
        <v>0</v>
      </c>
      <c r="FX423" s="4">
        <f t="shared" ca="1" si="151"/>
        <v>0</v>
      </c>
      <c r="FY423" s="4">
        <f t="shared" ca="1" si="151"/>
        <v>0</v>
      </c>
      <c r="FZ423" s="4">
        <f t="shared" ca="1" si="151"/>
        <v>0</v>
      </c>
      <c r="GA423" s="4">
        <f t="shared" ca="1" si="151"/>
        <v>0</v>
      </c>
      <c r="GB423" s="4">
        <f t="shared" ca="1" si="151"/>
        <v>0</v>
      </c>
      <c r="GC423" s="4">
        <f t="shared" ca="1" si="151"/>
        <v>0</v>
      </c>
      <c r="GD423" s="4">
        <f t="shared" ca="1" si="151"/>
        <v>0</v>
      </c>
      <c r="GE423" s="4">
        <f t="shared" ca="1" si="151"/>
        <v>0</v>
      </c>
      <c r="GF423" s="4">
        <f t="shared" ca="1" si="151"/>
        <v>0</v>
      </c>
      <c r="GG423" s="4">
        <f t="shared" ca="1" si="151"/>
        <v>0</v>
      </c>
      <c r="GH423" s="4">
        <f t="shared" ca="1" si="151"/>
        <v>0</v>
      </c>
      <c r="GI423" s="4">
        <f t="shared" ca="1" si="151"/>
        <v>0</v>
      </c>
      <c r="GJ423" s="4">
        <f t="shared" ca="1" si="151"/>
        <v>0</v>
      </c>
      <c r="GK423" s="4">
        <f t="shared" ca="1" si="151"/>
        <v>0</v>
      </c>
      <c r="GL423" s="4">
        <f t="shared" ca="1" si="151"/>
        <v>0</v>
      </c>
      <c r="GM423" s="4">
        <f t="shared" ref="GM423:IX423" ca="1" si="152">IFERROR(IF($B423&lt;&gt;"",VLOOKUP(GM$421,TabelleK02BI,7,FALSE),""),"")</f>
        <v>0</v>
      </c>
      <c r="GN423" s="4">
        <f t="shared" ca="1" si="152"/>
        <v>0</v>
      </c>
      <c r="GO423" s="4">
        <f t="shared" ca="1" si="152"/>
        <v>0</v>
      </c>
      <c r="GP423" s="4">
        <f t="shared" ca="1" si="152"/>
        <v>0</v>
      </c>
      <c r="GQ423" s="4">
        <f t="shared" ca="1" si="152"/>
        <v>0</v>
      </c>
      <c r="GR423" s="4">
        <f t="shared" ca="1" si="152"/>
        <v>0</v>
      </c>
      <c r="GS423" s="4">
        <f t="shared" ca="1" si="152"/>
        <v>0</v>
      </c>
      <c r="GT423" s="4">
        <f t="shared" ca="1" si="152"/>
        <v>0</v>
      </c>
      <c r="GU423" s="4">
        <f t="shared" ca="1" si="152"/>
        <v>0</v>
      </c>
      <c r="GV423" s="4">
        <f t="shared" ca="1" si="152"/>
        <v>0</v>
      </c>
      <c r="GW423" s="4">
        <f t="shared" ca="1" si="152"/>
        <v>0</v>
      </c>
      <c r="GX423" s="4">
        <f t="shared" ca="1" si="152"/>
        <v>0</v>
      </c>
      <c r="GY423" s="4">
        <f t="shared" ca="1" si="152"/>
        <v>0</v>
      </c>
      <c r="GZ423" s="4">
        <f t="shared" ca="1" si="152"/>
        <v>0</v>
      </c>
      <c r="HA423" s="4">
        <f t="shared" ca="1" si="152"/>
        <v>0</v>
      </c>
      <c r="HB423" s="4">
        <f t="shared" ca="1" si="152"/>
        <v>0</v>
      </c>
      <c r="HC423" s="4">
        <f t="shared" ca="1" si="152"/>
        <v>0</v>
      </c>
      <c r="HD423" s="4">
        <f t="shared" ca="1" si="152"/>
        <v>0</v>
      </c>
      <c r="HE423" s="4">
        <f t="shared" ca="1" si="152"/>
        <v>0</v>
      </c>
      <c r="HF423" s="4">
        <f t="shared" ca="1" si="152"/>
        <v>0</v>
      </c>
      <c r="HG423" s="4">
        <f t="shared" ca="1" si="152"/>
        <v>0</v>
      </c>
      <c r="HH423" s="4">
        <f t="shared" ca="1" si="152"/>
        <v>0</v>
      </c>
      <c r="HI423" s="4">
        <f t="shared" ca="1" si="152"/>
        <v>0</v>
      </c>
      <c r="HJ423" s="4">
        <f t="shared" ca="1" si="152"/>
        <v>0</v>
      </c>
      <c r="HK423" s="4">
        <f t="shared" ca="1" si="152"/>
        <v>0</v>
      </c>
      <c r="HL423" s="4">
        <f t="shared" ca="1" si="152"/>
        <v>0</v>
      </c>
      <c r="HM423" s="4">
        <f t="shared" ca="1" si="152"/>
        <v>0</v>
      </c>
      <c r="HN423" s="4">
        <f t="shared" ca="1" si="152"/>
        <v>0</v>
      </c>
      <c r="HO423" s="4">
        <f t="shared" ca="1" si="152"/>
        <v>0</v>
      </c>
      <c r="HP423" s="4">
        <f t="shared" ca="1" si="152"/>
        <v>0</v>
      </c>
      <c r="HQ423" s="4">
        <f t="shared" ca="1" si="152"/>
        <v>0</v>
      </c>
      <c r="HR423" s="4">
        <f t="shared" ca="1" si="152"/>
        <v>0</v>
      </c>
      <c r="HS423" s="4">
        <f t="shared" ca="1" si="152"/>
        <v>0</v>
      </c>
      <c r="HT423" s="4">
        <f t="shared" ca="1" si="152"/>
        <v>0</v>
      </c>
      <c r="HU423" s="4">
        <f t="shared" ca="1" si="152"/>
        <v>0</v>
      </c>
      <c r="HV423" s="4">
        <f t="shared" ca="1" si="152"/>
        <v>0</v>
      </c>
      <c r="HW423" s="4">
        <f t="shared" ca="1" si="152"/>
        <v>0</v>
      </c>
      <c r="HX423" s="4">
        <f t="shared" ca="1" si="152"/>
        <v>0</v>
      </c>
      <c r="HY423" s="4">
        <f t="shared" ca="1" si="152"/>
        <v>0</v>
      </c>
      <c r="HZ423" s="4">
        <f t="shared" ca="1" si="152"/>
        <v>0</v>
      </c>
      <c r="IA423" s="4">
        <f t="shared" ca="1" si="152"/>
        <v>0</v>
      </c>
      <c r="IB423" s="4">
        <f t="shared" ca="1" si="152"/>
        <v>0</v>
      </c>
      <c r="IC423" s="4">
        <f t="shared" ca="1" si="152"/>
        <v>0</v>
      </c>
      <c r="ID423" s="4">
        <f t="shared" ca="1" si="152"/>
        <v>0</v>
      </c>
      <c r="IE423" s="4">
        <f t="shared" ca="1" si="152"/>
        <v>0</v>
      </c>
      <c r="IF423" s="4">
        <f t="shared" ca="1" si="152"/>
        <v>0</v>
      </c>
      <c r="IG423" s="4">
        <f t="shared" ca="1" si="152"/>
        <v>0</v>
      </c>
      <c r="IH423" s="4">
        <f t="shared" ca="1" si="152"/>
        <v>0</v>
      </c>
      <c r="II423" s="4">
        <f t="shared" ca="1" si="152"/>
        <v>0</v>
      </c>
      <c r="IJ423" s="4">
        <f t="shared" ca="1" si="152"/>
        <v>0</v>
      </c>
      <c r="IK423" s="4">
        <f t="shared" ca="1" si="152"/>
        <v>0</v>
      </c>
      <c r="IL423" s="4">
        <f t="shared" ca="1" si="152"/>
        <v>0</v>
      </c>
      <c r="IM423" s="4">
        <f t="shared" ca="1" si="152"/>
        <v>0</v>
      </c>
      <c r="IN423" s="4">
        <f t="shared" ca="1" si="152"/>
        <v>0</v>
      </c>
      <c r="IO423" s="4">
        <f t="shared" ca="1" si="152"/>
        <v>0</v>
      </c>
      <c r="IP423" s="4">
        <f t="shared" ca="1" si="152"/>
        <v>0</v>
      </c>
      <c r="IQ423" s="4">
        <f t="shared" ca="1" si="152"/>
        <v>0</v>
      </c>
      <c r="IR423" s="4">
        <f t="shared" ca="1" si="152"/>
        <v>0</v>
      </c>
      <c r="IS423" s="4">
        <f t="shared" ca="1" si="152"/>
        <v>0</v>
      </c>
      <c r="IT423" s="4">
        <f t="shared" ca="1" si="152"/>
        <v>0</v>
      </c>
      <c r="IU423" s="4">
        <f t="shared" ca="1" si="152"/>
        <v>5553.9000000000005</v>
      </c>
      <c r="IV423" s="4">
        <f t="shared" ca="1" si="152"/>
        <v>0</v>
      </c>
      <c r="IW423" s="4">
        <f t="shared" ca="1" si="152"/>
        <v>0</v>
      </c>
      <c r="IX423" s="4">
        <f t="shared" ca="1" si="152"/>
        <v>0</v>
      </c>
      <c r="IY423" s="4">
        <f t="shared" ref="IY423:KQ423" ca="1" si="153">IFERROR(IF($B423&lt;&gt;"",VLOOKUP(IY$421,TabelleK02BI,7,FALSE),""),"")</f>
        <v>0</v>
      </c>
      <c r="IZ423" s="4">
        <f t="shared" ca="1" si="153"/>
        <v>0</v>
      </c>
      <c r="JA423" s="4">
        <f t="shared" ca="1" si="153"/>
        <v>0</v>
      </c>
      <c r="JB423" s="4">
        <f t="shared" ca="1" si="153"/>
        <v>0</v>
      </c>
      <c r="JC423" s="4">
        <f t="shared" ca="1" si="153"/>
        <v>0</v>
      </c>
      <c r="JD423" s="4">
        <f t="shared" ca="1" si="153"/>
        <v>0</v>
      </c>
      <c r="JE423" s="4">
        <f t="shared" ca="1" si="153"/>
        <v>0</v>
      </c>
      <c r="JF423" s="4">
        <f t="shared" ca="1" si="153"/>
        <v>0</v>
      </c>
      <c r="JG423" s="4">
        <f t="shared" ca="1" si="153"/>
        <v>0</v>
      </c>
      <c r="JH423" s="4">
        <f t="shared" ca="1" si="153"/>
        <v>0</v>
      </c>
      <c r="JI423" s="4">
        <f t="shared" ca="1" si="153"/>
        <v>0</v>
      </c>
      <c r="JJ423" s="4">
        <f t="shared" ca="1" si="153"/>
        <v>0</v>
      </c>
      <c r="JK423" s="4">
        <f t="shared" ca="1" si="153"/>
        <v>0</v>
      </c>
      <c r="JL423" s="4">
        <f t="shared" ca="1" si="153"/>
        <v>0</v>
      </c>
      <c r="JM423" s="4">
        <f t="shared" ca="1" si="153"/>
        <v>0</v>
      </c>
      <c r="JN423" s="4">
        <f t="shared" ca="1" si="153"/>
        <v>0</v>
      </c>
      <c r="JO423" s="4">
        <f t="shared" ca="1" si="153"/>
        <v>0</v>
      </c>
      <c r="JP423" s="4">
        <f t="shared" ca="1" si="153"/>
        <v>0</v>
      </c>
      <c r="JQ423" s="4">
        <f t="shared" ca="1" si="153"/>
        <v>0</v>
      </c>
      <c r="JR423" s="4">
        <f t="shared" ca="1" si="153"/>
        <v>0</v>
      </c>
      <c r="JS423" s="4">
        <f t="shared" ca="1" si="153"/>
        <v>0</v>
      </c>
      <c r="JT423" s="4">
        <f t="shared" ca="1" si="153"/>
        <v>0</v>
      </c>
      <c r="JU423" s="4">
        <f t="shared" ca="1" si="153"/>
        <v>0</v>
      </c>
      <c r="JV423" s="4">
        <f t="shared" ca="1" si="153"/>
        <v>0</v>
      </c>
      <c r="JW423" s="4">
        <f t="shared" ca="1" si="153"/>
        <v>0</v>
      </c>
      <c r="JX423" s="4">
        <f t="shared" ca="1" si="153"/>
        <v>0</v>
      </c>
      <c r="JY423" s="4">
        <f t="shared" ca="1" si="153"/>
        <v>0</v>
      </c>
      <c r="JZ423" s="4">
        <f t="shared" ca="1" si="153"/>
        <v>0</v>
      </c>
      <c r="KA423" s="4">
        <f t="shared" ca="1" si="153"/>
        <v>0</v>
      </c>
      <c r="KB423" s="4">
        <f t="shared" ca="1" si="153"/>
        <v>0</v>
      </c>
      <c r="KC423" s="4">
        <f t="shared" ca="1" si="153"/>
        <v>0</v>
      </c>
      <c r="KD423" s="4">
        <f t="shared" ca="1" si="153"/>
        <v>0</v>
      </c>
      <c r="KE423" s="4">
        <f t="shared" ca="1" si="153"/>
        <v>0</v>
      </c>
      <c r="KF423" s="4">
        <f t="shared" ca="1" si="153"/>
        <v>0</v>
      </c>
      <c r="KG423" s="4">
        <f t="shared" ca="1" si="153"/>
        <v>0</v>
      </c>
      <c r="KH423" s="4">
        <f t="shared" ca="1" si="153"/>
        <v>0</v>
      </c>
      <c r="KI423" s="4">
        <f t="shared" ca="1" si="153"/>
        <v>0</v>
      </c>
      <c r="KJ423" s="4">
        <f t="shared" ca="1" si="153"/>
        <v>0</v>
      </c>
      <c r="KK423" s="4">
        <f t="shared" ca="1" si="153"/>
        <v>0</v>
      </c>
      <c r="KL423" s="4">
        <f t="shared" ca="1" si="153"/>
        <v>0</v>
      </c>
      <c r="KM423" s="4">
        <f t="shared" ca="1" si="153"/>
        <v>0</v>
      </c>
      <c r="KN423" s="4">
        <f t="shared" ca="1" si="153"/>
        <v>0</v>
      </c>
      <c r="KO423" s="4">
        <f t="shared" ca="1" si="153"/>
        <v>0</v>
      </c>
      <c r="KP423" s="4">
        <f t="shared" ca="1" si="153"/>
        <v>0</v>
      </c>
      <c r="KQ423" s="4">
        <f t="shared" ca="1" si="153"/>
        <v>0</v>
      </c>
      <c r="KR423" s="4">
        <f ca="1">IFERROR(VLOOKUP($KR$421,TabelleK02BI,7,FALSE),"")</f>
        <v>0</v>
      </c>
      <c r="KS423" s="4">
        <f ca="1">IFERROR(VLOOKUP($KS$421,TabelleK02BI,7,FALSE),"")</f>
        <v>0</v>
      </c>
    </row>
    <row r="424" spans="2:305" ht="12.75" hidden="1" customHeight="1" x14ac:dyDescent="0.2">
      <c r="B424" s="138" t="str">
        <f t="shared" ca="1" si="148"/>
        <v>Haus 3, 2 a-c</v>
      </c>
      <c r="C424" s="4">
        <f t="shared" ref="C424:BN424" ca="1" si="154">IFERROR(IF($B424&lt;&gt;"",VLOOKUP(C$421,TabelleK03BI,7,FALSE),""),"")</f>
        <v>0</v>
      </c>
      <c r="D424" s="4">
        <f t="shared" ca="1" si="154"/>
        <v>0</v>
      </c>
      <c r="E424" s="4">
        <f t="shared" ca="1" si="154"/>
        <v>0</v>
      </c>
      <c r="F424" s="4">
        <f t="shared" ca="1" si="154"/>
        <v>0</v>
      </c>
      <c r="G424" s="4">
        <f t="shared" ca="1" si="154"/>
        <v>0</v>
      </c>
      <c r="H424" s="4">
        <f t="shared" ca="1" si="154"/>
        <v>0</v>
      </c>
      <c r="I424" s="4">
        <f t="shared" ca="1" si="154"/>
        <v>1326</v>
      </c>
      <c r="J424" s="4">
        <f t="shared" ca="1" si="154"/>
        <v>6464</v>
      </c>
      <c r="K424" s="4">
        <f t="shared" ca="1" si="154"/>
        <v>0</v>
      </c>
      <c r="L424" s="4">
        <f t="shared" ca="1" si="154"/>
        <v>0</v>
      </c>
      <c r="M424" s="4">
        <f t="shared" ca="1" si="154"/>
        <v>0</v>
      </c>
      <c r="N424" s="4">
        <f t="shared" ca="1" si="154"/>
        <v>0</v>
      </c>
      <c r="O424" s="4">
        <f t="shared" ca="1" si="154"/>
        <v>0</v>
      </c>
      <c r="P424" s="4">
        <f t="shared" ca="1" si="154"/>
        <v>0</v>
      </c>
      <c r="Q424" s="4">
        <f t="shared" ca="1" si="154"/>
        <v>0</v>
      </c>
      <c r="R424" s="4">
        <f t="shared" ca="1" si="154"/>
        <v>0</v>
      </c>
      <c r="S424" s="4">
        <f t="shared" ca="1" si="154"/>
        <v>0</v>
      </c>
      <c r="T424" s="4">
        <f t="shared" ca="1" si="154"/>
        <v>0</v>
      </c>
      <c r="U424" s="4">
        <f t="shared" ca="1" si="154"/>
        <v>0</v>
      </c>
      <c r="V424" s="4">
        <f t="shared" ca="1" si="154"/>
        <v>0</v>
      </c>
      <c r="W424" s="4">
        <f t="shared" ca="1" si="154"/>
        <v>0</v>
      </c>
      <c r="X424" s="4">
        <f t="shared" ca="1" si="154"/>
        <v>0</v>
      </c>
      <c r="Y424" s="4">
        <f t="shared" ca="1" si="154"/>
        <v>0</v>
      </c>
      <c r="Z424" s="4">
        <f t="shared" ca="1" si="154"/>
        <v>0</v>
      </c>
      <c r="AA424" s="4">
        <f t="shared" ca="1" si="154"/>
        <v>0</v>
      </c>
      <c r="AB424" s="4">
        <f t="shared" ca="1" si="154"/>
        <v>0</v>
      </c>
      <c r="AC424" s="4">
        <f t="shared" ca="1" si="154"/>
        <v>0</v>
      </c>
      <c r="AD424" s="4">
        <f t="shared" ca="1" si="154"/>
        <v>0</v>
      </c>
      <c r="AE424" s="4">
        <f t="shared" ca="1" si="154"/>
        <v>0</v>
      </c>
      <c r="AF424" s="4">
        <f t="shared" ca="1" si="154"/>
        <v>0</v>
      </c>
      <c r="AG424" s="4">
        <f t="shared" ca="1" si="154"/>
        <v>0</v>
      </c>
      <c r="AH424" s="4">
        <f t="shared" ca="1" si="154"/>
        <v>0</v>
      </c>
      <c r="AI424" s="4">
        <f t="shared" ca="1" si="154"/>
        <v>0</v>
      </c>
      <c r="AJ424" s="4">
        <f t="shared" ca="1" si="154"/>
        <v>0</v>
      </c>
      <c r="AK424" s="4">
        <f t="shared" ca="1" si="154"/>
        <v>0</v>
      </c>
      <c r="AL424" s="4">
        <f t="shared" ca="1" si="154"/>
        <v>0</v>
      </c>
      <c r="AM424" s="4">
        <f t="shared" ca="1" si="154"/>
        <v>0</v>
      </c>
      <c r="AN424" s="4">
        <f t="shared" ca="1" si="154"/>
        <v>0</v>
      </c>
      <c r="AO424" s="4">
        <f t="shared" ca="1" si="154"/>
        <v>0</v>
      </c>
      <c r="AP424" s="4">
        <f t="shared" ca="1" si="154"/>
        <v>0</v>
      </c>
      <c r="AQ424" s="4">
        <f t="shared" ca="1" si="154"/>
        <v>0</v>
      </c>
      <c r="AR424" s="4">
        <f t="shared" ca="1" si="154"/>
        <v>0</v>
      </c>
      <c r="AS424" s="4">
        <f t="shared" ca="1" si="154"/>
        <v>0</v>
      </c>
      <c r="AT424" s="4">
        <f t="shared" ca="1" si="154"/>
        <v>0</v>
      </c>
      <c r="AU424" s="4">
        <f t="shared" ca="1" si="154"/>
        <v>0</v>
      </c>
      <c r="AV424" s="4">
        <f t="shared" ca="1" si="154"/>
        <v>0</v>
      </c>
      <c r="AW424" s="4">
        <f t="shared" ca="1" si="154"/>
        <v>0</v>
      </c>
      <c r="AX424" s="4">
        <f t="shared" ca="1" si="154"/>
        <v>0</v>
      </c>
      <c r="AY424" s="4">
        <f t="shared" ca="1" si="154"/>
        <v>0</v>
      </c>
      <c r="AZ424" s="4">
        <f t="shared" ca="1" si="154"/>
        <v>0</v>
      </c>
      <c r="BA424" s="4">
        <f t="shared" ca="1" si="154"/>
        <v>0</v>
      </c>
      <c r="BB424" s="4">
        <f t="shared" ca="1" si="154"/>
        <v>0</v>
      </c>
      <c r="BC424" s="4">
        <f t="shared" ca="1" si="154"/>
        <v>0</v>
      </c>
      <c r="BD424" s="4">
        <f t="shared" ca="1" si="154"/>
        <v>17814.3</v>
      </c>
      <c r="BE424" s="4">
        <f t="shared" ca="1" si="154"/>
        <v>0</v>
      </c>
      <c r="BF424" s="4">
        <f t="shared" ca="1" si="154"/>
        <v>0</v>
      </c>
      <c r="BG424" s="4">
        <f t="shared" ca="1" si="154"/>
        <v>0</v>
      </c>
      <c r="BH424" s="4">
        <f t="shared" ca="1" si="154"/>
        <v>0</v>
      </c>
      <c r="BI424" s="4">
        <f t="shared" ca="1" si="154"/>
        <v>0</v>
      </c>
      <c r="BJ424" s="4">
        <f t="shared" ca="1" si="154"/>
        <v>0</v>
      </c>
      <c r="BK424" s="4">
        <f t="shared" ca="1" si="154"/>
        <v>0</v>
      </c>
      <c r="BL424" s="4">
        <f t="shared" ca="1" si="154"/>
        <v>0</v>
      </c>
      <c r="BM424" s="4">
        <f t="shared" ca="1" si="154"/>
        <v>0</v>
      </c>
      <c r="BN424" s="4">
        <f t="shared" ca="1" si="154"/>
        <v>0</v>
      </c>
      <c r="BO424" s="4">
        <f t="shared" ref="BO424:DZ424" ca="1" si="155">IFERROR(IF($B424&lt;&gt;"",VLOOKUP(BO$421,TabelleK03BI,7,FALSE),""),"")</f>
        <v>0</v>
      </c>
      <c r="BP424" s="4">
        <f t="shared" ca="1" si="155"/>
        <v>0</v>
      </c>
      <c r="BQ424" s="4">
        <f t="shared" ca="1" si="155"/>
        <v>0</v>
      </c>
      <c r="BR424" s="4">
        <f t="shared" ca="1" si="155"/>
        <v>0</v>
      </c>
      <c r="BS424" s="4">
        <f t="shared" ca="1" si="155"/>
        <v>0</v>
      </c>
      <c r="BT424" s="4">
        <f t="shared" ca="1" si="155"/>
        <v>0</v>
      </c>
      <c r="BU424" s="4">
        <f t="shared" ca="1" si="155"/>
        <v>0</v>
      </c>
      <c r="BV424" s="4">
        <f t="shared" ca="1" si="155"/>
        <v>0</v>
      </c>
      <c r="BW424" s="4">
        <f t="shared" ca="1" si="155"/>
        <v>0</v>
      </c>
      <c r="BX424" s="4">
        <f t="shared" ca="1" si="155"/>
        <v>0</v>
      </c>
      <c r="BY424" s="4">
        <f t="shared" ca="1" si="155"/>
        <v>0</v>
      </c>
      <c r="BZ424" s="4">
        <f t="shared" ca="1" si="155"/>
        <v>0</v>
      </c>
      <c r="CA424" s="4">
        <f t="shared" ca="1" si="155"/>
        <v>0</v>
      </c>
      <c r="CB424" s="4">
        <f t="shared" ca="1" si="155"/>
        <v>0</v>
      </c>
      <c r="CC424" s="4">
        <f t="shared" ca="1" si="155"/>
        <v>0</v>
      </c>
      <c r="CD424" s="4">
        <f t="shared" ca="1" si="155"/>
        <v>0</v>
      </c>
      <c r="CE424" s="4">
        <f t="shared" ca="1" si="155"/>
        <v>0</v>
      </c>
      <c r="CF424" s="4">
        <f t="shared" ca="1" si="155"/>
        <v>0</v>
      </c>
      <c r="CG424" s="4">
        <f t="shared" ca="1" si="155"/>
        <v>0</v>
      </c>
      <c r="CH424" s="4">
        <f t="shared" ca="1" si="155"/>
        <v>0</v>
      </c>
      <c r="CI424" s="4">
        <f t="shared" ca="1" si="155"/>
        <v>0</v>
      </c>
      <c r="CJ424" s="4">
        <f t="shared" ca="1" si="155"/>
        <v>0</v>
      </c>
      <c r="CK424" s="4">
        <f t="shared" ca="1" si="155"/>
        <v>0</v>
      </c>
      <c r="CL424" s="4">
        <f t="shared" ca="1" si="155"/>
        <v>0</v>
      </c>
      <c r="CM424" s="4">
        <f t="shared" ca="1" si="155"/>
        <v>0</v>
      </c>
      <c r="CN424" s="4">
        <f t="shared" ca="1" si="155"/>
        <v>0</v>
      </c>
      <c r="CO424" s="4">
        <f t="shared" ca="1" si="155"/>
        <v>0</v>
      </c>
      <c r="CP424" s="4">
        <f t="shared" ca="1" si="155"/>
        <v>0</v>
      </c>
      <c r="CQ424" s="4">
        <f t="shared" ca="1" si="155"/>
        <v>0</v>
      </c>
      <c r="CR424" s="4">
        <f t="shared" ca="1" si="155"/>
        <v>0</v>
      </c>
      <c r="CS424" s="4">
        <f t="shared" ca="1" si="155"/>
        <v>0</v>
      </c>
      <c r="CT424" s="4">
        <f t="shared" ca="1" si="155"/>
        <v>0</v>
      </c>
      <c r="CU424" s="4">
        <f t="shared" ca="1" si="155"/>
        <v>0</v>
      </c>
      <c r="CV424" s="4">
        <f t="shared" ca="1" si="155"/>
        <v>0</v>
      </c>
      <c r="CW424" s="4">
        <f t="shared" ca="1" si="155"/>
        <v>0</v>
      </c>
      <c r="CX424" s="4">
        <f t="shared" ca="1" si="155"/>
        <v>0</v>
      </c>
      <c r="CY424" s="4">
        <f t="shared" ca="1" si="155"/>
        <v>39511.199999999997</v>
      </c>
      <c r="CZ424" s="4">
        <f t="shared" ca="1" si="155"/>
        <v>0</v>
      </c>
      <c r="DA424" s="4">
        <f t="shared" ca="1" si="155"/>
        <v>0</v>
      </c>
      <c r="DB424" s="4">
        <f t="shared" ca="1" si="155"/>
        <v>0</v>
      </c>
      <c r="DC424" s="4">
        <f t="shared" ca="1" si="155"/>
        <v>17861.8</v>
      </c>
      <c r="DD424" s="4">
        <f t="shared" ca="1" si="155"/>
        <v>0</v>
      </c>
      <c r="DE424" s="4">
        <f t="shared" ca="1" si="155"/>
        <v>0</v>
      </c>
      <c r="DF424" s="4">
        <f t="shared" ca="1" si="155"/>
        <v>0</v>
      </c>
      <c r="DG424" s="4">
        <f t="shared" ca="1" si="155"/>
        <v>0</v>
      </c>
      <c r="DH424" s="4">
        <f t="shared" ca="1" si="155"/>
        <v>0</v>
      </c>
      <c r="DI424" s="4">
        <f t="shared" ca="1" si="155"/>
        <v>0</v>
      </c>
      <c r="DJ424" s="4">
        <f t="shared" ca="1" si="155"/>
        <v>0</v>
      </c>
      <c r="DK424" s="4">
        <f t="shared" ca="1" si="155"/>
        <v>0</v>
      </c>
      <c r="DL424" s="4">
        <f t="shared" ca="1" si="155"/>
        <v>0</v>
      </c>
      <c r="DM424" s="4">
        <f t="shared" ca="1" si="155"/>
        <v>0</v>
      </c>
      <c r="DN424" s="4">
        <f t="shared" ca="1" si="155"/>
        <v>0</v>
      </c>
      <c r="DO424" s="4">
        <f t="shared" ca="1" si="155"/>
        <v>2424</v>
      </c>
      <c r="DP424" s="4">
        <f t="shared" ca="1" si="155"/>
        <v>0</v>
      </c>
      <c r="DQ424" s="4">
        <f t="shared" ca="1" si="155"/>
        <v>0</v>
      </c>
      <c r="DR424" s="4">
        <f t="shared" ca="1" si="155"/>
        <v>0</v>
      </c>
      <c r="DS424" s="4">
        <f t="shared" ca="1" si="155"/>
        <v>27956.5</v>
      </c>
      <c r="DT424" s="4">
        <f t="shared" ca="1" si="155"/>
        <v>0</v>
      </c>
      <c r="DU424" s="4">
        <f t="shared" ca="1" si="155"/>
        <v>0</v>
      </c>
      <c r="DV424" s="4">
        <f t="shared" ca="1" si="155"/>
        <v>0</v>
      </c>
      <c r="DW424" s="4">
        <f t="shared" ca="1" si="155"/>
        <v>0</v>
      </c>
      <c r="DX424" s="4">
        <f t="shared" ca="1" si="155"/>
        <v>0</v>
      </c>
      <c r="DY424" s="4">
        <f t="shared" ca="1" si="155"/>
        <v>0</v>
      </c>
      <c r="DZ424" s="4">
        <f t="shared" ca="1" si="155"/>
        <v>0</v>
      </c>
      <c r="EA424" s="4">
        <f t="shared" ref="EA424:GL424" ca="1" si="156">IFERROR(IF($B424&lt;&gt;"",VLOOKUP(EA$421,TabelleK03BI,7,FALSE),""),"")</f>
        <v>0</v>
      </c>
      <c r="EB424" s="4">
        <f t="shared" ca="1" si="156"/>
        <v>0</v>
      </c>
      <c r="EC424" s="4">
        <f t="shared" ca="1" si="156"/>
        <v>0</v>
      </c>
      <c r="ED424" s="4">
        <f t="shared" ca="1" si="156"/>
        <v>0</v>
      </c>
      <c r="EE424" s="4">
        <f t="shared" ca="1" si="156"/>
        <v>25845.9</v>
      </c>
      <c r="EF424" s="4">
        <f t="shared" ca="1" si="156"/>
        <v>0</v>
      </c>
      <c r="EG424" s="4">
        <f t="shared" ca="1" si="156"/>
        <v>0</v>
      </c>
      <c r="EH424" s="4">
        <f t="shared" ca="1" si="156"/>
        <v>0</v>
      </c>
      <c r="EI424" s="4">
        <f t="shared" ca="1" si="156"/>
        <v>13662</v>
      </c>
      <c r="EJ424" s="4">
        <f t="shared" ca="1" si="156"/>
        <v>0</v>
      </c>
      <c r="EK424" s="4">
        <f t="shared" ca="1" si="156"/>
        <v>0</v>
      </c>
      <c r="EL424" s="4">
        <f t="shared" ca="1" si="156"/>
        <v>0</v>
      </c>
      <c r="EM424" s="4">
        <f t="shared" ca="1" si="156"/>
        <v>0</v>
      </c>
      <c r="EN424" s="4">
        <f t="shared" ca="1" si="156"/>
        <v>0</v>
      </c>
      <c r="EO424" s="4">
        <f t="shared" ca="1" si="156"/>
        <v>0</v>
      </c>
      <c r="EP424" s="4">
        <f t="shared" ca="1" si="156"/>
        <v>0</v>
      </c>
      <c r="EQ424" s="4">
        <f t="shared" ca="1" si="156"/>
        <v>0</v>
      </c>
      <c r="ER424" s="4">
        <f t="shared" ca="1" si="156"/>
        <v>0</v>
      </c>
      <c r="ES424" s="4">
        <f t="shared" ca="1" si="156"/>
        <v>0</v>
      </c>
      <c r="ET424" s="4">
        <f t="shared" ca="1" si="156"/>
        <v>0</v>
      </c>
      <c r="EU424" s="4">
        <f t="shared" ca="1" si="156"/>
        <v>0</v>
      </c>
      <c r="EV424" s="4">
        <f t="shared" ca="1" si="156"/>
        <v>0</v>
      </c>
      <c r="EW424" s="4">
        <f t="shared" ca="1" si="156"/>
        <v>0</v>
      </c>
      <c r="EX424" s="4">
        <f t="shared" ca="1" si="156"/>
        <v>0</v>
      </c>
      <c r="EY424" s="4">
        <f t="shared" ca="1" si="156"/>
        <v>0</v>
      </c>
      <c r="EZ424" s="4">
        <f t="shared" ca="1" si="156"/>
        <v>0</v>
      </c>
      <c r="FA424" s="4">
        <f t="shared" ca="1" si="156"/>
        <v>0</v>
      </c>
      <c r="FB424" s="4">
        <f t="shared" ca="1" si="156"/>
        <v>0</v>
      </c>
      <c r="FC424" s="4">
        <f t="shared" ca="1" si="156"/>
        <v>0</v>
      </c>
      <c r="FD424" s="4">
        <f t="shared" ca="1" si="156"/>
        <v>0</v>
      </c>
      <c r="FE424" s="4">
        <f t="shared" ca="1" si="156"/>
        <v>0</v>
      </c>
      <c r="FF424" s="4">
        <f t="shared" ca="1" si="156"/>
        <v>0</v>
      </c>
      <c r="FG424" s="4">
        <f t="shared" ca="1" si="156"/>
        <v>0</v>
      </c>
      <c r="FH424" s="4">
        <f t="shared" ca="1" si="156"/>
        <v>0</v>
      </c>
      <c r="FI424" s="4">
        <f t="shared" ca="1" si="156"/>
        <v>0</v>
      </c>
      <c r="FJ424" s="4">
        <f t="shared" ca="1" si="156"/>
        <v>0</v>
      </c>
      <c r="FK424" s="4">
        <f t="shared" ca="1" si="156"/>
        <v>0</v>
      </c>
      <c r="FL424" s="4">
        <f t="shared" ca="1" si="156"/>
        <v>0</v>
      </c>
      <c r="FM424" s="4">
        <f t="shared" ca="1" si="156"/>
        <v>0</v>
      </c>
      <c r="FN424" s="4">
        <f t="shared" ca="1" si="156"/>
        <v>24288.000000000004</v>
      </c>
      <c r="FO424" s="4">
        <f t="shared" ca="1" si="156"/>
        <v>0</v>
      </c>
      <c r="FP424" s="4">
        <f t="shared" ca="1" si="156"/>
        <v>0</v>
      </c>
      <c r="FQ424" s="4">
        <f t="shared" ca="1" si="156"/>
        <v>0</v>
      </c>
      <c r="FR424" s="4">
        <f t="shared" ca="1" si="156"/>
        <v>0</v>
      </c>
      <c r="FS424" s="4">
        <f t="shared" ca="1" si="156"/>
        <v>0</v>
      </c>
      <c r="FT424" s="4">
        <f t="shared" ca="1" si="156"/>
        <v>0</v>
      </c>
      <c r="FU424" s="4">
        <f t="shared" ca="1" si="156"/>
        <v>0</v>
      </c>
      <c r="FV424" s="4">
        <f t="shared" ca="1" si="156"/>
        <v>0</v>
      </c>
      <c r="FW424" s="4">
        <f t="shared" ca="1" si="156"/>
        <v>0</v>
      </c>
      <c r="FX424" s="4">
        <f t="shared" ca="1" si="156"/>
        <v>0</v>
      </c>
      <c r="FY424" s="4">
        <f t="shared" ca="1" si="156"/>
        <v>0</v>
      </c>
      <c r="FZ424" s="4">
        <f t="shared" ca="1" si="156"/>
        <v>0</v>
      </c>
      <c r="GA424" s="4">
        <f t="shared" ca="1" si="156"/>
        <v>0</v>
      </c>
      <c r="GB424" s="4">
        <f t="shared" ca="1" si="156"/>
        <v>0</v>
      </c>
      <c r="GC424" s="4">
        <f t="shared" ca="1" si="156"/>
        <v>0</v>
      </c>
      <c r="GD424" s="4">
        <f t="shared" ca="1" si="156"/>
        <v>0</v>
      </c>
      <c r="GE424" s="4">
        <f t="shared" ca="1" si="156"/>
        <v>0</v>
      </c>
      <c r="GF424" s="4">
        <f t="shared" ca="1" si="156"/>
        <v>0</v>
      </c>
      <c r="GG424" s="4">
        <f t="shared" ca="1" si="156"/>
        <v>0</v>
      </c>
      <c r="GH424" s="4">
        <f t="shared" ca="1" si="156"/>
        <v>0</v>
      </c>
      <c r="GI424" s="4">
        <f t="shared" ca="1" si="156"/>
        <v>0</v>
      </c>
      <c r="GJ424" s="4">
        <f t="shared" ca="1" si="156"/>
        <v>0</v>
      </c>
      <c r="GK424" s="4">
        <f t="shared" ca="1" si="156"/>
        <v>0</v>
      </c>
      <c r="GL424" s="4">
        <f t="shared" ca="1" si="156"/>
        <v>0</v>
      </c>
      <c r="GM424" s="4">
        <f t="shared" ref="GM424:IX424" ca="1" si="157">IFERROR(IF($B424&lt;&gt;"",VLOOKUP(GM$421,TabelleK03BI,7,FALSE),""),"")</f>
        <v>0</v>
      </c>
      <c r="GN424" s="4">
        <f t="shared" ca="1" si="157"/>
        <v>0</v>
      </c>
      <c r="GO424" s="4">
        <f t="shared" ca="1" si="157"/>
        <v>0</v>
      </c>
      <c r="GP424" s="4">
        <f t="shared" ca="1" si="157"/>
        <v>0</v>
      </c>
      <c r="GQ424" s="4">
        <f t="shared" ca="1" si="157"/>
        <v>0</v>
      </c>
      <c r="GR424" s="4">
        <f t="shared" ca="1" si="157"/>
        <v>0</v>
      </c>
      <c r="GS424" s="4">
        <f t="shared" ca="1" si="157"/>
        <v>0</v>
      </c>
      <c r="GT424" s="4">
        <f t="shared" ca="1" si="157"/>
        <v>0</v>
      </c>
      <c r="GU424" s="4">
        <f t="shared" ca="1" si="157"/>
        <v>0</v>
      </c>
      <c r="GV424" s="4">
        <f t="shared" ca="1" si="157"/>
        <v>0</v>
      </c>
      <c r="GW424" s="4">
        <f t="shared" ca="1" si="157"/>
        <v>0</v>
      </c>
      <c r="GX424" s="4">
        <f t="shared" ca="1" si="157"/>
        <v>0</v>
      </c>
      <c r="GY424" s="4">
        <f t="shared" ca="1" si="157"/>
        <v>0</v>
      </c>
      <c r="GZ424" s="4">
        <f t="shared" ca="1" si="157"/>
        <v>0</v>
      </c>
      <c r="HA424" s="4">
        <f t="shared" ca="1" si="157"/>
        <v>0</v>
      </c>
      <c r="HB424" s="4">
        <f t="shared" ca="1" si="157"/>
        <v>0</v>
      </c>
      <c r="HC424" s="4">
        <f t="shared" ca="1" si="157"/>
        <v>0</v>
      </c>
      <c r="HD424" s="4">
        <f t="shared" ca="1" si="157"/>
        <v>0</v>
      </c>
      <c r="HE424" s="4">
        <f t="shared" ca="1" si="157"/>
        <v>0</v>
      </c>
      <c r="HF424" s="4">
        <f t="shared" ca="1" si="157"/>
        <v>0</v>
      </c>
      <c r="HG424" s="4">
        <f t="shared" ca="1" si="157"/>
        <v>0</v>
      </c>
      <c r="HH424" s="4">
        <f t="shared" ca="1" si="157"/>
        <v>3440.7999999999997</v>
      </c>
      <c r="HI424" s="4">
        <f t="shared" ca="1" si="157"/>
        <v>0</v>
      </c>
      <c r="HJ424" s="4">
        <f t="shared" ca="1" si="157"/>
        <v>0</v>
      </c>
      <c r="HK424" s="4">
        <f t="shared" ca="1" si="157"/>
        <v>0</v>
      </c>
      <c r="HL424" s="4">
        <f t="shared" ca="1" si="157"/>
        <v>0</v>
      </c>
      <c r="HM424" s="4">
        <f t="shared" ca="1" si="157"/>
        <v>0</v>
      </c>
      <c r="HN424" s="4">
        <f t="shared" ca="1" si="157"/>
        <v>0</v>
      </c>
      <c r="HO424" s="4">
        <f t="shared" ca="1" si="157"/>
        <v>0</v>
      </c>
      <c r="HP424" s="4">
        <f t="shared" ca="1" si="157"/>
        <v>0</v>
      </c>
      <c r="HQ424" s="4">
        <f t="shared" ca="1" si="157"/>
        <v>0</v>
      </c>
      <c r="HR424" s="4">
        <f t="shared" ca="1" si="157"/>
        <v>0</v>
      </c>
      <c r="HS424" s="4">
        <f t="shared" ca="1" si="157"/>
        <v>0</v>
      </c>
      <c r="HT424" s="4">
        <f t="shared" ca="1" si="157"/>
        <v>0</v>
      </c>
      <c r="HU424" s="4">
        <f t="shared" ca="1" si="157"/>
        <v>0</v>
      </c>
      <c r="HV424" s="4">
        <f t="shared" ca="1" si="157"/>
        <v>0</v>
      </c>
      <c r="HW424" s="4">
        <f t="shared" ca="1" si="157"/>
        <v>0</v>
      </c>
      <c r="HX424" s="4">
        <f t="shared" ca="1" si="157"/>
        <v>0</v>
      </c>
      <c r="HY424" s="4">
        <f t="shared" ca="1" si="157"/>
        <v>0</v>
      </c>
      <c r="HZ424" s="4">
        <f t="shared" ca="1" si="157"/>
        <v>0</v>
      </c>
      <c r="IA424" s="4">
        <f t="shared" ca="1" si="157"/>
        <v>0</v>
      </c>
      <c r="IB424" s="4">
        <f t="shared" ca="1" si="157"/>
        <v>0</v>
      </c>
      <c r="IC424" s="4">
        <f t="shared" ca="1" si="157"/>
        <v>0</v>
      </c>
      <c r="ID424" s="4">
        <f t="shared" ca="1" si="157"/>
        <v>0</v>
      </c>
      <c r="IE424" s="4">
        <f t="shared" ca="1" si="157"/>
        <v>0</v>
      </c>
      <c r="IF424" s="4">
        <f t="shared" ca="1" si="157"/>
        <v>0</v>
      </c>
      <c r="IG424" s="4">
        <f t="shared" ca="1" si="157"/>
        <v>0</v>
      </c>
      <c r="IH424" s="4">
        <f t="shared" ca="1" si="157"/>
        <v>0</v>
      </c>
      <c r="II424" s="4">
        <f t="shared" ca="1" si="157"/>
        <v>0</v>
      </c>
      <c r="IJ424" s="4">
        <f t="shared" ca="1" si="157"/>
        <v>0</v>
      </c>
      <c r="IK424" s="4">
        <f t="shared" ca="1" si="157"/>
        <v>0</v>
      </c>
      <c r="IL424" s="4">
        <f t="shared" ca="1" si="157"/>
        <v>0</v>
      </c>
      <c r="IM424" s="4">
        <f t="shared" ca="1" si="157"/>
        <v>0</v>
      </c>
      <c r="IN424" s="4">
        <f t="shared" ca="1" si="157"/>
        <v>0</v>
      </c>
      <c r="IO424" s="4">
        <f t="shared" ca="1" si="157"/>
        <v>88</v>
      </c>
      <c r="IP424" s="4">
        <f t="shared" ca="1" si="157"/>
        <v>0</v>
      </c>
      <c r="IQ424" s="4">
        <f t="shared" ca="1" si="157"/>
        <v>0</v>
      </c>
      <c r="IR424" s="4">
        <f t="shared" ca="1" si="157"/>
        <v>0</v>
      </c>
      <c r="IS424" s="4">
        <f t="shared" ca="1" si="157"/>
        <v>0</v>
      </c>
      <c r="IT424" s="4">
        <f t="shared" ca="1" si="157"/>
        <v>0</v>
      </c>
      <c r="IU424" s="4">
        <f t="shared" ca="1" si="157"/>
        <v>1672.8</v>
      </c>
      <c r="IV424" s="4">
        <f t="shared" ca="1" si="157"/>
        <v>0</v>
      </c>
      <c r="IW424" s="4">
        <f t="shared" ca="1" si="157"/>
        <v>0</v>
      </c>
      <c r="IX424" s="4">
        <f t="shared" ca="1" si="157"/>
        <v>0</v>
      </c>
      <c r="IY424" s="4">
        <f t="shared" ref="IY424:KQ424" ca="1" si="158">IFERROR(IF($B424&lt;&gt;"",VLOOKUP(IY$421,TabelleK03BI,7,FALSE),""),"")</f>
        <v>0</v>
      </c>
      <c r="IZ424" s="4">
        <f t="shared" ca="1" si="158"/>
        <v>0</v>
      </c>
      <c r="JA424" s="4">
        <f t="shared" ca="1" si="158"/>
        <v>0</v>
      </c>
      <c r="JB424" s="4">
        <f t="shared" ca="1" si="158"/>
        <v>0</v>
      </c>
      <c r="JC424" s="4">
        <f t="shared" ca="1" si="158"/>
        <v>0</v>
      </c>
      <c r="JD424" s="4">
        <f t="shared" ca="1" si="158"/>
        <v>0</v>
      </c>
      <c r="JE424" s="4">
        <f t="shared" ca="1" si="158"/>
        <v>0</v>
      </c>
      <c r="JF424" s="4">
        <f t="shared" ca="1" si="158"/>
        <v>0</v>
      </c>
      <c r="JG424" s="4">
        <f t="shared" ca="1" si="158"/>
        <v>0</v>
      </c>
      <c r="JH424" s="4">
        <f t="shared" ca="1" si="158"/>
        <v>0</v>
      </c>
      <c r="JI424" s="4">
        <f t="shared" ca="1" si="158"/>
        <v>0</v>
      </c>
      <c r="JJ424" s="4">
        <f t="shared" ca="1" si="158"/>
        <v>0</v>
      </c>
      <c r="JK424" s="4">
        <f t="shared" ca="1" si="158"/>
        <v>0</v>
      </c>
      <c r="JL424" s="4">
        <f t="shared" ca="1" si="158"/>
        <v>0</v>
      </c>
      <c r="JM424" s="4">
        <f t="shared" ca="1" si="158"/>
        <v>0</v>
      </c>
      <c r="JN424" s="4">
        <f t="shared" ca="1" si="158"/>
        <v>0</v>
      </c>
      <c r="JO424" s="4">
        <f t="shared" ca="1" si="158"/>
        <v>0</v>
      </c>
      <c r="JP424" s="4">
        <f t="shared" ca="1" si="158"/>
        <v>0</v>
      </c>
      <c r="JQ424" s="4">
        <f t="shared" ca="1" si="158"/>
        <v>0</v>
      </c>
      <c r="JR424" s="4">
        <f t="shared" ca="1" si="158"/>
        <v>0</v>
      </c>
      <c r="JS424" s="4">
        <f t="shared" ca="1" si="158"/>
        <v>0</v>
      </c>
      <c r="JT424" s="4">
        <f t="shared" ca="1" si="158"/>
        <v>0</v>
      </c>
      <c r="JU424" s="4">
        <f t="shared" ca="1" si="158"/>
        <v>0</v>
      </c>
      <c r="JV424" s="4">
        <f t="shared" ca="1" si="158"/>
        <v>0</v>
      </c>
      <c r="JW424" s="4">
        <f t="shared" ca="1" si="158"/>
        <v>0</v>
      </c>
      <c r="JX424" s="4">
        <f t="shared" ca="1" si="158"/>
        <v>0</v>
      </c>
      <c r="JY424" s="4">
        <f t="shared" ca="1" si="158"/>
        <v>0</v>
      </c>
      <c r="JZ424" s="4">
        <f t="shared" ca="1" si="158"/>
        <v>0</v>
      </c>
      <c r="KA424" s="4">
        <f t="shared" ca="1" si="158"/>
        <v>0</v>
      </c>
      <c r="KB424" s="4">
        <f t="shared" ca="1" si="158"/>
        <v>0</v>
      </c>
      <c r="KC424" s="4">
        <f t="shared" ca="1" si="158"/>
        <v>0</v>
      </c>
      <c r="KD424" s="4">
        <f t="shared" ca="1" si="158"/>
        <v>0</v>
      </c>
      <c r="KE424" s="4">
        <f t="shared" ca="1" si="158"/>
        <v>0</v>
      </c>
      <c r="KF424" s="4">
        <f t="shared" ca="1" si="158"/>
        <v>21.2</v>
      </c>
      <c r="KG424" s="4">
        <f t="shared" ca="1" si="158"/>
        <v>0</v>
      </c>
      <c r="KH424" s="4">
        <f t="shared" ca="1" si="158"/>
        <v>0</v>
      </c>
      <c r="KI424" s="4">
        <f t="shared" ca="1" si="158"/>
        <v>0</v>
      </c>
      <c r="KJ424" s="4">
        <f t="shared" ca="1" si="158"/>
        <v>0</v>
      </c>
      <c r="KK424" s="4">
        <f t="shared" ca="1" si="158"/>
        <v>0</v>
      </c>
      <c r="KL424" s="4">
        <f t="shared" ca="1" si="158"/>
        <v>0</v>
      </c>
      <c r="KM424" s="4">
        <f t="shared" ca="1" si="158"/>
        <v>0</v>
      </c>
      <c r="KN424" s="4">
        <f t="shared" ca="1" si="158"/>
        <v>0</v>
      </c>
      <c r="KO424" s="4">
        <f t="shared" ca="1" si="158"/>
        <v>0</v>
      </c>
      <c r="KP424" s="4">
        <f t="shared" ca="1" si="158"/>
        <v>0</v>
      </c>
      <c r="KQ424" s="4">
        <f t="shared" ca="1" si="158"/>
        <v>0</v>
      </c>
      <c r="KR424" s="4">
        <f ca="1">IFERROR(VLOOKUP($KR$421,TabelleK03BI,7,FALSE),"")</f>
        <v>0</v>
      </c>
      <c r="KS424" s="4">
        <f ca="1">IFERROR(VLOOKUP($KS$421,TabelleK03BI,7,FALSE),"")</f>
        <v>0</v>
      </c>
    </row>
    <row r="425" spans="2:305" ht="12.75" hidden="1" customHeight="1" x14ac:dyDescent="0.2">
      <c r="B425" s="138" t="str">
        <f t="shared" ca="1" si="148"/>
        <v>Neubau  - Fremdvermietet, 2 d</v>
      </c>
      <c r="C425" s="4">
        <f t="shared" ref="C425:BN425" ca="1" si="159">IFERROR(IF($B425&lt;&gt;"",VLOOKUP(C$421,TabelleK04BI,7,FALSE),""),"")</f>
        <v>0</v>
      </c>
      <c r="D425" s="4">
        <f t="shared" ca="1" si="159"/>
        <v>0</v>
      </c>
      <c r="E425" s="4">
        <f t="shared" ca="1" si="159"/>
        <v>0</v>
      </c>
      <c r="F425" s="4">
        <f t="shared" ca="1" si="159"/>
        <v>0</v>
      </c>
      <c r="G425" s="4">
        <f t="shared" ca="1" si="159"/>
        <v>0</v>
      </c>
      <c r="H425" s="4">
        <f t="shared" ca="1" si="159"/>
        <v>0</v>
      </c>
      <c r="I425" s="4">
        <f t="shared" ca="1" si="159"/>
        <v>0</v>
      </c>
      <c r="J425" s="4">
        <f t="shared" ca="1" si="159"/>
        <v>0</v>
      </c>
      <c r="K425" s="4">
        <f t="shared" ca="1" si="159"/>
        <v>0</v>
      </c>
      <c r="L425" s="4">
        <f t="shared" ca="1" si="159"/>
        <v>0</v>
      </c>
      <c r="M425" s="4">
        <f t="shared" ca="1" si="159"/>
        <v>0</v>
      </c>
      <c r="N425" s="4">
        <f t="shared" ca="1" si="159"/>
        <v>0</v>
      </c>
      <c r="O425" s="4">
        <f t="shared" ca="1" si="159"/>
        <v>0</v>
      </c>
      <c r="P425" s="4">
        <f t="shared" ca="1" si="159"/>
        <v>0</v>
      </c>
      <c r="Q425" s="4">
        <f t="shared" ca="1" si="159"/>
        <v>0</v>
      </c>
      <c r="R425" s="4">
        <f t="shared" ca="1" si="159"/>
        <v>0</v>
      </c>
      <c r="S425" s="4">
        <f t="shared" ca="1" si="159"/>
        <v>0</v>
      </c>
      <c r="T425" s="4">
        <f t="shared" ca="1" si="159"/>
        <v>0</v>
      </c>
      <c r="U425" s="4">
        <f t="shared" ca="1" si="159"/>
        <v>0</v>
      </c>
      <c r="V425" s="4">
        <f t="shared" ca="1" si="159"/>
        <v>0</v>
      </c>
      <c r="W425" s="4">
        <f t="shared" ca="1" si="159"/>
        <v>0</v>
      </c>
      <c r="X425" s="4">
        <f t="shared" ca="1" si="159"/>
        <v>0</v>
      </c>
      <c r="Y425" s="4">
        <f t="shared" ca="1" si="159"/>
        <v>0</v>
      </c>
      <c r="Z425" s="4">
        <f t="shared" ca="1" si="159"/>
        <v>0</v>
      </c>
      <c r="AA425" s="4">
        <f t="shared" ca="1" si="159"/>
        <v>0</v>
      </c>
      <c r="AB425" s="4">
        <f t="shared" ca="1" si="159"/>
        <v>0</v>
      </c>
      <c r="AC425" s="4">
        <f t="shared" ca="1" si="159"/>
        <v>0</v>
      </c>
      <c r="AD425" s="4">
        <f t="shared" ca="1" si="159"/>
        <v>0</v>
      </c>
      <c r="AE425" s="4">
        <f t="shared" ca="1" si="159"/>
        <v>0</v>
      </c>
      <c r="AF425" s="4">
        <f t="shared" ca="1" si="159"/>
        <v>0</v>
      </c>
      <c r="AG425" s="4">
        <f t="shared" ca="1" si="159"/>
        <v>0</v>
      </c>
      <c r="AH425" s="4">
        <f t="shared" ca="1" si="159"/>
        <v>0</v>
      </c>
      <c r="AI425" s="4">
        <f t="shared" ca="1" si="159"/>
        <v>0</v>
      </c>
      <c r="AJ425" s="4">
        <f t="shared" ca="1" si="159"/>
        <v>0</v>
      </c>
      <c r="AK425" s="4">
        <f t="shared" ca="1" si="159"/>
        <v>0</v>
      </c>
      <c r="AL425" s="4">
        <f t="shared" ca="1" si="159"/>
        <v>0</v>
      </c>
      <c r="AM425" s="4">
        <f t="shared" ca="1" si="159"/>
        <v>0</v>
      </c>
      <c r="AN425" s="4">
        <f t="shared" ca="1" si="159"/>
        <v>0</v>
      </c>
      <c r="AO425" s="4">
        <f t="shared" ca="1" si="159"/>
        <v>0</v>
      </c>
      <c r="AP425" s="4">
        <f t="shared" ca="1" si="159"/>
        <v>0</v>
      </c>
      <c r="AQ425" s="4">
        <f t="shared" ca="1" si="159"/>
        <v>0</v>
      </c>
      <c r="AR425" s="4">
        <f t="shared" ca="1" si="159"/>
        <v>0</v>
      </c>
      <c r="AS425" s="4">
        <f t="shared" ca="1" si="159"/>
        <v>0</v>
      </c>
      <c r="AT425" s="4">
        <f t="shared" ca="1" si="159"/>
        <v>0</v>
      </c>
      <c r="AU425" s="4">
        <f t="shared" ca="1" si="159"/>
        <v>0</v>
      </c>
      <c r="AV425" s="4">
        <f t="shared" ca="1" si="159"/>
        <v>0</v>
      </c>
      <c r="AW425" s="4">
        <f t="shared" ca="1" si="159"/>
        <v>0</v>
      </c>
      <c r="AX425" s="4">
        <f t="shared" ca="1" si="159"/>
        <v>0</v>
      </c>
      <c r="AY425" s="4">
        <f t="shared" ca="1" si="159"/>
        <v>0</v>
      </c>
      <c r="AZ425" s="4">
        <f t="shared" ca="1" si="159"/>
        <v>0</v>
      </c>
      <c r="BA425" s="4">
        <f t="shared" ca="1" si="159"/>
        <v>0</v>
      </c>
      <c r="BB425" s="4">
        <f t="shared" ca="1" si="159"/>
        <v>0</v>
      </c>
      <c r="BC425" s="4">
        <f t="shared" ca="1" si="159"/>
        <v>0</v>
      </c>
      <c r="BD425" s="4">
        <f t="shared" ca="1" si="159"/>
        <v>0</v>
      </c>
      <c r="BE425" s="4">
        <f t="shared" ca="1" si="159"/>
        <v>0</v>
      </c>
      <c r="BF425" s="4">
        <f t="shared" ca="1" si="159"/>
        <v>0</v>
      </c>
      <c r="BG425" s="4">
        <f t="shared" ca="1" si="159"/>
        <v>0</v>
      </c>
      <c r="BH425" s="4">
        <f t="shared" ca="1" si="159"/>
        <v>0</v>
      </c>
      <c r="BI425" s="4">
        <f t="shared" ca="1" si="159"/>
        <v>0</v>
      </c>
      <c r="BJ425" s="4">
        <f t="shared" ca="1" si="159"/>
        <v>0</v>
      </c>
      <c r="BK425" s="4">
        <f t="shared" ca="1" si="159"/>
        <v>0</v>
      </c>
      <c r="BL425" s="4">
        <f t="shared" ca="1" si="159"/>
        <v>0</v>
      </c>
      <c r="BM425" s="4">
        <f t="shared" ca="1" si="159"/>
        <v>0</v>
      </c>
      <c r="BN425" s="4">
        <f t="shared" ca="1" si="159"/>
        <v>0</v>
      </c>
      <c r="BO425" s="4">
        <f t="shared" ref="BO425:DZ425" ca="1" si="160">IFERROR(IF($B425&lt;&gt;"",VLOOKUP(BO$421,TabelleK04BI,7,FALSE),""),"")</f>
        <v>0</v>
      </c>
      <c r="BP425" s="4">
        <f t="shared" ca="1" si="160"/>
        <v>0</v>
      </c>
      <c r="BQ425" s="4">
        <f t="shared" ca="1" si="160"/>
        <v>0</v>
      </c>
      <c r="BR425" s="4">
        <f t="shared" ca="1" si="160"/>
        <v>0</v>
      </c>
      <c r="BS425" s="4">
        <f t="shared" ca="1" si="160"/>
        <v>0</v>
      </c>
      <c r="BT425" s="4">
        <f t="shared" ca="1" si="160"/>
        <v>0</v>
      </c>
      <c r="BU425" s="4">
        <f t="shared" ca="1" si="160"/>
        <v>0</v>
      </c>
      <c r="BV425" s="4">
        <f t="shared" ca="1" si="160"/>
        <v>0</v>
      </c>
      <c r="BW425" s="4">
        <f t="shared" ca="1" si="160"/>
        <v>0</v>
      </c>
      <c r="BX425" s="4">
        <f t="shared" ca="1" si="160"/>
        <v>0</v>
      </c>
      <c r="BY425" s="4">
        <f t="shared" ca="1" si="160"/>
        <v>0</v>
      </c>
      <c r="BZ425" s="4">
        <f t="shared" ca="1" si="160"/>
        <v>0</v>
      </c>
      <c r="CA425" s="4">
        <f t="shared" ca="1" si="160"/>
        <v>0</v>
      </c>
      <c r="CB425" s="4">
        <f t="shared" ca="1" si="160"/>
        <v>0</v>
      </c>
      <c r="CC425" s="4">
        <f t="shared" ca="1" si="160"/>
        <v>0</v>
      </c>
      <c r="CD425" s="4">
        <f t="shared" ca="1" si="160"/>
        <v>0</v>
      </c>
      <c r="CE425" s="4">
        <f t="shared" ca="1" si="160"/>
        <v>0</v>
      </c>
      <c r="CF425" s="4">
        <f t="shared" ca="1" si="160"/>
        <v>0</v>
      </c>
      <c r="CG425" s="4">
        <f t="shared" ca="1" si="160"/>
        <v>0</v>
      </c>
      <c r="CH425" s="4">
        <f t="shared" ca="1" si="160"/>
        <v>0</v>
      </c>
      <c r="CI425" s="4">
        <f t="shared" ca="1" si="160"/>
        <v>0</v>
      </c>
      <c r="CJ425" s="4">
        <f t="shared" ca="1" si="160"/>
        <v>0</v>
      </c>
      <c r="CK425" s="4">
        <f t="shared" ca="1" si="160"/>
        <v>0</v>
      </c>
      <c r="CL425" s="4">
        <f t="shared" ca="1" si="160"/>
        <v>0</v>
      </c>
      <c r="CM425" s="4">
        <f t="shared" ca="1" si="160"/>
        <v>0</v>
      </c>
      <c r="CN425" s="4">
        <f t="shared" ca="1" si="160"/>
        <v>0</v>
      </c>
      <c r="CO425" s="4">
        <f t="shared" ca="1" si="160"/>
        <v>0</v>
      </c>
      <c r="CP425" s="4">
        <f t="shared" ca="1" si="160"/>
        <v>0</v>
      </c>
      <c r="CQ425" s="4">
        <f t="shared" ca="1" si="160"/>
        <v>0</v>
      </c>
      <c r="CR425" s="4">
        <f t="shared" ca="1" si="160"/>
        <v>0</v>
      </c>
      <c r="CS425" s="4">
        <f t="shared" ca="1" si="160"/>
        <v>0</v>
      </c>
      <c r="CT425" s="4">
        <f t="shared" ca="1" si="160"/>
        <v>0</v>
      </c>
      <c r="CU425" s="4">
        <f t="shared" ca="1" si="160"/>
        <v>0</v>
      </c>
      <c r="CV425" s="4">
        <f t="shared" ca="1" si="160"/>
        <v>0</v>
      </c>
      <c r="CW425" s="4">
        <f t="shared" ca="1" si="160"/>
        <v>0</v>
      </c>
      <c r="CX425" s="4">
        <f t="shared" ca="1" si="160"/>
        <v>0</v>
      </c>
      <c r="CY425" s="4">
        <f t="shared" ca="1" si="160"/>
        <v>0</v>
      </c>
      <c r="CZ425" s="4">
        <f t="shared" ca="1" si="160"/>
        <v>0</v>
      </c>
      <c r="DA425" s="4">
        <f t="shared" ca="1" si="160"/>
        <v>0</v>
      </c>
      <c r="DB425" s="4">
        <f t="shared" ca="1" si="160"/>
        <v>0</v>
      </c>
      <c r="DC425" s="4">
        <f t="shared" ca="1" si="160"/>
        <v>0</v>
      </c>
      <c r="DD425" s="4">
        <f t="shared" ca="1" si="160"/>
        <v>0</v>
      </c>
      <c r="DE425" s="4">
        <f t="shared" ca="1" si="160"/>
        <v>0</v>
      </c>
      <c r="DF425" s="4">
        <f t="shared" ca="1" si="160"/>
        <v>0</v>
      </c>
      <c r="DG425" s="4">
        <f t="shared" ca="1" si="160"/>
        <v>0</v>
      </c>
      <c r="DH425" s="4">
        <f t="shared" ca="1" si="160"/>
        <v>0</v>
      </c>
      <c r="DI425" s="4">
        <f t="shared" ca="1" si="160"/>
        <v>0</v>
      </c>
      <c r="DJ425" s="4">
        <f t="shared" ca="1" si="160"/>
        <v>0</v>
      </c>
      <c r="DK425" s="4">
        <f t="shared" ca="1" si="160"/>
        <v>0</v>
      </c>
      <c r="DL425" s="4">
        <f t="shared" ca="1" si="160"/>
        <v>0</v>
      </c>
      <c r="DM425" s="4">
        <f t="shared" ca="1" si="160"/>
        <v>0</v>
      </c>
      <c r="DN425" s="4">
        <f t="shared" ca="1" si="160"/>
        <v>0</v>
      </c>
      <c r="DO425" s="4">
        <f t="shared" ca="1" si="160"/>
        <v>0</v>
      </c>
      <c r="DP425" s="4">
        <f t="shared" ca="1" si="160"/>
        <v>0</v>
      </c>
      <c r="DQ425" s="4">
        <f t="shared" ca="1" si="160"/>
        <v>0</v>
      </c>
      <c r="DR425" s="4">
        <f t="shared" ca="1" si="160"/>
        <v>0</v>
      </c>
      <c r="DS425" s="4">
        <f t="shared" ca="1" si="160"/>
        <v>0</v>
      </c>
      <c r="DT425" s="4">
        <f t="shared" ca="1" si="160"/>
        <v>0</v>
      </c>
      <c r="DU425" s="4">
        <f t="shared" ca="1" si="160"/>
        <v>0</v>
      </c>
      <c r="DV425" s="4">
        <f t="shared" ca="1" si="160"/>
        <v>0</v>
      </c>
      <c r="DW425" s="4">
        <f t="shared" ca="1" si="160"/>
        <v>0</v>
      </c>
      <c r="DX425" s="4">
        <f t="shared" ca="1" si="160"/>
        <v>0</v>
      </c>
      <c r="DY425" s="4">
        <f t="shared" ca="1" si="160"/>
        <v>0</v>
      </c>
      <c r="DZ425" s="4">
        <f t="shared" ca="1" si="160"/>
        <v>0</v>
      </c>
      <c r="EA425" s="4">
        <f t="shared" ref="EA425:GL425" ca="1" si="161">IFERROR(IF($B425&lt;&gt;"",VLOOKUP(EA$421,TabelleK04BI,7,FALSE),""),"")</f>
        <v>0</v>
      </c>
      <c r="EB425" s="4">
        <f t="shared" ca="1" si="161"/>
        <v>0</v>
      </c>
      <c r="EC425" s="4">
        <f t="shared" ca="1" si="161"/>
        <v>0</v>
      </c>
      <c r="ED425" s="4">
        <f t="shared" ca="1" si="161"/>
        <v>0</v>
      </c>
      <c r="EE425" s="4">
        <f t="shared" ca="1" si="161"/>
        <v>0</v>
      </c>
      <c r="EF425" s="4">
        <f t="shared" ca="1" si="161"/>
        <v>0</v>
      </c>
      <c r="EG425" s="4">
        <f t="shared" ca="1" si="161"/>
        <v>0</v>
      </c>
      <c r="EH425" s="4">
        <f t="shared" ca="1" si="161"/>
        <v>0</v>
      </c>
      <c r="EI425" s="4">
        <f t="shared" ca="1" si="161"/>
        <v>0</v>
      </c>
      <c r="EJ425" s="4">
        <f t="shared" ca="1" si="161"/>
        <v>0</v>
      </c>
      <c r="EK425" s="4">
        <f t="shared" ca="1" si="161"/>
        <v>0</v>
      </c>
      <c r="EL425" s="4">
        <f t="shared" ca="1" si="161"/>
        <v>0</v>
      </c>
      <c r="EM425" s="4">
        <f t="shared" ca="1" si="161"/>
        <v>0</v>
      </c>
      <c r="EN425" s="4">
        <f t="shared" ca="1" si="161"/>
        <v>0</v>
      </c>
      <c r="EO425" s="4">
        <f t="shared" ca="1" si="161"/>
        <v>0</v>
      </c>
      <c r="EP425" s="4">
        <f t="shared" ca="1" si="161"/>
        <v>0</v>
      </c>
      <c r="EQ425" s="4">
        <f t="shared" ca="1" si="161"/>
        <v>0</v>
      </c>
      <c r="ER425" s="4">
        <f t="shared" ca="1" si="161"/>
        <v>0</v>
      </c>
      <c r="ES425" s="4">
        <f t="shared" ca="1" si="161"/>
        <v>0</v>
      </c>
      <c r="ET425" s="4">
        <f t="shared" ca="1" si="161"/>
        <v>0</v>
      </c>
      <c r="EU425" s="4">
        <f t="shared" ca="1" si="161"/>
        <v>0</v>
      </c>
      <c r="EV425" s="4">
        <f t="shared" ca="1" si="161"/>
        <v>0</v>
      </c>
      <c r="EW425" s="4">
        <f t="shared" ca="1" si="161"/>
        <v>0</v>
      </c>
      <c r="EX425" s="4">
        <f t="shared" ca="1" si="161"/>
        <v>0</v>
      </c>
      <c r="EY425" s="4">
        <f t="shared" ca="1" si="161"/>
        <v>0</v>
      </c>
      <c r="EZ425" s="4">
        <f t="shared" ca="1" si="161"/>
        <v>0</v>
      </c>
      <c r="FA425" s="4">
        <f t="shared" ca="1" si="161"/>
        <v>0</v>
      </c>
      <c r="FB425" s="4">
        <f t="shared" ca="1" si="161"/>
        <v>0</v>
      </c>
      <c r="FC425" s="4">
        <f t="shared" ca="1" si="161"/>
        <v>0</v>
      </c>
      <c r="FD425" s="4">
        <f t="shared" ca="1" si="161"/>
        <v>0</v>
      </c>
      <c r="FE425" s="4">
        <f t="shared" ca="1" si="161"/>
        <v>0</v>
      </c>
      <c r="FF425" s="4">
        <f t="shared" ca="1" si="161"/>
        <v>0</v>
      </c>
      <c r="FG425" s="4">
        <f t="shared" ca="1" si="161"/>
        <v>0</v>
      </c>
      <c r="FH425" s="4">
        <f t="shared" ca="1" si="161"/>
        <v>0</v>
      </c>
      <c r="FI425" s="4">
        <f t="shared" ca="1" si="161"/>
        <v>0</v>
      </c>
      <c r="FJ425" s="4">
        <f t="shared" ca="1" si="161"/>
        <v>0</v>
      </c>
      <c r="FK425" s="4">
        <f t="shared" ca="1" si="161"/>
        <v>0</v>
      </c>
      <c r="FL425" s="4">
        <f t="shared" ca="1" si="161"/>
        <v>0</v>
      </c>
      <c r="FM425" s="4">
        <f t="shared" ca="1" si="161"/>
        <v>0</v>
      </c>
      <c r="FN425" s="4">
        <f t="shared" ca="1" si="161"/>
        <v>0</v>
      </c>
      <c r="FO425" s="4">
        <f t="shared" ca="1" si="161"/>
        <v>0</v>
      </c>
      <c r="FP425" s="4">
        <f t="shared" ca="1" si="161"/>
        <v>0</v>
      </c>
      <c r="FQ425" s="4">
        <f t="shared" ca="1" si="161"/>
        <v>0</v>
      </c>
      <c r="FR425" s="4">
        <f t="shared" ca="1" si="161"/>
        <v>0</v>
      </c>
      <c r="FS425" s="4">
        <f t="shared" ca="1" si="161"/>
        <v>0</v>
      </c>
      <c r="FT425" s="4">
        <f t="shared" ca="1" si="161"/>
        <v>0</v>
      </c>
      <c r="FU425" s="4">
        <f t="shared" ca="1" si="161"/>
        <v>0</v>
      </c>
      <c r="FV425" s="4">
        <f t="shared" ca="1" si="161"/>
        <v>0</v>
      </c>
      <c r="FW425" s="4">
        <f t="shared" ca="1" si="161"/>
        <v>0</v>
      </c>
      <c r="FX425" s="4">
        <f t="shared" ca="1" si="161"/>
        <v>0</v>
      </c>
      <c r="FY425" s="4">
        <f t="shared" ca="1" si="161"/>
        <v>0</v>
      </c>
      <c r="FZ425" s="4">
        <f t="shared" ca="1" si="161"/>
        <v>0</v>
      </c>
      <c r="GA425" s="4">
        <f t="shared" ca="1" si="161"/>
        <v>0</v>
      </c>
      <c r="GB425" s="4">
        <f t="shared" ca="1" si="161"/>
        <v>0</v>
      </c>
      <c r="GC425" s="4">
        <f t="shared" ca="1" si="161"/>
        <v>0</v>
      </c>
      <c r="GD425" s="4">
        <f t="shared" ca="1" si="161"/>
        <v>0</v>
      </c>
      <c r="GE425" s="4">
        <f t="shared" ca="1" si="161"/>
        <v>0</v>
      </c>
      <c r="GF425" s="4">
        <f t="shared" ca="1" si="161"/>
        <v>0</v>
      </c>
      <c r="GG425" s="4">
        <f t="shared" ca="1" si="161"/>
        <v>0</v>
      </c>
      <c r="GH425" s="4">
        <f t="shared" ca="1" si="161"/>
        <v>0</v>
      </c>
      <c r="GI425" s="4">
        <f t="shared" ca="1" si="161"/>
        <v>0</v>
      </c>
      <c r="GJ425" s="4">
        <f t="shared" ca="1" si="161"/>
        <v>0</v>
      </c>
      <c r="GK425" s="4">
        <f t="shared" ca="1" si="161"/>
        <v>0</v>
      </c>
      <c r="GL425" s="4">
        <f t="shared" ca="1" si="161"/>
        <v>0</v>
      </c>
      <c r="GM425" s="4">
        <f t="shared" ref="GM425:IX425" ca="1" si="162">IFERROR(IF($B425&lt;&gt;"",VLOOKUP(GM$421,TabelleK04BI,7,FALSE),""),"")</f>
        <v>0</v>
      </c>
      <c r="GN425" s="4">
        <f t="shared" ca="1" si="162"/>
        <v>0</v>
      </c>
      <c r="GO425" s="4">
        <f t="shared" ca="1" si="162"/>
        <v>0</v>
      </c>
      <c r="GP425" s="4">
        <f t="shared" ca="1" si="162"/>
        <v>0</v>
      </c>
      <c r="GQ425" s="4">
        <f t="shared" ca="1" si="162"/>
        <v>0</v>
      </c>
      <c r="GR425" s="4">
        <f t="shared" ca="1" si="162"/>
        <v>0</v>
      </c>
      <c r="GS425" s="4">
        <f t="shared" ca="1" si="162"/>
        <v>0</v>
      </c>
      <c r="GT425" s="4">
        <f t="shared" ca="1" si="162"/>
        <v>0</v>
      </c>
      <c r="GU425" s="4">
        <f t="shared" ca="1" si="162"/>
        <v>0</v>
      </c>
      <c r="GV425" s="4">
        <f t="shared" ca="1" si="162"/>
        <v>0</v>
      </c>
      <c r="GW425" s="4">
        <f t="shared" ca="1" si="162"/>
        <v>0</v>
      </c>
      <c r="GX425" s="4">
        <f t="shared" ca="1" si="162"/>
        <v>0</v>
      </c>
      <c r="GY425" s="4">
        <f t="shared" ca="1" si="162"/>
        <v>0</v>
      </c>
      <c r="GZ425" s="4">
        <f t="shared" ca="1" si="162"/>
        <v>0</v>
      </c>
      <c r="HA425" s="4">
        <f t="shared" ca="1" si="162"/>
        <v>0</v>
      </c>
      <c r="HB425" s="4">
        <f t="shared" ca="1" si="162"/>
        <v>0</v>
      </c>
      <c r="HC425" s="4">
        <f t="shared" ca="1" si="162"/>
        <v>0</v>
      </c>
      <c r="HD425" s="4">
        <f t="shared" ca="1" si="162"/>
        <v>0</v>
      </c>
      <c r="HE425" s="4">
        <f t="shared" ca="1" si="162"/>
        <v>0</v>
      </c>
      <c r="HF425" s="4">
        <f t="shared" ca="1" si="162"/>
        <v>0</v>
      </c>
      <c r="HG425" s="4">
        <f t="shared" ca="1" si="162"/>
        <v>0</v>
      </c>
      <c r="HH425" s="4">
        <f t="shared" ca="1" si="162"/>
        <v>0</v>
      </c>
      <c r="HI425" s="4">
        <f t="shared" ca="1" si="162"/>
        <v>0</v>
      </c>
      <c r="HJ425" s="4">
        <f t="shared" ca="1" si="162"/>
        <v>0</v>
      </c>
      <c r="HK425" s="4">
        <f t="shared" ca="1" si="162"/>
        <v>0</v>
      </c>
      <c r="HL425" s="4">
        <f t="shared" ca="1" si="162"/>
        <v>0</v>
      </c>
      <c r="HM425" s="4">
        <f t="shared" ca="1" si="162"/>
        <v>0</v>
      </c>
      <c r="HN425" s="4">
        <f t="shared" ca="1" si="162"/>
        <v>0</v>
      </c>
      <c r="HO425" s="4">
        <f t="shared" ca="1" si="162"/>
        <v>0</v>
      </c>
      <c r="HP425" s="4">
        <f t="shared" ca="1" si="162"/>
        <v>0</v>
      </c>
      <c r="HQ425" s="4">
        <f t="shared" ca="1" si="162"/>
        <v>0</v>
      </c>
      <c r="HR425" s="4">
        <f t="shared" ca="1" si="162"/>
        <v>0</v>
      </c>
      <c r="HS425" s="4">
        <f t="shared" ca="1" si="162"/>
        <v>0</v>
      </c>
      <c r="HT425" s="4">
        <f t="shared" ca="1" si="162"/>
        <v>0</v>
      </c>
      <c r="HU425" s="4">
        <f t="shared" ca="1" si="162"/>
        <v>0</v>
      </c>
      <c r="HV425" s="4">
        <f t="shared" ca="1" si="162"/>
        <v>0</v>
      </c>
      <c r="HW425" s="4">
        <f t="shared" ca="1" si="162"/>
        <v>0</v>
      </c>
      <c r="HX425" s="4">
        <f t="shared" ca="1" si="162"/>
        <v>0</v>
      </c>
      <c r="HY425" s="4">
        <f t="shared" ca="1" si="162"/>
        <v>0</v>
      </c>
      <c r="HZ425" s="4">
        <f t="shared" ca="1" si="162"/>
        <v>0</v>
      </c>
      <c r="IA425" s="4">
        <f t="shared" ca="1" si="162"/>
        <v>0</v>
      </c>
      <c r="IB425" s="4">
        <f t="shared" ca="1" si="162"/>
        <v>0</v>
      </c>
      <c r="IC425" s="4">
        <f t="shared" ca="1" si="162"/>
        <v>0</v>
      </c>
      <c r="ID425" s="4">
        <f t="shared" ca="1" si="162"/>
        <v>0</v>
      </c>
      <c r="IE425" s="4">
        <f t="shared" ca="1" si="162"/>
        <v>0</v>
      </c>
      <c r="IF425" s="4">
        <f t="shared" ca="1" si="162"/>
        <v>0</v>
      </c>
      <c r="IG425" s="4">
        <f t="shared" ca="1" si="162"/>
        <v>0</v>
      </c>
      <c r="IH425" s="4">
        <f t="shared" ca="1" si="162"/>
        <v>0</v>
      </c>
      <c r="II425" s="4">
        <f t="shared" ca="1" si="162"/>
        <v>0</v>
      </c>
      <c r="IJ425" s="4">
        <f t="shared" ca="1" si="162"/>
        <v>0</v>
      </c>
      <c r="IK425" s="4">
        <f t="shared" ca="1" si="162"/>
        <v>0</v>
      </c>
      <c r="IL425" s="4">
        <f t="shared" ca="1" si="162"/>
        <v>0</v>
      </c>
      <c r="IM425" s="4">
        <f t="shared" ca="1" si="162"/>
        <v>0</v>
      </c>
      <c r="IN425" s="4">
        <f t="shared" ca="1" si="162"/>
        <v>0</v>
      </c>
      <c r="IO425" s="4">
        <f t="shared" ca="1" si="162"/>
        <v>0</v>
      </c>
      <c r="IP425" s="4">
        <f t="shared" ca="1" si="162"/>
        <v>0</v>
      </c>
      <c r="IQ425" s="4">
        <f t="shared" ca="1" si="162"/>
        <v>0</v>
      </c>
      <c r="IR425" s="4">
        <f t="shared" ca="1" si="162"/>
        <v>0</v>
      </c>
      <c r="IS425" s="4">
        <f t="shared" ca="1" si="162"/>
        <v>0</v>
      </c>
      <c r="IT425" s="4">
        <f t="shared" ca="1" si="162"/>
        <v>0</v>
      </c>
      <c r="IU425" s="4">
        <f t="shared" ca="1" si="162"/>
        <v>0</v>
      </c>
      <c r="IV425" s="4">
        <f t="shared" ca="1" si="162"/>
        <v>0</v>
      </c>
      <c r="IW425" s="4">
        <f t="shared" ca="1" si="162"/>
        <v>0</v>
      </c>
      <c r="IX425" s="4">
        <f t="shared" ca="1" si="162"/>
        <v>0</v>
      </c>
      <c r="IY425" s="4">
        <f t="shared" ref="IY425:KQ425" ca="1" si="163">IFERROR(IF($B425&lt;&gt;"",VLOOKUP(IY$421,TabelleK04BI,7,FALSE),""),"")</f>
        <v>0</v>
      </c>
      <c r="IZ425" s="4">
        <f t="shared" ca="1" si="163"/>
        <v>0</v>
      </c>
      <c r="JA425" s="4">
        <f t="shared" ca="1" si="163"/>
        <v>0</v>
      </c>
      <c r="JB425" s="4">
        <f t="shared" ca="1" si="163"/>
        <v>0</v>
      </c>
      <c r="JC425" s="4">
        <f t="shared" ca="1" si="163"/>
        <v>0</v>
      </c>
      <c r="JD425" s="4">
        <f t="shared" ca="1" si="163"/>
        <v>0</v>
      </c>
      <c r="JE425" s="4">
        <f t="shared" ca="1" si="163"/>
        <v>0</v>
      </c>
      <c r="JF425" s="4">
        <f t="shared" ca="1" si="163"/>
        <v>0</v>
      </c>
      <c r="JG425" s="4">
        <f t="shared" ca="1" si="163"/>
        <v>0</v>
      </c>
      <c r="JH425" s="4">
        <f t="shared" ca="1" si="163"/>
        <v>0</v>
      </c>
      <c r="JI425" s="4">
        <f t="shared" ca="1" si="163"/>
        <v>0</v>
      </c>
      <c r="JJ425" s="4">
        <f t="shared" ca="1" si="163"/>
        <v>0</v>
      </c>
      <c r="JK425" s="4">
        <f t="shared" ca="1" si="163"/>
        <v>0</v>
      </c>
      <c r="JL425" s="4">
        <f t="shared" ca="1" si="163"/>
        <v>0</v>
      </c>
      <c r="JM425" s="4">
        <f t="shared" ca="1" si="163"/>
        <v>0</v>
      </c>
      <c r="JN425" s="4">
        <f t="shared" ca="1" si="163"/>
        <v>0</v>
      </c>
      <c r="JO425" s="4">
        <f t="shared" ca="1" si="163"/>
        <v>0</v>
      </c>
      <c r="JP425" s="4">
        <f t="shared" ca="1" si="163"/>
        <v>0</v>
      </c>
      <c r="JQ425" s="4">
        <f t="shared" ca="1" si="163"/>
        <v>0</v>
      </c>
      <c r="JR425" s="4">
        <f t="shared" ca="1" si="163"/>
        <v>0</v>
      </c>
      <c r="JS425" s="4">
        <f t="shared" ca="1" si="163"/>
        <v>0</v>
      </c>
      <c r="JT425" s="4">
        <f t="shared" ca="1" si="163"/>
        <v>0</v>
      </c>
      <c r="JU425" s="4">
        <f t="shared" ca="1" si="163"/>
        <v>0</v>
      </c>
      <c r="JV425" s="4">
        <f t="shared" ca="1" si="163"/>
        <v>0</v>
      </c>
      <c r="JW425" s="4">
        <f t="shared" ca="1" si="163"/>
        <v>0</v>
      </c>
      <c r="JX425" s="4">
        <f t="shared" ca="1" si="163"/>
        <v>0</v>
      </c>
      <c r="JY425" s="4">
        <f t="shared" ca="1" si="163"/>
        <v>0</v>
      </c>
      <c r="JZ425" s="4">
        <f t="shared" ca="1" si="163"/>
        <v>0</v>
      </c>
      <c r="KA425" s="4">
        <f t="shared" ca="1" si="163"/>
        <v>0</v>
      </c>
      <c r="KB425" s="4">
        <f t="shared" ca="1" si="163"/>
        <v>0</v>
      </c>
      <c r="KC425" s="4">
        <f t="shared" ca="1" si="163"/>
        <v>0</v>
      </c>
      <c r="KD425" s="4">
        <f t="shared" ca="1" si="163"/>
        <v>0</v>
      </c>
      <c r="KE425" s="4">
        <f t="shared" ca="1" si="163"/>
        <v>0</v>
      </c>
      <c r="KF425" s="4">
        <f t="shared" ca="1" si="163"/>
        <v>0</v>
      </c>
      <c r="KG425" s="4">
        <f t="shared" ca="1" si="163"/>
        <v>0</v>
      </c>
      <c r="KH425" s="4">
        <f t="shared" ca="1" si="163"/>
        <v>0</v>
      </c>
      <c r="KI425" s="4">
        <f t="shared" ca="1" si="163"/>
        <v>0</v>
      </c>
      <c r="KJ425" s="4">
        <f t="shared" ca="1" si="163"/>
        <v>0</v>
      </c>
      <c r="KK425" s="4">
        <f t="shared" ca="1" si="163"/>
        <v>0</v>
      </c>
      <c r="KL425" s="4">
        <f t="shared" ca="1" si="163"/>
        <v>0</v>
      </c>
      <c r="KM425" s="4">
        <f t="shared" ca="1" si="163"/>
        <v>0</v>
      </c>
      <c r="KN425" s="4">
        <f t="shared" ca="1" si="163"/>
        <v>0</v>
      </c>
      <c r="KO425" s="4">
        <f t="shared" ca="1" si="163"/>
        <v>0</v>
      </c>
      <c r="KP425" s="4">
        <f t="shared" ca="1" si="163"/>
        <v>0</v>
      </c>
      <c r="KQ425" s="4">
        <f t="shared" ca="1" si="163"/>
        <v>0</v>
      </c>
      <c r="KR425" s="4">
        <f ca="1">IFERROR(VLOOKUP($KR$421,TabelleK04BI,7,FALSE),"")</f>
        <v>0</v>
      </c>
      <c r="KS425" s="4">
        <f ca="1">IFERROR(VLOOKUP($KS$421,TabelleK04BI,7,FALSE),"")</f>
        <v>0</v>
      </c>
    </row>
    <row r="426" spans="2:305" ht="12.75" hidden="1" customHeight="1" x14ac:dyDescent="0.2">
      <c r="B426" s="138" t="str">
        <f t="shared" ca="1" si="148"/>
        <v>Neubau, 2 d</v>
      </c>
      <c r="C426" s="4">
        <f t="shared" ref="C426:BN426" ca="1" si="164">IFERROR(IF($B426&lt;&gt;"",VLOOKUP(C$421,TabelleK05BI,7,FALSE),""),"")</f>
        <v>0</v>
      </c>
      <c r="D426" s="4">
        <f t="shared" ca="1" si="164"/>
        <v>0</v>
      </c>
      <c r="E426" s="4">
        <f t="shared" ca="1" si="164"/>
        <v>0</v>
      </c>
      <c r="F426" s="4">
        <f t="shared" ca="1" si="164"/>
        <v>0</v>
      </c>
      <c r="G426" s="4">
        <f t="shared" ca="1" si="164"/>
        <v>0</v>
      </c>
      <c r="H426" s="4">
        <f t="shared" ca="1" si="164"/>
        <v>0</v>
      </c>
      <c r="I426" s="4">
        <f t="shared" ca="1" si="164"/>
        <v>0</v>
      </c>
      <c r="J426" s="4">
        <f t="shared" ca="1" si="164"/>
        <v>0</v>
      </c>
      <c r="K426" s="4">
        <f t="shared" ca="1" si="164"/>
        <v>0</v>
      </c>
      <c r="L426" s="4">
        <f t="shared" ca="1" si="164"/>
        <v>0</v>
      </c>
      <c r="M426" s="4">
        <f t="shared" ca="1" si="164"/>
        <v>0</v>
      </c>
      <c r="N426" s="4">
        <f t="shared" ca="1" si="164"/>
        <v>0</v>
      </c>
      <c r="O426" s="4">
        <f t="shared" ca="1" si="164"/>
        <v>0</v>
      </c>
      <c r="P426" s="4">
        <f t="shared" ca="1" si="164"/>
        <v>0</v>
      </c>
      <c r="Q426" s="4">
        <f t="shared" ca="1" si="164"/>
        <v>0</v>
      </c>
      <c r="R426" s="4">
        <f t="shared" ca="1" si="164"/>
        <v>0</v>
      </c>
      <c r="S426" s="4">
        <f t="shared" ca="1" si="164"/>
        <v>0</v>
      </c>
      <c r="T426" s="4">
        <f t="shared" ca="1" si="164"/>
        <v>0</v>
      </c>
      <c r="U426" s="4">
        <f t="shared" ca="1" si="164"/>
        <v>0</v>
      </c>
      <c r="V426" s="4">
        <f t="shared" ca="1" si="164"/>
        <v>0</v>
      </c>
      <c r="W426" s="4">
        <f t="shared" ca="1" si="164"/>
        <v>0</v>
      </c>
      <c r="X426" s="4">
        <f t="shared" ca="1" si="164"/>
        <v>0</v>
      </c>
      <c r="Y426" s="4">
        <f t="shared" ca="1" si="164"/>
        <v>0</v>
      </c>
      <c r="Z426" s="4">
        <f t="shared" ca="1" si="164"/>
        <v>0</v>
      </c>
      <c r="AA426" s="4">
        <f t="shared" ca="1" si="164"/>
        <v>0</v>
      </c>
      <c r="AB426" s="4">
        <f t="shared" ca="1" si="164"/>
        <v>0</v>
      </c>
      <c r="AC426" s="4">
        <f t="shared" ca="1" si="164"/>
        <v>0</v>
      </c>
      <c r="AD426" s="4">
        <f t="shared" ca="1" si="164"/>
        <v>0</v>
      </c>
      <c r="AE426" s="4">
        <f t="shared" ca="1" si="164"/>
        <v>0</v>
      </c>
      <c r="AF426" s="4">
        <f t="shared" ca="1" si="164"/>
        <v>0</v>
      </c>
      <c r="AG426" s="4">
        <f t="shared" ca="1" si="164"/>
        <v>0</v>
      </c>
      <c r="AH426" s="4">
        <f t="shared" ca="1" si="164"/>
        <v>0</v>
      </c>
      <c r="AI426" s="4">
        <f t="shared" ca="1" si="164"/>
        <v>0</v>
      </c>
      <c r="AJ426" s="4">
        <f t="shared" ca="1" si="164"/>
        <v>0</v>
      </c>
      <c r="AK426" s="4">
        <f t="shared" ca="1" si="164"/>
        <v>0</v>
      </c>
      <c r="AL426" s="4">
        <f t="shared" ca="1" si="164"/>
        <v>0</v>
      </c>
      <c r="AM426" s="4">
        <f t="shared" ca="1" si="164"/>
        <v>0</v>
      </c>
      <c r="AN426" s="4">
        <f t="shared" ca="1" si="164"/>
        <v>0</v>
      </c>
      <c r="AO426" s="4">
        <f t="shared" ca="1" si="164"/>
        <v>0</v>
      </c>
      <c r="AP426" s="4">
        <f t="shared" ca="1" si="164"/>
        <v>0</v>
      </c>
      <c r="AQ426" s="4">
        <f t="shared" ca="1" si="164"/>
        <v>0</v>
      </c>
      <c r="AR426" s="4">
        <f t="shared" ca="1" si="164"/>
        <v>0</v>
      </c>
      <c r="AS426" s="4">
        <f t="shared" ca="1" si="164"/>
        <v>0</v>
      </c>
      <c r="AT426" s="4">
        <f t="shared" ca="1" si="164"/>
        <v>0</v>
      </c>
      <c r="AU426" s="4">
        <f t="shared" ca="1" si="164"/>
        <v>0</v>
      </c>
      <c r="AV426" s="4">
        <f t="shared" ca="1" si="164"/>
        <v>0</v>
      </c>
      <c r="AW426" s="4">
        <f t="shared" ca="1" si="164"/>
        <v>0</v>
      </c>
      <c r="AX426" s="4">
        <f t="shared" ca="1" si="164"/>
        <v>0</v>
      </c>
      <c r="AY426" s="4">
        <f t="shared" ca="1" si="164"/>
        <v>0</v>
      </c>
      <c r="AZ426" s="4">
        <f t="shared" ca="1" si="164"/>
        <v>0</v>
      </c>
      <c r="BA426" s="4">
        <f t="shared" ca="1" si="164"/>
        <v>0</v>
      </c>
      <c r="BB426" s="4">
        <f t="shared" ca="1" si="164"/>
        <v>0</v>
      </c>
      <c r="BC426" s="4">
        <f t="shared" ca="1" si="164"/>
        <v>0</v>
      </c>
      <c r="BD426" s="4">
        <f t="shared" ca="1" si="164"/>
        <v>36754.17</v>
      </c>
      <c r="BE426" s="4">
        <f t="shared" ca="1" si="164"/>
        <v>0</v>
      </c>
      <c r="BF426" s="4">
        <f t="shared" ca="1" si="164"/>
        <v>0</v>
      </c>
      <c r="BG426" s="4">
        <f t="shared" ca="1" si="164"/>
        <v>0</v>
      </c>
      <c r="BH426" s="4">
        <f t="shared" ca="1" si="164"/>
        <v>0</v>
      </c>
      <c r="BI426" s="4">
        <f t="shared" ca="1" si="164"/>
        <v>0</v>
      </c>
      <c r="BJ426" s="4">
        <f t="shared" ca="1" si="164"/>
        <v>0</v>
      </c>
      <c r="BK426" s="4">
        <f t="shared" ca="1" si="164"/>
        <v>0</v>
      </c>
      <c r="BL426" s="4">
        <f t="shared" ca="1" si="164"/>
        <v>0</v>
      </c>
      <c r="BM426" s="4">
        <f t="shared" ca="1" si="164"/>
        <v>0</v>
      </c>
      <c r="BN426" s="4">
        <f t="shared" ca="1" si="164"/>
        <v>0</v>
      </c>
      <c r="BO426" s="4">
        <f t="shared" ref="BO426:DZ426" ca="1" si="165">IFERROR(IF($B426&lt;&gt;"",VLOOKUP(BO$421,TabelleK05BI,7,FALSE),""),"")</f>
        <v>0</v>
      </c>
      <c r="BP426" s="4">
        <f t="shared" ca="1" si="165"/>
        <v>0</v>
      </c>
      <c r="BQ426" s="4">
        <f t="shared" ca="1" si="165"/>
        <v>0</v>
      </c>
      <c r="BR426" s="4">
        <f t="shared" ca="1" si="165"/>
        <v>0</v>
      </c>
      <c r="BS426" s="4">
        <f t="shared" ca="1" si="165"/>
        <v>0</v>
      </c>
      <c r="BT426" s="4">
        <f t="shared" ca="1" si="165"/>
        <v>0</v>
      </c>
      <c r="BU426" s="4">
        <f t="shared" ca="1" si="165"/>
        <v>0</v>
      </c>
      <c r="BV426" s="4">
        <f t="shared" ca="1" si="165"/>
        <v>0</v>
      </c>
      <c r="BW426" s="4">
        <f t="shared" ca="1" si="165"/>
        <v>0</v>
      </c>
      <c r="BX426" s="4">
        <f t="shared" ca="1" si="165"/>
        <v>0</v>
      </c>
      <c r="BY426" s="4">
        <f t="shared" ca="1" si="165"/>
        <v>0</v>
      </c>
      <c r="BZ426" s="4">
        <f t="shared" ca="1" si="165"/>
        <v>0</v>
      </c>
      <c r="CA426" s="4">
        <f t="shared" ca="1" si="165"/>
        <v>0</v>
      </c>
      <c r="CB426" s="4">
        <f t="shared" ca="1" si="165"/>
        <v>0</v>
      </c>
      <c r="CC426" s="4">
        <f t="shared" ca="1" si="165"/>
        <v>0</v>
      </c>
      <c r="CD426" s="4">
        <f t="shared" ca="1" si="165"/>
        <v>0</v>
      </c>
      <c r="CE426" s="4">
        <f t="shared" ca="1" si="165"/>
        <v>0</v>
      </c>
      <c r="CF426" s="4">
        <f t="shared" ca="1" si="165"/>
        <v>0</v>
      </c>
      <c r="CG426" s="4">
        <f t="shared" ca="1" si="165"/>
        <v>0</v>
      </c>
      <c r="CH426" s="4">
        <f t="shared" ca="1" si="165"/>
        <v>0</v>
      </c>
      <c r="CI426" s="4">
        <f t="shared" ca="1" si="165"/>
        <v>486.53999999999996</v>
      </c>
      <c r="CJ426" s="4">
        <f t="shared" ca="1" si="165"/>
        <v>3038.08</v>
      </c>
      <c r="CK426" s="4">
        <f t="shared" ca="1" si="165"/>
        <v>0</v>
      </c>
      <c r="CL426" s="4">
        <f t="shared" ca="1" si="165"/>
        <v>0</v>
      </c>
      <c r="CM426" s="4">
        <f t="shared" ca="1" si="165"/>
        <v>0</v>
      </c>
      <c r="CN426" s="4">
        <f t="shared" ca="1" si="165"/>
        <v>0</v>
      </c>
      <c r="CO426" s="4">
        <f t="shared" ca="1" si="165"/>
        <v>0</v>
      </c>
      <c r="CP426" s="4">
        <f t="shared" ca="1" si="165"/>
        <v>0</v>
      </c>
      <c r="CQ426" s="4">
        <f t="shared" ca="1" si="165"/>
        <v>0</v>
      </c>
      <c r="CR426" s="4">
        <f t="shared" ca="1" si="165"/>
        <v>0</v>
      </c>
      <c r="CS426" s="4">
        <f t="shared" ca="1" si="165"/>
        <v>0</v>
      </c>
      <c r="CT426" s="4">
        <f t="shared" ca="1" si="165"/>
        <v>0</v>
      </c>
      <c r="CU426" s="4">
        <f t="shared" ca="1" si="165"/>
        <v>0</v>
      </c>
      <c r="CV426" s="4">
        <f t="shared" ca="1" si="165"/>
        <v>0</v>
      </c>
      <c r="CW426" s="4">
        <f t="shared" ca="1" si="165"/>
        <v>0</v>
      </c>
      <c r="CX426" s="4">
        <f t="shared" ca="1" si="165"/>
        <v>552.84</v>
      </c>
      <c r="CY426" s="4">
        <f t="shared" ca="1" si="165"/>
        <v>78446.700000000012</v>
      </c>
      <c r="CZ426" s="4">
        <f t="shared" ca="1" si="165"/>
        <v>0</v>
      </c>
      <c r="DA426" s="4">
        <f t="shared" ca="1" si="165"/>
        <v>0</v>
      </c>
      <c r="DB426" s="4">
        <f t="shared" ca="1" si="165"/>
        <v>0</v>
      </c>
      <c r="DC426" s="4">
        <f t="shared" ca="1" si="165"/>
        <v>37578.090000000004</v>
      </c>
      <c r="DD426" s="4">
        <f t="shared" ca="1" si="165"/>
        <v>0</v>
      </c>
      <c r="DE426" s="4">
        <f t="shared" ca="1" si="165"/>
        <v>0</v>
      </c>
      <c r="DF426" s="4">
        <f t="shared" ca="1" si="165"/>
        <v>0</v>
      </c>
      <c r="DG426" s="4">
        <f t="shared" ca="1" si="165"/>
        <v>0</v>
      </c>
      <c r="DH426" s="4">
        <f t="shared" ca="1" si="165"/>
        <v>0</v>
      </c>
      <c r="DI426" s="4">
        <f t="shared" ca="1" si="165"/>
        <v>0</v>
      </c>
      <c r="DJ426" s="4">
        <f t="shared" ca="1" si="165"/>
        <v>0</v>
      </c>
      <c r="DK426" s="4">
        <f t="shared" ca="1" si="165"/>
        <v>0</v>
      </c>
      <c r="DL426" s="4">
        <f t="shared" ca="1" si="165"/>
        <v>0</v>
      </c>
      <c r="DM426" s="4">
        <f t="shared" ca="1" si="165"/>
        <v>0</v>
      </c>
      <c r="DN426" s="4">
        <f t="shared" ca="1" si="165"/>
        <v>0</v>
      </c>
      <c r="DO426" s="4">
        <f t="shared" ca="1" si="165"/>
        <v>2776.49</v>
      </c>
      <c r="DP426" s="4">
        <f t="shared" ca="1" si="165"/>
        <v>0</v>
      </c>
      <c r="DQ426" s="4">
        <f t="shared" ca="1" si="165"/>
        <v>0</v>
      </c>
      <c r="DR426" s="4">
        <f t="shared" ca="1" si="165"/>
        <v>0</v>
      </c>
      <c r="DS426" s="4">
        <f t="shared" ca="1" si="165"/>
        <v>0</v>
      </c>
      <c r="DT426" s="4">
        <f t="shared" ca="1" si="165"/>
        <v>0</v>
      </c>
      <c r="DU426" s="4">
        <f t="shared" ca="1" si="165"/>
        <v>0</v>
      </c>
      <c r="DV426" s="4">
        <f t="shared" ca="1" si="165"/>
        <v>0</v>
      </c>
      <c r="DW426" s="4">
        <f t="shared" ca="1" si="165"/>
        <v>0</v>
      </c>
      <c r="DX426" s="4">
        <f t="shared" ca="1" si="165"/>
        <v>0</v>
      </c>
      <c r="DY426" s="4">
        <f t="shared" ca="1" si="165"/>
        <v>0</v>
      </c>
      <c r="DZ426" s="4">
        <f t="shared" ca="1" si="165"/>
        <v>0</v>
      </c>
      <c r="EA426" s="4">
        <f t="shared" ref="EA426:GL426" ca="1" si="166">IFERROR(IF($B426&lt;&gt;"",VLOOKUP(EA$421,TabelleK05BI,7,FALSE),""),"")</f>
        <v>0</v>
      </c>
      <c r="EB426" s="4">
        <f t="shared" ca="1" si="166"/>
        <v>0</v>
      </c>
      <c r="EC426" s="4">
        <f t="shared" ca="1" si="166"/>
        <v>0</v>
      </c>
      <c r="ED426" s="4">
        <f t="shared" ca="1" si="166"/>
        <v>0</v>
      </c>
      <c r="EE426" s="4">
        <f t="shared" ca="1" si="166"/>
        <v>14496.53</v>
      </c>
      <c r="EF426" s="4">
        <f t="shared" ca="1" si="166"/>
        <v>0</v>
      </c>
      <c r="EG426" s="4">
        <f t="shared" ca="1" si="166"/>
        <v>0</v>
      </c>
      <c r="EH426" s="4">
        <f t="shared" ca="1" si="166"/>
        <v>0</v>
      </c>
      <c r="EI426" s="4">
        <f t="shared" ca="1" si="166"/>
        <v>11121.880000000001</v>
      </c>
      <c r="EJ426" s="4">
        <f t="shared" ca="1" si="166"/>
        <v>0</v>
      </c>
      <c r="EK426" s="4">
        <f t="shared" ca="1" si="166"/>
        <v>0</v>
      </c>
      <c r="EL426" s="4">
        <f t="shared" ca="1" si="166"/>
        <v>0</v>
      </c>
      <c r="EM426" s="4">
        <f t="shared" ca="1" si="166"/>
        <v>0</v>
      </c>
      <c r="EN426" s="4">
        <f t="shared" ca="1" si="166"/>
        <v>0</v>
      </c>
      <c r="EO426" s="4">
        <f t="shared" ca="1" si="166"/>
        <v>0</v>
      </c>
      <c r="EP426" s="4">
        <f t="shared" ca="1" si="166"/>
        <v>0</v>
      </c>
      <c r="EQ426" s="4">
        <f t="shared" ca="1" si="166"/>
        <v>0</v>
      </c>
      <c r="ER426" s="4">
        <f t="shared" ca="1" si="166"/>
        <v>0</v>
      </c>
      <c r="ES426" s="4">
        <f t="shared" ca="1" si="166"/>
        <v>0</v>
      </c>
      <c r="ET426" s="4">
        <f t="shared" ca="1" si="166"/>
        <v>0</v>
      </c>
      <c r="EU426" s="4">
        <f t="shared" ca="1" si="166"/>
        <v>0</v>
      </c>
      <c r="EV426" s="4">
        <f t="shared" ca="1" si="166"/>
        <v>0</v>
      </c>
      <c r="EW426" s="4">
        <f t="shared" ca="1" si="166"/>
        <v>0</v>
      </c>
      <c r="EX426" s="4">
        <f t="shared" ca="1" si="166"/>
        <v>0</v>
      </c>
      <c r="EY426" s="4">
        <f t="shared" ca="1" si="166"/>
        <v>0</v>
      </c>
      <c r="EZ426" s="4">
        <f t="shared" ca="1" si="166"/>
        <v>0</v>
      </c>
      <c r="FA426" s="4">
        <f t="shared" ca="1" si="166"/>
        <v>0</v>
      </c>
      <c r="FB426" s="4">
        <f t="shared" ca="1" si="166"/>
        <v>0</v>
      </c>
      <c r="FC426" s="4">
        <f t="shared" ca="1" si="166"/>
        <v>0</v>
      </c>
      <c r="FD426" s="4">
        <f t="shared" ca="1" si="166"/>
        <v>0</v>
      </c>
      <c r="FE426" s="4">
        <f t="shared" ca="1" si="166"/>
        <v>0</v>
      </c>
      <c r="FF426" s="4">
        <f t="shared" ca="1" si="166"/>
        <v>0</v>
      </c>
      <c r="FG426" s="4">
        <f t="shared" ca="1" si="166"/>
        <v>0</v>
      </c>
      <c r="FH426" s="4">
        <f t="shared" ca="1" si="166"/>
        <v>0</v>
      </c>
      <c r="FI426" s="4">
        <f t="shared" ca="1" si="166"/>
        <v>0</v>
      </c>
      <c r="FJ426" s="4">
        <f t="shared" ca="1" si="166"/>
        <v>0</v>
      </c>
      <c r="FK426" s="4">
        <f t="shared" ca="1" si="166"/>
        <v>0</v>
      </c>
      <c r="FL426" s="4">
        <f t="shared" ca="1" si="166"/>
        <v>0</v>
      </c>
      <c r="FM426" s="4">
        <f t="shared" ca="1" si="166"/>
        <v>0</v>
      </c>
      <c r="FN426" s="4">
        <f t="shared" ca="1" si="166"/>
        <v>33241.670000000006</v>
      </c>
      <c r="FO426" s="4">
        <f t="shared" ca="1" si="166"/>
        <v>0</v>
      </c>
      <c r="FP426" s="4">
        <f t="shared" ca="1" si="166"/>
        <v>0</v>
      </c>
      <c r="FQ426" s="4">
        <f t="shared" ca="1" si="166"/>
        <v>0</v>
      </c>
      <c r="FR426" s="4">
        <f t="shared" ca="1" si="166"/>
        <v>0</v>
      </c>
      <c r="FS426" s="4">
        <f t="shared" ca="1" si="166"/>
        <v>0</v>
      </c>
      <c r="FT426" s="4">
        <f t="shared" ca="1" si="166"/>
        <v>0</v>
      </c>
      <c r="FU426" s="4">
        <f t="shared" ca="1" si="166"/>
        <v>0</v>
      </c>
      <c r="FV426" s="4">
        <f t="shared" ca="1" si="166"/>
        <v>0</v>
      </c>
      <c r="FW426" s="4">
        <f t="shared" ca="1" si="166"/>
        <v>0</v>
      </c>
      <c r="FX426" s="4">
        <f t="shared" ca="1" si="166"/>
        <v>0</v>
      </c>
      <c r="FY426" s="4">
        <f t="shared" ca="1" si="166"/>
        <v>0</v>
      </c>
      <c r="FZ426" s="4">
        <f t="shared" ca="1" si="166"/>
        <v>0</v>
      </c>
      <c r="GA426" s="4">
        <f t="shared" ca="1" si="166"/>
        <v>0</v>
      </c>
      <c r="GB426" s="4">
        <f t="shared" ca="1" si="166"/>
        <v>0</v>
      </c>
      <c r="GC426" s="4">
        <f t="shared" ca="1" si="166"/>
        <v>0</v>
      </c>
      <c r="GD426" s="4">
        <f t="shared" ca="1" si="166"/>
        <v>0</v>
      </c>
      <c r="GE426" s="4">
        <f t="shared" ca="1" si="166"/>
        <v>0</v>
      </c>
      <c r="GF426" s="4">
        <f t="shared" ca="1" si="166"/>
        <v>0</v>
      </c>
      <c r="GG426" s="4">
        <f t="shared" ca="1" si="166"/>
        <v>0</v>
      </c>
      <c r="GH426" s="4">
        <f t="shared" ca="1" si="166"/>
        <v>0</v>
      </c>
      <c r="GI426" s="4">
        <f t="shared" ca="1" si="166"/>
        <v>0</v>
      </c>
      <c r="GJ426" s="4">
        <f t="shared" ca="1" si="166"/>
        <v>0</v>
      </c>
      <c r="GK426" s="4">
        <f t="shared" ca="1" si="166"/>
        <v>0</v>
      </c>
      <c r="GL426" s="4">
        <f t="shared" ca="1" si="166"/>
        <v>0</v>
      </c>
      <c r="GM426" s="4">
        <f t="shared" ref="GM426:IX426" ca="1" si="167">IFERROR(IF($B426&lt;&gt;"",VLOOKUP(GM$421,TabelleK05BI,7,FALSE),""),"")</f>
        <v>0</v>
      </c>
      <c r="GN426" s="4">
        <f t="shared" ca="1" si="167"/>
        <v>0</v>
      </c>
      <c r="GO426" s="4">
        <f t="shared" ca="1" si="167"/>
        <v>0</v>
      </c>
      <c r="GP426" s="4">
        <f t="shared" ca="1" si="167"/>
        <v>0</v>
      </c>
      <c r="GQ426" s="4">
        <f t="shared" ca="1" si="167"/>
        <v>0</v>
      </c>
      <c r="GR426" s="4">
        <f t="shared" ca="1" si="167"/>
        <v>0</v>
      </c>
      <c r="GS426" s="4">
        <f t="shared" ca="1" si="167"/>
        <v>0</v>
      </c>
      <c r="GT426" s="4">
        <f t="shared" ca="1" si="167"/>
        <v>0</v>
      </c>
      <c r="GU426" s="4">
        <f t="shared" ca="1" si="167"/>
        <v>0</v>
      </c>
      <c r="GV426" s="4">
        <f t="shared" ca="1" si="167"/>
        <v>0</v>
      </c>
      <c r="GW426" s="4">
        <f t="shared" ca="1" si="167"/>
        <v>0</v>
      </c>
      <c r="GX426" s="4">
        <f t="shared" ca="1" si="167"/>
        <v>0</v>
      </c>
      <c r="GY426" s="4">
        <f t="shared" ca="1" si="167"/>
        <v>0</v>
      </c>
      <c r="GZ426" s="4">
        <f t="shared" ca="1" si="167"/>
        <v>0</v>
      </c>
      <c r="HA426" s="4">
        <f t="shared" ca="1" si="167"/>
        <v>0</v>
      </c>
      <c r="HB426" s="4">
        <f t="shared" ca="1" si="167"/>
        <v>0</v>
      </c>
      <c r="HC426" s="4">
        <f t="shared" ca="1" si="167"/>
        <v>0</v>
      </c>
      <c r="HD426" s="4">
        <f t="shared" ca="1" si="167"/>
        <v>0</v>
      </c>
      <c r="HE426" s="4">
        <f t="shared" ca="1" si="167"/>
        <v>0</v>
      </c>
      <c r="HF426" s="4">
        <f t="shared" ca="1" si="167"/>
        <v>0</v>
      </c>
      <c r="HG426" s="4">
        <f t="shared" ca="1" si="167"/>
        <v>0</v>
      </c>
      <c r="HH426" s="4">
        <f t="shared" ca="1" si="167"/>
        <v>7848.0599999999995</v>
      </c>
      <c r="HI426" s="4">
        <f t="shared" ca="1" si="167"/>
        <v>0</v>
      </c>
      <c r="HJ426" s="4">
        <f t="shared" ca="1" si="167"/>
        <v>0</v>
      </c>
      <c r="HK426" s="4">
        <f t="shared" ca="1" si="167"/>
        <v>0</v>
      </c>
      <c r="HL426" s="4">
        <f t="shared" ca="1" si="167"/>
        <v>0</v>
      </c>
      <c r="HM426" s="4">
        <f t="shared" ca="1" si="167"/>
        <v>0</v>
      </c>
      <c r="HN426" s="4">
        <f t="shared" ca="1" si="167"/>
        <v>0</v>
      </c>
      <c r="HO426" s="4">
        <f t="shared" ca="1" si="167"/>
        <v>0</v>
      </c>
      <c r="HP426" s="4">
        <f t="shared" ca="1" si="167"/>
        <v>0</v>
      </c>
      <c r="HQ426" s="4">
        <f t="shared" ca="1" si="167"/>
        <v>0</v>
      </c>
      <c r="HR426" s="4">
        <f t="shared" ca="1" si="167"/>
        <v>0</v>
      </c>
      <c r="HS426" s="4">
        <f t="shared" ca="1" si="167"/>
        <v>0</v>
      </c>
      <c r="HT426" s="4">
        <f t="shared" ca="1" si="167"/>
        <v>0</v>
      </c>
      <c r="HU426" s="4">
        <f t="shared" ca="1" si="167"/>
        <v>0</v>
      </c>
      <c r="HV426" s="4">
        <f t="shared" ca="1" si="167"/>
        <v>0</v>
      </c>
      <c r="HW426" s="4">
        <f t="shared" ca="1" si="167"/>
        <v>0</v>
      </c>
      <c r="HX426" s="4">
        <f t="shared" ca="1" si="167"/>
        <v>0</v>
      </c>
      <c r="HY426" s="4">
        <f t="shared" ca="1" si="167"/>
        <v>0</v>
      </c>
      <c r="HZ426" s="4">
        <f t="shared" ca="1" si="167"/>
        <v>0</v>
      </c>
      <c r="IA426" s="4">
        <f t="shared" ca="1" si="167"/>
        <v>0</v>
      </c>
      <c r="IB426" s="4">
        <f t="shared" ca="1" si="167"/>
        <v>0</v>
      </c>
      <c r="IC426" s="4">
        <f t="shared" ca="1" si="167"/>
        <v>0</v>
      </c>
      <c r="ID426" s="4">
        <f t="shared" ca="1" si="167"/>
        <v>0</v>
      </c>
      <c r="IE426" s="4">
        <f t="shared" ca="1" si="167"/>
        <v>0</v>
      </c>
      <c r="IF426" s="4">
        <f t="shared" ca="1" si="167"/>
        <v>0</v>
      </c>
      <c r="IG426" s="4">
        <f t="shared" ca="1" si="167"/>
        <v>0</v>
      </c>
      <c r="IH426" s="4">
        <f t="shared" ca="1" si="167"/>
        <v>0</v>
      </c>
      <c r="II426" s="4">
        <f t="shared" ca="1" si="167"/>
        <v>0</v>
      </c>
      <c r="IJ426" s="4">
        <f t="shared" ca="1" si="167"/>
        <v>0</v>
      </c>
      <c r="IK426" s="4">
        <f t="shared" ca="1" si="167"/>
        <v>0</v>
      </c>
      <c r="IL426" s="4">
        <f t="shared" ca="1" si="167"/>
        <v>0</v>
      </c>
      <c r="IM426" s="4">
        <f t="shared" ca="1" si="167"/>
        <v>0</v>
      </c>
      <c r="IN426" s="4">
        <f t="shared" ca="1" si="167"/>
        <v>0</v>
      </c>
      <c r="IO426" s="4">
        <f t="shared" ca="1" si="167"/>
        <v>0</v>
      </c>
      <c r="IP426" s="4">
        <f t="shared" ca="1" si="167"/>
        <v>0</v>
      </c>
      <c r="IQ426" s="4">
        <f t="shared" ca="1" si="167"/>
        <v>0</v>
      </c>
      <c r="IR426" s="4">
        <f t="shared" ca="1" si="167"/>
        <v>0</v>
      </c>
      <c r="IS426" s="4">
        <f t="shared" ca="1" si="167"/>
        <v>0</v>
      </c>
      <c r="IT426" s="4">
        <f t="shared" ca="1" si="167"/>
        <v>0</v>
      </c>
      <c r="IU426" s="4">
        <f t="shared" ca="1" si="167"/>
        <v>589.05000000000007</v>
      </c>
      <c r="IV426" s="4">
        <f t="shared" ca="1" si="167"/>
        <v>0</v>
      </c>
      <c r="IW426" s="4">
        <f t="shared" ca="1" si="167"/>
        <v>0</v>
      </c>
      <c r="IX426" s="4">
        <f t="shared" ca="1" si="167"/>
        <v>0</v>
      </c>
      <c r="IY426" s="4">
        <f t="shared" ref="IY426:KQ426" ca="1" si="168">IFERROR(IF($B426&lt;&gt;"",VLOOKUP(IY$421,TabelleK05BI,7,FALSE),""),"")</f>
        <v>0</v>
      </c>
      <c r="IZ426" s="4">
        <f t="shared" ca="1" si="168"/>
        <v>0</v>
      </c>
      <c r="JA426" s="4">
        <f t="shared" ca="1" si="168"/>
        <v>0</v>
      </c>
      <c r="JB426" s="4">
        <f t="shared" ca="1" si="168"/>
        <v>0</v>
      </c>
      <c r="JC426" s="4">
        <f t="shared" ca="1" si="168"/>
        <v>0</v>
      </c>
      <c r="JD426" s="4">
        <f t="shared" ca="1" si="168"/>
        <v>0</v>
      </c>
      <c r="JE426" s="4">
        <f t="shared" ca="1" si="168"/>
        <v>0</v>
      </c>
      <c r="JF426" s="4">
        <f t="shared" ca="1" si="168"/>
        <v>0</v>
      </c>
      <c r="JG426" s="4">
        <f t="shared" ca="1" si="168"/>
        <v>0</v>
      </c>
      <c r="JH426" s="4">
        <f t="shared" ca="1" si="168"/>
        <v>0</v>
      </c>
      <c r="JI426" s="4">
        <f t="shared" ca="1" si="168"/>
        <v>0</v>
      </c>
      <c r="JJ426" s="4">
        <f t="shared" ca="1" si="168"/>
        <v>0</v>
      </c>
      <c r="JK426" s="4">
        <f t="shared" ca="1" si="168"/>
        <v>0</v>
      </c>
      <c r="JL426" s="4">
        <f t="shared" ca="1" si="168"/>
        <v>0</v>
      </c>
      <c r="JM426" s="4">
        <f t="shared" ca="1" si="168"/>
        <v>0</v>
      </c>
      <c r="JN426" s="4">
        <f t="shared" ca="1" si="168"/>
        <v>0</v>
      </c>
      <c r="JO426" s="4">
        <f t="shared" ca="1" si="168"/>
        <v>0</v>
      </c>
      <c r="JP426" s="4">
        <f t="shared" ca="1" si="168"/>
        <v>0</v>
      </c>
      <c r="JQ426" s="4">
        <f t="shared" ca="1" si="168"/>
        <v>0</v>
      </c>
      <c r="JR426" s="4">
        <f t="shared" ca="1" si="168"/>
        <v>0</v>
      </c>
      <c r="JS426" s="4">
        <f t="shared" ca="1" si="168"/>
        <v>0</v>
      </c>
      <c r="JT426" s="4">
        <f t="shared" ca="1" si="168"/>
        <v>0</v>
      </c>
      <c r="JU426" s="4">
        <f t="shared" ca="1" si="168"/>
        <v>0</v>
      </c>
      <c r="JV426" s="4">
        <f t="shared" ca="1" si="168"/>
        <v>0</v>
      </c>
      <c r="JW426" s="4">
        <f t="shared" ca="1" si="168"/>
        <v>0</v>
      </c>
      <c r="JX426" s="4">
        <f t="shared" ca="1" si="168"/>
        <v>0</v>
      </c>
      <c r="JY426" s="4">
        <f t="shared" ca="1" si="168"/>
        <v>0</v>
      </c>
      <c r="JZ426" s="4">
        <f t="shared" ca="1" si="168"/>
        <v>0</v>
      </c>
      <c r="KA426" s="4">
        <f t="shared" ca="1" si="168"/>
        <v>0</v>
      </c>
      <c r="KB426" s="4">
        <f t="shared" ca="1" si="168"/>
        <v>0</v>
      </c>
      <c r="KC426" s="4">
        <f t="shared" ca="1" si="168"/>
        <v>0</v>
      </c>
      <c r="KD426" s="4">
        <f t="shared" ca="1" si="168"/>
        <v>0</v>
      </c>
      <c r="KE426" s="4">
        <f t="shared" ca="1" si="168"/>
        <v>0</v>
      </c>
      <c r="KF426" s="4">
        <f t="shared" ca="1" si="168"/>
        <v>0</v>
      </c>
      <c r="KG426" s="4">
        <f t="shared" ca="1" si="168"/>
        <v>0</v>
      </c>
      <c r="KH426" s="4">
        <f t="shared" ca="1" si="168"/>
        <v>0</v>
      </c>
      <c r="KI426" s="4">
        <f t="shared" ca="1" si="168"/>
        <v>0</v>
      </c>
      <c r="KJ426" s="4">
        <f t="shared" ca="1" si="168"/>
        <v>0</v>
      </c>
      <c r="KK426" s="4">
        <f t="shared" ca="1" si="168"/>
        <v>0</v>
      </c>
      <c r="KL426" s="4">
        <f t="shared" ca="1" si="168"/>
        <v>0</v>
      </c>
      <c r="KM426" s="4">
        <f t="shared" ca="1" si="168"/>
        <v>0</v>
      </c>
      <c r="KN426" s="4">
        <f t="shared" ca="1" si="168"/>
        <v>0</v>
      </c>
      <c r="KO426" s="4">
        <f t="shared" ca="1" si="168"/>
        <v>0</v>
      </c>
      <c r="KP426" s="4">
        <f t="shared" ca="1" si="168"/>
        <v>0</v>
      </c>
      <c r="KQ426" s="4">
        <f t="shared" ca="1" si="168"/>
        <v>0</v>
      </c>
      <c r="KR426" s="4">
        <f ca="1">IFERROR(VLOOKUP($KR$421,TabelleK05BI,7,FALSE),"")</f>
        <v>0</v>
      </c>
      <c r="KS426" s="4">
        <f ca="1">IFERROR(VLOOKUP($KS$421,TabelleK05BI,7,FALSE),"")</f>
        <v>0</v>
      </c>
    </row>
    <row r="427" spans="2:305" ht="12.75" hidden="1" customHeight="1" x14ac:dyDescent="0.2">
      <c r="B427" s="138" t="str">
        <f t="shared" ca="1" si="148"/>
        <v>Tiefgarage</v>
      </c>
      <c r="C427" s="4">
        <f t="shared" ref="C427:BN427" ca="1" si="169">IFERROR(IF($B427&lt;&gt;"",VLOOKUP(C$421,TabelleK06BI,7,FALSE),""),"")</f>
        <v>0</v>
      </c>
      <c r="D427" s="4">
        <f t="shared" ca="1" si="169"/>
        <v>0</v>
      </c>
      <c r="E427" s="4">
        <f t="shared" ca="1" si="169"/>
        <v>0</v>
      </c>
      <c r="F427" s="4">
        <f t="shared" ca="1" si="169"/>
        <v>0</v>
      </c>
      <c r="G427" s="4">
        <f t="shared" ca="1" si="169"/>
        <v>0</v>
      </c>
      <c r="H427" s="4">
        <f t="shared" ca="1" si="169"/>
        <v>0</v>
      </c>
      <c r="I427" s="4">
        <f t="shared" ca="1" si="169"/>
        <v>0</v>
      </c>
      <c r="J427" s="4">
        <f t="shared" ca="1" si="169"/>
        <v>0</v>
      </c>
      <c r="K427" s="4">
        <f t="shared" ca="1" si="169"/>
        <v>0</v>
      </c>
      <c r="L427" s="4">
        <f t="shared" ca="1" si="169"/>
        <v>0</v>
      </c>
      <c r="M427" s="4">
        <f t="shared" ca="1" si="169"/>
        <v>0</v>
      </c>
      <c r="N427" s="4">
        <f t="shared" ca="1" si="169"/>
        <v>0</v>
      </c>
      <c r="O427" s="4">
        <f t="shared" ca="1" si="169"/>
        <v>0</v>
      </c>
      <c r="P427" s="4">
        <f t="shared" ca="1" si="169"/>
        <v>0</v>
      </c>
      <c r="Q427" s="4">
        <f t="shared" ca="1" si="169"/>
        <v>0</v>
      </c>
      <c r="R427" s="4">
        <f t="shared" ca="1" si="169"/>
        <v>0</v>
      </c>
      <c r="S427" s="4">
        <f t="shared" ca="1" si="169"/>
        <v>0</v>
      </c>
      <c r="T427" s="4">
        <f t="shared" ca="1" si="169"/>
        <v>0</v>
      </c>
      <c r="U427" s="4">
        <f t="shared" ca="1" si="169"/>
        <v>0</v>
      </c>
      <c r="V427" s="4">
        <f t="shared" ca="1" si="169"/>
        <v>0</v>
      </c>
      <c r="W427" s="4">
        <f t="shared" ca="1" si="169"/>
        <v>0</v>
      </c>
      <c r="X427" s="4">
        <f t="shared" ca="1" si="169"/>
        <v>0</v>
      </c>
      <c r="Y427" s="4">
        <f t="shared" ca="1" si="169"/>
        <v>0</v>
      </c>
      <c r="Z427" s="4">
        <f t="shared" ca="1" si="169"/>
        <v>0</v>
      </c>
      <c r="AA427" s="4">
        <f t="shared" ca="1" si="169"/>
        <v>0</v>
      </c>
      <c r="AB427" s="4">
        <f t="shared" ca="1" si="169"/>
        <v>0</v>
      </c>
      <c r="AC427" s="4">
        <f t="shared" ca="1" si="169"/>
        <v>0</v>
      </c>
      <c r="AD427" s="4">
        <f t="shared" ca="1" si="169"/>
        <v>0</v>
      </c>
      <c r="AE427" s="4">
        <f t="shared" ca="1" si="169"/>
        <v>0</v>
      </c>
      <c r="AF427" s="4">
        <f t="shared" ca="1" si="169"/>
        <v>0</v>
      </c>
      <c r="AG427" s="4">
        <f t="shared" ca="1" si="169"/>
        <v>0</v>
      </c>
      <c r="AH427" s="4">
        <f t="shared" ca="1" si="169"/>
        <v>0</v>
      </c>
      <c r="AI427" s="4">
        <f t="shared" ca="1" si="169"/>
        <v>0</v>
      </c>
      <c r="AJ427" s="4">
        <f t="shared" ca="1" si="169"/>
        <v>0</v>
      </c>
      <c r="AK427" s="4">
        <f t="shared" ca="1" si="169"/>
        <v>0</v>
      </c>
      <c r="AL427" s="4">
        <f t="shared" ca="1" si="169"/>
        <v>0</v>
      </c>
      <c r="AM427" s="4">
        <f t="shared" ca="1" si="169"/>
        <v>0</v>
      </c>
      <c r="AN427" s="4">
        <f t="shared" ca="1" si="169"/>
        <v>0</v>
      </c>
      <c r="AO427" s="4">
        <f t="shared" ca="1" si="169"/>
        <v>0</v>
      </c>
      <c r="AP427" s="4">
        <f t="shared" ca="1" si="169"/>
        <v>0</v>
      </c>
      <c r="AQ427" s="4">
        <f t="shared" ca="1" si="169"/>
        <v>0</v>
      </c>
      <c r="AR427" s="4">
        <f t="shared" ca="1" si="169"/>
        <v>0</v>
      </c>
      <c r="AS427" s="4">
        <f t="shared" ca="1" si="169"/>
        <v>0</v>
      </c>
      <c r="AT427" s="4">
        <f t="shared" ca="1" si="169"/>
        <v>0</v>
      </c>
      <c r="AU427" s="4">
        <f t="shared" ca="1" si="169"/>
        <v>0</v>
      </c>
      <c r="AV427" s="4">
        <f t="shared" ca="1" si="169"/>
        <v>0</v>
      </c>
      <c r="AW427" s="4">
        <f t="shared" ca="1" si="169"/>
        <v>0</v>
      </c>
      <c r="AX427" s="4">
        <f t="shared" ca="1" si="169"/>
        <v>0</v>
      </c>
      <c r="AY427" s="4">
        <f t="shared" ca="1" si="169"/>
        <v>0</v>
      </c>
      <c r="AZ427" s="4">
        <f t="shared" ca="1" si="169"/>
        <v>0</v>
      </c>
      <c r="BA427" s="4">
        <f t="shared" ca="1" si="169"/>
        <v>0</v>
      </c>
      <c r="BB427" s="4">
        <f t="shared" ca="1" si="169"/>
        <v>0</v>
      </c>
      <c r="BC427" s="4">
        <f t="shared" ca="1" si="169"/>
        <v>0</v>
      </c>
      <c r="BD427" s="4">
        <f t="shared" ca="1" si="169"/>
        <v>0</v>
      </c>
      <c r="BE427" s="4">
        <f t="shared" ca="1" si="169"/>
        <v>0</v>
      </c>
      <c r="BF427" s="4">
        <f t="shared" ca="1" si="169"/>
        <v>0</v>
      </c>
      <c r="BG427" s="4">
        <f t="shared" ca="1" si="169"/>
        <v>0</v>
      </c>
      <c r="BH427" s="4">
        <f t="shared" ca="1" si="169"/>
        <v>0</v>
      </c>
      <c r="BI427" s="4">
        <f t="shared" ca="1" si="169"/>
        <v>0</v>
      </c>
      <c r="BJ427" s="4">
        <f t="shared" ca="1" si="169"/>
        <v>0</v>
      </c>
      <c r="BK427" s="4">
        <f t="shared" ca="1" si="169"/>
        <v>0</v>
      </c>
      <c r="BL427" s="4">
        <f t="shared" ca="1" si="169"/>
        <v>0</v>
      </c>
      <c r="BM427" s="4">
        <f t="shared" ca="1" si="169"/>
        <v>0</v>
      </c>
      <c r="BN427" s="4">
        <f t="shared" ca="1" si="169"/>
        <v>0</v>
      </c>
      <c r="BO427" s="4">
        <f t="shared" ref="BO427:DZ427" ca="1" si="170">IFERROR(IF($B427&lt;&gt;"",VLOOKUP(BO$421,TabelleK06BI,7,FALSE),""),"")</f>
        <v>0</v>
      </c>
      <c r="BP427" s="4">
        <f t="shared" ca="1" si="170"/>
        <v>0</v>
      </c>
      <c r="BQ427" s="4">
        <f t="shared" ca="1" si="170"/>
        <v>0</v>
      </c>
      <c r="BR427" s="4">
        <f t="shared" ca="1" si="170"/>
        <v>0</v>
      </c>
      <c r="BS427" s="4">
        <f t="shared" ca="1" si="170"/>
        <v>0</v>
      </c>
      <c r="BT427" s="4">
        <f t="shared" ca="1" si="170"/>
        <v>0</v>
      </c>
      <c r="BU427" s="4">
        <f t="shared" ca="1" si="170"/>
        <v>0</v>
      </c>
      <c r="BV427" s="4">
        <f t="shared" ca="1" si="170"/>
        <v>0</v>
      </c>
      <c r="BW427" s="4">
        <f t="shared" ca="1" si="170"/>
        <v>0</v>
      </c>
      <c r="BX427" s="4">
        <f t="shared" ca="1" si="170"/>
        <v>0</v>
      </c>
      <c r="BY427" s="4">
        <f t="shared" ca="1" si="170"/>
        <v>0</v>
      </c>
      <c r="BZ427" s="4">
        <f t="shared" ca="1" si="170"/>
        <v>0</v>
      </c>
      <c r="CA427" s="4">
        <f t="shared" ca="1" si="170"/>
        <v>0</v>
      </c>
      <c r="CB427" s="4">
        <f t="shared" ca="1" si="170"/>
        <v>0</v>
      </c>
      <c r="CC427" s="4">
        <f t="shared" ca="1" si="170"/>
        <v>0</v>
      </c>
      <c r="CD427" s="4">
        <f t="shared" ca="1" si="170"/>
        <v>0</v>
      </c>
      <c r="CE427" s="4">
        <f t="shared" ca="1" si="170"/>
        <v>0</v>
      </c>
      <c r="CF427" s="4">
        <f t="shared" ca="1" si="170"/>
        <v>0</v>
      </c>
      <c r="CG427" s="4">
        <f t="shared" ca="1" si="170"/>
        <v>0</v>
      </c>
      <c r="CH427" s="4">
        <f t="shared" ca="1" si="170"/>
        <v>0</v>
      </c>
      <c r="CI427" s="4">
        <f t="shared" ca="1" si="170"/>
        <v>0</v>
      </c>
      <c r="CJ427" s="4">
        <f t="shared" ca="1" si="170"/>
        <v>0</v>
      </c>
      <c r="CK427" s="4">
        <f t="shared" ca="1" si="170"/>
        <v>0</v>
      </c>
      <c r="CL427" s="4">
        <f t="shared" ca="1" si="170"/>
        <v>0</v>
      </c>
      <c r="CM427" s="4">
        <f t="shared" ca="1" si="170"/>
        <v>0</v>
      </c>
      <c r="CN427" s="4">
        <f t="shared" ca="1" si="170"/>
        <v>0</v>
      </c>
      <c r="CO427" s="4">
        <f t="shared" ca="1" si="170"/>
        <v>0</v>
      </c>
      <c r="CP427" s="4">
        <f t="shared" ca="1" si="170"/>
        <v>0</v>
      </c>
      <c r="CQ427" s="4">
        <f t="shared" ca="1" si="170"/>
        <v>0</v>
      </c>
      <c r="CR427" s="4">
        <f t="shared" ca="1" si="170"/>
        <v>0</v>
      </c>
      <c r="CS427" s="4">
        <f t="shared" ca="1" si="170"/>
        <v>0</v>
      </c>
      <c r="CT427" s="4">
        <f t="shared" ca="1" si="170"/>
        <v>0</v>
      </c>
      <c r="CU427" s="4">
        <f t="shared" ca="1" si="170"/>
        <v>0</v>
      </c>
      <c r="CV427" s="4">
        <f t="shared" ca="1" si="170"/>
        <v>0</v>
      </c>
      <c r="CW427" s="4">
        <f t="shared" ca="1" si="170"/>
        <v>0</v>
      </c>
      <c r="CX427" s="4">
        <f t="shared" ca="1" si="170"/>
        <v>0</v>
      </c>
      <c r="CY427" s="4">
        <f t="shared" ca="1" si="170"/>
        <v>0</v>
      </c>
      <c r="CZ427" s="4">
        <f t="shared" ca="1" si="170"/>
        <v>0</v>
      </c>
      <c r="DA427" s="4">
        <f t="shared" ca="1" si="170"/>
        <v>0</v>
      </c>
      <c r="DB427" s="4">
        <f t="shared" ca="1" si="170"/>
        <v>0</v>
      </c>
      <c r="DC427" s="4">
        <f t="shared" ca="1" si="170"/>
        <v>0</v>
      </c>
      <c r="DD427" s="4">
        <f t="shared" ca="1" si="170"/>
        <v>0</v>
      </c>
      <c r="DE427" s="4">
        <f t="shared" ca="1" si="170"/>
        <v>0</v>
      </c>
      <c r="DF427" s="4">
        <f t="shared" ca="1" si="170"/>
        <v>0</v>
      </c>
      <c r="DG427" s="4">
        <f t="shared" ca="1" si="170"/>
        <v>0</v>
      </c>
      <c r="DH427" s="4">
        <f t="shared" ca="1" si="170"/>
        <v>0</v>
      </c>
      <c r="DI427" s="4">
        <f t="shared" ca="1" si="170"/>
        <v>0</v>
      </c>
      <c r="DJ427" s="4">
        <f t="shared" ca="1" si="170"/>
        <v>0</v>
      </c>
      <c r="DK427" s="4">
        <f t="shared" ca="1" si="170"/>
        <v>0</v>
      </c>
      <c r="DL427" s="4">
        <f t="shared" ca="1" si="170"/>
        <v>0</v>
      </c>
      <c r="DM427" s="4">
        <f t="shared" ca="1" si="170"/>
        <v>0</v>
      </c>
      <c r="DN427" s="4">
        <f t="shared" ca="1" si="170"/>
        <v>0</v>
      </c>
      <c r="DO427" s="4">
        <f t="shared" ca="1" si="170"/>
        <v>0</v>
      </c>
      <c r="DP427" s="4">
        <f t="shared" ca="1" si="170"/>
        <v>0</v>
      </c>
      <c r="DQ427" s="4">
        <f t="shared" ca="1" si="170"/>
        <v>0</v>
      </c>
      <c r="DR427" s="4">
        <f t="shared" ca="1" si="170"/>
        <v>0</v>
      </c>
      <c r="DS427" s="4">
        <f t="shared" ca="1" si="170"/>
        <v>0</v>
      </c>
      <c r="DT427" s="4">
        <f t="shared" ca="1" si="170"/>
        <v>0</v>
      </c>
      <c r="DU427" s="4">
        <f t="shared" ca="1" si="170"/>
        <v>0</v>
      </c>
      <c r="DV427" s="4">
        <f t="shared" ca="1" si="170"/>
        <v>0</v>
      </c>
      <c r="DW427" s="4">
        <f t="shared" ca="1" si="170"/>
        <v>0</v>
      </c>
      <c r="DX427" s="4">
        <f t="shared" ca="1" si="170"/>
        <v>0</v>
      </c>
      <c r="DY427" s="4">
        <f t="shared" ca="1" si="170"/>
        <v>0</v>
      </c>
      <c r="DZ427" s="4">
        <f t="shared" ca="1" si="170"/>
        <v>0</v>
      </c>
      <c r="EA427" s="4">
        <f t="shared" ref="EA427:GL427" ca="1" si="171">IFERROR(IF($B427&lt;&gt;"",VLOOKUP(EA$421,TabelleK06BI,7,FALSE),""),"")</f>
        <v>0</v>
      </c>
      <c r="EB427" s="4">
        <f t="shared" ca="1" si="171"/>
        <v>0</v>
      </c>
      <c r="EC427" s="4">
        <f t="shared" ca="1" si="171"/>
        <v>0</v>
      </c>
      <c r="ED427" s="4">
        <f t="shared" ca="1" si="171"/>
        <v>0</v>
      </c>
      <c r="EE427" s="4">
        <f t="shared" ca="1" si="171"/>
        <v>0</v>
      </c>
      <c r="EF427" s="4">
        <f t="shared" ca="1" si="171"/>
        <v>0</v>
      </c>
      <c r="EG427" s="4">
        <f t="shared" ca="1" si="171"/>
        <v>0</v>
      </c>
      <c r="EH427" s="4">
        <f t="shared" ca="1" si="171"/>
        <v>0</v>
      </c>
      <c r="EI427" s="4">
        <f t="shared" ca="1" si="171"/>
        <v>0</v>
      </c>
      <c r="EJ427" s="4">
        <f t="shared" ca="1" si="171"/>
        <v>0</v>
      </c>
      <c r="EK427" s="4">
        <f t="shared" ca="1" si="171"/>
        <v>0</v>
      </c>
      <c r="EL427" s="4">
        <f t="shared" ca="1" si="171"/>
        <v>0</v>
      </c>
      <c r="EM427" s="4">
        <f t="shared" ca="1" si="171"/>
        <v>0</v>
      </c>
      <c r="EN427" s="4">
        <f t="shared" ca="1" si="171"/>
        <v>0</v>
      </c>
      <c r="EO427" s="4">
        <f t="shared" ca="1" si="171"/>
        <v>0</v>
      </c>
      <c r="EP427" s="4">
        <f t="shared" ca="1" si="171"/>
        <v>0</v>
      </c>
      <c r="EQ427" s="4">
        <f t="shared" ca="1" si="171"/>
        <v>0</v>
      </c>
      <c r="ER427" s="4">
        <f t="shared" ca="1" si="171"/>
        <v>0</v>
      </c>
      <c r="ES427" s="4">
        <f t="shared" ca="1" si="171"/>
        <v>0</v>
      </c>
      <c r="ET427" s="4">
        <f t="shared" ca="1" si="171"/>
        <v>0</v>
      </c>
      <c r="EU427" s="4">
        <f t="shared" ca="1" si="171"/>
        <v>0</v>
      </c>
      <c r="EV427" s="4">
        <f t="shared" ca="1" si="171"/>
        <v>0</v>
      </c>
      <c r="EW427" s="4">
        <f t="shared" ca="1" si="171"/>
        <v>0</v>
      </c>
      <c r="EX427" s="4">
        <f t="shared" ca="1" si="171"/>
        <v>0</v>
      </c>
      <c r="EY427" s="4">
        <f t="shared" ca="1" si="171"/>
        <v>0</v>
      </c>
      <c r="EZ427" s="4">
        <f t="shared" ca="1" si="171"/>
        <v>0</v>
      </c>
      <c r="FA427" s="4">
        <f t="shared" ca="1" si="171"/>
        <v>0</v>
      </c>
      <c r="FB427" s="4">
        <f t="shared" ca="1" si="171"/>
        <v>0</v>
      </c>
      <c r="FC427" s="4">
        <f t="shared" ca="1" si="171"/>
        <v>0</v>
      </c>
      <c r="FD427" s="4">
        <f t="shared" ca="1" si="171"/>
        <v>0</v>
      </c>
      <c r="FE427" s="4">
        <f t="shared" ca="1" si="171"/>
        <v>0</v>
      </c>
      <c r="FF427" s="4">
        <f t="shared" ca="1" si="171"/>
        <v>0</v>
      </c>
      <c r="FG427" s="4">
        <f t="shared" ca="1" si="171"/>
        <v>0</v>
      </c>
      <c r="FH427" s="4">
        <f t="shared" ca="1" si="171"/>
        <v>0</v>
      </c>
      <c r="FI427" s="4">
        <f t="shared" ca="1" si="171"/>
        <v>0</v>
      </c>
      <c r="FJ427" s="4">
        <f t="shared" ca="1" si="171"/>
        <v>0</v>
      </c>
      <c r="FK427" s="4">
        <f t="shared" ca="1" si="171"/>
        <v>0</v>
      </c>
      <c r="FL427" s="4">
        <f t="shared" ca="1" si="171"/>
        <v>0</v>
      </c>
      <c r="FM427" s="4">
        <f t="shared" ca="1" si="171"/>
        <v>0</v>
      </c>
      <c r="FN427" s="4">
        <f t="shared" ca="1" si="171"/>
        <v>0</v>
      </c>
      <c r="FO427" s="4">
        <f t="shared" ca="1" si="171"/>
        <v>0</v>
      </c>
      <c r="FP427" s="4">
        <f t="shared" ca="1" si="171"/>
        <v>0</v>
      </c>
      <c r="FQ427" s="4">
        <f t="shared" ca="1" si="171"/>
        <v>0</v>
      </c>
      <c r="FR427" s="4">
        <f t="shared" ca="1" si="171"/>
        <v>0</v>
      </c>
      <c r="FS427" s="4">
        <f t="shared" ca="1" si="171"/>
        <v>0</v>
      </c>
      <c r="FT427" s="4">
        <f t="shared" ca="1" si="171"/>
        <v>0</v>
      </c>
      <c r="FU427" s="4">
        <f t="shared" ca="1" si="171"/>
        <v>0</v>
      </c>
      <c r="FV427" s="4">
        <f t="shared" ca="1" si="171"/>
        <v>0</v>
      </c>
      <c r="FW427" s="4">
        <f t="shared" ca="1" si="171"/>
        <v>0</v>
      </c>
      <c r="FX427" s="4">
        <f t="shared" ca="1" si="171"/>
        <v>0</v>
      </c>
      <c r="FY427" s="4">
        <f t="shared" ca="1" si="171"/>
        <v>0</v>
      </c>
      <c r="FZ427" s="4">
        <f t="shared" ca="1" si="171"/>
        <v>0</v>
      </c>
      <c r="GA427" s="4">
        <f t="shared" ca="1" si="171"/>
        <v>0</v>
      </c>
      <c r="GB427" s="4">
        <f t="shared" ca="1" si="171"/>
        <v>0</v>
      </c>
      <c r="GC427" s="4">
        <f t="shared" ca="1" si="171"/>
        <v>0</v>
      </c>
      <c r="GD427" s="4">
        <f t="shared" ca="1" si="171"/>
        <v>0</v>
      </c>
      <c r="GE427" s="4">
        <f t="shared" ca="1" si="171"/>
        <v>0</v>
      </c>
      <c r="GF427" s="4">
        <f t="shared" ca="1" si="171"/>
        <v>0</v>
      </c>
      <c r="GG427" s="4">
        <f t="shared" ca="1" si="171"/>
        <v>0</v>
      </c>
      <c r="GH427" s="4">
        <f t="shared" ca="1" si="171"/>
        <v>0</v>
      </c>
      <c r="GI427" s="4">
        <f t="shared" ca="1" si="171"/>
        <v>0</v>
      </c>
      <c r="GJ427" s="4">
        <f t="shared" ca="1" si="171"/>
        <v>0</v>
      </c>
      <c r="GK427" s="4">
        <f t="shared" ca="1" si="171"/>
        <v>0</v>
      </c>
      <c r="GL427" s="4">
        <f t="shared" ca="1" si="171"/>
        <v>0</v>
      </c>
      <c r="GM427" s="4">
        <f t="shared" ref="GM427:IX427" ca="1" si="172">IFERROR(IF($B427&lt;&gt;"",VLOOKUP(GM$421,TabelleK06BI,7,FALSE),""),"")</f>
        <v>0</v>
      </c>
      <c r="GN427" s="4">
        <f t="shared" ca="1" si="172"/>
        <v>0</v>
      </c>
      <c r="GO427" s="4">
        <f t="shared" ca="1" si="172"/>
        <v>0</v>
      </c>
      <c r="GP427" s="4">
        <f t="shared" ca="1" si="172"/>
        <v>0</v>
      </c>
      <c r="GQ427" s="4">
        <f t="shared" ca="1" si="172"/>
        <v>0</v>
      </c>
      <c r="GR427" s="4">
        <f t="shared" ca="1" si="172"/>
        <v>0</v>
      </c>
      <c r="GS427" s="4">
        <f t="shared" ca="1" si="172"/>
        <v>0</v>
      </c>
      <c r="GT427" s="4">
        <f t="shared" ca="1" si="172"/>
        <v>0</v>
      </c>
      <c r="GU427" s="4">
        <f t="shared" ca="1" si="172"/>
        <v>0</v>
      </c>
      <c r="GV427" s="4">
        <f t="shared" ca="1" si="172"/>
        <v>0</v>
      </c>
      <c r="GW427" s="4">
        <f t="shared" ca="1" si="172"/>
        <v>0</v>
      </c>
      <c r="GX427" s="4">
        <f t="shared" ca="1" si="172"/>
        <v>0</v>
      </c>
      <c r="GY427" s="4">
        <f t="shared" ca="1" si="172"/>
        <v>0</v>
      </c>
      <c r="GZ427" s="4">
        <f t="shared" ca="1" si="172"/>
        <v>0</v>
      </c>
      <c r="HA427" s="4">
        <f t="shared" ca="1" si="172"/>
        <v>0</v>
      </c>
      <c r="HB427" s="4">
        <f t="shared" ca="1" si="172"/>
        <v>0</v>
      </c>
      <c r="HC427" s="4">
        <f t="shared" ca="1" si="172"/>
        <v>0</v>
      </c>
      <c r="HD427" s="4">
        <f t="shared" ca="1" si="172"/>
        <v>0</v>
      </c>
      <c r="HE427" s="4">
        <f t="shared" ca="1" si="172"/>
        <v>0</v>
      </c>
      <c r="HF427" s="4">
        <f t="shared" ca="1" si="172"/>
        <v>0</v>
      </c>
      <c r="HG427" s="4">
        <f t="shared" ca="1" si="172"/>
        <v>0</v>
      </c>
      <c r="HH427" s="4">
        <f t="shared" ca="1" si="172"/>
        <v>0</v>
      </c>
      <c r="HI427" s="4">
        <f t="shared" ca="1" si="172"/>
        <v>0</v>
      </c>
      <c r="HJ427" s="4">
        <f t="shared" ca="1" si="172"/>
        <v>0</v>
      </c>
      <c r="HK427" s="4">
        <f t="shared" ca="1" si="172"/>
        <v>0</v>
      </c>
      <c r="HL427" s="4">
        <f t="shared" ca="1" si="172"/>
        <v>0</v>
      </c>
      <c r="HM427" s="4">
        <f t="shared" ca="1" si="172"/>
        <v>0</v>
      </c>
      <c r="HN427" s="4">
        <f t="shared" ca="1" si="172"/>
        <v>0</v>
      </c>
      <c r="HO427" s="4">
        <f t="shared" ca="1" si="172"/>
        <v>0</v>
      </c>
      <c r="HP427" s="4">
        <f t="shared" ca="1" si="172"/>
        <v>0</v>
      </c>
      <c r="HQ427" s="4">
        <f t="shared" ca="1" si="172"/>
        <v>0</v>
      </c>
      <c r="HR427" s="4">
        <f t="shared" ca="1" si="172"/>
        <v>0</v>
      </c>
      <c r="HS427" s="4">
        <f t="shared" ca="1" si="172"/>
        <v>0</v>
      </c>
      <c r="HT427" s="4">
        <f t="shared" ca="1" si="172"/>
        <v>0</v>
      </c>
      <c r="HU427" s="4">
        <f t="shared" ca="1" si="172"/>
        <v>0</v>
      </c>
      <c r="HV427" s="4">
        <f t="shared" ca="1" si="172"/>
        <v>0</v>
      </c>
      <c r="HW427" s="4">
        <f t="shared" ca="1" si="172"/>
        <v>0</v>
      </c>
      <c r="HX427" s="4">
        <f t="shared" ca="1" si="172"/>
        <v>0</v>
      </c>
      <c r="HY427" s="4">
        <f t="shared" ca="1" si="172"/>
        <v>0</v>
      </c>
      <c r="HZ427" s="4">
        <f t="shared" ca="1" si="172"/>
        <v>0</v>
      </c>
      <c r="IA427" s="4">
        <f t="shared" ca="1" si="172"/>
        <v>0</v>
      </c>
      <c r="IB427" s="4">
        <f t="shared" ca="1" si="172"/>
        <v>0</v>
      </c>
      <c r="IC427" s="4">
        <f t="shared" ca="1" si="172"/>
        <v>0</v>
      </c>
      <c r="ID427" s="4">
        <f t="shared" ca="1" si="172"/>
        <v>0</v>
      </c>
      <c r="IE427" s="4">
        <f t="shared" ca="1" si="172"/>
        <v>0</v>
      </c>
      <c r="IF427" s="4">
        <f t="shared" ca="1" si="172"/>
        <v>0</v>
      </c>
      <c r="IG427" s="4">
        <f t="shared" ca="1" si="172"/>
        <v>0</v>
      </c>
      <c r="IH427" s="4">
        <f t="shared" ca="1" si="172"/>
        <v>0</v>
      </c>
      <c r="II427" s="4">
        <f t="shared" ca="1" si="172"/>
        <v>0</v>
      </c>
      <c r="IJ427" s="4">
        <f t="shared" ca="1" si="172"/>
        <v>0</v>
      </c>
      <c r="IK427" s="4">
        <f t="shared" ca="1" si="172"/>
        <v>0</v>
      </c>
      <c r="IL427" s="4">
        <f t="shared" ca="1" si="172"/>
        <v>0</v>
      </c>
      <c r="IM427" s="4">
        <f t="shared" ca="1" si="172"/>
        <v>0</v>
      </c>
      <c r="IN427" s="4">
        <f t="shared" ca="1" si="172"/>
        <v>0</v>
      </c>
      <c r="IO427" s="4">
        <f t="shared" ca="1" si="172"/>
        <v>0</v>
      </c>
      <c r="IP427" s="4">
        <f t="shared" ca="1" si="172"/>
        <v>0</v>
      </c>
      <c r="IQ427" s="4">
        <f t="shared" ca="1" si="172"/>
        <v>0</v>
      </c>
      <c r="IR427" s="4">
        <f t="shared" ca="1" si="172"/>
        <v>0</v>
      </c>
      <c r="IS427" s="4">
        <f t="shared" ca="1" si="172"/>
        <v>0</v>
      </c>
      <c r="IT427" s="4">
        <f t="shared" ca="1" si="172"/>
        <v>0</v>
      </c>
      <c r="IU427" s="4">
        <f t="shared" ca="1" si="172"/>
        <v>0</v>
      </c>
      <c r="IV427" s="4">
        <f t="shared" ca="1" si="172"/>
        <v>0</v>
      </c>
      <c r="IW427" s="4">
        <f t="shared" ca="1" si="172"/>
        <v>0</v>
      </c>
      <c r="IX427" s="4">
        <f t="shared" ca="1" si="172"/>
        <v>0</v>
      </c>
      <c r="IY427" s="4">
        <f t="shared" ref="IY427:KQ427" ca="1" si="173">IFERROR(IF($B427&lt;&gt;"",VLOOKUP(IY$421,TabelleK06BI,7,FALSE),""),"")</f>
        <v>0</v>
      </c>
      <c r="IZ427" s="4">
        <f t="shared" ca="1" si="173"/>
        <v>0</v>
      </c>
      <c r="JA427" s="4">
        <f t="shared" ca="1" si="173"/>
        <v>0</v>
      </c>
      <c r="JB427" s="4">
        <f t="shared" ca="1" si="173"/>
        <v>0</v>
      </c>
      <c r="JC427" s="4">
        <f t="shared" ca="1" si="173"/>
        <v>0</v>
      </c>
      <c r="JD427" s="4">
        <f t="shared" ca="1" si="173"/>
        <v>0</v>
      </c>
      <c r="JE427" s="4">
        <f t="shared" ca="1" si="173"/>
        <v>0</v>
      </c>
      <c r="JF427" s="4">
        <f t="shared" ca="1" si="173"/>
        <v>0</v>
      </c>
      <c r="JG427" s="4">
        <f t="shared" ca="1" si="173"/>
        <v>0</v>
      </c>
      <c r="JH427" s="4">
        <f t="shared" ca="1" si="173"/>
        <v>0</v>
      </c>
      <c r="JI427" s="4">
        <f t="shared" ca="1" si="173"/>
        <v>0</v>
      </c>
      <c r="JJ427" s="4">
        <f t="shared" ca="1" si="173"/>
        <v>0</v>
      </c>
      <c r="JK427" s="4">
        <f t="shared" ca="1" si="173"/>
        <v>0</v>
      </c>
      <c r="JL427" s="4">
        <f t="shared" ca="1" si="173"/>
        <v>0</v>
      </c>
      <c r="JM427" s="4">
        <f t="shared" ca="1" si="173"/>
        <v>0</v>
      </c>
      <c r="JN427" s="4">
        <f t="shared" ca="1" si="173"/>
        <v>0</v>
      </c>
      <c r="JO427" s="4">
        <f t="shared" ca="1" si="173"/>
        <v>0</v>
      </c>
      <c r="JP427" s="4">
        <f t="shared" ca="1" si="173"/>
        <v>0</v>
      </c>
      <c r="JQ427" s="4">
        <f t="shared" ca="1" si="173"/>
        <v>0</v>
      </c>
      <c r="JR427" s="4">
        <f t="shared" ca="1" si="173"/>
        <v>0</v>
      </c>
      <c r="JS427" s="4">
        <f t="shared" ca="1" si="173"/>
        <v>0</v>
      </c>
      <c r="JT427" s="4">
        <f t="shared" ca="1" si="173"/>
        <v>0</v>
      </c>
      <c r="JU427" s="4">
        <f t="shared" ca="1" si="173"/>
        <v>0</v>
      </c>
      <c r="JV427" s="4">
        <f t="shared" ca="1" si="173"/>
        <v>0</v>
      </c>
      <c r="JW427" s="4">
        <f t="shared" ca="1" si="173"/>
        <v>0</v>
      </c>
      <c r="JX427" s="4">
        <f t="shared" ca="1" si="173"/>
        <v>0</v>
      </c>
      <c r="JY427" s="4">
        <f t="shared" ca="1" si="173"/>
        <v>0</v>
      </c>
      <c r="JZ427" s="4">
        <f t="shared" ca="1" si="173"/>
        <v>0</v>
      </c>
      <c r="KA427" s="4">
        <f t="shared" ca="1" si="173"/>
        <v>0</v>
      </c>
      <c r="KB427" s="4">
        <f t="shared" ca="1" si="173"/>
        <v>0</v>
      </c>
      <c r="KC427" s="4">
        <f t="shared" ca="1" si="173"/>
        <v>0</v>
      </c>
      <c r="KD427" s="4">
        <f t="shared" ca="1" si="173"/>
        <v>0</v>
      </c>
      <c r="KE427" s="4">
        <f t="shared" ca="1" si="173"/>
        <v>0</v>
      </c>
      <c r="KF427" s="4">
        <f t="shared" ca="1" si="173"/>
        <v>0</v>
      </c>
      <c r="KG427" s="4">
        <f t="shared" ca="1" si="173"/>
        <v>0</v>
      </c>
      <c r="KH427" s="4">
        <f t="shared" ca="1" si="173"/>
        <v>0</v>
      </c>
      <c r="KI427" s="4">
        <f t="shared" ca="1" si="173"/>
        <v>0</v>
      </c>
      <c r="KJ427" s="4">
        <f t="shared" ca="1" si="173"/>
        <v>0</v>
      </c>
      <c r="KK427" s="4">
        <f t="shared" ca="1" si="173"/>
        <v>0</v>
      </c>
      <c r="KL427" s="4">
        <f t="shared" ca="1" si="173"/>
        <v>0</v>
      </c>
      <c r="KM427" s="4">
        <f t="shared" ca="1" si="173"/>
        <v>0</v>
      </c>
      <c r="KN427" s="4">
        <f t="shared" ca="1" si="173"/>
        <v>0</v>
      </c>
      <c r="KO427" s="4">
        <f t="shared" ca="1" si="173"/>
        <v>0</v>
      </c>
      <c r="KP427" s="4">
        <f t="shared" ca="1" si="173"/>
        <v>0</v>
      </c>
      <c r="KQ427" s="4">
        <f t="shared" ca="1" si="173"/>
        <v>0</v>
      </c>
      <c r="KR427" s="4">
        <f ca="1">IFERROR(VLOOKUP($KR$421,TabelleK06BI,7,FALSE),"")</f>
        <v>0</v>
      </c>
      <c r="KS427" s="4">
        <f ca="1">IFERROR(VLOOKUP($KS$421,TabelleK06BI,7,FALSE),"")</f>
        <v>0</v>
      </c>
    </row>
    <row r="428" spans="2:305" ht="12.75" hidden="1" customHeight="1" x14ac:dyDescent="0.2">
      <c r="B428" s="138" t="str">
        <f t="shared" ca="1" si="148"/>
        <v>Reserve 01</v>
      </c>
      <c r="C428" s="4">
        <f t="shared" ref="C428:BN428" ca="1" si="174">IFERROR(IF($B428&lt;&gt;"",VLOOKUP(C$421,TabelleK07BI,7,FALSE),""),"")</f>
        <v>0</v>
      </c>
      <c r="D428" s="4">
        <f t="shared" ca="1" si="174"/>
        <v>0</v>
      </c>
      <c r="E428" s="4">
        <f t="shared" ca="1" si="174"/>
        <v>0</v>
      </c>
      <c r="F428" s="4">
        <f t="shared" ca="1" si="174"/>
        <v>0</v>
      </c>
      <c r="G428" s="4">
        <f t="shared" ca="1" si="174"/>
        <v>0</v>
      </c>
      <c r="H428" s="4">
        <f t="shared" ca="1" si="174"/>
        <v>0</v>
      </c>
      <c r="I428" s="4">
        <f t="shared" ca="1" si="174"/>
        <v>0</v>
      </c>
      <c r="J428" s="4">
        <f t="shared" ca="1" si="174"/>
        <v>0</v>
      </c>
      <c r="K428" s="4">
        <f t="shared" ca="1" si="174"/>
        <v>0</v>
      </c>
      <c r="L428" s="4">
        <f t="shared" ca="1" si="174"/>
        <v>0</v>
      </c>
      <c r="M428" s="4">
        <f t="shared" ca="1" si="174"/>
        <v>0</v>
      </c>
      <c r="N428" s="4">
        <f t="shared" ca="1" si="174"/>
        <v>0</v>
      </c>
      <c r="O428" s="4">
        <f t="shared" ca="1" si="174"/>
        <v>0</v>
      </c>
      <c r="P428" s="4">
        <f t="shared" ca="1" si="174"/>
        <v>0</v>
      </c>
      <c r="Q428" s="4">
        <f t="shared" ca="1" si="174"/>
        <v>0</v>
      </c>
      <c r="R428" s="4">
        <f t="shared" ca="1" si="174"/>
        <v>0</v>
      </c>
      <c r="S428" s="4">
        <f t="shared" ca="1" si="174"/>
        <v>0</v>
      </c>
      <c r="T428" s="4">
        <f t="shared" ca="1" si="174"/>
        <v>0</v>
      </c>
      <c r="U428" s="4">
        <f t="shared" ca="1" si="174"/>
        <v>0</v>
      </c>
      <c r="V428" s="4">
        <f t="shared" ca="1" si="174"/>
        <v>0</v>
      </c>
      <c r="W428" s="4">
        <f t="shared" ca="1" si="174"/>
        <v>0</v>
      </c>
      <c r="X428" s="4">
        <f t="shared" ca="1" si="174"/>
        <v>0</v>
      </c>
      <c r="Y428" s="4">
        <f t="shared" ca="1" si="174"/>
        <v>0</v>
      </c>
      <c r="Z428" s="4">
        <f t="shared" ca="1" si="174"/>
        <v>0</v>
      </c>
      <c r="AA428" s="4">
        <f t="shared" ca="1" si="174"/>
        <v>0</v>
      </c>
      <c r="AB428" s="4">
        <f t="shared" ca="1" si="174"/>
        <v>0</v>
      </c>
      <c r="AC428" s="4">
        <f t="shared" ca="1" si="174"/>
        <v>0</v>
      </c>
      <c r="AD428" s="4">
        <f t="shared" ca="1" si="174"/>
        <v>0</v>
      </c>
      <c r="AE428" s="4">
        <f t="shared" ca="1" si="174"/>
        <v>0</v>
      </c>
      <c r="AF428" s="4">
        <f t="shared" ca="1" si="174"/>
        <v>0</v>
      </c>
      <c r="AG428" s="4">
        <f t="shared" ca="1" si="174"/>
        <v>0</v>
      </c>
      <c r="AH428" s="4">
        <f t="shared" ca="1" si="174"/>
        <v>0</v>
      </c>
      <c r="AI428" s="4">
        <f t="shared" ca="1" si="174"/>
        <v>0</v>
      </c>
      <c r="AJ428" s="4">
        <f t="shared" ca="1" si="174"/>
        <v>0</v>
      </c>
      <c r="AK428" s="4">
        <f t="shared" ca="1" si="174"/>
        <v>0</v>
      </c>
      <c r="AL428" s="4">
        <f t="shared" ca="1" si="174"/>
        <v>0</v>
      </c>
      <c r="AM428" s="4">
        <f t="shared" ca="1" si="174"/>
        <v>0</v>
      </c>
      <c r="AN428" s="4">
        <f t="shared" ca="1" si="174"/>
        <v>0</v>
      </c>
      <c r="AO428" s="4">
        <f t="shared" ca="1" si="174"/>
        <v>0</v>
      </c>
      <c r="AP428" s="4">
        <f t="shared" ca="1" si="174"/>
        <v>0</v>
      </c>
      <c r="AQ428" s="4">
        <f t="shared" ca="1" si="174"/>
        <v>0</v>
      </c>
      <c r="AR428" s="4">
        <f t="shared" ca="1" si="174"/>
        <v>0</v>
      </c>
      <c r="AS428" s="4">
        <f t="shared" ca="1" si="174"/>
        <v>0</v>
      </c>
      <c r="AT428" s="4">
        <f t="shared" ca="1" si="174"/>
        <v>0</v>
      </c>
      <c r="AU428" s="4">
        <f t="shared" ca="1" si="174"/>
        <v>0</v>
      </c>
      <c r="AV428" s="4">
        <f t="shared" ca="1" si="174"/>
        <v>0</v>
      </c>
      <c r="AW428" s="4">
        <f t="shared" ca="1" si="174"/>
        <v>0</v>
      </c>
      <c r="AX428" s="4">
        <f t="shared" ca="1" si="174"/>
        <v>0</v>
      </c>
      <c r="AY428" s="4">
        <f t="shared" ca="1" si="174"/>
        <v>0</v>
      </c>
      <c r="AZ428" s="4">
        <f t="shared" ca="1" si="174"/>
        <v>0</v>
      </c>
      <c r="BA428" s="4">
        <f t="shared" ca="1" si="174"/>
        <v>0</v>
      </c>
      <c r="BB428" s="4">
        <f t="shared" ca="1" si="174"/>
        <v>0</v>
      </c>
      <c r="BC428" s="4">
        <f t="shared" ca="1" si="174"/>
        <v>0</v>
      </c>
      <c r="BD428" s="4">
        <f t="shared" ca="1" si="174"/>
        <v>0</v>
      </c>
      <c r="BE428" s="4">
        <f t="shared" ca="1" si="174"/>
        <v>0</v>
      </c>
      <c r="BF428" s="4">
        <f t="shared" ca="1" si="174"/>
        <v>0</v>
      </c>
      <c r="BG428" s="4">
        <f t="shared" ca="1" si="174"/>
        <v>0</v>
      </c>
      <c r="BH428" s="4">
        <f t="shared" ca="1" si="174"/>
        <v>0</v>
      </c>
      <c r="BI428" s="4">
        <f t="shared" ca="1" si="174"/>
        <v>0</v>
      </c>
      <c r="BJ428" s="4">
        <f t="shared" ca="1" si="174"/>
        <v>0</v>
      </c>
      <c r="BK428" s="4">
        <f t="shared" ca="1" si="174"/>
        <v>0</v>
      </c>
      <c r="BL428" s="4">
        <f t="shared" ca="1" si="174"/>
        <v>0</v>
      </c>
      <c r="BM428" s="4">
        <f t="shared" ca="1" si="174"/>
        <v>0</v>
      </c>
      <c r="BN428" s="4">
        <f t="shared" ca="1" si="174"/>
        <v>0</v>
      </c>
      <c r="BO428" s="4">
        <f t="shared" ref="BO428:DZ428" ca="1" si="175">IFERROR(IF($B428&lt;&gt;"",VLOOKUP(BO$421,TabelleK07BI,7,FALSE),""),"")</f>
        <v>0</v>
      </c>
      <c r="BP428" s="4">
        <f t="shared" ca="1" si="175"/>
        <v>0</v>
      </c>
      <c r="BQ428" s="4">
        <f t="shared" ca="1" si="175"/>
        <v>0</v>
      </c>
      <c r="BR428" s="4">
        <f t="shared" ca="1" si="175"/>
        <v>0</v>
      </c>
      <c r="BS428" s="4">
        <f t="shared" ca="1" si="175"/>
        <v>0</v>
      </c>
      <c r="BT428" s="4">
        <f t="shared" ca="1" si="175"/>
        <v>0</v>
      </c>
      <c r="BU428" s="4">
        <f t="shared" ca="1" si="175"/>
        <v>0</v>
      </c>
      <c r="BV428" s="4">
        <f t="shared" ca="1" si="175"/>
        <v>0</v>
      </c>
      <c r="BW428" s="4">
        <f t="shared" ca="1" si="175"/>
        <v>0</v>
      </c>
      <c r="BX428" s="4">
        <f t="shared" ca="1" si="175"/>
        <v>0</v>
      </c>
      <c r="BY428" s="4">
        <f t="shared" ca="1" si="175"/>
        <v>0</v>
      </c>
      <c r="BZ428" s="4">
        <f t="shared" ca="1" si="175"/>
        <v>0</v>
      </c>
      <c r="CA428" s="4">
        <f t="shared" ca="1" si="175"/>
        <v>0</v>
      </c>
      <c r="CB428" s="4">
        <f t="shared" ca="1" si="175"/>
        <v>0</v>
      </c>
      <c r="CC428" s="4">
        <f t="shared" ca="1" si="175"/>
        <v>0</v>
      </c>
      <c r="CD428" s="4">
        <f t="shared" ca="1" si="175"/>
        <v>0</v>
      </c>
      <c r="CE428" s="4">
        <f t="shared" ca="1" si="175"/>
        <v>0</v>
      </c>
      <c r="CF428" s="4">
        <f t="shared" ca="1" si="175"/>
        <v>0</v>
      </c>
      <c r="CG428" s="4">
        <f t="shared" ca="1" si="175"/>
        <v>0</v>
      </c>
      <c r="CH428" s="4">
        <f t="shared" ca="1" si="175"/>
        <v>0</v>
      </c>
      <c r="CI428" s="4">
        <f t="shared" ca="1" si="175"/>
        <v>0</v>
      </c>
      <c r="CJ428" s="4">
        <f t="shared" ca="1" si="175"/>
        <v>0</v>
      </c>
      <c r="CK428" s="4">
        <f t="shared" ca="1" si="175"/>
        <v>0</v>
      </c>
      <c r="CL428" s="4">
        <f t="shared" ca="1" si="175"/>
        <v>0</v>
      </c>
      <c r="CM428" s="4">
        <f t="shared" ca="1" si="175"/>
        <v>0</v>
      </c>
      <c r="CN428" s="4">
        <f t="shared" ca="1" si="175"/>
        <v>0</v>
      </c>
      <c r="CO428" s="4">
        <f t="shared" ca="1" si="175"/>
        <v>0</v>
      </c>
      <c r="CP428" s="4">
        <f t="shared" ca="1" si="175"/>
        <v>0</v>
      </c>
      <c r="CQ428" s="4">
        <f t="shared" ca="1" si="175"/>
        <v>0</v>
      </c>
      <c r="CR428" s="4">
        <f t="shared" ca="1" si="175"/>
        <v>0</v>
      </c>
      <c r="CS428" s="4">
        <f t="shared" ca="1" si="175"/>
        <v>0</v>
      </c>
      <c r="CT428" s="4">
        <f t="shared" ca="1" si="175"/>
        <v>0</v>
      </c>
      <c r="CU428" s="4">
        <f t="shared" ca="1" si="175"/>
        <v>0</v>
      </c>
      <c r="CV428" s="4">
        <f t="shared" ca="1" si="175"/>
        <v>0</v>
      </c>
      <c r="CW428" s="4">
        <f t="shared" ca="1" si="175"/>
        <v>0</v>
      </c>
      <c r="CX428" s="4">
        <f t="shared" ca="1" si="175"/>
        <v>0</v>
      </c>
      <c r="CY428" s="4">
        <f t="shared" ca="1" si="175"/>
        <v>0</v>
      </c>
      <c r="CZ428" s="4">
        <f t="shared" ca="1" si="175"/>
        <v>0</v>
      </c>
      <c r="DA428" s="4">
        <f t="shared" ca="1" si="175"/>
        <v>0</v>
      </c>
      <c r="DB428" s="4">
        <f t="shared" ca="1" si="175"/>
        <v>0</v>
      </c>
      <c r="DC428" s="4">
        <f t="shared" ca="1" si="175"/>
        <v>0</v>
      </c>
      <c r="DD428" s="4">
        <f t="shared" ca="1" si="175"/>
        <v>0</v>
      </c>
      <c r="DE428" s="4">
        <f t="shared" ca="1" si="175"/>
        <v>0</v>
      </c>
      <c r="DF428" s="4">
        <f t="shared" ca="1" si="175"/>
        <v>0</v>
      </c>
      <c r="DG428" s="4">
        <f t="shared" ca="1" si="175"/>
        <v>0</v>
      </c>
      <c r="DH428" s="4">
        <f t="shared" ca="1" si="175"/>
        <v>0</v>
      </c>
      <c r="DI428" s="4">
        <f t="shared" ca="1" si="175"/>
        <v>0</v>
      </c>
      <c r="DJ428" s="4">
        <f t="shared" ca="1" si="175"/>
        <v>0</v>
      </c>
      <c r="DK428" s="4">
        <f t="shared" ca="1" si="175"/>
        <v>0</v>
      </c>
      <c r="DL428" s="4">
        <f t="shared" ca="1" si="175"/>
        <v>0</v>
      </c>
      <c r="DM428" s="4">
        <f t="shared" ca="1" si="175"/>
        <v>0</v>
      </c>
      <c r="DN428" s="4">
        <f t="shared" ca="1" si="175"/>
        <v>0</v>
      </c>
      <c r="DO428" s="4">
        <f t="shared" ca="1" si="175"/>
        <v>0</v>
      </c>
      <c r="DP428" s="4">
        <f t="shared" ca="1" si="175"/>
        <v>0</v>
      </c>
      <c r="DQ428" s="4">
        <f t="shared" ca="1" si="175"/>
        <v>0</v>
      </c>
      <c r="DR428" s="4">
        <f t="shared" ca="1" si="175"/>
        <v>0</v>
      </c>
      <c r="DS428" s="4">
        <f t="shared" ca="1" si="175"/>
        <v>0</v>
      </c>
      <c r="DT428" s="4">
        <f t="shared" ca="1" si="175"/>
        <v>0</v>
      </c>
      <c r="DU428" s="4">
        <f t="shared" ca="1" si="175"/>
        <v>0</v>
      </c>
      <c r="DV428" s="4">
        <f t="shared" ca="1" si="175"/>
        <v>0</v>
      </c>
      <c r="DW428" s="4">
        <f t="shared" ca="1" si="175"/>
        <v>0</v>
      </c>
      <c r="DX428" s="4">
        <f t="shared" ca="1" si="175"/>
        <v>0</v>
      </c>
      <c r="DY428" s="4">
        <f t="shared" ca="1" si="175"/>
        <v>0</v>
      </c>
      <c r="DZ428" s="4">
        <f t="shared" ca="1" si="175"/>
        <v>0</v>
      </c>
      <c r="EA428" s="4">
        <f t="shared" ref="EA428:GL428" ca="1" si="176">IFERROR(IF($B428&lt;&gt;"",VLOOKUP(EA$421,TabelleK07BI,7,FALSE),""),"")</f>
        <v>0</v>
      </c>
      <c r="EB428" s="4">
        <f t="shared" ca="1" si="176"/>
        <v>0</v>
      </c>
      <c r="EC428" s="4">
        <f t="shared" ca="1" si="176"/>
        <v>0</v>
      </c>
      <c r="ED428" s="4">
        <f t="shared" ca="1" si="176"/>
        <v>0</v>
      </c>
      <c r="EE428" s="4">
        <f t="shared" ca="1" si="176"/>
        <v>0</v>
      </c>
      <c r="EF428" s="4">
        <f t="shared" ca="1" si="176"/>
        <v>0</v>
      </c>
      <c r="EG428" s="4">
        <f t="shared" ca="1" si="176"/>
        <v>0</v>
      </c>
      <c r="EH428" s="4">
        <f t="shared" ca="1" si="176"/>
        <v>0</v>
      </c>
      <c r="EI428" s="4">
        <f t="shared" ca="1" si="176"/>
        <v>0</v>
      </c>
      <c r="EJ428" s="4">
        <f t="shared" ca="1" si="176"/>
        <v>0</v>
      </c>
      <c r="EK428" s="4">
        <f t="shared" ca="1" si="176"/>
        <v>0</v>
      </c>
      <c r="EL428" s="4">
        <f t="shared" ca="1" si="176"/>
        <v>0</v>
      </c>
      <c r="EM428" s="4">
        <f t="shared" ca="1" si="176"/>
        <v>0</v>
      </c>
      <c r="EN428" s="4">
        <f t="shared" ca="1" si="176"/>
        <v>0</v>
      </c>
      <c r="EO428" s="4">
        <f t="shared" ca="1" si="176"/>
        <v>0</v>
      </c>
      <c r="EP428" s="4">
        <f t="shared" ca="1" si="176"/>
        <v>0</v>
      </c>
      <c r="EQ428" s="4">
        <f t="shared" ca="1" si="176"/>
        <v>0</v>
      </c>
      <c r="ER428" s="4">
        <f t="shared" ca="1" si="176"/>
        <v>0</v>
      </c>
      <c r="ES428" s="4">
        <f t="shared" ca="1" si="176"/>
        <v>0</v>
      </c>
      <c r="ET428" s="4">
        <f t="shared" ca="1" si="176"/>
        <v>0</v>
      </c>
      <c r="EU428" s="4">
        <f t="shared" ca="1" si="176"/>
        <v>0</v>
      </c>
      <c r="EV428" s="4">
        <f t="shared" ca="1" si="176"/>
        <v>0</v>
      </c>
      <c r="EW428" s="4">
        <f t="shared" ca="1" si="176"/>
        <v>0</v>
      </c>
      <c r="EX428" s="4">
        <f t="shared" ca="1" si="176"/>
        <v>0</v>
      </c>
      <c r="EY428" s="4">
        <f t="shared" ca="1" si="176"/>
        <v>0</v>
      </c>
      <c r="EZ428" s="4">
        <f t="shared" ca="1" si="176"/>
        <v>0</v>
      </c>
      <c r="FA428" s="4">
        <f t="shared" ca="1" si="176"/>
        <v>0</v>
      </c>
      <c r="FB428" s="4">
        <f t="shared" ca="1" si="176"/>
        <v>0</v>
      </c>
      <c r="FC428" s="4">
        <f t="shared" ca="1" si="176"/>
        <v>0</v>
      </c>
      <c r="FD428" s="4">
        <f t="shared" ca="1" si="176"/>
        <v>0</v>
      </c>
      <c r="FE428" s="4">
        <f t="shared" ca="1" si="176"/>
        <v>0</v>
      </c>
      <c r="FF428" s="4">
        <f t="shared" ca="1" si="176"/>
        <v>0</v>
      </c>
      <c r="FG428" s="4">
        <f t="shared" ca="1" si="176"/>
        <v>0</v>
      </c>
      <c r="FH428" s="4">
        <f t="shared" ca="1" si="176"/>
        <v>0</v>
      </c>
      <c r="FI428" s="4">
        <f t="shared" ca="1" si="176"/>
        <v>0</v>
      </c>
      <c r="FJ428" s="4">
        <f t="shared" ca="1" si="176"/>
        <v>0</v>
      </c>
      <c r="FK428" s="4">
        <f t="shared" ca="1" si="176"/>
        <v>0</v>
      </c>
      <c r="FL428" s="4">
        <f t="shared" ca="1" si="176"/>
        <v>0</v>
      </c>
      <c r="FM428" s="4">
        <f t="shared" ca="1" si="176"/>
        <v>0</v>
      </c>
      <c r="FN428" s="4">
        <f t="shared" ca="1" si="176"/>
        <v>0</v>
      </c>
      <c r="FO428" s="4">
        <f t="shared" ca="1" si="176"/>
        <v>0</v>
      </c>
      <c r="FP428" s="4">
        <f t="shared" ca="1" si="176"/>
        <v>0</v>
      </c>
      <c r="FQ428" s="4">
        <f t="shared" ca="1" si="176"/>
        <v>0</v>
      </c>
      <c r="FR428" s="4">
        <f t="shared" ca="1" si="176"/>
        <v>0</v>
      </c>
      <c r="FS428" s="4">
        <f t="shared" ca="1" si="176"/>
        <v>0</v>
      </c>
      <c r="FT428" s="4">
        <f t="shared" ca="1" si="176"/>
        <v>0</v>
      </c>
      <c r="FU428" s="4">
        <f t="shared" ca="1" si="176"/>
        <v>0</v>
      </c>
      <c r="FV428" s="4">
        <f t="shared" ca="1" si="176"/>
        <v>0</v>
      </c>
      <c r="FW428" s="4">
        <f t="shared" ca="1" si="176"/>
        <v>0</v>
      </c>
      <c r="FX428" s="4">
        <f t="shared" ca="1" si="176"/>
        <v>0</v>
      </c>
      <c r="FY428" s="4">
        <f t="shared" ca="1" si="176"/>
        <v>0</v>
      </c>
      <c r="FZ428" s="4">
        <f t="shared" ca="1" si="176"/>
        <v>0</v>
      </c>
      <c r="GA428" s="4">
        <f t="shared" ca="1" si="176"/>
        <v>0</v>
      </c>
      <c r="GB428" s="4">
        <f t="shared" ca="1" si="176"/>
        <v>0</v>
      </c>
      <c r="GC428" s="4">
        <f t="shared" ca="1" si="176"/>
        <v>0</v>
      </c>
      <c r="GD428" s="4">
        <f t="shared" ca="1" si="176"/>
        <v>0</v>
      </c>
      <c r="GE428" s="4">
        <f t="shared" ca="1" si="176"/>
        <v>0</v>
      </c>
      <c r="GF428" s="4">
        <f t="shared" ca="1" si="176"/>
        <v>0</v>
      </c>
      <c r="GG428" s="4">
        <f t="shared" ca="1" si="176"/>
        <v>0</v>
      </c>
      <c r="GH428" s="4">
        <f t="shared" ca="1" si="176"/>
        <v>0</v>
      </c>
      <c r="GI428" s="4">
        <f t="shared" ca="1" si="176"/>
        <v>0</v>
      </c>
      <c r="GJ428" s="4">
        <f t="shared" ca="1" si="176"/>
        <v>0</v>
      </c>
      <c r="GK428" s="4">
        <f t="shared" ca="1" si="176"/>
        <v>0</v>
      </c>
      <c r="GL428" s="4">
        <f t="shared" ca="1" si="176"/>
        <v>0</v>
      </c>
      <c r="GM428" s="4">
        <f t="shared" ref="GM428:IX428" ca="1" si="177">IFERROR(IF($B428&lt;&gt;"",VLOOKUP(GM$421,TabelleK07BI,7,FALSE),""),"")</f>
        <v>0</v>
      </c>
      <c r="GN428" s="4">
        <f t="shared" ca="1" si="177"/>
        <v>0</v>
      </c>
      <c r="GO428" s="4">
        <f t="shared" ca="1" si="177"/>
        <v>0</v>
      </c>
      <c r="GP428" s="4">
        <f t="shared" ca="1" si="177"/>
        <v>0</v>
      </c>
      <c r="GQ428" s="4">
        <f t="shared" ca="1" si="177"/>
        <v>0</v>
      </c>
      <c r="GR428" s="4">
        <f t="shared" ca="1" si="177"/>
        <v>0</v>
      </c>
      <c r="GS428" s="4">
        <f t="shared" ca="1" si="177"/>
        <v>0</v>
      </c>
      <c r="GT428" s="4">
        <f t="shared" ca="1" si="177"/>
        <v>0</v>
      </c>
      <c r="GU428" s="4">
        <f t="shared" ca="1" si="177"/>
        <v>0</v>
      </c>
      <c r="GV428" s="4">
        <f t="shared" ca="1" si="177"/>
        <v>0</v>
      </c>
      <c r="GW428" s="4">
        <f t="shared" ca="1" si="177"/>
        <v>0</v>
      </c>
      <c r="GX428" s="4">
        <f t="shared" ca="1" si="177"/>
        <v>0</v>
      </c>
      <c r="GY428" s="4">
        <f t="shared" ca="1" si="177"/>
        <v>0</v>
      </c>
      <c r="GZ428" s="4">
        <f t="shared" ca="1" si="177"/>
        <v>0</v>
      </c>
      <c r="HA428" s="4">
        <f t="shared" ca="1" si="177"/>
        <v>0</v>
      </c>
      <c r="HB428" s="4">
        <f t="shared" ca="1" si="177"/>
        <v>0</v>
      </c>
      <c r="HC428" s="4">
        <f t="shared" ca="1" si="177"/>
        <v>0</v>
      </c>
      <c r="HD428" s="4">
        <f t="shared" ca="1" si="177"/>
        <v>0</v>
      </c>
      <c r="HE428" s="4">
        <f t="shared" ca="1" si="177"/>
        <v>0</v>
      </c>
      <c r="HF428" s="4">
        <f t="shared" ca="1" si="177"/>
        <v>0</v>
      </c>
      <c r="HG428" s="4">
        <f t="shared" ca="1" si="177"/>
        <v>0</v>
      </c>
      <c r="HH428" s="4">
        <f t="shared" ca="1" si="177"/>
        <v>0</v>
      </c>
      <c r="HI428" s="4">
        <f t="shared" ca="1" si="177"/>
        <v>0</v>
      </c>
      <c r="HJ428" s="4">
        <f t="shared" ca="1" si="177"/>
        <v>0</v>
      </c>
      <c r="HK428" s="4">
        <f t="shared" ca="1" si="177"/>
        <v>0</v>
      </c>
      <c r="HL428" s="4">
        <f t="shared" ca="1" si="177"/>
        <v>0</v>
      </c>
      <c r="HM428" s="4">
        <f t="shared" ca="1" si="177"/>
        <v>0</v>
      </c>
      <c r="HN428" s="4">
        <f t="shared" ca="1" si="177"/>
        <v>0</v>
      </c>
      <c r="HO428" s="4">
        <f t="shared" ca="1" si="177"/>
        <v>0</v>
      </c>
      <c r="HP428" s="4">
        <f t="shared" ca="1" si="177"/>
        <v>0</v>
      </c>
      <c r="HQ428" s="4">
        <f t="shared" ca="1" si="177"/>
        <v>0</v>
      </c>
      <c r="HR428" s="4">
        <f t="shared" ca="1" si="177"/>
        <v>0</v>
      </c>
      <c r="HS428" s="4">
        <f t="shared" ca="1" si="177"/>
        <v>0</v>
      </c>
      <c r="HT428" s="4">
        <f t="shared" ca="1" si="177"/>
        <v>0</v>
      </c>
      <c r="HU428" s="4">
        <f t="shared" ca="1" si="177"/>
        <v>0</v>
      </c>
      <c r="HV428" s="4">
        <f t="shared" ca="1" si="177"/>
        <v>0</v>
      </c>
      <c r="HW428" s="4">
        <f t="shared" ca="1" si="177"/>
        <v>0</v>
      </c>
      <c r="HX428" s="4">
        <f t="shared" ca="1" si="177"/>
        <v>0</v>
      </c>
      <c r="HY428" s="4">
        <f t="shared" ca="1" si="177"/>
        <v>0</v>
      </c>
      <c r="HZ428" s="4">
        <f t="shared" ca="1" si="177"/>
        <v>0</v>
      </c>
      <c r="IA428" s="4">
        <f t="shared" ca="1" si="177"/>
        <v>0</v>
      </c>
      <c r="IB428" s="4">
        <f t="shared" ca="1" si="177"/>
        <v>0</v>
      </c>
      <c r="IC428" s="4">
        <f t="shared" ca="1" si="177"/>
        <v>0</v>
      </c>
      <c r="ID428" s="4">
        <f t="shared" ca="1" si="177"/>
        <v>0</v>
      </c>
      <c r="IE428" s="4">
        <f t="shared" ca="1" si="177"/>
        <v>0</v>
      </c>
      <c r="IF428" s="4">
        <f t="shared" ca="1" si="177"/>
        <v>0</v>
      </c>
      <c r="IG428" s="4">
        <f t="shared" ca="1" si="177"/>
        <v>0</v>
      </c>
      <c r="IH428" s="4">
        <f t="shared" ca="1" si="177"/>
        <v>0</v>
      </c>
      <c r="II428" s="4">
        <f t="shared" ca="1" si="177"/>
        <v>0</v>
      </c>
      <c r="IJ428" s="4">
        <f t="shared" ca="1" si="177"/>
        <v>0</v>
      </c>
      <c r="IK428" s="4">
        <f t="shared" ca="1" si="177"/>
        <v>0</v>
      </c>
      <c r="IL428" s="4">
        <f t="shared" ca="1" si="177"/>
        <v>0</v>
      </c>
      <c r="IM428" s="4">
        <f t="shared" ca="1" si="177"/>
        <v>0</v>
      </c>
      <c r="IN428" s="4">
        <f t="shared" ca="1" si="177"/>
        <v>0</v>
      </c>
      <c r="IO428" s="4">
        <f t="shared" ca="1" si="177"/>
        <v>0</v>
      </c>
      <c r="IP428" s="4">
        <f t="shared" ca="1" si="177"/>
        <v>0</v>
      </c>
      <c r="IQ428" s="4">
        <f t="shared" ca="1" si="177"/>
        <v>0</v>
      </c>
      <c r="IR428" s="4">
        <f t="shared" ca="1" si="177"/>
        <v>0</v>
      </c>
      <c r="IS428" s="4">
        <f t="shared" ca="1" si="177"/>
        <v>0</v>
      </c>
      <c r="IT428" s="4">
        <f t="shared" ca="1" si="177"/>
        <v>0</v>
      </c>
      <c r="IU428" s="4">
        <f t="shared" ca="1" si="177"/>
        <v>0</v>
      </c>
      <c r="IV428" s="4">
        <f t="shared" ca="1" si="177"/>
        <v>0</v>
      </c>
      <c r="IW428" s="4">
        <f t="shared" ca="1" si="177"/>
        <v>0</v>
      </c>
      <c r="IX428" s="4">
        <f t="shared" ca="1" si="177"/>
        <v>0</v>
      </c>
      <c r="IY428" s="4">
        <f t="shared" ref="IY428:KQ428" ca="1" si="178">IFERROR(IF($B428&lt;&gt;"",VLOOKUP(IY$421,TabelleK07BI,7,FALSE),""),"")</f>
        <v>0</v>
      </c>
      <c r="IZ428" s="4">
        <f t="shared" ca="1" si="178"/>
        <v>0</v>
      </c>
      <c r="JA428" s="4">
        <f t="shared" ca="1" si="178"/>
        <v>0</v>
      </c>
      <c r="JB428" s="4">
        <f t="shared" ca="1" si="178"/>
        <v>0</v>
      </c>
      <c r="JC428" s="4">
        <f t="shared" ca="1" si="178"/>
        <v>0</v>
      </c>
      <c r="JD428" s="4">
        <f t="shared" ca="1" si="178"/>
        <v>0</v>
      </c>
      <c r="JE428" s="4">
        <f t="shared" ca="1" si="178"/>
        <v>0</v>
      </c>
      <c r="JF428" s="4">
        <f t="shared" ca="1" si="178"/>
        <v>0</v>
      </c>
      <c r="JG428" s="4">
        <f t="shared" ca="1" si="178"/>
        <v>0</v>
      </c>
      <c r="JH428" s="4">
        <f t="shared" ca="1" si="178"/>
        <v>0</v>
      </c>
      <c r="JI428" s="4">
        <f t="shared" ca="1" si="178"/>
        <v>0</v>
      </c>
      <c r="JJ428" s="4">
        <f t="shared" ca="1" si="178"/>
        <v>0</v>
      </c>
      <c r="JK428" s="4">
        <f t="shared" ca="1" si="178"/>
        <v>0</v>
      </c>
      <c r="JL428" s="4">
        <f t="shared" ca="1" si="178"/>
        <v>0</v>
      </c>
      <c r="JM428" s="4">
        <f t="shared" ca="1" si="178"/>
        <v>0</v>
      </c>
      <c r="JN428" s="4">
        <f t="shared" ca="1" si="178"/>
        <v>0</v>
      </c>
      <c r="JO428" s="4">
        <f t="shared" ca="1" si="178"/>
        <v>0</v>
      </c>
      <c r="JP428" s="4">
        <f t="shared" ca="1" si="178"/>
        <v>0</v>
      </c>
      <c r="JQ428" s="4">
        <f t="shared" ca="1" si="178"/>
        <v>0</v>
      </c>
      <c r="JR428" s="4">
        <f t="shared" ca="1" si="178"/>
        <v>0</v>
      </c>
      <c r="JS428" s="4">
        <f t="shared" ca="1" si="178"/>
        <v>0</v>
      </c>
      <c r="JT428" s="4">
        <f t="shared" ca="1" si="178"/>
        <v>0</v>
      </c>
      <c r="JU428" s="4">
        <f t="shared" ca="1" si="178"/>
        <v>0</v>
      </c>
      <c r="JV428" s="4">
        <f t="shared" ca="1" si="178"/>
        <v>0</v>
      </c>
      <c r="JW428" s="4">
        <f t="shared" ca="1" si="178"/>
        <v>0</v>
      </c>
      <c r="JX428" s="4">
        <f t="shared" ca="1" si="178"/>
        <v>0</v>
      </c>
      <c r="JY428" s="4">
        <f t="shared" ca="1" si="178"/>
        <v>0</v>
      </c>
      <c r="JZ428" s="4">
        <f t="shared" ca="1" si="178"/>
        <v>0</v>
      </c>
      <c r="KA428" s="4">
        <f t="shared" ca="1" si="178"/>
        <v>0</v>
      </c>
      <c r="KB428" s="4">
        <f t="shared" ca="1" si="178"/>
        <v>0</v>
      </c>
      <c r="KC428" s="4">
        <f t="shared" ca="1" si="178"/>
        <v>0</v>
      </c>
      <c r="KD428" s="4">
        <f t="shared" ca="1" si="178"/>
        <v>0</v>
      </c>
      <c r="KE428" s="4">
        <f t="shared" ca="1" si="178"/>
        <v>0</v>
      </c>
      <c r="KF428" s="4">
        <f t="shared" ca="1" si="178"/>
        <v>0</v>
      </c>
      <c r="KG428" s="4">
        <f t="shared" ca="1" si="178"/>
        <v>0</v>
      </c>
      <c r="KH428" s="4">
        <f t="shared" ca="1" si="178"/>
        <v>0</v>
      </c>
      <c r="KI428" s="4">
        <f t="shared" ca="1" si="178"/>
        <v>0</v>
      </c>
      <c r="KJ428" s="4">
        <f t="shared" ca="1" si="178"/>
        <v>0</v>
      </c>
      <c r="KK428" s="4">
        <f t="shared" ca="1" si="178"/>
        <v>0</v>
      </c>
      <c r="KL428" s="4">
        <f t="shared" ca="1" si="178"/>
        <v>0</v>
      </c>
      <c r="KM428" s="4">
        <f t="shared" ca="1" si="178"/>
        <v>0</v>
      </c>
      <c r="KN428" s="4">
        <f t="shared" ca="1" si="178"/>
        <v>0</v>
      </c>
      <c r="KO428" s="4">
        <f t="shared" ca="1" si="178"/>
        <v>0</v>
      </c>
      <c r="KP428" s="4">
        <f t="shared" ca="1" si="178"/>
        <v>0</v>
      </c>
      <c r="KQ428" s="4">
        <f t="shared" ca="1" si="178"/>
        <v>0</v>
      </c>
      <c r="KR428" s="4">
        <f ca="1">IFERROR(VLOOKUP($KR$421,TabelleK07BI,7,FALSE),"")</f>
        <v>0</v>
      </c>
      <c r="KS428" s="4">
        <f ca="1">IFERROR(VLOOKUP($KS$421,TabelleK07BI,7,FALSE),"")</f>
        <v>0</v>
      </c>
    </row>
    <row r="429" spans="2:305" ht="12.75" hidden="1" customHeight="1" x14ac:dyDescent="0.2">
      <c r="B429" s="138" t="str">
        <f t="shared" ca="1" si="148"/>
        <v>Reserve 02</v>
      </c>
      <c r="C429" s="4">
        <f t="shared" ref="C429:BN429" ca="1" si="179">IFERROR(IF($B429&lt;&gt;"",VLOOKUP(C$421,TabelleK08BI,7,FALSE),""),"")</f>
        <v>0</v>
      </c>
      <c r="D429" s="4">
        <f t="shared" ca="1" si="179"/>
        <v>0</v>
      </c>
      <c r="E429" s="4">
        <f t="shared" ca="1" si="179"/>
        <v>0</v>
      </c>
      <c r="F429" s="4">
        <f t="shared" ca="1" si="179"/>
        <v>0</v>
      </c>
      <c r="G429" s="4">
        <f t="shared" ca="1" si="179"/>
        <v>0</v>
      </c>
      <c r="H429" s="4">
        <f t="shared" ca="1" si="179"/>
        <v>0</v>
      </c>
      <c r="I429" s="4">
        <f t="shared" ca="1" si="179"/>
        <v>0</v>
      </c>
      <c r="J429" s="4">
        <f t="shared" ca="1" si="179"/>
        <v>0</v>
      </c>
      <c r="K429" s="4">
        <f t="shared" ca="1" si="179"/>
        <v>0</v>
      </c>
      <c r="L429" s="4">
        <f t="shared" ca="1" si="179"/>
        <v>0</v>
      </c>
      <c r="M429" s="4">
        <f t="shared" ca="1" si="179"/>
        <v>0</v>
      </c>
      <c r="N429" s="4">
        <f t="shared" ca="1" si="179"/>
        <v>0</v>
      </c>
      <c r="O429" s="4">
        <f t="shared" ca="1" si="179"/>
        <v>0</v>
      </c>
      <c r="P429" s="4">
        <f t="shared" ca="1" si="179"/>
        <v>0</v>
      </c>
      <c r="Q429" s="4">
        <f t="shared" ca="1" si="179"/>
        <v>0</v>
      </c>
      <c r="R429" s="4">
        <f t="shared" ca="1" si="179"/>
        <v>0</v>
      </c>
      <c r="S429" s="4">
        <f t="shared" ca="1" si="179"/>
        <v>0</v>
      </c>
      <c r="T429" s="4">
        <f t="shared" ca="1" si="179"/>
        <v>0</v>
      </c>
      <c r="U429" s="4">
        <f t="shared" ca="1" si="179"/>
        <v>0</v>
      </c>
      <c r="V429" s="4">
        <f t="shared" ca="1" si="179"/>
        <v>0</v>
      </c>
      <c r="W429" s="4">
        <f t="shared" ca="1" si="179"/>
        <v>0</v>
      </c>
      <c r="X429" s="4">
        <f t="shared" ca="1" si="179"/>
        <v>0</v>
      </c>
      <c r="Y429" s="4">
        <f t="shared" ca="1" si="179"/>
        <v>0</v>
      </c>
      <c r="Z429" s="4">
        <f t="shared" ca="1" si="179"/>
        <v>0</v>
      </c>
      <c r="AA429" s="4">
        <f t="shared" ca="1" si="179"/>
        <v>0</v>
      </c>
      <c r="AB429" s="4">
        <f t="shared" ca="1" si="179"/>
        <v>0</v>
      </c>
      <c r="AC429" s="4">
        <f t="shared" ca="1" si="179"/>
        <v>0</v>
      </c>
      <c r="AD429" s="4">
        <f t="shared" ca="1" si="179"/>
        <v>0</v>
      </c>
      <c r="AE429" s="4">
        <f t="shared" ca="1" si="179"/>
        <v>0</v>
      </c>
      <c r="AF429" s="4">
        <f t="shared" ca="1" si="179"/>
        <v>0</v>
      </c>
      <c r="AG429" s="4">
        <f t="shared" ca="1" si="179"/>
        <v>0</v>
      </c>
      <c r="AH429" s="4">
        <f t="shared" ca="1" si="179"/>
        <v>0</v>
      </c>
      <c r="AI429" s="4">
        <f t="shared" ca="1" si="179"/>
        <v>0</v>
      </c>
      <c r="AJ429" s="4">
        <f t="shared" ca="1" si="179"/>
        <v>0</v>
      </c>
      <c r="AK429" s="4">
        <f t="shared" ca="1" si="179"/>
        <v>0</v>
      </c>
      <c r="AL429" s="4">
        <f t="shared" ca="1" si="179"/>
        <v>0</v>
      </c>
      <c r="AM429" s="4">
        <f t="shared" ca="1" si="179"/>
        <v>0</v>
      </c>
      <c r="AN429" s="4">
        <f t="shared" ca="1" si="179"/>
        <v>0</v>
      </c>
      <c r="AO429" s="4">
        <f t="shared" ca="1" si="179"/>
        <v>0</v>
      </c>
      <c r="AP429" s="4">
        <f t="shared" ca="1" si="179"/>
        <v>0</v>
      </c>
      <c r="AQ429" s="4">
        <f t="shared" ca="1" si="179"/>
        <v>0</v>
      </c>
      <c r="AR429" s="4">
        <f t="shared" ca="1" si="179"/>
        <v>0</v>
      </c>
      <c r="AS429" s="4">
        <f t="shared" ca="1" si="179"/>
        <v>0</v>
      </c>
      <c r="AT429" s="4">
        <f t="shared" ca="1" si="179"/>
        <v>0</v>
      </c>
      <c r="AU429" s="4">
        <f t="shared" ca="1" si="179"/>
        <v>0</v>
      </c>
      <c r="AV429" s="4">
        <f t="shared" ca="1" si="179"/>
        <v>0</v>
      </c>
      <c r="AW429" s="4">
        <f t="shared" ca="1" si="179"/>
        <v>0</v>
      </c>
      <c r="AX429" s="4">
        <f t="shared" ca="1" si="179"/>
        <v>0</v>
      </c>
      <c r="AY429" s="4">
        <f t="shared" ca="1" si="179"/>
        <v>0</v>
      </c>
      <c r="AZ429" s="4">
        <f t="shared" ca="1" si="179"/>
        <v>0</v>
      </c>
      <c r="BA429" s="4">
        <f t="shared" ca="1" si="179"/>
        <v>0</v>
      </c>
      <c r="BB429" s="4">
        <f t="shared" ca="1" si="179"/>
        <v>0</v>
      </c>
      <c r="BC429" s="4">
        <f t="shared" ca="1" si="179"/>
        <v>0</v>
      </c>
      <c r="BD429" s="4">
        <f t="shared" ca="1" si="179"/>
        <v>0</v>
      </c>
      <c r="BE429" s="4">
        <f t="shared" ca="1" si="179"/>
        <v>0</v>
      </c>
      <c r="BF429" s="4">
        <f t="shared" ca="1" si="179"/>
        <v>0</v>
      </c>
      <c r="BG429" s="4">
        <f t="shared" ca="1" si="179"/>
        <v>0</v>
      </c>
      <c r="BH429" s="4">
        <f t="shared" ca="1" si="179"/>
        <v>0</v>
      </c>
      <c r="BI429" s="4">
        <f t="shared" ca="1" si="179"/>
        <v>0</v>
      </c>
      <c r="BJ429" s="4">
        <f t="shared" ca="1" si="179"/>
        <v>0</v>
      </c>
      <c r="BK429" s="4">
        <f t="shared" ca="1" si="179"/>
        <v>0</v>
      </c>
      <c r="BL429" s="4">
        <f t="shared" ca="1" si="179"/>
        <v>0</v>
      </c>
      <c r="BM429" s="4">
        <f t="shared" ca="1" si="179"/>
        <v>0</v>
      </c>
      <c r="BN429" s="4">
        <f t="shared" ca="1" si="179"/>
        <v>0</v>
      </c>
      <c r="BO429" s="4">
        <f t="shared" ref="BO429:DZ429" ca="1" si="180">IFERROR(IF($B429&lt;&gt;"",VLOOKUP(BO$421,TabelleK08BI,7,FALSE),""),"")</f>
        <v>0</v>
      </c>
      <c r="BP429" s="4">
        <f t="shared" ca="1" si="180"/>
        <v>0</v>
      </c>
      <c r="BQ429" s="4">
        <f t="shared" ca="1" si="180"/>
        <v>0</v>
      </c>
      <c r="BR429" s="4">
        <f t="shared" ca="1" si="180"/>
        <v>0</v>
      </c>
      <c r="BS429" s="4">
        <f t="shared" ca="1" si="180"/>
        <v>0</v>
      </c>
      <c r="BT429" s="4">
        <f t="shared" ca="1" si="180"/>
        <v>0</v>
      </c>
      <c r="BU429" s="4">
        <f t="shared" ca="1" si="180"/>
        <v>0</v>
      </c>
      <c r="BV429" s="4">
        <f t="shared" ca="1" si="180"/>
        <v>0</v>
      </c>
      <c r="BW429" s="4">
        <f t="shared" ca="1" si="180"/>
        <v>0</v>
      </c>
      <c r="BX429" s="4">
        <f t="shared" ca="1" si="180"/>
        <v>0</v>
      </c>
      <c r="BY429" s="4">
        <f t="shared" ca="1" si="180"/>
        <v>0</v>
      </c>
      <c r="BZ429" s="4">
        <f t="shared" ca="1" si="180"/>
        <v>0</v>
      </c>
      <c r="CA429" s="4">
        <f t="shared" ca="1" si="180"/>
        <v>0</v>
      </c>
      <c r="CB429" s="4">
        <f t="shared" ca="1" si="180"/>
        <v>0</v>
      </c>
      <c r="CC429" s="4">
        <f t="shared" ca="1" si="180"/>
        <v>0</v>
      </c>
      <c r="CD429" s="4">
        <f t="shared" ca="1" si="180"/>
        <v>0</v>
      </c>
      <c r="CE429" s="4">
        <f t="shared" ca="1" si="180"/>
        <v>0</v>
      </c>
      <c r="CF429" s="4">
        <f t="shared" ca="1" si="180"/>
        <v>0</v>
      </c>
      <c r="CG429" s="4">
        <f t="shared" ca="1" si="180"/>
        <v>0</v>
      </c>
      <c r="CH429" s="4">
        <f t="shared" ca="1" si="180"/>
        <v>0</v>
      </c>
      <c r="CI429" s="4">
        <f t="shared" ca="1" si="180"/>
        <v>0</v>
      </c>
      <c r="CJ429" s="4">
        <f t="shared" ca="1" si="180"/>
        <v>0</v>
      </c>
      <c r="CK429" s="4">
        <f t="shared" ca="1" si="180"/>
        <v>0</v>
      </c>
      <c r="CL429" s="4">
        <f t="shared" ca="1" si="180"/>
        <v>0</v>
      </c>
      <c r="CM429" s="4">
        <f t="shared" ca="1" si="180"/>
        <v>0</v>
      </c>
      <c r="CN429" s="4">
        <f t="shared" ca="1" si="180"/>
        <v>0</v>
      </c>
      <c r="CO429" s="4">
        <f t="shared" ca="1" si="180"/>
        <v>0</v>
      </c>
      <c r="CP429" s="4">
        <f t="shared" ca="1" si="180"/>
        <v>0</v>
      </c>
      <c r="CQ429" s="4">
        <f t="shared" ca="1" si="180"/>
        <v>0</v>
      </c>
      <c r="CR429" s="4">
        <f t="shared" ca="1" si="180"/>
        <v>0</v>
      </c>
      <c r="CS429" s="4">
        <f t="shared" ca="1" si="180"/>
        <v>0</v>
      </c>
      <c r="CT429" s="4">
        <f t="shared" ca="1" si="180"/>
        <v>0</v>
      </c>
      <c r="CU429" s="4">
        <f t="shared" ca="1" si="180"/>
        <v>0</v>
      </c>
      <c r="CV429" s="4">
        <f t="shared" ca="1" si="180"/>
        <v>0</v>
      </c>
      <c r="CW429" s="4">
        <f t="shared" ca="1" si="180"/>
        <v>0</v>
      </c>
      <c r="CX429" s="4">
        <f t="shared" ca="1" si="180"/>
        <v>0</v>
      </c>
      <c r="CY429" s="4">
        <f t="shared" ca="1" si="180"/>
        <v>0</v>
      </c>
      <c r="CZ429" s="4">
        <f t="shared" ca="1" si="180"/>
        <v>0</v>
      </c>
      <c r="DA429" s="4">
        <f t="shared" ca="1" si="180"/>
        <v>0</v>
      </c>
      <c r="DB429" s="4">
        <f t="shared" ca="1" si="180"/>
        <v>0</v>
      </c>
      <c r="DC429" s="4">
        <f t="shared" ca="1" si="180"/>
        <v>0</v>
      </c>
      <c r="DD429" s="4">
        <f t="shared" ca="1" si="180"/>
        <v>0</v>
      </c>
      <c r="DE429" s="4">
        <f t="shared" ca="1" si="180"/>
        <v>0</v>
      </c>
      <c r="DF429" s="4">
        <f t="shared" ca="1" si="180"/>
        <v>0</v>
      </c>
      <c r="DG429" s="4">
        <f t="shared" ca="1" si="180"/>
        <v>0</v>
      </c>
      <c r="DH429" s="4">
        <f t="shared" ca="1" si="180"/>
        <v>0</v>
      </c>
      <c r="DI429" s="4">
        <f t="shared" ca="1" si="180"/>
        <v>0</v>
      </c>
      <c r="DJ429" s="4">
        <f t="shared" ca="1" si="180"/>
        <v>0</v>
      </c>
      <c r="DK429" s="4">
        <f t="shared" ca="1" si="180"/>
        <v>0</v>
      </c>
      <c r="DL429" s="4">
        <f t="shared" ca="1" si="180"/>
        <v>0</v>
      </c>
      <c r="DM429" s="4">
        <f t="shared" ca="1" si="180"/>
        <v>0</v>
      </c>
      <c r="DN429" s="4">
        <f t="shared" ca="1" si="180"/>
        <v>0</v>
      </c>
      <c r="DO429" s="4">
        <f t="shared" ca="1" si="180"/>
        <v>0</v>
      </c>
      <c r="DP429" s="4">
        <f t="shared" ca="1" si="180"/>
        <v>0</v>
      </c>
      <c r="DQ429" s="4">
        <f t="shared" ca="1" si="180"/>
        <v>0</v>
      </c>
      <c r="DR429" s="4">
        <f t="shared" ca="1" si="180"/>
        <v>0</v>
      </c>
      <c r="DS429" s="4">
        <f t="shared" ca="1" si="180"/>
        <v>0</v>
      </c>
      <c r="DT429" s="4">
        <f t="shared" ca="1" si="180"/>
        <v>0</v>
      </c>
      <c r="DU429" s="4">
        <f t="shared" ca="1" si="180"/>
        <v>0</v>
      </c>
      <c r="DV429" s="4">
        <f t="shared" ca="1" si="180"/>
        <v>0</v>
      </c>
      <c r="DW429" s="4">
        <f t="shared" ca="1" si="180"/>
        <v>0</v>
      </c>
      <c r="DX429" s="4">
        <f t="shared" ca="1" si="180"/>
        <v>0</v>
      </c>
      <c r="DY429" s="4">
        <f t="shared" ca="1" si="180"/>
        <v>0</v>
      </c>
      <c r="DZ429" s="4">
        <f t="shared" ca="1" si="180"/>
        <v>0</v>
      </c>
      <c r="EA429" s="4">
        <f t="shared" ref="EA429:GL429" ca="1" si="181">IFERROR(IF($B429&lt;&gt;"",VLOOKUP(EA$421,TabelleK08BI,7,FALSE),""),"")</f>
        <v>0</v>
      </c>
      <c r="EB429" s="4">
        <f t="shared" ca="1" si="181"/>
        <v>0</v>
      </c>
      <c r="EC429" s="4">
        <f t="shared" ca="1" si="181"/>
        <v>0</v>
      </c>
      <c r="ED429" s="4">
        <f t="shared" ca="1" si="181"/>
        <v>0</v>
      </c>
      <c r="EE429" s="4">
        <f t="shared" ca="1" si="181"/>
        <v>0</v>
      </c>
      <c r="EF429" s="4">
        <f t="shared" ca="1" si="181"/>
        <v>0</v>
      </c>
      <c r="EG429" s="4">
        <f t="shared" ca="1" si="181"/>
        <v>0</v>
      </c>
      <c r="EH429" s="4">
        <f t="shared" ca="1" si="181"/>
        <v>0</v>
      </c>
      <c r="EI429" s="4">
        <f t="shared" ca="1" si="181"/>
        <v>0</v>
      </c>
      <c r="EJ429" s="4">
        <f t="shared" ca="1" si="181"/>
        <v>0</v>
      </c>
      <c r="EK429" s="4">
        <f t="shared" ca="1" si="181"/>
        <v>0</v>
      </c>
      <c r="EL429" s="4">
        <f t="shared" ca="1" si="181"/>
        <v>0</v>
      </c>
      <c r="EM429" s="4">
        <f t="shared" ca="1" si="181"/>
        <v>0</v>
      </c>
      <c r="EN429" s="4">
        <f t="shared" ca="1" si="181"/>
        <v>0</v>
      </c>
      <c r="EO429" s="4">
        <f t="shared" ca="1" si="181"/>
        <v>0</v>
      </c>
      <c r="EP429" s="4">
        <f t="shared" ca="1" si="181"/>
        <v>0</v>
      </c>
      <c r="EQ429" s="4">
        <f t="shared" ca="1" si="181"/>
        <v>0</v>
      </c>
      <c r="ER429" s="4">
        <f t="shared" ca="1" si="181"/>
        <v>0</v>
      </c>
      <c r="ES429" s="4">
        <f t="shared" ca="1" si="181"/>
        <v>0</v>
      </c>
      <c r="ET429" s="4">
        <f t="shared" ca="1" si="181"/>
        <v>0</v>
      </c>
      <c r="EU429" s="4">
        <f t="shared" ca="1" si="181"/>
        <v>0</v>
      </c>
      <c r="EV429" s="4">
        <f t="shared" ca="1" si="181"/>
        <v>0</v>
      </c>
      <c r="EW429" s="4">
        <f t="shared" ca="1" si="181"/>
        <v>0</v>
      </c>
      <c r="EX429" s="4">
        <f t="shared" ca="1" si="181"/>
        <v>0</v>
      </c>
      <c r="EY429" s="4">
        <f t="shared" ca="1" si="181"/>
        <v>0</v>
      </c>
      <c r="EZ429" s="4">
        <f t="shared" ca="1" si="181"/>
        <v>0</v>
      </c>
      <c r="FA429" s="4">
        <f t="shared" ca="1" si="181"/>
        <v>0</v>
      </c>
      <c r="FB429" s="4">
        <f t="shared" ca="1" si="181"/>
        <v>0</v>
      </c>
      <c r="FC429" s="4">
        <f t="shared" ca="1" si="181"/>
        <v>0</v>
      </c>
      <c r="FD429" s="4">
        <f t="shared" ca="1" si="181"/>
        <v>0</v>
      </c>
      <c r="FE429" s="4">
        <f t="shared" ca="1" si="181"/>
        <v>0</v>
      </c>
      <c r="FF429" s="4">
        <f t="shared" ca="1" si="181"/>
        <v>0</v>
      </c>
      <c r="FG429" s="4">
        <f t="shared" ca="1" si="181"/>
        <v>0</v>
      </c>
      <c r="FH429" s="4">
        <f t="shared" ca="1" si="181"/>
        <v>0</v>
      </c>
      <c r="FI429" s="4">
        <f t="shared" ca="1" si="181"/>
        <v>0</v>
      </c>
      <c r="FJ429" s="4">
        <f t="shared" ca="1" si="181"/>
        <v>0</v>
      </c>
      <c r="FK429" s="4">
        <f t="shared" ca="1" si="181"/>
        <v>0</v>
      </c>
      <c r="FL429" s="4">
        <f t="shared" ca="1" si="181"/>
        <v>0</v>
      </c>
      <c r="FM429" s="4">
        <f t="shared" ca="1" si="181"/>
        <v>0</v>
      </c>
      <c r="FN429" s="4">
        <f t="shared" ca="1" si="181"/>
        <v>0</v>
      </c>
      <c r="FO429" s="4">
        <f t="shared" ca="1" si="181"/>
        <v>0</v>
      </c>
      <c r="FP429" s="4">
        <f t="shared" ca="1" si="181"/>
        <v>0</v>
      </c>
      <c r="FQ429" s="4">
        <f t="shared" ca="1" si="181"/>
        <v>0</v>
      </c>
      <c r="FR429" s="4">
        <f t="shared" ca="1" si="181"/>
        <v>0</v>
      </c>
      <c r="FS429" s="4">
        <f t="shared" ca="1" si="181"/>
        <v>0</v>
      </c>
      <c r="FT429" s="4">
        <f t="shared" ca="1" si="181"/>
        <v>0</v>
      </c>
      <c r="FU429" s="4">
        <f t="shared" ca="1" si="181"/>
        <v>0</v>
      </c>
      <c r="FV429" s="4">
        <f t="shared" ca="1" si="181"/>
        <v>0</v>
      </c>
      <c r="FW429" s="4">
        <f t="shared" ca="1" si="181"/>
        <v>0</v>
      </c>
      <c r="FX429" s="4">
        <f t="shared" ca="1" si="181"/>
        <v>0</v>
      </c>
      <c r="FY429" s="4">
        <f t="shared" ca="1" si="181"/>
        <v>0</v>
      </c>
      <c r="FZ429" s="4">
        <f t="shared" ca="1" si="181"/>
        <v>0</v>
      </c>
      <c r="GA429" s="4">
        <f t="shared" ca="1" si="181"/>
        <v>0</v>
      </c>
      <c r="GB429" s="4">
        <f t="shared" ca="1" si="181"/>
        <v>0</v>
      </c>
      <c r="GC429" s="4">
        <f t="shared" ca="1" si="181"/>
        <v>0</v>
      </c>
      <c r="GD429" s="4">
        <f t="shared" ca="1" si="181"/>
        <v>0</v>
      </c>
      <c r="GE429" s="4">
        <f t="shared" ca="1" si="181"/>
        <v>0</v>
      </c>
      <c r="GF429" s="4">
        <f t="shared" ca="1" si="181"/>
        <v>0</v>
      </c>
      <c r="GG429" s="4">
        <f t="shared" ca="1" si="181"/>
        <v>0</v>
      </c>
      <c r="GH429" s="4">
        <f t="shared" ca="1" si="181"/>
        <v>0</v>
      </c>
      <c r="GI429" s="4">
        <f t="shared" ca="1" si="181"/>
        <v>0</v>
      </c>
      <c r="GJ429" s="4">
        <f t="shared" ca="1" si="181"/>
        <v>0</v>
      </c>
      <c r="GK429" s="4">
        <f t="shared" ca="1" si="181"/>
        <v>0</v>
      </c>
      <c r="GL429" s="4">
        <f t="shared" ca="1" si="181"/>
        <v>0</v>
      </c>
      <c r="GM429" s="4">
        <f t="shared" ref="GM429:IX429" ca="1" si="182">IFERROR(IF($B429&lt;&gt;"",VLOOKUP(GM$421,TabelleK08BI,7,FALSE),""),"")</f>
        <v>0</v>
      </c>
      <c r="GN429" s="4">
        <f t="shared" ca="1" si="182"/>
        <v>0</v>
      </c>
      <c r="GO429" s="4">
        <f t="shared" ca="1" si="182"/>
        <v>0</v>
      </c>
      <c r="GP429" s="4">
        <f t="shared" ca="1" si="182"/>
        <v>0</v>
      </c>
      <c r="GQ429" s="4">
        <f t="shared" ca="1" si="182"/>
        <v>0</v>
      </c>
      <c r="GR429" s="4">
        <f t="shared" ca="1" si="182"/>
        <v>0</v>
      </c>
      <c r="GS429" s="4">
        <f t="shared" ca="1" si="182"/>
        <v>0</v>
      </c>
      <c r="GT429" s="4">
        <f t="shared" ca="1" si="182"/>
        <v>0</v>
      </c>
      <c r="GU429" s="4">
        <f t="shared" ca="1" si="182"/>
        <v>0</v>
      </c>
      <c r="GV429" s="4">
        <f t="shared" ca="1" si="182"/>
        <v>0</v>
      </c>
      <c r="GW429" s="4">
        <f t="shared" ca="1" si="182"/>
        <v>0</v>
      </c>
      <c r="GX429" s="4">
        <f t="shared" ca="1" si="182"/>
        <v>0</v>
      </c>
      <c r="GY429" s="4">
        <f t="shared" ca="1" si="182"/>
        <v>0</v>
      </c>
      <c r="GZ429" s="4">
        <f t="shared" ca="1" si="182"/>
        <v>0</v>
      </c>
      <c r="HA429" s="4">
        <f t="shared" ca="1" si="182"/>
        <v>0</v>
      </c>
      <c r="HB429" s="4">
        <f t="shared" ca="1" si="182"/>
        <v>0</v>
      </c>
      <c r="HC429" s="4">
        <f t="shared" ca="1" si="182"/>
        <v>0</v>
      </c>
      <c r="HD429" s="4">
        <f t="shared" ca="1" si="182"/>
        <v>0</v>
      </c>
      <c r="HE429" s="4">
        <f t="shared" ca="1" si="182"/>
        <v>0</v>
      </c>
      <c r="HF429" s="4">
        <f t="shared" ca="1" si="182"/>
        <v>0</v>
      </c>
      <c r="HG429" s="4">
        <f t="shared" ca="1" si="182"/>
        <v>0</v>
      </c>
      <c r="HH429" s="4">
        <f t="shared" ca="1" si="182"/>
        <v>0</v>
      </c>
      <c r="HI429" s="4">
        <f t="shared" ca="1" si="182"/>
        <v>0</v>
      </c>
      <c r="HJ429" s="4">
        <f t="shared" ca="1" si="182"/>
        <v>0</v>
      </c>
      <c r="HK429" s="4">
        <f t="shared" ca="1" si="182"/>
        <v>0</v>
      </c>
      <c r="HL429" s="4">
        <f t="shared" ca="1" si="182"/>
        <v>0</v>
      </c>
      <c r="HM429" s="4">
        <f t="shared" ca="1" si="182"/>
        <v>0</v>
      </c>
      <c r="HN429" s="4">
        <f t="shared" ca="1" si="182"/>
        <v>0</v>
      </c>
      <c r="HO429" s="4">
        <f t="shared" ca="1" si="182"/>
        <v>0</v>
      </c>
      <c r="HP429" s="4">
        <f t="shared" ca="1" si="182"/>
        <v>0</v>
      </c>
      <c r="HQ429" s="4">
        <f t="shared" ca="1" si="182"/>
        <v>0</v>
      </c>
      <c r="HR429" s="4">
        <f t="shared" ca="1" si="182"/>
        <v>0</v>
      </c>
      <c r="HS429" s="4">
        <f t="shared" ca="1" si="182"/>
        <v>0</v>
      </c>
      <c r="HT429" s="4">
        <f t="shared" ca="1" si="182"/>
        <v>0</v>
      </c>
      <c r="HU429" s="4">
        <f t="shared" ca="1" si="182"/>
        <v>0</v>
      </c>
      <c r="HV429" s="4">
        <f t="shared" ca="1" si="182"/>
        <v>0</v>
      </c>
      <c r="HW429" s="4">
        <f t="shared" ca="1" si="182"/>
        <v>0</v>
      </c>
      <c r="HX429" s="4">
        <f t="shared" ca="1" si="182"/>
        <v>0</v>
      </c>
      <c r="HY429" s="4">
        <f t="shared" ca="1" si="182"/>
        <v>0</v>
      </c>
      <c r="HZ429" s="4">
        <f t="shared" ca="1" si="182"/>
        <v>0</v>
      </c>
      <c r="IA429" s="4">
        <f t="shared" ca="1" si="182"/>
        <v>0</v>
      </c>
      <c r="IB429" s="4">
        <f t="shared" ca="1" si="182"/>
        <v>0</v>
      </c>
      <c r="IC429" s="4">
        <f t="shared" ca="1" si="182"/>
        <v>0</v>
      </c>
      <c r="ID429" s="4">
        <f t="shared" ca="1" si="182"/>
        <v>0</v>
      </c>
      <c r="IE429" s="4">
        <f t="shared" ca="1" si="182"/>
        <v>0</v>
      </c>
      <c r="IF429" s="4">
        <f t="shared" ca="1" si="182"/>
        <v>0</v>
      </c>
      <c r="IG429" s="4">
        <f t="shared" ca="1" si="182"/>
        <v>0</v>
      </c>
      <c r="IH429" s="4">
        <f t="shared" ca="1" si="182"/>
        <v>0</v>
      </c>
      <c r="II429" s="4">
        <f t="shared" ca="1" si="182"/>
        <v>0</v>
      </c>
      <c r="IJ429" s="4">
        <f t="shared" ca="1" si="182"/>
        <v>0</v>
      </c>
      <c r="IK429" s="4">
        <f t="shared" ca="1" si="182"/>
        <v>0</v>
      </c>
      <c r="IL429" s="4">
        <f t="shared" ca="1" si="182"/>
        <v>0</v>
      </c>
      <c r="IM429" s="4">
        <f t="shared" ca="1" si="182"/>
        <v>0</v>
      </c>
      <c r="IN429" s="4">
        <f t="shared" ca="1" si="182"/>
        <v>0</v>
      </c>
      <c r="IO429" s="4">
        <f t="shared" ca="1" si="182"/>
        <v>0</v>
      </c>
      <c r="IP429" s="4">
        <f t="shared" ca="1" si="182"/>
        <v>0</v>
      </c>
      <c r="IQ429" s="4">
        <f t="shared" ca="1" si="182"/>
        <v>0</v>
      </c>
      <c r="IR429" s="4">
        <f t="shared" ca="1" si="182"/>
        <v>0</v>
      </c>
      <c r="IS429" s="4">
        <f t="shared" ca="1" si="182"/>
        <v>0</v>
      </c>
      <c r="IT429" s="4">
        <f t="shared" ca="1" si="182"/>
        <v>0</v>
      </c>
      <c r="IU429" s="4">
        <f t="shared" ca="1" si="182"/>
        <v>0</v>
      </c>
      <c r="IV429" s="4">
        <f t="shared" ca="1" si="182"/>
        <v>0</v>
      </c>
      <c r="IW429" s="4">
        <f t="shared" ca="1" si="182"/>
        <v>0</v>
      </c>
      <c r="IX429" s="4">
        <f t="shared" ca="1" si="182"/>
        <v>0</v>
      </c>
      <c r="IY429" s="4">
        <f t="shared" ref="IY429:KQ429" ca="1" si="183">IFERROR(IF($B429&lt;&gt;"",VLOOKUP(IY$421,TabelleK08BI,7,FALSE),""),"")</f>
        <v>0</v>
      </c>
      <c r="IZ429" s="4">
        <f t="shared" ca="1" si="183"/>
        <v>0</v>
      </c>
      <c r="JA429" s="4">
        <f t="shared" ca="1" si="183"/>
        <v>0</v>
      </c>
      <c r="JB429" s="4">
        <f t="shared" ca="1" si="183"/>
        <v>0</v>
      </c>
      <c r="JC429" s="4">
        <f t="shared" ca="1" si="183"/>
        <v>0</v>
      </c>
      <c r="JD429" s="4">
        <f t="shared" ca="1" si="183"/>
        <v>0</v>
      </c>
      <c r="JE429" s="4">
        <f t="shared" ca="1" si="183"/>
        <v>0</v>
      </c>
      <c r="JF429" s="4">
        <f t="shared" ca="1" si="183"/>
        <v>0</v>
      </c>
      <c r="JG429" s="4">
        <f t="shared" ca="1" si="183"/>
        <v>0</v>
      </c>
      <c r="JH429" s="4">
        <f t="shared" ca="1" si="183"/>
        <v>0</v>
      </c>
      <c r="JI429" s="4">
        <f t="shared" ca="1" si="183"/>
        <v>0</v>
      </c>
      <c r="JJ429" s="4">
        <f t="shared" ca="1" si="183"/>
        <v>0</v>
      </c>
      <c r="JK429" s="4">
        <f t="shared" ca="1" si="183"/>
        <v>0</v>
      </c>
      <c r="JL429" s="4">
        <f t="shared" ca="1" si="183"/>
        <v>0</v>
      </c>
      <c r="JM429" s="4">
        <f t="shared" ca="1" si="183"/>
        <v>0</v>
      </c>
      <c r="JN429" s="4">
        <f t="shared" ca="1" si="183"/>
        <v>0</v>
      </c>
      <c r="JO429" s="4">
        <f t="shared" ca="1" si="183"/>
        <v>0</v>
      </c>
      <c r="JP429" s="4">
        <f t="shared" ca="1" si="183"/>
        <v>0</v>
      </c>
      <c r="JQ429" s="4">
        <f t="shared" ca="1" si="183"/>
        <v>0</v>
      </c>
      <c r="JR429" s="4">
        <f t="shared" ca="1" si="183"/>
        <v>0</v>
      </c>
      <c r="JS429" s="4">
        <f t="shared" ca="1" si="183"/>
        <v>0</v>
      </c>
      <c r="JT429" s="4">
        <f t="shared" ca="1" si="183"/>
        <v>0</v>
      </c>
      <c r="JU429" s="4">
        <f t="shared" ca="1" si="183"/>
        <v>0</v>
      </c>
      <c r="JV429" s="4">
        <f t="shared" ca="1" si="183"/>
        <v>0</v>
      </c>
      <c r="JW429" s="4">
        <f t="shared" ca="1" si="183"/>
        <v>0</v>
      </c>
      <c r="JX429" s="4">
        <f t="shared" ca="1" si="183"/>
        <v>0</v>
      </c>
      <c r="JY429" s="4">
        <f t="shared" ca="1" si="183"/>
        <v>0</v>
      </c>
      <c r="JZ429" s="4">
        <f t="shared" ca="1" si="183"/>
        <v>0</v>
      </c>
      <c r="KA429" s="4">
        <f t="shared" ca="1" si="183"/>
        <v>0</v>
      </c>
      <c r="KB429" s="4">
        <f t="shared" ca="1" si="183"/>
        <v>0</v>
      </c>
      <c r="KC429" s="4">
        <f t="shared" ca="1" si="183"/>
        <v>0</v>
      </c>
      <c r="KD429" s="4">
        <f t="shared" ca="1" si="183"/>
        <v>0</v>
      </c>
      <c r="KE429" s="4">
        <f t="shared" ca="1" si="183"/>
        <v>0</v>
      </c>
      <c r="KF429" s="4">
        <f t="shared" ca="1" si="183"/>
        <v>0</v>
      </c>
      <c r="KG429" s="4">
        <f t="shared" ca="1" si="183"/>
        <v>0</v>
      </c>
      <c r="KH429" s="4">
        <f t="shared" ca="1" si="183"/>
        <v>0</v>
      </c>
      <c r="KI429" s="4">
        <f t="shared" ca="1" si="183"/>
        <v>0</v>
      </c>
      <c r="KJ429" s="4">
        <f t="shared" ca="1" si="183"/>
        <v>0</v>
      </c>
      <c r="KK429" s="4">
        <f t="shared" ca="1" si="183"/>
        <v>0</v>
      </c>
      <c r="KL429" s="4">
        <f t="shared" ca="1" si="183"/>
        <v>0</v>
      </c>
      <c r="KM429" s="4">
        <f t="shared" ca="1" si="183"/>
        <v>0</v>
      </c>
      <c r="KN429" s="4">
        <f t="shared" ca="1" si="183"/>
        <v>0</v>
      </c>
      <c r="KO429" s="4">
        <f t="shared" ca="1" si="183"/>
        <v>0</v>
      </c>
      <c r="KP429" s="4">
        <f t="shared" ca="1" si="183"/>
        <v>0</v>
      </c>
      <c r="KQ429" s="4">
        <f t="shared" ca="1" si="183"/>
        <v>0</v>
      </c>
      <c r="KR429" s="4">
        <f ca="1">IFERROR(VLOOKUP($KR$421,TabelleK08BI,7,FALSE),"")</f>
        <v>0</v>
      </c>
      <c r="KS429" s="4">
        <f ca="1">IFERROR(VLOOKUP($KS$421,TabelleK08BI,7,FALSE),"")</f>
        <v>0</v>
      </c>
    </row>
    <row r="430" spans="2:305" ht="12.75" hidden="1" customHeight="1" x14ac:dyDescent="0.2">
      <c r="B430" s="138" t="str">
        <f t="shared" ca="1" si="148"/>
        <v>Reserve 03</v>
      </c>
      <c r="C430" s="4">
        <f t="shared" ref="C430:BN430" ca="1" si="184">IFERROR(IF($B430&lt;&gt;"",VLOOKUP(C$421,TabelleK09BI,7,FALSE),""),"")</f>
        <v>0</v>
      </c>
      <c r="D430" s="4">
        <f t="shared" ca="1" si="184"/>
        <v>0</v>
      </c>
      <c r="E430" s="4">
        <f t="shared" ca="1" si="184"/>
        <v>0</v>
      </c>
      <c r="F430" s="4">
        <f t="shared" ca="1" si="184"/>
        <v>0</v>
      </c>
      <c r="G430" s="4">
        <f t="shared" ca="1" si="184"/>
        <v>0</v>
      </c>
      <c r="H430" s="4">
        <f t="shared" ca="1" si="184"/>
        <v>0</v>
      </c>
      <c r="I430" s="4">
        <f t="shared" ca="1" si="184"/>
        <v>0</v>
      </c>
      <c r="J430" s="4">
        <f t="shared" ca="1" si="184"/>
        <v>0</v>
      </c>
      <c r="K430" s="4">
        <f t="shared" ca="1" si="184"/>
        <v>0</v>
      </c>
      <c r="L430" s="4">
        <f t="shared" ca="1" si="184"/>
        <v>0</v>
      </c>
      <c r="M430" s="4">
        <f t="shared" ca="1" si="184"/>
        <v>0</v>
      </c>
      <c r="N430" s="4">
        <f t="shared" ca="1" si="184"/>
        <v>0</v>
      </c>
      <c r="O430" s="4">
        <f t="shared" ca="1" si="184"/>
        <v>0</v>
      </c>
      <c r="P430" s="4">
        <f t="shared" ca="1" si="184"/>
        <v>0</v>
      </c>
      <c r="Q430" s="4">
        <f t="shared" ca="1" si="184"/>
        <v>0</v>
      </c>
      <c r="R430" s="4">
        <f t="shared" ca="1" si="184"/>
        <v>0</v>
      </c>
      <c r="S430" s="4">
        <f t="shared" ca="1" si="184"/>
        <v>0</v>
      </c>
      <c r="T430" s="4">
        <f t="shared" ca="1" si="184"/>
        <v>0</v>
      </c>
      <c r="U430" s="4">
        <f t="shared" ca="1" si="184"/>
        <v>0</v>
      </c>
      <c r="V430" s="4">
        <f t="shared" ca="1" si="184"/>
        <v>0</v>
      </c>
      <c r="W430" s="4">
        <f t="shared" ca="1" si="184"/>
        <v>0</v>
      </c>
      <c r="X430" s="4">
        <f t="shared" ca="1" si="184"/>
        <v>0</v>
      </c>
      <c r="Y430" s="4">
        <f t="shared" ca="1" si="184"/>
        <v>0</v>
      </c>
      <c r="Z430" s="4">
        <f t="shared" ca="1" si="184"/>
        <v>0</v>
      </c>
      <c r="AA430" s="4">
        <f t="shared" ca="1" si="184"/>
        <v>0</v>
      </c>
      <c r="AB430" s="4">
        <f t="shared" ca="1" si="184"/>
        <v>0</v>
      </c>
      <c r="AC430" s="4">
        <f t="shared" ca="1" si="184"/>
        <v>0</v>
      </c>
      <c r="AD430" s="4">
        <f t="shared" ca="1" si="184"/>
        <v>0</v>
      </c>
      <c r="AE430" s="4">
        <f t="shared" ca="1" si="184"/>
        <v>0</v>
      </c>
      <c r="AF430" s="4">
        <f t="shared" ca="1" si="184"/>
        <v>0</v>
      </c>
      <c r="AG430" s="4">
        <f t="shared" ca="1" si="184"/>
        <v>0</v>
      </c>
      <c r="AH430" s="4">
        <f t="shared" ca="1" si="184"/>
        <v>0</v>
      </c>
      <c r="AI430" s="4">
        <f t="shared" ca="1" si="184"/>
        <v>0</v>
      </c>
      <c r="AJ430" s="4">
        <f t="shared" ca="1" si="184"/>
        <v>0</v>
      </c>
      <c r="AK430" s="4">
        <f t="shared" ca="1" si="184"/>
        <v>0</v>
      </c>
      <c r="AL430" s="4">
        <f t="shared" ca="1" si="184"/>
        <v>0</v>
      </c>
      <c r="AM430" s="4">
        <f t="shared" ca="1" si="184"/>
        <v>0</v>
      </c>
      <c r="AN430" s="4">
        <f t="shared" ca="1" si="184"/>
        <v>0</v>
      </c>
      <c r="AO430" s="4">
        <f t="shared" ca="1" si="184"/>
        <v>0</v>
      </c>
      <c r="AP430" s="4">
        <f t="shared" ca="1" si="184"/>
        <v>0</v>
      </c>
      <c r="AQ430" s="4">
        <f t="shared" ca="1" si="184"/>
        <v>0</v>
      </c>
      <c r="AR430" s="4">
        <f t="shared" ca="1" si="184"/>
        <v>0</v>
      </c>
      <c r="AS430" s="4">
        <f t="shared" ca="1" si="184"/>
        <v>0</v>
      </c>
      <c r="AT430" s="4">
        <f t="shared" ca="1" si="184"/>
        <v>0</v>
      </c>
      <c r="AU430" s="4">
        <f t="shared" ca="1" si="184"/>
        <v>0</v>
      </c>
      <c r="AV430" s="4">
        <f t="shared" ca="1" si="184"/>
        <v>0</v>
      </c>
      <c r="AW430" s="4">
        <f t="shared" ca="1" si="184"/>
        <v>0</v>
      </c>
      <c r="AX430" s="4">
        <f t="shared" ca="1" si="184"/>
        <v>0</v>
      </c>
      <c r="AY430" s="4">
        <f t="shared" ca="1" si="184"/>
        <v>0</v>
      </c>
      <c r="AZ430" s="4">
        <f t="shared" ca="1" si="184"/>
        <v>0</v>
      </c>
      <c r="BA430" s="4">
        <f t="shared" ca="1" si="184"/>
        <v>0</v>
      </c>
      <c r="BB430" s="4">
        <f t="shared" ca="1" si="184"/>
        <v>0</v>
      </c>
      <c r="BC430" s="4">
        <f t="shared" ca="1" si="184"/>
        <v>0</v>
      </c>
      <c r="BD430" s="4">
        <f t="shared" ca="1" si="184"/>
        <v>0</v>
      </c>
      <c r="BE430" s="4">
        <f t="shared" ca="1" si="184"/>
        <v>0</v>
      </c>
      <c r="BF430" s="4">
        <f t="shared" ca="1" si="184"/>
        <v>0</v>
      </c>
      <c r="BG430" s="4">
        <f t="shared" ca="1" si="184"/>
        <v>0</v>
      </c>
      <c r="BH430" s="4">
        <f t="shared" ca="1" si="184"/>
        <v>0</v>
      </c>
      <c r="BI430" s="4">
        <f t="shared" ca="1" si="184"/>
        <v>0</v>
      </c>
      <c r="BJ430" s="4">
        <f t="shared" ca="1" si="184"/>
        <v>0</v>
      </c>
      <c r="BK430" s="4">
        <f t="shared" ca="1" si="184"/>
        <v>0</v>
      </c>
      <c r="BL430" s="4">
        <f t="shared" ca="1" si="184"/>
        <v>0</v>
      </c>
      <c r="BM430" s="4">
        <f t="shared" ca="1" si="184"/>
        <v>0</v>
      </c>
      <c r="BN430" s="4">
        <f t="shared" ca="1" si="184"/>
        <v>0</v>
      </c>
      <c r="BO430" s="4">
        <f t="shared" ref="BO430:DZ430" ca="1" si="185">IFERROR(IF($B430&lt;&gt;"",VLOOKUP(BO$421,TabelleK09BI,7,FALSE),""),"")</f>
        <v>0</v>
      </c>
      <c r="BP430" s="4">
        <f t="shared" ca="1" si="185"/>
        <v>0</v>
      </c>
      <c r="BQ430" s="4">
        <f t="shared" ca="1" si="185"/>
        <v>0</v>
      </c>
      <c r="BR430" s="4">
        <f t="shared" ca="1" si="185"/>
        <v>0</v>
      </c>
      <c r="BS430" s="4">
        <f t="shared" ca="1" si="185"/>
        <v>0</v>
      </c>
      <c r="BT430" s="4">
        <f t="shared" ca="1" si="185"/>
        <v>0</v>
      </c>
      <c r="BU430" s="4">
        <f t="shared" ca="1" si="185"/>
        <v>0</v>
      </c>
      <c r="BV430" s="4">
        <f t="shared" ca="1" si="185"/>
        <v>0</v>
      </c>
      <c r="BW430" s="4">
        <f t="shared" ca="1" si="185"/>
        <v>0</v>
      </c>
      <c r="BX430" s="4">
        <f t="shared" ca="1" si="185"/>
        <v>0</v>
      </c>
      <c r="BY430" s="4">
        <f t="shared" ca="1" si="185"/>
        <v>0</v>
      </c>
      <c r="BZ430" s="4">
        <f t="shared" ca="1" si="185"/>
        <v>0</v>
      </c>
      <c r="CA430" s="4">
        <f t="shared" ca="1" si="185"/>
        <v>0</v>
      </c>
      <c r="CB430" s="4">
        <f t="shared" ca="1" si="185"/>
        <v>0</v>
      </c>
      <c r="CC430" s="4">
        <f t="shared" ca="1" si="185"/>
        <v>0</v>
      </c>
      <c r="CD430" s="4">
        <f t="shared" ca="1" si="185"/>
        <v>0</v>
      </c>
      <c r="CE430" s="4">
        <f t="shared" ca="1" si="185"/>
        <v>0</v>
      </c>
      <c r="CF430" s="4">
        <f t="shared" ca="1" si="185"/>
        <v>0</v>
      </c>
      <c r="CG430" s="4">
        <f t="shared" ca="1" si="185"/>
        <v>0</v>
      </c>
      <c r="CH430" s="4">
        <f t="shared" ca="1" si="185"/>
        <v>0</v>
      </c>
      <c r="CI430" s="4">
        <f t="shared" ca="1" si="185"/>
        <v>0</v>
      </c>
      <c r="CJ430" s="4">
        <f t="shared" ca="1" si="185"/>
        <v>0</v>
      </c>
      <c r="CK430" s="4">
        <f t="shared" ca="1" si="185"/>
        <v>0</v>
      </c>
      <c r="CL430" s="4">
        <f t="shared" ca="1" si="185"/>
        <v>0</v>
      </c>
      <c r="CM430" s="4">
        <f t="shared" ca="1" si="185"/>
        <v>0</v>
      </c>
      <c r="CN430" s="4">
        <f t="shared" ca="1" si="185"/>
        <v>0</v>
      </c>
      <c r="CO430" s="4">
        <f t="shared" ca="1" si="185"/>
        <v>0</v>
      </c>
      <c r="CP430" s="4">
        <f t="shared" ca="1" si="185"/>
        <v>0</v>
      </c>
      <c r="CQ430" s="4">
        <f t="shared" ca="1" si="185"/>
        <v>0</v>
      </c>
      <c r="CR430" s="4">
        <f t="shared" ca="1" si="185"/>
        <v>0</v>
      </c>
      <c r="CS430" s="4">
        <f t="shared" ca="1" si="185"/>
        <v>0</v>
      </c>
      <c r="CT430" s="4">
        <f t="shared" ca="1" si="185"/>
        <v>0</v>
      </c>
      <c r="CU430" s="4">
        <f t="shared" ca="1" si="185"/>
        <v>0</v>
      </c>
      <c r="CV430" s="4">
        <f t="shared" ca="1" si="185"/>
        <v>0</v>
      </c>
      <c r="CW430" s="4">
        <f t="shared" ca="1" si="185"/>
        <v>0</v>
      </c>
      <c r="CX430" s="4">
        <f t="shared" ca="1" si="185"/>
        <v>0</v>
      </c>
      <c r="CY430" s="4">
        <f t="shared" ca="1" si="185"/>
        <v>0</v>
      </c>
      <c r="CZ430" s="4">
        <f t="shared" ca="1" si="185"/>
        <v>0</v>
      </c>
      <c r="DA430" s="4">
        <f t="shared" ca="1" si="185"/>
        <v>0</v>
      </c>
      <c r="DB430" s="4">
        <f t="shared" ca="1" si="185"/>
        <v>0</v>
      </c>
      <c r="DC430" s="4">
        <f t="shared" ca="1" si="185"/>
        <v>0</v>
      </c>
      <c r="DD430" s="4">
        <f t="shared" ca="1" si="185"/>
        <v>0</v>
      </c>
      <c r="DE430" s="4">
        <f t="shared" ca="1" si="185"/>
        <v>0</v>
      </c>
      <c r="DF430" s="4">
        <f t="shared" ca="1" si="185"/>
        <v>0</v>
      </c>
      <c r="DG430" s="4">
        <f t="shared" ca="1" si="185"/>
        <v>0</v>
      </c>
      <c r="DH430" s="4">
        <f t="shared" ca="1" si="185"/>
        <v>0</v>
      </c>
      <c r="DI430" s="4">
        <f t="shared" ca="1" si="185"/>
        <v>0</v>
      </c>
      <c r="DJ430" s="4">
        <f t="shared" ca="1" si="185"/>
        <v>0</v>
      </c>
      <c r="DK430" s="4">
        <f t="shared" ca="1" si="185"/>
        <v>0</v>
      </c>
      <c r="DL430" s="4">
        <f t="shared" ca="1" si="185"/>
        <v>0</v>
      </c>
      <c r="DM430" s="4">
        <f t="shared" ca="1" si="185"/>
        <v>0</v>
      </c>
      <c r="DN430" s="4">
        <f t="shared" ca="1" si="185"/>
        <v>0</v>
      </c>
      <c r="DO430" s="4">
        <f t="shared" ca="1" si="185"/>
        <v>0</v>
      </c>
      <c r="DP430" s="4">
        <f t="shared" ca="1" si="185"/>
        <v>0</v>
      </c>
      <c r="DQ430" s="4">
        <f t="shared" ca="1" si="185"/>
        <v>0</v>
      </c>
      <c r="DR430" s="4">
        <f t="shared" ca="1" si="185"/>
        <v>0</v>
      </c>
      <c r="DS430" s="4">
        <f t="shared" ca="1" si="185"/>
        <v>0</v>
      </c>
      <c r="DT430" s="4">
        <f t="shared" ca="1" si="185"/>
        <v>0</v>
      </c>
      <c r="DU430" s="4">
        <f t="shared" ca="1" si="185"/>
        <v>0</v>
      </c>
      <c r="DV430" s="4">
        <f t="shared" ca="1" si="185"/>
        <v>0</v>
      </c>
      <c r="DW430" s="4">
        <f t="shared" ca="1" si="185"/>
        <v>0</v>
      </c>
      <c r="DX430" s="4">
        <f t="shared" ca="1" si="185"/>
        <v>0</v>
      </c>
      <c r="DY430" s="4">
        <f t="shared" ca="1" si="185"/>
        <v>0</v>
      </c>
      <c r="DZ430" s="4">
        <f t="shared" ca="1" si="185"/>
        <v>0</v>
      </c>
      <c r="EA430" s="4">
        <f t="shared" ref="EA430:GL430" ca="1" si="186">IFERROR(IF($B430&lt;&gt;"",VLOOKUP(EA$421,TabelleK09BI,7,FALSE),""),"")</f>
        <v>0</v>
      </c>
      <c r="EB430" s="4">
        <f t="shared" ca="1" si="186"/>
        <v>0</v>
      </c>
      <c r="EC430" s="4">
        <f t="shared" ca="1" si="186"/>
        <v>0</v>
      </c>
      <c r="ED430" s="4">
        <f t="shared" ca="1" si="186"/>
        <v>0</v>
      </c>
      <c r="EE430" s="4">
        <f t="shared" ca="1" si="186"/>
        <v>0</v>
      </c>
      <c r="EF430" s="4">
        <f t="shared" ca="1" si="186"/>
        <v>0</v>
      </c>
      <c r="EG430" s="4">
        <f t="shared" ca="1" si="186"/>
        <v>0</v>
      </c>
      <c r="EH430" s="4">
        <f t="shared" ca="1" si="186"/>
        <v>0</v>
      </c>
      <c r="EI430" s="4">
        <f t="shared" ca="1" si="186"/>
        <v>0</v>
      </c>
      <c r="EJ430" s="4">
        <f t="shared" ca="1" si="186"/>
        <v>0</v>
      </c>
      <c r="EK430" s="4">
        <f t="shared" ca="1" si="186"/>
        <v>0</v>
      </c>
      <c r="EL430" s="4">
        <f t="shared" ca="1" si="186"/>
        <v>0</v>
      </c>
      <c r="EM430" s="4">
        <f t="shared" ca="1" si="186"/>
        <v>0</v>
      </c>
      <c r="EN430" s="4">
        <f t="shared" ca="1" si="186"/>
        <v>0</v>
      </c>
      <c r="EO430" s="4">
        <f t="shared" ca="1" si="186"/>
        <v>0</v>
      </c>
      <c r="EP430" s="4">
        <f t="shared" ca="1" si="186"/>
        <v>0</v>
      </c>
      <c r="EQ430" s="4">
        <f t="shared" ca="1" si="186"/>
        <v>0</v>
      </c>
      <c r="ER430" s="4">
        <f t="shared" ca="1" si="186"/>
        <v>0</v>
      </c>
      <c r="ES430" s="4">
        <f t="shared" ca="1" si="186"/>
        <v>0</v>
      </c>
      <c r="ET430" s="4">
        <f t="shared" ca="1" si="186"/>
        <v>0</v>
      </c>
      <c r="EU430" s="4">
        <f t="shared" ca="1" si="186"/>
        <v>0</v>
      </c>
      <c r="EV430" s="4">
        <f t="shared" ca="1" si="186"/>
        <v>0</v>
      </c>
      <c r="EW430" s="4">
        <f t="shared" ca="1" si="186"/>
        <v>0</v>
      </c>
      <c r="EX430" s="4">
        <f t="shared" ca="1" si="186"/>
        <v>0</v>
      </c>
      <c r="EY430" s="4">
        <f t="shared" ca="1" si="186"/>
        <v>0</v>
      </c>
      <c r="EZ430" s="4">
        <f t="shared" ca="1" si="186"/>
        <v>0</v>
      </c>
      <c r="FA430" s="4">
        <f t="shared" ca="1" si="186"/>
        <v>0</v>
      </c>
      <c r="FB430" s="4">
        <f t="shared" ca="1" si="186"/>
        <v>0</v>
      </c>
      <c r="FC430" s="4">
        <f t="shared" ca="1" si="186"/>
        <v>0</v>
      </c>
      <c r="FD430" s="4">
        <f t="shared" ca="1" si="186"/>
        <v>0</v>
      </c>
      <c r="FE430" s="4">
        <f t="shared" ca="1" si="186"/>
        <v>0</v>
      </c>
      <c r="FF430" s="4">
        <f t="shared" ca="1" si="186"/>
        <v>0</v>
      </c>
      <c r="FG430" s="4">
        <f t="shared" ca="1" si="186"/>
        <v>0</v>
      </c>
      <c r="FH430" s="4">
        <f t="shared" ca="1" si="186"/>
        <v>0</v>
      </c>
      <c r="FI430" s="4">
        <f t="shared" ca="1" si="186"/>
        <v>0</v>
      </c>
      <c r="FJ430" s="4">
        <f t="shared" ca="1" si="186"/>
        <v>0</v>
      </c>
      <c r="FK430" s="4">
        <f t="shared" ca="1" si="186"/>
        <v>0</v>
      </c>
      <c r="FL430" s="4">
        <f t="shared" ca="1" si="186"/>
        <v>0</v>
      </c>
      <c r="FM430" s="4">
        <f t="shared" ca="1" si="186"/>
        <v>0</v>
      </c>
      <c r="FN430" s="4">
        <f t="shared" ca="1" si="186"/>
        <v>0</v>
      </c>
      <c r="FO430" s="4">
        <f t="shared" ca="1" si="186"/>
        <v>0</v>
      </c>
      <c r="FP430" s="4">
        <f t="shared" ca="1" si="186"/>
        <v>0</v>
      </c>
      <c r="FQ430" s="4">
        <f t="shared" ca="1" si="186"/>
        <v>0</v>
      </c>
      <c r="FR430" s="4">
        <f t="shared" ca="1" si="186"/>
        <v>0</v>
      </c>
      <c r="FS430" s="4">
        <f t="shared" ca="1" si="186"/>
        <v>0</v>
      </c>
      <c r="FT430" s="4">
        <f t="shared" ca="1" si="186"/>
        <v>0</v>
      </c>
      <c r="FU430" s="4">
        <f t="shared" ca="1" si="186"/>
        <v>0</v>
      </c>
      <c r="FV430" s="4">
        <f t="shared" ca="1" si="186"/>
        <v>0</v>
      </c>
      <c r="FW430" s="4">
        <f t="shared" ca="1" si="186"/>
        <v>0</v>
      </c>
      <c r="FX430" s="4">
        <f t="shared" ca="1" si="186"/>
        <v>0</v>
      </c>
      <c r="FY430" s="4">
        <f t="shared" ca="1" si="186"/>
        <v>0</v>
      </c>
      <c r="FZ430" s="4">
        <f t="shared" ca="1" si="186"/>
        <v>0</v>
      </c>
      <c r="GA430" s="4">
        <f t="shared" ca="1" si="186"/>
        <v>0</v>
      </c>
      <c r="GB430" s="4">
        <f t="shared" ca="1" si="186"/>
        <v>0</v>
      </c>
      <c r="GC430" s="4">
        <f t="shared" ca="1" si="186"/>
        <v>0</v>
      </c>
      <c r="GD430" s="4">
        <f t="shared" ca="1" si="186"/>
        <v>0</v>
      </c>
      <c r="GE430" s="4">
        <f t="shared" ca="1" si="186"/>
        <v>0</v>
      </c>
      <c r="GF430" s="4">
        <f t="shared" ca="1" si="186"/>
        <v>0</v>
      </c>
      <c r="GG430" s="4">
        <f t="shared" ca="1" si="186"/>
        <v>0</v>
      </c>
      <c r="GH430" s="4">
        <f t="shared" ca="1" si="186"/>
        <v>0</v>
      </c>
      <c r="GI430" s="4">
        <f t="shared" ca="1" si="186"/>
        <v>0</v>
      </c>
      <c r="GJ430" s="4">
        <f t="shared" ca="1" si="186"/>
        <v>0</v>
      </c>
      <c r="GK430" s="4">
        <f t="shared" ca="1" si="186"/>
        <v>0</v>
      </c>
      <c r="GL430" s="4">
        <f t="shared" ca="1" si="186"/>
        <v>0</v>
      </c>
      <c r="GM430" s="4">
        <f t="shared" ref="GM430:IX430" ca="1" si="187">IFERROR(IF($B430&lt;&gt;"",VLOOKUP(GM$421,TabelleK09BI,7,FALSE),""),"")</f>
        <v>0</v>
      </c>
      <c r="GN430" s="4">
        <f t="shared" ca="1" si="187"/>
        <v>0</v>
      </c>
      <c r="GO430" s="4">
        <f t="shared" ca="1" si="187"/>
        <v>0</v>
      </c>
      <c r="GP430" s="4">
        <f t="shared" ca="1" si="187"/>
        <v>0</v>
      </c>
      <c r="GQ430" s="4">
        <f t="shared" ca="1" si="187"/>
        <v>0</v>
      </c>
      <c r="GR430" s="4">
        <f t="shared" ca="1" si="187"/>
        <v>0</v>
      </c>
      <c r="GS430" s="4">
        <f t="shared" ca="1" si="187"/>
        <v>0</v>
      </c>
      <c r="GT430" s="4">
        <f t="shared" ca="1" si="187"/>
        <v>0</v>
      </c>
      <c r="GU430" s="4">
        <f t="shared" ca="1" si="187"/>
        <v>0</v>
      </c>
      <c r="GV430" s="4">
        <f t="shared" ca="1" si="187"/>
        <v>0</v>
      </c>
      <c r="GW430" s="4">
        <f t="shared" ca="1" si="187"/>
        <v>0</v>
      </c>
      <c r="GX430" s="4">
        <f t="shared" ca="1" si="187"/>
        <v>0</v>
      </c>
      <c r="GY430" s="4">
        <f t="shared" ca="1" si="187"/>
        <v>0</v>
      </c>
      <c r="GZ430" s="4">
        <f t="shared" ca="1" si="187"/>
        <v>0</v>
      </c>
      <c r="HA430" s="4">
        <f t="shared" ca="1" si="187"/>
        <v>0</v>
      </c>
      <c r="HB430" s="4">
        <f t="shared" ca="1" si="187"/>
        <v>0</v>
      </c>
      <c r="HC430" s="4">
        <f t="shared" ca="1" si="187"/>
        <v>0</v>
      </c>
      <c r="HD430" s="4">
        <f t="shared" ca="1" si="187"/>
        <v>0</v>
      </c>
      <c r="HE430" s="4">
        <f t="shared" ca="1" si="187"/>
        <v>0</v>
      </c>
      <c r="HF430" s="4">
        <f t="shared" ca="1" si="187"/>
        <v>0</v>
      </c>
      <c r="HG430" s="4">
        <f t="shared" ca="1" si="187"/>
        <v>0</v>
      </c>
      <c r="HH430" s="4">
        <f t="shared" ca="1" si="187"/>
        <v>0</v>
      </c>
      <c r="HI430" s="4">
        <f t="shared" ca="1" si="187"/>
        <v>0</v>
      </c>
      <c r="HJ430" s="4">
        <f t="shared" ca="1" si="187"/>
        <v>0</v>
      </c>
      <c r="HK430" s="4">
        <f t="shared" ca="1" si="187"/>
        <v>0</v>
      </c>
      <c r="HL430" s="4">
        <f t="shared" ca="1" si="187"/>
        <v>0</v>
      </c>
      <c r="HM430" s="4">
        <f t="shared" ca="1" si="187"/>
        <v>0</v>
      </c>
      <c r="HN430" s="4">
        <f t="shared" ca="1" si="187"/>
        <v>0</v>
      </c>
      <c r="HO430" s="4">
        <f t="shared" ca="1" si="187"/>
        <v>0</v>
      </c>
      <c r="HP430" s="4">
        <f t="shared" ca="1" si="187"/>
        <v>0</v>
      </c>
      <c r="HQ430" s="4">
        <f t="shared" ca="1" si="187"/>
        <v>0</v>
      </c>
      <c r="HR430" s="4">
        <f t="shared" ca="1" si="187"/>
        <v>0</v>
      </c>
      <c r="HS430" s="4">
        <f t="shared" ca="1" si="187"/>
        <v>0</v>
      </c>
      <c r="HT430" s="4">
        <f t="shared" ca="1" si="187"/>
        <v>0</v>
      </c>
      <c r="HU430" s="4">
        <f t="shared" ca="1" si="187"/>
        <v>0</v>
      </c>
      <c r="HV430" s="4">
        <f t="shared" ca="1" si="187"/>
        <v>0</v>
      </c>
      <c r="HW430" s="4">
        <f t="shared" ca="1" si="187"/>
        <v>0</v>
      </c>
      <c r="HX430" s="4">
        <f t="shared" ca="1" si="187"/>
        <v>0</v>
      </c>
      <c r="HY430" s="4">
        <f t="shared" ca="1" si="187"/>
        <v>0</v>
      </c>
      <c r="HZ430" s="4">
        <f t="shared" ca="1" si="187"/>
        <v>0</v>
      </c>
      <c r="IA430" s="4">
        <f t="shared" ca="1" si="187"/>
        <v>0</v>
      </c>
      <c r="IB430" s="4">
        <f t="shared" ca="1" si="187"/>
        <v>0</v>
      </c>
      <c r="IC430" s="4">
        <f t="shared" ca="1" si="187"/>
        <v>0</v>
      </c>
      <c r="ID430" s="4">
        <f t="shared" ca="1" si="187"/>
        <v>0</v>
      </c>
      <c r="IE430" s="4">
        <f t="shared" ca="1" si="187"/>
        <v>0</v>
      </c>
      <c r="IF430" s="4">
        <f t="shared" ca="1" si="187"/>
        <v>0</v>
      </c>
      <c r="IG430" s="4">
        <f t="shared" ca="1" si="187"/>
        <v>0</v>
      </c>
      <c r="IH430" s="4">
        <f t="shared" ca="1" si="187"/>
        <v>0</v>
      </c>
      <c r="II430" s="4">
        <f t="shared" ca="1" si="187"/>
        <v>0</v>
      </c>
      <c r="IJ430" s="4">
        <f t="shared" ca="1" si="187"/>
        <v>0</v>
      </c>
      <c r="IK430" s="4">
        <f t="shared" ca="1" si="187"/>
        <v>0</v>
      </c>
      <c r="IL430" s="4">
        <f t="shared" ca="1" si="187"/>
        <v>0</v>
      </c>
      <c r="IM430" s="4">
        <f t="shared" ca="1" si="187"/>
        <v>0</v>
      </c>
      <c r="IN430" s="4">
        <f t="shared" ca="1" si="187"/>
        <v>0</v>
      </c>
      <c r="IO430" s="4">
        <f t="shared" ca="1" si="187"/>
        <v>0</v>
      </c>
      <c r="IP430" s="4">
        <f t="shared" ca="1" si="187"/>
        <v>0</v>
      </c>
      <c r="IQ430" s="4">
        <f t="shared" ca="1" si="187"/>
        <v>0</v>
      </c>
      <c r="IR430" s="4">
        <f t="shared" ca="1" si="187"/>
        <v>0</v>
      </c>
      <c r="IS430" s="4">
        <f t="shared" ca="1" si="187"/>
        <v>0</v>
      </c>
      <c r="IT430" s="4">
        <f t="shared" ca="1" si="187"/>
        <v>0</v>
      </c>
      <c r="IU430" s="4">
        <f t="shared" ca="1" si="187"/>
        <v>0</v>
      </c>
      <c r="IV430" s="4">
        <f t="shared" ca="1" si="187"/>
        <v>0</v>
      </c>
      <c r="IW430" s="4">
        <f t="shared" ca="1" si="187"/>
        <v>0</v>
      </c>
      <c r="IX430" s="4">
        <f t="shared" ca="1" si="187"/>
        <v>0</v>
      </c>
      <c r="IY430" s="4">
        <f t="shared" ref="IY430:KQ430" ca="1" si="188">IFERROR(IF($B430&lt;&gt;"",VLOOKUP(IY$421,TabelleK09BI,7,FALSE),""),"")</f>
        <v>0</v>
      </c>
      <c r="IZ430" s="4">
        <f t="shared" ca="1" si="188"/>
        <v>0</v>
      </c>
      <c r="JA430" s="4">
        <f t="shared" ca="1" si="188"/>
        <v>0</v>
      </c>
      <c r="JB430" s="4">
        <f t="shared" ca="1" si="188"/>
        <v>0</v>
      </c>
      <c r="JC430" s="4">
        <f t="shared" ca="1" si="188"/>
        <v>0</v>
      </c>
      <c r="JD430" s="4">
        <f t="shared" ca="1" si="188"/>
        <v>0</v>
      </c>
      <c r="JE430" s="4">
        <f t="shared" ca="1" si="188"/>
        <v>0</v>
      </c>
      <c r="JF430" s="4">
        <f t="shared" ca="1" si="188"/>
        <v>0</v>
      </c>
      <c r="JG430" s="4">
        <f t="shared" ca="1" si="188"/>
        <v>0</v>
      </c>
      <c r="JH430" s="4">
        <f t="shared" ca="1" si="188"/>
        <v>0</v>
      </c>
      <c r="JI430" s="4">
        <f t="shared" ca="1" si="188"/>
        <v>0</v>
      </c>
      <c r="JJ430" s="4">
        <f t="shared" ca="1" si="188"/>
        <v>0</v>
      </c>
      <c r="JK430" s="4">
        <f t="shared" ca="1" si="188"/>
        <v>0</v>
      </c>
      <c r="JL430" s="4">
        <f t="shared" ca="1" si="188"/>
        <v>0</v>
      </c>
      <c r="JM430" s="4">
        <f t="shared" ca="1" si="188"/>
        <v>0</v>
      </c>
      <c r="JN430" s="4">
        <f t="shared" ca="1" si="188"/>
        <v>0</v>
      </c>
      <c r="JO430" s="4">
        <f t="shared" ca="1" si="188"/>
        <v>0</v>
      </c>
      <c r="JP430" s="4">
        <f t="shared" ca="1" si="188"/>
        <v>0</v>
      </c>
      <c r="JQ430" s="4">
        <f t="shared" ca="1" si="188"/>
        <v>0</v>
      </c>
      <c r="JR430" s="4">
        <f t="shared" ca="1" si="188"/>
        <v>0</v>
      </c>
      <c r="JS430" s="4">
        <f t="shared" ca="1" si="188"/>
        <v>0</v>
      </c>
      <c r="JT430" s="4">
        <f t="shared" ca="1" si="188"/>
        <v>0</v>
      </c>
      <c r="JU430" s="4">
        <f t="shared" ca="1" si="188"/>
        <v>0</v>
      </c>
      <c r="JV430" s="4">
        <f t="shared" ca="1" si="188"/>
        <v>0</v>
      </c>
      <c r="JW430" s="4">
        <f t="shared" ca="1" si="188"/>
        <v>0</v>
      </c>
      <c r="JX430" s="4">
        <f t="shared" ca="1" si="188"/>
        <v>0</v>
      </c>
      <c r="JY430" s="4">
        <f t="shared" ca="1" si="188"/>
        <v>0</v>
      </c>
      <c r="JZ430" s="4">
        <f t="shared" ca="1" si="188"/>
        <v>0</v>
      </c>
      <c r="KA430" s="4">
        <f t="shared" ca="1" si="188"/>
        <v>0</v>
      </c>
      <c r="KB430" s="4">
        <f t="shared" ca="1" si="188"/>
        <v>0</v>
      </c>
      <c r="KC430" s="4">
        <f t="shared" ca="1" si="188"/>
        <v>0</v>
      </c>
      <c r="KD430" s="4">
        <f t="shared" ca="1" si="188"/>
        <v>0</v>
      </c>
      <c r="KE430" s="4">
        <f t="shared" ca="1" si="188"/>
        <v>0</v>
      </c>
      <c r="KF430" s="4">
        <f t="shared" ca="1" si="188"/>
        <v>0</v>
      </c>
      <c r="KG430" s="4">
        <f t="shared" ca="1" si="188"/>
        <v>0</v>
      </c>
      <c r="KH430" s="4">
        <f t="shared" ca="1" si="188"/>
        <v>0</v>
      </c>
      <c r="KI430" s="4">
        <f t="shared" ca="1" si="188"/>
        <v>0</v>
      </c>
      <c r="KJ430" s="4">
        <f t="shared" ca="1" si="188"/>
        <v>0</v>
      </c>
      <c r="KK430" s="4">
        <f t="shared" ca="1" si="188"/>
        <v>0</v>
      </c>
      <c r="KL430" s="4">
        <f t="shared" ca="1" si="188"/>
        <v>0</v>
      </c>
      <c r="KM430" s="4">
        <f t="shared" ca="1" si="188"/>
        <v>0</v>
      </c>
      <c r="KN430" s="4">
        <f t="shared" ca="1" si="188"/>
        <v>0</v>
      </c>
      <c r="KO430" s="4">
        <f t="shared" ca="1" si="188"/>
        <v>0</v>
      </c>
      <c r="KP430" s="4">
        <f t="shared" ca="1" si="188"/>
        <v>0</v>
      </c>
      <c r="KQ430" s="4">
        <f t="shared" ca="1" si="188"/>
        <v>0</v>
      </c>
      <c r="KR430" s="4">
        <f ca="1">IFERROR(VLOOKUP($KR$421,TabelleK09BI,7,FALSE),"")</f>
        <v>0</v>
      </c>
      <c r="KS430" s="4">
        <f ca="1">IFERROR(VLOOKUP($KS$421,TabelleK09BI,7,FALSE),"")</f>
        <v>0</v>
      </c>
    </row>
    <row r="431" spans="2:305" ht="12.75" hidden="1" customHeight="1" x14ac:dyDescent="0.2">
      <c r="B431" s="138" t="str">
        <f t="shared" ca="1" si="148"/>
        <v>Reserve 04</v>
      </c>
      <c r="C431" s="4">
        <f t="shared" ref="C431:BN431" ca="1" si="189">IFERROR(IF($B431&lt;&gt;"",VLOOKUP(C$421,TabelleK10BI,7,FALSE),""),"")</f>
        <v>0</v>
      </c>
      <c r="D431" s="4">
        <f t="shared" ca="1" si="189"/>
        <v>0</v>
      </c>
      <c r="E431" s="4">
        <f t="shared" ca="1" si="189"/>
        <v>0</v>
      </c>
      <c r="F431" s="4">
        <f t="shared" ca="1" si="189"/>
        <v>0</v>
      </c>
      <c r="G431" s="4">
        <f t="shared" ca="1" si="189"/>
        <v>0</v>
      </c>
      <c r="H431" s="4">
        <f t="shared" ca="1" si="189"/>
        <v>0</v>
      </c>
      <c r="I431" s="4">
        <f t="shared" ca="1" si="189"/>
        <v>0</v>
      </c>
      <c r="J431" s="4">
        <f t="shared" ca="1" si="189"/>
        <v>0</v>
      </c>
      <c r="K431" s="4">
        <f t="shared" ca="1" si="189"/>
        <v>0</v>
      </c>
      <c r="L431" s="4">
        <f t="shared" ca="1" si="189"/>
        <v>0</v>
      </c>
      <c r="M431" s="4">
        <f t="shared" ca="1" si="189"/>
        <v>0</v>
      </c>
      <c r="N431" s="4">
        <f t="shared" ca="1" si="189"/>
        <v>0</v>
      </c>
      <c r="O431" s="4">
        <f t="shared" ca="1" si="189"/>
        <v>0</v>
      </c>
      <c r="P431" s="4">
        <f t="shared" ca="1" si="189"/>
        <v>0</v>
      </c>
      <c r="Q431" s="4">
        <f t="shared" ca="1" si="189"/>
        <v>0</v>
      </c>
      <c r="R431" s="4">
        <f t="shared" ca="1" si="189"/>
        <v>0</v>
      </c>
      <c r="S431" s="4">
        <f t="shared" ca="1" si="189"/>
        <v>0</v>
      </c>
      <c r="T431" s="4">
        <f t="shared" ca="1" si="189"/>
        <v>0</v>
      </c>
      <c r="U431" s="4">
        <f t="shared" ca="1" si="189"/>
        <v>0</v>
      </c>
      <c r="V431" s="4">
        <f t="shared" ca="1" si="189"/>
        <v>0</v>
      </c>
      <c r="W431" s="4">
        <f t="shared" ca="1" si="189"/>
        <v>0</v>
      </c>
      <c r="X431" s="4">
        <f t="shared" ca="1" si="189"/>
        <v>0</v>
      </c>
      <c r="Y431" s="4">
        <f t="shared" ca="1" si="189"/>
        <v>0</v>
      </c>
      <c r="Z431" s="4">
        <f t="shared" ca="1" si="189"/>
        <v>0</v>
      </c>
      <c r="AA431" s="4">
        <f t="shared" ca="1" si="189"/>
        <v>0</v>
      </c>
      <c r="AB431" s="4">
        <f t="shared" ca="1" si="189"/>
        <v>0</v>
      </c>
      <c r="AC431" s="4">
        <f t="shared" ca="1" si="189"/>
        <v>0</v>
      </c>
      <c r="AD431" s="4">
        <f t="shared" ca="1" si="189"/>
        <v>0</v>
      </c>
      <c r="AE431" s="4">
        <f t="shared" ca="1" si="189"/>
        <v>0</v>
      </c>
      <c r="AF431" s="4">
        <f t="shared" ca="1" si="189"/>
        <v>0</v>
      </c>
      <c r="AG431" s="4">
        <f t="shared" ca="1" si="189"/>
        <v>0</v>
      </c>
      <c r="AH431" s="4">
        <f t="shared" ca="1" si="189"/>
        <v>0</v>
      </c>
      <c r="AI431" s="4">
        <f t="shared" ca="1" si="189"/>
        <v>0</v>
      </c>
      <c r="AJ431" s="4">
        <f t="shared" ca="1" si="189"/>
        <v>0</v>
      </c>
      <c r="AK431" s="4">
        <f t="shared" ca="1" si="189"/>
        <v>0</v>
      </c>
      <c r="AL431" s="4">
        <f t="shared" ca="1" si="189"/>
        <v>0</v>
      </c>
      <c r="AM431" s="4">
        <f t="shared" ca="1" si="189"/>
        <v>0</v>
      </c>
      <c r="AN431" s="4">
        <f t="shared" ca="1" si="189"/>
        <v>0</v>
      </c>
      <c r="AO431" s="4">
        <f t="shared" ca="1" si="189"/>
        <v>0</v>
      </c>
      <c r="AP431" s="4">
        <f t="shared" ca="1" si="189"/>
        <v>0</v>
      </c>
      <c r="AQ431" s="4">
        <f t="shared" ca="1" si="189"/>
        <v>0</v>
      </c>
      <c r="AR431" s="4">
        <f t="shared" ca="1" si="189"/>
        <v>0</v>
      </c>
      <c r="AS431" s="4">
        <f t="shared" ca="1" si="189"/>
        <v>0</v>
      </c>
      <c r="AT431" s="4">
        <f t="shared" ca="1" si="189"/>
        <v>0</v>
      </c>
      <c r="AU431" s="4">
        <f t="shared" ca="1" si="189"/>
        <v>0</v>
      </c>
      <c r="AV431" s="4">
        <f t="shared" ca="1" si="189"/>
        <v>0</v>
      </c>
      <c r="AW431" s="4">
        <f t="shared" ca="1" si="189"/>
        <v>0</v>
      </c>
      <c r="AX431" s="4">
        <f t="shared" ca="1" si="189"/>
        <v>0</v>
      </c>
      <c r="AY431" s="4">
        <f t="shared" ca="1" si="189"/>
        <v>0</v>
      </c>
      <c r="AZ431" s="4">
        <f t="shared" ca="1" si="189"/>
        <v>0</v>
      </c>
      <c r="BA431" s="4">
        <f t="shared" ca="1" si="189"/>
        <v>0</v>
      </c>
      <c r="BB431" s="4">
        <f t="shared" ca="1" si="189"/>
        <v>0</v>
      </c>
      <c r="BC431" s="4">
        <f t="shared" ca="1" si="189"/>
        <v>0</v>
      </c>
      <c r="BD431" s="4">
        <f t="shared" ca="1" si="189"/>
        <v>0</v>
      </c>
      <c r="BE431" s="4">
        <f t="shared" ca="1" si="189"/>
        <v>0</v>
      </c>
      <c r="BF431" s="4">
        <f t="shared" ca="1" si="189"/>
        <v>0</v>
      </c>
      <c r="BG431" s="4">
        <f t="shared" ca="1" si="189"/>
        <v>0</v>
      </c>
      <c r="BH431" s="4">
        <f t="shared" ca="1" si="189"/>
        <v>0</v>
      </c>
      <c r="BI431" s="4">
        <f t="shared" ca="1" si="189"/>
        <v>0</v>
      </c>
      <c r="BJ431" s="4">
        <f t="shared" ca="1" si="189"/>
        <v>0</v>
      </c>
      <c r="BK431" s="4">
        <f t="shared" ca="1" si="189"/>
        <v>0</v>
      </c>
      <c r="BL431" s="4">
        <f t="shared" ca="1" si="189"/>
        <v>0</v>
      </c>
      <c r="BM431" s="4">
        <f t="shared" ca="1" si="189"/>
        <v>0</v>
      </c>
      <c r="BN431" s="4">
        <f t="shared" ca="1" si="189"/>
        <v>0</v>
      </c>
      <c r="BO431" s="4">
        <f t="shared" ref="BO431:DZ431" ca="1" si="190">IFERROR(IF($B431&lt;&gt;"",VLOOKUP(BO$421,TabelleK10BI,7,FALSE),""),"")</f>
        <v>0</v>
      </c>
      <c r="BP431" s="4">
        <f t="shared" ca="1" si="190"/>
        <v>0</v>
      </c>
      <c r="BQ431" s="4">
        <f t="shared" ca="1" si="190"/>
        <v>0</v>
      </c>
      <c r="BR431" s="4">
        <f t="shared" ca="1" si="190"/>
        <v>0</v>
      </c>
      <c r="BS431" s="4">
        <f t="shared" ca="1" si="190"/>
        <v>0</v>
      </c>
      <c r="BT431" s="4">
        <f t="shared" ca="1" si="190"/>
        <v>0</v>
      </c>
      <c r="BU431" s="4">
        <f t="shared" ca="1" si="190"/>
        <v>0</v>
      </c>
      <c r="BV431" s="4">
        <f t="shared" ca="1" si="190"/>
        <v>0</v>
      </c>
      <c r="BW431" s="4">
        <f t="shared" ca="1" si="190"/>
        <v>0</v>
      </c>
      <c r="BX431" s="4">
        <f t="shared" ca="1" si="190"/>
        <v>0</v>
      </c>
      <c r="BY431" s="4">
        <f t="shared" ca="1" si="190"/>
        <v>0</v>
      </c>
      <c r="BZ431" s="4">
        <f t="shared" ca="1" si="190"/>
        <v>0</v>
      </c>
      <c r="CA431" s="4">
        <f t="shared" ca="1" si="190"/>
        <v>0</v>
      </c>
      <c r="CB431" s="4">
        <f t="shared" ca="1" si="190"/>
        <v>0</v>
      </c>
      <c r="CC431" s="4">
        <f t="shared" ca="1" si="190"/>
        <v>0</v>
      </c>
      <c r="CD431" s="4">
        <f t="shared" ca="1" si="190"/>
        <v>0</v>
      </c>
      <c r="CE431" s="4">
        <f t="shared" ca="1" si="190"/>
        <v>0</v>
      </c>
      <c r="CF431" s="4">
        <f t="shared" ca="1" si="190"/>
        <v>0</v>
      </c>
      <c r="CG431" s="4">
        <f t="shared" ca="1" si="190"/>
        <v>0</v>
      </c>
      <c r="CH431" s="4">
        <f t="shared" ca="1" si="190"/>
        <v>0</v>
      </c>
      <c r="CI431" s="4">
        <f t="shared" ca="1" si="190"/>
        <v>0</v>
      </c>
      <c r="CJ431" s="4">
        <f t="shared" ca="1" si="190"/>
        <v>0</v>
      </c>
      <c r="CK431" s="4">
        <f t="shared" ca="1" si="190"/>
        <v>0</v>
      </c>
      <c r="CL431" s="4">
        <f t="shared" ca="1" si="190"/>
        <v>0</v>
      </c>
      <c r="CM431" s="4">
        <f t="shared" ca="1" si="190"/>
        <v>0</v>
      </c>
      <c r="CN431" s="4">
        <f t="shared" ca="1" si="190"/>
        <v>0</v>
      </c>
      <c r="CO431" s="4">
        <f t="shared" ca="1" si="190"/>
        <v>0</v>
      </c>
      <c r="CP431" s="4">
        <f t="shared" ca="1" si="190"/>
        <v>0</v>
      </c>
      <c r="CQ431" s="4">
        <f t="shared" ca="1" si="190"/>
        <v>0</v>
      </c>
      <c r="CR431" s="4">
        <f t="shared" ca="1" si="190"/>
        <v>0</v>
      </c>
      <c r="CS431" s="4">
        <f t="shared" ca="1" si="190"/>
        <v>0</v>
      </c>
      <c r="CT431" s="4">
        <f t="shared" ca="1" si="190"/>
        <v>0</v>
      </c>
      <c r="CU431" s="4">
        <f t="shared" ca="1" si="190"/>
        <v>0</v>
      </c>
      <c r="CV431" s="4">
        <f t="shared" ca="1" si="190"/>
        <v>0</v>
      </c>
      <c r="CW431" s="4">
        <f t="shared" ca="1" si="190"/>
        <v>0</v>
      </c>
      <c r="CX431" s="4">
        <f t="shared" ca="1" si="190"/>
        <v>0</v>
      </c>
      <c r="CY431" s="4">
        <f t="shared" ca="1" si="190"/>
        <v>0</v>
      </c>
      <c r="CZ431" s="4">
        <f t="shared" ca="1" si="190"/>
        <v>0</v>
      </c>
      <c r="DA431" s="4">
        <f t="shared" ca="1" si="190"/>
        <v>0</v>
      </c>
      <c r="DB431" s="4">
        <f t="shared" ca="1" si="190"/>
        <v>0</v>
      </c>
      <c r="DC431" s="4">
        <f t="shared" ca="1" si="190"/>
        <v>0</v>
      </c>
      <c r="DD431" s="4">
        <f t="shared" ca="1" si="190"/>
        <v>0</v>
      </c>
      <c r="DE431" s="4">
        <f t="shared" ca="1" si="190"/>
        <v>0</v>
      </c>
      <c r="DF431" s="4">
        <f t="shared" ca="1" si="190"/>
        <v>0</v>
      </c>
      <c r="DG431" s="4">
        <f t="shared" ca="1" si="190"/>
        <v>0</v>
      </c>
      <c r="DH431" s="4">
        <f t="shared" ca="1" si="190"/>
        <v>0</v>
      </c>
      <c r="DI431" s="4">
        <f t="shared" ca="1" si="190"/>
        <v>0</v>
      </c>
      <c r="DJ431" s="4">
        <f t="shared" ca="1" si="190"/>
        <v>0</v>
      </c>
      <c r="DK431" s="4">
        <f t="shared" ca="1" si="190"/>
        <v>0</v>
      </c>
      <c r="DL431" s="4">
        <f t="shared" ca="1" si="190"/>
        <v>0</v>
      </c>
      <c r="DM431" s="4">
        <f t="shared" ca="1" si="190"/>
        <v>0</v>
      </c>
      <c r="DN431" s="4">
        <f t="shared" ca="1" si="190"/>
        <v>0</v>
      </c>
      <c r="DO431" s="4">
        <f t="shared" ca="1" si="190"/>
        <v>0</v>
      </c>
      <c r="DP431" s="4">
        <f t="shared" ca="1" si="190"/>
        <v>0</v>
      </c>
      <c r="DQ431" s="4">
        <f t="shared" ca="1" si="190"/>
        <v>0</v>
      </c>
      <c r="DR431" s="4">
        <f t="shared" ca="1" si="190"/>
        <v>0</v>
      </c>
      <c r="DS431" s="4">
        <f t="shared" ca="1" si="190"/>
        <v>0</v>
      </c>
      <c r="DT431" s="4">
        <f t="shared" ca="1" si="190"/>
        <v>0</v>
      </c>
      <c r="DU431" s="4">
        <f t="shared" ca="1" si="190"/>
        <v>0</v>
      </c>
      <c r="DV431" s="4">
        <f t="shared" ca="1" si="190"/>
        <v>0</v>
      </c>
      <c r="DW431" s="4">
        <f t="shared" ca="1" si="190"/>
        <v>0</v>
      </c>
      <c r="DX431" s="4">
        <f t="shared" ca="1" si="190"/>
        <v>0</v>
      </c>
      <c r="DY431" s="4">
        <f t="shared" ca="1" si="190"/>
        <v>0</v>
      </c>
      <c r="DZ431" s="4">
        <f t="shared" ca="1" si="190"/>
        <v>0</v>
      </c>
      <c r="EA431" s="4">
        <f t="shared" ref="EA431:GL431" ca="1" si="191">IFERROR(IF($B431&lt;&gt;"",VLOOKUP(EA$421,TabelleK10BI,7,FALSE),""),"")</f>
        <v>0</v>
      </c>
      <c r="EB431" s="4">
        <f t="shared" ca="1" si="191"/>
        <v>0</v>
      </c>
      <c r="EC431" s="4">
        <f t="shared" ca="1" si="191"/>
        <v>0</v>
      </c>
      <c r="ED431" s="4">
        <f t="shared" ca="1" si="191"/>
        <v>0</v>
      </c>
      <c r="EE431" s="4">
        <f t="shared" ca="1" si="191"/>
        <v>0</v>
      </c>
      <c r="EF431" s="4">
        <f t="shared" ca="1" si="191"/>
        <v>0</v>
      </c>
      <c r="EG431" s="4">
        <f t="shared" ca="1" si="191"/>
        <v>0</v>
      </c>
      <c r="EH431" s="4">
        <f t="shared" ca="1" si="191"/>
        <v>0</v>
      </c>
      <c r="EI431" s="4">
        <f t="shared" ca="1" si="191"/>
        <v>0</v>
      </c>
      <c r="EJ431" s="4">
        <f t="shared" ca="1" si="191"/>
        <v>0</v>
      </c>
      <c r="EK431" s="4">
        <f t="shared" ca="1" si="191"/>
        <v>0</v>
      </c>
      <c r="EL431" s="4">
        <f t="shared" ca="1" si="191"/>
        <v>0</v>
      </c>
      <c r="EM431" s="4">
        <f t="shared" ca="1" si="191"/>
        <v>0</v>
      </c>
      <c r="EN431" s="4">
        <f t="shared" ca="1" si="191"/>
        <v>0</v>
      </c>
      <c r="EO431" s="4">
        <f t="shared" ca="1" si="191"/>
        <v>0</v>
      </c>
      <c r="EP431" s="4">
        <f t="shared" ca="1" si="191"/>
        <v>0</v>
      </c>
      <c r="EQ431" s="4">
        <f t="shared" ca="1" si="191"/>
        <v>0</v>
      </c>
      <c r="ER431" s="4">
        <f t="shared" ca="1" si="191"/>
        <v>0</v>
      </c>
      <c r="ES431" s="4">
        <f t="shared" ca="1" si="191"/>
        <v>0</v>
      </c>
      <c r="ET431" s="4">
        <f t="shared" ca="1" si="191"/>
        <v>0</v>
      </c>
      <c r="EU431" s="4">
        <f t="shared" ca="1" si="191"/>
        <v>0</v>
      </c>
      <c r="EV431" s="4">
        <f t="shared" ca="1" si="191"/>
        <v>0</v>
      </c>
      <c r="EW431" s="4">
        <f t="shared" ca="1" si="191"/>
        <v>0</v>
      </c>
      <c r="EX431" s="4">
        <f t="shared" ca="1" si="191"/>
        <v>0</v>
      </c>
      <c r="EY431" s="4">
        <f t="shared" ca="1" si="191"/>
        <v>0</v>
      </c>
      <c r="EZ431" s="4">
        <f t="shared" ca="1" si="191"/>
        <v>0</v>
      </c>
      <c r="FA431" s="4">
        <f t="shared" ca="1" si="191"/>
        <v>0</v>
      </c>
      <c r="FB431" s="4">
        <f t="shared" ca="1" si="191"/>
        <v>0</v>
      </c>
      <c r="FC431" s="4">
        <f t="shared" ca="1" si="191"/>
        <v>0</v>
      </c>
      <c r="FD431" s="4">
        <f t="shared" ca="1" si="191"/>
        <v>0</v>
      </c>
      <c r="FE431" s="4">
        <f t="shared" ca="1" si="191"/>
        <v>0</v>
      </c>
      <c r="FF431" s="4">
        <f t="shared" ca="1" si="191"/>
        <v>0</v>
      </c>
      <c r="FG431" s="4">
        <f t="shared" ca="1" si="191"/>
        <v>0</v>
      </c>
      <c r="FH431" s="4">
        <f t="shared" ca="1" si="191"/>
        <v>0</v>
      </c>
      <c r="FI431" s="4">
        <f t="shared" ca="1" si="191"/>
        <v>0</v>
      </c>
      <c r="FJ431" s="4">
        <f t="shared" ca="1" si="191"/>
        <v>0</v>
      </c>
      <c r="FK431" s="4">
        <f t="shared" ca="1" si="191"/>
        <v>0</v>
      </c>
      <c r="FL431" s="4">
        <f t="shared" ca="1" si="191"/>
        <v>0</v>
      </c>
      <c r="FM431" s="4">
        <f t="shared" ca="1" si="191"/>
        <v>0</v>
      </c>
      <c r="FN431" s="4">
        <f t="shared" ca="1" si="191"/>
        <v>0</v>
      </c>
      <c r="FO431" s="4">
        <f t="shared" ca="1" si="191"/>
        <v>0</v>
      </c>
      <c r="FP431" s="4">
        <f t="shared" ca="1" si="191"/>
        <v>0</v>
      </c>
      <c r="FQ431" s="4">
        <f t="shared" ca="1" si="191"/>
        <v>0</v>
      </c>
      <c r="FR431" s="4">
        <f t="shared" ca="1" si="191"/>
        <v>0</v>
      </c>
      <c r="FS431" s="4">
        <f t="shared" ca="1" si="191"/>
        <v>0</v>
      </c>
      <c r="FT431" s="4">
        <f t="shared" ca="1" si="191"/>
        <v>0</v>
      </c>
      <c r="FU431" s="4">
        <f t="shared" ca="1" si="191"/>
        <v>0</v>
      </c>
      <c r="FV431" s="4">
        <f t="shared" ca="1" si="191"/>
        <v>0</v>
      </c>
      <c r="FW431" s="4">
        <f t="shared" ca="1" si="191"/>
        <v>0</v>
      </c>
      <c r="FX431" s="4">
        <f t="shared" ca="1" si="191"/>
        <v>0</v>
      </c>
      <c r="FY431" s="4">
        <f t="shared" ca="1" si="191"/>
        <v>0</v>
      </c>
      <c r="FZ431" s="4">
        <f t="shared" ca="1" si="191"/>
        <v>0</v>
      </c>
      <c r="GA431" s="4">
        <f t="shared" ca="1" si="191"/>
        <v>0</v>
      </c>
      <c r="GB431" s="4">
        <f t="shared" ca="1" si="191"/>
        <v>0</v>
      </c>
      <c r="GC431" s="4">
        <f t="shared" ca="1" si="191"/>
        <v>0</v>
      </c>
      <c r="GD431" s="4">
        <f t="shared" ca="1" si="191"/>
        <v>0</v>
      </c>
      <c r="GE431" s="4">
        <f t="shared" ca="1" si="191"/>
        <v>0</v>
      </c>
      <c r="GF431" s="4">
        <f t="shared" ca="1" si="191"/>
        <v>0</v>
      </c>
      <c r="GG431" s="4">
        <f t="shared" ca="1" si="191"/>
        <v>0</v>
      </c>
      <c r="GH431" s="4">
        <f t="shared" ca="1" si="191"/>
        <v>0</v>
      </c>
      <c r="GI431" s="4">
        <f t="shared" ca="1" si="191"/>
        <v>0</v>
      </c>
      <c r="GJ431" s="4">
        <f t="shared" ca="1" si="191"/>
        <v>0</v>
      </c>
      <c r="GK431" s="4">
        <f t="shared" ca="1" si="191"/>
        <v>0</v>
      </c>
      <c r="GL431" s="4">
        <f t="shared" ca="1" si="191"/>
        <v>0</v>
      </c>
      <c r="GM431" s="4">
        <f t="shared" ref="GM431:IX431" ca="1" si="192">IFERROR(IF($B431&lt;&gt;"",VLOOKUP(GM$421,TabelleK10BI,7,FALSE),""),"")</f>
        <v>0</v>
      </c>
      <c r="GN431" s="4">
        <f t="shared" ca="1" si="192"/>
        <v>0</v>
      </c>
      <c r="GO431" s="4">
        <f t="shared" ca="1" si="192"/>
        <v>0</v>
      </c>
      <c r="GP431" s="4">
        <f t="shared" ca="1" si="192"/>
        <v>0</v>
      </c>
      <c r="GQ431" s="4">
        <f t="shared" ca="1" si="192"/>
        <v>0</v>
      </c>
      <c r="GR431" s="4">
        <f t="shared" ca="1" si="192"/>
        <v>0</v>
      </c>
      <c r="GS431" s="4">
        <f t="shared" ca="1" si="192"/>
        <v>0</v>
      </c>
      <c r="GT431" s="4">
        <f t="shared" ca="1" si="192"/>
        <v>0</v>
      </c>
      <c r="GU431" s="4">
        <f t="shared" ca="1" si="192"/>
        <v>0</v>
      </c>
      <c r="GV431" s="4">
        <f t="shared" ca="1" si="192"/>
        <v>0</v>
      </c>
      <c r="GW431" s="4">
        <f t="shared" ca="1" si="192"/>
        <v>0</v>
      </c>
      <c r="GX431" s="4">
        <f t="shared" ca="1" si="192"/>
        <v>0</v>
      </c>
      <c r="GY431" s="4">
        <f t="shared" ca="1" si="192"/>
        <v>0</v>
      </c>
      <c r="GZ431" s="4">
        <f t="shared" ca="1" si="192"/>
        <v>0</v>
      </c>
      <c r="HA431" s="4">
        <f t="shared" ca="1" si="192"/>
        <v>0</v>
      </c>
      <c r="HB431" s="4">
        <f t="shared" ca="1" si="192"/>
        <v>0</v>
      </c>
      <c r="HC431" s="4">
        <f t="shared" ca="1" si="192"/>
        <v>0</v>
      </c>
      <c r="HD431" s="4">
        <f t="shared" ca="1" si="192"/>
        <v>0</v>
      </c>
      <c r="HE431" s="4">
        <f t="shared" ca="1" si="192"/>
        <v>0</v>
      </c>
      <c r="HF431" s="4">
        <f t="shared" ca="1" si="192"/>
        <v>0</v>
      </c>
      <c r="HG431" s="4">
        <f t="shared" ca="1" si="192"/>
        <v>0</v>
      </c>
      <c r="HH431" s="4">
        <f t="shared" ca="1" si="192"/>
        <v>0</v>
      </c>
      <c r="HI431" s="4">
        <f t="shared" ca="1" si="192"/>
        <v>0</v>
      </c>
      <c r="HJ431" s="4">
        <f t="shared" ca="1" si="192"/>
        <v>0</v>
      </c>
      <c r="HK431" s="4">
        <f t="shared" ca="1" si="192"/>
        <v>0</v>
      </c>
      <c r="HL431" s="4">
        <f t="shared" ca="1" si="192"/>
        <v>0</v>
      </c>
      <c r="HM431" s="4">
        <f t="shared" ca="1" si="192"/>
        <v>0</v>
      </c>
      <c r="HN431" s="4">
        <f t="shared" ca="1" si="192"/>
        <v>0</v>
      </c>
      <c r="HO431" s="4">
        <f t="shared" ca="1" si="192"/>
        <v>0</v>
      </c>
      <c r="HP431" s="4">
        <f t="shared" ca="1" si="192"/>
        <v>0</v>
      </c>
      <c r="HQ431" s="4">
        <f t="shared" ca="1" si="192"/>
        <v>0</v>
      </c>
      <c r="HR431" s="4">
        <f t="shared" ca="1" si="192"/>
        <v>0</v>
      </c>
      <c r="HS431" s="4">
        <f t="shared" ca="1" si="192"/>
        <v>0</v>
      </c>
      <c r="HT431" s="4">
        <f t="shared" ca="1" si="192"/>
        <v>0</v>
      </c>
      <c r="HU431" s="4">
        <f t="shared" ca="1" si="192"/>
        <v>0</v>
      </c>
      <c r="HV431" s="4">
        <f t="shared" ca="1" si="192"/>
        <v>0</v>
      </c>
      <c r="HW431" s="4">
        <f t="shared" ca="1" si="192"/>
        <v>0</v>
      </c>
      <c r="HX431" s="4">
        <f t="shared" ca="1" si="192"/>
        <v>0</v>
      </c>
      <c r="HY431" s="4">
        <f t="shared" ca="1" si="192"/>
        <v>0</v>
      </c>
      <c r="HZ431" s="4">
        <f t="shared" ca="1" si="192"/>
        <v>0</v>
      </c>
      <c r="IA431" s="4">
        <f t="shared" ca="1" si="192"/>
        <v>0</v>
      </c>
      <c r="IB431" s="4">
        <f t="shared" ca="1" si="192"/>
        <v>0</v>
      </c>
      <c r="IC431" s="4">
        <f t="shared" ca="1" si="192"/>
        <v>0</v>
      </c>
      <c r="ID431" s="4">
        <f t="shared" ca="1" si="192"/>
        <v>0</v>
      </c>
      <c r="IE431" s="4">
        <f t="shared" ca="1" si="192"/>
        <v>0</v>
      </c>
      <c r="IF431" s="4">
        <f t="shared" ca="1" si="192"/>
        <v>0</v>
      </c>
      <c r="IG431" s="4">
        <f t="shared" ca="1" si="192"/>
        <v>0</v>
      </c>
      <c r="IH431" s="4">
        <f t="shared" ca="1" si="192"/>
        <v>0</v>
      </c>
      <c r="II431" s="4">
        <f t="shared" ca="1" si="192"/>
        <v>0</v>
      </c>
      <c r="IJ431" s="4">
        <f t="shared" ca="1" si="192"/>
        <v>0</v>
      </c>
      <c r="IK431" s="4">
        <f t="shared" ca="1" si="192"/>
        <v>0</v>
      </c>
      <c r="IL431" s="4">
        <f t="shared" ca="1" si="192"/>
        <v>0</v>
      </c>
      <c r="IM431" s="4">
        <f t="shared" ca="1" si="192"/>
        <v>0</v>
      </c>
      <c r="IN431" s="4">
        <f t="shared" ca="1" si="192"/>
        <v>0</v>
      </c>
      <c r="IO431" s="4">
        <f t="shared" ca="1" si="192"/>
        <v>0</v>
      </c>
      <c r="IP431" s="4">
        <f t="shared" ca="1" si="192"/>
        <v>0</v>
      </c>
      <c r="IQ431" s="4">
        <f t="shared" ca="1" si="192"/>
        <v>0</v>
      </c>
      <c r="IR431" s="4">
        <f t="shared" ca="1" si="192"/>
        <v>0</v>
      </c>
      <c r="IS431" s="4">
        <f t="shared" ca="1" si="192"/>
        <v>0</v>
      </c>
      <c r="IT431" s="4">
        <f t="shared" ca="1" si="192"/>
        <v>0</v>
      </c>
      <c r="IU431" s="4">
        <f t="shared" ca="1" si="192"/>
        <v>0</v>
      </c>
      <c r="IV431" s="4">
        <f t="shared" ca="1" si="192"/>
        <v>0</v>
      </c>
      <c r="IW431" s="4">
        <f t="shared" ca="1" si="192"/>
        <v>0</v>
      </c>
      <c r="IX431" s="4">
        <f t="shared" ca="1" si="192"/>
        <v>0</v>
      </c>
      <c r="IY431" s="4">
        <f t="shared" ref="IY431:KQ431" ca="1" si="193">IFERROR(IF($B431&lt;&gt;"",VLOOKUP(IY$421,TabelleK10BI,7,FALSE),""),"")</f>
        <v>0</v>
      </c>
      <c r="IZ431" s="4">
        <f t="shared" ca="1" si="193"/>
        <v>0</v>
      </c>
      <c r="JA431" s="4">
        <f t="shared" ca="1" si="193"/>
        <v>0</v>
      </c>
      <c r="JB431" s="4">
        <f t="shared" ca="1" si="193"/>
        <v>0</v>
      </c>
      <c r="JC431" s="4">
        <f t="shared" ca="1" si="193"/>
        <v>0</v>
      </c>
      <c r="JD431" s="4">
        <f t="shared" ca="1" si="193"/>
        <v>0</v>
      </c>
      <c r="JE431" s="4">
        <f t="shared" ca="1" si="193"/>
        <v>0</v>
      </c>
      <c r="JF431" s="4">
        <f t="shared" ca="1" si="193"/>
        <v>0</v>
      </c>
      <c r="JG431" s="4">
        <f t="shared" ca="1" si="193"/>
        <v>0</v>
      </c>
      <c r="JH431" s="4">
        <f t="shared" ca="1" si="193"/>
        <v>0</v>
      </c>
      <c r="JI431" s="4">
        <f t="shared" ca="1" si="193"/>
        <v>0</v>
      </c>
      <c r="JJ431" s="4">
        <f t="shared" ca="1" si="193"/>
        <v>0</v>
      </c>
      <c r="JK431" s="4">
        <f t="shared" ca="1" si="193"/>
        <v>0</v>
      </c>
      <c r="JL431" s="4">
        <f t="shared" ca="1" si="193"/>
        <v>0</v>
      </c>
      <c r="JM431" s="4">
        <f t="shared" ca="1" si="193"/>
        <v>0</v>
      </c>
      <c r="JN431" s="4">
        <f t="shared" ca="1" si="193"/>
        <v>0</v>
      </c>
      <c r="JO431" s="4">
        <f t="shared" ca="1" si="193"/>
        <v>0</v>
      </c>
      <c r="JP431" s="4">
        <f t="shared" ca="1" si="193"/>
        <v>0</v>
      </c>
      <c r="JQ431" s="4">
        <f t="shared" ca="1" si="193"/>
        <v>0</v>
      </c>
      <c r="JR431" s="4">
        <f t="shared" ca="1" si="193"/>
        <v>0</v>
      </c>
      <c r="JS431" s="4">
        <f t="shared" ca="1" si="193"/>
        <v>0</v>
      </c>
      <c r="JT431" s="4">
        <f t="shared" ca="1" si="193"/>
        <v>0</v>
      </c>
      <c r="JU431" s="4">
        <f t="shared" ca="1" si="193"/>
        <v>0</v>
      </c>
      <c r="JV431" s="4">
        <f t="shared" ca="1" si="193"/>
        <v>0</v>
      </c>
      <c r="JW431" s="4">
        <f t="shared" ca="1" si="193"/>
        <v>0</v>
      </c>
      <c r="JX431" s="4">
        <f t="shared" ca="1" si="193"/>
        <v>0</v>
      </c>
      <c r="JY431" s="4">
        <f t="shared" ca="1" si="193"/>
        <v>0</v>
      </c>
      <c r="JZ431" s="4">
        <f t="shared" ca="1" si="193"/>
        <v>0</v>
      </c>
      <c r="KA431" s="4">
        <f t="shared" ca="1" si="193"/>
        <v>0</v>
      </c>
      <c r="KB431" s="4">
        <f t="shared" ca="1" si="193"/>
        <v>0</v>
      </c>
      <c r="KC431" s="4">
        <f t="shared" ca="1" si="193"/>
        <v>0</v>
      </c>
      <c r="KD431" s="4">
        <f t="shared" ca="1" si="193"/>
        <v>0</v>
      </c>
      <c r="KE431" s="4">
        <f t="shared" ca="1" si="193"/>
        <v>0</v>
      </c>
      <c r="KF431" s="4">
        <f t="shared" ca="1" si="193"/>
        <v>0</v>
      </c>
      <c r="KG431" s="4">
        <f t="shared" ca="1" si="193"/>
        <v>0</v>
      </c>
      <c r="KH431" s="4">
        <f t="shared" ca="1" si="193"/>
        <v>0</v>
      </c>
      <c r="KI431" s="4">
        <f t="shared" ca="1" si="193"/>
        <v>0</v>
      </c>
      <c r="KJ431" s="4">
        <f t="shared" ca="1" si="193"/>
        <v>0</v>
      </c>
      <c r="KK431" s="4">
        <f t="shared" ca="1" si="193"/>
        <v>0</v>
      </c>
      <c r="KL431" s="4">
        <f t="shared" ca="1" si="193"/>
        <v>0</v>
      </c>
      <c r="KM431" s="4">
        <f t="shared" ca="1" si="193"/>
        <v>0</v>
      </c>
      <c r="KN431" s="4">
        <f t="shared" ca="1" si="193"/>
        <v>0</v>
      </c>
      <c r="KO431" s="4">
        <f t="shared" ca="1" si="193"/>
        <v>0</v>
      </c>
      <c r="KP431" s="4">
        <f t="shared" ca="1" si="193"/>
        <v>0</v>
      </c>
      <c r="KQ431" s="4">
        <f t="shared" ca="1" si="193"/>
        <v>0</v>
      </c>
      <c r="KR431" s="4">
        <f ca="1">IFERROR(VLOOKUP($KR$421,TabelleK10BI,7,FALSE),"")</f>
        <v>0</v>
      </c>
      <c r="KS431" s="4">
        <f ca="1">IFERROR(VLOOKUP($KS$421,TabelleK10BI,7,FALSE),"")</f>
        <v>0</v>
      </c>
    </row>
    <row r="432" spans="2:305" ht="12.75" hidden="1" customHeight="1" x14ac:dyDescent="0.2">
      <c r="B432" s="138" t="str">
        <f t="shared" ca="1" si="148"/>
        <v>Reserve 05</v>
      </c>
      <c r="C432" s="4">
        <f t="shared" ref="C432:BN432" ca="1" si="194">IFERROR(IF($B432&lt;&gt;"",VLOOKUP(C$421,TabelleK11BI,7,FALSE),""),"")</f>
        <v>0</v>
      </c>
      <c r="D432" s="4">
        <f t="shared" ca="1" si="194"/>
        <v>0</v>
      </c>
      <c r="E432" s="4">
        <f t="shared" ca="1" si="194"/>
        <v>0</v>
      </c>
      <c r="F432" s="4">
        <f t="shared" ca="1" si="194"/>
        <v>0</v>
      </c>
      <c r="G432" s="4">
        <f t="shared" ca="1" si="194"/>
        <v>0</v>
      </c>
      <c r="H432" s="4">
        <f t="shared" ca="1" si="194"/>
        <v>0</v>
      </c>
      <c r="I432" s="4">
        <f t="shared" ca="1" si="194"/>
        <v>0</v>
      </c>
      <c r="J432" s="4">
        <f t="shared" ca="1" si="194"/>
        <v>0</v>
      </c>
      <c r="K432" s="4">
        <f t="shared" ca="1" si="194"/>
        <v>0</v>
      </c>
      <c r="L432" s="4">
        <f t="shared" ca="1" si="194"/>
        <v>0</v>
      </c>
      <c r="M432" s="4">
        <f t="shared" ca="1" si="194"/>
        <v>0</v>
      </c>
      <c r="N432" s="4">
        <f t="shared" ca="1" si="194"/>
        <v>0</v>
      </c>
      <c r="O432" s="4">
        <f t="shared" ca="1" si="194"/>
        <v>0</v>
      </c>
      <c r="P432" s="4">
        <f t="shared" ca="1" si="194"/>
        <v>0</v>
      </c>
      <c r="Q432" s="4">
        <f t="shared" ca="1" si="194"/>
        <v>0</v>
      </c>
      <c r="R432" s="4">
        <f t="shared" ca="1" si="194"/>
        <v>0</v>
      </c>
      <c r="S432" s="4">
        <f t="shared" ca="1" si="194"/>
        <v>0</v>
      </c>
      <c r="T432" s="4">
        <f t="shared" ca="1" si="194"/>
        <v>0</v>
      </c>
      <c r="U432" s="4">
        <f t="shared" ca="1" si="194"/>
        <v>0</v>
      </c>
      <c r="V432" s="4">
        <f t="shared" ca="1" si="194"/>
        <v>0</v>
      </c>
      <c r="W432" s="4">
        <f t="shared" ca="1" si="194"/>
        <v>0</v>
      </c>
      <c r="X432" s="4">
        <f t="shared" ca="1" si="194"/>
        <v>0</v>
      </c>
      <c r="Y432" s="4">
        <f t="shared" ca="1" si="194"/>
        <v>0</v>
      </c>
      <c r="Z432" s="4">
        <f t="shared" ca="1" si="194"/>
        <v>0</v>
      </c>
      <c r="AA432" s="4">
        <f t="shared" ca="1" si="194"/>
        <v>0</v>
      </c>
      <c r="AB432" s="4">
        <f t="shared" ca="1" si="194"/>
        <v>0</v>
      </c>
      <c r="AC432" s="4">
        <f t="shared" ca="1" si="194"/>
        <v>0</v>
      </c>
      <c r="AD432" s="4">
        <f t="shared" ca="1" si="194"/>
        <v>0</v>
      </c>
      <c r="AE432" s="4">
        <f t="shared" ca="1" si="194"/>
        <v>0</v>
      </c>
      <c r="AF432" s="4">
        <f t="shared" ca="1" si="194"/>
        <v>0</v>
      </c>
      <c r="AG432" s="4">
        <f t="shared" ca="1" si="194"/>
        <v>0</v>
      </c>
      <c r="AH432" s="4">
        <f t="shared" ca="1" si="194"/>
        <v>0</v>
      </c>
      <c r="AI432" s="4">
        <f t="shared" ca="1" si="194"/>
        <v>0</v>
      </c>
      <c r="AJ432" s="4">
        <f t="shared" ca="1" si="194"/>
        <v>0</v>
      </c>
      <c r="AK432" s="4">
        <f t="shared" ca="1" si="194"/>
        <v>0</v>
      </c>
      <c r="AL432" s="4">
        <f t="shared" ca="1" si="194"/>
        <v>0</v>
      </c>
      <c r="AM432" s="4">
        <f t="shared" ca="1" si="194"/>
        <v>0</v>
      </c>
      <c r="AN432" s="4">
        <f t="shared" ca="1" si="194"/>
        <v>0</v>
      </c>
      <c r="AO432" s="4">
        <f t="shared" ca="1" si="194"/>
        <v>0</v>
      </c>
      <c r="AP432" s="4">
        <f t="shared" ca="1" si="194"/>
        <v>0</v>
      </c>
      <c r="AQ432" s="4">
        <f t="shared" ca="1" si="194"/>
        <v>0</v>
      </c>
      <c r="AR432" s="4">
        <f t="shared" ca="1" si="194"/>
        <v>0</v>
      </c>
      <c r="AS432" s="4">
        <f t="shared" ca="1" si="194"/>
        <v>0</v>
      </c>
      <c r="AT432" s="4">
        <f t="shared" ca="1" si="194"/>
        <v>0</v>
      </c>
      <c r="AU432" s="4">
        <f t="shared" ca="1" si="194"/>
        <v>0</v>
      </c>
      <c r="AV432" s="4">
        <f t="shared" ca="1" si="194"/>
        <v>0</v>
      </c>
      <c r="AW432" s="4">
        <f t="shared" ca="1" si="194"/>
        <v>0</v>
      </c>
      <c r="AX432" s="4">
        <f t="shared" ca="1" si="194"/>
        <v>0</v>
      </c>
      <c r="AY432" s="4">
        <f t="shared" ca="1" si="194"/>
        <v>0</v>
      </c>
      <c r="AZ432" s="4">
        <f t="shared" ca="1" si="194"/>
        <v>0</v>
      </c>
      <c r="BA432" s="4">
        <f t="shared" ca="1" si="194"/>
        <v>0</v>
      </c>
      <c r="BB432" s="4">
        <f t="shared" ca="1" si="194"/>
        <v>0</v>
      </c>
      <c r="BC432" s="4">
        <f t="shared" ca="1" si="194"/>
        <v>0</v>
      </c>
      <c r="BD432" s="4">
        <f t="shared" ca="1" si="194"/>
        <v>0</v>
      </c>
      <c r="BE432" s="4">
        <f t="shared" ca="1" si="194"/>
        <v>0</v>
      </c>
      <c r="BF432" s="4">
        <f t="shared" ca="1" si="194"/>
        <v>0</v>
      </c>
      <c r="BG432" s="4">
        <f t="shared" ca="1" si="194"/>
        <v>0</v>
      </c>
      <c r="BH432" s="4">
        <f t="shared" ca="1" si="194"/>
        <v>0</v>
      </c>
      <c r="BI432" s="4">
        <f t="shared" ca="1" si="194"/>
        <v>0</v>
      </c>
      <c r="BJ432" s="4">
        <f t="shared" ca="1" si="194"/>
        <v>0</v>
      </c>
      <c r="BK432" s="4">
        <f t="shared" ca="1" si="194"/>
        <v>0</v>
      </c>
      <c r="BL432" s="4">
        <f t="shared" ca="1" si="194"/>
        <v>0</v>
      </c>
      <c r="BM432" s="4">
        <f t="shared" ca="1" si="194"/>
        <v>0</v>
      </c>
      <c r="BN432" s="4">
        <f t="shared" ca="1" si="194"/>
        <v>0</v>
      </c>
      <c r="BO432" s="4">
        <f t="shared" ref="BO432:DZ432" ca="1" si="195">IFERROR(IF($B432&lt;&gt;"",VLOOKUP(BO$421,TabelleK11BI,7,FALSE),""),"")</f>
        <v>0</v>
      </c>
      <c r="BP432" s="4">
        <f t="shared" ca="1" si="195"/>
        <v>0</v>
      </c>
      <c r="BQ432" s="4">
        <f t="shared" ca="1" si="195"/>
        <v>0</v>
      </c>
      <c r="BR432" s="4">
        <f t="shared" ca="1" si="195"/>
        <v>0</v>
      </c>
      <c r="BS432" s="4">
        <f t="shared" ca="1" si="195"/>
        <v>0</v>
      </c>
      <c r="BT432" s="4">
        <f t="shared" ca="1" si="195"/>
        <v>0</v>
      </c>
      <c r="BU432" s="4">
        <f t="shared" ca="1" si="195"/>
        <v>0</v>
      </c>
      <c r="BV432" s="4">
        <f t="shared" ca="1" si="195"/>
        <v>0</v>
      </c>
      <c r="BW432" s="4">
        <f t="shared" ca="1" si="195"/>
        <v>0</v>
      </c>
      <c r="BX432" s="4">
        <f t="shared" ca="1" si="195"/>
        <v>0</v>
      </c>
      <c r="BY432" s="4">
        <f t="shared" ca="1" si="195"/>
        <v>0</v>
      </c>
      <c r="BZ432" s="4">
        <f t="shared" ca="1" si="195"/>
        <v>0</v>
      </c>
      <c r="CA432" s="4">
        <f t="shared" ca="1" si="195"/>
        <v>0</v>
      </c>
      <c r="CB432" s="4">
        <f t="shared" ca="1" si="195"/>
        <v>0</v>
      </c>
      <c r="CC432" s="4">
        <f t="shared" ca="1" si="195"/>
        <v>0</v>
      </c>
      <c r="CD432" s="4">
        <f t="shared" ca="1" si="195"/>
        <v>0</v>
      </c>
      <c r="CE432" s="4">
        <f t="shared" ca="1" si="195"/>
        <v>0</v>
      </c>
      <c r="CF432" s="4">
        <f t="shared" ca="1" si="195"/>
        <v>0</v>
      </c>
      <c r="CG432" s="4">
        <f t="shared" ca="1" si="195"/>
        <v>0</v>
      </c>
      <c r="CH432" s="4">
        <f t="shared" ca="1" si="195"/>
        <v>0</v>
      </c>
      <c r="CI432" s="4">
        <f t="shared" ca="1" si="195"/>
        <v>0</v>
      </c>
      <c r="CJ432" s="4">
        <f t="shared" ca="1" si="195"/>
        <v>0</v>
      </c>
      <c r="CK432" s="4">
        <f t="shared" ca="1" si="195"/>
        <v>0</v>
      </c>
      <c r="CL432" s="4">
        <f t="shared" ca="1" si="195"/>
        <v>0</v>
      </c>
      <c r="CM432" s="4">
        <f t="shared" ca="1" si="195"/>
        <v>0</v>
      </c>
      <c r="CN432" s="4">
        <f t="shared" ca="1" si="195"/>
        <v>0</v>
      </c>
      <c r="CO432" s="4">
        <f t="shared" ca="1" si="195"/>
        <v>0</v>
      </c>
      <c r="CP432" s="4">
        <f t="shared" ca="1" si="195"/>
        <v>0</v>
      </c>
      <c r="CQ432" s="4">
        <f t="shared" ca="1" si="195"/>
        <v>0</v>
      </c>
      <c r="CR432" s="4">
        <f t="shared" ca="1" si="195"/>
        <v>0</v>
      </c>
      <c r="CS432" s="4">
        <f t="shared" ca="1" si="195"/>
        <v>0</v>
      </c>
      <c r="CT432" s="4">
        <f t="shared" ca="1" si="195"/>
        <v>0</v>
      </c>
      <c r="CU432" s="4">
        <f t="shared" ca="1" si="195"/>
        <v>0</v>
      </c>
      <c r="CV432" s="4">
        <f t="shared" ca="1" si="195"/>
        <v>0</v>
      </c>
      <c r="CW432" s="4">
        <f t="shared" ca="1" si="195"/>
        <v>0</v>
      </c>
      <c r="CX432" s="4">
        <f t="shared" ca="1" si="195"/>
        <v>0</v>
      </c>
      <c r="CY432" s="4">
        <f t="shared" ca="1" si="195"/>
        <v>0</v>
      </c>
      <c r="CZ432" s="4">
        <f t="shared" ca="1" si="195"/>
        <v>0</v>
      </c>
      <c r="DA432" s="4">
        <f t="shared" ca="1" si="195"/>
        <v>0</v>
      </c>
      <c r="DB432" s="4">
        <f t="shared" ca="1" si="195"/>
        <v>0</v>
      </c>
      <c r="DC432" s="4">
        <f t="shared" ca="1" si="195"/>
        <v>0</v>
      </c>
      <c r="DD432" s="4">
        <f t="shared" ca="1" si="195"/>
        <v>0</v>
      </c>
      <c r="DE432" s="4">
        <f t="shared" ca="1" si="195"/>
        <v>0</v>
      </c>
      <c r="DF432" s="4">
        <f t="shared" ca="1" si="195"/>
        <v>0</v>
      </c>
      <c r="DG432" s="4">
        <f t="shared" ca="1" si="195"/>
        <v>0</v>
      </c>
      <c r="DH432" s="4">
        <f t="shared" ca="1" si="195"/>
        <v>0</v>
      </c>
      <c r="DI432" s="4">
        <f t="shared" ca="1" si="195"/>
        <v>0</v>
      </c>
      <c r="DJ432" s="4">
        <f t="shared" ca="1" si="195"/>
        <v>0</v>
      </c>
      <c r="DK432" s="4">
        <f t="shared" ca="1" si="195"/>
        <v>0</v>
      </c>
      <c r="DL432" s="4">
        <f t="shared" ca="1" si="195"/>
        <v>0</v>
      </c>
      <c r="DM432" s="4">
        <f t="shared" ca="1" si="195"/>
        <v>0</v>
      </c>
      <c r="DN432" s="4">
        <f t="shared" ca="1" si="195"/>
        <v>0</v>
      </c>
      <c r="DO432" s="4">
        <f t="shared" ca="1" si="195"/>
        <v>0</v>
      </c>
      <c r="DP432" s="4">
        <f t="shared" ca="1" si="195"/>
        <v>0</v>
      </c>
      <c r="DQ432" s="4">
        <f t="shared" ca="1" si="195"/>
        <v>0</v>
      </c>
      <c r="DR432" s="4">
        <f t="shared" ca="1" si="195"/>
        <v>0</v>
      </c>
      <c r="DS432" s="4">
        <f t="shared" ca="1" si="195"/>
        <v>0</v>
      </c>
      <c r="DT432" s="4">
        <f t="shared" ca="1" si="195"/>
        <v>0</v>
      </c>
      <c r="DU432" s="4">
        <f t="shared" ca="1" si="195"/>
        <v>0</v>
      </c>
      <c r="DV432" s="4">
        <f t="shared" ca="1" si="195"/>
        <v>0</v>
      </c>
      <c r="DW432" s="4">
        <f t="shared" ca="1" si="195"/>
        <v>0</v>
      </c>
      <c r="DX432" s="4">
        <f t="shared" ca="1" si="195"/>
        <v>0</v>
      </c>
      <c r="DY432" s="4">
        <f t="shared" ca="1" si="195"/>
        <v>0</v>
      </c>
      <c r="DZ432" s="4">
        <f t="shared" ca="1" si="195"/>
        <v>0</v>
      </c>
      <c r="EA432" s="4">
        <f t="shared" ref="EA432:GL432" ca="1" si="196">IFERROR(IF($B432&lt;&gt;"",VLOOKUP(EA$421,TabelleK11BI,7,FALSE),""),"")</f>
        <v>0</v>
      </c>
      <c r="EB432" s="4">
        <f t="shared" ca="1" si="196"/>
        <v>0</v>
      </c>
      <c r="EC432" s="4">
        <f t="shared" ca="1" si="196"/>
        <v>0</v>
      </c>
      <c r="ED432" s="4">
        <f t="shared" ca="1" si="196"/>
        <v>0</v>
      </c>
      <c r="EE432" s="4">
        <f t="shared" ca="1" si="196"/>
        <v>0</v>
      </c>
      <c r="EF432" s="4">
        <f t="shared" ca="1" si="196"/>
        <v>0</v>
      </c>
      <c r="EG432" s="4">
        <f t="shared" ca="1" si="196"/>
        <v>0</v>
      </c>
      <c r="EH432" s="4">
        <f t="shared" ca="1" si="196"/>
        <v>0</v>
      </c>
      <c r="EI432" s="4">
        <f t="shared" ca="1" si="196"/>
        <v>0</v>
      </c>
      <c r="EJ432" s="4">
        <f t="shared" ca="1" si="196"/>
        <v>0</v>
      </c>
      <c r="EK432" s="4">
        <f t="shared" ca="1" si="196"/>
        <v>0</v>
      </c>
      <c r="EL432" s="4">
        <f t="shared" ca="1" si="196"/>
        <v>0</v>
      </c>
      <c r="EM432" s="4">
        <f t="shared" ca="1" si="196"/>
        <v>0</v>
      </c>
      <c r="EN432" s="4">
        <f t="shared" ca="1" si="196"/>
        <v>0</v>
      </c>
      <c r="EO432" s="4">
        <f t="shared" ca="1" si="196"/>
        <v>0</v>
      </c>
      <c r="EP432" s="4">
        <f t="shared" ca="1" si="196"/>
        <v>0</v>
      </c>
      <c r="EQ432" s="4">
        <f t="shared" ca="1" si="196"/>
        <v>0</v>
      </c>
      <c r="ER432" s="4">
        <f t="shared" ca="1" si="196"/>
        <v>0</v>
      </c>
      <c r="ES432" s="4">
        <f t="shared" ca="1" si="196"/>
        <v>0</v>
      </c>
      <c r="ET432" s="4">
        <f t="shared" ca="1" si="196"/>
        <v>0</v>
      </c>
      <c r="EU432" s="4">
        <f t="shared" ca="1" si="196"/>
        <v>0</v>
      </c>
      <c r="EV432" s="4">
        <f t="shared" ca="1" si="196"/>
        <v>0</v>
      </c>
      <c r="EW432" s="4">
        <f t="shared" ca="1" si="196"/>
        <v>0</v>
      </c>
      <c r="EX432" s="4">
        <f t="shared" ca="1" si="196"/>
        <v>0</v>
      </c>
      <c r="EY432" s="4">
        <f t="shared" ca="1" si="196"/>
        <v>0</v>
      </c>
      <c r="EZ432" s="4">
        <f t="shared" ca="1" si="196"/>
        <v>0</v>
      </c>
      <c r="FA432" s="4">
        <f t="shared" ca="1" si="196"/>
        <v>0</v>
      </c>
      <c r="FB432" s="4">
        <f t="shared" ca="1" si="196"/>
        <v>0</v>
      </c>
      <c r="FC432" s="4">
        <f t="shared" ca="1" si="196"/>
        <v>0</v>
      </c>
      <c r="FD432" s="4">
        <f t="shared" ca="1" si="196"/>
        <v>0</v>
      </c>
      <c r="FE432" s="4">
        <f t="shared" ca="1" si="196"/>
        <v>0</v>
      </c>
      <c r="FF432" s="4">
        <f t="shared" ca="1" si="196"/>
        <v>0</v>
      </c>
      <c r="FG432" s="4">
        <f t="shared" ca="1" si="196"/>
        <v>0</v>
      </c>
      <c r="FH432" s="4">
        <f t="shared" ca="1" si="196"/>
        <v>0</v>
      </c>
      <c r="FI432" s="4">
        <f t="shared" ca="1" si="196"/>
        <v>0</v>
      </c>
      <c r="FJ432" s="4">
        <f t="shared" ca="1" si="196"/>
        <v>0</v>
      </c>
      <c r="FK432" s="4">
        <f t="shared" ca="1" si="196"/>
        <v>0</v>
      </c>
      <c r="FL432" s="4">
        <f t="shared" ca="1" si="196"/>
        <v>0</v>
      </c>
      <c r="FM432" s="4">
        <f t="shared" ca="1" si="196"/>
        <v>0</v>
      </c>
      <c r="FN432" s="4">
        <f t="shared" ca="1" si="196"/>
        <v>0</v>
      </c>
      <c r="FO432" s="4">
        <f t="shared" ca="1" si="196"/>
        <v>0</v>
      </c>
      <c r="FP432" s="4">
        <f t="shared" ca="1" si="196"/>
        <v>0</v>
      </c>
      <c r="FQ432" s="4">
        <f t="shared" ca="1" si="196"/>
        <v>0</v>
      </c>
      <c r="FR432" s="4">
        <f t="shared" ca="1" si="196"/>
        <v>0</v>
      </c>
      <c r="FS432" s="4">
        <f t="shared" ca="1" si="196"/>
        <v>0</v>
      </c>
      <c r="FT432" s="4">
        <f t="shared" ca="1" si="196"/>
        <v>0</v>
      </c>
      <c r="FU432" s="4">
        <f t="shared" ca="1" si="196"/>
        <v>0</v>
      </c>
      <c r="FV432" s="4">
        <f t="shared" ca="1" si="196"/>
        <v>0</v>
      </c>
      <c r="FW432" s="4">
        <f t="shared" ca="1" si="196"/>
        <v>0</v>
      </c>
      <c r="FX432" s="4">
        <f t="shared" ca="1" si="196"/>
        <v>0</v>
      </c>
      <c r="FY432" s="4">
        <f t="shared" ca="1" si="196"/>
        <v>0</v>
      </c>
      <c r="FZ432" s="4">
        <f t="shared" ca="1" si="196"/>
        <v>0</v>
      </c>
      <c r="GA432" s="4">
        <f t="shared" ca="1" si="196"/>
        <v>0</v>
      </c>
      <c r="GB432" s="4">
        <f t="shared" ca="1" si="196"/>
        <v>0</v>
      </c>
      <c r="GC432" s="4">
        <f t="shared" ca="1" si="196"/>
        <v>0</v>
      </c>
      <c r="GD432" s="4">
        <f t="shared" ca="1" si="196"/>
        <v>0</v>
      </c>
      <c r="GE432" s="4">
        <f t="shared" ca="1" si="196"/>
        <v>0</v>
      </c>
      <c r="GF432" s="4">
        <f t="shared" ca="1" si="196"/>
        <v>0</v>
      </c>
      <c r="GG432" s="4">
        <f t="shared" ca="1" si="196"/>
        <v>0</v>
      </c>
      <c r="GH432" s="4">
        <f t="shared" ca="1" si="196"/>
        <v>0</v>
      </c>
      <c r="GI432" s="4">
        <f t="shared" ca="1" si="196"/>
        <v>0</v>
      </c>
      <c r="GJ432" s="4">
        <f t="shared" ca="1" si="196"/>
        <v>0</v>
      </c>
      <c r="GK432" s="4">
        <f t="shared" ca="1" si="196"/>
        <v>0</v>
      </c>
      <c r="GL432" s="4">
        <f t="shared" ca="1" si="196"/>
        <v>0</v>
      </c>
      <c r="GM432" s="4">
        <f t="shared" ref="GM432:IX432" ca="1" si="197">IFERROR(IF($B432&lt;&gt;"",VLOOKUP(GM$421,TabelleK11BI,7,FALSE),""),"")</f>
        <v>0</v>
      </c>
      <c r="GN432" s="4">
        <f t="shared" ca="1" si="197"/>
        <v>0</v>
      </c>
      <c r="GO432" s="4">
        <f t="shared" ca="1" si="197"/>
        <v>0</v>
      </c>
      <c r="GP432" s="4">
        <f t="shared" ca="1" si="197"/>
        <v>0</v>
      </c>
      <c r="GQ432" s="4">
        <f t="shared" ca="1" si="197"/>
        <v>0</v>
      </c>
      <c r="GR432" s="4">
        <f t="shared" ca="1" si="197"/>
        <v>0</v>
      </c>
      <c r="GS432" s="4">
        <f t="shared" ca="1" si="197"/>
        <v>0</v>
      </c>
      <c r="GT432" s="4">
        <f t="shared" ca="1" si="197"/>
        <v>0</v>
      </c>
      <c r="GU432" s="4">
        <f t="shared" ca="1" si="197"/>
        <v>0</v>
      </c>
      <c r="GV432" s="4">
        <f t="shared" ca="1" si="197"/>
        <v>0</v>
      </c>
      <c r="GW432" s="4">
        <f t="shared" ca="1" si="197"/>
        <v>0</v>
      </c>
      <c r="GX432" s="4">
        <f t="shared" ca="1" si="197"/>
        <v>0</v>
      </c>
      <c r="GY432" s="4">
        <f t="shared" ca="1" si="197"/>
        <v>0</v>
      </c>
      <c r="GZ432" s="4">
        <f t="shared" ca="1" si="197"/>
        <v>0</v>
      </c>
      <c r="HA432" s="4">
        <f t="shared" ca="1" si="197"/>
        <v>0</v>
      </c>
      <c r="HB432" s="4">
        <f t="shared" ca="1" si="197"/>
        <v>0</v>
      </c>
      <c r="HC432" s="4">
        <f t="shared" ca="1" si="197"/>
        <v>0</v>
      </c>
      <c r="HD432" s="4">
        <f t="shared" ca="1" si="197"/>
        <v>0</v>
      </c>
      <c r="HE432" s="4">
        <f t="shared" ca="1" si="197"/>
        <v>0</v>
      </c>
      <c r="HF432" s="4">
        <f t="shared" ca="1" si="197"/>
        <v>0</v>
      </c>
      <c r="HG432" s="4">
        <f t="shared" ca="1" si="197"/>
        <v>0</v>
      </c>
      <c r="HH432" s="4">
        <f t="shared" ca="1" si="197"/>
        <v>0</v>
      </c>
      <c r="HI432" s="4">
        <f t="shared" ca="1" si="197"/>
        <v>0</v>
      </c>
      <c r="HJ432" s="4">
        <f t="shared" ca="1" si="197"/>
        <v>0</v>
      </c>
      <c r="HK432" s="4">
        <f t="shared" ca="1" si="197"/>
        <v>0</v>
      </c>
      <c r="HL432" s="4">
        <f t="shared" ca="1" si="197"/>
        <v>0</v>
      </c>
      <c r="HM432" s="4">
        <f t="shared" ca="1" si="197"/>
        <v>0</v>
      </c>
      <c r="HN432" s="4">
        <f t="shared" ca="1" si="197"/>
        <v>0</v>
      </c>
      <c r="HO432" s="4">
        <f t="shared" ca="1" si="197"/>
        <v>0</v>
      </c>
      <c r="HP432" s="4">
        <f t="shared" ca="1" si="197"/>
        <v>0</v>
      </c>
      <c r="HQ432" s="4">
        <f t="shared" ca="1" si="197"/>
        <v>0</v>
      </c>
      <c r="HR432" s="4">
        <f t="shared" ca="1" si="197"/>
        <v>0</v>
      </c>
      <c r="HS432" s="4">
        <f t="shared" ca="1" si="197"/>
        <v>0</v>
      </c>
      <c r="HT432" s="4">
        <f t="shared" ca="1" si="197"/>
        <v>0</v>
      </c>
      <c r="HU432" s="4">
        <f t="shared" ca="1" si="197"/>
        <v>0</v>
      </c>
      <c r="HV432" s="4">
        <f t="shared" ca="1" si="197"/>
        <v>0</v>
      </c>
      <c r="HW432" s="4">
        <f t="shared" ca="1" si="197"/>
        <v>0</v>
      </c>
      <c r="HX432" s="4">
        <f t="shared" ca="1" si="197"/>
        <v>0</v>
      </c>
      <c r="HY432" s="4">
        <f t="shared" ca="1" si="197"/>
        <v>0</v>
      </c>
      <c r="HZ432" s="4">
        <f t="shared" ca="1" si="197"/>
        <v>0</v>
      </c>
      <c r="IA432" s="4">
        <f t="shared" ca="1" si="197"/>
        <v>0</v>
      </c>
      <c r="IB432" s="4">
        <f t="shared" ca="1" si="197"/>
        <v>0</v>
      </c>
      <c r="IC432" s="4">
        <f t="shared" ca="1" si="197"/>
        <v>0</v>
      </c>
      <c r="ID432" s="4">
        <f t="shared" ca="1" si="197"/>
        <v>0</v>
      </c>
      <c r="IE432" s="4">
        <f t="shared" ca="1" si="197"/>
        <v>0</v>
      </c>
      <c r="IF432" s="4">
        <f t="shared" ca="1" si="197"/>
        <v>0</v>
      </c>
      <c r="IG432" s="4">
        <f t="shared" ca="1" si="197"/>
        <v>0</v>
      </c>
      <c r="IH432" s="4">
        <f t="shared" ca="1" si="197"/>
        <v>0</v>
      </c>
      <c r="II432" s="4">
        <f t="shared" ca="1" si="197"/>
        <v>0</v>
      </c>
      <c r="IJ432" s="4">
        <f t="shared" ca="1" si="197"/>
        <v>0</v>
      </c>
      <c r="IK432" s="4">
        <f t="shared" ca="1" si="197"/>
        <v>0</v>
      </c>
      <c r="IL432" s="4">
        <f t="shared" ca="1" si="197"/>
        <v>0</v>
      </c>
      <c r="IM432" s="4">
        <f t="shared" ca="1" si="197"/>
        <v>0</v>
      </c>
      <c r="IN432" s="4">
        <f t="shared" ca="1" si="197"/>
        <v>0</v>
      </c>
      <c r="IO432" s="4">
        <f t="shared" ca="1" si="197"/>
        <v>0</v>
      </c>
      <c r="IP432" s="4">
        <f t="shared" ca="1" si="197"/>
        <v>0</v>
      </c>
      <c r="IQ432" s="4">
        <f t="shared" ca="1" si="197"/>
        <v>0</v>
      </c>
      <c r="IR432" s="4">
        <f t="shared" ca="1" si="197"/>
        <v>0</v>
      </c>
      <c r="IS432" s="4">
        <f t="shared" ca="1" si="197"/>
        <v>0</v>
      </c>
      <c r="IT432" s="4">
        <f t="shared" ca="1" si="197"/>
        <v>0</v>
      </c>
      <c r="IU432" s="4">
        <f t="shared" ca="1" si="197"/>
        <v>0</v>
      </c>
      <c r="IV432" s="4">
        <f t="shared" ca="1" si="197"/>
        <v>0</v>
      </c>
      <c r="IW432" s="4">
        <f t="shared" ca="1" si="197"/>
        <v>0</v>
      </c>
      <c r="IX432" s="4">
        <f t="shared" ca="1" si="197"/>
        <v>0</v>
      </c>
      <c r="IY432" s="4">
        <f t="shared" ref="IY432:KQ432" ca="1" si="198">IFERROR(IF($B432&lt;&gt;"",VLOOKUP(IY$421,TabelleK11BI,7,FALSE),""),"")</f>
        <v>0</v>
      </c>
      <c r="IZ432" s="4">
        <f t="shared" ca="1" si="198"/>
        <v>0</v>
      </c>
      <c r="JA432" s="4">
        <f t="shared" ca="1" si="198"/>
        <v>0</v>
      </c>
      <c r="JB432" s="4">
        <f t="shared" ca="1" si="198"/>
        <v>0</v>
      </c>
      <c r="JC432" s="4">
        <f t="shared" ca="1" si="198"/>
        <v>0</v>
      </c>
      <c r="JD432" s="4">
        <f t="shared" ca="1" si="198"/>
        <v>0</v>
      </c>
      <c r="JE432" s="4">
        <f t="shared" ca="1" si="198"/>
        <v>0</v>
      </c>
      <c r="JF432" s="4">
        <f t="shared" ca="1" si="198"/>
        <v>0</v>
      </c>
      <c r="JG432" s="4">
        <f t="shared" ca="1" si="198"/>
        <v>0</v>
      </c>
      <c r="JH432" s="4">
        <f t="shared" ca="1" si="198"/>
        <v>0</v>
      </c>
      <c r="JI432" s="4">
        <f t="shared" ca="1" si="198"/>
        <v>0</v>
      </c>
      <c r="JJ432" s="4">
        <f t="shared" ca="1" si="198"/>
        <v>0</v>
      </c>
      <c r="JK432" s="4">
        <f t="shared" ca="1" si="198"/>
        <v>0</v>
      </c>
      <c r="JL432" s="4">
        <f t="shared" ca="1" si="198"/>
        <v>0</v>
      </c>
      <c r="JM432" s="4">
        <f t="shared" ca="1" si="198"/>
        <v>0</v>
      </c>
      <c r="JN432" s="4">
        <f t="shared" ca="1" si="198"/>
        <v>0</v>
      </c>
      <c r="JO432" s="4">
        <f t="shared" ca="1" si="198"/>
        <v>0</v>
      </c>
      <c r="JP432" s="4">
        <f t="shared" ca="1" si="198"/>
        <v>0</v>
      </c>
      <c r="JQ432" s="4">
        <f t="shared" ca="1" si="198"/>
        <v>0</v>
      </c>
      <c r="JR432" s="4">
        <f t="shared" ca="1" si="198"/>
        <v>0</v>
      </c>
      <c r="JS432" s="4">
        <f t="shared" ca="1" si="198"/>
        <v>0</v>
      </c>
      <c r="JT432" s="4">
        <f t="shared" ca="1" si="198"/>
        <v>0</v>
      </c>
      <c r="JU432" s="4">
        <f t="shared" ca="1" si="198"/>
        <v>0</v>
      </c>
      <c r="JV432" s="4">
        <f t="shared" ca="1" si="198"/>
        <v>0</v>
      </c>
      <c r="JW432" s="4">
        <f t="shared" ca="1" si="198"/>
        <v>0</v>
      </c>
      <c r="JX432" s="4">
        <f t="shared" ca="1" si="198"/>
        <v>0</v>
      </c>
      <c r="JY432" s="4">
        <f t="shared" ca="1" si="198"/>
        <v>0</v>
      </c>
      <c r="JZ432" s="4">
        <f t="shared" ca="1" si="198"/>
        <v>0</v>
      </c>
      <c r="KA432" s="4">
        <f t="shared" ca="1" si="198"/>
        <v>0</v>
      </c>
      <c r="KB432" s="4">
        <f t="shared" ca="1" si="198"/>
        <v>0</v>
      </c>
      <c r="KC432" s="4">
        <f t="shared" ca="1" si="198"/>
        <v>0</v>
      </c>
      <c r="KD432" s="4">
        <f t="shared" ca="1" si="198"/>
        <v>0</v>
      </c>
      <c r="KE432" s="4">
        <f t="shared" ca="1" si="198"/>
        <v>0</v>
      </c>
      <c r="KF432" s="4">
        <f t="shared" ca="1" si="198"/>
        <v>0</v>
      </c>
      <c r="KG432" s="4">
        <f t="shared" ca="1" si="198"/>
        <v>0</v>
      </c>
      <c r="KH432" s="4">
        <f t="shared" ca="1" si="198"/>
        <v>0</v>
      </c>
      <c r="KI432" s="4">
        <f t="shared" ca="1" si="198"/>
        <v>0</v>
      </c>
      <c r="KJ432" s="4">
        <f t="shared" ca="1" si="198"/>
        <v>0</v>
      </c>
      <c r="KK432" s="4">
        <f t="shared" ca="1" si="198"/>
        <v>0</v>
      </c>
      <c r="KL432" s="4">
        <f t="shared" ca="1" si="198"/>
        <v>0</v>
      </c>
      <c r="KM432" s="4">
        <f t="shared" ca="1" si="198"/>
        <v>0</v>
      </c>
      <c r="KN432" s="4">
        <f t="shared" ca="1" si="198"/>
        <v>0</v>
      </c>
      <c r="KO432" s="4">
        <f t="shared" ca="1" si="198"/>
        <v>0</v>
      </c>
      <c r="KP432" s="4">
        <f t="shared" ca="1" si="198"/>
        <v>0</v>
      </c>
      <c r="KQ432" s="4">
        <f t="shared" ca="1" si="198"/>
        <v>0</v>
      </c>
      <c r="KR432" s="4">
        <f ca="1">IFERROR(VLOOKUP($KR$421,TabelleK11BI,7,FALSE),"")</f>
        <v>0</v>
      </c>
      <c r="KS432" s="4">
        <f ca="1">IFERROR(VLOOKUP($KS$421,TabelleK11BI,7,FALSE),"")</f>
        <v>0</v>
      </c>
    </row>
    <row r="433" spans="2:305" ht="12.75" hidden="1" customHeight="1" x14ac:dyDescent="0.2">
      <c r="B433" s="138" t="str">
        <f t="shared" ca="1" si="148"/>
        <v/>
      </c>
      <c r="C433" s="4" t="str">
        <f ca="1">IFERROR(IF($B433&lt;&gt;"",VLOOKUP(C$421,TabelleK12BI,7,FALSE),""),"")</f>
        <v/>
      </c>
      <c r="D433" s="4" t="str">
        <f ca="1">IFERROR(IF($B433&lt;&gt;"",VLOOKUP(D$421,TabelleK12BI,7,FALSE),""),"")</f>
        <v/>
      </c>
      <c r="E433" s="4" t="str">
        <f ca="1">IFERROR(IF($B433&lt;&gt;"",VLOOKUP(E$421,TabelleK12BI,7,FALSE),""),"")</f>
        <v/>
      </c>
      <c r="F433" s="4" t="str">
        <f ca="1">IFERROR(IF($B433&lt;&gt;"",VLOOKUP(F$421,TabelleK12BI,7,FALSE),""),"")</f>
        <v/>
      </c>
      <c r="G433" s="4" t="str">
        <f ca="1">IFERROR(IF($B433&lt;&gt;"",VLOOKUP(G$421,TabelleK12BI,7,FALSE),""),"")</f>
        <v/>
      </c>
      <c r="H433" s="4" t="str">
        <f ca="1">IFERROR(IF($B433&lt;&gt;"",VLOOKUP(H$421,TabelleK12BI,7,FALSE),""),"")</f>
        <v/>
      </c>
      <c r="I433" s="4" t="str">
        <f ca="1">IFERROR(IF($B433&lt;&gt;"",VLOOKUP(I$421,TabelleK12BI,7,FALSE),""),"")</f>
        <v/>
      </c>
      <c r="J433" s="4" t="str">
        <f ca="1">IFERROR(IF($B433&lt;&gt;"",VLOOKUP(J$421,TabelleK12BI,7,FALSE),""),"")</f>
        <v/>
      </c>
      <c r="K433" s="4" t="str">
        <f ca="1">IFERROR(IF($B433&lt;&gt;"",VLOOKUP(K$421,TabelleK12BI,7,FALSE),""),"")</f>
        <v/>
      </c>
      <c r="L433" s="4" t="str">
        <f ca="1">IFERROR(IF($B433&lt;&gt;"",VLOOKUP(L$421,TabelleK12BI,7,FALSE),""),"")</f>
        <v/>
      </c>
      <c r="M433" s="4" t="str">
        <f ca="1">IFERROR(IF($B433&lt;&gt;"",VLOOKUP(M$421,TabelleK12BI,7,FALSE),""),"")</f>
        <v/>
      </c>
      <c r="N433" s="4" t="str">
        <f ca="1">IFERROR(IF($B433&lt;&gt;"",VLOOKUP(N$421,TabelleK12BI,7,FALSE),""),"")</f>
        <v/>
      </c>
      <c r="O433" s="4" t="str">
        <f ca="1">IFERROR(IF($B433&lt;&gt;"",VLOOKUP(O$421,TabelleK12BI,7,FALSE),""),"")</f>
        <v/>
      </c>
      <c r="P433" s="4" t="str">
        <f ca="1">IFERROR(IF($B433&lt;&gt;"",VLOOKUP(P$421,TabelleK12BI,7,FALSE),""),"")</f>
        <v/>
      </c>
      <c r="Q433" s="4" t="str">
        <f ca="1">IFERROR(IF($B433&lt;&gt;"",VLOOKUP(Q$421,TabelleK12BI,7,FALSE),""),"")</f>
        <v/>
      </c>
      <c r="R433" s="4" t="str">
        <f ca="1">IFERROR(IF($B433&lt;&gt;"",VLOOKUP(R$421,TabelleK12BI,7,FALSE),""),"")</f>
        <v/>
      </c>
      <c r="S433" s="4" t="str">
        <f ca="1">IFERROR(IF($B433&lt;&gt;"",VLOOKUP(S$421,TabelleK12BI,7,FALSE),""),"")</f>
        <v/>
      </c>
      <c r="T433" s="4" t="str">
        <f ca="1">IFERROR(IF($B433&lt;&gt;"",VLOOKUP(T$421,TabelleK12BI,7,FALSE),""),"")</f>
        <v/>
      </c>
      <c r="U433" s="4" t="str">
        <f ca="1">IFERROR(IF($B433&lt;&gt;"",VLOOKUP(U$421,TabelleK12BI,7,FALSE),""),"")</f>
        <v/>
      </c>
      <c r="V433" s="4" t="str">
        <f ca="1">IFERROR(IF($B433&lt;&gt;"",VLOOKUP(V$421,TabelleK12BI,7,FALSE),""),"")</f>
        <v/>
      </c>
      <c r="W433" s="4" t="str">
        <f ca="1">IFERROR(IF($B433&lt;&gt;"",VLOOKUP(W$421,TabelleK12BI,7,FALSE),""),"")</f>
        <v/>
      </c>
      <c r="X433" s="4" t="str">
        <f ca="1">IFERROR(IF($B433&lt;&gt;"",VLOOKUP(X$421,TabelleK12BI,7,FALSE),""),"")</f>
        <v/>
      </c>
      <c r="Y433" s="4" t="str">
        <f ca="1">IFERROR(IF($B433&lt;&gt;"",VLOOKUP(Y$421,TabelleK12BI,7,FALSE),""),"")</f>
        <v/>
      </c>
      <c r="Z433" s="4" t="str">
        <f ca="1">IFERROR(IF($B433&lt;&gt;"",VLOOKUP(Z$421,TabelleK12BI,7,FALSE),""),"")</f>
        <v/>
      </c>
      <c r="AA433" s="4" t="str">
        <f ca="1">IFERROR(IF($B433&lt;&gt;"",VLOOKUP(AA$421,TabelleK12BI,7,FALSE),""),"")</f>
        <v/>
      </c>
      <c r="AB433" s="4" t="str">
        <f ca="1">IFERROR(IF($B433&lt;&gt;"",VLOOKUP(AB$421,TabelleK12BI,7,FALSE),""),"")</f>
        <v/>
      </c>
      <c r="AC433" s="4" t="str">
        <f ca="1">IFERROR(IF($B433&lt;&gt;"",VLOOKUP(AC$421,TabelleK12BI,7,FALSE),""),"")</f>
        <v/>
      </c>
      <c r="AD433" s="4" t="str">
        <f ca="1">IFERROR(IF($B433&lt;&gt;"",VLOOKUP(AD$421,TabelleK12BI,7,FALSE),""),"")</f>
        <v/>
      </c>
      <c r="AE433" s="4" t="str">
        <f ca="1">IFERROR(IF($B433&lt;&gt;"",VLOOKUP(AE$421,TabelleK12BI,7,FALSE),""),"")</f>
        <v/>
      </c>
      <c r="AF433" s="4" t="str">
        <f ca="1">IFERROR(IF($B433&lt;&gt;"",VLOOKUP(AF$421,TabelleK12BI,7,FALSE),""),"")</f>
        <v/>
      </c>
      <c r="AG433" s="4" t="str">
        <f ca="1">IFERROR(IF($B433&lt;&gt;"",VLOOKUP(AG$421,TabelleK12BI,7,FALSE),""),"")</f>
        <v/>
      </c>
      <c r="AH433" s="4" t="str">
        <f ca="1">IFERROR(IF($B433&lt;&gt;"",VLOOKUP(AH$421,TabelleK12BI,7,FALSE),""),"")</f>
        <v/>
      </c>
      <c r="AI433" s="4" t="str">
        <f ca="1">IFERROR(IF($B433&lt;&gt;"",VLOOKUP(AI$421,TabelleK12BI,7,FALSE),""),"")</f>
        <v/>
      </c>
      <c r="AJ433" s="4" t="str">
        <f ca="1">IFERROR(IF($B433&lt;&gt;"",VLOOKUP(AJ$421,TabelleK12BI,7,FALSE),""),"")</f>
        <v/>
      </c>
      <c r="AK433" s="4" t="str">
        <f ca="1">IFERROR(IF($B433&lt;&gt;"",VLOOKUP(AK$421,TabelleK12BI,7,FALSE),""),"")</f>
        <v/>
      </c>
      <c r="AL433" s="4" t="str">
        <f ca="1">IFERROR(IF($B433&lt;&gt;"",VLOOKUP(AL$421,TabelleK12BI,7,FALSE),""),"")</f>
        <v/>
      </c>
      <c r="AM433" s="4" t="str">
        <f ca="1">IFERROR(IF($B433&lt;&gt;"",VLOOKUP(AM$421,TabelleK12BI,7,FALSE),""),"")</f>
        <v/>
      </c>
      <c r="AN433" s="4" t="str">
        <f ca="1">IFERROR(IF($B433&lt;&gt;"",VLOOKUP(AN$421,TabelleK12BI,7,FALSE),""),"")</f>
        <v/>
      </c>
      <c r="AO433" s="4" t="str">
        <f ca="1">IFERROR(IF($B433&lt;&gt;"",VLOOKUP(AO$421,TabelleK12BI,7,FALSE),""),"")</f>
        <v/>
      </c>
      <c r="AP433" s="4" t="str">
        <f ca="1">IFERROR(IF($B433&lt;&gt;"",VLOOKUP(AP$421,TabelleK12BI,7,FALSE),""),"")</f>
        <v/>
      </c>
      <c r="AQ433" s="4" t="str">
        <f ca="1">IFERROR(IF($B433&lt;&gt;"",VLOOKUP(AQ$421,TabelleK12BI,7,FALSE),""),"")</f>
        <v/>
      </c>
      <c r="AR433" s="4" t="str">
        <f ca="1">IFERROR(IF($B433&lt;&gt;"",VLOOKUP(AR$421,TabelleK12BI,7,FALSE),""),"")</f>
        <v/>
      </c>
      <c r="AS433" s="4" t="str">
        <f ca="1">IFERROR(IF($B433&lt;&gt;"",VLOOKUP(AS$421,TabelleK12BI,7,FALSE),""),"")</f>
        <v/>
      </c>
      <c r="AT433" s="4" t="str">
        <f ca="1">IFERROR(IF($B433&lt;&gt;"",VLOOKUP(AT$421,TabelleK12BI,7,FALSE),""),"")</f>
        <v/>
      </c>
      <c r="AU433" s="4" t="str">
        <f ca="1">IFERROR(IF($B433&lt;&gt;"",VLOOKUP(AU$421,TabelleK12BI,7,FALSE),""),"")</f>
        <v/>
      </c>
      <c r="AV433" s="4" t="str">
        <f ca="1">IFERROR(IF($B433&lt;&gt;"",VLOOKUP(AV$421,TabelleK12BI,7,FALSE),""),"")</f>
        <v/>
      </c>
      <c r="AW433" s="4" t="str">
        <f ca="1">IFERROR(IF($B433&lt;&gt;"",VLOOKUP(AW$421,TabelleK12BI,7,FALSE),""),"")</f>
        <v/>
      </c>
      <c r="AX433" s="4" t="str">
        <f ca="1">IFERROR(IF($B433&lt;&gt;"",VLOOKUP(AX$421,TabelleK12BI,7,FALSE),""),"")</f>
        <v/>
      </c>
      <c r="AY433" s="4" t="str">
        <f ca="1">IFERROR(IF($B433&lt;&gt;"",VLOOKUP(AY$421,TabelleK12BI,7,FALSE),""),"")</f>
        <v/>
      </c>
      <c r="AZ433" s="4" t="str">
        <f ca="1">IFERROR(IF($B433&lt;&gt;"",VLOOKUP(AZ$421,TabelleK12BI,7,FALSE),""),"")</f>
        <v/>
      </c>
      <c r="BA433" s="4" t="str">
        <f ca="1">IFERROR(IF($B433&lt;&gt;"",VLOOKUP(BA$421,TabelleK12BI,7,FALSE),""),"")</f>
        <v/>
      </c>
      <c r="BB433" s="4" t="str">
        <f ca="1">IFERROR(IF($B433&lt;&gt;"",VLOOKUP(BB$421,TabelleK12BI,7,FALSE),""),"")</f>
        <v/>
      </c>
      <c r="BC433" s="4" t="str">
        <f ca="1">IFERROR(IF($B433&lt;&gt;"",VLOOKUP(BC$421,TabelleK12BI,7,FALSE),""),"")</f>
        <v/>
      </c>
      <c r="BD433" s="4" t="str">
        <f ca="1">IFERROR(IF($B433&lt;&gt;"",VLOOKUP(BD$421,TabelleK12BI,7,FALSE),""),"")</f>
        <v/>
      </c>
      <c r="BE433" s="4" t="str">
        <f ca="1">IFERROR(IF($B433&lt;&gt;"",VLOOKUP(BE$421,TabelleK12BI,7,FALSE),""),"")</f>
        <v/>
      </c>
      <c r="BF433" s="4" t="str">
        <f ca="1">IFERROR(IF($B433&lt;&gt;"",VLOOKUP(BF$421,TabelleK12BI,7,FALSE),""),"")</f>
        <v/>
      </c>
      <c r="BG433" s="4" t="str">
        <f ca="1">IFERROR(IF($B433&lt;&gt;"",VLOOKUP(BG$421,TabelleK12BI,7,FALSE),""),"")</f>
        <v/>
      </c>
      <c r="BH433" s="4" t="str">
        <f ca="1">IFERROR(IF($B433&lt;&gt;"",VLOOKUP(BH$421,TabelleK12BI,7,FALSE),""),"")</f>
        <v/>
      </c>
      <c r="BI433" s="4" t="str">
        <f ca="1">IFERROR(IF($B433&lt;&gt;"",VLOOKUP(BI$421,TabelleK12BI,7,FALSE),""),"")</f>
        <v/>
      </c>
      <c r="BJ433" s="4" t="str">
        <f ca="1">IFERROR(IF($B433&lt;&gt;"",VLOOKUP(BJ$421,TabelleK12BI,7,FALSE),""),"")</f>
        <v/>
      </c>
      <c r="BK433" s="4" t="str">
        <f ca="1">IFERROR(IF($B433&lt;&gt;"",VLOOKUP(BK$421,TabelleK12BI,7,FALSE),""),"")</f>
        <v/>
      </c>
      <c r="BL433" s="4" t="str">
        <f ca="1">IFERROR(IF($B433&lt;&gt;"",VLOOKUP(BL$421,TabelleK12BI,7,FALSE),""),"")</f>
        <v/>
      </c>
      <c r="BM433" s="4" t="str">
        <f ca="1">IFERROR(IF($B433&lt;&gt;"",VLOOKUP(BM$421,TabelleK12BI,7,FALSE),""),"")</f>
        <v/>
      </c>
      <c r="BN433" s="4" t="str">
        <f ca="1">IFERROR(IF($B433&lt;&gt;"",VLOOKUP(BN$421,TabelleK12BI,7,FALSE),""),"")</f>
        <v/>
      </c>
      <c r="BO433" s="4" t="str">
        <f ca="1">IFERROR(IF($B433&lt;&gt;"",VLOOKUP(BO$421,TabelleK12BI,7,FALSE),""),"")</f>
        <v/>
      </c>
      <c r="BP433" s="4" t="str">
        <f ca="1">IFERROR(IF($B433&lt;&gt;"",VLOOKUP(BP$421,TabelleK12BI,7,FALSE),""),"")</f>
        <v/>
      </c>
      <c r="BQ433" s="4" t="str">
        <f ca="1">IFERROR(IF($B433&lt;&gt;"",VLOOKUP(BQ$421,TabelleK12BI,7,FALSE),""),"")</f>
        <v/>
      </c>
      <c r="BR433" s="4" t="str">
        <f ca="1">IFERROR(IF($B433&lt;&gt;"",VLOOKUP(BR$421,TabelleK12BI,7,FALSE),""),"")</f>
        <v/>
      </c>
      <c r="BS433" s="4" t="str">
        <f ca="1">IFERROR(IF($B433&lt;&gt;"",VLOOKUP(BS$421,TabelleK12BI,7,FALSE),""),"")</f>
        <v/>
      </c>
      <c r="BT433" s="4" t="str">
        <f ca="1">IFERROR(IF($B433&lt;&gt;"",VLOOKUP(BT$421,TabelleK12BI,7,FALSE),""),"")</f>
        <v/>
      </c>
      <c r="BU433" s="4" t="str">
        <f ca="1">IFERROR(IF($B433&lt;&gt;"",VLOOKUP(BU$421,TabelleK12BI,7,FALSE),""),"")</f>
        <v/>
      </c>
      <c r="BV433" s="4" t="str">
        <f ca="1">IFERROR(IF($B433&lt;&gt;"",VLOOKUP(BV$421,TabelleK12BI,7,FALSE),""),"")</f>
        <v/>
      </c>
      <c r="BW433" s="4" t="str">
        <f ca="1">IFERROR(IF($B433&lt;&gt;"",VLOOKUP(BW$421,TabelleK12BI,7,FALSE),""),"")</f>
        <v/>
      </c>
      <c r="BX433" s="4" t="str">
        <f ca="1">IFERROR(IF($B433&lt;&gt;"",VLOOKUP(BX$421,TabelleK12BI,7,FALSE),""),"")</f>
        <v/>
      </c>
      <c r="BY433" s="4" t="str">
        <f ca="1">IFERROR(IF($B433&lt;&gt;"",VLOOKUP(BY$421,TabelleK12BI,7,FALSE),""),"")</f>
        <v/>
      </c>
      <c r="BZ433" s="4" t="str">
        <f ca="1">IFERROR(IF($B433&lt;&gt;"",VLOOKUP(BZ$421,TabelleK12BI,7,FALSE),""),"")</f>
        <v/>
      </c>
      <c r="CA433" s="4" t="str">
        <f ca="1">IFERROR(IF($B433&lt;&gt;"",VLOOKUP(CA$421,TabelleK12BI,7,FALSE),""),"")</f>
        <v/>
      </c>
      <c r="CB433" s="4" t="str">
        <f ca="1">IFERROR(IF($B433&lt;&gt;"",VLOOKUP(CB$421,TabelleK12BI,7,FALSE),""),"")</f>
        <v/>
      </c>
      <c r="CC433" s="4" t="str">
        <f ca="1">IFERROR(IF($B433&lt;&gt;"",VLOOKUP(CC$421,TabelleK12BI,7,FALSE),""),"")</f>
        <v/>
      </c>
      <c r="CD433" s="4" t="str">
        <f ca="1">IFERROR(IF($B433&lt;&gt;"",VLOOKUP(CD$421,TabelleK12BI,7,FALSE),""),"")</f>
        <v/>
      </c>
      <c r="CE433" s="4" t="str">
        <f ca="1">IFERROR(IF($B433&lt;&gt;"",VLOOKUP(CE$421,TabelleK12BI,7,FALSE),""),"")</f>
        <v/>
      </c>
      <c r="CF433" s="4" t="str">
        <f ca="1">IFERROR(IF($B433&lt;&gt;"",VLOOKUP(CF$421,TabelleK12BI,7,FALSE),""),"")</f>
        <v/>
      </c>
      <c r="CG433" s="4" t="str">
        <f ca="1">IFERROR(IF($B433&lt;&gt;"",VLOOKUP(CG$421,TabelleK12BI,7,FALSE),""),"")</f>
        <v/>
      </c>
      <c r="CH433" s="4" t="str">
        <f ca="1">IFERROR(IF($B433&lt;&gt;"",VLOOKUP(CH$421,TabelleK12BI,7,FALSE),""),"")</f>
        <v/>
      </c>
      <c r="CI433" s="4" t="str">
        <f ca="1">IFERROR(IF($B433&lt;&gt;"",VLOOKUP(CI$421,TabelleK12BI,7,FALSE),""),"")</f>
        <v/>
      </c>
      <c r="CJ433" s="4" t="str">
        <f ca="1">IFERROR(IF($B433&lt;&gt;"",VLOOKUP(CJ$421,TabelleK12BI,7,FALSE),""),"")</f>
        <v/>
      </c>
      <c r="CK433" s="4" t="str">
        <f ca="1">IFERROR(IF($B433&lt;&gt;"",VLOOKUP(CK$421,TabelleK12BI,7,FALSE),""),"")</f>
        <v/>
      </c>
      <c r="CL433" s="4" t="str">
        <f ca="1">IFERROR(IF($B433&lt;&gt;"",VLOOKUP(CL$421,TabelleK12BI,7,FALSE),""),"")</f>
        <v/>
      </c>
      <c r="CM433" s="4" t="str">
        <f ca="1">IFERROR(IF($B433&lt;&gt;"",VLOOKUP(CM$421,TabelleK12BI,7,FALSE),""),"")</f>
        <v/>
      </c>
      <c r="CN433" s="4" t="str">
        <f ca="1">IFERROR(IF($B433&lt;&gt;"",VLOOKUP(CN$421,TabelleK12BI,7,FALSE),""),"")</f>
        <v/>
      </c>
      <c r="CO433" s="4" t="str">
        <f ca="1">IFERROR(IF($B433&lt;&gt;"",VLOOKUP(CO$421,TabelleK12BI,7,FALSE),""),"")</f>
        <v/>
      </c>
      <c r="CP433" s="4" t="str">
        <f ca="1">IFERROR(IF($B433&lt;&gt;"",VLOOKUP(CP$421,TabelleK12BI,7,FALSE),""),"")</f>
        <v/>
      </c>
      <c r="CQ433" s="4" t="str">
        <f ca="1">IFERROR(IF($B433&lt;&gt;"",VLOOKUP(CQ$421,TabelleK12BI,7,FALSE),""),"")</f>
        <v/>
      </c>
      <c r="CR433" s="4" t="str">
        <f ca="1">IFERROR(IF($B433&lt;&gt;"",VLOOKUP(CR$421,TabelleK12BI,7,FALSE),""),"")</f>
        <v/>
      </c>
      <c r="CS433" s="4" t="str">
        <f ca="1">IFERROR(IF($B433&lt;&gt;"",VLOOKUP(CS$421,TabelleK12BI,7,FALSE),""),"")</f>
        <v/>
      </c>
      <c r="CT433" s="4" t="str">
        <f ca="1">IFERROR(IF($B433&lt;&gt;"",VLOOKUP(CT$421,TabelleK12BI,7,FALSE),""),"")</f>
        <v/>
      </c>
      <c r="CU433" s="4" t="str">
        <f ca="1">IFERROR(IF($B433&lt;&gt;"",VLOOKUP(CU$421,TabelleK12BI,7,FALSE),""),"")</f>
        <v/>
      </c>
      <c r="CV433" s="4" t="str">
        <f ca="1">IFERROR(IF($B433&lt;&gt;"",VLOOKUP(CV$421,TabelleK12BI,7,FALSE),""),"")</f>
        <v/>
      </c>
      <c r="CW433" s="4" t="str">
        <f ca="1">IFERROR(IF($B433&lt;&gt;"",VLOOKUP(CW$421,TabelleK12BI,7,FALSE),""),"")</f>
        <v/>
      </c>
      <c r="CX433" s="4" t="str">
        <f ca="1">IFERROR(IF($B433&lt;&gt;"",VLOOKUP(CX$421,TabelleK12BI,7,FALSE),""),"")</f>
        <v/>
      </c>
      <c r="CY433" s="4" t="str">
        <f ca="1">IFERROR(IF($B433&lt;&gt;"",VLOOKUP(CY$421,TabelleK12BI,7,FALSE),""),"")</f>
        <v/>
      </c>
      <c r="CZ433" s="4" t="str">
        <f ca="1">IFERROR(IF($B433&lt;&gt;"",VLOOKUP(CZ$421,TabelleK12BI,7,FALSE),""),"")</f>
        <v/>
      </c>
      <c r="DA433" s="4" t="str">
        <f ca="1">IFERROR(IF($B433&lt;&gt;"",VLOOKUP(DA$421,TabelleK12BI,7,FALSE),""),"")</f>
        <v/>
      </c>
      <c r="DB433" s="4" t="str">
        <f ca="1">IFERROR(IF($B433&lt;&gt;"",VLOOKUP(DB$421,TabelleK12BI,7,FALSE),""),"")</f>
        <v/>
      </c>
      <c r="DC433" s="4" t="str">
        <f ca="1">IFERROR(IF($B433&lt;&gt;"",VLOOKUP(DC$421,TabelleK12BI,7,FALSE),""),"")</f>
        <v/>
      </c>
      <c r="DD433" s="4" t="str">
        <f ca="1">IFERROR(IF($B433&lt;&gt;"",VLOOKUP(DD$421,TabelleK12BI,7,FALSE),""),"")</f>
        <v/>
      </c>
      <c r="DE433" s="4" t="str">
        <f ca="1">IFERROR(IF($B433&lt;&gt;"",VLOOKUP(DE$421,TabelleK12BI,7,FALSE),""),"")</f>
        <v/>
      </c>
      <c r="DF433" s="4" t="str">
        <f ca="1">IFERROR(IF($B433&lt;&gt;"",VLOOKUP(DF$421,TabelleK12BI,7,FALSE),""),"")</f>
        <v/>
      </c>
      <c r="DG433" s="4" t="str">
        <f ca="1">IFERROR(IF($B433&lt;&gt;"",VLOOKUP(DG$421,TabelleK12BI,7,FALSE),""),"")</f>
        <v/>
      </c>
      <c r="DH433" s="4" t="str">
        <f ca="1">IFERROR(IF($B433&lt;&gt;"",VLOOKUP(DH$421,TabelleK12BI,7,FALSE),""),"")</f>
        <v/>
      </c>
      <c r="DI433" s="4" t="str">
        <f ca="1">IFERROR(IF($B433&lt;&gt;"",VLOOKUP(DI$421,TabelleK12BI,7,FALSE),""),"")</f>
        <v/>
      </c>
      <c r="DJ433" s="4" t="str">
        <f ca="1">IFERROR(IF($B433&lt;&gt;"",VLOOKUP(DJ$421,TabelleK12BI,7,FALSE),""),"")</f>
        <v/>
      </c>
      <c r="DK433" s="4" t="str">
        <f ca="1">IFERROR(IF($B433&lt;&gt;"",VLOOKUP(DK$421,TabelleK12BI,7,FALSE),""),"")</f>
        <v/>
      </c>
      <c r="DL433" s="4" t="str">
        <f ca="1">IFERROR(IF($B433&lt;&gt;"",VLOOKUP(DL$421,TabelleK12BI,7,FALSE),""),"")</f>
        <v/>
      </c>
      <c r="DM433" s="4" t="str">
        <f ca="1">IFERROR(IF($B433&lt;&gt;"",VLOOKUP(DM$421,TabelleK12BI,7,FALSE),""),"")</f>
        <v/>
      </c>
      <c r="DN433" s="4" t="str">
        <f ca="1">IFERROR(IF($B433&lt;&gt;"",VLOOKUP(DN$421,TabelleK12BI,7,FALSE),""),"")</f>
        <v/>
      </c>
      <c r="DO433" s="4" t="str">
        <f ca="1">IFERROR(IF($B433&lt;&gt;"",VLOOKUP(DO$421,TabelleK12BI,7,FALSE),""),"")</f>
        <v/>
      </c>
      <c r="DP433" s="4" t="str">
        <f ca="1">IFERROR(IF($B433&lt;&gt;"",VLOOKUP(DP$421,TabelleK12BI,7,FALSE),""),"")</f>
        <v/>
      </c>
      <c r="DQ433" s="4" t="str">
        <f ca="1">IFERROR(IF($B433&lt;&gt;"",VLOOKUP(DQ$421,TabelleK12BI,7,FALSE),""),"")</f>
        <v/>
      </c>
      <c r="DR433" s="4" t="str">
        <f ca="1">IFERROR(IF($B433&lt;&gt;"",VLOOKUP(DR$421,TabelleK12BI,7,FALSE),""),"")</f>
        <v/>
      </c>
      <c r="DS433" s="4" t="str">
        <f ca="1">IFERROR(IF($B433&lt;&gt;"",VLOOKUP(DS$421,TabelleK12BI,7,FALSE),""),"")</f>
        <v/>
      </c>
      <c r="DT433" s="4" t="str">
        <f ca="1">IFERROR(IF($B433&lt;&gt;"",VLOOKUP(DT$421,TabelleK12BI,7,FALSE),""),"")</f>
        <v/>
      </c>
      <c r="DU433" s="4" t="str">
        <f ca="1">IFERROR(IF($B433&lt;&gt;"",VLOOKUP(DU$421,TabelleK12BI,7,FALSE),""),"")</f>
        <v/>
      </c>
      <c r="DV433" s="4" t="str">
        <f ca="1">IFERROR(IF($B433&lt;&gt;"",VLOOKUP(DV$421,TabelleK12BI,7,FALSE),""),"")</f>
        <v/>
      </c>
      <c r="DW433" s="4" t="str">
        <f ca="1">IFERROR(IF($B433&lt;&gt;"",VLOOKUP(DW$421,TabelleK12BI,7,FALSE),""),"")</f>
        <v/>
      </c>
      <c r="DX433" s="4" t="str">
        <f ca="1">IFERROR(IF($B433&lt;&gt;"",VLOOKUP(DX$421,TabelleK12BI,7,FALSE),""),"")</f>
        <v/>
      </c>
      <c r="DY433" s="4" t="str">
        <f ca="1">IFERROR(IF($B433&lt;&gt;"",VLOOKUP(DY$421,TabelleK12BI,7,FALSE),""),"")</f>
        <v/>
      </c>
      <c r="DZ433" s="4" t="str">
        <f ca="1">IFERROR(IF($B433&lt;&gt;"",VLOOKUP(DZ$421,TabelleK12BI,7,FALSE),""),"")</f>
        <v/>
      </c>
      <c r="EA433" s="4" t="str">
        <f ca="1">IFERROR(IF($B433&lt;&gt;"",VLOOKUP(EA$421,TabelleK12BI,7,FALSE),""),"")</f>
        <v/>
      </c>
      <c r="EB433" s="4" t="str">
        <f ca="1">IFERROR(IF($B433&lt;&gt;"",VLOOKUP(EB$421,TabelleK12BI,7,FALSE),""),"")</f>
        <v/>
      </c>
      <c r="EC433" s="4" t="str">
        <f ca="1">IFERROR(IF($B433&lt;&gt;"",VLOOKUP(EC$421,TabelleK12BI,7,FALSE),""),"")</f>
        <v/>
      </c>
      <c r="ED433" s="4" t="str">
        <f ca="1">IFERROR(IF($B433&lt;&gt;"",VLOOKUP(ED$421,TabelleK12BI,7,FALSE),""),"")</f>
        <v/>
      </c>
      <c r="EE433" s="4" t="str">
        <f ca="1">IFERROR(IF($B433&lt;&gt;"",VLOOKUP(EE$421,TabelleK12BI,7,FALSE),""),"")</f>
        <v/>
      </c>
      <c r="EF433" s="4" t="str">
        <f ca="1">IFERROR(IF($B433&lt;&gt;"",VLOOKUP(EF$421,TabelleK12BI,7,FALSE),""),"")</f>
        <v/>
      </c>
      <c r="EG433" s="4" t="str">
        <f ca="1">IFERROR(IF($B433&lt;&gt;"",VLOOKUP(EG$421,TabelleK12BI,7,FALSE),""),"")</f>
        <v/>
      </c>
      <c r="EH433" s="4" t="str">
        <f ca="1">IFERROR(IF($B433&lt;&gt;"",VLOOKUP(EH$421,TabelleK12BI,7,FALSE),""),"")</f>
        <v/>
      </c>
      <c r="EI433" s="4" t="str">
        <f ca="1">IFERROR(IF($B433&lt;&gt;"",VLOOKUP(EI$421,TabelleK12BI,7,FALSE),""),"")</f>
        <v/>
      </c>
      <c r="EJ433" s="4" t="str">
        <f ca="1">IFERROR(IF($B433&lt;&gt;"",VLOOKUP(EJ$421,TabelleK12BI,7,FALSE),""),"")</f>
        <v/>
      </c>
      <c r="EK433" s="4" t="str">
        <f ca="1">IFERROR(IF($B433&lt;&gt;"",VLOOKUP(EK$421,TabelleK12BI,7,FALSE),""),"")</f>
        <v/>
      </c>
      <c r="EL433" s="4" t="str">
        <f ca="1">IFERROR(IF($B433&lt;&gt;"",VLOOKUP(EL$421,TabelleK12BI,7,FALSE),""),"")</f>
        <v/>
      </c>
      <c r="EM433" s="4" t="str">
        <f ca="1">IFERROR(IF($B433&lt;&gt;"",VLOOKUP(EM$421,TabelleK12BI,7,FALSE),""),"")</f>
        <v/>
      </c>
      <c r="EN433" s="4" t="str">
        <f ca="1">IFERROR(IF($B433&lt;&gt;"",VLOOKUP(EN$421,TabelleK12BI,7,FALSE),""),"")</f>
        <v/>
      </c>
      <c r="EO433" s="4" t="str">
        <f ca="1">IFERROR(IF($B433&lt;&gt;"",VLOOKUP(EO$421,TabelleK12BI,7,FALSE),""),"")</f>
        <v/>
      </c>
      <c r="EP433" s="4" t="str">
        <f ca="1">IFERROR(IF($B433&lt;&gt;"",VLOOKUP(EP$421,TabelleK12BI,7,FALSE),""),"")</f>
        <v/>
      </c>
      <c r="EQ433" s="4" t="str">
        <f ca="1">IFERROR(IF($B433&lt;&gt;"",VLOOKUP(EQ$421,TabelleK12BI,7,FALSE),""),"")</f>
        <v/>
      </c>
      <c r="ER433" s="4" t="str">
        <f ca="1">IFERROR(IF($B433&lt;&gt;"",VLOOKUP(ER$421,TabelleK12BI,7,FALSE),""),"")</f>
        <v/>
      </c>
      <c r="ES433" s="4" t="str">
        <f ca="1">IFERROR(IF($B433&lt;&gt;"",VLOOKUP(ES$421,TabelleK12BI,7,FALSE),""),"")</f>
        <v/>
      </c>
      <c r="ET433" s="4" t="str">
        <f ca="1">IFERROR(IF($B433&lt;&gt;"",VLOOKUP(ET$421,TabelleK12BI,7,FALSE),""),"")</f>
        <v/>
      </c>
      <c r="EU433" s="4" t="str">
        <f ca="1">IFERROR(IF($B433&lt;&gt;"",VLOOKUP(EU$421,TabelleK12BI,7,FALSE),""),"")</f>
        <v/>
      </c>
      <c r="EV433" s="4" t="str">
        <f ca="1">IFERROR(IF($B433&lt;&gt;"",VLOOKUP(EV$421,TabelleK12BI,7,FALSE),""),"")</f>
        <v/>
      </c>
      <c r="EW433" s="4" t="str">
        <f ca="1">IFERROR(IF($B433&lt;&gt;"",VLOOKUP(EW$421,TabelleK12BI,7,FALSE),""),"")</f>
        <v/>
      </c>
      <c r="EX433" s="4" t="str">
        <f ca="1">IFERROR(IF($B433&lt;&gt;"",VLOOKUP(EX$421,TabelleK12BI,7,FALSE),""),"")</f>
        <v/>
      </c>
      <c r="EY433" s="4" t="str">
        <f ca="1">IFERROR(IF($B433&lt;&gt;"",VLOOKUP(EY$421,TabelleK12BI,7,FALSE),""),"")</f>
        <v/>
      </c>
      <c r="EZ433" s="4" t="str">
        <f ca="1">IFERROR(IF($B433&lt;&gt;"",VLOOKUP(EZ$421,TabelleK12BI,7,FALSE),""),"")</f>
        <v/>
      </c>
      <c r="FA433" s="4" t="str">
        <f ca="1">IFERROR(IF($B433&lt;&gt;"",VLOOKUP(FA$421,TabelleK12BI,7,FALSE),""),"")</f>
        <v/>
      </c>
      <c r="FB433" s="4" t="str">
        <f ca="1">IFERROR(IF($B433&lt;&gt;"",VLOOKUP(FB$421,TabelleK12BI,7,FALSE),""),"")</f>
        <v/>
      </c>
      <c r="FC433" s="4" t="str">
        <f ca="1">IFERROR(IF($B433&lt;&gt;"",VLOOKUP(FC$421,TabelleK12BI,7,FALSE),""),"")</f>
        <v/>
      </c>
      <c r="FD433" s="4" t="str">
        <f ca="1">IFERROR(IF($B433&lt;&gt;"",VLOOKUP(FD$421,TabelleK12BI,7,FALSE),""),"")</f>
        <v/>
      </c>
      <c r="FE433" s="4" t="str">
        <f ca="1">IFERROR(IF($B433&lt;&gt;"",VLOOKUP(FE$421,TabelleK12BI,7,FALSE),""),"")</f>
        <v/>
      </c>
      <c r="FF433" s="4" t="str">
        <f ca="1">IFERROR(IF($B433&lt;&gt;"",VLOOKUP(FF$421,TabelleK12BI,7,FALSE),""),"")</f>
        <v/>
      </c>
      <c r="FG433" s="4" t="str">
        <f ca="1">IFERROR(IF($B433&lt;&gt;"",VLOOKUP(FG$421,TabelleK12BI,7,FALSE),""),"")</f>
        <v/>
      </c>
      <c r="FH433" s="4" t="str">
        <f ca="1">IFERROR(IF($B433&lt;&gt;"",VLOOKUP(FH$421,TabelleK12BI,7,FALSE),""),"")</f>
        <v/>
      </c>
      <c r="FI433" s="4" t="str">
        <f ca="1">IFERROR(IF($B433&lt;&gt;"",VLOOKUP(FI$421,TabelleK12BI,7,FALSE),""),"")</f>
        <v/>
      </c>
      <c r="FJ433" s="4" t="str">
        <f ca="1">IFERROR(IF($B433&lt;&gt;"",VLOOKUP(FJ$421,TabelleK12BI,7,FALSE),""),"")</f>
        <v/>
      </c>
      <c r="FK433" s="4" t="str">
        <f ca="1">IFERROR(IF($B433&lt;&gt;"",VLOOKUP(FK$421,TabelleK12BI,7,FALSE),""),"")</f>
        <v/>
      </c>
      <c r="FL433" s="4" t="str">
        <f ca="1">IFERROR(IF($B433&lt;&gt;"",VLOOKUP(FL$421,TabelleK12BI,7,FALSE),""),"")</f>
        <v/>
      </c>
      <c r="FM433" s="4" t="str">
        <f ca="1">IFERROR(IF($B433&lt;&gt;"",VLOOKUP(FM$421,TabelleK12BI,7,FALSE),""),"")</f>
        <v/>
      </c>
      <c r="FN433" s="4" t="str">
        <f ca="1">IFERROR(IF($B433&lt;&gt;"",VLOOKUP(FN$421,TabelleK12BI,7,FALSE),""),"")</f>
        <v/>
      </c>
      <c r="FO433" s="4" t="str">
        <f ca="1">IFERROR(IF($B433&lt;&gt;"",VLOOKUP(FO$421,TabelleK12BI,7,FALSE),""),"")</f>
        <v/>
      </c>
      <c r="FP433" s="4" t="str">
        <f ca="1">IFERROR(IF($B433&lt;&gt;"",VLOOKUP(FP$421,TabelleK12BI,7,FALSE),""),"")</f>
        <v/>
      </c>
      <c r="FQ433" s="4" t="str">
        <f ca="1">IFERROR(IF($B433&lt;&gt;"",VLOOKUP(FQ$421,TabelleK12BI,7,FALSE),""),"")</f>
        <v/>
      </c>
      <c r="FR433" s="4" t="str">
        <f ca="1">IFERROR(IF($B433&lt;&gt;"",VLOOKUP(FR$421,TabelleK12BI,7,FALSE),""),"")</f>
        <v/>
      </c>
      <c r="FS433" s="4" t="str">
        <f ca="1">IFERROR(IF($B433&lt;&gt;"",VLOOKUP(FS$421,TabelleK12BI,7,FALSE),""),"")</f>
        <v/>
      </c>
      <c r="FT433" s="4" t="str">
        <f ca="1">IFERROR(IF($B433&lt;&gt;"",VLOOKUP(FT$421,TabelleK12BI,7,FALSE),""),"")</f>
        <v/>
      </c>
      <c r="FU433" s="4" t="str">
        <f ca="1">IFERROR(IF($B433&lt;&gt;"",VLOOKUP(FU$421,TabelleK12BI,7,FALSE),""),"")</f>
        <v/>
      </c>
      <c r="FV433" s="4" t="str">
        <f ca="1">IFERROR(IF($B433&lt;&gt;"",VLOOKUP(FV$421,TabelleK12BI,7,FALSE),""),"")</f>
        <v/>
      </c>
      <c r="FW433" s="4" t="str">
        <f ca="1">IFERROR(IF($B433&lt;&gt;"",VLOOKUP(FW$421,TabelleK12BI,7,FALSE),""),"")</f>
        <v/>
      </c>
      <c r="FX433" s="4" t="str">
        <f ca="1">IFERROR(IF($B433&lt;&gt;"",VLOOKUP(FX$421,TabelleK12BI,7,FALSE),""),"")</f>
        <v/>
      </c>
      <c r="FY433" s="4" t="str">
        <f ca="1">IFERROR(IF($B433&lt;&gt;"",VLOOKUP(FY$421,TabelleK12BI,7,FALSE),""),"")</f>
        <v/>
      </c>
      <c r="FZ433" s="4" t="str">
        <f ca="1">IFERROR(IF($B433&lt;&gt;"",VLOOKUP(FZ$421,TabelleK12BI,7,FALSE),""),"")</f>
        <v/>
      </c>
      <c r="GA433" s="4" t="str">
        <f ca="1">IFERROR(IF($B433&lt;&gt;"",VLOOKUP(GA$421,TabelleK12BI,7,FALSE),""),"")</f>
        <v/>
      </c>
      <c r="GB433" s="4" t="str">
        <f ca="1">IFERROR(IF($B433&lt;&gt;"",VLOOKUP(GB$421,TabelleK12BI,7,FALSE),""),"")</f>
        <v/>
      </c>
      <c r="GC433" s="4" t="str">
        <f ca="1">IFERROR(IF($B433&lt;&gt;"",VLOOKUP(GC$421,TabelleK12BI,7,FALSE),""),"")</f>
        <v/>
      </c>
      <c r="GD433" s="4" t="str">
        <f ca="1">IFERROR(IF($B433&lt;&gt;"",VLOOKUP(GD$421,TabelleK12BI,7,FALSE),""),"")</f>
        <v/>
      </c>
      <c r="GE433" s="4" t="str">
        <f ca="1">IFERROR(IF($B433&lt;&gt;"",VLOOKUP(GE$421,TabelleK12BI,7,FALSE),""),"")</f>
        <v/>
      </c>
      <c r="GF433" s="4" t="str">
        <f ca="1">IFERROR(IF($B433&lt;&gt;"",VLOOKUP(GF$421,TabelleK12BI,7,FALSE),""),"")</f>
        <v/>
      </c>
      <c r="GG433" s="4" t="str">
        <f ca="1">IFERROR(IF($B433&lt;&gt;"",VLOOKUP(GG$421,TabelleK12BI,7,FALSE),""),"")</f>
        <v/>
      </c>
      <c r="GH433" s="4" t="str">
        <f ca="1">IFERROR(IF($B433&lt;&gt;"",VLOOKUP(GH$421,TabelleK12BI,7,FALSE),""),"")</f>
        <v/>
      </c>
      <c r="GI433" s="4" t="str">
        <f ca="1">IFERROR(IF($B433&lt;&gt;"",VLOOKUP(GI$421,TabelleK12BI,7,FALSE),""),"")</f>
        <v/>
      </c>
      <c r="GJ433" s="4" t="str">
        <f ca="1">IFERROR(IF($B433&lt;&gt;"",VLOOKUP(GJ$421,TabelleK12BI,7,FALSE),""),"")</f>
        <v/>
      </c>
      <c r="GK433" s="4" t="str">
        <f ca="1">IFERROR(IF($B433&lt;&gt;"",VLOOKUP(GK$421,TabelleK12BI,7,FALSE),""),"")</f>
        <v/>
      </c>
      <c r="GL433" s="4" t="str">
        <f ca="1">IFERROR(IF($B433&lt;&gt;"",VLOOKUP(GL$421,TabelleK12BI,7,FALSE),""),"")</f>
        <v/>
      </c>
      <c r="GM433" s="4" t="str">
        <f ca="1">IFERROR(IF($B433&lt;&gt;"",VLOOKUP(GM$421,TabelleK12BI,7,FALSE),""),"")</f>
        <v/>
      </c>
      <c r="GN433" s="4" t="str">
        <f ca="1">IFERROR(IF($B433&lt;&gt;"",VLOOKUP(GN$421,TabelleK12BI,7,FALSE),""),"")</f>
        <v/>
      </c>
      <c r="GO433" s="4" t="str">
        <f ca="1">IFERROR(IF($B433&lt;&gt;"",VLOOKUP(GO$421,TabelleK12BI,7,FALSE),""),"")</f>
        <v/>
      </c>
      <c r="GP433" s="4" t="str">
        <f ca="1">IFERROR(IF($B433&lt;&gt;"",VLOOKUP(GP$421,TabelleK12BI,7,FALSE),""),"")</f>
        <v/>
      </c>
      <c r="GQ433" s="4" t="str">
        <f ca="1">IFERROR(IF($B433&lt;&gt;"",VLOOKUP(GQ$421,TabelleK12BI,7,FALSE),""),"")</f>
        <v/>
      </c>
      <c r="GR433" s="4" t="str">
        <f ca="1">IFERROR(IF($B433&lt;&gt;"",VLOOKUP(GR$421,TabelleK12BI,7,FALSE),""),"")</f>
        <v/>
      </c>
      <c r="GS433" s="4" t="str">
        <f ca="1">IFERROR(IF($B433&lt;&gt;"",VLOOKUP(GS$421,TabelleK12BI,7,FALSE),""),"")</f>
        <v/>
      </c>
      <c r="GT433" s="4" t="str">
        <f ca="1">IFERROR(IF($B433&lt;&gt;"",VLOOKUP(GT$421,TabelleK12BI,7,FALSE),""),"")</f>
        <v/>
      </c>
      <c r="GU433" s="4" t="str">
        <f ca="1">IFERROR(IF($B433&lt;&gt;"",VLOOKUP(GU$421,TabelleK12BI,7,FALSE),""),"")</f>
        <v/>
      </c>
      <c r="GV433" s="4" t="str">
        <f ca="1">IFERROR(IF($B433&lt;&gt;"",VLOOKUP(GV$421,TabelleK12BI,7,FALSE),""),"")</f>
        <v/>
      </c>
      <c r="GW433" s="4" t="str">
        <f ca="1">IFERROR(IF($B433&lt;&gt;"",VLOOKUP(GW$421,TabelleK12BI,7,FALSE),""),"")</f>
        <v/>
      </c>
      <c r="GX433" s="4" t="str">
        <f ca="1">IFERROR(IF($B433&lt;&gt;"",VLOOKUP(GX$421,TabelleK12BI,7,FALSE),""),"")</f>
        <v/>
      </c>
      <c r="GY433" s="4" t="str">
        <f ca="1">IFERROR(IF($B433&lt;&gt;"",VLOOKUP(GY$421,TabelleK12BI,7,FALSE),""),"")</f>
        <v/>
      </c>
      <c r="GZ433" s="4" t="str">
        <f ca="1">IFERROR(IF($B433&lt;&gt;"",VLOOKUP(GZ$421,TabelleK12BI,7,FALSE),""),"")</f>
        <v/>
      </c>
      <c r="HA433" s="4" t="str">
        <f ca="1">IFERROR(IF($B433&lt;&gt;"",VLOOKUP(HA$421,TabelleK12BI,7,FALSE),""),"")</f>
        <v/>
      </c>
      <c r="HB433" s="4" t="str">
        <f ca="1">IFERROR(IF($B433&lt;&gt;"",VLOOKUP(HB$421,TabelleK12BI,7,FALSE),""),"")</f>
        <v/>
      </c>
      <c r="HC433" s="4" t="str">
        <f ca="1">IFERROR(IF($B433&lt;&gt;"",VLOOKUP(HC$421,TabelleK12BI,7,FALSE),""),"")</f>
        <v/>
      </c>
      <c r="HD433" s="4" t="str">
        <f ca="1">IFERROR(IF($B433&lt;&gt;"",VLOOKUP(HD$421,TabelleK12BI,7,FALSE),""),"")</f>
        <v/>
      </c>
      <c r="HE433" s="4" t="str">
        <f ca="1">IFERROR(IF($B433&lt;&gt;"",VLOOKUP(HE$421,TabelleK12BI,7,FALSE),""),"")</f>
        <v/>
      </c>
      <c r="HF433" s="4" t="str">
        <f ca="1">IFERROR(IF($B433&lt;&gt;"",VLOOKUP(HF$421,TabelleK12BI,7,FALSE),""),"")</f>
        <v/>
      </c>
      <c r="HG433" s="4" t="str">
        <f ca="1">IFERROR(IF($B433&lt;&gt;"",VLOOKUP(HG$421,TabelleK12BI,7,FALSE),""),"")</f>
        <v/>
      </c>
      <c r="HH433" s="4" t="str">
        <f ca="1">IFERROR(IF($B433&lt;&gt;"",VLOOKUP(HH$421,TabelleK12BI,7,FALSE),""),"")</f>
        <v/>
      </c>
      <c r="HI433" s="4" t="str">
        <f ca="1">IFERROR(IF($B433&lt;&gt;"",VLOOKUP(HI$421,TabelleK12BI,7,FALSE),""),"")</f>
        <v/>
      </c>
      <c r="HJ433" s="4" t="str">
        <f ca="1">IFERROR(IF($B433&lt;&gt;"",VLOOKUP(HJ$421,TabelleK12BI,7,FALSE),""),"")</f>
        <v/>
      </c>
      <c r="HK433" s="4" t="str">
        <f ca="1">IFERROR(IF($B433&lt;&gt;"",VLOOKUP(HK$421,TabelleK12BI,7,FALSE),""),"")</f>
        <v/>
      </c>
      <c r="HL433" s="4" t="str">
        <f ca="1">IFERROR(IF($B433&lt;&gt;"",VLOOKUP(HL$421,TabelleK12BI,7,FALSE),""),"")</f>
        <v/>
      </c>
      <c r="HM433" s="4" t="str">
        <f ca="1">IFERROR(IF($B433&lt;&gt;"",VLOOKUP(HM$421,TabelleK12BI,7,FALSE),""),"")</f>
        <v/>
      </c>
      <c r="HN433" s="4" t="str">
        <f ca="1">IFERROR(IF($B433&lt;&gt;"",VLOOKUP(HN$421,TabelleK12BI,7,FALSE),""),"")</f>
        <v/>
      </c>
      <c r="HO433" s="4" t="str">
        <f ca="1">IFERROR(IF($B433&lt;&gt;"",VLOOKUP(HO$421,TabelleK12BI,7,FALSE),""),"")</f>
        <v/>
      </c>
      <c r="HP433" s="4" t="str">
        <f ca="1">IFERROR(IF($B433&lt;&gt;"",VLOOKUP(HP$421,TabelleK12BI,7,FALSE),""),"")</f>
        <v/>
      </c>
      <c r="HQ433" s="4" t="str">
        <f ca="1">IFERROR(IF($B433&lt;&gt;"",VLOOKUP(HQ$421,TabelleK12BI,7,FALSE),""),"")</f>
        <v/>
      </c>
      <c r="HR433" s="4" t="str">
        <f ca="1">IFERROR(IF($B433&lt;&gt;"",VLOOKUP(HR$421,TabelleK12BI,7,FALSE),""),"")</f>
        <v/>
      </c>
      <c r="HS433" s="4" t="str">
        <f ca="1">IFERROR(IF($B433&lt;&gt;"",VLOOKUP(HS$421,TabelleK12BI,7,FALSE),""),"")</f>
        <v/>
      </c>
      <c r="HT433" s="4" t="str">
        <f ca="1">IFERROR(IF($B433&lt;&gt;"",VLOOKUP(HT$421,TabelleK12BI,7,FALSE),""),"")</f>
        <v/>
      </c>
      <c r="HU433" s="4" t="str">
        <f ca="1">IFERROR(IF($B433&lt;&gt;"",VLOOKUP(HU$421,TabelleK12BI,7,FALSE),""),"")</f>
        <v/>
      </c>
      <c r="HV433" s="4" t="str">
        <f ca="1">IFERROR(IF($B433&lt;&gt;"",VLOOKUP(HV$421,TabelleK12BI,7,FALSE),""),"")</f>
        <v/>
      </c>
      <c r="HW433" s="4" t="str">
        <f ca="1">IFERROR(IF($B433&lt;&gt;"",VLOOKUP(HW$421,TabelleK12BI,7,FALSE),""),"")</f>
        <v/>
      </c>
      <c r="HX433" s="4" t="str">
        <f ca="1">IFERROR(IF($B433&lt;&gt;"",VLOOKUP(HX$421,TabelleK12BI,7,FALSE),""),"")</f>
        <v/>
      </c>
      <c r="HY433" s="4" t="str">
        <f ca="1">IFERROR(IF($B433&lt;&gt;"",VLOOKUP(HY$421,TabelleK12BI,7,FALSE),""),"")</f>
        <v/>
      </c>
      <c r="HZ433" s="4" t="str">
        <f ca="1">IFERROR(IF($B433&lt;&gt;"",VLOOKUP(HZ$421,TabelleK12BI,7,FALSE),""),"")</f>
        <v/>
      </c>
      <c r="IA433" s="4" t="str">
        <f ca="1">IFERROR(IF($B433&lt;&gt;"",VLOOKUP(IA$421,TabelleK12BI,7,FALSE),""),"")</f>
        <v/>
      </c>
      <c r="IB433" s="4" t="str">
        <f ca="1">IFERROR(IF($B433&lt;&gt;"",VLOOKUP(IB$421,TabelleK12BI,7,FALSE),""),"")</f>
        <v/>
      </c>
      <c r="IC433" s="4" t="str">
        <f ca="1">IFERROR(IF($B433&lt;&gt;"",VLOOKUP(IC$421,TabelleK12BI,7,FALSE),""),"")</f>
        <v/>
      </c>
      <c r="ID433" s="4" t="str">
        <f ca="1">IFERROR(IF($B433&lt;&gt;"",VLOOKUP(ID$421,TabelleK12BI,7,FALSE),""),"")</f>
        <v/>
      </c>
      <c r="IE433" s="4" t="str">
        <f ca="1">IFERROR(IF($B433&lt;&gt;"",VLOOKUP(IE$421,TabelleK12BI,7,FALSE),""),"")</f>
        <v/>
      </c>
      <c r="IF433" s="4" t="str">
        <f ca="1">IFERROR(IF($B433&lt;&gt;"",VLOOKUP(IF$421,TabelleK12BI,7,FALSE),""),"")</f>
        <v/>
      </c>
      <c r="IG433" s="4" t="str">
        <f ca="1">IFERROR(IF($B433&lt;&gt;"",VLOOKUP(IG$421,TabelleK12BI,7,FALSE),""),"")</f>
        <v/>
      </c>
      <c r="IH433" s="4" t="str">
        <f ca="1">IFERROR(IF($B433&lt;&gt;"",VLOOKUP(IH$421,TabelleK12BI,7,FALSE),""),"")</f>
        <v/>
      </c>
      <c r="II433" s="4" t="str">
        <f ca="1">IFERROR(IF($B433&lt;&gt;"",VLOOKUP(II$421,TabelleK12BI,7,FALSE),""),"")</f>
        <v/>
      </c>
      <c r="IJ433" s="4" t="str">
        <f ca="1">IFERROR(IF($B433&lt;&gt;"",VLOOKUP(IJ$421,TabelleK12BI,7,FALSE),""),"")</f>
        <v/>
      </c>
      <c r="IK433" s="4" t="str">
        <f ca="1">IFERROR(IF($B433&lt;&gt;"",VLOOKUP(IK$421,TabelleK12BI,7,FALSE),""),"")</f>
        <v/>
      </c>
      <c r="IL433" s="4" t="str">
        <f ca="1">IFERROR(IF($B433&lt;&gt;"",VLOOKUP(IL$421,TabelleK12BI,7,FALSE),""),"")</f>
        <v/>
      </c>
      <c r="IM433" s="4" t="str">
        <f ca="1">IFERROR(IF($B433&lt;&gt;"",VLOOKUP(IM$421,TabelleK12BI,7,FALSE),""),"")</f>
        <v/>
      </c>
      <c r="IN433" s="4" t="str">
        <f ca="1">IFERROR(IF($B433&lt;&gt;"",VLOOKUP(IN$421,TabelleK12BI,7,FALSE),""),"")</f>
        <v/>
      </c>
      <c r="IO433" s="4" t="str">
        <f ca="1">IFERROR(IF($B433&lt;&gt;"",VLOOKUP(IO$421,TabelleK12BI,7,FALSE),""),"")</f>
        <v/>
      </c>
      <c r="IP433" s="4" t="str">
        <f ca="1">IFERROR(IF($B433&lt;&gt;"",VLOOKUP(IP$421,TabelleK12BI,7,FALSE),""),"")</f>
        <v/>
      </c>
      <c r="IQ433" s="4" t="str">
        <f ca="1">IFERROR(IF($B433&lt;&gt;"",VLOOKUP(IQ$421,TabelleK12BI,7,FALSE),""),"")</f>
        <v/>
      </c>
      <c r="IR433" s="4" t="str">
        <f ca="1">IFERROR(IF($B433&lt;&gt;"",VLOOKUP(IR$421,TabelleK12BI,7,FALSE),""),"")</f>
        <v/>
      </c>
      <c r="IS433" s="4" t="str">
        <f ca="1">IFERROR(IF($B433&lt;&gt;"",VLOOKUP(IS$421,TabelleK12BI,7,FALSE),""),"")</f>
        <v/>
      </c>
      <c r="IT433" s="4" t="str">
        <f ca="1">IFERROR(IF($B433&lt;&gt;"",VLOOKUP(IT$421,TabelleK12BI,7,FALSE),""),"")</f>
        <v/>
      </c>
      <c r="IU433" s="4" t="str">
        <f ca="1">IFERROR(IF($B433&lt;&gt;"",VLOOKUP(IU$421,TabelleK12BI,7,FALSE),""),"")</f>
        <v/>
      </c>
      <c r="IV433" s="4" t="str">
        <f ca="1">IFERROR(IF($B433&lt;&gt;"",VLOOKUP(IV$421,TabelleK12BI,7,FALSE),""),"")</f>
        <v/>
      </c>
      <c r="IW433" s="4" t="str">
        <f ca="1">IFERROR(IF($B433&lt;&gt;"",VLOOKUP(IW$421,TabelleK12BI,7,FALSE),""),"")</f>
        <v/>
      </c>
      <c r="IX433" s="4" t="str">
        <f ca="1">IFERROR(IF($B433&lt;&gt;"",VLOOKUP(IX$421,TabelleK12BI,7,FALSE),""),"")</f>
        <v/>
      </c>
      <c r="IY433" s="4" t="str">
        <f ca="1">IFERROR(IF($B433&lt;&gt;"",VLOOKUP(IY$421,TabelleK12BI,7,FALSE),""),"")</f>
        <v/>
      </c>
      <c r="IZ433" s="4" t="str">
        <f ca="1">IFERROR(IF($B433&lt;&gt;"",VLOOKUP(IZ$421,TabelleK12BI,7,FALSE),""),"")</f>
        <v/>
      </c>
      <c r="JA433" s="4" t="str">
        <f ca="1">IFERROR(IF($B433&lt;&gt;"",VLOOKUP(JA$421,TabelleK12BI,7,FALSE),""),"")</f>
        <v/>
      </c>
      <c r="JB433" s="4" t="str">
        <f ca="1">IFERROR(IF($B433&lt;&gt;"",VLOOKUP(JB$421,TabelleK12BI,7,FALSE),""),"")</f>
        <v/>
      </c>
      <c r="JC433" s="4" t="str">
        <f ca="1">IFERROR(IF($B433&lt;&gt;"",VLOOKUP(JC$421,TabelleK12BI,7,FALSE),""),"")</f>
        <v/>
      </c>
      <c r="JD433" s="4" t="str">
        <f ca="1">IFERROR(IF($B433&lt;&gt;"",VLOOKUP(JD$421,TabelleK12BI,7,FALSE),""),"")</f>
        <v/>
      </c>
      <c r="JE433" s="4" t="str">
        <f ca="1">IFERROR(IF($B433&lt;&gt;"",VLOOKUP(JE$421,TabelleK12BI,7,FALSE),""),"")</f>
        <v/>
      </c>
      <c r="JF433" s="4" t="str">
        <f ca="1">IFERROR(IF($B433&lt;&gt;"",VLOOKUP(JF$421,TabelleK12BI,7,FALSE),""),"")</f>
        <v/>
      </c>
      <c r="JG433" s="4" t="str">
        <f ca="1">IFERROR(IF($B433&lt;&gt;"",VLOOKUP(JG$421,TabelleK12BI,7,FALSE),""),"")</f>
        <v/>
      </c>
      <c r="JH433" s="4" t="str">
        <f ca="1">IFERROR(IF($B433&lt;&gt;"",VLOOKUP(JH$421,TabelleK12BI,7,FALSE),""),"")</f>
        <v/>
      </c>
      <c r="JI433" s="4" t="str">
        <f ca="1">IFERROR(IF($B433&lt;&gt;"",VLOOKUP(JI$421,TabelleK12BI,7,FALSE),""),"")</f>
        <v/>
      </c>
      <c r="JJ433" s="4" t="str">
        <f ca="1">IFERROR(IF($B433&lt;&gt;"",VLOOKUP(JJ$421,TabelleK12BI,7,FALSE),""),"")</f>
        <v/>
      </c>
      <c r="JK433" s="4" t="str">
        <f ca="1">IFERROR(IF($B433&lt;&gt;"",VLOOKUP(JK$421,TabelleK12BI,7,FALSE),""),"")</f>
        <v/>
      </c>
      <c r="JL433" s="4" t="str">
        <f ca="1">IFERROR(IF($B433&lt;&gt;"",VLOOKUP(JL$421,TabelleK12BI,7,FALSE),""),"")</f>
        <v/>
      </c>
      <c r="JM433" s="4" t="str">
        <f ca="1">IFERROR(IF($B433&lt;&gt;"",VLOOKUP(JM$421,TabelleK12BI,7,FALSE),""),"")</f>
        <v/>
      </c>
      <c r="JN433" s="4" t="str">
        <f ca="1">IFERROR(IF($B433&lt;&gt;"",VLOOKUP(JN$421,TabelleK12BI,7,FALSE),""),"")</f>
        <v/>
      </c>
      <c r="JO433" s="4" t="str">
        <f ca="1">IFERROR(IF($B433&lt;&gt;"",VLOOKUP(JO$421,TabelleK12BI,7,FALSE),""),"")</f>
        <v/>
      </c>
      <c r="JP433" s="4" t="str">
        <f ca="1">IFERROR(IF($B433&lt;&gt;"",VLOOKUP(JP$421,TabelleK12BI,7,FALSE),""),"")</f>
        <v/>
      </c>
      <c r="JQ433" s="4" t="str">
        <f ca="1">IFERROR(IF($B433&lt;&gt;"",VLOOKUP(JQ$421,TabelleK12BI,7,FALSE),""),"")</f>
        <v/>
      </c>
      <c r="JR433" s="4" t="str">
        <f ca="1">IFERROR(IF($B433&lt;&gt;"",VLOOKUP(JR$421,TabelleK12BI,7,FALSE),""),"")</f>
        <v/>
      </c>
      <c r="JS433" s="4" t="str">
        <f ca="1">IFERROR(IF($B433&lt;&gt;"",VLOOKUP(JS$421,TabelleK12BI,7,FALSE),""),"")</f>
        <v/>
      </c>
      <c r="JT433" s="4" t="str">
        <f ca="1">IFERROR(IF($B433&lt;&gt;"",VLOOKUP(JT$421,TabelleK12BI,7,FALSE),""),"")</f>
        <v/>
      </c>
      <c r="JU433" s="4" t="str">
        <f ca="1">IFERROR(IF($B433&lt;&gt;"",VLOOKUP(JU$421,TabelleK12BI,7,FALSE),""),"")</f>
        <v/>
      </c>
      <c r="JV433" s="4" t="str">
        <f ca="1">IFERROR(IF($B433&lt;&gt;"",VLOOKUP(JV$421,TabelleK12BI,7,FALSE),""),"")</f>
        <v/>
      </c>
      <c r="JW433" s="4" t="str">
        <f ca="1">IFERROR(IF($B433&lt;&gt;"",VLOOKUP(JW$421,TabelleK12BI,7,FALSE),""),"")</f>
        <v/>
      </c>
      <c r="JX433" s="4" t="str">
        <f ca="1">IFERROR(IF($B433&lt;&gt;"",VLOOKUP(JX$421,TabelleK12BI,7,FALSE),""),"")</f>
        <v/>
      </c>
      <c r="JY433" s="4" t="str">
        <f ca="1">IFERROR(IF($B433&lt;&gt;"",VLOOKUP(JY$421,TabelleK12BI,7,FALSE),""),"")</f>
        <v/>
      </c>
      <c r="JZ433" s="4" t="str">
        <f ca="1">IFERROR(IF($B433&lt;&gt;"",VLOOKUP(JZ$421,TabelleK12BI,7,FALSE),""),"")</f>
        <v/>
      </c>
      <c r="KA433" s="4" t="str">
        <f ca="1">IFERROR(IF($B433&lt;&gt;"",VLOOKUP(KA$421,TabelleK12BI,7,FALSE),""),"")</f>
        <v/>
      </c>
      <c r="KB433" s="4" t="str">
        <f ca="1">IFERROR(IF($B433&lt;&gt;"",VLOOKUP(KB$421,TabelleK12BI,7,FALSE),""),"")</f>
        <v/>
      </c>
      <c r="KC433" s="4" t="str">
        <f ca="1">IFERROR(IF($B433&lt;&gt;"",VLOOKUP(KC$421,TabelleK12BI,7,FALSE),""),"")</f>
        <v/>
      </c>
      <c r="KD433" s="4" t="str">
        <f ca="1">IFERROR(IF($B433&lt;&gt;"",VLOOKUP(KD$421,TabelleK12BI,7,FALSE),""),"")</f>
        <v/>
      </c>
      <c r="KE433" s="4" t="str">
        <f ca="1">IFERROR(IF($B433&lt;&gt;"",VLOOKUP(KE$421,TabelleK12BI,7,FALSE),""),"")</f>
        <v/>
      </c>
      <c r="KF433" s="4" t="str">
        <f ca="1">IFERROR(IF($B433&lt;&gt;"",VLOOKUP(KF$421,TabelleK12BI,7,FALSE),""),"")</f>
        <v/>
      </c>
      <c r="KG433" s="4" t="str">
        <f ca="1">IFERROR(IF($B433&lt;&gt;"",VLOOKUP(KG$421,TabelleK12BI,7,FALSE),""),"")</f>
        <v/>
      </c>
      <c r="KH433" s="4" t="str">
        <f ca="1">IFERROR(IF($B433&lt;&gt;"",VLOOKUP(KH$421,TabelleK12BI,7,FALSE),""),"")</f>
        <v/>
      </c>
      <c r="KI433" s="4" t="str">
        <f ca="1">IFERROR(IF($B433&lt;&gt;"",VLOOKUP(KI$421,TabelleK12BI,7,FALSE),""),"")</f>
        <v/>
      </c>
      <c r="KJ433" s="4" t="str">
        <f ca="1">IFERROR(IF($B433&lt;&gt;"",VLOOKUP(KJ$421,TabelleK12BI,7,FALSE),""),"")</f>
        <v/>
      </c>
      <c r="KK433" s="4" t="str">
        <f ca="1">IFERROR(IF($B433&lt;&gt;"",VLOOKUP(KK$421,TabelleK12BI,7,FALSE),""),"")</f>
        <v/>
      </c>
      <c r="KL433" s="4" t="str">
        <f ca="1">IFERROR(IF($B433&lt;&gt;"",VLOOKUP(KL$421,TabelleK12BI,7,FALSE),""),"")</f>
        <v/>
      </c>
      <c r="KM433" s="4" t="str">
        <f ca="1">IFERROR(IF($B433&lt;&gt;"",VLOOKUP(KM$421,TabelleK12BI,7,FALSE),""),"")</f>
        <v/>
      </c>
      <c r="KN433" s="4" t="str">
        <f ca="1">IFERROR(IF($B433&lt;&gt;"",VLOOKUP(KN$421,TabelleK12BI,7,FALSE),""),"")</f>
        <v/>
      </c>
      <c r="KO433" s="4" t="str">
        <f ca="1">IFERROR(IF($B433&lt;&gt;"",VLOOKUP(KO$421,TabelleK12BI,7,FALSE),""),"")</f>
        <v/>
      </c>
      <c r="KP433" s="4" t="str">
        <f ca="1">IFERROR(IF($B433&lt;&gt;"",VLOOKUP(KP$421,TabelleK12BI,7,FALSE),""),"")</f>
        <v/>
      </c>
      <c r="KQ433" s="4" t="str">
        <f ca="1">IFERROR(IF($B433&lt;&gt;"",VLOOKUP(KQ$421,TabelleK12BI,7,FALSE),""),"")</f>
        <v/>
      </c>
      <c r="KR433" s="4" t="str">
        <f>IFERROR(VLOOKUP($KR$421,TabelleK12BI,7,FALSE),"")</f>
        <v/>
      </c>
      <c r="KS433" s="4" t="str">
        <f>IFERROR(VLOOKUP($KS$421,TabelleK12BI,7,FALSE),"")</f>
        <v/>
      </c>
    </row>
    <row r="434" spans="2:305" ht="12.75" hidden="1" customHeight="1" x14ac:dyDescent="0.2">
      <c r="B434" s="138" t="str">
        <f t="shared" ca="1" si="148"/>
        <v/>
      </c>
      <c r="C434" s="4" t="str">
        <f ca="1">IFERROR(IF($B434&lt;&gt;"",VLOOKUP(C$421,TabelleK13BI,7,FALSE),""),"")</f>
        <v/>
      </c>
      <c r="D434" s="4" t="str">
        <f ca="1">IFERROR(IF($B434&lt;&gt;"",VLOOKUP(D$421,TabelleK13BI,7,FALSE),""),"")</f>
        <v/>
      </c>
      <c r="E434" s="4" t="str">
        <f ca="1">IFERROR(IF($B434&lt;&gt;"",VLOOKUP(E$421,TabelleK13BI,7,FALSE),""),"")</f>
        <v/>
      </c>
      <c r="F434" s="4" t="str">
        <f ca="1">IFERROR(IF($B434&lt;&gt;"",VLOOKUP(F$421,TabelleK13BI,7,FALSE),""),"")</f>
        <v/>
      </c>
      <c r="G434" s="4" t="str">
        <f ca="1">IFERROR(IF($B434&lt;&gt;"",VLOOKUP(G$421,TabelleK13BI,7,FALSE),""),"")</f>
        <v/>
      </c>
      <c r="H434" s="4" t="str">
        <f ca="1">IFERROR(IF($B434&lt;&gt;"",VLOOKUP(H$421,TabelleK13BI,7,FALSE),""),"")</f>
        <v/>
      </c>
      <c r="I434" s="4" t="str">
        <f ca="1">IFERROR(IF($B434&lt;&gt;"",VLOOKUP(I$421,TabelleK13BI,7,FALSE),""),"")</f>
        <v/>
      </c>
      <c r="J434" s="4" t="str">
        <f ca="1">IFERROR(IF($B434&lt;&gt;"",VLOOKUP(J$421,TabelleK13BI,7,FALSE),""),"")</f>
        <v/>
      </c>
      <c r="K434" s="4" t="str">
        <f ca="1">IFERROR(IF($B434&lt;&gt;"",VLOOKUP(K$421,TabelleK13BI,7,FALSE),""),"")</f>
        <v/>
      </c>
      <c r="L434" s="4" t="str">
        <f ca="1">IFERROR(IF($B434&lt;&gt;"",VLOOKUP(L$421,TabelleK13BI,7,FALSE),""),"")</f>
        <v/>
      </c>
      <c r="M434" s="4" t="str">
        <f ca="1">IFERROR(IF($B434&lt;&gt;"",VLOOKUP(M$421,TabelleK13BI,7,FALSE),""),"")</f>
        <v/>
      </c>
      <c r="N434" s="4" t="str">
        <f ca="1">IFERROR(IF($B434&lt;&gt;"",VLOOKUP(N$421,TabelleK13BI,7,FALSE),""),"")</f>
        <v/>
      </c>
      <c r="O434" s="4" t="str">
        <f ca="1">IFERROR(IF($B434&lt;&gt;"",VLOOKUP(O$421,TabelleK13BI,7,FALSE),""),"")</f>
        <v/>
      </c>
      <c r="P434" s="4" t="str">
        <f ca="1">IFERROR(IF($B434&lt;&gt;"",VLOOKUP(P$421,TabelleK13BI,7,FALSE),""),"")</f>
        <v/>
      </c>
      <c r="Q434" s="4" t="str">
        <f ca="1">IFERROR(IF($B434&lt;&gt;"",VLOOKUP(Q$421,TabelleK13BI,7,FALSE),""),"")</f>
        <v/>
      </c>
      <c r="R434" s="4" t="str">
        <f ca="1">IFERROR(IF($B434&lt;&gt;"",VLOOKUP(R$421,TabelleK13BI,7,FALSE),""),"")</f>
        <v/>
      </c>
      <c r="S434" s="4" t="str">
        <f ca="1">IFERROR(IF($B434&lt;&gt;"",VLOOKUP(S$421,TabelleK13BI,7,FALSE),""),"")</f>
        <v/>
      </c>
      <c r="T434" s="4" t="str">
        <f ca="1">IFERROR(IF($B434&lt;&gt;"",VLOOKUP(T$421,TabelleK13BI,7,FALSE),""),"")</f>
        <v/>
      </c>
      <c r="U434" s="4" t="str">
        <f ca="1">IFERROR(IF($B434&lt;&gt;"",VLOOKUP(U$421,TabelleK13BI,7,FALSE),""),"")</f>
        <v/>
      </c>
      <c r="V434" s="4" t="str">
        <f ca="1">IFERROR(IF($B434&lt;&gt;"",VLOOKUP(V$421,TabelleK13BI,7,FALSE),""),"")</f>
        <v/>
      </c>
      <c r="W434" s="4" t="str">
        <f ca="1">IFERROR(IF($B434&lt;&gt;"",VLOOKUP(W$421,TabelleK13BI,7,FALSE),""),"")</f>
        <v/>
      </c>
      <c r="X434" s="4" t="str">
        <f ca="1">IFERROR(IF($B434&lt;&gt;"",VLOOKUP(X$421,TabelleK13BI,7,FALSE),""),"")</f>
        <v/>
      </c>
      <c r="Y434" s="4" t="str">
        <f ca="1">IFERROR(IF($B434&lt;&gt;"",VLOOKUP(Y$421,TabelleK13BI,7,FALSE),""),"")</f>
        <v/>
      </c>
      <c r="Z434" s="4" t="str">
        <f ca="1">IFERROR(IF($B434&lt;&gt;"",VLOOKUP(Z$421,TabelleK13BI,7,FALSE),""),"")</f>
        <v/>
      </c>
      <c r="AA434" s="4" t="str">
        <f ca="1">IFERROR(IF($B434&lt;&gt;"",VLOOKUP(AA$421,TabelleK13BI,7,FALSE),""),"")</f>
        <v/>
      </c>
      <c r="AB434" s="4" t="str">
        <f ca="1">IFERROR(IF($B434&lt;&gt;"",VLOOKUP(AB$421,TabelleK13BI,7,FALSE),""),"")</f>
        <v/>
      </c>
      <c r="AC434" s="4" t="str">
        <f ca="1">IFERROR(IF($B434&lt;&gt;"",VLOOKUP(AC$421,TabelleK13BI,7,FALSE),""),"")</f>
        <v/>
      </c>
      <c r="AD434" s="4" t="str">
        <f ca="1">IFERROR(IF($B434&lt;&gt;"",VLOOKUP(AD$421,TabelleK13BI,7,FALSE),""),"")</f>
        <v/>
      </c>
      <c r="AE434" s="4" t="str">
        <f ca="1">IFERROR(IF($B434&lt;&gt;"",VLOOKUP(AE$421,TabelleK13BI,7,FALSE),""),"")</f>
        <v/>
      </c>
      <c r="AF434" s="4" t="str">
        <f ca="1">IFERROR(IF($B434&lt;&gt;"",VLOOKUP(AF$421,TabelleK13BI,7,FALSE),""),"")</f>
        <v/>
      </c>
      <c r="AG434" s="4" t="str">
        <f ca="1">IFERROR(IF($B434&lt;&gt;"",VLOOKUP(AG$421,TabelleK13BI,7,FALSE),""),"")</f>
        <v/>
      </c>
      <c r="AH434" s="4" t="str">
        <f ca="1">IFERROR(IF($B434&lt;&gt;"",VLOOKUP(AH$421,TabelleK13BI,7,FALSE),""),"")</f>
        <v/>
      </c>
      <c r="AI434" s="4" t="str">
        <f ca="1">IFERROR(IF($B434&lt;&gt;"",VLOOKUP(AI$421,TabelleK13BI,7,FALSE),""),"")</f>
        <v/>
      </c>
      <c r="AJ434" s="4" t="str">
        <f ca="1">IFERROR(IF($B434&lt;&gt;"",VLOOKUP(AJ$421,TabelleK13BI,7,FALSE),""),"")</f>
        <v/>
      </c>
      <c r="AK434" s="4" t="str">
        <f ca="1">IFERROR(IF($B434&lt;&gt;"",VLOOKUP(AK$421,TabelleK13BI,7,FALSE),""),"")</f>
        <v/>
      </c>
      <c r="AL434" s="4" t="str">
        <f ca="1">IFERROR(IF($B434&lt;&gt;"",VLOOKUP(AL$421,TabelleK13BI,7,FALSE),""),"")</f>
        <v/>
      </c>
      <c r="AM434" s="4" t="str">
        <f ca="1">IFERROR(IF($B434&lt;&gt;"",VLOOKUP(AM$421,TabelleK13BI,7,FALSE),""),"")</f>
        <v/>
      </c>
      <c r="AN434" s="4" t="str">
        <f ca="1">IFERROR(IF($B434&lt;&gt;"",VLOOKUP(AN$421,TabelleK13BI,7,FALSE),""),"")</f>
        <v/>
      </c>
      <c r="AO434" s="4" t="str">
        <f ca="1">IFERROR(IF($B434&lt;&gt;"",VLOOKUP(AO$421,TabelleK13BI,7,FALSE),""),"")</f>
        <v/>
      </c>
      <c r="AP434" s="4" t="str">
        <f ca="1">IFERROR(IF($B434&lt;&gt;"",VLOOKUP(AP$421,TabelleK13BI,7,FALSE),""),"")</f>
        <v/>
      </c>
      <c r="AQ434" s="4" t="str">
        <f ca="1">IFERROR(IF($B434&lt;&gt;"",VLOOKUP(AQ$421,TabelleK13BI,7,FALSE),""),"")</f>
        <v/>
      </c>
      <c r="AR434" s="4" t="str">
        <f ca="1">IFERROR(IF($B434&lt;&gt;"",VLOOKUP(AR$421,TabelleK13BI,7,FALSE),""),"")</f>
        <v/>
      </c>
      <c r="AS434" s="4" t="str">
        <f ca="1">IFERROR(IF($B434&lt;&gt;"",VLOOKUP(AS$421,TabelleK13BI,7,FALSE),""),"")</f>
        <v/>
      </c>
      <c r="AT434" s="4" t="str">
        <f ca="1">IFERROR(IF($B434&lt;&gt;"",VLOOKUP(AT$421,TabelleK13BI,7,FALSE),""),"")</f>
        <v/>
      </c>
      <c r="AU434" s="4" t="str">
        <f ca="1">IFERROR(IF($B434&lt;&gt;"",VLOOKUP(AU$421,TabelleK13BI,7,FALSE),""),"")</f>
        <v/>
      </c>
      <c r="AV434" s="4" t="str">
        <f ca="1">IFERROR(IF($B434&lt;&gt;"",VLOOKUP(AV$421,TabelleK13BI,7,FALSE),""),"")</f>
        <v/>
      </c>
      <c r="AW434" s="4" t="str">
        <f ca="1">IFERROR(IF($B434&lt;&gt;"",VLOOKUP(AW$421,TabelleK13BI,7,FALSE),""),"")</f>
        <v/>
      </c>
      <c r="AX434" s="4" t="str">
        <f ca="1">IFERROR(IF($B434&lt;&gt;"",VLOOKUP(AX$421,TabelleK13BI,7,FALSE),""),"")</f>
        <v/>
      </c>
      <c r="AY434" s="4" t="str">
        <f ca="1">IFERROR(IF($B434&lt;&gt;"",VLOOKUP(AY$421,TabelleK13BI,7,FALSE),""),"")</f>
        <v/>
      </c>
      <c r="AZ434" s="4" t="str">
        <f ca="1">IFERROR(IF($B434&lt;&gt;"",VLOOKUP(AZ$421,TabelleK13BI,7,FALSE),""),"")</f>
        <v/>
      </c>
      <c r="BA434" s="4" t="str">
        <f ca="1">IFERROR(IF($B434&lt;&gt;"",VLOOKUP(BA$421,TabelleK13BI,7,FALSE),""),"")</f>
        <v/>
      </c>
      <c r="BB434" s="4" t="str">
        <f ca="1">IFERROR(IF($B434&lt;&gt;"",VLOOKUP(BB$421,TabelleK13BI,7,FALSE),""),"")</f>
        <v/>
      </c>
      <c r="BC434" s="4" t="str">
        <f ca="1">IFERROR(IF($B434&lt;&gt;"",VLOOKUP(BC$421,TabelleK13BI,7,FALSE),""),"")</f>
        <v/>
      </c>
      <c r="BD434" s="4" t="str">
        <f ca="1">IFERROR(IF($B434&lt;&gt;"",VLOOKUP(BD$421,TabelleK13BI,7,FALSE),""),"")</f>
        <v/>
      </c>
      <c r="BE434" s="4" t="str">
        <f ca="1">IFERROR(IF($B434&lt;&gt;"",VLOOKUP(BE$421,TabelleK13BI,7,FALSE),""),"")</f>
        <v/>
      </c>
      <c r="BF434" s="4" t="str">
        <f ca="1">IFERROR(IF($B434&lt;&gt;"",VLOOKUP(BF$421,TabelleK13BI,7,FALSE),""),"")</f>
        <v/>
      </c>
      <c r="BG434" s="4" t="str">
        <f ca="1">IFERROR(IF($B434&lt;&gt;"",VLOOKUP(BG$421,TabelleK13BI,7,FALSE),""),"")</f>
        <v/>
      </c>
      <c r="BH434" s="4" t="str">
        <f ca="1">IFERROR(IF($B434&lt;&gt;"",VLOOKUP(BH$421,TabelleK13BI,7,FALSE),""),"")</f>
        <v/>
      </c>
      <c r="BI434" s="4" t="str">
        <f ca="1">IFERROR(IF($B434&lt;&gt;"",VLOOKUP(BI$421,TabelleK13BI,7,FALSE),""),"")</f>
        <v/>
      </c>
      <c r="BJ434" s="4" t="str">
        <f ca="1">IFERROR(IF($B434&lt;&gt;"",VLOOKUP(BJ$421,TabelleK13BI,7,FALSE),""),"")</f>
        <v/>
      </c>
      <c r="BK434" s="4" t="str">
        <f ca="1">IFERROR(IF($B434&lt;&gt;"",VLOOKUP(BK$421,TabelleK13BI,7,FALSE),""),"")</f>
        <v/>
      </c>
      <c r="BL434" s="4" t="str">
        <f ca="1">IFERROR(IF($B434&lt;&gt;"",VLOOKUP(BL$421,TabelleK13BI,7,FALSE),""),"")</f>
        <v/>
      </c>
      <c r="BM434" s="4" t="str">
        <f ca="1">IFERROR(IF($B434&lt;&gt;"",VLOOKUP(BM$421,TabelleK13BI,7,FALSE),""),"")</f>
        <v/>
      </c>
      <c r="BN434" s="4" t="str">
        <f ca="1">IFERROR(IF($B434&lt;&gt;"",VLOOKUP(BN$421,TabelleK13BI,7,FALSE),""),"")</f>
        <v/>
      </c>
      <c r="BO434" s="4" t="str">
        <f ca="1">IFERROR(IF($B434&lt;&gt;"",VLOOKUP(BO$421,TabelleK13BI,7,FALSE),""),"")</f>
        <v/>
      </c>
      <c r="BP434" s="4" t="str">
        <f ca="1">IFERROR(IF($B434&lt;&gt;"",VLOOKUP(BP$421,TabelleK13BI,7,FALSE),""),"")</f>
        <v/>
      </c>
      <c r="BQ434" s="4" t="str">
        <f ca="1">IFERROR(IF($B434&lt;&gt;"",VLOOKUP(BQ$421,TabelleK13BI,7,FALSE),""),"")</f>
        <v/>
      </c>
      <c r="BR434" s="4" t="str">
        <f ca="1">IFERROR(IF($B434&lt;&gt;"",VLOOKUP(BR$421,TabelleK13BI,7,FALSE),""),"")</f>
        <v/>
      </c>
      <c r="BS434" s="4" t="str">
        <f ca="1">IFERROR(IF($B434&lt;&gt;"",VLOOKUP(BS$421,TabelleK13BI,7,FALSE),""),"")</f>
        <v/>
      </c>
      <c r="BT434" s="4" t="str">
        <f ca="1">IFERROR(IF($B434&lt;&gt;"",VLOOKUP(BT$421,TabelleK13BI,7,FALSE),""),"")</f>
        <v/>
      </c>
      <c r="BU434" s="4" t="str">
        <f ca="1">IFERROR(IF($B434&lt;&gt;"",VLOOKUP(BU$421,TabelleK13BI,7,FALSE),""),"")</f>
        <v/>
      </c>
      <c r="BV434" s="4" t="str">
        <f ca="1">IFERROR(IF($B434&lt;&gt;"",VLOOKUP(BV$421,TabelleK13BI,7,FALSE),""),"")</f>
        <v/>
      </c>
      <c r="BW434" s="4" t="str">
        <f ca="1">IFERROR(IF($B434&lt;&gt;"",VLOOKUP(BW$421,TabelleK13BI,7,FALSE),""),"")</f>
        <v/>
      </c>
      <c r="BX434" s="4" t="str">
        <f ca="1">IFERROR(IF($B434&lt;&gt;"",VLOOKUP(BX$421,TabelleK13BI,7,FALSE),""),"")</f>
        <v/>
      </c>
      <c r="BY434" s="4" t="str">
        <f ca="1">IFERROR(IF($B434&lt;&gt;"",VLOOKUP(BY$421,TabelleK13BI,7,FALSE),""),"")</f>
        <v/>
      </c>
      <c r="BZ434" s="4" t="str">
        <f ca="1">IFERROR(IF($B434&lt;&gt;"",VLOOKUP(BZ$421,TabelleK13BI,7,FALSE),""),"")</f>
        <v/>
      </c>
      <c r="CA434" s="4" t="str">
        <f ca="1">IFERROR(IF($B434&lt;&gt;"",VLOOKUP(CA$421,TabelleK13BI,7,FALSE),""),"")</f>
        <v/>
      </c>
      <c r="CB434" s="4" t="str">
        <f ca="1">IFERROR(IF($B434&lt;&gt;"",VLOOKUP(CB$421,TabelleK13BI,7,FALSE),""),"")</f>
        <v/>
      </c>
      <c r="CC434" s="4" t="str">
        <f ca="1">IFERROR(IF($B434&lt;&gt;"",VLOOKUP(CC$421,TabelleK13BI,7,FALSE),""),"")</f>
        <v/>
      </c>
      <c r="CD434" s="4" t="str">
        <f ca="1">IFERROR(IF($B434&lt;&gt;"",VLOOKUP(CD$421,TabelleK13BI,7,FALSE),""),"")</f>
        <v/>
      </c>
      <c r="CE434" s="4" t="str">
        <f ca="1">IFERROR(IF($B434&lt;&gt;"",VLOOKUP(CE$421,TabelleK13BI,7,FALSE),""),"")</f>
        <v/>
      </c>
      <c r="CF434" s="4" t="str">
        <f ca="1">IFERROR(IF($B434&lt;&gt;"",VLOOKUP(CF$421,TabelleK13BI,7,FALSE),""),"")</f>
        <v/>
      </c>
      <c r="CG434" s="4" t="str">
        <f ca="1">IFERROR(IF($B434&lt;&gt;"",VLOOKUP(CG$421,TabelleK13BI,7,FALSE),""),"")</f>
        <v/>
      </c>
      <c r="CH434" s="4" t="str">
        <f ca="1">IFERROR(IF($B434&lt;&gt;"",VLOOKUP(CH$421,TabelleK13BI,7,FALSE),""),"")</f>
        <v/>
      </c>
      <c r="CI434" s="4" t="str">
        <f ca="1">IFERROR(IF($B434&lt;&gt;"",VLOOKUP(CI$421,TabelleK13BI,7,FALSE),""),"")</f>
        <v/>
      </c>
      <c r="CJ434" s="4" t="str">
        <f ca="1">IFERROR(IF($B434&lt;&gt;"",VLOOKUP(CJ$421,TabelleK13BI,7,FALSE),""),"")</f>
        <v/>
      </c>
      <c r="CK434" s="4" t="str">
        <f ca="1">IFERROR(IF($B434&lt;&gt;"",VLOOKUP(CK$421,TabelleK13BI,7,FALSE),""),"")</f>
        <v/>
      </c>
      <c r="CL434" s="4" t="str">
        <f ca="1">IFERROR(IF($B434&lt;&gt;"",VLOOKUP(CL$421,TabelleK13BI,7,FALSE),""),"")</f>
        <v/>
      </c>
      <c r="CM434" s="4" t="str">
        <f ca="1">IFERROR(IF($B434&lt;&gt;"",VLOOKUP(CM$421,TabelleK13BI,7,FALSE),""),"")</f>
        <v/>
      </c>
      <c r="CN434" s="4" t="str">
        <f ca="1">IFERROR(IF($B434&lt;&gt;"",VLOOKUP(CN$421,TabelleK13BI,7,FALSE),""),"")</f>
        <v/>
      </c>
      <c r="CO434" s="4" t="str">
        <f ca="1">IFERROR(IF($B434&lt;&gt;"",VLOOKUP(CO$421,TabelleK13BI,7,FALSE),""),"")</f>
        <v/>
      </c>
      <c r="CP434" s="4" t="str">
        <f ca="1">IFERROR(IF($B434&lt;&gt;"",VLOOKUP(CP$421,TabelleK13BI,7,FALSE),""),"")</f>
        <v/>
      </c>
      <c r="CQ434" s="4" t="str">
        <f ca="1">IFERROR(IF($B434&lt;&gt;"",VLOOKUP(CQ$421,TabelleK13BI,7,FALSE),""),"")</f>
        <v/>
      </c>
      <c r="CR434" s="4" t="str">
        <f ca="1">IFERROR(IF($B434&lt;&gt;"",VLOOKUP(CR$421,TabelleK13BI,7,FALSE),""),"")</f>
        <v/>
      </c>
      <c r="CS434" s="4" t="str">
        <f ca="1">IFERROR(IF($B434&lt;&gt;"",VLOOKUP(CS$421,TabelleK13BI,7,FALSE),""),"")</f>
        <v/>
      </c>
      <c r="CT434" s="4" t="str">
        <f ca="1">IFERROR(IF($B434&lt;&gt;"",VLOOKUP(CT$421,TabelleK13BI,7,FALSE),""),"")</f>
        <v/>
      </c>
      <c r="CU434" s="4" t="str">
        <f ca="1">IFERROR(IF($B434&lt;&gt;"",VLOOKUP(CU$421,TabelleK13BI,7,FALSE),""),"")</f>
        <v/>
      </c>
      <c r="CV434" s="4" t="str">
        <f ca="1">IFERROR(IF($B434&lt;&gt;"",VLOOKUP(CV$421,TabelleK13BI,7,FALSE),""),"")</f>
        <v/>
      </c>
      <c r="CW434" s="4" t="str">
        <f ca="1">IFERROR(IF($B434&lt;&gt;"",VLOOKUP(CW$421,TabelleK13BI,7,FALSE),""),"")</f>
        <v/>
      </c>
      <c r="CX434" s="4" t="str">
        <f ca="1">IFERROR(IF($B434&lt;&gt;"",VLOOKUP(CX$421,TabelleK13BI,7,FALSE),""),"")</f>
        <v/>
      </c>
      <c r="CY434" s="4" t="str">
        <f ca="1">IFERROR(IF($B434&lt;&gt;"",VLOOKUP(CY$421,TabelleK13BI,7,FALSE),""),"")</f>
        <v/>
      </c>
      <c r="CZ434" s="4" t="str">
        <f ca="1">IFERROR(IF($B434&lt;&gt;"",VLOOKUP(CZ$421,TabelleK13BI,7,FALSE),""),"")</f>
        <v/>
      </c>
      <c r="DA434" s="4" t="str">
        <f ca="1">IFERROR(IF($B434&lt;&gt;"",VLOOKUP(DA$421,TabelleK13BI,7,FALSE),""),"")</f>
        <v/>
      </c>
      <c r="DB434" s="4" t="str">
        <f ca="1">IFERROR(IF($B434&lt;&gt;"",VLOOKUP(DB$421,TabelleK13BI,7,FALSE),""),"")</f>
        <v/>
      </c>
      <c r="DC434" s="4" t="str">
        <f ca="1">IFERROR(IF($B434&lt;&gt;"",VLOOKUP(DC$421,TabelleK13BI,7,FALSE),""),"")</f>
        <v/>
      </c>
      <c r="DD434" s="4" t="str">
        <f ca="1">IFERROR(IF($B434&lt;&gt;"",VLOOKUP(DD$421,TabelleK13BI,7,FALSE),""),"")</f>
        <v/>
      </c>
      <c r="DE434" s="4" t="str">
        <f ca="1">IFERROR(IF($B434&lt;&gt;"",VLOOKUP(DE$421,TabelleK13BI,7,FALSE),""),"")</f>
        <v/>
      </c>
      <c r="DF434" s="4" t="str">
        <f ca="1">IFERROR(IF($B434&lt;&gt;"",VLOOKUP(DF$421,TabelleK13BI,7,FALSE),""),"")</f>
        <v/>
      </c>
      <c r="DG434" s="4" t="str">
        <f ca="1">IFERROR(IF($B434&lt;&gt;"",VLOOKUP(DG$421,TabelleK13BI,7,FALSE),""),"")</f>
        <v/>
      </c>
      <c r="DH434" s="4" t="str">
        <f ca="1">IFERROR(IF($B434&lt;&gt;"",VLOOKUP(DH$421,TabelleK13BI,7,FALSE),""),"")</f>
        <v/>
      </c>
      <c r="DI434" s="4" t="str">
        <f ca="1">IFERROR(IF($B434&lt;&gt;"",VLOOKUP(DI$421,TabelleK13BI,7,FALSE),""),"")</f>
        <v/>
      </c>
      <c r="DJ434" s="4" t="str">
        <f ca="1">IFERROR(IF($B434&lt;&gt;"",VLOOKUP(DJ$421,TabelleK13BI,7,FALSE),""),"")</f>
        <v/>
      </c>
      <c r="DK434" s="4" t="str">
        <f ca="1">IFERROR(IF($B434&lt;&gt;"",VLOOKUP(DK$421,TabelleK13BI,7,FALSE),""),"")</f>
        <v/>
      </c>
      <c r="DL434" s="4" t="str">
        <f ca="1">IFERROR(IF($B434&lt;&gt;"",VLOOKUP(DL$421,TabelleK13BI,7,FALSE),""),"")</f>
        <v/>
      </c>
      <c r="DM434" s="4" t="str">
        <f ca="1">IFERROR(IF($B434&lt;&gt;"",VLOOKUP(DM$421,TabelleK13BI,7,FALSE),""),"")</f>
        <v/>
      </c>
      <c r="DN434" s="4" t="str">
        <f ca="1">IFERROR(IF($B434&lt;&gt;"",VLOOKUP(DN$421,TabelleK13BI,7,FALSE),""),"")</f>
        <v/>
      </c>
      <c r="DO434" s="4" t="str">
        <f ca="1">IFERROR(IF($B434&lt;&gt;"",VLOOKUP(DO$421,TabelleK13BI,7,FALSE),""),"")</f>
        <v/>
      </c>
      <c r="DP434" s="4" t="str">
        <f ca="1">IFERROR(IF($B434&lt;&gt;"",VLOOKUP(DP$421,TabelleK13BI,7,FALSE),""),"")</f>
        <v/>
      </c>
      <c r="DQ434" s="4" t="str">
        <f ca="1">IFERROR(IF($B434&lt;&gt;"",VLOOKUP(DQ$421,TabelleK13BI,7,FALSE),""),"")</f>
        <v/>
      </c>
      <c r="DR434" s="4" t="str">
        <f ca="1">IFERROR(IF($B434&lt;&gt;"",VLOOKUP(DR$421,TabelleK13BI,7,FALSE),""),"")</f>
        <v/>
      </c>
      <c r="DS434" s="4" t="str">
        <f ca="1">IFERROR(IF($B434&lt;&gt;"",VLOOKUP(DS$421,TabelleK13BI,7,FALSE),""),"")</f>
        <v/>
      </c>
      <c r="DT434" s="4" t="str">
        <f ca="1">IFERROR(IF($B434&lt;&gt;"",VLOOKUP(DT$421,TabelleK13BI,7,FALSE),""),"")</f>
        <v/>
      </c>
      <c r="DU434" s="4" t="str">
        <f ca="1">IFERROR(IF($B434&lt;&gt;"",VLOOKUP(DU$421,TabelleK13BI,7,FALSE),""),"")</f>
        <v/>
      </c>
      <c r="DV434" s="4" t="str">
        <f ca="1">IFERROR(IF($B434&lt;&gt;"",VLOOKUP(DV$421,TabelleK13BI,7,FALSE),""),"")</f>
        <v/>
      </c>
      <c r="DW434" s="4" t="str">
        <f ca="1">IFERROR(IF($B434&lt;&gt;"",VLOOKUP(DW$421,TabelleK13BI,7,FALSE),""),"")</f>
        <v/>
      </c>
      <c r="DX434" s="4" t="str">
        <f ca="1">IFERROR(IF($B434&lt;&gt;"",VLOOKUP(DX$421,TabelleK13BI,7,FALSE),""),"")</f>
        <v/>
      </c>
      <c r="DY434" s="4" t="str">
        <f ca="1">IFERROR(IF($B434&lt;&gt;"",VLOOKUP(DY$421,TabelleK13BI,7,FALSE),""),"")</f>
        <v/>
      </c>
      <c r="DZ434" s="4" t="str">
        <f ca="1">IFERROR(IF($B434&lt;&gt;"",VLOOKUP(DZ$421,TabelleK13BI,7,FALSE),""),"")</f>
        <v/>
      </c>
      <c r="EA434" s="4" t="str">
        <f ca="1">IFERROR(IF($B434&lt;&gt;"",VLOOKUP(EA$421,TabelleK13BI,7,FALSE),""),"")</f>
        <v/>
      </c>
      <c r="EB434" s="4" t="str">
        <f ca="1">IFERROR(IF($B434&lt;&gt;"",VLOOKUP(EB$421,TabelleK13BI,7,FALSE),""),"")</f>
        <v/>
      </c>
      <c r="EC434" s="4" t="str">
        <f ca="1">IFERROR(IF($B434&lt;&gt;"",VLOOKUP(EC$421,TabelleK13BI,7,FALSE),""),"")</f>
        <v/>
      </c>
      <c r="ED434" s="4" t="str">
        <f ca="1">IFERROR(IF($B434&lt;&gt;"",VLOOKUP(ED$421,TabelleK13BI,7,FALSE),""),"")</f>
        <v/>
      </c>
      <c r="EE434" s="4" t="str">
        <f ca="1">IFERROR(IF($B434&lt;&gt;"",VLOOKUP(EE$421,TabelleK13BI,7,FALSE),""),"")</f>
        <v/>
      </c>
      <c r="EF434" s="4" t="str">
        <f ca="1">IFERROR(IF($B434&lt;&gt;"",VLOOKUP(EF$421,TabelleK13BI,7,FALSE),""),"")</f>
        <v/>
      </c>
      <c r="EG434" s="4" t="str">
        <f ca="1">IFERROR(IF($B434&lt;&gt;"",VLOOKUP(EG$421,TabelleK13BI,7,FALSE),""),"")</f>
        <v/>
      </c>
      <c r="EH434" s="4" t="str">
        <f ca="1">IFERROR(IF($B434&lt;&gt;"",VLOOKUP(EH$421,TabelleK13BI,7,FALSE),""),"")</f>
        <v/>
      </c>
      <c r="EI434" s="4" t="str">
        <f ca="1">IFERROR(IF($B434&lt;&gt;"",VLOOKUP(EI$421,TabelleK13BI,7,FALSE),""),"")</f>
        <v/>
      </c>
      <c r="EJ434" s="4" t="str">
        <f ca="1">IFERROR(IF($B434&lt;&gt;"",VLOOKUP(EJ$421,TabelleK13BI,7,FALSE),""),"")</f>
        <v/>
      </c>
      <c r="EK434" s="4" t="str">
        <f ca="1">IFERROR(IF($B434&lt;&gt;"",VLOOKUP(EK$421,TabelleK13BI,7,FALSE),""),"")</f>
        <v/>
      </c>
      <c r="EL434" s="4" t="str">
        <f ca="1">IFERROR(IF($B434&lt;&gt;"",VLOOKUP(EL$421,TabelleK13BI,7,FALSE),""),"")</f>
        <v/>
      </c>
      <c r="EM434" s="4" t="str">
        <f ca="1">IFERROR(IF($B434&lt;&gt;"",VLOOKUP(EM$421,TabelleK13BI,7,FALSE),""),"")</f>
        <v/>
      </c>
      <c r="EN434" s="4" t="str">
        <f ca="1">IFERROR(IF($B434&lt;&gt;"",VLOOKUP(EN$421,TabelleK13BI,7,FALSE),""),"")</f>
        <v/>
      </c>
      <c r="EO434" s="4" t="str">
        <f ca="1">IFERROR(IF($B434&lt;&gt;"",VLOOKUP(EO$421,TabelleK13BI,7,FALSE),""),"")</f>
        <v/>
      </c>
      <c r="EP434" s="4" t="str">
        <f ca="1">IFERROR(IF($B434&lt;&gt;"",VLOOKUP(EP$421,TabelleK13BI,7,FALSE),""),"")</f>
        <v/>
      </c>
      <c r="EQ434" s="4" t="str">
        <f ca="1">IFERROR(IF($B434&lt;&gt;"",VLOOKUP(EQ$421,TabelleK13BI,7,FALSE),""),"")</f>
        <v/>
      </c>
      <c r="ER434" s="4" t="str">
        <f ca="1">IFERROR(IF($B434&lt;&gt;"",VLOOKUP(ER$421,TabelleK13BI,7,FALSE),""),"")</f>
        <v/>
      </c>
      <c r="ES434" s="4" t="str">
        <f ca="1">IFERROR(IF($B434&lt;&gt;"",VLOOKUP(ES$421,TabelleK13BI,7,FALSE),""),"")</f>
        <v/>
      </c>
      <c r="ET434" s="4" t="str">
        <f ca="1">IFERROR(IF($B434&lt;&gt;"",VLOOKUP(ET$421,TabelleK13BI,7,FALSE),""),"")</f>
        <v/>
      </c>
      <c r="EU434" s="4" t="str">
        <f ca="1">IFERROR(IF($B434&lt;&gt;"",VLOOKUP(EU$421,TabelleK13BI,7,FALSE),""),"")</f>
        <v/>
      </c>
      <c r="EV434" s="4" t="str">
        <f ca="1">IFERROR(IF($B434&lt;&gt;"",VLOOKUP(EV$421,TabelleK13BI,7,FALSE),""),"")</f>
        <v/>
      </c>
      <c r="EW434" s="4" t="str">
        <f ca="1">IFERROR(IF($B434&lt;&gt;"",VLOOKUP(EW$421,TabelleK13BI,7,FALSE),""),"")</f>
        <v/>
      </c>
      <c r="EX434" s="4" t="str">
        <f ca="1">IFERROR(IF($B434&lt;&gt;"",VLOOKUP(EX$421,TabelleK13BI,7,FALSE),""),"")</f>
        <v/>
      </c>
      <c r="EY434" s="4" t="str">
        <f ca="1">IFERROR(IF($B434&lt;&gt;"",VLOOKUP(EY$421,TabelleK13BI,7,FALSE),""),"")</f>
        <v/>
      </c>
      <c r="EZ434" s="4" t="str">
        <f ca="1">IFERROR(IF($B434&lt;&gt;"",VLOOKUP(EZ$421,TabelleK13BI,7,FALSE),""),"")</f>
        <v/>
      </c>
      <c r="FA434" s="4" t="str">
        <f ca="1">IFERROR(IF($B434&lt;&gt;"",VLOOKUP(FA$421,TabelleK13BI,7,FALSE),""),"")</f>
        <v/>
      </c>
      <c r="FB434" s="4" t="str">
        <f ca="1">IFERROR(IF($B434&lt;&gt;"",VLOOKUP(FB$421,TabelleK13BI,7,FALSE),""),"")</f>
        <v/>
      </c>
      <c r="FC434" s="4" t="str">
        <f ca="1">IFERROR(IF($B434&lt;&gt;"",VLOOKUP(FC$421,TabelleK13BI,7,FALSE),""),"")</f>
        <v/>
      </c>
      <c r="FD434" s="4" t="str">
        <f ca="1">IFERROR(IF($B434&lt;&gt;"",VLOOKUP(FD$421,TabelleK13BI,7,FALSE),""),"")</f>
        <v/>
      </c>
      <c r="FE434" s="4" t="str">
        <f ca="1">IFERROR(IF($B434&lt;&gt;"",VLOOKUP(FE$421,TabelleK13BI,7,FALSE),""),"")</f>
        <v/>
      </c>
      <c r="FF434" s="4" t="str">
        <f ca="1">IFERROR(IF($B434&lt;&gt;"",VLOOKUP(FF$421,TabelleK13BI,7,FALSE),""),"")</f>
        <v/>
      </c>
      <c r="FG434" s="4" t="str">
        <f ca="1">IFERROR(IF($B434&lt;&gt;"",VLOOKUP(FG$421,TabelleK13BI,7,FALSE),""),"")</f>
        <v/>
      </c>
      <c r="FH434" s="4" t="str">
        <f ca="1">IFERROR(IF($B434&lt;&gt;"",VLOOKUP(FH$421,TabelleK13BI,7,FALSE),""),"")</f>
        <v/>
      </c>
      <c r="FI434" s="4" t="str">
        <f ca="1">IFERROR(IF($B434&lt;&gt;"",VLOOKUP(FI$421,TabelleK13BI,7,FALSE),""),"")</f>
        <v/>
      </c>
      <c r="FJ434" s="4" t="str">
        <f ca="1">IFERROR(IF($B434&lt;&gt;"",VLOOKUP(FJ$421,TabelleK13BI,7,FALSE),""),"")</f>
        <v/>
      </c>
      <c r="FK434" s="4" t="str">
        <f ca="1">IFERROR(IF($B434&lt;&gt;"",VLOOKUP(FK$421,TabelleK13BI,7,FALSE),""),"")</f>
        <v/>
      </c>
      <c r="FL434" s="4" t="str">
        <f ca="1">IFERROR(IF($B434&lt;&gt;"",VLOOKUP(FL$421,TabelleK13BI,7,FALSE),""),"")</f>
        <v/>
      </c>
      <c r="FM434" s="4" t="str">
        <f ca="1">IFERROR(IF($B434&lt;&gt;"",VLOOKUP(FM$421,TabelleK13BI,7,FALSE),""),"")</f>
        <v/>
      </c>
      <c r="FN434" s="4" t="str">
        <f ca="1">IFERROR(IF($B434&lt;&gt;"",VLOOKUP(FN$421,TabelleK13BI,7,FALSE),""),"")</f>
        <v/>
      </c>
      <c r="FO434" s="4" t="str">
        <f ca="1">IFERROR(IF($B434&lt;&gt;"",VLOOKUP(FO$421,TabelleK13BI,7,FALSE),""),"")</f>
        <v/>
      </c>
      <c r="FP434" s="4" t="str">
        <f ca="1">IFERROR(IF($B434&lt;&gt;"",VLOOKUP(FP$421,TabelleK13BI,7,FALSE),""),"")</f>
        <v/>
      </c>
      <c r="FQ434" s="4" t="str">
        <f ca="1">IFERROR(IF($B434&lt;&gt;"",VLOOKUP(FQ$421,TabelleK13BI,7,FALSE),""),"")</f>
        <v/>
      </c>
      <c r="FR434" s="4" t="str">
        <f ca="1">IFERROR(IF($B434&lt;&gt;"",VLOOKUP(FR$421,TabelleK13BI,7,FALSE),""),"")</f>
        <v/>
      </c>
      <c r="FS434" s="4" t="str">
        <f ca="1">IFERROR(IF($B434&lt;&gt;"",VLOOKUP(FS$421,TabelleK13BI,7,FALSE),""),"")</f>
        <v/>
      </c>
      <c r="FT434" s="4" t="str">
        <f ca="1">IFERROR(IF($B434&lt;&gt;"",VLOOKUP(FT$421,TabelleK13BI,7,FALSE),""),"")</f>
        <v/>
      </c>
      <c r="FU434" s="4" t="str">
        <f ca="1">IFERROR(IF($B434&lt;&gt;"",VLOOKUP(FU$421,TabelleK13BI,7,FALSE),""),"")</f>
        <v/>
      </c>
      <c r="FV434" s="4" t="str">
        <f ca="1">IFERROR(IF($B434&lt;&gt;"",VLOOKUP(FV$421,TabelleK13BI,7,FALSE),""),"")</f>
        <v/>
      </c>
      <c r="FW434" s="4" t="str">
        <f ca="1">IFERROR(IF($B434&lt;&gt;"",VLOOKUP(FW$421,TabelleK13BI,7,FALSE),""),"")</f>
        <v/>
      </c>
      <c r="FX434" s="4" t="str">
        <f ca="1">IFERROR(IF($B434&lt;&gt;"",VLOOKUP(FX$421,TabelleK13BI,7,FALSE),""),"")</f>
        <v/>
      </c>
      <c r="FY434" s="4" t="str">
        <f ca="1">IFERROR(IF($B434&lt;&gt;"",VLOOKUP(FY$421,TabelleK13BI,7,FALSE),""),"")</f>
        <v/>
      </c>
      <c r="FZ434" s="4" t="str">
        <f ca="1">IFERROR(IF($B434&lt;&gt;"",VLOOKUP(FZ$421,TabelleK13BI,7,FALSE),""),"")</f>
        <v/>
      </c>
      <c r="GA434" s="4" t="str">
        <f ca="1">IFERROR(IF($B434&lt;&gt;"",VLOOKUP(GA$421,TabelleK13BI,7,FALSE),""),"")</f>
        <v/>
      </c>
      <c r="GB434" s="4" t="str">
        <f ca="1">IFERROR(IF($B434&lt;&gt;"",VLOOKUP(GB$421,TabelleK13BI,7,FALSE),""),"")</f>
        <v/>
      </c>
      <c r="GC434" s="4" t="str">
        <f ca="1">IFERROR(IF($B434&lt;&gt;"",VLOOKUP(GC$421,TabelleK13BI,7,FALSE),""),"")</f>
        <v/>
      </c>
      <c r="GD434" s="4" t="str">
        <f ca="1">IFERROR(IF($B434&lt;&gt;"",VLOOKUP(GD$421,TabelleK13BI,7,FALSE),""),"")</f>
        <v/>
      </c>
      <c r="GE434" s="4" t="str">
        <f ca="1">IFERROR(IF($B434&lt;&gt;"",VLOOKUP(GE$421,TabelleK13BI,7,FALSE),""),"")</f>
        <v/>
      </c>
      <c r="GF434" s="4" t="str">
        <f ca="1">IFERROR(IF($B434&lt;&gt;"",VLOOKUP(GF$421,TabelleK13BI,7,FALSE),""),"")</f>
        <v/>
      </c>
      <c r="GG434" s="4" t="str">
        <f ca="1">IFERROR(IF($B434&lt;&gt;"",VLOOKUP(GG$421,TabelleK13BI,7,FALSE),""),"")</f>
        <v/>
      </c>
      <c r="GH434" s="4" t="str">
        <f ca="1">IFERROR(IF($B434&lt;&gt;"",VLOOKUP(GH$421,TabelleK13BI,7,FALSE),""),"")</f>
        <v/>
      </c>
      <c r="GI434" s="4" t="str">
        <f ca="1">IFERROR(IF($B434&lt;&gt;"",VLOOKUP(GI$421,TabelleK13BI,7,FALSE),""),"")</f>
        <v/>
      </c>
      <c r="GJ434" s="4" t="str">
        <f ca="1">IFERROR(IF($B434&lt;&gt;"",VLOOKUP(GJ$421,TabelleK13BI,7,FALSE),""),"")</f>
        <v/>
      </c>
      <c r="GK434" s="4" t="str">
        <f ca="1">IFERROR(IF($B434&lt;&gt;"",VLOOKUP(GK$421,TabelleK13BI,7,FALSE),""),"")</f>
        <v/>
      </c>
      <c r="GL434" s="4" t="str">
        <f ca="1">IFERROR(IF($B434&lt;&gt;"",VLOOKUP(GL$421,TabelleK13BI,7,FALSE),""),"")</f>
        <v/>
      </c>
      <c r="GM434" s="4" t="str">
        <f ca="1">IFERROR(IF($B434&lt;&gt;"",VLOOKUP(GM$421,TabelleK13BI,7,FALSE),""),"")</f>
        <v/>
      </c>
      <c r="GN434" s="4" t="str">
        <f ca="1">IFERROR(IF($B434&lt;&gt;"",VLOOKUP(GN$421,TabelleK13BI,7,FALSE),""),"")</f>
        <v/>
      </c>
      <c r="GO434" s="4" t="str">
        <f ca="1">IFERROR(IF($B434&lt;&gt;"",VLOOKUP(GO$421,TabelleK13BI,7,FALSE),""),"")</f>
        <v/>
      </c>
      <c r="GP434" s="4" t="str">
        <f ca="1">IFERROR(IF($B434&lt;&gt;"",VLOOKUP(GP$421,TabelleK13BI,7,FALSE),""),"")</f>
        <v/>
      </c>
      <c r="GQ434" s="4" t="str">
        <f ca="1">IFERROR(IF($B434&lt;&gt;"",VLOOKUP(GQ$421,TabelleK13BI,7,FALSE),""),"")</f>
        <v/>
      </c>
      <c r="GR434" s="4" t="str">
        <f ca="1">IFERROR(IF($B434&lt;&gt;"",VLOOKUP(GR$421,TabelleK13BI,7,FALSE),""),"")</f>
        <v/>
      </c>
      <c r="GS434" s="4" t="str">
        <f ca="1">IFERROR(IF($B434&lt;&gt;"",VLOOKUP(GS$421,TabelleK13BI,7,FALSE),""),"")</f>
        <v/>
      </c>
      <c r="GT434" s="4" t="str">
        <f ca="1">IFERROR(IF($B434&lt;&gt;"",VLOOKUP(GT$421,TabelleK13BI,7,FALSE),""),"")</f>
        <v/>
      </c>
      <c r="GU434" s="4" t="str">
        <f ca="1">IFERROR(IF($B434&lt;&gt;"",VLOOKUP(GU$421,TabelleK13BI,7,FALSE),""),"")</f>
        <v/>
      </c>
      <c r="GV434" s="4" t="str">
        <f ca="1">IFERROR(IF($B434&lt;&gt;"",VLOOKUP(GV$421,TabelleK13BI,7,FALSE),""),"")</f>
        <v/>
      </c>
      <c r="GW434" s="4" t="str">
        <f ca="1">IFERROR(IF($B434&lt;&gt;"",VLOOKUP(GW$421,TabelleK13BI,7,FALSE),""),"")</f>
        <v/>
      </c>
      <c r="GX434" s="4" t="str">
        <f ca="1">IFERROR(IF($B434&lt;&gt;"",VLOOKUP(GX$421,TabelleK13BI,7,FALSE),""),"")</f>
        <v/>
      </c>
      <c r="GY434" s="4" t="str">
        <f ca="1">IFERROR(IF($B434&lt;&gt;"",VLOOKUP(GY$421,TabelleK13BI,7,FALSE),""),"")</f>
        <v/>
      </c>
      <c r="GZ434" s="4" t="str">
        <f ca="1">IFERROR(IF($B434&lt;&gt;"",VLOOKUP(GZ$421,TabelleK13BI,7,FALSE),""),"")</f>
        <v/>
      </c>
      <c r="HA434" s="4" t="str">
        <f ca="1">IFERROR(IF($B434&lt;&gt;"",VLOOKUP(HA$421,TabelleK13BI,7,FALSE),""),"")</f>
        <v/>
      </c>
      <c r="HB434" s="4" t="str">
        <f ca="1">IFERROR(IF($B434&lt;&gt;"",VLOOKUP(HB$421,TabelleK13BI,7,FALSE),""),"")</f>
        <v/>
      </c>
      <c r="HC434" s="4" t="str">
        <f ca="1">IFERROR(IF($B434&lt;&gt;"",VLOOKUP(HC$421,TabelleK13BI,7,FALSE),""),"")</f>
        <v/>
      </c>
      <c r="HD434" s="4" t="str">
        <f ca="1">IFERROR(IF($B434&lt;&gt;"",VLOOKUP(HD$421,TabelleK13BI,7,FALSE),""),"")</f>
        <v/>
      </c>
      <c r="HE434" s="4" t="str">
        <f ca="1">IFERROR(IF($B434&lt;&gt;"",VLOOKUP(HE$421,TabelleK13BI,7,FALSE),""),"")</f>
        <v/>
      </c>
      <c r="HF434" s="4" t="str">
        <f ca="1">IFERROR(IF($B434&lt;&gt;"",VLOOKUP(HF$421,TabelleK13BI,7,FALSE),""),"")</f>
        <v/>
      </c>
      <c r="HG434" s="4" t="str">
        <f ca="1">IFERROR(IF($B434&lt;&gt;"",VLOOKUP(HG$421,TabelleK13BI,7,FALSE),""),"")</f>
        <v/>
      </c>
      <c r="HH434" s="4" t="str">
        <f ca="1">IFERROR(IF($B434&lt;&gt;"",VLOOKUP(HH$421,TabelleK13BI,7,FALSE),""),"")</f>
        <v/>
      </c>
      <c r="HI434" s="4" t="str">
        <f ca="1">IFERROR(IF($B434&lt;&gt;"",VLOOKUP(HI$421,TabelleK13BI,7,FALSE),""),"")</f>
        <v/>
      </c>
      <c r="HJ434" s="4" t="str">
        <f ca="1">IFERROR(IF($B434&lt;&gt;"",VLOOKUP(HJ$421,TabelleK13BI,7,FALSE),""),"")</f>
        <v/>
      </c>
      <c r="HK434" s="4" t="str">
        <f ca="1">IFERROR(IF($B434&lt;&gt;"",VLOOKUP(HK$421,TabelleK13BI,7,FALSE),""),"")</f>
        <v/>
      </c>
      <c r="HL434" s="4" t="str">
        <f ca="1">IFERROR(IF($B434&lt;&gt;"",VLOOKUP(HL$421,TabelleK13BI,7,FALSE),""),"")</f>
        <v/>
      </c>
      <c r="HM434" s="4" t="str">
        <f ca="1">IFERROR(IF($B434&lt;&gt;"",VLOOKUP(HM$421,TabelleK13BI,7,FALSE),""),"")</f>
        <v/>
      </c>
      <c r="HN434" s="4" t="str">
        <f ca="1">IFERROR(IF($B434&lt;&gt;"",VLOOKUP(HN$421,TabelleK13BI,7,FALSE),""),"")</f>
        <v/>
      </c>
      <c r="HO434" s="4" t="str">
        <f ca="1">IFERROR(IF($B434&lt;&gt;"",VLOOKUP(HO$421,TabelleK13BI,7,FALSE),""),"")</f>
        <v/>
      </c>
      <c r="HP434" s="4" t="str">
        <f ca="1">IFERROR(IF($B434&lt;&gt;"",VLOOKUP(HP$421,TabelleK13BI,7,FALSE),""),"")</f>
        <v/>
      </c>
      <c r="HQ434" s="4" t="str">
        <f ca="1">IFERROR(IF($B434&lt;&gt;"",VLOOKUP(HQ$421,TabelleK13BI,7,FALSE),""),"")</f>
        <v/>
      </c>
      <c r="HR434" s="4" t="str">
        <f ca="1">IFERROR(IF($B434&lt;&gt;"",VLOOKUP(HR$421,TabelleK13BI,7,FALSE),""),"")</f>
        <v/>
      </c>
      <c r="HS434" s="4" t="str">
        <f ca="1">IFERROR(IF($B434&lt;&gt;"",VLOOKUP(HS$421,TabelleK13BI,7,FALSE),""),"")</f>
        <v/>
      </c>
      <c r="HT434" s="4" t="str">
        <f ca="1">IFERROR(IF($B434&lt;&gt;"",VLOOKUP(HT$421,TabelleK13BI,7,FALSE),""),"")</f>
        <v/>
      </c>
      <c r="HU434" s="4" t="str">
        <f ca="1">IFERROR(IF($B434&lt;&gt;"",VLOOKUP(HU$421,TabelleK13BI,7,FALSE),""),"")</f>
        <v/>
      </c>
      <c r="HV434" s="4" t="str">
        <f ca="1">IFERROR(IF($B434&lt;&gt;"",VLOOKUP(HV$421,TabelleK13BI,7,FALSE),""),"")</f>
        <v/>
      </c>
      <c r="HW434" s="4" t="str">
        <f ca="1">IFERROR(IF($B434&lt;&gt;"",VLOOKUP(HW$421,TabelleK13BI,7,FALSE),""),"")</f>
        <v/>
      </c>
      <c r="HX434" s="4" t="str">
        <f ca="1">IFERROR(IF($B434&lt;&gt;"",VLOOKUP(HX$421,TabelleK13BI,7,FALSE),""),"")</f>
        <v/>
      </c>
      <c r="HY434" s="4" t="str">
        <f ca="1">IFERROR(IF($B434&lt;&gt;"",VLOOKUP(HY$421,TabelleK13BI,7,FALSE),""),"")</f>
        <v/>
      </c>
      <c r="HZ434" s="4" t="str">
        <f ca="1">IFERROR(IF($B434&lt;&gt;"",VLOOKUP(HZ$421,TabelleK13BI,7,FALSE),""),"")</f>
        <v/>
      </c>
      <c r="IA434" s="4" t="str">
        <f ca="1">IFERROR(IF($B434&lt;&gt;"",VLOOKUP(IA$421,TabelleK13BI,7,FALSE),""),"")</f>
        <v/>
      </c>
      <c r="IB434" s="4" t="str">
        <f ca="1">IFERROR(IF($B434&lt;&gt;"",VLOOKUP(IB$421,TabelleK13BI,7,FALSE),""),"")</f>
        <v/>
      </c>
      <c r="IC434" s="4" t="str">
        <f ca="1">IFERROR(IF($B434&lt;&gt;"",VLOOKUP(IC$421,TabelleK13BI,7,FALSE),""),"")</f>
        <v/>
      </c>
      <c r="ID434" s="4" t="str">
        <f ca="1">IFERROR(IF($B434&lt;&gt;"",VLOOKUP(ID$421,TabelleK13BI,7,FALSE),""),"")</f>
        <v/>
      </c>
      <c r="IE434" s="4" t="str">
        <f ca="1">IFERROR(IF($B434&lt;&gt;"",VLOOKUP(IE$421,TabelleK13BI,7,FALSE),""),"")</f>
        <v/>
      </c>
      <c r="IF434" s="4" t="str">
        <f ca="1">IFERROR(IF($B434&lt;&gt;"",VLOOKUP(IF$421,TabelleK13BI,7,FALSE),""),"")</f>
        <v/>
      </c>
      <c r="IG434" s="4" t="str">
        <f ca="1">IFERROR(IF($B434&lt;&gt;"",VLOOKUP(IG$421,TabelleK13BI,7,FALSE),""),"")</f>
        <v/>
      </c>
      <c r="IH434" s="4" t="str">
        <f ca="1">IFERROR(IF($B434&lt;&gt;"",VLOOKUP(IH$421,TabelleK13BI,7,FALSE),""),"")</f>
        <v/>
      </c>
      <c r="II434" s="4" t="str">
        <f ca="1">IFERROR(IF($B434&lt;&gt;"",VLOOKUP(II$421,TabelleK13BI,7,FALSE),""),"")</f>
        <v/>
      </c>
      <c r="IJ434" s="4" t="str">
        <f ca="1">IFERROR(IF($B434&lt;&gt;"",VLOOKUP(IJ$421,TabelleK13BI,7,FALSE),""),"")</f>
        <v/>
      </c>
      <c r="IK434" s="4" t="str">
        <f ca="1">IFERROR(IF($B434&lt;&gt;"",VLOOKUP(IK$421,TabelleK13BI,7,FALSE),""),"")</f>
        <v/>
      </c>
      <c r="IL434" s="4" t="str">
        <f ca="1">IFERROR(IF($B434&lt;&gt;"",VLOOKUP(IL$421,TabelleK13BI,7,FALSE),""),"")</f>
        <v/>
      </c>
      <c r="IM434" s="4" t="str">
        <f ca="1">IFERROR(IF($B434&lt;&gt;"",VLOOKUP(IM$421,TabelleK13BI,7,FALSE),""),"")</f>
        <v/>
      </c>
      <c r="IN434" s="4" t="str">
        <f ca="1">IFERROR(IF($B434&lt;&gt;"",VLOOKUP(IN$421,TabelleK13BI,7,FALSE),""),"")</f>
        <v/>
      </c>
      <c r="IO434" s="4" t="str">
        <f ca="1">IFERROR(IF($B434&lt;&gt;"",VLOOKUP(IO$421,TabelleK13BI,7,FALSE),""),"")</f>
        <v/>
      </c>
      <c r="IP434" s="4" t="str">
        <f ca="1">IFERROR(IF($B434&lt;&gt;"",VLOOKUP(IP$421,TabelleK13BI,7,FALSE),""),"")</f>
        <v/>
      </c>
      <c r="IQ434" s="4" t="str">
        <f ca="1">IFERROR(IF($B434&lt;&gt;"",VLOOKUP(IQ$421,TabelleK13BI,7,FALSE),""),"")</f>
        <v/>
      </c>
      <c r="IR434" s="4" t="str">
        <f ca="1">IFERROR(IF($B434&lt;&gt;"",VLOOKUP(IR$421,TabelleK13BI,7,FALSE),""),"")</f>
        <v/>
      </c>
      <c r="IS434" s="4" t="str">
        <f ca="1">IFERROR(IF($B434&lt;&gt;"",VLOOKUP(IS$421,TabelleK13BI,7,FALSE),""),"")</f>
        <v/>
      </c>
      <c r="IT434" s="4" t="str">
        <f ca="1">IFERROR(IF($B434&lt;&gt;"",VLOOKUP(IT$421,TabelleK13BI,7,FALSE),""),"")</f>
        <v/>
      </c>
      <c r="IU434" s="4" t="str">
        <f ca="1">IFERROR(IF($B434&lt;&gt;"",VLOOKUP(IU$421,TabelleK13BI,7,FALSE),""),"")</f>
        <v/>
      </c>
      <c r="IV434" s="4" t="str">
        <f ca="1">IFERROR(IF($B434&lt;&gt;"",VLOOKUP(IV$421,TabelleK13BI,7,FALSE),""),"")</f>
        <v/>
      </c>
      <c r="IW434" s="4" t="str">
        <f ca="1">IFERROR(IF($B434&lt;&gt;"",VLOOKUP(IW$421,TabelleK13BI,7,FALSE),""),"")</f>
        <v/>
      </c>
      <c r="IX434" s="4" t="str">
        <f ca="1">IFERROR(IF($B434&lt;&gt;"",VLOOKUP(IX$421,TabelleK13BI,7,FALSE),""),"")</f>
        <v/>
      </c>
      <c r="IY434" s="4" t="str">
        <f ca="1">IFERROR(IF($B434&lt;&gt;"",VLOOKUP(IY$421,TabelleK13BI,7,FALSE),""),"")</f>
        <v/>
      </c>
      <c r="IZ434" s="4" t="str">
        <f ca="1">IFERROR(IF($B434&lt;&gt;"",VLOOKUP(IZ$421,TabelleK13BI,7,FALSE),""),"")</f>
        <v/>
      </c>
      <c r="JA434" s="4" t="str">
        <f ca="1">IFERROR(IF($B434&lt;&gt;"",VLOOKUP(JA$421,TabelleK13BI,7,FALSE),""),"")</f>
        <v/>
      </c>
      <c r="JB434" s="4" t="str">
        <f ca="1">IFERROR(IF($B434&lt;&gt;"",VLOOKUP(JB$421,TabelleK13BI,7,FALSE),""),"")</f>
        <v/>
      </c>
      <c r="JC434" s="4" t="str">
        <f ca="1">IFERROR(IF($B434&lt;&gt;"",VLOOKUP(JC$421,TabelleK13BI,7,FALSE),""),"")</f>
        <v/>
      </c>
      <c r="JD434" s="4" t="str">
        <f ca="1">IFERROR(IF($B434&lt;&gt;"",VLOOKUP(JD$421,TabelleK13BI,7,FALSE),""),"")</f>
        <v/>
      </c>
      <c r="JE434" s="4" t="str">
        <f ca="1">IFERROR(IF($B434&lt;&gt;"",VLOOKUP(JE$421,TabelleK13BI,7,FALSE),""),"")</f>
        <v/>
      </c>
      <c r="JF434" s="4" t="str">
        <f ca="1">IFERROR(IF($B434&lt;&gt;"",VLOOKUP(JF$421,TabelleK13BI,7,FALSE),""),"")</f>
        <v/>
      </c>
      <c r="JG434" s="4" t="str">
        <f ca="1">IFERROR(IF($B434&lt;&gt;"",VLOOKUP(JG$421,TabelleK13BI,7,FALSE),""),"")</f>
        <v/>
      </c>
      <c r="JH434" s="4" t="str">
        <f ca="1">IFERROR(IF($B434&lt;&gt;"",VLOOKUP(JH$421,TabelleK13BI,7,FALSE),""),"")</f>
        <v/>
      </c>
      <c r="JI434" s="4" t="str">
        <f ca="1">IFERROR(IF($B434&lt;&gt;"",VLOOKUP(JI$421,TabelleK13BI,7,FALSE),""),"")</f>
        <v/>
      </c>
      <c r="JJ434" s="4" t="str">
        <f ca="1">IFERROR(IF($B434&lt;&gt;"",VLOOKUP(JJ$421,TabelleK13BI,7,FALSE),""),"")</f>
        <v/>
      </c>
      <c r="JK434" s="4" t="str">
        <f ca="1">IFERROR(IF($B434&lt;&gt;"",VLOOKUP(JK$421,TabelleK13BI,7,FALSE),""),"")</f>
        <v/>
      </c>
      <c r="JL434" s="4" t="str">
        <f ca="1">IFERROR(IF($B434&lt;&gt;"",VLOOKUP(JL$421,TabelleK13BI,7,FALSE),""),"")</f>
        <v/>
      </c>
      <c r="JM434" s="4" t="str">
        <f ca="1">IFERROR(IF($B434&lt;&gt;"",VLOOKUP(JM$421,TabelleK13BI,7,FALSE),""),"")</f>
        <v/>
      </c>
      <c r="JN434" s="4" t="str">
        <f ca="1">IFERROR(IF($B434&lt;&gt;"",VLOOKUP(JN$421,TabelleK13BI,7,FALSE),""),"")</f>
        <v/>
      </c>
      <c r="JO434" s="4" t="str">
        <f ca="1">IFERROR(IF($B434&lt;&gt;"",VLOOKUP(JO$421,TabelleK13BI,7,FALSE),""),"")</f>
        <v/>
      </c>
      <c r="JP434" s="4" t="str">
        <f ca="1">IFERROR(IF($B434&lt;&gt;"",VLOOKUP(JP$421,TabelleK13BI,7,FALSE),""),"")</f>
        <v/>
      </c>
      <c r="JQ434" s="4" t="str">
        <f ca="1">IFERROR(IF($B434&lt;&gt;"",VLOOKUP(JQ$421,TabelleK13BI,7,FALSE),""),"")</f>
        <v/>
      </c>
      <c r="JR434" s="4" t="str">
        <f ca="1">IFERROR(IF($B434&lt;&gt;"",VLOOKUP(JR$421,TabelleK13BI,7,FALSE),""),"")</f>
        <v/>
      </c>
      <c r="JS434" s="4" t="str">
        <f ca="1">IFERROR(IF($B434&lt;&gt;"",VLOOKUP(JS$421,TabelleK13BI,7,FALSE),""),"")</f>
        <v/>
      </c>
      <c r="JT434" s="4" t="str">
        <f ca="1">IFERROR(IF($B434&lt;&gt;"",VLOOKUP(JT$421,TabelleK13BI,7,FALSE),""),"")</f>
        <v/>
      </c>
      <c r="JU434" s="4" t="str">
        <f ca="1">IFERROR(IF($B434&lt;&gt;"",VLOOKUP(JU$421,TabelleK13BI,7,FALSE),""),"")</f>
        <v/>
      </c>
      <c r="JV434" s="4" t="str">
        <f ca="1">IFERROR(IF($B434&lt;&gt;"",VLOOKUP(JV$421,TabelleK13BI,7,FALSE),""),"")</f>
        <v/>
      </c>
      <c r="JW434" s="4" t="str">
        <f ca="1">IFERROR(IF($B434&lt;&gt;"",VLOOKUP(JW$421,TabelleK13BI,7,FALSE),""),"")</f>
        <v/>
      </c>
      <c r="JX434" s="4" t="str">
        <f ca="1">IFERROR(IF($B434&lt;&gt;"",VLOOKUP(JX$421,TabelleK13BI,7,FALSE),""),"")</f>
        <v/>
      </c>
      <c r="JY434" s="4" t="str">
        <f ca="1">IFERROR(IF($B434&lt;&gt;"",VLOOKUP(JY$421,TabelleK13BI,7,FALSE),""),"")</f>
        <v/>
      </c>
      <c r="JZ434" s="4" t="str">
        <f ca="1">IFERROR(IF($B434&lt;&gt;"",VLOOKUP(JZ$421,TabelleK13BI,7,FALSE),""),"")</f>
        <v/>
      </c>
      <c r="KA434" s="4" t="str">
        <f ca="1">IFERROR(IF($B434&lt;&gt;"",VLOOKUP(KA$421,TabelleK13BI,7,FALSE),""),"")</f>
        <v/>
      </c>
      <c r="KB434" s="4" t="str">
        <f ca="1">IFERROR(IF($B434&lt;&gt;"",VLOOKUP(KB$421,TabelleK13BI,7,FALSE),""),"")</f>
        <v/>
      </c>
      <c r="KC434" s="4" t="str">
        <f ca="1">IFERROR(IF($B434&lt;&gt;"",VLOOKUP(KC$421,TabelleK13BI,7,FALSE),""),"")</f>
        <v/>
      </c>
      <c r="KD434" s="4" t="str">
        <f ca="1">IFERROR(IF($B434&lt;&gt;"",VLOOKUP(KD$421,TabelleK13BI,7,FALSE),""),"")</f>
        <v/>
      </c>
      <c r="KE434" s="4" t="str">
        <f ca="1">IFERROR(IF($B434&lt;&gt;"",VLOOKUP(KE$421,TabelleK13BI,7,FALSE),""),"")</f>
        <v/>
      </c>
      <c r="KF434" s="4" t="str">
        <f ca="1">IFERROR(IF($B434&lt;&gt;"",VLOOKUP(KF$421,TabelleK13BI,7,FALSE),""),"")</f>
        <v/>
      </c>
      <c r="KG434" s="4" t="str">
        <f ca="1">IFERROR(IF($B434&lt;&gt;"",VLOOKUP(KG$421,TabelleK13BI,7,FALSE),""),"")</f>
        <v/>
      </c>
      <c r="KH434" s="4" t="str">
        <f ca="1">IFERROR(IF($B434&lt;&gt;"",VLOOKUP(KH$421,TabelleK13BI,7,FALSE),""),"")</f>
        <v/>
      </c>
      <c r="KI434" s="4" t="str">
        <f ca="1">IFERROR(IF($B434&lt;&gt;"",VLOOKUP(KI$421,TabelleK13BI,7,FALSE),""),"")</f>
        <v/>
      </c>
      <c r="KJ434" s="4" t="str">
        <f ca="1">IFERROR(IF($B434&lt;&gt;"",VLOOKUP(KJ$421,TabelleK13BI,7,FALSE),""),"")</f>
        <v/>
      </c>
      <c r="KK434" s="4" t="str">
        <f ca="1">IFERROR(IF($B434&lt;&gt;"",VLOOKUP(KK$421,TabelleK13BI,7,FALSE),""),"")</f>
        <v/>
      </c>
      <c r="KL434" s="4" t="str">
        <f ca="1">IFERROR(IF($B434&lt;&gt;"",VLOOKUP(KL$421,TabelleK13BI,7,FALSE),""),"")</f>
        <v/>
      </c>
      <c r="KM434" s="4" t="str">
        <f ca="1">IFERROR(IF($B434&lt;&gt;"",VLOOKUP(KM$421,TabelleK13BI,7,FALSE),""),"")</f>
        <v/>
      </c>
      <c r="KN434" s="4" t="str">
        <f ca="1">IFERROR(IF($B434&lt;&gt;"",VLOOKUP(KN$421,TabelleK13BI,7,FALSE),""),"")</f>
        <v/>
      </c>
      <c r="KO434" s="4" t="str">
        <f ca="1">IFERROR(IF($B434&lt;&gt;"",VLOOKUP(KO$421,TabelleK13BI,7,FALSE),""),"")</f>
        <v/>
      </c>
      <c r="KP434" s="4" t="str">
        <f ca="1">IFERROR(IF($B434&lt;&gt;"",VLOOKUP(KP$421,TabelleK13BI,7,FALSE),""),"")</f>
        <v/>
      </c>
      <c r="KQ434" s="4" t="str">
        <f ca="1">IFERROR(IF($B434&lt;&gt;"",VLOOKUP(KQ$421,TabelleK13BI,7,FALSE),""),"")</f>
        <v/>
      </c>
      <c r="KR434" s="4" t="str">
        <f>IFERROR(VLOOKUP($KR$421,TabelleK13BI,7,FALSE),"")</f>
        <v/>
      </c>
      <c r="KS434" s="4" t="str">
        <f>IFERROR(VLOOKUP($KS$421,TabelleK13BI,7,FALSE),"")</f>
        <v/>
      </c>
    </row>
    <row r="435" spans="2:305" ht="12.75" hidden="1" customHeight="1" x14ac:dyDescent="0.2">
      <c r="B435" s="138" t="str">
        <f t="shared" ca="1" si="148"/>
        <v/>
      </c>
      <c r="C435" s="4" t="str">
        <f ca="1">IFERROR(IF($B435&lt;&gt;"",VLOOKUP(C$421,TabelleK14BI,7,FALSE),""),"")</f>
        <v/>
      </c>
      <c r="D435" s="4" t="str">
        <f ca="1">IFERROR(IF($B435&lt;&gt;"",VLOOKUP(D$421,TabelleK14BI,7,FALSE),""),"")</f>
        <v/>
      </c>
      <c r="E435" s="4" t="str">
        <f ca="1">IFERROR(IF($B435&lt;&gt;"",VLOOKUP(E$421,TabelleK14BI,7,FALSE),""),"")</f>
        <v/>
      </c>
      <c r="F435" s="4" t="str">
        <f ca="1">IFERROR(IF($B435&lt;&gt;"",VLOOKUP(F$421,TabelleK14BI,7,FALSE),""),"")</f>
        <v/>
      </c>
      <c r="G435" s="4" t="str">
        <f ca="1">IFERROR(IF($B435&lt;&gt;"",VLOOKUP(G$421,TabelleK14BI,7,FALSE),""),"")</f>
        <v/>
      </c>
      <c r="H435" s="4" t="str">
        <f ca="1">IFERROR(IF($B435&lt;&gt;"",VLOOKUP(H$421,TabelleK14BI,7,FALSE),""),"")</f>
        <v/>
      </c>
      <c r="I435" s="4" t="str">
        <f ca="1">IFERROR(IF($B435&lt;&gt;"",VLOOKUP(I$421,TabelleK14BI,7,FALSE),""),"")</f>
        <v/>
      </c>
      <c r="J435" s="4" t="str">
        <f ca="1">IFERROR(IF($B435&lt;&gt;"",VLOOKUP(J$421,TabelleK14BI,7,FALSE),""),"")</f>
        <v/>
      </c>
      <c r="K435" s="4" t="str">
        <f ca="1">IFERROR(IF($B435&lt;&gt;"",VLOOKUP(K$421,TabelleK14BI,7,FALSE),""),"")</f>
        <v/>
      </c>
      <c r="L435" s="4" t="str">
        <f ca="1">IFERROR(IF($B435&lt;&gt;"",VLOOKUP(L$421,TabelleK14BI,7,FALSE),""),"")</f>
        <v/>
      </c>
      <c r="M435" s="4" t="str">
        <f ca="1">IFERROR(IF($B435&lt;&gt;"",VLOOKUP(M$421,TabelleK14BI,7,FALSE),""),"")</f>
        <v/>
      </c>
      <c r="N435" s="4" t="str">
        <f ca="1">IFERROR(IF($B435&lt;&gt;"",VLOOKUP(N$421,TabelleK14BI,7,FALSE),""),"")</f>
        <v/>
      </c>
      <c r="O435" s="4" t="str">
        <f ca="1">IFERROR(IF($B435&lt;&gt;"",VLOOKUP(O$421,TabelleK14BI,7,FALSE),""),"")</f>
        <v/>
      </c>
      <c r="P435" s="4" t="str">
        <f ca="1">IFERROR(IF($B435&lt;&gt;"",VLOOKUP(P$421,TabelleK14BI,7,FALSE),""),"")</f>
        <v/>
      </c>
      <c r="Q435" s="4" t="str">
        <f ca="1">IFERROR(IF($B435&lt;&gt;"",VLOOKUP(Q$421,TabelleK14BI,7,FALSE),""),"")</f>
        <v/>
      </c>
      <c r="R435" s="4" t="str">
        <f ca="1">IFERROR(IF($B435&lt;&gt;"",VLOOKUP(R$421,TabelleK14BI,7,FALSE),""),"")</f>
        <v/>
      </c>
      <c r="S435" s="4" t="str">
        <f ca="1">IFERROR(IF($B435&lt;&gt;"",VLOOKUP(S$421,TabelleK14BI,7,FALSE),""),"")</f>
        <v/>
      </c>
      <c r="T435" s="4" t="str">
        <f ca="1">IFERROR(IF($B435&lt;&gt;"",VLOOKUP(T$421,TabelleK14BI,7,FALSE),""),"")</f>
        <v/>
      </c>
      <c r="U435" s="4" t="str">
        <f ca="1">IFERROR(IF($B435&lt;&gt;"",VLOOKUP(U$421,TabelleK14BI,7,FALSE),""),"")</f>
        <v/>
      </c>
      <c r="V435" s="4" t="str">
        <f ca="1">IFERROR(IF($B435&lt;&gt;"",VLOOKUP(V$421,TabelleK14BI,7,FALSE),""),"")</f>
        <v/>
      </c>
      <c r="W435" s="4" t="str">
        <f ca="1">IFERROR(IF($B435&lt;&gt;"",VLOOKUP(W$421,TabelleK14BI,7,FALSE),""),"")</f>
        <v/>
      </c>
      <c r="X435" s="4" t="str">
        <f ca="1">IFERROR(IF($B435&lt;&gt;"",VLOOKUP(X$421,TabelleK14BI,7,FALSE),""),"")</f>
        <v/>
      </c>
      <c r="Y435" s="4" t="str">
        <f ca="1">IFERROR(IF($B435&lt;&gt;"",VLOOKUP(Y$421,TabelleK14BI,7,FALSE),""),"")</f>
        <v/>
      </c>
      <c r="Z435" s="4" t="str">
        <f ca="1">IFERROR(IF($B435&lt;&gt;"",VLOOKUP(Z$421,TabelleK14BI,7,FALSE),""),"")</f>
        <v/>
      </c>
      <c r="AA435" s="4" t="str">
        <f ca="1">IFERROR(IF($B435&lt;&gt;"",VLOOKUP(AA$421,TabelleK14BI,7,FALSE),""),"")</f>
        <v/>
      </c>
      <c r="AB435" s="4" t="str">
        <f ca="1">IFERROR(IF($B435&lt;&gt;"",VLOOKUP(AB$421,TabelleK14BI,7,FALSE),""),"")</f>
        <v/>
      </c>
      <c r="AC435" s="4" t="str">
        <f ca="1">IFERROR(IF($B435&lt;&gt;"",VLOOKUP(AC$421,TabelleK14BI,7,FALSE),""),"")</f>
        <v/>
      </c>
      <c r="AD435" s="4" t="str">
        <f ca="1">IFERROR(IF($B435&lt;&gt;"",VLOOKUP(AD$421,TabelleK14BI,7,FALSE),""),"")</f>
        <v/>
      </c>
      <c r="AE435" s="4" t="str">
        <f ca="1">IFERROR(IF($B435&lt;&gt;"",VLOOKUP(AE$421,TabelleK14BI,7,FALSE),""),"")</f>
        <v/>
      </c>
      <c r="AF435" s="4" t="str">
        <f ca="1">IFERROR(IF($B435&lt;&gt;"",VLOOKUP(AF$421,TabelleK14BI,7,FALSE),""),"")</f>
        <v/>
      </c>
      <c r="AG435" s="4" t="str">
        <f ca="1">IFERROR(IF($B435&lt;&gt;"",VLOOKUP(AG$421,TabelleK14BI,7,FALSE),""),"")</f>
        <v/>
      </c>
      <c r="AH435" s="4" t="str">
        <f ca="1">IFERROR(IF($B435&lt;&gt;"",VLOOKUP(AH$421,TabelleK14BI,7,FALSE),""),"")</f>
        <v/>
      </c>
      <c r="AI435" s="4" t="str">
        <f ca="1">IFERROR(IF($B435&lt;&gt;"",VLOOKUP(AI$421,TabelleK14BI,7,FALSE),""),"")</f>
        <v/>
      </c>
      <c r="AJ435" s="4" t="str">
        <f ca="1">IFERROR(IF($B435&lt;&gt;"",VLOOKUP(AJ$421,TabelleK14BI,7,FALSE),""),"")</f>
        <v/>
      </c>
      <c r="AK435" s="4" t="str">
        <f ca="1">IFERROR(IF($B435&lt;&gt;"",VLOOKUP(AK$421,TabelleK14BI,7,FALSE),""),"")</f>
        <v/>
      </c>
      <c r="AL435" s="4" t="str">
        <f ca="1">IFERROR(IF($B435&lt;&gt;"",VLOOKUP(AL$421,TabelleK14BI,7,FALSE),""),"")</f>
        <v/>
      </c>
      <c r="AM435" s="4" t="str">
        <f ca="1">IFERROR(IF($B435&lt;&gt;"",VLOOKUP(AM$421,TabelleK14BI,7,FALSE),""),"")</f>
        <v/>
      </c>
      <c r="AN435" s="4" t="str">
        <f ca="1">IFERROR(IF($B435&lt;&gt;"",VLOOKUP(AN$421,TabelleK14BI,7,FALSE),""),"")</f>
        <v/>
      </c>
      <c r="AO435" s="4" t="str">
        <f ca="1">IFERROR(IF($B435&lt;&gt;"",VLOOKUP(AO$421,TabelleK14BI,7,FALSE),""),"")</f>
        <v/>
      </c>
      <c r="AP435" s="4" t="str">
        <f ca="1">IFERROR(IF($B435&lt;&gt;"",VLOOKUP(AP$421,TabelleK14BI,7,FALSE),""),"")</f>
        <v/>
      </c>
      <c r="AQ435" s="4" t="str">
        <f ca="1">IFERROR(IF($B435&lt;&gt;"",VLOOKUP(AQ$421,TabelleK14BI,7,FALSE),""),"")</f>
        <v/>
      </c>
      <c r="AR435" s="4" t="str">
        <f ca="1">IFERROR(IF($B435&lt;&gt;"",VLOOKUP(AR$421,TabelleK14BI,7,FALSE),""),"")</f>
        <v/>
      </c>
      <c r="AS435" s="4" t="str">
        <f ca="1">IFERROR(IF($B435&lt;&gt;"",VLOOKUP(AS$421,TabelleK14BI,7,FALSE),""),"")</f>
        <v/>
      </c>
      <c r="AT435" s="4" t="str">
        <f ca="1">IFERROR(IF($B435&lt;&gt;"",VLOOKUP(AT$421,TabelleK14BI,7,FALSE),""),"")</f>
        <v/>
      </c>
      <c r="AU435" s="4" t="str">
        <f ca="1">IFERROR(IF($B435&lt;&gt;"",VLOOKUP(AU$421,TabelleK14BI,7,FALSE),""),"")</f>
        <v/>
      </c>
      <c r="AV435" s="4" t="str">
        <f ca="1">IFERROR(IF($B435&lt;&gt;"",VLOOKUP(AV$421,TabelleK14BI,7,FALSE),""),"")</f>
        <v/>
      </c>
      <c r="AW435" s="4" t="str">
        <f ca="1">IFERROR(IF($B435&lt;&gt;"",VLOOKUP(AW$421,TabelleK14BI,7,FALSE),""),"")</f>
        <v/>
      </c>
      <c r="AX435" s="4" t="str">
        <f ca="1">IFERROR(IF($B435&lt;&gt;"",VLOOKUP(AX$421,TabelleK14BI,7,FALSE),""),"")</f>
        <v/>
      </c>
      <c r="AY435" s="4" t="str">
        <f ca="1">IFERROR(IF($B435&lt;&gt;"",VLOOKUP(AY$421,TabelleK14BI,7,FALSE),""),"")</f>
        <v/>
      </c>
      <c r="AZ435" s="4" t="str">
        <f ca="1">IFERROR(IF($B435&lt;&gt;"",VLOOKUP(AZ$421,TabelleK14BI,7,FALSE),""),"")</f>
        <v/>
      </c>
      <c r="BA435" s="4" t="str">
        <f ca="1">IFERROR(IF($B435&lt;&gt;"",VLOOKUP(BA$421,TabelleK14BI,7,FALSE),""),"")</f>
        <v/>
      </c>
      <c r="BB435" s="4" t="str">
        <f ca="1">IFERROR(IF($B435&lt;&gt;"",VLOOKUP(BB$421,TabelleK14BI,7,FALSE),""),"")</f>
        <v/>
      </c>
      <c r="BC435" s="4" t="str">
        <f ca="1">IFERROR(IF($B435&lt;&gt;"",VLOOKUP(BC$421,TabelleK14BI,7,FALSE),""),"")</f>
        <v/>
      </c>
      <c r="BD435" s="4" t="str">
        <f ca="1">IFERROR(IF($B435&lt;&gt;"",VLOOKUP(BD$421,TabelleK14BI,7,FALSE),""),"")</f>
        <v/>
      </c>
      <c r="BE435" s="4" t="str">
        <f ca="1">IFERROR(IF($B435&lt;&gt;"",VLOOKUP(BE$421,TabelleK14BI,7,FALSE),""),"")</f>
        <v/>
      </c>
      <c r="BF435" s="4" t="str">
        <f ca="1">IFERROR(IF($B435&lt;&gt;"",VLOOKUP(BF$421,TabelleK14BI,7,FALSE),""),"")</f>
        <v/>
      </c>
      <c r="BG435" s="4" t="str">
        <f ca="1">IFERROR(IF($B435&lt;&gt;"",VLOOKUP(BG$421,TabelleK14BI,7,FALSE),""),"")</f>
        <v/>
      </c>
      <c r="BH435" s="4" t="str">
        <f ca="1">IFERROR(IF($B435&lt;&gt;"",VLOOKUP(BH$421,TabelleK14BI,7,FALSE),""),"")</f>
        <v/>
      </c>
      <c r="BI435" s="4" t="str">
        <f ca="1">IFERROR(IF($B435&lt;&gt;"",VLOOKUP(BI$421,TabelleK14BI,7,FALSE),""),"")</f>
        <v/>
      </c>
      <c r="BJ435" s="4" t="str">
        <f ca="1">IFERROR(IF($B435&lt;&gt;"",VLOOKUP(BJ$421,TabelleK14BI,7,FALSE),""),"")</f>
        <v/>
      </c>
      <c r="BK435" s="4" t="str">
        <f ca="1">IFERROR(IF($B435&lt;&gt;"",VLOOKUP(BK$421,TabelleK14BI,7,FALSE),""),"")</f>
        <v/>
      </c>
      <c r="BL435" s="4" t="str">
        <f ca="1">IFERROR(IF($B435&lt;&gt;"",VLOOKUP(BL$421,TabelleK14BI,7,FALSE),""),"")</f>
        <v/>
      </c>
      <c r="BM435" s="4" t="str">
        <f ca="1">IFERROR(IF($B435&lt;&gt;"",VLOOKUP(BM$421,TabelleK14BI,7,FALSE),""),"")</f>
        <v/>
      </c>
      <c r="BN435" s="4" t="str">
        <f ca="1">IFERROR(IF($B435&lt;&gt;"",VLOOKUP(BN$421,TabelleK14BI,7,FALSE),""),"")</f>
        <v/>
      </c>
      <c r="BO435" s="4" t="str">
        <f ca="1">IFERROR(IF($B435&lt;&gt;"",VLOOKUP(BO$421,TabelleK14BI,7,FALSE),""),"")</f>
        <v/>
      </c>
      <c r="BP435" s="4" t="str">
        <f ca="1">IFERROR(IF($B435&lt;&gt;"",VLOOKUP(BP$421,TabelleK14BI,7,FALSE),""),"")</f>
        <v/>
      </c>
      <c r="BQ435" s="4" t="str">
        <f ca="1">IFERROR(IF($B435&lt;&gt;"",VLOOKUP(BQ$421,TabelleK14BI,7,FALSE),""),"")</f>
        <v/>
      </c>
      <c r="BR435" s="4" t="str">
        <f ca="1">IFERROR(IF($B435&lt;&gt;"",VLOOKUP(BR$421,TabelleK14BI,7,FALSE),""),"")</f>
        <v/>
      </c>
      <c r="BS435" s="4" t="str">
        <f ca="1">IFERROR(IF($B435&lt;&gt;"",VLOOKUP(BS$421,TabelleK14BI,7,FALSE),""),"")</f>
        <v/>
      </c>
      <c r="BT435" s="4" t="str">
        <f ca="1">IFERROR(IF($B435&lt;&gt;"",VLOOKUP(BT$421,TabelleK14BI,7,FALSE),""),"")</f>
        <v/>
      </c>
      <c r="BU435" s="4" t="str">
        <f ca="1">IFERROR(IF($B435&lt;&gt;"",VLOOKUP(BU$421,TabelleK14BI,7,FALSE),""),"")</f>
        <v/>
      </c>
      <c r="BV435" s="4" t="str">
        <f ca="1">IFERROR(IF($B435&lt;&gt;"",VLOOKUP(BV$421,TabelleK14BI,7,FALSE),""),"")</f>
        <v/>
      </c>
      <c r="BW435" s="4" t="str">
        <f ca="1">IFERROR(IF($B435&lt;&gt;"",VLOOKUP(BW$421,TabelleK14BI,7,FALSE),""),"")</f>
        <v/>
      </c>
      <c r="BX435" s="4" t="str">
        <f ca="1">IFERROR(IF($B435&lt;&gt;"",VLOOKUP(BX$421,TabelleK14BI,7,FALSE),""),"")</f>
        <v/>
      </c>
      <c r="BY435" s="4" t="str">
        <f ca="1">IFERROR(IF($B435&lt;&gt;"",VLOOKUP(BY$421,TabelleK14BI,7,FALSE),""),"")</f>
        <v/>
      </c>
      <c r="BZ435" s="4" t="str">
        <f ca="1">IFERROR(IF($B435&lt;&gt;"",VLOOKUP(BZ$421,TabelleK14BI,7,FALSE),""),"")</f>
        <v/>
      </c>
      <c r="CA435" s="4" t="str">
        <f ca="1">IFERROR(IF($B435&lt;&gt;"",VLOOKUP(CA$421,TabelleK14BI,7,FALSE),""),"")</f>
        <v/>
      </c>
      <c r="CB435" s="4" t="str">
        <f ca="1">IFERROR(IF($B435&lt;&gt;"",VLOOKUP(CB$421,TabelleK14BI,7,FALSE),""),"")</f>
        <v/>
      </c>
      <c r="CC435" s="4" t="str">
        <f ca="1">IFERROR(IF($B435&lt;&gt;"",VLOOKUP(CC$421,TabelleK14BI,7,FALSE),""),"")</f>
        <v/>
      </c>
      <c r="CD435" s="4" t="str">
        <f ca="1">IFERROR(IF($B435&lt;&gt;"",VLOOKUP(CD$421,TabelleK14BI,7,FALSE),""),"")</f>
        <v/>
      </c>
      <c r="CE435" s="4" t="str">
        <f ca="1">IFERROR(IF($B435&lt;&gt;"",VLOOKUP(CE$421,TabelleK14BI,7,FALSE),""),"")</f>
        <v/>
      </c>
      <c r="CF435" s="4" t="str">
        <f ca="1">IFERROR(IF($B435&lt;&gt;"",VLOOKUP(CF$421,TabelleK14BI,7,FALSE),""),"")</f>
        <v/>
      </c>
      <c r="CG435" s="4" t="str">
        <f ca="1">IFERROR(IF($B435&lt;&gt;"",VLOOKUP(CG$421,TabelleK14BI,7,FALSE),""),"")</f>
        <v/>
      </c>
      <c r="CH435" s="4" t="str">
        <f ca="1">IFERROR(IF($B435&lt;&gt;"",VLOOKUP(CH$421,TabelleK14BI,7,FALSE),""),"")</f>
        <v/>
      </c>
      <c r="CI435" s="4" t="str">
        <f ca="1">IFERROR(IF($B435&lt;&gt;"",VLOOKUP(CI$421,TabelleK14BI,7,FALSE),""),"")</f>
        <v/>
      </c>
      <c r="CJ435" s="4" t="str">
        <f ca="1">IFERROR(IF($B435&lt;&gt;"",VLOOKUP(CJ$421,TabelleK14BI,7,FALSE),""),"")</f>
        <v/>
      </c>
      <c r="CK435" s="4" t="str">
        <f ca="1">IFERROR(IF($B435&lt;&gt;"",VLOOKUP(CK$421,TabelleK14BI,7,FALSE),""),"")</f>
        <v/>
      </c>
      <c r="CL435" s="4" t="str">
        <f ca="1">IFERROR(IF($B435&lt;&gt;"",VLOOKUP(CL$421,TabelleK14BI,7,FALSE),""),"")</f>
        <v/>
      </c>
      <c r="CM435" s="4" t="str">
        <f ca="1">IFERROR(IF($B435&lt;&gt;"",VLOOKUP(CM$421,TabelleK14BI,7,FALSE),""),"")</f>
        <v/>
      </c>
      <c r="CN435" s="4" t="str">
        <f ca="1">IFERROR(IF($B435&lt;&gt;"",VLOOKUP(CN$421,TabelleK14BI,7,FALSE),""),"")</f>
        <v/>
      </c>
      <c r="CO435" s="4" t="str">
        <f ca="1">IFERROR(IF($B435&lt;&gt;"",VLOOKUP(CO$421,TabelleK14BI,7,FALSE),""),"")</f>
        <v/>
      </c>
      <c r="CP435" s="4" t="str">
        <f ca="1">IFERROR(IF($B435&lt;&gt;"",VLOOKUP(CP$421,TabelleK14BI,7,FALSE),""),"")</f>
        <v/>
      </c>
      <c r="CQ435" s="4" t="str">
        <f ca="1">IFERROR(IF($B435&lt;&gt;"",VLOOKUP(CQ$421,TabelleK14BI,7,FALSE),""),"")</f>
        <v/>
      </c>
      <c r="CR435" s="4" t="str">
        <f ca="1">IFERROR(IF($B435&lt;&gt;"",VLOOKUP(CR$421,TabelleK14BI,7,FALSE),""),"")</f>
        <v/>
      </c>
      <c r="CS435" s="4" t="str">
        <f ca="1">IFERROR(IF($B435&lt;&gt;"",VLOOKUP(CS$421,TabelleK14BI,7,FALSE),""),"")</f>
        <v/>
      </c>
      <c r="CT435" s="4" t="str">
        <f ca="1">IFERROR(IF($B435&lt;&gt;"",VLOOKUP(CT$421,TabelleK14BI,7,FALSE),""),"")</f>
        <v/>
      </c>
      <c r="CU435" s="4" t="str">
        <f ca="1">IFERROR(IF($B435&lt;&gt;"",VLOOKUP(CU$421,TabelleK14BI,7,FALSE),""),"")</f>
        <v/>
      </c>
      <c r="CV435" s="4" t="str">
        <f ca="1">IFERROR(IF($B435&lt;&gt;"",VLOOKUP(CV$421,TabelleK14BI,7,FALSE),""),"")</f>
        <v/>
      </c>
      <c r="CW435" s="4" t="str">
        <f ca="1">IFERROR(IF($B435&lt;&gt;"",VLOOKUP(CW$421,TabelleK14BI,7,FALSE),""),"")</f>
        <v/>
      </c>
      <c r="CX435" s="4" t="str">
        <f ca="1">IFERROR(IF($B435&lt;&gt;"",VLOOKUP(CX$421,TabelleK14BI,7,FALSE),""),"")</f>
        <v/>
      </c>
      <c r="CY435" s="4" t="str">
        <f ca="1">IFERROR(IF($B435&lt;&gt;"",VLOOKUP(CY$421,TabelleK14BI,7,FALSE),""),"")</f>
        <v/>
      </c>
      <c r="CZ435" s="4" t="str">
        <f ca="1">IFERROR(IF($B435&lt;&gt;"",VLOOKUP(CZ$421,TabelleK14BI,7,FALSE),""),"")</f>
        <v/>
      </c>
      <c r="DA435" s="4" t="str">
        <f ca="1">IFERROR(IF($B435&lt;&gt;"",VLOOKUP(DA$421,TabelleK14BI,7,FALSE),""),"")</f>
        <v/>
      </c>
      <c r="DB435" s="4" t="str">
        <f ca="1">IFERROR(IF($B435&lt;&gt;"",VLOOKUP(DB$421,TabelleK14BI,7,FALSE),""),"")</f>
        <v/>
      </c>
      <c r="DC435" s="4" t="str">
        <f ca="1">IFERROR(IF($B435&lt;&gt;"",VLOOKUP(DC$421,TabelleK14BI,7,FALSE),""),"")</f>
        <v/>
      </c>
      <c r="DD435" s="4" t="str">
        <f ca="1">IFERROR(IF($B435&lt;&gt;"",VLOOKUP(DD$421,TabelleK14BI,7,FALSE),""),"")</f>
        <v/>
      </c>
      <c r="DE435" s="4" t="str">
        <f ca="1">IFERROR(IF($B435&lt;&gt;"",VLOOKUP(DE$421,TabelleK14BI,7,FALSE),""),"")</f>
        <v/>
      </c>
      <c r="DF435" s="4" t="str">
        <f ca="1">IFERROR(IF($B435&lt;&gt;"",VLOOKUP(DF$421,TabelleK14BI,7,FALSE),""),"")</f>
        <v/>
      </c>
      <c r="DG435" s="4" t="str">
        <f ca="1">IFERROR(IF($B435&lt;&gt;"",VLOOKUP(DG$421,TabelleK14BI,7,FALSE),""),"")</f>
        <v/>
      </c>
      <c r="DH435" s="4" t="str">
        <f ca="1">IFERROR(IF($B435&lt;&gt;"",VLOOKUP(DH$421,TabelleK14BI,7,FALSE),""),"")</f>
        <v/>
      </c>
      <c r="DI435" s="4" t="str">
        <f ca="1">IFERROR(IF($B435&lt;&gt;"",VLOOKUP(DI$421,TabelleK14BI,7,FALSE),""),"")</f>
        <v/>
      </c>
      <c r="DJ435" s="4" t="str">
        <f ca="1">IFERROR(IF($B435&lt;&gt;"",VLOOKUP(DJ$421,TabelleK14BI,7,FALSE),""),"")</f>
        <v/>
      </c>
      <c r="DK435" s="4" t="str">
        <f ca="1">IFERROR(IF($B435&lt;&gt;"",VLOOKUP(DK$421,TabelleK14BI,7,FALSE),""),"")</f>
        <v/>
      </c>
      <c r="DL435" s="4" t="str">
        <f ca="1">IFERROR(IF($B435&lt;&gt;"",VLOOKUP(DL$421,TabelleK14BI,7,FALSE),""),"")</f>
        <v/>
      </c>
      <c r="DM435" s="4" t="str">
        <f ca="1">IFERROR(IF($B435&lt;&gt;"",VLOOKUP(DM$421,TabelleK14BI,7,FALSE),""),"")</f>
        <v/>
      </c>
      <c r="DN435" s="4" t="str">
        <f ca="1">IFERROR(IF($B435&lt;&gt;"",VLOOKUP(DN$421,TabelleK14BI,7,FALSE),""),"")</f>
        <v/>
      </c>
      <c r="DO435" s="4" t="str">
        <f ca="1">IFERROR(IF($B435&lt;&gt;"",VLOOKUP(DO$421,TabelleK14BI,7,FALSE),""),"")</f>
        <v/>
      </c>
      <c r="DP435" s="4" t="str">
        <f ca="1">IFERROR(IF($B435&lt;&gt;"",VLOOKUP(DP$421,TabelleK14BI,7,FALSE),""),"")</f>
        <v/>
      </c>
      <c r="DQ435" s="4" t="str">
        <f ca="1">IFERROR(IF($B435&lt;&gt;"",VLOOKUP(DQ$421,TabelleK14BI,7,FALSE),""),"")</f>
        <v/>
      </c>
      <c r="DR435" s="4" t="str">
        <f ca="1">IFERROR(IF($B435&lt;&gt;"",VLOOKUP(DR$421,TabelleK14BI,7,FALSE),""),"")</f>
        <v/>
      </c>
      <c r="DS435" s="4" t="str">
        <f ca="1">IFERROR(IF($B435&lt;&gt;"",VLOOKUP(DS$421,TabelleK14BI,7,FALSE),""),"")</f>
        <v/>
      </c>
      <c r="DT435" s="4" t="str">
        <f ca="1">IFERROR(IF($B435&lt;&gt;"",VLOOKUP(DT$421,TabelleK14BI,7,FALSE),""),"")</f>
        <v/>
      </c>
      <c r="DU435" s="4" t="str">
        <f ca="1">IFERROR(IF($B435&lt;&gt;"",VLOOKUP(DU$421,TabelleK14BI,7,FALSE),""),"")</f>
        <v/>
      </c>
      <c r="DV435" s="4" t="str">
        <f ca="1">IFERROR(IF($B435&lt;&gt;"",VLOOKUP(DV$421,TabelleK14BI,7,FALSE),""),"")</f>
        <v/>
      </c>
      <c r="DW435" s="4" t="str">
        <f ca="1">IFERROR(IF($B435&lt;&gt;"",VLOOKUP(DW$421,TabelleK14BI,7,FALSE),""),"")</f>
        <v/>
      </c>
      <c r="DX435" s="4" t="str">
        <f ca="1">IFERROR(IF($B435&lt;&gt;"",VLOOKUP(DX$421,TabelleK14BI,7,FALSE),""),"")</f>
        <v/>
      </c>
      <c r="DY435" s="4" t="str">
        <f ca="1">IFERROR(IF($B435&lt;&gt;"",VLOOKUP(DY$421,TabelleK14BI,7,FALSE),""),"")</f>
        <v/>
      </c>
      <c r="DZ435" s="4" t="str">
        <f ca="1">IFERROR(IF($B435&lt;&gt;"",VLOOKUP(DZ$421,TabelleK14BI,7,FALSE),""),"")</f>
        <v/>
      </c>
      <c r="EA435" s="4" t="str">
        <f ca="1">IFERROR(IF($B435&lt;&gt;"",VLOOKUP(EA$421,TabelleK14BI,7,FALSE),""),"")</f>
        <v/>
      </c>
      <c r="EB435" s="4" t="str">
        <f ca="1">IFERROR(IF($B435&lt;&gt;"",VLOOKUP(EB$421,TabelleK14BI,7,FALSE),""),"")</f>
        <v/>
      </c>
      <c r="EC435" s="4" t="str">
        <f ca="1">IFERROR(IF($B435&lt;&gt;"",VLOOKUP(EC$421,TabelleK14BI,7,FALSE),""),"")</f>
        <v/>
      </c>
      <c r="ED435" s="4" t="str">
        <f ca="1">IFERROR(IF($B435&lt;&gt;"",VLOOKUP(ED$421,TabelleK14BI,7,FALSE),""),"")</f>
        <v/>
      </c>
      <c r="EE435" s="4" t="str">
        <f ca="1">IFERROR(IF($B435&lt;&gt;"",VLOOKUP(EE$421,TabelleK14BI,7,FALSE),""),"")</f>
        <v/>
      </c>
      <c r="EF435" s="4" t="str">
        <f ca="1">IFERROR(IF($B435&lt;&gt;"",VLOOKUP(EF$421,TabelleK14BI,7,FALSE),""),"")</f>
        <v/>
      </c>
      <c r="EG435" s="4" t="str">
        <f ca="1">IFERROR(IF($B435&lt;&gt;"",VLOOKUP(EG$421,TabelleK14BI,7,FALSE),""),"")</f>
        <v/>
      </c>
      <c r="EH435" s="4" t="str">
        <f ca="1">IFERROR(IF($B435&lt;&gt;"",VLOOKUP(EH$421,TabelleK14BI,7,FALSE),""),"")</f>
        <v/>
      </c>
      <c r="EI435" s="4" t="str">
        <f ca="1">IFERROR(IF($B435&lt;&gt;"",VLOOKUP(EI$421,TabelleK14BI,7,FALSE),""),"")</f>
        <v/>
      </c>
      <c r="EJ435" s="4" t="str">
        <f ca="1">IFERROR(IF($B435&lt;&gt;"",VLOOKUP(EJ$421,TabelleK14BI,7,FALSE),""),"")</f>
        <v/>
      </c>
      <c r="EK435" s="4" t="str">
        <f ca="1">IFERROR(IF($B435&lt;&gt;"",VLOOKUP(EK$421,TabelleK14BI,7,FALSE),""),"")</f>
        <v/>
      </c>
      <c r="EL435" s="4" t="str">
        <f ca="1">IFERROR(IF($B435&lt;&gt;"",VLOOKUP(EL$421,TabelleK14BI,7,FALSE),""),"")</f>
        <v/>
      </c>
      <c r="EM435" s="4" t="str">
        <f ca="1">IFERROR(IF($B435&lt;&gt;"",VLOOKUP(EM$421,TabelleK14BI,7,FALSE),""),"")</f>
        <v/>
      </c>
      <c r="EN435" s="4" t="str">
        <f ca="1">IFERROR(IF($B435&lt;&gt;"",VLOOKUP(EN$421,TabelleK14BI,7,FALSE),""),"")</f>
        <v/>
      </c>
      <c r="EO435" s="4" t="str">
        <f ca="1">IFERROR(IF($B435&lt;&gt;"",VLOOKUP(EO$421,TabelleK14BI,7,FALSE),""),"")</f>
        <v/>
      </c>
      <c r="EP435" s="4" t="str">
        <f ca="1">IFERROR(IF($B435&lt;&gt;"",VLOOKUP(EP$421,TabelleK14BI,7,FALSE),""),"")</f>
        <v/>
      </c>
      <c r="EQ435" s="4" t="str">
        <f ca="1">IFERROR(IF($B435&lt;&gt;"",VLOOKUP(EQ$421,TabelleK14BI,7,FALSE),""),"")</f>
        <v/>
      </c>
      <c r="ER435" s="4" t="str">
        <f ca="1">IFERROR(IF($B435&lt;&gt;"",VLOOKUP(ER$421,TabelleK14BI,7,FALSE),""),"")</f>
        <v/>
      </c>
      <c r="ES435" s="4" t="str">
        <f ca="1">IFERROR(IF($B435&lt;&gt;"",VLOOKUP(ES$421,TabelleK14BI,7,FALSE),""),"")</f>
        <v/>
      </c>
      <c r="ET435" s="4" t="str">
        <f ca="1">IFERROR(IF($B435&lt;&gt;"",VLOOKUP(ET$421,TabelleK14BI,7,FALSE),""),"")</f>
        <v/>
      </c>
      <c r="EU435" s="4" t="str">
        <f ca="1">IFERROR(IF($B435&lt;&gt;"",VLOOKUP(EU$421,TabelleK14BI,7,FALSE),""),"")</f>
        <v/>
      </c>
      <c r="EV435" s="4" t="str">
        <f ca="1">IFERROR(IF($B435&lt;&gt;"",VLOOKUP(EV$421,TabelleK14BI,7,FALSE),""),"")</f>
        <v/>
      </c>
      <c r="EW435" s="4" t="str">
        <f ca="1">IFERROR(IF($B435&lt;&gt;"",VLOOKUP(EW$421,TabelleK14BI,7,FALSE),""),"")</f>
        <v/>
      </c>
      <c r="EX435" s="4" t="str">
        <f ca="1">IFERROR(IF($B435&lt;&gt;"",VLOOKUP(EX$421,TabelleK14BI,7,FALSE),""),"")</f>
        <v/>
      </c>
      <c r="EY435" s="4" t="str">
        <f ca="1">IFERROR(IF($B435&lt;&gt;"",VLOOKUP(EY$421,TabelleK14BI,7,FALSE),""),"")</f>
        <v/>
      </c>
      <c r="EZ435" s="4" t="str">
        <f ca="1">IFERROR(IF($B435&lt;&gt;"",VLOOKUP(EZ$421,TabelleK14BI,7,FALSE),""),"")</f>
        <v/>
      </c>
      <c r="FA435" s="4" t="str">
        <f ca="1">IFERROR(IF($B435&lt;&gt;"",VLOOKUP(FA$421,TabelleK14BI,7,FALSE),""),"")</f>
        <v/>
      </c>
      <c r="FB435" s="4" t="str">
        <f ca="1">IFERROR(IF($B435&lt;&gt;"",VLOOKUP(FB$421,TabelleK14BI,7,FALSE),""),"")</f>
        <v/>
      </c>
      <c r="FC435" s="4" t="str">
        <f ca="1">IFERROR(IF($B435&lt;&gt;"",VLOOKUP(FC$421,TabelleK14BI,7,FALSE),""),"")</f>
        <v/>
      </c>
      <c r="FD435" s="4" t="str">
        <f ca="1">IFERROR(IF($B435&lt;&gt;"",VLOOKUP(FD$421,TabelleK14BI,7,FALSE),""),"")</f>
        <v/>
      </c>
      <c r="FE435" s="4" t="str">
        <f ca="1">IFERROR(IF($B435&lt;&gt;"",VLOOKUP(FE$421,TabelleK14BI,7,FALSE),""),"")</f>
        <v/>
      </c>
      <c r="FF435" s="4" t="str">
        <f ca="1">IFERROR(IF($B435&lt;&gt;"",VLOOKUP(FF$421,TabelleK14BI,7,FALSE),""),"")</f>
        <v/>
      </c>
      <c r="FG435" s="4" t="str">
        <f ca="1">IFERROR(IF($B435&lt;&gt;"",VLOOKUP(FG$421,TabelleK14BI,7,FALSE),""),"")</f>
        <v/>
      </c>
      <c r="FH435" s="4" t="str">
        <f ca="1">IFERROR(IF($B435&lt;&gt;"",VLOOKUP(FH$421,TabelleK14BI,7,FALSE),""),"")</f>
        <v/>
      </c>
      <c r="FI435" s="4" t="str">
        <f ca="1">IFERROR(IF($B435&lt;&gt;"",VLOOKUP(FI$421,TabelleK14BI,7,FALSE),""),"")</f>
        <v/>
      </c>
      <c r="FJ435" s="4" t="str">
        <f ca="1">IFERROR(IF($B435&lt;&gt;"",VLOOKUP(FJ$421,TabelleK14BI,7,FALSE),""),"")</f>
        <v/>
      </c>
      <c r="FK435" s="4" t="str">
        <f ca="1">IFERROR(IF($B435&lt;&gt;"",VLOOKUP(FK$421,TabelleK14BI,7,FALSE),""),"")</f>
        <v/>
      </c>
      <c r="FL435" s="4" t="str">
        <f ca="1">IFERROR(IF($B435&lt;&gt;"",VLOOKUP(FL$421,TabelleK14BI,7,FALSE),""),"")</f>
        <v/>
      </c>
      <c r="FM435" s="4" t="str">
        <f ca="1">IFERROR(IF($B435&lt;&gt;"",VLOOKUP(FM$421,TabelleK14BI,7,FALSE),""),"")</f>
        <v/>
      </c>
      <c r="FN435" s="4" t="str">
        <f ca="1">IFERROR(IF($B435&lt;&gt;"",VLOOKUP(FN$421,TabelleK14BI,7,FALSE),""),"")</f>
        <v/>
      </c>
      <c r="FO435" s="4" t="str">
        <f ca="1">IFERROR(IF($B435&lt;&gt;"",VLOOKUP(FO$421,TabelleK14BI,7,FALSE),""),"")</f>
        <v/>
      </c>
      <c r="FP435" s="4" t="str">
        <f ca="1">IFERROR(IF($B435&lt;&gt;"",VLOOKUP(FP$421,TabelleK14BI,7,FALSE),""),"")</f>
        <v/>
      </c>
      <c r="FQ435" s="4" t="str">
        <f ca="1">IFERROR(IF($B435&lt;&gt;"",VLOOKUP(FQ$421,TabelleK14BI,7,FALSE),""),"")</f>
        <v/>
      </c>
      <c r="FR435" s="4" t="str">
        <f ca="1">IFERROR(IF($B435&lt;&gt;"",VLOOKUP(FR$421,TabelleK14BI,7,FALSE),""),"")</f>
        <v/>
      </c>
      <c r="FS435" s="4" t="str">
        <f ca="1">IFERROR(IF($B435&lt;&gt;"",VLOOKUP(FS$421,TabelleK14BI,7,FALSE),""),"")</f>
        <v/>
      </c>
      <c r="FT435" s="4" t="str">
        <f ca="1">IFERROR(IF($B435&lt;&gt;"",VLOOKUP(FT$421,TabelleK14BI,7,FALSE),""),"")</f>
        <v/>
      </c>
      <c r="FU435" s="4" t="str">
        <f ca="1">IFERROR(IF($B435&lt;&gt;"",VLOOKUP(FU$421,TabelleK14BI,7,FALSE),""),"")</f>
        <v/>
      </c>
      <c r="FV435" s="4" t="str">
        <f ca="1">IFERROR(IF($B435&lt;&gt;"",VLOOKUP(FV$421,TabelleK14BI,7,FALSE),""),"")</f>
        <v/>
      </c>
      <c r="FW435" s="4" t="str">
        <f ca="1">IFERROR(IF($B435&lt;&gt;"",VLOOKUP(FW$421,TabelleK14BI,7,FALSE),""),"")</f>
        <v/>
      </c>
      <c r="FX435" s="4" t="str">
        <f ca="1">IFERROR(IF($B435&lt;&gt;"",VLOOKUP(FX$421,TabelleK14BI,7,FALSE),""),"")</f>
        <v/>
      </c>
      <c r="FY435" s="4" t="str">
        <f ca="1">IFERROR(IF($B435&lt;&gt;"",VLOOKUP(FY$421,TabelleK14BI,7,FALSE),""),"")</f>
        <v/>
      </c>
      <c r="FZ435" s="4" t="str">
        <f ca="1">IFERROR(IF($B435&lt;&gt;"",VLOOKUP(FZ$421,TabelleK14BI,7,FALSE),""),"")</f>
        <v/>
      </c>
      <c r="GA435" s="4" t="str">
        <f ca="1">IFERROR(IF($B435&lt;&gt;"",VLOOKUP(GA$421,TabelleK14BI,7,FALSE),""),"")</f>
        <v/>
      </c>
      <c r="GB435" s="4" t="str">
        <f ca="1">IFERROR(IF($B435&lt;&gt;"",VLOOKUP(GB$421,TabelleK14BI,7,FALSE),""),"")</f>
        <v/>
      </c>
      <c r="GC435" s="4" t="str">
        <f ca="1">IFERROR(IF($B435&lt;&gt;"",VLOOKUP(GC$421,TabelleK14BI,7,FALSE),""),"")</f>
        <v/>
      </c>
      <c r="GD435" s="4" t="str">
        <f ca="1">IFERROR(IF($B435&lt;&gt;"",VLOOKUP(GD$421,TabelleK14BI,7,FALSE),""),"")</f>
        <v/>
      </c>
      <c r="GE435" s="4" t="str">
        <f ca="1">IFERROR(IF($B435&lt;&gt;"",VLOOKUP(GE$421,TabelleK14BI,7,FALSE),""),"")</f>
        <v/>
      </c>
      <c r="GF435" s="4" t="str">
        <f ca="1">IFERROR(IF($B435&lt;&gt;"",VLOOKUP(GF$421,TabelleK14BI,7,FALSE),""),"")</f>
        <v/>
      </c>
      <c r="GG435" s="4" t="str">
        <f ca="1">IFERROR(IF($B435&lt;&gt;"",VLOOKUP(GG$421,TabelleK14BI,7,FALSE),""),"")</f>
        <v/>
      </c>
      <c r="GH435" s="4" t="str">
        <f ca="1">IFERROR(IF($B435&lt;&gt;"",VLOOKUP(GH$421,TabelleK14BI,7,FALSE),""),"")</f>
        <v/>
      </c>
      <c r="GI435" s="4" t="str">
        <f ca="1">IFERROR(IF($B435&lt;&gt;"",VLOOKUP(GI$421,TabelleK14BI,7,FALSE),""),"")</f>
        <v/>
      </c>
      <c r="GJ435" s="4" t="str">
        <f ca="1">IFERROR(IF($B435&lt;&gt;"",VLOOKUP(GJ$421,TabelleK14BI,7,FALSE),""),"")</f>
        <v/>
      </c>
      <c r="GK435" s="4" t="str">
        <f ca="1">IFERROR(IF($B435&lt;&gt;"",VLOOKUP(GK$421,TabelleK14BI,7,FALSE),""),"")</f>
        <v/>
      </c>
      <c r="GL435" s="4" t="str">
        <f ca="1">IFERROR(IF($B435&lt;&gt;"",VLOOKUP(GL$421,TabelleK14BI,7,FALSE),""),"")</f>
        <v/>
      </c>
      <c r="GM435" s="4" t="str">
        <f ca="1">IFERROR(IF($B435&lt;&gt;"",VLOOKUP(GM$421,TabelleK14BI,7,FALSE),""),"")</f>
        <v/>
      </c>
      <c r="GN435" s="4" t="str">
        <f ca="1">IFERROR(IF($B435&lt;&gt;"",VLOOKUP(GN$421,TabelleK14BI,7,FALSE),""),"")</f>
        <v/>
      </c>
      <c r="GO435" s="4" t="str">
        <f ca="1">IFERROR(IF($B435&lt;&gt;"",VLOOKUP(GO$421,TabelleK14BI,7,FALSE),""),"")</f>
        <v/>
      </c>
      <c r="GP435" s="4" t="str">
        <f ca="1">IFERROR(IF($B435&lt;&gt;"",VLOOKUP(GP$421,TabelleK14BI,7,FALSE),""),"")</f>
        <v/>
      </c>
      <c r="GQ435" s="4" t="str">
        <f ca="1">IFERROR(IF($B435&lt;&gt;"",VLOOKUP(GQ$421,TabelleK14BI,7,FALSE),""),"")</f>
        <v/>
      </c>
      <c r="GR435" s="4" t="str">
        <f ca="1">IFERROR(IF($B435&lt;&gt;"",VLOOKUP(GR$421,TabelleK14BI,7,FALSE),""),"")</f>
        <v/>
      </c>
      <c r="GS435" s="4" t="str">
        <f ca="1">IFERROR(IF($B435&lt;&gt;"",VLOOKUP(GS$421,TabelleK14BI,7,FALSE),""),"")</f>
        <v/>
      </c>
      <c r="GT435" s="4" t="str">
        <f ca="1">IFERROR(IF($B435&lt;&gt;"",VLOOKUP(GT$421,TabelleK14BI,7,FALSE),""),"")</f>
        <v/>
      </c>
      <c r="GU435" s="4" t="str">
        <f ca="1">IFERROR(IF($B435&lt;&gt;"",VLOOKUP(GU$421,TabelleK14BI,7,FALSE),""),"")</f>
        <v/>
      </c>
      <c r="GV435" s="4" t="str">
        <f ca="1">IFERROR(IF($B435&lt;&gt;"",VLOOKUP(GV$421,TabelleK14BI,7,FALSE),""),"")</f>
        <v/>
      </c>
      <c r="GW435" s="4" t="str">
        <f ca="1">IFERROR(IF($B435&lt;&gt;"",VLOOKUP(GW$421,TabelleK14BI,7,FALSE),""),"")</f>
        <v/>
      </c>
      <c r="GX435" s="4" t="str">
        <f ca="1">IFERROR(IF($B435&lt;&gt;"",VLOOKUP(GX$421,TabelleK14BI,7,FALSE),""),"")</f>
        <v/>
      </c>
      <c r="GY435" s="4" t="str">
        <f ca="1">IFERROR(IF($B435&lt;&gt;"",VLOOKUP(GY$421,TabelleK14BI,7,FALSE),""),"")</f>
        <v/>
      </c>
      <c r="GZ435" s="4" t="str">
        <f ca="1">IFERROR(IF($B435&lt;&gt;"",VLOOKUP(GZ$421,TabelleK14BI,7,FALSE),""),"")</f>
        <v/>
      </c>
      <c r="HA435" s="4" t="str">
        <f ca="1">IFERROR(IF($B435&lt;&gt;"",VLOOKUP(HA$421,TabelleK14BI,7,FALSE),""),"")</f>
        <v/>
      </c>
      <c r="HB435" s="4" t="str">
        <f ca="1">IFERROR(IF($B435&lt;&gt;"",VLOOKUP(HB$421,TabelleK14BI,7,FALSE),""),"")</f>
        <v/>
      </c>
      <c r="HC435" s="4" t="str">
        <f ca="1">IFERROR(IF($B435&lt;&gt;"",VLOOKUP(HC$421,TabelleK14BI,7,FALSE),""),"")</f>
        <v/>
      </c>
      <c r="HD435" s="4" t="str">
        <f ca="1">IFERROR(IF($B435&lt;&gt;"",VLOOKUP(HD$421,TabelleK14BI,7,FALSE),""),"")</f>
        <v/>
      </c>
      <c r="HE435" s="4" t="str">
        <f ca="1">IFERROR(IF($B435&lt;&gt;"",VLOOKUP(HE$421,TabelleK14BI,7,FALSE),""),"")</f>
        <v/>
      </c>
      <c r="HF435" s="4" t="str">
        <f ca="1">IFERROR(IF($B435&lt;&gt;"",VLOOKUP(HF$421,TabelleK14BI,7,FALSE),""),"")</f>
        <v/>
      </c>
      <c r="HG435" s="4" t="str">
        <f ca="1">IFERROR(IF($B435&lt;&gt;"",VLOOKUP(HG$421,TabelleK14BI,7,FALSE),""),"")</f>
        <v/>
      </c>
      <c r="HH435" s="4" t="str">
        <f ca="1">IFERROR(IF($B435&lt;&gt;"",VLOOKUP(HH$421,TabelleK14BI,7,FALSE),""),"")</f>
        <v/>
      </c>
      <c r="HI435" s="4" t="str">
        <f ca="1">IFERROR(IF($B435&lt;&gt;"",VLOOKUP(HI$421,TabelleK14BI,7,FALSE),""),"")</f>
        <v/>
      </c>
      <c r="HJ435" s="4" t="str">
        <f ca="1">IFERROR(IF($B435&lt;&gt;"",VLOOKUP(HJ$421,TabelleK14BI,7,FALSE),""),"")</f>
        <v/>
      </c>
      <c r="HK435" s="4" t="str">
        <f ca="1">IFERROR(IF($B435&lt;&gt;"",VLOOKUP(HK$421,TabelleK14BI,7,FALSE),""),"")</f>
        <v/>
      </c>
      <c r="HL435" s="4" t="str">
        <f ca="1">IFERROR(IF($B435&lt;&gt;"",VLOOKUP(HL$421,TabelleK14BI,7,FALSE),""),"")</f>
        <v/>
      </c>
      <c r="HM435" s="4" t="str">
        <f ca="1">IFERROR(IF($B435&lt;&gt;"",VLOOKUP(HM$421,TabelleK14BI,7,FALSE),""),"")</f>
        <v/>
      </c>
      <c r="HN435" s="4" t="str">
        <f ca="1">IFERROR(IF($B435&lt;&gt;"",VLOOKUP(HN$421,TabelleK14BI,7,FALSE),""),"")</f>
        <v/>
      </c>
      <c r="HO435" s="4" t="str">
        <f ca="1">IFERROR(IF($B435&lt;&gt;"",VLOOKUP(HO$421,TabelleK14BI,7,FALSE),""),"")</f>
        <v/>
      </c>
      <c r="HP435" s="4" t="str">
        <f ca="1">IFERROR(IF($B435&lt;&gt;"",VLOOKUP(HP$421,TabelleK14BI,7,FALSE),""),"")</f>
        <v/>
      </c>
      <c r="HQ435" s="4" t="str">
        <f ca="1">IFERROR(IF($B435&lt;&gt;"",VLOOKUP(HQ$421,TabelleK14BI,7,FALSE),""),"")</f>
        <v/>
      </c>
      <c r="HR435" s="4" t="str">
        <f ca="1">IFERROR(IF($B435&lt;&gt;"",VLOOKUP(HR$421,TabelleK14BI,7,FALSE),""),"")</f>
        <v/>
      </c>
      <c r="HS435" s="4" t="str">
        <f ca="1">IFERROR(IF($B435&lt;&gt;"",VLOOKUP(HS$421,TabelleK14BI,7,FALSE),""),"")</f>
        <v/>
      </c>
      <c r="HT435" s="4" t="str">
        <f ca="1">IFERROR(IF($B435&lt;&gt;"",VLOOKUP(HT$421,TabelleK14BI,7,FALSE),""),"")</f>
        <v/>
      </c>
      <c r="HU435" s="4" t="str">
        <f ca="1">IFERROR(IF($B435&lt;&gt;"",VLOOKUP(HU$421,TabelleK14BI,7,FALSE),""),"")</f>
        <v/>
      </c>
      <c r="HV435" s="4" t="str">
        <f ca="1">IFERROR(IF($B435&lt;&gt;"",VLOOKUP(HV$421,TabelleK14BI,7,FALSE),""),"")</f>
        <v/>
      </c>
      <c r="HW435" s="4" t="str">
        <f ca="1">IFERROR(IF($B435&lt;&gt;"",VLOOKUP(HW$421,TabelleK14BI,7,FALSE),""),"")</f>
        <v/>
      </c>
      <c r="HX435" s="4" t="str">
        <f ca="1">IFERROR(IF($B435&lt;&gt;"",VLOOKUP(HX$421,TabelleK14BI,7,FALSE),""),"")</f>
        <v/>
      </c>
      <c r="HY435" s="4" t="str">
        <f ca="1">IFERROR(IF($B435&lt;&gt;"",VLOOKUP(HY$421,TabelleK14BI,7,FALSE),""),"")</f>
        <v/>
      </c>
      <c r="HZ435" s="4" t="str">
        <f ca="1">IFERROR(IF($B435&lt;&gt;"",VLOOKUP(HZ$421,TabelleK14BI,7,FALSE),""),"")</f>
        <v/>
      </c>
      <c r="IA435" s="4" t="str">
        <f ca="1">IFERROR(IF($B435&lt;&gt;"",VLOOKUP(IA$421,TabelleK14BI,7,FALSE),""),"")</f>
        <v/>
      </c>
      <c r="IB435" s="4" t="str">
        <f ca="1">IFERROR(IF($B435&lt;&gt;"",VLOOKUP(IB$421,TabelleK14BI,7,FALSE),""),"")</f>
        <v/>
      </c>
      <c r="IC435" s="4" t="str">
        <f ca="1">IFERROR(IF($B435&lt;&gt;"",VLOOKUP(IC$421,TabelleK14BI,7,FALSE),""),"")</f>
        <v/>
      </c>
      <c r="ID435" s="4" t="str">
        <f ca="1">IFERROR(IF($B435&lt;&gt;"",VLOOKUP(ID$421,TabelleK14BI,7,FALSE),""),"")</f>
        <v/>
      </c>
      <c r="IE435" s="4" t="str">
        <f ca="1">IFERROR(IF($B435&lt;&gt;"",VLOOKUP(IE$421,TabelleK14BI,7,FALSE),""),"")</f>
        <v/>
      </c>
      <c r="IF435" s="4" t="str">
        <f ca="1">IFERROR(IF($B435&lt;&gt;"",VLOOKUP(IF$421,TabelleK14BI,7,FALSE),""),"")</f>
        <v/>
      </c>
      <c r="IG435" s="4" t="str">
        <f ca="1">IFERROR(IF($B435&lt;&gt;"",VLOOKUP(IG$421,TabelleK14BI,7,FALSE),""),"")</f>
        <v/>
      </c>
      <c r="IH435" s="4" t="str">
        <f ca="1">IFERROR(IF($B435&lt;&gt;"",VLOOKUP(IH$421,TabelleK14BI,7,FALSE),""),"")</f>
        <v/>
      </c>
      <c r="II435" s="4" t="str">
        <f ca="1">IFERROR(IF($B435&lt;&gt;"",VLOOKUP(II$421,TabelleK14BI,7,FALSE),""),"")</f>
        <v/>
      </c>
      <c r="IJ435" s="4" t="str">
        <f ca="1">IFERROR(IF($B435&lt;&gt;"",VLOOKUP(IJ$421,TabelleK14BI,7,FALSE),""),"")</f>
        <v/>
      </c>
      <c r="IK435" s="4" t="str">
        <f ca="1">IFERROR(IF($B435&lt;&gt;"",VLOOKUP(IK$421,TabelleK14BI,7,FALSE),""),"")</f>
        <v/>
      </c>
      <c r="IL435" s="4" t="str">
        <f ca="1">IFERROR(IF($B435&lt;&gt;"",VLOOKUP(IL$421,TabelleK14BI,7,FALSE),""),"")</f>
        <v/>
      </c>
      <c r="IM435" s="4" t="str">
        <f ca="1">IFERROR(IF($B435&lt;&gt;"",VLOOKUP(IM$421,TabelleK14BI,7,FALSE),""),"")</f>
        <v/>
      </c>
      <c r="IN435" s="4" t="str">
        <f ca="1">IFERROR(IF($B435&lt;&gt;"",VLOOKUP(IN$421,TabelleK14BI,7,FALSE),""),"")</f>
        <v/>
      </c>
      <c r="IO435" s="4" t="str">
        <f ca="1">IFERROR(IF($B435&lt;&gt;"",VLOOKUP(IO$421,TabelleK14BI,7,FALSE),""),"")</f>
        <v/>
      </c>
      <c r="IP435" s="4" t="str">
        <f ca="1">IFERROR(IF($B435&lt;&gt;"",VLOOKUP(IP$421,TabelleK14BI,7,FALSE),""),"")</f>
        <v/>
      </c>
      <c r="IQ435" s="4" t="str">
        <f ca="1">IFERROR(IF($B435&lt;&gt;"",VLOOKUP(IQ$421,TabelleK14BI,7,FALSE),""),"")</f>
        <v/>
      </c>
      <c r="IR435" s="4" t="str">
        <f ca="1">IFERROR(IF($B435&lt;&gt;"",VLOOKUP(IR$421,TabelleK14BI,7,FALSE),""),"")</f>
        <v/>
      </c>
      <c r="IS435" s="4" t="str">
        <f ca="1">IFERROR(IF($B435&lt;&gt;"",VLOOKUP(IS$421,TabelleK14BI,7,FALSE),""),"")</f>
        <v/>
      </c>
      <c r="IT435" s="4" t="str">
        <f ca="1">IFERROR(IF($B435&lt;&gt;"",VLOOKUP(IT$421,TabelleK14BI,7,FALSE),""),"")</f>
        <v/>
      </c>
      <c r="IU435" s="4" t="str">
        <f ca="1">IFERROR(IF($B435&lt;&gt;"",VLOOKUP(IU$421,TabelleK14BI,7,FALSE),""),"")</f>
        <v/>
      </c>
      <c r="IV435" s="4" t="str">
        <f ca="1">IFERROR(IF($B435&lt;&gt;"",VLOOKUP(IV$421,TabelleK14BI,7,FALSE),""),"")</f>
        <v/>
      </c>
      <c r="IW435" s="4" t="str">
        <f ca="1">IFERROR(IF($B435&lt;&gt;"",VLOOKUP(IW$421,TabelleK14BI,7,FALSE),""),"")</f>
        <v/>
      </c>
      <c r="IX435" s="4" t="str">
        <f ca="1">IFERROR(IF($B435&lt;&gt;"",VLOOKUP(IX$421,TabelleK14BI,7,FALSE),""),"")</f>
        <v/>
      </c>
      <c r="IY435" s="4" t="str">
        <f ca="1">IFERROR(IF($B435&lt;&gt;"",VLOOKUP(IY$421,TabelleK14BI,7,FALSE),""),"")</f>
        <v/>
      </c>
      <c r="IZ435" s="4" t="str">
        <f ca="1">IFERROR(IF($B435&lt;&gt;"",VLOOKUP(IZ$421,TabelleK14BI,7,FALSE),""),"")</f>
        <v/>
      </c>
      <c r="JA435" s="4" t="str">
        <f ca="1">IFERROR(IF($B435&lt;&gt;"",VLOOKUP(JA$421,TabelleK14BI,7,FALSE),""),"")</f>
        <v/>
      </c>
      <c r="JB435" s="4" t="str">
        <f ca="1">IFERROR(IF($B435&lt;&gt;"",VLOOKUP(JB$421,TabelleK14BI,7,FALSE),""),"")</f>
        <v/>
      </c>
      <c r="JC435" s="4" t="str">
        <f ca="1">IFERROR(IF($B435&lt;&gt;"",VLOOKUP(JC$421,TabelleK14BI,7,FALSE),""),"")</f>
        <v/>
      </c>
      <c r="JD435" s="4" t="str">
        <f ca="1">IFERROR(IF($B435&lt;&gt;"",VLOOKUP(JD$421,TabelleK14BI,7,FALSE),""),"")</f>
        <v/>
      </c>
      <c r="JE435" s="4" t="str">
        <f ca="1">IFERROR(IF($B435&lt;&gt;"",VLOOKUP(JE$421,TabelleK14BI,7,FALSE),""),"")</f>
        <v/>
      </c>
      <c r="JF435" s="4" t="str">
        <f ca="1">IFERROR(IF($B435&lt;&gt;"",VLOOKUP(JF$421,TabelleK14BI,7,FALSE),""),"")</f>
        <v/>
      </c>
      <c r="JG435" s="4" t="str">
        <f ca="1">IFERROR(IF($B435&lt;&gt;"",VLOOKUP(JG$421,TabelleK14BI,7,FALSE),""),"")</f>
        <v/>
      </c>
      <c r="JH435" s="4" t="str">
        <f ca="1">IFERROR(IF($B435&lt;&gt;"",VLOOKUP(JH$421,TabelleK14BI,7,FALSE),""),"")</f>
        <v/>
      </c>
      <c r="JI435" s="4" t="str">
        <f ca="1">IFERROR(IF($B435&lt;&gt;"",VLOOKUP(JI$421,TabelleK14BI,7,FALSE),""),"")</f>
        <v/>
      </c>
      <c r="JJ435" s="4" t="str">
        <f ca="1">IFERROR(IF($B435&lt;&gt;"",VLOOKUP(JJ$421,TabelleK14BI,7,FALSE),""),"")</f>
        <v/>
      </c>
      <c r="JK435" s="4" t="str">
        <f ca="1">IFERROR(IF($B435&lt;&gt;"",VLOOKUP(JK$421,TabelleK14BI,7,FALSE),""),"")</f>
        <v/>
      </c>
      <c r="JL435" s="4" t="str">
        <f ca="1">IFERROR(IF($B435&lt;&gt;"",VLOOKUP(JL$421,TabelleK14BI,7,FALSE),""),"")</f>
        <v/>
      </c>
      <c r="JM435" s="4" t="str">
        <f ca="1">IFERROR(IF($B435&lt;&gt;"",VLOOKUP(JM$421,TabelleK14BI,7,FALSE),""),"")</f>
        <v/>
      </c>
      <c r="JN435" s="4" t="str">
        <f ca="1">IFERROR(IF($B435&lt;&gt;"",VLOOKUP(JN$421,TabelleK14BI,7,FALSE),""),"")</f>
        <v/>
      </c>
      <c r="JO435" s="4" t="str">
        <f ca="1">IFERROR(IF($B435&lt;&gt;"",VLOOKUP(JO$421,TabelleK14BI,7,FALSE),""),"")</f>
        <v/>
      </c>
      <c r="JP435" s="4" t="str">
        <f ca="1">IFERROR(IF($B435&lt;&gt;"",VLOOKUP(JP$421,TabelleK14BI,7,FALSE),""),"")</f>
        <v/>
      </c>
      <c r="JQ435" s="4" t="str">
        <f ca="1">IFERROR(IF($B435&lt;&gt;"",VLOOKUP(JQ$421,TabelleK14BI,7,FALSE),""),"")</f>
        <v/>
      </c>
      <c r="JR435" s="4" t="str">
        <f ca="1">IFERROR(IF($B435&lt;&gt;"",VLOOKUP(JR$421,TabelleK14BI,7,FALSE),""),"")</f>
        <v/>
      </c>
      <c r="JS435" s="4" t="str">
        <f ca="1">IFERROR(IF($B435&lt;&gt;"",VLOOKUP(JS$421,TabelleK14BI,7,FALSE),""),"")</f>
        <v/>
      </c>
      <c r="JT435" s="4" t="str">
        <f ca="1">IFERROR(IF($B435&lt;&gt;"",VLOOKUP(JT$421,TabelleK14BI,7,FALSE),""),"")</f>
        <v/>
      </c>
      <c r="JU435" s="4" t="str">
        <f ca="1">IFERROR(IF($B435&lt;&gt;"",VLOOKUP(JU$421,TabelleK14BI,7,FALSE),""),"")</f>
        <v/>
      </c>
      <c r="JV435" s="4" t="str">
        <f ca="1">IFERROR(IF($B435&lt;&gt;"",VLOOKUP(JV$421,TabelleK14BI,7,FALSE),""),"")</f>
        <v/>
      </c>
      <c r="JW435" s="4" t="str">
        <f ca="1">IFERROR(IF($B435&lt;&gt;"",VLOOKUP(JW$421,TabelleK14BI,7,FALSE),""),"")</f>
        <v/>
      </c>
      <c r="JX435" s="4" t="str">
        <f ca="1">IFERROR(IF($B435&lt;&gt;"",VLOOKUP(JX$421,TabelleK14BI,7,FALSE),""),"")</f>
        <v/>
      </c>
      <c r="JY435" s="4" t="str">
        <f ca="1">IFERROR(IF($B435&lt;&gt;"",VLOOKUP(JY$421,TabelleK14BI,7,FALSE),""),"")</f>
        <v/>
      </c>
      <c r="JZ435" s="4" t="str">
        <f ca="1">IFERROR(IF($B435&lt;&gt;"",VLOOKUP(JZ$421,TabelleK14BI,7,FALSE),""),"")</f>
        <v/>
      </c>
      <c r="KA435" s="4" t="str">
        <f ca="1">IFERROR(IF($B435&lt;&gt;"",VLOOKUP(KA$421,TabelleK14BI,7,FALSE),""),"")</f>
        <v/>
      </c>
      <c r="KB435" s="4" t="str">
        <f ca="1">IFERROR(IF($B435&lt;&gt;"",VLOOKUP(KB$421,TabelleK14BI,7,FALSE),""),"")</f>
        <v/>
      </c>
      <c r="KC435" s="4" t="str">
        <f ca="1">IFERROR(IF($B435&lt;&gt;"",VLOOKUP(KC$421,TabelleK14BI,7,FALSE),""),"")</f>
        <v/>
      </c>
      <c r="KD435" s="4" t="str">
        <f ca="1">IFERROR(IF($B435&lt;&gt;"",VLOOKUP(KD$421,TabelleK14BI,7,FALSE),""),"")</f>
        <v/>
      </c>
      <c r="KE435" s="4" t="str">
        <f ca="1">IFERROR(IF($B435&lt;&gt;"",VLOOKUP(KE$421,TabelleK14BI,7,FALSE),""),"")</f>
        <v/>
      </c>
      <c r="KF435" s="4" t="str">
        <f ca="1">IFERROR(IF($B435&lt;&gt;"",VLOOKUP(KF$421,TabelleK14BI,7,FALSE),""),"")</f>
        <v/>
      </c>
      <c r="KG435" s="4" t="str">
        <f ca="1">IFERROR(IF($B435&lt;&gt;"",VLOOKUP(KG$421,TabelleK14BI,7,FALSE),""),"")</f>
        <v/>
      </c>
      <c r="KH435" s="4" t="str">
        <f ca="1">IFERROR(IF($B435&lt;&gt;"",VLOOKUP(KH$421,TabelleK14BI,7,FALSE),""),"")</f>
        <v/>
      </c>
      <c r="KI435" s="4" t="str">
        <f ca="1">IFERROR(IF($B435&lt;&gt;"",VLOOKUP(KI$421,TabelleK14BI,7,FALSE),""),"")</f>
        <v/>
      </c>
      <c r="KJ435" s="4" t="str">
        <f ca="1">IFERROR(IF($B435&lt;&gt;"",VLOOKUP(KJ$421,TabelleK14BI,7,FALSE),""),"")</f>
        <v/>
      </c>
      <c r="KK435" s="4" t="str">
        <f ca="1">IFERROR(IF($B435&lt;&gt;"",VLOOKUP(KK$421,TabelleK14BI,7,FALSE),""),"")</f>
        <v/>
      </c>
      <c r="KL435" s="4" t="str">
        <f ca="1">IFERROR(IF($B435&lt;&gt;"",VLOOKUP(KL$421,TabelleK14BI,7,FALSE),""),"")</f>
        <v/>
      </c>
      <c r="KM435" s="4" t="str">
        <f ca="1">IFERROR(IF($B435&lt;&gt;"",VLOOKUP(KM$421,TabelleK14BI,7,FALSE),""),"")</f>
        <v/>
      </c>
      <c r="KN435" s="4" t="str">
        <f ca="1">IFERROR(IF($B435&lt;&gt;"",VLOOKUP(KN$421,TabelleK14BI,7,FALSE),""),"")</f>
        <v/>
      </c>
      <c r="KO435" s="4" t="str">
        <f ca="1">IFERROR(IF($B435&lt;&gt;"",VLOOKUP(KO$421,TabelleK14BI,7,FALSE),""),"")</f>
        <v/>
      </c>
      <c r="KP435" s="4" t="str">
        <f ca="1">IFERROR(IF($B435&lt;&gt;"",VLOOKUP(KP$421,TabelleK14BI,7,FALSE),""),"")</f>
        <v/>
      </c>
      <c r="KQ435" s="4" t="str">
        <f ca="1">IFERROR(IF($B435&lt;&gt;"",VLOOKUP(KQ$421,TabelleK14BI,7,FALSE),""),"")</f>
        <v/>
      </c>
      <c r="KR435" s="4" t="str">
        <f>IFERROR(VLOOKUP($KR$421,TabelleK14BI,7,FALSE),"")</f>
        <v/>
      </c>
      <c r="KS435" s="4" t="str">
        <f>IFERROR(VLOOKUP($KS$421,TabelleK14BI,7,FALSE),"")</f>
        <v/>
      </c>
    </row>
    <row r="436" spans="2:305" ht="12.75" hidden="1" customHeight="1" x14ac:dyDescent="0.2">
      <c r="B436" s="138" t="str">
        <f t="shared" ca="1" si="148"/>
        <v/>
      </c>
      <c r="C436" s="4" t="str">
        <f ca="1">IFERROR(IF($B436&lt;&gt;"",VLOOKUP(C$421,TabelleK15BI,7,FALSE),""),"")</f>
        <v/>
      </c>
      <c r="D436" s="4" t="str">
        <f ca="1">IFERROR(IF($B436&lt;&gt;"",VLOOKUP(D$421,TabelleK15BI,7,FALSE),""),"")</f>
        <v/>
      </c>
      <c r="E436" s="4" t="str">
        <f ca="1">IFERROR(IF($B436&lt;&gt;"",VLOOKUP(E$421,TabelleK15BI,7,FALSE),""),"")</f>
        <v/>
      </c>
      <c r="F436" s="4" t="str">
        <f ca="1">IFERROR(IF($B436&lt;&gt;"",VLOOKUP(F$421,TabelleK15BI,7,FALSE),""),"")</f>
        <v/>
      </c>
      <c r="G436" s="4" t="str">
        <f ca="1">IFERROR(IF($B436&lt;&gt;"",VLOOKUP(G$421,TabelleK15BI,7,FALSE),""),"")</f>
        <v/>
      </c>
      <c r="H436" s="4" t="str">
        <f ca="1">IFERROR(IF($B436&lt;&gt;"",VLOOKUP(H$421,TabelleK15BI,7,FALSE),""),"")</f>
        <v/>
      </c>
      <c r="I436" s="4" t="str">
        <f ca="1">IFERROR(IF($B436&lt;&gt;"",VLOOKUP(I$421,TabelleK15BI,7,FALSE),""),"")</f>
        <v/>
      </c>
      <c r="J436" s="4" t="str">
        <f ca="1">IFERROR(IF($B436&lt;&gt;"",VLOOKUP(J$421,TabelleK15BI,7,FALSE),""),"")</f>
        <v/>
      </c>
      <c r="K436" s="4" t="str">
        <f ca="1">IFERROR(IF($B436&lt;&gt;"",VLOOKUP(K$421,TabelleK15BI,7,FALSE),""),"")</f>
        <v/>
      </c>
      <c r="L436" s="4" t="str">
        <f ca="1">IFERROR(IF($B436&lt;&gt;"",VLOOKUP(L$421,TabelleK15BI,7,FALSE),""),"")</f>
        <v/>
      </c>
      <c r="M436" s="4" t="str">
        <f ca="1">IFERROR(IF($B436&lt;&gt;"",VLOOKUP(M$421,TabelleK15BI,7,FALSE),""),"")</f>
        <v/>
      </c>
      <c r="N436" s="4" t="str">
        <f ca="1">IFERROR(IF($B436&lt;&gt;"",VLOOKUP(N$421,TabelleK15BI,7,FALSE),""),"")</f>
        <v/>
      </c>
      <c r="O436" s="4" t="str">
        <f ca="1">IFERROR(IF($B436&lt;&gt;"",VLOOKUP(O$421,TabelleK15BI,7,FALSE),""),"")</f>
        <v/>
      </c>
      <c r="P436" s="4" t="str">
        <f ca="1">IFERROR(IF($B436&lt;&gt;"",VLOOKUP(P$421,TabelleK15BI,7,FALSE),""),"")</f>
        <v/>
      </c>
      <c r="Q436" s="4" t="str">
        <f ca="1">IFERROR(IF($B436&lt;&gt;"",VLOOKUP(Q$421,TabelleK15BI,7,FALSE),""),"")</f>
        <v/>
      </c>
      <c r="R436" s="4" t="str">
        <f ca="1">IFERROR(IF($B436&lt;&gt;"",VLOOKUP(R$421,TabelleK15BI,7,FALSE),""),"")</f>
        <v/>
      </c>
      <c r="S436" s="4" t="str">
        <f ca="1">IFERROR(IF($B436&lt;&gt;"",VLOOKUP(S$421,TabelleK15BI,7,FALSE),""),"")</f>
        <v/>
      </c>
      <c r="T436" s="4" t="str">
        <f ca="1">IFERROR(IF($B436&lt;&gt;"",VLOOKUP(T$421,TabelleK15BI,7,FALSE),""),"")</f>
        <v/>
      </c>
      <c r="U436" s="4" t="str">
        <f ca="1">IFERROR(IF($B436&lt;&gt;"",VLOOKUP(U$421,TabelleK15BI,7,FALSE),""),"")</f>
        <v/>
      </c>
      <c r="V436" s="4" t="str">
        <f ca="1">IFERROR(IF($B436&lt;&gt;"",VLOOKUP(V$421,TabelleK15BI,7,FALSE),""),"")</f>
        <v/>
      </c>
      <c r="W436" s="4" t="str">
        <f ca="1">IFERROR(IF($B436&lt;&gt;"",VLOOKUP(W$421,TabelleK15BI,7,FALSE),""),"")</f>
        <v/>
      </c>
      <c r="X436" s="4" t="str">
        <f ca="1">IFERROR(IF($B436&lt;&gt;"",VLOOKUP(X$421,TabelleK15BI,7,FALSE),""),"")</f>
        <v/>
      </c>
      <c r="Y436" s="4" t="str">
        <f ca="1">IFERROR(IF($B436&lt;&gt;"",VLOOKUP(Y$421,TabelleK15BI,7,FALSE),""),"")</f>
        <v/>
      </c>
      <c r="Z436" s="4" t="str">
        <f ca="1">IFERROR(IF($B436&lt;&gt;"",VLOOKUP(Z$421,TabelleK15BI,7,FALSE),""),"")</f>
        <v/>
      </c>
      <c r="AA436" s="4" t="str">
        <f ca="1">IFERROR(IF($B436&lt;&gt;"",VLOOKUP(AA$421,TabelleK15BI,7,FALSE),""),"")</f>
        <v/>
      </c>
      <c r="AB436" s="4" t="str">
        <f ca="1">IFERROR(IF($B436&lt;&gt;"",VLOOKUP(AB$421,TabelleK15BI,7,FALSE),""),"")</f>
        <v/>
      </c>
      <c r="AC436" s="4" t="str">
        <f ca="1">IFERROR(IF($B436&lt;&gt;"",VLOOKUP(AC$421,TabelleK15BI,7,FALSE),""),"")</f>
        <v/>
      </c>
      <c r="AD436" s="4" t="str">
        <f ca="1">IFERROR(IF($B436&lt;&gt;"",VLOOKUP(AD$421,TabelleK15BI,7,FALSE),""),"")</f>
        <v/>
      </c>
      <c r="AE436" s="4" t="str">
        <f ca="1">IFERROR(IF($B436&lt;&gt;"",VLOOKUP(AE$421,TabelleK15BI,7,FALSE),""),"")</f>
        <v/>
      </c>
      <c r="AF436" s="4" t="str">
        <f ca="1">IFERROR(IF($B436&lt;&gt;"",VLOOKUP(AF$421,TabelleK15BI,7,FALSE),""),"")</f>
        <v/>
      </c>
      <c r="AG436" s="4" t="str">
        <f ca="1">IFERROR(IF($B436&lt;&gt;"",VLOOKUP(AG$421,TabelleK15BI,7,FALSE),""),"")</f>
        <v/>
      </c>
      <c r="AH436" s="4" t="str">
        <f ca="1">IFERROR(IF($B436&lt;&gt;"",VLOOKUP(AH$421,TabelleK15BI,7,FALSE),""),"")</f>
        <v/>
      </c>
      <c r="AI436" s="4" t="str">
        <f ca="1">IFERROR(IF($B436&lt;&gt;"",VLOOKUP(AI$421,TabelleK15BI,7,FALSE),""),"")</f>
        <v/>
      </c>
      <c r="AJ436" s="4" t="str">
        <f ca="1">IFERROR(IF($B436&lt;&gt;"",VLOOKUP(AJ$421,TabelleK15BI,7,FALSE),""),"")</f>
        <v/>
      </c>
      <c r="AK436" s="4" t="str">
        <f ca="1">IFERROR(IF($B436&lt;&gt;"",VLOOKUP(AK$421,TabelleK15BI,7,FALSE),""),"")</f>
        <v/>
      </c>
      <c r="AL436" s="4" t="str">
        <f ca="1">IFERROR(IF($B436&lt;&gt;"",VLOOKUP(AL$421,TabelleK15BI,7,FALSE),""),"")</f>
        <v/>
      </c>
      <c r="AM436" s="4" t="str">
        <f ca="1">IFERROR(IF($B436&lt;&gt;"",VLOOKUP(AM$421,TabelleK15BI,7,FALSE),""),"")</f>
        <v/>
      </c>
      <c r="AN436" s="4" t="str">
        <f ca="1">IFERROR(IF($B436&lt;&gt;"",VLOOKUP(AN$421,TabelleK15BI,7,FALSE),""),"")</f>
        <v/>
      </c>
      <c r="AO436" s="4" t="str">
        <f ca="1">IFERROR(IF($B436&lt;&gt;"",VLOOKUP(AO$421,TabelleK15BI,7,FALSE),""),"")</f>
        <v/>
      </c>
      <c r="AP436" s="4" t="str">
        <f ca="1">IFERROR(IF($B436&lt;&gt;"",VLOOKUP(AP$421,TabelleK15BI,7,FALSE),""),"")</f>
        <v/>
      </c>
      <c r="AQ436" s="4" t="str">
        <f ca="1">IFERROR(IF($B436&lt;&gt;"",VLOOKUP(AQ$421,TabelleK15BI,7,FALSE),""),"")</f>
        <v/>
      </c>
      <c r="AR436" s="4" t="str">
        <f ca="1">IFERROR(IF($B436&lt;&gt;"",VLOOKUP(AR$421,TabelleK15BI,7,FALSE),""),"")</f>
        <v/>
      </c>
      <c r="AS436" s="4" t="str">
        <f ca="1">IFERROR(IF($B436&lt;&gt;"",VLOOKUP(AS$421,TabelleK15BI,7,FALSE),""),"")</f>
        <v/>
      </c>
      <c r="AT436" s="4" t="str">
        <f ca="1">IFERROR(IF($B436&lt;&gt;"",VLOOKUP(AT$421,TabelleK15BI,7,FALSE),""),"")</f>
        <v/>
      </c>
      <c r="AU436" s="4" t="str">
        <f ca="1">IFERROR(IF($B436&lt;&gt;"",VLOOKUP(AU$421,TabelleK15BI,7,FALSE),""),"")</f>
        <v/>
      </c>
      <c r="AV436" s="4" t="str">
        <f ca="1">IFERROR(IF($B436&lt;&gt;"",VLOOKUP(AV$421,TabelleK15BI,7,FALSE),""),"")</f>
        <v/>
      </c>
      <c r="AW436" s="4" t="str">
        <f ca="1">IFERROR(IF($B436&lt;&gt;"",VLOOKUP(AW$421,TabelleK15BI,7,FALSE),""),"")</f>
        <v/>
      </c>
      <c r="AX436" s="4" t="str">
        <f ca="1">IFERROR(IF($B436&lt;&gt;"",VLOOKUP(AX$421,TabelleK15BI,7,FALSE),""),"")</f>
        <v/>
      </c>
      <c r="AY436" s="4" t="str">
        <f ca="1">IFERROR(IF($B436&lt;&gt;"",VLOOKUP(AY$421,TabelleK15BI,7,FALSE),""),"")</f>
        <v/>
      </c>
      <c r="AZ436" s="4" t="str">
        <f ca="1">IFERROR(IF($B436&lt;&gt;"",VLOOKUP(AZ$421,TabelleK15BI,7,FALSE),""),"")</f>
        <v/>
      </c>
      <c r="BA436" s="4" t="str">
        <f ca="1">IFERROR(IF($B436&lt;&gt;"",VLOOKUP(BA$421,TabelleK15BI,7,FALSE),""),"")</f>
        <v/>
      </c>
      <c r="BB436" s="4" t="str">
        <f ca="1">IFERROR(IF($B436&lt;&gt;"",VLOOKUP(BB$421,TabelleK15BI,7,FALSE),""),"")</f>
        <v/>
      </c>
      <c r="BC436" s="4" t="str">
        <f ca="1">IFERROR(IF($B436&lt;&gt;"",VLOOKUP(BC$421,TabelleK15BI,7,FALSE),""),"")</f>
        <v/>
      </c>
      <c r="BD436" s="4" t="str">
        <f ca="1">IFERROR(IF($B436&lt;&gt;"",VLOOKUP(BD$421,TabelleK15BI,7,FALSE),""),"")</f>
        <v/>
      </c>
      <c r="BE436" s="4" t="str">
        <f ca="1">IFERROR(IF($B436&lt;&gt;"",VLOOKUP(BE$421,TabelleK15BI,7,FALSE),""),"")</f>
        <v/>
      </c>
      <c r="BF436" s="4" t="str">
        <f ca="1">IFERROR(IF($B436&lt;&gt;"",VLOOKUP(BF$421,TabelleK15BI,7,FALSE),""),"")</f>
        <v/>
      </c>
      <c r="BG436" s="4" t="str">
        <f ca="1">IFERROR(IF($B436&lt;&gt;"",VLOOKUP(BG$421,TabelleK15BI,7,FALSE),""),"")</f>
        <v/>
      </c>
      <c r="BH436" s="4" t="str">
        <f ca="1">IFERROR(IF($B436&lt;&gt;"",VLOOKUP(BH$421,TabelleK15BI,7,FALSE),""),"")</f>
        <v/>
      </c>
      <c r="BI436" s="4" t="str">
        <f ca="1">IFERROR(IF($B436&lt;&gt;"",VLOOKUP(BI$421,TabelleK15BI,7,FALSE),""),"")</f>
        <v/>
      </c>
      <c r="BJ436" s="4" t="str">
        <f ca="1">IFERROR(IF($B436&lt;&gt;"",VLOOKUP(BJ$421,TabelleK15BI,7,FALSE),""),"")</f>
        <v/>
      </c>
      <c r="BK436" s="4" t="str">
        <f ca="1">IFERROR(IF($B436&lt;&gt;"",VLOOKUP(BK$421,TabelleK15BI,7,FALSE),""),"")</f>
        <v/>
      </c>
      <c r="BL436" s="4" t="str">
        <f ca="1">IFERROR(IF($B436&lt;&gt;"",VLOOKUP(BL$421,TabelleK15BI,7,FALSE),""),"")</f>
        <v/>
      </c>
      <c r="BM436" s="4" t="str">
        <f ca="1">IFERROR(IF($B436&lt;&gt;"",VLOOKUP(BM$421,TabelleK15BI,7,FALSE),""),"")</f>
        <v/>
      </c>
      <c r="BN436" s="4" t="str">
        <f ca="1">IFERROR(IF($B436&lt;&gt;"",VLOOKUP(BN$421,TabelleK15BI,7,FALSE),""),"")</f>
        <v/>
      </c>
      <c r="BO436" s="4" t="str">
        <f ca="1">IFERROR(IF($B436&lt;&gt;"",VLOOKUP(BO$421,TabelleK15BI,7,FALSE),""),"")</f>
        <v/>
      </c>
      <c r="BP436" s="4" t="str">
        <f ca="1">IFERROR(IF($B436&lt;&gt;"",VLOOKUP(BP$421,TabelleK15BI,7,FALSE),""),"")</f>
        <v/>
      </c>
      <c r="BQ436" s="4" t="str">
        <f ca="1">IFERROR(IF($B436&lt;&gt;"",VLOOKUP(BQ$421,TabelleK15BI,7,FALSE),""),"")</f>
        <v/>
      </c>
      <c r="BR436" s="4" t="str">
        <f ca="1">IFERROR(IF($B436&lt;&gt;"",VLOOKUP(BR$421,TabelleK15BI,7,FALSE),""),"")</f>
        <v/>
      </c>
      <c r="BS436" s="4" t="str">
        <f ca="1">IFERROR(IF($B436&lt;&gt;"",VLOOKUP(BS$421,TabelleK15BI,7,FALSE),""),"")</f>
        <v/>
      </c>
      <c r="BT436" s="4" t="str">
        <f ca="1">IFERROR(IF($B436&lt;&gt;"",VLOOKUP(BT$421,TabelleK15BI,7,FALSE),""),"")</f>
        <v/>
      </c>
      <c r="BU436" s="4" t="str">
        <f ca="1">IFERROR(IF($B436&lt;&gt;"",VLOOKUP(BU$421,TabelleK15BI,7,FALSE),""),"")</f>
        <v/>
      </c>
      <c r="BV436" s="4" t="str">
        <f ca="1">IFERROR(IF($B436&lt;&gt;"",VLOOKUP(BV$421,TabelleK15BI,7,FALSE),""),"")</f>
        <v/>
      </c>
      <c r="BW436" s="4" t="str">
        <f ca="1">IFERROR(IF($B436&lt;&gt;"",VLOOKUP(BW$421,TabelleK15BI,7,FALSE),""),"")</f>
        <v/>
      </c>
      <c r="BX436" s="4" t="str">
        <f ca="1">IFERROR(IF($B436&lt;&gt;"",VLOOKUP(BX$421,TabelleK15BI,7,FALSE),""),"")</f>
        <v/>
      </c>
      <c r="BY436" s="4" t="str">
        <f ca="1">IFERROR(IF($B436&lt;&gt;"",VLOOKUP(BY$421,TabelleK15BI,7,FALSE),""),"")</f>
        <v/>
      </c>
      <c r="BZ436" s="4" t="str">
        <f ca="1">IFERROR(IF($B436&lt;&gt;"",VLOOKUP(BZ$421,TabelleK15BI,7,FALSE),""),"")</f>
        <v/>
      </c>
      <c r="CA436" s="4" t="str">
        <f ca="1">IFERROR(IF($B436&lt;&gt;"",VLOOKUP(CA$421,TabelleK15BI,7,FALSE),""),"")</f>
        <v/>
      </c>
      <c r="CB436" s="4" t="str">
        <f ca="1">IFERROR(IF($B436&lt;&gt;"",VLOOKUP(CB$421,TabelleK15BI,7,FALSE),""),"")</f>
        <v/>
      </c>
      <c r="CC436" s="4" t="str">
        <f ca="1">IFERROR(IF($B436&lt;&gt;"",VLOOKUP(CC$421,TabelleK15BI,7,FALSE),""),"")</f>
        <v/>
      </c>
      <c r="CD436" s="4" t="str">
        <f ca="1">IFERROR(IF($B436&lt;&gt;"",VLOOKUP(CD$421,TabelleK15BI,7,FALSE),""),"")</f>
        <v/>
      </c>
      <c r="CE436" s="4" t="str">
        <f ca="1">IFERROR(IF($B436&lt;&gt;"",VLOOKUP(CE$421,TabelleK15BI,7,FALSE),""),"")</f>
        <v/>
      </c>
      <c r="CF436" s="4" t="str">
        <f ca="1">IFERROR(IF($B436&lt;&gt;"",VLOOKUP(CF$421,TabelleK15BI,7,FALSE),""),"")</f>
        <v/>
      </c>
      <c r="CG436" s="4" t="str">
        <f ca="1">IFERROR(IF($B436&lt;&gt;"",VLOOKUP(CG$421,TabelleK15BI,7,FALSE),""),"")</f>
        <v/>
      </c>
      <c r="CH436" s="4" t="str">
        <f ca="1">IFERROR(IF($B436&lt;&gt;"",VLOOKUP(CH$421,TabelleK15BI,7,FALSE),""),"")</f>
        <v/>
      </c>
      <c r="CI436" s="4" t="str">
        <f ca="1">IFERROR(IF($B436&lt;&gt;"",VLOOKUP(CI$421,TabelleK15BI,7,FALSE),""),"")</f>
        <v/>
      </c>
      <c r="CJ436" s="4" t="str">
        <f ca="1">IFERROR(IF($B436&lt;&gt;"",VLOOKUP(CJ$421,TabelleK15BI,7,FALSE),""),"")</f>
        <v/>
      </c>
      <c r="CK436" s="4" t="str">
        <f ca="1">IFERROR(IF($B436&lt;&gt;"",VLOOKUP(CK$421,TabelleK15BI,7,FALSE),""),"")</f>
        <v/>
      </c>
      <c r="CL436" s="4" t="str">
        <f ca="1">IFERROR(IF($B436&lt;&gt;"",VLOOKUP(CL$421,TabelleK15BI,7,FALSE),""),"")</f>
        <v/>
      </c>
      <c r="CM436" s="4" t="str">
        <f ca="1">IFERROR(IF($B436&lt;&gt;"",VLOOKUP(CM$421,TabelleK15BI,7,FALSE),""),"")</f>
        <v/>
      </c>
      <c r="CN436" s="4" t="str">
        <f ca="1">IFERROR(IF($B436&lt;&gt;"",VLOOKUP(CN$421,TabelleK15BI,7,FALSE),""),"")</f>
        <v/>
      </c>
      <c r="CO436" s="4" t="str">
        <f ca="1">IFERROR(IF($B436&lt;&gt;"",VLOOKUP(CO$421,TabelleK15BI,7,FALSE),""),"")</f>
        <v/>
      </c>
      <c r="CP436" s="4" t="str">
        <f ca="1">IFERROR(IF($B436&lt;&gt;"",VLOOKUP(CP$421,TabelleK15BI,7,FALSE),""),"")</f>
        <v/>
      </c>
      <c r="CQ436" s="4" t="str">
        <f ca="1">IFERROR(IF($B436&lt;&gt;"",VLOOKUP(CQ$421,TabelleK15BI,7,FALSE),""),"")</f>
        <v/>
      </c>
      <c r="CR436" s="4" t="str">
        <f ca="1">IFERROR(IF($B436&lt;&gt;"",VLOOKUP(CR$421,TabelleK15BI,7,FALSE),""),"")</f>
        <v/>
      </c>
      <c r="CS436" s="4" t="str">
        <f ca="1">IFERROR(IF($B436&lt;&gt;"",VLOOKUP(CS$421,TabelleK15BI,7,FALSE),""),"")</f>
        <v/>
      </c>
      <c r="CT436" s="4" t="str">
        <f ca="1">IFERROR(IF($B436&lt;&gt;"",VLOOKUP(CT$421,TabelleK15BI,7,FALSE),""),"")</f>
        <v/>
      </c>
      <c r="CU436" s="4" t="str">
        <f ca="1">IFERROR(IF($B436&lt;&gt;"",VLOOKUP(CU$421,TabelleK15BI,7,FALSE),""),"")</f>
        <v/>
      </c>
      <c r="CV436" s="4" t="str">
        <f ca="1">IFERROR(IF($B436&lt;&gt;"",VLOOKUP(CV$421,TabelleK15BI,7,FALSE),""),"")</f>
        <v/>
      </c>
      <c r="CW436" s="4" t="str">
        <f ca="1">IFERROR(IF($B436&lt;&gt;"",VLOOKUP(CW$421,TabelleK15BI,7,FALSE),""),"")</f>
        <v/>
      </c>
      <c r="CX436" s="4" t="str">
        <f ca="1">IFERROR(IF($B436&lt;&gt;"",VLOOKUP(CX$421,TabelleK15BI,7,FALSE),""),"")</f>
        <v/>
      </c>
      <c r="CY436" s="4" t="str">
        <f ca="1">IFERROR(IF($B436&lt;&gt;"",VLOOKUP(CY$421,TabelleK15BI,7,FALSE),""),"")</f>
        <v/>
      </c>
      <c r="CZ436" s="4" t="str">
        <f ca="1">IFERROR(IF($B436&lt;&gt;"",VLOOKUP(CZ$421,TabelleK15BI,7,FALSE),""),"")</f>
        <v/>
      </c>
      <c r="DA436" s="4" t="str">
        <f ca="1">IFERROR(IF($B436&lt;&gt;"",VLOOKUP(DA$421,TabelleK15BI,7,FALSE),""),"")</f>
        <v/>
      </c>
      <c r="DB436" s="4" t="str">
        <f ca="1">IFERROR(IF($B436&lt;&gt;"",VLOOKUP(DB$421,TabelleK15BI,7,FALSE),""),"")</f>
        <v/>
      </c>
      <c r="DC436" s="4" t="str">
        <f ca="1">IFERROR(IF($B436&lt;&gt;"",VLOOKUP(DC$421,TabelleK15BI,7,FALSE),""),"")</f>
        <v/>
      </c>
      <c r="DD436" s="4" t="str">
        <f ca="1">IFERROR(IF($B436&lt;&gt;"",VLOOKUP(DD$421,TabelleK15BI,7,FALSE),""),"")</f>
        <v/>
      </c>
      <c r="DE436" s="4" t="str">
        <f ca="1">IFERROR(IF($B436&lt;&gt;"",VLOOKUP(DE$421,TabelleK15BI,7,FALSE),""),"")</f>
        <v/>
      </c>
      <c r="DF436" s="4" t="str">
        <f ca="1">IFERROR(IF($B436&lt;&gt;"",VLOOKUP(DF$421,TabelleK15BI,7,FALSE),""),"")</f>
        <v/>
      </c>
      <c r="DG436" s="4" t="str">
        <f ca="1">IFERROR(IF($B436&lt;&gt;"",VLOOKUP(DG$421,TabelleK15BI,7,FALSE),""),"")</f>
        <v/>
      </c>
      <c r="DH436" s="4" t="str">
        <f ca="1">IFERROR(IF($B436&lt;&gt;"",VLOOKUP(DH$421,TabelleK15BI,7,FALSE),""),"")</f>
        <v/>
      </c>
      <c r="DI436" s="4" t="str">
        <f ca="1">IFERROR(IF($B436&lt;&gt;"",VLOOKUP(DI$421,TabelleK15BI,7,FALSE),""),"")</f>
        <v/>
      </c>
      <c r="DJ436" s="4" t="str">
        <f ca="1">IFERROR(IF($B436&lt;&gt;"",VLOOKUP(DJ$421,TabelleK15BI,7,FALSE),""),"")</f>
        <v/>
      </c>
      <c r="DK436" s="4" t="str">
        <f ca="1">IFERROR(IF($B436&lt;&gt;"",VLOOKUP(DK$421,TabelleK15BI,7,FALSE),""),"")</f>
        <v/>
      </c>
      <c r="DL436" s="4" t="str">
        <f ca="1">IFERROR(IF($B436&lt;&gt;"",VLOOKUP(DL$421,TabelleK15BI,7,FALSE),""),"")</f>
        <v/>
      </c>
      <c r="DM436" s="4" t="str">
        <f ca="1">IFERROR(IF($B436&lt;&gt;"",VLOOKUP(DM$421,TabelleK15BI,7,FALSE),""),"")</f>
        <v/>
      </c>
      <c r="DN436" s="4" t="str">
        <f ca="1">IFERROR(IF($B436&lt;&gt;"",VLOOKUP(DN$421,TabelleK15BI,7,FALSE),""),"")</f>
        <v/>
      </c>
      <c r="DO436" s="4" t="str">
        <f ca="1">IFERROR(IF($B436&lt;&gt;"",VLOOKUP(DO$421,TabelleK15BI,7,FALSE),""),"")</f>
        <v/>
      </c>
      <c r="DP436" s="4" t="str">
        <f ca="1">IFERROR(IF($B436&lt;&gt;"",VLOOKUP(DP$421,TabelleK15BI,7,FALSE),""),"")</f>
        <v/>
      </c>
      <c r="DQ436" s="4" t="str">
        <f ca="1">IFERROR(IF($B436&lt;&gt;"",VLOOKUP(DQ$421,TabelleK15BI,7,FALSE),""),"")</f>
        <v/>
      </c>
      <c r="DR436" s="4" t="str">
        <f ca="1">IFERROR(IF($B436&lt;&gt;"",VLOOKUP(DR$421,TabelleK15BI,7,FALSE),""),"")</f>
        <v/>
      </c>
      <c r="DS436" s="4" t="str">
        <f ca="1">IFERROR(IF($B436&lt;&gt;"",VLOOKUP(DS$421,TabelleK15BI,7,FALSE),""),"")</f>
        <v/>
      </c>
      <c r="DT436" s="4" t="str">
        <f ca="1">IFERROR(IF($B436&lt;&gt;"",VLOOKUP(DT$421,TabelleK15BI,7,FALSE),""),"")</f>
        <v/>
      </c>
      <c r="DU436" s="4" t="str">
        <f ca="1">IFERROR(IF($B436&lt;&gt;"",VLOOKUP(DU$421,TabelleK15BI,7,FALSE),""),"")</f>
        <v/>
      </c>
      <c r="DV436" s="4" t="str">
        <f ca="1">IFERROR(IF($B436&lt;&gt;"",VLOOKUP(DV$421,TabelleK15BI,7,FALSE),""),"")</f>
        <v/>
      </c>
      <c r="DW436" s="4" t="str">
        <f ca="1">IFERROR(IF($B436&lt;&gt;"",VLOOKUP(DW$421,TabelleK15BI,7,FALSE),""),"")</f>
        <v/>
      </c>
      <c r="DX436" s="4" t="str">
        <f ca="1">IFERROR(IF($B436&lt;&gt;"",VLOOKUP(DX$421,TabelleK15BI,7,FALSE),""),"")</f>
        <v/>
      </c>
      <c r="DY436" s="4" t="str">
        <f ca="1">IFERROR(IF($B436&lt;&gt;"",VLOOKUP(DY$421,TabelleK15BI,7,FALSE),""),"")</f>
        <v/>
      </c>
      <c r="DZ436" s="4" t="str">
        <f ca="1">IFERROR(IF($B436&lt;&gt;"",VLOOKUP(DZ$421,TabelleK15BI,7,FALSE),""),"")</f>
        <v/>
      </c>
      <c r="EA436" s="4" t="str">
        <f ca="1">IFERROR(IF($B436&lt;&gt;"",VLOOKUP(EA$421,TabelleK15BI,7,FALSE),""),"")</f>
        <v/>
      </c>
      <c r="EB436" s="4" t="str">
        <f ca="1">IFERROR(IF($B436&lt;&gt;"",VLOOKUP(EB$421,TabelleK15BI,7,FALSE),""),"")</f>
        <v/>
      </c>
      <c r="EC436" s="4" t="str">
        <f ca="1">IFERROR(IF($B436&lt;&gt;"",VLOOKUP(EC$421,TabelleK15BI,7,FALSE),""),"")</f>
        <v/>
      </c>
      <c r="ED436" s="4" t="str">
        <f ca="1">IFERROR(IF($B436&lt;&gt;"",VLOOKUP(ED$421,TabelleK15BI,7,FALSE),""),"")</f>
        <v/>
      </c>
      <c r="EE436" s="4" t="str">
        <f ca="1">IFERROR(IF($B436&lt;&gt;"",VLOOKUP(EE$421,TabelleK15BI,7,FALSE),""),"")</f>
        <v/>
      </c>
      <c r="EF436" s="4" t="str">
        <f ca="1">IFERROR(IF($B436&lt;&gt;"",VLOOKUP(EF$421,TabelleK15BI,7,FALSE),""),"")</f>
        <v/>
      </c>
      <c r="EG436" s="4" t="str">
        <f ca="1">IFERROR(IF($B436&lt;&gt;"",VLOOKUP(EG$421,TabelleK15BI,7,FALSE),""),"")</f>
        <v/>
      </c>
      <c r="EH436" s="4" t="str">
        <f ca="1">IFERROR(IF($B436&lt;&gt;"",VLOOKUP(EH$421,TabelleK15BI,7,FALSE),""),"")</f>
        <v/>
      </c>
      <c r="EI436" s="4" t="str">
        <f ca="1">IFERROR(IF($B436&lt;&gt;"",VLOOKUP(EI$421,TabelleK15BI,7,FALSE),""),"")</f>
        <v/>
      </c>
      <c r="EJ436" s="4" t="str">
        <f ca="1">IFERROR(IF($B436&lt;&gt;"",VLOOKUP(EJ$421,TabelleK15BI,7,FALSE),""),"")</f>
        <v/>
      </c>
      <c r="EK436" s="4" t="str">
        <f ca="1">IFERROR(IF($B436&lt;&gt;"",VLOOKUP(EK$421,TabelleK15BI,7,FALSE),""),"")</f>
        <v/>
      </c>
      <c r="EL436" s="4" t="str">
        <f ca="1">IFERROR(IF($B436&lt;&gt;"",VLOOKUP(EL$421,TabelleK15BI,7,FALSE),""),"")</f>
        <v/>
      </c>
      <c r="EM436" s="4" t="str">
        <f ca="1">IFERROR(IF($B436&lt;&gt;"",VLOOKUP(EM$421,TabelleK15BI,7,FALSE),""),"")</f>
        <v/>
      </c>
      <c r="EN436" s="4" t="str">
        <f ca="1">IFERROR(IF($B436&lt;&gt;"",VLOOKUP(EN$421,TabelleK15BI,7,FALSE),""),"")</f>
        <v/>
      </c>
      <c r="EO436" s="4" t="str">
        <f ca="1">IFERROR(IF($B436&lt;&gt;"",VLOOKUP(EO$421,TabelleK15BI,7,FALSE),""),"")</f>
        <v/>
      </c>
      <c r="EP436" s="4" t="str">
        <f ca="1">IFERROR(IF($B436&lt;&gt;"",VLOOKUP(EP$421,TabelleK15BI,7,FALSE),""),"")</f>
        <v/>
      </c>
      <c r="EQ436" s="4" t="str">
        <f ca="1">IFERROR(IF($B436&lt;&gt;"",VLOOKUP(EQ$421,TabelleK15BI,7,FALSE),""),"")</f>
        <v/>
      </c>
      <c r="ER436" s="4" t="str">
        <f ca="1">IFERROR(IF($B436&lt;&gt;"",VLOOKUP(ER$421,TabelleK15BI,7,FALSE),""),"")</f>
        <v/>
      </c>
      <c r="ES436" s="4" t="str">
        <f ca="1">IFERROR(IF($B436&lt;&gt;"",VLOOKUP(ES$421,TabelleK15BI,7,FALSE),""),"")</f>
        <v/>
      </c>
      <c r="ET436" s="4" t="str">
        <f ca="1">IFERROR(IF($B436&lt;&gt;"",VLOOKUP(ET$421,TabelleK15BI,7,FALSE),""),"")</f>
        <v/>
      </c>
      <c r="EU436" s="4" t="str">
        <f ca="1">IFERROR(IF($B436&lt;&gt;"",VLOOKUP(EU$421,TabelleK15BI,7,FALSE),""),"")</f>
        <v/>
      </c>
      <c r="EV436" s="4" t="str">
        <f ca="1">IFERROR(IF($B436&lt;&gt;"",VLOOKUP(EV$421,TabelleK15BI,7,FALSE),""),"")</f>
        <v/>
      </c>
      <c r="EW436" s="4" t="str">
        <f ca="1">IFERROR(IF($B436&lt;&gt;"",VLOOKUP(EW$421,TabelleK15BI,7,FALSE),""),"")</f>
        <v/>
      </c>
      <c r="EX436" s="4" t="str">
        <f ca="1">IFERROR(IF($B436&lt;&gt;"",VLOOKUP(EX$421,TabelleK15BI,7,FALSE),""),"")</f>
        <v/>
      </c>
      <c r="EY436" s="4" t="str">
        <f ca="1">IFERROR(IF($B436&lt;&gt;"",VLOOKUP(EY$421,TabelleK15BI,7,FALSE),""),"")</f>
        <v/>
      </c>
      <c r="EZ436" s="4" t="str">
        <f ca="1">IFERROR(IF($B436&lt;&gt;"",VLOOKUP(EZ$421,TabelleK15BI,7,FALSE),""),"")</f>
        <v/>
      </c>
      <c r="FA436" s="4" t="str">
        <f ca="1">IFERROR(IF($B436&lt;&gt;"",VLOOKUP(FA$421,TabelleK15BI,7,FALSE),""),"")</f>
        <v/>
      </c>
      <c r="FB436" s="4" t="str">
        <f ca="1">IFERROR(IF($B436&lt;&gt;"",VLOOKUP(FB$421,TabelleK15BI,7,FALSE),""),"")</f>
        <v/>
      </c>
      <c r="FC436" s="4" t="str">
        <f ca="1">IFERROR(IF($B436&lt;&gt;"",VLOOKUP(FC$421,TabelleK15BI,7,FALSE),""),"")</f>
        <v/>
      </c>
      <c r="FD436" s="4" t="str">
        <f ca="1">IFERROR(IF($B436&lt;&gt;"",VLOOKUP(FD$421,TabelleK15BI,7,FALSE),""),"")</f>
        <v/>
      </c>
      <c r="FE436" s="4" t="str">
        <f ca="1">IFERROR(IF($B436&lt;&gt;"",VLOOKUP(FE$421,TabelleK15BI,7,FALSE),""),"")</f>
        <v/>
      </c>
      <c r="FF436" s="4" t="str">
        <f ca="1">IFERROR(IF($B436&lt;&gt;"",VLOOKUP(FF$421,TabelleK15BI,7,FALSE),""),"")</f>
        <v/>
      </c>
      <c r="FG436" s="4" t="str">
        <f ca="1">IFERROR(IF($B436&lt;&gt;"",VLOOKUP(FG$421,TabelleK15BI,7,FALSE),""),"")</f>
        <v/>
      </c>
      <c r="FH436" s="4" t="str">
        <f ca="1">IFERROR(IF($B436&lt;&gt;"",VLOOKUP(FH$421,TabelleK15BI,7,FALSE),""),"")</f>
        <v/>
      </c>
      <c r="FI436" s="4" t="str">
        <f ca="1">IFERROR(IF($B436&lt;&gt;"",VLOOKUP(FI$421,TabelleK15BI,7,FALSE),""),"")</f>
        <v/>
      </c>
      <c r="FJ436" s="4" t="str">
        <f ca="1">IFERROR(IF($B436&lt;&gt;"",VLOOKUP(FJ$421,TabelleK15BI,7,FALSE),""),"")</f>
        <v/>
      </c>
      <c r="FK436" s="4" t="str">
        <f ca="1">IFERROR(IF($B436&lt;&gt;"",VLOOKUP(FK$421,TabelleK15BI,7,FALSE),""),"")</f>
        <v/>
      </c>
      <c r="FL436" s="4" t="str">
        <f ca="1">IFERROR(IF($B436&lt;&gt;"",VLOOKUP(FL$421,TabelleK15BI,7,FALSE),""),"")</f>
        <v/>
      </c>
      <c r="FM436" s="4" t="str">
        <f ca="1">IFERROR(IF($B436&lt;&gt;"",VLOOKUP(FM$421,TabelleK15BI,7,FALSE),""),"")</f>
        <v/>
      </c>
      <c r="FN436" s="4" t="str">
        <f ca="1">IFERROR(IF($B436&lt;&gt;"",VLOOKUP(FN$421,TabelleK15BI,7,FALSE),""),"")</f>
        <v/>
      </c>
      <c r="FO436" s="4" t="str">
        <f ca="1">IFERROR(IF($B436&lt;&gt;"",VLOOKUP(FO$421,TabelleK15BI,7,FALSE),""),"")</f>
        <v/>
      </c>
      <c r="FP436" s="4" t="str">
        <f ca="1">IFERROR(IF($B436&lt;&gt;"",VLOOKUP(FP$421,TabelleK15BI,7,FALSE),""),"")</f>
        <v/>
      </c>
      <c r="FQ436" s="4" t="str">
        <f ca="1">IFERROR(IF($B436&lt;&gt;"",VLOOKUP(FQ$421,TabelleK15BI,7,FALSE),""),"")</f>
        <v/>
      </c>
      <c r="FR436" s="4" t="str">
        <f ca="1">IFERROR(IF($B436&lt;&gt;"",VLOOKUP(FR$421,TabelleK15BI,7,FALSE),""),"")</f>
        <v/>
      </c>
      <c r="FS436" s="4" t="str">
        <f ca="1">IFERROR(IF($B436&lt;&gt;"",VLOOKUP(FS$421,TabelleK15BI,7,FALSE),""),"")</f>
        <v/>
      </c>
      <c r="FT436" s="4" t="str">
        <f ca="1">IFERROR(IF($B436&lt;&gt;"",VLOOKUP(FT$421,TabelleK15BI,7,FALSE),""),"")</f>
        <v/>
      </c>
      <c r="FU436" s="4" t="str">
        <f ca="1">IFERROR(IF($B436&lt;&gt;"",VLOOKUP(FU$421,TabelleK15BI,7,FALSE),""),"")</f>
        <v/>
      </c>
      <c r="FV436" s="4" t="str">
        <f ca="1">IFERROR(IF($B436&lt;&gt;"",VLOOKUP(FV$421,TabelleK15BI,7,FALSE),""),"")</f>
        <v/>
      </c>
      <c r="FW436" s="4" t="str">
        <f ca="1">IFERROR(IF($B436&lt;&gt;"",VLOOKUP(FW$421,TabelleK15BI,7,FALSE),""),"")</f>
        <v/>
      </c>
      <c r="FX436" s="4" t="str">
        <f ca="1">IFERROR(IF($B436&lt;&gt;"",VLOOKUP(FX$421,TabelleK15BI,7,FALSE),""),"")</f>
        <v/>
      </c>
      <c r="FY436" s="4" t="str">
        <f ca="1">IFERROR(IF($B436&lt;&gt;"",VLOOKUP(FY$421,TabelleK15BI,7,FALSE),""),"")</f>
        <v/>
      </c>
      <c r="FZ436" s="4" t="str">
        <f ca="1">IFERROR(IF($B436&lt;&gt;"",VLOOKUP(FZ$421,TabelleK15BI,7,FALSE),""),"")</f>
        <v/>
      </c>
      <c r="GA436" s="4" t="str">
        <f ca="1">IFERROR(IF($B436&lt;&gt;"",VLOOKUP(GA$421,TabelleK15BI,7,FALSE),""),"")</f>
        <v/>
      </c>
      <c r="GB436" s="4" t="str">
        <f ca="1">IFERROR(IF($B436&lt;&gt;"",VLOOKUP(GB$421,TabelleK15BI,7,FALSE),""),"")</f>
        <v/>
      </c>
      <c r="GC436" s="4" t="str">
        <f ca="1">IFERROR(IF($B436&lt;&gt;"",VLOOKUP(GC$421,TabelleK15BI,7,FALSE),""),"")</f>
        <v/>
      </c>
      <c r="GD436" s="4" t="str">
        <f ca="1">IFERROR(IF($B436&lt;&gt;"",VLOOKUP(GD$421,TabelleK15BI,7,FALSE),""),"")</f>
        <v/>
      </c>
      <c r="GE436" s="4" t="str">
        <f ca="1">IFERROR(IF($B436&lt;&gt;"",VLOOKUP(GE$421,TabelleK15BI,7,FALSE),""),"")</f>
        <v/>
      </c>
      <c r="GF436" s="4" t="str">
        <f ca="1">IFERROR(IF($B436&lt;&gt;"",VLOOKUP(GF$421,TabelleK15BI,7,FALSE),""),"")</f>
        <v/>
      </c>
      <c r="GG436" s="4" t="str">
        <f ca="1">IFERROR(IF($B436&lt;&gt;"",VLOOKUP(GG$421,TabelleK15BI,7,FALSE),""),"")</f>
        <v/>
      </c>
      <c r="GH436" s="4" t="str">
        <f ca="1">IFERROR(IF($B436&lt;&gt;"",VLOOKUP(GH$421,TabelleK15BI,7,FALSE),""),"")</f>
        <v/>
      </c>
      <c r="GI436" s="4" t="str">
        <f ca="1">IFERROR(IF($B436&lt;&gt;"",VLOOKUP(GI$421,TabelleK15BI,7,FALSE),""),"")</f>
        <v/>
      </c>
      <c r="GJ436" s="4" t="str">
        <f ca="1">IFERROR(IF($B436&lt;&gt;"",VLOOKUP(GJ$421,TabelleK15BI,7,FALSE),""),"")</f>
        <v/>
      </c>
      <c r="GK436" s="4" t="str">
        <f ca="1">IFERROR(IF($B436&lt;&gt;"",VLOOKUP(GK$421,TabelleK15BI,7,FALSE),""),"")</f>
        <v/>
      </c>
      <c r="GL436" s="4" t="str">
        <f ca="1">IFERROR(IF($B436&lt;&gt;"",VLOOKUP(GL$421,TabelleK15BI,7,FALSE),""),"")</f>
        <v/>
      </c>
      <c r="GM436" s="4" t="str">
        <f ca="1">IFERROR(IF($B436&lt;&gt;"",VLOOKUP(GM$421,TabelleK15BI,7,FALSE),""),"")</f>
        <v/>
      </c>
      <c r="GN436" s="4" t="str">
        <f ca="1">IFERROR(IF($B436&lt;&gt;"",VLOOKUP(GN$421,TabelleK15BI,7,FALSE),""),"")</f>
        <v/>
      </c>
      <c r="GO436" s="4" t="str">
        <f ca="1">IFERROR(IF($B436&lt;&gt;"",VLOOKUP(GO$421,TabelleK15BI,7,FALSE),""),"")</f>
        <v/>
      </c>
      <c r="GP436" s="4" t="str">
        <f ca="1">IFERROR(IF($B436&lt;&gt;"",VLOOKUP(GP$421,TabelleK15BI,7,FALSE),""),"")</f>
        <v/>
      </c>
      <c r="GQ436" s="4" t="str">
        <f ca="1">IFERROR(IF($B436&lt;&gt;"",VLOOKUP(GQ$421,TabelleK15BI,7,FALSE),""),"")</f>
        <v/>
      </c>
      <c r="GR436" s="4" t="str">
        <f ca="1">IFERROR(IF($B436&lt;&gt;"",VLOOKUP(GR$421,TabelleK15BI,7,FALSE),""),"")</f>
        <v/>
      </c>
      <c r="GS436" s="4" t="str">
        <f ca="1">IFERROR(IF($B436&lt;&gt;"",VLOOKUP(GS$421,TabelleK15BI,7,FALSE),""),"")</f>
        <v/>
      </c>
      <c r="GT436" s="4" t="str">
        <f ca="1">IFERROR(IF($B436&lt;&gt;"",VLOOKUP(GT$421,TabelleK15BI,7,FALSE),""),"")</f>
        <v/>
      </c>
      <c r="GU436" s="4" t="str">
        <f ca="1">IFERROR(IF($B436&lt;&gt;"",VLOOKUP(GU$421,TabelleK15BI,7,FALSE),""),"")</f>
        <v/>
      </c>
      <c r="GV436" s="4" t="str">
        <f ca="1">IFERROR(IF($B436&lt;&gt;"",VLOOKUP(GV$421,TabelleK15BI,7,FALSE),""),"")</f>
        <v/>
      </c>
      <c r="GW436" s="4" t="str">
        <f ca="1">IFERROR(IF($B436&lt;&gt;"",VLOOKUP(GW$421,TabelleK15BI,7,FALSE),""),"")</f>
        <v/>
      </c>
      <c r="GX436" s="4" t="str">
        <f ca="1">IFERROR(IF($B436&lt;&gt;"",VLOOKUP(GX$421,TabelleK15BI,7,FALSE),""),"")</f>
        <v/>
      </c>
      <c r="GY436" s="4" t="str">
        <f ca="1">IFERROR(IF($B436&lt;&gt;"",VLOOKUP(GY$421,TabelleK15BI,7,FALSE),""),"")</f>
        <v/>
      </c>
      <c r="GZ436" s="4" t="str">
        <f ca="1">IFERROR(IF($B436&lt;&gt;"",VLOOKUP(GZ$421,TabelleK15BI,7,FALSE),""),"")</f>
        <v/>
      </c>
      <c r="HA436" s="4" t="str">
        <f ca="1">IFERROR(IF($B436&lt;&gt;"",VLOOKUP(HA$421,TabelleK15BI,7,FALSE),""),"")</f>
        <v/>
      </c>
      <c r="HB436" s="4" t="str">
        <f ca="1">IFERROR(IF($B436&lt;&gt;"",VLOOKUP(HB$421,TabelleK15BI,7,FALSE),""),"")</f>
        <v/>
      </c>
      <c r="HC436" s="4" t="str">
        <f ca="1">IFERROR(IF($B436&lt;&gt;"",VLOOKUP(HC$421,TabelleK15BI,7,FALSE),""),"")</f>
        <v/>
      </c>
      <c r="HD436" s="4" t="str">
        <f ca="1">IFERROR(IF($B436&lt;&gt;"",VLOOKUP(HD$421,TabelleK15BI,7,FALSE),""),"")</f>
        <v/>
      </c>
      <c r="HE436" s="4" t="str">
        <f ca="1">IFERROR(IF($B436&lt;&gt;"",VLOOKUP(HE$421,TabelleK15BI,7,FALSE),""),"")</f>
        <v/>
      </c>
      <c r="HF436" s="4" t="str">
        <f ca="1">IFERROR(IF($B436&lt;&gt;"",VLOOKUP(HF$421,TabelleK15BI,7,FALSE),""),"")</f>
        <v/>
      </c>
      <c r="HG436" s="4" t="str">
        <f ca="1">IFERROR(IF($B436&lt;&gt;"",VLOOKUP(HG$421,TabelleK15BI,7,FALSE),""),"")</f>
        <v/>
      </c>
      <c r="HH436" s="4" t="str">
        <f ca="1">IFERROR(IF($B436&lt;&gt;"",VLOOKUP(HH$421,TabelleK15BI,7,FALSE),""),"")</f>
        <v/>
      </c>
      <c r="HI436" s="4" t="str">
        <f ca="1">IFERROR(IF($B436&lt;&gt;"",VLOOKUP(HI$421,TabelleK15BI,7,FALSE),""),"")</f>
        <v/>
      </c>
      <c r="HJ436" s="4" t="str">
        <f ca="1">IFERROR(IF($B436&lt;&gt;"",VLOOKUP(HJ$421,TabelleK15BI,7,FALSE),""),"")</f>
        <v/>
      </c>
      <c r="HK436" s="4" t="str">
        <f ca="1">IFERROR(IF($B436&lt;&gt;"",VLOOKUP(HK$421,TabelleK15BI,7,FALSE),""),"")</f>
        <v/>
      </c>
      <c r="HL436" s="4" t="str">
        <f ca="1">IFERROR(IF($B436&lt;&gt;"",VLOOKUP(HL$421,TabelleK15BI,7,FALSE),""),"")</f>
        <v/>
      </c>
      <c r="HM436" s="4" t="str">
        <f ca="1">IFERROR(IF($B436&lt;&gt;"",VLOOKUP(HM$421,TabelleK15BI,7,FALSE),""),"")</f>
        <v/>
      </c>
      <c r="HN436" s="4" t="str">
        <f ca="1">IFERROR(IF($B436&lt;&gt;"",VLOOKUP(HN$421,TabelleK15BI,7,FALSE),""),"")</f>
        <v/>
      </c>
      <c r="HO436" s="4" t="str">
        <f ca="1">IFERROR(IF($B436&lt;&gt;"",VLOOKUP(HO$421,TabelleK15BI,7,FALSE),""),"")</f>
        <v/>
      </c>
      <c r="HP436" s="4" t="str">
        <f ca="1">IFERROR(IF($B436&lt;&gt;"",VLOOKUP(HP$421,TabelleK15BI,7,FALSE),""),"")</f>
        <v/>
      </c>
      <c r="HQ436" s="4" t="str">
        <f ca="1">IFERROR(IF($B436&lt;&gt;"",VLOOKUP(HQ$421,TabelleK15BI,7,FALSE),""),"")</f>
        <v/>
      </c>
      <c r="HR436" s="4" t="str">
        <f ca="1">IFERROR(IF($B436&lt;&gt;"",VLOOKUP(HR$421,TabelleK15BI,7,FALSE),""),"")</f>
        <v/>
      </c>
      <c r="HS436" s="4" t="str">
        <f ca="1">IFERROR(IF($B436&lt;&gt;"",VLOOKUP(HS$421,TabelleK15BI,7,FALSE),""),"")</f>
        <v/>
      </c>
      <c r="HT436" s="4" t="str">
        <f ca="1">IFERROR(IF($B436&lt;&gt;"",VLOOKUP(HT$421,TabelleK15BI,7,FALSE),""),"")</f>
        <v/>
      </c>
      <c r="HU436" s="4" t="str">
        <f ca="1">IFERROR(IF($B436&lt;&gt;"",VLOOKUP(HU$421,TabelleK15BI,7,FALSE),""),"")</f>
        <v/>
      </c>
      <c r="HV436" s="4" t="str">
        <f ca="1">IFERROR(IF($B436&lt;&gt;"",VLOOKUP(HV$421,TabelleK15BI,7,FALSE),""),"")</f>
        <v/>
      </c>
      <c r="HW436" s="4" t="str">
        <f ca="1">IFERROR(IF($B436&lt;&gt;"",VLOOKUP(HW$421,TabelleK15BI,7,FALSE),""),"")</f>
        <v/>
      </c>
      <c r="HX436" s="4" t="str">
        <f ca="1">IFERROR(IF($B436&lt;&gt;"",VLOOKUP(HX$421,TabelleK15BI,7,FALSE),""),"")</f>
        <v/>
      </c>
      <c r="HY436" s="4" t="str">
        <f ca="1">IFERROR(IF($B436&lt;&gt;"",VLOOKUP(HY$421,TabelleK15BI,7,FALSE),""),"")</f>
        <v/>
      </c>
      <c r="HZ436" s="4" t="str">
        <f ca="1">IFERROR(IF($B436&lt;&gt;"",VLOOKUP(HZ$421,TabelleK15BI,7,FALSE),""),"")</f>
        <v/>
      </c>
      <c r="IA436" s="4" t="str">
        <f ca="1">IFERROR(IF($B436&lt;&gt;"",VLOOKUP(IA$421,TabelleK15BI,7,FALSE),""),"")</f>
        <v/>
      </c>
      <c r="IB436" s="4" t="str">
        <f ca="1">IFERROR(IF($B436&lt;&gt;"",VLOOKUP(IB$421,TabelleK15BI,7,FALSE),""),"")</f>
        <v/>
      </c>
      <c r="IC436" s="4" t="str">
        <f ca="1">IFERROR(IF($B436&lt;&gt;"",VLOOKUP(IC$421,TabelleK15BI,7,FALSE),""),"")</f>
        <v/>
      </c>
      <c r="ID436" s="4" t="str">
        <f ca="1">IFERROR(IF($B436&lt;&gt;"",VLOOKUP(ID$421,TabelleK15BI,7,FALSE),""),"")</f>
        <v/>
      </c>
      <c r="IE436" s="4" t="str">
        <f ca="1">IFERROR(IF($B436&lt;&gt;"",VLOOKUP(IE$421,TabelleK15BI,7,FALSE),""),"")</f>
        <v/>
      </c>
      <c r="IF436" s="4" t="str">
        <f ca="1">IFERROR(IF($B436&lt;&gt;"",VLOOKUP(IF$421,TabelleK15BI,7,FALSE),""),"")</f>
        <v/>
      </c>
      <c r="IG436" s="4" t="str">
        <f ca="1">IFERROR(IF($B436&lt;&gt;"",VLOOKUP(IG$421,TabelleK15BI,7,FALSE),""),"")</f>
        <v/>
      </c>
      <c r="IH436" s="4" t="str">
        <f ca="1">IFERROR(IF($B436&lt;&gt;"",VLOOKUP(IH$421,TabelleK15BI,7,FALSE),""),"")</f>
        <v/>
      </c>
      <c r="II436" s="4" t="str">
        <f ca="1">IFERROR(IF($B436&lt;&gt;"",VLOOKUP(II$421,TabelleK15BI,7,FALSE),""),"")</f>
        <v/>
      </c>
      <c r="IJ436" s="4" t="str">
        <f ca="1">IFERROR(IF($B436&lt;&gt;"",VLOOKUP(IJ$421,TabelleK15BI,7,FALSE),""),"")</f>
        <v/>
      </c>
      <c r="IK436" s="4" t="str">
        <f ca="1">IFERROR(IF($B436&lt;&gt;"",VLOOKUP(IK$421,TabelleK15BI,7,FALSE),""),"")</f>
        <v/>
      </c>
      <c r="IL436" s="4" t="str">
        <f ca="1">IFERROR(IF($B436&lt;&gt;"",VLOOKUP(IL$421,TabelleK15BI,7,FALSE),""),"")</f>
        <v/>
      </c>
      <c r="IM436" s="4" t="str">
        <f ca="1">IFERROR(IF($B436&lt;&gt;"",VLOOKUP(IM$421,TabelleK15BI,7,FALSE),""),"")</f>
        <v/>
      </c>
      <c r="IN436" s="4" t="str">
        <f ca="1">IFERROR(IF($B436&lt;&gt;"",VLOOKUP(IN$421,TabelleK15BI,7,FALSE),""),"")</f>
        <v/>
      </c>
      <c r="IO436" s="4" t="str">
        <f ca="1">IFERROR(IF($B436&lt;&gt;"",VLOOKUP(IO$421,TabelleK15BI,7,FALSE),""),"")</f>
        <v/>
      </c>
      <c r="IP436" s="4" t="str">
        <f ca="1">IFERROR(IF($B436&lt;&gt;"",VLOOKUP(IP$421,TabelleK15BI,7,FALSE),""),"")</f>
        <v/>
      </c>
      <c r="IQ436" s="4" t="str">
        <f ca="1">IFERROR(IF($B436&lt;&gt;"",VLOOKUP(IQ$421,TabelleK15BI,7,FALSE),""),"")</f>
        <v/>
      </c>
      <c r="IR436" s="4" t="str">
        <f ca="1">IFERROR(IF($B436&lt;&gt;"",VLOOKUP(IR$421,TabelleK15BI,7,FALSE),""),"")</f>
        <v/>
      </c>
      <c r="IS436" s="4" t="str">
        <f ca="1">IFERROR(IF($B436&lt;&gt;"",VLOOKUP(IS$421,TabelleK15BI,7,FALSE),""),"")</f>
        <v/>
      </c>
      <c r="IT436" s="4" t="str">
        <f ca="1">IFERROR(IF($B436&lt;&gt;"",VLOOKUP(IT$421,TabelleK15BI,7,FALSE),""),"")</f>
        <v/>
      </c>
      <c r="IU436" s="4" t="str">
        <f ca="1">IFERROR(IF($B436&lt;&gt;"",VLOOKUP(IU$421,TabelleK15BI,7,FALSE),""),"")</f>
        <v/>
      </c>
      <c r="IV436" s="4" t="str">
        <f ca="1">IFERROR(IF($B436&lt;&gt;"",VLOOKUP(IV$421,TabelleK15BI,7,FALSE),""),"")</f>
        <v/>
      </c>
      <c r="IW436" s="4" t="str">
        <f ca="1">IFERROR(IF($B436&lt;&gt;"",VLOOKUP(IW$421,TabelleK15BI,7,FALSE),""),"")</f>
        <v/>
      </c>
      <c r="IX436" s="4" t="str">
        <f ca="1">IFERROR(IF($B436&lt;&gt;"",VLOOKUP(IX$421,TabelleK15BI,7,FALSE),""),"")</f>
        <v/>
      </c>
      <c r="IY436" s="4" t="str">
        <f ca="1">IFERROR(IF($B436&lt;&gt;"",VLOOKUP(IY$421,TabelleK15BI,7,FALSE),""),"")</f>
        <v/>
      </c>
      <c r="IZ436" s="4" t="str">
        <f ca="1">IFERROR(IF($B436&lt;&gt;"",VLOOKUP(IZ$421,TabelleK15BI,7,FALSE),""),"")</f>
        <v/>
      </c>
      <c r="JA436" s="4" t="str">
        <f ca="1">IFERROR(IF($B436&lt;&gt;"",VLOOKUP(JA$421,TabelleK15BI,7,FALSE),""),"")</f>
        <v/>
      </c>
      <c r="JB436" s="4" t="str">
        <f ca="1">IFERROR(IF($B436&lt;&gt;"",VLOOKUP(JB$421,TabelleK15BI,7,FALSE),""),"")</f>
        <v/>
      </c>
      <c r="JC436" s="4" t="str">
        <f ca="1">IFERROR(IF($B436&lt;&gt;"",VLOOKUP(JC$421,TabelleK15BI,7,FALSE),""),"")</f>
        <v/>
      </c>
      <c r="JD436" s="4" t="str">
        <f ca="1">IFERROR(IF($B436&lt;&gt;"",VLOOKUP(JD$421,TabelleK15BI,7,FALSE),""),"")</f>
        <v/>
      </c>
      <c r="JE436" s="4" t="str">
        <f ca="1">IFERROR(IF($B436&lt;&gt;"",VLOOKUP(JE$421,TabelleK15BI,7,FALSE),""),"")</f>
        <v/>
      </c>
      <c r="JF436" s="4" t="str">
        <f ca="1">IFERROR(IF($B436&lt;&gt;"",VLOOKUP(JF$421,TabelleK15BI,7,FALSE),""),"")</f>
        <v/>
      </c>
      <c r="JG436" s="4" t="str">
        <f ca="1">IFERROR(IF($B436&lt;&gt;"",VLOOKUP(JG$421,TabelleK15BI,7,FALSE),""),"")</f>
        <v/>
      </c>
      <c r="JH436" s="4" t="str">
        <f ca="1">IFERROR(IF($B436&lt;&gt;"",VLOOKUP(JH$421,TabelleK15BI,7,FALSE),""),"")</f>
        <v/>
      </c>
      <c r="JI436" s="4" t="str">
        <f ca="1">IFERROR(IF($B436&lt;&gt;"",VLOOKUP(JI$421,TabelleK15BI,7,FALSE),""),"")</f>
        <v/>
      </c>
      <c r="JJ436" s="4" t="str">
        <f ca="1">IFERROR(IF($B436&lt;&gt;"",VLOOKUP(JJ$421,TabelleK15BI,7,FALSE),""),"")</f>
        <v/>
      </c>
      <c r="JK436" s="4" t="str">
        <f ca="1">IFERROR(IF($B436&lt;&gt;"",VLOOKUP(JK$421,TabelleK15BI,7,FALSE),""),"")</f>
        <v/>
      </c>
      <c r="JL436" s="4" t="str">
        <f ca="1">IFERROR(IF($B436&lt;&gt;"",VLOOKUP(JL$421,TabelleK15BI,7,FALSE),""),"")</f>
        <v/>
      </c>
      <c r="JM436" s="4" t="str">
        <f ca="1">IFERROR(IF($B436&lt;&gt;"",VLOOKUP(JM$421,TabelleK15BI,7,FALSE),""),"")</f>
        <v/>
      </c>
      <c r="JN436" s="4" t="str">
        <f ca="1">IFERROR(IF($B436&lt;&gt;"",VLOOKUP(JN$421,TabelleK15BI,7,FALSE),""),"")</f>
        <v/>
      </c>
      <c r="JO436" s="4" t="str">
        <f ca="1">IFERROR(IF($B436&lt;&gt;"",VLOOKUP(JO$421,TabelleK15BI,7,FALSE),""),"")</f>
        <v/>
      </c>
      <c r="JP436" s="4" t="str">
        <f ca="1">IFERROR(IF($B436&lt;&gt;"",VLOOKUP(JP$421,TabelleK15BI,7,FALSE),""),"")</f>
        <v/>
      </c>
      <c r="JQ436" s="4" t="str">
        <f ca="1">IFERROR(IF($B436&lt;&gt;"",VLOOKUP(JQ$421,TabelleK15BI,7,FALSE),""),"")</f>
        <v/>
      </c>
      <c r="JR436" s="4" t="str">
        <f ca="1">IFERROR(IF($B436&lt;&gt;"",VLOOKUP(JR$421,TabelleK15BI,7,FALSE),""),"")</f>
        <v/>
      </c>
      <c r="JS436" s="4" t="str">
        <f ca="1">IFERROR(IF($B436&lt;&gt;"",VLOOKUP(JS$421,TabelleK15BI,7,FALSE),""),"")</f>
        <v/>
      </c>
      <c r="JT436" s="4" t="str">
        <f ca="1">IFERROR(IF($B436&lt;&gt;"",VLOOKUP(JT$421,TabelleK15BI,7,FALSE),""),"")</f>
        <v/>
      </c>
      <c r="JU436" s="4" t="str">
        <f ca="1">IFERROR(IF($B436&lt;&gt;"",VLOOKUP(JU$421,TabelleK15BI,7,FALSE),""),"")</f>
        <v/>
      </c>
      <c r="JV436" s="4" t="str">
        <f ca="1">IFERROR(IF($B436&lt;&gt;"",VLOOKUP(JV$421,TabelleK15BI,7,FALSE),""),"")</f>
        <v/>
      </c>
      <c r="JW436" s="4" t="str">
        <f ca="1">IFERROR(IF($B436&lt;&gt;"",VLOOKUP(JW$421,TabelleK15BI,7,FALSE),""),"")</f>
        <v/>
      </c>
      <c r="JX436" s="4" t="str">
        <f ca="1">IFERROR(IF($B436&lt;&gt;"",VLOOKUP(JX$421,TabelleK15BI,7,FALSE),""),"")</f>
        <v/>
      </c>
      <c r="JY436" s="4" t="str">
        <f ca="1">IFERROR(IF($B436&lt;&gt;"",VLOOKUP(JY$421,TabelleK15BI,7,FALSE),""),"")</f>
        <v/>
      </c>
      <c r="JZ436" s="4" t="str">
        <f ca="1">IFERROR(IF($B436&lt;&gt;"",VLOOKUP(JZ$421,TabelleK15BI,7,FALSE),""),"")</f>
        <v/>
      </c>
      <c r="KA436" s="4" t="str">
        <f ca="1">IFERROR(IF($B436&lt;&gt;"",VLOOKUP(KA$421,TabelleK15BI,7,FALSE),""),"")</f>
        <v/>
      </c>
      <c r="KB436" s="4" t="str">
        <f ca="1">IFERROR(IF($B436&lt;&gt;"",VLOOKUP(KB$421,TabelleK15BI,7,FALSE),""),"")</f>
        <v/>
      </c>
      <c r="KC436" s="4" t="str">
        <f ca="1">IFERROR(IF($B436&lt;&gt;"",VLOOKUP(KC$421,TabelleK15BI,7,FALSE),""),"")</f>
        <v/>
      </c>
      <c r="KD436" s="4" t="str">
        <f ca="1">IFERROR(IF($B436&lt;&gt;"",VLOOKUP(KD$421,TabelleK15BI,7,FALSE),""),"")</f>
        <v/>
      </c>
      <c r="KE436" s="4" t="str">
        <f ca="1">IFERROR(IF($B436&lt;&gt;"",VLOOKUP(KE$421,TabelleK15BI,7,FALSE),""),"")</f>
        <v/>
      </c>
      <c r="KF436" s="4" t="str">
        <f ca="1">IFERROR(IF($B436&lt;&gt;"",VLOOKUP(KF$421,TabelleK15BI,7,FALSE),""),"")</f>
        <v/>
      </c>
      <c r="KG436" s="4" t="str">
        <f ca="1">IFERROR(IF($B436&lt;&gt;"",VLOOKUP(KG$421,TabelleK15BI,7,FALSE),""),"")</f>
        <v/>
      </c>
      <c r="KH436" s="4" t="str">
        <f ca="1">IFERROR(IF($B436&lt;&gt;"",VLOOKUP(KH$421,TabelleK15BI,7,FALSE),""),"")</f>
        <v/>
      </c>
      <c r="KI436" s="4" t="str">
        <f ca="1">IFERROR(IF($B436&lt;&gt;"",VLOOKUP(KI$421,TabelleK15BI,7,FALSE),""),"")</f>
        <v/>
      </c>
      <c r="KJ436" s="4" t="str">
        <f ca="1">IFERROR(IF($B436&lt;&gt;"",VLOOKUP(KJ$421,TabelleK15BI,7,FALSE),""),"")</f>
        <v/>
      </c>
      <c r="KK436" s="4" t="str">
        <f ca="1">IFERROR(IF($B436&lt;&gt;"",VLOOKUP(KK$421,TabelleK15BI,7,FALSE),""),"")</f>
        <v/>
      </c>
      <c r="KL436" s="4" t="str">
        <f ca="1">IFERROR(IF($B436&lt;&gt;"",VLOOKUP(KL$421,TabelleK15BI,7,FALSE),""),"")</f>
        <v/>
      </c>
      <c r="KM436" s="4" t="str">
        <f ca="1">IFERROR(IF($B436&lt;&gt;"",VLOOKUP(KM$421,TabelleK15BI,7,FALSE),""),"")</f>
        <v/>
      </c>
      <c r="KN436" s="4" t="str">
        <f ca="1">IFERROR(IF($B436&lt;&gt;"",VLOOKUP(KN$421,TabelleK15BI,7,FALSE),""),"")</f>
        <v/>
      </c>
      <c r="KO436" s="4" t="str">
        <f ca="1">IFERROR(IF($B436&lt;&gt;"",VLOOKUP(KO$421,TabelleK15BI,7,FALSE),""),"")</f>
        <v/>
      </c>
      <c r="KP436" s="4" t="str">
        <f ca="1">IFERROR(IF($B436&lt;&gt;"",VLOOKUP(KP$421,TabelleK15BI,7,FALSE),""),"")</f>
        <v/>
      </c>
      <c r="KQ436" s="4" t="str">
        <f ca="1">IFERROR(IF($B436&lt;&gt;"",VLOOKUP(KQ$421,TabelleK15BI,7,FALSE),""),"")</f>
        <v/>
      </c>
      <c r="KR436" s="4" t="str">
        <f>IFERROR(VLOOKUP($KR$421,TabelleK15BI,7,FALSE),"")</f>
        <v/>
      </c>
      <c r="KS436" s="4" t="str">
        <f>IFERROR(VLOOKUP($KS$421,TabelleK15BI,7,FALSE),"")</f>
        <v/>
      </c>
    </row>
    <row r="437" spans="2:305" ht="12.75" hidden="1" customHeight="1" x14ac:dyDescent="0.2">
      <c r="B437" s="138" t="str">
        <f t="shared" ca="1" si="148"/>
        <v/>
      </c>
      <c r="C437" s="4" t="str">
        <f ca="1">IFERROR(IF($B437&lt;&gt;"",VLOOKUP(C$421,TabelleK16BI,7,FALSE),""),"")</f>
        <v/>
      </c>
      <c r="D437" s="4" t="str">
        <f ca="1">IFERROR(IF($B437&lt;&gt;"",VLOOKUP(D$421,TabelleK16BI,7,FALSE),""),"")</f>
        <v/>
      </c>
      <c r="E437" s="4" t="str">
        <f ca="1">IFERROR(IF($B437&lt;&gt;"",VLOOKUP(E$421,TabelleK16BI,7,FALSE),""),"")</f>
        <v/>
      </c>
      <c r="F437" s="4" t="str">
        <f ca="1">IFERROR(IF($B437&lt;&gt;"",VLOOKUP(F$421,TabelleK16BI,7,FALSE),""),"")</f>
        <v/>
      </c>
      <c r="G437" s="4" t="str">
        <f ca="1">IFERROR(IF($B437&lt;&gt;"",VLOOKUP(G$421,TabelleK16BI,7,FALSE),""),"")</f>
        <v/>
      </c>
      <c r="H437" s="4" t="str">
        <f ca="1">IFERROR(IF($B437&lt;&gt;"",VLOOKUP(H$421,TabelleK16BI,7,FALSE),""),"")</f>
        <v/>
      </c>
      <c r="I437" s="4" t="str">
        <f ca="1">IFERROR(IF($B437&lt;&gt;"",VLOOKUP(I$421,TabelleK16BI,7,FALSE),""),"")</f>
        <v/>
      </c>
      <c r="J437" s="4" t="str">
        <f ca="1">IFERROR(IF($B437&lt;&gt;"",VLOOKUP(J$421,TabelleK16BI,7,FALSE),""),"")</f>
        <v/>
      </c>
      <c r="K437" s="4" t="str">
        <f ca="1">IFERROR(IF($B437&lt;&gt;"",VLOOKUP(K$421,TabelleK16BI,7,FALSE),""),"")</f>
        <v/>
      </c>
      <c r="L437" s="4" t="str">
        <f ca="1">IFERROR(IF($B437&lt;&gt;"",VLOOKUP(L$421,TabelleK16BI,7,FALSE),""),"")</f>
        <v/>
      </c>
      <c r="M437" s="4" t="str">
        <f ca="1">IFERROR(IF($B437&lt;&gt;"",VLOOKUP(M$421,TabelleK16BI,7,FALSE),""),"")</f>
        <v/>
      </c>
      <c r="N437" s="4" t="str">
        <f ca="1">IFERROR(IF($B437&lt;&gt;"",VLOOKUP(N$421,TabelleK16BI,7,FALSE),""),"")</f>
        <v/>
      </c>
      <c r="O437" s="4" t="str">
        <f ca="1">IFERROR(IF($B437&lt;&gt;"",VLOOKUP(O$421,TabelleK16BI,7,FALSE),""),"")</f>
        <v/>
      </c>
      <c r="P437" s="4" t="str">
        <f ca="1">IFERROR(IF($B437&lt;&gt;"",VLOOKUP(P$421,TabelleK16BI,7,FALSE),""),"")</f>
        <v/>
      </c>
      <c r="Q437" s="4" t="str">
        <f ca="1">IFERROR(IF($B437&lt;&gt;"",VLOOKUP(Q$421,TabelleK16BI,7,FALSE),""),"")</f>
        <v/>
      </c>
      <c r="R437" s="4" t="str">
        <f ca="1">IFERROR(IF($B437&lt;&gt;"",VLOOKUP(R$421,TabelleK16BI,7,FALSE),""),"")</f>
        <v/>
      </c>
      <c r="S437" s="4" t="str">
        <f ca="1">IFERROR(IF($B437&lt;&gt;"",VLOOKUP(S$421,TabelleK16BI,7,FALSE),""),"")</f>
        <v/>
      </c>
      <c r="T437" s="4" t="str">
        <f ca="1">IFERROR(IF($B437&lt;&gt;"",VLOOKUP(T$421,TabelleK16BI,7,FALSE),""),"")</f>
        <v/>
      </c>
      <c r="U437" s="4" t="str">
        <f ca="1">IFERROR(IF($B437&lt;&gt;"",VLOOKUP(U$421,TabelleK16BI,7,FALSE),""),"")</f>
        <v/>
      </c>
      <c r="V437" s="4" t="str">
        <f ca="1">IFERROR(IF($B437&lt;&gt;"",VLOOKUP(V$421,TabelleK16BI,7,FALSE),""),"")</f>
        <v/>
      </c>
      <c r="W437" s="4" t="str">
        <f ca="1">IFERROR(IF($B437&lt;&gt;"",VLOOKUP(W$421,TabelleK16BI,7,FALSE),""),"")</f>
        <v/>
      </c>
      <c r="X437" s="4" t="str">
        <f ca="1">IFERROR(IF($B437&lt;&gt;"",VLOOKUP(X$421,TabelleK16BI,7,FALSE),""),"")</f>
        <v/>
      </c>
      <c r="Y437" s="4" t="str">
        <f ca="1">IFERROR(IF($B437&lt;&gt;"",VLOOKUP(Y$421,TabelleK16BI,7,FALSE),""),"")</f>
        <v/>
      </c>
      <c r="Z437" s="4" t="str">
        <f ca="1">IFERROR(IF($B437&lt;&gt;"",VLOOKUP(Z$421,TabelleK16BI,7,FALSE),""),"")</f>
        <v/>
      </c>
      <c r="AA437" s="4" t="str">
        <f ca="1">IFERROR(IF($B437&lt;&gt;"",VLOOKUP(AA$421,TabelleK16BI,7,FALSE),""),"")</f>
        <v/>
      </c>
      <c r="AB437" s="4" t="str">
        <f ca="1">IFERROR(IF($B437&lt;&gt;"",VLOOKUP(AB$421,TabelleK16BI,7,FALSE),""),"")</f>
        <v/>
      </c>
      <c r="AC437" s="4" t="str">
        <f ca="1">IFERROR(IF($B437&lt;&gt;"",VLOOKUP(AC$421,TabelleK16BI,7,FALSE),""),"")</f>
        <v/>
      </c>
      <c r="AD437" s="4" t="str">
        <f ca="1">IFERROR(IF($B437&lt;&gt;"",VLOOKUP(AD$421,TabelleK16BI,7,FALSE),""),"")</f>
        <v/>
      </c>
      <c r="AE437" s="4" t="str">
        <f ca="1">IFERROR(IF($B437&lt;&gt;"",VLOOKUP(AE$421,TabelleK16BI,7,FALSE),""),"")</f>
        <v/>
      </c>
      <c r="AF437" s="4" t="str">
        <f ca="1">IFERROR(IF($B437&lt;&gt;"",VLOOKUP(AF$421,TabelleK16BI,7,FALSE),""),"")</f>
        <v/>
      </c>
      <c r="AG437" s="4" t="str">
        <f ca="1">IFERROR(IF($B437&lt;&gt;"",VLOOKUP(AG$421,TabelleK16BI,7,FALSE),""),"")</f>
        <v/>
      </c>
      <c r="AH437" s="4" t="str">
        <f ca="1">IFERROR(IF($B437&lt;&gt;"",VLOOKUP(AH$421,TabelleK16BI,7,FALSE),""),"")</f>
        <v/>
      </c>
      <c r="AI437" s="4" t="str">
        <f ca="1">IFERROR(IF($B437&lt;&gt;"",VLOOKUP(AI$421,TabelleK16BI,7,FALSE),""),"")</f>
        <v/>
      </c>
      <c r="AJ437" s="4" t="str">
        <f ca="1">IFERROR(IF($B437&lt;&gt;"",VLOOKUP(AJ$421,TabelleK16BI,7,FALSE),""),"")</f>
        <v/>
      </c>
      <c r="AK437" s="4" t="str">
        <f ca="1">IFERROR(IF($B437&lt;&gt;"",VLOOKUP(AK$421,TabelleK16BI,7,FALSE),""),"")</f>
        <v/>
      </c>
      <c r="AL437" s="4" t="str">
        <f ca="1">IFERROR(IF($B437&lt;&gt;"",VLOOKUP(AL$421,TabelleK16BI,7,FALSE),""),"")</f>
        <v/>
      </c>
      <c r="AM437" s="4" t="str">
        <f ca="1">IFERROR(IF($B437&lt;&gt;"",VLOOKUP(AM$421,TabelleK16BI,7,FALSE),""),"")</f>
        <v/>
      </c>
      <c r="AN437" s="4" t="str">
        <f ca="1">IFERROR(IF($B437&lt;&gt;"",VLOOKUP(AN$421,TabelleK16BI,7,FALSE),""),"")</f>
        <v/>
      </c>
      <c r="AO437" s="4" t="str">
        <f ca="1">IFERROR(IF($B437&lt;&gt;"",VLOOKUP(AO$421,TabelleK16BI,7,FALSE),""),"")</f>
        <v/>
      </c>
      <c r="AP437" s="4" t="str">
        <f ca="1">IFERROR(IF($B437&lt;&gt;"",VLOOKUP(AP$421,TabelleK16BI,7,FALSE),""),"")</f>
        <v/>
      </c>
      <c r="AQ437" s="4" t="str">
        <f ca="1">IFERROR(IF($B437&lt;&gt;"",VLOOKUP(AQ$421,TabelleK16BI,7,FALSE),""),"")</f>
        <v/>
      </c>
      <c r="AR437" s="4" t="str">
        <f ca="1">IFERROR(IF($B437&lt;&gt;"",VLOOKUP(AR$421,TabelleK16BI,7,FALSE),""),"")</f>
        <v/>
      </c>
      <c r="AS437" s="4" t="str">
        <f ca="1">IFERROR(IF($B437&lt;&gt;"",VLOOKUP(AS$421,TabelleK16BI,7,FALSE),""),"")</f>
        <v/>
      </c>
      <c r="AT437" s="4" t="str">
        <f ca="1">IFERROR(IF($B437&lt;&gt;"",VLOOKUP(AT$421,TabelleK16BI,7,FALSE),""),"")</f>
        <v/>
      </c>
      <c r="AU437" s="4" t="str">
        <f ca="1">IFERROR(IF($B437&lt;&gt;"",VLOOKUP(AU$421,TabelleK16BI,7,FALSE),""),"")</f>
        <v/>
      </c>
      <c r="AV437" s="4" t="str">
        <f ca="1">IFERROR(IF($B437&lt;&gt;"",VLOOKUP(AV$421,TabelleK16BI,7,FALSE),""),"")</f>
        <v/>
      </c>
      <c r="AW437" s="4" t="str">
        <f ca="1">IFERROR(IF($B437&lt;&gt;"",VLOOKUP(AW$421,TabelleK16BI,7,FALSE),""),"")</f>
        <v/>
      </c>
      <c r="AX437" s="4" t="str">
        <f ca="1">IFERROR(IF($B437&lt;&gt;"",VLOOKUP(AX$421,TabelleK16BI,7,FALSE),""),"")</f>
        <v/>
      </c>
      <c r="AY437" s="4" t="str">
        <f ca="1">IFERROR(IF($B437&lt;&gt;"",VLOOKUP(AY$421,TabelleK16BI,7,FALSE),""),"")</f>
        <v/>
      </c>
      <c r="AZ437" s="4" t="str">
        <f ca="1">IFERROR(IF($B437&lt;&gt;"",VLOOKUP(AZ$421,TabelleK16BI,7,FALSE),""),"")</f>
        <v/>
      </c>
      <c r="BA437" s="4" t="str">
        <f ca="1">IFERROR(IF($B437&lt;&gt;"",VLOOKUP(BA$421,TabelleK16BI,7,FALSE),""),"")</f>
        <v/>
      </c>
      <c r="BB437" s="4" t="str">
        <f ca="1">IFERROR(IF($B437&lt;&gt;"",VLOOKUP(BB$421,TabelleK16BI,7,FALSE),""),"")</f>
        <v/>
      </c>
      <c r="BC437" s="4" t="str">
        <f ca="1">IFERROR(IF($B437&lt;&gt;"",VLOOKUP(BC$421,TabelleK16BI,7,FALSE),""),"")</f>
        <v/>
      </c>
      <c r="BD437" s="4" t="str">
        <f ca="1">IFERROR(IF($B437&lt;&gt;"",VLOOKUP(BD$421,TabelleK16BI,7,FALSE),""),"")</f>
        <v/>
      </c>
      <c r="BE437" s="4" t="str">
        <f ca="1">IFERROR(IF($B437&lt;&gt;"",VLOOKUP(BE$421,TabelleK16BI,7,FALSE),""),"")</f>
        <v/>
      </c>
      <c r="BF437" s="4" t="str">
        <f ca="1">IFERROR(IF($B437&lt;&gt;"",VLOOKUP(BF$421,TabelleK16BI,7,FALSE),""),"")</f>
        <v/>
      </c>
      <c r="BG437" s="4" t="str">
        <f ca="1">IFERROR(IF($B437&lt;&gt;"",VLOOKUP(BG$421,TabelleK16BI,7,FALSE),""),"")</f>
        <v/>
      </c>
      <c r="BH437" s="4" t="str">
        <f ca="1">IFERROR(IF($B437&lt;&gt;"",VLOOKUP(BH$421,TabelleK16BI,7,FALSE),""),"")</f>
        <v/>
      </c>
      <c r="BI437" s="4" t="str">
        <f ca="1">IFERROR(IF($B437&lt;&gt;"",VLOOKUP(BI$421,TabelleK16BI,7,FALSE),""),"")</f>
        <v/>
      </c>
      <c r="BJ437" s="4" t="str">
        <f ca="1">IFERROR(IF($B437&lt;&gt;"",VLOOKUP(BJ$421,TabelleK16BI,7,FALSE),""),"")</f>
        <v/>
      </c>
      <c r="BK437" s="4" t="str">
        <f ca="1">IFERROR(IF($B437&lt;&gt;"",VLOOKUP(BK$421,TabelleK16BI,7,FALSE),""),"")</f>
        <v/>
      </c>
      <c r="BL437" s="4" t="str">
        <f ca="1">IFERROR(IF($B437&lt;&gt;"",VLOOKUP(BL$421,TabelleK16BI,7,FALSE),""),"")</f>
        <v/>
      </c>
      <c r="BM437" s="4" t="str">
        <f ca="1">IFERROR(IF($B437&lt;&gt;"",VLOOKUP(BM$421,TabelleK16BI,7,FALSE),""),"")</f>
        <v/>
      </c>
      <c r="BN437" s="4" t="str">
        <f ca="1">IFERROR(IF($B437&lt;&gt;"",VLOOKUP(BN$421,TabelleK16BI,7,FALSE),""),"")</f>
        <v/>
      </c>
      <c r="BO437" s="4" t="str">
        <f ca="1">IFERROR(IF($B437&lt;&gt;"",VLOOKUP(BO$421,TabelleK16BI,7,FALSE),""),"")</f>
        <v/>
      </c>
      <c r="BP437" s="4" t="str">
        <f ca="1">IFERROR(IF($B437&lt;&gt;"",VLOOKUP(BP$421,TabelleK16BI,7,FALSE),""),"")</f>
        <v/>
      </c>
      <c r="BQ437" s="4" t="str">
        <f ca="1">IFERROR(IF($B437&lt;&gt;"",VLOOKUP(BQ$421,TabelleK16BI,7,FALSE),""),"")</f>
        <v/>
      </c>
      <c r="BR437" s="4" t="str">
        <f ca="1">IFERROR(IF($B437&lt;&gt;"",VLOOKUP(BR$421,TabelleK16BI,7,FALSE),""),"")</f>
        <v/>
      </c>
      <c r="BS437" s="4" t="str">
        <f ca="1">IFERROR(IF($B437&lt;&gt;"",VLOOKUP(BS$421,TabelleK16BI,7,FALSE),""),"")</f>
        <v/>
      </c>
      <c r="BT437" s="4" t="str">
        <f ca="1">IFERROR(IF($B437&lt;&gt;"",VLOOKUP(BT$421,TabelleK16BI,7,FALSE),""),"")</f>
        <v/>
      </c>
      <c r="BU437" s="4" t="str">
        <f ca="1">IFERROR(IF($B437&lt;&gt;"",VLOOKUP(BU$421,TabelleK16BI,7,FALSE),""),"")</f>
        <v/>
      </c>
      <c r="BV437" s="4" t="str">
        <f ca="1">IFERROR(IF($B437&lt;&gt;"",VLOOKUP(BV$421,TabelleK16BI,7,FALSE),""),"")</f>
        <v/>
      </c>
      <c r="BW437" s="4" t="str">
        <f ca="1">IFERROR(IF($B437&lt;&gt;"",VLOOKUP(BW$421,TabelleK16BI,7,FALSE),""),"")</f>
        <v/>
      </c>
      <c r="BX437" s="4" t="str">
        <f ca="1">IFERROR(IF($B437&lt;&gt;"",VLOOKUP(BX$421,TabelleK16BI,7,FALSE),""),"")</f>
        <v/>
      </c>
      <c r="BY437" s="4" t="str">
        <f ca="1">IFERROR(IF($B437&lt;&gt;"",VLOOKUP(BY$421,TabelleK16BI,7,FALSE),""),"")</f>
        <v/>
      </c>
      <c r="BZ437" s="4" t="str">
        <f ca="1">IFERROR(IF($B437&lt;&gt;"",VLOOKUP(BZ$421,TabelleK16BI,7,FALSE),""),"")</f>
        <v/>
      </c>
      <c r="CA437" s="4" t="str">
        <f ca="1">IFERROR(IF($B437&lt;&gt;"",VLOOKUP(CA$421,TabelleK16BI,7,FALSE),""),"")</f>
        <v/>
      </c>
      <c r="CB437" s="4" t="str">
        <f ca="1">IFERROR(IF($B437&lt;&gt;"",VLOOKUP(CB$421,TabelleK16BI,7,FALSE),""),"")</f>
        <v/>
      </c>
      <c r="CC437" s="4" t="str">
        <f ca="1">IFERROR(IF($B437&lt;&gt;"",VLOOKUP(CC$421,TabelleK16BI,7,FALSE),""),"")</f>
        <v/>
      </c>
      <c r="CD437" s="4" t="str">
        <f ca="1">IFERROR(IF($B437&lt;&gt;"",VLOOKUP(CD$421,TabelleK16BI,7,FALSE),""),"")</f>
        <v/>
      </c>
      <c r="CE437" s="4" t="str">
        <f ca="1">IFERROR(IF($B437&lt;&gt;"",VLOOKUP(CE$421,TabelleK16BI,7,FALSE),""),"")</f>
        <v/>
      </c>
      <c r="CF437" s="4" t="str">
        <f ca="1">IFERROR(IF($B437&lt;&gt;"",VLOOKUP(CF$421,TabelleK16BI,7,FALSE),""),"")</f>
        <v/>
      </c>
      <c r="CG437" s="4" t="str">
        <f ca="1">IFERROR(IF($B437&lt;&gt;"",VLOOKUP(CG$421,TabelleK16BI,7,FALSE),""),"")</f>
        <v/>
      </c>
      <c r="CH437" s="4" t="str">
        <f ca="1">IFERROR(IF($B437&lt;&gt;"",VLOOKUP(CH$421,TabelleK16BI,7,FALSE),""),"")</f>
        <v/>
      </c>
      <c r="CI437" s="4" t="str">
        <f ca="1">IFERROR(IF($B437&lt;&gt;"",VLOOKUP(CI$421,TabelleK16BI,7,FALSE),""),"")</f>
        <v/>
      </c>
      <c r="CJ437" s="4" t="str">
        <f ca="1">IFERROR(IF($B437&lt;&gt;"",VLOOKUP(CJ$421,TabelleK16BI,7,FALSE),""),"")</f>
        <v/>
      </c>
      <c r="CK437" s="4" t="str">
        <f ca="1">IFERROR(IF($B437&lt;&gt;"",VLOOKUP(CK$421,TabelleK16BI,7,FALSE),""),"")</f>
        <v/>
      </c>
      <c r="CL437" s="4" t="str">
        <f ca="1">IFERROR(IF($B437&lt;&gt;"",VLOOKUP(CL$421,TabelleK16BI,7,FALSE),""),"")</f>
        <v/>
      </c>
      <c r="CM437" s="4" t="str">
        <f ca="1">IFERROR(IF($B437&lt;&gt;"",VLOOKUP(CM$421,TabelleK16BI,7,FALSE),""),"")</f>
        <v/>
      </c>
      <c r="CN437" s="4" t="str">
        <f ca="1">IFERROR(IF($B437&lt;&gt;"",VLOOKUP(CN$421,TabelleK16BI,7,FALSE),""),"")</f>
        <v/>
      </c>
      <c r="CO437" s="4" t="str">
        <f ca="1">IFERROR(IF($B437&lt;&gt;"",VLOOKUP(CO$421,TabelleK16BI,7,FALSE),""),"")</f>
        <v/>
      </c>
      <c r="CP437" s="4" t="str">
        <f ca="1">IFERROR(IF($B437&lt;&gt;"",VLOOKUP(CP$421,TabelleK16BI,7,FALSE),""),"")</f>
        <v/>
      </c>
      <c r="CQ437" s="4" t="str">
        <f ca="1">IFERROR(IF($B437&lt;&gt;"",VLOOKUP(CQ$421,TabelleK16BI,7,FALSE),""),"")</f>
        <v/>
      </c>
      <c r="CR437" s="4" t="str">
        <f ca="1">IFERROR(IF($B437&lt;&gt;"",VLOOKUP(CR$421,TabelleK16BI,7,FALSE),""),"")</f>
        <v/>
      </c>
      <c r="CS437" s="4" t="str">
        <f ca="1">IFERROR(IF($B437&lt;&gt;"",VLOOKUP(CS$421,TabelleK16BI,7,FALSE),""),"")</f>
        <v/>
      </c>
      <c r="CT437" s="4" t="str">
        <f ca="1">IFERROR(IF($B437&lt;&gt;"",VLOOKUP(CT$421,TabelleK16BI,7,FALSE),""),"")</f>
        <v/>
      </c>
      <c r="CU437" s="4" t="str">
        <f ca="1">IFERROR(IF($B437&lt;&gt;"",VLOOKUP(CU$421,TabelleK16BI,7,FALSE),""),"")</f>
        <v/>
      </c>
      <c r="CV437" s="4" t="str">
        <f ca="1">IFERROR(IF($B437&lt;&gt;"",VLOOKUP(CV$421,TabelleK16BI,7,FALSE),""),"")</f>
        <v/>
      </c>
      <c r="CW437" s="4" t="str">
        <f ca="1">IFERROR(IF($B437&lt;&gt;"",VLOOKUP(CW$421,TabelleK16BI,7,FALSE),""),"")</f>
        <v/>
      </c>
      <c r="CX437" s="4" t="str">
        <f ca="1">IFERROR(IF($B437&lt;&gt;"",VLOOKUP(CX$421,TabelleK16BI,7,FALSE),""),"")</f>
        <v/>
      </c>
      <c r="CY437" s="4" t="str">
        <f ca="1">IFERROR(IF($B437&lt;&gt;"",VLOOKUP(CY$421,TabelleK16BI,7,FALSE),""),"")</f>
        <v/>
      </c>
      <c r="CZ437" s="4" t="str">
        <f ca="1">IFERROR(IF($B437&lt;&gt;"",VLOOKUP(CZ$421,TabelleK16BI,7,FALSE),""),"")</f>
        <v/>
      </c>
      <c r="DA437" s="4" t="str">
        <f ca="1">IFERROR(IF($B437&lt;&gt;"",VLOOKUP(DA$421,TabelleK16BI,7,FALSE),""),"")</f>
        <v/>
      </c>
      <c r="DB437" s="4" t="str">
        <f ca="1">IFERROR(IF($B437&lt;&gt;"",VLOOKUP(DB$421,TabelleK16BI,7,FALSE),""),"")</f>
        <v/>
      </c>
      <c r="DC437" s="4" t="str">
        <f ca="1">IFERROR(IF($B437&lt;&gt;"",VLOOKUP(DC$421,TabelleK16BI,7,FALSE),""),"")</f>
        <v/>
      </c>
      <c r="DD437" s="4" t="str">
        <f ca="1">IFERROR(IF($B437&lt;&gt;"",VLOOKUP(DD$421,TabelleK16BI,7,FALSE),""),"")</f>
        <v/>
      </c>
      <c r="DE437" s="4" t="str">
        <f ca="1">IFERROR(IF($B437&lt;&gt;"",VLOOKUP(DE$421,TabelleK16BI,7,FALSE),""),"")</f>
        <v/>
      </c>
      <c r="DF437" s="4" t="str">
        <f ca="1">IFERROR(IF($B437&lt;&gt;"",VLOOKUP(DF$421,TabelleK16BI,7,FALSE),""),"")</f>
        <v/>
      </c>
      <c r="DG437" s="4" t="str">
        <f ca="1">IFERROR(IF($B437&lt;&gt;"",VLOOKUP(DG$421,TabelleK16BI,7,FALSE),""),"")</f>
        <v/>
      </c>
      <c r="DH437" s="4" t="str">
        <f ca="1">IFERROR(IF($B437&lt;&gt;"",VLOOKUP(DH$421,TabelleK16BI,7,FALSE),""),"")</f>
        <v/>
      </c>
      <c r="DI437" s="4" t="str">
        <f ca="1">IFERROR(IF($B437&lt;&gt;"",VLOOKUP(DI$421,TabelleK16BI,7,FALSE),""),"")</f>
        <v/>
      </c>
      <c r="DJ437" s="4" t="str">
        <f ca="1">IFERROR(IF($B437&lt;&gt;"",VLOOKUP(DJ$421,TabelleK16BI,7,FALSE),""),"")</f>
        <v/>
      </c>
      <c r="DK437" s="4" t="str">
        <f ca="1">IFERROR(IF($B437&lt;&gt;"",VLOOKUP(DK$421,TabelleK16BI,7,FALSE),""),"")</f>
        <v/>
      </c>
      <c r="DL437" s="4" t="str">
        <f ca="1">IFERROR(IF($B437&lt;&gt;"",VLOOKUP(DL$421,TabelleK16BI,7,FALSE),""),"")</f>
        <v/>
      </c>
      <c r="DM437" s="4" t="str">
        <f ca="1">IFERROR(IF($B437&lt;&gt;"",VLOOKUP(DM$421,TabelleK16BI,7,FALSE),""),"")</f>
        <v/>
      </c>
      <c r="DN437" s="4" t="str">
        <f ca="1">IFERROR(IF($B437&lt;&gt;"",VLOOKUP(DN$421,TabelleK16BI,7,FALSE),""),"")</f>
        <v/>
      </c>
      <c r="DO437" s="4" t="str">
        <f ca="1">IFERROR(IF($B437&lt;&gt;"",VLOOKUP(DO$421,TabelleK16BI,7,FALSE),""),"")</f>
        <v/>
      </c>
      <c r="DP437" s="4" t="str">
        <f ca="1">IFERROR(IF($B437&lt;&gt;"",VLOOKUP(DP$421,TabelleK16BI,7,FALSE),""),"")</f>
        <v/>
      </c>
      <c r="DQ437" s="4" t="str">
        <f ca="1">IFERROR(IF($B437&lt;&gt;"",VLOOKUP(DQ$421,TabelleK16BI,7,FALSE),""),"")</f>
        <v/>
      </c>
      <c r="DR437" s="4" t="str">
        <f ca="1">IFERROR(IF($B437&lt;&gt;"",VLOOKUP(DR$421,TabelleK16BI,7,FALSE),""),"")</f>
        <v/>
      </c>
      <c r="DS437" s="4" t="str">
        <f ca="1">IFERROR(IF($B437&lt;&gt;"",VLOOKUP(DS$421,TabelleK16BI,7,FALSE),""),"")</f>
        <v/>
      </c>
      <c r="DT437" s="4" t="str">
        <f ca="1">IFERROR(IF($B437&lt;&gt;"",VLOOKUP(DT$421,TabelleK16BI,7,FALSE),""),"")</f>
        <v/>
      </c>
      <c r="DU437" s="4" t="str">
        <f ca="1">IFERROR(IF($B437&lt;&gt;"",VLOOKUP(DU$421,TabelleK16BI,7,FALSE),""),"")</f>
        <v/>
      </c>
      <c r="DV437" s="4" t="str">
        <f ca="1">IFERROR(IF($B437&lt;&gt;"",VLOOKUP(DV$421,TabelleK16BI,7,FALSE),""),"")</f>
        <v/>
      </c>
      <c r="DW437" s="4" t="str">
        <f ca="1">IFERROR(IF($B437&lt;&gt;"",VLOOKUP(DW$421,TabelleK16BI,7,FALSE),""),"")</f>
        <v/>
      </c>
      <c r="DX437" s="4" t="str">
        <f ca="1">IFERROR(IF($B437&lt;&gt;"",VLOOKUP(DX$421,TabelleK16BI,7,FALSE),""),"")</f>
        <v/>
      </c>
      <c r="DY437" s="4" t="str">
        <f ca="1">IFERROR(IF($B437&lt;&gt;"",VLOOKUP(DY$421,TabelleK16BI,7,FALSE),""),"")</f>
        <v/>
      </c>
      <c r="DZ437" s="4" t="str">
        <f ca="1">IFERROR(IF($B437&lt;&gt;"",VLOOKUP(DZ$421,TabelleK16BI,7,FALSE),""),"")</f>
        <v/>
      </c>
      <c r="EA437" s="4" t="str">
        <f ca="1">IFERROR(IF($B437&lt;&gt;"",VLOOKUP(EA$421,TabelleK16BI,7,FALSE),""),"")</f>
        <v/>
      </c>
      <c r="EB437" s="4" t="str">
        <f ca="1">IFERROR(IF($B437&lt;&gt;"",VLOOKUP(EB$421,TabelleK16BI,7,FALSE),""),"")</f>
        <v/>
      </c>
      <c r="EC437" s="4" t="str">
        <f ca="1">IFERROR(IF($B437&lt;&gt;"",VLOOKUP(EC$421,TabelleK16BI,7,FALSE),""),"")</f>
        <v/>
      </c>
      <c r="ED437" s="4" t="str">
        <f ca="1">IFERROR(IF($B437&lt;&gt;"",VLOOKUP(ED$421,TabelleK16BI,7,FALSE),""),"")</f>
        <v/>
      </c>
      <c r="EE437" s="4" t="str">
        <f ca="1">IFERROR(IF($B437&lt;&gt;"",VLOOKUP(EE$421,TabelleK16BI,7,FALSE),""),"")</f>
        <v/>
      </c>
      <c r="EF437" s="4" t="str">
        <f ca="1">IFERROR(IF($B437&lt;&gt;"",VLOOKUP(EF$421,TabelleK16BI,7,FALSE),""),"")</f>
        <v/>
      </c>
      <c r="EG437" s="4" t="str">
        <f ca="1">IFERROR(IF($B437&lt;&gt;"",VLOOKUP(EG$421,TabelleK16BI,7,FALSE),""),"")</f>
        <v/>
      </c>
      <c r="EH437" s="4" t="str">
        <f ca="1">IFERROR(IF($B437&lt;&gt;"",VLOOKUP(EH$421,TabelleK16BI,7,FALSE),""),"")</f>
        <v/>
      </c>
      <c r="EI437" s="4" t="str">
        <f ca="1">IFERROR(IF($B437&lt;&gt;"",VLOOKUP(EI$421,TabelleK16BI,7,FALSE),""),"")</f>
        <v/>
      </c>
      <c r="EJ437" s="4" t="str">
        <f ca="1">IFERROR(IF($B437&lt;&gt;"",VLOOKUP(EJ$421,TabelleK16BI,7,FALSE),""),"")</f>
        <v/>
      </c>
      <c r="EK437" s="4" t="str">
        <f ca="1">IFERROR(IF($B437&lt;&gt;"",VLOOKUP(EK$421,TabelleK16BI,7,FALSE),""),"")</f>
        <v/>
      </c>
      <c r="EL437" s="4" t="str">
        <f ca="1">IFERROR(IF($B437&lt;&gt;"",VLOOKUP(EL$421,TabelleK16BI,7,FALSE),""),"")</f>
        <v/>
      </c>
      <c r="EM437" s="4" t="str">
        <f ca="1">IFERROR(IF($B437&lt;&gt;"",VLOOKUP(EM$421,TabelleK16BI,7,FALSE),""),"")</f>
        <v/>
      </c>
      <c r="EN437" s="4" t="str">
        <f ca="1">IFERROR(IF($B437&lt;&gt;"",VLOOKUP(EN$421,TabelleK16BI,7,FALSE),""),"")</f>
        <v/>
      </c>
      <c r="EO437" s="4" t="str">
        <f ca="1">IFERROR(IF($B437&lt;&gt;"",VLOOKUP(EO$421,TabelleK16BI,7,FALSE),""),"")</f>
        <v/>
      </c>
      <c r="EP437" s="4" t="str">
        <f ca="1">IFERROR(IF($B437&lt;&gt;"",VLOOKUP(EP$421,TabelleK16BI,7,FALSE),""),"")</f>
        <v/>
      </c>
      <c r="EQ437" s="4" t="str">
        <f ca="1">IFERROR(IF($B437&lt;&gt;"",VLOOKUP(EQ$421,TabelleK16BI,7,FALSE),""),"")</f>
        <v/>
      </c>
      <c r="ER437" s="4" t="str">
        <f ca="1">IFERROR(IF($B437&lt;&gt;"",VLOOKUP(ER$421,TabelleK16BI,7,FALSE),""),"")</f>
        <v/>
      </c>
      <c r="ES437" s="4" t="str">
        <f ca="1">IFERROR(IF($B437&lt;&gt;"",VLOOKUP(ES$421,TabelleK16BI,7,FALSE),""),"")</f>
        <v/>
      </c>
      <c r="ET437" s="4" t="str">
        <f ca="1">IFERROR(IF($B437&lt;&gt;"",VLOOKUP(ET$421,TabelleK16BI,7,FALSE),""),"")</f>
        <v/>
      </c>
      <c r="EU437" s="4" t="str">
        <f ca="1">IFERROR(IF($B437&lt;&gt;"",VLOOKUP(EU$421,TabelleK16BI,7,FALSE),""),"")</f>
        <v/>
      </c>
      <c r="EV437" s="4" t="str">
        <f ca="1">IFERROR(IF($B437&lt;&gt;"",VLOOKUP(EV$421,TabelleK16BI,7,FALSE),""),"")</f>
        <v/>
      </c>
      <c r="EW437" s="4" t="str">
        <f ca="1">IFERROR(IF($B437&lt;&gt;"",VLOOKUP(EW$421,TabelleK16BI,7,FALSE),""),"")</f>
        <v/>
      </c>
      <c r="EX437" s="4" t="str">
        <f ca="1">IFERROR(IF($B437&lt;&gt;"",VLOOKUP(EX$421,TabelleK16BI,7,FALSE),""),"")</f>
        <v/>
      </c>
      <c r="EY437" s="4" t="str">
        <f ca="1">IFERROR(IF($B437&lt;&gt;"",VLOOKUP(EY$421,TabelleK16BI,7,FALSE),""),"")</f>
        <v/>
      </c>
      <c r="EZ437" s="4" t="str">
        <f ca="1">IFERROR(IF($B437&lt;&gt;"",VLOOKUP(EZ$421,TabelleK16BI,7,FALSE),""),"")</f>
        <v/>
      </c>
      <c r="FA437" s="4" t="str">
        <f ca="1">IFERROR(IF($B437&lt;&gt;"",VLOOKUP(FA$421,TabelleK16BI,7,FALSE),""),"")</f>
        <v/>
      </c>
      <c r="FB437" s="4" t="str">
        <f ca="1">IFERROR(IF($B437&lt;&gt;"",VLOOKUP(FB$421,TabelleK16BI,7,FALSE),""),"")</f>
        <v/>
      </c>
      <c r="FC437" s="4" t="str">
        <f ca="1">IFERROR(IF($B437&lt;&gt;"",VLOOKUP(FC$421,TabelleK16BI,7,FALSE),""),"")</f>
        <v/>
      </c>
      <c r="FD437" s="4" t="str">
        <f ca="1">IFERROR(IF($B437&lt;&gt;"",VLOOKUP(FD$421,TabelleK16BI,7,FALSE),""),"")</f>
        <v/>
      </c>
      <c r="FE437" s="4" t="str">
        <f ca="1">IFERROR(IF($B437&lt;&gt;"",VLOOKUP(FE$421,TabelleK16BI,7,FALSE),""),"")</f>
        <v/>
      </c>
      <c r="FF437" s="4" t="str">
        <f ca="1">IFERROR(IF($B437&lt;&gt;"",VLOOKUP(FF$421,TabelleK16BI,7,FALSE),""),"")</f>
        <v/>
      </c>
      <c r="FG437" s="4" t="str">
        <f ca="1">IFERROR(IF($B437&lt;&gt;"",VLOOKUP(FG$421,TabelleK16BI,7,FALSE),""),"")</f>
        <v/>
      </c>
      <c r="FH437" s="4" t="str">
        <f ca="1">IFERROR(IF($B437&lt;&gt;"",VLOOKUP(FH$421,TabelleK16BI,7,FALSE),""),"")</f>
        <v/>
      </c>
      <c r="FI437" s="4" t="str">
        <f ca="1">IFERROR(IF($B437&lt;&gt;"",VLOOKUP(FI$421,TabelleK16BI,7,FALSE),""),"")</f>
        <v/>
      </c>
      <c r="FJ437" s="4" t="str">
        <f ca="1">IFERROR(IF($B437&lt;&gt;"",VLOOKUP(FJ$421,TabelleK16BI,7,FALSE),""),"")</f>
        <v/>
      </c>
      <c r="FK437" s="4" t="str">
        <f ca="1">IFERROR(IF($B437&lt;&gt;"",VLOOKUP(FK$421,TabelleK16BI,7,FALSE),""),"")</f>
        <v/>
      </c>
      <c r="FL437" s="4" t="str">
        <f ca="1">IFERROR(IF($B437&lt;&gt;"",VLOOKUP(FL$421,TabelleK16BI,7,FALSE),""),"")</f>
        <v/>
      </c>
      <c r="FM437" s="4" t="str">
        <f ca="1">IFERROR(IF($B437&lt;&gt;"",VLOOKUP(FM$421,TabelleK16BI,7,FALSE),""),"")</f>
        <v/>
      </c>
      <c r="FN437" s="4" t="str">
        <f ca="1">IFERROR(IF($B437&lt;&gt;"",VLOOKUP(FN$421,TabelleK16BI,7,FALSE),""),"")</f>
        <v/>
      </c>
      <c r="FO437" s="4" t="str">
        <f ca="1">IFERROR(IF($B437&lt;&gt;"",VLOOKUP(FO$421,TabelleK16BI,7,FALSE),""),"")</f>
        <v/>
      </c>
      <c r="FP437" s="4" t="str">
        <f ca="1">IFERROR(IF($B437&lt;&gt;"",VLOOKUP(FP$421,TabelleK16BI,7,FALSE),""),"")</f>
        <v/>
      </c>
      <c r="FQ437" s="4" t="str">
        <f ca="1">IFERROR(IF($B437&lt;&gt;"",VLOOKUP(FQ$421,TabelleK16BI,7,FALSE),""),"")</f>
        <v/>
      </c>
      <c r="FR437" s="4" t="str">
        <f ca="1">IFERROR(IF($B437&lt;&gt;"",VLOOKUP(FR$421,TabelleK16BI,7,FALSE),""),"")</f>
        <v/>
      </c>
      <c r="FS437" s="4" t="str">
        <f ca="1">IFERROR(IF($B437&lt;&gt;"",VLOOKUP(FS$421,TabelleK16BI,7,FALSE),""),"")</f>
        <v/>
      </c>
      <c r="FT437" s="4" t="str">
        <f ca="1">IFERROR(IF($B437&lt;&gt;"",VLOOKUP(FT$421,TabelleK16BI,7,FALSE),""),"")</f>
        <v/>
      </c>
      <c r="FU437" s="4" t="str">
        <f ca="1">IFERROR(IF($B437&lt;&gt;"",VLOOKUP(FU$421,TabelleK16BI,7,FALSE),""),"")</f>
        <v/>
      </c>
      <c r="FV437" s="4" t="str">
        <f ca="1">IFERROR(IF($B437&lt;&gt;"",VLOOKUP(FV$421,TabelleK16BI,7,FALSE),""),"")</f>
        <v/>
      </c>
      <c r="FW437" s="4" t="str">
        <f ca="1">IFERROR(IF($B437&lt;&gt;"",VLOOKUP(FW$421,TabelleK16BI,7,FALSE),""),"")</f>
        <v/>
      </c>
      <c r="FX437" s="4" t="str">
        <f ca="1">IFERROR(IF($B437&lt;&gt;"",VLOOKUP(FX$421,TabelleK16BI,7,FALSE),""),"")</f>
        <v/>
      </c>
      <c r="FY437" s="4" t="str">
        <f ca="1">IFERROR(IF($B437&lt;&gt;"",VLOOKUP(FY$421,TabelleK16BI,7,FALSE),""),"")</f>
        <v/>
      </c>
      <c r="FZ437" s="4" t="str">
        <f ca="1">IFERROR(IF($B437&lt;&gt;"",VLOOKUP(FZ$421,TabelleK16BI,7,FALSE),""),"")</f>
        <v/>
      </c>
      <c r="GA437" s="4" t="str">
        <f ca="1">IFERROR(IF($B437&lt;&gt;"",VLOOKUP(GA$421,TabelleK16BI,7,FALSE),""),"")</f>
        <v/>
      </c>
      <c r="GB437" s="4" t="str">
        <f ca="1">IFERROR(IF($B437&lt;&gt;"",VLOOKUP(GB$421,TabelleK16BI,7,FALSE),""),"")</f>
        <v/>
      </c>
      <c r="GC437" s="4" t="str">
        <f ca="1">IFERROR(IF($B437&lt;&gt;"",VLOOKUP(GC$421,TabelleK16BI,7,FALSE),""),"")</f>
        <v/>
      </c>
      <c r="GD437" s="4" t="str">
        <f ca="1">IFERROR(IF($B437&lt;&gt;"",VLOOKUP(GD$421,TabelleK16BI,7,FALSE),""),"")</f>
        <v/>
      </c>
      <c r="GE437" s="4" t="str">
        <f ca="1">IFERROR(IF($B437&lt;&gt;"",VLOOKUP(GE$421,TabelleK16BI,7,FALSE),""),"")</f>
        <v/>
      </c>
      <c r="GF437" s="4" t="str">
        <f ca="1">IFERROR(IF($B437&lt;&gt;"",VLOOKUP(GF$421,TabelleK16BI,7,FALSE),""),"")</f>
        <v/>
      </c>
      <c r="GG437" s="4" t="str">
        <f ca="1">IFERROR(IF($B437&lt;&gt;"",VLOOKUP(GG$421,TabelleK16BI,7,FALSE),""),"")</f>
        <v/>
      </c>
      <c r="GH437" s="4" t="str">
        <f ca="1">IFERROR(IF($B437&lt;&gt;"",VLOOKUP(GH$421,TabelleK16BI,7,FALSE),""),"")</f>
        <v/>
      </c>
      <c r="GI437" s="4" t="str">
        <f ca="1">IFERROR(IF($B437&lt;&gt;"",VLOOKUP(GI$421,TabelleK16BI,7,FALSE),""),"")</f>
        <v/>
      </c>
      <c r="GJ437" s="4" t="str">
        <f ca="1">IFERROR(IF($B437&lt;&gt;"",VLOOKUP(GJ$421,TabelleK16BI,7,FALSE),""),"")</f>
        <v/>
      </c>
      <c r="GK437" s="4" t="str">
        <f ca="1">IFERROR(IF($B437&lt;&gt;"",VLOOKUP(GK$421,TabelleK16BI,7,FALSE),""),"")</f>
        <v/>
      </c>
      <c r="GL437" s="4" t="str">
        <f ca="1">IFERROR(IF($B437&lt;&gt;"",VLOOKUP(GL$421,TabelleK16BI,7,FALSE),""),"")</f>
        <v/>
      </c>
      <c r="GM437" s="4" t="str">
        <f ca="1">IFERROR(IF($B437&lt;&gt;"",VLOOKUP(GM$421,TabelleK16BI,7,FALSE),""),"")</f>
        <v/>
      </c>
      <c r="GN437" s="4" t="str">
        <f ca="1">IFERROR(IF($B437&lt;&gt;"",VLOOKUP(GN$421,TabelleK16BI,7,FALSE),""),"")</f>
        <v/>
      </c>
      <c r="GO437" s="4" t="str">
        <f ca="1">IFERROR(IF($B437&lt;&gt;"",VLOOKUP(GO$421,TabelleK16BI,7,FALSE),""),"")</f>
        <v/>
      </c>
      <c r="GP437" s="4" t="str">
        <f ca="1">IFERROR(IF($B437&lt;&gt;"",VLOOKUP(GP$421,TabelleK16BI,7,FALSE),""),"")</f>
        <v/>
      </c>
      <c r="GQ437" s="4" t="str">
        <f ca="1">IFERROR(IF($B437&lt;&gt;"",VLOOKUP(GQ$421,TabelleK16BI,7,FALSE),""),"")</f>
        <v/>
      </c>
      <c r="GR437" s="4" t="str">
        <f ca="1">IFERROR(IF($B437&lt;&gt;"",VLOOKUP(GR$421,TabelleK16BI,7,FALSE),""),"")</f>
        <v/>
      </c>
      <c r="GS437" s="4" t="str">
        <f ca="1">IFERROR(IF($B437&lt;&gt;"",VLOOKUP(GS$421,TabelleK16BI,7,FALSE),""),"")</f>
        <v/>
      </c>
      <c r="GT437" s="4" t="str">
        <f ca="1">IFERROR(IF($B437&lt;&gt;"",VLOOKUP(GT$421,TabelleK16BI,7,FALSE),""),"")</f>
        <v/>
      </c>
      <c r="GU437" s="4" t="str">
        <f ca="1">IFERROR(IF($B437&lt;&gt;"",VLOOKUP(GU$421,TabelleK16BI,7,FALSE),""),"")</f>
        <v/>
      </c>
      <c r="GV437" s="4" t="str">
        <f ca="1">IFERROR(IF($B437&lt;&gt;"",VLOOKUP(GV$421,TabelleK16BI,7,FALSE),""),"")</f>
        <v/>
      </c>
      <c r="GW437" s="4" t="str">
        <f ca="1">IFERROR(IF($B437&lt;&gt;"",VLOOKUP(GW$421,TabelleK16BI,7,FALSE),""),"")</f>
        <v/>
      </c>
      <c r="GX437" s="4" t="str">
        <f ca="1">IFERROR(IF($B437&lt;&gt;"",VLOOKUP(GX$421,TabelleK16BI,7,FALSE),""),"")</f>
        <v/>
      </c>
      <c r="GY437" s="4" t="str">
        <f ca="1">IFERROR(IF($B437&lt;&gt;"",VLOOKUP(GY$421,TabelleK16BI,7,FALSE),""),"")</f>
        <v/>
      </c>
      <c r="GZ437" s="4" t="str">
        <f ca="1">IFERROR(IF($B437&lt;&gt;"",VLOOKUP(GZ$421,TabelleK16BI,7,FALSE),""),"")</f>
        <v/>
      </c>
      <c r="HA437" s="4" t="str">
        <f ca="1">IFERROR(IF($B437&lt;&gt;"",VLOOKUP(HA$421,TabelleK16BI,7,FALSE),""),"")</f>
        <v/>
      </c>
      <c r="HB437" s="4" t="str">
        <f ca="1">IFERROR(IF($B437&lt;&gt;"",VLOOKUP(HB$421,TabelleK16BI,7,FALSE),""),"")</f>
        <v/>
      </c>
      <c r="HC437" s="4" t="str">
        <f ca="1">IFERROR(IF($B437&lt;&gt;"",VLOOKUP(HC$421,TabelleK16BI,7,FALSE),""),"")</f>
        <v/>
      </c>
      <c r="HD437" s="4" t="str">
        <f ca="1">IFERROR(IF($B437&lt;&gt;"",VLOOKUP(HD$421,TabelleK16BI,7,FALSE),""),"")</f>
        <v/>
      </c>
      <c r="HE437" s="4" t="str">
        <f ca="1">IFERROR(IF($B437&lt;&gt;"",VLOOKUP(HE$421,TabelleK16BI,7,FALSE),""),"")</f>
        <v/>
      </c>
      <c r="HF437" s="4" t="str">
        <f ca="1">IFERROR(IF($B437&lt;&gt;"",VLOOKUP(HF$421,TabelleK16BI,7,FALSE),""),"")</f>
        <v/>
      </c>
      <c r="HG437" s="4" t="str">
        <f ca="1">IFERROR(IF($B437&lt;&gt;"",VLOOKUP(HG$421,TabelleK16BI,7,FALSE),""),"")</f>
        <v/>
      </c>
      <c r="HH437" s="4" t="str">
        <f ca="1">IFERROR(IF($B437&lt;&gt;"",VLOOKUP(HH$421,TabelleK16BI,7,FALSE),""),"")</f>
        <v/>
      </c>
      <c r="HI437" s="4" t="str">
        <f ca="1">IFERROR(IF($B437&lt;&gt;"",VLOOKUP(HI$421,TabelleK16BI,7,FALSE),""),"")</f>
        <v/>
      </c>
      <c r="HJ437" s="4" t="str">
        <f ca="1">IFERROR(IF($B437&lt;&gt;"",VLOOKUP(HJ$421,TabelleK16BI,7,FALSE),""),"")</f>
        <v/>
      </c>
      <c r="HK437" s="4" t="str">
        <f ca="1">IFERROR(IF($B437&lt;&gt;"",VLOOKUP(HK$421,TabelleK16BI,7,FALSE),""),"")</f>
        <v/>
      </c>
      <c r="HL437" s="4" t="str">
        <f ca="1">IFERROR(IF($B437&lt;&gt;"",VLOOKUP(HL$421,TabelleK16BI,7,FALSE),""),"")</f>
        <v/>
      </c>
      <c r="HM437" s="4" t="str">
        <f ca="1">IFERROR(IF($B437&lt;&gt;"",VLOOKUP(HM$421,TabelleK16BI,7,FALSE),""),"")</f>
        <v/>
      </c>
      <c r="HN437" s="4" t="str">
        <f ca="1">IFERROR(IF($B437&lt;&gt;"",VLOOKUP(HN$421,TabelleK16BI,7,FALSE),""),"")</f>
        <v/>
      </c>
      <c r="HO437" s="4" t="str">
        <f ca="1">IFERROR(IF($B437&lt;&gt;"",VLOOKUP(HO$421,TabelleK16BI,7,FALSE),""),"")</f>
        <v/>
      </c>
      <c r="HP437" s="4" t="str">
        <f ca="1">IFERROR(IF($B437&lt;&gt;"",VLOOKUP(HP$421,TabelleK16BI,7,FALSE),""),"")</f>
        <v/>
      </c>
      <c r="HQ437" s="4" t="str">
        <f ca="1">IFERROR(IF($B437&lt;&gt;"",VLOOKUP(HQ$421,TabelleK16BI,7,FALSE),""),"")</f>
        <v/>
      </c>
      <c r="HR437" s="4" t="str">
        <f ca="1">IFERROR(IF($B437&lt;&gt;"",VLOOKUP(HR$421,TabelleK16BI,7,FALSE),""),"")</f>
        <v/>
      </c>
      <c r="HS437" s="4" t="str">
        <f ca="1">IFERROR(IF($B437&lt;&gt;"",VLOOKUP(HS$421,TabelleK16BI,7,FALSE),""),"")</f>
        <v/>
      </c>
      <c r="HT437" s="4" t="str">
        <f ca="1">IFERROR(IF($B437&lt;&gt;"",VLOOKUP(HT$421,TabelleK16BI,7,FALSE),""),"")</f>
        <v/>
      </c>
      <c r="HU437" s="4" t="str">
        <f ca="1">IFERROR(IF($B437&lt;&gt;"",VLOOKUP(HU$421,TabelleK16BI,7,FALSE),""),"")</f>
        <v/>
      </c>
      <c r="HV437" s="4" t="str">
        <f ca="1">IFERROR(IF($B437&lt;&gt;"",VLOOKUP(HV$421,TabelleK16BI,7,FALSE),""),"")</f>
        <v/>
      </c>
      <c r="HW437" s="4" t="str">
        <f ca="1">IFERROR(IF($B437&lt;&gt;"",VLOOKUP(HW$421,TabelleK16BI,7,FALSE),""),"")</f>
        <v/>
      </c>
      <c r="HX437" s="4" t="str">
        <f ca="1">IFERROR(IF($B437&lt;&gt;"",VLOOKUP(HX$421,TabelleK16BI,7,FALSE),""),"")</f>
        <v/>
      </c>
      <c r="HY437" s="4" t="str">
        <f ca="1">IFERROR(IF($B437&lt;&gt;"",VLOOKUP(HY$421,TabelleK16BI,7,FALSE),""),"")</f>
        <v/>
      </c>
      <c r="HZ437" s="4" t="str">
        <f ca="1">IFERROR(IF($B437&lt;&gt;"",VLOOKUP(HZ$421,TabelleK16BI,7,FALSE),""),"")</f>
        <v/>
      </c>
      <c r="IA437" s="4" t="str">
        <f ca="1">IFERROR(IF($B437&lt;&gt;"",VLOOKUP(IA$421,TabelleK16BI,7,FALSE),""),"")</f>
        <v/>
      </c>
      <c r="IB437" s="4" t="str">
        <f ca="1">IFERROR(IF($B437&lt;&gt;"",VLOOKUP(IB$421,TabelleK16BI,7,FALSE),""),"")</f>
        <v/>
      </c>
      <c r="IC437" s="4" t="str">
        <f ca="1">IFERROR(IF($B437&lt;&gt;"",VLOOKUP(IC$421,TabelleK16BI,7,FALSE),""),"")</f>
        <v/>
      </c>
      <c r="ID437" s="4" t="str">
        <f ca="1">IFERROR(IF($B437&lt;&gt;"",VLOOKUP(ID$421,TabelleK16BI,7,FALSE),""),"")</f>
        <v/>
      </c>
      <c r="IE437" s="4" t="str">
        <f ca="1">IFERROR(IF($B437&lt;&gt;"",VLOOKUP(IE$421,TabelleK16BI,7,FALSE),""),"")</f>
        <v/>
      </c>
      <c r="IF437" s="4" t="str">
        <f ca="1">IFERROR(IF($B437&lt;&gt;"",VLOOKUP(IF$421,TabelleK16BI,7,FALSE),""),"")</f>
        <v/>
      </c>
      <c r="IG437" s="4" t="str">
        <f ca="1">IFERROR(IF($B437&lt;&gt;"",VLOOKUP(IG$421,TabelleK16BI,7,FALSE),""),"")</f>
        <v/>
      </c>
      <c r="IH437" s="4" t="str">
        <f ca="1">IFERROR(IF($B437&lt;&gt;"",VLOOKUP(IH$421,TabelleK16BI,7,FALSE),""),"")</f>
        <v/>
      </c>
      <c r="II437" s="4" t="str">
        <f ca="1">IFERROR(IF($B437&lt;&gt;"",VLOOKUP(II$421,TabelleK16BI,7,FALSE),""),"")</f>
        <v/>
      </c>
      <c r="IJ437" s="4" t="str">
        <f ca="1">IFERROR(IF($B437&lt;&gt;"",VLOOKUP(IJ$421,TabelleK16BI,7,FALSE),""),"")</f>
        <v/>
      </c>
      <c r="IK437" s="4" t="str">
        <f ca="1">IFERROR(IF($B437&lt;&gt;"",VLOOKUP(IK$421,TabelleK16BI,7,FALSE),""),"")</f>
        <v/>
      </c>
      <c r="IL437" s="4" t="str">
        <f ca="1">IFERROR(IF($B437&lt;&gt;"",VLOOKUP(IL$421,TabelleK16BI,7,FALSE),""),"")</f>
        <v/>
      </c>
      <c r="IM437" s="4" t="str">
        <f ca="1">IFERROR(IF($B437&lt;&gt;"",VLOOKUP(IM$421,TabelleK16BI,7,FALSE),""),"")</f>
        <v/>
      </c>
      <c r="IN437" s="4" t="str">
        <f ca="1">IFERROR(IF($B437&lt;&gt;"",VLOOKUP(IN$421,TabelleK16BI,7,FALSE),""),"")</f>
        <v/>
      </c>
      <c r="IO437" s="4" t="str">
        <f ca="1">IFERROR(IF($B437&lt;&gt;"",VLOOKUP(IO$421,TabelleK16BI,7,FALSE),""),"")</f>
        <v/>
      </c>
      <c r="IP437" s="4" t="str">
        <f ca="1">IFERROR(IF($B437&lt;&gt;"",VLOOKUP(IP$421,TabelleK16BI,7,FALSE),""),"")</f>
        <v/>
      </c>
      <c r="IQ437" s="4" t="str">
        <f ca="1">IFERROR(IF($B437&lt;&gt;"",VLOOKUP(IQ$421,TabelleK16BI,7,FALSE),""),"")</f>
        <v/>
      </c>
      <c r="IR437" s="4" t="str">
        <f ca="1">IFERROR(IF($B437&lt;&gt;"",VLOOKUP(IR$421,TabelleK16BI,7,FALSE),""),"")</f>
        <v/>
      </c>
      <c r="IS437" s="4" t="str">
        <f ca="1">IFERROR(IF($B437&lt;&gt;"",VLOOKUP(IS$421,TabelleK16BI,7,FALSE),""),"")</f>
        <v/>
      </c>
      <c r="IT437" s="4" t="str">
        <f ca="1">IFERROR(IF($B437&lt;&gt;"",VLOOKUP(IT$421,TabelleK16BI,7,FALSE),""),"")</f>
        <v/>
      </c>
      <c r="IU437" s="4" t="str">
        <f ca="1">IFERROR(IF($B437&lt;&gt;"",VLOOKUP(IU$421,TabelleK16BI,7,FALSE),""),"")</f>
        <v/>
      </c>
      <c r="IV437" s="4" t="str">
        <f ca="1">IFERROR(IF($B437&lt;&gt;"",VLOOKUP(IV$421,TabelleK16BI,7,FALSE),""),"")</f>
        <v/>
      </c>
      <c r="IW437" s="4" t="str">
        <f ca="1">IFERROR(IF($B437&lt;&gt;"",VLOOKUP(IW$421,TabelleK16BI,7,FALSE),""),"")</f>
        <v/>
      </c>
      <c r="IX437" s="4" t="str">
        <f ca="1">IFERROR(IF($B437&lt;&gt;"",VLOOKUP(IX$421,TabelleK16BI,7,FALSE),""),"")</f>
        <v/>
      </c>
      <c r="IY437" s="4" t="str">
        <f ca="1">IFERROR(IF($B437&lt;&gt;"",VLOOKUP(IY$421,TabelleK16BI,7,FALSE),""),"")</f>
        <v/>
      </c>
      <c r="IZ437" s="4" t="str">
        <f ca="1">IFERROR(IF($B437&lt;&gt;"",VLOOKUP(IZ$421,TabelleK16BI,7,FALSE),""),"")</f>
        <v/>
      </c>
      <c r="JA437" s="4" t="str">
        <f ca="1">IFERROR(IF($B437&lt;&gt;"",VLOOKUP(JA$421,TabelleK16BI,7,FALSE),""),"")</f>
        <v/>
      </c>
      <c r="JB437" s="4" t="str">
        <f ca="1">IFERROR(IF($B437&lt;&gt;"",VLOOKUP(JB$421,TabelleK16BI,7,FALSE),""),"")</f>
        <v/>
      </c>
      <c r="JC437" s="4" t="str">
        <f ca="1">IFERROR(IF($B437&lt;&gt;"",VLOOKUP(JC$421,TabelleK16BI,7,FALSE),""),"")</f>
        <v/>
      </c>
      <c r="JD437" s="4" t="str">
        <f ca="1">IFERROR(IF($B437&lt;&gt;"",VLOOKUP(JD$421,TabelleK16BI,7,FALSE),""),"")</f>
        <v/>
      </c>
      <c r="JE437" s="4" t="str">
        <f ca="1">IFERROR(IF($B437&lt;&gt;"",VLOOKUP(JE$421,TabelleK16BI,7,FALSE),""),"")</f>
        <v/>
      </c>
      <c r="JF437" s="4" t="str">
        <f ca="1">IFERROR(IF($B437&lt;&gt;"",VLOOKUP(JF$421,TabelleK16BI,7,FALSE),""),"")</f>
        <v/>
      </c>
      <c r="JG437" s="4" t="str">
        <f ca="1">IFERROR(IF($B437&lt;&gt;"",VLOOKUP(JG$421,TabelleK16BI,7,FALSE),""),"")</f>
        <v/>
      </c>
      <c r="JH437" s="4" t="str">
        <f ca="1">IFERROR(IF($B437&lt;&gt;"",VLOOKUP(JH$421,TabelleK16BI,7,FALSE),""),"")</f>
        <v/>
      </c>
      <c r="JI437" s="4" t="str">
        <f ca="1">IFERROR(IF($B437&lt;&gt;"",VLOOKUP(JI$421,TabelleK16BI,7,FALSE),""),"")</f>
        <v/>
      </c>
      <c r="JJ437" s="4" t="str">
        <f ca="1">IFERROR(IF($B437&lt;&gt;"",VLOOKUP(JJ$421,TabelleK16BI,7,FALSE),""),"")</f>
        <v/>
      </c>
      <c r="JK437" s="4" t="str">
        <f ca="1">IFERROR(IF($B437&lt;&gt;"",VLOOKUP(JK$421,TabelleK16BI,7,FALSE),""),"")</f>
        <v/>
      </c>
      <c r="JL437" s="4" t="str">
        <f ca="1">IFERROR(IF($B437&lt;&gt;"",VLOOKUP(JL$421,TabelleK16BI,7,FALSE),""),"")</f>
        <v/>
      </c>
      <c r="JM437" s="4" t="str">
        <f ca="1">IFERROR(IF($B437&lt;&gt;"",VLOOKUP(JM$421,TabelleK16BI,7,FALSE),""),"")</f>
        <v/>
      </c>
      <c r="JN437" s="4" t="str">
        <f ca="1">IFERROR(IF($B437&lt;&gt;"",VLOOKUP(JN$421,TabelleK16BI,7,FALSE),""),"")</f>
        <v/>
      </c>
      <c r="JO437" s="4" t="str">
        <f ca="1">IFERROR(IF($B437&lt;&gt;"",VLOOKUP(JO$421,TabelleK16BI,7,FALSE),""),"")</f>
        <v/>
      </c>
      <c r="JP437" s="4" t="str">
        <f ca="1">IFERROR(IF($B437&lt;&gt;"",VLOOKUP(JP$421,TabelleK16BI,7,FALSE),""),"")</f>
        <v/>
      </c>
      <c r="JQ437" s="4" t="str">
        <f ca="1">IFERROR(IF($B437&lt;&gt;"",VLOOKUP(JQ$421,TabelleK16BI,7,FALSE),""),"")</f>
        <v/>
      </c>
      <c r="JR437" s="4" t="str">
        <f ca="1">IFERROR(IF($B437&lt;&gt;"",VLOOKUP(JR$421,TabelleK16BI,7,FALSE),""),"")</f>
        <v/>
      </c>
      <c r="JS437" s="4" t="str">
        <f ca="1">IFERROR(IF($B437&lt;&gt;"",VLOOKUP(JS$421,TabelleK16BI,7,FALSE),""),"")</f>
        <v/>
      </c>
      <c r="JT437" s="4" t="str">
        <f ca="1">IFERROR(IF($B437&lt;&gt;"",VLOOKUP(JT$421,TabelleK16BI,7,FALSE),""),"")</f>
        <v/>
      </c>
      <c r="JU437" s="4" t="str">
        <f ca="1">IFERROR(IF($B437&lt;&gt;"",VLOOKUP(JU$421,TabelleK16BI,7,FALSE),""),"")</f>
        <v/>
      </c>
      <c r="JV437" s="4" t="str">
        <f ca="1">IFERROR(IF($B437&lt;&gt;"",VLOOKUP(JV$421,TabelleK16BI,7,FALSE),""),"")</f>
        <v/>
      </c>
      <c r="JW437" s="4" t="str">
        <f ca="1">IFERROR(IF($B437&lt;&gt;"",VLOOKUP(JW$421,TabelleK16BI,7,FALSE),""),"")</f>
        <v/>
      </c>
      <c r="JX437" s="4" t="str">
        <f ca="1">IFERROR(IF($B437&lt;&gt;"",VLOOKUP(JX$421,TabelleK16BI,7,FALSE),""),"")</f>
        <v/>
      </c>
      <c r="JY437" s="4" t="str">
        <f ca="1">IFERROR(IF($B437&lt;&gt;"",VLOOKUP(JY$421,TabelleK16BI,7,FALSE),""),"")</f>
        <v/>
      </c>
      <c r="JZ437" s="4" t="str">
        <f ca="1">IFERROR(IF($B437&lt;&gt;"",VLOOKUP(JZ$421,TabelleK16BI,7,FALSE),""),"")</f>
        <v/>
      </c>
      <c r="KA437" s="4" t="str">
        <f ca="1">IFERROR(IF($B437&lt;&gt;"",VLOOKUP(KA$421,TabelleK16BI,7,FALSE),""),"")</f>
        <v/>
      </c>
      <c r="KB437" s="4" t="str">
        <f ca="1">IFERROR(IF($B437&lt;&gt;"",VLOOKUP(KB$421,TabelleK16BI,7,FALSE),""),"")</f>
        <v/>
      </c>
      <c r="KC437" s="4" t="str">
        <f ca="1">IFERROR(IF($B437&lt;&gt;"",VLOOKUP(KC$421,TabelleK16BI,7,FALSE),""),"")</f>
        <v/>
      </c>
      <c r="KD437" s="4" t="str">
        <f ca="1">IFERROR(IF($B437&lt;&gt;"",VLOOKUP(KD$421,TabelleK16BI,7,FALSE),""),"")</f>
        <v/>
      </c>
      <c r="KE437" s="4" t="str">
        <f ca="1">IFERROR(IF($B437&lt;&gt;"",VLOOKUP(KE$421,TabelleK16BI,7,FALSE),""),"")</f>
        <v/>
      </c>
      <c r="KF437" s="4" t="str">
        <f ca="1">IFERROR(IF($B437&lt;&gt;"",VLOOKUP(KF$421,TabelleK16BI,7,FALSE),""),"")</f>
        <v/>
      </c>
      <c r="KG437" s="4" t="str">
        <f ca="1">IFERROR(IF($B437&lt;&gt;"",VLOOKUP(KG$421,TabelleK16BI,7,FALSE),""),"")</f>
        <v/>
      </c>
      <c r="KH437" s="4" t="str">
        <f ca="1">IFERROR(IF($B437&lt;&gt;"",VLOOKUP(KH$421,TabelleK16BI,7,FALSE),""),"")</f>
        <v/>
      </c>
      <c r="KI437" s="4" t="str">
        <f ca="1">IFERROR(IF($B437&lt;&gt;"",VLOOKUP(KI$421,TabelleK16BI,7,FALSE),""),"")</f>
        <v/>
      </c>
      <c r="KJ437" s="4" t="str">
        <f ca="1">IFERROR(IF($B437&lt;&gt;"",VLOOKUP(KJ$421,TabelleK16BI,7,FALSE),""),"")</f>
        <v/>
      </c>
      <c r="KK437" s="4" t="str">
        <f ca="1">IFERROR(IF($B437&lt;&gt;"",VLOOKUP(KK$421,TabelleK16BI,7,FALSE),""),"")</f>
        <v/>
      </c>
      <c r="KL437" s="4" t="str">
        <f ca="1">IFERROR(IF($B437&lt;&gt;"",VLOOKUP(KL$421,TabelleK16BI,7,FALSE),""),"")</f>
        <v/>
      </c>
      <c r="KM437" s="4" t="str">
        <f ca="1">IFERROR(IF($B437&lt;&gt;"",VLOOKUP(KM$421,TabelleK16BI,7,FALSE),""),"")</f>
        <v/>
      </c>
      <c r="KN437" s="4" t="str">
        <f ca="1">IFERROR(IF($B437&lt;&gt;"",VLOOKUP(KN$421,TabelleK16BI,7,FALSE),""),"")</f>
        <v/>
      </c>
      <c r="KO437" s="4" t="str">
        <f ca="1">IFERROR(IF($B437&lt;&gt;"",VLOOKUP(KO$421,TabelleK16BI,7,FALSE),""),"")</f>
        <v/>
      </c>
      <c r="KP437" s="4" t="str">
        <f ca="1">IFERROR(IF($B437&lt;&gt;"",VLOOKUP(KP$421,TabelleK16BI,7,FALSE),""),"")</f>
        <v/>
      </c>
      <c r="KQ437" s="4" t="str">
        <f ca="1">IFERROR(IF($B437&lt;&gt;"",VLOOKUP(KQ$421,TabelleK16BI,7,FALSE),""),"")</f>
        <v/>
      </c>
      <c r="KR437" s="4" t="str">
        <f>IFERROR(VLOOKUP($KR$421,TabelleK16BI,7,FALSE),"")</f>
        <v/>
      </c>
      <c r="KS437" s="4" t="str">
        <f>IFERROR(VLOOKUP($KS$421,TabelleK16BI,7,FALSE),"")</f>
        <v/>
      </c>
    </row>
    <row r="438" spans="2:305" ht="12.75" hidden="1" customHeight="1" x14ac:dyDescent="0.2">
      <c r="B438" s="138" t="str">
        <f t="shared" ca="1" si="148"/>
        <v/>
      </c>
      <c r="C438" s="4" t="str">
        <f ca="1">IFERROR(IF($B438&lt;&gt;"",VLOOKUP(C$421,TabelleK17BI,7,FALSE),""),"")</f>
        <v/>
      </c>
      <c r="D438" s="4" t="str">
        <f ca="1">IFERROR(IF($B438&lt;&gt;"",VLOOKUP(D$421,TabelleK17BI,7,FALSE),""),"")</f>
        <v/>
      </c>
      <c r="E438" s="4" t="str">
        <f ca="1">IFERROR(IF($B438&lt;&gt;"",VLOOKUP(E$421,TabelleK17BI,7,FALSE),""),"")</f>
        <v/>
      </c>
      <c r="F438" s="4" t="str">
        <f ca="1">IFERROR(IF($B438&lt;&gt;"",VLOOKUP(F$421,TabelleK17BI,7,FALSE),""),"")</f>
        <v/>
      </c>
      <c r="G438" s="4" t="str">
        <f ca="1">IFERROR(IF($B438&lt;&gt;"",VLOOKUP(G$421,TabelleK17BI,7,FALSE),""),"")</f>
        <v/>
      </c>
      <c r="H438" s="4" t="str">
        <f ca="1">IFERROR(IF($B438&lt;&gt;"",VLOOKUP(H$421,TabelleK17BI,7,FALSE),""),"")</f>
        <v/>
      </c>
      <c r="I438" s="4" t="str">
        <f ca="1">IFERROR(IF($B438&lt;&gt;"",VLOOKUP(I$421,TabelleK17BI,7,FALSE),""),"")</f>
        <v/>
      </c>
      <c r="J438" s="4" t="str">
        <f ca="1">IFERROR(IF($B438&lt;&gt;"",VLOOKUP(J$421,TabelleK17BI,7,FALSE),""),"")</f>
        <v/>
      </c>
      <c r="K438" s="4" t="str">
        <f ca="1">IFERROR(IF($B438&lt;&gt;"",VLOOKUP(K$421,TabelleK17BI,7,FALSE),""),"")</f>
        <v/>
      </c>
      <c r="L438" s="4" t="str">
        <f ca="1">IFERROR(IF($B438&lt;&gt;"",VLOOKUP(L$421,TabelleK17BI,7,FALSE),""),"")</f>
        <v/>
      </c>
      <c r="M438" s="4" t="str">
        <f ca="1">IFERROR(IF($B438&lt;&gt;"",VLOOKUP(M$421,TabelleK17BI,7,FALSE),""),"")</f>
        <v/>
      </c>
      <c r="N438" s="4" t="str">
        <f ca="1">IFERROR(IF($B438&lt;&gt;"",VLOOKUP(N$421,TabelleK17BI,7,FALSE),""),"")</f>
        <v/>
      </c>
      <c r="O438" s="4" t="str">
        <f ca="1">IFERROR(IF($B438&lt;&gt;"",VLOOKUP(O$421,TabelleK17BI,7,FALSE),""),"")</f>
        <v/>
      </c>
      <c r="P438" s="4" t="str">
        <f ca="1">IFERROR(IF($B438&lt;&gt;"",VLOOKUP(P$421,TabelleK17BI,7,FALSE),""),"")</f>
        <v/>
      </c>
      <c r="Q438" s="4" t="str">
        <f ca="1">IFERROR(IF($B438&lt;&gt;"",VLOOKUP(Q$421,TabelleK17BI,7,FALSE),""),"")</f>
        <v/>
      </c>
      <c r="R438" s="4" t="str">
        <f ca="1">IFERROR(IF($B438&lt;&gt;"",VLOOKUP(R$421,TabelleK17BI,7,FALSE),""),"")</f>
        <v/>
      </c>
      <c r="S438" s="4" t="str">
        <f ca="1">IFERROR(IF($B438&lt;&gt;"",VLOOKUP(S$421,TabelleK17BI,7,FALSE),""),"")</f>
        <v/>
      </c>
      <c r="T438" s="4" t="str">
        <f ca="1">IFERROR(IF($B438&lt;&gt;"",VLOOKUP(T$421,TabelleK17BI,7,FALSE),""),"")</f>
        <v/>
      </c>
      <c r="U438" s="4" t="str">
        <f ca="1">IFERROR(IF($B438&lt;&gt;"",VLOOKUP(U$421,TabelleK17BI,7,FALSE),""),"")</f>
        <v/>
      </c>
      <c r="V438" s="4" t="str">
        <f ca="1">IFERROR(IF($B438&lt;&gt;"",VLOOKUP(V$421,TabelleK17BI,7,FALSE),""),"")</f>
        <v/>
      </c>
      <c r="W438" s="4" t="str">
        <f ca="1">IFERROR(IF($B438&lt;&gt;"",VLOOKUP(W$421,TabelleK17BI,7,FALSE),""),"")</f>
        <v/>
      </c>
      <c r="X438" s="4" t="str">
        <f ca="1">IFERROR(IF($B438&lt;&gt;"",VLOOKUP(X$421,TabelleK17BI,7,FALSE),""),"")</f>
        <v/>
      </c>
      <c r="Y438" s="4" t="str">
        <f ca="1">IFERROR(IF($B438&lt;&gt;"",VLOOKUP(Y$421,TabelleK17BI,7,FALSE),""),"")</f>
        <v/>
      </c>
      <c r="Z438" s="4" t="str">
        <f ca="1">IFERROR(IF($B438&lt;&gt;"",VLOOKUP(Z$421,TabelleK17BI,7,FALSE),""),"")</f>
        <v/>
      </c>
      <c r="AA438" s="4" t="str">
        <f ca="1">IFERROR(IF($B438&lt;&gt;"",VLOOKUP(AA$421,TabelleK17BI,7,FALSE),""),"")</f>
        <v/>
      </c>
      <c r="AB438" s="4" t="str">
        <f ca="1">IFERROR(IF($B438&lt;&gt;"",VLOOKUP(AB$421,TabelleK17BI,7,FALSE),""),"")</f>
        <v/>
      </c>
      <c r="AC438" s="4" t="str">
        <f ca="1">IFERROR(IF($B438&lt;&gt;"",VLOOKUP(AC$421,TabelleK17BI,7,FALSE),""),"")</f>
        <v/>
      </c>
      <c r="AD438" s="4" t="str">
        <f ca="1">IFERROR(IF($B438&lt;&gt;"",VLOOKUP(AD$421,TabelleK17BI,7,FALSE),""),"")</f>
        <v/>
      </c>
      <c r="AE438" s="4" t="str">
        <f ca="1">IFERROR(IF($B438&lt;&gt;"",VLOOKUP(AE$421,TabelleK17BI,7,FALSE),""),"")</f>
        <v/>
      </c>
      <c r="AF438" s="4" t="str">
        <f ca="1">IFERROR(IF($B438&lt;&gt;"",VLOOKUP(AF$421,TabelleK17BI,7,FALSE),""),"")</f>
        <v/>
      </c>
      <c r="AG438" s="4" t="str">
        <f ca="1">IFERROR(IF($B438&lt;&gt;"",VLOOKUP(AG$421,TabelleK17BI,7,FALSE),""),"")</f>
        <v/>
      </c>
      <c r="AH438" s="4" t="str">
        <f ca="1">IFERROR(IF($B438&lt;&gt;"",VLOOKUP(AH$421,TabelleK17BI,7,FALSE),""),"")</f>
        <v/>
      </c>
      <c r="AI438" s="4" t="str">
        <f ca="1">IFERROR(IF($B438&lt;&gt;"",VLOOKUP(AI$421,TabelleK17BI,7,FALSE),""),"")</f>
        <v/>
      </c>
      <c r="AJ438" s="4" t="str">
        <f ca="1">IFERROR(IF($B438&lt;&gt;"",VLOOKUP(AJ$421,TabelleK17BI,7,FALSE),""),"")</f>
        <v/>
      </c>
      <c r="AK438" s="4" t="str">
        <f ca="1">IFERROR(IF($B438&lt;&gt;"",VLOOKUP(AK$421,TabelleK17BI,7,FALSE),""),"")</f>
        <v/>
      </c>
      <c r="AL438" s="4" t="str">
        <f ca="1">IFERROR(IF($B438&lt;&gt;"",VLOOKUP(AL$421,TabelleK17BI,7,FALSE),""),"")</f>
        <v/>
      </c>
      <c r="AM438" s="4" t="str">
        <f ca="1">IFERROR(IF($B438&lt;&gt;"",VLOOKUP(AM$421,TabelleK17BI,7,FALSE),""),"")</f>
        <v/>
      </c>
      <c r="AN438" s="4" t="str">
        <f ca="1">IFERROR(IF($B438&lt;&gt;"",VLOOKUP(AN$421,TabelleK17BI,7,FALSE),""),"")</f>
        <v/>
      </c>
      <c r="AO438" s="4" t="str">
        <f ca="1">IFERROR(IF($B438&lt;&gt;"",VLOOKUP(AO$421,TabelleK17BI,7,FALSE),""),"")</f>
        <v/>
      </c>
      <c r="AP438" s="4" t="str">
        <f ca="1">IFERROR(IF($B438&lt;&gt;"",VLOOKUP(AP$421,TabelleK17BI,7,FALSE),""),"")</f>
        <v/>
      </c>
      <c r="AQ438" s="4" t="str">
        <f ca="1">IFERROR(IF($B438&lt;&gt;"",VLOOKUP(AQ$421,TabelleK17BI,7,FALSE),""),"")</f>
        <v/>
      </c>
      <c r="AR438" s="4" t="str">
        <f ca="1">IFERROR(IF($B438&lt;&gt;"",VLOOKUP(AR$421,TabelleK17BI,7,FALSE),""),"")</f>
        <v/>
      </c>
      <c r="AS438" s="4" t="str">
        <f ca="1">IFERROR(IF($B438&lt;&gt;"",VLOOKUP(AS$421,TabelleK17BI,7,FALSE),""),"")</f>
        <v/>
      </c>
      <c r="AT438" s="4" t="str">
        <f ca="1">IFERROR(IF($B438&lt;&gt;"",VLOOKUP(AT$421,TabelleK17BI,7,FALSE),""),"")</f>
        <v/>
      </c>
      <c r="AU438" s="4" t="str">
        <f ca="1">IFERROR(IF($B438&lt;&gt;"",VLOOKUP(AU$421,TabelleK17BI,7,FALSE),""),"")</f>
        <v/>
      </c>
      <c r="AV438" s="4" t="str">
        <f ca="1">IFERROR(IF($B438&lt;&gt;"",VLOOKUP(AV$421,TabelleK17BI,7,FALSE),""),"")</f>
        <v/>
      </c>
      <c r="AW438" s="4" t="str">
        <f ca="1">IFERROR(IF($B438&lt;&gt;"",VLOOKUP(AW$421,TabelleK17BI,7,FALSE),""),"")</f>
        <v/>
      </c>
      <c r="AX438" s="4" t="str">
        <f ca="1">IFERROR(IF($B438&lt;&gt;"",VLOOKUP(AX$421,TabelleK17BI,7,FALSE),""),"")</f>
        <v/>
      </c>
      <c r="AY438" s="4" t="str">
        <f ca="1">IFERROR(IF($B438&lt;&gt;"",VLOOKUP(AY$421,TabelleK17BI,7,FALSE),""),"")</f>
        <v/>
      </c>
      <c r="AZ438" s="4" t="str">
        <f ca="1">IFERROR(IF($B438&lt;&gt;"",VLOOKUP(AZ$421,TabelleK17BI,7,FALSE),""),"")</f>
        <v/>
      </c>
      <c r="BA438" s="4" t="str">
        <f ca="1">IFERROR(IF($B438&lt;&gt;"",VLOOKUP(BA$421,TabelleK17BI,7,FALSE),""),"")</f>
        <v/>
      </c>
      <c r="BB438" s="4" t="str">
        <f ca="1">IFERROR(IF($B438&lt;&gt;"",VLOOKUP(BB$421,TabelleK17BI,7,FALSE),""),"")</f>
        <v/>
      </c>
      <c r="BC438" s="4" t="str">
        <f ca="1">IFERROR(IF($B438&lt;&gt;"",VLOOKUP(BC$421,TabelleK17BI,7,FALSE),""),"")</f>
        <v/>
      </c>
      <c r="BD438" s="4" t="str">
        <f ca="1">IFERROR(IF($B438&lt;&gt;"",VLOOKUP(BD$421,TabelleK17BI,7,FALSE),""),"")</f>
        <v/>
      </c>
      <c r="BE438" s="4" t="str">
        <f ca="1">IFERROR(IF($B438&lt;&gt;"",VLOOKUP(BE$421,TabelleK17BI,7,FALSE),""),"")</f>
        <v/>
      </c>
      <c r="BF438" s="4" t="str">
        <f ca="1">IFERROR(IF($B438&lt;&gt;"",VLOOKUP(BF$421,TabelleK17BI,7,FALSE),""),"")</f>
        <v/>
      </c>
      <c r="BG438" s="4" t="str">
        <f ca="1">IFERROR(IF($B438&lt;&gt;"",VLOOKUP(BG$421,TabelleK17BI,7,FALSE),""),"")</f>
        <v/>
      </c>
      <c r="BH438" s="4" t="str">
        <f ca="1">IFERROR(IF($B438&lt;&gt;"",VLOOKUP(BH$421,TabelleK17BI,7,FALSE),""),"")</f>
        <v/>
      </c>
      <c r="BI438" s="4" t="str">
        <f ca="1">IFERROR(IF($B438&lt;&gt;"",VLOOKUP(BI$421,TabelleK17BI,7,FALSE),""),"")</f>
        <v/>
      </c>
      <c r="BJ438" s="4" t="str">
        <f ca="1">IFERROR(IF($B438&lt;&gt;"",VLOOKUP(BJ$421,TabelleK17BI,7,FALSE),""),"")</f>
        <v/>
      </c>
      <c r="BK438" s="4" t="str">
        <f ca="1">IFERROR(IF($B438&lt;&gt;"",VLOOKUP(BK$421,TabelleK17BI,7,FALSE),""),"")</f>
        <v/>
      </c>
      <c r="BL438" s="4" t="str">
        <f ca="1">IFERROR(IF($B438&lt;&gt;"",VLOOKUP(BL$421,TabelleK17BI,7,FALSE),""),"")</f>
        <v/>
      </c>
      <c r="BM438" s="4" t="str">
        <f ca="1">IFERROR(IF($B438&lt;&gt;"",VLOOKUP(BM$421,TabelleK17BI,7,FALSE),""),"")</f>
        <v/>
      </c>
      <c r="BN438" s="4" t="str">
        <f ca="1">IFERROR(IF($B438&lt;&gt;"",VLOOKUP(BN$421,TabelleK17BI,7,FALSE),""),"")</f>
        <v/>
      </c>
      <c r="BO438" s="4" t="str">
        <f ca="1">IFERROR(IF($B438&lt;&gt;"",VLOOKUP(BO$421,TabelleK17BI,7,FALSE),""),"")</f>
        <v/>
      </c>
      <c r="BP438" s="4" t="str">
        <f ca="1">IFERROR(IF($B438&lt;&gt;"",VLOOKUP(BP$421,TabelleK17BI,7,FALSE),""),"")</f>
        <v/>
      </c>
      <c r="BQ438" s="4" t="str">
        <f ca="1">IFERROR(IF($B438&lt;&gt;"",VLOOKUP(BQ$421,TabelleK17BI,7,FALSE),""),"")</f>
        <v/>
      </c>
      <c r="BR438" s="4" t="str">
        <f ca="1">IFERROR(IF($B438&lt;&gt;"",VLOOKUP(BR$421,TabelleK17BI,7,FALSE),""),"")</f>
        <v/>
      </c>
      <c r="BS438" s="4" t="str">
        <f ca="1">IFERROR(IF($B438&lt;&gt;"",VLOOKUP(BS$421,TabelleK17BI,7,FALSE),""),"")</f>
        <v/>
      </c>
      <c r="BT438" s="4" t="str">
        <f ca="1">IFERROR(IF($B438&lt;&gt;"",VLOOKUP(BT$421,TabelleK17BI,7,FALSE),""),"")</f>
        <v/>
      </c>
      <c r="BU438" s="4" t="str">
        <f ca="1">IFERROR(IF($B438&lt;&gt;"",VLOOKUP(BU$421,TabelleK17BI,7,FALSE),""),"")</f>
        <v/>
      </c>
      <c r="BV438" s="4" t="str">
        <f ca="1">IFERROR(IF($B438&lt;&gt;"",VLOOKUP(BV$421,TabelleK17BI,7,FALSE),""),"")</f>
        <v/>
      </c>
      <c r="BW438" s="4" t="str">
        <f ca="1">IFERROR(IF($B438&lt;&gt;"",VLOOKUP(BW$421,TabelleK17BI,7,FALSE),""),"")</f>
        <v/>
      </c>
      <c r="BX438" s="4" t="str">
        <f ca="1">IFERROR(IF($B438&lt;&gt;"",VLOOKUP(BX$421,TabelleK17BI,7,FALSE),""),"")</f>
        <v/>
      </c>
      <c r="BY438" s="4" t="str">
        <f ca="1">IFERROR(IF($B438&lt;&gt;"",VLOOKUP(BY$421,TabelleK17BI,7,FALSE),""),"")</f>
        <v/>
      </c>
      <c r="BZ438" s="4" t="str">
        <f ca="1">IFERROR(IF($B438&lt;&gt;"",VLOOKUP(BZ$421,TabelleK17BI,7,FALSE),""),"")</f>
        <v/>
      </c>
      <c r="CA438" s="4" t="str">
        <f ca="1">IFERROR(IF($B438&lt;&gt;"",VLOOKUP(CA$421,TabelleK17BI,7,FALSE),""),"")</f>
        <v/>
      </c>
      <c r="CB438" s="4" t="str">
        <f ca="1">IFERROR(IF($B438&lt;&gt;"",VLOOKUP(CB$421,TabelleK17BI,7,FALSE),""),"")</f>
        <v/>
      </c>
      <c r="CC438" s="4" t="str">
        <f ca="1">IFERROR(IF($B438&lt;&gt;"",VLOOKUP(CC$421,TabelleK17BI,7,FALSE),""),"")</f>
        <v/>
      </c>
      <c r="CD438" s="4" t="str">
        <f ca="1">IFERROR(IF($B438&lt;&gt;"",VLOOKUP(CD$421,TabelleK17BI,7,FALSE),""),"")</f>
        <v/>
      </c>
      <c r="CE438" s="4" t="str">
        <f ca="1">IFERROR(IF($B438&lt;&gt;"",VLOOKUP(CE$421,TabelleK17BI,7,FALSE),""),"")</f>
        <v/>
      </c>
      <c r="CF438" s="4" t="str">
        <f ca="1">IFERROR(IF($B438&lt;&gt;"",VLOOKUP(CF$421,TabelleK17BI,7,FALSE),""),"")</f>
        <v/>
      </c>
      <c r="CG438" s="4" t="str">
        <f ca="1">IFERROR(IF($B438&lt;&gt;"",VLOOKUP(CG$421,TabelleK17BI,7,FALSE),""),"")</f>
        <v/>
      </c>
      <c r="CH438" s="4" t="str">
        <f ca="1">IFERROR(IF($B438&lt;&gt;"",VLOOKUP(CH$421,TabelleK17BI,7,FALSE),""),"")</f>
        <v/>
      </c>
      <c r="CI438" s="4" t="str">
        <f ca="1">IFERROR(IF($B438&lt;&gt;"",VLOOKUP(CI$421,TabelleK17BI,7,FALSE),""),"")</f>
        <v/>
      </c>
      <c r="CJ438" s="4" t="str">
        <f ca="1">IFERROR(IF($B438&lt;&gt;"",VLOOKUP(CJ$421,TabelleK17BI,7,FALSE),""),"")</f>
        <v/>
      </c>
      <c r="CK438" s="4" t="str">
        <f ca="1">IFERROR(IF($B438&lt;&gt;"",VLOOKUP(CK$421,TabelleK17BI,7,FALSE),""),"")</f>
        <v/>
      </c>
      <c r="CL438" s="4" t="str">
        <f ca="1">IFERROR(IF($B438&lt;&gt;"",VLOOKUP(CL$421,TabelleK17BI,7,FALSE),""),"")</f>
        <v/>
      </c>
      <c r="CM438" s="4" t="str">
        <f ca="1">IFERROR(IF($B438&lt;&gt;"",VLOOKUP(CM$421,TabelleK17BI,7,FALSE),""),"")</f>
        <v/>
      </c>
      <c r="CN438" s="4" t="str">
        <f ca="1">IFERROR(IF($B438&lt;&gt;"",VLOOKUP(CN$421,TabelleK17BI,7,FALSE),""),"")</f>
        <v/>
      </c>
      <c r="CO438" s="4" t="str">
        <f ca="1">IFERROR(IF($B438&lt;&gt;"",VLOOKUP(CO$421,TabelleK17BI,7,FALSE),""),"")</f>
        <v/>
      </c>
      <c r="CP438" s="4" t="str">
        <f ca="1">IFERROR(IF($B438&lt;&gt;"",VLOOKUP(CP$421,TabelleK17BI,7,FALSE),""),"")</f>
        <v/>
      </c>
      <c r="CQ438" s="4" t="str">
        <f ca="1">IFERROR(IF($B438&lt;&gt;"",VLOOKUP(CQ$421,TabelleK17BI,7,FALSE),""),"")</f>
        <v/>
      </c>
      <c r="CR438" s="4" t="str">
        <f ca="1">IFERROR(IF($B438&lt;&gt;"",VLOOKUP(CR$421,TabelleK17BI,7,FALSE),""),"")</f>
        <v/>
      </c>
      <c r="CS438" s="4" t="str">
        <f ca="1">IFERROR(IF($B438&lt;&gt;"",VLOOKUP(CS$421,TabelleK17BI,7,FALSE),""),"")</f>
        <v/>
      </c>
      <c r="CT438" s="4" t="str">
        <f ca="1">IFERROR(IF($B438&lt;&gt;"",VLOOKUP(CT$421,TabelleK17BI,7,FALSE),""),"")</f>
        <v/>
      </c>
      <c r="CU438" s="4" t="str">
        <f ca="1">IFERROR(IF($B438&lt;&gt;"",VLOOKUP(CU$421,TabelleK17BI,7,FALSE),""),"")</f>
        <v/>
      </c>
      <c r="CV438" s="4" t="str">
        <f ca="1">IFERROR(IF($B438&lt;&gt;"",VLOOKUP(CV$421,TabelleK17BI,7,FALSE),""),"")</f>
        <v/>
      </c>
      <c r="CW438" s="4" t="str">
        <f ca="1">IFERROR(IF($B438&lt;&gt;"",VLOOKUP(CW$421,TabelleK17BI,7,FALSE),""),"")</f>
        <v/>
      </c>
      <c r="CX438" s="4" t="str">
        <f ca="1">IFERROR(IF($B438&lt;&gt;"",VLOOKUP(CX$421,TabelleK17BI,7,FALSE),""),"")</f>
        <v/>
      </c>
      <c r="CY438" s="4" t="str">
        <f ca="1">IFERROR(IF($B438&lt;&gt;"",VLOOKUP(CY$421,TabelleK17BI,7,FALSE),""),"")</f>
        <v/>
      </c>
      <c r="CZ438" s="4" t="str">
        <f ca="1">IFERROR(IF($B438&lt;&gt;"",VLOOKUP(CZ$421,TabelleK17BI,7,FALSE),""),"")</f>
        <v/>
      </c>
      <c r="DA438" s="4" t="str">
        <f ca="1">IFERROR(IF($B438&lt;&gt;"",VLOOKUP(DA$421,TabelleK17BI,7,FALSE),""),"")</f>
        <v/>
      </c>
      <c r="DB438" s="4" t="str">
        <f ca="1">IFERROR(IF($B438&lt;&gt;"",VLOOKUP(DB$421,TabelleK17BI,7,FALSE),""),"")</f>
        <v/>
      </c>
      <c r="DC438" s="4" t="str">
        <f ca="1">IFERROR(IF($B438&lt;&gt;"",VLOOKUP(DC$421,TabelleK17BI,7,FALSE),""),"")</f>
        <v/>
      </c>
      <c r="DD438" s="4" t="str">
        <f ca="1">IFERROR(IF($B438&lt;&gt;"",VLOOKUP(DD$421,TabelleK17BI,7,FALSE),""),"")</f>
        <v/>
      </c>
      <c r="DE438" s="4" t="str">
        <f ca="1">IFERROR(IF($B438&lt;&gt;"",VLOOKUP(DE$421,TabelleK17BI,7,FALSE),""),"")</f>
        <v/>
      </c>
      <c r="DF438" s="4" t="str">
        <f ca="1">IFERROR(IF($B438&lt;&gt;"",VLOOKUP(DF$421,TabelleK17BI,7,FALSE),""),"")</f>
        <v/>
      </c>
      <c r="DG438" s="4" t="str">
        <f ca="1">IFERROR(IF($B438&lt;&gt;"",VLOOKUP(DG$421,TabelleK17BI,7,FALSE),""),"")</f>
        <v/>
      </c>
      <c r="DH438" s="4" t="str">
        <f ca="1">IFERROR(IF($B438&lt;&gt;"",VLOOKUP(DH$421,TabelleK17BI,7,FALSE),""),"")</f>
        <v/>
      </c>
      <c r="DI438" s="4" t="str">
        <f ca="1">IFERROR(IF($B438&lt;&gt;"",VLOOKUP(DI$421,TabelleK17BI,7,FALSE),""),"")</f>
        <v/>
      </c>
      <c r="DJ438" s="4" t="str">
        <f ca="1">IFERROR(IF($B438&lt;&gt;"",VLOOKUP(DJ$421,TabelleK17BI,7,FALSE),""),"")</f>
        <v/>
      </c>
      <c r="DK438" s="4" t="str">
        <f ca="1">IFERROR(IF($B438&lt;&gt;"",VLOOKUP(DK$421,TabelleK17BI,7,FALSE),""),"")</f>
        <v/>
      </c>
      <c r="DL438" s="4" t="str">
        <f ca="1">IFERROR(IF($B438&lt;&gt;"",VLOOKUP(DL$421,TabelleK17BI,7,FALSE),""),"")</f>
        <v/>
      </c>
      <c r="DM438" s="4" t="str">
        <f ca="1">IFERROR(IF($B438&lt;&gt;"",VLOOKUP(DM$421,TabelleK17BI,7,FALSE),""),"")</f>
        <v/>
      </c>
      <c r="DN438" s="4" t="str">
        <f ca="1">IFERROR(IF($B438&lt;&gt;"",VLOOKUP(DN$421,TabelleK17BI,7,FALSE),""),"")</f>
        <v/>
      </c>
      <c r="DO438" s="4" t="str">
        <f ca="1">IFERROR(IF($B438&lt;&gt;"",VLOOKUP(DO$421,TabelleK17BI,7,FALSE),""),"")</f>
        <v/>
      </c>
      <c r="DP438" s="4" t="str">
        <f ca="1">IFERROR(IF($B438&lt;&gt;"",VLOOKUP(DP$421,TabelleK17BI,7,FALSE),""),"")</f>
        <v/>
      </c>
      <c r="DQ438" s="4" t="str">
        <f ca="1">IFERROR(IF($B438&lt;&gt;"",VLOOKUP(DQ$421,TabelleK17BI,7,FALSE),""),"")</f>
        <v/>
      </c>
      <c r="DR438" s="4" t="str">
        <f ca="1">IFERROR(IF($B438&lt;&gt;"",VLOOKUP(DR$421,TabelleK17BI,7,FALSE),""),"")</f>
        <v/>
      </c>
      <c r="DS438" s="4" t="str">
        <f ca="1">IFERROR(IF($B438&lt;&gt;"",VLOOKUP(DS$421,TabelleK17BI,7,FALSE),""),"")</f>
        <v/>
      </c>
      <c r="DT438" s="4" t="str">
        <f ca="1">IFERROR(IF($B438&lt;&gt;"",VLOOKUP(DT$421,TabelleK17BI,7,FALSE),""),"")</f>
        <v/>
      </c>
      <c r="DU438" s="4" t="str">
        <f ca="1">IFERROR(IF($B438&lt;&gt;"",VLOOKUP(DU$421,TabelleK17BI,7,FALSE),""),"")</f>
        <v/>
      </c>
      <c r="DV438" s="4" t="str">
        <f ca="1">IFERROR(IF($B438&lt;&gt;"",VLOOKUP(DV$421,TabelleK17BI,7,FALSE),""),"")</f>
        <v/>
      </c>
      <c r="DW438" s="4" t="str">
        <f ca="1">IFERROR(IF($B438&lt;&gt;"",VLOOKUP(DW$421,TabelleK17BI,7,FALSE),""),"")</f>
        <v/>
      </c>
      <c r="DX438" s="4" t="str">
        <f ca="1">IFERROR(IF($B438&lt;&gt;"",VLOOKUP(DX$421,TabelleK17BI,7,FALSE),""),"")</f>
        <v/>
      </c>
      <c r="DY438" s="4" t="str">
        <f ca="1">IFERROR(IF($B438&lt;&gt;"",VLOOKUP(DY$421,TabelleK17BI,7,FALSE),""),"")</f>
        <v/>
      </c>
      <c r="DZ438" s="4" t="str">
        <f ca="1">IFERROR(IF($B438&lt;&gt;"",VLOOKUP(DZ$421,TabelleK17BI,7,FALSE),""),"")</f>
        <v/>
      </c>
      <c r="EA438" s="4" t="str">
        <f ca="1">IFERROR(IF($B438&lt;&gt;"",VLOOKUP(EA$421,TabelleK17BI,7,FALSE),""),"")</f>
        <v/>
      </c>
      <c r="EB438" s="4" t="str">
        <f ca="1">IFERROR(IF($B438&lt;&gt;"",VLOOKUP(EB$421,TabelleK17BI,7,FALSE),""),"")</f>
        <v/>
      </c>
      <c r="EC438" s="4" t="str">
        <f ca="1">IFERROR(IF($B438&lt;&gt;"",VLOOKUP(EC$421,TabelleK17BI,7,FALSE),""),"")</f>
        <v/>
      </c>
      <c r="ED438" s="4" t="str">
        <f ca="1">IFERROR(IF($B438&lt;&gt;"",VLOOKUP(ED$421,TabelleK17BI,7,FALSE),""),"")</f>
        <v/>
      </c>
      <c r="EE438" s="4" t="str">
        <f ca="1">IFERROR(IF($B438&lt;&gt;"",VLOOKUP(EE$421,TabelleK17BI,7,FALSE),""),"")</f>
        <v/>
      </c>
      <c r="EF438" s="4" t="str">
        <f ca="1">IFERROR(IF($B438&lt;&gt;"",VLOOKUP(EF$421,TabelleK17BI,7,FALSE),""),"")</f>
        <v/>
      </c>
      <c r="EG438" s="4" t="str">
        <f ca="1">IFERROR(IF($B438&lt;&gt;"",VLOOKUP(EG$421,TabelleK17BI,7,FALSE),""),"")</f>
        <v/>
      </c>
      <c r="EH438" s="4" t="str">
        <f ca="1">IFERROR(IF($B438&lt;&gt;"",VLOOKUP(EH$421,TabelleK17BI,7,FALSE),""),"")</f>
        <v/>
      </c>
      <c r="EI438" s="4" t="str">
        <f ca="1">IFERROR(IF($B438&lt;&gt;"",VLOOKUP(EI$421,TabelleK17BI,7,FALSE),""),"")</f>
        <v/>
      </c>
      <c r="EJ438" s="4" t="str">
        <f ca="1">IFERROR(IF($B438&lt;&gt;"",VLOOKUP(EJ$421,TabelleK17BI,7,FALSE),""),"")</f>
        <v/>
      </c>
      <c r="EK438" s="4" t="str">
        <f ca="1">IFERROR(IF($B438&lt;&gt;"",VLOOKUP(EK$421,TabelleK17BI,7,FALSE),""),"")</f>
        <v/>
      </c>
      <c r="EL438" s="4" t="str">
        <f ca="1">IFERROR(IF($B438&lt;&gt;"",VLOOKUP(EL$421,TabelleK17BI,7,FALSE),""),"")</f>
        <v/>
      </c>
      <c r="EM438" s="4" t="str">
        <f ca="1">IFERROR(IF($B438&lt;&gt;"",VLOOKUP(EM$421,TabelleK17BI,7,FALSE),""),"")</f>
        <v/>
      </c>
      <c r="EN438" s="4" t="str">
        <f ca="1">IFERROR(IF($B438&lt;&gt;"",VLOOKUP(EN$421,TabelleK17BI,7,FALSE),""),"")</f>
        <v/>
      </c>
      <c r="EO438" s="4" t="str">
        <f ca="1">IFERROR(IF($B438&lt;&gt;"",VLOOKUP(EO$421,TabelleK17BI,7,FALSE),""),"")</f>
        <v/>
      </c>
      <c r="EP438" s="4" t="str">
        <f ca="1">IFERROR(IF($B438&lt;&gt;"",VLOOKUP(EP$421,TabelleK17BI,7,FALSE),""),"")</f>
        <v/>
      </c>
      <c r="EQ438" s="4" t="str">
        <f ca="1">IFERROR(IF($B438&lt;&gt;"",VLOOKUP(EQ$421,TabelleK17BI,7,FALSE),""),"")</f>
        <v/>
      </c>
      <c r="ER438" s="4" t="str">
        <f ca="1">IFERROR(IF($B438&lt;&gt;"",VLOOKUP(ER$421,TabelleK17BI,7,FALSE),""),"")</f>
        <v/>
      </c>
      <c r="ES438" s="4" t="str">
        <f ca="1">IFERROR(IF($B438&lt;&gt;"",VLOOKUP(ES$421,TabelleK17BI,7,FALSE),""),"")</f>
        <v/>
      </c>
      <c r="ET438" s="4" t="str">
        <f ca="1">IFERROR(IF($B438&lt;&gt;"",VLOOKUP(ET$421,TabelleK17BI,7,FALSE),""),"")</f>
        <v/>
      </c>
      <c r="EU438" s="4" t="str">
        <f ca="1">IFERROR(IF($B438&lt;&gt;"",VLOOKUP(EU$421,TabelleK17BI,7,FALSE),""),"")</f>
        <v/>
      </c>
      <c r="EV438" s="4" t="str">
        <f ca="1">IFERROR(IF($B438&lt;&gt;"",VLOOKUP(EV$421,TabelleK17BI,7,FALSE),""),"")</f>
        <v/>
      </c>
      <c r="EW438" s="4" t="str">
        <f ca="1">IFERROR(IF($B438&lt;&gt;"",VLOOKUP(EW$421,TabelleK17BI,7,FALSE),""),"")</f>
        <v/>
      </c>
      <c r="EX438" s="4" t="str">
        <f ca="1">IFERROR(IF($B438&lt;&gt;"",VLOOKUP(EX$421,TabelleK17BI,7,FALSE),""),"")</f>
        <v/>
      </c>
      <c r="EY438" s="4" t="str">
        <f ca="1">IFERROR(IF($B438&lt;&gt;"",VLOOKUP(EY$421,TabelleK17BI,7,FALSE),""),"")</f>
        <v/>
      </c>
      <c r="EZ438" s="4" t="str">
        <f ca="1">IFERROR(IF($B438&lt;&gt;"",VLOOKUP(EZ$421,TabelleK17BI,7,FALSE),""),"")</f>
        <v/>
      </c>
      <c r="FA438" s="4" t="str">
        <f ca="1">IFERROR(IF($B438&lt;&gt;"",VLOOKUP(FA$421,TabelleK17BI,7,FALSE),""),"")</f>
        <v/>
      </c>
      <c r="FB438" s="4" t="str">
        <f ca="1">IFERROR(IF($B438&lt;&gt;"",VLOOKUP(FB$421,TabelleK17BI,7,FALSE),""),"")</f>
        <v/>
      </c>
      <c r="FC438" s="4" t="str">
        <f ca="1">IFERROR(IF($B438&lt;&gt;"",VLOOKUP(FC$421,TabelleK17BI,7,FALSE),""),"")</f>
        <v/>
      </c>
      <c r="FD438" s="4" t="str">
        <f ca="1">IFERROR(IF($B438&lt;&gt;"",VLOOKUP(FD$421,TabelleK17BI,7,FALSE),""),"")</f>
        <v/>
      </c>
      <c r="FE438" s="4" t="str">
        <f ca="1">IFERROR(IF($B438&lt;&gt;"",VLOOKUP(FE$421,TabelleK17BI,7,FALSE),""),"")</f>
        <v/>
      </c>
      <c r="FF438" s="4" t="str">
        <f ca="1">IFERROR(IF($B438&lt;&gt;"",VLOOKUP(FF$421,TabelleK17BI,7,FALSE),""),"")</f>
        <v/>
      </c>
      <c r="FG438" s="4" t="str">
        <f ca="1">IFERROR(IF($B438&lt;&gt;"",VLOOKUP(FG$421,TabelleK17BI,7,FALSE),""),"")</f>
        <v/>
      </c>
      <c r="FH438" s="4" t="str">
        <f ca="1">IFERROR(IF($B438&lt;&gt;"",VLOOKUP(FH$421,TabelleK17BI,7,FALSE),""),"")</f>
        <v/>
      </c>
      <c r="FI438" s="4" t="str">
        <f ca="1">IFERROR(IF($B438&lt;&gt;"",VLOOKUP(FI$421,TabelleK17BI,7,FALSE),""),"")</f>
        <v/>
      </c>
      <c r="FJ438" s="4" t="str">
        <f ca="1">IFERROR(IF($B438&lt;&gt;"",VLOOKUP(FJ$421,TabelleK17BI,7,FALSE),""),"")</f>
        <v/>
      </c>
      <c r="FK438" s="4" t="str">
        <f ca="1">IFERROR(IF($B438&lt;&gt;"",VLOOKUP(FK$421,TabelleK17BI,7,FALSE),""),"")</f>
        <v/>
      </c>
      <c r="FL438" s="4" t="str">
        <f ca="1">IFERROR(IF($B438&lt;&gt;"",VLOOKUP(FL$421,TabelleK17BI,7,FALSE),""),"")</f>
        <v/>
      </c>
      <c r="FM438" s="4" t="str">
        <f ca="1">IFERROR(IF($B438&lt;&gt;"",VLOOKUP(FM$421,TabelleK17BI,7,FALSE),""),"")</f>
        <v/>
      </c>
      <c r="FN438" s="4" t="str">
        <f ca="1">IFERROR(IF($B438&lt;&gt;"",VLOOKUP(FN$421,TabelleK17BI,7,FALSE),""),"")</f>
        <v/>
      </c>
      <c r="FO438" s="4" t="str">
        <f ca="1">IFERROR(IF($B438&lt;&gt;"",VLOOKUP(FO$421,TabelleK17BI,7,FALSE),""),"")</f>
        <v/>
      </c>
      <c r="FP438" s="4" t="str">
        <f ca="1">IFERROR(IF($B438&lt;&gt;"",VLOOKUP(FP$421,TabelleK17BI,7,FALSE),""),"")</f>
        <v/>
      </c>
      <c r="FQ438" s="4" t="str">
        <f ca="1">IFERROR(IF($B438&lt;&gt;"",VLOOKUP(FQ$421,TabelleK17BI,7,FALSE),""),"")</f>
        <v/>
      </c>
      <c r="FR438" s="4" t="str">
        <f ca="1">IFERROR(IF($B438&lt;&gt;"",VLOOKUP(FR$421,TabelleK17BI,7,FALSE),""),"")</f>
        <v/>
      </c>
      <c r="FS438" s="4" t="str">
        <f ca="1">IFERROR(IF($B438&lt;&gt;"",VLOOKUP(FS$421,TabelleK17BI,7,FALSE),""),"")</f>
        <v/>
      </c>
      <c r="FT438" s="4" t="str">
        <f ca="1">IFERROR(IF($B438&lt;&gt;"",VLOOKUP(FT$421,TabelleK17BI,7,FALSE),""),"")</f>
        <v/>
      </c>
      <c r="FU438" s="4" t="str">
        <f ca="1">IFERROR(IF($B438&lt;&gt;"",VLOOKUP(FU$421,TabelleK17BI,7,FALSE),""),"")</f>
        <v/>
      </c>
      <c r="FV438" s="4" t="str">
        <f ca="1">IFERROR(IF($B438&lt;&gt;"",VLOOKUP(FV$421,TabelleK17BI,7,FALSE),""),"")</f>
        <v/>
      </c>
      <c r="FW438" s="4" t="str">
        <f ca="1">IFERROR(IF($B438&lt;&gt;"",VLOOKUP(FW$421,TabelleK17BI,7,FALSE),""),"")</f>
        <v/>
      </c>
      <c r="FX438" s="4" t="str">
        <f ca="1">IFERROR(IF($B438&lt;&gt;"",VLOOKUP(FX$421,TabelleK17BI,7,FALSE),""),"")</f>
        <v/>
      </c>
      <c r="FY438" s="4" t="str">
        <f ca="1">IFERROR(IF($B438&lt;&gt;"",VLOOKUP(FY$421,TabelleK17BI,7,FALSE),""),"")</f>
        <v/>
      </c>
      <c r="FZ438" s="4" t="str">
        <f ca="1">IFERROR(IF($B438&lt;&gt;"",VLOOKUP(FZ$421,TabelleK17BI,7,FALSE),""),"")</f>
        <v/>
      </c>
      <c r="GA438" s="4" t="str">
        <f ca="1">IFERROR(IF($B438&lt;&gt;"",VLOOKUP(GA$421,TabelleK17BI,7,FALSE),""),"")</f>
        <v/>
      </c>
      <c r="GB438" s="4" t="str">
        <f ca="1">IFERROR(IF($B438&lt;&gt;"",VLOOKUP(GB$421,TabelleK17BI,7,FALSE),""),"")</f>
        <v/>
      </c>
      <c r="GC438" s="4" t="str">
        <f ca="1">IFERROR(IF($B438&lt;&gt;"",VLOOKUP(GC$421,TabelleK17BI,7,FALSE),""),"")</f>
        <v/>
      </c>
      <c r="GD438" s="4" t="str">
        <f ca="1">IFERROR(IF($B438&lt;&gt;"",VLOOKUP(GD$421,TabelleK17BI,7,FALSE),""),"")</f>
        <v/>
      </c>
      <c r="GE438" s="4" t="str">
        <f ca="1">IFERROR(IF($B438&lt;&gt;"",VLOOKUP(GE$421,TabelleK17BI,7,FALSE),""),"")</f>
        <v/>
      </c>
      <c r="GF438" s="4" t="str">
        <f ca="1">IFERROR(IF($B438&lt;&gt;"",VLOOKUP(GF$421,TabelleK17BI,7,FALSE),""),"")</f>
        <v/>
      </c>
      <c r="GG438" s="4" t="str">
        <f ca="1">IFERROR(IF($B438&lt;&gt;"",VLOOKUP(GG$421,TabelleK17BI,7,FALSE),""),"")</f>
        <v/>
      </c>
      <c r="GH438" s="4" t="str">
        <f ca="1">IFERROR(IF($B438&lt;&gt;"",VLOOKUP(GH$421,TabelleK17BI,7,FALSE),""),"")</f>
        <v/>
      </c>
      <c r="GI438" s="4" t="str">
        <f ca="1">IFERROR(IF($B438&lt;&gt;"",VLOOKUP(GI$421,TabelleK17BI,7,FALSE),""),"")</f>
        <v/>
      </c>
      <c r="GJ438" s="4" t="str">
        <f ca="1">IFERROR(IF($B438&lt;&gt;"",VLOOKUP(GJ$421,TabelleK17BI,7,FALSE),""),"")</f>
        <v/>
      </c>
      <c r="GK438" s="4" t="str">
        <f ca="1">IFERROR(IF($B438&lt;&gt;"",VLOOKUP(GK$421,TabelleK17BI,7,FALSE),""),"")</f>
        <v/>
      </c>
      <c r="GL438" s="4" t="str">
        <f ca="1">IFERROR(IF($B438&lt;&gt;"",VLOOKUP(GL$421,TabelleK17BI,7,FALSE),""),"")</f>
        <v/>
      </c>
      <c r="GM438" s="4" t="str">
        <f ca="1">IFERROR(IF($B438&lt;&gt;"",VLOOKUP(GM$421,TabelleK17BI,7,FALSE),""),"")</f>
        <v/>
      </c>
      <c r="GN438" s="4" t="str">
        <f ca="1">IFERROR(IF($B438&lt;&gt;"",VLOOKUP(GN$421,TabelleK17BI,7,FALSE),""),"")</f>
        <v/>
      </c>
      <c r="GO438" s="4" t="str">
        <f ca="1">IFERROR(IF($B438&lt;&gt;"",VLOOKUP(GO$421,TabelleK17BI,7,FALSE),""),"")</f>
        <v/>
      </c>
      <c r="GP438" s="4" t="str">
        <f ca="1">IFERROR(IF($B438&lt;&gt;"",VLOOKUP(GP$421,TabelleK17BI,7,FALSE),""),"")</f>
        <v/>
      </c>
      <c r="GQ438" s="4" t="str">
        <f ca="1">IFERROR(IF($B438&lt;&gt;"",VLOOKUP(GQ$421,TabelleK17BI,7,FALSE),""),"")</f>
        <v/>
      </c>
      <c r="GR438" s="4" t="str">
        <f ca="1">IFERROR(IF($B438&lt;&gt;"",VLOOKUP(GR$421,TabelleK17BI,7,FALSE),""),"")</f>
        <v/>
      </c>
      <c r="GS438" s="4" t="str">
        <f ca="1">IFERROR(IF($B438&lt;&gt;"",VLOOKUP(GS$421,TabelleK17BI,7,FALSE),""),"")</f>
        <v/>
      </c>
      <c r="GT438" s="4" t="str">
        <f ca="1">IFERROR(IF($B438&lt;&gt;"",VLOOKUP(GT$421,TabelleK17BI,7,FALSE),""),"")</f>
        <v/>
      </c>
      <c r="GU438" s="4" t="str">
        <f ca="1">IFERROR(IF($B438&lt;&gt;"",VLOOKUP(GU$421,TabelleK17BI,7,FALSE),""),"")</f>
        <v/>
      </c>
      <c r="GV438" s="4" t="str">
        <f ca="1">IFERROR(IF($B438&lt;&gt;"",VLOOKUP(GV$421,TabelleK17BI,7,FALSE),""),"")</f>
        <v/>
      </c>
      <c r="GW438" s="4" t="str">
        <f ca="1">IFERROR(IF($B438&lt;&gt;"",VLOOKUP(GW$421,TabelleK17BI,7,FALSE),""),"")</f>
        <v/>
      </c>
      <c r="GX438" s="4" t="str">
        <f ca="1">IFERROR(IF($B438&lt;&gt;"",VLOOKUP(GX$421,TabelleK17BI,7,FALSE),""),"")</f>
        <v/>
      </c>
      <c r="GY438" s="4" t="str">
        <f ca="1">IFERROR(IF($B438&lt;&gt;"",VLOOKUP(GY$421,TabelleK17BI,7,FALSE),""),"")</f>
        <v/>
      </c>
      <c r="GZ438" s="4" t="str">
        <f ca="1">IFERROR(IF($B438&lt;&gt;"",VLOOKUP(GZ$421,TabelleK17BI,7,FALSE),""),"")</f>
        <v/>
      </c>
      <c r="HA438" s="4" t="str">
        <f ca="1">IFERROR(IF($B438&lt;&gt;"",VLOOKUP(HA$421,TabelleK17BI,7,FALSE),""),"")</f>
        <v/>
      </c>
      <c r="HB438" s="4" t="str">
        <f ca="1">IFERROR(IF($B438&lt;&gt;"",VLOOKUP(HB$421,TabelleK17BI,7,FALSE),""),"")</f>
        <v/>
      </c>
      <c r="HC438" s="4" t="str">
        <f ca="1">IFERROR(IF($B438&lt;&gt;"",VLOOKUP(HC$421,TabelleK17BI,7,FALSE),""),"")</f>
        <v/>
      </c>
      <c r="HD438" s="4" t="str">
        <f ca="1">IFERROR(IF($B438&lt;&gt;"",VLOOKUP(HD$421,TabelleK17BI,7,FALSE),""),"")</f>
        <v/>
      </c>
      <c r="HE438" s="4" t="str">
        <f ca="1">IFERROR(IF($B438&lt;&gt;"",VLOOKUP(HE$421,TabelleK17BI,7,FALSE),""),"")</f>
        <v/>
      </c>
      <c r="HF438" s="4" t="str">
        <f ca="1">IFERROR(IF($B438&lt;&gt;"",VLOOKUP(HF$421,TabelleK17BI,7,FALSE),""),"")</f>
        <v/>
      </c>
      <c r="HG438" s="4" t="str">
        <f ca="1">IFERROR(IF($B438&lt;&gt;"",VLOOKUP(HG$421,TabelleK17BI,7,FALSE),""),"")</f>
        <v/>
      </c>
      <c r="HH438" s="4" t="str">
        <f ca="1">IFERROR(IF($B438&lt;&gt;"",VLOOKUP(HH$421,TabelleK17BI,7,FALSE),""),"")</f>
        <v/>
      </c>
      <c r="HI438" s="4" t="str">
        <f ca="1">IFERROR(IF($B438&lt;&gt;"",VLOOKUP(HI$421,TabelleK17BI,7,FALSE),""),"")</f>
        <v/>
      </c>
      <c r="HJ438" s="4" t="str">
        <f ca="1">IFERROR(IF($B438&lt;&gt;"",VLOOKUP(HJ$421,TabelleK17BI,7,FALSE),""),"")</f>
        <v/>
      </c>
      <c r="HK438" s="4" t="str">
        <f ca="1">IFERROR(IF($B438&lt;&gt;"",VLOOKUP(HK$421,TabelleK17BI,7,FALSE),""),"")</f>
        <v/>
      </c>
      <c r="HL438" s="4" t="str">
        <f ca="1">IFERROR(IF($B438&lt;&gt;"",VLOOKUP(HL$421,TabelleK17BI,7,FALSE),""),"")</f>
        <v/>
      </c>
      <c r="HM438" s="4" t="str">
        <f ca="1">IFERROR(IF($B438&lt;&gt;"",VLOOKUP(HM$421,TabelleK17BI,7,FALSE),""),"")</f>
        <v/>
      </c>
      <c r="HN438" s="4" t="str">
        <f ca="1">IFERROR(IF($B438&lt;&gt;"",VLOOKUP(HN$421,TabelleK17BI,7,FALSE),""),"")</f>
        <v/>
      </c>
      <c r="HO438" s="4" t="str">
        <f ca="1">IFERROR(IF($B438&lt;&gt;"",VLOOKUP(HO$421,TabelleK17BI,7,FALSE),""),"")</f>
        <v/>
      </c>
      <c r="HP438" s="4" t="str">
        <f ca="1">IFERROR(IF($B438&lt;&gt;"",VLOOKUP(HP$421,TabelleK17BI,7,FALSE),""),"")</f>
        <v/>
      </c>
      <c r="HQ438" s="4" t="str">
        <f ca="1">IFERROR(IF($B438&lt;&gt;"",VLOOKUP(HQ$421,TabelleK17BI,7,FALSE),""),"")</f>
        <v/>
      </c>
      <c r="HR438" s="4" t="str">
        <f ca="1">IFERROR(IF($B438&lt;&gt;"",VLOOKUP(HR$421,TabelleK17BI,7,FALSE),""),"")</f>
        <v/>
      </c>
      <c r="HS438" s="4" t="str">
        <f ca="1">IFERROR(IF($B438&lt;&gt;"",VLOOKUP(HS$421,TabelleK17BI,7,FALSE),""),"")</f>
        <v/>
      </c>
      <c r="HT438" s="4" t="str">
        <f ca="1">IFERROR(IF($B438&lt;&gt;"",VLOOKUP(HT$421,TabelleK17BI,7,FALSE),""),"")</f>
        <v/>
      </c>
      <c r="HU438" s="4" t="str">
        <f ca="1">IFERROR(IF($B438&lt;&gt;"",VLOOKUP(HU$421,TabelleK17BI,7,FALSE),""),"")</f>
        <v/>
      </c>
      <c r="HV438" s="4" t="str">
        <f ca="1">IFERROR(IF($B438&lt;&gt;"",VLOOKUP(HV$421,TabelleK17BI,7,FALSE),""),"")</f>
        <v/>
      </c>
      <c r="HW438" s="4" t="str">
        <f ca="1">IFERROR(IF($B438&lt;&gt;"",VLOOKUP(HW$421,TabelleK17BI,7,FALSE),""),"")</f>
        <v/>
      </c>
      <c r="HX438" s="4" t="str">
        <f ca="1">IFERROR(IF($B438&lt;&gt;"",VLOOKUP(HX$421,TabelleK17BI,7,FALSE),""),"")</f>
        <v/>
      </c>
      <c r="HY438" s="4" t="str">
        <f ca="1">IFERROR(IF($B438&lt;&gt;"",VLOOKUP(HY$421,TabelleK17BI,7,FALSE),""),"")</f>
        <v/>
      </c>
      <c r="HZ438" s="4" t="str">
        <f ca="1">IFERROR(IF($B438&lt;&gt;"",VLOOKUP(HZ$421,TabelleK17BI,7,FALSE),""),"")</f>
        <v/>
      </c>
      <c r="IA438" s="4" t="str">
        <f ca="1">IFERROR(IF($B438&lt;&gt;"",VLOOKUP(IA$421,TabelleK17BI,7,FALSE),""),"")</f>
        <v/>
      </c>
      <c r="IB438" s="4" t="str">
        <f ca="1">IFERROR(IF($B438&lt;&gt;"",VLOOKUP(IB$421,TabelleK17BI,7,FALSE),""),"")</f>
        <v/>
      </c>
      <c r="IC438" s="4" t="str">
        <f ca="1">IFERROR(IF($B438&lt;&gt;"",VLOOKUP(IC$421,TabelleK17BI,7,FALSE),""),"")</f>
        <v/>
      </c>
      <c r="ID438" s="4" t="str">
        <f ca="1">IFERROR(IF($B438&lt;&gt;"",VLOOKUP(ID$421,TabelleK17BI,7,FALSE),""),"")</f>
        <v/>
      </c>
      <c r="IE438" s="4" t="str">
        <f ca="1">IFERROR(IF($B438&lt;&gt;"",VLOOKUP(IE$421,TabelleK17BI,7,FALSE),""),"")</f>
        <v/>
      </c>
      <c r="IF438" s="4" t="str">
        <f ca="1">IFERROR(IF($B438&lt;&gt;"",VLOOKUP(IF$421,TabelleK17BI,7,FALSE),""),"")</f>
        <v/>
      </c>
      <c r="IG438" s="4" t="str">
        <f ca="1">IFERROR(IF($B438&lt;&gt;"",VLOOKUP(IG$421,TabelleK17BI,7,FALSE),""),"")</f>
        <v/>
      </c>
      <c r="IH438" s="4" t="str">
        <f ca="1">IFERROR(IF($B438&lt;&gt;"",VLOOKUP(IH$421,TabelleK17BI,7,FALSE),""),"")</f>
        <v/>
      </c>
      <c r="II438" s="4" t="str">
        <f ca="1">IFERROR(IF($B438&lt;&gt;"",VLOOKUP(II$421,TabelleK17BI,7,FALSE),""),"")</f>
        <v/>
      </c>
      <c r="IJ438" s="4" t="str">
        <f ca="1">IFERROR(IF($B438&lt;&gt;"",VLOOKUP(IJ$421,TabelleK17BI,7,FALSE),""),"")</f>
        <v/>
      </c>
      <c r="IK438" s="4" t="str">
        <f ca="1">IFERROR(IF($B438&lt;&gt;"",VLOOKUP(IK$421,TabelleK17BI,7,FALSE),""),"")</f>
        <v/>
      </c>
      <c r="IL438" s="4" t="str">
        <f ca="1">IFERROR(IF($B438&lt;&gt;"",VLOOKUP(IL$421,TabelleK17BI,7,FALSE),""),"")</f>
        <v/>
      </c>
      <c r="IM438" s="4" t="str">
        <f ca="1">IFERROR(IF($B438&lt;&gt;"",VLOOKUP(IM$421,TabelleK17BI,7,FALSE),""),"")</f>
        <v/>
      </c>
      <c r="IN438" s="4" t="str">
        <f ca="1">IFERROR(IF($B438&lt;&gt;"",VLOOKUP(IN$421,TabelleK17BI,7,FALSE),""),"")</f>
        <v/>
      </c>
      <c r="IO438" s="4" t="str">
        <f ca="1">IFERROR(IF($B438&lt;&gt;"",VLOOKUP(IO$421,TabelleK17BI,7,FALSE),""),"")</f>
        <v/>
      </c>
      <c r="IP438" s="4" t="str">
        <f ca="1">IFERROR(IF($B438&lt;&gt;"",VLOOKUP(IP$421,TabelleK17BI,7,FALSE),""),"")</f>
        <v/>
      </c>
      <c r="IQ438" s="4" t="str">
        <f ca="1">IFERROR(IF($B438&lt;&gt;"",VLOOKUP(IQ$421,TabelleK17BI,7,FALSE),""),"")</f>
        <v/>
      </c>
      <c r="IR438" s="4" t="str">
        <f ca="1">IFERROR(IF($B438&lt;&gt;"",VLOOKUP(IR$421,TabelleK17BI,7,FALSE),""),"")</f>
        <v/>
      </c>
      <c r="IS438" s="4" t="str">
        <f ca="1">IFERROR(IF($B438&lt;&gt;"",VLOOKUP(IS$421,TabelleK17BI,7,FALSE),""),"")</f>
        <v/>
      </c>
      <c r="IT438" s="4" t="str">
        <f ca="1">IFERROR(IF($B438&lt;&gt;"",VLOOKUP(IT$421,TabelleK17BI,7,FALSE),""),"")</f>
        <v/>
      </c>
      <c r="IU438" s="4" t="str">
        <f ca="1">IFERROR(IF($B438&lt;&gt;"",VLOOKUP(IU$421,TabelleK17BI,7,FALSE),""),"")</f>
        <v/>
      </c>
      <c r="IV438" s="4" t="str">
        <f ca="1">IFERROR(IF($B438&lt;&gt;"",VLOOKUP(IV$421,TabelleK17BI,7,FALSE),""),"")</f>
        <v/>
      </c>
      <c r="IW438" s="4" t="str">
        <f ca="1">IFERROR(IF($B438&lt;&gt;"",VLOOKUP(IW$421,TabelleK17BI,7,FALSE),""),"")</f>
        <v/>
      </c>
      <c r="IX438" s="4" t="str">
        <f ca="1">IFERROR(IF($B438&lt;&gt;"",VLOOKUP(IX$421,TabelleK17BI,7,FALSE),""),"")</f>
        <v/>
      </c>
      <c r="IY438" s="4" t="str">
        <f ca="1">IFERROR(IF($B438&lt;&gt;"",VLOOKUP(IY$421,TabelleK17BI,7,FALSE),""),"")</f>
        <v/>
      </c>
      <c r="IZ438" s="4" t="str">
        <f ca="1">IFERROR(IF($B438&lt;&gt;"",VLOOKUP(IZ$421,TabelleK17BI,7,FALSE),""),"")</f>
        <v/>
      </c>
      <c r="JA438" s="4" t="str">
        <f ca="1">IFERROR(IF($B438&lt;&gt;"",VLOOKUP(JA$421,TabelleK17BI,7,FALSE),""),"")</f>
        <v/>
      </c>
      <c r="JB438" s="4" t="str">
        <f ca="1">IFERROR(IF($B438&lt;&gt;"",VLOOKUP(JB$421,TabelleK17BI,7,FALSE),""),"")</f>
        <v/>
      </c>
      <c r="JC438" s="4" t="str">
        <f ca="1">IFERROR(IF($B438&lt;&gt;"",VLOOKUP(JC$421,TabelleK17BI,7,FALSE),""),"")</f>
        <v/>
      </c>
      <c r="JD438" s="4" t="str">
        <f ca="1">IFERROR(IF($B438&lt;&gt;"",VLOOKUP(JD$421,TabelleK17BI,7,FALSE),""),"")</f>
        <v/>
      </c>
      <c r="JE438" s="4" t="str">
        <f ca="1">IFERROR(IF($B438&lt;&gt;"",VLOOKUP(JE$421,TabelleK17BI,7,FALSE),""),"")</f>
        <v/>
      </c>
      <c r="JF438" s="4" t="str">
        <f ca="1">IFERROR(IF($B438&lt;&gt;"",VLOOKUP(JF$421,TabelleK17BI,7,FALSE),""),"")</f>
        <v/>
      </c>
      <c r="JG438" s="4" t="str">
        <f ca="1">IFERROR(IF($B438&lt;&gt;"",VLOOKUP(JG$421,TabelleK17BI,7,FALSE),""),"")</f>
        <v/>
      </c>
      <c r="JH438" s="4" t="str">
        <f ca="1">IFERROR(IF($B438&lt;&gt;"",VLOOKUP(JH$421,TabelleK17BI,7,FALSE),""),"")</f>
        <v/>
      </c>
      <c r="JI438" s="4" t="str">
        <f ca="1">IFERROR(IF($B438&lt;&gt;"",VLOOKUP(JI$421,TabelleK17BI,7,FALSE),""),"")</f>
        <v/>
      </c>
      <c r="JJ438" s="4" t="str">
        <f ca="1">IFERROR(IF($B438&lt;&gt;"",VLOOKUP(JJ$421,TabelleK17BI,7,FALSE),""),"")</f>
        <v/>
      </c>
      <c r="JK438" s="4" t="str">
        <f ca="1">IFERROR(IF($B438&lt;&gt;"",VLOOKUP(JK$421,TabelleK17BI,7,FALSE),""),"")</f>
        <v/>
      </c>
      <c r="JL438" s="4" t="str">
        <f ca="1">IFERROR(IF($B438&lt;&gt;"",VLOOKUP(JL$421,TabelleK17BI,7,FALSE),""),"")</f>
        <v/>
      </c>
      <c r="JM438" s="4" t="str">
        <f ca="1">IFERROR(IF($B438&lt;&gt;"",VLOOKUP(JM$421,TabelleK17BI,7,FALSE),""),"")</f>
        <v/>
      </c>
      <c r="JN438" s="4" t="str">
        <f ca="1">IFERROR(IF($B438&lt;&gt;"",VLOOKUP(JN$421,TabelleK17BI,7,FALSE),""),"")</f>
        <v/>
      </c>
      <c r="JO438" s="4" t="str">
        <f ca="1">IFERROR(IF($B438&lt;&gt;"",VLOOKUP(JO$421,TabelleK17BI,7,FALSE),""),"")</f>
        <v/>
      </c>
      <c r="JP438" s="4" t="str">
        <f ca="1">IFERROR(IF($B438&lt;&gt;"",VLOOKUP(JP$421,TabelleK17BI,7,FALSE),""),"")</f>
        <v/>
      </c>
      <c r="JQ438" s="4" t="str">
        <f ca="1">IFERROR(IF($B438&lt;&gt;"",VLOOKUP(JQ$421,TabelleK17BI,7,FALSE),""),"")</f>
        <v/>
      </c>
      <c r="JR438" s="4" t="str">
        <f ca="1">IFERROR(IF($B438&lt;&gt;"",VLOOKUP(JR$421,TabelleK17BI,7,FALSE),""),"")</f>
        <v/>
      </c>
      <c r="JS438" s="4" t="str">
        <f ca="1">IFERROR(IF($B438&lt;&gt;"",VLOOKUP(JS$421,TabelleK17BI,7,FALSE),""),"")</f>
        <v/>
      </c>
      <c r="JT438" s="4" t="str">
        <f ca="1">IFERROR(IF($B438&lt;&gt;"",VLOOKUP(JT$421,TabelleK17BI,7,FALSE),""),"")</f>
        <v/>
      </c>
      <c r="JU438" s="4" t="str">
        <f ca="1">IFERROR(IF($B438&lt;&gt;"",VLOOKUP(JU$421,TabelleK17BI,7,FALSE),""),"")</f>
        <v/>
      </c>
      <c r="JV438" s="4" t="str">
        <f ca="1">IFERROR(IF($B438&lt;&gt;"",VLOOKUP(JV$421,TabelleK17BI,7,FALSE),""),"")</f>
        <v/>
      </c>
      <c r="JW438" s="4" t="str">
        <f ca="1">IFERROR(IF($B438&lt;&gt;"",VLOOKUP(JW$421,TabelleK17BI,7,FALSE),""),"")</f>
        <v/>
      </c>
      <c r="JX438" s="4" t="str">
        <f ca="1">IFERROR(IF($B438&lt;&gt;"",VLOOKUP(JX$421,TabelleK17BI,7,FALSE),""),"")</f>
        <v/>
      </c>
      <c r="JY438" s="4" t="str">
        <f ca="1">IFERROR(IF($B438&lt;&gt;"",VLOOKUP(JY$421,TabelleK17BI,7,FALSE),""),"")</f>
        <v/>
      </c>
      <c r="JZ438" s="4" t="str">
        <f ca="1">IFERROR(IF($B438&lt;&gt;"",VLOOKUP(JZ$421,TabelleK17BI,7,FALSE),""),"")</f>
        <v/>
      </c>
      <c r="KA438" s="4" t="str">
        <f ca="1">IFERROR(IF($B438&lt;&gt;"",VLOOKUP(KA$421,TabelleK17BI,7,FALSE),""),"")</f>
        <v/>
      </c>
      <c r="KB438" s="4" t="str">
        <f ca="1">IFERROR(IF($B438&lt;&gt;"",VLOOKUP(KB$421,TabelleK17BI,7,FALSE),""),"")</f>
        <v/>
      </c>
      <c r="KC438" s="4" t="str">
        <f ca="1">IFERROR(IF($B438&lt;&gt;"",VLOOKUP(KC$421,TabelleK17BI,7,FALSE),""),"")</f>
        <v/>
      </c>
      <c r="KD438" s="4" t="str">
        <f ca="1">IFERROR(IF($B438&lt;&gt;"",VLOOKUP(KD$421,TabelleK17BI,7,FALSE),""),"")</f>
        <v/>
      </c>
      <c r="KE438" s="4" t="str">
        <f ca="1">IFERROR(IF($B438&lt;&gt;"",VLOOKUP(KE$421,TabelleK17BI,7,FALSE),""),"")</f>
        <v/>
      </c>
      <c r="KF438" s="4" t="str">
        <f ca="1">IFERROR(IF($B438&lt;&gt;"",VLOOKUP(KF$421,TabelleK17BI,7,FALSE),""),"")</f>
        <v/>
      </c>
      <c r="KG438" s="4" t="str">
        <f ca="1">IFERROR(IF($B438&lt;&gt;"",VLOOKUP(KG$421,TabelleK17BI,7,FALSE),""),"")</f>
        <v/>
      </c>
      <c r="KH438" s="4" t="str">
        <f ca="1">IFERROR(IF($B438&lt;&gt;"",VLOOKUP(KH$421,TabelleK17BI,7,FALSE),""),"")</f>
        <v/>
      </c>
      <c r="KI438" s="4" t="str">
        <f ca="1">IFERROR(IF($B438&lt;&gt;"",VLOOKUP(KI$421,TabelleK17BI,7,FALSE),""),"")</f>
        <v/>
      </c>
      <c r="KJ438" s="4" t="str">
        <f ca="1">IFERROR(IF($B438&lt;&gt;"",VLOOKUP(KJ$421,TabelleK17BI,7,FALSE),""),"")</f>
        <v/>
      </c>
      <c r="KK438" s="4" t="str">
        <f ca="1">IFERROR(IF($B438&lt;&gt;"",VLOOKUP(KK$421,TabelleK17BI,7,FALSE),""),"")</f>
        <v/>
      </c>
      <c r="KL438" s="4" t="str">
        <f ca="1">IFERROR(IF($B438&lt;&gt;"",VLOOKUP(KL$421,TabelleK17BI,7,FALSE),""),"")</f>
        <v/>
      </c>
      <c r="KM438" s="4" t="str">
        <f ca="1">IFERROR(IF($B438&lt;&gt;"",VLOOKUP(KM$421,TabelleK17BI,7,FALSE),""),"")</f>
        <v/>
      </c>
      <c r="KN438" s="4" t="str">
        <f ca="1">IFERROR(IF($B438&lt;&gt;"",VLOOKUP(KN$421,TabelleK17BI,7,FALSE),""),"")</f>
        <v/>
      </c>
      <c r="KO438" s="4" t="str">
        <f ca="1">IFERROR(IF($B438&lt;&gt;"",VLOOKUP(KO$421,TabelleK17BI,7,FALSE),""),"")</f>
        <v/>
      </c>
      <c r="KP438" s="4" t="str">
        <f ca="1">IFERROR(IF($B438&lt;&gt;"",VLOOKUP(KP$421,TabelleK17BI,7,FALSE),""),"")</f>
        <v/>
      </c>
      <c r="KQ438" s="4" t="str">
        <f ca="1">IFERROR(IF($B438&lt;&gt;"",VLOOKUP(KQ$421,TabelleK17BI,7,FALSE),""),"")</f>
        <v/>
      </c>
      <c r="KR438" s="4" t="str">
        <f>IFERROR(VLOOKUP($KR$421,TabelleK17BI,7,FALSE),"")</f>
        <v/>
      </c>
      <c r="KS438" s="4" t="str">
        <f>IFERROR(VLOOKUP($KS$421,TabelleK17BI,7,FALSE),"")</f>
        <v/>
      </c>
    </row>
    <row r="439" spans="2:305" ht="12.75" hidden="1" customHeight="1" x14ac:dyDescent="0.2">
      <c r="B439" s="138" t="str">
        <f t="shared" ca="1" si="148"/>
        <v/>
      </c>
      <c r="C439" s="4" t="str">
        <f ca="1">IFERROR(IF($B439&lt;&gt;"",VLOOKUP(C$421,TabelleK18BI,7,FALSE),""),"")</f>
        <v/>
      </c>
      <c r="D439" s="4" t="str">
        <f ca="1">IFERROR(IF($B439&lt;&gt;"",VLOOKUP(D$421,TabelleK18BI,7,FALSE),""),"")</f>
        <v/>
      </c>
      <c r="E439" s="4" t="str">
        <f ca="1">IFERROR(IF($B439&lt;&gt;"",VLOOKUP(E$421,TabelleK18BI,7,FALSE),""),"")</f>
        <v/>
      </c>
      <c r="F439" s="4" t="str">
        <f ca="1">IFERROR(IF($B439&lt;&gt;"",VLOOKUP(F$421,TabelleK18BI,7,FALSE),""),"")</f>
        <v/>
      </c>
      <c r="G439" s="4" t="str">
        <f ca="1">IFERROR(IF($B439&lt;&gt;"",VLOOKUP(G$421,TabelleK18BI,7,FALSE),""),"")</f>
        <v/>
      </c>
      <c r="H439" s="4" t="str">
        <f ca="1">IFERROR(IF($B439&lt;&gt;"",VLOOKUP(H$421,TabelleK18BI,7,FALSE),""),"")</f>
        <v/>
      </c>
      <c r="I439" s="4" t="str">
        <f ca="1">IFERROR(IF($B439&lt;&gt;"",VLOOKUP(I$421,TabelleK18BI,7,FALSE),""),"")</f>
        <v/>
      </c>
      <c r="J439" s="4" t="str">
        <f ca="1">IFERROR(IF($B439&lt;&gt;"",VLOOKUP(J$421,TabelleK18BI,7,FALSE),""),"")</f>
        <v/>
      </c>
      <c r="K439" s="4" t="str">
        <f ca="1">IFERROR(IF($B439&lt;&gt;"",VLOOKUP(K$421,TabelleK18BI,7,FALSE),""),"")</f>
        <v/>
      </c>
      <c r="L439" s="4" t="str">
        <f ca="1">IFERROR(IF($B439&lt;&gt;"",VLOOKUP(L$421,TabelleK18BI,7,FALSE),""),"")</f>
        <v/>
      </c>
      <c r="M439" s="4" t="str">
        <f ca="1">IFERROR(IF($B439&lt;&gt;"",VLOOKUP(M$421,TabelleK18BI,7,FALSE),""),"")</f>
        <v/>
      </c>
      <c r="N439" s="4" t="str">
        <f ca="1">IFERROR(IF($B439&lt;&gt;"",VLOOKUP(N$421,TabelleK18BI,7,FALSE),""),"")</f>
        <v/>
      </c>
      <c r="O439" s="4" t="str">
        <f ca="1">IFERROR(IF($B439&lt;&gt;"",VLOOKUP(O$421,TabelleK18BI,7,FALSE),""),"")</f>
        <v/>
      </c>
      <c r="P439" s="4" t="str">
        <f ca="1">IFERROR(IF($B439&lt;&gt;"",VLOOKUP(P$421,TabelleK18BI,7,FALSE),""),"")</f>
        <v/>
      </c>
      <c r="Q439" s="4" t="str">
        <f ca="1">IFERROR(IF($B439&lt;&gt;"",VLOOKUP(Q$421,TabelleK18BI,7,FALSE),""),"")</f>
        <v/>
      </c>
      <c r="R439" s="4" t="str">
        <f ca="1">IFERROR(IF($B439&lt;&gt;"",VLOOKUP(R$421,TabelleK18BI,7,FALSE),""),"")</f>
        <v/>
      </c>
      <c r="S439" s="4" t="str">
        <f ca="1">IFERROR(IF($B439&lt;&gt;"",VLOOKUP(S$421,TabelleK18BI,7,FALSE),""),"")</f>
        <v/>
      </c>
      <c r="T439" s="4" t="str">
        <f ca="1">IFERROR(IF($B439&lt;&gt;"",VLOOKUP(T$421,TabelleK18BI,7,FALSE),""),"")</f>
        <v/>
      </c>
      <c r="U439" s="4" t="str">
        <f ca="1">IFERROR(IF($B439&lt;&gt;"",VLOOKUP(U$421,TabelleK18BI,7,FALSE),""),"")</f>
        <v/>
      </c>
      <c r="V439" s="4" t="str">
        <f ca="1">IFERROR(IF($B439&lt;&gt;"",VLOOKUP(V$421,TabelleK18BI,7,FALSE),""),"")</f>
        <v/>
      </c>
      <c r="W439" s="4" t="str">
        <f ca="1">IFERROR(IF($B439&lt;&gt;"",VLOOKUP(W$421,TabelleK18BI,7,FALSE),""),"")</f>
        <v/>
      </c>
      <c r="X439" s="4" t="str">
        <f ca="1">IFERROR(IF($B439&lt;&gt;"",VLOOKUP(X$421,TabelleK18BI,7,FALSE),""),"")</f>
        <v/>
      </c>
      <c r="Y439" s="4" t="str">
        <f ca="1">IFERROR(IF($B439&lt;&gt;"",VLOOKUP(Y$421,TabelleK18BI,7,FALSE),""),"")</f>
        <v/>
      </c>
      <c r="Z439" s="4" t="str">
        <f ca="1">IFERROR(IF($B439&lt;&gt;"",VLOOKUP(Z$421,TabelleK18BI,7,FALSE),""),"")</f>
        <v/>
      </c>
      <c r="AA439" s="4" t="str">
        <f ca="1">IFERROR(IF($B439&lt;&gt;"",VLOOKUP(AA$421,TabelleK18BI,7,FALSE),""),"")</f>
        <v/>
      </c>
      <c r="AB439" s="4" t="str">
        <f ca="1">IFERROR(IF($B439&lt;&gt;"",VLOOKUP(AB$421,TabelleK18BI,7,FALSE),""),"")</f>
        <v/>
      </c>
      <c r="AC439" s="4" t="str">
        <f ca="1">IFERROR(IF($B439&lt;&gt;"",VLOOKUP(AC$421,TabelleK18BI,7,FALSE),""),"")</f>
        <v/>
      </c>
      <c r="AD439" s="4" t="str">
        <f ca="1">IFERROR(IF($B439&lt;&gt;"",VLOOKUP(AD$421,TabelleK18BI,7,FALSE),""),"")</f>
        <v/>
      </c>
      <c r="AE439" s="4" t="str">
        <f ca="1">IFERROR(IF($B439&lt;&gt;"",VLOOKUP(AE$421,TabelleK18BI,7,FALSE),""),"")</f>
        <v/>
      </c>
      <c r="AF439" s="4" t="str">
        <f ca="1">IFERROR(IF($B439&lt;&gt;"",VLOOKUP(AF$421,TabelleK18BI,7,FALSE),""),"")</f>
        <v/>
      </c>
      <c r="AG439" s="4" t="str">
        <f ca="1">IFERROR(IF($B439&lt;&gt;"",VLOOKUP(AG$421,TabelleK18BI,7,FALSE),""),"")</f>
        <v/>
      </c>
      <c r="AH439" s="4" t="str">
        <f ca="1">IFERROR(IF($B439&lt;&gt;"",VLOOKUP(AH$421,TabelleK18BI,7,FALSE),""),"")</f>
        <v/>
      </c>
      <c r="AI439" s="4" t="str">
        <f ca="1">IFERROR(IF($B439&lt;&gt;"",VLOOKUP(AI$421,TabelleK18BI,7,FALSE),""),"")</f>
        <v/>
      </c>
      <c r="AJ439" s="4" t="str">
        <f ca="1">IFERROR(IF($B439&lt;&gt;"",VLOOKUP(AJ$421,TabelleK18BI,7,FALSE),""),"")</f>
        <v/>
      </c>
      <c r="AK439" s="4" t="str">
        <f ca="1">IFERROR(IF($B439&lt;&gt;"",VLOOKUP(AK$421,TabelleK18BI,7,FALSE),""),"")</f>
        <v/>
      </c>
      <c r="AL439" s="4" t="str">
        <f ca="1">IFERROR(IF($B439&lt;&gt;"",VLOOKUP(AL$421,TabelleK18BI,7,FALSE),""),"")</f>
        <v/>
      </c>
      <c r="AM439" s="4" t="str">
        <f ca="1">IFERROR(IF($B439&lt;&gt;"",VLOOKUP(AM$421,TabelleK18BI,7,FALSE),""),"")</f>
        <v/>
      </c>
      <c r="AN439" s="4" t="str">
        <f ca="1">IFERROR(IF($B439&lt;&gt;"",VLOOKUP(AN$421,TabelleK18BI,7,FALSE),""),"")</f>
        <v/>
      </c>
      <c r="AO439" s="4" t="str">
        <f ca="1">IFERROR(IF($B439&lt;&gt;"",VLOOKUP(AO$421,TabelleK18BI,7,FALSE),""),"")</f>
        <v/>
      </c>
      <c r="AP439" s="4" t="str">
        <f ca="1">IFERROR(IF($B439&lt;&gt;"",VLOOKUP(AP$421,TabelleK18BI,7,FALSE),""),"")</f>
        <v/>
      </c>
      <c r="AQ439" s="4" t="str">
        <f ca="1">IFERROR(IF($B439&lt;&gt;"",VLOOKUP(AQ$421,TabelleK18BI,7,FALSE),""),"")</f>
        <v/>
      </c>
      <c r="AR439" s="4" t="str">
        <f ca="1">IFERROR(IF($B439&lt;&gt;"",VLOOKUP(AR$421,TabelleK18BI,7,FALSE),""),"")</f>
        <v/>
      </c>
      <c r="AS439" s="4" t="str">
        <f ca="1">IFERROR(IF($B439&lt;&gt;"",VLOOKUP(AS$421,TabelleK18BI,7,FALSE),""),"")</f>
        <v/>
      </c>
      <c r="AT439" s="4" t="str">
        <f ca="1">IFERROR(IF($B439&lt;&gt;"",VLOOKUP(AT$421,TabelleK18BI,7,FALSE),""),"")</f>
        <v/>
      </c>
      <c r="AU439" s="4" t="str">
        <f ca="1">IFERROR(IF($B439&lt;&gt;"",VLOOKUP(AU$421,TabelleK18BI,7,FALSE),""),"")</f>
        <v/>
      </c>
      <c r="AV439" s="4" t="str">
        <f ca="1">IFERROR(IF($B439&lt;&gt;"",VLOOKUP(AV$421,TabelleK18BI,7,FALSE),""),"")</f>
        <v/>
      </c>
      <c r="AW439" s="4" t="str">
        <f ca="1">IFERROR(IF($B439&lt;&gt;"",VLOOKUP(AW$421,TabelleK18BI,7,FALSE),""),"")</f>
        <v/>
      </c>
      <c r="AX439" s="4" t="str">
        <f ca="1">IFERROR(IF($B439&lt;&gt;"",VLOOKUP(AX$421,TabelleK18BI,7,FALSE),""),"")</f>
        <v/>
      </c>
      <c r="AY439" s="4" t="str">
        <f ca="1">IFERROR(IF($B439&lt;&gt;"",VLOOKUP(AY$421,TabelleK18BI,7,FALSE),""),"")</f>
        <v/>
      </c>
      <c r="AZ439" s="4" t="str">
        <f ca="1">IFERROR(IF($B439&lt;&gt;"",VLOOKUP(AZ$421,TabelleK18BI,7,FALSE),""),"")</f>
        <v/>
      </c>
      <c r="BA439" s="4" t="str">
        <f ca="1">IFERROR(IF($B439&lt;&gt;"",VLOOKUP(BA$421,TabelleK18BI,7,FALSE),""),"")</f>
        <v/>
      </c>
      <c r="BB439" s="4" t="str">
        <f ca="1">IFERROR(IF($B439&lt;&gt;"",VLOOKUP(BB$421,TabelleK18BI,7,FALSE),""),"")</f>
        <v/>
      </c>
      <c r="BC439" s="4" t="str">
        <f ca="1">IFERROR(IF($B439&lt;&gt;"",VLOOKUP(BC$421,TabelleK18BI,7,FALSE),""),"")</f>
        <v/>
      </c>
      <c r="BD439" s="4" t="str">
        <f ca="1">IFERROR(IF($B439&lt;&gt;"",VLOOKUP(BD$421,TabelleK18BI,7,FALSE),""),"")</f>
        <v/>
      </c>
      <c r="BE439" s="4" t="str">
        <f ca="1">IFERROR(IF($B439&lt;&gt;"",VLOOKUP(BE$421,TabelleK18BI,7,FALSE),""),"")</f>
        <v/>
      </c>
      <c r="BF439" s="4" t="str">
        <f ca="1">IFERROR(IF($B439&lt;&gt;"",VLOOKUP(BF$421,TabelleK18BI,7,FALSE),""),"")</f>
        <v/>
      </c>
      <c r="BG439" s="4" t="str">
        <f ca="1">IFERROR(IF($B439&lt;&gt;"",VLOOKUP(BG$421,TabelleK18BI,7,FALSE),""),"")</f>
        <v/>
      </c>
      <c r="BH439" s="4" t="str">
        <f ca="1">IFERROR(IF($B439&lt;&gt;"",VLOOKUP(BH$421,TabelleK18BI,7,FALSE),""),"")</f>
        <v/>
      </c>
      <c r="BI439" s="4" t="str">
        <f ca="1">IFERROR(IF($B439&lt;&gt;"",VLOOKUP(BI$421,TabelleK18BI,7,FALSE),""),"")</f>
        <v/>
      </c>
      <c r="BJ439" s="4" t="str">
        <f ca="1">IFERROR(IF($B439&lt;&gt;"",VLOOKUP(BJ$421,TabelleK18BI,7,FALSE),""),"")</f>
        <v/>
      </c>
      <c r="BK439" s="4" t="str">
        <f ca="1">IFERROR(IF($B439&lt;&gt;"",VLOOKUP(BK$421,TabelleK18BI,7,FALSE),""),"")</f>
        <v/>
      </c>
      <c r="BL439" s="4" t="str">
        <f ca="1">IFERROR(IF($B439&lt;&gt;"",VLOOKUP(BL$421,TabelleK18BI,7,FALSE),""),"")</f>
        <v/>
      </c>
      <c r="BM439" s="4" t="str">
        <f ca="1">IFERROR(IF($B439&lt;&gt;"",VLOOKUP(BM$421,TabelleK18BI,7,FALSE),""),"")</f>
        <v/>
      </c>
      <c r="BN439" s="4" t="str">
        <f ca="1">IFERROR(IF($B439&lt;&gt;"",VLOOKUP(BN$421,TabelleK18BI,7,FALSE),""),"")</f>
        <v/>
      </c>
      <c r="BO439" s="4" t="str">
        <f ca="1">IFERROR(IF($B439&lt;&gt;"",VLOOKUP(BO$421,TabelleK18BI,7,FALSE),""),"")</f>
        <v/>
      </c>
      <c r="BP439" s="4" t="str">
        <f ca="1">IFERROR(IF($B439&lt;&gt;"",VLOOKUP(BP$421,TabelleK18BI,7,FALSE),""),"")</f>
        <v/>
      </c>
      <c r="BQ439" s="4" t="str">
        <f ca="1">IFERROR(IF($B439&lt;&gt;"",VLOOKUP(BQ$421,TabelleK18BI,7,FALSE),""),"")</f>
        <v/>
      </c>
      <c r="BR439" s="4" t="str">
        <f ca="1">IFERROR(IF($B439&lt;&gt;"",VLOOKUP(BR$421,TabelleK18BI,7,FALSE),""),"")</f>
        <v/>
      </c>
      <c r="BS439" s="4" t="str">
        <f ca="1">IFERROR(IF($B439&lt;&gt;"",VLOOKUP(BS$421,TabelleK18BI,7,FALSE),""),"")</f>
        <v/>
      </c>
      <c r="BT439" s="4" t="str">
        <f ca="1">IFERROR(IF($B439&lt;&gt;"",VLOOKUP(BT$421,TabelleK18BI,7,FALSE),""),"")</f>
        <v/>
      </c>
      <c r="BU439" s="4" t="str">
        <f ca="1">IFERROR(IF($B439&lt;&gt;"",VLOOKUP(BU$421,TabelleK18BI,7,FALSE),""),"")</f>
        <v/>
      </c>
      <c r="BV439" s="4" t="str">
        <f ca="1">IFERROR(IF($B439&lt;&gt;"",VLOOKUP(BV$421,TabelleK18BI,7,FALSE),""),"")</f>
        <v/>
      </c>
      <c r="BW439" s="4" t="str">
        <f ca="1">IFERROR(IF($B439&lt;&gt;"",VLOOKUP(BW$421,TabelleK18BI,7,FALSE),""),"")</f>
        <v/>
      </c>
      <c r="BX439" s="4" t="str">
        <f ca="1">IFERROR(IF($B439&lt;&gt;"",VLOOKUP(BX$421,TabelleK18BI,7,FALSE),""),"")</f>
        <v/>
      </c>
      <c r="BY439" s="4" t="str">
        <f ca="1">IFERROR(IF($B439&lt;&gt;"",VLOOKUP(BY$421,TabelleK18BI,7,FALSE),""),"")</f>
        <v/>
      </c>
      <c r="BZ439" s="4" t="str">
        <f ca="1">IFERROR(IF($B439&lt;&gt;"",VLOOKUP(BZ$421,TabelleK18BI,7,FALSE),""),"")</f>
        <v/>
      </c>
      <c r="CA439" s="4" t="str">
        <f ca="1">IFERROR(IF($B439&lt;&gt;"",VLOOKUP(CA$421,TabelleK18BI,7,FALSE),""),"")</f>
        <v/>
      </c>
      <c r="CB439" s="4" t="str">
        <f ca="1">IFERROR(IF($B439&lt;&gt;"",VLOOKUP(CB$421,TabelleK18BI,7,FALSE),""),"")</f>
        <v/>
      </c>
      <c r="CC439" s="4" t="str">
        <f ca="1">IFERROR(IF($B439&lt;&gt;"",VLOOKUP(CC$421,TabelleK18BI,7,FALSE),""),"")</f>
        <v/>
      </c>
      <c r="CD439" s="4" t="str">
        <f ca="1">IFERROR(IF($B439&lt;&gt;"",VLOOKUP(CD$421,TabelleK18BI,7,FALSE),""),"")</f>
        <v/>
      </c>
      <c r="CE439" s="4" t="str">
        <f ca="1">IFERROR(IF($B439&lt;&gt;"",VLOOKUP(CE$421,TabelleK18BI,7,FALSE),""),"")</f>
        <v/>
      </c>
      <c r="CF439" s="4" t="str">
        <f ca="1">IFERROR(IF($B439&lt;&gt;"",VLOOKUP(CF$421,TabelleK18BI,7,FALSE),""),"")</f>
        <v/>
      </c>
      <c r="CG439" s="4" t="str">
        <f ca="1">IFERROR(IF($B439&lt;&gt;"",VLOOKUP(CG$421,TabelleK18BI,7,FALSE),""),"")</f>
        <v/>
      </c>
      <c r="CH439" s="4" t="str">
        <f ca="1">IFERROR(IF($B439&lt;&gt;"",VLOOKUP(CH$421,TabelleK18BI,7,FALSE),""),"")</f>
        <v/>
      </c>
      <c r="CI439" s="4" t="str">
        <f ca="1">IFERROR(IF($B439&lt;&gt;"",VLOOKUP(CI$421,TabelleK18BI,7,FALSE),""),"")</f>
        <v/>
      </c>
      <c r="CJ439" s="4" t="str">
        <f ca="1">IFERROR(IF($B439&lt;&gt;"",VLOOKUP(CJ$421,TabelleK18BI,7,FALSE),""),"")</f>
        <v/>
      </c>
      <c r="CK439" s="4" t="str">
        <f ca="1">IFERROR(IF($B439&lt;&gt;"",VLOOKUP(CK$421,TabelleK18BI,7,FALSE),""),"")</f>
        <v/>
      </c>
      <c r="CL439" s="4" t="str">
        <f ca="1">IFERROR(IF($B439&lt;&gt;"",VLOOKUP(CL$421,TabelleK18BI,7,FALSE),""),"")</f>
        <v/>
      </c>
      <c r="CM439" s="4" t="str">
        <f ca="1">IFERROR(IF($B439&lt;&gt;"",VLOOKUP(CM$421,TabelleK18BI,7,FALSE),""),"")</f>
        <v/>
      </c>
      <c r="CN439" s="4" t="str">
        <f ca="1">IFERROR(IF($B439&lt;&gt;"",VLOOKUP(CN$421,TabelleK18BI,7,FALSE),""),"")</f>
        <v/>
      </c>
      <c r="CO439" s="4" t="str">
        <f ca="1">IFERROR(IF($B439&lt;&gt;"",VLOOKUP(CO$421,TabelleK18BI,7,FALSE),""),"")</f>
        <v/>
      </c>
      <c r="CP439" s="4" t="str">
        <f ca="1">IFERROR(IF($B439&lt;&gt;"",VLOOKUP(CP$421,TabelleK18BI,7,FALSE),""),"")</f>
        <v/>
      </c>
      <c r="CQ439" s="4" t="str">
        <f ca="1">IFERROR(IF($B439&lt;&gt;"",VLOOKUP(CQ$421,TabelleK18BI,7,FALSE),""),"")</f>
        <v/>
      </c>
      <c r="CR439" s="4" t="str">
        <f ca="1">IFERROR(IF($B439&lt;&gt;"",VLOOKUP(CR$421,TabelleK18BI,7,FALSE),""),"")</f>
        <v/>
      </c>
      <c r="CS439" s="4" t="str">
        <f ca="1">IFERROR(IF($B439&lt;&gt;"",VLOOKUP(CS$421,TabelleK18BI,7,FALSE),""),"")</f>
        <v/>
      </c>
      <c r="CT439" s="4" t="str">
        <f ca="1">IFERROR(IF($B439&lt;&gt;"",VLOOKUP(CT$421,TabelleK18BI,7,FALSE),""),"")</f>
        <v/>
      </c>
      <c r="CU439" s="4" t="str">
        <f ca="1">IFERROR(IF($B439&lt;&gt;"",VLOOKUP(CU$421,TabelleK18BI,7,FALSE),""),"")</f>
        <v/>
      </c>
      <c r="CV439" s="4" t="str">
        <f ca="1">IFERROR(IF($B439&lt;&gt;"",VLOOKUP(CV$421,TabelleK18BI,7,FALSE),""),"")</f>
        <v/>
      </c>
      <c r="CW439" s="4" t="str">
        <f ca="1">IFERROR(IF($B439&lt;&gt;"",VLOOKUP(CW$421,TabelleK18BI,7,FALSE),""),"")</f>
        <v/>
      </c>
      <c r="CX439" s="4" t="str">
        <f ca="1">IFERROR(IF($B439&lt;&gt;"",VLOOKUP(CX$421,TabelleK18BI,7,FALSE),""),"")</f>
        <v/>
      </c>
      <c r="CY439" s="4" t="str">
        <f ca="1">IFERROR(IF($B439&lt;&gt;"",VLOOKUP(CY$421,TabelleK18BI,7,FALSE),""),"")</f>
        <v/>
      </c>
      <c r="CZ439" s="4" t="str">
        <f ca="1">IFERROR(IF($B439&lt;&gt;"",VLOOKUP(CZ$421,TabelleK18BI,7,FALSE),""),"")</f>
        <v/>
      </c>
      <c r="DA439" s="4" t="str">
        <f ca="1">IFERROR(IF($B439&lt;&gt;"",VLOOKUP(DA$421,TabelleK18BI,7,FALSE),""),"")</f>
        <v/>
      </c>
      <c r="DB439" s="4" t="str">
        <f ca="1">IFERROR(IF($B439&lt;&gt;"",VLOOKUP(DB$421,TabelleK18BI,7,FALSE),""),"")</f>
        <v/>
      </c>
      <c r="DC439" s="4" t="str">
        <f ca="1">IFERROR(IF($B439&lt;&gt;"",VLOOKUP(DC$421,TabelleK18BI,7,FALSE),""),"")</f>
        <v/>
      </c>
      <c r="DD439" s="4" t="str">
        <f ca="1">IFERROR(IF($B439&lt;&gt;"",VLOOKUP(DD$421,TabelleK18BI,7,FALSE),""),"")</f>
        <v/>
      </c>
      <c r="DE439" s="4" t="str">
        <f ca="1">IFERROR(IF($B439&lt;&gt;"",VLOOKUP(DE$421,TabelleK18BI,7,FALSE),""),"")</f>
        <v/>
      </c>
      <c r="DF439" s="4" t="str">
        <f ca="1">IFERROR(IF($B439&lt;&gt;"",VLOOKUP(DF$421,TabelleK18BI,7,FALSE),""),"")</f>
        <v/>
      </c>
      <c r="DG439" s="4" t="str">
        <f ca="1">IFERROR(IF($B439&lt;&gt;"",VLOOKUP(DG$421,TabelleK18BI,7,FALSE),""),"")</f>
        <v/>
      </c>
      <c r="DH439" s="4" t="str">
        <f ca="1">IFERROR(IF($B439&lt;&gt;"",VLOOKUP(DH$421,TabelleK18BI,7,FALSE),""),"")</f>
        <v/>
      </c>
      <c r="DI439" s="4" t="str">
        <f ca="1">IFERROR(IF($B439&lt;&gt;"",VLOOKUP(DI$421,TabelleK18BI,7,FALSE),""),"")</f>
        <v/>
      </c>
      <c r="DJ439" s="4" t="str">
        <f ca="1">IFERROR(IF($B439&lt;&gt;"",VLOOKUP(DJ$421,TabelleK18BI,7,FALSE),""),"")</f>
        <v/>
      </c>
      <c r="DK439" s="4" t="str">
        <f ca="1">IFERROR(IF($B439&lt;&gt;"",VLOOKUP(DK$421,TabelleK18BI,7,FALSE),""),"")</f>
        <v/>
      </c>
      <c r="DL439" s="4" t="str">
        <f ca="1">IFERROR(IF($B439&lt;&gt;"",VLOOKUP(DL$421,TabelleK18BI,7,FALSE),""),"")</f>
        <v/>
      </c>
      <c r="DM439" s="4" t="str">
        <f ca="1">IFERROR(IF($B439&lt;&gt;"",VLOOKUP(DM$421,TabelleK18BI,7,FALSE),""),"")</f>
        <v/>
      </c>
      <c r="DN439" s="4" t="str">
        <f ca="1">IFERROR(IF($B439&lt;&gt;"",VLOOKUP(DN$421,TabelleK18BI,7,FALSE),""),"")</f>
        <v/>
      </c>
      <c r="DO439" s="4" t="str">
        <f ca="1">IFERROR(IF($B439&lt;&gt;"",VLOOKUP(DO$421,TabelleK18BI,7,FALSE),""),"")</f>
        <v/>
      </c>
      <c r="DP439" s="4" t="str">
        <f ca="1">IFERROR(IF($B439&lt;&gt;"",VLOOKUP(DP$421,TabelleK18BI,7,FALSE),""),"")</f>
        <v/>
      </c>
      <c r="DQ439" s="4" t="str">
        <f ca="1">IFERROR(IF($B439&lt;&gt;"",VLOOKUP(DQ$421,TabelleK18BI,7,FALSE),""),"")</f>
        <v/>
      </c>
      <c r="DR439" s="4" t="str">
        <f ca="1">IFERROR(IF($B439&lt;&gt;"",VLOOKUP(DR$421,TabelleK18BI,7,FALSE),""),"")</f>
        <v/>
      </c>
      <c r="DS439" s="4" t="str">
        <f ca="1">IFERROR(IF($B439&lt;&gt;"",VLOOKUP(DS$421,TabelleK18BI,7,FALSE),""),"")</f>
        <v/>
      </c>
      <c r="DT439" s="4" t="str">
        <f ca="1">IFERROR(IF($B439&lt;&gt;"",VLOOKUP(DT$421,TabelleK18BI,7,FALSE),""),"")</f>
        <v/>
      </c>
      <c r="DU439" s="4" t="str">
        <f ca="1">IFERROR(IF($B439&lt;&gt;"",VLOOKUP(DU$421,TabelleK18BI,7,FALSE),""),"")</f>
        <v/>
      </c>
      <c r="DV439" s="4" t="str">
        <f ca="1">IFERROR(IF($B439&lt;&gt;"",VLOOKUP(DV$421,TabelleK18BI,7,FALSE),""),"")</f>
        <v/>
      </c>
      <c r="DW439" s="4" t="str">
        <f ca="1">IFERROR(IF($B439&lt;&gt;"",VLOOKUP(DW$421,TabelleK18BI,7,FALSE),""),"")</f>
        <v/>
      </c>
      <c r="DX439" s="4" t="str">
        <f ca="1">IFERROR(IF($B439&lt;&gt;"",VLOOKUP(DX$421,TabelleK18BI,7,FALSE),""),"")</f>
        <v/>
      </c>
      <c r="DY439" s="4" t="str">
        <f ca="1">IFERROR(IF($B439&lt;&gt;"",VLOOKUP(DY$421,TabelleK18BI,7,FALSE),""),"")</f>
        <v/>
      </c>
      <c r="DZ439" s="4" t="str">
        <f ca="1">IFERROR(IF($B439&lt;&gt;"",VLOOKUP(DZ$421,TabelleK18BI,7,FALSE),""),"")</f>
        <v/>
      </c>
      <c r="EA439" s="4" t="str">
        <f ca="1">IFERROR(IF($B439&lt;&gt;"",VLOOKUP(EA$421,TabelleK18BI,7,FALSE),""),"")</f>
        <v/>
      </c>
      <c r="EB439" s="4" t="str">
        <f ca="1">IFERROR(IF($B439&lt;&gt;"",VLOOKUP(EB$421,TabelleK18BI,7,FALSE),""),"")</f>
        <v/>
      </c>
      <c r="EC439" s="4" t="str">
        <f ca="1">IFERROR(IF($B439&lt;&gt;"",VLOOKUP(EC$421,TabelleK18BI,7,FALSE),""),"")</f>
        <v/>
      </c>
      <c r="ED439" s="4" t="str">
        <f ca="1">IFERROR(IF($B439&lt;&gt;"",VLOOKUP(ED$421,TabelleK18BI,7,FALSE),""),"")</f>
        <v/>
      </c>
      <c r="EE439" s="4" t="str">
        <f ca="1">IFERROR(IF($B439&lt;&gt;"",VLOOKUP(EE$421,TabelleK18BI,7,FALSE),""),"")</f>
        <v/>
      </c>
      <c r="EF439" s="4" t="str">
        <f ca="1">IFERROR(IF($B439&lt;&gt;"",VLOOKUP(EF$421,TabelleK18BI,7,FALSE),""),"")</f>
        <v/>
      </c>
      <c r="EG439" s="4" t="str">
        <f ca="1">IFERROR(IF($B439&lt;&gt;"",VLOOKUP(EG$421,TabelleK18BI,7,FALSE),""),"")</f>
        <v/>
      </c>
      <c r="EH439" s="4" t="str">
        <f ca="1">IFERROR(IF($B439&lt;&gt;"",VLOOKUP(EH$421,TabelleK18BI,7,FALSE),""),"")</f>
        <v/>
      </c>
      <c r="EI439" s="4" t="str">
        <f ca="1">IFERROR(IF($B439&lt;&gt;"",VLOOKUP(EI$421,TabelleK18BI,7,FALSE),""),"")</f>
        <v/>
      </c>
      <c r="EJ439" s="4" t="str">
        <f ca="1">IFERROR(IF($B439&lt;&gt;"",VLOOKUP(EJ$421,TabelleK18BI,7,FALSE),""),"")</f>
        <v/>
      </c>
      <c r="EK439" s="4" t="str">
        <f ca="1">IFERROR(IF($B439&lt;&gt;"",VLOOKUP(EK$421,TabelleK18BI,7,FALSE),""),"")</f>
        <v/>
      </c>
      <c r="EL439" s="4" t="str">
        <f ca="1">IFERROR(IF($B439&lt;&gt;"",VLOOKUP(EL$421,TabelleK18BI,7,FALSE),""),"")</f>
        <v/>
      </c>
      <c r="EM439" s="4" t="str">
        <f ca="1">IFERROR(IF($B439&lt;&gt;"",VLOOKUP(EM$421,TabelleK18BI,7,FALSE),""),"")</f>
        <v/>
      </c>
      <c r="EN439" s="4" t="str">
        <f ca="1">IFERROR(IF($B439&lt;&gt;"",VLOOKUP(EN$421,TabelleK18BI,7,FALSE),""),"")</f>
        <v/>
      </c>
      <c r="EO439" s="4" t="str">
        <f ca="1">IFERROR(IF($B439&lt;&gt;"",VLOOKUP(EO$421,TabelleK18BI,7,FALSE),""),"")</f>
        <v/>
      </c>
      <c r="EP439" s="4" t="str">
        <f ca="1">IFERROR(IF($B439&lt;&gt;"",VLOOKUP(EP$421,TabelleK18BI,7,FALSE),""),"")</f>
        <v/>
      </c>
      <c r="EQ439" s="4" t="str">
        <f ca="1">IFERROR(IF($B439&lt;&gt;"",VLOOKUP(EQ$421,TabelleK18BI,7,FALSE),""),"")</f>
        <v/>
      </c>
      <c r="ER439" s="4" t="str">
        <f ca="1">IFERROR(IF($B439&lt;&gt;"",VLOOKUP(ER$421,TabelleK18BI,7,FALSE),""),"")</f>
        <v/>
      </c>
      <c r="ES439" s="4" t="str">
        <f ca="1">IFERROR(IF($B439&lt;&gt;"",VLOOKUP(ES$421,TabelleK18BI,7,FALSE),""),"")</f>
        <v/>
      </c>
      <c r="ET439" s="4" t="str">
        <f ca="1">IFERROR(IF($B439&lt;&gt;"",VLOOKUP(ET$421,TabelleK18BI,7,FALSE),""),"")</f>
        <v/>
      </c>
      <c r="EU439" s="4" t="str">
        <f ca="1">IFERROR(IF($B439&lt;&gt;"",VLOOKUP(EU$421,TabelleK18BI,7,FALSE),""),"")</f>
        <v/>
      </c>
      <c r="EV439" s="4" t="str">
        <f ca="1">IFERROR(IF($B439&lt;&gt;"",VLOOKUP(EV$421,TabelleK18BI,7,FALSE),""),"")</f>
        <v/>
      </c>
      <c r="EW439" s="4" t="str">
        <f ca="1">IFERROR(IF($B439&lt;&gt;"",VLOOKUP(EW$421,TabelleK18BI,7,FALSE),""),"")</f>
        <v/>
      </c>
      <c r="EX439" s="4" t="str">
        <f ca="1">IFERROR(IF($B439&lt;&gt;"",VLOOKUP(EX$421,TabelleK18BI,7,FALSE),""),"")</f>
        <v/>
      </c>
      <c r="EY439" s="4" t="str">
        <f ca="1">IFERROR(IF($B439&lt;&gt;"",VLOOKUP(EY$421,TabelleK18BI,7,FALSE),""),"")</f>
        <v/>
      </c>
      <c r="EZ439" s="4" t="str">
        <f ca="1">IFERROR(IF($B439&lt;&gt;"",VLOOKUP(EZ$421,TabelleK18BI,7,FALSE),""),"")</f>
        <v/>
      </c>
      <c r="FA439" s="4" t="str">
        <f ca="1">IFERROR(IF($B439&lt;&gt;"",VLOOKUP(FA$421,TabelleK18BI,7,FALSE),""),"")</f>
        <v/>
      </c>
      <c r="FB439" s="4" t="str">
        <f ca="1">IFERROR(IF($B439&lt;&gt;"",VLOOKUP(FB$421,TabelleK18BI,7,FALSE),""),"")</f>
        <v/>
      </c>
      <c r="FC439" s="4" t="str">
        <f ca="1">IFERROR(IF($B439&lt;&gt;"",VLOOKUP(FC$421,TabelleK18BI,7,FALSE),""),"")</f>
        <v/>
      </c>
      <c r="FD439" s="4" t="str">
        <f ca="1">IFERROR(IF($B439&lt;&gt;"",VLOOKUP(FD$421,TabelleK18BI,7,FALSE),""),"")</f>
        <v/>
      </c>
      <c r="FE439" s="4" t="str">
        <f ca="1">IFERROR(IF($B439&lt;&gt;"",VLOOKUP(FE$421,TabelleK18BI,7,FALSE),""),"")</f>
        <v/>
      </c>
      <c r="FF439" s="4" t="str">
        <f ca="1">IFERROR(IF($B439&lt;&gt;"",VLOOKUP(FF$421,TabelleK18BI,7,FALSE),""),"")</f>
        <v/>
      </c>
      <c r="FG439" s="4" t="str">
        <f ca="1">IFERROR(IF($B439&lt;&gt;"",VLOOKUP(FG$421,TabelleK18BI,7,FALSE),""),"")</f>
        <v/>
      </c>
      <c r="FH439" s="4" t="str">
        <f ca="1">IFERROR(IF($B439&lt;&gt;"",VLOOKUP(FH$421,TabelleK18BI,7,FALSE),""),"")</f>
        <v/>
      </c>
      <c r="FI439" s="4" t="str">
        <f ca="1">IFERROR(IF($B439&lt;&gt;"",VLOOKUP(FI$421,TabelleK18BI,7,FALSE),""),"")</f>
        <v/>
      </c>
      <c r="FJ439" s="4" t="str">
        <f ca="1">IFERROR(IF($B439&lt;&gt;"",VLOOKUP(FJ$421,TabelleK18BI,7,FALSE),""),"")</f>
        <v/>
      </c>
      <c r="FK439" s="4" t="str">
        <f ca="1">IFERROR(IF($B439&lt;&gt;"",VLOOKUP(FK$421,TabelleK18BI,7,FALSE),""),"")</f>
        <v/>
      </c>
      <c r="FL439" s="4" t="str">
        <f ca="1">IFERROR(IF($B439&lt;&gt;"",VLOOKUP(FL$421,TabelleK18BI,7,FALSE),""),"")</f>
        <v/>
      </c>
      <c r="FM439" s="4" t="str">
        <f ca="1">IFERROR(IF($B439&lt;&gt;"",VLOOKUP(FM$421,TabelleK18BI,7,FALSE),""),"")</f>
        <v/>
      </c>
      <c r="FN439" s="4" t="str">
        <f ca="1">IFERROR(IF($B439&lt;&gt;"",VLOOKUP(FN$421,TabelleK18BI,7,FALSE),""),"")</f>
        <v/>
      </c>
      <c r="FO439" s="4" t="str">
        <f ca="1">IFERROR(IF($B439&lt;&gt;"",VLOOKUP(FO$421,TabelleK18BI,7,FALSE),""),"")</f>
        <v/>
      </c>
      <c r="FP439" s="4" t="str">
        <f ca="1">IFERROR(IF($B439&lt;&gt;"",VLOOKUP(FP$421,TabelleK18BI,7,FALSE),""),"")</f>
        <v/>
      </c>
      <c r="FQ439" s="4" t="str">
        <f ca="1">IFERROR(IF($B439&lt;&gt;"",VLOOKUP(FQ$421,TabelleK18BI,7,FALSE),""),"")</f>
        <v/>
      </c>
      <c r="FR439" s="4" t="str">
        <f ca="1">IFERROR(IF($B439&lt;&gt;"",VLOOKUP(FR$421,TabelleK18BI,7,FALSE),""),"")</f>
        <v/>
      </c>
      <c r="FS439" s="4" t="str">
        <f ca="1">IFERROR(IF($B439&lt;&gt;"",VLOOKUP(FS$421,TabelleK18BI,7,FALSE),""),"")</f>
        <v/>
      </c>
      <c r="FT439" s="4" t="str">
        <f ca="1">IFERROR(IF($B439&lt;&gt;"",VLOOKUP(FT$421,TabelleK18BI,7,FALSE),""),"")</f>
        <v/>
      </c>
      <c r="FU439" s="4" t="str">
        <f ca="1">IFERROR(IF($B439&lt;&gt;"",VLOOKUP(FU$421,TabelleK18BI,7,FALSE),""),"")</f>
        <v/>
      </c>
      <c r="FV439" s="4" t="str">
        <f ca="1">IFERROR(IF($B439&lt;&gt;"",VLOOKUP(FV$421,TabelleK18BI,7,FALSE),""),"")</f>
        <v/>
      </c>
      <c r="FW439" s="4" t="str">
        <f ca="1">IFERROR(IF($B439&lt;&gt;"",VLOOKUP(FW$421,TabelleK18BI,7,FALSE),""),"")</f>
        <v/>
      </c>
      <c r="FX439" s="4" t="str">
        <f ca="1">IFERROR(IF($B439&lt;&gt;"",VLOOKUP(FX$421,TabelleK18BI,7,FALSE),""),"")</f>
        <v/>
      </c>
      <c r="FY439" s="4" t="str">
        <f ca="1">IFERROR(IF($B439&lt;&gt;"",VLOOKUP(FY$421,TabelleK18BI,7,FALSE),""),"")</f>
        <v/>
      </c>
      <c r="FZ439" s="4" t="str">
        <f ca="1">IFERROR(IF($B439&lt;&gt;"",VLOOKUP(FZ$421,TabelleK18BI,7,FALSE),""),"")</f>
        <v/>
      </c>
      <c r="GA439" s="4" t="str">
        <f ca="1">IFERROR(IF($B439&lt;&gt;"",VLOOKUP(GA$421,TabelleK18BI,7,FALSE),""),"")</f>
        <v/>
      </c>
      <c r="GB439" s="4" t="str">
        <f ca="1">IFERROR(IF($B439&lt;&gt;"",VLOOKUP(GB$421,TabelleK18BI,7,FALSE),""),"")</f>
        <v/>
      </c>
      <c r="GC439" s="4" t="str">
        <f ca="1">IFERROR(IF($B439&lt;&gt;"",VLOOKUP(GC$421,TabelleK18BI,7,FALSE),""),"")</f>
        <v/>
      </c>
      <c r="GD439" s="4" t="str">
        <f ca="1">IFERROR(IF($B439&lt;&gt;"",VLOOKUP(GD$421,TabelleK18BI,7,FALSE),""),"")</f>
        <v/>
      </c>
      <c r="GE439" s="4" t="str">
        <f ca="1">IFERROR(IF($B439&lt;&gt;"",VLOOKUP(GE$421,TabelleK18BI,7,FALSE),""),"")</f>
        <v/>
      </c>
      <c r="GF439" s="4" t="str">
        <f ca="1">IFERROR(IF($B439&lt;&gt;"",VLOOKUP(GF$421,TabelleK18BI,7,FALSE),""),"")</f>
        <v/>
      </c>
      <c r="GG439" s="4" t="str">
        <f ca="1">IFERROR(IF($B439&lt;&gt;"",VLOOKUP(GG$421,TabelleK18BI,7,FALSE),""),"")</f>
        <v/>
      </c>
      <c r="GH439" s="4" t="str">
        <f ca="1">IFERROR(IF($B439&lt;&gt;"",VLOOKUP(GH$421,TabelleK18BI,7,FALSE),""),"")</f>
        <v/>
      </c>
      <c r="GI439" s="4" t="str">
        <f ca="1">IFERROR(IF($B439&lt;&gt;"",VLOOKUP(GI$421,TabelleK18BI,7,FALSE),""),"")</f>
        <v/>
      </c>
      <c r="GJ439" s="4" t="str">
        <f ca="1">IFERROR(IF($B439&lt;&gt;"",VLOOKUP(GJ$421,TabelleK18BI,7,FALSE),""),"")</f>
        <v/>
      </c>
      <c r="GK439" s="4" t="str">
        <f ca="1">IFERROR(IF($B439&lt;&gt;"",VLOOKUP(GK$421,TabelleK18BI,7,FALSE),""),"")</f>
        <v/>
      </c>
      <c r="GL439" s="4" t="str">
        <f ca="1">IFERROR(IF($B439&lt;&gt;"",VLOOKUP(GL$421,TabelleK18BI,7,FALSE),""),"")</f>
        <v/>
      </c>
      <c r="GM439" s="4" t="str">
        <f ca="1">IFERROR(IF($B439&lt;&gt;"",VLOOKUP(GM$421,TabelleK18BI,7,FALSE),""),"")</f>
        <v/>
      </c>
      <c r="GN439" s="4" t="str">
        <f ca="1">IFERROR(IF($B439&lt;&gt;"",VLOOKUP(GN$421,TabelleK18BI,7,FALSE),""),"")</f>
        <v/>
      </c>
      <c r="GO439" s="4" t="str">
        <f ca="1">IFERROR(IF($B439&lt;&gt;"",VLOOKUP(GO$421,TabelleK18BI,7,FALSE),""),"")</f>
        <v/>
      </c>
      <c r="GP439" s="4" t="str">
        <f ca="1">IFERROR(IF($B439&lt;&gt;"",VLOOKUP(GP$421,TabelleK18BI,7,FALSE),""),"")</f>
        <v/>
      </c>
      <c r="GQ439" s="4" t="str">
        <f ca="1">IFERROR(IF($B439&lt;&gt;"",VLOOKUP(GQ$421,TabelleK18BI,7,FALSE),""),"")</f>
        <v/>
      </c>
      <c r="GR439" s="4" t="str">
        <f ca="1">IFERROR(IF($B439&lt;&gt;"",VLOOKUP(GR$421,TabelleK18BI,7,FALSE),""),"")</f>
        <v/>
      </c>
      <c r="GS439" s="4" t="str">
        <f ca="1">IFERROR(IF($B439&lt;&gt;"",VLOOKUP(GS$421,TabelleK18BI,7,FALSE),""),"")</f>
        <v/>
      </c>
      <c r="GT439" s="4" t="str">
        <f ca="1">IFERROR(IF($B439&lt;&gt;"",VLOOKUP(GT$421,TabelleK18BI,7,FALSE),""),"")</f>
        <v/>
      </c>
      <c r="GU439" s="4" t="str">
        <f ca="1">IFERROR(IF($B439&lt;&gt;"",VLOOKUP(GU$421,TabelleK18BI,7,FALSE),""),"")</f>
        <v/>
      </c>
      <c r="GV439" s="4" t="str">
        <f ca="1">IFERROR(IF($B439&lt;&gt;"",VLOOKUP(GV$421,TabelleK18BI,7,FALSE),""),"")</f>
        <v/>
      </c>
      <c r="GW439" s="4" t="str">
        <f ca="1">IFERROR(IF($B439&lt;&gt;"",VLOOKUP(GW$421,TabelleK18BI,7,FALSE),""),"")</f>
        <v/>
      </c>
      <c r="GX439" s="4" t="str">
        <f ca="1">IFERROR(IF($B439&lt;&gt;"",VLOOKUP(GX$421,TabelleK18BI,7,FALSE),""),"")</f>
        <v/>
      </c>
      <c r="GY439" s="4" t="str">
        <f ca="1">IFERROR(IF($B439&lt;&gt;"",VLOOKUP(GY$421,TabelleK18BI,7,FALSE),""),"")</f>
        <v/>
      </c>
      <c r="GZ439" s="4" t="str">
        <f ca="1">IFERROR(IF($B439&lt;&gt;"",VLOOKUP(GZ$421,TabelleK18BI,7,FALSE),""),"")</f>
        <v/>
      </c>
      <c r="HA439" s="4" t="str">
        <f ca="1">IFERROR(IF($B439&lt;&gt;"",VLOOKUP(HA$421,TabelleK18BI,7,FALSE),""),"")</f>
        <v/>
      </c>
      <c r="HB439" s="4" t="str">
        <f ca="1">IFERROR(IF($B439&lt;&gt;"",VLOOKUP(HB$421,TabelleK18BI,7,FALSE),""),"")</f>
        <v/>
      </c>
      <c r="HC439" s="4" t="str">
        <f ca="1">IFERROR(IF($B439&lt;&gt;"",VLOOKUP(HC$421,TabelleK18BI,7,FALSE),""),"")</f>
        <v/>
      </c>
      <c r="HD439" s="4" t="str">
        <f ca="1">IFERROR(IF($B439&lt;&gt;"",VLOOKUP(HD$421,TabelleK18BI,7,FALSE),""),"")</f>
        <v/>
      </c>
      <c r="HE439" s="4" t="str">
        <f ca="1">IFERROR(IF($B439&lt;&gt;"",VLOOKUP(HE$421,TabelleK18BI,7,FALSE),""),"")</f>
        <v/>
      </c>
      <c r="HF439" s="4" t="str">
        <f ca="1">IFERROR(IF($B439&lt;&gt;"",VLOOKUP(HF$421,TabelleK18BI,7,FALSE),""),"")</f>
        <v/>
      </c>
      <c r="HG439" s="4" t="str">
        <f ca="1">IFERROR(IF($B439&lt;&gt;"",VLOOKUP(HG$421,TabelleK18BI,7,FALSE),""),"")</f>
        <v/>
      </c>
      <c r="HH439" s="4" t="str">
        <f ca="1">IFERROR(IF($B439&lt;&gt;"",VLOOKUP(HH$421,TabelleK18BI,7,FALSE),""),"")</f>
        <v/>
      </c>
      <c r="HI439" s="4" t="str">
        <f ca="1">IFERROR(IF($B439&lt;&gt;"",VLOOKUP(HI$421,TabelleK18BI,7,FALSE),""),"")</f>
        <v/>
      </c>
      <c r="HJ439" s="4" t="str">
        <f ca="1">IFERROR(IF($B439&lt;&gt;"",VLOOKUP(HJ$421,TabelleK18BI,7,FALSE),""),"")</f>
        <v/>
      </c>
      <c r="HK439" s="4" t="str">
        <f ca="1">IFERROR(IF($B439&lt;&gt;"",VLOOKUP(HK$421,TabelleK18BI,7,FALSE),""),"")</f>
        <v/>
      </c>
      <c r="HL439" s="4" t="str">
        <f ca="1">IFERROR(IF($B439&lt;&gt;"",VLOOKUP(HL$421,TabelleK18BI,7,FALSE),""),"")</f>
        <v/>
      </c>
      <c r="HM439" s="4" t="str">
        <f ca="1">IFERROR(IF($B439&lt;&gt;"",VLOOKUP(HM$421,TabelleK18BI,7,FALSE),""),"")</f>
        <v/>
      </c>
      <c r="HN439" s="4" t="str">
        <f ca="1">IFERROR(IF($B439&lt;&gt;"",VLOOKUP(HN$421,TabelleK18BI,7,FALSE),""),"")</f>
        <v/>
      </c>
      <c r="HO439" s="4" t="str">
        <f ca="1">IFERROR(IF($B439&lt;&gt;"",VLOOKUP(HO$421,TabelleK18BI,7,FALSE),""),"")</f>
        <v/>
      </c>
      <c r="HP439" s="4" t="str">
        <f ca="1">IFERROR(IF($B439&lt;&gt;"",VLOOKUP(HP$421,TabelleK18BI,7,FALSE),""),"")</f>
        <v/>
      </c>
      <c r="HQ439" s="4" t="str">
        <f ca="1">IFERROR(IF($B439&lt;&gt;"",VLOOKUP(HQ$421,TabelleK18BI,7,FALSE),""),"")</f>
        <v/>
      </c>
      <c r="HR439" s="4" t="str">
        <f ca="1">IFERROR(IF($B439&lt;&gt;"",VLOOKUP(HR$421,TabelleK18BI,7,FALSE),""),"")</f>
        <v/>
      </c>
      <c r="HS439" s="4" t="str">
        <f ca="1">IFERROR(IF($B439&lt;&gt;"",VLOOKUP(HS$421,TabelleK18BI,7,FALSE),""),"")</f>
        <v/>
      </c>
      <c r="HT439" s="4" t="str">
        <f ca="1">IFERROR(IF($B439&lt;&gt;"",VLOOKUP(HT$421,TabelleK18BI,7,FALSE),""),"")</f>
        <v/>
      </c>
      <c r="HU439" s="4" t="str">
        <f ca="1">IFERROR(IF($B439&lt;&gt;"",VLOOKUP(HU$421,TabelleK18BI,7,FALSE),""),"")</f>
        <v/>
      </c>
      <c r="HV439" s="4" t="str">
        <f ca="1">IFERROR(IF($B439&lt;&gt;"",VLOOKUP(HV$421,TabelleK18BI,7,FALSE),""),"")</f>
        <v/>
      </c>
      <c r="HW439" s="4" t="str">
        <f ca="1">IFERROR(IF($B439&lt;&gt;"",VLOOKUP(HW$421,TabelleK18BI,7,FALSE),""),"")</f>
        <v/>
      </c>
      <c r="HX439" s="4" t="str">
        <f ca="1">IFERROR(IF($B439&lt;&gt;"",VLOOKUP(HX$421,TabelleK18BI,7,FALSE),""),"")</f>
        <v/>
      </c>
      <c r="HY439" s="4" t="str">
        <f ca="1">IFERROR(IF($B439&lt;&gt;"",VLOOKUP(HY$421,TabelleK18BI,7,FALSE),""),"")</f>
        <v/>
      </c>
      <c r="HZ439" s="4" t="str">
        <f ca="1">IFERROR(IF($B439&lt;&gt;"",VLOOKUP(HZ$421,TabelleK18BI,7,FALSE),""),"")</f>
        <v/>
      </c>
      <c r="IA439" s="4" t="str">
        <f ca="1">IFERROR(IF($B439&lt;&gt;"",VLOOKUP(IA$421,TabelleK18BI,7,FALSE),""),"")</f>
        <v/>
      </c>
      <c r="IB439" s="4" t="str">
        <f ca="1">IFERROR(IF($B439&lt;&gt;"",VLOOKUP(IB$421,TabelleK18BI,7,FALSE),""),"")</f>
        <v/>
      </c>
      <c r="IC439" s="4" t="str">
        <f ca="1">IFERROR(IF($B439&lt;&gt;"",VLOOKUP(IC$421,TabelleK18BI,7,FALSE),""),"")</f>
        <v/>
      </c>
      <c r="ID439" s="4" t="str">
        <f ca="1">IFERROR(IF($B439&lt;&gt;"",VLOOKUP(ID$421,TabelleK18BI,7,FALSE),""),"")</f>
        <v/>
      </c>
      <c r="IE439" s="4" t="str">
        <f ca="1">IFERROR(IF($B439&lt;&gt;"",VLOOKUP(IE$421,TabelleK18BI,7,FALSE),""),"")</f>
        <v/>
      </c>
      <c r="IF439" s="4" t="str">
        <f ca="1">IFERROR(IF($B439&lt;&gt;"",VLOOKUP(IF$421,TabelleK18BI,7,FALSE),""),"")</f>
        <v/>
      </c>
      <c r="IG439" s="4" t="str">
        <f ca="1">IFERROR(IF($B439&lt;&gt;"",VLOOKUP(IG$421,TabelleK18BI,7,FALSE),""),"")</f>
        <v/>
      </c>
      <c r="IH439" s="4" t="str">
        <f ca="1">IFERROR(IF($B439&lt;&gt;"",VLOOKUP(IH$421,TabelleK18BI,7,FALSE),""),"")</f>
        <v/>
      </c>
      <c r="II439" s="4" t="str">
        <f ca="1">IFERROR(IF($B439&lt;&gt;"",VLOOKUP(II$421,TabelleK18BI,7,FALSE),""),"")</f>
        <v/>
      </c>
      <c r="IJ439" s="4" t="str">
        <f ca="1">IFERROR(IF($B439&lt;&gt;"",VLOOKUP(IJ$421,TabelleK18BI,7,FALSE),""),"")</f>
        <v/>
      </c>
      <c r="IK439" s="4" t="str">
        <f ca="1">IFERROR(IF($B439&lt;&gt;"",VLOOKUP(IK$421,TabelleK18BI,7,FALSE),""),"")</f>
        <v/>
      </c>
      <c r="IL439" s="4" t="str">
        <f ca="1">IFERROR(IF($B439&lt;&gt;"",VLOOKUP(IL$421,TabelleK18BI,7,FALSE),""),"")</f>
        <v/>
      </c>
      <c r="IM439" s="4" t="str">
        <f ca="1">IFERROR(IF($B439&lt;&gt;"",VLOOKUP(IM$421,TabelleK18BI,7,FALSE),""),"")</f>
        <v/>
      </c>
      <c r="IN439" s="4" t="str">
        <f ca="1">IFERROR(IF($B439&lt;&gt;"",VLOOKUP(IN$421,TabelleK18BI,7,FALSE),""),"")</f>
        <v/>
      </c>
      <c r="IO439" s="4" t="str">
        <f ca="1">IFERROR(IF($B439&lt;&gt;"",VLOOKUP(IO$421,TabelleK18BI,7,FALSE),""),"")</f>
        <v/>
      </c>
      <c r="IP439" s="4" t="str">
        <f ca="1">IFERROR(IF($B439&lt;&gt;"",VLOOKUP(IP$421,TabelleK18BI,7,FALSE),""),"")</f>
        <v/>
      </c>
      <c r="IQ439" s="4" t="str">
        <f ca="1">IFERROR(IF($B439&lt;&gt;"",VLOOKUP(IQ$421,TabelleK18BI,7,FALSE),""),"")</f>
        <v/>
      </c>
      <c r="IR439" s="4" t="str">
        <f ca="1">IFERROR(IF($B439&lt;&gt;"",VLOOKUP(IR$421,TabelleK18BI,7,FALSE),""),"")</f>
        <v/>
      </c>
      <c r="IS439" s="4" t="str">
        <f ca="1">IFERROR(IF($B439&lt;&gt;"",VLOOKUP(IS$421,TabelleK18BI,7,FALSE),""),"")</f>
        <v/>
      </c>
      <c r="IT439" s="4" t="str">
        <f ca="1">IFERROR(IF($B439&lt;&gt;"",VLOOKUP(IT$421,TabelleK18BI,7,FALSE),""),"")</f>
        <v/>
      </c>
      <c r="IU439" s="4" t="str">
        <f ca="1">IFERROR(IF($B439&lt;&gt;"",VLOOKUP(IU$421,TabelleK18BI,7,FALSE),""),"")</f>
        <v/>
      </c>
      <c r="IV439" s="4" t="str">
        <f ca="1">IFERROR(IF($B439&lt;&gt;"",VLOOKUP(IV$421,TabelleK18BI,7,FALSE),""),"")</f>
        <v/>
      </c>
      <c r="IW439" s="4" t="str">
        <f ca="1">IFERROR(IF($B439&lt;&gt;"",VLOOKUP(IW$421,TabelleK18BI,7,FALSE),""),"")</f>
        <v/>
      </c>
      <c r="IX439" s="4" t="str">
        <f ca="1">IFERROR(IF($B439&lt;&gt;"",VLOOKUP(IX$421,TabelleK18BI,7,FALSE),""),"")</f>
        <v/>
      </c>
      <c r="IY439" s="4" t="str">
        <f ca="1">IFERROR(IF($B439&lt;&gt;"",VLOOKUP(IY$421,TabelleK18BI,7,FALSE),""),"")</f>
        <v/>
      </c>
      <c r="IZ439" s="4" t="str">
        <f ca="1">IFERROR(IF($B439&lt;&gt;"",VLOOKUP(IZ$421,TabelleK18BI,7,FALSE),""),"")</f>
        <v/>
      </c>
      <c r="JA439" s="4" t="str">
        <f ca="1">IFERROR(IF($B439&lt;&gt;"",VLOOKUP(JA$421,TabelleK18BI,7,FALSE),""),"")</f>
        <v/>
      </c>
      <c r="JB439" s="4" t="str">
        <f ca="1">IFERROR(IF($B439&lt;&gt;"",VLOOKUP(JB$421,TabelleK18BI,7,FALSE),""),"")</f>
        <v/>
      </c>
      <c r="JC439" s="4" t="str">
        <f ca="1">IFERROR(IF($B439&lt;&gt;"",VLOOKUP(JC$421,TabelleK18BI,7,FALSE),""),"")</f>
        <v/>
      </c>
      <c r="JD439" s="4" t="str">
        <f ca="1">IFERROR(IF($B439&lt;&gt;"",VLOOKUP(JD$421,TabelleK18BI,7,FALSE),""),"")</f>
        <v/>
      </c>
      <c r="JE439" s="4" t="str">
        <f ca="1">IFERROR(IF($B439&lt;&gt;"",VLOOKUP(JE$421,TabelleK18BI,7,FALSE),""),"")</f>
        <v/>
      </c>
      <c r="JF439" s="4" t="str">
        <f ca="1">IFERROR(IF($B439&lt;&gt;"",VLOOKUP(JF$421,TabelleK18BI,7,FALSE),""),"")</f>
        <v/>
      </c>
      <c r="JG439" s="4" t="str">
        <f ca="1">IFERROR(IF($B439&lt;&gt;"",VLOOKUP(JG$421,TabelleK18BI,7,FALSE),""),"")</f>
        <v/>
      </c>
      <c r="JH439" s="4" t="str">
        <f ca="1">IFERROR(IF($B439&lt;&gt;"",VLOOKUP(JH$421,TabelleK18BI,7,FALSE),""),"")</f>
        <v/>
      </c>
      <c r="JI439" s="4" t="str">
        <f ca="1">IFERROR(IF($B439&lt;&gt;"",VLOOKUP(JI$421,TabelleK18BI,7,FALSE),""),"")</f>
        <v/>
      </c>
      <c r="JJ439" s="4" t="str">
        <f ca="1">IFERROR(IF($B439&lt;&gt;"",VLOOKUP(JJ$421,TabelleK18BI,7,FALSE),""),"")</f>
        <v/>
      </c>
      <c r="JK439" s="4" t="str">
        <f ca="1">IFERROR(IF($B439&lt;&gt;"",VLOOKUP(JK$421,TabelleK18BI,7,FALSE),""),"")</f>
        <v/>
      </c>
      <c r="JL439" s="4" t="str">
        <f ca="1">IFERROR(IF($B439&lt;&gt;"",VLOOKUP(JL$421,TabelleK18BI,7,FALSE),""),"")</f>
        <v/>
      </c>
      <c r="JM439" s="4" t="str">
        <f ca="1">IFERROR(IF($B439&lt;&gt;"",VLOOKUP(JM$421,TabelleK18BI,7,FALSE),""),"")</f>
        <v/>
      </c>
      <c r="JN439" s="4" t="str">
        <f ca="1">IFERROR(IF($B439&lt;&gt;"",VLOOKUP(JN$421,TabelleK18BI,7,FALSE),""),"")</f>
        <v/>
      </c>
      <c r="JO439" s="4" t="str">
        <f ca="1">IFERROR(IF($B439&lt;&gt;"",VLOOKUP(JO$421,TabelleK18BI,7,FALSE),""),"")</f>
        <v/>
      </c>
      <c r="JP439" s="4" t="str">
        <f ca="1">IFERROR(IF($B439&lt;&gt;"",VLOOKUP(JP$421,TabelleK18BI,7,FALSE),""),"")</f>
        <v/>
      </c>
      <c r="JQ439" s="4" t="str">
        <f ca="1">IFERROR(IF($B439&lt;&gt;"",VLOOKUP(JQ$421,TabelleK18BI,7,FALSE),""),"")</f>
        <v/>
      </c>
      <c r="JR439" s="4" t="str">
        <f ca="1">IFERROR(IF($B439&lt;&gt;"",VLOOKUP(JR$421,TabelleK18BI,7,FALSE),""),"")</f>
        <v/>
      </c>
      <c r="JS439" s="4" t="str">
        <f ca="1">IFERROR(IF($B439&lt;&gt;"",VLOOKUP(JS$421,TabelleK18BI,7,FALSE),""),"")</f>
        <v/>
      </c>
      <c r="JT439" s="4" t="str">
        <f ca="1">IFERROR(IF($B439&lt;&gt;"",VLOOKUP(JT$421,TabelleK18BI,7,FALSE),""),"")</f>
        <v/>
      </c>
      <c r="JU439" s="4" t="str">
        <f ca="1">IFERROR(IF($B439&lt;&gt;"",VLOOKUP(JU$421,TabelleK18BI,7,FALSE),""),"")</f>
        <v/>
      </c>
      <c r="JV439" s="4" t="str">
        <f ca="1">IFERROR(IF($B439&lt;&gt;"",VLOOKUP(JV$421,TabelleK18BI,7,FALSE),""),"")</f>
        <v/>
      </c>
      <c r="JW439" s="4" t="str">
        <f ca="1">IFERROR(IF($B439&lt;&gt;"",VLOOKUP(JW$421,TabelleK18BI,7,FALSE),""),"")</f>
        <v/>
      </c>
      <c r="JX439" s="4" t="str">
        <f ca="1">IFERROR(IF($B439&lt;&gt;"",VLOOKUP(JX$421,TabelleK18BI,7,FALSE),""),"")</f>
        <v/>
      </c>
      <c r="JY439" s="4" t="str">
        <f ca="1">IFERROR(IF($B439&lt;&gt;"",VLOOKUP(JY$421,TabelleK18BI,7,FALSE),""),"")</f>
        <v/>
      </c>
      <c r="JZ439" s="4" t="str">
        <f ca="1">IFERROR(IF($B439&lt;&gt;"",VLOOKUP(JZ$421,TabelleK18BI,7,FALSE),""),"")</f>
        <v/>
      </c>
      <c r="KA439" s="4" t="str">
        <f ca="1">IFERROR(IF($B439&lt;&gt;"",VLOOKUP(KA$421,TabelleK18BI,7,FALSE),""),"")</f>
        <v/>
      </c>
      <c r="KB439" s="4" t="str">
        <f ca="1">IFERROR(IF($B439&lt;&gt;"",VLOOKUP(KB$421,TabelleK18BI,7,FALSE),""),"")</f>
        <v/>
      </c>
      <c r="KC439" s="4" t="str">
        <f ca="1">IFERROR(IF($B439&lt;&gt;"",VLOOKUP(KC$421,TabelleK18BI,7,FALSE),""),"")</f>
        <v/>
      </c>
      <c r="KD439" s="4" t="str">
        <f ca="1">IFERROR(IF($B439&lt;&gt;"",VLOOKUP(KD$421,TabelleK18BI,7,FALSE),""),"")</f>
        <v/>
      </c>
      <c r="KE439" s="4" t="str">
        <f ca="1">IFERROR(IF($B439&lt;&gt;"",VLOOKUP(KE$421,TabelleK18BI,7,FALSE),""),"")</f>
        <v/>
      </c>
      <c r="KF439" s="4" t="str">
        <f ca="1">IFERROR(IF($B439&lt;&gt;"",VLOOKUP(KF$421,TabelleK18BI,7,FALSE),""),"")</f>
        <v/>
      </c>
      <c r="KG439" s="4" t="str">
        <f ca="1">IFERROR(IF($B439&lt;&gt;"",VLOOKUP(KG$421,TabelleK18BI,7,FALSE),""),"")</f>
        <v/>
      </c>
      <c r="KH439" s="4" t="str">
        <f ca="1">IFERROR(IF($B439&lt;&gt;"",VLOOKUP(KH$421,TabelleK18BI,7,FALSE),""),"")</f>
        <v/>
      </c>
      <c r="KI439" s="4" t="str">
        <f ca="1">IFERROR(IF($B439&lt;&gt;"",VLOOKUP(KI$421,TabelleK18BI,7,FALSE),""),"")</f>
        <v/>
      </c>
      <c r="KJ439" s="4" t="str">
        <f ca="1">IFERROR(IF($B439&lt;&gt;"",VLOOKUP(KJ$421,TabelleK18BI,7,FALSE),""),"")</f>
        <v/>
      </c>
      <c r="KK439" s="4" t="str">
        <f ca="1">IFERROR(IF($B439&lt;&gt;"",VLOOKUP(KK$421,TabelleK18BI,7,FALSE),""),"")</f>
        <v/>
      </c>
      <c r="KL439" s="4" t="str">
        <f ca="1">IFERROR(IF($B439&lt;&gt;"",VLOOKUP(KL$421,TabelleK18BI,7,FALSE),""),"")</f>
        <v/>
      </c>
      <c r="KM439" s="4" t="str">
        <f ca="1">IFERROR(IF($B439&lt;&gt;"",VLOOKUP(KM$421,TabelleK18BI,7,FALSE),""),"")</f>
        <v/>
      </c>
      <c r="KN439" s="4" t="str">
        <f ca="1">IFERROR(IF($B439&lt;&gt;"",VLOOKUP(KN$421,TabelleK18BI,7,FALSE),""),"")</f>
        <v/>
      </c>
      <c r="KO439" s="4" t="str">
        <f ca="1">IFERROR(IF($B439&lt;&gt;"",VLOOKUP(KO$421,TabelleK18BI,7,FALSE),""),"")</f>
        <v/>
      </c>
      <c r="KP439" s="4" t="str">
        <f ca="1">IFERROR(IF($B439&lt;&gt;"",VLOOKUP(KP$421,TabelleK18BI,7,FALSE),""),"")</f>
        <v/>
      </c>
      <c r="KQ439" s="4" t="str">
        <f ca="1">IFERROR(IF($B439&lt;&gt;"",VLOOKUP(KQ$421,TabelleK18BI,7,FALSE),""),"")</f>
        <v/>
      </c>
      <c r="KR439" s="4" t="str">
        <f>IFERROR(VLOOKUP($KR$421,TabelleK18BI,7,FALSE),"")</f>
        <v/>
      </c>
      <c r="KS439" s="4" t="str">
        <f>IFERROR(VLOOKUP($KS$421,TabelleK18BI,7,FALSE),"")</f>
        <v/>
      </c>
    </row>
    <row r="440" spans="2:305" ht="12.75" hidden="1" customHeight="1" x14ac:dyDescent="0.2">
      <c r="B440" s="138" t="str">
        <f t="shared" ca="1" si="148"/>
        <v/>
      </c>
      <c r="C440" s="4" t="str">
        <f ca="1">IFERROR(IF($B440&lt;&gt;"",VLOOKUP(C$421,TabelleK19BI,7,FALSE),""),"")</f>
        <v/>
      </c>
      <c r="D440" s="4" t="str">
        <f ca="1">IFERROR(IF($B440&lt;&gt;"",VLOOKUP(D$421,TabelleK19BI,7,FALSE),""),"")</f>
        <v/>
      </c>
      <c r="E440" s="4" t="str">
        <f ca="1">IFERROR(IF($B440&lt;&gt;"",VLOOKUP(E$421,TabelleK19BI,7,FALSE),""),"")</f>
        <v/>
      </c>
      <c r="F440" s="4" t="str">
        <f ca="1">IFERROR(IF($B440&lt;&gt;"",VLOOKUP(F$421,TabelleK19BI,7,FALSE),""),"")</f>
        <v/>
      </c>
      <c r="G440" s="4" t="str">
        <f ca="1">IFERROR(IF($B440&lt;&gt;"",VLOOKUP(G$421,TabelleK19BI,7,FALSE),""),"")</f>
        <v/>
      </c>
      <c r="H440" s="4" t="str">
        <f ca="1">IFERROR(IF($B440&lt;&gt;"",VLOOKUP(H$421,TabelleK19BI,7,FALSE),""),"")</f>
        <v/>
      </c>
      <c r="I440" s="4" t="str">
        <f ca="1">IFERROR(IF($B440&lt;&gt;"",VLOOKUP(I$421,TabelleK19BI,7,FALSE),""),"")</f>
        <v/>
      </c>
      <c r="J440" s="4" t="str">
        <f ca="1">IFERROR(IF($B440&lt;&gt;"",VLOOKUP(J$421,TabelleK19BI,7,FALSE),""),"")</f>
        <v/>
      </c>
      <c r="K440" s="4" t="str">
        <f ca="1">IFERROR(IF($B440&lt;&gt;"",VLOOKUP(K$421,TabelleK19BI,7,FALSE),""),"")</f>
        <v/>
      </c>
      <c r="L440" s="4" t="str">
        <f ca="1">IFERROR(IF($B440&lt;&gt;"",VLOOKUP(L$421,TabelleK19BI,7,FALSE),""),"")</f>
        <v/>
      </c>
      <c r="M440" s="4" t="str">
        <f ca="1">IFERROR(IF($B440&lt;&gt;"",VLOOKUP(M$421,TabelleK19BI,7,FALSE),""),"")</f>
        <v/>
      </c>
      <c r="N440" s="4" t="str">
        <f ca="1">IFERROR(IF($B440&lt;&gt;"",VLOOKUP(N$421,TabelleK19BI,7,FALSE),""),"")</f>
        <v/>
      </c>
      <c r="O440" s="4" t="str">
        <f ca="1">IFERROR(IF($B440&lt;&gt;"",VLOOKUP(O$421,TabelleK19BI,7,FALSE),""),"")</f>
        <v/>
      </c>
      <c r="P440" s="4" t="str">
        <f ca="1">IFERROR(IF($B440&lt;&gt;"",VLOOKUP(P$421,TabelleK19BI,7,FALSE),""),"")</f>
        <v/>
      </c>
      <c r="Q440" s="4" t="str">
        <f ca="1">IFERROR(IF($B440&lt;&gt;"",VLOOKUP(Q$421,TabelleK19BI,7,FALSE),""),"")</f>
        <v/>
      </c>
      <c r="R440" s="4" t="str">
        <f ca="1">IFERROR(IF($B440&lt;&gt;"",VLOOKUP(R$421,TabelleK19BI,7,FALSE),""),"")</f>
        <v/>
      </c>
      <c r="S440" s="4" t="str">
        <f ca="1">IFERROR(IF($B440&lt;&gt;"",VLOOKUP(S$421,TabelleK19BI,7,FALSE),""),"")</f>
        <v/>
      </c>
      <c r="T440" s="4" t="str">
        <f ca="1">IFERROR(IF($B440&lt;&gt;"",VLOOKUP(T$421,TabelleK19BI,7,FALSE),""),"")</f>
        <v/>
      </c>
      <c r="U440" s="4" t="str">
        <f ca="1">IFERROR(IF($B440&lt;&gt;"",VLOOKUP(U$421,TabelleK19BI,7,FALSE),""),"")</f>
        <v/>
      </c>
      <c r="V440" s="4" t="str">
        <f ca="1">IFERROR(IF($B440&lt;&gt;"",VLOOKUP(V$421,TabelleK19BI,7,FALSE),""),"")</f>
        <v/>
      </c>
      <c r="W440" s="4" t="str">
        <f ca="1">IFERROR(IF($B440&lt;&gt;"",VLOOKUP(W$421,TabelleK19BI,7,FALSE),""),"")</f>
        <v/>
      </c>
      <c r="X440" s="4" t="str">
        <f ca="1">IFERROR(IF($B440&lt;&gt;"",VLOOKUP(X$421,TabelleK19BI,7,FALSE),""),"")</f>
        <v/>
      </c>
      <c r="Y440" s="4" t="str">
        <f ca="1">IFERROR(IF($B440&lt;&gt;"",VLOOKUP(Y$421,TabelleK19BI,7,FALSE),""),"")</f>
        <v/>
      </c>
      <c r="Z440" s="4" t="str">
        <f ca="1">IFERROR(IF($B440&lt;&gt;"",VLOOKUP(Z$421,TabelleK19BI,7,FALSE),""),"")</f>
        <v/>
      </c>
      <c r="AA440" s="4" t="str">
        <f ca="1">IFERROR(IF($B440&lt;&gt;"",VLOOKUP(AA$421,TabelleK19BI,7,FALSE),""),"")</f>
        <v/>
      </c>
      <c r="AB440" s="4" t="str">
        <f ca="1">IFERROR(IF($B440&lt;&gt;"",VLOOKUP(AB$421,TabelleK19BI,7,FALSE),""),"")</f>
        <v/>
      </c>
      <c r="AC440" s="4" t="str">
        <f ca="1">IFERROR(IF($B440&lt;&gt;"",VLOOKUP(AC$421,TabelleK19BI,7,FALSE),""),"")</f>
        <v/>
      </c>
      <c r="AD440" s="4" t="str">
        <f ca="1">IFERROR(IF($B440&lt;&gt;"",VLOOKUP(AD$421,TabelleK19BI,7,FALSE),""),"")</f>
        <v/>
      </c>
      <c r="AE440" s="4" t="str">
        <f ca="1">IFERROR(IF($B440&lt;&gt;"",VLOOKUP(AE$421,TabelleK19BI,7,FALSE),""),"")</f>
        <v/>
      </c>
      <c r="AF440" s="4" t="str">
        <f ca="1">IFERROR(IF($B440&lt;&gt;"",VLOOKUP(AF$421,TabelleK19BI,7,FALSE),""),"")</f>
        <v/>
      </c>
      <c r="AG440" s="4" t="str">
        <f ca="1">IFERROR(IF($B440&lt;&gt;"",VLOOKUP(AG$421,TabelleK19BI,7,FALSE),""),"")</f>
        <v/>
      </c>
      <c r="AH440" s="4" t="str">
        <f ca="1">IFERROR(IF($B440&lt;&gt;"",VLOOKUP(AH$421,TabelleK19BI,7,FALSE),""),"")</f>
        <v/>
      </c>
      <c r="AI440" s="4" t="str">
        <f ca="1">IFERROR(IF($B440&lt;&gt;"",VLOOKUP(AI$421,TabelleK19BI,7,FALSE),""),"")</f>
        <v/>
      </c>
      <c r="AJ440" s="4" t="str">
        <f ca="1">IFERROR(IF($B440&lt;&gt;"",VLOOKUP(AJ$421,TabelleK19BI,7,FALSE),""),"")</f>
        <v/>
      </c>
      <c r="AK440" s="4" t="str">
        <f ca="1">IFERROR(IF($B440&lt;&gt;"",VLOOKUP(AK$421,TabelleK19BI,7,FALSE),""),"")</f>
        <v/>
      </c>
      <c r="AL440" s="4" t="str">
        <f ca="1">IFERROR(IF($B440&lt;&gt;"",VLOOKUP(AL$421,TabelleK19BI,7,FALSE),""),"")</f>
        <v/>
      </c>
      <c r="AM440" s="4" t="str">
        <f ca="1">IFERROR(IF($B440&lt;&gt;"",VLOOKUP(AM$421,TabelleK19BI,7,FALSE),""),"")</f>
        <v/>
      </c>
      <c r="AN440" s="4" t="str">
        <f ca="1">IFERROR(IF($B440&lt;&gt;"",VLOOKUP(AN$421,TabelleK19BI,7,FALSE),""),"")</f>
        <v/>
      </c>
      <c r="AO440" s="4" t="str">
        <f ca="1">IFERROR(IF($B440&lt;&gt;"",VLOOKUP(AO$421,TabelleK19BI,7,FALSE),""),"")</f>
        <v/>
      </c>
      <c r="AP440" s="4" t="str">
        <f ca="1">IFERROR(IF($B440&lt;&gt;"",VLOOKUP(AP$421,TabelleK19BI,7,FALSE),""),"")</f>
        <v/>
      </c>
      <c r="AQ440" s="4" t="str">
        <f ca="1">IFERROR(IF($B440&lt;&gt;"",VLOOKUP(AQ$421,TabelleK19BI,7,FALSE),""),"")</f>
        <v/>
      </c>
      <c r="AR440" s="4" t="str">
        <f ca="1">IFERROR(IF($B440&lt;&gt;"",VLOOKUP(AR$421,TabelleK19BI,7,FALSE),""),"")</f>
        <v/>
      </c>
      <c r="AS440" s="4" t="str">
        <f ca="1">IFERROR(IF($B440&lt;&gt;"",VLOOKUP(AS$421,TabelleK19BI,7,FALSE),""),"")</f>
        <v/>
      </c>
      <c r="AT440" s="4" t="str">
        <f ca="1">IFERROR(IF($B440&lt;&gt;"",VLOOKUP(AT$421,TabelleK19BI,7,FALSE),""),"")</f>
        <v/>
      </c>
      <c r="AU440" s="4" t="str">
        <f ca="1">IFERROR(IF($B440&lt;&gt;"",VLOOKUP(AU$421,TabelleK19BI,7,FALSE),""),"")</f>
        <v/>
      </c>
      <c r="AV440" s="4" t="str">
        <f ca="1">IFERROR(IF($B440&lt;&gt;"",VLOOKUP(AV$421,TabelleK19BI,7,FALSE),""),"")</f>
        <v/>
      </c>
      <c r="AW440" s="4" t="str">
        <f ca="1">IFERROR(IF($B440&lt;&gt;"",VLOOKUP(AW$421,TabelleK19BI,7,FALSE),""),"")</f>
        <v/>
      </c>
      <c r="AX440" s="4" t="str">
        <f ca="1">IFERROR(IF($B440&lt;&gt;"",VLOOKUP(AX$421,TabelleK19BI,7,FALSE),""),"")</f>
        <v/>
      </c>
      <c r="AY440" s="4" t="str">
        <f ca="1">IFERROR(IF($B440&lt;&gt;"",VLOOKUP(AY$421,TabelleK19BI,7,FALSE),""),"")</f>
        <v/>
      </c>
      <c r="AZ440" s="4" t="str">
        <f ca="1">IFERROR(IF($B440&lt;&gt;"",VLOOKUP(AZ$421,TabelleK19BI,7,FALSE),""),"")</f>
        <v/>
      </c>
      <c r="BA440" s="4" t="str">
        <f ca="1">IFERROR(IF($B440&lt;&gt;"",VLOOKUP(BA$421,TabelleK19BI,7,FALSE),""),"")</f>
        <v/>
      </c>
      <c r="BB440" s="4" t="str">
        <f ca="1">IFERROR(IF($B440&lt;&gt;"",VLOOKUP(BB$421,TabelleK19BI,7,FALSE),""),"")</f>
        <v/>
      </c>
      <c r="BC440" s="4" t="str">
        <f ca="1">IFERROR(IF($B440&lt;&gt;"",VLOOKUP(BC$421,TabelleK19BI,7,FALSE),""),"")</f>
        <v/>
      </c>
      <c r="BD440" s="4" t="str">
        <f ca="1">IFERROR(IF($B440&lt;&gt;"",VLOOKUP(BD$421,TabelleK19BI,7,FALSE),""),"")</f>
        <v/>
      </c>
      <c r="BE440" s="4" t="str">
        <f ca="1">IFERROR(IF($B440&lt;&gt;"",VLOOKUP(BE$421,TabelleK19BI,7,FALSE),""),"")</f>
        <v/>
      </c>
      <c r="BF440" s="4" t="str">
        <f ca="1">IFERROR(IF($B440&lt;&gt;"",VLOOKUP(BF$421,TabelleK19BI,7,FALSE),""),"")</f>
        <v/>
      </c>
      <c r="BG440" s="4" t="str">
        <f ca="1">IFERROR(IF($B440&lt;&gt;"",VLOOKUP(BG$421,TabelleK19BI,7,FALSE),""),"")</f>
        <v/>
      </c>
      <c r="BH440" s="4" t="str">
        <f ca="1">IFERROR(IF($B440&lt;&gt;"",VLOOKUP(BH$421,TabelleK19BI,7,FALSE),""),"")</f>
        <v/>
      </c>
      <c r="BI440" s="4" t="str">
        <f ca="1">IFERROR(IF($B440&lt;&gt;"",VLOOKUP(BI$421,TabelleK19BI,7,FALSE),""),"")</f>
        <v/>
      </c>
      <c r="BJ440" s="4" t="str">
        <f ca="1">IFERROR(IF($B440&lt;&gt;"",VLOOKUP(BJ$421,TabelleK19BI,7,FALSE),""),"")</f>
        <v/>
      </c>
      <c r="BK440" s="4" t="str">
        <f ca="1">IFERROR(IF($B440&lt;&gt;"",VLOOKUP(BK$421,TabelleK19BI,7,FALSE),""),"")</f>
        <v/>
      </c>
      <c r="BL440" s="4" t="str">
        <f ca="1">IFERROR(IF($B440&lt;&gt;"",VLOOKUP(BL$421,TabelleK19BI,7,FALSE),""),"")</f>
        <v/>
      </c>
      <c r="BM440" s="4" t="str">
        <f ca="1">IFERROR(IF($B440&lt;&gt;"",VLOOKUP(BM$421,TabelleK19BI,7,FALSE),""),"")</f>
        <v/>
      </c>
      <c r="BN440" s="4" t="str">
        <f ca="1">IFERROR(IF($B440&lt;&gt;"",VLOOKUP(BN$421,TabelleK19BI,7,FALSE),""),"")</f>
        <v/>
      </c>
      <c r="BO440" s="4" t="str">
        <f ca="1">IFERROR(IF($B440&lt;&gt;"",VLOOKUP(BO$421,TabelleK19BI,7,FALSE),""),"")</f>
        <v/>
      </c>
      <c r="BP440" s="4" t="str">
        <f ca="1">IFERROR(IF($B440&lt;&gt;"",VLOOKUP(BP$421,TabelleK19BI,7,FALSE),""),"")</f>
        <v/>
      </c>
      <c r="BQ440" s="4" t="str">
        <f ca="1">IFERROR(IF($B440&lt;&gt;"",VLOOKUP(BQ$421,TabelleK19BI,7,FALSE),""),"")</f>
        <v/>
      </c>
      <c r="BR440" s="4" t="str">
        <f ca="1">IFERROR(IF($B440&lt;&gt;"",VLOOKUP(BR$421,TabelleK19BI,7,FALSE),""),"")</f>
        <v/>
      </c>
      <c r="BS440" s="4" t="str">
        <f ca="1">IFERROR(IF($B440&lt;&gt;"",VLOOKUP(BS$421,TabelleK19BI,7,FALSE),""),"")</f>
        <v/>
      </c>
      <c r="BT440" s="4" t="str">
        <f ca="1">IFERROR(IF($B440&lt;&gt;"",VLOOKUP(BT$421,TabelleK19BI,7,FALSE),""),"")</f>
        <v/>
      </c>
      <c r="BU440" s="4" t="str">
        <f ca="1">IFERROR(IF($B440&lt;&gt;"",VLOOKUP(BU$421,TabelleK19BI,7,FALSE),""),"")</f>
        <v/>
      </c>
      <c r="BV440" s="4" t="str">
        <f ca="1">IFERROR(IF($B440&lt;&gt;"",VLOOKUP(BV$421,TabelleK19BI,7,FALSE),""),"")</f>
        <v/>
      </c>
      <c r="BW440" s="4" t="str">
        <f ca="1">IFERROR(IF($B440&lt;&gt;"",VLOOKUP(BW$421,TabelleK19BI,7,FALSE),""),"")</f>
        <v/>
      </c>
      <c r="BX440" s="4" t="str">
        <f ca="1">IFERROR(IF($B440&lt;&gt;"",VLOOKUP(BX$421,TabelleK19BI,7,FALSE),""),"")</f>
        <v/>
      </c>
      <c r="BY440" s="4" t="str">
        <f ca="1">IFERROR(IF($B440&lt;&gt;"",VLOOKUP(BY$421,TabelleK19BI,7,FALSE),""),"")</f>
        <v/>
      </c>
      <c r="BZ440" s="4" t="str">
        <f ca="1">IFERROR(IF($B440&lt;&gt;"",VLOOKUP(BZ$421,TabelleK19BI,7,FALSE),""),"")</f>
        <v/>
      </c>
      <c r="CA440" s="4" t="str">
        <f ca="1">IFERROR(IF($B440&lt;&gt;"",VLOOKUP(CA$421,TabelleK19BI,7,FALSE),""),"")</f>
        <v/>
      </c>
      <c r="CB440" s="4" t="str">
        <f ca="1">IFERROR(IF($B440&lt;&gt;"",VLOOKUP(CB$421,TabelleK19BI,7,FALSE),""),"")</f>
        <v/>
      </c>
      <c r="CC440" s="4" t="str">
        <f ca="1">IFERROR(IF($B440&lt;&gt;"",VLOOKUP(CC$421,TabelleK19BI,7,FALSE),""),"")</f>
        <v/>
      </c>
      <c r="CD440" s="4" t="str">
        <f ca="1">IFERROR(IF($B440&lt;&gt;"",VLOOKUP(CD$421,TabelleK19BI,7,FALSE),""),"")</f>
        <v/>
      </c>
      <c r="CE440" s="4" t="str">
        <f ca="1">IFERROR(IF($B440&lt;&gt;"",VLOOKUP(CE$421,TabelleK19BI,7,FALSE),""),"")</f>
        <v/>
      </c>
      <c r="CF440" s="4" t="str">
        <f ca="1">IFERROR(IF($B440&lt;&gt;"",VLOOKUP(CF$421,TabelleK19BI,7,FALSE),""),"")</f>
        <v/>
      </c>
      <c r="CG440" s="4" t="str">
        <f ca="1">IFERROR(IF($B440&lt;&gt;"",VLOOKUP(CG$421,TabelleK19BI,7,FALSE),""),"")</f>
        <v/>
      </c>
      <c r="CH440" s="4" t="str">
        <f ca="1">IFERROR(IF($B440&lt;&gt;"",VLOOKUP(CH$421,TabelleK19BI,7,FALSE),""),"")</f>
        <v/>
      </c>
      <c r="CI440" s="4" t="str">
        <f ca="1">IFERROR(IF($B440&lt;&gt;"",VLOOKUP(CI$421,TabelleK19BI,7,FALSE),""),"")</f>
        <v/>
      </c>
      <c r="CJ440" s="4" t="str">
        <f ca="1">IFERROR(IF($B440&lt;&gt;"",VLOOKUP(CJ$421,TabelleK19BI,7,FALSE),""),"")</f>
        <v/>
      </c>
      <c r="CK440" s="4" t="str">
        <f ca="1">IFERROR(IF($B440&lt;&gt;"",VLOOKUP(CK$421,TabelleK19BI,7,FALSE),""),"")</f>
        <v/>
      </c>
      <c r="CL440" s="4" t="str">
        <f ca="1">IFERROR(IF($B440&lt;&gt;"",VLOOKUP(CL$421,TabelleK19BI,7,FALSE),""),"")</f>
        <v/>
      </c>
      <c r="CM440" s="4" t="str">
        <f ca="1">IFERROR(IF($B440&lt;&gt;"",VLOOKUP(CM$421,TabelleK19BI,7,FALSE),""),"")</f>
        <v/>
      </c>
      <c r="CN440" s="4" t="str">
        <f ca="1">IFERROR(IF($B440&lt;&gt;"",VLOOKUP(CN$421,TabelleK19BI,7,FALSE),""),"")</f>
        <v/>
      </c>
      <c r="CO440" s="4" t="str">
        <f ca="1">IFERROR(IF($B440&lt;&gt;"",VLOOKUP(CO$421,TabelleK19BI,7,FALSE),""),"")</f>
        <v/>
      </c>
      <c r="CP440" s="4" t="str">
        <f ca="1">IFERROR(IF($B440&lt;&gt;"",VLOOKUP(CP$421,TabelleK19BI,7,FALSE),""),"")</f>
        <v/>
      </c>
      <c r="CQ440" s="4" t="str">
        <f ca="1">IFERROR(IF($B440&lt;&gt;"",VLOOKUP(CQ$421,TabelleK19BI,7,FALSE),""),"")</f>
        <v/>
      </c>
      <c r="CR440" s="4" t="str">
        <f ca="1">IFERROR(IF($B440&lt;&gt;"",VLOOKUP(CR$421,TabelleK19BI,7,FALSE),""),"")</f>
        <v/>
      </c>
      <c r="CS440" s="4" t="str">
        <f ca="1">IFERROR(IF($B440&lt;&gt;"",VLOOKUP(CS$421,TabelleK19BI,7,FALSE),""),"")</f>
        <v/>
      </c>
      <c r="CT440" s="4" t="str">
        <f ca="1">IFERROR(IF($B440&lt;&gt;"",VLOOKUP(CT$421,TabelleK19BI,7,FALSE),""),"")</f>
        <v/>
      </c>
      <c r="CU440" s="4" t="str">
        <f ca="1">IFERROR(IF($B440&lt;&gt;"",VLOOKUP(CU$421,TabelleK19BI,7,FALSE),""),"")</f>
        <v/>
      </c>
      <c r="CV440" s="4" t="str">
        <f ca="1">IFERROR(IF($B440&lt;&gt;"",VLOOKUP(CV$421,TabelleK19BI,7,FALSE),""),"")</f>
        <v/>
      </c>
      <c r="CW440" s="4" t="str">
        <f ca="1">IFERROR(IF($B440&lt;&gt;"",VLOOKUP(CW$421,TabelleK19BI,7,FALSE),""),"")</f>
        <v/>
      </c>
      <c r="CX440" s="4" t="str">
        <f ca="1">IFERROR(IF($B440&lt;&gt;"",VLOOKUP(CX$421,TabelleK19BI,7,FALSE),""),"")</f>
        <v/>
      </c>
      <c r="CY440" s="4" t="str">
        <f ca="1">IFERROR(IF($B440&lt;&gt;"",VLOOKUP(CY$421,TabelleK19BI,7,FALSE),""),"")</f>
        <v/>
      </c>
      <c r="CZ440" s="4" t="str">
        <f ca="1">IFERROR(IF($B440&lt;&gt;"",VLOOKUP(CZ$421,TabelleK19BI,7,FALSE),""),"")</f>
        <v/>
      </c>
      <c r="DA440" s="4" t="str">
        <f ca="1">IFERROR(IF($B440&lt;&gt;"",VLOOKUP(DA$421,TabelleK19BI,7,FALSE),""),"")</f>
        <v/>
      </c>
      <c r="DB440" s="4" t="str">
        <f ca="1">IFERROR(IF($B440&lt;&gt;"",VLOOKUP(DB$421,TabelleK19BI,7,FALSE),""),"")</f>
        <v/>
      </c>
      <c r="DC440" s="4" t="str">
        <f ca="1">IFERROR(IF($B440&lt;&gt;"",VLOOKUP(DC$421,TabelleK19BI,7,FALSE),""),"")</f>
        <v/>
      </c>
      <c r="DD440" s="4" t="str">
        <f ca="1">IFERROR(IF($B440&lt;&gt;"",VLOOKUP(DD$421,TabelleK19BI,7,FALSE),""),"")</f>
        <v/>
      </c>
      <c r="DE440" s="4" t="str">
        <f ca="1">IFERROR(IF($B440&lt;&gt;"",VLOOKUP(DE$421,TabelleK19BI,7,FALSE),""),"")</f>
        <v/>
      </c>
      <c r="DF440" s="4" t="str">
        <f ca="1">IFERROR(IF($B440&lt;&gt;"",VLOOKUP(DF$421,TabelleK19BI,7,FALSE),""),"")</f>
        <v/>
      </c>
      <c r="DG440" s="4" t="str">
        <f ca="1">IFERROR(IF($B440&lt;&gt;"",VLOOKUP(DG$421,TabelleK19BI,7,FALSE),""),"")</f>
        <v/>
      </c>
      <c r="DH440" s="4" t="str">
        <f ca="1">IFERROR(IF($B440&lt;&gt;"",VLOOKUP(DH$421,TabelleK19BI,7,FALSE),""),"")</f>
        <v/>
      </c>
      <c r="DI440" s="4" t="str">
        <f ca="1">IFERROR(IF($B440&lt;&gt;"",VLOOKUP(DI$421,TabelleK19BI,7,FALSE),""),"")</f>
        <v/>
      </c>
      <c r="DJ440" s="4" t="str">
        <f ca="1">IFERROR(IF($B440&lt;&gt;"",VLOOKUP(DJ$421,TabelleK19BI,7,FALSE),""),"")</f>
        <v/>
      </c>
      <c r="DK440" s="4" t="str">
        <f ca="1">IFERROR(IF($B440&lt;&gt;"",VLOOKUP(DK$421,TabelleK19BI,7,FALSE),""),"")</f>
        <v/>
      </c>
      <c r="DL440" s="4" t="str">
        <f ca="1">IFERROR(IF($B440&lt;&gt;"",VLOOKUP(DL$421,TabelleK19BI,7,FALSE),""),"")</f>
        <v/>
      </c>
      <c r="DM440" s="4" t="str">
        <f ca="1">IFERROR(IF($B440&lt;&gt;"",VLOOKUP(DM$421,TabelleK19BI,7,FALSE),""),"")</f>
        <v/>
      </c>
      <c r="DN440" s="4" t="str">
        <f ca="1">IFERROR(IF($B440&lt;&gt;"",VLOOKUP(DN$421,TabelleK19BI,7,FALSE),""),"")</f>
        <v/>
      </c>
      <c r="DO440" s="4" t="str">
        <f ca="1">IFERROR(IF($B440&lt;&gt;"",VLOOKUP(DO$421,TabelleK19BI,7,FALSE),""),"")</f>
        <v/>
      </c>
      <c r="DP440" s="4" t="str">
        <f ca="1">IFERROR(IF($B440&lt;&gt;"",VLOOKUP(DP$421,TabelleK19BI,7,FALSE),""),"")</f>
        <v/>
      </c>
      <c r="DQ440" s="4" t="str">
        <f ca="1">IFERROR(IF($B440&lt;&gt;"",VLOOKUP(DQ$421,TabelleK19BI,7,FALSE),""),"")</f>
        <v/>
      </c>
      <c r="DR440" s="4" t="str">
        <f ca="1">IFERROR(IF($B440&lt;&gt;"",VLOOKUP(DR$421,TabelleK19BI,7,FALSE),""),"")</f>
        <v/>
      </c>
      <c r="DS440" s="4" t="str">
        <f ca="1">IFERROR(IF($B440&lt;&gt;"",VLOOKUP(DS$421,TabelleK19BI,7,FALSE),""),"")</f>
        <v/>
      </c>
      <c r="DT440" s="4" t="str">
        <f ca="1">IFERROR(IF($B440&lt;&gt;"",VLOOKUP(DT$421,TabelleK19BI,7,FALSE),""),"")</f>
        <v/>
      </c>
      <c r="DU440" s="4" t="str">
        <f ca="1">IFERROR(IF($B440&lt;&gt;"",VLOOKUP(DU$421,TabelleK19BI,7,FALSE),""),"")</f>
        <v/>
      </c>
      <c r="DV440" s="4" t="str">
        <f ca="1">IFERROR(IF($B440&lt;&gt;"",VLOOKUP(DV$421,TabelleK19BI,7,FALSE),""),"")</f>
        <v/>
      </c>
      <c r="DW440" s="4" t="str">
        <f ca="1">IFERROR(IF($B440&lt;&gt;"",VLOOKUP(DW$421,TabelleK19BI,7,FALSE),""),"")</f>
        <v/>
      </c>
      <c r="DX440" s="4" t="str">
        <f ca="1">IFERROR(IF($B440&lt;&gt;"",VLOOKUP(DX$421,TabelleK19BI,7,FALSE),""),"")</f>
        <v/>
      </c>
      <c r="DY440" s="4" t="str">
        <f ca="1">IFERROR(IF($B440&lt;&gt;"",VLOOKUP(DY$421,TabelleK19BI,7,FALSE),""),"")</f>
        <v/>
      </c>
      <c r="DZ440" s="4" t="str">
        <f ca="1">IFERROR(IF($B440&lt;&gt;"",VLOOKUP(DZ$421,TabelleK19BI,7,FALSE),""),"")</f>
        <v/>
      </c>
      <c r="EA440" s="4" t="str">
        <f ca="1">IFERROR(IF($B440&lt;&gt;"",VLOOKUP(EA$421,TabelleK19BI,7,FALSE),""),"")</f>
        <v/>
      </c>
      <c r="EB440" s="4" t="str">
        <f ca="1">IFERROR(IF($B440&lt;&gt;"",VLOOKUP(EB$421,TabelleK19BI,7,FALSE),""),"")</f>
        <v/>
      </c>
      <c r="EC440" s="4" t="str">
        <f ca="1">IFERROR(IF($B440&lt;&gt;"",VLOOKUP(EC$421,TabelleK19BI,7,FALSE),""),"")</f>
        <v/>
      </c>
      <c r="ED440" s="4" t="str">
        <f ca="1">IFERROR(IF($B440&lt;&gt;"",VLOOKUP(ED$421,TabelleK19BI,7,FALSE),""),"")</f>
        <v/>
      </c>
      <c r="EE440" s="4" t="str">
        <f ca="1">IFERROR(IF($B440&lt;&gt;"",VLOOKUP(EE$421,TabelleK19BI,7,FALSE),""),"")</f>
        <v/>
      </c>
      <c r="EF440" s="4" t="str">
        <f ca="1">IFERROR(IF($B440&lt;&gt;"",VLOOKUP(EF$421,TabelleK19BI,7,FALSE),""),"")</f>
        <v/>
      </c>
      <c r="EG440" s="4" t="str">
        <f ca="1">IFERROR(IF($B440&lt;&gt;"",VLOOKUP(EG$421,TabelleK19BI,7,FALSE),""),"")</f>
        <v/>
      </c>
      <c r="EH440" s="4" t="str">
        <f ca="1">IFERROR(IF($B440&lt;&gt;"",VLOOKUP(EH$421,TabelleK19BI,7,FALSE),""),"")</f>
        <v/>
      </c>
      <c r="EI440" s="4" t="str">
        <f ca="1">IFERROR(IF($B440&lt;&gt;"",VLOOKUP(EI$421,TabelleK19BI,7,FALSE),""),"")</f>
        <v/>
      </c>
      <c r="EJ440" s="4" t="str">
        <f ca="1">IFERROR(IF($B440&lt;&gt;"",VLOOKUP(EJ$421,TabelleK19BI,7,FALSE),""),"")</f>
        <v/>
      </c>
      <c r="EK440" s="4" t="str">
        <f ca="1">IFERROR(IF($B440&lt;&gt;"",VLOOKUP(EK$421,TabelleK19BI,7,FALSE),""),"")</f>
        <v/>
      </c>
      <c r="EL440" s="4" t="str">
        <f ca="1">IFERROR(IF($B440&lt;&gt;"",VLOOKUP(EL$421,TabelleK19BI,7,FALSE),""),"")</f>
        <v/>
      </c>
      <c r="EM440" s="4" t="str">
        <f ca="1">IFERROR(IF($B440&lt;&gt;"",VLOOKUP(EM$421,TabelleK19BI,7,FALSE),""),"")</f>
        <v/>
      </c>
      <c r="EN440" s="4" t="str">
        <f ca="1">IFERROR(IF($B440&lt;&gt;"",VLOOKUP(EN$421,TabelleK19BI,7,FALSE),""),"")</f>
        <v/>
      </c>
      <c r="EO440" s="4" t="str">
        <f ca="1">IFERROR(IF($B440&lt;&gt;"",VLOOKUP(EO$421,TabelleK19BI,7,FALSE),""),"")</f>
        <v/>
      </c>
      <c r="EP440" s="4" t="str">
        <f ca="1">IFERROR(IF($B440&lt;&gt;"",VLOOKUP(EP$421,TabelleK19BI,7,FALSE),""),"")</f>
        <v/>
      </c>
      <c r="EQ440" s="4" t="str">
        <f ca="1">IFERROR(IF($B440&lt;&gt;"",VLOOKUP(EQ$421,TabelleK19BI,7,FALSE),""),"")</f>
        <v/>
      </c>
      <c r="ER440" s="4" t="str">
        <f ca="1">IFERROR(IF($B440&lt;&gt;"",VLOOKUP(ER$421,TabelleK19BI,7,FALSE),""),"")</f>
        <v/>
      </c>
      <c r="ES440" s="4" t="str">
        <f ca="1">IFERROR(IF($B440&lt;&gt;"",VLOOKUP(ES$421,TabelleK19BI,7,FALSE),""),"")</f>
        <v/>
      </c>
      <c r="ET440" s="4" t="str">
        <f ca="1">IFERROR(IF($B440&lt;&gt;"",VLOOKUP(ET$421,TabelleK19BI,7,FALSE),""),"")</f>
        <v/>
      </c>
      <c r="EU440" s="4" t="str">
        <f ca="1">IFERROR(IF($B440&lt;&gt;"",VLOOKUP(EU$421,TabelleK19BI,7,FALSE),""),"")</f>
        <v/>
      </c>
      <c r="EV440" s="4" t="str">
        <f ca="1">IFERROR(IF($B440&lt;&gt;"",VLOOKUP(EV$421,TabelleK19BI,7,FALSE),""),"")</f>
        <v/>
      </c>
      <c r="EW440" s="4" t="str">
        <f ca="1">IFERROR(IF($B440&lt;&gt;"",VLOOKUP(EW$421,TabelleK19BI,7,FALSE),""),"")</f>
        <v/>
      </c>
      <c r="EX440" s="4" t="str">
        <f ca="1">IFERROR(IF($B440&lt;&gt;"",VLOOKUP(EX$421,TabelleK19BI,7,FALSE),""),"")</f>
        <v/>
      </c>
      <c r="EY440" s="4" t="str">
        <f ca="1">IFERROR(IF($B440&lt;&gt;"",VLOOKUP(EY$421,TabelleK19BI,7,FALSE),""),"")</f>
        <v/>
      </c>
      <c r="EZ440" s="4" t="str">
        <f ca="1">IFERROR(IF($B440&lt;&gt;"",VLOOKUP(EZ$421,TabelleK19BI,7,FALSE),""),"")</f>
        <v/>
      </c>
      <c r="FA440" s="4" t="str">
        <f ca="1">IFERROR(IF($B440&lt;&gt;"",VLOOKUP(FA$421,TabelleK19BI,7,FALSE),""),"")</f>
        <v/>
      </c>
      <c r="FB440" s="4" t="str">
        <f ca="1">IFERROR(IF($B440&lt;&gt;"",VLOOKUP(FB$421,TabelleK19BI,7,FALSE),""),"")</f>
        <v/>
      </c>
      <c r="FC440" s="4" t="str">
        <f ca="1">IFERROR(IF($B440&lt;&gt;"",VLOOKUP(FC$421,TabelleK19BI,7,FALSE),""),"")</f>
        <v/>
      </c>
      <c r="FD440" s="4" t="str">
        <f ca="1">IFERROR(IF($B440&lt;&gt;"",VLOOKUP(FD$421,TabelleK19BI,7,FALSE),""),"")</f>
        <v/>
      </c>
      <c r="FE440" s="4" t="str">
        <f ca="1">IFERROR(IF($B440&lt;&gt;"",VLOOKUP(FE$421,TabelleK19BI,7,FALSE),""),"")</f>
        <v/>
      </c>
      <c r="FF440" s="4" t="str">
        <f ca="1">IFERROR(IF($B440&lt;&gt;"",VLOOKUP(FF$421,TabelleK19BI,7,FALSE),""),"")</f>
        <v/>
      </c>
      <c r="FG440" s="4" t="str">
        <f ca="1">IFERROR(IF($B440&lt;&gt;"",VLOOKUP(FG$421,TabelleK19BI,7,FALSE),""),"")</f>
        <v/>
      </c>
      <c r="FH440" s="4" t="str">
        <f ca="1">IFERROR(IF($B440&lt;&gt;"",VLOOKUP(FH$421,TabelleK19BI,7,FALSE),""),"")</f>
        <v/>
      </c>
      <c r="FI440" s="4" t="str">
        <f ca="1">IFERROR(IF($B440&lt;&gt;"",VLOOKUP(FI$421,TabelleK19BI,7,FALSE),""),"")</f>
        <v/>
      </c>
      <c r="FJ440" s="4" t="str">
        <f ca="1">IFERROR(IF($B440&lt;&gt;"",VLOOKUP(FJ$421,TabelleK19BI,7,FALSE),""),"")</f>
        <v/>
      </c>
      <c r="FK440" s="4" t="str">
        <f ca="1">IFERROR(IF($B440&lt;&gt;"",VLOOKUP(FK$421,TabelleK19BI,7,FALSE),""),"")</f>
        <v/>
      </c>
      <c r="FL440" s="4" t="str">
        <f ca="1">IFERROR(IF($B440&lt;&gt;"",VLOOKUP(FL$421,TabelleK19BI,7,FALSE),""),"")</f>
        <v/>
      </c>
      <c r="FM440" s="4" t="str">
        <f ca="1">IFERROR(IF($B440&lt;&gt;"",VLOOKUP(FM$421,TabelleK19BI,7,FALSE),""),"")</f>
        <v/>
      </c>
      <c r="FN440" s="4" t="str">
        <f ca="1">IFERROR(IF($B440&lt;&gt;"",VLOOKUP(FN$421,TabelleK19BI,7,FALSE),""),"")</f>
        <v/>
      </c>
      <c r="FO440" s="4" t="str">
        <f ca="1">IFERROR(IF($B440&lt;&gt;"",VLOOKUP(FO$421,TabelleK19BI,7,FALSE),""),"")</f>
        <v/>
      </c>
      <c r="FP440" s="4" t="str">
        <f ca="1">IFERROR(IF($B440&lt;&gt;"",VLOOKUP(FP$421,TabelleK19BI,7,FALSE),""),"")</f>
        <v/>
      </c>
      <c r="FQ440" s="4" t="str">
        <f ca="1">IFERROR(IF($B440&lt;&gt;"",VLOOKUP(FQ$421,TabelleK19BI,7,FALSE),""),"")</f>
        <v/>
      </c>
      <c r="FR440" s="4" t="str">
        <f ca="1">IFERROR(IF($B440&lt;&gt;"",VLOOKUP(FR$421,TabelleK19BI,7,FALSE),""),"")</f>
        <v/>
      </c>
      <c r="FS440" s="4" t="str">
        <f ca="1">IFERROR(IF($B440&lt;&gt;"",VLOOKUP(FS$421,TabelleK19BI,7,FALSE),""),"")</f>
        <v/>
      </c>
      <c r="FT440" s="4" t="str">
        <f ca="1">IFERROR(IF($B440&lt;&gt;"",VLOOKUP(FT$421,TabelleK19BI,7,FALSE),""),"")</f>
        <v/>
      </c>
      <c r="FU440" s="4" t="str">
        <f ca="1">IFERROR(IF($B440&lt;&gt;"",VLOOKUP(FU$421,TabelleK19BI,7,FALSE),""),"")</f>
        <v/>
      </c>
      <c r="FV440" s="4" t="str">
        <f ca="1">IFERROR(IF($B440&lt;&gt;"",VLOOKUP(FV$421,TabelleK19BI,7,FALSE),""),"")</f>
        <v/>
      </c>
      <c r="FW440" s="4" t="str">
        <f ca="1">IFERROR(IF($B440&lt;&gt;"",VLOOKUP(FW$421,TabelleK19BI,7,FALSE),""),"")</f>
        <v/>
      </c>
      <c r="FX440" s="4" t="str">
        <f ca="1">IFERROR(IF($B440&lt;&gt;"",VLOOKUP(FX$421,TabelleK19BI,7,FALSE),""),"")</f>
        <v/>
      </c>
      <c r="FY440" s="4" t="str">
        <f ca="1">IFERROR(IF($B440&lt;&gt;"",VLOOKUP(FY$421,TabelleK19BI,7,FALSE),""),"")</f>
        <v/>
      </c>
      <c r="FZ440" s="4" t="str">
        <f ca="1">IFERROR(IF($B440&lt;&gt;"",VLOOKUP(FZ$421,TabelleK19BI,7,FALSE),""),"")</f>
        <v/>
      </c>
      <c r="GA440" s="4" t="str">
        <f ca="1">IFERROR(IF($B440&lt;&gt;"",VLOOKUP(GA$421,TabelleK19BI,7,FALSE),""),"")</f>
        <v/>
      </c>
      <c r="GB440" s="4" t="str">
        <f ca="1">IFERROR(IF($B440&lt;&gt;"",VLOOKUP(GB$421,TabelleK19BI,7,FALSE),""),"")</f>
        <v/>
      </c>
      <c r="GC440" s="4" t="str">
        <f ca="1">IFERROR(IF($B440&lt;&gt;"",VLOOKUP(GC$421,TabelleK19BI,7,FALSE),""),"")</f>
        <v/>
      </c>
      <c r="GD440" s="4" t="str">
        <f ca="1">IFERROR(IF($B440&lt;&gt;"",VLOOKUP(GD$421,TabelleK19BI,7,FALSE),""),"")</f>
        <v/>
      </c>
      <c r="GE440" s="4" t="str">
        <f ca="1">IFERROR(IF($B440&lt;&gt;"",VLOOKUP(GE$421,TabelleK19BI,7,FALSE),""),"")</f>
        <v/>
      </c>
      <c r="GF440" s="4" t="str">
        <f ca="1">IFERROR(IF($B440&lt;&gt;"",VLOOKUP(GF$421,TabelleK19BI,7,FALSE),""),"")</f>
        <v/>
      </c>
      <c r="GG440" s="4" t="str">
        <f ca="1">IFERROR(IF($B440&lt;&gt;"",VLOOKUP(GG$421,TabelleK19BI,7,FALSE),""),"")</f>
        <v/>
      </c>
      <c r="GH440" s="4" t="str">
        <f ca="1">IFERROR(IF($B440&lt;&gt;"",VLOOKUP(GH$421,TabelleK19BI,7,FALSE),""),"")</f>
        <v/>
      </c>
      <c r="GI440" s="4" t="str">
        <f ca="1">IFERROR(IF($B440&lt;&gt;"",VLOOKUP(GI$421,TabelleK19BI,7,FALSE),""),"")</f>
        <v/>
      </c>
      <c r="GJ440" s="4" t="str">
        <f ca="1">IFERROR(IF($B440&lt;&gt;"",VLOOKUP(GJ$421,TabelleK19BI,7,FALSE),""),"")</f>
        <v/>
      </c>
      <c r="GK440" s="4" t="str">
        <f ca="1">IFERROR(IF($B440&lt;&gt;"",VLOOKUP(GK$421,TabelleK19BI,7,FALSE),""),"")</f>
        <v/>
      </c>
      <c r="GL440" s="4" t="str">
        <f ca="1">IFERROR(IF($B440&lt;&gt;"",VLOOKUP(GL$421,TabelleK19BI,7,FALSE),""),"")</f>
        <v/>
      </c>
      <c r="GM440" s="4" t="str">
        <f ca="1">IFERROR(IF($B440&lt;&gt;"",VLOOKUP(GM$421,TabelleK19BI,7,FALSE),""),"")</f>
        <v/>
      </c>
      <c r="GN440" s="4" t="str">
        <f ca="1">IFERROR(IF($B440&lt;&gt;"",VLOOKUP(GN$421,TabelleK19BI,7,FALSE),""),"")</f>
        <v/>
      </c>
      <c r="GO440" s="4" t="str">
        <f ca="1">IFERROR(IF($B440&lt;&gt;"",VLOOKUP(GO$421,TabelleK19BI,7,FALSE),""),"")</f>
        <v/>
      </c>
      <c r="GP440" s="4" t="str">
        <f ca="1">IFERROR(IF($B440&lt;&gt;"",VLOOKUP(GP$421,TabelleK19BI,7,FALSE),""),"")</f>
        <v/>
      </c>
      <c r="GQ440" s="4" t="str">
        <f ca="1">IFERROR(IF($B440&lt;&gt;"",VLOOKUP(GQ$421,TabelleK19BI,7,FALSE),""),"")</f>
        <v/>
      </c>
      <c r="GR440" s="4" t="str">
        <f ca="1">IFERROR(IF($B440&lt;&gt;"",VLOOKUP(GR$421,TabelleK19BI,7,FALSE),""),"")</f>
        <v/>
      </c>
      <c r="GS440" s="4" t="str">
        <f ca="1">IFERROR(IF($B440&lt;&gt;"",VLOOKUP(GS$421,TabelleK19BI,7,FALSE),""),"")</f>
        <v/>
      </c>
      <c r="GT440" s="4" t="str">
        <f ca="1">IFERROR(IF($B440&lt;&gt;"",VLOOKUP(GT$421,TabelleK19BI,7,FALSE),""),"")</f>
        <v/>
      </c>
      <c r="GU440" s="4" t="str">
        <f ca="1">IFERROR(IF($B440&lt;&gt;"",VLOOKUP(GU$421,TabelleK19BI,7,FALSE),""),"")</f>
        <v/>
      </c>
      <c r="GV440" s="4" t="str">
        <f ca="1">IFERROR(IF($B440&lt;&gt;"",VLOOKUP(GV$421,TabelleK19BI,7,FALSE),""),"")</f>
        <v/>
      </c>
      <c r="GW440" s="4" t="str">
        <f ca="1">IFERROR(IF($B440&lt;&gt;"",VLOOKUP(GW$421,TabelleK19BI,7,FALSE),""),"")</f>
        <v/>
      </c>
      <c r="GX440" s="4" t="str">
        <f ca="1">IFERROR(IF($B440&lt;&gt;"",VLOOKUP(GX$421,TabelleK19BI,7,FALSE),""),"")</f>
        <v/>
      </c>
      <c r="GY440" s="4" t="str">
        <f ca="1">IFERROR(IF($B440&lt;&gt;"",VLOOKUP(GY$421,TabelleK19BI,7,FALSE),""),"")</f>
        <v/>
      </c>
      <c r="GZ440" s="4" t="str">
        <f ca="1">IFERROR(IF($B440&lt;&gt;"",VLOOKUP(GZ$421,TabelleK19BI,7,FALSE),""),"")</f>
        <v/>
      </c>
      <c r="HA440" s="4" t="str">
        <f ca="1">IFERROR(IF($B440&lt;&gt;"",VLOOKUP(HA$421,TabelleK19BI,7,FALSE),""),"")</f>
        <v/>
      </c>
      <c r="HB440" s="4" t="str">
        <f ca="1">IFERROR(IF($B440&lt;&gt;"",VLOOKUP(HB$421,TabelleK19BI,7,FALSE),""),"")</f>
        <v/>
      </c>
      <c r="HC440" s="4" t="str">
        <f ca="1">IFERROR(IF($B440&lt;&gt;"",VLOOKUP(HC$421,TabelleK19BI,7,FALSE),""),"")</f>
        <v/>
      </c>
      <c r="HD440" s="4" t="str">
        <f ca="1">IFERROR(IF($B440&lt;&gt;"",VLOOKUP(HD$421,TabelleK19BI,7,FALSE),""),"")</f>
        <v/>
      </c>
      <c r="HE440" s="4" t="str">
        <f ca="1">IFERROR(IF($B440&lt;&gt;"",VLOOKUP(HE$421,TabelleK19BI,7,FALSE),""),"")</f>
        <v/>
      </c>
      <c r="HF440" s="4" t="str">
        <f ca="1">IFERROR(IF($B440&lt;&gt;"",VLOOKUP(HF$421,TabelleK19BI,7,FALSE),""),"")</f>
        <v/>
      </c>
      <c r="HG440" s="4" t="str">
        <f ca="1">IFERROR(IF($B440&lt;&gt;"",VLOOKUP(HG$421,TabelleK19BI,7,FALSE),""),"")</f>
        <v/>
      </c>
      <c r="HH440" s="4" t="str">
        <f ca="1">IFERROR(IF($B440&lt;&gt;"",VLOOKUP(HH$421,TabelleK19BI,7,FALSE),""),"")</f>
        <v/>
      </c>
      <c r="HI440" s="4" t="str">
        <f ca="1">IFERROR(IF($B440&lt;&gt;"",VLOOKUP(HI$421,TabelleK19BI,7,FALSE),""),"")</f>
        <v/>
      </c>
      <c r="HJ440" s="4" t="str">
        <f ca="1">IFERROR(IF($B440&lt;&gt;"",VLOOKUP(HJ$421,TabelleK19BI,7,FALSE),""),"")</f>
        <v/>
      </c>
      <c r="HK440" s="4" t="str">
        <f ca="1">IFERROR(IF($B440&lt;&gt;"",VLOOKUP(HK$421,TabelleK19BI,7,FALSE),""),"")</f>
        <v/>
      </c>
      <c r="HL440" s="4" t="str">
        <f ca="1">IFERROR(IF($B440&lt;&gt;"",VLOOKUP(HL$421,TabelleK19BI,7,FALSE),""),"")</f>
        <v/>
      </c>
      <c r="HM440" s="4" t="str">
        <f ca="1">IFERROR(IF($B440&lt;&gt;"",VLOOKUP(HM$421,TabelleK19BI,7,FALSE),""),"")</f>
        <v/>
      </c>
      <c r="HN440" s="4" t="str">
        <f ca="1">IFERROR(IF($B440&lt;&gt;"",VLOOKUP(HN$421,TabelleK19BI,7,FALSE),""),"")</f>
        <v/>
      </c>
      <c r="HO440" s="4" t="str">
        <f ca="1">IFERROR(IF($B440&lt;&gt;"",VLOOKUP(HO$421,TabelleK19BI,7,FALSE),""),"")</f>
        <v/>
      </c>
      <c r="HP440" s="4" t="str">
        <f ca="1">IFERROR(IF($B440&lt;&gt;"",VLOOKUP(HP$421,TabelleK19BI,7,FALSE),""),"")</f>
        <v/>
      </c>
      <c r="HQ440" s="4" t="str">
        <f ca="1">IFERROR(IF($B440&lt;&gt;"",VLOOKUP(HQ$421,TabelleK19BI,7,FALSE),""),"")</f>
        <v/>
      </c>
      <c r="HR440" s="4" t="str">
        <f ca="1">IFERROR(IF($B440&lt;&gt;"",VLOOKUP(HR$421,TabelleK19BI,7,FALSE),""),"")</f>
        <v/>
      </c>
      <c r="HS440" s="4" t="str">
        <f ca="1">IFERROR(IF($B440&lt;&gt;"",VLOOKUP(HS$421,TabelleK19BI,7,FALSE),""),"")</f>
        <v/>
      </c>
      <c r="HT440" s="4" t="str">
        <f ca="1">IFERROR(IF($B440&lt;&gt;"",VLOOKUP(HT$421,TabelleK19BI,7,FALSE),""),"")</f>
        <v/>
      </c>
      <c r="HU440" s="4" t="str">
        <f ca="1">IFERROR(IF($B440&lt;&gt;"",VLOOKUP(HU$421,TabelleK19BI,7,FALSE),""),"")</f>
        <v/>
      </c>
      <c r="HV440" s="4" t="str">
        <f ca="1">IFERROR(IF($B440&lt;&gt;"",VLOOKUP(HV$421,TabelleK19BI,7,FALSE),""),"")</f>
        <v/>
      </c>
      <c r="HW440" s="4" t="str">
        <f ca="1">IFERROR(IF($B440&lt;&gt;"",VLOOKUP(HW$421,TabelleK19BI,7,FALSE),""),"")</f>
        <v/>
      </c>
      <c r="HX440" s="4" t="str">
        <f ca="1">IFERROR(IF($B440&lt;&gt;"",VLOOKUP(HX$421,TabelleK19BI,7,FALSE),""),"")</f>
        <v/>
      </c>
      <c r="HY440" s="4" t="str">
        <f ca="1">IFERROR(IF($B440&lt;&gt;"",VLOOKUP(HY$421,TabelleK19BI,7,FALSE),""),"")</f>
        <v/>
      </c>
      <c r="HZ440" s="4" t="str">
        <f ca="1">IFERROR(IF($B440&lt;&gt;"",VLOOKUP(HZ$421,TabelleK19BI,7,FALSE),""),"")</f>
        <v/>
      </c>
      <c r="IA440" s="4" t="str">
        <f ca="1">IFERROR(IF($B440&lt;&gt;"",VLOOKUP(IA$421,TabelleK19BI,7,FALSE),""),"")</f>
        <v/>
      </c>
      <c r="IB440" s="4" t="str">
        <f ca="1">IFERROR(IF($B440&lt;&gt;"",VLOOKUP(IB$421,TabelleK19BI,7,FALSE),""),"")</f>
        <v/>
      </c>
      <c r="IC440" s="4" t="str">
        <f ca="1">IFERROR(IF($B440&lt;&gt;"",VLOOKUP(IC$421,TabelleK19BI,7,FALSE),""),"")</f>
        <v/>
      </c>
      <c r="ID440" s="4" t="str">
        <f ca="1">IFERROR(IF($B440&lt;&gt;"",VLOOKUP(ID$421,TabelleK19BI,7,FALSE),""),"")</f>
        <v/>
      </c>
      <c r="IE440" s="4" t="str">
        <f ca="1">IFERROR(IF($B440&lt;&gt;"",VLOOKUP(IE$421,TabelleK19BI,7,FALSE),""),"")</f>
        <v/>
      </c>
      <c r="IF440" s="4" t="str">
        <f ca="1">IFERROR(IF($B440&lt;&gt;"",VLOOKUP(IF$421,TabelleK19BI,7,FALSE),""),"")</f>
        <v/>
      </c>
      <c r="IG440" s="4" t="str">
        <f ca="1">IFERROR(IF($B440&lt;&gt;"",VLOOKUP(IG$421,TabelleK19BI,7,FALSE),""),"")</f>
        <v/>
      </c>
      <c r="IH440" s="4" t="str">
        <f ca="1">IFERROR(IF($B440&lt;&gt;"",VLOOKUP(IH$421,TabelleK19BI,7,FALSE),""),"")</f>
        <v/>
      </c>
      <c r="II440" s="4" t="str">
        <f ca="1">IFERROR(IF($B440&lt;&gt;"",VLOOKUP(II$421,TabelleK19BI,7,FALSE),""),"")</f>
        <v/>
      </c>
      <c r="IJ440" s="4" t="str">
        <f ca="1">IFERROR(IF($B440&lt;&gt;"",VLOOKUP(IJ$421,TabelleK19BI,7,FALSE),""),"")</f>
        <v/>
      </c>
      <c r="IK440" s="4" t="str">
        <f ca="1">IFERROR(IF($B440&lt;&gt;"",VLOOKUP(IK$421,TabelleK19BI,7,FALSE),""),"")</f>
        <v/>
      </c>
      <c r="IL440" s="4" t="str">
        <f ca="1">IFERROR(IF($B440&lt;&gt;"",VLOOKUP(IL$421,TabelleK19BI,7,FALSE),""),"")</f>
        <v/>
      </c>
      <c r="IM440" s="4" t="str">
        <f ca="1">IFERROR(IF($B440&lt;&gt;"",VLOOKUP(IM$421,TabelleK19BI,7,FALSE),""),"")</f>
        <v/>
      </c>
      <c r="IN440" s="4" t="str">
        <f ca="1">IFERROR(IF($B440&lt;&gt;"",VLOOKUP(IN$421,TabelleK19BI,7,FALSE),""),"")</f>
        <v/>
      </c>
      <c r="IO440" s="4" t="str">
        <f ca="1">IFERROR(IF($B440&lt;&gt;"",VLOOKUP(IO$421,TabelleK19BI,7,FALSE),""),"")</f>
        <v/>
      </c>
      <c r="IP440" s="4" t="str">
        <f ca="1">IFERROR(IF($B440&lt;&gt;"",VLOOKUP(IP$421,TabelleK19BI,7,FALSE),""),"")</f>
        <v/>
      </c>
      <c r="IQ440" s="4" t="str">
        <f ca="1">IFERROR(IF($B440&lt;&gt;"",VLOOKUP(IQ$421,TabelleK19BI,7,FALSE),""),"")</f>
        <v/>
      </c>
      <c r="IR440" s="4" t="str">
        <f ca="1">IFERROR(IF($B440&lt;&gt;"",VLOOKUP(IR$421,TabelleK19BI,7,FALSE),""),"")</f>
        <v/>
      </c>
      <c r="IS440" s="4" t="str">
        <f ca="1">IFERROR(IF($B440&lt;&gt;"",VLOOKUP(IS$421,TabelleK19BI,7,FALSE),""),"")</f>
        <v/>
      </c>
      <c r="IT440" s="4" t="str">
        <f ca="1">IFERROR(IF($B440&lt;&gt;"",VLOOKUP(IT$421,TabelleK19BI,7,FALSE),""),"")</f>
        <v/>
      </c>
      <c r="IU440" s="4" t="str">
        <f ca="1">IFERROR(IF($B440&lt;&gt;"",VLOOKUP(IU$421,TabelleK19BI,7,FALSE),""),"")</f>
        <v/>
      </c>
      <c r="IV440" s="4" t="str">
        <f ca="1">IFERROR(IF($B440&lt;&gt;"",VLOOKUP(IV$421,TabelleK19BI,7,FALSE),""),"")</f>
        <v/>
      </c>
      <c r="IW440" s="4" t="str">
        <f ca="1">IFERROR(IF($B440&lt;&gt;"",VLOOKUP(IW$421,TabelleK19BI,7,FALSE),""),"")</f>
        <v/>
      </c>
      <c r="IX440" s="4" t="str">
        <f ca="1">IFERROR(IF($B440&lt;&gt;"",VLOOKUP(IX$421,TabelleK19BI,7,FALSE),""),"")</f>
        <v/>
      </c>
      <c r="IY440" s="4" t="str">
        <f ca="1">IFERROR(IF($B440&lt;&gt;"",VLOOKUP(IY$421,TabelleK19BI,7,FALSE),""),"")</f>
        <v/>
      </c>
      <c r="IZ440" s="4" t="str">
        <f ca="1">IFERROR(IF($B440&lt;&gt;"",VLOOKUP(IZ$421,TabelleK19BI,7,FALSE),""),"")</f>
        <v/>
      </c>
      <c r="JA440" s="4" t="str">
        <f ca="1">IFERROR(IF($B440&lt;&gt;"",VLOOKUP(JA$421,TabelleK19BI,7,FALSE),""),"")</f>
        <v/>
      </c>
      <c r="JB440" s="4" t="str">
        <f ca="1">IFERROR(IF($B440&lt;&gt;"",VLOOKUP(JB$421,TabelleK19BI,7,FALSE),""),"")</f>
        <v/>
      </c>
      <c r="JC440" s="4" t="str">
        <f ca="1">IFERROR(IF($B440&lt;&gt;"",VLOOKUP(JC$421,TabelleK19BI,7,FALSE),""),"")</f>
        <v/>
      </c>
      <c r="JD440" s="4" t="str">
        <f ca="1">IFERROR(IF($B440&lt;&gt;"",VLOOKUP(JD$421,TabelleK19BI,7,FALSE),""),"")</f>
        <v/>
      </c>
      <c r="JE440" s="4" t="str">
        <f ca="1">IFERROR(IF($B440&lt;&gt;"",VLOOKUP(JE$421,TabelleK19BI,7,FALSE),""),"")</f>
        <v/>
      </c>
      <c r="JF440" s="4" t="str">
        <f ca="1">IFERROR(IF($B440&lt;&gt;"",VLOOKUP(JF$421,TabelleK19BI,7,FALSE),""),"")</f>
        <v/>
      </c>
      <c r="JG440" s="4" t="str">
        <f ca="1">IFERROR(IF($B440&lt;&gt;"",VLOOKUP(JG$421,TabelleK19BI,7,FALSE),""),"")</f>
        <v/>
      </c>
      <c r="JH440" s="4" t="str">
        <f ca="1">IFERROR(IF($B440&lt;&gt;"",VLOOKUP(JH$421,TabelleK19BI,7,FALSE),""),"")</f>
        <v/>
      </c>
      <c r="JI440" s="4" t="str">
        <f ca="1">IFERROR(IF($B440&lt;&gt;"",VLOOKUP(JI$421,TabelleK19BI,7,FALSE),""),"")</f>
        <v/>
      </c>
      <c r="JJ440" s="4" t="str">
        <f ca="1">IFERROR(IF($B440&lt;&gt;"",VLOOKUP(JJ$421,TabelleK19BI,7,FALSE),""),"")</f>
        <v/>
      </c>
      <c r="JK440" s="4" t="str">
        <f ca="1">IFERROR(IF($B440&lt;&gt;"",VLOOKUP(JK$421,TabelleK19BI,7,FALSE),""),"")</f>
        <v/>
      </c>
      <c r="JL440" s="4" t="str">
        <f ca="1">IFERROR(IF($B440&lt;&gt;"",VLOOKUP(JL$421,TabelleK19BI,7,FALSE),""),"")</f>
        <v/>
      </c>
      <c r="JM440" s="4" t="str">
        <f ca="1">IFERROR(IF($B440&lt;&gt;"",VLOOKUP(JM$421,TabelleK19BI,7,FALSE),""),"")</f>
        <v/>
      </c>
      <c r="JN440" s="4" t="str">
        <f ca="1">IFERROR(IF($B440&lt;&gt;"",VLOOKUP(JN$421,TabelleK19BI,7,FALSE),""),"")</f>
        <v/>
      </c>
      <c r="JO440" s="4" t="str">
        <f ca="1">IFERROR(IF($B440&lt;&gt;"",VLOOKUP(JO$421,TabelleK19BI,7,FALSE),""),"")</f>
        <v/>
      </c>
      <c r="JP440" s="4" t="str">
        <f ca="1">IFERROR(IF($B440&lt;&gt;"",VLOOKUP(JP$421,TabelleK19BI,7,FALSE),""),"")</f>
        <v/>
      </c>
      <c r="JQ440" s="4" t="str">
        <f ca="1">IFERROR(IF($B440&lt;&gt;"",VLOOKUP(JQ$421,TabelleK19BI,7,FALSE),""),"")</f>
        <v/>
      </c>
      <c r="JR440" s="4" t="str">
        <f ca="1">IFERROR(IF($B440&lt;&gt;"",VLOOKUP(JR$421,TabelleK19BI,7,FALSE),""),"")</f>
        <v/>
      </c>
      <c r="JS440" s="4" t="str">
        <f ca="1">IFERROR(IF($B440&lt;&gt;"",VLOOKUP(JS$421,TabelleK19BI,7,FALSE),""),"")</f>
        <v/>
      </c>
      <c r="JT440" s="4" t="str">
        <f ca="1">IFERROR(IF($B440&lt;&gt;"",VLOOKUP(JT$421,TabelleK19BI,7,FALSE),""),"")</f>
        <v/>
      </c>
      <c r="JU440" s="4" t="str">
        <f ca="1">IFERROR(IF($B440&lt;&gt;"",VLOOKUP(JU$421,TabelleK19BI,7,FALSE),""),"")</f>
        <v/>
      </c>
      <c r="JV440" s="4" t="str">
        <f ca="1">IFERROR(IF($B440&lt;&gt;"",VLOOKUP(JV$421,TabelleK19BI,7,FALSE),""),"")</f>
        <v/>
      </c>
      <c r="JW440" s="4" t="str">
        <f ca="1">IFERROR(IF($B440&lt;&gt;"",VLOOKUP(JW$421,TabelleK19BI,7,FALSE),""),"")</f>
        <v/>
      </c>
      <c r="JX440" s="4" t="str">
        <f ca="1">IFERROR(IF($B440&lt;&gt;"",VLOOKUP(JX$421,TabelleK19BI,7,FALSE),""),"")</f>
        <v/>
      </c>
      <c r="JY440" s="4" t="str">
        <f ca="1">IFERROR(IF($B440&lt;&gt;"",VLOOKUP(JY$421,TabelleK19BI,7,FALSE),""),"")</f>
        <v/>
      </c>
      <c r="JZ440" s="4" t="str">
        <f ca="1">IFERROR(IF($B440&lt;&gt;"",VLOOKUP(JZ$421,TabelleK19BI,7,FALSE),""),"")</f>
        <v/>
      </c>
      <c r="KA440" s="4" t="str">
        <f ca="1">IFERROR(IF($B440&lt;&gt;"",VLOOKUP(KA$421,TabelleK19BI,7,FALSE),""),"")</f>
        <v/>
      </c>
      <c r="KB440" s="4" t="str">
        <f ca="1">IFERROR(IF($B440&lt;&gt;"",VLOOKUP(KB$421,TabelleK19BI,7,FALSE),""),"")</f>
        <v/>
      </c>
      <c r="KC440" s="4" t="str">
        <f ca="1">IFERROR(IF($B440&lt;&gt;"",VLOOKUP(KC$421,TabelleK19BI,7,FALSE),""),"")</f>
        <v/>
      </c>
      <c r="KD440" s="4" t="str">
        <f ca="1">IFERROR(IF($B440&lt;&gt;"",VLOOKUP(KD$421,TabelleK19BI,7,FALSE),""),"")</f>
        <v/>
      </c>
      <c r="KE440" s="4" t="str">
        <f ca="1">IFERROR(IF($B440&lt;&gt;"",VLOOKUP(KE$421,TabelleK19BI,7,FALSE),""),"")</f>
        <v/>
      </c>
      <c r="KF440" s="4" t="str">
        <f ca="1">IFERROR(IF($B440&lt;&gt;"",VLOOKUP(KF$421,TabelleK19BI,7,FALSE),""),"")</f>
        <v/>
      </c>
      <c r="KG440" s="4" t="str">
        <f ca="1">IFERROR(IF($B440&lt;&gt;"",VLOOKUP(KG$421,TabelleK19BI,7,FALSE),""),"")</f>
        <v/>
      </c>
      <c r="KH440" s="4" t="str">
        <f ca="1">IFERROR(IF($B440&lt;&gt;"",VLOOKUP(KH$421,TabelleK19BI,7,FALSE),""),"")</f>
        <v/>
      </c>
      <c r="KI440" s="4" t="str">
        <f ca="1">IFERROR(IF($B440&lt;&gt;"",VLOOKUP(KI$421,TabelleK19BI,7,FALSE),""),"")</f>
        <v/>
      </c>
      <c r="KJ440" s="4" t="str">
        <f ca="1">IFERROR(IF($B440&lt;&gt;"",VLOOKUP(KJ$421,TabelleK19BI,7,FALSE),""),"")</f>
        <v/>
      </c>
      <c r="KK440" s="4" t="str">
        <f ca="1">IFERROR(IF($B440&lt;&gt;"",VLOOKUP(KK$421,TabelleK19BI,7,FALSE),""),"")</f>
        <v/>
      </c>
      <c r="KL440" s="4" t="str">
        <f ca="1">IFERROR(IF($B440&lt;&gt;"",VLOOKUP(KL$421,TabelleK19BI,7,FALSE),""),"")</f>
        <v/>
      </c>
      <c r="KM440" s="4" t="str">
        <f ca="1">IFERROR(IF($B440&lt;&gt;"",VLOOKUP(KM$421,TabelleK19BI,7,FALSE),""),"")</f>
        <v/>
      </c>
      <c r="KN440" s="4" t="str">
        <f ca="1">IFERROR(IF($B440&lt;&gt;"",VLOOKUP(KN$421,TabelleK19BI,7,FALSE),""),"")</f>
        <v/>
      </c>
      <c r="KO440" s="4" t="str">
        <f ca="1">IFERROR(IF($B440&lt;&gt;"",VLOOKUP(KO$421,TabelleK19BI,7,FALSE),""),"")</f>
        <v/>
      </c>
      <c r="KP440" s="4" t="str">
        <f ca="1">IFERROR(IF($B440&lt;&gt;"",VLOOKUP(KP$421,TabelleK19BI,7,FALSE),""),"")</f>
        <v/>
      </c>
      <c r="KQ440" s="4" t="str">
        <f ca="1">IFERROR(IF($B440&lt;&gt;"",VLOOKUP(KQ$421,TabelleK19BI,7,FALSE),""),"")</f>
        <v/>
      </c>
      <c r="KR440" s="4" t="str">
        <f>IFERROR(VLOOKUP($KR$421,TabelleK19BI,7,FALSE),"")</f>
        <v/>
      </c>
      <c r="KS440" s="4" t="str">
        <f>IFERROR(VLOOKUP($KS$421,TabelleK19BI,7,FALSE),"")</f>
        <v/>
      </c>
    </row>
    <row r="441" spans="2:305" ht="12.75" hidden="1" customHeight="1" x14ac:dyDescent="0.2">
      <c r="B441" s="138" t="str">
        <f t="shared" ca="1" si="148"/>
        <v/>
      </c>
      <c r="C441" s="4" t="str">
        <f ca="1">IFERROR(IF($B441&lt;&gt;"",VLOOKUP(C$421,TabelleK20BI,7,FALSE),""),"")</f>
        <v/>
      </c>
      <c r="D441" s="4" t="str">
        <f ca="1">IFERROR(IF($B441&lt;&gt;"",VLOOKUP(D$421,TabelleK20BI,7,FALSE),""),"")</f>
        <v/>
      </c>
      <c r="E441" s="4" t="str">
        <f ca="1">IFERROR(IF($B441&lt;&gt;"",VLOOKUP(E$421,TabelleK20BI,7,FALSE),""),"")</f>
        <v/>
      </c>
      <c r="F441" s="4" t="str">
        <f ca="1">IFERROR(IF($B441&lt;&gt;"",VLOOKUP(F$421,TabelleK20BI,7,FALSE),""),"")</f>
        <v/>
      </c>
      <c r="G441" s="4" t="str">
        <f ca="1">IFERROR(IF($B441&lt;&gt;"",VLOOKUP(G$421,TabelleK20BI,7,FALSE),""),"")</f>
        <v/>
      </c>
      <c r="H441" s="4" t="str">
        <f ca="1">IFERROR(IF($B441&lt;&gt;"",VLOOKUP(H$421,TabelleK20BI,7,FALSE),""),"")</f>
        <v/>
      </c>
      <c r="I441" s="4" t="str">
        <f ca="1">IFERROR(IF($B441&lt;&gt;"",VLOOKUP(I$421,TabelleK20BI,7,FALSE),""),"")</f>
        <v/>
      </c>
      <c r="J441" s="4" t="str">
        <f ca="1">IFERROR(IF($B441&lt;&gt;"",VLOOKUP(J$421,TabelleK20BI,7,FALSE),""),"")</f>
        <v/>
      </c>
      <c r="K441" s="4" t="str">
        <f ca="1">IFERROR(IF($B441&lt;&gt;"",VLOOKUP(K$421,TabelleK20BI,7,FALSE),""),"")</f>
        <v/>
      </c>
      <c r="L441" s="4" t="str">
        <f ca="1">IFERROR(IF($B441&lt;&gt;"",VLOOKUP(L$421,TabelleK20BI,7,FALSE),""),"")</f>
        <v/>
      </c>
      <c r="M441" s="4" t="str">
        <f ca="1">IFERROR(IF($B441&lt;&gt;"",VLOOKUP(M$421,TabelleK20BI,7,FALSE),""),"")</f>
        <v/>
      </c>
      <c r="N441" s="4" t="str">
        <f ca="1">IFERROR(IF($B441&lt;&gt;"",VLOOKUP(N$421,TabelleK20BI,7,FALSE),""),"")</f>
        <v/>
      </c>
      <c r="O441" s="4" t="str">
        <f ca="1">IFERROR(IF($B441&lt;&gt;"",VLOOKUP(O$421,TabelleK20BI,7,FALSE),""),"")</f>
        <v/>
      </c>
      <c r="P441" s="4" t="str">
        <f ca="1">IFERROR(IF($B441&lt;&gt;"",VLOOKUP(P$421,TabelleK20BI,7,FALSE),""),"")</f>
        <v/>
      </c>
      <c r="Q441" s="4" t="str">
        <f ca="1">IFERROR(IF($B441&lt;&gt;"",VLOOKUP(Q$421,TabelleK20BI,7,FALSE),""),"")</f>
        <v/>
      </c>
      <c r="R441" s="4" t="str">
        <f ca="1">IFERROR(IF($B441&lt;&gt;"",VLOOKUP(R$421,TabelleK20BI,7,FALSE),""),"")</f>
        <v/>
      </c>
      <c r="S441" s="4" t="str">
        <f ca="1">IFERROR(IF($B441&lt;&gt;"",VLOOKUP(S$421,TabelleK20BI,7,FALSE),""),"")</f>
        <v/>
      </c>
      <c r="T441" s="4" t="str">
        <f ca="1">IFERROR(IF($B441&lt;&gt;"",VLOOKUP(T$421,TabelleK20BI,7,FALSE),""),"")</f>
        <v/>
      </c>
      <c r="U441" s="4" t="str">
        <f ca="1">IFERROR(IF($B441&lt;&gt;"",VLOOKUP(U$421,TabelleK20BI,7,FALSE),""),"")</f>
        <v/>
      </c>
      <c r="V441" s="4" t="str">
        <f ca="1">IFERROR(IF($B441&lt;&gt;"",VLOOKUP(V$421,TabelleK20BI,7,FALSE),""),"")</f>
        <v/>
      </c>
      <c r="W441" s="4" t="str">
        <f ca="1">IFERROR(IF($B441&lt;&gt;"",VLOOKUP(W$421,TabelleK20BI,7,FALSE),""),"")</f>
        <v/>
      </c>
      <c r="X441" s="4" t="str">
        <f ca="1">IFERROR(IF($B441&lt;&gt;"",VLOOKUP(X$421,TabelleK20BI,7,FALSE),""),"")</f>
        <v/>
      </c>
      <c r="Y441" s="4" t="str">
        <f ca="1">IFERROR(IF($B441&lt;&gt;"",VLOOKUP(Y$421,TabelleK20BI,7,FALSE),""),"")</f>
        <v/>
      </c>
      <c r="Z441" s="4" t="str">
        <f ca="1">IFERROR(IF($B441&lt;&gt;"",VLOOKUP(Z$421,TabelleK20BI,7,FALSE),""),"")</f>
        <v/>
      </c>
      <c r="AA441" s="4" t="str">
        <f ca="1">IFERROR(IF($B441&lt;&gt;"",VLOOKUP(AA$421,TabelleK20BI,7,FALSE),""),"")</f>
        <v/>
      </c>
      <c r="AB441" s="4" t="str">
        <f ca="1">IFERROR(IF($B441&lt;&gt;"",VLOOKUP(AB$421,TabelleK20BI,7,FALSE),""),"")</f>
        <v/>
      </c>
      <c r="AC441" s="4" t="str">
        <f ca="1">IFERROR(IF($B441&lt;&gt;"",VLOOKUP(AC$421,TabelleK20BI,7,FALSE),""),"")</f>
        <v/>
      </c>
      <c r="AD441" s="4" t="str">
        <f ca="1">IFERROR(IF($B441&lt;&gt;"",VLOOKUP(AD$421,TabelleK20BI,7,FALSE),""),"")</f>
        <v/>
      </c>
      <c r="AE441" s="4" t="str">
        <f ca="1">IFERROR(IF($B441&lt;&gt;"",VLOOKUP(AE$421,TabelleK20BI,7,FALSE),""),"")</f>
        <v/>
      </c>
      <c r="AF441" s="4" t="str">
        <f ca="1">IFERROR(IF($B441&lt;&gt;"",VLOOKUP(AF$421,TabelleK20BI,7,FALSE),""),"")</f>
        <v/>
      </c>
      <c r="AG441" s="4" t="str">
        <f ca="1">IFERROR(IF($B441&lt;&gt;"",VLOOKUP(AG$421,TabelleK20BI,7,FALSE),""),"")</f>
        <v/>
      </c>
      <c r="AH441" s="4" t="str">
        <f ca="1">IFERROR(IF($B441&lt;&gt;"",VLOOKUP(AH$421,TabelleK20BI,7,FALSE),""),"")</f>
        <v/>
      </c>
      <c r="AI441" s="4" t="str">
        <f ca="1">IFERROR(IF($B441&lt;&gt;"",VLOOKUP(AI$421,TabelleK20BI,7,FALSE),""),"")</f>
        <v/>
      </c>
      <c r="AJ441" s="4" t="str">
        <f ca="1">IFERROR(IF($B441&lt;&gt;"",VLOOKUP(AJ$421,TabelleK20BI,7,FALSE),""),"")</f>
        <v/>
      </c>
      <c r="AK441" s="4" t="str">
        <f ca="1">IFERROR(IF($B441&lt;&gt;"",VLOOKUP(AK$421,TabelleK20BI,7,FALSE),""),"")</f>
        <v/>
      </c>
      <c r="AL441" s="4" t="str">
        <f ca="1">IFERROR(IF($B441&lt;&gt;"",VLOOKUP(AL$421,TabelleK20BI,7,FALSE),""),"")</f>
        <v/>
      </c>
      <c r="AM441" s="4" t="str">
        <f ca="1">IFERROR(IF($B441&lt;&gt;"",VLOOKUP(AM$421,TabelleK20BI,7,FALSE),""),"")</f>
        <v/>
      </c>
      <c r="AN441" s="4" t="str">
        <f ca="1">IFERROR(IF($B441&lt;&gt;"",VLOOKUP(AN$421,TabelleK20BI,7,FALSE),""),"")</f>
        <v/>
      </c>
      <c r="AO441" s="4" t="str">
        <f ca="1">IFERROR(IF($B441&lt;&gt;"",VLOOKUP(AO$421,TabelleK20BI,7,FALSE),""),"")</f>
        <v/>
      </c>
      <c r="AP441" s="4" t="str">
        <f ca="1">IFERROR(IF($B441&lt;&gt;"",VLOOKUP(AP$421,TabelleK20BI,7,FALSE),""),"")</f>
        <v/>
      </c>
      <c r="AQ441" s="4" t="str">
        <f ca="1">IFERROR(IF($B441&lt;&gt;"",VLOOKUP(AQ$421,TabelleK20BI,7,FALSE),""),"")</f>
        <v/>
      </c>
      <c r="AR441" s="4" t="str">
        <f ca="1">IFERROR(IF($B441&lt;&gt;"",VLOOKUP(AR$421,TabelleK20BI,7,FALSE),""),"")</f>
        <v/>
      </c>
      <c r="AS441" s="4" t="str">
        <f ca="1">IFERROR(IF($B441&lt;&gt;"",VLOOKUP(AS$421,TabelleK20BI,7,FALSE),""),"")</f>
        <v/>
      </c>
      <c r="AT441" s="4" t="str">
        <f ca="1">IFERROR(IF($B441&lt;&gt;"",VLOOKUP(AT$421,TabelleK20BI,7,FALSE),""),"")</f>
        <v/>
      </c>
      <c r="AU441" s="4" t="str">
        <f ca="1">IFERROR(IF($B441&lt;&gt;"",VLOOKUP(AU$421,TabelleK20BI,7,FALSE),""),"")</f>
        <v/>
      </c>
      <c r="AV441" s="4" t="str">
        <f ca="1">IFERROR(IF($B441&lt;&gt;"",VLOOKUP(AV$421,TabelleK20BI,7,FALSE),""),"")</f>
        <v/>
      </c>
      <c r="AW441" s="4" t="str">
        <f ca="1">IFERROR(IF($B441&lt;&gt;"",VLOOKUP(AW$421,TabelleK20BI,7,FALSE),""),"")</f>
        <v/>
      </c>
      <c r="AX441" s="4" t="str">
        <f ca="1">IFERROR(IF($B441&lt;&gt;"",VLOOKUP(AX$421,TabelleK20BI,7,FALSE),""),"")</f>
        <v/>
      </c>
      <c r="AY441" s="4" t="str">
        <f ca="1">IFERROR(IF($B441&lt;&gt;"",VLOOKUP(AY$421,TabelleK20BI,7,FALSE),""),"")</f>
        <v/>
      </c>
      <c r="AZ441" s="4" t="str">
        <f ca="1">IFERROR(IF($B441&lt;&gt;"",VLOOKUP(AZ$421,TabelleK20BI,7,FALSE),""),"")</f>
        <v/>
      </c>
      <c r="BA441" s="4" t="str">
        <f ca="1">IFERROR(IF($B441&lt;&gt;"",VLOOKUP(BA$421,TabelleK20BI,7,FALSE),""),"")</f>
        <v/>
      </c>
      <c r="BB441" s="4" t="str">
        <f ca="1">IFERROR(IF($B441&lt;&gt;"",VLOOKUP(BB$421,TabelleK20BI,7,FALSE),""),"")</f>
        <v/>
      </c>
      <c r="BC441" s="4" t="str">
        <f ca="1">IFERROR(IF($B441&lt;&gt;"",VLOOKUP(BC$421,TabelleK20BI,7,FALSE),""),"")</f>
        <v/>
      </c>
      <c r="BD441" s="4" t="str">
        <f ca="1">IFERROR(IF($B441&lt;&gt;"",VLOOKUP(BD$421,TabelleK20BI,7,FALSE),""),"")</f>
        <v/>
      </c>
      <c r="BE441" s="4" t="str">
        <f ca="1">IFERROR(IF($B441&lt;&gt;"",VLOOKUP(BE$421,TabelleK20BI,7,FALSE),""),"")</f>
        <v/>
      </c>
      <c r="BF441" s="4" t="str">
        <f ca="1">IFERROR(IF($B441&lt;&gt;"",VLOOKUP(BF$421,TabelleK20BI,7,FALSE),""),"")</f>
        <v/>
      </c>
      <c r="BG441" s="4" t="str">
        <f ca="1">IFERROR(IF($B441&lt;&gt;"",VLOOKUP(BG$421,TabelleK20BI,7,FALSE),""),"")</f>
        <v/>
      </c>
      <c r="BH441" s="4" t="str">
        <f ca="1">IFERROR(IF($B441&lt;&gt;"",VLOOKUP(BH$421,TabelleK20BI,7,FALSE),""),"")</f>
        <v/>
      </c>
      <c r="BI441" s="4" t="str">
        <f ca="1">IFERROR(IF($B441&lt;&gt;"",VLOOKUP(BI$421,TabelleK20BI,7,FALSE),""),"")</f>
        <v/>
      </c>
      <c r="BJ441" s="4" t="str">
        <f ca="1">IFERROR(IF($B441&lt;&gt;"",VLOOKUP(BJ$421,TabelleK20BI,7,FALSE),""),"")</f>
        <v/>
      </c>
      <c r="BK441" s="4" t="str">
        <f ca="1">IFERROR(IF($B441&lt;&gt;"",VLOOKUP(BK$421,TabelleK20BI,7,FALSE),""),"")</f>
        <v/>
      </c>
      <c r="BL441" s="4" t="str">
        <f ca="1">IFERROR(IF($B441&lt;&gt;"",VLOOKUP(BL$421,TabelleK20BI,7,FALSE),""),"")</f>
        <v/>
      </c>
      <c r="BM441" s="4" t="str">
        <f ca="1">IFERROR(IF($B441&lt;&gt;"",VLOOKUP(BM$421,TabelleK20BI,7,FALSE),""),"")</f>
        <v/>
      </c>
      <c r="BN441" s="4" t="str">
        <f ca="1">IFERROR(IF($B441&lt;&gt;"",VLOOKUP(BN$421,TabelleK20BI,7,FALSE),""),"")</f>
        <v/>
      </c>
      <c r="BO441" s="4" t="str">
        <f ca="1">IFERROR(IF($B441&lt;&gt;"",VLOOKUP(BO$421,TabelleK20BI,7,FALSE),""),"")</f>
        <v/>
      </c>
      <c r="BP441" s="4" t="str">
        <f ca="1">IFERROR(IF($B441&lt;&gt;"",VLOOKUP(BP$421,TabelleK20BI,7,FALSE),""),"")</f>
        <v/>
      </c>
      <c r="BQ441" s="4" t="str">
        <f ca="1">IFERROR(IF($B441&lt;&gt;"",VLOOKUP(BQ$421,TabelleK20BI,7,FALSE),""),"")</f>
        <v/>
      </c>
      <c r="BR441" s="4" t="str">
        <f ca="1">IFERROR(IF($B441&lt;&gt;"",VLOOKUP(BR$421,TabelleK20BI,7,FALSE),""),"")</f>
        <v/>
      </c>
      <c r="BS441" s="4" t="str">
        <f ca="1">IFERROR(IF($B441&lt;&gt;"",VLOOKUP(BS$421,TabelleK20BI,7,FALSE),""),"")</f>
        <v/>
      </c>
      <c r="BT441" s="4" t="str">
        <f ca="1">IFERROR(IF($B441&lt;&gt;"",VLOOKUP(BT$421,TabelleK20BI,7,FALSE),""),"")</f>
        <v/>
      </c>
      <c r="BU441" s="4" t="str">
        <f ca="1">IFERROR(IF($B441&lt;&gt;"",VLOOKUP(BU$421,TabelleK20BI,7,FALSE),""),"")</f>
        <v/>
      </c>
      <c r="BV441" s="4" t="str">
        <f ca="1">IFERROR(IF($B441&lt;&gt;"",VLOOKUP(BV$421,TabelleK20BI,7,FALSE),""),"")</f>
        <v/>
      </c>
      <c r="BW441" s="4" t="str">
        <f ca="1">IFERROR(IF($B441&lt;&gt;"",VLOOKUP(BW$421,TabelleK20BI,7,FALSE),""),"")</f>
        <v/>
      </c>
      <c r="BX441" s="4" t="str">
        <f ca="1">IFERROR(IF($B441&lt;&gt;"",VLOOKUP(BX$421,TabelleK20BI,7,FALSE),""),"")</f>
        <v/>
      </c>
      <c r="BY441" s="4" t="str">
        <f ca="1">IFERROR(IF($B441&lt;&gt;"",VLOOKUP(BY$421,TabelleK20BI,7,FALSE),""),"")</f>
        <v/>
      </c>
      <c r="BZ441" s="4" t="str">
        <f ca="1">IFERROR(IF($B441&lt;&gt;"",VLOOKUP(BZ$421,TabelleK20BI,7,FALSE),""),"")</f>
        <v/>
      </c>
      <c r="CA441" s="4" t="str">
        <f ca="1">IFERROR(IF($B441&lt;&gt;"",VLOOKUP(CA$421,TabelleK20BI,7,FALSE),""),"")</f>
        <v/>
      </c>
      <c r="CB441" s="4" t="str">
        <f ca="1">IFERROR(IF($B441&lt;&gt;"",VLOOKUP(CB$421,TabelleK20BI,7,FALSE),""),"")</f>
        <v/>
      </c>
      <c r="CC441" s="4" t="str">
        <f ca="1">IFERROR(IF($B441&lt;&gt;"",VLOOKUP(CC$421,TabelleK20BI,7,FALSE),""),"")</f>
        <v/>
      </c>
      <c r="CD441" s="4" t="str">
        <f ca="1">IFERROR(IF($B441&lt;&gt;"",VLOOKUP(CD$421,TabelleK20BI,7,FALSE),""),"")</f>
        <v/>
      </c>
      <c r="CE441" s="4" t="str">
        <f ca="1">IFERROR(IF($B441&lt;&gt;"",VLOOKUP(CE$421,TabelleK20BI,7,FALSE),""),"")</f>
        <v/>
      </c>
      <c r="CF441" s="4" t="str">
        <f ca="1">IFERROR(IF($B441&lt;&gt;"",VLOOKUP(CF$421,TabelleK20BI,7,FALSE),""),"")</f>
        <v/>
      </c>
      <c r="CG441" s="4" t="str">
        <f ca="1">IFERROR(IF($B441&lt;&gt;"",VLOOKUP(CG$421,TabelleK20BI,7,FALSE),""),"")</f>
        <v/>
      </c>
      <c r="CH441" s="4" t="str">
        <f ca="1">IFERROR(IF($B441&lt;&gt;"",VLOOKUP(CH$421,TabelleK20BI,7,FALSE),""),"")</f>
        <v/>
      </c>
      <c r="CI441" s="4" t="str">
        <f ca="1">IFERROR(IF($B441&lt;&gt;"",VLOOKUP(CI$421,TabelleK20BI,7,FALSE),""),"")</f>
        <v/>
      </c>
      <c r="CJ441" s="4" t="str">
        <f ca="1">IFERROR(IF($B441&lt;&gt;"",VLOOKUP(CJ$421,TabelleK20BI,7,FALSE),""),"")</f>
        <v/>
      </c>
      <c r="CK441" s="4" t="str">
        <f ca="1">IFERROR(IF($B441&lt;&gt;"",VLOOKUP(CK$421,TabelleK20BI,7,FALSE),""),"")</f>
        <v/>
      </c>
      <c r="CL441" s="4" t="str">
        <f ca="1">IFERROR(IF($B441&lt;&gt;"",VLOOKUP(CL$421,TabelleK20BI,7,FALSE),""),"")</f>
        <v/>
      </c>
      <c r="CM441" s="4" t="str">
        <f ca="1">IFERROR(IF($B441&lt;&gt;"",VLOOKUP(CM$421,TabelleK20BI,7,FALSE),""),"")</f>
        <v/>
      </c>
      <c r="CN441" s="4" t="str">
        <f ca="1">IFERROR(IF($B441&lt;&gt;"",VLOOKUP(CN$421,TabelleK20BI,7,FALSE),""),"")</f>
        <v/>
      </c>
      <c r="CO441" s="4" t="str">
        <f ca="1">IFERROR(IF($B441&lt;&gt;"",VLOOKUP(CO$421,TabelleK20BI,7,FALSE),""),"")</f>
        <v/>
      </c>
      <c r="CP441" s="4" t="str">
        <f ca="1">IFERROR(IF($B441&lt;&gt;"",VLOOKUP(CP$421,TabelleK20BI,7,FALSE),""),"")</f>
        <v/>
      </c>
      <c r="CQ441" s="4" t="str">
        <f ca="1">IFERROR(IF($B441&lt;&gt;"",VLOOKUP(CQ$421,TabelleK20BI,7,FALSE),""),"")</f>
        <v/>
      </c>
      <c r="CR441" s="4" t="str">
        <f ca="1">IFERROR(IF($B441&lt;&gt;"",VLOOKUP(CR$421,TabelleK20BI,7,FALSE),""),"")</f>
        <v/>
      </c>
      <c r="CS441" s="4" t="str">
        <f ca="1">IFERROR(IF($B441&lt;&gt;"",VLOOKUP(CS$421,TabelleK20BI,7,FALSE),""),"")</f>
        <v/>
      </c>
      <c r="CT441" s="4" t="str">
        <f ca="1">IFERROR(IF($B441&lt;&gt;"",VLOOKUP(CT$421,TabelleK20BI,7,FALSE),""),"")</f>
        <v/>
      </c>
      <c r="CU441" s="4" t="str">
        <f ca="1">IFERROR(IF($B441&lt;&gt;"",VLOOKUP(CU$421,TabelleK20BI,7,FALSE),""),"")</f>
        <v/>
      </c>
      <c r="CV441" s="4" t="str">
        <f ca="1">IFERROR(IF($B441&lt;&gt;"",VLOOKUP(CV$421,TabelleK20BI,7,FALSE),""),"")</f>
        <v/>
      </c>
      <c r="CW441" s="4" t="str">
        <f ca="1">IFERROR(IF($B441&lt;&gt;"",VLOOKUP(CW$421,TabelleK20BI,7,FALSE),""),"")</f>
        <v/>
      </c>
      <c r="CX441" s="4" t="str">
        <f ca="1">IFERROR(IF($B441&lt;&gt;"",VLOOKUP(CX$421,TabelleK20BI,7,FALSE),""),"")</f>
        <v/>
      </c>
      <c r="CY441" s="4" t="str">
        <f ca="1">IFERROR(IF($B441&lt;&gt;"",VLOOKUP(CY$421,TabelleK20BI,7,FALSE),""),"")</f>
        <v/>
      </c>
      <c r="CZ441" s="4" t="str">
        <f ca="1">IFERROR(IF($B441&lt;&gt;"",VLOOKUP(CZ$421,TabelleK20BI,7,FALSE),""),"")</f>
        <v/>
      </c>
      <c r="DA441" s="4" t="str">
        <f ca="1">IFERROR(IF($B441&lt;&gt;"",VLOOKUP(DA$421,TabelleK20BI,7,FALSE),""),"")</f>
        <v/>
      </c>
      <c r="DB441" s="4" t="str">
        <f ca="1">IFERROR(IF($B441&lt;&gt;"",VLOOKUP(DB$421,TabelleK20BI,7,FALSE),""),"")</f>
        <v/>
      </c>
      <c r="DC441" s="4" t="str">
        <f ca="1">IFERROR(IF($B441&lt;&gt;"",VLOOKUP(DC$421,TabelleK20BI,7,FALSE),""),"")</f>
        <v/>
      </c>
      <c r="DD441" s="4" t="str">
        <f ca="1">IFERROR(IF($B441&lt;&gt;"",VLOOKUP(DD$421,TabelleK20BI,7,FALSE),""),"")</f>
        <v/>
      </c>
      <c r="DE441" s="4" t="str">
        <f ca="1">IFERROR(IF($B441&lt;&gt;"",VLOOKUP(DE$421,TabelleK20BI,7,FALSE),""),"")</f>
        <v/>
      </c>
      <c r="DF441" s="4" t="str">
        <f ca="1">IFERROR(IF($B441&lt;&gt;"",VLOOKUP(DF$421,TabelleK20BI,7,FALSE),""),"")</f>
        <v/>
      </c>
      <c r="DG441" s="4" t="str">
        <f ca="1">IFERROR(IF($B441&lt;&gt;"",VLOOKUP(DG$421,TabelleK20BI,7,FALSE),""),"")</f>
        <v/>
      </c>
      <c r="DH441" s="4" t="str">
        <f ca="1">IFERROR(IF($B441&lt;&gt;"",VLOOKUP(DH$421,TabelleK20BI,7,FALSE),""),"")</f>
        <v/>
      </c>
      <c r="DI441" s="4" t="str">
        <f ca="1">IFERROR(IF($B441&lt;&gt;"",VLOOKUP(DI$421,TabelleK20BI,7,FALSE),""),"")</f>
        <v/>
      </c>
      <c r="DJ441" s="4" t="str">
        <f ca="1">IFERROR(IF($B441&lt;&gt;"",VLOOKUP(DJ$421,TabelleK20BI,7,FALSE),""),"")</f>
        <v/>
      </c>
      <c r="DK441" s="4" t="str">
        <f ca="1">IFERROR(IF($B441&lt;&gt;"",VLOOKUP(DK$421,TabelleK20BI,7,FALSE),""),"")</f>
        <v/>
      </c>
      <c r="DL441" s="4" t="str">
        <f ca="1">IFERROR(IF($B441&lt;&gt;"",VLOOKUP(DL$421,TabelleK20BI,7,FALSE),""),"")</f>
        <v/>
      </c>
      <c r="DM441" s="4" t="str">
        <f ca="1">IFERROR(IF($B441&lt;&gt;"",VLOOKUP(DM$421,TabelleK20BI,7,FALSE),""),"")</f>
        <v/>
      </c>
      <c r="DN441" s="4" t="str">
        <f ca="1">IFERROR(IF($B441&lt;&gt;"",VLOOKUP(DN$421,TabelleK20BI,7,FALSE),""),"")</f>
        <v/>
      </c>
      <c r="DO441" s="4" t="str">
        <f ca="1">IFERROR(IF($B441&lt;&gt;"",VLOOKUP(DO$421,TabelleK20BI,7,FALSE),""),"")</f>
        <v/>
      </c>
      <c r="DP441" s="4" t="str">
        <f ca="1">IFERROR(IF($B441&lt;&gt;"",VLOOKUP(DP$421,TabelleK20BI,7,FALSE),""),"")</f>
        <v/>
      </c>
      <c r="DQ441" s="4" t="str">
        <f ca="1">IFERROR(IF($B441&lt;&gt;"",VLOOKUP(DQ$421,TabelleK20BI,7,FALSE),""),"")</f>
        <v/>
      </c>
      <c r="DR441" s="4" t="str">
        <f ca="1">IFERROR(IF($B441&lt;&gt;"",VLOOKUP(DR$421,TabelleK20BI,7,FALSE),""),"")</f>
        <v/>
      </c>
      <c r="DS441" s="4" t="str">
        <f ca="1">IFERROR(IF($B441&lt;&gt;"",VLOOKUP(DS$421,TabelleK20BI,7,FALSE),""),"")</f>
        <v/>
      </c>
      <c r="DT441" s="4" t="str">
        <f ca="1">IFERROR(IF($B441&lt;&gt;"",VLOOKUP(DT$421,TabelleK20BI,7,FALSE),""),"")</f>
        <v/>
      </c>
      <c r="DU441" s="4" t="str">
        <f ca="1">IFERROR(IF($B441&lt;&gt;"",VLOOKUP(DU$421,TabelleK20BI,7,FALSE),""),"")</f>
        <v/>
      </c>
      <c r="DV441" s="4" t="str">
        <f ca="1">IFERROR(IF($B441&lt;&gt;"",VLOOKUP(DV$421,TabelleK20BI,7,FALSE),""),"")</f>
        <v/>
      </c>
      <c r="DW441" s="4" t="str">
        <f ca="1">IFERROR(IF($B441&lt;&gt;"",VLOOKUP(DW$421,TabelleK20BI,7,FALSE),""),"")</f>
        <v/>
      </c>
      <c r="DX441" s="4" t="str">
        <f ca="1">IFERROR(IF($B441&lt;&gt;"",VLOOKUP(DX$421,TabelleK20BI,7,FALSE),""),"")</f>
        <v/>
      </c>
      <c r="DY441" s="4" t="str">
        <f ca="1">IFERROR(IF($B441&lt;&gt;"",VLOOKUP(DY$421,TabelleK20BI,7,FALSE),""),"")</f>
        <v/>
      </c>
      <c r="DZ441" s="4" t="str">
        <f ca="1">IFERROR(IF($B441&lt;&gt;"",VLOOKUP(DZ$421,TabelleK20BI,7,FALSE),""),"")</f>
        <v/>
      </c>
      <c r="EA441" s="4" t="str">
        <f ca="1">IFERROR(IF($B441&lt;&gt;"",VLOOKUP(EA$421,TabelleK20BI,7,FALSE),""),"")</f>
        <v/>
      </c>
      <c r="EB441" s="4" t="str">
        <f ca="1">IFERROR(IF($B441&lt;&gt;"",VLOOKUP(EB$421,TabelleK20BI,7,FALSE),""),"")</f>
        <v/>
      </c>
      <c r="EC441" s="4" t="str">
        <f ca="1">IFERROR(IF($B441&lt;&gt;"",VLOOKUP(EC$421,TabelleK20BI,7,FALSE),""),"")</f>
        <v/>
      </c>
      <c r="ED441" s="4" t="str">
        <f ca="1">IFERROR(IF($B441&lt;&gt;"",VLOOKUP(ED$421,TabelleK20BI,7,FALSE),""),"")</f>
        <v/>
      </c>
      <c r="EE441" s="4" t="str">
        <f ca="1">IFERROR(IF($B441&lt;&gt;"",VLOOKUP(EE$421,TabelleK20BI,7,FALSE),""),"")</f>
        <v/>
      </c>
      <c r="EF441" s="4" t="str">
        <f ca="1">IFERROR(IF($B441&lt;&gt;"",VLOOKUP(EF$421,TabelleK20BI,7,FALSE),""),"")</f>
        <v/>
      </c>
      <c r="EG441" s="4" t="str">
        <f ca="1">IFERROR(IF($B441&lt;&gt;"",VLOOKUP(EG$421,TabelleK20BI,7,FALSE),""),"")</f>
        <v/>
      </c>
      <c r="EH441" s="4" t="str">
        <f ca="1">IFERROR(IF($B441&lt;&gt;"",VLOOKUP(EH$421,TabelleK20BI,7,FALSE),""),"")</f>
        <v/>
      </c>
      <c r="EI441" s="4" t="str">
        <f ca="1">IFERROR(IF($B441&lt;&gt;"",VLOOKUP(EI$421,TabelleK20BI,7,FALSE),""),"")</f>
        <v/>
      </c>
      <c r="EJ441" s="4" t="str">
        <f ca="1">IFERROR(IF($B441&lt;&gt;"",VLOOKUP(EJ$421,TabelleK20BI,7,FALSE),""),"")</f>
        <v/>
      </c>
      <c r="EK441" s="4" t="str">
        <f ca="1">IFERROR(IF($B441&lt;&gt;"",VLOOKUP(EK$421,TabelleK20BI,7,FALSE),""),"")</f>
        <v/>
      </c>
      <c r="EL441" s="4" t="str">
        <f ca="1">IFERROR(IF($B441&lt;&gt;"",VLOOKUP(EL$421,TabelleK20BI,7,FALSE),""),"")</f>
        <v/>
      </c>
      <c r="EM441" s="4" t="str">
        <f ca="1">IFERROR(IF($B441&lt;&gt;"",VLOOKUP(EM$421,TabelleK20BI,7,FALSE),""),"")</f>
        <v/>
      </c>
      <c r="EN441" s="4" t="str">
        <f ca="1">IFERROR(IF($B441&lt;&gt;"",VLOOKUP(EN$421,TabelleK20BI,7,FALSE),""),"")</f>
        <v/>
      </c>
      <c r="EO441" s="4" t="str">
        <f ca="1">IFERROR(IF($B441&lt;&gt;"",VLOOKUP(EO$421,TabelleK20BI,7,FALSE),""),"")</f>
        <v/>
      </c>
      <c r="EP441" s="4" t="str">
        <f ca="1">IFERROR(IF($B441&lt;&gt;"",VLOOKUP(EP$421,TabelleK20BI,7,FALSE),""),"")</f>
        <v/>
      </c>
      <c r="EQ441" s="4" t="str">
        <f ca="1">IFERROR(IF($B441&lt;&gt;"",VLOOKUP(EQ$421,TabelleK20BI,7,FALSE),""),"")</f>
        <v/>
      </c>
      <c r="ER441" s="4" t="str">
        <f ca="1">IFERROR(IF($B441&lt;&gt;"",VLOOKUP(ER$421,TabelleK20BI,7,FALSE),""),"")</f>
        <v/>
      </c>
      <c r="ES441" s="4" t="str">
        <f ca="1">IFERROR(IF($B441&lt;&gt;"",VLOOKUP(ES$421,TabelleK20BI,7,FALSE),""),"")</f>
        <v/>
      </c>
      <c r="ET441" s="4" t="str">
        <f ca="1">IFERROR(IF($B441&lt;&gt;"",VLOOKUP(ET$421,TabelleK20BI,7,FALSE),""),"")</f>
        <v/>
      </c>
      <c r="EU441" s="4" t="str">
        <f ca="1">IFERROR(IF($B441&lt;&gt;"",VLOOKUP(EU$421,TabelleK20BI,7,FALSE),""),"")</f>
        <v/>
      </c>
      <c r="EV441" s="4" t="str">
        <f ca="1">IFERROR(IF($B441&lt;&gt;"",VLOOKUP(EV$421,TabelleK20BI,7,FALSE),""),"")</f>
        <v/>
      </c>
      <c r="EW441" s="4" t="str">
        <f ca="1">IFERROR(IF($B441&lt;&gt;"",VLOOKUP(EW$421,TabelleK20BI,7,FALSE),""),"")</f>
        <v/>
      </c>
      <c r="EX441" s="4" t="str">
        <f ca="1">IFERROR(IF($B441&lt;&gt;"",VLOOKUP(EX$421,TabelleK20BI,7,FALSE),""),"")</f>
        <v/>
      </c>
      <c r="EY441" s="4" t="str">
        <f ca="1">IFERROR(IF($B441&lt;&gt;"",VLOOKUP(EY$421,TabelleK20BI,7,FALSE),""),"")</f>
        <v/>
      </c>
      <c r="EZ441" s="4" t="str">
        <f ca="1">IFERROR(IF($B441&lt;&gt;"",VLOOKUP(EZ$421,TabelleK20BI,7,FALSE),""),"")</f>
        <v/>
      </c>
      <c r="FA441" s="4" t="str">
        <f ca="1">IFERROR(IF($B441&lt;&gt;"",VLOOKUP(FA$421,TabelleK20BI,7,FALSE),""),"")</f>
        <v/>
      </c>
      <c r="FB441" s="4" t="str">
        <f ca="1">IFERROR(IF($B441&lt;&gt;"",VLOOKUP(FB$421,TabelleK20BI,7,FALSE),""),"")</f>
        <v/>
      </c>
      <c r="FC441" s="4" t="str">
        <f ca="1">IFERROR(IF($B441&lt;&gt;"",VLOOKUP(FC$421,TabelleK20BI,7,FALSE),""),"")</f>
        <v/>
      </c>
      <c r="FD441" s="4" t="str">
        <f ca="1">IFERROR(IF($B441&lt;&gt;"",VLOOKUP(FD$421,TabelleK20BI,7,FALSE),""),"")</f>
        <v/>
      </c>
      <c r="FE441" s="4" t="str">
        <f ca="1">IFERROR(IF($B441&lt;&gt;"",VLOOKUP(FE$421,TabelleK20BI,7,FALSE),""),"")</f>
        <v/>
      </c>
      <c r="FF441" s="4" t="str">
        <f ca="1">IFERROR(IF($B441&lt;&gt;"",VLOOKUP(FF$421,TabelleK20BI,7,FALSE),""),"")</f>
        <v/>
      </c>
      <c r="FG441" s="4" t="str">
        <f ca="1">IFERROR(IF($B441&lt;&gt;"",VLOOKUP(FG$421,TabelleK20BI,7,FALSE),""),"")</f>
        <v/>
      </c>
      <c r="FH441" s="4" t="str">
        <f ca="1">IFERROR(IF($B441&lt;&gt;"",VLOOKUP(FH$421,TabelleK20BI,7,FALSE),""),"")</f>
        <v/>
      </c>
      <c r="FI441" s="4" t="str">
        <f ca="1">IFERROR(IF($B441&lt;&gt;"",VLOOKUP(FI$421,TabelleK20BI,7,FALSE),""),"")</f>
        <v/>
      </c>
      <c r="FJ441" s="4" t="str">
        <f ca="1">IFERROR(IF($B441&lt;&gt;"",VLOOKUP(FJ$421,TabelleK20BI,7,FALSE),""),"")</f>
        <v/>
      </c>
      <c r="FK441" s="4" t="str">
        <f ca="1">IFERROR(IF($B441&lt;&gt;"",VLOOKUP(FK$421,TabelleK20BI,7,FALSE),""),"")</f>
        <v/>
      </c>
      <c r="FL441" s="4" t="str">
        <f ca="1">IFERROR(IF($B441&lt;&gt;"",VLOOKUP(FL$421,TabelleK20BI,7,FALSE),""),"")</f>
        <v/>
      </c>
      <c r="FM441" s="4" t="str">
        <f ca="1">IFERROR(IF($B441&lt;&gt;"",VLOOKUP(FM$421,TabelleK20BI,7,FALSE),""),"")</f>
        <v/>
      </c>
      <c r="FN441" s="4" t="str">
        <f ca="1">IFERROR(IF($B441&lt;&gt;"",VLOOKUP(FN$421,TabelleK20BI,7,FALSE),""),"")</f>
        <v/>
      </c>
      <c r="FO441" s="4" t="str">
        <f ca="1">IFERROR(IF($B441&lt;&gt;"",VLOOKUP(FO$421,TabelleK20BI,7,FALSE),""),"")</f>
        <v/>
      </c>
      <c r="FP441" s="4" t="str">
        <f ca="1">IFERROR(IF($B441&lt;&gt;"",VLOOKUP(FP$421,TabelleK20BI,7,FALSE),""),"")</f>
        <v/>
      </c>
      <c r="FQ441" s="4" t="str">
        <f ca="1">IFERROR(IF($B441&lt;&gt;"",VLOOKUP(FQ$421,TabelleK20BI,7,FALSE),""),"")</f>
        <v/>
      </c>
      <c r="FR441" s="4" t="str">
        <f ca="1">IFERROR(IF($B441&lt;&gt;"",VLOOKUP(FR$421,TabelleK20BI,7,FALSE),""),"")</f>
        <v/>
      </c>
      <c r="FS441" s="4" t="str">
        <f ca="1">IFERROR(IF($B441&lt;&gt;"",VLOOKUP(FS$421,TabelleK20BI,7,FALSE),""),"")</f>
        <v/>
      </c>
      <c r="FT441" s="4" t="str">
        <f ca="1">IFERROR(IF($B441&lt;&gt;"",VLOOKUP(FT$421,TabelleK20BI,7,FALSE),""),"")</f>
        <v/>
      </c>
      <c r="FU441" s="4" t="str">
        <f ca="1">IFERROR(IF($B441&lt;&gt;"",VLOOKUP(FU$421,TabelleK20BI,7,FALSE),""),"")</f>
        <v/>
      </c>
      <c r="FV441" s="4" t="str">
        <f ca="1">IFERROR(IF($B441&lt;&gt;"",VLOOKUP(FV$421,TabelleK20BI,7,FALSE),""),"")</f>
        <v/>
      </c>
      <c r="FW441" s="4" t="str">
        <f ca="1">IFERROR(IF($B441&lt;&gt;"",VLOOKUP(FW$421,TabelleK20BI,7,FALSE),""),"")</f>
        <v/>
      </c>
      <c r="FX441" s="4" t="str">
        <f ca="1">IFERROR(IF($B441&lt;&gt;"",VLOOKUP(FX$421,TabelleK20BI,7,FALSE),""),"")</f>
        <v/>
      </c>
      <c r="FY441" s="4" t="str">
        <f ca="1">IFERROR(IF($B441&lt;&gt;"",VLOOKUP(FY$421,TabelleK20BI,7,FALSE),""),"")</f>
        <v/>
      </c>
      <c r="FZ441" s="4" t="str">
        <f ca="1">IFERROR(IF($B441&lt;&gt;"",VLOOKUP(FZ$421,TabelleK20BI,7,FALSE),""),"")</f>
        <v/>
      </c>
      <c r="GA441" s="4" t="str">
        <f ca="1">IFERROR(IF($B441&lt;&gt;"",VLOOKUP(GA$421,TabelleK20BI,7,FALSE),""),"")</f>
        <v/>
      </c>
      <c r="GB441" s="4" t="str">
        <f ca="1">IFERROR(IF($B441&lt;&gt;"",VLOOKUP(GB$421,TabelleK20BI,7,FALSE),""),"")</f>
        <v/>
      </c>
      <c r="GC441" s="4" t="str">
        <f ca="1">IFERROR(IF($B441&lt;&gt;"",VLOOKUP(GC$421,TabelleK20BI,7,FALSE),""),"")</f>
        <v/>
      </c>
      <c r="GD441" s="4" t="str">
        <f ca="1">IFERROR(IF($B441&lt;&gt;"",VLOOKUP(GD$421,TabelleK20BI,7,FALSE),""),"")</f>
        <v/>
      </c>
      <c r="GE441" s="4" t="str">
        <f ca="1">IFERROR(IF($B441&lt;&gt;"",VLOOKUP(GE$421,TabelleK20BI,7,FALSE),""),"")</f>
        <v/>
      </c>
      <c r="GF441" s="4" t="str">
        <f ca="1">IFERROR(IF($B441&lt;&gt;"",VLOOKUP(GF$421,TabelleK20BI,7,FALSE),""),"")</f>
        <v/>
      </c>
      <c r="GG441" s="4" t="str">
        <f ca="1">IFERROR(IF($B441&lt;&gt;"",VLOOKUP(GG$421,TabelleK20BI,7,FALSE),""),"")</f>
        <v/>
      </c>
      <c r="GH441" s="4" t="str">
        <f ca="1">IFERROR(IF($B441&lt;&gt;"",VLOOKUP(GH$421,TabelleK20BI,7,FALSE),""),"")</f>
        <v/>
      </c>
      <c r="GI441" s="4" t="str">
        <f ca="1">IFERROR(IF($B441&lt;&gt;"",VLOOKUP(GI$421,TabelleK20BI,7,FALSE),""),"")</f>
        <v/>
      </c>
      <c r="GJ441" s="4" t="str">
        <f ca="1">IFERROR(IF($B441&lt;&gt;"",VLOOKUP(GJ$421,TabelleK20BI,7,FALSE),""),"")</f>
        <v/>
      </c>
      <c r="GK441" s="4" t="str">
        <f ca="1">IFERROR(IF($B441&lt;&gt;"",VLOOKUP(GK$421,TabelleK20BI,7,FALSE),""),"")</f>
        <v/>
      </c>
      <c r="GL441" s="4" t="str">
        <f ca="1">IFERROR(IF($B441&lt;&gt;"",VLOOKUP(GL$421,TabelleK20BI,7,FALSE),""),"")</f>
        <v/>
      </c>
      <c r="GM441" s="4" t="str">
        <f ca="1">IFERROR(IF($B441&lt;&gt;"",VLOOKUP(GM$421,TabelleK20BI,7,FALSE),""),"")</f>
        <v/>
      </c>
      <c r="GN441" s="4" t="str">
        <f ca="1">IFERROR(IF($B441&lt;&gt;"",VLOOKUP(GN$421,TabelleK20BI,7,FALSE),""),"")</f>
        <v/>
      </c>
      <c r="GO441" s="4" t="str">
        <f ca="1">IFERROR(IF($B441&lt;&gt;"",VLOOKUP(GO$421,TabelleK20BI,7,FALSE),""),"")</f>
        <v/>
      </c>
      <c r="GP441" s="4" t="str">
        <f ca="1">IFERROR(IF($B441&lt;&gt;"",VLOOKUP(GP$421,TabelleK20BI,7,FALSE),""),"")</f>
        <v/>
      </c>
      <c r="GQ441" s="4" t="str">
        <f ca="1">IFERROR(IF($B441&lt;&gt;"",VLOOKUP(GQ$421,TabelleK20BI,7,FALSE),""),"")</f>
        <v/>
      </c>
      <c r="GR441" s="4" t="str">
        <f ca="1">IFERROR(IF($B441&lt;&gt;"",VLOOKUP(GR$421,TabelleK20BI,7,FALSE),""),"")</f>
        <v/>
      </c>
      <c r="GS441" s="4" t="str">
        <f ca="1">IFERROR(IF($B441&lt;&gt;"",VLOOKUP(GS$421,TabelleK20BI,7,FALSE),""),"")</f>
        <v/>
      </c>
      <c r="GT441" s="4" t="str">
        <f ca="1">IFERROR(IF($B441&lt;&gt;"",VLOOKUP(GT$421,TabelleK20BI,7,FALSE),""),"")</f>
        <v/>
      </c>
      <c r="GU441" s="4" t="str">
        <f ca="1">IFERROR(IF($B441&lt;&gt;"",VLOOKUP(GU$421,TabelleK20BI,7,FALSE),""),"")</f>
        <v/>
      </c>
      <c r="GV441" s="4" t="str">
        <f ca="1">IFERROR(IF($B441&lt;&gt;"",VLOOKUP(GV$421,TabelleK20BI,7,FALSE),""),"")</f>
        <v/>
      </c>
      <c r="GW441" s="4" t="str">
        <f ca="1">IFERROR(IF($B441&lt;&gt;"",VLOOKUP(GW$421,TabelleK20BI,7,FALSE),""),"")</f>
        <v/>
      </c>
      <c r="GX441" s="4" t="str">
        <f ca="1">IFERROR(IF($B441&lt;&gt;"",VLOOKUP(GX$421,TabelleK20BI,7,FALSE),""),"")</f>
        <v/>
      </c>
      <c r="GY441" s="4" t="str">
        <f ca="1">IFERROR(IF($B441&lt;&gt;"",VLOOKUP(GY$421,TabelleK20BI,7,FALSE),""),"")</f>
        <v/>
      </c>
      <c r="GZ441" s="4" t="str">
        <f ca="1">IFERROR(IF($B441&lt;&gt;"",VLOOKUP(GZ$421,TabelleK20BI,7,FALSE),""),"")</f>
        <v/>
      </c>
      <c r="HA441" s="4" t="str">
        <f ca="1">IFERROR(IF($B441&lt;&gt;"",VLOOKUP(HA$421,TabelleK20BI,7,FALSE),""),"")</f>
        <v/>
      </c>
      <c r="HB441" s="4" t="str">
        <f ca="1">IFERROR(IF($B441&lt;&gt;"",VLOOKUP(HB$421,TabelleK20BI,7,FALSE),""),"")</f>
        <v/>
      </c>
      <c r="HC441" s="4" t="str">
        <f ca="1">IFERROR(IF($B441&lt;&gt;"",VLOOKUP(HC$421,TabelleK20BI,7,FALSE),""),"")</f>
        <v/>
      </c>
      <c r="HD441" s="4" t="str">
        <f ca="1">IFERROR(IF($B441&lt;&gt;"",VLOOKUP(HD$421,TabelleK20BI,7,FALSE),""),"")</f>
        <v/>
      </c>
      <c r="HE441" s="4" t="str">
        <f ca="1">IFERROR(IF($B441&lt;&gt;"",VLOOKUP(HE$421,TabelleK20BI,7,FALSE),""),"")</f>
        <v/>
      </c>
      <c r="HF441" s="4" t="str">
        <f ca="1">IFERROR(IF($B441&lt;&gt;"",VLOOKUP(HF$421,TabelleK20BI,7,FALSE),""),"")</f>
        <v/>
      </c>
      <c r="HG441" s="4" t="str">
        <f ca="1">IFERROR(IF($B441&lt;&gt;"",VLOOKUP(HG$421,TabelleK20BI,7,FALSE),""),"")</f>
        <v/>
      </c>
      <c r="HH441" s="4" t="str">
        <f ca="1">IFERROR(IF($B441&lt;&gt;"",VLOOKUP(HH$421,TabelleK20BI,7,FALSE),""),"")</f>
        <v/>
      </c>
      <c r="HI441" s="4" t="str">
        <f ca="1">IFERROR(IF($B441&lt;&gt;"",VLOOKUP(HI$421,TabelleK20BI,7,FALSE),""),"")</f>
        <v/>
      </c>
      <c r="HJ441" s="4" t="str">
        <f ca="1">IFERROR(IF($B441&lt;&gt;"",VLOOKUP(HJ$421,TabelleK20BI,7,FALSE),""),"")</f>
        <v/>
      </c>
      <c r="HK441" s="4" t="str">
        <f ca="1">IFERROR(IF($B441&lt;&gt;"",VLOOKUP(HK$421,TabelleK20BI,7,FALSE),""),"")</f>
        <v/>
      </c>
      <c r="HL441" s="4" t="str">
        <f ca="1">IFERROR(IF($B441&lt;&gt;"",VLOOKUP(HL$421,TabelleK20BI,7,FALSE),""),"")</f>
        <v/>
      </c>
      <c r="HM441" s="4" t="str">
        <f ca="1">IFERROR(IF($B441&lt;&gt;"",VLOOKUP(HM$421,TabelleK20BI,7,FALSE),""),"")</f>
        <v/>
      </c>
      <c r="HN441" s="4" t="str">
        <f ca="1">IFERROR(IF($B441&lt;&gt;"",VLOOKUP(HN$421,TabelleK20BI,7,FALSE),""),"")</f>
        <v/>
      </c>
      <c r="HO441" s="4" t="str">
        <f ca="1">IFERROR(IF($B441&lt;&gt;"",VLOOKUP(HO$421,TabelleK20BI,7,FALSE),""),"")</f>
        <v/>
      </c>
      <c r="HP441" s="4" t="str">
        <f ca="1">IFERROR(IF($B441&lt;&gt;"",VLOOKUP(HP$421,TabelleK20BI,7,FALSE),""),"")</f>
        <v/>
      </c>
      <c r="HQ441" s="4" t="str">
        <f ca="1">IFERROR(IF($B441&lt;&gt;"",VLOOKUP(HQ$421,TabelleK20BI,7,FALSE),""),"")</f>
        <v/>
      </c>
      <c r="HR441" s="4" t="str">
        <f ca="1">IFERROR(IF($B441&lt;&gt;"",VLOOKUP(HR$421,TabelleK20BI,7,FALSE),""),"")</f>
        <v/>
      </c>
      <c r="HS441" s="4" t="str">
        <f ca="1">IFERROR(IF($B441&lt;&gt;"",VLOOKUP(HS$421,TabelleK20BI,7,FALSE),""),"")</f>
        <v/>
      </c>
      <c r="HT441" s="4" t="str">
        <f ca="1">IFERROR(IF($B441&lt;&gt;"",VLOOKUP(HT$421,TabelleK20BI,7,FALSE),""),"")</f>
        <v/>
      </c>
      <c r="HU441" s="4" t="str">
        <f ca="1">IFERROR(IF($B441&lt;&gt;"",VLOOKUP(HU$421,TabelleK20BI,7,FALSE),""),"")</f>
        <v/>
      </c>
      <c r="HV441" s="4" t="str">
        <f ca="1">IFERROR(IF($B441&lt;&gt;"",VLOOKUP(HV$421,TabelleK20BI,7,FALSE),""),"")</f>
        <v/>
      </c>
      <c r="HW441" s="4" t="str">
        <f ca="1">IFERROR(IF($B441&lt;&gt;"",VLOOKUP(HW$421,TabelleK20BI,7,FALSE),""),"")</f>
        <v/>
      </c>
      <c r="HX441" s="4" t="str">
        <f ca="1">IFERROR(IF($B441&lt;&gt;"",VLOOKUP(HX$421,TabelleK20BI,7,FALSE),""),"")</f>
        <v/>
      </c>
      <c r="HY441" s="4" t="str">
        <f ca="1">IFERROR(IF($B441&lt;&gt;"",VLOOKUP(HY$421,TabelleK20BI,7,FALSE),""),"")</f>
        <v/>
      </c>
      <c r="HZ441" s="4" t="str">
        <f ca="1">IFERROR(IF($B441&lt;&gt;"",VLOOKUP(HZ$421,TabelleK20BI,7,FALSE),""),"")</f>
        <v/>
      </c>
      <c r="IA441" s="4" t="str">
        <f ca="1">IFERROR(IF($B441&lt;&gt;"",VLOOKUP(IA$421,TabelleK20BI,7,FALSE),""),"")</f>
        <v/>
      </c>
      <c r="IB441" s="4" t="str">
        <f ca="1">IFERROR(IF($B441&lt;&gt;"",VLOOKUP(IB$421,TabelleK20BI,7,FALSE),""),"")</f>
        <v/>
      </c>
      <c r="IC441" s="4" t="str">
        <f ca="1">IFERROR(IF($B441&lt;&gt;"",VLOOKUP(IC$421,TabelleK20BI,7,FALSE),""),"")</f>
        <v/>
      </c>
      <c r="ID441" s="4" t="str">
        <f ca="1">IFERROR(IF($B441&lt;&gt;"",VLOOKUP(ID$421,TabelleK20BI,7,FALSE),""),"")</f>
        <v/>
      </c>
      <c r="IE441" s="4" t="str">
        <f ca="1">IFERROR(IF($B441&lt;&gt;"",VLOOKUP(IE$421,TabelleK20BI,7,FALSE),""),"")</f>
        <v/>
      </c>
      <c r="IF441" s="4" t="str">
        <f ca="1">IFERROR(IF($B441&lt;&gt;"",VLOOKUP(IF$421,TabelleK20BI,7,FALSE),""),"")</f>
        <v/>
      </c>
      <c r="IG441" s="4" t="str">
        <f ca="1">IFERROR(IF($B441&lt;&gt;"",VLOOKUP(IG$421,TabelleK20BI,7,FALSE),""),"")</f>
        <v/>
      </c>
      <c r="IH441" s="4" t="str">
        <f ca="1">IFERROR(IF($B441&lt;&gt;"",VLOOKUP(IH$421,TabelleK20BI,7,FALSE),""),"")</f>
        <v/>
      </c>
      <c r="II441" s="4" t="str">
        <f ca="1">IFERROR(IF($B441&lt;&gt;"",VLOOKUP(II$421,TabelleK20BI,7,FALSE),""),"")</f>
        <v/>
      </c>
      <c r="IJ441" s="4" t="str">
        <f ca="1">IFERROR(IF($B441&lt;&gt;"",VLOOKUP(IJ$421,TabelleK20BI,7,FALSE),""),"")</f>
        <v/>
      </c>
      <c r="IK441" s="4" t="str">
        <f ca="1">IFERROR(IF($B441&lt;&gt;"",VLOOKUP(IK$421,TabelleK20BI,7,FALSE),""),"")</f>
        <v/>
      </c>
      <c r="IL441" s="4" t="str">
        <f ca="1">IFERROR(IF($B441&lt;&gt;"",VLOOKUP(IL$421,TabelleK20BI,7,FALSE),""),"")</f>
        <v/>
      </c>
      <c r="IM441" s="4" t="str">
        <f ca="1">IFERROR(IF($B441&lt;&gt;"",VLOOKUP(IM$421,TabelleK20BI,7,FALSE),""),"")</f>
        <v/>
      </c>
      <c r="IN441" s="4" t="str">
        <f ca="1">IFERROR(IF($B441&lt;&gt;"",VLOOKUP(IN$421,TabelleK20BI,7,FALSE),""),"")</f>
        <v/>
      </c>
      <c r="IO441" s="4" t="str">
        <f ca="1">IFERROR(IF($B441&lt;&gt;"",VLOOKUP(IO$421,TabelleK20BI,7,FALSE),""),"")</f>
        <v/>
      </c>
      <c r="IP441" s="4" t="str">
        <f ca="1">IFERROR(IF($B441&lt;&gt;"",VLOOKUP(IP$421,TabelleK20BI,7,FALSE),""),"")</f>
        <v/>
      </c>
      <c r="IQ441" s="4" t="str">
        <f ca="1">IFERROR(IF($B441&lt;&gt;"",VLOOKUP(IQ$421,TabelleK20BI,7,FALSE),""),"")</f>
        <v/>
      </c>
      <c r="IR441" s="4" t="str">
        <f ca="1">IFERROR(IF($B441&lt;&gt;"",VLOOKUP(IR$421,TabelleK20BI,7,FALSE),""),"")</f>
        <v/>
      </c>
      <c r="IS441" s="4" t="str">
        <f ca="1">IFERROR(IF($B441&lt;&gt;"",VLOOKUP(IS$421,TabelleK20BI,7,FALSE),""),"")</f>
        <v/>
      </c>
      <c r="IT441" s="4" t="str">
        <f ca="1">IFERROR(IF($B441&lt;&gt;"",VLOOKUP(IT$421,TabelleK20BI,7,FALSE),""),"")</f>
        <v/>
      </c>
      <c r="IU441" s="4" t="str">
        <f ca="1">IFERROR(IF($B441&lt;&gt;"",VLOOKUP(IU$421,TabelleK20BI,7,FALSE),""),"")</f>
        <v/>
      </c>
      <c r="IV441" s="4" t="str">
        <f ca="1">IFERROR(IF($B441&lt;&gt;"",VLOOKUP(IV$421,TabelleK20BI,7,FALSE),""),"")</f>
        <v/>
      </c>
      <c r="IW441" s="4" t="str">
        <f ca="1">IFERROR(IF($B441&lt;&gt;"",VLOOKUP(IW$421,TabelleK20BI,7,FALSE),""),"")</f>
        <v/>
      </c>
      <c r="IX441" s="4" t="str">
        <f ca="1">IFERROR(IF($B441&lt;&gt;"",VLOOKUP(IX$421,TabelleK20BI,7,FALSE),""),"")</f>
        <v/>
      </c>
      <c r="IY441" s="4" t="str">
        <f ca="1">IFERROR(IF($B441&lt;&gt;"",VLOOKUP(IY$421,TabelleK20BI,7,FALSE),""),"")</f>
        <v/>
      </c>
      <c r="IZ441" s="4" t="str">
        <f ca="1">IFERROR(IF($B441&lt;&gt;"",VLOOKUP(IZ$421,TabelleK20BI,7,FALSE),""),"")</f>
        <v/>
      </c>
      <c r="JA441" s="4" t="str">
        <f ca="1">IFERROR(IF($B441&lt;&gt;"",VLOOKUP(JA$421,TabelleK20BI,7,FALSE),""),"")</f>
        <v/>
      </c>
      <c r="JB441" s="4" t="str">
        <f ca="1">IFERROR(IF($B441&lt;&gt;"",VLOOKUP(JB$421,TabelleK20BI,7,FALSE),""),"")</f>
        <v/>
      </c>
      <c r="JC441" s="4" t="str">
        <f ca="1">IFERROR(IF($B441&lt;&gt;"",VLOOKUP(JC$421,TabelleK20BI,7,FALSE),""),"")</f>
        <v/>
      </c>
      <c r="JD441" s="4" t="str">
        <f ca="1">IFERROR(IF($B441&lt;&gt;"",VLOOKUP(JD$421,TabelleK20BI,7,FALSE),""),"")</f>
        <v/>
      </c>
      <c r="JE441" s="4" t="str">
        <f ca="1">IFERROR(IF($B441&lt;&gt;"",VLOOKUP(JE$421,TabelleK20BI,7,FALSE),""),"")</f>
        <v/>
      </c>
      <c r="JF441" s="4" t="str">
        <f ca="1">IFERROR(IF($B441&lt;&gt;"",VLOOKUP(JF$421,TabelleK20BI,7,FALSE),""),"")</f>
        <v/>
      </c>
      <c r="JG441" s="4" t="str">
        <f ca="1">IFERROR(IF($B441&lt;&gt;"",VLOOKUP(JG$421,TabelleK20BI,7,FALSE),""),"")</f>
        <v/>
      </c>
      <c r="JH441" s="4" t="str">
        <f ca="1">IFERROR(IF($B441&lt;&gt;"",VLOOKUP(JH$421,TabelleK20BI,7,FALSE),""),"")</f>
        <v/>
      </c>
      <c r="JI441" s="4" t="str">
        <f ca="1">IFERROR(IF($B441&lt;&gt;"",VLOOKUP(JI$421,TabelleK20BI,7,FALSE),""),"")</f>
        <v/>
      </c>
      <c r="JJ441" s="4" t="str">
        <f ca="1">IFERROR(IF($B441&lt;&gt;"",VLOOKUP(JJ$421,TabelleK20BI,7,FALSE),""),"")</f>
        <v/>
      </c>
      <c r="JK441" s="4" t="str">
        <f ca="1">IFERROR(IF($B441&lt;&gt;"",VLOOKUP(JK$421,TabelleK20BI,7,FALSE),""),"")</f>
        <v/>
      </c>
      <c r="JL441" s="4" t="str">
        <f ca="1">IFERROR(IF($B441&lt;&gt;"",VLOOKUP(JL$421,TabelleK20BI,7,FALSE),""),"")</f>
        <v/>
      </c>
      <c r="JM441" s="4" t="str">
        <f ca="1">IFERROR(IF($B441&lt;&gt;"",VLOOKUP(JM$421,TabelleK20BI,7,FALSE),""),"")</f>
        <v/>
      </c>
      <c r="JN441" s="4" t="str">
        <f ca="1">IFERROR(IF($B441&lt;&gt;"",VLOOKUP(JN$421,TabelleK20BI,7,FALSE),""),"")</f>
        <v/>
      </c>
      <c r="JO441" s="4" t="str">
        <f ca="1">IFERROR(IF($B441&lt;&gt;"",VLOOKUP(JO$421,TabelleK20BI,7,FALSE),""),"")</f>
        <v/>
      </c>
      <c r="JP441" s="4" t="str">
        <f ca="1">IFERROR(IF($B441&lt;&gt;"",VLOOKUP(JP$421,TabelleK20BI,7,FALSE),""),"")</f>
        <v/>
      </c>
      <c r="JQ441" s="4" t="str">
        <f ca="1">IFERROR(IF($B441&lt;&gt;"",VLOOKUP(JQ$421,TabelleK20BI,7,FALSE),""),"")</f>
        <v/>
      </c>
      <c r="JR441" s="4" t="str">
        <f ca="1">IFERROR(IF($B441&lt;&gt;"",VLOOKUP(JR$421,TabelleK20BI,7,FALSE),""),"")</f>
        <v/>
      </c>
      <c r="JS441" s="4" t="str">
        <f ca="1">IFERROR(IF($B441&lt;&gt;"",VLOOKUP(JS$421,TabelleK20BI,7,FALSE),""),"")</f>
        <v/>
      </c>
      <c r="JT441" s="4" t="str">
        <f ca="1">IFERROR(IF($B441&lt;&gt;"",VLOOKUP(JT$421,TabelleK20BI,7,FALSE),""),"")</f>
        <v/>
      </c>
      <c r="JU441" s="4" t="str">
        <f ca="1">IFERROR(IF($B441&lt;&gt;"",VLOOKUP(JU$421,TabelleK20BI,7,FALSE),""),"")</f>
        <v/>
      </c>
      <c r="JV441" s="4" t="str">
        <f ca="1">IFERROR(IF($B441&lt;&gt;"",VLOOKUP(JV$421,TabelleK20BI,7,FALSE),""),"")</f>
        <v/>
      </c>
      <c r="JW441" s="4" t="str">
        <f ca="1">IFERROR(IF($B441&lt;&gt;"",VLOOKUP(JW$421,TabelleK20BI,7,FALSE),""),"")</f>
        <v/>
      </c>
      <c r="JX441" s="4" t="str">
        <f ca="1">IFERROR(IF($B441&lt;&gt;"",VLOOKUP(JX$421,TabelleK20BI,7,FALSE),""),"")</f>
        <v/>
      </c>
      <c r="JY441" s="4" t="str">
        <f ca="1">IFERROR(IF($B441&lt;&gt;"",VLOOKUP(JY$421,TabelleK20BI,7,FALSE),""),"")</f>
        <v/>
      </c>
      <c r="JZ441" s="4" t="str">
        <f ca="1">IFERROR(IF($B441&lt;&gt;"",VLOOKUP(JZ$421,TabelleK20BI,7,FALSE),""),"")</f>
        <v/>
      </c>
      <c r="KA441" s="4" t="str">
        <f ca="1">IFERROR(IF($B441&lt;&gt;"",VLOOKUP(KA$421,TabelleK20BI,7,FALSE),""),"")</f>
        <v/>
      </c>
      <c r="KB441" s="4" t="str">
        <f ca="1">IFERROR(IF($B441&lt;&gt;"",VLOOKUP(KB$421,TabelleK20BI,7,FALSE),""),"")</f>
        <v/>
      </c>
      <c r="KC441" s="4" t="str">
        <f ca="1">IFERROR(IF($B441&lt;&gt;"",VLOOKUP(KC$421,TabelleK20BI,7,FALSE),""),"")</f>
        <v/>
      </c>
      <c r="KD441" s="4" t="str">
        <f ca="1">IFERROR(IF($B441&lt;&gt;"",VLOOKUP(KD$421,TabelleK20BI,7,FALSE),""),"")</f>
        <v/>
      </c>
      <c r="KE441" s="4" t="str">
        <f ca="1">IFERROR(IF($B441&lt;&gt;"",VLOOKUP(KE$421,TabelleK20BI,7,FALSE),""),"")</f>
        <v/>
      </c>
      <c r="KF441" s="4" t="str">
        <f ca="1">IFERROR(IF($B441&lt;&gt;"",VLOOKUP(KF$421,TabelleK20BI,7,FALSE),""),"")</f>
        <v/>
      </c>
      <c r="KG441" s="4" t="str">
        <f ca="1">IFERROR(IF($B441&lt;&gt;"",VLOOKUP(KG$421,TabelleK20BI,7,FALSE),""),"")</f>
        <v/>
      </c>
      <c r="KH441" s="4" t="str">
        <f ca="1">IFERROR(IF($B441&lt;&gt;"",VLOOKUP(KH$421,TabelleK20BI,7,FALSE),""),"")</f>
        <v/>
      </c>
      <c r="KI441" s="4" t="str">
        <f ca="1">IFERROR(IF($B441&lt;&gt;"",VLOOKUP(KI$421,TabelleK20BI,7,FALSE),""),"")</f>
        <v/>
      </c>
      <c r="KJ441" s="4" t="str">
        <f ca="1">IFERROR(IF($B441&lt;&gt;"",VLOOKUP(KJ$421,TabelleK20BI,7,FALSE),""),"")</f>
        <v/>
      </c>
      <c r="KK441" s="4" t="str">
        <f ca="1">IFERROR(IF($B441&lt;&gt;"",VLOOKUP(KK$421,TabelleK20BI,7,FALSE),""),"")</f>
        <v/>
      </c>
      <c r="KL441" s="4" t="str">
        <f ca="1">IFERROR(IF($B441&lt;&gt;"",VLOOKUP(KL$421,TabelleK20BI,7,FALSE),""),"")</f>
        <v/>
      </c>
      <c r="KM441" s="4" t="str">
        <f ca="1">IFERROR(IF($B441&lt;&gt;"",VLOOKUP(KM$421,TabelleK20BI,7,FALSE),""),"")</f>
        <v/>
      </c>
      <c r="KN441" s="4" t="str">
        <f ca="1">IFERROR(IF($B441&lt;&gt;"",VLOOKUP(KN$421,TabelleK20BI,7,FALSE),""),"")</f>
        <v/>
      </c>
      <c r="KO441" s="4" t="str">
        <f ca="1">IFERROR(IF($B441&lt;&gt;"",VLOOKUP(KO$421,TabelleK20BI,7,FALSE),""),"")</f>
        <v/>
      </c>
      <c r="KP441" s="4" t="str">
        <f ca="1">IFERROR(IF($B441&lt;&gt;"",VLOOKUP(KP$421,TabelleK20BI,7,FALSE),""),"")</f>
        <v/>
      </c>
      <c r="KQ441" s="4" t="str">
        <f ca="1">IFERROR(IF($B441&lt;&gt;"",VLOOKUP(KQ$421,TabelleK20BI,7,FALSE),""),"")</f>
        <v/>
      </c>
      <c r="KR441" s="4" t="str">
        <f>IFERROR(VLOOKUP($KR$421,TabelleK20BI,7,FALSE),"")</f>
        <v/>
      </c>
      <c r="KS441" s="4" t="str">
        <f>IFERROR(VLOOKUP($KS$421,TabelleK20BI,7,FALSE),"")</f>
        <v/>
      </c>
    </row>
    <row r="442" spans="2:305" ht="12.75" hidden="1" customHeight="1" x14ac:dyDescent="0.2">
      <c r="B442" s="138" t="str">
        <f t="shared" ca="1" si="148"/>
        <v/>
      </c>
      <c r="C442" s="4" t="str">
        <f ca="1">IFERROR(IF($B442&lt;&gt;"",VLOOKUP(C$421,TabelleK21BI,7,FALSE),""),"")</f>
        <v/>
      </c>
      <c r="D442" s="4" t="str">
        <f ca="1">IFERROR(IF($B442&lt;&gt;"",VLOOKUP(D$421,TabelleK21BI,7,FALSE),""),"")</f>
        <v/>
      </c>
      <c r="E442" s="4" t="str">
        <f ca="1">IFERROR(IF($B442&lt;&gt;"",VLOOKUP(E$421,TabelleK21BI,7,FALSE),""),"")</f>
        <v/>
      </c>
      <c r="F442" s="4" t="str">
        <f ca="1">IFERROR(IF($B442&lt;&gt;"",VLOOKUP(F$421,TabelleK21BI,7,FALSE),""),"")</f>
        <v/>
      </c>
      <c r="G442" s="4" t="str">
        <f ca="1">IFERROR(IF($B442&lt;&gt;"",VLOOKUP(G$421,TabelleK21BI,7,FALSE),""),"")</f>
        <v/>
      </c>
      <c r="H442" s="4" t="str">
        <f ca="1">IFERROR(IF($B442&lt;&gt;"",VLOOKUP(H$421,TabelleK21BI,7,FALSE),""),"")</f>
        <v/>
      </c>
      <c r="I442" s="4" t="str">
        <f ca="1">IFERROR(IF($B442&lt;&gt;"",VLOOKUP(I$421,TabelleK21BI,7,FALSE),""),"")</f>
        <v/>
      </c>
      <c r="J442" s="4" t="str">
        <f ca="1">IFERROR(IF($B442&lt;&gt;"",VLOOKUP(J$421,TabelleK21BI,7,FALSE),""),"")</f>
        <v/>
      </c>
      <c r="K442" s="4" t="str">
        <f ca="1">IFERROR(IF($B442&lt;&gt;"",VLOOKUP(K$421,TabelleK21BI,7,FALSE),""),"")</f>
        <v/>
      </c>
      <c r="L442" s="4" t="str">
        <f ca="1">IFERROR(IF($B442&lt;&gt;"",VLOOKUP(L$421,TabelleK21BI,7,FALSE),""),"")</f>
        <v/>
      </c>
      <c r="M442" s="4" t="str">
        <f ca="1">IFERROR(IF($B442&lt;&gt;"",VLOOKUP(M$421,TabelleK21BI,7,FALSE),""),"")</f>
        <v/>
      </c>
      <c r="N442" s="4" t="str">
        <f ca="1">IFERROR(IF($B442&lt;&gt;"",VLOOKUP(N$421,TabelleK21BI,7,FALSE),""),"")</f>
        <v/>
      </c>
      <c r="O442" s="4" t="str">
        <f ca="1">IFERROR(IF($B442&lt;&gt;"",VLOOKUP(O$421,TabelleK21BI,7,FALSE),""),"")</f>
        <v/>
      </c>
      <c r="P442" s="4" t="str">
        <f ca="1">IFERROR(IF($B442&lt;&gt;"",VLOOKUP(P$421,TabelleK21BI,7,FALSE),""),"")</f>
        <v/>
      </c>
      <c r="Q442" s="4" t="str">
        <f ca="1">IFERROR(IF($B442&lt;&gt;"",VLOOKUP(Q$421,TabelleK21BI,7,FALSE),""),"")</f>
        <v/>
      </c>
      <c r="R442" s="4" t="str">
        <f ca="1">IFERROR(IF($B442&lt;&gt;"",VLOOKUP(R$421,TabelleK21BI,7,FALSE),""),"")</f>
        <v/>
      </c>
      <c r="S442" s="4" t="str">
        <f ca="1">IFERROR(IF($B442&lt;&gt;"",VLOOKUP(S$421,TabelleK21BI,7,FALSE),""),"")</f>
        <v/>
      </c>
      <c r="T442" s="4" t="str">
        <f ca="1">IFERROR(IF($B442&lt;&gt;"",VLOOKUP(T$421,TabelleK21BI,7,FALSE),""),"")</f>
        <v/>
      </c>
      <c r="U442" s="4" t="str">
        <f ca="1">IFERROR(IF($B442&lt;&gt;"",VLOOKUP(U$421,TabelleK21BI,7,FALSE),""),"")</f>
        <v/>
      </c>
      <c r="V442" s="4" t="str">
        <f ca="1">IFERROR(IF($B442&lt;&gt;"",VLOOKUP(V$421,TabelleK21BI,7,FALSE),""),"")</f>
        <v/>
      </c>
      <c r="W442" s="4" t="str">
        <f ca="1">IFERROR(IF($B442&lt;&gt;"",VLOOKUP(W$421,TabelleK21BI,7,FALSE),""),"")</f>
        <v/>
      </c>
      <c r="X442" s="4" t="str">
        <f ca="1">IFERROR(IF($B442&lt;&gt;"",VLOOKUP(X$421,TabelleK21BI,7,FALSE),""),"")</f>
        <v/>
      </c>
      <c r="Y442" s="4" t="str">
        <f ca="1">IFERROR(IF($B442&lt;&gt;"",VLOOKUP(Y$421,TabelleK21BI,7,FALSE),""),"")</f>
        <v/>
      </c>
      <c r="Z442" s="4" t="str">
        <f ca="1">IFERROR(IF($B442&lt;&gt;"",VLOOKUP(Z$421,TabelleK21BI,7,FALSE),""),"")</f>
        <v/>
      </c>
      <c r="AA442" s="4" t="str">
        <f ca="1">IFERROR(IF($B442&lt;&gt;"",VLOOKUP(AA$421,TabelleK21BI,7,FALSE),""),"")</f>
        <v/>
      </c>
      <c r="AB442" s="4" t="str">
        <f ca="1">IFERROR(IF($B442&lt;&gt;"",VLOOKUP(AB$421,TabelleK21BI,7,FALSE),""),"")</f>
        <v/>
      </c>
      <c r="AC442" s="4" t="str">
        <f ca="1">IFERROR(IF($B442&lt;&gt;"",VLOOKUP(AC$421,TabelleK21BI,7,FALSE),""),"")</f>
        <v/>
      </c>
      <c r="AD442" s="4" t="str">
        <f ca="1">IFERROR(IF($B442&lt;&gt;"",VLOOKUP(AD$421,TabelleK21BI,7,FALSE),""),"")</f>
        <v/>
      </c>
      <c r="AE442" s="4" t="str">
        <f ca="1">IFERROR(IF($B442&lt;&gt;"",VLOOKUP(AE$421,TabelleK21BI,7,FALSE),""),"")</f>
        <v/>
      </c>
      <c r="AF442" s="4" t="str">
        <f ca="1">IFERROR(IF($B442&lt;&gt;"",VLOOKUP(AF$421,TabelleK21BI,7,FALSE),""),"")</f>
        <v/>
      </c>
      <c r="AG442" s="4" t="str">
        <f ca="1">IFERROR(IF($B442&lt;&gt;"",VLOOKUP(AG$421,TabelleK21BI,7,FALSE),""),"")</f>
        <v/>
      </c>
      <c r="AH442" s="4" t="str">
        <f ca="1">IFERROR(IF($B442&lt;&gt;"",VLOOKUP(AH$421,TabelleK21BI,7,FALSE),""),"")</f>
        <v/>
      </c>
      <c r="AI442" s="4" t="str">
        <f ca="1">IFERROR(IF($B442&lt;&gt;"",VLOOKUP(AI$421,TabelleK21BI,7,FALSE),""),"")</f>
        <v/>
      </c>
      <c r="AJ442" s="4" t="str">
        <f ca="1">IFERROR(IF($B442&lt;&gt;"",VLOOKUP(AJ$421,TabelleK21BI,7,FALSE),""),"")</f>
        <v/>
      </c>
      <c r="AK442" s="4" t="str">
        <f ca="1">IFERROR(IF($B442&lt;&gt;"",VLOOKUP(AK$421,TabelleK21BI,7,FALSE),""),"")</f>
        <v/>
      </c>
      <c r="AL442" s="4" t="str">
        <f ca="1">IFERROR(IF($B442&lt;&gt;"",VLOOKUP(AL$421,TabelleK21BI,7,FALSE),""),"")</f>
        <v/>
      </c>
      <c r="AM442" s="4" t="str">
        <f ca="1">IFERROR(IF($B442&lt;&gt;"",VLOOKUP(AM$421,TabelleK21BI,7,FALSE),""),"")</f>
        <v/>
      </c>
      <c r="AN442" s="4" t="str">
        <f ca="1">IFERROR(IF($B442&lt;&gt;"",VLOOKUP(AN$421,TabelleK21BI,7,FALSE),""),"")</f>
        <v/>
      </c>
      <c r="AO442" s="4" t="str">
        <f ca="1">IFERROR(IF($B442&lt;&gt;"",VLOOKUP(AO$421,TabelleK21BI,7,FALSE),""),"")</f>
        <v/>
      </c>
      <c r="AP442" s="4" t="str">
        <f ca="1">IFERROR(IF($B442&lt;&gt;"",VLOOKUP(AP$421,TabelleK21BI,7,FALSE),""),"")</f>
        <v/>
      </c>
      <c r="AQ442" s="4" t="str">
        <f ca="1">IFERROR(IF($B442&lt;&gt;"",VLOOKUP(AQ$421,TabelleK21BI,7,FALSE),""),"")</f>
        <v/>
      </c>
      <c r="AR442" s="4" t="str">
        <f ca="1">IFERROR(IF($B442&lt;&gt;"",VLOOKUP(AR$421,TabelleK21BI,7,FALSE),""),"")</f>
        <v/>
      </c>
      <c r="AS442" s="4" t="str">
        <f ca="1">IFERROR(IF($B442&lt;&gt;"",VLOOKUP(AS$421,TabelleK21BI,7,FALSE),""),"")</f>
        <v/>
      </c>
      <c r="AT442" s="4" t="str">
        <f ca="1">IFERROR(IF($B442&lt;&gt;"",VLOOKUP(AT$421,TabelleK21BI,7,FALSE),""),"")</f>
        <v/>
      </c>
      <c r="AU442" s="4" t="str">
        <f ca="1">IFERROR(IF($B442&lt;&gt;"",VLOOKUP(AU$421,TabelleK21BI,7,FALSE),""),"")</f>
        <v/>
      </c>
      <c r="AV442" s="4" t="str">
        <f ca="1">IFERROR(IF($B442&lt;&gt;"",VLOOKUP(AV$421,TabelleK21BI,7,FALSE),""),"")</f>
        <v/>
      </c>
      <c r="AW442" s="4" t="str">
        <f ca="1">IFERROR(IF($B442&lt;&gt;"",VLOOKUP(AW$421,TabelleK21BI,7,FALSE),""),"")</f>
        <v/>
      </c>
      <c r="AX442" s="4" t="str">
        <f ca="1">IFERROR(IF($B442&lt;&gt;"",VLOOKUP(AX$421,TabelleK21BI,7,FALSE),""),"")</f>
        <v/>
      </c>
      <c r="AY442" s="4" t="str">
        <f ca="1">IFERROR(IF($B442&lt;&gt;"",VLOOKUP(AY$421,TabelleK21BI,7,FALSE),""),"")</f>
        <v/>
      </c>
      <c r="AZ442" s="4" t="str">
        <f ca="1">IFERROR(IF($B442&lt;&gt;"",VLOOKUP(AZ$421,TabelleK21BI,7,FALSE),""),"")</f>
        <v/>
      </c>
      <c r="BA442" s="4" t="str">
        <f ca="1">IFERROR(IF($B442&lt;&gt;"",VLOOKUP(BA$421,TabelleK21BI,7,FALSE),""),"")</f>
        <v/>
      </c>
      <c r="BB442" s="4" t="str">
        <f ca="1">IFERROR(IF($B442&lt;&gt;"",VLOOKUP(BB$421,TabelleK21BI,7,FALSE),""),"")</f>
        <v/>
      </c>
      <c r="BC442" s="4" t="str">
        <f ca="1">IFERROR(IF($B442&lt;&gt;"",VLOOKUP(BC$421,TabelleK21BI,7,FALSE),""),"")</f>
        <v/>
      </c>
      <c r="BD442" s="4" t="str">
        <f ca="1">IFERROR(IF($B442&lt;&gt;"",VLOOKUP(BD$421,TabelleK21BI,7,FALSE),""),"")</f>
        <v/>
      </c>
      <c r="BE442" s="4" t="str">
        <f ca="1">IFERROR(IF($B442&lt;&gt;"",VLOOKUP(BE$421,TabelleK21BI,7,FALSE),""),"")</f>
        <v/>
      </c>
      <c r="BF442" s="4" t="str">
        <f ca="1">IFERROR(IF($B442&lt;&gt;"",VLOOKUP(BF$421,TabelleK21BI,7,FALSE),""),"")</f>
        <v/>
      </c>
      <c r="BG442" s="4" t="str">
        <f ca="1">IFERROR(IF($B442&lt;&gt;"",VLOOKUP(BG$421,TabelleK21BI,7,FALSE),""),"")</f>
        <v/>
      </c>
      <c r="BH442" s="4" t="str">
        <f ca="1">IFERROR(IF($B442&lt;&gt;"",VLOOKUP(BH$421,TabelleK21BI,7,FALSE),""),"")</f>
        <v/>
      </c>
      <c r="BI442" s="4" t="str">
        <f ca="1">IFERROR(IF($B442&lt;&gt;"",VLOOKUP(BI$421,TabelleK21BI,7,FALSE),""),"")</f>
        <v/>
      </c>
      <c r="BJ442" s="4" t="str">
        <f ca="1">IFERROR(IF($B442&lt;&gt;"",VLOOKUP(BJ$421,TabelleK21BI,7,FALSE),""),"")</f>
        <v/>
      </c>
      <c r="BK442" s="4" t="str">
        <f ca="1">IFERROR(IF($B442&lt;&gt;"",VLOOKUP(BK$421,TabelleK21BI,7,FALSE),""),"")</f>
        <v/>
      </c>
      <c r="BL442" s="4" t="str">
        <f ca="1">IFERROR(IF($B442&lt;&gt;"",VLOOKUP(BL$421,TabelleK21BI,7,FALSE),""),"")</f>
        <v/>
      </c>
      <c r="BM442" s="4" t="str">
        <f ca="1">IFERROR(IF($B442&lt;&gt;"",VLOOKUP(BM$421,TabelleK21BI,7,FALSE),""),"")</f>
        <v/>
      </c>
      <c r="BN442" s="4" t="str">
        <f ca="1">IFERROR(IF($B442&lt;&gt;"",VLOOKUP(BN$421,TabelleK21BI,7,FALSE),""),"")</f>
        <v/>
      </c>
      <c r="BO442" s="4" t="str">
        <f ca="1">IFERROR(IF($B442&lt;&gt;"",VLOOKUP(BO$421,TabelleK21BI,7,FALSE),""),"")</f>
        <v/>
      </c>
      <c r="BP442" s="4" t="str">
        <f ca="1">IFERROR(IF($B442&lt;&gt;"",VLOOKUP(BP$421,TabelleK21BI,7,FALSE),""),"")</f>
        <v/>
      </c>
      <c r="BQ442" s="4" t="str">
        <f ca="1">IFERROR(IF($B442&lt;&gt;"",VLOOKUP(BQ$421,TabelleK21BI,7,FALSE),""),"")</f>
        <v/>
      </c>
      <c r="BR442" s="4" t="str">
        <f ca="1">IFERROR(IF($B442&lt;&gt;"",VLOOKUP(BR$421,TabelleK21BI,7,FALSE),""),"")</f>
        <v/>
      </c>
      <c r="BS442" s="4" t="str">
        <f ca="1">IFERROR(IF($B442&lt;&gt;"",VLOOKUP(BS$421,TabelleK21BI,7,FALSE),""),"")</f>
        <v/>
      </c>
      <c r="BT442" s="4" t="str">
        <f ca="1">IFERROR(IF($B442&lt;&gt;"",VLOOKUP(BT$421,TabelleK21BI,7,FALSE),""),"")</f>
        <v/>
      </c>
      <c r="BU442" s="4" t="str">
        <f ca="1">IFERROR(IF($B442&lt;&gt;"",VLOOKUP(BU$421,TabelleK21BI,7,FALSE),""),"")</f>
        <v/>
      </c>
      <c r="BV442" s="4" t="str">
        <f ca="1">IFERROR(IF($B442&lt;&gt;"",VLOOKUP(BV$421,TabelleK21BI,7,FALSE),""),"")</f>
        <v/>
      </c>
      <c r="BW442" s="4" t="str">
        <f ca="1">IFERROR(IF($B442&lt;&gt;"",VLOOKUP(BW$421,TabelleK21BI,7,FALSE),""),"")</f>
        <v/>
      </c>
      <c r="BX442" s="4" t="str">
        <f ca="1">IFERROR(IF($B442&lt;&gt;"",VLOOKUP(BX$421,TabelleK21BI,7,FALSE),""),"")</f>
        <v/>
      </c>
      <c r="BY442" s="4" t="str">
        <f ca="1">IFERROR(IF($B442&lt;&gt;"",VLOOKUP(BY$421,TabelleK21BI,7,FALSE),""),"")</f>
        <v/>
      </c>
      <c r="BZ442" s="4" t="str">
        <f ca="1">IFERROR(IF($B442&lt;&gt;"",VLOOKUP(BZ$421,TabelleK21BI,7,FALSE),""),"")</f>
        <v/>
      </c>
      <c r="CA442" s="4" t="str">
        <f ca="1">IFERROR(IF($B442&lt;&gt;"",VLOOKUP(CA$421,TabelleK21BI,7,FALSE),""),"")</f>
        <v/>
      </c>
      <c r="CB442" s="4" t="str">
        <f ca="1">IFERROR(IF($B442&lt;&gt;"",VLOOKUP(CB$421,TabelleK21BI,7,FALSE),""),"")</f>
        <v/>
      </c>
      <c r="CC442" s="4" t="str">
        <f ca="1">IFERROR(IF($B442&lt;&gt;"",VLOOKUP(CC$421,TabelleK21BI,7,FALSE),""),"")</f>
        <v/>
      </c>
      <c r="CD442" s="4" t="str">
        <f ca="1">IFERROR(IF($B442&lt;&gt;"",VLOOKUP(CD$421,TabelleK21BI,7,FALSE),""),"")</f>
        <v/>
      </c>
      <c r="CE442" s="4" t="str">
        <f ca="1">IFERROR(IF($B442&lt;&gt;"",VLOOKUP(CE$421,TabelleK21BI,7,FALSE),""),"")</f>
        <v/>
      </c>
      <c r="CF442" s="4" t="str">
        <f ca="1">IFERROR(IF($B442&lt;&gt;"",VLOOKUP(CF$421,TabelleK21BI,7,FALSE),""),"")</f>
        <v/>
      </c>
      <c r="CG442" s="4" t="str">
        <f ca="1">IFERROR(IF($B442&lt;&gt;"",VLOOKUP(CG$421,TabelleK21BI,7,FALSE),""),"")</f>
        <v/>
      </c>
      <c r="CH442" s="4" t="str">
        <f ca="1">IFERROR(IF($B442&lt;&gt;"",VLOOKUP(CH$421,TabelleK21BI,7,FALSE),""),"")</f>
        <v/>
      </c>
      <c r="CI442" s="4" t="str">
        <f ca="1">IFERROR(IF($B442&lt;&gt;"",VLOOKUP(CI$421,TabelleK21BI,7,FALSE),""),"")</f>
        <v/>
      </c>
      <c r="CJ442" s="4" t="str">
        <f ca="1">IFERROR(IF($B442&lt;&gt;"",VLOOKUP(CJ$421,TabelleK21BI,7,FALSE),""),"")</f>
        <v/>
      </c>
      <c r="CK442" s="4" t="str">
        <f ca="1">IFERROR(IF($B442&lt;&gt;"",VLOOKUP(CK$421,TabelleK21BI,7,FALSE),""),"")</f>
        <v/>
      </c>
      <c r="CL442" s="4" t="str">
        <f ca="1">IFERROR(IF($B442&lt;&gt;"",VLOOKUP(CL$421,TabelleK21BI,7,FALSE),""),"")</f>
        <v/>
      </c>
      <c r="CM442" s="4" t="str">
        <f ca="1">IFERROR(IF($B442&lt;&gt;"",VLOOKUP(CM$421,TabelleK21BI,7,FALSE),""),"")</f>
        <v/>
      </c>
      <c r="CN442" s="4" t="str">
        <f ca="1">IFERROR(IF($B442&lt;&gt;"",VLOOKUP(CN$421,TabelleK21BI,7,FALSE),""),"")</f>
        <v/>
      </c>
      <c r="CO442" s="4" t="str">
        <f ca="1">IFERROR(IF($B442&lt;&gt;"",VLOOKUP(CO$421,TabelleK21BI,7,FALSE),""),"")</f>
        <v/>
      </c>
      <c r="CP442" s="4" t="str">
        <f ca="1">IFERROR(IF($B442&lt;&gt;"",VLOOKUP(CP$421,TabelleK21BI,7,FALSE),""),"")</f>
        <v/>
      </c>
      <c r="CQ442" s="4" t="str">
        <f ca="1">IFERROR(IF($B442&lt;&gt;"",VLOOKUP(CQ$421,TabelleK21BI,7,FALSE),""),"")</f>
        <v/>
      </c>
      <c r="CR442" s="4" t="str">
        <f ca="1">IFERROR(IF($B442&lt;&gt;"",VLOOKUP(CR$421,TabelleK21BI,7,FALSE),""),"")</f>
        <v/>
      </c>
      <c r="CS442" s="4" t="str">
        <f ca="1">IFERROR(IF($B442&lt;&gt;"",VLOOKUP(CS$421,TabelleK21BI,7,FALSE),""),"")</f>
        <v/>
      </c>
      <c r="CT442" s="4" t="str">
        <f ca="1">IFERROR(IF($B442&lt;&gt;"",VLOOKUP(CT$421,TabelleK21BI,7,FALSE),""),"")</f>
        <v/>
      </c>
      <c r="CU442" s="4" t="str">
        <f ca="1">IFERROR(IF($B442&lt;&gt;"",VLOOKUP(CU$421,TabelleK21BI,7,FALSE),""),"")</f>
        <v/>
      </c>
      <c r="CV442" s="4" t="str">
        <f ca="1">IFERROR(IF($B442&lt;&gt;"",VLOOKUP(CV$421,TabelleK21BI,7,FALSE),""),"")</f>
        <v/>
      </c>
      <c r="CW442" s="4" t="str">
        <f ca="1">IFERROR(IF($B442&lt;&gt;"",VLOOKUP(CW$421,TabelleK21BI,7,FALSE),""),"")</f>
        <v/>
      </c>
      <c r="CX442" s="4" t="str">
        <f ca="1">IFERROR(IF($B442&lt;&gt;"",VLOOKUP(CX$421,TabelleK21BI,7,FALSE),""),"")</f>
        <v/>
      </c>
      <c r="CY442" s="4" t="str">
        <f ca="1">IFERROR(IF($B442&lt;&gt;"",VLOOKUP(CY$421,TabelleK21BI,7,FALSE),""),"")</f>
        <v/>
      </c>
      <c r="CZ442" s="4" t="str">
        <f ca="1">IFERROR(IF($B442&lt;&gt;"",VLOOKUP(CZ$421,TabelleK21BI,7,FALSE),""),"")</f>
        <v/>
      </c>
      <c r="DA442" s="4" t="str">
        <f ca="1">IFERROR(IF($B442&lt;&gt;"",VLOOKUP(DA$421,TabelleK21BI,7,FALSE),""),"")</f>
        <v/>
      </c>
      <c r="DB442" s="4" t="str">
        <f ca="1">IFERROR(IF($B442&lt;&gt;"",VLOOKUP(DB$421,TabelleK21BI,7,FALSE),""),"")</f>
        <v/>
      </c>
      <c r="DC442" s="4" t="str">
        <f ca="1">IFERROR(IF($B442&lt;&gt;"",VLOOKUP(DC$421,TabelleK21BI,7,FALSE),""),"")</f>
        <v/>
      </c>
      <c r="DD442" s="4" t="str">
        <f ca="1">IFERROR(IF($B442&lt;&gt;"",VLOOKUP(DD$421,TabelleK21BI,7,FALSE),""),"")</f>
        <v/>
      </c>
      <c r="DE442" s="4" t="str">
        <f ca="1">IFERROR(IF($B442&lt;&gt;"",VLOOKUP(DE$421,TabelleK21BI,7,FALSE),""),"")</f>
        <v/>
      </c>
      <c r="DF442" s="4" t="str">
        <f ca="1">IFERROR(IF($B442&lt;&gt;"",VLOOKUP(DF$421,TabelleK21BI,7,FALSE),""),"")</f>
        <v/>
      </c>
      <c r="DG442" s="4" t="str">
        <f ca="1">IFERROR(IF($B442&lt;&gt;"",VLOOKUP(DG$421,TabelleK21BI,7,FALSE),""),"")</f>
        <v/>
      </c>
      <c r="DH442" s="4" t="str">
        <f ca="1">IFERROR(IF($B442&lt;&gt;"",VLOOKUP(DH$421,TabelleK21BI,7,FALSE),""),"")</f>
        <v/>
      </c>
      <c r="DI442" s="4" t="str">
        <f ca="1">IFERROR(IF($B442&lt;&gt;"",VLOOKUP(DI$421,TabelleK21BI,7,FALSE),""),"")</f>
        <v/>
      </c>
      <c r="DJ442" s="4" t="str">
        <f ca="1">IFERROR(IF($B442&lt;&gt;"",VLOOKUP(DJ$421,TabelleK21BI,7,FALSE),""),"")</f>
        <v/>
      </c>
      <c r="DK442" s="4" t="str">
        <f ca="1">IFERROR(IF($B442&lt;&gt;"",VLOOKUP(DK$421,TabelleK21BI,7,FALSE),""),"")</f>
        <v/>
      </c>
      <c r="DL442" s="4" t="str">
        <f ca="1">IFERROR(IF($B442&lt;&gt;"",VLOOKUP(DL$421,TabelleK21BI,7,FALSE),""),"")</f>
        <v/>
      </c>
      <c r="DM442" s="4" t="str">
        <f ca="1">IFERROR(IF($B442&lt;&gt;"",VLOOKUP(DM$421,TabelleK21BI,7,FALSE),""),"")</f>
        <v/>
      </c>
      <c r="DN442" s="4" t="str">
        <f ca="1">IFERROR(IF($B442&lt;&gt;"",VLOOKUP(DN$421,TabelleK21BI,7,FALSE),""),"")</f>
        <v/>
      </c>
      <c r="DO442" s="4" t="str">
        <f ca="1">IFERROR(IF($B442&lt;&gt;"",VLOOKUP(DO$421,TabelleK21BI,7,FALSE),""),"")</f>
        <v/>
      </c>
      <c r="DP442" s="4" t="str">
        <f ca="1">IFERROR(IF($B442&lt;&gt;"",VLOOKUP(DP$421,TabelleK21BI,7,FALSE),""),"")</f>
        <v/>
      </c>
      <c r="DQ442" s="4" t="str">
        <f ca="1">IFERROR(IF($B442&lt;&gt;"",VLOOKUP(DQ$421,TabelleK21BI,7,FALSE),""),"")</f>
        <v/>
      </c>
      <c r="DR442" s="4" t="str">
        <f ca="1">IFERROR(IF($B442&lt;&gt;"",VLOOKUP(DR$421,TabelleK21BI,7,FALSE),""),"")</f>
        <v/>
      </c>
      <c r="DS442" s="4" t="str">
        <f ca="1">IFERROR(IF($B442&lt;&gt;"",VLOOKUP(DS$421,TabelleK21BI,7,FALSE),""),"")</f>
        <v/>
      </c>
      <c r="DT442" s="4" t="str">
        <f ca="1">IFERROR(IF($B442&lt;&gt;"",VLOOKUP(DT$421,TabelleK21BI,7,FALSE),""),"")</f>
        <v/>
      </c>
      <c r="DU442" s="4" t="str">
        <f ca="1">IFERROR(IF($B442&lt;&gt;"",VLOOKUP(DU$421,TabelleK21BI,7,FALSE),""),"")</f>
        <v/>
      </c>
      <c r="DV442" s="4" t="str">
        <f ca="1">IFERROR(IF($B442&lt;&gt;"",VLOOKUP(DV$421,TabelleK21BI,7,FALSE),""),"")</f>
        <v/>
      </c>
      <c r="DW442" s="4" t="str">
        <f ca="1">IFERROR(IF($B442&lt;&gt;"",VLOOKUP(DW$421,TabelleK21BI,7,FALSE),""),"")</f>
        <v/>
      </c>
      <c r="DX442" s="4" t="str">
        <f ca="1">IFERROR(IF($B442&lt;&gt;"",VLOOKUP(DX$421,TabelleK21BI,7,FALSE),""),"")</f>
        <v/>
      </c>
      <c r="DY442" s="4" t="str">
        <f ca="1">IFERROR(IF($B442&lt;&gt;"",VLOOKUP(DY$421,TabelleK21BI,7,FALSE),""),"")</f>
        <v/>
      </c>
      <c r="DZ442" s="4" t="str">
        <f ca="1">IFERROR(IF($B442&lt;&gt;"",VLOOKUP(DZ$421,TabelleK21BI,7,FALSE),""),"")</f>
        <v/>
      </c>
      <c r="EA442" s="4" t="str">
        <f ca="1">IFERROR(IF($B442&lt;&gt;"",VLOOKUP(EA$421,TabelleK21BI,7,FALSE),""),"")</f>
        <v/>
      </c>
      <c r="EB442" s="4" t="str">
        <f ca="1">IFERROR(IF($B442&lt;&gt;"",VLOOKUP(EB$421,TabelleK21BI,7,FALSE),""),"")</f>
        <v/>
      </c>
      <c r="EC442" s="4" t="str">
        <f ca="1">IFERROR(IF($B442&lt;&gt;"",VLOOKUP(EC$421,TabelleK21BI,7,FALSE),""),"")</f>
        <v/>
      </c>
      <c r="ED442" s="4" t="str">
        <f ca="1">IFERROR(IF($B442&lt;&gt;"",VLOOKUP(ED$421,TabelleK21BI,7,FALSE),""),"")</f>
        <v/>
      </c>
      <c r="EE442" s="4" t="str">
        <f ca="1">IFERROR(IF($B442&lt;&gt;"",VLOOKUP(EE$421,TabelleK21BI,7,FALSE),""),"")</f>
        <v/>
      </c>
      <c r="EF442" s="4" t="str">
        <f ca="1">IFERROR(IF($B442&lt;&gt;"",VLOOKUP(EF$421,TabelleK21BI,7,FALSE),""),"")</f>
        <v/>
      </c>
      <c r="EG442" s="4" t="str">
        <f ca="1">IFERROR(IF($B442&lt;&gt;"",VLOOKUP(EG$421,TabelleK21BI,7,FALSE),""),"")</f>
        <v/>
      </c>
      <c r="EH442" s="4" t="str">
        <f ca="1">IFERROR(IF($B442&lt;&gt;"",VLOOKUP(EH$421,TabelleK21BI,7,FALSE),""),"")</f>
        <v/>
      </c>
      <c r="EI442" s="4" t="str">
        <f ca="1">IFERROR(IF($B442&lt;&gt;"",VLOOKUP(EI$421,TabelleK21BI,7,FALSE),""),"")</f>
        <v/>
      </c>
      <c r="EJ442" s="4" t="str">
        <f ca="1">IFERROR(IF($B442&lt;&gt;"",VLOOKUP(EJ$421,TabelleK21BI,7,FALSE),""),"")</f>
        <v/>
      </c>
      <c r="EK442" s="4" t="str">
        <f ca="1">IFERROR(IF($B442&lt;&gt;"",VLOOKUP(EK$421,TabelleK21BI,7,FALSE),""),"")</f>
        <v/>
      </c>
      <c r="EL442" s="4" t="str">
        <f ca="1">IFERROR(IF($B442&lt;&gt;"",VLOOKUP(EL$421,TabelleK21BI,7,FALSE),""),"")</f>
        <v/>
      </c>
      <c r="EM442" s="4" t="str">
        <f ca="1">IFERROR(IF($B442&lt;&gt;"",VLOOKUP(EM$421,TabelleK21BI,7,FALSE),""),"")</f>
        <v/>
      </c>
      <c r="EN442" s="4" t="str">
        <f ca="1">IFERROR(IF($B442&lt;&gt;"",VLOOKUP(EN$421,TabelleK21BI,7,FALSE),""),"")</f>
        <v/>
      </c>
      <c r="EO442" s="4" t="str">
        <f ca="1">IFERROR(IF($B442&lt;&gt;"",VLOOKUP(EO$421,TabelleK21BI,7,FALSE),""),"")</f>
        <v/>
      </c>
      <c r="EP442" s="4" t="str">
        <f ca="1">IFERROR(IF($B442&lt;&gt;"",VLOOKUP(EP$421,TabelleK21BI,7,FALSE),""),"")</f>
        <v/>
      </c>
      <c r="EQ442" s="4" t="str">
        <f ca="1">IFERROR(IF($B442&lt;&gt;"",VLOOKUP(EQ$421,TabelleK21BI,7,FALSE),""),"")</f>
        <v/>
      </c>
      <c r="ER442" s="4" t="str">
        <f ca="1">IFERROR(IF($B442&lt;&gt;"",VLOOKUP(ER$421,TabelleK21BI,7,FALSE),""),"")</f>
        <v/>
      </c>
      <c r="ES442" s="4" t="str">
        <f ca="1">IFERROR(IF($B442&lt;&gt;"",VLOOKUP(ES$421,TabelleK21BI,7,FALSE),""),"")</f>
        <v/>
      </c>
      <c r="ET442" s="4" t="str">
        <f ca="1">IFERROR(IF($B442&lt;&gt;"",VLOOKUP(ET$421,TabelleK21BI,7,FALSE),""),"")</f>
        <v/>
      </c>
      <c r="EU442" s="4" t="str">
        <f ca="1">IFERROR(IF($B442&lt;&gt;"",VLOOKUP(EU$421,TabelleK21BI,7,FALSE),""),"")</f>
        <v/>
      </c>
      <c r="EV442" s="4" t="str">
        <f ca="1">IFERROR(IF($B442&lt;&gt;"",VLOOKUP(EV$421,TabelleK21BI,7,FALSE),""),"")</f>
        <v/>
      </c>
      <c r="EW442" s="4" t="str">
        <f ca="1">IFERROR(IF($B442&lt;&gt;"",VLOOKUP(EW$421,TabelleK21BI,7,FALSE),""),"")</f>
        <v/>
      </c>
      <c r="EX442" s="4" t="str">
        <f ca="1">IFERROR(IF($B442&lt;&gt;"",VLOOKUP(EX$421,TabelleK21BI,7,FALSE),""),"")</f>
        <v/>
      </c>
      <c r="EY442" s="4" t="str">
        <f ca="1">IFERROR(IF($B442&lt;&gt;"",VLOOKUP(EY$421,TabelleK21BI,7,FALSE),""),"")</f>
        <v/>
      </c>
      <c r="EZ442" s="4" t="str">
        <f ca="1">IFERROR(IF($B442&lt;&gt;"",VLOOKUP(EZ$421,TabelleK21BI,7,FALSE),""),"")</f>
        <v/>
      </c>
      <c r="FA442" s="4" t="str">
        <f ca="1">IFERROR(IF($B442&lt;&gt;"",VLOOKUP(FA$421,TabelleK21BI,7,FALSE),""),"")</f>
        <v/>
      </c>
      <c r="FB442" s="4" t="str">
        <f ca="1">IFERROR(IF($B442&lt;&gt;"",VLOOKUP(FB$421,TabelleK21BI,7,FALSE),""),"")</f>
        <v/>
      </c>
      <c r="FC442" s="4" t="str">
        <f ca="1">IFERROR(IF($B442&lt;&gt;"",VLOOKUP(FC$421,TabelleK21BI,7,FALSE),""),"")</f>
        <v/>
      </c>
      <c r="FD442" s="4" t="str">
        <f ca="1">IFERROR(IF($B442&lt;&gt;"",VLOOKUP(FD$421,TabelleK21BI,7,FALSE),""),"")</f>
        <v/>
      </c>
      <c r="FE442" s="4" t="str">
        <f ca="1">IFERROR(IF($B442&lt;&gt;"",VLOOKUP(FE$421,TabelleK21BI,7,FALSE),""),"")</f>
        <v/>
      </c>
      <c r="FF442" s="4" t="str">
        <f ca="1">IFERROR(IF($B442&lt;&gt;"",VLOOKUP(FF$421,TabelleK21BI,7,FALSE),""),"")</f>
        <v/>
      </c>
      <c r="FG442" s="4" t="str">
        <f ca="1">IFERROR(IF($B442&lt;&gt;"",VLOOKUP(FG$421,TabelleK21BI,7,FALSE),""),"")</f>
        <v/>
      </c>
      <c r="FH442" s="4" t="str">
        <f ca="1">IFERROR(IF($B442&lt;&gt;"",VLOOKUP(FH$421,TabelleK21BI,7,FALSE),""),"")</f>
        <v/>
      </c>
      <c r="FI442" s="4" t="str">
        <f ca="1">IFERROR(IF($B442&lt;&gt;"",VLOOKUP(FI$421,TabelleK21BI,7,FALSE),""),"")</f>
        <v/>
      </c>
      <c r="FJ442" s="4" t="str">
        <f ca="1">IFERROR(IF($B442&lt;&gt;"",VLOOKUP(FJ$421,TabelleK21BI,7,FALSE),""),"")</f>
        <v/>
      </c>
      <c r="FK442" s="4" t="str">
        <f ca="1">IFERROR(IF($B442&lt;&gt;"",VLOOKUP(FK$421,TabelleK21BI,7,FALSE),""),"")</f>
        <v/>
      </c>
      <c r="FL442" s="4" t="str">
        <f ca="1">IFERROR(IF($B442&lt;&gt;"",VLOOKUP(FL$421,TabelleK21BI,7,FALSE),""),"")</f>
        <v/>
      </c>
      <c r="FM442" s="4" t="str">
        <f ca="1">IFERROR(IF($B442&lt;&gt;"",VLOOKUP(FM$421,TabelleK21BI,7,FALSE),""),"")</f>
        <v/>
      </c>
      <c r="FN442" s="4" t="str">
        <f ca="1">IFERROR(IF($B442&lt;&gt;"",VLOOKUP(FN$421,TabelleK21BI,7,FALSE),""),"")</f>
        <v/>
      </c>
      <c r="FO442" s="4" t="str">
        <f ca="1">IFERROR(IF($B442&lt;&gt;"",VLOOKUP(FO$421,TabelleK21BI,7,FALSE),""),"")</f>
        <v/>
      </c>
      <c r="FP442" s="4" t="str">
        <f ca="1">IFERROR(IF($B442&lt;&gt;"",VLOOKUP(FP$421,TabelleK21BI,7,FALSE),""),"")</f>
        <v/>
      </c>
      <c r="FQ442" s="4" t="str">
        <f ca="1">IFERROR(IF($B442&lt;&gt;"",VLOOKUP(FQ$421,TabelleK21BI,7,FALSE),""),"")</f>
        <v/>
      </c>
      <c r="FR442" s="4" t="str">
        <f ca="1">IFERROR(IF($B442&lt;&gt;"",VLOOKUP(FR$421,TabelleK21BI,7,FALSE),""),"")</f>
        <v/>
      </c>
      <c r="FS442" s="4" t="str">
        <f ca="1">IFERROR(IF($B442&lt;&gt;"",VLOOKUP(FS$421,TabelleK21BI,7,FALSE),""),"")</f>
        <v/>
      </c>
      <c r="FT442" s="4" t="str">
        <f ca="1">IFERROR(IF($B442&lt;&gt;"",VLOOKUP(FT$421,TabelleK21BI,7,FALSE),""),"")</f>
        <v/>
      </c>
      <c r="FU442" s="4" t="str">
        <f ca="1">IFERROR(IF($B442&lt;&gt;"",VLOOKUP(FU$421,TabelleK21BI,7,FALSE),""),"")</f>
        <v/>
      </c>
      <c r="FV442" s="4" t="str">
        <f ca="1">IFERROR(IF($B442&lt;&gt;"",VLOOKUP(FV$421,TabelleK21BI,7,FALSE),""),"")</f>
        <v/>
      </c>
      <c r="FW442" s="4" t="str">
        <f ca="1">IFERROR(IF($B442&lt;&gt;"",VLOOKUP(FW$421,TabelleK21BI,7,FALSE),""),"")</f>
        <v/>
      </c>
      <c r="FX442" s="4" t="str">
        <f ca="1">IFERROR(IF($B442&lt;&gt;"",VLOOKUP(FX$421,TabelleK21BI,7,FALSE),""),"")</f>
        <v/>
      </c>
      <c r="FY442" s="4" t="str">
        <f ca="1">IFERROR(IF($B442&lt;&gt;"",VLOOKUP(FY$421,TabelleK21BI,7,FALSE),""),"")</f>
        <v/>
      </c>
      <c r="FZ442" s="4" t="str">
        <f ca="1">IFERROR(IF($B442&lt;&gt;"",VLOOKUP(FZ$421,TabelleK21BI,7,FALSE),""),"")</f>
        <v/>
      </c>
      <c r="GA442" s="4" t="str">
        <f ca="1">IFERROR(IF($B442&lt;&gt;"",VLOOKUP(GA$421,TabelleK21BI,7,FALSE),""),"")</f>
        <v/>
      </c>
      <c r="GB442" s="4" t="str">
        <f ca="1">IFERROR(IF($B442&lt;&gt;"",VLOOKUP(GB$421,TabelleK21BI,7,FALSE),""),"")</f>
        <v/>
      </c>
      <c r="GC442" s="4" t="str">
        <f ca="1">IFERROR(IF($B442&lt;&gt;"",VLOOKUP(GC$421,TabelleK21BI,7,FALSE),""),"")</f>
        <v/>
      </c>
      <c r="GD442" s="4" t="str">
        <f ca="1">IFERROR(IF($B442&lt;&gt;"",VLOOKUP(GD$421,TabelleK21BI,7,FALSE),""),"")</f>
        <v/>
      </c>
      <c r="GE442" s="4" t="str">
        <f ca="1">IFERROR(IF($B442&lt;&gt;"",VLOOKUP(GE$421,TabelleK21BI,7,FALSE),""),"")</f>
        <v/>
      </c>
      <c r="GF442" s="4" t="str">
        <f ca="1">IFERROR(IF($B442&lt;&gt;"",VLOOKUP(GF$421,TabelleK21BI,7,FALSE),""),"")</f>
        <v/>
      </c>
      <c r="GG442" s="4" t="str">
        <f ca="1">IFERROR(IF($B442&lt;&gt;"",VLOOKUP(GG$421,TabelleK21BI,7,FALSE),""),"")</f>
        <v/>
      </c>
      <c r="GH442" s="4" t="str">
        <f ca="1">IFERROR(IF($B442&lt;&gt;"",VLOOKUP(GH$421,TabelleK21BI,7,FALSE),""),"")</f>
        <v/>
      </c>
      <c r="GI442" s="4" t="str">
        <f ca="1">IFERROR(IF($B442&lt;&gt;"",VLOOKUP(GI$421,TabelleK21BI,7,FALSE),""),"")</f>
        <v/>
      </c>
      <c r="GJ442" s="4" t="str">
        <f ca="1">IFERROR(IF($B442&lt;&gt;"",VLOOKUP(GJ$421,TabelleK21BI,7,FALSE),""),"")</f>
        <v/>
      </c>
      <c r="GK442" s="4" t="str">
        <f ca="1">IFERROR(IF($B442&lt;&gt;"",VLOOKUP(GK$421,TabelleK21BI,7,FALSE),""),"")</f>
        <v/>
      </c>
      <c r="GL442" s="4" t="str">
        <f ca="1">IFERROR(IF($B442&lt;&gt;"",VLOOKUP(GL$421,TabelleK21BI,7,FALSE),""),"")</f>
        <v/>
      </c>
      <c r="GM442" s="4" t="str">
        <f ca="1">IFERROR(IF($B442&lt;&gt;"",VLOOKUP(GM$421,TabelleK21BI,7,FALSE),""),"")</f>
        <v/>
      </c>
      <c r="GN442" s="4" t="str">
        <f ca="1">IFERROR(IF($B442&lt;&gt;"",VLOOKUP(GN$421,TabelleK21BI,7,FALSE),""),"")</f>
        <v/>
      </c>
      <c r="GO442" s="4" t="str">
        <f ca="1">IFERROR(IF($B442&lt;&gt;"",VLOOKUP(GO$421,TabelleK21BI,7,FALSE),""),"")</f>
        <v/>
      </c>
      <c r="GP442" s="4" t="str">
        <f ca="1">IFERROR(IF($B442&lt;&gt;"",VLOOKUP(GP$421,TabelleK21BI,7,FALSE),""),"")</f>
        <v/>
      </c>
      <c r="GQ442" s="4" t="str">
        <f ca="1">IFERROR(IF($B442&lt;&gt;"",VLOOKUP(GQ$421,TabelleK21BI,7,FALSE),""),"")</f>
        <v/>
      </c>
      <c r="GR442" s="4" t="str">
        <f ca="1">IFERROR(IF($B442&lt;&gt;"",VLOOKUP(GR$421,TabelleK21BI,7,FALSE),""),"")</f>
        <v/>
      </c>
      <c r="GS442" s="4" t="str">
        <f ca="1">IFERROR(IF($B442&lt;&gt;"",VLOOKUP(GS$421,TabelleK21BI,7,FALSE),""),"")</f>
        <v/>
      </c>
      <c r="GT442" s="4" t="str">
        <f ca="1">IFERROR(IF($B442&lt;&gt;"",VLOOKUP(GT$421,TabelleK21BI,7,FALSE),""),"")</f>
        <v/>
      </c>
      <c r="GU442" s="4" t="str">
        <f ca="1">IFERROR(IF($B442&lt;&gt;"",VLOOKUP(GU$421,TabelleK21BI,7,FALSE),""),"")</f>
        <v/>
      </c>
      <c r="GV442" s="4" t="str">
        <f ca="1">IFERROR(IF($B442&lt;&gt;"",VLOOKUP(GV$421,TabelleK21BI,7,FALSE),""),"")</f>
        <v/>
      </c>
      <c r="GW442" s="4" t="str">
        <f ca="1">IFERROR(IF($B442&lt;&gt;"",VLOOKUP(GW$421,TabelleK21BI,7,FALSE),""),"")</f>
        <v/>
      </c>
      <c r="GX442" s="4" t="str">
        <f ca="1">IFERROR(IF($B442&lt;&gt;"",VLOOKUP(GX$421,TabelleK21BI,7,FALSE),""),"")</f>
        <v/>
      </c>
      <c r="GY442" s="4" t="str">
        <f ca="1">IFERROR(IF($B442&lt;&gt;"",VLOOKUP(GY$421,TabelleK21BI,7,FALSE),""),"")</f>
        <v/>
      </c>
      <c r="GZ442" s="4" t="str">
        <f ca="1">IFERROR(IF($B442&lt;&gt;"",VLOOKUP(GZ$421,TabelleK21BI,7,FALSE),""),"")</f>
        <v/>
      </c>
      <c r="HA442" s="4" t="str">
        <f ca="1">IFERROR(IF($B442&lt;&gt;"",VLOOKUP(HA$421,TabelleK21BI,7,FALSE),""),"")</f>
        <v/>
      </c>
      <c r="HB442" s="4" t="str">
        <f ca="1">IFERROR(IF($B442&lt;&gt;"",VLOOKUP(HB$421,TabelleK21BI,7,FALSE),""),"")</f>
        <v/>
      </c>
      <c r="HC442" s="4" t="str">
        <f ca="1">IFERROR(IF($B442&lt;&gt;"",VLOOKUP(HC$421,TabelleK21BI,7,FALSE),""),"")</f>
        <v/>
      </c>
      <c r="HD442" s="4" t="str">
        <f ca="1">IFERROR(IF($B442&lt;&gt;"",VLOOKUP(HD$421,TabelleK21BI,7,FALSE),""),"")</f>
        <v/>
      </c>
      <c r="HE442" s="4" t="str">
        <f ca="1">IFERROR(IF($B442&lt;&gt;"",VLOOKUP(HE$421,TabelleK21BI,7,FALSE),""),"")</f>
        <v/>
      </c>
      <c r="HF442" s="4" t="str">
        <f ca="1">IFERROR(IF($B442&lt;&gt;"",VLOOKUP(HF$421,TabelleK21BI,7,FALSE),""),"")</f>
        <v/>
      </c>
      <c r="HG442" s="4" t="str">
        <f ca="1">IFERROR(IF($B442&lt;&gt;"",VLOOKUP(HG$421,TabelleK21BI,7,FALSE),""),"")</f>
        <v/>
      </c>
      <c r="HH442" s="4" t="str">
        <f ca="1">IFERROR(IF($B442&lt;&gt;"",VLOOKUP(HH$421,TabelleK21BI,7,FALSE),""),"")</f>
        <v/>
      </c>
      <c r="HI442" s="4" t="str">
        <f ca="1">IFERROR(IF($B442&lt;&gt;"",VLOOKUP(HI$421,TabelleK21BI,7,FALSE),""),"")</f>
        <v/>
      </c>
      <c r="HJ442" s="4" t="str">
        <f ca="1">IFERROR(IF($B442&lt;&gt;"",VLOOKUP(HJ$421,TabelleK21BI,7,FALSE),""),"")</f>
        <v/>
      </c>
      <c r="HK442" s="4" t="str">
        <f ca="1">IFERROR(IF($B442&lt;&gt;"",VLOOKUP(HK$421,TabelleK21BI,7,FALSE),""),"")</f>
        <v/>
      </c>
      <c r="HL442" s="4" t="str">
        <f ca="1">IFERROR(IF($B442&lt;&gt;"",VLOOKUP(HL$421,TabelleK21BI,7,FALSE),""),"")</f>
        <v/>
      </c>
      <c r="HM442" s="4" t="str">
        <f ca="1">IFERROR(IF($B442&lt;&gt;"",VLOOKUP(HM$421,TabelleK21BI,7,FALSE),""),"")</f>
        <v/>
      </c>
      <c r="HN442" s="4" t="str">
        <f ca="1">IFERROR(IF($B442&lt;&gt;"",VLOOKUP(HN$421,TabelleK21BI,7,FALSE),""),"")</f>
        <v/>
      </c>
      <c r="HO442" s="4" t="str">
        <f ca="1">IFERROR(IF($B442&lt;&gt;"",VLOOKUP(HO$421,TabelleK21BI,7,FALSE),""),"")</f>
        <v/>
      </c>
      <c r="HP442" s="4" t="str">
        <f ca="1">IFERROR(IF($B442&lt;&gt;"",VLOOKUP(HP$421,TabelleK21BI,7,FALSE),""),"")</f>
        <v/>
      </c>
      <c r="HQ442" s="4" t="str">
        <f ca="1">IFERROR(IF($B442&lt;&gt;"",VLOOKUP(HQ$421,TabelleK21BI,7,FALSE),""),"")</f>
        <v/>
      </c>
      <c r="HR442" s="4" t="str">
        <f ca="1">IFERROR(IF($B442&lt;&gt;"",VLOOKUP(HR$421,TabelleK21BI,7,FALSE),""),"")</f>
        <v/>
      </c>
      <c r="HS442" s="4" t="str">
        <f ca="1">IFERROR(IF($B442&lt;&gt;"",VLOOKUP(HS$421,TabelleK21BI,7,FALSE),""),"")</f>
        <v/>
      </c>
      <c r="HT442" s="4" t="str">
        <f ca="1">IFERROR(IF($B442&lt;&gt;"",VLOOKUP(HT$421,TabelleK21BI,7,FALSE),""),"")</f>
        <v/>
      </c>
      <c r="HU442" s="4" t="str">
        <f ca="1">IFERROR(IF($B442&lt;&gt;"",VLOOKUP(HU$421,TabelleK21BI,7,FALSE),""),"")</f>
        <v/>
      </c>
      <c r="HV442" s="4" t="str">
        <f ca="1">IFERROR(IF($B442&lt;&gt;"",VLOOKUP(HV$421,TabelleK21BI,7,FALSE),""),"")</f>
        <v/>
      </c>
      <c r="HW442" s="4" t="str">
        <f ca="1">IFERROR(IF($B442&lt;&gt;"",VLOOKUP(HW$421,TabelleK21BI,7,FALSE),""),"")</f>
        <v/>
      </c>
      <c r="HX442" s="4" t="str">
        <f ca="1">IFERROR(IF($B442&lt;&gt;"",VLOOKUP(HX$421,TabelleK21BI,7,FALSE),""),"")</f>
        <v/>
      </c>
      <c r="HY442" s="4" t="str">
        <f ca="1">IFERROR(IF($B442&lt;&gt;"",VLOOKUP(HY$421,TabelleK21BI,7,FALSE),""),"")</f>
        <v/>
      </c>
      <c r="HZ442" s="4" t="str">
        <f ca="1">IFERROR(IF($B442&lt;&gt;"",VLOOKUP(HZ$421,TabelleK21BI,7,FALSE),""),"")</f>
        <v/>
      </c>
      <c r="IA442" s="4" t="str">
        <f ca="1">IFERROR(IF($B442&lt;&gt;"",VLOOKUP(IA$421,TabelleK21BI,7,FALSE),""),"")</f>
        <v/>
      </c>
      <c r="IB442" s="4" t="str">
        <f ca="1">IFERROR(IF($B442&lt;&gt;"",VLOOKUP(IB$421,TabelleK21BI,7,FALSE),""),"")</f>
        <v/>
      </c>
      <c r="IC442" s="4" t="str">
        <f ca="1">IFERROR(IF($B442&lt;&gt;"",VLOOKUP(IC$421,TabelleK21BI,7,FALSE),""),"")</f>
        <v/>
      </c>
      <c r="ID442" s="4" t="str">
        <f ca="1">IFERROR(IF($B442&lt;&gt;"",VLOOKUP(ID$421,TabelleK21BI,7,FALSE),""),"")</f>
        <v/>
      </c>
      <c r="IE442" s="4" t="str">
        <f ca="1">IFERROR(IF($B442&lt;&gt;"",VLOOKUP(IE$421,TabelleK21BI,7,FALSE),""),"")</f>
        <v/>
      </c>
      <c r="IF442" s="4" t="str">
        <f ca="1">IFERROR(IF($B442&lt;&gt;"",VLOOKUP(IF$421,TabelleK21BI,7,FALSE),""),"")</f>
        <v/>
      </c>
      <c r="IG442" s="4" t="str">
        <f ca="1">IFERROR(IF($B442&lt;&gt;"",VLOOKUP(IG$421,TabelleK21BI,7,FALSE),""),"")</f>
        <v/>
      </c>
      <c r="IH442" s="4" t="str">
        <f ca="1">IFERROR(IF($B442&lt;&gt;"",VLOOKUP(IH$421,TabelleK21BI,7,FALSE),""),"")</f>
        <v/>
      </c>
      <c r="II442" s="4" t="str">
        <f ca="1">IFERROR(IF($B442&lt;&gt;"",VLOOKUP(II$421,TabelleK21BI,7,FALSE),""),"")</f>
        <v/>
      </c>
      <c r="IJ442" s="4" t="str">
        <f ca="1">IFERROR(IF($B442&lt;&gt;"",VLOOKUP(IJ$421,TabelleK21BI,7,FALSE),""),"")</f>
        <v/>
      </c>
      <c r="IK442" s="4" t="str">
        <f ca="1">IFERROR(IF($B442&lt;&gt;"",VLOOKUP(IK$421,TabelleK21BI,7,FALSE),""),"")</f>
        <v/>
      </c>
      <c r="IL442" s="4" t="str">
        <f ca="1">IFERROR(IF($B442&lt;&gt;"",VLOOKUP(IL$421,TabelleK21BI,7,FALSE),""),"")</f>
        <v/>
      </c>
      <c r="IM442" s="4" t="str">
        <f ca="1">IFERROR(IF($B442&lt;&gt;"",VLOOKUP(IM$421,TabelleK21BI,7,FALSE),""),"")</f>
        <v/>
      </c>
      <c r="IN442" s="4" t="str">
        <f ca="1">IFERROR(IF($B442&lt;&gt;"",VLOOKUP(IN$421,TabelleK21BI,7,FALSE),""),"")</f>
        <v/>
      </c>
      <c r="IO442" s="4" t="str">
        <f ca="1">IFERROR(IF($B442&lt;&gt;"",VLOOKUP(IO$421,TabelleK21BI,7,FALSE),""),"")</f>
        <v/>
      </c>
      <c r="IP442" s="4" t="str">
        <f ca="1">IFERROR(IF($B442&lt;&gt;"",VLOOKUP(IP$421,TabelleK21BI,7,FALSE),""),"")</f>
        <v/>
      </c>
      <c r="IQ442" s="4" t="str">
        <f ca="1">IFERROR(IF($B442&lt;&gt;"",VLOOKUP(IQ$421,TabelleK21BI,7,FALSE),""),"")</f>
        <v/>
      </c>
      <c r="IR442" s="4" t="str">
        <f ca="1">IFERROR(IF($B442&lt;&gt;"",VLOOKUP(IR$421,TabelleK21BI,7,FALSE),""),"")</f>
        <v/>
      </c>
      <c r="IS442" s="4" t="str">
        <f ca="1">IFERROR(IF($B442&lt;&gt;"",VLOOKUP(IS$421,TabelleK21BI,7,FALSE),""),"")</f>
        <v/>
      </c>
      <c r="IT442" s="4" t="str">
        <f ca="1">IFERROR(IF($B442&lt;&gt;"",VLOOKUP(IT$421,TabelleK21BI,7,FALSE),""),"")</f>
        <v/>
      </c>
      <c r="IU442" s="4" t="str">
        <f ca="1">IFERROR(IF($B442&lt;&gt;"",VLOOKUP(IU$421,TabelleK21BI,7,FALSE),""),"")</f>
        <v/>
      </c>
      <c r="IV442" s="4" t="str">
        <f ca="1">IFERROR(IF($B442&lt;&gt;"",VLOOKUP(IV$421,TabelleK21BI,7,FALSE),""),"")</f>
        <v/>
      </c>
      <c r="IW442" s="4" t="str">
        <f ca="1">IFERROR(IF($B442&lt;&gt;"",VLOOKUP(IW$421,TabelleK21BI,7,FALSE),""),"")</f>
        <v/>
      </c>
      <c r="IX442" s="4" t="str">
        <f ca="1">IFERROR(IF($B442&lt;&gt;"",VLOOKUP(IX$421,TabelleK21BI,7,FALSE),""),"")</f>
        <v/>
      </c>
      <c r="IY442" s="4" t="str">
        <f ca="1">IFERROR(IF($B442&lt;&gt;"",VLOOKUP(IY$421,TabelleK21BI,7,FALSE),""),"")</f>
        <v/>
      </c>
      <c r="IZ442" s="4" t="str">
        <f ca="1">IFERROR(IF($B442&lt;&gt;"",VLOOKUP(IZ$421,TabelleK21BI,7,FALSE),""),"")</f>
        <v/>
      </c>
      <c r="JA442" s="4" t="str">
        <f ca="1">IFERROR(IF($B442&lt;&gt;"",VLOOKUP(JA$421,TabelleK21BI,7,FALSE),""),"")</f>
        <v/>
      </c>
      <c r="JB442" s="4" t="str">
        <f ca="1">IFERROR(IF($B442&lt;&gt;"",VLOOKUP(JB$421,TabelleK21BI,7,FALSE),""),"")</f>
        <v/>
      </c>
      <c r="JC442" s="4" t="str">
        <f ca="1">IFERROR(IF($B442&lt;&gt;"",VLOOKUP(JC$421,TabelleK21BI,7,FALSE),""),"")</f>
        <v/>
      </c>
      <c r="JD442" s="4" t="str">
        <f ca="1">IFERROR(IF($B442&lt;&gt;"",VLOOKUP(JD$421,TabelleK21BI,7,FALSE),""),"")</f>
        <v/>
      </c>
      <c r="JE442" s="4" t="str">
        <f ca="1">IFERROR(IF($B442&lt;&gt;"",VLOOKUP(JE$421,TabelleK21BI,7,FALSE),""),"")</f>
        <v/>
      </c>
      <c r="JF442" s="4" t="str">
        <f ca="1">IFERROR(IF($B442&lt;&gt;"",VLOOKUP(JF$421,TabelleK21BI,7,FALSE),""),"")</f>
        <v/>
      </c>
      <c r="JG442" s="4" t="str">
        <f ca="1">IFERROR(IF($B442&lt;&gt;"",VLOOKUP(JG$421,TabelleK21BI,7,FALSE),""),"")</f>
        <v/>
      </c>
      <c r="JH442" s="4" t="str">
        <f ca="1">IFERROR(IF($B442&lt;&gt;"",VLOOKUP(JH$421,TabelleK21BI,7,FALSE),""),"")</f>
        <v/>
      </c>
      <c r="JI442" s="4" t="str">
        <f ca="1">IFERROR(IF($B442&lt;&gt;"",VLOOKUP(JI$421,TabelleK21BI,7,FALSE),""),"")</f>
        <v/>
      </c>
      <c r="JJ442" s="4" t="str">
        <f ca="1">IFERROR(IF($B442&lt;&gt;"",VLOOKUP(JJ$421,TabelleK21BI,7,FALSE),""),"")</f>
        <v/>
      </c>
      <c r="JK442" s="4" t="str">
        <f ca="1">IFERROR(IF($B442&lt;&gt;"",VLOOKUP(JK$421,TabelleK21BI,7,FALSE),""),"")</f>
        <v/>
      </c>
      <c r="JL442" s="4" t="str">
        <f ca="1">IFERROR(IF($B442&lt;&gt;"",VLOOKUP(JL$421,TabelleK21BI,7,FALSE),""),"")</f>
        <v/>
      </c>
      <c r="JM442" s="4" t="str">
        <f ca="1">IFERROR(IF($B442&lt;&gt;"",VLOOKUP(JM$421,TabelleK21BI,7,FALSE),""),"")</f>
        <v/>
      </c>
      <c r="JN442" s="4" t="str">
        <f ca="1">IFERROR(IF($B442&lt;&gt;"",VLOOKUP(JN$421,TabelleK21BI,7,FALSE),""),"")</f>
        <v/>
      </c>
      <c r="JO442" s="4" t="str">
        <f ca="1">IFERROR(IF($B442&lt;&gt;"",VLOOKUP(JO$421,TabelleK21BI,7,FALSE),""),"")</f>
        <v/>
      </c>
      <c r="JP442" s="4" t="str">
        <f ca="1">IFERROR(IF($B442&lt;&gt;"",VLOOKUP(JP$421,TabelleK21BI,7,FALSE),""),"")</f>
        <v/>
      </c>
      <c r="JQ442" s="4" t="str">
        <f ca="1">IFERROR(IF($B442&lt;&gt;"",VLOOKUP(JQ$421,TabelleK21BI,7,FALSE),""),"")</f>
        <v/>
      </c>
      <c r="JR442" s="4" t="str">
        <f ca="1">IFERROR(IF($B442&lt;&gt;"",VLOOKUP(JR$421,TabelleK21BI,7,FALSE),""),"")</f>
        <v/>
      </c>
      <c r="JS442" s="4" t="str">
        <f ca="1">IFERROR(IF($B442&lt;&gt;"",VLOOKUP(JS$421,TabelleK21BI,7,FALSE),""),"")</f>
        <v/>
      </c>
      <c r="JT442" s="4" t="str">
        <f ca="1">IFERROR(IF($B442&lt;&gt;"",VLOOKUP(JT$421,TabelleK21BI,7,FALSE),""),"")</f>
        <v/>
      </c>
      <c r="JU442" s="4" t="str">
        <f ca="1">IFERROR(IF($B442&lt;&gt;"",VLOOKUP(JU$421,TabelleK21BI,7,FALSE),""),"")</f>
        <v/>
      </c>
      <c r="JV442" s="4" t="str">
        <f ca="1">IFERROR(IF($B442&lt;&gt;"",VLOOKUP(JV$421,TabelleK21BI,7,FALSE),""),"")</f>
        <v/>
      </c>
      <c r="JW442" s="4" t="str">
        <f ca="1">IFERROR(IF($B442&lt;&gt;"",VLOOKUP(JW$421,TabelleK21BI,7,FALSE),""),"")</f>
        <v/>
      </c>
      <c r="JX442" s="4" t="str">
        <f ca="1">IFERROR(IF($B442&lt;&gt;"",VLOOKUP(JX$421,TabelleK21BI,7,FALSE),""),"")</f>
        <v/>
      </c>
      <c r="JY442" s="4" t="str">
        <f ca="1">IFERROR(IF($B442&lt;&gt;"",VLOOKUP(JY$421,TabelleK21BI,7,FALSE),""),"")</f>
        <v/>
      </c>
      <c r="JZ442" s="4" t="str">
        <f ca="1">IFERROR(IF($B442&lt;&gt;"",VLOOKUP(JZ$421,TabelleK21BI,7,FALSE),""),"")</f>
        <v/>
      </c>
      <c r="KA442" s="4" t="str">
        <f ca="1">IFERROR(IF($B442&lt;&gt;"",VLOOKUP(KA$421,TabelleK21BI,7,FALSE),""),"")</f>
        <v/>
      </c>
      <c r="KB442" s="4" t="str">
        <f ca="1">IFERROR(IF($B442&lt;&gt;"",VLOOKUP(KB$421,TabelleK21BI,7,FALSE),""),"")</f>
        <v/>
      </c>
      <c r="KC442" s="4" t="str">
        <f ca="1">IFERROR(IF($B442&lt;&gt;"",VLOOKUP(KC$421,TabelleK21BI,7,FALSE),""),"")</f>
        <v/>
      </c>
      <c r="KD442" s="4" t="str">
        <f ca="1">IFERROR(IF($B442&lt;&gt;"",VLOOKUP(KD$421,TabelleK21BI,7,FALSE),""),"")</f>
        <v/>
      </c>
      <c r="KE442" s="4" t="str">
        <f ca="1">IFERROR(IF($B442&lt;&gt;"",VLOOKUP(KE$421,TabelleK21BI,7,FALSE),""),"")</f>
        <v/>
      </c>
      <c r="KF442" s="4" t="str">
        <f ca="1">IFERROR(IF($B442&lt;&gt;"",VLOOKUP(KF$421,TabelleK21BI,7,FALSE),""),"")</f>
        <v/>
      </c>
      <c r="KG442" s="4" t="str">
        <f ca="1">IFERROR(IF($B442&lt;&gt;"",VLOOKUP(KG$421,TabelleK21BI,7,FALSE),""),"")</f>
        <v/>
      </c>
      <c r="KH442" s="4" t="str">
        <f ca="1">IFERROR(IF($B442&lt;&gt;"",VLOOKUP(KH$421,TabelleK21BI,7,FALSE),""),"")</f>
        <v/>
      </c>
      <c r="KI442" s="4" t="str">
        <f ca="1">IFERROR(IF($B442&lt;&gt;"",VLOOKUP(KI$421,TabelleK21BI,7,FALSE),""),"")</f>
        <v/>
      </c>
      <c r="KJ442" s="4" t="str">
        <f ca="1">IFERROR(IF($B442&lt;&gt;"",VLOOKUP(KJ$421,TabelleK21BI,7,FALSE),""),"")</f>
        <v/>
      </c>
      <c r="KK442" s="4" t="str">
        <f ca="1">IFERROR(IF($B442&lt;&gt;"",VLOOKUP(KK$421,TabelleK21BI,7,FALSE),""),"")</f>
        <v/>
      </c>
      <c r="KL442" s="4" t="str">
        <f ca="1">IFERROR(IF($B442&lt;&gt;"",VLOOKUP(KL$421,TabelleK21BI,7,FALSE),""),"")</f>
        <v/>
      </c>
      <c r="KM442" s="4" t="str">
        <f ca="1">IFERROR(IF($B442&lt;&gt;"",VLOOKUP(KM$421,TabelleK21BI,7,FALSE),""),"")</f>
        <v/>
      </c>
      <c r="KN442" s="4" t="str">
        <f ca="1">IFERROR(IF($B442&lt;&gt;"",VLOOKUP(KN$421,TabelleK21BI,7,FALSE),""),"")</f>
        <v/>
      </c>
      <c r="KO442" s="4" t="str">
        <f ca="1">IFERROR(IF($B442&lt;&gt;"",VLOOKUP(KO$421,TabelleK21BI,7,FALSE),""),"")</f>
        <v/>
      </c>
      <c r="KP442" s="4" t="str">
        <f ca="1">IFERROR(IF($B442&lt;&gt;"",VLOOKUP(KP$421,TabelleK21BI,7,FALSE),""),"")</f>
        <v/>
      </c>
      <c r="KQ442" s="4" t="str">
        <f ca="1">IFERROR(IF($B442&lt;&gt;"",VLOOKUP(KQ$421,TabelleK21BI,7,FALSE),""),"")</f>
        <v/>
      </c>
      <c r="KR442" s="4" t="str">
        <f>IFERROR(VLOOKUP($KR$421,TabelleK21BI,7,FALSE),"")</f>
        <v/>
      </c>
      <c r="KS442" s="4" t="str">
        <f>IFERROR(VLOOKUP($KS$421,TabelleK21BI,7,FALSE),"")</f>
        <v/>
      </c>
    </row>
    <row r="443" spans="2:305" ht="12.75" hidden="1" customHeight="1" x14ac:dyDescent="0.2">
      <c r="B443" s="138" t="str">
        <f t="shared" ca="1" si="148"/>
        <v/>
      </c>
      <c r="C443" s="4" t="str">
        <f ca="1">IFERROR(IF($B443&lt;&gt;"",VLOOKUP(C$421,TabelleK22BI,7,FALSE),""),"")</f>
        <v/>
      </c>
      <c r="D443" s="4" t="str">
        <f ca="1">IFERROR(IF($B443&lt;&gt;"",VLOOKUP(D$421,TabelleK22BI,7,FALSE),""),"")</f>
        <v/>
      </c>
      <c r="E443" s="4" t="str">
        <f ca="1">IFERROR(IF($B443&lt;&gt;"",VLOOKUP(E$421,TabelleK22BI,7,FALSE),""),"")</f>
        <v/>
      </c>
      <c r="F443" s="4" t="str">
        <f ca="1">IFERROR(IF($B443&lt;&gt;"",VLOOKUP(F$421,TabelleK22BI,7,FALSE),""),"")</f>
        <v/>
      </c>
      <c r="G443" s="4" t="str">
        <f ca="1">IFERROR(IF($B443&lt;&gt;"",VLOOKUP(G$421,TabelleK22BI,7,FALSE),""),"")</f>
        <v/>
      </c>
      <c r="H443" s="4" t="str">
        <f ca="1">IFERROR(IF($B443&lt;&gt;"",VLOOKUP(H$421,TabelleK22BI,7,FALSE),""),"")</f>
        <v/>
      </c>
      <c r="I443" s="4" t="str">
        <f ca="1">IFERROR(IF($B443&lt;&gt;"",VLOOKUP(I$421,TabelleK22BI,7,FALSE),""),"")</f>
        <v/>
      </c>
      <c r="J443" s="4" t="str">
        <f ca="1">IFERROR(IF($B443&lt;&gt;"",VLOOKUP(J$421,TabelleK22BI,7,FALSE),""),"")</f>
        <v/>
      </c>
      <c r="K443" s="4" t="str">
        <f ca="1">IFERROR(IF($B443&lt;&gt;"",VLOOKUP(K$421,TabelleK22BI,7,FALSE),""),"")</f>
        <v/>
      </c>
      <c r="L443" s="4" t="str">
        <f ca="1">IFERROR(IF($B443&lt;&gt;"",VLOOKUP(L$421,TabelleK22BI,7,FALSE),""),"")</f>
        <v/>
      </c>
      <c r="M443" s="4" t="str">
        <f ca="1">IFERROR(IF($B443&lt;&gt;"",VLOOKUP(M$421,TabelleK22BI,7,FALSE),""),"")</f>
        <v/>
      </c>
      <c r="N443" s="4" t="str">
        <f ca="1">IFERROR(IF($B443&lt;&gt;"",VLOOKUP(N$421,TabelleK22BI,7,FALSE),""),"")</f>
        <v/>
      </c>
      <c r="O443" s="4" t="str">
        <f ca="1">IFERROR(IF($B443&lt;&gt;"",VLOOKUP(O$421,TabelleK22BI,7,FALSE),""),"")</f>
        <v/>
      </c>
      <c r="P443" s="4" t="str">
        <f ca="1">IFERROR(IF($B443&lt;&gt;"",VLOOKUP(P$421,TabelleK22BI,7,FALSE),""),"")</f>
        <v/>
      </c>
      <c r="Q443" s="4" t="str">
        <f ca="1">IFERROR(IF($B443&lt;&gt;"",VLOOKUP(Q$421,TabelleK22BI,7,FALSE),""),"")</f>
        <v/>
      </c>
      <c r="R443" s="4" t="str">
        <f ca="1">IFERROR(IF($B443&lt;&gt;"",VLOOKUP(R$421,TabelleK22BI,7,FALSE),""),"")</f>
        <v/>
      </c>
      <c r="S443" s="4" t="str">
        <f ca="1">IFERROR(IF($B443&lt;&gt;"",VLOOKUP(S$421,TabelleK22BI,7,FALSE),""),"")</f>
        <v/>
      </c>
      <c r="T443" s="4" t="str">
        <f ca="1">IFERROR(IF($B443&lt;&gt;"",VLOOKUP(T$421,TabelleK22BI,7,FALSE),""),"")</f>
        <v/>
      </c>
      <c r="U443" s="4" t="str">
        <f ca="1">IFERROR(IF($B443&lt;&gt;"",VLOOKUP(U$421,TabelleK22BI,7,FALSE),""),"")</f>
        <v/>
      </c>
      <c r="V443" s="4" t="str">
        <f ca="1">IFERROR(IF($B443&lt;&gt;"",VLOOKUP(V$421,TabelleK22BI,7,FALSE),""),"")</f>
        <v/>
      </c>
      <c r="W443" s="4" t="str">
        <f ca="1">IFERROR(IF($B443&lt;&gt;"",VLOOKUP(W$421,TabelleK22BI,7,FALSE),""),"")</f>
        <v/>
      </c>
      <c r="X443" s="4" t="str">
        <f ca="1">IFERROR(IF($B443&lt;&gt;"",VLOOKUP(X$421,TabelleK22BI,7,FALSE),""),"")</f>
        <v/>
      </c>
      <c r="Y443" s="4" t="str">
        <f ca="1">IFERROR(IF($B443&lt;&gt;"",VLOOKUP(Y$421,TabelleK22BI,7,FALSE),""),"")</f>
        <v/>
      </c>
      <c r="Z443" s="4" t="str">
        <f ca="1">IFERROR(IF($B443&lt;&gt;"",VLOOKUP(Z$421,TabelleK22BI,7,FALSE),""),"")</f>
        <v/>
      </c>
      <c r="AA443" s="4" t="str">
        <f ca="1">IFERROR(IF($B443&lt;&gt;"",VLOOKUP(AA$421,TabelleK22BI,7,FALSE),""),"")</f>
        <v/>
      </c>
      <c r="AB443" s="4" t="str">
        <f ca="1">IFERROR(IF($B443&lt;&gt;"",VLOOKUP(AB$421,TabelleK22BI,7,FALSE),""),"")</f>
        <v/>
      </c>
      <c r="AC443" s="4" t="str">
        <f ca="1">IFERROR(IF($B443&lt;&gt;"",VLOOKUP(AC$421,TabelleK22BI,7,FALSE),""),"")</f>
        <v/>
      </c>
      <c r="AD443" s="4" t="str">
        <f ca="1">IFERROR(IF($B443&lt;&gt;"",VLOOKUP(AD$421,TabelleK22BI,7,FALSE),""),"")</f>
        <v/>
      </c>
      <c r="AE443" s="4" t="str">
        <f ca="1">IFERROR(IF($B443&lt;&gt;"",VLOOKUP(AE$421,TabelleK22BI,7,FALSE),""),"")</f>
        <v/>
      </c>
      <c r="AF443" s="4" t="str">
        <f ca="1">IFERROR(IF($B443&lt;&gt;"",VLOOKUP(AF$421,TabelleK22BI,7,FALSE),""),"")</f>
        <v/>
      </c>
      <c r="AG443" s="4" t="str">
        <f ca="1">IFERROR(IF($B443&lt;&gt;"",VLOOKUP(AG$421,TabelleK22BI,7,FALSE),""),"")</f>
        <v/>
      </c>
      <c r="AH443" s="4" t="str">
        <f ca="1">IFERROR(IF($B443&lt;&gt;"",VLOOKUP(AH$421,TabelleK22BI,7,FALSE),""),"")</f>
        <v/>
      </c>
      <c r="AI443" s="4" t="str">
        <f ca="1">IFERROR(IF($B443&lt;&gt;"",VLOOKUP(AI$421,TabelleK22BI,7,FALSE),""),"")</f>
        <v/>
      </c>
      <c r="AJ443" s="4" t="str">
        <f ca="1">IFERROR(IF($B443&lt;&gt;"",VLOOKUP(AJ$421,TabelleK22BI,7,FALSE),""),"")</f>
        <v/>
      </c>
      <c r="AK443" s="4" t="str">
        <f ca="1">IFERROR(IF($B443&lt;&gt;"",VLOOKUP(AK$421,TabelleK22BI,7,FALSE),""),"")</f>
        <v/>
      </c>
      <c r="AL443" s="4" t="str">
        <f ca="1">IFERROR(IF($B443&lt;&gt;"",VLOOKUP(AL$421,TabelleK22BI,7,FALSE),""),"")</f>
        <v/>
      </c>
      <c r="AM443" s="4" t="str">
        <f ca="1">IFERROR(IF($B443&lt;&gt;"",VLOOKUP(AM$421,TabelleK22BI,7,FALSE),""),"")</f>
        <v/>
      </c>
      <c r="AN443" s="4" t="str">
        <f ca="1">IFERROR(IF($B443&lt;&gt;"",VLOOKUP(AN$421,TabelleK22BI,7,FALSE),""),"")</f>
        <v/>
      </c>
      <c r="AO443" s="4" t="str">
        <f ca="1">IFERROR(IF($B443&lt;&gt;"",VLOOKUP(AO$421,TabelleK22BI,7,FALSE),""),"")</f>
        <v/>
      </c>
      <c r="AP443" s="4" t="str">
        <f ca="1">IFERROR(IF($B443&lt;&gt;"",VLOOKUP(AP$421,TabelleK22BI,7,FALSE),""),"")</f>
        <v/>
      </c>
      <c r="AQ443" s="4" t="str">
        <f ca="1">IFERROR(IF($B443&lt;&gt;"",VLOOKUP(AQ$421,TabelleK22BI,7,FALSE),""),"")</f>
        <v/>
      </c>
      <c r="AR443" s="4" t="str">
        <f ca="1">IFERROR(IF($B443&lt;&gt;"",VLOOKUP(AR$421,TabelleK22BI,7,FALSE),""),"")</f>
        <v/>
      </c>
      <c r="AS443" s="4" t="str">
        <f ca="1">IFERROR(IF($B443&lt;&gt;"",VLOOKUP(AS$421,TabelleK22BI,7,FALSE),""),"")</f>
        <v/>
      </c>
      <c r="AT443" s="4" t="str">
        <f ca="1">IFERROR(IF($B443&lt;&gt;"",VLOOKUP(AT$421,TabelleK22BI,7,FALSE),""),"")</f>
        <v/>
      </c>
      <c r="AU443" s="4" t="str">
        <f ca="1">IFERROR(IF($B443&lt;&gt;"",VLOOKUP(AU$421,TabelleK22BI,7,FALSE),""),"")</f>
        <v/>
      </c>
      <c r="AV443" s="4" t="str">
        <f ca="1">IFERROR(IF($B443&lt;&gt;"",VLOOKUP(AV$421,TabelleK22BI,7,FALSE),""),"")</f>
        <v/>
      </c>
      <c r="AW443" s="4" t="str">
        <f ca="1">IFERROR(IF($B443&lt;&gt;"",VLOOKUP(AW$421,TabelleK22BI,7,FALSE),""),"")</f>
        <v/>
      </c>
      <c r="AX443" s="4" t="str">
        <f ca="1">IFERROR(IF($B443&lt;&gt;"",VLOOKUP(AX$421,TabelleK22BI,7,FALSE),""),"")</f>
        <v/>
      </c>
      <c r="AY443" s="4" t="str">
        <f ca="1">IFERROR(IF($B443&lt;&gt;"",VLOOKUP(AY$421,TabelleK22BI,7,FALSE),""),"")</f>
        <v/>
      </c>
      <c r="AZ443" s="4" t="str">
        <f ca="1">IFERROR(IF($B443&lt;&gt;"",VLOOKUP(AZ$421,TabelleK22BI,7,FALSE),""),"")</f>
        <v/>
      </c>
      <c r="BA443" s="4" t="str">
        <f ca="1">IFERROR(IF($B443&lt;&gt;"",VLOOKUP(BA$421,TabelleK22BI,7,FALSE),""),"")</f>
        <v/>
      </c>
      <c r="BB443" s="4" t="str">
        <f ca="1">IFERROR(IF($B443&lt;&gt;"",VLOOKUP(BB$421,TabelleK22BI,7,FALSE),""),"")</f>
        <v/>
      </c>
      <c r="BC443" s="4" t="str">
        <f ca="1">IFERROR(IF($B443&lt;&gt;"",VLOOKUP(BC$421,TabelleK22BI,7,FALSE),""),"")</f>
        <v/>
      </c>
      <c r="BD443" s="4" t="str">
        <f ca="1">IFERROR(IF($B443&lt;&gt;"",VLOOKUP(BD$421,TabelleK22BI,7,FALSE),""),"")</f>
        <v/>
      </c>
      <c r="BE443" s="4" t="str">
        <f ca="1">IFERROR(IF($B443&lt;&gt;"",VLOOKUP(BE$421,TabelleK22BI,7,FALSE),""),"")</f>
        <v/>
      </c>
      <c r="BF443" s="4" t="str">
        <f ca="1">IFERROR(IF($B443&lt;&gt;"",VLOOKUP(BF$421,TabelleK22BI,7,FALSE),""),"")</f>
        <v/>
      </c>
      <c r="BG443" s="4" t="str">
        <f ca="1">IFERROR(IF($B443&lt;&gt;"",VLOOKUP(BG$421,TabelleK22BI,7,FALSE),""),"")</f>
        <v/>
      </c>
      <c r="BH443" s="4" t="str">
        <f ca="1">IFERROR(IF($B443&lt;&gt;"",VLOOKUP(BH$421,TabelleK22BI,7,FALSE),""),"")</f>
        <v/>
      </c>
      <c r="BI443" s="4" t="str">
        <f ca="1">IFERROR(IF($B443&lt;&gt;"",VLOOKUP(BI$421,TabelleK22BI,7,FALSE),""),"")</f>
        <v/>
      </c>
      <c r="BJ443" s="4" t="str">
        <f ca="1">IFERROR(IF($B443&lt;&gt;"",VLOOKUP(BJ$421,TabelleK22BI,7,FALSE),""),"")</f>
        <v/>
      </c>
      <c r="BK443" s="4" t="str">
        <f ca="1">IFERROR(IF($B443&lt;&gt;"",VLOOKUP(BK$421,TabelleK22BI,7,FALSE),""),"")</f>
        <v/>
      </c>
      <c r="BL443" s="4" t="str">
        <f ca="1">IFERROR(IF($B443&lt;&gt;"",VLOOKUP(BL$421,TabelleK22BI,7,FALSE),""),"")</f>
        <v/>
      </c>
      <c r="BM443" s="4" t="str">
        <f ca="1">IFERROR(IF($B443&lt;&gt;"",VLOOKUP(BM$421,TabelleK22BI,7,FALSE),""),"")</f>
        <v/>
      </c>
      <c r="BN443" s="4" t="str">
        <f ca="1">IFERROR(IF($B443&lt;&gt;"",VLOOKUP(BN$421,TabelleK22BI,7,FALSE),""),"")</f>
        <v/>
      </c>
      <c r="BO443" s="4" t="str">
        <f ca="1">IFERROR(IF($B443&lt;&gt;"",VLOOKUP(BO$421,TabelleK22BI,7,FALSE),""),"")</f>
        <v/>
      </c>
      <c r="BP443" s="4" t="str">
        <f ca="1">IFERROR(IF($B443&lt;&gt;"",VLOOKUP(BP$421,TabelleK22BI,7,FALSE),""),"")</f>
        <v/>
      </c>
      <c r="BQ443" s="4" t="str">
        <f ca="1">IFERROR(IF($B443&lt;&gt;"",VLOOKUP(BQ$421,TabelleK22BI,7,FALSE),""),"")</f>
        <v/>
      </c>
      <c r="BR443" s="4" t="str">
        <f ca="1">IFERROR(IF($B443&lt;&gt;"",VLOOKUP(BR$421,TabelleK22BI,7,FALSE),""),"")</f>
        <v/>
      </c>
      <c r="BS443" s="4" t="str">
        <f ca="1">IFERROR(IF($B443&lt;&gt;"",VLOOKUP(BS$421,TabelleK22BI,7,FALSE),""),"")</f>
        <v/>
      </c>
      <c r="BT443" s="4" t="str">
        <f ca="1">IFERROR(IF($B443&lt;&gt;"",VLOOKUP(BT$421,TabelleK22BI,7,FALSE),""),"")</f>
        <v/>
      </c>
      <c r="BU443" s="4" t="str">
        <f ca="1">IFERROR(IF($B443&lt;&gt;"",VLOOKUP(BU$421,TabelleK22BI,7,FALSE),""),"")</f>
        <v/>
      </c>
      <c r="BV443" s="4" t="str">
        <f ca="1">IFERROR(IF($B443&lt;&gt;"",VLOOKUP(BV$421,TabelleK22BI,7,FALSE),""),"")</f>
        <v/>
      </c>
      <c r="BW443" s="4" t="str">
        <f ca="1">IFERROR(IF($B443&lt;&gt;"",VLOOKUP(BW$421,TabelleK22BI,7,FALSE),""),"")</f>
        <v/>
      </c>
      <c r="BX443" s="4" t="str">
        <f ca="1">IFERROR(IF($B443&lt;&gt;"",VLOOKUP(BX$421,TabelleK22BI,7,FALSE),""),"")</f>
        <v/>
      </c>
      <c r="BY443" s="4" t="str">
        <f ca="1">IFERROR(IF($B443&lt;&gt;"",VLOOKUP(BY$421,TabelleK22BI,7,FALSE),""),"")</f>
        <v/>
      </c>
      <c r="BZ443" s="4" t="str">
        <f ca="1">IFERROR(IF($B443&lt;&gt;"",VLOOKUP(BZ$421,TabelleK22BI,7,FALSE),""),"")</f>
        <v/>
      </c>
      <c r="CA443" s="4" t="str">
        <f ca="1">IFERROR(IF($B443&lt;&gt;"",VLOOKUP(CA$421,TabelleK22BI,7,FALSE),""),"")</f>
        <v/>
      </c>
      <c r="CB443" s="4" t="str">
        <f ca="1">IFERROR(IF($B443&lt;&gt;"",VLOOKUP(CB$421,TabelleK22BI,7,FALSE),""),"")</f>
        <v/>
      </c>
      <c r="CC443" s="4" t="str">
        <f ca="1">IFERROR(IF($B443&lt;&gt;"",VLOOKUP(CC$421,TabelleK22BI,7,FALSE),""),"")</f>
        <v/>
      </c>
      <c r="CD443" s="4" t="str">
        <f ca="1">IFERROR(IF($B443&lt;&gt;"",VLOOKUP(CD$421,TabelleK22BI,7,FALSE),""),"")</f>
        <v/>
      </c>
      <c r="CE443" s="4" t="str">
        <f ca="1">IFERROR(IF($B443&lt;&gt;"",VLOOKUP(CE$421,TabelleK22BI,7,FALSE),""),"")</f>
        <v/>
      </c>
      <c r="CF443" s="4" t="str">
        <f ca="1">IFERROR(IF($B443&lt;&gt;"",VLOOKUP(CF$421,TabelleK22BI,7,FALSE),""),"")</f>
        <v/>
      </c>
      <c r="CG443" s="4" t="str">
        <f ca="1">IFERROR(IF($B443&lt;&gt;"",VLOOKUP(CG$421,TabelleK22BI,7,FALSE),""),"")</f>
        <v/>
      </c>
      <c r="CH443" s="4" t="str">
        <f ca="1">IFERROR(IF($B443&lt;&gt;"",VLOOKUP(CH$421,TabelleK22BI,7,FALSE),""),"")</f>
        <v/>
      </c>
      <c r="CI443" s="4" t="str">
        <f ca="1">IFERROR(IF($B443&lt;&gt;"",VLOOKUP(CI$421,TabelleK22BI,7,FALSE),""),"")</f>
        <v/>
      </c>
      <c r="CJ443" s="4" t="str">
        <f ca="1">IFERROR(IF($B443&lt;&gt;"",VLOOKUP(CJ$421,TabelleK22BI,7,FALSE),""),"")</f>
        <v/>
      </c>
      <c r="CK443" s="4" t="str">
        <f ca="1">IFERROR(IF($B443&lt;&gt;"",VLOOKUP(CK$421,TabelleK22BI,7,FALSE),""),"")</f>
        <v/>
      </c>
      <c r="CL443" s="4" t="str">
        <f ca="1">IFERROR(IF($B443&lt;&gt;"",VLOOKUP(CL$421,TabelleK22BI,7,FALSE),""),"")</f>
        <v/>
      </c>
      <c r="CM443" s="4" t="str">
        <f ca="1">IFERROR(IF($B443&lt;&gt;"",VLOOKUP(CM$421,TabelleK22BI,7,FALSE),""),"")</f>
        <v/>
      </c>
      <c r="CN443" s="4" t="str">
        <f ca="1">IFERROR(IF($B443&lt;&gt;"",VLOOKUP(CN$421,TabelleK22BI,7,FALSE),""),"")</f>
        <v/>
      </c>
      <c r="CO443" s="4" t="str">
        <f ca="1">IFERROR(IF($B443&lt;&gt;"",VLOOKUP(CO$421,TabelleK22BI,7,FALSE),""),"")</f>
        <v/>
      </c>
      <c r="CP443" s="4" t="str">
        <f ca="1">IFERROR(IF($B443&lt;&gt;"",VLOOKUP(CP$421,TabelleK22BI,7,FALSE),""),"")</f>
        <v/>
      </c>
      <c r="CQ443" s="4" t="str">
        <f ca="1">IFERROR(IF($B443&lt;&gt;"",VLOOKUP(CQ$421,TabelleK22BI,7,FALSE),""),"")</f>
        <v/>
      </c>
      <c r="CR443" s="4" t="str">
        <f ca="1">IFERROR(IF($B443&lt;&gt;"",VLOOKUP(CR$421,TabelleK22BI,7,FALSE),""),"")</f>
        <v/>
      </c>
      <c r="CS443" s="4" t="str">
        <f ca="1">IFERROR(IF($B443&lt;&gt;"",VLOOKUP(CS$421,TabelleK22BI,7,FALSE),""),"")</f>
        <v/>
      </c>
      <c r="CT443" s="4" t="str">
        <f ca="1">IFERROR(IF($B443&lt;&gt;"",VLOOKUP(CT$421,TabelleK22BI,7,FALSE),""),"")</f>
        <v/>
      </c>
      <c r="CU443" s="4" t="str">
        <f ca="1">IFERROR(IF($B443&lt;&gt;"",VLOOKUP(CU$421,TabelleK22BI,7,FALSE),""),"")</f>
        <v/>
      </c>
      <c r="CV443" s="4" t="str">
        <f ca="1">IFERROR(IF($B443&lt;&gt;"",VLOOKUP(CV$421,TabelleK22BI,7,FALSE),""),"")</f>
        <v/>
      </c>
      <c r="CW443" s="4" t="str">
        <f ca="1">IFERROR(IF($B443&lt;&gt;"",VLOOKUP(CW$421,TabelleK22BI,7,FALSE),""),"")</f>
        <v/>
      </c>
      <c r="CX443" s="4" t="str">
        <f ca="1">IFERROR(IF($B443&lt;&gt;"",VLOOKUP(CX$421,TabelleK22BI,7,FALSE),""),"")</f>
        <v/>
      </c>
      <c r="CY443" s="4" t="str">
        <f ca="1">IFERROR(IF($B443&lt;&gt;"",VLOOKUP(CY$421,TabelleK22BI,7,FALSE),""),"")</f>
        <v/>
      </c>
      <c r="CZ443" s="4" t="str">
        <f ca="1">IFERROR(IF($B443&lt;&gt;"",VLOOKUP(CZ$421,TabelleK22BI,7,FALSE),""),"")</f>
        <v/>
      </c>
      <c r="DA443" s="4" t="str">
        <f ca="1">IFERROR(IF($B443&lt;&gt;"",VLOOKUP(DA$421,TabelleK22BI,7,FALSE),""),"")</f>
        <v/>
      </c>
      <c r="DB443" s="4" t="str">
        <f ca="1">IFERROR(IF($B443&lt;&gt;"",VLOOKUP(DB$421,TabelleK22BI,7,FALSE),""),"")</f>
        <v/>
      </c>
      <c r="DC443" s="4" t="str">
        <f ca="1">IFERROR(IF($B443&lt;&gt;"",VLOOKUP(DC$421,TabelleK22BI,7,FALSE),""),"")</f>
        <v/>
      </c>
      <c r="DD443" s="4" t="str">
        <f ca="1">IFERROR(IF($B443&lt;&gt;"",VLOOKUP(DD$421,TabelleK22BI,7,FALSE),""),"")</f>
        <v/>
      </c>
      <c r="DE443" s="4" t="str">
        <f ca="1">IFERROR(IF($B443&lt;&gt;"",VLOOKUP(DE$421,TabelleK22BI,7,FALSE),""),"")</f>
        <v/>
      </c>
      <c r="DF443" s="4" t="str">
        <f ca="1">IFERROR(IF($B443&lt;&gt;"",VLOOKUP(DF$421,TabelleK22BI,7,FALSE),""),"")</f>
        <v/>
      </c>
      <c r="DG443" s="4" t="str">
        <f ca="1">IFERROR(IF($B443&lt;&gt;"",VLOOKUP(DG$421,TabelleK22BI,7,FALSE),""),"")</f>
        <v/>
      </c>
      <c r="DH443" s="4" t="str">
        <f ca="1">IFERROR(IF($B443&lt;&gt;"",VLOOKUP(DH$421,TabelleK22BI,7,FALSE),""),"")</f>
        <v/>
      </c>
      <c r="DI443" s="4" t="str">
        <f ca="1">IFERROR(IF($B443&lt;&gt;"",VLOOKUP(DI$421,TabelleK22BI,7,FALSE),""),"")</f>
        <v/>
      </c>
      <c r="DJ443" s="4" t="str">
        <f ca="1">IFERROR(IF($B443&lt;&gt;"",VLOOKUP(DJ$421,TabelleK22BI,7,FALSE),""),"")</f>
        <v/>
      </c>
      <c r="DK443" s="4" t="str">
        <f ca="1">IFERROR(IF($B443&lt;&gt;"",VLOOKUP(DK$421,TabelleK22BI,7,FALSE),""),"")</f>
        <v/>
      </c>
      <c r="DL443" s="4" t="str">
        <f ca="1">IFERROR(IF($B443&lt;&gt;"",VLOOKUP(DL$421,TabelleK22BI,7,FALSE),""),"")</f>
        <v/>
      </c>
      <c r="DM443" s="4" t="str">
        <f ca="1">IFERROR(IF($B443&lt;&gt;"",VLOOKUP(DM$421,TabelleK22BI,7,FALSE),""),"")</f>
        <v/>
      </c>
      <c r="DN443" s="4" t="str">
        <f ca="1">IFERROR(IF($B443&lt;&gt;"",VLOOKUP(DN$421,TabelleK22BI,7,FALSE),""),"")</f>
        <v/>
      </c>
      <c r="DO443" s="4" t="str">
        <f ca="1">IFERROR(IF($B443&lt;&gt;"",VLOOKUP(DO$421,TabelleK22BI,7,FALSE),""),"")</f>
        <v/>
      </c>
      <c r="DP443" s="4" t="str">
        <f ca="1">IFERROR(IF($B443&lt;&gt;"",VLOOKUP(DP$421,TabelleK22BI,7,FALSE),""),"")</f>
        <v/>
      </c>
      <c r="DQ443" s="4" t="str">
        <f ca="1">IFERROR(IF($B443&lt;&gt;"",VLOOKUP(DQ$421,TabelleK22BI,7,FALSE),""),"")</f>
        <v/>
      </c>
      <c r="DR443" s="4" t="str">
        <f ca="1">IFERROR(IF($B443&lt;&gt;"",VLOOKUP(DR$421,TabelleK22BI,7,FALSE),""),"")</f>
        <v/>
      </c>
      <c r="DS443" s="4" t="str">
        <f ca="1">IFERROR(IF($B443&lt;&gt;"",VLOOKUP(DS$421,TabelleK22BI,7,FALSE),""),"")</f>
        <v/>
      </c>
      <c r="DT443" s="4" t="str">
        <f ca="1">IFERROR(IF($B443&lt;&gt;"",VLOOKUP(DT$421,TabelleK22BI,7,FALSE),""),"")</f>
        <v/>
      </c>
      <c r="DU443" s="4" t="str">
        <f ca="1">IFERROR(IF($B443&lt;&gt;"",VLOOKUP(DU$421,TabelleK22BI,7,FALSE),""),"")</f>
        <v/>
      </c>
      <c r="DV443" s="4" t="str">
        <f ca="1">IFERROR(IF($B443&lt;&gt;"",VLOOKUP(DV$421,TabelleK22BI,7,FALSE),""),"")</f>
        <v/>
      </c>
      <c r="DW443" s="4" t="str">
        <f ca="1">IFERROR(IF($B443&lt;&gt;"",VLOOKUP(DW$421,TabelleK22BI,7,FALSE),""),"")</f>
        <v/>
      </c>
      <c r="DX443" s="4" t="str">
        <f ca="1">IFERROR(IF($B443&lt;&gt;"",VLOOKUP(DX$421,TabelleK22BI,7,FALSE),""),"")</f>
        <v/>
      </c>
      <c r="DY443" s="4" t="str">
        <f ca="1">IFERROR(IF($B443&lt;&gt;"",VLOOKUP(DY$421,TabelleK22BI,7,FALSE),""),"")</f>
        <v/>
      </c>
      <c r="DZ443" s="4" t="str">
        <f ca="1">IFERROR(IF($B443&lt;&gt;"",VLOOKUP(DZ$421,TabelleK22BI,7,FALSE),""),"")</f>
        <v/>
      </c>
      <c r="EA443" s="4" t="str">
        <f ca="1">IFERROR(IF($B443&lt;&gt;"",VLOOKUP(EA$421,TabelleK22BI,7,FALSE),""),"")</f>
        <v/>
      </c>
      <c r="EB443" s="4" t="str">
        <f ca="1">IFERROR(IF($B443&lt;&gt;"",VLOOKUP(EB$421,TabelleK22BI,7,FALSE),""),"")</f>
        <v/>
      </c>
      <c r="EC443" s="4" t="str">
        <f ca="1">IFERROR(IF($B443&lt;&gt;"",VLOOKUP(EC$421,TabelleK22BI,7,FALSE),""),"")</f>
        <v/>
      </c>
      <c r="ED443" s="4" t="str">
        <f ca="1">IFERROR(IF($B443&lt;&gt;"",VLOOKUP(ED$421,TabelleK22BI,7,FALSE),""),"")</f>
        <v/>
      </c>
      <c r="EE443" s="4" t="str">
        <f ca="1">IFERROR(IF($B443&lt;&gt;"",VLOOKUP(EE$421,TabelleK22BI,7,FALSE),""),"")</f>
        <v/>
      </c>
      <c r="EF443" s="4" t="str">
        <f ca="1">IFERROR(IF($B443&lt;&gt;"",VLOOKUP(EF$421,TabelleK22BI,7,FALSE),""),"")</f>
        <v/>
      </c>
      <c r="EG443" s="4" t="str">
        <f ca="1">IFERROR(IF($B443&lt;&gt;"",VLOOKUP(EG$421,TabelleK22BI,7,FALSE),""),"")</f>
        <v/>
      </c>
      <c r="EH443" s="4" t="str">
        <f ca="1">IFERROR(IF($B443&lt;&gt;"",VLOOKUP(EH$421,TabelleK22BI,7,FALSE),""),"")</f>
        <v/>
      </c>
      <c r="EI443" s="4" t="str">
        <f ca="1">IFERROR(IF($B443&lt;&gt;"",VLOOKUP(EI$421,TabelleK22BI,7,FALSE),""),"")</f>
        <v/>
      </c>
      <c r="EJ443" s="4" t="str">
        <f ca="1">IFERROR(IF($B443&lt;&gt;"",VLOOKUP(EJ$421,TabelleK22BI,7,FALSE),""),"")</f>
        <v/>
      </c>
      <c r="EK443" s="4" t="str">
        <f ca="1">IFERROR(IF($B443&lt;&gt;"",VLOOKUP(EK$421,TabelleK22BI,7,FALSE),""),"")</f>
        <v/>
      </c>
      <c r="EL443" s="4" t="str">
        <f ca="1">IFERROR(IF($B443&lt;&gt;"",VLOOKUP(EL$421,TabelleK22BI,7,FALSE),""),"")</f>
        <v/>
      </c>
      <c r="EM443" s="4" t="str">
        <f ca="1">IFERROR(IF($B443&lt;&gt;"",VLOOKUP(EM$421,TabelleK22BI,7,FALSE),""),"")</f>
        <v/>
      </c>
      <c r="EN443" s="4" t="str">
        <f ca="1">IFERROR(IF($B443&lt;&gt;"",VLOOKUP(EN$421,TabelleK22BI,7,FALSE),""),"")</f>
        <v/>
      </c>
      <c r="EO443" s="4" t="str">
        <f ca="1">IFERROR(IF($B443&lt;&gt;"",VLOOKUP(EO$421,TabelleK22BI,7,FALSE),""),"")</f>
        <v/>
      </c>
      <c r="EP443" s="4" t="str">
        <f ca="1">IFERROR(IF($B443&lt;&gt;"",VLOOKUP(EP$421,TabelleK22BI,7,FALSE),""),"")</f>
        <v/>
      </c>
      <c r="EQ443" s="4" t="str">
        <f ca="1">IFERROR(IF($B443&lt;&gt;"",VLOOKUP(EQ$421,TabelleK22BI,7,FALSE),""),"")</f>
        <v/>
      </c>
      <c r="ER443" s="4" t="str">
        <f ca="1">IFERROR(IF($B443&lt;&gt;"",VLOOKUP(ER$421,TabelleK22BI,7,FALSE),""),"")</f>
        <v/>
      </c>
      <c r="ES443" s="4" t="str">
        <f ca="1">IFERROR(IF($B443&lt;&gt;"",VLOOKUP(ES$421,TabelleK22BI,7,FALSE),""),"")</f>
        <v/>
      </c>
      <c r="ET443" s="4" t="str">
        <f ca="1">IFERROR(IF($B443&lt;&gt;"",VLOOKUP(ET$421,TabelleK22BI,7,FALSE),""),"")</f>
        <v/>
      </c>
      <c r="EU443" s="4" t="str">
        <f ca="1">IFERROR(IF($B443&lt;&gt;"",VLOOKUP(EU$421,TabelleK22BI,7,FALSE),""),"")</f>
        <v/>
      </c>
      <c r="EV443" s="4" t="str">
        <f ca="1">IFERROR(IF($B443&lt;&gt;"",VLOOKUP(EV$421,TabelleK22BI,7,FALSE),""),"")</f>
        <v/>
      </c>
      <c r="EW443" s="4" t="str">
        <f ca="1">IFERROR(IF($B443&lt;&gt;"",VLOOKUP(EW$421,TabelleK22BI,7,FALSE),""),"")</f>
        <v/>
      </c>
      <c r="EX443" s="4" t="str">
        <f ca="1">IFERROR(IF($B443&lt;&gt;"",VLOOKUP(EX$421,TabelleK22BI,7,FALSE),""),"")</f>
        <v/>
      </c>
      <c r="EY443" s="4" t="str">
        <f ca="1">IFERROR(IF($B443&lt;&gt;"",VLOOKUP(EY$421,TabelleK22BI,7,FALSE),""),"")</f>
        <v/>
      </c>
      <c r="EZ443" s="4" t="str">
        <f ca="1">IFERROR(IF($B443&lt;&gt;"",VLOOKUP(EZ$421,TabelleK22BI,7,FALSE),""),"")</f>
        <v/>
      </c>
      <c r="FA443" s="4" t="str">
        <f ca="1">IFERROR(IF($B443&lt;&gt;"",VLOOKUP(FA$421,TabelleK22BI,7,FALSE),""),"")</f>
        <v/>
      </c>
      <c r="FB443" s="4" t="str">
        <f ca="1">IFERROR(IF($B443&lt;&gt;"",VLOOKUP(FB$421,TabelleK22BI,7,FALSE),""),"")</f>
        <v/>
      </c>
      <c r="FC443" s="4" t="str">
        <f ca="1">IFERROR(IF($B443&lt;&gt;"",VLOOKUP(FC$421,TabelleK22BI,7,FALSE),""),"")</f>
        <v/>
      </c>
      <c r="FD443" s="4" t="str">
        <f ca="1">IFERROR(IF($B443&lt;&gt;"",VLOOKUP(FD$421,TabelleK22BI,7,FALSE),""),"")</f>
        <v/>
      </c>
      <c r="FE443" s="4" t="str">
        <f ca="1">IFERROR(IF($B443&lt;&gt;"",VLOOKUP(FE$421,TabelleK22BI,7,FALSE),""),"")</f>
        <v/>
      </c>
      <c r="FF443" s="4" t="str">
        <f ca="1">IFERROR(IF($B443&lt;&gt;"",VLOOKUP(FF$421,TabelleK22BI,7,FALSE),""),"")</f>
        <v/>
      </c>
      <c r="FG443" s="4" t="str">
        <f ca="1">IFERROR(IF($B443&lt;&gt;"",VLOOKUP(FG$421,TabelleK22BI,7,FALSE),""),"")</f>
        <v/>
      </c>
      <c r="FH443" s="4" t="str">
        <f ca="1">IFERROR(IF($B443&lt;&gt;"",VLOOKUP(FH$421,TabelleK22BI,7,FALSE),""),"")</f>
        <v/>
      </c>
      <c r="FI443" s="4" t="str">
        <f ca="1">IFERROR(IF($B443&lt;&gt;"",VLOOKUP(FI$421,TabelleK22BI,7,FALSE),""),"")</f>
        <v/>
      </c>
      <c r="FJ443" s="4" t="str">
        <f ca="1">IFERROR(IF($B443&lt;&gt;"",VLOOKUP(FJ$421,TabelleK22BI,7,FALSE),""),"")</f>
        <v/>
      </c>
      <c r="FK443" s="4" t="str">
        <f ca="1">IFERROR(IF($B443&lt;&gt;"",VLOOKUP(FK$421,TabelleK22BI,7,FALSE),""),"")</f>
        <v/>
      </c>
      <c r="FL443" s="4" t="str">
        <f ca="1">IFERROR(IF($B443&lt;&gt;"",VLOOKUP(FL$421,TabelleK22BI,7,FALSE),""),"")</f>
        <v/>
      </c>
      <c r="FM443" s="4" t="str">
        <f ca="1">IFERROR(IF($B443&lt;&gt;"",VLOOKUP(FM$421,TabelleK22BI,7,FALSE),""),"")</f>
        <v/>
      </c>
      <c r="FN443" s="4" t="str">
        <f ca="1">IFERROR(IF($B443&lt;&gt;"",VLOOKUP(FN$421,TabelleK22BI,7,FALSE),""),"")</f>
        <v/>
      </c>
      <c r="FO443" s="4" t="str">
        <f ca="1">IFERROR(IF($B443&lt;&gt;"",VLOOKUP(FO$421,TabelleK22BI,7,FALSE),""),"")</f>
        <v/>
      </c>
      <c r="FP443" s="4" t="str">
        <f ca="1">IFERROR(IF($B443&lt;&gt;"",VLOOKUP(FP$421,TabelleK22BI,7,FALSE),""),"")</f>
        <v/>
      </c>
      <c r="FQ443" s="4" t="str">
        <f ca="1">IFERROR(IF($B443&lt;&gt;"",VLOOKUP(FQ$421,TabelleK22BI,7,FALSE),""),"")</f>
        <v/>
      </c>
      <c r="FR443" s="4" t="str">
        <f ca="1">IFERROR(IF($B443&lt;&gt;"",VLOOKUP(FR$421,TabelleK22BI,7,FALSE),""),"")</f>
        <v/>
      </c>
      <c r="FS443" s="4" t="str">
        <f ca="1">IFERROR(IF($B443&lt;&gt;"",VLOOKUP(FS$421,TabelleK22BI,7,FALSE),""),"")</f>
        <v/>
      </c>
      <c r="FT443" s="4" t="str">
        <f ca="1">IFERROR(IF($B443&lt;&gt;"",VLOOKUP(FT$421,TabelleK22BI,7,FALSE),""),"")</f>
        <v/>
      </c>
      <c r="FU443" s="4" t="str">
        <f ca="1">IFERROR(IF($B443&lt;&gt;"",VLOOKUP(FU$421,TabelleK22BI,7,FALSE),""),"")</f>
        <v/>
      </c>
      <c r="FV443" s="4" t="str">
        <f ca="1">IFERROR(IF($B443&lt;&gt;"",VLOOKUP(FV$421,TabelleK22BI,7,FALSE),""),"")</f>
        <v/>
      </c>
      <c r="FW443" s="4" t="str">
        <f ca="1">IFERROR(IF($B443&lt;&gt;"",VLOOKUP(FW$421,TabelleK22BI,7,FALSE),""),"")</f>
        <v/>
      </c>
      <c r="FX443" s="4" t="str">
        <f ca="1">IFERROR(IF($B443&lt;&gt;"",VLOOKUP(FX$421,TabelleK22BI,7,FALSE),""),"")</f>
        <v/>
      </c>
      <c r="FY443" s="4" t="str">
        <f ca="1">IFERROR(IF($B443&lt;&gt;"",VLOOKUP(FY$421,TabelleK22BI,7,FALSE),""),"")</f>
        <v/>
      </c>
      <c r="FZ443" s="4" t="str">
        <f ca="1">IFERROR(IF($B443&lt;&gt;"",VLOOKUP(FZ$421,TabelleK22BI,7,FALSE),""),"")</f>
        <v/>
      </c>
      <c r="GA443" s="4" t="str">
        <f ca="1">IFERROR(IF($B443&lt;&gt;"",VLOOKUP(GA$421,TabelleK22BI,7,FALSE),""),"")</f>
        <v/>
      </c>
      <c r="GB443" s="4" t="str">
        <f ca="1">IFERROR(IF($B443&lt;&gt;"",VLOOKUP(GB$421,TabelleK22BI,7,FALSE),""),"")</f>
        <v/>
      </c>
      <c r="GC443" s="4" t="str">
        <f ca="1">IFERROR(IF($B443&lt;&gt;"",VLOOKUP(GC$421,TabelleK22BI,7,FALSE),""),"")</f>
        <v/>
      </c>
      <c r="GD443" s="4" t="str">
        <f ca="1">IFERROR(IF($B443&lt;&gt;"",VLOOKUP(GD$421,TabelleK22BI,7,FALSE),""),"")</f>
        <v/>
      </c>
      <c r="GE443" s="4" t="str">
        <f ca="1">IFERROR(IF($B443&lt;&gt;"",VLOOKUP(GE$421,TabelleK22BI,7,FALSE),""),"")</f>
        <v/>
      </c>
      <c r="GF443" s="4" t="str">
        <f ca="1">IFERROR(IF($B443&lt;&gt;"",VLOOKUP(GF$421,TabelleK22BI,7,FALSE),""),"")</f>
        <v/>
      </c>
      <c r="GG443" s="4" t="str">
        <f ca="1">IFERROR(IF($B443&lt;&gt;"",VLOOKUP(GG$421,TabelleK22BI,7,FALSE),""),"")</f>
        <v/>
      </c>
      <c r="GH443" s="4" t="str">
        <f ca="1">IFERROR(IF($B443&lt;&gt;"",VLOOKUP(GH$421,TabelleK22BI,7,FALSE),""),"")</f>
        <v/>
      </c>
      <c r="GI443" s="4" t="str">
        <f ca="1">IFERROR(IF($B443&lt;&gt;"",VLOOKUP(GI$421,TabelleK22BI,7,FALSE),""),"")</f>
        <v/>
      </c>
      <c r="GJ443" s="4" t="str">
        <f ca="1">IFERROR(IF($B443&lt;&gt;"",VLOOKUP(GJ$421,TabelleK22BI,7,FALSE),""),"")</f>
        <v/>
      </c>
      <c r="GK443" s="4" t="str">
        <f ca="1">IFERROR(IF($B443&lt;&gt;"",VLOOKUP(GK$421,TabelleK22BI,7,FALSE),""),"")</f>
        <v/>
      </c>
      <c r="GL443" s="4" t="str">
        <f ca="1">IFERROR(IF($B443&lt;&gt;"",VLOOKUP(GL$421,TabelleK22BI,7,FALSE),""),"")</f>
        <v/>
      </c>
      <c r="GM443" s="4" t="str">
        <f ca="1">IFERROR(IF($B443&lt;&gt;"",VLOOKUP(GM$421,TabelleK22BI,7,FALSE),""),"")</f>
        <v/>
      </c>
      <c r="GN443" s="4" t="str">
        <f ca="1">IFERROR(IF($B443&lt;&gt;"",VLOOKUP(GN$421,TabelleK22BI,7,FALSE),""),"")</f>
        <v/>
      </c>
      <c r="GO443" s="4" t="str">
        <f ca="1">IFERROR(IF($B443&lt;&gt;"",VLOOKUP(GO$421,TabelleK22BI,7,FALSE),""),"")</f>
        <v/>
      </c>
      <c r="GP443" s="4" t="str">
        <f ca="1">IFERROR(IF($B443&lt;&gt;"",VLOOKUP(GP$421,TabelleK22BI,7,FALSE),""),"")</f>
        <v/>
      </c>
      <c r="GQ443" s="4" t="str">
        <f ca="1">IFERROR(IF($B443&lt;&gt;"",VLOOKUP(GQ$421,TabelleK22BI,7,FALSE),""),"")</f>
        <v/>
      </c>
      <c r="GR443" s="4" t="str">
        <f ca="1">IFERROR(IF($B443&lt;&gt;"",VLOOKUP(GR$421,TabelleK22BI,7,FALSE),""),"")</f>
        <v/>
      </c>
      <c r="GS443" s="4" t="str">
        <f ca="1">IFERROR(IF($B443&lt;&gt;"",VLOOKUP(GS$421,TabelleK22BI,7,FALSE),""),"")</f>
        <v/>
      </c>
      <c r="GT443" s="4" t="str">
        <f ca="1">IFERROR(IF($B443&lt;&gt;"",VLOOKUP(GT$421,TabelleK22BI,7,FALSE),""),"")</f>
        <v/>
      </c>
      <c r="GU443" s="4" t="str">
        <f ca="1">IFERROR(IF($B443&lt;&gt;"",VLOOKUP(GU$421,TabelleK22BI,7,FALSE),""),"")</f>
        <v/>
      </c>
      <c r="GV443" s="4" t="str">
        <f ca="1">IFERROR(IF($B443&lt;&gt;"",VLOOKUP(GV$421,TabelleK22BI,7,FALSE),""),"")</f>
        <v/>
      </c>
      <c r="GW443" s="4" t="str">
        <f ca="1">IFERROR(IF($B443&lt;&gt;"",VLOOKUP(GW$421,TabelleK22BI,7,FALSE),""),"")</f>
        <v/>
      </c>
      <c r="GX443" s="4" t="str">
        <f ca="1">IFERROR(IF($B443&lt;&gt;"",VLOOKUP(GX$421,TabelleK22BI,7,FALSE),""),"")</f>
        <v/>
      </c>
      <c r="GY443" s="4" t="str">
        <f ca="1">IFERROR(IF($B443&lt;&gt;"",VLOOKUP(GY$421,TabelleK22BI,7,FALSE),""),"")</f>
        <v/>
      </c>
      <c r="GZ443" s="4" t="str">
        <f ca="1">IFERROR(IF($B443&lt;&gt;"",VLOOKUP(GZ$421,TabelleK22BI,7,FALSE),""),"")</f>
        <v/>
      </c>
      <c r="HA443" s="4" t="str">
        <f ca="1">IFERROR(IF($B443&lt;&gt;"",VLOOKUP(HA$421,TabelleK22BI,7,FALSE),""),"")</f>
        <v/>
      </c>
      <c r="HB443" s="4" t="str">
        <f ca="1">IFERROR(IF($B443&lt;&gt;"",VLOOKUP(HB$421,TabelleK22BI,7,FALSE),""),"")</f>
        <v/>
      </c>
      <c r="HC443" s="4" t="str">
        <f ca="1">IFERROR(IF($B443&lt;&gt;"",VLOOKUP(HC$421,TabelleK22BI,7,FALSE),""),"")</f>
        <v/>
      </c>
      <c r="HD443" s="4" t="str">
        <f ca="1">IFERROR(IF($B443&lt;&gt;"",VLOOKUP(HD$421,TabelleK22BI,7,FALSE),""),"")</f>
        <v/>
      </c>
      <c r="HE443" s="4" t="str">
        <f ca="1">IFERROR(IF($B443&lt;&gt;"",VLOOKUP(HE$421,TabelleK22BI,7,FALSE),""),"")</f>
        <v/>
      </c>
      <c r="HF443" s="4" t="str">
        <f ca="1">IFERROR(IF($B443&lt;&gt;"",VLOOKUP(HF$421,TabelleK22BI,7,FALSE),""),"")</f>
        <v/>
      </c>
      <c r="HG443" s="4" t="str">
        <f ca="1">IFERROR(IF($B443&lt;&gt;"",VLOOKUP(HG$421,TabelleK22BI,7,FALSE),""),"")</f>
        <v/>
      </c>
      <c r="HH443" s="4" t="str">
        <f ca="1">IFERROR(IF($B443&lt;&gt;"",VLOOKUP(HH$421,TabelleK22BI,7,FALSE),""),"")</f>
        <v/>
      </c>
      <c r="HI443" s="4" t="str">
        <f ca="1">IFERROR(IF($B443&lt;&gt;"",VLOOKUP(HI$421,TabelleK22BI,7,FALSE),""),"")</f>
        <v/>
      </c>
      <c r="HJ443" s="4" t="str">
        <f ca="1">IFERROR(IF($B443&lt;&gt;"",VLOOKUP(HJ$421,TabelleK22BI,7,FALSE),""),"")</f>
        <v/>
      </c>
      <c r="HK443" s="4" t="str">
        <f ca="1">IFERROR(IF($B443&lt;&gt;"",VLOOKUP(HK$421,TabelleK22BI,7,FALSE),""),"")</f>
        <v/>
      </c>
      <c r="HL443" s="4" t="str">
        <f ca="1">IFERROR(IF($B443&lt;&gt;"",VLOOKUP(HL$421,TabelleK22BI,7,FALSE),""),"")</f>
        <v/>
      </c>
      <c r="HM443" s="4" t="str">
        <f ca="1">IFERROR(IF($B443&lt;&gt;"",VLOOKUP(HM$421,TabelleK22BI,7,FALSE),""),"")</f>
        <v/>
      </c>
      <c r="HN443" s="4" t="str">
        <f ca="1">IFERROR(IF($B443&lt;&gt;"",VLOOKUP(HN$421,TabelleK22BI,7,FALSE),""),"")</f>
        <v/>
      </c>
      <c r="HO443" s="4" t="str">
        <f ca="1">IFERROR(IF($B443&lt;&gt;"",VLOOKUP(HO$421,TabelleK22BI,7,FALSE),""),"")</f>
        <v/>
      </c>
      <c r="HP443" s="4" t="str">
        <f ca="1">IFERROR(IF($B443&lt;&gt;"",VLOOKUP(HP$421,TabelleK22BI,7,FALSE),""),"")</f>
        <v/>
      </c>
      <c r="HQ443" s="4" t="str">
        <f ca="1">IFERROR(IF($B443&lt;&gt;"",VLOOKUP(HQ$421,TabelleK22BI,7,FALSE),""),"")</f>
        <v/>
      </c>
      <c r="HR443" s="4" t="str">
        <f ca="1">IFERROR(IF($B443&lt;&gt;"",VLOOKUP(HR$421,TabelleK22BI,7,FALSE),""),"")</f>
        <v/>
      </c>
      <c r="HS443" s="4" t="str">
        <f ca="1">IFERROR(IF($B443&lt;&gt;"",VLOOKUP(HS$421,TabelleK22BI,7,FALSE),""),"")</f>
        <v/>
      </c>
      <c r="HT443" s="4" t="str">
        <f ca="1">IFERROR(IF($B443&lt;&gt;"",VLOOKUP(HT$421,TabelleK22BI,7,FALSE),""),"")</f>
        <v/>
      </c>
      <c r="HU443" s="4" t="str">
        <f ca="1">IFERROR(IF($B443&lt;&gt;"",VLOOKUP(HU$421,TabelleK22BI,7,FALSE),""),"")</f>
        <v/>
      </c>
      <c r="HV443" s="4" t="str">
        <f ca="1">IFERROR(IF($B443&lt;&gt;"",VLOOKUP(HV$421,TabelleK22BI,7,FALSE),""),"")</f>
        <v/>
      </c>
      <c r="HW443" s="4" t="str">
        <f ca="1">IFERROR(IF($B443&lt;&gt;"",VLOOKUP(HW$421,TabelleK22BI,7,FALSE),""),"")</f>
        <v/>
      </c>
      <c r="HX443" s="4" t="str">
        <f ca="1">IFERROR(IF($B443&lt;&gt;"",VLOOKUP(HX$421,TabelleK22BI,7,FALSE),""),"")</f>
        <v/>
      </c>
      <c r="HY443" s="4" t="str">
        <f ca="1">IFERROR(IF($B443&lt;&gt;"",VLOOKUP(HY$421,TabelleK22BI,7,FALSE),""),"")</f>
        <v/>
      </c>
      <c r="HZ443" s="4" t="str">
        <f ca="1">IFERROR(IF($B443&lt;&gt;"",VLOOKUP(HZ$421,TabelleK22BI,7,FALSE),""),"")</f>
        <v/>
      </c>
      <c r="IA443" s="4" t="str">
        <f ca="1">IFERROR(IF($B443&lt;&gt;"",VLOOKUP(IA$421,TabelleK22BI,7,FALSE),""),"")</f>
        <v/>
      </c>
      <c r="IB443" s="4" t="str">
        <f ca="1">IFERROR(IF($B443&lt;&gt;"",VLOOKUP(IB$421,TabelleK22BI,7,FALSE),""),"")</f>
        <v/>
      </c>
      <c r="IC443" s="4" t="str">
        <f ca="1">IFERROR(IF($B443&lt;&gt;"",VLOOKUP(IC$421,TabelleK22BI,7,FALSE),""),"")</f>
        <v/>
      </c>
      <c r="ID443" s="4" t="str">
        <f ca="1">IFERROR(IF($B443&lt;&gt;"",VLOOKUP(ID$421,TabelleK22BI,7,FALSE),""),"")</f>
        <v/>
      </c>
      <c r="IE443" s="4" t="str">
        <f ca="1">IFERROR(IF($B443&lt;&gt;"",VLOOKUP(IE$421,TabelleK22BI,7,FALSE),""),"")</f>
        <v/>
      </c>
      <c r="IF443" s="4" t="str">
        <f ca="1">IFERROR(IF($B443&lt;&gt;"",VLOOKUP(IF$421,TabelleK22BI,7,FALSE),""),"")</f>
        <v/>
      </c>
      <c r="IG443" s="4" t="str">
        <f ca="1">IFERROR(IF($B443&lt;&gt;"",VLOOKUP(IG$421,TabelleK22BI,7,FALSE),""),"")</f>
        <v/>
      </c>
      <c r="IH443" s="4" t="str">
        <f ca="1">IFERROR(IF($B443&lt;&gt;"",VLOOKUP(IH$421,TabelleK22BI,7,FALSE),""),"")</f>
        <v/>
      </c>
      <c r="II443" s="4" t="str">
        <f ca="1">IFERROR(IF($B443&lt;&gt;"",VLOOKUP(II$421,TabelleK22BI,7,FALSE),""),"")</f>
        <v/>
      </c>
      <c r="IJ443" s="4" t="str">
        <f ca="1">IFERROR(IF($B443&lt;&gt;"",VLOOKUP(IJ$421,TabelleK22BI,7,FALSE),""),"")</f>
        <v/>
      </c>
      <c r="IK443" s="4" t="str">
        <f ca="1">IFERROR(IF($B443&lt;&gt;"",VLOOKUP(IK$421,TabelleK22BI,7,FALSE),""),"")</f>
        <v/>
      </c>
      <c r="IL443" s="4" t="str">
        <f ca="1">IFERROR(IF($B443&lt;&gt;"",VLOOKUP(IL$421,TabelleK22BI,7,FALSE),""),"")</f>
        <v/>
      </c>
      <c r="IM443" s="4" t="str">
        <f ca="1">IFERROR(IF($B443&lt;&gt;"",VLOOKUP(IM$421,TabelleK22BI,7,FALSE),""),"")</f>
        <v/>
      </c>
      <c r="IN443" s="4" t="str">
        <f ca="1">IFERROR(IF($B443&lt;&gt;"",VLOOKUP(IN$421,TabelleK22BI,7,FALSE),""),"")</f>
        <v/>
      </c>
      <c r="IO443" s="4" t="str">
        <f ca="1">IFERROR(IF($B443&lt;&gt;"",VLOOKUP(IO$421,TabelleK22BI,7,FALSE),""),"")</f>
        <v/>
      </c>
      <c r="IP443" s="4" t="str">
        <f ca="1">IFERROR(IF($B443&lt;&gt;"",VLOOKUP(IP$421,TabelleK22BI,7,FALSE),""),"")</f>
        <v/>
      </c>
      <c r="IQ443" s="4" t="str">
        <f ca="1">IFERROR(IF($B443&lt;&gt;"",VLOOKUP(IQ$421,TabelleK22BI,7,FALSE),""),"")</f>
        <v/>
      </c>
      <c r="IR443" s="4" t="str">
        <f ca="1">IFERROR(IF($B443&lt;&gt;"",VLOOKUP(IR$421,TabelleK22BI,7,FALSE),""),"")</f>
        <v/>
      </c>
      <c r="IS443" s="4" t="str">
        <f ca="1">IFERROR(IF($B443&lt;&gt;"",VLOOKUP(IS$421,TabelleK22BI,7,FALSE),""),"")</f>
        <v/>
      </c>
      <c r="IT443" s="4" t="str">
        <f ca="1">IFERROR(IF($B443&lt;&gt;"",VLOOKUP(IT$421,TabelleK22BI,7,FALSE),""),"")</f>
        <v/>
      </c>
      <c r="IU443" s="4" t="str">
        <f ca="1">IFERROR(IF($B443&lt;&gt;"",VLOOKUP(IU$421,TabelleK22BI,7,FALSE),""),"")</f>
        <v/>
      </c>
      <c r="IV443" s="4" t="str">
        <f ca="1">IFERROR(IF($B443&lt;&gt;"",VLOOKUP(IV$421,TabelleK22BI,7,FALSE),""),"")</f>
        <v/>
      </c>
      <c r="IW443" s="4" t="str">
        <f ca="1">IFERROR(IF($B443&lt;&gt;"",VLOOKUP(IW$421,TabelleK22BI,7,FALSE),""),"")</f>
        <v/>
      </c>
      <c r="IX443" s="4" t="str">
        <f ca="1">IFERROR(IF($B443&lt;&gt;"",VLOOKUP(IX$421,TabelleK22BI,7,FALSE),""),"")</f>
        <v/>
      </c>
      <c r="IY443" s="4" t="str">
        <f ca="1">IFERROR(IF($B443&lt;&gt;"",VLOOKUP(IY$421,TabelleK22BI,7,FALSE),""),"")</f>
        <v/>
      </c>
      <c r="IZ443" s="4" t="str">
        <f ca="1">IFERROR(IF($B443&lt;&gt;"",VLOOKUP(IZ$421,TabelleK22BI,7,FALSE),""),"")</f>
        <v/>
      </c>
      <c r="JA443" s="4" t="str">
        <f ca="1">IFERROR(IF($B443&lt;&gt;"",VLOOKUP(JA$421,TabelleK22BI,7,FALSE),""),"")</f>
        <v/>
      </c>
      <c r="JB443" s="4" t="str">
        <f ca="1">IFERROR(IF($B443&lt;&gt;"",VLOOKUP(JB$421,TabelleK22BI,7,FALSE),""),"")</f>
        <v/>
      </c>
      <c r="JC443" s="4" t="str">
        <f ca="1">IFERROR(IF($B443&lt;&gt;"",VLOOKUP(JC$421,TabelleK22BI,7,FALSE),""),"")</f>
        <v/>
      </c>
      <c r="JD443" s="4" t="str">
        <f ca="1">IFERROR(IF($B443&lt;&gt;"",VLOOKUP(JD$421,TabelleK22BI,7,FALSE),""),"")</f>
        <v/>
      </c>
      <c r="JE443" s="4" t="str">
        <f ca="1">IFERROR(IF($B443&lt;&gt;"",VLOOKUP(JE$421,TabelleK22BI,7,FALSE),""),"")</f>
        <v/>
      </c>
      <c r="JF443" s="4" t="str">
        <f ca="1">IFERROR(IF($B443&lt;&gt;"",VLOOKUP(JF$421,TabelleK22BI,7,FALSE),""),"")</f>
        <v/>
      </c>
      <c r="JG443" s="4" t="str">
        <f ca="1">IFERROR(IF($B443&lt;&gt;"",VLOOKUP(JG$421,TabelleK22BI,7,FALSE),""),"")</f>
        <v/>
      </c>
      <c r="JH443" s="4" t="str">
        <f ca="1">IFERROR(IF($B443&lt;&gt;"",VLOOKUP(JH$421,TabelleK22BI,7,FALSE),""),"")</f>
        <v/>
      </c>
      <c r="JI443" s="4" t="str">
        <f ca="1">IFERROR(IF($B443&lt;&gt;"",VLOOKUP(JI$421,TabelleK22BI,7,FALSE),""),"")</f>
        <v/>
      </c>
      <c r="JJ443" s="4" t="str">
        <f ca="1">IFERROR(IF($B443&lt;&gt;"",VLOOKUP(JJ$421,TabelleK22BI,7,FALSE),""),"")</f>
        <v/>
      </c>
      <c r="JK443" s="4" t="str">
        <f ca="1">IFERROR(IF($B443&lt;&gt;"",VLOOKUP(JK$421,TabelleK22BI,7,FALSE),""),"")</f>
        <v/>
      </c>
      <c r="JL443" s="4" t="str">
        <f ca="1">IFERROR(IF($B443&lt;&gt;"",VLOOKUP(JL$421,TabelleK22BI,7,FALSE),""),"")</f>
        <v/>
      </c>
      <c r="JM443" s="4" t="str">
        <f ca="1">IFERROR(IF($B443&lt;&gt;"",VLOOKUP(JM$421,TabelleK22BI,7,FALSE),""),"")</f>
        <v/>
      </c>
      <c r="JN443" s="4" t="str">
        <f ca="1">IFERROR(IF($B443&lt;&gt;"",VLOOKUP(JN$421,TabelleK22BI,7,FALSE),""),"")</f>
        <v/>
      </c>
      <c r="JO443" s="4" t="str">
        <f ca="1">IFERROR(IF($B443&lt;&gt;"",VLOOKUP(JO$421,TabelleK22BI,7,FALSE),""),"")</f>
        <v/>
      </c>
      <c r="JP443" s="4" t="str">
        <f ca="1">IFERROR(IF($B443&lt;&gt;"",VLOOKUP(JP$421,TabelleK22BI,7,FALSE),""),"")</f>
        <v/>
      </c>
      <c r="JQ443" s="4" t="str">
        <f ca="1">IFERROR(IF($B443&lt;&gt;"",VLOOKUP(JQ$421,TabelleK22BI,7,FALSE),""),"")</f>
        <v/>
      </c>
      <c r="JR443" s="4" t="str">
        <f ca="1">IFERROR(IF($B443&lt;&gt;"",VLOOKUP(JR$421,TabelleK22BI,7,FALSE),""),"")</f>
        <v/>
      </c>
      <c r="JS443" s="4" t="str">
        <f ca="1">IFERROR(IF($B443&lt;&gt;"",VLOOKUP(JS$421,TabelleK22BI,7,FALSE),""),"")</f>
        <v/>
      </c>
      <c r="JT443" s="4" t="str">
        <f ca="1">IFERROR(IF($B443&lt;&gt;"",VLOOKUP(JT$421,TabelleK22BI,7,FALSE),""),"")</f>
        <v/>
      </c>
      <c r="JU443" s="4" t="str">
        <f ca="1">IFERROR(IF($B443&lt;&gt;"",VLOOKUP(JU$421,TabelleK22BI,7,FALSE),""),"")</f>
        <v/>
      </c>
      <c r="JV443" s="4" t="str">
        <f ca="1">IFERROR(IF($B443&lt;&gt;"",VLOOKUP(JV$421,TabelleK22BI,7,FALSE),""),"")</f>
        <v/>
      </c>
      <c r="JW443" s="4" t="str">
        <f ca="1">IFERROR(IF($B443&lt;&gt;"",VLOOKUP(JW$421,TabelleK22BI,7,FALSE),""),"")</f>
        <v/>
      </c>
      <c r="JX443" s="4" t="str">
        <f ca="1">IFERROR(IF($B443&lt;&gt;"",VLOOKUP(JX$421,TabelleK22BI,7,FALSE),""),"")</f>
        <v/>
      </c>
      <c r="JY443" s="4" t="str">
        <f ca="1">IFERROR(IF($B443&lt;&gt;"",VLOOKUP(JY$421,TabelleK22BI,7,FALSE),""),"")</f>
        <v/>
      </c>
      <c r="JZ443" s="4" t="str">
        <f ca="1">IFERROR(IF($B443&lt;&gt;"",VLOOKUP(JZ$421,TabelleK22BI,7,FALSE),""),"")</f>
        <v/>
      </c>
      <c r="KA443" s="4" t="str">
        <f ca="1">IFERROR(IF($B443&lt;&gt;"",VLOOKUP(KA$421,TabelleK22BI,7,FALSE),""),"")</f>
        <v/>
      </c>
      <c r="KB443" s="4" t="str">
        <f ca="1">IFERROR(IF($B443&lt;&gt;"",VLOOKUP(KB$421,TabelleK22BI,7,FALSE),""),"")</f>
        <v/>
      </c>
      <c r="KC443" s="4" t="str">
        <f ca="1">IFERROR(IF($B443&lt;&gt;"",VLOOKUP(KC$421,TabelleK22BI,7,FALSE),""),"")</f>
        <v/>
      </c>
      <c r="KD443" s="4" t="str">
        <f ca="1">IFERROR(IF($B443&lt;&gt;"",VLOOKUP(KD$421,TabelleK22BI,7,FALSE),""),"")</f>
        <v/>
      </c>
      <c r="KE443" s="4" t="str">
        <f ca="1">IFERROR(IF($B443&lt;&gt;"",VLOOKUP(KE$421,TabelleK22BI,7,FALSE),""),"")</f>
        <v/>
      </c>
      <c r="KF443" s="4" t="str">
        <f ca="1">IFERROR(IF($B443&lt;&gt;"",VLOOKUP(KF$421,TabelleK22BI,7,FALSE),""),"")</f>
        <v/>
      </c>
      <c r="KG443" s="4" t="str">
        <f ca="1">IFERROR(IF($B443&lt;&gt;"",VLOOKUP(KG$421,TabelleK22BI,7,FALSE),""),"")</f>
        <v/>
      </c>
      <c r="KH443" s="4" t="str">
        <f ca="1">IFERROR(IF($B443&lt;&gt;"",VLOOKUP(KH$421,TabelleK22BI,7,FALSE),""),"")</f>
        <v/>
      </c>
      <c r="KI443" s="4" t="str">
        <f ca="1">IFERROR(IF($B443&lt;&gt;"",VLOOKUP(KI$421,TabelleK22BI,7,FALSE),""),"")</f>
        <v/>
      </c>
      <c r="KJ443" s="4" t="str">
        <f ca="1">IFERROR(IF($B443&lt;&gt;"",VLOOKUP(KJ$421,TabelleK22BI,7,FALSE),""),"")</f>
        <v/>
      </c>
      <c r="KK443" s="4" t="str">
        <f ca="1">IFERROR(IF($B443&lt;&gt;"",VLOOKUP(KK$421,TabelleK22BI,7,FALSE),""),"")</f>
        <v/>
      </c>
      <c r="KL443" s="4" t="str">
        <f ca="1">IFERROR(IF($B443&lt;&gt;"",VLOOKUP(KL$421,TabelleK22BI,7,FALSE),""),"")</f>
        <v/>
      </c>
      <c r="KM443" s="4" t="str">
        <f ca="1">IFERROR(IF($B443&lt;&gt;"",VLOOKUP(KM$421,TabelleK22BI,7,FALSE),""),"")</f>
        <v/>
      </c>
      <c r="KN443" s="4" t="str">
        <f ca="1">IFERROR(IF($B443&lt;&gt;"",VLOOKUP(KN$421,TabelleK22BI,7,FALSE),""),"")</f>
        <v/>
      </c>
      <c r="KO443" s="4" t="str">
        <f ca="1">IFERROR(IF($B443&lt;&gt;"",VLOOKUP(KO$421,TabelleK22BI,7,FALSE),""),"")</f>
        <v/>
      </c>
      <c r="KP443" s="4" t="str">
        <f ca="1">IFERROR(IF($B443&lt;&gt;"",VLOOKUP(KP$421,TabelleK22BI,7,FALSE),""),"")</f>
        <v/>
      </c>
      <c r="KQ443" s="4" t="str">
        <f ca="1">IFERROR(IF($B443&lt;&gt;"",VLOOKUP(KQ$421,TabelleK22BI,7,FALSE),""),"")</f>
        <v/>
      </c>
      <c r="KR443" s="4" t="str">
        <f>IFERROR(VLOOKUP($KR$421,TabelleK22BI,7,FALSE),"")</f>
        <v/>
      </c>
      <c r="KS443" s="4" t="str">
        <f>IFERROR(VLOOKUP($KS$421,TabelleK22BI,7,FALSE),"")</f>
        <v/>
      </c>
    </row>
    <row r="444" spans="2:305" ht="12.75" hidden="1" customHeight="1" x14ac:dyDescent="0.2">
      <c r="B444" s="138" t="str">
        <f t="shared" ca="1" si="148"/>
        <v/>
      </c>
      <c r="C444" s="4" t="str">
        <f ca="1">IFERROR(IF($B444&lt;&gt;"",VLOOKUP(C$421,TabelleK23BI,7,FALSE),""),"")</f>
        <v/>
      </c>
      <c r="D444" s="4" t="str">
        <f ca="1">IFERROR(IF($B444&lt;&gt;"",VLOOKUP(D$421,TabelleK23BI,7,FALSE),""),"")</f>
        <v/>
      </c>
      <c r="E444" s="4" t="str">
        <f ca="1">IFERROR(IF($B444&lt;&gt;"",VLOOKUP(E$421,TabelleK23BI,7,FALSE),""),"")</f>
        <v/>
      </c>
      <c r="F444" s="4" t="str">
        <f ca="1">IFERROR(IF($B444&lt;&gt;"",VLOOKUP(F$421,TabelleK23BI,7,FALSE),""),"")</f>
        <v/>
      </c>
      <c r="G444" s="4" t="str">
        <f ca="1">IFERROR(IF($B444&lt;&gt;"",VLOOKUP(G$421,TabelleK23BI,7,FALSE),""),"")</f>
        <v/>
      </c>
      <c r="H444" s="4" t="str">
        <f ca="1">IFERROR(IF($B444&lt;&gt;"",VLOOKUP(H$421,TabelleK23BI,7,FALSE),""),"")</f>
        <v/>
      </c>
      <c r="I444" s="4" t="str">
        <f ca="1">IFERROR(IF($B444&lt;&gt;"",VLOOKUP(I$421,TabelleK23BI,7,FALSE),""),"")</f>
        <v/>
      </c>
      <c r="J444" s="4" t="str">
        <f ca="1">IFERROR(IF($B444&lt;&gt;"",VLOOKUP(J$421,TabelleK23BI,7,FALSE),""),"")</f>
        <v/>
      </c>
      <c r="K444" s="4" t="str">
        <f ca="1">IFERROR(IF($B444&lt;&gt;"",VLOOKUP(K$421,TabelleK23BI,7,FALSE),""),"")</f>
        <v/>
      </c>
      <c r="L444" s="4" t="str">
        <f ca="1">IFERROR(IF($B444&lt;&gt;"",VLOOKUP(L$421,TabelleK23BI,7,FALSE),""),"")</f>
        <v/>
      </c>
      <c r="M444" s="4" t="str">
        <f ca="1">IFERROR(IF($B444&lt;&gt;"",VLOOKUP(M$421,TabelleK23BI,7,FALSE),""),"")</f>
        <v/>
      </c>
      <c r="N444" s="4" t="str">
        <f ca="1">IFERROR(IF($B444&lt;&gt;"",VLOOKUP(N$421,TabelleK23BI,7,FALSE),""),"")</f>
        <v/>
      </c>
      <c r="O444" s="4" t="str">
        <f ca="1">IFERROR(IF($B444&lt;&gt;"",VLOOKUP(O$421,TabelleK23BI,7,FALSE),""),"")</f>
        <v/>
      </c>
      <c r="P444" s="4" t="str">
        <f ca="1">IFERROR(IF($B444&lt;&gt;"",VLOOKUP(P$421,TabelleK23BI,7,FALSE),""),"")</f>
        <v/>
      </c>
      <c r="Q444" s="4" t="str">
        <f ca="1">IFERROR(IF($B444&lt;&gt;"",VLOOKUP(Q$421,TabelleK23BI,7,FALSE),""),"")</f>
        <v/>
      </c>
      <c r="R444" s="4" t="str">
        <f ca="1">IFERROR(IF($B444&lt;&gt;"",VLOOKUP(R$421,TabelleK23BI,7,FALSE),""),"")</f>
        <v/>
      </c>
      <c r="S444" s="4" t="str">
        <f ca="1">IFERROR(IF($B444&lt;&gt;"",VLOOKUP(S$421,TabelleK23BI,7,FALSE),""),"")</f>
        <v/>
      </c>
      <c r="T444" s="4" t="str">
        <f ca="1">IFERROR(IF($B444&lt;&gt;"",VLOOKUP(T$421,TabelleK23BI,7,FALSE),""),"")</f>
        <v/>
      </c>
      <c r="U444" s="4" t="str">
        <f ca="1">IFERROR(IF($B444&lt;&gt;"",VLOOKUP(U$421,TabelleK23BI,7,FALSE),""),"")</f>
        <v/>
      </c>
      <c r="V444" s="4" t="str">
        <f ca="1">IFERROR(IF($B444&lt;&gt;"",VLOOKUP(V$421,TabelleK23BI,7,FALSE),""),"")</f>
        <v/>
      </c>
      <c r="W444" s="4" t="str">
        <f ca="1">IFERROR(IF($B444&lt;&gt;"",VLOOKUP(W$421,TabelleK23BI,7,FALSE),""),"")</f>
        <v/>
      </c>
      <c r="X444" s="4" t="str">
        <f ca="1">IFERROR(IF($B444&lt;&gt;"",VLOOKUP(X$421,TabelleK23BI,7,FALSE),""),"")</f>
        <v/>
      </c>
      <c r="Y444" s="4" t="str">
        <f ca="1">IFERROR(IF($B444&lt;&gt;"",VLOOKUP(Y$421,TabelleK23BI,7,FALSE),""),"")</f>
        <v/>
      </c>
      <c r="Z444" s="4" t="str">
        <f ca="1">IFERROR(IF($B444&lt;&gt;"",VLOOKUP(Z$421,TabelleK23BI,7,FALSE),""),"")</f>
        <v/>
      </c>
      <c r="AA444" s="4" t="str">
        <f ca="1">IFERROR(IF($B444&lt;&gt;"",VLOOKUP(AA$421,TabelleK23BI,7,FALSE),""),"")</f>
        <v/>
      </c>
      <c r="AB444" s="4" t="str">
        <f ca="1">IFERROR(IF($B444&lt;&gt;"",VLOOKUP(AB$421,TabelleK23BI,7,FALSE),""),"")</f>
        <v/>
      </c>
      <c r="AC444" s="4" t="str">
        <f ca="1">IFERROR(IF($B444&lt;&gt;"",VLOOKUP(AC$421,TabelleK23BI,7,FALSE),""),"")</f>
        <v/>
      </c>
      <c r="AD444" s="4" t="str">
        <f ca="1">IFERROR(IF($B444&lt;&gt;"",VLOOKUP(AD$421,TabelleK23BI,7,FALSE),""),"")</f>
        <v/>
      </c>
      <c r="AE444" s="4" t="str">
        <f ca="1">IFERROR(IF($B444&lt;&gt;"",VLOOKUP(AE$421,TabelleK23BI,7,FALSE),""),"")</f>
        <v/>
      </c>
      <c r="AF444" s="4" t="str">
        <f ca="1">IFERROR(IF($B444&lt;&gt;"",VLOOKUP(AF$421,TabelleK23BI,7,FALSE),""),"")</f>
        <v/>
      </c>
      <c r="AG444" s="4" t="str">
        <f ca="1">IFERROR(IF($B444&lt;&gt;"",VLOOKUP(AG$421,TabelleK23BI,7,FALSE),""),"")</f>
        <v/>
      </c>
      <c r="AH444" s="4" t="str">
        <f ca="1">IFERROR(IF($B444&lt;&gt;"",VLOOKUP(AH$421,TabelleK23BI,7,FALSE),""),"")</f>
        <v/>
      </c>
      <c r="AI444" s="4" t="str">
        <f ca="1">IFERROR(IF($B444&lt;&gt;"",VLOOKUP(AI$421,TabelleK23BI,7,FALSE),""),"")</f>
        <v/>
      </c>
      <c r="AJ444" s="4" t="str">
        <f ca="1">IFERROR(IF($B444&lt;&gt;"",VLOOKUP(AJ$421,TabelleK23BI,7,FALSE),""),"")</f>
        <v/>
      </c>
      <c r="AK444" s="4" t="str">
        <f ca="1">IFERROR(IF($B444&lt;&gt;"",VLOOKUP(AK$421,TabelleK23BI,7,FALSE),""),"")</f>
        <v/>
      </c>
      <c r="AL444" s="4" t="str">
        <f ca="1">IFERROR(IF($B444&lt;&gt;"",VLOOKUP(AL$421,TabelleK23BI,7,FALSE),""),"")</f>
        <v/>
      </c>
      <c r="AM444" s="4" t="str">
        <f ca="1">IFERROR(IF($B444&lt;&gt;"",VLOOKUP(AM$421,TabelleK23BI,7,FALSE),""),"")</f>
        <v/>
      </c>
      <c r="AN444" s="4" t="str">
        <f ca="1">IFERROR(IF($B444&lt;&gt;"",VLOOKUP(AN$421,TabelleK23BI,7,FALSE),""),"")</f>
        <v/>
      </c>
      <c r="AO444" s="4" t="str">
        <f ca="1">IFERROR(IF($B444&lt;&gt;"",VLOOKUP(AO$421,TabelleK23BI,7,FALSE),""),"")</f>
        <v/>
      </c>
      <c r="AP444" s="4" t="str">
        <f ca="1">IFERROR(IF($B444&lt;&gt;"",VLOOKUP(AP$421,TabelleK23BI,7,FALSE),""),"")</f>
        <v/>
      </c>
      <c r="AQ444" s="4" t="str">
        <f ca="1">IFERROR(IF($B444&lt;&gt;"",VLOOKUP(AQ$421,TabelleK23BI,7,FALSE),""),"")</f>
        <v/>
      </c>
      <c r="AR444" s="4" t="str">
        <f ca="1">IFERROR(IF($B444&lt;&gt;"",VLOOKUP(AR$421,TabelleK23BI,7,FALSE),""),"")</f>
        <v/>
      </c>
      <c r="AS444" s="4" t="str">
        <f ca="1">IFERROR(IF($B444&lt;&gt;"",VLOOKUP(AS$421,TabelleK23BI,7,FALSE),""),"")</f>
        <v/>
      </c>
      <c r="AT444" s="4" t="str">
        <f ca="1">IFERROR(IF($B444&lt;&gt;"",VLOOKUP(AT$421,TabelleK23BI,7,FALSE),""),"")</f>
        <v/>
      </c>
      <c r="AU444" s="4" t="str">
        <f ca="1">IFERROR(IF($B444&lt;&gt;"",VLOOKUP(AU$421,TabelleK23BI,7,FALSE),""),"")</f>
        <v/>
      </c>
      <c r="AV444" s="4" t="str">
        <f ca="1">IFERROR(IF($B444&lt;&gt;"",VLOOKUP(AV$421,TabelleK23BI,7,FALSE),""),"")</f>
        <v/>
      </c>
      <c r="AW444" s="4" t="str">
        <f ca="1">IFERROR(IF($B444&lt;&gt;"",VLOOKUP(AW$421,TabelleK23BI,7,FALSE),""),"")</f>
        <v/>
      </c>
      <c r="AX444" s="4" t="str">
        <f ca="1">IFERROR(IF($B444&lt;&gt;"",VLOOKUP(AX$421,TabelleK23BI,7,FALSE),""),"")</f>
        <v/>
      </c>
      <c r="AY444" s="4" t="str">
        <f ca="1">IFERROR(IF($B444&lt;&gt;"",VLOOKUP(AY$421,TabelleK23BI,7,FALSE),""),"")</f>
        <v/>
      </c>
      <c r="AZ444" s="4" t="str">
        <f ca="1">IFERROR(IF($B444&lt;&gt;"",VLOOKUP(AZ$421,TabelleK23BI,7,FALSE),""),"")</f>
        <v/>
      </c>
      <c r="BA444" s="4" t="str">
        <f ca="1">IFERROR(IF($B444&lt;&gt;"",VLOOKUP(BA$421,TabelleK23BI,7,FALSE),""),"")</f>
        <v/>
      </c>
      <c r="BB444" s="4" t="str">
        <f ca="1">IFERROR(IF($B444&lt;&gt;"",VLOOKUP(BB$421,TabelleK23BI,7,FALSE),""),"")</f>
        <v/>
      </c>
      <c r="BC444" s="4" t="str">
        <f ca="1">IFERROR(IF($B444&lt;&gt;"",VLOOKUP(BC$421,TabelleK23BI,7,FALSE),""),"")</f>
        <v/>
      </c>
      <c r="BD444" s="4" t="str">
        <f ca="1">IFERROR(IF($B444&lt;&gt;"",VLOOKUP(BD$421,TabelleK23BI,7,FALSE),""),"")</f>
        <v/>
      </c>
      <c r="BE444" s="4" t="str">
        <f ca="1">IFERROR(IF($B444&lt;&gt;"",VLOOKUP(BE$421,TabelleK23BI,7,FALSE),""),"")</f>
        <v/>
      </c>
      <c r="BF444" s="4" t="str">
        <f ca="1">IFERROR(IF($B444&lt;&gt;"",VLOOKUP(BF$421,TabelleK23BI,7,FALSE),""),"")</f>
        <v/>
      </c>
      <c r="BG444" s="4" t="str">
        <f ca="1">IFERROR(IF($B444&lt;&gt;"",VLOOKUP(BG$421,TabelleK23BI,7,FALSE),""),"")</f>
        <v/>
      </c>
      <c r="BH444" s="4" t="str">
        <f ca="1">IFERROR(IF($B444&lt;&gt;"",VLOOKUP(BH$421,TabelleK23BI,7,FALSE),""),"")</f>
        <v/>
      </c>
      <c r="BI444" s="4" t="str">
        <f ca="1">IFERROR(IF($B444&lt;&gt;"",VLOOKUP(BI$421,TabelleK23BI,7,FALSE),""),"")</f>
        <v/>
      </c>
      <c r="BJ444" s="4" t="str">
        <f ca="1">IFERROR(IF($B444&lt;&gt;"",VLOOKUP(BJ$421,TabelleK23BI,7,FALSE),""),"")</f>
        <v/>
      </c>
      <c r="BK444" s="4" t="str">
        <f ca="1">IFERROR(IF($B444&lt;&gt;"",VLOOKUP(BK$421,TabelleK23BI,7,FALSE),""),"")</f>
        <v/>
      </c>
      <c r="BL444" s="4" t="str">
        <f ca="1">IFERROR(IF($B444&lt;&gt;"",VLOOKUP(BL$421,TabelleK23BI,7,FALSE),""),"")</f>
        <v/>
      </c>
      <c r="BM444" s="4" t="str">
        <f ca="1">IFERROR(IF($B444&lt;&gt;"",VLOOKUP(BM$421,TabelleK23BI,7,FALSE),""),"")</f>
        <v/>
      </c>
      <c r="BN444" s="4" t="str">
        <f ca="1">IFERROR(IF($B444&lt;&gt;"",VLOOKUP(BN$421,TabelleK23BI,7,FALSE),""),"")</f>
        <v/>
      </c>
      <c r="BO444" s="4" t="str">
        <f ca="1">IFERROR(IF($B444&lt;&gt;"",VLOOKUP(BO$421,TabelleK23BI,7,FALSE),""),"")</f>
        <v/>
      </c>
      <c r="BP444" s="4" t="str">
        <f ca="1">IFERROR(IF($B444&lt;&gt;"",VLOOKUP(BP$421,TabelleK23BI,7,FALSE),""),"")</f>
        <v/>
      </c>
      <c r="BQ444" s="4" t="str">
        <f ca="1">IFERROR(IF($B444&lt;&gt;"",VLOOKUP(BQ$421,TabelleK23BI,7,FALSE),""),"")</f>
        <v/>
      </c>
      <c r="BR444" s="4" t="str">
        <f ca="1">IFERROR(IF($B444&lt;&gt;"",VLOOKUP(BR$421,TabelleK23BI,7,FALSE),""),"")</f>
        <v/>
      </c>
      <c r="BS444" s="4" t="str">
        <f ca="1">IFERROR(IF($B444&lt;&gt;"",VLOOKUP(BS$421,TabelleK23BI,7,FALSE),""),"")</f>
        <v/>
      </c>
      <c r="BT444" s="4" t="str">
        <f ca="1">IFERROR(IF($B444&lt;&gt;"",VLOOKUP(BT$421,TabelleK23BI,7,FALSE),""),"")</f>
        <v/>
      </c>
      <c r="BU444" s="4" t="str">
        <f ca="1">IFERROR(IF($B444&lt;&gt;"",VLOOKUP(BU$421,TabelleK23BI,7,FALSE),""),"")</f>
        <v/>
      </c>
      <c r="BV444" s="4" t="str">
        <f ca="1">IFERROR(IF($B444&lt;&gt;"",VLOOKUP(BV$421,TabelleK23BI,7,FALSE),""),"")</f>
        <v/>
      </c>
      <c r="BW444" s="4" t="str">
        <f ca="1">IFERROR(IF($B444&lt;&gt;"",VLOOKUP(BW$421,TabelleK23BI,7,FALSE),""),"")</f>
        <v/>
      </c>
      <c r="BX444" s="4" t="str">
        <f ca="1">IFERROR(IF($B444&lt;&gt;"",VLOOKUP(BX$421,TabelleK23BI,7,FALSE),""),"")</f>
        <v/>
      </c>
      <c r="BY444" s="4" t="str">
        <f ca="1">IFERROR(IF($B444&lt;&gt;"",VLOOKUP(BY$421,TabelleK23BI,7,FALSE),""),"")</f>
        <v/>
      </c>
      <c r="BZ444" s="4" t="str">
        <f ca="1">IFERROR(IF($B444&lt;&gt;"",VLOOKUP(BZ$421,TabelleK23BI,7,FALSE),""),"")</f>
        <v/>
      </c>
      <c r="CA444" s="4" t="str">
        <f ca="1">IFERROR(IF($B444&lt;&gt;"",VLOOKUP(CA$421,TabelleK23BI,7,FALSE),""),"")</f>
        <v/>
      </c>
      <c r="CB444" s="4" t="str">
        <f ca="1">IFERROR(IF($B444&lt;&gt;"",VLOOKUP(CB$421,TabelleK23BI,7,FALSE),""),"")</f>
        <v/>
      </c>
      <c r="CC444" s="4" t="str">
        <f ca="1">IFERROR(IF($B444&lt;&gt;"",VLOOKUP(CC$421,TabelleK23BI,7,FALSE),""),"")</f>
        <v/>
      </c>
      <c r="CD444" s="4" t="str">
        <f ca="1">IFERROR(IF($B444&lt;&gt;"",VLOOKUP(CD$421,TabelleK23BI,7,FALSE),""),"")</f>
        <v/>
      </c>
      <c r="CE444" s="4" t="str">
        <f ca="1">IFERROR(IF($B444&lt;&gt;"",VLOOKUP(CE$421,TabelleK23BI,7,FALSE),""),"")</f>
        <v/>
      </c>
      <c r="CF444" s="4" t="str">
        <f ca="1">IFERROR(IF($B444&lt;&gt;"",VLOOKUP(CF$421,TabelleK23BI,7,FALSE),""),"")</f>
        <v/>
      </c>
      <c r="CG444" s="4" t="str">
        <f ca="1">IFERROR(IF($B444&lt;&gt;"",VLOOKUP(CG$421,TabelleK23BI,7,FALSE),""),"")</f>
        <v/>
      </c>
      <c r="CH444" s="4" t="str">
        <f ca="1">IFERROR(IF($B444&lt;&gt;"",VLOOKUP(CH$421,TabelleK23BI,7,FALSE),""),"")</f>
        <v/>
      </c>
      <c r="CI444" s="4" t="str">
        <f ca="1">IFERROR(IF($B444&lt;&gt;"",VLOOKUP(CI$421,TabelleK23BI,7,FALSE),""),"")</f>
        <v/>
      </c>
      <c r="CJ444" s="4" t="str">
        <f ca="1">IFERROR(IF($B444&lt;&gt;"",VLOOKUP(CJ$421,TabelleK23BI,7,FALSE),""),"")</f>
        <v/>
      </c>
      <c r="CK444" s="4" t="str">
        <f ca="1">IFERROR(IF($B444&lt;&gt;"",VLOOKUP(CK$421,TabelleK23BI,7,FALSE),""),"")</f>
        <v/>
      </c>
      <c r="CL444" s="4" t="str">
        <f ca="1">IFERROR(IF($B444&lt;&gt;"",VLOOKUP(CL$421,TabelleK23BI,7,FALSE),""),"")</f>
        <v/>
      </c>
      <c r="CM444" s="4" t="str">
        <f ca="1">IFERROR(IF($B444&lt;&gt;"",VLOOKUP(CM$421,TabelleK23BI,7,FALSE),""),"")</f>
        <v/>
      </c>
      <c r="CN444" s="4" t="str">
        <f ca="1">IFERROR(IF($B444&lt;&gt;"",VLOOKUP(CN$421,TabelleK23BI,7,FALSE),""),"")</f>
        <v/>
      </c>
      <c r="CO444" s="4" t="str">
        <f ca="1">IFERROR(IF($B444&lt;&gt;"",VLOOKUP(CO$421,TabelleK23BI,7,FALSE),""),"")</f>
        <v/>
      </c>
      <c r="CP444" s="4" t="str">
        <f ca="1">IFERROR(IF($B444&lt;&gt;"",VLOOKUP(CP$421,TabelleK23BI,7,FALSE),""),"")</f>
        <v/>
      </c>
      <c r="CQ444" s="4" t="str">
        <f ca="1">IFERROR(IF($B444&lt;&gt;"",VLOOKUP(CQ$421,TabelleK23BI,7,FALSE),""),"")</f>
        <v/>
      </c>
      <c r="CR444" s="4" t="str">
        <f ca="1">IFERROR(IF($B444&lt;&gt;"",VLOOKUP(CR$421,TabelleK23BI,7,FALSE),""),"")</f>
        <v/>
      </c>
      <c r="CS444" s="4" t="str">
        <f ca="1">IFERROR(IF($B444&lt;&gt;"",VLOOKUP(CS$421,TabelleK23BI,7,FALSE),""),"")</f>
        <v/>
      </c>
      <c r="CT444" s="4" t="str">
        <f ca="1">IFERROR(IF($B444&lt;&gt;"",VLOOKUP(CT$421,TabelleK23BI,7,FALSE),""),"")</f>
        <v/>
      </c>
      <c r="CU444" s="4" t="str">
        <f ca="1">IFERROR(IF($B444&lt;&gt;"",VLOOKUP(CU$421,TabelleK23BI,7,FALSE),""),"")</f>
        <v/>
      </c>
      <c r="CV444" s="4" t="str">
        <f ca="1">IFERROR(IF($B444&lt;&gt;"",VLOOKUP(CV$421,TabelleK23BI,7,FALSE),""),"")</f>
        <v/>
      </c>
      <c r="CW444" s="4" t="str">
        <f ca="1">IFERROR(IF($B444&lt;&gt;"",VLOOKUP(CW$421,TabelleK23BI,7,FALSE),""),"")</f>
        <v/>
      </c>
      <c r="CX444" s="4" t="str">
        <f ca="1">IFERROR(IF($B444&lt;&gt;"",VLOOKUP(CX$421,TabelleK23BI,7,FALSE),""),"")</f>
        <v/>
      </c>
      <c r="CY444" s="4" t="str">
        <f ca="1">IFERROR(IF($B444&lt;&gt;"",VLOOKUP(CY$421,TabelleK23BI,7,FALSE),""),"")</f>
        <v/>
      </c>
      <c r="CZ444" s="4" t="str">
        <f ca="1">IFERROR(IF($B444&lt;&gt;"",VLOOKUP(CZ$421,TabelleK23BI,7,FALSE),""),"")</f>
        <v/>
      </c>
      <c r="DA444" s="4" t="str">
        <f ca="1">IFERROR(IF($B444&lt;&gt;"",VLOOKUP(DA$421,TabelleK23BI,7,FALSE),""),"")</f>
        <v/>
      </c>
      <c r="DB444" s="4" t="str">
        <f ca="1">IFERROR(IF($B444&lt;&gt;"",VLOOKUP(DB$421,TabelleK23BI,7,FALSE),""),"")</f>
        <v/>
      </c>
      <c r="DC444" s="4" t="str">
        <f ca="1">IFERROR(IF($B444&lt;&gt;"",VLOOKUP(DC$421,TabelleK23BI,7,FALSE),""),"")</f>
        <v/>
      </c>
      <c r="DD444" s="4" t="str">
        <f ca="1">IFERROR(IF($B444&lt;&gt;"",VLOOKUP(DD$421,TabelleK23BI,7,FALSE),""),"")</f>
        <v/>
      </c>
      <c r="DE444" s="4" t="str">
        <f ca="1">IFERROR(IF($B444&lt;&gt;"",VLOOKUP(DE$421,TabelleK23BI,7,FALSE),""),"")</f>
        <v/>
      </c>
      <c r="DF444" s="4" t="str">
        <f ca="1">IFERROR(IF($B444&lt;&gt;"",VLOOKUP(DF$421,TabelleK23BI,7,FALSE),""),"")</f>
        <v/>
      </c>
      <c r="DG444" s="4" t="str">
        <f ca="1">IFERROR(IF($B444&lt;&gt;"",VLOOKUP(DG$421,TabelleK23BI,7,FALSE),""),"")</f>
        <v/>
      </c>
      <c r="DH444" s="4" t="str">
        <f ca="1">IFERROR(IF($B444&lt;&gt;"",VLOOKUP(DH$421,TabelleK23BI,7,FALSE),""),"")</f>
        <v/>
      </c>
      <c r="DI444" s="4" t="str">
        <f ca="1">IFERROR(IF($B444&lt;&gt;"",VLOOKUP(DI$421,TabelleK23BI,7,FALSE),""),"")</f>
        <v/>
      </c>
      <c r="DJ444" s="4" t="str">
        <f ca="1">IFERROR(IF($B444&lt;&gt;"",VLOOKUP(DJ$421,TabelleK23BI,7,FALSE),""),"")</f>
        <v/>
      </c>
      <c r="DK444" s="4" t="str">
        <f ca="1">IFERROR(IF($B444&lt;&gt;"",VLOOKUP(DK$421,TabelleK23BI,7,FALSE),""),"")</f>
        <v/>
      </c>
      <c r="DL444" s="4" t="str">
        <f ca="1">IFERROR(IF($B444&lt;&gt;"",VLOOKUP(DL$421,TabelleK23BI,7,FALSE),""),"")</f>
        <v/>
      </c>
      <c r="DM444" s="4" t="str">
        <f ca="1">IFERROR(IF($B444&lt;&gt;"",VLOOKUP(DM$421,TabelleK23BI,7,FALSE),""),"")</f>
        <v/>
      </c>
      <c r="DN444" s="4" t="str">
        <f ca="1">IFERROR(IF($B444&lt;&gt;"",VLOOKUP(DN$421,TabelleK23BI,7,FALSE),""),"")</f>
        <v/>
      </c>
      <c r="DO444" s="4" t="str">
        <f ca="1">IFERROR(IF($B444&lt;&gt;"",VLOOKUP(DO$421,TabelleK23BI,7,FALSE),""),"")</f>
        <v/>
      </c>
      <c r="DP444" s="4" t="str">
        <f ca="1">IFERROR(IF($B444&lt;&gt;"",VLOOKUP(DP$421,TabelleK23BI,7,FALSE),""),"")</f>
        <v/>
      </c>
      <c r="DQ444" s="4" t="str">
        <f ca="1">IFERROR(IF($B444&lt;&gt;"",VLOOKUP(DQ$421,TabelleK23BI,7,FALSE),""),"")</f>
        <v/>
      </c>
      <c r="DR444" s="4" t="str">
        <f ca="1">IFERROR(IF($B444&lt;&gt;"",VLOOKUP(DR$421,TabelleK23BI,7,FALSE),""),"")</f>
        <v/>
      </c>
      <c r="DS444" s="4" t="str">
        <f ca="1">IFERROR(IF($B444&lt;&gt;"",VLOOKUP(DS$421,TabelleK23BI,7,FALSE),""),"")</f>
        <v/>
      </c>
      <c r="DT444" s="4" t="str">
        <f ca="1">IFERROR(IF($B444&lt;&gt;"",VLOOKUP(DT$421,TabelleK23BI,7,FALSE),""),"")</f>
        <v/>
      </c>
      <c r="DU444" s="4" t="str">
        <f ca="1">IFERROR(IF($B444&lt;&gt;"",VLOOKUP(DU$421,TabelleK23BI,7,FALSE),""),"")</f>
        <v/>
      </c>
      <c r="DV444" s="4" t="str">
        <f ca="1">IFERROR(IF($B444&lt;&gt;"",VLOOKUP(DV$421,TabelleK23BI,7,FALSE),""),"")</f>
        <v/>
      </c>
      <c r="DW444" s="4" t="str">
        <f ca="1">IFERROR(IF($B444&lt;&gt;"",VLOOKUP(DW$421,TabelleK23BI,7,FALSE),""),"")</f>
        <v/>
      </c>
      <c r="DX444" s="4" t="str">
        <f ca="1">IFERROR(IF($B444&lt;&gt;"",VLOOKUP(DX$421,TabelleK23BI,7,FALSE),""),"")</f>
        <v/>
      </c>
      <c r="DY444" s="4" t="str">
        <f ca="1">IFERROR(IF($B444&lt;&gt;"",VLOOKUP(DY$421,TabelleK23BI,7,FALSE),""),"")</f>
        <v/>
      </c>
      <c r="DZ444" s="4" t="str">
        <f ca="1">IFERROR(IF($B444&lt;&gt;"",VLOOKUP(DZ$421,TabelleK23BI,7,FALSE),""),"")</f>
        <v/>
      </c>
      <c r="EA444" s="4" t="str">
        <f ca="1">IFERROR(IF($B444&lt;&gt;"",VLOOKUP(EA$421,TabelleK23BI,7,FALSE),""),"")</f>
        <v/>
      </c>
      <c r="EB444" s="4" t="str">
        <f ca="1">IFERROR(IF($B444&lt;&gt;"",VLOOKUP(EB$421,TabelleK23BI,7,FALSE),""),"")</f>
        <v/>
      </c>
      <c r="EC444" s="4" t="str">
        <f ca="1">IFERROR(IF($B444&lt;&gt;"",VLOOKUP(EC$421,TabelleK23BI,7,FALSE),""),"")</f>
        <v/>
      </c>
      <c r="ED444" s="4" t="str">
        <f ca="1">IFERROR(IF($B444&lt;&gt;"",VLOOKUP(ED$421,TabelleK23BI,7,FALSE),""),"")</f>
        <v/>
      </c>
      <c r="EE444" s="4" t="str">
        <f ca="1">IFERROR(IF($B444&lt;&gt;"",VLOOKUP(EE$421,TabelleK23BI,7,FALSE),""),"")</f>
        <v/>
      </c>
      <c r="EF444" s="4" t="str">
        <f ca="1">IFERROR(IF($B444&lt;&gt;"",VLOOKUP(EF$421,TabelleK23BI,7,FALSE),""),"")</f>
        <v/>
      </c>
      <c r="EG444" s="4" t="str">
        <f ca="1">IFERROR(IF($B444&lt;&gt;"",VLOOKUP(EG$421,TabelleK23BI,7,FALSE),""),"")</f>
        <v/>
      </c>
      <c r="EH444" s="4" t="str">
        <f ca="1">IFERROR(IF($B444&lt;&gt;"",VLOOKUP(EH$421,TabelleK23BI,7,FALSE),""),"")</f>
        <v/>
      </c>
      <c r="EI444" s="4" t="str">
        <f ca="1">IFERROR(IF($B444&lt;&gt;"",VLOOKUP(EI$421,TabelleK23BI,7,FALSE),""),"")</f>
        <v/>
      </c>
      <c r="EJ444" s="4" t="str">
        <f ca="1">IFERROR(IF($B444&lt;&gt;"",VLOOKUP(EJ$421,TabelleK23BI,7,FALSE),""),"")</f>
        <v/>
      </c>
      <c r="EK444" s="4" t="str">
        <f ca="1">IFERROR(IF($B444&lt;&gt;"",VLOOKUP(EK$421,TabelleK23BI,7,FALSE),""),"")</f>
        <v/>
      </c>
      <c r="EL444" s="4" t="str">
        <f ca="1">IFERROR(IF($B444&lt;&gt;"",VLOOKUP(EL$421,TabelleK23BI,7,FALSE),""),"")</f>
        <v/>
      </c>
      <c r="EM444" s="4" t="str">
        <f ca="1">IFERROR(IF($B444&lt;&gt;"",VLOOKUP(EM$421,TabelleK23BI,7,FALSE),""),"")</f>
        <v/>
      </c>
      <c r="EN444" s="4" t="str">
        <f ca="1">IFERROR(IF($B444&lt;&gt;"",VLOOKUP(EN$421,TabelleK23BI,7,FALSE),""),"")</f>
        <v/>
      </c>
      <c r="EO444" s="4" t="str">
        <f ca="1">IFERROR(IF($B444&lt;&gt;"",VLOOKUP(EO$421,TabelleK23BI,7,FALSE),""),"")</f>
        <v/>
      </c>
      <c r="EP444" s="4" t="str">
        <f ca="1">IFERROR(IF($B444&lt;&gt;"",VLOOKUP(EP$421,TabelleK23BI,7,FALSE),""),"")</f>
        <v/>
      </c>
      <c r="EQ444" s="4" t="str">
        <f ca="1">IFERROR(IF($B444&lt;&gt;"",VLOOKUP(EQ$421,TabelleK23BI,7,FALSE),""),"")</f>
        <v/>
      </c>
      <c r="ER444" s="4" t="str">
        <f ca="1">IFERROR(IF($B444&lt;&gt;"",VLOOKUP(ER$421,TabelleK23BI,7,FALSE),""),"")</f>
        <v/>
      </c>
      <c r="ES444" s="4" t="str">
        <f ca="1">IFERROR(IF($B444&lt;&gt;"",VLOOKUP(ES$421,TabelleK23BI,7,FALSE),""),"")</f>
        <v/>
      </c>
      <c r="ET444" s="4" t="str">
        <f ca="1">IFERROR(IF($B444&lt;&gt;"",VLOOKUP(ET$421,TabelleK23BI,7,FALSE),""),"")</f>
        <v/>
      </c>
      <c r="EU444" s="4" t="str">
        <f ca="1">IFERROR(IF($B444&lt;&gt;"",VLOOKUP(EU$421,TabelleK23BI,7,FALSE),""),"")</f>
        <v/>
      </c>
      <c r="EV444" s="4" t="str">
        <f ca="1">IFERROR(IF($B444&lt;&gt;"",VLOOKUP(EV$421,TabelleK23BI,7,FALSE),""),"")</f>
        <v/>
      </c>
      <c r="EW444" s="4" t="str">
        <f ca="1">IFERROR(IF($B444&lt;&gt;"",VLOOKUP(EW$421,TabelleK23BI,7,FALSE),""),"")</f>
        <v/>
      </c>
      <c r="EX444" s="4" t="str">
        <f ca="1">IFERROR(IF($B444&lt;&gt;"",VLOOKUP(EX$421,TabelleK23BI,7,FALSE),""),"")</f>
        <v/>
      </c>
      <c r="EY444" s="4" t="str">
        <f ca="1">IFERROR(IF($B444&lt;&gt;"",VLOOKUP(EY$421,TabelleK23BI,7,FALSE),""),"")</f>
        <v/>
      </c>
      <c r="EZ444" s="4" t="str">
        <f ca="1">IFERROR(IF($B444&lt;&gt;"",VLOOKUP(EZ$421,TabelleK23BI,7,FALSE),""),"")</f>
        <v/>
      </c>
      <c r="FA444" s="4" t="str">
        <f ca="1">IFERROR(IF($B444&lt;&gt;"",VLOOKUP(FA$421,TabelleK23BI,7,FALSE),""),"")</f>
        <v/>
      </c>
      <c r="FB444" s="4" t="str">
        <f ca="1">IFERROR(IF($B444&lt;&gt;"",VLOOKUP(FB$421,TabelleK23BI,7,FALSE),""),"")</f>
        <v/>
      </c>
      <c r="FC444" s="4" t="str">
        <f ca="1">IFERROR(IF($B444&lt;&gt;"",VLOOKUP(FC$421,TabelleK23BI,7,FALSE),""),"")</f>
        <v/>
      </c>
      <c r="FD444" s="4" t="str">
        <f ca="1">IFERROR(IF($B444&lt;&gt;"",VLOOKUP(FD$421,TabelleK23BI,7,FALSE),""),"")</f>
        <v/>
      </c>
      <c r="FE444" s="4" t="str">
        <f ca="1">IFERROR(IF($B444&lt;&gt;"",VLOOKUP(FE$421,TabelleK23BI,7,FALSE),""),"")</f>
        <v/>
      </c>
      <c r="FF444" s="4" t="str">
        <f ca="1">IFERROR(IF($B444&lt;&gt;"",VLOOKUP(FF$421,TabelleK23BI,7,FALSE),""),"")</f>
        <v/>
      </c>
      <c r="FG444" s="4" t="str">
        <f ca="1">IFERROR(IF($B444&lt;&gt;"",VLOOKUP(FG$421,TabelleK23BI,7,FALSE),""),"")</f>
        <v/>
      </c>
      <c r="FH444" s="4" t="str">
        <f ca="1">IFERROR(IF($B444&lt;&gt;"",VLOOKUP(FH$421,TabelleK23BI,7,FALSE),""),"")</f>
        <v/>
      </c>
      <c r="FI444" s="4" t="str">
        <f ca="1">IFERROR(IF($B444&lt;&gt;"",VLOOKUP(FI$421,TabelleK23BI,7,FALSE),""),"")</f>
        <v/>
      </c>
      <c r="FJ444" s="4" t="str">
        <f ca="1">IFERROR(IF($B444&lt;&gt;"",VLOOKUP(FJ$421,TabelleK23BI,7,FALSE),""),"")</f>
        <v/>
      </c>
      <c r="FK444" s="4" t="str">
        <f ca="1">IFERROR(IF($B444&lt;&gt;"",VLOOKUP(FK$421,TabelleK23BI,7,FALSE),""),"")</f>
        <v/>
      </c>
      <c r="FL444" s="4" t="str">
        <f ca="1">IFERROR(IF($B444&lt;&gt;"",VLOOKUP(FL$421,TabelleK23BI,7,FALSE),""),"")</f>
        <v/>
      </c>
      <c r="FM444" s="4" t="str">
        <f ca="1">IFERROR(IF($B444&lt;&gt;"",VLOOKUP(FM$421,TabelleK23BI,7,FALSE),""),"")</f>
        <v/>
      </c>
      <c r="FN444" s="4" t="str">
        <f ca="1">IFERROR(IF($B444&lt;&gt;"",VLOOKUP(FN$421,TabelleK23BI,7,FALSE),""),"")</f>
        <v/>
      </c>
      <c r="FO444" s="4" t="str">
        <f ca="1">IFERROR(IF($B444&lt;&gt;"",VLOOKUP(FO$421,TabelleK23BI,7,FALSE),""),"")</f>
        <v/>
      </c>
      <c r="FP444" s="4" t="str">
        <f ca="1">IFERROR(IF($B444&lt;&gt;"",VLOOKUP(FP$421,TabelleK23BI,7,FALSE),""),"")</f>
        <v/>
      </c>
      <c r="FQ444" s="4" t="str">
        <f ca="1">IFERROR(IF($B444&lt;&gt;"",VLOOKUP(FQ$421,TabelleK23BI,7,FALSE),""),"")</f>
        <v/>
      </c>
      <c r="FR444" s="4" t="str">
        <f ca="1">IFERROR(IF($B444&lt;&gt;"",VLOOKUP(FR$421,TabelleK23BI,7,FALSE),""),"")</f>
        <v/>
      </c>
      <c r="FS444" s="4" t="str">
        <f ca="1">IFERROR(IF($B444&lt;&gt;"",VLOOKUP(FS$421,TabelleK23BI,7,FALSE),""),"")</f>
        <v/>
      </c>
      <c r="FT444" s="4" t="str">
        <f ca="1">IFERROR(IF($B444&lt;&gt;"",VLOOKUP(FT$421,TabelleK23BI,7,FALSE),""),"")</f>
        <v/>
      </c>
      <c r="FU444" s="4" t="str">
        <f ca="1">IFERROR(IF($B444&lt;&gt;"",VLOOKUP(FU$421,TabelleK23BI,7,FALSE),""),"")</f>
        <v/>
      </c>
      <c r="FV444" s="4" t="str">
        <f ca="1">IFERROR(IF($B444&lt;&gt;"",VLOOKUP(FV$421,TabelleK23BI,7,FALSE),""),"")</f>
        <v/>
      </c>
      <c r="FW444" s="4" t="str">
        <f ca="1">IFERROR(IF($B444&lt;&gt;"",VLOOKUP(FW$421,TabelleK23BI,7,FALSE),""),"")</f>
        <v/>
      </c>
      <c r="FX444" s="4" t="str">
        <f ca="1">IFERROR(IF($B444&lt;&gt;"",VLOOKUP(FX$421,TabelleK23BI,7,FALSE),""),"")</f>
        <v/>
      </c>
      <c r="FY444" s="4" t="str">
        <f ca="1">IFERROR(IF($B444&lt;&gt;"",VLOOKUP(FY$421,TabelleK23BI,7,FALSE),""),"")</f>
        <v/>
      </c>
      <c r="FZ444" s="4" t="str">
        <f ca="1">IFERROR(IF($B444&lt;&gt;"",VLOOKUP(FZ$421,TabelleK23BI,7,FALSE),""),"")</f>
        <v/>
      </c>
      <c r="GA444" s="4" t="str">
        <f ca="1">IFERROR(IF($B444&lt;&gt;"",VLOOKUP(GA$421,TabelleK23BI,7,FALSE),""),"")</f>
        <v/>
      </c>
      <c r="GB444" s="4" t="str">
        <f ca="1">IFERROR(IF($B444&lt;&gt;"",VLOOKUP(GB$421,TabelleK23BI,7,FALSE),""),"")</f>
        <v/>
      </c>
      <c r="GC444" s="4" t="str">
        <f ca="1">IFERROR(IF($B444&lt;&gt;"",VLOOKUP(GC$421,TabelleK23BI,7,FALSE),""),"")</f>
        <v/>
      </c>
      <c r="GD444" s="4" t="str">
        <f ca="1">IFERROR(IF($B444&lt;&gt;"",VLOOKUP(GD$421,TabelleK23BI,7,FALSE),""),"")</f>
        <v/>
      </c>
      <c r="GE444" s="4" t="str">
        <f ca="1">IFERROR(IF($B444&lt;&gt;"",VLOOKUP(GE$421,TabelleK23BI,7,FALSE),""),"")</f>
        <v/>
      </c>
      <c r="GF444" s="4" t="str">
        <f ca="1">IFERROR(IF($B444&lt;&gt;"",VLOOKUP(GF$421,TabelleK23BI,7,FALSE),""),"")</f>
        <v/>
      </c>
      <c r="GG444" s="4" t="str">
        <f ca="1">IFERROR(IF($B444&lt;&gt;"",VLOOKUP(GG$421,TabelleK23BI,7,FALSE),""),"")</f>
        <v/>
      </c>
      <c r="GH444" s="4" t="str">
        <f ca="1">IFERROR(IF($B444&lt;&gt;"",VLOOKUP(GH$421,TabelleK23BI,7,FALSE),""),"")</f>
        <v/>
      </c>
      <c r="GI444" s="4" t="str">
        <f ca="1">IFERROR(IF($B444&lt;&gt;"",VLOOKUP(GI$421,TabelleK23BI,7,FALSE),""),"")</f>
        <v/>
      </c>
      <c r="GJ444" s="4" t="str">
        <f ca="1">IFERROR(IF($B444&lt;&gt;"",VLOOKUP(GJ$421,TabelleK23BI,7,FALSE),""),"")</f>
        <v/>
      </c>
      <c r="GK444" s="4" t="str">
        <f ca="1">IFERROR(IF($B444&lt;&gt;"",VLOOKUP(GK$421,TabelleK23BI,7,FALSE),""),"")</f>
        <v/>
      </c>
      <c r="GL444" s="4" t="str">
        <f ca="1">IFERROR(IF($B444&lt;&gt;"",VLOOKUP(GL$421,TabelleK23BI,7,FALSE),""),"")</f>
        <v/>
      </c>
      <c r="GM444" s="4" t="str">
        <f ca="1">IFERROR(IF($B444&lt;&gt;"",VLOOKUP(GM$421,TabelleK23BI,7,FALSE),""),"")</f>
        <v/>
      </c>
      <c r="GN444" s="4" t="str">
        <f ca="1">IFERROR(IF($B444&lt;&gt;"",VLOOKUP(GN$421,TabelleK23BI,7,FALSE),""),"")</f>
        <v/>
      </c>
      <c r="GO444" s="4" t="str">
        <f ca="1">IFERROR(IF($B444&lt;&gt;"",VLOOKUP(GO$421,TabelleK23BI,7,FALSE),""),"")</f>
        <v/>
      </c>
      <c r="GP444" s="4" t="str">
        <f ca="1">IFERROR(IF($B444&lt;&gt;"",VLOOKUP(GP$421,TabelleK23BI,7,FALSE),""),"")</f>
        <v/>
      </c>
      <c r="GQ444" s="4" t="str">
        <f ca="1">IFERROR(IF($B444&lt;&gt;"",VLOOKUP(GQ$421,TabelleK23BI,7,FALSE),""),"")</f>
        <v/>
      </c>
      <c r="GR444" s="4" t="str">
        <f ca="1">IFERROR(IF($B444&lt;&gt;"",VLOOKUP(GR$421,TabelleK23BI,7,FALSE),""),"")</f>
        <v/>
      </c>
      <c r="GS444" s="4" t="str">
        <f ca="1">IFERROR(IF($B444&lt;&gt;"",VLOOKUP(GS$421,TabelleK23BI,7,FALSE),""),"")</f>
        <v/>
      </c>
      <c r="GT444" s="4" t="str">
        <f ca="1">IFERROR(IF($B444&lt;&gt;"",VLOOKUP(GT$421,TabelleK23BI,7,FALSE),""),"")</f>
        <v/>
      </c>
      <c r="GU444" s="4" t="str">
        <f ca="1">IFERROR(IF($B444&lt;&gt;"",VLOOKUP(GU$421,TabelleK23BI,7,FALSE),""),"")</f>
        <v/>
      </c>
      <c r="GV444" s="4" t="str">
        <f ca="1">IFERROR(IF($B444&lt;&gt;"",VLOOKUP(GV$421,TabelleK23BI,7,FALSE),""),"")</f>
        <v/>
      </c>
      <c r="GW444" s="4" t="str">
        <f ca="1">IFERROR(IF($B444&lt;&gt;"",VLOOKUP(GW$421,TabelleK23BI,7,FALSE),""),"")</f>
        <v/>
      </c>
      <c r="GX444" s="4" t="str">
        <f ca="1">IFERROR(IF($B444&lt;&gt;"",VLOOKUP(GX$421,TabelleK23BI,7,FALSE),""),"")</f>
        <v/>
      </c>
      <c r="GY444" s="4" t="str">
        <f ca="1">IFERROR(IF($B444&lt;&gt;"",VLOOKUP(GY$421,TabelleK23BI,7,FALSE),""),"")</f>
        <v/>
      </c>
      <c r="GZ444" s="4" t="str">
        <f ca="1">IFERROR(IF($B444&lt;&gt;"",VLOOKUP(GZ$421,TabelleK23BI,7,FALSE),""),"")</f>
        <v/>
      </c>
      <c r="HA444" s="4" t="str">
        <f ca="1">IFERROR(IF($B444&lt;&gt;"",VLOOKUP(HA$421,TabelleK23BI,7,FALSE),""),"")</f>
        <v/>
      </c>
      <c r="HB444" s="4" t="str">
        <f ca="1">IFERROR(IF($B444&lt;&gt;"",VLOOKUP(HB$421,TabelleK23BI,7,FALSE),""),"")</f>
        <v/>
      </c>
      <c r="HC444" s="4" t="str">
        <f ca="1">IFERROR(IF($B444&lt;&gt;"",VLOOKUP(HC$421,TabelleK23BI,7,FALSE),""),"")</f>
        <v/>
      </c>
      <c r="HD444" s="4" t="str">
        <f ca="1">IFERROR(IF($B444&lt;&gt;"",VLOOKUP(HD$421,TabelleK23BI,7,FALSE),""),"")</f>
        <v/>
      </c>
      <c r="HE444" s="4" t="str">
        <f ca="1">IFERROR(IF($B444&lt;&gt;"",VLOOKUP(HE$421,TabelleK23BI,7,FALSE),""),"")</f>
        <v/>
      </c>
      <c r="HF444" s="4" t="str">
        <f ca="1">IFERROR(IF($B444&lt;&gt;"",VLOOKUP(HF$421,TabelleK23BI,7,FALSE),""),"")</f>
        <v/>
      </c>
      <c r="HG444" s="4" t="str">
        <f ca="1">IFERROR(IF($B444&lt;&gt;"",VLOOKUP(HG$421,TabelleK23BI,7,FALSE),""),"")</f>
        <v/>
      </c>
      <c r="HH444" s="4" t="str">
        <f ca="1">IFERROR(IF($B444&lt;&gt;"",VLOOKUP(HH$421,TabelleK23BI,7,FALSE),""),"")</f>
        <v/>
      </c>
      <c r="HI444" s="4" t="str">
        <f ca="1">IFERROR(IF($B444&lt;&gt;"",VLOOKUP(HI$421,TabelleK23BI,7,FALSE),""),"")</f>
        <v/>
      </c>
      <c r="HJ444" s="4" t="str">
        <f ca="1">IFERROR(IF($B444&lt;&gt;"",VLOOKUP(HJ$421,TabelleK23BI,7,FALSE),""),"")</f>
        <v/>
      </c>
      <c r="HK444" s="4" t="str">
        <f ca="1">IFERROR(IF($B444&lt;&gt;"",VLOOKUP(HK$421,TabelleK23BI,7,FALSE),""),"")</f>
        <v/>
      </c>
      <c r="HL444" s="4" t="str">
        <f ca="1">IFERROR(IF($B444&lt;&gt;"",VLOOKUP(HL$421,TabelleK23BI,7,FALSE),""),"")</f>
        <v/>
      </c>
      <c r="HM444" s="4" t="str">
        <f ca="1">IFERROR(IF($B444&lt;&gt;"",VLOOKUP(HM$421,TabelleK23BI,7,FALSE),""),"")</f>
        <v/>
      </c>
      <c r="HN444" s="4" t="str">
        <f ca="1">IFERROR(IF($B444&lt;&gt;"",VLOOKUP(HN$421,TabelleK23BI,7,FALSE),""),"")</f>
        <v/>
      </c>
      <c r="HO444" s="4" t="str">
        <f ca="1">IFERROR(IF($B444&lt;&gt;"",VLOOKUP(HO$421,TabelleK23BI,7,FALSE),""),"")</f>
        <v/>
      </c>
      <c r="HP444" s="4" t="str">
        <f ca="1">IFERROR(IF($B444&lt;&gt;"",VLOOKUP(HP$421,TabelleK23BI,7,FALSE),""),"")</f>
        <v/>
      </c>
      <c r="HQ444" s="4" t="str">
        <f ca="1">IFERROR(IF($B444&lt;&gt;"",VLOOKUP(HQ$421,TabelleK23BI,7,FALSE),""),"")</f>
        <v/>
      </c>
      <c r="HR444" s="4" t="str">
        <f ca="1">IFERROR(IF($B444&lt;&gt;"",VLOOKUP(HR$421,TabelleK23BI,7,FALSE),""),"")</f>
        <v/>
      </c>
      <c r="HS444" s="4" t="str">
        <f ca="1">IFERROR(IF($B444&lt;&gt;"",VLOOKUP(HS$421,TabelleK23BI,7,FALSE),""),"")</f>
        <v/>
      </c>
      <c r="HT444" s="4" t="str">
        <f ca="1">IFERROR(IF($B444&lt;&gt;"",VLOOKUP(HT$421,TabelleK23BI,7,FALSE),""),"")</f>
        <v/>
      </c>
      <c r="HU444" s="4" t="str">
        <f ca="1">IFERROR(IF($B444&lt;&gt;"",VLOOKUP(HU$421,TabelleK23BI,7,FALSE),""),"")</f>
        <v/>
      </c>
      <c r="HV444" s="4" t="str">
        <f ca="1">IFERROR(IF($B444&lt;&gt;"",VLOOKUP(HV$421,TabelleK23BI,7,FALSE),""),"")</f>
        <v/>
      </c>
      <c r="HW444" s="4" t="str">
        <f ca="1">IFERROR(IF($B444&lt;&gt;"",VLOOKUP(HW$421,TabelleK23BI,7,FALSE),""),"")</f>
        <v/>
      </c>
      <c r="HX444" s="4" t="str">
        <f ca="1">IFERROR(IF($B444&lt;&gt;"",VLOOKUP(HX$421,TabelleK23BI,7,FALSE),""),"")</f>
        <v/>
      </c>
      <c r="HY444" s="4" t="str">
        <f ca="1">IFERROR(IF($B444&lt;&gt;"",VLOOKUP(HY$421,TabelleK23BI,7,FALSE),""),"")</f>
        <v/>
      </c>
      <c r="HZ444" s="4" t="str">
        <f ca="1">IFERROR(IF($B444&lt;&gt;"",VLOOKUP(HZ$421,TabelleK23BI,7,FALSE),""),"")</f>
        <v/>
      </c>
      <c r="IA444" s="4" t="str">
        <f ca="1">IFERROR(IF($B444&lt;&gt;"",VLOOKUP(IA$421,TabelleK23BI,7,FALSE),""),"")</f>
        <v/>
      </c>
      <c r="IB444" s="4" t="str">
        <f ca="1">IFERROR(IF($B444&lt;&gt;"",VLOOKUP(IB$421,TabelleK23BI,7,FALSE),""),"")</f>
        <v/>
      </c>
      <c r="IC444" s="4" t="str">
        <f ca="1">IFERROR(IF($B444&lt;&gt;"",VLOOKUP(IC$421,TabelleK23BI,7,FALSE),""),"")</f>
        <v/>
      </c>
      <c r="ID444" s="4" t="str">
        <f ca="1">IFERROR(IF($B444&lt;&gt;"",VLOOKUP(ID$421,TabelleK23BI,7,FALSE),""),"")</f>
        <v/>
      </c>
      <c r="IE444" s="4" t="str">
        <f ca="1">IFERROR(IF($B444&lt;&gt;"",VLOOKUP(IE$421,TabelleK23BI,7,FALSE),""),"")</f>
        <v/>
      </c>
      <c r="IF444" s="4" t="str">
        <f ca="1">IFERROR(IF($B444&lt;&gt;"",VLOOKUP(IF$421,TabelleK23BI,7,FALSE),""),"")</f>
        <v/>
      </c>
      <c r="IG444" s="4" t="str">
        <f ca="1">IFERROR(IF($B444&lt;&gt;"",VLOOKUP(IG$421,TabelleK23BI,7,FALSE),""),"")</f>
        <v/>
      </c>
      <c r="IH444" s="4" t="str">
        <f ca="1">IFERROR(IF($B444&lt;&gt;"",VLOOKUP(IH$421,TabelleK23BI,7,FALSE),""),"")</f>
        <v/>
      </c>
      <c r="II444" s="4" t="str">
        <f ca="1">IFERROR(IF($B444&lt;&gt;"",VLOOKUP(II$421,TabelleK23BI,7,FALSE),""),"")</f>
        <v/>
      </c>
      <c r="IJ444" s="4" t="str">
        <f ca="1">IFERROR(IF($B444&lt;&gt;"",VLOOKUP(IJ$421,TabelleK23BI,7,FALSE),""),"")</f>
        <v/>
      </c>
      <c r="IK444" s="4" t="str">
        <f ca="1">IFERROR(IF($B444&lt;&gt;"",VLOOKUP(IK$421,TabelleK23BI,7,FALSE),""),"")</f>
        <v/>
      </c>
      <c r="IL444" s="4" t="str">
        <f ca="1">IFERROR(IF($B444&lt;&gt;"",VLOOKUP(IL$421,TabelleK23BI,7,FALSE),""),"")</f>
        <v/>
      </c>
      <c r="IM444" s="4" t="str">
        <f ca="1">IFERROR(IF($B444&lt;&gt;"",VLOOKUP(IM$421,TabelleK23BI,7,FALSE),""),"")</f>
        <v/>
      </c>
      <c r="IN444" s="4" t="str">
        <f ca="1">IFERROR(IF($B444&lt;&gt;"",VLOOKUP(IN$421,TabelleK23BI,7,FALSE),""),"")</f>
        <v/>
      </c>
      <c r="IO444" s="4" t="str">
        <f ca="1">IFERROR(IF($B444&lt;&gt;"",VLOOKUP(IO$421,TabelleK23BI,7,FALSE),""),"")</f>
        <v/>
      </c>
      <c r="IP444" s="4" t="str">
        <f ca="1">IFERROR(IF($B444&lt;&gt;"",VLOOKUP(IP$421,TabelleK23BI,7,FALSE),""),"")</f>
        <v/>
      </c>
      <c r="IQ444" s="4" t="str">
        <f ca="1">IFERROR(IF($B444&lt;&gt;"",VLOOKUP(IQ$421,TabelleK23BI,7,FALSE),""),"")</f>
        <v/>
      </c>
      <c r="IR444" s="4" t="str">
        <f ca="1">IFERROR(IF($B444&lt;&gt;"",VLOOKUP(IR$421,TabelleK23BI,7,FALSE),""),"")</f>
        <v/>
      </c>
      <c r="IS444" s="4" t="str">
        <f ca="1">IFERROR(IF($B444&lt;&gt;"",VLOOKUP(IS$421,TabelleK23BI,7,FALSE),""),"")</f>
        <v/>
      </c>
      <c r="IT444" s="4" t="str">
        <f ca="1">IFERROR(IF($B444&lt;&gt;"",VLOOKUP(IT$421,TabelleK23BI,7,FALSE),""),"")</f>
        <v/>
      </c>
      <c r="IU444" s="4" t="str">
        <f ca="1">IFERROR(IF($B444&lt;&gt;"",VLOOKUP(IU$421,TabelleK23BI,7,FALSE),""),"")</f>
        <v/>
      </c>
      <c r="IV444" s="4" t="str">
        <f ca="1">IFERROR(IF($B444&lt;&gt;"",VLOOKUP(IV$421,TabelleK23BI,7,FALSE),""),"")</f>
        <v/>
      </c>
      <c r="IW444" s="4" t="str">
        <f ca="1">IFERROR(IF($B444&lt;&gt;"",VLOOKUP(IW$421,TabelleK23BI,7,FALSE),""),"")</f>
        <v/>
      </c>
      <c r="IX444" s="4" t="str">
        <f ca="1">IFERROR(IF($B444&lt;&gt;"",VLOOKUP(IX$421,TabelleK23BI,7,FALSE),""),"")</f>
        <v/>
      </c>
      <c r="IY444" s="4" t="str">
        <f ca="1">IFERROR(IF($B444&lt;&gt;"",VLOOKUP(IY$421,TabelleK23BI,7,FALSE),""),"")</f>
        <v/>
      </c>
      <c r="IZ444" s="4" t="str">
        <f ca="1">IFERROR(IF($B444&lt;&gt;"",VLOOKUP(IZ$421,TabelleK23BI,7,FALSE),""),"")</f>
        <v/>
      </c>
      <c r="JA444" s="4" t="str">
        <f ca="1">IFERROR(IF($B444&lt;&gt;"",VLOOKUP(JA$421,TabelleK23BI,7,FALSE),""),"")</f>
        <v/>
      </c>
      <c r="JB444" s="4" t="str">
        <f ca="1">IFERROR(IF($B444&lt;&gt;"",VLOOKUP(JB$421,TabelleK23BI,7,FALSE),""),"")</f>
        <v/>
      </c>
      <c r="JC444" s="4" t="str">
        <f ca="1">IFERROR(IF($B444&lt;&gt;"",VLOOKUP(JC$421,TabelleK23BI,7,FALSE),""),"")</f>
        <v/>
      </c>
      <c r="JD444" s="4" t="str">
        <f ca="1">IFERROR(IF($B444&lt;&gt;"",VLOOKUP(JD$421,TabelleK23BI,7,FALSE),""),"")</f>
        <v/>
      </c>
      <c r="JE444" s="4" t="str">
        <f ca="1">IFERROR(IF($B444&lt;&gt;"",VLOOKUP(JE$421,TabelleK23BI,7,FALSE),""),"")</f>
        <v/>
      </c>
      <c r="JF444" s="4" t="str">
        <f ca="1">IFERROR(IF($B444&lt;&gt;"",VLOOKUP(JF$421,TabelleK23BI,7,FALSE),""),"")</f>
        <v/>
      </c>
      <c r="JG444" s="4" t="str">
        <f ca="1">IFERROR(IF($B444&lt;&gt;"",VLOOKUP(JG$421,TabelleK23BI,7,FALSE),""),"")</f>
        <v/>
      </c>
      <c r="JH444" s="4" t="str">
        <f ca="1">IFERROR(IF($B444&lt;&gt;"",VLOOKUP(JH$421,TabelleK23BI,7,FALSE),""),"")</f>
        <v/>
      </c>
      <c r="JI444" s="4" t="str">
        <f ca="1">IFERROR(IF($B444&lt;&gt;"",VLOOKUP(JI$421,TabelleK23BI,7,FALSE),""),"")</f>
        <v/>
      </c>
      <c r="JJ444" s="4" t="str">
        <f ca="1">IFERROR(IF($B444&lt;&gt;"",VLOOKUP(JJ$421,TabelleK23BI,7,FALSE),""),"")</f>
        <v/>
      </c>
      <c r="JK444" s="4" t="str">
        <f ca="1">IFERROR(IF($B444&lt;&gt;"",VLOOKUP(JK$421,TabelleK23BI,7,FALSE),""),"")</f>
        <v/>
      </c>
      <c r="JL444" s="4" t="str">
        <f ca="1">IFERROR(IF($B444&lt;&gt;"",VLOOKUP(JL$421,TabelleK23BI,7,FALSE),""),"")</f>
        <v/>
      </c>
      <c r="JM444" s="4" t="str">
        <f ca="1">IFERROR(IF($B444&lt;&gt;"",VLOOKUP(JM$421,TabelleK23BI,7,FALSE),""),"")</f>
        <v/>
      </c>
      <c r="JN444" s="4" t="str">
        <f ca="1">IFERROR(IF($B444&lt;&gt;"",VLOOKUP(JN$421,TabelleK23BI,7,FALSE),""),"")</f>
        <v/>
      </c>
      <c r="JO444" s="4" t="str">
        <f ca="1">IFERROR(IF($B444&lt;&gt;"",VLOOKUP(JO$421,TabelleK23BI,7,FALSE),""),"")</f>
        <v/>
      </c>
      <c r="JP444" s="4" t="str">
        <f ca="1">IFERROR(IF($B444&lt;&gt;"",VLOOKUP(JP$421,TabelleK23BI,7,FALSE),""),"")</f>
        <v/>
      </c>
      <c r="JQ444" s="4" t="str">
        <f ca="1">IFERROR(IF($B444&lt;&gt;"",VLOOKUP(JQ$421,TabelleK23BI,7,FALSE),""),"")</f>
        <v/>
      </c>
      <c r="JR444" s="4" t="str">
        <f ca="1">IFERROR(IF($B444&lt;&gt;"",VLOOKUP(JR$421,TabelleK23BI,7,FALSE),""),"")</f>
        <v/>
      </c>
      <c r="JS444" s="4" t="str">
        <f ca="1">IFERROR(IF($B444&lt;&gt;"",VLOOKUP(JS$421,TabelleK23BI,7,FALSE),""),"")</f>
        <v/>
      </c>
      <c r="JT444" s="4" t="str">
        <f ca="1">IFERROR(IF($B444&lt;&gt;"",VLOOKUP(JT$421,TabelleK23BI,7,FALSE),""),"")</f>
        <v/>
      </c>
      <c r="JU444" s="4" t="str">
        <f ca="1">IFERROR(IF($B444&lt;&gt;"",VLOOKUP(JU$421,TabelleK23BI,7,FALSE),""),"")</f>
        <v/>
      </c>
      <c r="JV444" s="4" t="str">
        <f ca="1">IFERROR(IF($B444&lt;&gt;"",VLOOKUP(JV$421,TabelleK23BI,7,FALSE),""),"")</f>
        <v/>
      </c>
      <c r="JW444" s="4" t="str">
        <f ca="1">IFERROR(IF($B444&lt;&gt;"",VLOOKUP(JW$421,TabelleK23BI,7,FALSE),""),"")</f>
        <v/>
      </c>
      <c r="JX444" s="4" t="str">
        <f ca="1">IFERROR(IF($B444&lt;&gt;"",VLOOKUP(JX$421,TabelleK23BI,7,FALSE),""),"")</f>
        <v/>
      </c>
      <c r="JY444" s="4" t="str">
        <f ca="1">IFERROR(IF($B444&lt;&gt;"",VLOOKUP(JY$421,TabelleK23BI,7,FALSE),""),"")</f>
        <v/>
      </c>
      <c r="JZ444" s="4" t="str">
        <f ca="1">IFERROR(IF($B444&lt;&gt;"",VLOOKUP(JZ$421,TabelleK23BI,7,FALSE),""),"")</f>
        <v/>
      </c>
      <c r="KA444" s="4" t="str">
        <f ca="1">IFERROR(IF($B444&lt;&gt;"",VLOOKUP(KA$421,TabelleK23BI,7,FALSE),""),"")</f>
        <v/>
      </c>
      <c r="KB444" s="4" t="str">
        <f ca="1">IFERROR(IF($B444&lt;&gt;"",VLOOKUP(KB$421,TabelleK23BI,7,FALSE),""),"")</f>
        <v/>
      </c>
      <c r="KC444" s="4" t="str">
        <f ca="1">IFERROR(IF($B444&lt;&gt;"",VLOOKUP(KC$421,TabelleK23BI,7,FALSE),""),"")</f>
        <v/>
      </c>
      <c r="KD444" s="4" t="str">
        <f ca="1">IFERROR(IF($B444&lt;&gt;"",VLOOKUP(KD$421,TabelleK23BI,7,FALSE),""),"")</f>
        <v/>
      </c>
      <c r="KE444" s="4" t="str">
        <f ca="1">IFERROR(IF($B444&lt;&gt;"",VLOOKUP(KE$421,TabelleK23BI,7,FALSE),""),"")</f>
        <v/>
      </c>
      <c r="KF444" s="4" t="str">
        <f ca="1">IFERROR(IF($B444&lt;&gt;"",VLOOKUP(KF$421,TabelleK23BI,7,FALSE),""),"")</f>
        <v/>
      </c>
      <c r="KG444" s="4" t="str">
        <f ca="1">IFERROR(IF($B444&lt;&gt;"",VLOOKUP(KG$421,TabelleK23BI,7,FALSE),""),"")</f>
        <v/>
      </c>
      <c r="KH444" s="4" t="str">
        <f ca="1">IFERROR(IF($B444&lt;&gt;"",VLOOKUP(KH$421,TabelleK23BI,7,FALSE),""),"")</f>
        <v/>
      </c>
      <c r="KI444" s="4" t="str">
        <f ca="1">IFERROR(IF($B444&lt;&gt;"",VLOOKUP(KI$421,TabelleK23BI,7,FALSE),""),"")</f>
        <v/>
      </c>
      <c r="KJ444" s="4" t="str">
        <f ca="1">IFERROR(IF($B444&lt;&gt;"",VLOOKUP(KJ$421,TabelleK23BI,7,FALSE),""),"")</f>
        <v/>
      </c>
      <c r="KK444" s="4" t="str">
        <f ca="1">IFERROR(IF($B444&lt;&gt;"",VLOOKUP(KK$421,TabelleK23BI,7,FALSE),""),"")</f>
        <v/>
      </c>
      <c r="KL444" s="4" t="str">
        <f ca="1">IFERROR(IF($B444&lt;&gt;"",VLOOKUP(KL$421,TabelleK23BI,7,FALSE),""),"")</f>
        <v/>
      </c>
      <c r="KM444" s="4" t="str">
        <f ca="1">IFERROR(IF($B444&lt;&gt;"",VLOOKUP(KM$421,TabelleK23BI,7,FALSE),""),"")</f>
        <v/>
      </c>
      <c r="KN444" s="4" t="str">
        <f ca="1">IFERROR(IF($B444&lt;&gt;"",VLOOKUP(KN$421,TabelleK23BI,7,FALSE),""),"")</f>
        <v/>
      </c>
      <c r="KO444" s="4" t="str">
        <f ca="1">IFERROR(IF($B444&lt;&gt;"",VLOOKUP(KO$421,TabelleK23BI,7,FALSE),""),"")</f>
        <v/>
      </c>
      <c r="KP444" s="4" t="str">
        <f ca="1">IFERROR(IF($B444&lt;&gt;"",VLOOKUP(KP$421,TabelleK23BI,7,FALSE),""),"")</f>
        <v/>
      </c>
      <c r="KQ444" s="4" t="str">
        <f ca="1">IFERROR(IF($B444&lt;&gt;"",VLOOKUP(KQ$421,TabelleK23BI,7,FALSE),""),"")</f>
        <v/>
      </c>
      <c r="KR444" s="4" t="str">
        <f>IFERROR(VLOOKUP($KR$421,TabelleK23BI,7,FALSE),"")</f>
        <v/>
      </c>
      <c r="KS444" s="4" t="str">
        <f>IFERROR(VLOOKUP($KS$421,TabelleK23BI,7,FALSE),"")</f>
        <v/>
      </c>
    </row>
    <row r="445" spans="2:305" ht="12.75" hidden="1" customHeight="1" x14ac:dyDescent="0.2">
      <c r="B445" s="138" t="str">
        <f t="shared" ca="1" si="148"/>
        <v/>
      </c>
      <c r="C445" s="4" t="str">
        <f ca="1">IFERROR(IF($B445&lt;&gt;"",VLOOKUP(C$421,TabelleK24BI,7,FALSE),""),"")</f>
        <v/>
      </c>
      <c r="D445" s="4" t="str">
        <f ca="1">IFERROR(IF($B445&lt;&gt;"",VLOOKUP(D$421,TabelleK24BI,7,FALSE),""),"")</f>
        <v/>
      </c>
      <c r="E445" s="4" t="str">
        <f ca="1">IFERROR(IF($B445&lt;&gt;"",VLOOKUP(E$421,TabelleK24BI,7,FALSE),""),"")</f>
        <v/>
      </c>
      <c r="F445" s="4" t="str">
        <f ca="1">IFERROR(IF($B445&lt;&gt;"",VLOOKUP(F$421,TabelleK24BI,7,FALSE),""),"")</f>
        <v/>
      </c>
      <c r="G445" s="4" t="str">
        <f ca="1">IFERROR(IF($B445&lt;&gt;"",VLOOKUP(G$421,TabelleK24BI,7,FALSE),""),"")</f>
        <v/>
      </c>
      <c r="H445" s="4" t="str">
        <f ca="1">IFERROR(IF($B445&lt;&gt;"",VLOOKUP(H$421,TabelleK24BI,7,FALSE),""),"")</f>
        <v/>
      </c>
      <c r="I445" s="4" t="str">
        <f ca="1">IFERROR(IF($B445&lt;&gt;"",VLOOKUP(I$421,TabelleK24BI,7,FALSE),""),"")</f>
        <v/>
      </c>
      <c r="J445" s="4" t="str">
        <f ca="1">IFERROR(IF($B445&lt;&gt;"",VLOOKUP(J$421,TabelleK24BI,7,FALSE),""),"")</f>
        <v/>
      </c>
      <c r="K445" s="4" t="str">
        <f ca="1">IFERROR(IF($B445&lt;&gt;"",VLOOKUP(K$421,TabelleK24BI,7,FALSE),""),"")</f>
        <v/>
      </c>
      <c r="L445" s="4" t="str">
        <f ca="1">IFERROR(IF($B445&lt;&gt;"",VLOOKUP(L$421,TabelleK24BI,7,FALSE),""),"")</f>
        <v/>
      </c>
      <c r="M445" s="4" t="str">
        <f ca="1">IFERROR(IF($B445&lt;&gt;"",VLOOKUP(M$421,TabelleK24BI,7,FALSE),""),"")</f>
        <v/>
      </c>
      <c r="N445" s="4" t="str">
        <f ca="1">IFERROR(IF($B445&lt;&gt;"",VLOOKUP(N$421,TabelleK24BI,7,FALSE),""),"")</f>
        <v/>
      </c>
      <c r="O445" s="4" t="str">
        <f ca="1">IFERROR(IF($B445&lt;&gt;"",VLOOKUP(O$421,TabelleK24BI,7,FALSE),""),"")</f>
        <v/>
      </c>
      <c r="P445" s="4" t="str">
        <f ca="1">IFERROR(IF($B445&lt;&gt;"",VLOOKUP(P$421,TabelleK24BI,7,FALSE),""),"")</f>
        <v/>
      </c>
      <c r="Q445" s="4" t="str">
        <f ca="1">IFERROR(IF($B445&lt;&gt;"",VLOOKUP(Q$421,TabelleK24BI,7,FALSE),""),"")</f>
        <v/>
      </c>
      <c r="R445" s="4" t="str">
        <f ca="1">IFERROR(IF($B445&lt;&gt;"",VLOOKUP(R$421,TabelleK24BI,7,FALSE),""),"")</f>
        <v/>
      </c>
      <c r="S445" s="4" t="str">
        <f ca="1">IFERROR(IF($B445&lt;&gt;"",VLOOKUP(S$421,TabelleK24BI,7,FALSE),""),"")</f>
        <v/>
      </c>
      <c r="T445" s="4" t="str">
        <f ca="1">IFERROR(IF($B445&lt;&gt;"",VLOOKUP(T$421,TabelleK24BI,7,FALSE),""),"")</f>
        <v/>
      </c>
      <c r="U445" s="4" t="str">
        <f ca="1">IFERROR(IF($B445&lt;&gt;"",VLOOKUP(U$421,TabelleK24BI,7,FALSE),""),"")</f>
        <v/>
      </c>
      <c r="V445" s="4" t="str">
        <f ca="1">IFERROR(IF($B445&lt;&gt;"",VLOOKUP(V$421,TabelleK24BI,7,FALSE),""),"")</f>
        <v/>
      </c>
      <c r="W445" s="4" t="str">
        <f ca="1">IFERROR(IF($B445&lt;&gt;"",VLOOKUP(W$421,TabelleK24BI,7,FALSE),""),"")</f>
        <v/>
      </c>
      <c r="X445" s="4" t="str">
        <f ca="1">IFERROR(IF($B445&lt;&gt;"",VLOOKUP(X$421,TabelleK24BI,7,FALSE),""),"")</f>
        <v/>
      </c>
      <c r="Y445" s="4" t="str">
        <f ca="1">IFERROR(IF($B445&lt;&gt;"",VLOOKUP(Y$421,TabelleK24BI,7,FALSE),""),"")</f>
        <v/>
      </c>
      <c r="Z445" s="4" t="str">
        <f ca="1">IFERROR(IF($B445&lt;&gt;"",VLOOKUP(Z$421,TabelleK24BI,7,FALSE),""),"")</f>
        <v/>
      </c>
      <c r="AA445" s="4" t="str">
        <f ca="1">IFERROR(IF($B445&lt;&gt;"",VLOOKUP(AA$421,TabelleK24BI,7,FALSE),""),"")</f>
        <v/>
      </c>
      <c r="AB445" s="4" t="str">
        <f ca="1">IFERROR(IF($B445&lt;&gt;"",VLOOKUP(AB$421,TabelleK24BI,7,FALSE),""),"")</f>
        <v/>
      </c>
      <c r="AC445" s="4" t="str">
        <f ca="1">IFERROR(IF($B445&lt;&gt;"",VLOOKUP(AC$421,TabelleK24BI,7,FALSE),""),"")</f>
        <v/>
      </c>
      <c r="AD445" s="4" t="str">
        <f ca="1">IFERROR(IF($B445&lt;&gt;"",VLOOKUP(AD$421,TabelleK24BI,7,FALSE),""),"")</f>
        <v/>
      </c>
      <c r="AE445" s="4" t="str">
        <f ca="1">IFERROR(IF($B445&lt;&gt;"",VLOOKUP(AE$421,TabelleK24BI,7,FALSE),""),"")</f>
        <v/>
      </c>
      <c r="AF445" s="4" t="str">
        <f ca="1">IFERROR(IF($B445&lt;&gt;"",VLOOKUP(AF$421,TabelleK24BI,7,FALSE),""),"")</f>
        <v/>
      </c>
      <c r="AG445" s="4" t="str">
        <f ca="1">IFERROR(IF($B445&lt;&gt;"",VLOOKUP(AG$421,TabelleK24BI,7,FALSE),""),"")</f>
        <v/>
      </c>
      <c r="AH445" s="4" t="str">
        <f ca="1">IFERROR(IF($B445&lt;&gt;"",VLOOKUP(AH$421,TabelleK24BI,7,FALSE),""),"")</f>
        <v/>
      </c>
      <c r="AI445" s="4" t="str">
        <f ca="1">IFERROR(IF($B445&lt;&gt;"",VLOOKUP(AI$421,TabelleK24BI,7,FALSE),""),"")</f>
        <v/>
      </c>
      <c r="AJ445" s="4" t="str">
        <f ca="1">IFERROR(IF($B445&lt;&gt;"",VLOOKUP(AJ$421,TabelleK24BI,7,FALSE),""),"")</f>
        <v/>
      </c>
      <c r="AK445" s="4" t="str">
        <f ca="1">IFERROR(IF($B445&lt;&gt;"",VLOOKUP(AK$421,TabelleK24BI,7,FALSE),""),"")</f>
        <v/>
      </c>
      <c r="AL445" s="4" t="str">
        <f ca="1">IFERROR(IF($B445&lt;&gt;"",VLOOKUP(AL$421,TabelleK24BI,7,FALSE),""),"")</f>
        <v/>
      </c>
      <c r="AM445" s="4" t="str">
        <f ca="1">IFERROR(IF($B445&lt;&gt;"",VLOOKUP(AM$421,TabelleK24BI,7,FALSE),""),"")</f>
        <v/>
      </c>
      <c r="AN445" s="4" t="str">
        <f ca="1">IFERROR(IF($B445&lt;&gt;"",VLOOKUP(AN$421,TabelleK24BI,7,FALSE),""),"")</f>
        <v/>
      </c>
      <c r="AO445" s="4" t="str">
        <f ca="1">IFERROR(IF($B445&lt;&gt;"",VLOOKUP(AO$421,TabelleK24BI,7,FALSE),""),"")</f>
        <v/>
      </c>
      <c r="AP445" s="4" t="str">
        <f ca="1">IFERROR(IF($B445&lt;&gt;"",VLOOKUP(AP$421,TabelleK24BI,7,FALSE),""),"")</f>
        <v/>
      </c>
      <c r="AQ445" s="4" t="str">
        <f ca="1">IFERROR(IF($B445&lt;&gt;"",VLOOKUP(AQ$421,TabelleK24BI,7,FALSE),""),"")</f>
        <v/>
      </c>
      <c r="AR445" s="4" t="str">
        <f ca="1">IFERROR(IF($B445&lt;&gt;"",VLOOKUP(AR$421,TabelleK24BI,7,FALSE),""),"")</f>
        <v/>
      </c>
      <c r="AS445" s="4" t="str">
        <f ca="1">IFERROR(IF($B445&lt;&gt;"",VLOOKUP(AS$421,TabelleK24BI,7,FALSE),""),"")</f>
        <v/>
      </c>
      <c r="AT445" s="4" t="str">
        <f ca="1">IFERROR(IF($B445&lt;&gt;"",VLOOKUP(AT$421,TabelleK24BI,7,FALSE),""),"")</f>
        <v/>
      </c>
      <c r="AU445" s="4" t="str">
        <f ca="1">IFERROR(IF($B445&lt;&gt;"",VLOOKUP(AU$421,TabelleK24BI,7,FALSE),""),"")</f>
        <v/>
      </c>
      <c r="AV445" s="4" t="str">
        <f ca="1">IFERROR(IF($B445&lt;&gt;"",VLOOKUP(AV$421,TabelleK24BI,7,FALSE),""),"")</f>
        <v/>
      </c>
      <c r="AW445" s="4" t="str">
        <f ca="1">IFERROR(IF($B445&lt;&gt;"",VLOOKUP(AW$421,TabelleK24BI,7,FALSE),""),"")</f>
        <v/>
      </c>
      <c r="AX445" s="4" t="str">
        <f ca="1">IFERROR(IF($B445&lt;&gt;"",VLOOKUP(AX$421,TabelleK24BI,7,FALSE),""),"")</f>
        <v/>
      </c>
      <c r="AY445" s="4" t="str">
        <f ca="1">IFERROR(IF($B445&lt;&gt;"",VLOOKUP(AY$421,TabelleK24BI,7,FALSE),""),"")</f>
        <v/>
      </c>
      <c r="AZ445" s="4" t="str">
        <f ca="1">IFERROR(IF($B445&lt;&gt;"",VLOOKUP(AZ$421,TabelleK24BI,7,FALSE),""),"")</f>
        <v/>
      </c>
      <c r="BA445" s="4" t="str">
        <f ca="1">IFERROR(IF($B445&lt;&gt;"",VLOOKUP(BA$421,TabelleK24BI,7,FALSE),""),"")</f>
        <v/>
      </c>
      <c r="BB445" s="4" t="str">
        <f ca="1">IFERROR(IF($B445&lt;&gt;"",VLOOKUP(BB$421,TabelleK24BI,7,FALSE),""),"")</f>
        <v/>
      </c>
      <c r="BC445" s="4" t="str">
        <f ca="1">IFERROR(IF($B445&lt;&gt;"",VLOOKUP(BC$421,TabelleK24BI,7,FALSE),""),"")</f>
        <v/>
      </c>
      <c r="BD445" s="4" t="str">
        <f ca="1">IFERROR(IF($B445&lt;&gt;"",VLOOKUP(BD$421,TabelleK24BI,7,FALSE),""),"")</f>
        <v/>
      </c>
      <c r="BE445" s="4" t="str">
        <f ca="1">IFERROR(IF($B445&lt;&gt;"",VLOOKUP(BE$421,TabelleK24BI,7,FALSE),""),"")</f>
        <v/>
      </c>
      <c r="BF445" s="4" t="str">
        <f ca="1">IFERROR(IF($B445&lt;&gt;"",VLOOKUP(BF$421,TabelleK24BI,7,FALSE),""),"")</f>
        <v/>
      </c>
      <c r="BG445" s="4" t="str">
        <f ca="1">IFERROR(IF($B445&lt;&gt;"",VLOOKUP(BG$421,TabelleK24BI,7,FALSE),""),"")</f>
        <v/>
      </c>
      <c r="BH445" s="4" t="str">
        <f ca="1">IFERROR(IF($B445&lt;&gt;"",VLOOKUP(BH$421,TabelleK24BI,7,FALSE),""),"")</f>
        <v/>
      </c>
      <c r="BI445" s="4" t="str">
        <f ca="1">IFERROR(IF($B445&lt;&gt;"",VLOOKUP(BI$421,TabelleK24BI,7,FALSE),""),"")</f>
        <v/>
      </c>
      <c r="BJ445" s="4" t="str">
        <f ca="1">IFERROR(IF($B445&lt;&gt;"",VLOOKUP(BJ$421,TabelleK24BI,7,FALSE),""),"")</f>
        <v/>
      </c>
      <c r="BK445" s="4" t="str">
        <f ca="1">IFERROR(IF($B445&lt;&gt;"",VLOOKUP(BK$421,TabelleK24BI,7,FALSE),""),"")</f>
        <v/>
      </c>
      <c r="BL445" s="4" t="str">
        <f ca="1">IFERROR(IF($B445&lt;&gt;"",VLOOKUP(BL$421,TabelleK24BI,7,FALSE),""),"")</f>
        <v/>
      </c>
      <c r="BM445" s="4" t="str">
        <f ca="1">IFERROR(IF($B445&lt;&gt;"",VLOOKUP(BM$421,TabelleK24BI,7,FALSE),""),"")</f>
        <v/>
      </c>
      <c r="BN445" s="4" t="str">
        <f ca="1">IFERROR(IF($B445&lt;&gt;"",VLOOKUP(BN$421,TabelleK24BI,7,FALSE),""),"")</f>
        <v/>
      </c>
      <c r="BO445" s="4" t="str">
        <f ca="1">IFERROR(IF($B445&lt;&gt;"",VLOOKUP(BO$421,TabelleK24BI,7,FALSE),""),"")</f>
        <v/>
      </c>
      <c r="BP445" s="4" t="str">
        <f ca="1">IFERROR(IF($B445&lt;&gt;"",VLOOKUP(BP$421,TabelleK24BI,7,FALSE),""),"")</f>
        <v/>
      </c>
      <c r="BQ445" s="4" t="str">
        <f ca="1">IFERROR(IF($B445&lt;&gt;"",VLOOKUP(BQ$421,TabelleK24BI,7,FALSE),""),"")</f>
        <v/>
      </c>
      <c r="BR445" s="4" t="str">
        <f ca="1">IFERROR(IF($B445&lt;&gt;"",VLOOKUP(BR$421,TabelleK24BI,7,FALSE),""),"")</f>
        <v/>
      </c>
      <c r="BS445" s="4" t="str">
        <f ca="1">IFERROR(IF($B445&lt;&gt;"",VLOOKUP(BS$421,TabelleK24BI,7,FALSE),""),"")</f>
        <v/>
      </c>
      <c r="BT445" s="4" t="str">
        <f ca="1">IFERROR(IF($B445&lt;&gt;"",VLOOKUP(BT$421,TabelleK24BI,7,FALSE),""),"")</f>
        <v/>
      </c>
      <c r="BU445" s="4" t="str">
        <f ca="1">IFERROR(IF($B445&lt;&gt;"",VLOOKUP(BU$421,TabelleK24BI,7,FALSE),""),"")</f>
        <v/>
      </c>
      <c r="BV445" s="4" t="str">
        <f ca="1">IFERROR(IF($B445&lt;&gt;"",VLOOKUP(BV$421,TabelleK24BI,7,FALSE),""),"")</f>
        <v/>
      </c>
      <c r="BW445" s="4" t="str">
        <f ca="1">IFERROR(IF($B445&lt;&gt;"",VLOOKUP(BW$421,TabelleK24BI,7,FALSE),""),"")</f>
        <v/>
      </c>
      <c r="BX445" s="4" t="str">
        <f ca="1">IFERROR(IF($B445&lt;&gt;"",VLOOKUP(BX$421,TabelleK24BI,7,FALSE),""),"")</f>
        <v/>
      </c>
      <c r="BY445" s="4" t="str">
        <f ca="1">IFERROR(IF($B445&lt;&gt;"",VLOOKUP(BY$421,TabelleK24BI,7,FALSE),""),"")</f>
        <v/>
      </c>
      <c r="BZ445" s="4" t="str">
        <f ca="1">IFERROR(IF($B445&lt;&gt;"",VLOOKUP(BZ$421,TabelleK24BI,7,FALSE),""),"")</f>
        <v/>
      </c>
      <c r="CA445" s="4" t="str">
        <f ca="1">IFERROR(IF($B445&lt;&gt;"",VLOOKUP(CA$421,TabelleK24BI,7,FALSE),""),"")</f>
        <v/>
      </c>
      <c r="CB445" s="4" t="str">
        <f ca="1">IFERROR(IF($B445&lt;&gt;"",VLOOKUP(CB$421,TabelleK24BI,7,FALSE),""),"")</f>
        <v/>
      </c>
      <c r="CC445" s="4" t="str">
        <f ca="1">IFERROR(IF($B445&lt;&gt;"",VLOOKUP(CC$421,TabelleK24BI,7,FALSE),""),"")</f>
        <v/>
      </c>
      <c r="CD445" s="4" t="str">
        <f ca="1">IFERROR(IF($B445&lt;&gt;"",VLOOKUP(CD$421,TabelleK24BI,7,FALSE),""),"")</f>
        <v/>
      </c>
      <c r="CE445" s="4" t="str">
        <f ca="1">IFERROR(IF($B445&lt;&gt;"",VLOOKUP(CE$421,TabelleK24BI,7,FALSE),""),"")</f>
        <v/>
      </c>
      <c r="CF445" s="4" t="str">
        <f ca="1">IFERROR(IF($B445&lt;&gt;"",VLOOKUP(CF$421,TabelleK24BI,7,FALSE),""),"")</f>
        <v/>
      </c>
      <c r="CG445" s="4" t="str">
        <f ca="1">IFERROR(IF($B445&lt;&gt;"",VLOOKUP(CG$421,TabelleK24BI,7,FALSE),""),"")</f>
        <v/>
      </c>
      <c r="CH445" s="4" t="str">
        <f ca="1">IFERROR(IF($B445&lt;&gt;"",VLOOKUP(CH$421,TabelleK24BI,7,FALSE),""),"")</f>
        <v/>
      </c>
      <c r="CI445" s="4" t="str">
        <f ca="1">IFERROR(IF($B445&lt;&gt;"",VLOOKUP(CI$421,TabelleK24BI,7,FALSE),""),"")</f>
        <v/>
      </c>
      <c r="CJ445" s="4" t="str">
        <f ca="1">IFERROR(IF($B445&lt;&gt;"",VLOOKUP(CJ$421,TabelleK24BI,7,FALSE),""),"")</f>
        <v/>
      </c>
      <c r="CK445" s="4" t="str">
        <f ca="1">IFERROR(IF($B445&lt;&gt;"",VLOOKUP(CK$421,TabelleK24BI,7,FALSE),""),"")</f>
        <v/>
      </c>
      <c r="CL445" s="4" t="str">
        <f ca="1">IFERROR(IF($B445&lt;&gt;"",VLOOKUP(CL$421,TabelleK24BI,7,FALSE),""),"")</f>
        <v/>
      </c>
      <c r="CM445" s="4" t="str">
        <f ca="1">IFERROR(IF($B445&lt;&gt;"",VLOOKUP(CM$421,TabelleK24BI,7,FALSE),""),"")</f>
        <v/>
      </c>
      <c r="CN445" s="4" t="str">
        <f ca="1">IFERROR(IF($B445&lt;&gt;"",VLOOKUP(CN$421,TabelleK24BI,7,FALSE),""),"")</f>
        <v/>
      </c>
      <c r="CO445" s="4" t="str">
        <f ca="1">IFERROR(IF($B445&lt;&gt;"",VLOOKUP(CO$421,TabelleK24BI,7,FALSE),""),"")</f>
        <v/>
      </c>
      <c r="CP445" s="4" t="str">
        <f ca="1">IFERROR(IF($B445&lt;&gt;"",VLOOKUP(CP$421,TabelleK24BI,7,FALSE),""),"")</f>
        <v/>
      </c>
      <c r="CQ445" s="4" t="str">
        <f ca="1">IFERROR(IF($B445&lt;&gt;"",VLOOKUP(CQ$421,TabelleK24BI,7,FALSE),""),"")</f>
        <v/>
      </c>
      <c r="CR445" s="4" t="str">
        <f ca="1">IFERROR(IF($B445&lt;&gt;"",VLOOKUP(CR$421,TabelleK24BI,7,FALSE),""),"")</f>
        <v/>
      </c>
      <c r="CS445" s="4" t="str">
        <f ca="1">IFERROR(IF($B445&lt;&gt;"",VLOOKUP(CS$421,TabelleK24BI,7,FALSE),""),"")</f>
        <v/>
      </c>
      <c r="CT445" s="4" t="str">
        <f ca="1">IFERROR(IF($B445&lt;&gt;"",VLOOKUP(CT$421,TabelleK24BI,7,FALSE),""),"")</f>
        <v/>
      </c>
      <c r="CU445" s="4" t="str">
        <f ca="1">IFERROR(IF($B445&lt;&gt;"",VLOOKUP(CU$421,TabelleK24BI,7,FALSE),""),"")</f>
        <v/>
      </c>
      <c r="CV445" s="4" t="str">
        <f ca="1">IFERROR(IF($B445&lt;&gt;"",VLOOKUP(CV$421,TabelleK24BI,7,FALSE),""),"")</f>
        <v/>
      </c>
      <c r="CW445" s="4" t="str">
        <f ca="1">IFERROR(IF($B445&lt;&gt;"",VLOOKUP(CW$421,TabelleK24BI,7,FALSE),""),"")</f>
        <v/>
      </c>
      <c r="CX445" s="4" t="str">
        <f ca="1">IFERROR(IF($B445&lt;&gt;"",VLOOKUP(CX$421,TabelleK24BI,7,FALSE),""),"")</f>
        <v/>
      </c>
      <c r="CY445" s="4" t="str">
        <f ca="1">IFERROR(IF($B445&lt;&gt;"",VLOOKUP(CY$421,TabelleK24BI,7,FALSE),""),"")</f>
        <v/>
      </c>
      <c r="CZ445" s="4" t="str">
        <f ca="1">IFERROR(IF($B445&lt;&gt;"",VLOOKUP(CZ$421,TabelleK24BI,7,FALSE),""),"")</f>
        <v/>
      </c>
      <c r="DA445" s="4" t="str">
        <f ca="1">IFERROR(IF($B445&lt;&gt;"",VLOOKUP(DA$421,TabelleK24BI,7,FALSE),""),"")</f>
        <v/>
      </c>
      <c r="DB445" s="4" t="str">
        <f ca="1">IFERROR(IF($B445&lt;&gt;"",VLOOKUP(DB$421,TabelleK24BI,7,FALSE),""),"")</f>
        <v/>
      </c>
      <c r="DC445" s="4" t="str">
        <f ca="1">IFERROR(IF($B445&lt;&gt;"",VLOOKUP(DC$421,TabelleK24BI,7,FALSE),""),"")</f>
        <v/>
      </c>
      <c r="DD445" s="4" t="str">
        <f ca="1">IFERROR(IF($B445&lt;&gt;"",VLOOKUP(DD$421,TabelleK24BI,7,FALSE),""),"")</f>
        <v/>
      </c>
      <c r="DE445" s="4" t="str">
        <f ca="1">IFERROR(IF($B445&lt;&gt;"",VLOOKUP(DE$421,TabelleK24BI,7,FALSE),""),"")</f>
        <v/>
      </c>
      <c r="DF445" s="4" t="str">
        <f ca="1">IFERROR(IF($B445&lt;&gt;"",VLOOKUP(DF$421,TabelleK24BI,7,FALSE),""),"")</f>
        <v/>
      </c>
      <c r="DG445" s="4" t="str">
        <f ca="1">IFERROR(IF($B445&lt;&gt;"",VLOOKUP(DG$421,TabelleK24BI,7,FALSE),""),"")</f>
        <v/>
      </c>
      <c r="DH445" s="4" t="str">
        <f ca="1">IFERROR(IF($B445&lt;&gt;"",VLOOKUP(DH$421,TabelleK24BI,7,FALSE),""),"")</f>
        <v/>
      </c>
      <c r="DI445" s="4" t="str">
        <f ca="1">IFERROR(IF($B445&lt;&gt;"",VLOOKUP(DI$421,TabelleK24BI,7,FALSE),""),"")</f>
        <v/>
      </c>
      <c r="DJ445" s="4" t="str">
        <f ca="1">IFERROR(IF($B445&lt;&gt;"",VLOOKUP(DJ$421,TabelleK24BI,7,FALSE),""),"")</f>
        <v/>
      </c>
      <c r="DK445" s="4" t="str">
        <f ca="1">IFERROR(IF($B445&lt;&gt;"",VLOOKUP(DK$421,TabelleK24BI,7,FALSE),""),"")</f>
        <v/>
      </c>
      <c r="DL445" s="4" t="str">
        <f ca="1">IFERROR(IF($B445&lt;&gt;"",VLOOKUP(DL$421,TabelleK24BI,7,FALSE),""),"")</f>
        <v/>
      </c>
      <c r="DM445" s="4" t="str">
        <f ca="1">IFERROR(IF($B445&lt;&gt;"",VLOOKUP(DM$421,TabelleK24BI,7,FALSE),""),"")</f>
        <v/>
      </c>
      <c r="DN445" s="4" t="str">
        <f ca="1">IFERROR(IF($B445&lt;&gt;"",VLOOKUP(DN$421,TabelleK24BI,7,FALSE),""),"")</f>
        <v/>
      </c>
      <c r="DO445" s="4" t="str">
        <f ca="1">IFERROR(IF($B445&lt;&gt;"",VLOOKUP(DO$421,TabelleK24BI,7,FALSE),""),"")</f>
        <v/>
      </c>
      <c r="DP445" s="4" t="str">
        <f ca="1">IFERROR(IF($B445&lt;&gt;"",VLOOKUP(DP$421,TabelleK24BI,7,FALSE),""),"")</f>
        <v/>
      </c>
      <c r="DQ445" s="4" t="str">
        <f ca="1">IFERROR(IF($B445&lt;&gt;"",VLOOKUP(DQ$421,TabelleK24BI,7,FALSE),""),"")</f>
        <v/>
      </c>
      <c r="DR445" s="4" t="str">
        <f ca="1">IFERROR(IF($B445&lt;&gt;"",VLOOKUP(DR$421,TabelleK24BI,7,FALSE),""),"")</f>
        <v/>
      </c>
      <c r="DS445" s="4" t="str">
        <f ca="1">IFERROR(IF($B445&lt;&gt;"",VLOOKUP(DS$421,TabelleK24BI,7,FALSE),""),"")</f>
        <v/>
      </c>
      <c r="DT445" s="4" t="str">
        <f ca="1">IFERROR(IF($B445&lt;&gt;"",VLOOKUP(DT$421,TabelleK24BI,7,FALSE),""),"")</f>
        <v/>
      </c>
      <c r="DU445" s="4" t="str">
        <f ca="1">IFERROR(IF($B445&lt;&gt;"",VLOOKUP(DU$421,TabelleK24BI,7,FALSE),""),"")</f>
        <v/>
      </c>
      <c r="DV445" s="4" t="str">
        <f ca="1">IFERROR(IF($B445&lt;&gt;"",VLOOKUP(DV$421,TabelleK24BI,7,FALSE),""),"")</f>
        <v/>
      </c>
      <c r="DW445" s="4" t="str">
        <f ca="1">IFERROR(IF($B445&lt;&gt;"",VLOOKUP(DW$421,TabelleK24BI,7,FALSE),""),"")</f>
        <v/>
      </c>
      <c r="DX445" s="4" t="str">
        <f ca="1">IFERROR(IF($B445&lt;&gt;"",VLOOKUP(DX$421,TabelleK24BI,7,FALSE),""),"")</f>
        <v/>
      </c>
      <c r="DY445" s="4" t="str">
        <f ca="1">IFERROR(IF($B445&lt;&gt;"",VLOOKUP(DY$421,TabelleK24BI,7,FALSE),""),"")</f>
        <v/>
      </c>
      <c r="DZ445" s="4" t="str">
        <f ca="1">IFERROR(IF($B445&lt;&gt;"",VLOOKUP(DZ$421,TabelleK24BI,7,FALSE),""),"")</f>
        <v/>
      </c>
      <c r="EA445" s="4" t="str">
        <f ca="1">IFERROR(IF($B445&lt;&gt;"",VLOOKUP(EA$421,TabelleK24BI,7,FALSE),""),"")</f>
        <v/>
      </c>
      <c r="EB445" s="4" t="str">
        <f ca="1">IFERROR(IF($B445&lt;&gt;"",VLOOKUP(EB$421,TabelleK24BI,7,FALSE),""),"")</f>
        <v/>
      </c>
      <c r="EC445" s="4" t="str">
        <f ca="1">IFERROR(IF($B445&lt;&gt;"",VLOOKUP(EC$421,TabelleK24BI,7,FALSE),""),"")</f>
        <v/>
      </c>
      <c r="ED445" s="4" t="str">
        <f ca="1">IFERROR(IF($B445&lt;&gt;"",VLOOKUP(ED$421,TabelleK24BI,7,FALSE),""),"")</f>
        <v/>
      </c>
      <c r="EE445" s="4" t="str">
        <f ca="1">IFERROR(IF($B445&lt;&gt;"",VLOOKUP(EE$421,TabelleK24BI,7,FALSE),""),"")</f>
        <v/>
      </c>
      <c r="EF445" s="4" t="str">
        <f ca="1">IFERROR(IF($B445&lt;&gt;"",VLOOKUP(EF$421,TabelleK24BI,7,FALSE),""),"")</f>
        <v/>
      </c>
      <c r="EG445" s="4" t="str">
        <f ca="1">IFERROR(IF($B445&lt;&gt;"",VLOOKUP(EG$421,TabelleK24BI,7,FALSE),""),"")</f>
        <v/>
      </c>
      <c r="EH445" s="4" t="str">
        <f ca="1">IFERROR(IF($B445&lt;&gt;"",VLOOKUP(EH$421,TabelleK24BI,7,FALSE),""),"")</f>
        <v/>
      </c>
      <c r="EI445" s="4" t="str">
        <f ca="1">IFERROR(IF($B445&lt;&gt;"",VLOOKUP(EI$421,TabelleK24BI,7,FALSE),""),"")</f>
        <v/>
      </c>
      <c r="EJ445" s="4" t="str">
        <f ca="1">IFERROR(IF($B445&lt;&gt;"",VLOOKUP(EJ$421,TabelleK24BI,7,FALSE),""),"")</f>
        <v/>
      </c>
      <c r="EK445" s="4" t="str">
        <f ca="1">IFERROR(IF($B445&lt;&gt;"",VLOOKUP(EK$421,TabelleK24BI,7,FALSE),""),"")</f>
        <v/>
      </c>
      <c r="EL445" s="4" t="str">
        <f ca="1">IFERROR(IF($B445&lt;&gt;"",VLOOKUP(EL$421,TabelleK24BI,7,FALSE),""),"")</f>
        <v/>
      </c>
      <c r="EM445" s="4" t="str">
        <f ca="1">IFERROR(IF($B445&lt;&gt;"",VLOOKUP(EM$421,TabelleK24BI,7,FALSE),""),"")</f>
        <v/>
      </c>
      <c r="EN445" s="4" t="str">
        <f ca="1">IFERROR(IF($B445&lt;&gt;"",VLOOKUP(EN$421,TabelleK24BI,7,FALSE),""),"")</f>
        <v/>
      </c>
      <c r="EO445" s="4" t="str">
        <f ca="1">IFERROR(IF($B445&lt;&gt;"",VLOOKUP(EO$421,TabelleK24BI,7,FALSE),""),"")</f>
        <v/>
      </c>
      <c r="EP445" s="4" t="str">
        <f ca="1">IFERROR(IF($B445&lt;&gt;"",VLOOKUP(EP$421,TabelleK24BI,7,FALSE),""),"")</f>
        <v/>
      </c>
      <c r="EQ445" s="4" t="str">
        <f ca="1">IFERROR(IF($B445&lt;&gt;"",VLOOKUP(EQ$421,TabelleK24BI,7,FALSE),""),"")</f>
        <v/>
      </c>
      <c r="ER445" s="4" t="str">
        <f ca="1">IFERROR(IF($B445&lt;&gt;"",VLOOKUP(ER$421,TabelleK24BI,7,FALSE),""),"")</f>
        <v/>
      </c>
      <c r="ES445" s="4" t="str">
        <f ca="1">IFERROR(IF($B445&lt;&gt;"",VLOOKUP(ES$421,TabelleK24BI,7,FALSE),""),"")</f>
        <v/>
      </c>
      <c r="ET445" s="4" t="str">
        <f ca="1">IFERROR(IF($B445&lt;&gt;"",VLOOKUP(ET$421,TabelleK24BI,7,FALSE),""),"")</f>
        <v/>
      </c>
      <c r="EU445" s="4" t="str">
        <f ca="1">IFERROR(IF($B445&lt;&gt;"",VLOOKUP(EU$421,TabelleK24BI,7,FALSE),""),"")</f>
        <v/>
      </c>
      <c r="EV445" s="4" t="str">
        <f ca="1">IFERROR(IF($B445&lt;&gt;"",VLOOKUP(EV$421,TabelleK24BI,7,FALSE),""),"")</f>
        <v/>
      </c>
      <c r="EW445" s="4" t="str">
        <f ca="1">IFERROR(IF($B445&lt;&gt;"",VLOOKUP(EW$421,TabelleK24BI,7,FALSE),""),"")</f>
        <v/>
      </c>
      <c r="EX445" s="4" t="str">
        <f ca="1">IFERROR(IF($B445&lt;&gt;"",VLOOKUP(EX$421,TabelleK24BI,7,FALSE),""),"")</f>
        <v/>
      </c>
      <c r="EY445" s="4" t="str">
        <f ca="1">IFERROR(IF($B445&lt;&gt;"",VLOOKUP(EY$421,TabelleK24BI,7,FALSE),""),"")</f>
        <v/>
      </c>
      <c r="EZ445" s="4" t="str">
        <f ca="1">IFERROR(IF($B445&lt;&gt;"",VLOOKUP(EZ$421,TabelleK24BI,7,FALSE),""),"")</f>
        <v/>
      </c>
      <c r="FA445" s="4" t="str">
        <f ca="1">IFERROR(IF($B445&lt;&gt;"",VLOOKUP(FA$421,TabelleK24BI,7,FALSE),""),"")</f>
        <v/>
      </c>
      <c r="FB445" s="4" t="str">
        <f ca="1">IFERROR(IF($B445&lt;&gt;"",VLOOKUP(FB$421,TabelleK24BI,7,FALSE),""),"")</f>
        <v/>
      </c>
      <c r="FC445" s="4" t="str">
        <f ca="1">IFERROR(IF($B445&lt;&gt;"",VLOOKUP(FC$421,TabelleK24BI,7,FALSE),""),"")</f>
        <v/>
      </c>
      <c r="FD445" s="4" t="str">
        <f ca="1">IFERROR(IF($B445&lt;&gt;"",VLOOKUP(FD$421,TabelleK24BI,7,FALSE),""),"")</f>
        <v/>
      </c>
      <c r="FE445" s="4" t="str">
        <f ca="1">IFERROR(IF($B445&lt;&gt;"",VLOOKUP(FE$421,TabelleK24BI,7,FALSE),""),"")</f>
        <v/>
      </c>
      <c r="FF445" s="4" t="str">
        <f ca="1">IFERROR(IF($B445&lt;&gt;"",VLOOKUP(FF$421,TabelleK24BI,7,FALSE),""),"")</f>
        <v/>
      </c>
      <c r="FG445" s="4" t="str">
        <f ca="1">IFERROR(IF($B445&lt;&gt;"",VLOOKUP(FG$421,TabelleK24BI,7,FALSE),""),"")</f>
        <v/>
      </c>
      <c r="FH445" s="4" t="str">
        <f ca="1">IFERROR(IF($B445&lt;&gt;"",VLOOKUP(FH$421,TabelleK24BI,7,FALSE),""),"")</f>
        <v/>
      </c>
      <c r="FI445" s="4" t="str">
        <f ca="1">IFERROR(IF($B445&lt;&gt;"",VLOOKUP(FI$421,TabelleK24BI,7,FALSE),""),"")</f>
        <v/>
      </c>
      <c r="FJ445" s="4" t="str">
        <f ca="1">IFERROR(IF($B445&lt;&gt;"",VLOOKUP(FJ$421,TabelleK24BI,7,FALSE),""),"")</f>
        <v/>
      </c>
      <c r="FK445" s="4" t="str">
        <f ca="1">IFERROR(IF($B445&lt;&gt;"",VLOOKUP(FK$421,TabelleK24BI,7,FALSE),""),"")</f>
        <v/>
      </c>
      <c r="FL445" s="4" t="str">
        <f ca="1">IFERROR(IF($B445&lt;&gt;"",VLOOKUP(FL$421,TabelleK24BI,7,FALSE),""),"")</f>
        <v/>
      </c>
      <c r="FM445" s="4" t="str">
        <f ca="1">IFERROR(IF($B445&lt;&gt;"",VLOOKUP(FM$421,TabelleK24BI,7,FALSE),""),"")</f>
        <v/>
      </c>
      <c r="FN445" s="4" t="str">
        <f ca="1">IFERROR(IF($B445&lt;&gt;"",VLOOKUP(FN$421,TabelleK24BI,7,FALSE),""),"")</f>
        <v/>
      </c>
      <c r="FO445" s="4" t="str">
        <f ca="1">IFERROR(IF($B445&lt;&gt;"",VLOOKUP(FO$421,TabelleK24BI,7,FALSE),""),"")</f>
        <v/>
      </c>
      <c r="FP445" s="4" t="str">
        <f ca="1">IFERROR(IF($B445&lt;&gt;"",VLOOKUP(FP$421,TabelleK24BI,7,FALSE),""),"")</f>
        <v/>
      </c>
      <c r="FQ445" s="4" t="str">
        <f ca="1">IFERROR(IF($B445&lt;&gt;"",VLOOKUP(FQ$421,TabelleK24BI,7,FALSE),""),"")</f>
        <v/>
      </c>
      <c r="FR445" s="4" t="str">
        <f ca="1">IFERROR(IF($B445&lt;&gt;"",VLOOKUP(FR$421,TabelleK24BI,7,FALSE),""),"")</f>
        <v/>
      </c>
      <c r="FS445" s="4" t="str">
        <f ca="1">IFERROR(IF($B445&lt;&gt;"",VLOOKUP(FS$421,TabelleK24BI,7,FALSE),""),"")</f>
        <v/>
      </c>
      <c r="FT445" s="4" t="str">
        <f ca="1">IFERROR(IF($B445&lt;&gt;"",VLOOKUP(FT$421,TabelleK24BI,7,FALSE),""),"")</f>
        <v/>
      </c>
      <c r="FU445" s="4" t="str">
        <f ca="1">IFERROR(IF($B445&lt;&gt;"",VLOOKUP(FU$421,TabelleK24BI,7,FALSE),""),"")</f>
        <v/>
      </c>
      <c r="FV445" s="4" t="str">
        <f ca="1">IFERROR(IF($B445&lt;&gt;"",VLOOKUP(FV$421,TabelleK24BI,7,FALSE),""),"")</f>
        <v/>
      </c>
      <c r="FW445" s="4" t="str">
        <f ca="1">IFERROR(IF($B445&lt;&gt;"",VLOOKUP(FW$421,TabelleK24BI,7,FALSE),""),"")</f>
        <v/>
      </c>
      <c r="FX445" s="4" t="str">
        <f ca="1">IFERROR(IF($B445&lt;&gt;"",VLOOKUP(FX$421,TabelleK24BI,7,FALSE),""),"")</f>
        <v/>
      </c>
      <c r="FY445" s="4" t="str">
        <f ca="1">IFERROR(IF($B445&lt;&gt;"",VLOOKUP(FY$421,TabelleK24BI,7,FALSE),""),"")</f>
        <v/>
      </c>
      <c r="FZ445" s="4" t="str">
        <f ca="1">IFERROR(IF($B445&lt;&gt;"",VLOOKUP(FZ$421,TabelleK24BI,7,FALSE),""),"")</f>
        <v/>
      </c>
      <c r="GA445" s="4" t="str">
        <f ca="1">IFERROR(IF($B445&lt;&gt;"",VLOOKUP(GA$421,TabelleK24BI,7,FALSE),""),"")</f>
        <v/>
      </c>
      <c r="GB445" s="4" t="str">
        <f ca="1">IFERROR(IF($B445&lt;&gt;"",VLOOKUP(GB$421,TabelleK24BI,7,FALSE),""),"")</f>
        <v/>
      </c>
      <c r="GC445" s="4" t="str">
        <f ca="1">IFERROR(IF($B445&lt;&gt;"",VLOOKUP(GC$421,TabelleK24BI,7,FALSE),""),"")</f>
        <v/>
      </c>
      <c r="GD445" s="4" t="str">
        <f ca="1">IFERROR(IF($B445&lt;&gt;"",VLOOKUP(GD$421,TabelleK24BI,7,FALSE),""),"")</f>
        <v/>
      </c>
      <c r="GE445" s="4" t="str">
        <f ca="1">IFERROR(IF($B445&lt;&gt;"",VLOOKUP(GE$421,TabelleK24BI,7,FALSE),""),"")</f>
        <v/>
      </c>
      <c r="GF445" s="4" t="str">
        <f ca="1">IFERROR(IF($B445&lt;&gt;"",VLOOKUP(GF$421,TabelleK24BI,7,FALSE),""),"")</f>
        <v/>
      </c>
      <c r="GG445" s="4" t="str">
        <f ca="1">IFERROR(IF($B445&lt;&gt;"",VLOOKUP(GG$421,TabelleK24BI,7,FALSE),""),"")</f>
        <v/>
      </c>
      <c r="GH445" s="4" t="str">
        <f ca="1">IFERROR(IF($B445&lt;&gt;"",VLOOKUP(GH$421,TabelleK24BI,7,FALSE),""),"")</f>
        <v/>
      </c>
      <c r="GI445" s="4" t="str">
        <f ca="1">IFERROR(IF($B445&lt;&gt;"",VLOOKUP(GI$421,TabelleK24BI,7,FALSE),""),"")</f>
        <v/>
      </c>
      <c r="GJ445" s="4" t="str">
        <f ca="1">IFERROR(IF($B445&lt;&gt;"",VLOOKUP(GJ$421,TabelleK24BI,7,FALSE),""),"")</f>
        <v/>
      </c>
      <c r="GK445" s="4" t="str">
        <f ca="1">IFERROR(IF($B445&lt;&gt;"",VLOOKUP(GK$421,TabelleK24BI,7,FALSE),""),"")</f>
        <v/>
      </c>
      <c r="GL445" s="4" t="str">
        <f ca="1">IFERROR(IF($B445&lt;&gt;"",VLOOKUP(GL$421,TabelleK24BI,7,FALSE),""),"")</f>
        <v/>
      </c>
      <c r="GM445" s="4" t="str">
        <f ca="1">IFERROR(IF($B445&lt;&gt;"",VLOOKUP(GM$421,TabelleK24BI,7,FALSE),""),"")</f>
        <v/>
      </c>
      <c r="GN445" s="4" t="str">
        <f ca="1">IFERROR(IF($B445&lt;&gt;"",VLOOKUP(GN$421,TabelleK24BI,7,FALSE),""),"")</f>
        <v/>
      </c>
      <c r="GO445" s="4" t="str">
        <f ca="1">IFERROR(IF($B445&lt;&gt;"",VLOOKUP(GO$421,TabelleK24BI,7,FALSE),""),"")</f>
        <v/>
      </c>
      <c r="GP445" s="4" t="str">
        <f ca="1">IFERROR(IF($B445&lt;&gt;"",VLOOKUP(GP$421,TabelleK24BI,7,FALSE),""),"")</f>
        <v/>
      </c>
      <c r="GQ445" s="4" t="str">
        <f ca="1">IFERROR(IF($B445&lt;&gt;"",VLOOKUP(GQ$421,TabelleK24BI,7,FALSE),""),"")</f>
        <v/>
      </c>
      <c r="GR445" s="4" t="str">
        <f ca="1">IFERROR(IF($B445&lt;&gt;"",VLOOKUP(GR$421,TabelleK24BI,7,FALSE),""),"")</f>
        <v/>
      </c>
      <c r="GS445" s="4" t="str">
        <f ca="1">IFERROR(IF($B445&lt;&gt;"",VLOOKUP(GS$421,TabelleK24BI,7,FALSE),""),"")</f>
        <v/>
      </c>
      <c r="GT445" s="4" t="str">
        <f ca="1">IFERROR(IF($B445&lt;&gt;"",VLOOKUP(GT$421,TabelleK24BI,7,FALSE),""),"")</f>
        <v/>
      </c>
      <c r="GU445" s="4" t="str">
        <f ca="1">IFERROR(IF($B445&lt;&gt;"",VLOOKUP(GU$421,TabelleK24BI,7,FALSE),""),"")</f>
        <v/>
      </c>
      <c r="GV445" s="4" t="str">
        <f ca="1">IFERROR(IF($B445&lt;&gt;"",VLOOKUP(GV$421,TabelleK24BI,7,FALSE),""),"")</f>
        <v/>
      </c>
      <c r="GW445" s="4" t="str">
        <f ca="1">IFERROR(IF($B445&lt;&gt;"",VLOOKUP(GW$421,TabelleK24BI,7,FALSE),""),"")</f>
        <v/>
      </c>
      <c r="GX445" s="4" t="str">
        <f ca="1">IFERROR(IF($B445&lt;&gt;"",VLOOKUP(GX$421,TabelleK24BI,7,FALSE),""),"")</f>
        <v/>
      </c>
      <c r="GY445" s="4" t="str">
        <f ca="1">IFERROR(IF($B445&lt;&gt;"",VLOOKUP(GY$421,TabelleK24BI,7,FALSE),""),"")</f>
        <v/>
      </c>
      <c r="GZ445" s="4" t="str">
        <f ca="1">IFERROR(IF($B445&lt;&gt;"",VLOOKUP(GZ$421,TabelleK24BI,7,FALSE),""),"")</f>
        <v/>
      </c>
      <c r="HA445" s="4" t="str">
        <f ca="1">IFERROR(IF($B445&lt;&gt;"",VLOOKUP(HA$421,TabelleK24BI,7,FALSE),""),"")</f>
        <v/>
      </c>
      <c r="HB445" s="4" t="str">
        <f ca="1">IFERROR(IF($B445&lt;&gt;"",VLOOKUP(HB$421,TabelleK24BI,7,FALSE),""),"")</f>
        <v/>
      </c>
      <c r="HC445" s="4" t="str">
        <f ca="1">IFERROR(IF($B445&lt;&gt;"",VLOOKUP(HC$421,TabelleK24BI,7,FALSE),""),"")</f>
        <v/>
      </c>
      <c r="HD445" s="4" t="str">
        <f ca="1">IFERROR(IF($B445&lt;&gt;"",VLOOKUP(HD$421,TabelleK24BI,7,FALSE),""),"")</f>
        <v/>
      </c>
      <c r="HE445" s="4" t="str">
        <f ca="1">IFERROR(IF($B445&lt;&gt;"",VLOOKUP(HE$421,TabelleK24BI,7,FALSE),""),"")</f>
        <v/>
      </c>
      <c r="HF445" s="4" t="str">
        <f ca="1">IFERROR(IF($B445&lt;&gt;"",VLOOKUP(HF$421,TabelleK24BI,7,FALSE),""),"")</f>
        <v/>
      </c>
      <c r="HG445" s="4" t="str">
        <f ca="1">IFERROR(IF($B445&lt;&gt;"",VLOOKUP(HG$421,TabelleK24BI,7,FALSE),""),"")</f>
        <v/>
      </c>
      <c r="HH445" s="4" t="str">
        <f ca="1">IFERROR(IF($B445&lt;&gt;"",VLOOKUP(HH$421,TabelleK24BI,7,FALSE),""),"")</f>
        <v/>
      </c>
      <c r="HI445" s="4" t="str">
        <f ca="1">IFERROR(IF($B445&lt;&gt;"",VLOOKUP(HI$421,TabelleK24BI,7,FALSE),""),"")</f>
        <v/>
      </c>
      <c r="HJ445" s="4" t="str">
        <f ca="1">IFERROR(IF($B445&lt;&gt;"",VLOOKUP(HJ$421,TabelleK24BI,7,FALSE),""),"")</f>
        <v/>
      </c>
      <c r="HK445" s="4" t="str">
        <f ca="1">IFERROR(IF($B445&lt;&gt;"",VLOOKUP(HK$421,TabelleK24BI,7,FALSE),""),"")</f>
        <v/>
      </c>
      <c r="HL445" s="4" t="str">
        <f ca="1">IFERROR(IF($B445&lt;&gt;"",VLOOKUP(HL$421,TabelleK24BI,7,FALSE),""),"")</f>
        <v/>
      </c>
      <c r="HM445" s="4" t="str">
        <f ca="1">IFERROR(IF($B445&lt;&gt;"",VLOOKUP(HM$421,TabelleK24BI,7,FALSE),""),"")</f>
        <v/>
      </c>
      <c r="HN445" s="4" t="str">
        <f ca="1">IFERROR(IF($B445&lt;&gt;"",VLOOKUP(HN$421,TabelleK24BI,7,FALSE),""),"")</f>
        <v/>
      </c>
      <c r="HO445" s="4" t="str">
        <f ca="1">IFERROR(IF($B445&lt;&gt;"",VLOOKUP(HO$421,TabelleK24BI,7,FALSE),""),"")</f>
        <v/>
      </c>
      <c r="HP445" s="4" t="str">
        <f ca="1">IFERROR(IF($B445&lt;&gt;"",VLOOKUP(HP$421,TabelleK24BI,7,FALSE),""),"")</f>
        <v/>
      </c>
      <c r="HQ445" s="4" t="str">
        <f ca="1">IFERROR(IF($B445&lt;&gt;"",VLOOKUP(HQ$421,TabelleK24BI,7,FALSE),""),"")</f>
        <v/>
      </c>
      <c r="HR445" s="4" t="str">
        <f ca="1">IFERROR(IF($B445&lt;&gt;"",VLOOKUP(HR$421,TabelleK24BI,7,FALSE),""),"")</f>
        <v/>
      </c>
      <c r="HS445" s="4" t="str">
        <f ca="1">IFERROR(IF($B445&lt;&gt;"",VLOOKUP(HS$421,TabelleK24BI,7,FALSE),""),"")</f>
        <v/>
      </c>
      <c r="HT445" s="4" t="str">
        <f ca="1">IFERROR(IF($B445&lt;&gt;"",VLOOKUP(HT$421,TabelleK24BI,7,FALSE),""),"")</f>
        <v/>
      </c>
      <c r="HU445" s="4" t="str">
        <f ca="1">IFERROR(IF($B445&lt;&gt;"",VLOOKUP(HU$421,TabelleK24BI,7,FALSE),""),"")</f>
        <v/>
      </c>
      <c r="HV445" s="4" t="str">
        <f ca="1">IFERROR(IF($B445&lt;&gt;"",VLOOKUP(HV$421,TabelleK24BI,7,FALSE),""),"")</f>
        <v/>
      </c>
      <c r="HW445" s="4" t="str">
        <f ca="1">IFERROR(IF($B445&lt;&gt;"",VLOOKUP(HW$421,TabelleK24BI,7,FALSE),""),"")</f>
        <v/>
      </c>
      <c r="HX445" s="4" t="str">
        <f ca="1">IFERROR(IF($B445&lt;&gt;"",VLOOKUP(HX$421,TabelleK24BI,7,FALSE),""),"")</f>
        <v/>
      </c>
      <c r="HY445" s="4" t="str">
        <f ca="1">IFERROR(IF($B445&lt;&gt;"",VLOOKUP(HY$421,TabelleK24BI,7,FALSE),""),"")</f>
        <v/>
      </c>
      <c r="HZ445" s="4" t="str">
        <f ca="1">IFERROR(IF($B445&lt;&gt;"",VLOOKUP(HZ$421,TabelleK24BI,7,FALSE),""),"")</f>
        <v/>
      </c>
      <c r="IA445" s="4" t="str">
        <f ca="1">IFERROR(IF($B445&lt;&gt;"",VLOOKUP(IA$421,TabelleK24BI,7,FALSE),""),"")</f>
        <v/>
      </c>
      <c r="IB445" s="4" t="str">
        <f ca="1">IFERROR(IF($B445&lt;&gt;"",VLOOKUP(IB$421,TabelleK24BI,7,FALSE),""),"")</f>
        <v/>
      </c>
      <c r="IC445" s="4" t="str">
        <f ca="1">IFERROR(IF($B445&lt;&gt;"",VLOOKUP(IC$421,TabelleK24BI,7,FALSE),""),"")</f>
        <v/>
      </c>
      <c r="ID445" s="4" t="str">
        <f ca="1">IFERROR(IF($B445&lt;&gt;"",VLOOKUP(ID$421,TabelleK24BI,7,FALSE),""),"")</f>
        <v/>
      </c>
      <c r="IE445" s="4" t="str">
        <f ca="1">IFERROR(IF($B445&lt;&gt;"",VLOOKUP(IE$421,TabelleK24BI,7,FALSE),""),"")</f>
        <v/>
      </c>
      <c r="IF445" s="4" t="str">
        <f ca="1">IFERROR(IF($B445&lt;&gt;"",VLOOKUP(IF$421,TabelleK24BI,7,FALSE),""),"")</f>
        <v/>
      </c>
      <c r="IG445" s="4" t="str">
        <f ca="1">IFERROR(IF($B445&lt;&gt;"",VLOOKUP(IG$421,TabelleK24BI,7,FALSE),""),"")</f>
        <v/>
      </c>
      <c r="IH445" s="4" t="str">
        <f ca="1">IFERROR(IF($B445&lt;&gt;"",VLOOKUP(IH$421,TabelleK24BI,7,FALSE),""),"")</f>
        <v/>
      </c>
      <c r="II445" s="4" t="str">
        <f ca="1">IFERROR(IF($B445&lt;&gt;"",VLOOKUP(II$421,TabelleK24BI,7,FALSE),""),"")</f>
        <v/>
      </c>
      <c r="IJ445" s="4" t="str">
        <f ca="1">IFERROR(IF($B445&lt;&gt;"",VLOOKUP(IJ$421,TabelleK24BI,7,FALSE),""),"")</f>
        <v/>
      </c>
      <c r="IK445" s="4" t="str">
        <f ca="1">IFERROR(IF($B445&lt;&gt;"",VLOOKUP(IK$421,TabelleK24BI,7,FALSE),""),"")</f>
        <v/>
      </c>
      <c r="IL445" s="4" t="str">
        <f ca="1">IFERROR(IF($B445&lt;&gt;"",VLOOKUP(IL$421,TabelleK24BI,7,FALSE),""),"")</f>
        <v/>
      </c>
      <c r="IM445" s="4" t="str">
        <f ca="1">IFERROR(IF($B445&lt;&gt;"",VLOOKUP(IM$421,TabelleK24BI,7,FALSE),""),"")</f>
        <v/>
      </c>
      <c r="IN445" s="4" t="str">
        <f ca="1">IFERROR(IF($B445&lt;&gt;"",VLOOKUP(IN$421,TabelleK24BI,7,FALSE),""),"")</f>
        <v/>
      </c>
      <c r="IO445" s="4" t="str">
        <f ca="1">IFERROR(IF($B445&lt;&gt;"",VLOOKUP(IO$421,TabelleK24BI,7,FALSE),""),"")</f>
        <v/>
      </c>
      <c r="IP445" s="4" t="str">
        <f ca="1">IFERROR(IF($B445&lt;&gt;"",VLOOKUP(IP$421,TabelleK24BI,7,FALSE),""),"")</f>
        <v/>
      </c>
      <c r="IQ445" s="4" t="str">
        <f ca="1">IFERROR(IF($B445&lt;&gt;"",VLOOKUP(IQ$421,TabelleK24BI,7,FALSE),""),"")</f>
        <v/>
      </c>
      <c r="IR445" s="4" t="str">
        <f ca="1">IFERROR(IF($B445&lt;&gt;"",VLOOKUP(IR$421,TabelleK24BI,7,FALSE),""),"")</f>
        <v/>
      </c>
      <c r="IS445" s="4" t="str">
        <f ca="1">IFERROR(IF($B445&lt;&gt;"",VLOOKUP(IS$421,TabelleK24BI,7,FALSE),""),"")</f>
        <v/>
      </c>
      <c r="IT445" s="4" t="str">
        <f ca="1">IFERROR(IF($B445&lt;&gt;"",VLOOKUP(IT$421,TabelleK24BI,7,FALSE),""),"")</f>
        <v/>
      </c>
      <c r="IU445" s="4" t="str">
        <f ca="1">IFERROR(IF($B445&lt;&gt;"",VLOOKUP(IU$421,TabelleK24BI,7,FALSE),""),"")</f>
        <v/>
      </c>
      <c r="IV445" s="4" t="str">
        <f ca="1">IFERROR(IF($B445&lt;&gt;"",VLOOKUP(IV$421,TabelleK24BI,7,FALSE),""),"")</f>
        <v/>
      </c>
      <c r="IW445" s="4" t="str">
        <f ca="1">IFERROR(IF($B445&lt;&gt;"",VLOOKUP(IW$421,TabelleK24BI,7,FALSE),""),"")</f>
        <v/>
      </c>
      <c r="IX445" s="4" t="str">
        <f ca="1">IFERROR(IF($B445&lt;&gt;"",VLOOKUP(IX$421,TabelleK24BI,7,FALSE),""),"")</f>
        <v/>
      </c>
      <c r="IY445" s="4" t="str">
        <f ca="1">IFERROR(IF($B445&lt;&gt;"",VLOOKUP(IY$421,TabelleK24BI,7,FALSE),""),"")</f>
        <v/>
      </c>
      <c r="IZ445" s="4" t="str">
        <f ca="1">IFERROR(IF($B445&lt;&gt;"",VLOOKUP(IZ$421,TabelleK24BI,7,FALSE),""),"")</f>
        <v/>
      </c>
      <c r="JA445" s="4" t="str">
        <f ca="1">IFERROR(IF($B445&lt;&gt;"",VLOOKUP(JA$421,TabelleK24BI,7,FALSE),""),"")</f>
        <v/>
      </c>
      <c r="JB445" s="4" t="str">
        <f ca="1">IFERROR(IF($B445&lt;&gt;"",VLOOKUP(JB$421,TabelleK24BI,7,FALSE),""),"")</f>
        <v/>
      </c>
      <c r="JC445" s="4" t="str">
        <f ca="1">IFERROR(IF($B445&lt;&gt;"",VLOOKUP(JC$421,TabelleK24BI,7,FALSE),""),"")</f>
        <v/>
      </c>
      <c r="JD445" s="4" t="str">
        <f ca="1">IFERROR(IF($B445&lt;&gt;"",VLOOKUP(JD$421,TabelleK24BI,7,FALSE),""),"")</f>
        <v/>
      </c>
      <c r="JE445" s="4" t="str">
        <f ca="1">IFERROR(IF($B445&lt;&gt;"",VLOOKUP(JE$421,TabelleK24BI,7,FALSE),""),"")</f>
        <v/>
      </c>
      <c r="JF445" s="4" t="str">
        <f ca="1">IFERROR(IF($B445&lt;&gt;"",VLOOKUP(JF$421,TabelleK24BI,7,FALSE),""),"")</f>
        <v/>
      </c>
      <c r="JG445" s="4" t="str">
        <f ca="1">IFERROR(IF($B445&lt;&gt;"",VLOOKUP(JG$421,TabelleK24BI,7,FALSE),""),"")</f>
        <v/>
      </c>
      <c r="JH445" s="4" t="str">
        <f ca="1">IFERROR(IF($B445&lt;&gt;"",VLOOKUP(JH$421,TabelleK24BI,7,FALSE),""),"")</f>
        <v/>
      </c>
      <c r="JI445" s="4" t="str">
        <f ca="1">IFERROR(IF($B445&lt;&gt;"",VLOOKUP(JI$421,TabelleK24BI,7,FALSE),""),"")</f>
        <v/>
      </c>
      <c r="JJ445" s="4" t="str">
        <f ca="1">IFERROR(IF($B445&lt;&gt;"",VLOOKUP(JJ$421,TabelleK24BI,7,FALSE),""),"")</f>
        <v/>
      </c>
      <c r="JK445" s="4" t="str">
        <f ca="1">IFERROR(IF($B445&lt;&gt;"",VLOOKUP(JK$421,TabelleK24BI,7,FALSE),""),"")</f>
        <v/>
      </c>
      <c r="JL445" s="4" t="str">
        <f ca="1">IFERROR(IF($B445&lt;&gt;"",VLOOKUP(JL$421,TabelleK24BI,7,FALSE),""),"")</f>
        <v/>
      </c>
      <c r="JM445" s="4" t="str">
        <f ca="1">IFERROR(IF($B445&lt;&gt;"",VLOOKUP(JM$421,TabelleK24BI,7,FALSE),""),"")</f>
        <v/>
      </c>
      <c r="JN445" s="4" t="str">
        <f ca="1">IFERROR(IF($B445&lt;&gt;"",VLOOKUP(JN$421,TabelleK24BI,7,FALSE),""),"")</f>
        <v/>
      </c>
      <c r="JO445" s="4" t="str">
        <f ca="1">IFERROR(IF($B445&lt;&gt;"",VLOOKUP(JO$421,TabelleK24BI,7,FALSE),""),"")</f>
        <v/>
      </c>
      <c r="JP445" s="4" t="str">
        <f ca="1">IFERROR(IF($B445&lt;&gt;"",VLOOKUP(JP$421,TabelleK24BI,7,FALSE),""),"")</f>
        <v/>
      </c>
      <c r="JQ445" s="4" t="str">
        <f ca="1">IFERROR(IF($B445&lt;&gt;"",VLOOKUP(JQ$421,TabelleK24BI,7,FALSE),""),"")</f>
        <v/>
      </c>
      <c r="JR445" s="4" t="str">
        <f ca="1">IFERROR(IF($B445&lt;&gt;"",VLOOKUP(JR$421,TabelleK24BI,7,FALSE),""),"")</f>
        <v/>
      </c>
      <c r="JS445" s="4" t="str">
        <f ca="1">IFERROR(IF($B445&lt;&gt;"",VLOOKUP(JS$421,TabelleK24BI,7,FALSE),""),"")</f>
        <v/>
      </c>
      <c r="JT445" s="4" t="str">
        <f ca="1">IFERROR(IF($B445&lt;&gt;"",VLOOKUP(JT$421,TabelleK24BI,7,FALSE),""),"")</f>
        <v/>
      </c>
      <c r="JU445" s="4" t="str">
        <f ca="1">IFERROR(IF($B445&lt;&gt;"",VLOOKUP(JU$421,TabelleK24BI,7,FALSE),""),"")</f>
        <v/>
      </c>
      <c r="JV445" s="4" t="str">
        <f ca="1">IFERROR(IF($B445&lt;&gt;"",VLOOKUP(JV$421,TabelleK24BI,7,FALSE),""),"")</f>
        <v/>
      </c>
      <c r="JW445" s="4" t="str">
        <f ca="1">IFERROR(IF($B445&lt;&gt;"",VLOOKUP(JW$421,TabelleK24BI,7,FALSE),""),"")</f>
        <v/>
      </c>
      <c r="JX445" s="4" t="str">
        <f ca="1">IFERROR(IF($B445&lt;&gt;"",VLOOKUP(JX$421,TabelleK24BI,7,FALSE),""),"")</f>
        <v/>
      </c>
      <c r="JY445" s="4" t="str">
        <f ca="1">IFERROR(IF($B445&lt;&gt;"",VLOOKUP(JY$421,TabelleK24BI,7,FALSE),""),"")</f>
        <v/>
      </c>
      <c r="JZ445" s="4" t="str">
        <f ca="1">IFERROR(IF($B445&lt;&gt;"",VLOOKUP(JZ$421,TabelleK24BI,7,FALSE),""),"")</f>
        <v/>
      </c>
      <c r="KA445" s="4" t="str">
        <f ca="1">IFERROR(IF($B445&lt;&gt;"",VLOOKUP(KA$421,TabelleK24BI,7,FALSE),""),"")</f>
        <v/>
      </c>
      <c r="KB445" s="4" t="str">
        <f ca="1">IFERROR(IF($B445&lt;&gt;"",VLOOKUP(KB$421,TabelleK24BI,7,FALSE),""),"")</f>
        <v/>
      </c>
      <c r="KC445" s="4" t="str">
        <f ca="1">IFERROR(IF($B445&lt;&gt;"",VLOOKUP(KC$421,TabelleK24BI,7,FALSE),""),"")</f>
        <v/>
      </c>
      <c r="KD445" s="4" t="str">
        <f ca="1">IFERROR(IF($B445&lt;&gt;"",VLOOKUP(KD$421,TabelleK24BI,7,FALSE),""),"")</f>
        <v/>
      </c>
      <c r="KE445" s="4" t="str">
        <f ca="1">IFERROR(IF($B445&lt;&gt;"",VLOOKUP(KE$421,TabelleK24BI,7,FALSE),""),"")</f>
        <v/>
      </c>
      <c r="KF445" s="4" t="str">
        <f ca="1">IFERROR(IF($B445&lt;&gt;"",VLOOKUP(KF$421,TabelleK24BI,7,FALSE),""),"")</f>
        <v/>
      </c>
      <c r="KG445" s="4" t="str">
        <f ca="1">IFERROR(IF($B445&lt;&gt;"",VLOOKUP(KG$421,TabelleK24BI,7,FALSE),""),"")</f>
        <v/>
      </c>
      <c r="KH445" s="4" t="str">
        <f ca="1">IFERROR(IF($B445&lt;&gt;"",VLOOKUP(KH$421,TabelleK24BI,7,FALSE),""),"")</f>
        <v/>
      </c>
      <c r="KI445" s="4" t="str">
        <f ca="1">IFERROR(IF($B445&lt;&gt;"",VLOOKUP(KI$421,TabelleK24BI,7,FALSE),""),"")</f>
        <v/>
      </c>
      <c r="KJ445" s="4" t="str">
        <f ca="1">IFERROR(IF($B445&lt;&gt;"",VLOOKUP(KJ$421,TabelleK24BI,7,FALSE),""),"")</f>
        <v/>
      </c>
      <c r="KK445" s="4" t="str">
        <f ca="1">IFERROR(IF($B445&lt;&gt;"",VLOOKUP(KK$421,TabelleK24BI,7,FALSE),""),"")</f>
        <v/>
      </c>
      <c r="KL445" s="4" t="str">
        <f ca="1">IFERROR(IF($B445&lt;&gt;"",VLOOKUP(KL$421,TabelleK24BI,7,FALSE),""),"")</f>
        <v/>
      </c>
      <c r="KM445" s="4" t="str">
        <f ca="1">IFERROR(IF($B445&lt;&gt;"",VLOOKUP(KM$421,TabelleK24BI,7,FALSE),""),"")</f>
        <v/>
      </c>
      <c r="KN445" s="4" t="str">
        <f ca="1">IFERROR(IF($B445&lt;&gt;"",VLOOKUP(KN$421,TabelleK24BI,7,FALSE),""),"")</f>
        <v/>
      </c>
      <c r="KO445" s="4" t="str">
        <f ca="1">IFERROR(IF($B445&lt;&gt;"",VLOOKUP(KO$421,TabelleK24BI,7,FALSE),""),"")</f>
        <v/>
      </c>
      <c r="KP445" s="4" t="str">
        <f ca="1">IFERROR(IF($B445&lt;&gt;"",VLOOKUP(KP$421,TabelleK24BI,7,FALSE),""),"")</f>
        <v/>
      </c>
      <c r="KQ445" s="4" t="str">
        <f ca="1">IFERROR(IF($B445&lt;&gt;"",VLOOKUP(KQ$421,TabelleK24BI,7,FALSE),""),"")</f>
        <v/>
      </c>
      <c r="KR445" s="4" t="str">
        <f>IFERROR(VLOOKUP($KR$421,TabelleK24BI,7,FALSE),"")</f>
        <v/>
      </c>
      <c r="KS445" s="4" t="str">
        <f>IFERROR(VLOOKUP($KS$421,TabelleK24BI,7,FALSE),"")</f>
        <v/>
      </c>
    </row>
    <row r="446" spans="2:305" ht="12.75" hidden="1" customHeight="1" x14ac:dyDescent="0.2">
      <c r="B446" s="138" t="str">
        <f t="shared" ca="1" si="148"/>
        <v/>
      </c>
      <c r="C446" s="4" t="str">
        <f ca="1">IFERROR(IF($B446&lt;&gt;"",VLOOKUP(C$421,TabelleK25BI,7,FALSE),""),"")</f>
        <v/>
      </c>
      <c r="D446" s="4" t="str">
        <f ca="1">IFERROR(IF($B446&lt;&gt;"",VLOOKUP(D$421,TabelleK25BI,7,FALSE),""),"")</f>
        <v/>
      </c>
      <c r="E446" s="4" t="str">
        <f ca="1">IFERROR(IF($B446&lt;&gt;"",VLOOKUP(E$421,TabelleK25BI,7,FALSE),""),"")</f>
        <v/>
      </c>
      <c r="F446" s="4" t="str">
        <f ca="1">IFERROR(IF($B446&lt;&gt;"",VLOOKUP(F$421,TabelleK25BI,7,FALSE),""),"")</f>
        <v/>
      </c>
      <c r="G446" s="4" t="str">
        <f ca="1">IFERROR(IF($B446&lt;&gt;"",VLOOKUP(G$421,TabelleK25BI,7,FALSE),""),"")</f>
        <v/>
      </c>
      <c r="H446" s="4" t="str">
        <f ca="1">IFERROR(IF($B446&lt;&gt;"",VLOOKUP(H$421,TabelleK25BI,7,FALSE),""),"")</f>
        <v/>
      </c>
      <c r="I446" s="4" t="str">
        <f ca="1">IFERROR(IF($B446&lt;&gt;"",VLOOKUP(I$421,TabelleK25BI,7,FALSE),""),"")</f>
        <v/>
      </c>
      <c r="J446" s="4" t="str">
        <f ca="1">IFERROR(IF($B446&lt;&gt;"",VLOOKUP(J$421,TabelleK25BI,7,FALSE),""),"")</f>
        <v/>
      </c>
      <c r="K446" s="4" t="str">
        <f ca="1">IFERROR(IF($B446&lt;&gt;"",VLOOKUP(K$421,TabelleK25BI,7,FALSE),""),"")</f>
        <v/>
      </c>
      <c r="L446" s="4" t="str">
        <f ca="1">IFERROR(IF($B446&lt;&gt;"",VLOOKUP(L$421,TabelleK25BI,7,FALSE),""),"")</f>
        <v/>
      </c>
      <c r="M446" s="4" t="str">
        <f ca="1">IFERROR(IF($B446&lt;&gt;"",VLOOKUP(M$421,TabelleK25BI,7,FALSE),""),"")</f>
        <v/>
      </c>
      <c r="N446" s="4" t="str">
        <f ca="1">IFERROR(IF($B446&lt;&gt;"",VLOOKUP(N$421,TabelleK25BI,7,FALSE),""),"")</f>
        <v/>
      </c>
      <c r="O446" s="4" t="str">
        <f ca="1">IFERROR(IF($B446&lt;&gt;"",VLOOKUP(O$421,TabelleK25BI,7,FALSE),""),"")</f>
        <v/>
      </c>
      <c r="P446" s="4" t="str">
        <f ca="1">IFERROR(IF($B446&lt;&gt;"",VLOOKUP(P$421,TabelleK25BI,7,FALSE),""),"")</f>
        <v/>
      </c>
      <c r="Q446" s="4" t="str">
        <f ca="1">IFERROR(IF($B446&lt;&gt;"",VLOOKUP(Q$421,TabelleK25BI,7,FALSE),""),"")</f>
        <v/>
      </c>
      <c r="R446" s="4" t="str">
        <f ca="1">IFERROR(IF($B446&lt;&gt;"",VLOOKUP(R$421,TabelleK25BI,7,FALSE),""),"")</f>
        <v/>
      </c>
      <c r="S446" s="4" t="str">
        <f ca="1">IFERROR(IF($B446&lt;&gt;"",VLOOKUP(S$421,TabelleK25BI,7,FALSE),""),"")</f>
        <v/>
      </c>
      <c r="T446" s="4" t="str">
        <f ca="1">IFERROR(IF($B446&lt;&gt;"",VLOOKUP(T$421,TabelleK25BI,7,FALSE),""),"")</f>
        <v/>
      </c>
      <c r="U446" s="4" t="str">
        <f ca="1">IFERROR(IF($B446&lt;&gt;"",VLOOKUP(U$421,TabelleK25BI,7,FALSE),""),"")</f>
        <v/>
      </c>
      <c r="V446" s="4" t="str">
        <f ca="1">IFERROR(IF($B446&lt;&gt;"",VLOOKUP(V$421,TabelleK25BI,7,FALSE),""),"")</f>
        <v/>
      </c>
      <c r="W446" s="4" t="str">
        <f ca="1">IFERROR(IF($B446&lt;&gt;"",VLOOKUP(W$421,TabelleK25BI,7,FALSE),""),"")</f>
        <v/>
      </c>
      <c r="X446" s="4" t="str">
        <f ca="1">IFERROR(IF($B446&lt;&gt;"",VLOOKUP(X$421,TabelleK25BI,7,FALSE),""),"")</f>
        <v/>
      </c>
      <c r="Y446" s="4" t="str">
        <f ca="1">IFERROR(IF($B446&lt;&gt;"",VLOOKUP(Y$421,TabelleK25BI,7,FALSE),""),"")</f>
        <v/>
      </c>
      <c r="Z446" s="4" t="str">
        <f ca="1">IFERROR(IF($B446&lt;&gt;"",VLOOKUP(Z$421,TabelleK25BI,7,FALSE),""),"")</f>
        <v/>
      </c>
      <c r="AA446" s="4" t="str">
        <f ca="1">IFERROR(IF($B446&lt;&gt;"",VLOOKUP(AA$421,TabelleK25BI,7,FALSE),""),"")</f>
        <v/>
      </c>
      <c r="AB446" s="4" t="str">
        <f ca="1">IFERROR(IF($B446&lt;&gt;"",VLOOKUP(AB$421,TabelleK25BI,7,FALSE),""),"")</f>
        <v/>
      </c>
      <c r="AC446" s="4" t="str">
        <f ca="1">IFERROR(IF($B446&lt;&gt;"",VLOOKUP(AC$421,TabelleK25BI,7,FALSE),""),"")</f>
        <v/>
      </c>
      <c r="AD446" s="4" t="str">
        <f ca="1">IFERROR(IF($B446&lt;&gt;"",VLOOKUP(AD$421,TabelleK25BI,7,FALSE),""),"")</f>
        <v/>
      </c>
      <c r="AE446" s="4" t="str">
        <f ca="1">IFERROR(IF($B446&lt;&gt;"",VLOOKUP(AE$421,TabelleK25BI,7,FALSE),""),"")</f>
        <v/>
      </c>
      <c r="AF446" s="4" t="str">
        <f ca="1">IFERROR(IF($B446&lt;&gt;"",VLOOKUP(AF$421,TabelleK25BI,7,FALSE),""),"")</f>
        <v/>
      </c>
      <c r="AG446" s="4" t="str">
        <f ca="1">IFERROR(IF($B446&lt;&gt;"",VLOOKUP(AG$421,TabelleK25BI,7,FALSE),""),"")</f>
        <v/>
      </c>
      <c r="AH446" s="4" t="str">
        <f ca="1">IFERROR(IF($B446&lt;&gt;"",VLOOKUP(AH$421,TabelleK25BI,7,FALSE),""),"")</f>
        <v/>
      </c>
      <c r="AI446" s="4" t="str">
        <f ca="1">IFERROR(IF($B446&lt;&gt;"",VLOOKUP(AI$421,TabelleK25BI,7,FALSE),""),"")</f>
        <v/>
      </c>
      <c r="AJ446" s="4" t="str">
        <f ca="1">IFERROR(IF($B446&lt;&gt;"",VLOOKUP(AJ$421,TabelleK25BI,7,FALSE),""),"")</f>
        <v/>
      </c>
      <c r="AK446" s="4" t="str">
        <f ca="1">IFERROR(IF($B446&lt;&gt;"",VLOOKUP(AK$421,TabelleK25BI,7,FALSE),""),"")</f>
        <v/>
      </c>
      <c r="AL446" s="4" t="str">
        <f ca="1">IFERROR(IF($B446&lt;&gt;"",VLOOKUP(AL$421,TabelleK25BI,7,FALSE),""),"")</f>
        <v/>
      </c>
      <c r="AM446" s="4" t="str">
        <f ca="1">IFERROR(IF($B446&lt;&gt;"",VLOOKUP(AM$421,TabelleK25BI,7,FALSE),""),"")</f>
        <v/>
      </c>
      <c r="AN446" s="4" t="str">
        <f ca="1">IFERROR(IF($B446&lt;&gt;"",VLOOKUP(AN$421,TabelleK25BI,7,FALSE),""),"")</f>
        <v/>
      </c>
      <c r="AO446" s="4" t="str">
        <f ca="1">IFERROR(IF($B446&lt;&gt;"",VLOOKUP(AO$421,TabelleK25BI,7,FALSE),""),"")</f>
        <v/>
      </c>
      <c r="AP446" s="4" t="str">
        <f ca="1">IFERROR(IF($B446&lt;&gt;"",VLOOKUP(AP$421,TabelleK25BI,7,FALSE),""),"")</f>
        <v/>
      </c>
      <c r="AQ446" s="4" t="str">
        <f ca="1">IFERROR(IF($B446&lt;&gt;"",VLOOKUP(AQ$421,TabelleK25BI,7,FALSE),""),"")</f>
        <v/>
      </c>
      <c r="AR446" s="4" t="str">
        <f ca="1">IFERROR(IF($B446&lt;&gt;"",VLOOKUP(AR$421,TabelleK25BI,7,FALSE),""),"")</f>
        <v/>
      </c>
      <c r="AS446" s="4" t="str">
        <f ca="1">IFERROR(IF($B446&lt;&gt;"",VLOOKUP(AS$421,TabelleK25BI,7,FALSE),""),"")</f>
        <v/>
      </c>
      <c r="AT446" s="4" t="str">
        <f ca="1">IFERROR(IF($B446&lt;&gt;"",VLOOKUP(AT$421,TabelleK25BI,7,FALSE),""),"")</f>
        <v/>
      </c>
      <c r="AU446" s="4" t="str">
        <f ca="1">IFERROR(IF($B446&lt;&gt;"",VLOOKUP(AU$421,TabelleK25BI,7,FALSE),""),"")</f>
        <v/>
      </c>
      <c r="AV446" s="4" t="str">
        <f ca="1">IFERROR(IF($B446&lt;&gt;"",VLOOKUP(AV$421,TabelleK25BI,7,FALSE),""),"")</f>
        <v/>
      </c>
      <c r="AW446" s="4" t="str">
        <f ca="1">IFERROR(IF($B446&lt;&gt;"",VLOOKUP(AW$421,TabelleK25BI,7,FALSE),""),"")</f>
        <v/>
      </c>
      <c r="AX446" s="4" t="str">
        <f ca="1">IFERROR(IF($B446&lt;&gt;"",VLOOKUP(AX$421,TabelleK25BI,7,FALSE),""),"")</f>
        <v/>
      </c>
      <c r="AY446" s="4" t="str">
        <f ca="1">IFERROR(IF($B446&lt;&gt;"",VLOOKUP(AY$421,TabelleK25BI,7,FALSE),""),"")</f>
        <v/>
      </c>
      <c r="AZ446" s="4" t="str">
        <f ca="1">IFERROR(IF($B446&lt;&gt;"",VLOOKUP(AZ$421,TabelleK25BI,7,FALSE),""),"")</f>
        <v/>
      </c>
      <c r="BA446" s="4" t="str">
        <f ca="1">IFERROR(IF($B446&lt;&gt;"",VLOOKUP(BA$421,TabelleK25BI,7,FALSE),""),"")</f>
        <v/>
      </c>
      <c r="BB446" s="4" t="str">
        <f ca="1">IFERROR(IF($B446&lt;&gt;"",VLOOKUP(BB$421,TabelleK25BI,7,FALSE),""),"")</f>
        <v/>
      </c>
      <c r="BC446" s="4" t="str">
        <f ca="1">IFERROR(IF($B446&lt;&gt;"",VLOOKUP(BC$421,TabelleK25BI,7,FALSE),""),"")</f>
        <v/>
      </c>
      <c r="BD446" s="4" t="str">
        <f ca="1">IFERROR(IF($B446&lt;&gt;"",VLOOKUP(BD$421,TabelleK25BI,7,FALSE),""),"")</f>
        <v/>
      </c>
      <c r="BE446" s="4" t="str">
        <f ca="1">IFERROR(IF($B446&lt;&gt;"",VLOOKUP(BE$421,TabelleK25BI,7,FALSE),""),"")</f>
        <v/>
      </c>
      <c r="BF446" s="4" t="str">
        <f ca="1">IFERROR(IF($B446&lt;&gt;"",VLOOKUP(BF$421,TabelleK25BI,7,FALSE),""),"")</f>
        <v/>
      </c>
      <c r="BG446" s="4" t="str">
        <f ca="1">IFERROR(IF($B446&lt;&gt;"",VLOOKUP(BG$421,TabelleK25BI,7,FALSE),""),"")</f>
        <v/>
      </c>
      <c r="BH446" s="4" t="str">
        <f ca="1">IFERROR(IF($B446&lt;&gt;"",VLOOKUP(BH$421,TabelleK25BI,7,FALSE),""),"")</f>
        <v/>
      </c>
      <c r="BI446" s="4" t="str">
        <f ca="1">IFERROR(IF($B446&lt;&gt;"",VLOOKUP(BI$421,TabelleK25BI,7,FALSE),""),"")</f>
        <v/>
      </c>
      <c r="BJ446" s="4" t="str">
        <f ca="1">IFERROR(IF($B446&lt;&gt;"",VLOOKUP(BJ$421,TabelleK25BI,7,FALSE),""),"")</f>
        <v/>
      </c>
      <c r="BK446" s="4" t="str">
        <f ca="1">IFERROR(IF($B446&lt;&gt;"",VLOOKUP(BK$421,TabelleK25BI,7,FALSE),""),"")</f>
        <v/>
      </c>
      <c r="BL446" s="4" t="str">
        <f ca="1">IFERROR(IF($B446&lt;&gt;"",VLOOKUP(BL$421,TabelleK25BI,7,FALSE),""),"")</f>
        <v/>
      </c>
      <c r="BM446" s="4" t="str">
        <f ca="1">IFERROR(IF($B446&lt;&gt;"",VLOOKUP(BM$421,TabelleK25BI,7,FALSE),""),"")</f>
        <v/>
      </c>
      <c r="BN446" s="4" t="str">
        <f ca="1">IFERROR(IF($B446&lt;&gt;"",VLOOKUP(BN$421,TabelleK25BI,7,FALSE),""),"")</f>
        <v/>
      </c>
      <c r="BO446" s="4" t="str">
        <f ca="1">IFERROR(IF($B446&lt;&gt;"",VLOOKUP(BO$421,TabelleK25BI,7,FALSE),""),"")</f>
        <v/>
      </c>
      <c r="BP446" s="4" t="str">
        <f ca="1">IFERROR(IF($B446&lt;&gt;"",VLOOKUP(BP$421,TabelleK25BI,7,FALSE),""),"")</f>
        <v/>
      </c>
      <c r="BQ446" s="4" t="str">
        <f ca="1">IFERROR(IF($B446&lt;&gt;"",VLOOKUP(BQ$421,TabelleK25BI,7,FALSE),""),"")</f>
        <v/>
      </c>
      <c r="BR446" s="4" t="str">
        <f ca="1">IFERROR(IF($B446&lt;&gt;"",VLOOKUP(BR$421,TabelleK25BI,7,FALSE),""),"")</f>
        <v/>
      </c>
      <c r="BS446" s="4" t="str">
        <f ca="1">IFERROR(IF($B446&lt;&gt;"",VLOOKUP(BS$421,TabelleK25BI,7,FALSE),""),"")</f>
        <v/>
      </c>
      <c r="BT446" s="4" t="str">
        <f ca="1">IFERROR(IF($B446&lt;&gt;"",VLOOKUP(BT$421,TabelleK25BI,7,FALSE),""),"")</f>
        <v/>
      </c>
      <c r="BU446" s="4" t="str">
        <f ca="1">IFERROR(IF($B446&lt;&gt;"",VLOOKUP(BU$421,TabelleK25BI,7,FALSE),""),"")</f>
        <v/>
      </c>
      <c r="BV446" s="4" t="str">
        <f ca="1">IFERROR(IF($B446&lt;&gt;"",VLOOKUP(BV$421,TabelleK25BI,7,FALSE),""),"")</f>
        <v/>
      </c>
      <c r="BW446" s="4" t="str">
        <f ca="1">IFERROR(IF($B446&lt;&gt;"",VLOOKUP(BW$421,TabelleK25BI,7,FALSE),""),"")</f>
        <v/>
      </c>
      <c r="BX446" s="4" t="str">
        <f ca="1">IFERROR(IF($B446&lt;&gt;"",VLOOKUP(BX$421,TabelleK25BI,7,FALSE),""),"")</f>
        <v/>
      </c>
      <c r="BY446" s="4" t="str">
        <f ca="1">IFERROR(IF($B446&lt;&gt;"",VLOOKUP(BY$421,TabelleK25BI,7,FALSE),""),"")</f>
        <v/>
      </c>
      <c r="BZ446" s="4" t="str">
        <f ca="1">IFERROR(IF($B446&lt;&gt;"",VLOOKUP(BZ$421,TabelleK25BI,7,FALSE),""),"")</f>
        <v/>
      </c>
      <c r="CA446" s="4" t="str">
        <f ca="1">IFERROR(IF($B446&lt;&gt;"",VLOOKUP(CA$421,TabelleK25BI,7,FALSE),""),"")</f>
        <v/>
      </c>
      <c r="CB446" s="4" t="str">
        <f ca="1">IFERROR(IF($B446&lt;&gt;"",VLOOKUP(CB$421,TabelleK25BI,7,FALSE),""),"")</f>
        <v/>
      </c>
      <c r="CC446" s="4" t="str">
        <f ca="1">IFERROR(IF($B446&lt;&gt;"",VLOOKUP(CC$421,TabelleK25BI,7,FALSE),""),"")</f>
        <v/>
      </c>
      <c r="CD446" s="4" t="str">
        <f ca="1">IFERROR(IF($B446&lt;&gt;"",VLOOKUP(CD$421,TabelleK25BI,7,FALSE),""),"")</f>
        <v/>
      </c>
      <c r="CE446" s="4" t="str">
        <f ca="1">IFERROR(IF($B446&lt;&gt;"",VLOOKUP(CE$421,TabelleK25BI,7,FALSE),""),"")</f>
        <v/>
      </c>
      <c r="CF446" s="4" t="str">
        <f ca="1">IFERROR(IF($B446&lt;&gt;"",VLOOKUP(CF$421,TabelleK25BI,7,FALSE),""),"")</f>
        <v/>
      </c>
      <c r="CG446" s="4" t="str">
        <f ca="1">IFERROR(IF($B446&lt;&gt;"",VLOOKUP(CG$421,TabelleK25BI,7,FALSE),""),"")</f>
        <v/>
      </c>
      <c r="CH446" s="4" t="str">
        <f ca="1">IFERROR(IF($B446&lt;&gt;"",VLOOKUP(CH$421,TabelleK25BI,7,FALSE),""),"")</f>
        <v/>
      </c>
      <c r="CI446" s="4" t="str">
        <f ca="1">IFERROR(IF($B446&lt;&gt;"",VLOOKUP(CI$421,TabelleK25BI,7,FALSE),""),"")</f>
        <v/>
      </c>
      <c r="CJ446" s="4" t="str">
        <f ca="1">IFERROR(IF($B446&lt;&gt;"",VLOOKUP(CJ$421,TabelleK25BI,7,FALSE),""),"")</f>
        <v/>
      </c>
      <c r="CK446" s="4" t="str">
        <f ca="1">IFERROR(IF($B446&lt;&gt;"",VLOOKUP(CK$421,TabelleK25BI,7,FALSE),""),"")</f>
        <v/>
      </c>
      <c r="CL446" s="4" t="str">
        <f ca="1">IFERROR(IF($B446&lt;&gt;"",VLOOKUP(CL$421,TabelleK25BI,7,FALSE),""),"")</f>
        <v/>
      </c>
      <c r="CM446" s="4" t="str">
        <f ca="1">IFERROR(IF($B446&lt;&gt;"",VLOOKUP(CM$421,TabelleK25BI,7,FALSE),""),"")</f>
        <v/>
      </c>
      <c r="CN446" s="4" t="str">
        <f ca="1">IFERROR(IF($B446&lt;&gt;"",VLOOKUP(CN$421,TabelleK25BI,7,FALSE),""),"")</f>
        <v/>
      </c>
      <c r="CO446" s="4" t="str">
        <f ca="1">IFERROR(IF($B446&lt;&gt;"",VLOOKUP(CO$421,TabelleK25BI,7,FALSE),""),"")</f>
        <v/>
      </c>
      <c r="CP446" s="4" t="str">
        <f ca="1">IFERROR(IF($B446&lt;&gt;"",VLOOKUP(CP$421,TabelleK25BI,7,FALSE),""),"")</f>
        <v/>
      </c>
      <c r="CQ446" s="4" t="str">
        <f ca="1">IFERROR(IF($B446&lt;&gt;"",VLOOKUP(CQ$421,TabelleK25BI,7,FALSE),""),"")</f>
        <v/>
      </c>
      <c r="CR446" s="4" t="str">
        <f ca="1">IFERROR(IF($B446&lt;&gt;"",VLOOKUP(CR$421,TabelleK25BI,7,FALSE),""),"")</f>
        <v/>
      </c>
      <c r="CS446" s="4" t="str">
        <f ca="1">IFERROR(IF($B446&lt;&gt;"",VLOOKUP(CS$421,TabelleK25BI,7,FALSE),""),"")</f>
        <v/>
      </c>
      <c r="CT446" s="4" t="str">
        <f ca="1">IFERROR(IF($B446&lt;&gt;"",VLOOKUP(CT$421,TabelleK25BI,7,FALSE),""),"")</f>
        <v/>
      </c>
      <c r="CU446" s="4" t="str">
        <f ca="1">IFERROR(IF($B446&lt;&gt;"",VLOOKUP(CU$421,TabelleK25BI,7,FALSE),""),"")</f>
        <v/>
      </c>
      <c r="CV446" s="4" t="str">
        <f ca="1">IFERROR(IF($B446&lt;&gt;"",VLOOKUP(CV$421,TabelleK25BI,7,FALSE),""),"")</f>
        <v/>
      </c>
      <c r="CW446" s="4" t="str">
        <f ca="1">IFERROR(IF($B446&lt;&gt;"",VLOOKUP(CW$421,TabelleK25BI,7,FALSE),""),"")</f>
        <v/>
      </c>
      <c r="CX446" s="4" t="str">
        <f ca="1">IFERROR(IF($B446&lt;&gt;"",VLOOKUP(CX$421,TabelleK25BI,7,FALSE),""),"")</f>
        <v/>
      </c>
      <c r="CY446" s="4" t="str">
        <f ca="1">IFERROR(IF($B446&lt;&gt;"",VLOOKUP(CY$421,TabelleK25BI,7,FALSE),""),"")</f>
        <v/>
      </c>
      <c r="CZ446" s="4" t="str">
        <f ca="1">IFERROR(IF($B446&lt;&gt;"",VLOOKUP(CZ$421,TabelleK25BI,7,FALSE),""),"")</f>
        <v/>
      </c>
      <c r="DA446" s="4" t="str">
        <f ca="1">IFERROR(IF($B446&lt;&gt;"",VLOOKUP(DA$421,TabelleK25BI,7,FALSE),""),"")</f>
        <v/>
      </c>
      <c r="DB446" s="4" t="str">
        <f ca="1">IFERROR(IF($B446&lt;&gt;"",VLOOKUP(DB$421,TabelleK25BI,7,FALSE),""),"")</f>
        <v/>
      </c>
      <c r="DC446" s="4" t="str">
        <f ca="1">IFERROR(IF($B446&lt;&gt;"",VLOOKUP(DC$421,TabelleK25BI,7,FALSE),""),"")</f>
        <v/>
      </c>
      <c r="DD446" s="4" t="str">
        <f ca="1">IFERROR(IF($B446&lt;&gt;"",VLOOKUP(DD$421,TabelleK25BI,7,FALSE),""),"")</f>
        <v/>
      </c>
      <c r="DE446" s="4" t="str">
        <f ca="1">IFERROR(IF($B446&lt;&gt;"",VLOOKUP(DE$421,TabelleK25BI,7,FALSE),""),"")</f>
        <v/>
      </c>
      <c r="DF446" s="4" t="str">
        <f ca="1">IFERROR(IF($B446&lt;&gt;"",VLOOKUP(DF$421,TabelleK25BI,7,FALSE),""),"")</f>
        <v/>
      </c>
      <c r="DG446" s="4" t="str">
        <f ca="1">IFERROR(IF($B446&lt;&gt;"",VLOOKUP(DG$421,TabelleK25BI,7,FALSE),""),"")</f>
        <v/>
      </c>
      <c r="DH446" s="4" t="str">
        <f ca="1">IFERROR(IF($B446&lt;&gt;"",VLOOKUP(DH$421,TabelleK25BI,7,FALSE),""),"")</f>
        <v/>
      </c>
      <c r="DI446" s="4" t="str">
        <f ca="1">IFERROR(IF($B446&lt;&gt;"",VLOOKUP(DI$421,TabelleK25BI,7,FALSE),""),"")</f>
        <v/>
      </c>
      <c r="DJ446" s="4" t="str">
        <f ca="1">IFERROR(IF($B446&lt;&gt;"",VLOOKUP(DJ$421,TabelleK25BI,7,FALSE),""),"")</f>
        <v/>
      </c>
      <c r="DK446" s="4" t="str">
        <f ca="1">IFERROR(IF($B446&lt;&gt;"",VLOOKUP(DK$421,TabelleK25BI,7,FALSE),""),"")</f>
        <v/>
      </c>
      <c r="DL446" s="4" t="str">
        <f ca="1">IFERROR(IF($B446&lt;&gt;"",VLOOKUP(DL$421,TabelleK25BI,7,FALSE),""),"")</f>
        <v/>
      </c>
      <c r="DM446" s="4" t="str">
        <f ca="1">IFERROR(IF($B446&lt;&gt;"",VLOOKUP(DM$421,TabelleK25BI,7,FALSE),""),"")</f>
        <v/>
      </c>
      <c r="DN446" s="4" t="str">
        <f ca="1">IFERROR(IF($B446&lt;&gt;"",VLOOKUP(DN$421,TabelleK25BI,7,FALSE),""),"")</f>
        <v/>
      </c>
      <c r="DO446" s="4" t="str">
        <f ca="1">IFERROR(IF($B446&lt;&gt;"",VLOOKUP(DO$421,TabelleK25BI,7,FALSE),""),"")</f>
        <v/>
      </c>
      <c r="DP446" s="4" t="str">
        <f ca="1">IFERROR(IF($B446&lt;&gt;"",VLOOKUP(DP$421,TabelleK25BI,7,FALSE),""),"")</f>
        <v/>
      </c>
      <c r="DQ446" s="4" t="str">
        <f ca="1">IFERROR(IF($B446&lt;&gt;"",VLOOKUP(DQ$421,TabelleK25BI,7,FALSE),""),"")</f>
        <v/>
      </c>
      <c r="DR446" s="4" t="str">
        <f ca="1">IFERROR(IF($B446&lt;&gt;"",VLOOKUP(DR$421,TabelleK25BI,7,FALSE),""),"")</f>
        <v/>
      </c>
      <c r="DS446" s="4" t="str">
        <f ca="1">IFERROR(IF($B446&lt;&gt;"",VLOOKUP(DS$421,TabelleK25BI,7,FALSE),""),"")</f>
        <v/>
      </c>
      <c r="DT446" s="4" t="str">
        <f ca="1">IFERROR(IF($B446&lt;&gt;"",VLOOKUP(DT$421,TabelleK25BI,7,FALSE),""),"")</f>
        <v/>
      </c>
      <c r="DU446" s="4" t="str">
        <f ca="1">IFERROR(IF($B446&lt;&gt;"",VLOOKUP(DU$421,TabelleK25BI,7,FALSE),""),"")</f>
        <v/>
      </c>
      <c r="DV446" s="4" t="str">
        <f ca="1">IFERROR(IF($B446&lt;&gt;"",VLOOKUP(DV$421,TabelleK25BI,7,FALSE),""),"")</f>
        <v/>
      </c>
      <c r="DW446" s="4" t="str">
        <f ca="1">IFERROR(IF($B446&lt;&gt;"",VLOOKUP(DW$421,TabelleK25BI,7,FALSE),""),"")</f>
        <v/>
      </c>
      <c r="DX446" s="4" t="str">
        <f ca="1">IFERROR(IF($B446&lt;&gt;"",VLOOKUP(DX$421,TabelleK25BI,7,FALSE),""),"")</f>
        <v/>
      </c>
      <c r="DY446" s="4" t="str">
        <f ca="1">IFERROR(IF($B446&lt;&gt;"",VLOOKUP(DY$421,TabelleK25BI,7,FALSE),""),"")</f>
        <v/>
      </c>
      <c r="DZ446" s="4" t="str">
        <f ca="1">IFERROR(IF($B446&lt;&gt;"",VLOOKUP(DZ$421,TabelleK25BI,7,FALSE),""),"")</f>
        <v/>
      </c>
      <c r="EA446" s="4" t="str">
        <f ca="1">IFERROR(IF($B446&lt;&gt;"",VLOOKUP(EA$421,TabelleK25BI,7,FALSE),""),"")</f>
        <v/>
      </c>
      <c r="EB446" s="4" t="str">
        <f ca="1">IFERROR(IF($B446&lt;&gt;"",VLOOKUP(EB$421,TabelleK25BI,7,FALSE),""),"")</f>
        <v/>
      </c>
      <c r="EC446" s="4" t="str">
        <f ca="1">IFERROR(IF($B446&lt;&gt;"",VLOOKUP(EC$421,TabelleK25BI,7,FALSE),""),"")</f>
        <v/>
      </c>
      <c r="ED446" s="4" t="str">
        <f ca="1">IFERROR(IF($B446&lt;&gt;"",VLOOKUP(ED$421,TabelleK25BI,7,FALSE),""),"")</f>
        <v/>
      </c>
      <c r="EE446" s="4" t="str">
        <f ca="1">IFERROR(IF($B446&lt;&gt;"",VLOOKUP(EE$421,TabelleK25BI,7,FALSE),""),"")</f>
        <v/>
      </c>
      <c r="EF446" s="4" t="str">
        <f ca="1">IFERROR(IF($B446&lt;&gt;"",VLOOKUP(EF$421,TabelleK25BI,7,FALSE),""),"")</f>
        <v/>
      </c>
      <c r="EG446" s="4" t="str">
        <f ca="1">IFERROR(IF($B446&lt;&gt;"",VLOOKUP(EG$421,TabelleK25BI,7,FALSE),""),"")</f>
        <v/>
      </c>
      <c r="EH446" s="4" t="str">
        <f ca="1">IFERROR(IF($B446&lt;&gt;"",VLOOKUP(EH$421,TabelleK25BI,7,FALSE),""),"")</f>
        <v/>
      </c>
      <c r="EI446" s="4" t="str">
        <f ca="1">IFERROR(IF($B446&lt;&gt;"",VLOOKUP(EI$421,TabelleK25BI,7,FALSE),""),"")</f>
        <v/>
      </c>
      <c r="EJ446" s="4" t="str">
        <f ca="1">IFERROR(IF($B446&lt;&gt;"",VLOOKUP(EJ$421,TabelleK25BI,7,FALSE),""),"")</f>
        <v/>
      </c>
      <c r="EK446" s="4" t="str">
        <f ca="1">IFERROR(IF($B446&lt;&gt;"",VLOOKUP(EK$421,TabelleK25BI,7,FALSE),""),"")</f>
        <v/>
      </c>
      <c r="EL446" s="4" t="str">
        <f ca="1">IFERROR(IF($B446&lt;&gt;"",VLOOKUP(EL$421,TabelleK25BI,7,FALSE),""),"")</f>
        <v/>
      </c>
      <c r="EM446" s="4" t="str">
        <f ca="1">IFERROR(IF($B446&lt;&gt;"",VLOOKUP(EM$421,TabelleK25BI,7,FALSE),""),"")</f>
        <v/>
      </c>
      <c r="EN446" s="4" t="str">
        <f ca="1">IFERROR(IF($B446&lt;&gt;"",VLOOKUP(EN$421,TabelleK25BI,7,FALSE),""),"")</f>
        <v/>
      </c>
      <c r="EO446" s="4" t="str">
        <f ca="1">IFERROR(IF($B446&lt;&gt;"",VLOOKUP(EO$421,TabelleK25BI,7,FALSE),""),"")</f>
        <v/>
      </c>
      <c r="EP446" s="4" t="str">
        <f ca="1">IFERROR(IF($B446&lt;&gt;"",VLOOKUP(EP$421,TabelleK25BI,7,FALSE),""),"")</f>
        <v/>
      </c>
      <c r="EQ446" s="4" t="str">
        <f ca="1">IFERROR(IF($B446&lt;&gt;"",VLOOKUP(EQ$421,TabelleK25BI,7,FALSE),""),"")</f>
        <v/>
      </c>
      <c r="ER446" s="4" t="str">
        <f ca="1">IFERROR(IF($B446&lt;&gt;"",VLOOKUP(ER$421,TabelleK25BI,7,FALSE),""),"")</f>
        <v/>
      </c>
      <c r="ES446" s="4" t="str">
        <f ca="1">IFERROR(IF($B446&lt;&gt;"",VLOOKUP(ES$421,TabelleK25BI,7,FALSE),""),"")</f>
        <v/>
      </c>
      <c r="ET446" s="4" t="str">
        <f ca="1">IFERROR(IF($B446&lt;&gt;"",VLOOKUP(ET$421,TabelleK25BI,7,FALSE),""),"")</f>
        <v/>
      </c>
      <c r="EU446" s="4" t="str">
        <f ca="1">IFERROR(IF($B446&lt;&gt;"",VLOOKUP(EU$421,TabelleK25BI,7,FALSE),""),"")</f>
        <v/>
      </c>
      <c r="EV446" s="4" t="str">
        <f ca="1">IFERROR(IF($B446&lt;&gt;"",VLOOKUP(EV$421,TabelleK25BI,7,FALSE),""),"")</f>
        <v/>
      </c>
      <c r="EW446" s="4" t="str">
        <f ca="1">IFERROR(IF($B446&lt;&gt;"",VLOOKUP(EW$421,TabelleK25BI,7,FALSE),""),"")</f>
        <v/>
      </c>
      <c r="EX446" s="4" t="str">
        <f ca="1">IFERROR(IF($B446&lt;&gt;"",VLOOKUP(EX$421,TabelleK25BI,7,FALSE),""),"")</f>
        <v/>
      </c>
      <c r="EY446" s="4" t="str">
        <f ca="1">IFERROR(IF($B446&lt;&gt;"",VLOOKUP(EY$421,TabelleK25BI,7,FALSE),""),"")</f>
        <v/>
      </c>
      <c r="EZ446" s="4" t="str">
        <f ca="1">IFERROR(IF($B446&lt;&gt;"",VLOOKUP(EZ$421,TabelleK25BI,7,FALSE),""),"")</f>
        <v/>
      </c>
      <c r="FA446" s="4" t="str">
        <f ca="1">IFERROR(IF($B446&lt;&gt;"",VLOOKUP(FA$421,TabelleK25BI,7,FALSE),""),"")</f>
        <v/>
      </c>
      <c r="FB446" s="4" t="str">
        <f ca="1">IFERROR(IF($B446&lt;&gt;"",VLOOKUP(FB$421,TabelleK25BI,7,FALSE),""),"")</f>
        <v/>
      </c>
      <c r="FC446" s="4" t="str">
        <f ca="1">IFERROR(IF($B446&lt;&gt;"",VLOOKUP(FC$421,TabelleK25BI,7,FALSE),""),"")</f>
        <v/>
      </c>
      <c r="FD446" s="4" t="str">
        <f ca="1">IFERROR(IF($B446&lt;&gt;"",VLOOKUP(FD$421,TabelleK25BI,7,FALSE),""),"")</f>
        <v/>
      </c>
      <c r="FE446" s="4" t="str">
        <f ca="1">IFERROR(IF($B446&lt;&gt;"",VLOOKUP(FE$421,TabelleK25BI,7,FALSE),""),"")</f>
        <v/>
      </c>
      <c r="FF446" s="4" t="str">
        <f ca="1">IFERROR(IF($B446&lt;&gt;"",VLOOKUP(FF$421,TabelleK25BI,7,FALSE),""),"")</f>
        <v/>
      </c>
      <c r="FG446" s="4" t="str">
        <f ca="1">IFERROR(IF($B446&lt;&gt;"",VLOOKUP(FG$421,TabelleK25BI,7,FALSE),""),"")</f>
        <v/>
      </c>
      <c r="FH446" s="4" t="str">
        <f ca="1">IFERROR(IF($B446&lt;&gt;"",VLOOKUP(FH$421,TabelleK25BI,7,FALSE),""),"")</f>
        <v/>
      </c>
      <c r="FI446" s="4" t="str">
        <f ca="1">IFERROR(IF($B446&lt;&gt;"",VLOOKUP(FI$421,TabelleK25BI,7,FALSE),""),"")</f>
        <v/>
      </c>
      <c r="FJ446" s="4" t="str">
        <f ca="1">IFERROR(IF($B446&lt;&gt;"",VLOOKUP(FJ$421,TabelleK25BI,7,FALSE),""),"")</f>
        <v/>
      </c>
      <c r="FK446" s="4" t="str">
        <f ca="1">IFERROR(IF($B446&lt;&gt;"",VLOOKUP(FK$421,TabelleK25BI,7,FALSE),""),"")</f>
        <v/>
      </c>
      <c r="FL446" s="4" t="str">
        <f ca="1">IFERROR(IF($B446&lt;&gt;"",VLOOKUP(FL$421,TabelleK25BI,7,FALSE),""),"")</f>
        <v/>
      </c>
      <c r="FM446" s="4" t="str">
        <f ca="1">IFERROR(IF($B446&lt;&gt;"",VLOOKUP(FM$421,TabelleK25BI,7,FALSE),""),"")</f>
        <v/>
      </c>
      <c r="FN446" s="4" t="str">
        <f ca="1">IFERROR(IF($B446&lt;&gt;"",VLOOKUP(FN$421,TabelleK25BI,7,FALSE),""),"")</f>
        <v/>
      </c>
      <c r="FO446" s="4" t="str">
        <f ca="1">IFERROR(IF($B446&lt;&gt;"",VLOOKUP(FO$421,TabelleK25BI,7,FALSE),""),"")</f>
        <v/>
      </c>
      <c r="FP446" s="4" t="str">
        <f ca="1">IFERROR(IF($B446&lt;&gt;"",VLOOKUP(FP$421,TabelleK25BI,7,FALSE),""),"")</f>
        <v/>
      </c>
      <c r="FQ446" s="4" t="str">
        <f ca="1">IFERROR(IF($B446&lt;&gt;"",VLOOKUP(FQ$421,TabelleK25BI,7,FALSE),""),"")</f>
        <v/>
      </c>
      <c r="FR446" s="4" t="str">
        <f ca="1">IFERROR(IF($B446&lt;&gt;"",VLOOKUP(FR$421,TabelleK25BI,7,FALSE),""),"")</f>
        <v/>
      </c>
      <c r="FS446" s="4" t="str">
        <f ca="1">IFERROR(IF($B446&lt;&gt;"",VLOOKUP(FS$421,TabelleK25BI,7,FALSE),""),"")</f>
        <v/>
      </c>
      <c r="FT446" s="4" t="str">
        <f ca="1">IFERROR(IF($B446&lt;&gt;"",VLOOKUP(FT$421,TabelleK25BI,7,FALSE),""),"")</f>
        <v/>
      </c>
      <c r="FU446" s="4" t="str">
        <f ca="1">IFERROR(IF($B446&lt;&gt;"",VLOOKUP(FU$421,TabelleK25BI,7,FALSE),""),"")</f>
        <v/>
      </c>
      <c r="FV446" s="4" t="str">
        <f ca="1">IFERROR(IF($B446&lt;&gt;"",VLOOKUP(FV$421,TabelleK25BI,7,FALSE),""),"")</f>
        <v/>
      </c>
      <c r="FW446" s="4" t="str">
        <f ca="1">IFERROR(IF($B446&lt;&gt;"",VLOOKUP(FW$421,TabelleK25BI,7,FALSE),""),"")</f>
        <v/>
      </c>
      <c r="FX446" s="4" t="str">
        <f ca="1">IFERROR(IF($B446&lt;&gt;"",VLOOKUP(FX$421,TabelleK25BI,7,FALSE),""),"")</f>
        <v/>
      </c>
      <c r="FY446" s="4" t="str">
        <f ca="1">IFERROR(IF($B446&lt;&gt;"",VLOOKUP(FY$421,TabelleK25BI,7,FALSE),""),"")</f>
        <v/>
      </c>
      <c r="FZ446" s="4" t="str">
        <f ca="1">IFERROR(IF($B446&lt;&gt;"",VLOOKUP(FZ$421,TabelleK25BI,7,FALSE),""),"")</f>
        <v/>
      </c>
      <c r="GA446" s="4" t="str">
        <f ca="1">IFERROR(IF($B446&lt;&gt;"",VLOOKUP(GA$421,TabelleK25BI,7,FALSE),""),"")</f>
        <v/>
      </c>
      <c r="GB446" s="4" t="str">
        <f ca="1">IFERROR(IF($B446&lt;&gt;"",VLOOKUP(GB$421,TabelleK25BI,7,FALSE),""),"")</f>
        <v/>
      </c>
      <c r="GC446" s="4" t="str">
        <f ca="1">IFERROR(IF($B446&lt;&gt;"",VLOOKUP(GC$421,TabelleK25BI,7,FALSE),""),"")</f>
        <v/>
      </c>
      <c r="GD446" s="4" t="str">
        <f ca="1">IFERROR(IF($B446&lt;&gt;"",VLOOKUP(GD$421,TabelleK25BI,7,FALSE),""),"")</f>
        <v/>
      </c>
      <c r="GE446" s="4" t="str">
        <f ca="1">IFERROR(IF($B446&lt;&gt;"",VLOOKUP(GE$421,TabelleK25BI,7,FALSE),""),"")</f>
        <v/>
      </c>
      <c r="GF446" s="4" t="str">
        <f ca="1">IFERROR(IF($B446&lt;&gt;"",VLOOKUP(GF$421,TabelleK25BI,7,FALSE),""),"")</f>
        <v/>
      </c>
      <c r="GG446" s="4" t="str">
        <f ca="1">IFERROR(IF($B446&lt;&gt;"",VLOOKUP(GG$421,TabelleK25BI,7,FALSE),""),"")</f>
        <v/>
      </c>
      <c r="GH446" s="4" t="str">
        <f ca="1">IFERROR(IF($B446&lt;&gt;"",VLOOKUP(GH$421,TabelleK25BI,7,FALSE),""),"")</f>
        <v/>
      </c>
      <c r="GI446" s="4" t="str">
        <f ca="1">IFERROR(IF($B446&lt;&gt;"",VLOOKUP(GI$421,TabelleK25BI,7,FALSE),""),"")</f>
        <v/>
      </c>
      <c r="GJ446" s="4" t="str">
        <f ca="1">IFERROR(IF($B446&lt;&gt;"",VLOOKUP(GJ$421,TabelleK25BI,7,FALSE),""),"")</f>
        <v/>
      </c>
      <c r="GK446" s="4" t="str">
        <f ca="1">IFERROR(IF($B446&lt;&gt;"",VLOOKUP(GK$421,TabelleK25BI,7,FALSE),""),"")</f>
        <v/>
      </c>
      <c r="GL446" s="4" t="str">
        <f ca="1">IFERROR(IF($B446&lt;&gt;"",VLOOKUP(GL$421,TabelleK25BI,7,FALSE),""),"")</f>
        <v/>
      </c>
      <c r="GM446" s="4" t="str">
        <f ca="1">IFERROR(IF($B446&lt;&gt;"",VLOOKUP(GM$421,TabelleK25BI,7,FALSE),""),"")</f>
        <v/>
      </c>
      <c r="GN446" s="4" t="str">
        <f ca="1">IFERROR(IF($B446&lt;&gt;"",VLOOKUP(GN$421,TabelleK25BI,7,FALSE),""),"")</f>
        <v/>
      </c>
      <c r="GO446" s="4" t="str">
        <f ca="1">IFERROR(IF($B446&lt;&gt;"",VLOOKUP(GO$421,TabelleK25BI,7,FALSE),""),"")</f>
        <v/>
      </c>
      <c r="GP446" s="4" t="str">
        <f ca="1">IFERROR(IF($B446&lt;&gt;"",VLOOKUP(GP$421,TabelleK25BI,7,FALSE),""),"")</f>
        <v/>
      </c>
      <c r="GQ446" s="4" t="str">
        <f ca="1">IFERROR(IF($B446&lt;&gt;"",VLOOKUP(GQ$421,TabelleK25BI,7,FALSE),""),"")</f>
        <v/>
      </c>
      <c r="GR446" s="4" t="str">
        <f ca="1">IFERROR(IF($B446&lt;&gt;"",VLOOKUP(GR$421,TabelleK25BI,7,FALSE),""),"")</f>
        <v/>
      </c>
      <c r="GS446" s="4" t="str">
        <f ca="1">IFERROR(IF($B446&lt;&gt;"",VLOOKUP(GS$421,TabelleK25BI,7,FALSE),""),"")</f>
        <v/>
      </c>
      <c r="GT446" s="4" t="str">
        <f ca="1">IFERROR(IF($B446&lt;&gt;"",VLOOKUP(GT$421,TabelleK25BI,7,FALSE),""),"")</f>
        <v/>
      </c>
      <c r="GU446" s="4" t="str">
        <f ca="1">IFERROR(IF($B446&lt;&gt;"",VLOOKUP(GU$421,TabelleK25BI,7,FALSE),""),"")</f>
        <v/>
      </c>
      <c r="GV446" s="4" t="str">
        <f ca="1">IFERROR(IF($B446&lt;&gt;"",VLOOKUP(GV$421,TabelleK25BI,7,FALSE),""),"")</f>
        <v/>
      </c>
      <c r="GW446" s="4" t="str">
        <f ca="1">IFERROR(IF($B446&lt;&gt;"",VLOOKUP(GW$421,TabelleK25BI,7,FALSE),""),"")</f>
        <v/>
      </c>
      <c r="GX446" s="4" t="str">
        <f ca="1">IFERROR(IF($B446&lt;&gt;"",VLOOKUP(GX$421,TabelleK25BI,7,FALSE),""),"")</f>
        <v/>
      </c>
      <c r="GY446" s="4" t="str">
        <f ca="1">IFERROR(IF($B446&lt;&gt;"",VLOOKUP(GY$421,TabelleK25BI,7,FALSE),""),"")</f>
        <v/>
      </c>
      <c r="GZ446" s="4" t="str">
        <f ca="1">IFERROR(IF($B446&lt;&gt;"",VLOOKUP(GZ$421,TabelleK25BI,7,FALSE),""),"")</f>
        <v/>
      </c>
      <c r="HA446" s="4" t="str">
        <f ca="1">IFERROR(IF($B446&lt;&gt;"",VLOOKUP(HA$421,TabelleK25BI,7,FALSE),""),"")</f>
        <v/>
      </c>
      <c r="HB446" s="4" t="str">
        <f ca="1">IFERROR(IF($B446&lt;&gt;"",VLOOKUP(HB$421,TabelleK25BI,7,FALSE),""),"")</f>
        <v/>
      </c>
      <c r="HC446" s="4" t="str">
        <f ca="1">IFERROR(IF($B446&lt;&gt;"",VLOOKUP(HC$421,TabelleK25BI,7,FALSE),""),"")</f>
        <v/>
      </c>
      <c r="HD446" s="4" t="str">
        <f ca="1">IFERROR(IF($B446&lt;&gt;"",VLOOKUP(HD$421,TabelleK25BI,7,FALSE),""),"")</f>
        <v/>
      </c>
      <c r="HE446" s="4" t="str">
        <f ca="1">IFERROR(IF($B446&lt;&gt;"",VLOOKUP(HE$421,TabelleK25BI,7,FALSE),""),"")</f>
        <v/>
      </c>
      <c r="HF446" s="4" t="str">
        <f ca="1">IFERROR(IF($B446&lt;&gt;"",VLOOKUP(HF$421,TabelleK25BI,7,FALSE),""),"")</f>
        <v/>
      </c>
      <c r="HG446" s="4" t="str">
        <f ca="1">IFERROR(IF($B446&lt;&gt;"",VLOOKUP(HG$421,TabelleK25BI,7,FALSE),""),"")</f>
        <v/>
      </c>
      <c r="HH446" s="4" t="str">
        <f ca="1">IFERROR(IF($B446&lt;&gt;"",VLOOKUP(HH$421,TabelleK25BI,7,FALSE),""),"")</f>
        <v/>
      </c>
      <c r="HI446" s="4" t="str">
        <f ca="1">IFERROR(IF($B446&lt;&gt;"",VLOOKUP(HI$421,TabelleK25BI,7,FALSE),""),"")</f>
        <v/>
      </c>
      <c r="HJ446" s="4" t="str">
        <f ca="1">IFERROR(IF($B446&lt;&gt;"",VLOOKUP(HJ$421,TabelleK25BI,7,FALSE),""),"")</f>
        <v/>
      </c>
      <c r="HK446" s="4" t="str">
        <f ca="1">IFERROR(IF($B446&lt;&gt;"",VLOOKUP(HK$421,TabelleK25BI,7,FALSE),""),"")</f>
        <v/>
      </c>
      <c r="HL446" s="4" t="str">
        <f ca="1">IFERROR(IF($B446&lt;&gt;"",VLOOKUP(HL$421,TabelleK25BI,7,FALSE),""),"")</f>
        <v/>
      </c>
      <c r="HM446" s="4" t="str">
        <f ca="1">IFERROR(IF($B446&lt;&gt;"",VLOOKUP(HM$421,TabelleK25BI,7,FALSE),""),"")</f>
        <v/>
      </c>
      <c r="HN446" s="4" t="str">
        <f ca="1">IFERROR(IF($B446&lt;&gt;"",VLOOKUP(HN$421,TabelleK25BI,7,FALSE),""),"")</f>
        <v/>
      </c>
      <c r="HO446" s="4" t="str">
        <f ca="1">IFERROR(IF($B446&lt;&gt;"",VLOOKUP(HO$421,TabelleK25BI,7,FALSE),""),"")</f>
        <v/>
      </c>
      <c r="HP446" s="4" t="str">
        <f ca="1">IFERROR(IF($B446&lt;&gt;"",VLOOKUP(HP$421,TabelleK25BI,7,FALSE),""),"")</f>
        <v/>
      </c>
      <c r="HQ446" s="4" t="str">
        <f ca="1">IFERROR(IF($B446&lt;&gt;"",VLOOKUP(HQ$421,TabelleK25BI,7,FALSE),""),"")</f>
        <v/>
      </c>
      <c r="HR446" s="4" t="str">
        <f ca="1">IFERROR(IF($B446&lt;&gt;"",VLOOKUP(HR$421,TabelleK25BI,7,FALSE),""),"")</f>
        <v/>
      </c>
      <c r="HS446" s="4" t="str">
        <f ca="1">IFERROR(IF($B446&lt;&gt;"",VLOOKUP(HS$421,TabelleK25BI,7,FALSE),""),"")</f>
        <v/>
      </c>
      <c r="HT446" s="4" t="str">
        <f ca="1">IFERROR(IF($B446&lt;&gt;"",VLOOKUP(HT$421,TabelleK25BI,7,FALSE),""),"")</f>
        <v/>
      </c>
      <c r="HU446" s="4" t="str">
        <f ca="1">IFERROR(IF($B446&lt;&gt;"",VLOOKUP(HU$421,TabelleK25BI,7,FALSE),""),"")</f>
        <v/>
      </c>
      <c r="HV446" s="4" t="str">
        <f ca="1">IFERROR(IF($B446&lt;&gt;"",VLOOKUP(HV$421,TabelleK25BI,7,FALSE),""),"")</f>
        <v/>
      </c>
      <c r="HW446" s="4" t="str">
        <f ca="1">IFERROR(IF($B446&lt;&gt;"",VLOOKUP(HW$421,TabelleK25BI,7,FALSE),""),"")</f>
        <v/>
      </c>
      <c r="HX446" s="4" t="str">
        <f ca="1">IFERROR(IF($B446&lt;&gt;"",VLOOKUP(HX$421,TabelleK25BI,7,FALSE),""),"")</f>
        <v/>
      </c>
      <c r="HY446" s="4" t="str">
        <f ca="1">IFERROR(IF($B446&lt;&gt;"",VLOOKUP(HY$421,TabelleK25BI,7,FALSE),""),"")</f>
        <v/>
      </c>
      <c r="HZ446" s="4" t="str">
        <f ca="1">IFERROR(IF($B446&lt;&gt;"",VLOOKUP(HZ$421,TabelleK25BI,7,FALSE),""),"")</f>
        <v/>
      </c>
      <c r="IA446" s="4" t="str">
        <f ca="1">IFERROR(IF($B446&lt;&gt;"",VLOOKUP(IA$421,TabelleK25BI,7,FALSE),""),"")</f>
        <v/>
      </c>
      <c r="IB446" s="4" t="str">
        <f ca="1">IFERROR(IF($B446&lt;&gt;"",VLOOKUP(IB$421,TabelleK25BI,7,FALSE),""),"")</f>
        <v/>
      </c>
      <c r="IC446" s="4" t="str">
        <f ca="1">IFERROR(IF($B446&lt;&gt;"",VLOOKUP(IC$421,TabelleK25BI,7,FALSE),""),"")</f>
        <v/>
      </c>
      <c r="ID446" s="4" t="str">
        <f ca="1">IFERROR(IF($B446&lt;&gt;"",VLOOKUP(ID$421,TabelleK25BI,7,FALSE),""),"")</f>
        <v/>
      </c>
      <c r="IE446" s="4" t="str">
        <f ca="1">IFERROR(IF($B446&lt;&gt;"",VLOOKUP(IE$421,TabelleK25BI,7,FALSE),""),"")</f>
        <v/>
      </c>
      <c r="IF446" s="4" t="str">
        <f ca="1">IFERROR(IF($B446&lt;&gt;"",VLOOKUP(IF$421,TabelleK25BI,7,FALSE),""),"")</f>
        <v/>
      </c>
      <c r="IG446" s="4" t="str">
        <f ca="1">IFERROR(IF($B446&lt;&gt;"",VLOOKUP(IG$421,TabelleK25BI,7,FALSE),""),"")</f>
        <v/>
      </c>
      <c r="IH446" s="4" t="str">
        <f ca="1">IFERROR(IF($B446&lt;&gt;"",VLOOKUP(IH$421,TabelleK25BI,7,FALSE),""),"")</f>
        <v/>
      </c>
      <c r="II446" s="4" t="str">
        <f ca="1">IFERROR(IF($B446&lt;&gt;"",VLOOKUP(II$421,TabelleK25BI,7,FALSE),""),"")</f>
        <v/>
      </c>
      <c r="IJ446" s="4" t="str">
        <f ca="1">IFERROR(IF($B446&lt;&gt;"",VLOOKUP(IJ$421,TabelleK25BI,7,FALSE),""),"")</f>
        <v/>
      </c>
      <c r="IK446" s="4" t="str">
        <f ca="1">IFERROR(IF($B446&lt;&gt;"",VLOOKUP(IK$421,TabelleK25BI,7,FALSE),""),"")</f>
        <v/>
      </c>
      <c r="IL446" s="4" t="str">
        <f ca="1">IFERROR(IF($B446&lt;&gt;"",VLOOKUP(IL$421,TabelleK25BI,7,FALSE),""),"")</f>
        <v/>
      </c>
      <c r="IM446" s="4" t="str">
        <f ca="1">IFERROR(IF($B446&lt;&gt;"",VLOOKUP(IM$421,TabelleK25BI,7,FALSE),""),"")</f>
        <v/>
      </c>
      <c r="IN446" s="4" t="str">
        <f ca="1">IFERROR(IF($B446&lt;&gt;"",VLOOKUP(IN$421,TabelleK25BI,7,FALSE),""),"")</f>
        <v/>
      </c>
      <c r="IO446" s="4" t="str">
        <f ca="1">IFERROR(IF($B446&lt;&gt;"",VLOOKUP(IO$421,TabelleK25BI,7,FALSE),""),"")</f>
        <v/>
      </c>
      <c r="IP446" s="4" t="str">
        <f ca="1">IFERROR(IF($B446&lt;&gt;"",VLOOKUP(IP$421,TabelleK25BI,7,FALSE),""),"")</f>
        <v/>
      </c>
      <c r="IQ446" s="4" t="str">
        <f ca="1">IFERROR(IF($B446&lt;&gt;"",VLOOKUP(IQ$421,TabelleK25BI,7,FALSE),""),"")</f>
        <v/>
      </c>
      <c r="IR446" s="4" t="str">
        <f ca="1">IFERROR(IF($B446&lt;&gt;"",VLOOKUP(IR$421,TabelleK25BI,7,FALSE),""),"")</f>
        <v/>
      </c>
      <c r="IS446" s="4" t="str">
        <f ca="1">IFERROR(IF($B446&lt;&gt;"",VLOOKUP(IS$421,TabelleK25BI,7,FALSE),""),"")</f>
        <v/>
      </c>
      <c r="IT446" s="4" t="str">
        <f ca="1">IFERROR(IF($B446&lt;&gt;"",VLOOKUP(IT$421,TabelleK25BI,7,FALSE),""),"")</f>
        <v/>
      </c>
      <c r="IU446" s="4" t="str">
        <f ca="1">IFERROR(IF($B446&lt;&gt;"",VLOOKUP(IU$421,TabelleK25BI,7,FALSE),""),"")</f>
        <v/>
      </c>
      <c r="IV446" s="4" t="str">
        <f ca="1">IFERROR(IF($B446&lt;&gt;"",VLOOKUP(IV$421,TabelleK25BI,7,FALSE),""),"")</f>
        <v/>
      </c>
      <c r="IW446" s="4" t="str">
        <f ca="1">IFERROR(IF($B446&lt;&gt;"",VLOOKUP(IW$421,TabelleK25BI,7,FALSE),""),"")</f>
        <v/>
      </c>
      <c r="IX446" s="4" t="str">
        <f ca="1">IFERROR(IF($B446&lt;&gt;"",VLOOKUP(IX$421,TabelleK25BI,7,FALSE),""),"")</f>
        <v/>
      </c>
      <c r="IY446" s="4" t="str">
        <f ca="1">IFERROR(IF($B446&lt;&gt;"",VLOOKUP(IY$421,TabelleK25BI,7,FALSE),""),"")</f>
        <v/>
      </c>
      <c r="IZ446" s="4" t="str">
        <f ca="1">IFERROR(IF($B446&lt;&gt;"",VLOOKUP(IZ$421,TabelleK25BI,7,FALSE),""),"")</f>
        <v/>
      </c>
      <c r="JA446" s="4" t="str">
        <f ca="1">IFERROR(IF($B446&lt;&gt;"",VLOOKUP(JA$421,TabelleK25BI,7,FALSE),""),"")</f>
        <v/>
      </c>
      <c r="JB446" s="4" t="str">
        <f ca="1">IFERROR(IF($B446&lt;&gt;"",VLOOKUP(JB$421,TabelleK25BI,7,FALSE),""),"")</f>
        <v/>
      </c>
      <c r="JC446" s="4" t="str">
        <f ca="1">IFERROR(IF($B446&lt;&gt;"",VLOOKUP(JC$421,TabelleK25BI,7,FALSE),""),"")</f>
        <v/>
      </c>
      <c r="JD446" s="4" t="str">
        <f ca="1">IFERROR(IF($B446&lt;&gt;"",VLOOKUP(JD$421,TabelleK25BI,7,FALSE),""),"")</f>
        <v/>
      </c>
      <c r="JE446" s="4" t="str">
        <f ca="1">IFERROR(IF($B446&lt;&gt;"",VLOOKUP(JE$421,TabelleK25BI,7,FALSE),""),"")</f>
        <v/>
      </c>
      <c r="JF446" s="4" t="str">
        <f ca="1">IFERROR(IF($B446&lt;&gt;"",VLOOKUP(JF$421,TabelleK25BI,7,FALSE),""),"")</f>
        <v/>
      </c>
      <c r="JG446" s="4" t="str">
        <f ca="1">IFERROR(IF($B446&lt;&gt;"",VLOOKUP(JG$421,TabelleK25BI,7,FALSE),""),"")</f>
        <v/>
      </c>
      <c r="JH446" s="4" t="str">
        <f ca="1">IFERROR(IF($B446&lt;&gt;"",VLOOKUP(JH$421,TabelleK25BI,7,FALSE),""),"")</f>
        <v/>
      </c>
      <c r="JI446" s="4" t="str">
        <f ca="1">IFERROR(IF($B446&lt;&gt;"",VLOOKUP(JI$421,TabelleK25BI,7,FALSE),""),"")</f>
        <v/>
      </c>
      <c r="JJ446" s="4" t="str">
        <f ca="1">IFERROR(IF($B446&lt;&gt;"",VLOOKUP(JJ$421,TabelleK25BI,7,FALSE),""),"")</f>
        <v/>
      </c>
      <c r="JK446" s="4" t="str">
        <f ca="1">IFERROR(IF($B446&lt;&gt;"",VLOOKUP(JK$421,TabelleK25BI,7,FALSE),""),"")</f>
        <v/>
      </c>
      <c r="JL446" s="4" t="str">
        <f ca="1">IFERROR(IF($B446&lt;&gt;"",VLOOKUP(JL$421,TabelleK25BI,7,FALSE),""),"")</f>
        <v/>
      </c>
      <c r="JM446" s="4" t="str">
        <f ca="1">IFERROR(IF($B446&lt;&gt;"",VLOOKUP(JM$421,TabelleK25BI,7,FALSE),""),"")</f>
        <v/>
      </c>
      <c r="JN446" s="4" t="str">
        <f ca="1">IFERROR(IF($B446&lt;&gt;"",VLOOKUP(JN$421,TabelleK25BI,7,FALSE),""),"")</f>
        <v/>
      </c>
      <c r="JO446" s="4" t="str">
        <f ca="1">IFERROR(IF($B446&lt;&gt;"",VLOOKUP(JO$421,TabelleK25BI,7,FALSE),""),"")</f>
        <v/>
      </c>
      <c r="JP446" s="4" t="str">
        <f ca="1">IFERROR(IF($B446&lt;&gt;"",VLOOKUP(JP$421,TabelleK25BI,7,FALSE),""),"")</f>
        <v/>
      </c>
      <c r="JQ446" s="4" t="str">
        <f ca="1">IFERROR(IF($B446&lt;&gt;"",VLOOKUP(JQ$421,TabelleK25BI,7,FALSE),""),"")</f>
        <v/>
      </c>
      <c r="JR446" s="4" t="str">
        <f ca="1">IFERROR(IF($B446&lt;&gt;"",VLOOKUP(JR$421,TabelleK25BI,7,FALSE),""),"")</f>
        <v/>
      </c>
      <c r="JS446" s="4" t="str">
        <f ca="1">IFERROR(IF($B446&lt;&gt;"",VLOOKUP(JS$421,TabelleK25BI,7,FALSE),""),"")</f>
        <v/>
      </c>
      <c r="JT446" s="4" t="str">
        <f ca="1">IFERROR(IF($B446&lt;&gt;"",VLOOKUP(JT$421,TabelleK25BI,7,FALSE),""),"")</f>
        <v/>
      </c>
      <c r="JU446" s="4" t="str">
        <f ca="1">IFERROR(IF($B446&lt;&gt;"",VLOOKUP(JU$421,TabelleK25BI,7,FALSE),""),"")</f>
        <v/>
      </c>
      <c r="JV446" s="4" t="str">
        <f ca="1">IFERROR(IF($B446&lt;&gt;"",VLOOKUP(JV$421,TabelleK25BI,7,FALSE),""),"")</f>
        <v/>
      </c>
      <c r="JW446" s="4" t="str">
        <f ca="1">IFERROR(IF($B446&lt;&gt;"",VLOOKUP(JW$421,TabelleK25BI,7,FALSE),""),"")</f>
        <v/>
      </c>
      <c r="JX446" s="4" t="str">
        <f ca="1">IFERROR(IF($B446&lt;&gt;"",VLOOKUP(JX$421,TabelleK25BI,7,FALSE),""),"")</f>
        <v/>
      </c>
      <c r="JY446" s="4" t="str">
        <f ca="1">IFERROR(IF($B446&lt;&gt;"",VLOOKUP(JY$421,TabelleK25BI,7,FALSE),""),"")</f>
        <v/>
      </c>
      <c r="JZ446" s="4" t="str">
        <f ca="1">IFERROR(IF($B446&lt;&gt;"",VLOOKUP(JZ$421,TabelleK25BI,7,FALSE),""),"")</f>
        <v/>
      </c>
      <c r="KA446" s="4" t="str">
        <f ca="1">IFERROR(IF($B446&lt;&gt;"",VLOOKUP(KA$421,TabelleK25BI,7,FALSE),""),"")</f>
        <v/>
      </c>
      <c r="KB446" s="4" t="str">
        <f ca="1">IFERROR(IF($B446&lt;&gt;"",VLOOKUP(KB$421,TabelleK25BI,7,FALSE),""),"")</f>
        <v/>
      </c>
      <c r="KC446" s="4" t="str">
        <f ca="1">IFERROR(IF($B446&lt;&gt;"",VLOOKUP(KC$421,TabelleK25BI,7,FALSE),""),"")</f>
        <v/>
      </c>
      <c r="KD446" s="4" t="str">
        <f ca="1">IFERROR(IF($B446&lt;&gt;"",VLOOKUP(KD$421,TabelleK25BI,7,FALSE),""),"")</f>
        <v/>
      </c>
      <c r="KE446" s="4" t="str">
        <f ca="1">IFERROR(IF($B446&lt;&gt;"",VLOOKUP(KE$421,TabelleK25BI,7,FALSE),""),"")</f>
        <v/>
      </c>
      <c r="KF446" s="4" t="str">
        <f ca="1">IFERROR(IF($B446&lt;&gt;"",VLOOKUP(KF$421,TabelleK25BI,7,FALSE),""),"")</f>
        <v/>
      </c>
      <c r="KG446" s="4" t="str">
        <f ca="1">IFERROR(IF($B446&lt;&gt;"",VLOOKUP(KG$421,TabelleK25BI,7,FALSE),""),"")</f>
        <v/>
      </c>
      <c r="KH446" s="4" t="str">
        <f ca="1">IFERROR(IF($B446&lt;&gt;"",VLOOKUP(KH$421,TabelleK25BI,7,FALSE),""),"")</f>
        <v/>
      </c>
      <c r="KI446" s="4" t="str">
        <f ca="1">IFERROR(IF($B446&lt;&gt;"",VLOOKUP(KI$421,TabelleK25BI,7,FALSE),""),"")</f>
        <v/>
      </c>
      <c r="KJ446" s="4" t="str">
        <f ca="1">IFERROR(IF($B446&lt;&gt;"",VLOOKUP(KJ$421,TabelleK25BI,7,FALSE),""),"")</f>
        <v/>
      </c>
      <c r="KK446" s="4" t="str">
        <f ca="1">IFERROR(IF($B446&lt;&gt;"",VLOOKUP(KK$421,TabelleK25BI,7,FALSE),""),"")</f>
        <v/>
      </c>
      <c r="KL446" s="4" t="str">
        <f ca="1">IFERROR(IF($B446&lt;&gt;"",VLOOKUP(KL$421,TabelleK25BI,7,FALSE),""),"")</f>
        <v/>
      </c>
      <c r="KM446" s="4" t="str">
        <f ca="1">IFERROR(IF($B446&lt;&gt;"",VLOOKUP(KM$421,TabelleK25BI,7,FALSE),""),"")</f>
        <v/>
      </c>
      <c r="KN446" s="4" t="str">
        <f ca="1">IFERROR(IF($B446&lt;&gt;"",VLOOKUP(KN$421,TabelleK25BI,7,FALSE),""),"")</f>
        <v/>
      </c>
      <c r="KO446" s="4" t="str">
        <f ca="1">IFERROR(IF($B446&lt;&gt;"",VLOOKUP(KO$421,TabelleK25BI,7,FALSE),""),"")</f>
        <v/>
      </c>
      <c r="KP446" s="4" t="str">
        <f ca="1">IFERROR(IF($B446&lt;&gt;"",VLOOKUP(KP$421,TabelleK25BI,7,FALSE),""),"")</f>
        <v/>
      </c>
      <c r="KQ446" s="4" t="str">
        <f ca="1">IFERROR(IF($B446&lt;&gt;"",VLOOKUP(KQ$421,TabelleK25BI,7,FALSE),""),"")</f>
        <v/>
      </c>
      <c r="KR446" s="4" t="str">
        <f>IFERROR(VLOOKUP($KR$421,TabelleK25BI,7,FALSE),"")</f>
        <v/>
      </c>
      <c r="KS446" s="4" t="str">
        <f>IFERROR(VLOOKUP($KS$421,TabelleK25BI,7,FALSE),"")</f>
        <v/>
      </c>
    </row>
    <row r="447" spans="2:305" ht="12.75" hidden="1" customHeight="1" x14ac:dyDescent="0.2">
      <c r="B447" s="138" t="str">
        <f t="shared" ca="1" si="148"/>
        <v/>
      </c>
      <c r="C447" s="4" t="str">
        <f ca="1">IFERROR(IF($B447&lt;&gt;"",VLOOKUP(C$421,TabelleK26BI,7,FALSE),""),"")</f>
        <v/>
      </c>
      <c r="D447" s="4" t="str">
        <f ca="1">IFERROR(IF($B447&lt;&gt;"",VLOOKUP(D$421,TabelleK26BI,7,FALSE),""),"")</f>
        <v/>
      </c>
      <c r="E447" s="4" t="str">
        <f ca="1">IFERROR(IF($B447&lt;&gt;"",VLOOKUP(E$421,TabelleK26BI,7,FALSE),""),"")</f>
        <v/>
      </c>
      <c r="F447" s="4" t="str">
        <f ca="1">IFERROR(IF($B447&lt;&gt;"",VLOOKUP(F$421,TabelleK26BI,7,FALSE),""),"")</f>
        <v/>
      </c>
      <c r="G447" s="4" t="str">
        <f ca="1">IFERROR(IF($B447&lt;&gt;"",VLOOKUP(G$421,TabelleK26BI,7,FALSE),""),"")</f>
        <v/>
      </c>
      <c r="H447" s="4" t="str">
        <f ca="1">IFERROR(IF($B447&lt;&gt;"",VLOOKUP(H$421,TabelleK26BI,7,FALSE),""),"")</f>
        <v/>
      </c>
      <c r="I447" s="4" t="str">
        <f ca="1">IFERROR(IF($B447&lt;&gt;"",VLOOKUP(I$421,TabelleK26BI,7,FALSE),""),"")</f>
        <v/>
      </c>
      <c r="J447" s="4" t="str">
        <f ca="1">IFERROR(IF($B447&lt;&gt;"",VLOOKUP(J$421,TabelleK26BI,7,FALSE),""),"")</f>
        <v/>
      </c>
      <c r="K447" s="4" t="str">
        <f ca="1">IFERROR(IF($B447&lt;&gt;"",VLOOKUP(K$421,TabelleK26BI,7,FALSE),""),"")</f>
        <v/>
      </c>
      <c r="L447" s="4" t="str">
        <f ca="1">IFERROR(IF($B447&lt;&gt;"",VLOOKUP(L$421,TabelleK26BI,7,FALSE),""),"")</f>
        <v/>
      </c>
      <c r="M447" s="4" t="str">
        <f ca="1">IFERROR(IF($B447&lt;&gt;"",VLOOKUP(M$421,TabelleK26BI,7,FALSE),""),"")</f>
        <v/>
      </c>
      <c r="N447" s="4" t="str">
        <f ca="1">IFERROR(IF($B447&lt;&gt;"",VLOOKUP(N$421,TabelleK26BI,7,FALSE),""),"")</f>
        <v/>
      </c>
      <c r="O447" s="4" t="str">
        <f ca="1">IFERROR(IF($B447&lt;&gt;"",VLOOKUP(O$421,TabelleK26BI,7,FALSE),""),"")</f>
        <v/>
      </c>
      <c r="P447" s="4" t="str">
        <f ca="1">IFERROR(IF($B447&lt;&gt;"",VLOOKUP(P$421,TabelleK26BI,7,FALSE),""),"")</f>
        <v/>
      </c>
      <c r="Q447" s="4" t="str">
        <f ca="1">IFERROR(IF($B447&lt;&gt;"",VLOOKUP(Q$421,TabelleK26BI,7,FALSE),""),"")</f>
        <v/>
      </c>
      <c r="R447" s="4" t="str">
        <f ca="1">IFERROR(IF($B447&lt;&gt;"",VLOOKUP(R$421,TabelleK26BI,7,FALSE),""),"")</f>
        <v/>
      </c>
      <c r="S447" s="4" t="str">
        <f ca="1">IFERROR(IF($B447&lt;&gt;"",VLOOKUP(S$421,TabelleK26BI,7,FALSE),""),"")</f>
        <v/>
      </c>
      <c r="T447" s="4" t="str">
        <f ca="1">IFERROR(IF($B447&lt;&gt;"",VLOOKUP(T$421,TabelleK26BI,7,FALSE),""),"")</f>
        <v/>
      </c>
      <c r="U447" s="4" t="str">
        <f ca="1">IFERROR(IF($B447&lt;&gt;"",VLOOKUP(U$421,TabelleK26BI,7,FALSE),""),"")</f>
        <v/>
      </c>
      <c r="V447" s="4" t="str">
        <f ca="1">IFERROR(IF($B447&lt;&gt;"",VLOOKUP(V$421,TabelleK26BI,7,FALSE),""),"")</f>
        <v/>
      </c>
      <c r="W447" s="4" t="str">
        <f ca="1">IFERROR(IF($B447&lt;&gt;"",VLOOKUP(W$421,TabelleK26BI,7,FALSE),""),"")</f>
        <v/>
      </c>
      <c r="X447" s="4" t="str">
        <f ca="1">IFERROR(IF($B447&lt;&gt;"",VLOOKUP(X$421,TabelleK26BI,7,FALSE),""),"")</f>
        <v/>
      </c>
      <c r="Y447" s="4" t="str">
        <f ca="1">IFERROR(IF($B447&lt;&gt;"",VLOOKUP(Y$421,TabelleK26BI,7,FALSE),""),"")</f>
        <v/>
      </c>
      <c r="Z447" s="4" t="str">
        <f ca="1">IFERROR(IF($B447&lt;&gt;"",VLOOKUP(Z$421,TabelleK26BI,7,FALSE),""),"")</f>
        <v/>
      </c>
      <c r="AA447" s="4" t="str">
        <f ca="1">IFERROR(IF($B447&lt;&gt;"",VLOOKUP(AA$421,TabelleK26BI,7,FALSE),""),"")</f>
        <v/>
      </c>
      <c r="AB447" s="4" t="str">
        <f ca="1">IFERROR(IF($B447&lt;&gt;"",VLOOKUP(AB$421,TabelleK26BI,7,FALSE),""),"")</f>
        <v/>
      </c>
      <c r="AC447" s="4" t="str">
        <f ca="1">IFERROR(IF($B447&lt;&gt;"",VLOOKUP(AC$421,TabelleK26BI,7,FALSE),""),"")</f>
        <v/>
      </c>
      <c r="AD447" s="4" t="str">
        <f ca="1">IFERROR(IF($B447&lt;&gt;"",VLOOKUP(AD$421,TabelleK26BI,7,FALSE),""),"")</f>
        <v/>
      </c>
      <c r="AE447" s="4" t="str">
        <f ca="1">IFERROR(IF($B447&lt;&gt;"",VLOOKUP(AE$421,TabelleK26BI,7,FALSE),""),"")</f>
        <v/>
      </c>
      <c r="AF447" s="4" t="str">
        <f ca="1">IFERROR(IF($B447&lt;&gt;"",VLOOKUP(AF$421,TabelleK26BI,7,FALSE),""),"")</f>
        <v/>
      </c>
      <c r="AG447" s="4" t="str">
        <f ca="1">IFERROR(IF($B447&lt;&gt;"",VLOOKUP(AG$421,TabelleK26BI,7,FALSE),""),"")</f>
        <v/>
      </c>
      <c r="AH447" s="4" t="str">
        <f ca="1">IFERROR(IF($B447&lt;&gt;"",VLOOKUP(AH$421,TabelleK26BI,7,FALSE),""),"")</f>
        <v/>
      </c>
      <c r="AI447" s="4" t="str">
        <f ca="1">IFERROR(IF($B447&lt;&gt;"",VLOOKUP(AI$421,TabelleK26BI,7,FALSE),""),"")</f>
        <v/>
      </c>
      <c r="AJ447" s="4" t="str">
        <f ca="1">IFERROR(IF($B447&lt;&gt;"",VLOOKUP(AJ$421,TabelleK26BI,7,FALSE),""),"")</f>
        <v/>
      </c>
      <c r="AK447" s="4" t="str">
        <f ca="1">IFERROR(IF($B447&lt;&gt;"",VLOOKUP(AK$421,TabelleK26BI,7,FALSE),""),"")</f>
        <v/>
      </c>
      <c r="AL447" s="4" t="str">
        <f ca="1">IFERROR(IF($B447&lt;&gt;"",VLOOKUP(AL$421,TabelleK26BI,7,FALSE),""),"")</f>
        <v/>
      </c>
      <c r="AM447" s="4" t="str">
        <f ca="1">IFERROR(IF($B447&lt;&gt;"",VLOOKUP(AM$421,TabelleK26BI,7,FALSE),""),"")</f>
        <v/>
      </c>
      <c r="AN447" s="4" t="str">
        <f ca="1">IFERROR(IF($B447&lt;&gt;"",VLOOKUP(AN$421,TabelleK26BI,7,FALSE),""),"")</f>
        <v/>
      </c>
      <c r="AO447" s="4" t="str">
        <f ca="1">IFERROR(IF($B447&lt;&gt;"",VLOOKUP(AO$421,TabelleK26BI,7,FALSE),""),"")</f>
        <v/>
      </c>
      <c r="AP447" s="4" t="str">
        <f ca="1">IFERROR(IF($B447&lt;&gt;"",VLOOKUP(AP$421,TabelleK26BI,7,FALSE),""),"")</f>
        <v/>
      </c>
      <c r="AQ447" s="4" t="str">
        <f ca="1">IFERROR(IF($B447&lt;&gt;"",VLOOKUP(AQ$421,TabelleK26BI,7,FALSE),""),"")</f>
        <v/>
      </c>
      <c r="AR447" s="4" t="str">
        <f ca="1">IFERROR(IF($B447&lt;&gt;"",VLOOKUP(AR$421,TabelleK26BI,7,FALSE),""),"")</f>
        <v/>
      </c>
      <c r="AS447" s="4" t="str">
        <f ca="1">IFERROR(IF($B447&lt;&gt;"",VLOOKUP(AS$421,TabelleK26BI,7,FALSE),""),"")</f>
        <v/>
      </c>
      <c r="AT447" s="4" t="str">
        <f ca="1">IFERROR(IF($B447&lt;&gt;"",VLOOKUP(AT$421,TabelleK26BI,7,FALSE),""),"")</f>
        <v/>
      </c>
      <c r="AU447" s="4" t="str">
        <f ca="1">IFERROR(IF($B447&lt;&gt;"",VLOOKUP(AU$421,TabelleK26BI,7,FALSE),""),"")</f>
        <v/>
      </c>
      <c r="AV447" s="4" t="str">
        <f ca="1">IFERROR(IF($B447&lt;&gt;"",VLOOKUP(AV$421,TabelleK26BI,7,FALSE),""),"")</f>
        <v/>
      </c>
      <c r="AW447" s="4" t="str">
        <f ca="1">IFERROR(IF($B447&lt;&gt;"",VLOOKUP(AW$421,TabelleK26BI,7,FALSE),""),"")</f>
        <v/>
      </c>
      <c r="AX447" s="4" t="str">
        <f ca="1">IFERROR(IF($B447&lt;&gt;"",VLOOKUP(AX$421,TabelleK26BI,7,FALSE),""),"")</f>
        <v/>
      </c>
      <c r="AY447" s="4" t="str">
        <f ca="1">IFERROR(IF($B447&lt;&gt;"",VLOOKUP(AY$421,TabelleK26BI,7,FALSE),""),"")</f>
        <v/>
      </c>
      <c r="AZ447" s="4" t="str">
        <f ca="1">IFERROR(IF($B447&lt;&gt;"",VLOOKUP(AZ$421,TabelleK26BI,7,FALSE),""),"")</f>
        <v/>
      </c>
      <c r="BA447" s="4" t="str">
        <f ca="1">IFERROR(IF($B447&lt;&gt;"",VLOOKUP(BA$421,TabelleK26BI,7,FALSE),""),"")</f>
        <v/>
      </c>
      <c r="BB447" s="4" t="str">
        <f ca="1">IFERROR(IF($B447&lt;&gt;"",VLOOKUP(BB$421,TabelleK26BI,7,FALSE),""),"")</f>
        <v/>
      </c>
      <c r="BC447" s="4" t="str">
        <f ca="1">IFERROR(IF($B447&lt;&gt;"",VLOOKUP(BC$421,TabelleK26BI,7,FALSE),""),"")</f>
        <v/>
      </c>
      <c r="BD447" s="4" t="str">
        <f ca="1">IFERROR(IF($B447&lt;&gt;"",VLOOKUP(BD$421,TabelleK26BI,7,FALSE),""),"")</f>
        <v/>
      </c>
      <c r="BE447" s="4" t="str">
        <f ca="1">IFERROR(IF($B447&lt;&gt;"",VLOOKUP(BE$421,TabelleK26BI,7,FALSE),""),"")</f>
        <v/>
      </c>
      <c r="BF447" s="4" t="str">
        <f ca="1">IFERROR(IF($B447&lt;&gt;"",VLOOKUP(BF$421,TabelleK26BI,7,FALSE),""),"")</f>
        <v/>
      </c>
      <c r="BG447" s="4" t="str">
        <f ca="1">IFERROR(IF($B447&lt;&gt;"",VLOOKUP(BG$421,TabelleK26BI,7,FALSE),""),"")</f>
        <v/>
      </c>
      <c r="BH447" s="4" t="str">
        <f ca="1">IFERROR(IF($B447&lt;&gt;"",VLOOKUP(BH$421,TabelleK26BI,7,FALSE),""),"")</f>
        <v/>
      </c>
      <c r="BI447" s="4" t="str">
        <f ca="1">IFERROR(IF($B447&lt;&gt;"",VLOOKUP(BI$421,TabelleK26BI,7,FALSE),""),"")</f>
        <v/>
      </c>
      <c r="BJ447" s="4" t="str">
        <f ca="1">IFERROR(IF($B447&lt;&gt;"",VLOOKUP(BJ$421,TabelleK26BI,7,FALSE),""),"")</f>
        <v/>
      </c>
      <c r="BK447" s="4" t="str">
        <f ca="1">IFERROR(IF($B447&lt;&gt;"",VLOOKUP(BK$421,TabelleK26BI,7,FALSE),""),"")</f>
        <v/>
      </c>
      <c r="BL447" s="4" t="str">
        <f ca="1">IFERROR(IF($B447&lt;&gt;"",VLOOKUP(BL$421,TabelleK26BI,7,FALSE),""),"")</f>
        <v/>
      </c>
      <c r="BM447" s="4" t="str">
        <f ca="1">IFERROR(IF($B447&lt;&gt;"",VLOOKUP(BM$421,TabelleK26BI,7,FALSE),""),"")</f>
        <v/>
      </c>
      <c r="BN447" s="4" t="str">
        <f ca="1">IFERROR(IF($B447&lt;&gt;"",VLOOKUP(BN$421,TabelleK26BI,7,FALSE),""),"")</f>
        <v/>
      </c>
      <c r="BO447" s="4" t="str">
        <f ca="1">IFERROR(IF($B447&lt;&gt;"",VLOOKUP(BO$421,TabelleK26BI,7,FALSE),""),"")</f>
        <v/>
      </c>
      <c r="BP447" s="4" t="str">
        <f ca="1">IFERROR(IF($B447&lt;&gt;"",VLOOKUP(BP$421,TabelleK26BI,7,FALSE),""),"")</f>
        <v/>
      </c>
      <c r="BQ447" s="4" t="str">
        <f ca="1">IFERROR(IF($B447&lt;&gt;"",VLOOKUP(BQ$421,TabelleK26BI,7,FALSE),""),"")</f>
        <v/>
      </c>
      <c r="BR447" s="4" t="str">
        <f ca="1">IFERROR(IF($B447&lt;&gt;"",VLOOKUP(BR$421,TabelleK26BI,7,FALSE),""),"")</f>
        <v/>
      </c>
      <c r="BS447" s="4" t="str">
        <f ca="1">IFERROR(IF($B447&lt;&gt;"",VLOOKUP(BS$421,TabelleK26BI,7,FALSE),""),"")</f>
        <v/>
      </c>
      <c r="BT447" s="4" t="str">
        <f ca="1">IFERROR(IF($B447&lt;&gt;"",VLOOKUP(BT$421,TabelleK26BI,7,FALSE),""),"")</f>
        <v/>
      </c>
      <c r="BU447" s="4" t="str">
        <f ca="1">IFERROR(IF($B447&lt;&gt;"",VLOOKUP(BU$421,TabelleK26BI,7,FALSE),""),"")</f>
        <v/>
      </c>
      <c r="BV447" s="4" t="str">
        <f ca="1">IFERROR(IF($B447&lt;&gt;"",VLOOKUP(BV$421,TabelleK26BI,7,FALSE),""),"")</f>
        <v/>
      </c>
      <c r="BW447" s="4" t="str">
        <f ca="1">IFERROR(IF($B447&lt;&gt;"",VLOOKUP(BW$421,TabelleK26BI,7,FALSE),""),"")</f>
        <v/>
      </c>
      <c r="BX447" s="4" t="str">
        <f ca="1">IFERROR(IF($B447&lt;&gt;"",VLOOKUP(BX$421,TabelleK26BI,7,FALSE),""),"")</f>
        <v/>
      </c>
      <c r="BY447" s="4" t="str">
        <f ca="1">IFERROR(IF($B447&lt;&gt;"",VLOOKUP(BY$421,TabelleK26BI,7,FALSE),""),"")</f>
        <v/>
      </c>
      <c r="BZ447" s="4" t="str">
        <f ca="1">IFERROR(IF($B447&lt;&gt;"",VLOOKUP(BZ$421,TabelleK26BI,7,FALSE),""),"")</f>
        <v/>
      </c>
      <c r="CA447" s="4" t="str">
        <f ca="1">IFERROR(IF($B447&lt;&gt;"",VLOOKUP(CA$421,TabelleK26BI,7,FALSE),""),"")</f>
        <v/>
      </c>
      <c r="CB447" s="4" t="str">
        <f ca="1">IFERROR(IF($B447&lt;&gt;"",VLOOKUP(CB$421,TabelleK26BI,7,FALSE),""),"")</f>
        <v/>
      </c>
      <c r="CC447" s="4" t="str">
        <f ca="1">IFERROR(IF($B447&lt;&gt;"",VLOOKUP(CC$421,TabelleK26BI,7,FALSE),""),"")</f>
        <v/>
      </c>
      <c r="CD447" s="4" t="str">
        <f ca="1">IFERROR(IF($B447&lt;&gt;"",VLOOKUP(CD$421,TabelleK26BI,7,FALSE),""),"")</f>
        <v/>
      </c>
      <c r="CE447" s="4" t="str">
        <f ca="1">IFERROR(IF($B447&lt;&gt;"",VLOOKUP(CE$421,TabelleK26BI,7,FALSE),""),"")</f>
        <v/>
      </c>
      <c r="CF447" s="4" t="str">
        <f ca="1">IFERROR(IF($B447&lt;&gt;"",VLOOKUP(CF$421,TabelleK26BI,7,FALSE),""),"")</f>
        <v/>
      </c>
      <c r="CG447" s="4" t="str">
        <f ca="1">IFERROR(IF($B447&lt;&gt;"",VLOOKUP(CG$421,TabelleK26BI,7,FALSE),""),"")</f>
        <v/>
      </c>
      <c r="CH447" s="4" t="str">
        <f ca="1">IFERROR(IF($B447&lt;&gt;"",VLOOKUP(CH$421,TabelleK26BI,7,FALSE),""),"")</f>
        <v/>
      </c>
      <c r="CI447" s="4" t="str">
        <f ca="1">IFERROR(IF($B447&lt;&gt;"",VLOOKUP(CI$421,TabelleK26BI,7,FALSE),""),"")</f>
        <v/>
      </c>
      <c r="CJ447" s="4" t="str">
        <f ca="1">IFERROR(IF($B447&lt;&gt;"",VLOOKUP(CJ$421,TabelleK26BI,7,FALSE),""),"")</f>
        <v/>
      </c>
      <c r="CK447" s="4" t="str">
        <f ca="1">IFERROR(IF($B447&lt;&gt;"",VLOOKUP(CK$421,TabelleK26BI,7,FALSE),""),"")</f>
        <v/>
      </c>
      <c r="CL447" s="4" t="str">
        <f ca="1">IFERROR(IF($B447&lt;&gt;"",VLOOKUP(CL$421,TabelleK26BI,7,FALSE),""),"")</f>
        <v/>
      </c>
      <c r="CM447" s="4" t="str">
        <f ca="1">IFERROR(IF($B447&lt;&gt;"",VLOOKUP(CM$421,TabelleK26BI,7,FALSE),""),"")</f>
        <v/>
      </c>
      <c r="CN447" s="4" t="str">
        <f ca="1">IFERROR(IF($B447&lt;&gt;"",VLOOKUP(CN$421,TabelleK26BI,7,FALSE),""),"")</f>
        <v/>
      </c>
      <c r="CO447" s="4" t="str">
        <f ca="1">IFERROR(IF($B447&lt;&gt;"",VLOOKUP(CO$421,TabelleK26BI,7,FALSE),""),"")</f>
        <v/>
      </c>
      <c r="CP447" s="4" t="str">
        <f ca="1">IFERROR(IF($B447&lt;&gt;"",VLOOKUP(CP$421,TabelleK26BI,7,FALSE),""),"")</f>
        <v/>
      </c>
      <c r="CQ447" s="4" t="str">
        <f ca="1">IFERROR(IF($B447&lt;&gt;"",VLOOKUP(CQ$421,TabelleK26BI,7,FALSE),""),"")</f>
        <v/>
      </c>
      <c r="CR447" s="4" t="str">
        <f ca="1">IFERROR(IF($B447&lt;&gt;"",VLOOKUP(CR$421,TabelleK26BI,7,FALSE),""),"")</f>
        <v/>
      </c>
      <c r="CS447" s="4" t="str">
        <f ca="1">IFERROR(IF($B447&lt;&gt;"",VLOOKUP(CS$421,TabelleK26BI,7,FALSE),""),"")</f>
        <v/>
      </c>
      <c r="CT447" s="4" t="str">
        <f ca="1">IFERROR(IF($B447&lt;&gt;"",VLOOKUP(CT$421,TabelleK26BI,7,FALSE),""),"")</f>
        <v/>
      </c>
      <c r="CU447" s="4" t="str">
        <f ca="1">IFERROR(IF($B447&lt;&gt;"",VLOOKUP(CU$421,TabelleK26BI,7,FALSE),""),"")</f>
        <v/>
      </c>
      <c r="CV447" s="4" t="str">
        <f ca="1">IFERROR(IF($B447&lt;&gt;"",VLOOKUP(CV$421,TabelleK26BI,7,FALSE),""),"")</f>
        <v/>
      </c>
      <c r="CW447" s="4" t="str">
        <f ca="1">IFERROR(IF($B447&lt;&gt;"",VLOOKUP(CW$421,TabelleK26BI,7,FALSE),""),"")</f>
        <v/>
      </c>
      <c r="CX447" s="4" t="str">
        <f ca="1">IFERROR(IF($B447&lt;&gt;"",VLOOKUP(CX$421,TabelleK26BI,7,FALSE),""),"")</f>
        <v/>
      </c>
      <c r="CY447" s="4" t="str">
        <f ca="1">IFERROR(IF($B447&lt;&gt;"",VLOOKUP(CY$421,TabelleK26BI,7,FALSE),""),"")</f>
        <v/>
      </c>
      <c r="CZ447" s="4" t="str">
        <f ca="1">IFERROR(IF($B447&lt;&gt;"",VLOOKUP(CZ$421,TabelleK26BI,7,FALSE),""),"")</f>
        <v/>
      </c>
      <c r="DA447" s="4" t="str">
        <f ca="1">IFERROR(IF($B447&lt;&gt;"",VLOOKUP(DA$421,TabelleK26BI,7,FALSE),""),"")</f>
        <v/>
      </c>
      <c r="DB447" s="4" t="str">
        <f ca="1">IFERROR(IF($B447&lt;&gt;"",VLOOKUP(DB$421,TabelleK26BI,7,FALSE),""),"")</f>
        <v/>
      </c>
      <c r="DC447" s="4" t="str">
        <f ca="1">IFERROR(IF($B447&lt;&gt;"",VLOOKUP(DC$421,TabelleK26BI,7,FALSE),""),"")</f>
        <v/>
      </c>
      <c r="DD447" s="4" t="str">
        <f ca="1">IFERROR(IF($B447&lt;&gt;"",VLOOKUP(DD$421,TabelleK26BI,7,FALSE),""),"")</f>
        <v/>
      </c>
      <c r="DE447" s="4" t="str">
        <f ca="1">IFERROR(IF($B447&lt;&gt;"",VLOOKUP(DE$421,TabelleK26BI,7,FALSE),""),"")</f>
        <v/>
      </c>
      <c r="DF447" s="4" t="str">
        <f ca="1">IFERROR(IF($B447&lt;&gt;"",VLOOKUP(DF$421,TabelleK26BI,7,FALSE),""),"")</f>
        <v/>
      </c>
      <c r="DG447" s="4" t="str">
        <f ca="1">IFERROR(IF($B447&lt;&gt;"",VLOOKUP(DG$421,TabelleK26BI,7,FALSE),""),"")</f>
        <v/>
      </c>
      <c r="DH447" s="4" t="str">
        <f ca="1">IFERROR(IF($B447&lt;&gt;"",VLOOKUP(DH$421,TabelleK26BI,7,FALSE),""),"")</f>
        <v/>
      </c>
      <c r="DI447" s="4" t="str">
        <f ca="1">IFERROR(IF($B447&lt;&gt;"",VLOOKUP(DI$421,TabelleK26BI,7,FALSE),""),"")</f>
        <v/>
      </c>
      <c r="DJ447" s="4" t="str">
        <f ca="1">IFERROR(IF($B447&lt;&gt;"",VLOOKUP(DJ$421,TabelleK26BI,7,FALSE),""),"")</f>
        <v/>
      </c>
      <c r="DK447" s="4" t="str">
        <f ca="1">IFERROR(IF($B447&lt;&gt;"",VLOOKUP(DK$421,TabelleK26BI,7,FALSE),""),"")</f>
        <v/>
      </c>
      <c r="DL447" s="4" t="str">
        <f ca="1">IFERROR(IF($B447&lt;&gt;"",VLOOKUP(DL$421,TabelleK26BI,7,FALSE),""),"")</f>
        <v/>
      </c>
      <c r="DM447" s="4" t="str">
        <f ca="1">IFERROR(IF($B447&lt;&gt;"",VLOOKUP(DM$421,TabelleK26BI,7,FALSE),""),"")</f>
        <v/>
      </c>
      <c r="DN447" s="4" t="str">
        <f ca="1">IFERROR(IF($B447&lt;&gt;"",VLOOKUP(DN$421,TabelleK26BI,7,FALSE),""),"")</f>
        <v/>
      </c>
      <c r="DO447" s="4" t="str">
        <f ca="1">IFERROR(IF($B447&lt;&gt;"",VLOOKUP(DO$421,TabelleK26BI,7,FALSE),""),"")</f>
        <v/>
      </c>
      <c r="DP447" s="4" t="str">
        <f ca="1">IFERROR(IF($B447&lt;&gt;"",VLOOKUP(DP$421,TabelleK26BI,7,FALSE),""),"")</f>
        <v/>
      </c>
      <c r="DQ447" s="4" t="str">
        <f ca="1">IFERROR(IF($B447&lt;&gt;"",VLOOKUP(DQ$421,TabelleK26BI,7,FALSE),""),"")</f>
        <v/>
      </c>
      <c r="DR447" s="4" t="str">
        <f ca="1">IFERROR(IF($B447&lt;&gt;"",VLOOKUP(DR$421,TabelleK26BI,7,FALSE),""),"")</f>
        <v/>
      </c>
      <c r="DS447" s="4" t="str">
        <f ca="1">IFERROR(IF($B447&lt;&gt;"",VLOOKUP(DS$421,TabelleK26BI,7,FALSE),""),"")</f>
        <v/>
      </c>
      <c r="DT447" s="4" t="str">
        <f ca="1">IFERROR(IF($B447&lt;&gt;"",VLOOKUP(DT$421,TabelleK26BI,7,FALSE),""),"")</f>
        <v/>
      </c>
      <c r="DU447" s="4" t="str">
        <f ca="1">IFERROR(IF($B447&lt;&gt;"",VLOOKUP(DU$421,TabelleK26BI,7,FALSE),""),"")</f>
        <v/>
      </c>
      <c r="DV447" s="4" t="str">
        <f ca="1">IFERROR(IF($B447&lt;&gt;"",VLOOKUP(DV$421,TabelleK26BI,7,FALSE),""),"")</f>
        <v/>
      </c>
      <c r="DW447" s="4" t="str">
        <f ca="1">IFERROR(IF($B447&lt;&gt;"",VLOOKUP(DW$421,TabelleK26BI,7,FALSE),""),"")</f>
        <v/>
      </c>
      <c r="DX447" s="4" t="str">
        <f ca="1">IFERROR(IF($B447&lt;&gt;"",VLOOKUP(DX$421,TabelleK26BI,7,FALSE),""),"")</f>
        <v/>
      </c>
      <c r="DY447" s="4" t="str">
        <f ca="1">IFERROR(IF($B447&lt;&gt;"",VLOOKUP(DY$421,TabelleK26BI,7,FALSE),""),"")</f>
        <v/>
      </c>
      <c r="DZ447" s="4" t="str">
        <f ca="1">IFERROR(IF($B447&lt;&gt;"",VLOOKUP(DZ$421,TabelleK26BI,7,FALSE),""),"")</f>
        <v/>
      </c>
      <c r="EA447" s="4" t="str">
        <f ca="1">IFERROR(IF($B447&lt;&gt;"",VLOOKUP(EA$421,TabelleK26BI,7,FALSE),""),"")</f>
        <v/>
      </c>
      <c r="EB447" s="4" t="str">
        <f ca="1">IFERROR(IF($B447&lt;&gt;"",VLOOKUP(EB$421,TabelleK26BI,7,FALSE),""),"")</f>
        <v/>
      </c>
      <c r="EC447" s="4" t="str">
        <f ca="1">IFERROR(IF($B447&lt;&gt;"",VLOOKUP(EC$421,TabelleK26BI,7,FALSE),""),"")</f>
        <v/>
      </c>
      <c r="ED447" s="4" t="str">
        <f ca="1">IFERROR(IF($B447&lt;&gt;"",VLOOKUP(ED$421,TabelleK26BI,7,FALSE),""),"")</f>
        <v/>
      </c>
      <c r="EE447" s="4" t="str">
        <f ca="1">IFERROR(IF($B447&lt;&gt;"",VLOOKUP(EE$421,TabelleK26BI,7,FALSE),""),"")</f>
        <v/>
      </c>
      <c r="EF447" s="4" t="str">
        <f ca="1">IFERROR(IF($B447&lt;&gt;"",VLOOKUP(EF$421,TabelleK26BI,7,FALSE),""),"")</f>
        <v/>
      </c>
      <c r="EG447" s="4" t="str">
        <f ca="1">IFERROR(IF($B447&lt;&gt;"",VLOOKUP(EG$421,TabelleK26BI,7,FALSE),""),"")</f>
        <v/>
      </c>
      <c r="EH447" s="4" t="str">
        <f ca="1">IFERROR(IF($B447&lt;&gt;"",VLOOKUP(EH$421,TabelleK26BI,7,FALSE),""),"")</f>
        <v/>
      </c>
      <c r="EI447" s="4" t="str">
        <f ca="1">IFERROR(IF($B447&lt;&gt;"",VLOOKUP(EI$421,TabelleK26BI,7,FALSE),""),"")</f>
        <v/>
      </c>
      <c r="EJ447" s="4" t="str">
        <f ca="1">IFERROR(IF($B447&lt;&gt;"",VLOOKUP(EJ$421,TabelleK26BI,7,FALSE),""),"")</f>
        <v/>
      </c>
      <c r="EK447" s="4" t="str">
        <f ca="1">IFERROR(IF($B447&lt;&gt;"",VLOOKUP(EK$421,TabelleK26BI,7,FALSE),""),"")</f>
        <v/>
      </c>
      <c r="EL447" s="4" t="str">
        <f ca="1">IFERROR(IF($B447&lt;&gt;"",VLOOKUP(EL$421,TabelleK26BI,7,FALSE),""),"")</f>
        <v/>
      </c>
      <c r="EM447" s="4" t="str">
        <f ca="1">IFERROR(IF($B447&lt;&gt;"",VLOOKUP(EM$421,TabelleK26BI,7,FALSE),""),"")</f>
        <v/>
      </c>
      <c r="EN447" s="4" t="str">
        <f ca="1">IFERROR(IF($B447&lt;&gt;"",VLOOKUP(EN$421,TabelleK26BI,7,FALSE),""),"")</f>
        <v/>
      </c>
      <c r="EO447" s="4" t="str">
        <f ca="1">IFERROR(IF($B447&lt;&gt;"",VLOOKUP(EO$421,TabelleK26BI,7,FALSE),""),"")</f>
        <v/>
      </c>
      <c r="EP447" s="4" t="str">
        <f ca="1">IFERROR(IF($B447&lt;&gt;"",VLOOKUP(EP$421,TabelleK26BI,7,FALSE),""),"")</f>
        <v/>
      </c>
      <c r="EQ447" s="4" t="str">
        <f ca="1">IFERROR(IF($B447&lt;&gt;"",VLOOKUP(EQ$421,TabelleK26BI,7,FALSE),""),"")</f>
        <v/>
      </c>
      <c r="ER447" s="4" t="str">
        <f ca="1">IFERROR(IF($B447&lt;&gt;"",VLOOKUP(ER$421,TabelleK26BI,7,FALSE),""),"")</f>
        <v/>
      </c>
      <c r="ES447" s="4" t="str">
        <f ca="1">IFERROR(IF($B447&lt;&gt;"",VLOOKUP(ES$421,TabelleK26BI,7,FALSE),""),"")</f>
        <v/>
      </c>
      <c r="ET447" s="4" t="str">
        <f ca="1">IFERROR(IF($B447&lt;&gt;"",VLOOKUP(ET$421,TabelleK26BI,7,FALSE),""),"")</f>
        <v/>
      </c>
      <c r="EU447" s="4" t="str">
        <f ca="1">IFERROR(IF($B447&lt;&gt;"",VLOOKUP(EU$421,TabelleK26BI,7,FALSE),""),"")</f>
        <v/>
      </c>
      <c r="EV447" s="4" t="str">
        <f ca="1">IFERROR(IF($B447&lt;&gt;"",VLOOKUP(EV$421,TabelleK26BI,7,FALSE),""),"")</f>
        <v/>
      </c>
      <c r="EW447" s="4" t="str">
        <f ca="1">IFERROR(IF($B447&lt;&gt;"",VLOOKUP(EW$421,TabelleK26BI,7,FALSE),""),"")</f>
        <v/>
      </c>
      <c r="EX447" s="4" t="str">
        <f ca="1">IFERROR(IF($B447&lt;&gt;"",VLOOKUP(EX$421,TabelleK26BI,7,FALSE),""),"")</f>
        <v/>
      </c>
      <c r="EY447" s="4" t="str">
        <f ca="1">IFERROR(IF($B447&lt;&gt;"",VLOOKUP(EY$421,TabelleK26BI,7,FALSE),""),"")</f>
        <v/>
      </c>
      <c r="EZ447" s="4" t="str">
        <f ca="1">IFERROR(IF($B447&lt;&gt;"",VLOOKUP(EZ$421,TabelleK26BI,7,FALSE),""),"")</f>
        <v/>
      </c>
      <c r="FA447" s="4" t="str">
        <f ca="1">IFERROR(IF($B447&lt;&gt;"",VLOOKUP(FA$421,TabelleK26BI,7,FALSE),""),"")</f>
        <v/>
      </c>
      <c r="FB447" s="4" t="str">
        <f ca="1">IFERROR(IF($B447&lt;&gt;"",VLOOKUP(FB$421,TabelleK26BI,7,FALSE),""),"")</f>
        <v/>
      </c>
      <c r="FC447" s="4" t="str">
        <f ca="1">IFERROR(IF($B447&lt;&gt;"",VLOOKUP(FC$421,TabelleK26BI,7,FALSE),""),"")</f>
        <v/>
      </c>
      <c r="FD447" s="4" t="str">
        <f ca="1">IFERROR(IF($B447&lt;&gt;"",VLOOKUP(FD$421,TabelleK26BI,7,FALSE),""),"")</f>
        <v/>
      </c>
      <c r="FE447" s="4" t="str">
        <f ca="1">IFERROR(IF($B447&lt;&gt;"",VLOOKUP(FE$421,TabelleK26BI,7,FALSE),""),"")</f>
        <v/>
      </c>
      <c r="FF447" s="4" t="str">
        <f ca="1">IFERROR(IF($B447&lt;&gt;"",VLOOKUP(FF$421,TabelleK26BI,7,FALSE),""),"")</f>
        <v/>
      </c>
      <c r="FG447" s="4" t="str">
        <f ca="1">IFERROR(IF($B447&lt;&gt;"",VLOOKUP(FG$421,TabelleK26BI,7,FALSE),""),"")</f>
        <v/>
      </c>
      <c r="FH447" s="4" t="str">
        <f ca="1">IFERROR(IF($B447&lt;&gt;"",VLOOKUP(FH$421,TabelleK26BI,7,FALSE),""),"")</f>
        <v/>
      </c>
      <c r="FI447" s="4" t="str">
        <f ca="1">IFERROR(IF($B447&lt;&gt;"",VLOOKUP(FI$421,TabelleK26BI,7,FALSE),""),"")</f>
        <v/>
      </c>
      <c r="FJ447" s="4" t="str">
        <f ca="1">IFERROR(IF($B447&lt;&gt;"",VLOOKUP(FJ$421,TabelleK26BI,7,FALSE),""),"")</f>
        <v/>
      </c>
      <c r="FK447" s="4" t="str">
        <f ca="1">IFERROR(IF($B447&lt;&gt;"",VLOOKUP(FK$421,TabelleK26BI,7,FALSE),""),"")</f>
        <v/>
      </c>
      <c r="FL447" s="4" t="str">
        <f ca="1">IFERROR(IF($B447&lt;&gt;"",VLOOKUP(FL$421,TabelleK26BI,7,FALSE),""),"")</f>
        <v/>
      </c>
      <c r="FM447" s="4" t="str">
        <f ca="1">IFERROR(IF($B447&lt;&gt;"",VLOOKUP(FM$421,TabelleK26BI,7,FALSE),""),"")</f>
        <v/>
      </c>
      <c r="FN447" s="4" t="str">
        <f ca="1">IFERROR(IF($B447&lt;&gt;"",VLOOKUP(FN$421,TabelleK26BI,7,FALSE),""),"")</f>
        <v/>
      </c>
      <c r="FO447" s="4" t="str">
        <f ca="1">IFERROR(IF($B447&lt;&gt;"",VLOOKUP(FO$421,TabelleK26BI,7,FALSE),""),"")</f>
        <v/>
      </c>
      <c r="FP447" s="4" t="str">
        <f ca="1">IFERROR(IF($B447&lt;&gt;"",VLOOKUP(FP$421,TabelleK26BI,7,FALSE),""),"")</f>
        <v/>
      </c>
      <c r="FQ447" s="4" t="str">
        <f ca="1">IFERROR(IF($B447&lt;&gt;"",VLOOKUP(FQ$421,TabelleK26BI,7,FALSE),""),"")</f>
        <v/>
      </c>
      <c r="FR447" s="4" t="str">
        <f ca="1">IFERROR(IF($B447&lt;&gt;"",VLOOKUP(FR$421,TabelleK26BI,7,FALSE),""),"")</f>
        <v/>
      </c>
      <c r="FS447" s="4" t="str">
        <f ca="1">IFERROR(IF($B447&lt;&gt;"",VLOOKUP(FS$421,TabelleK26BI,7,FALSE),""),"")</f>
        <v/>
      </c>
      <c r="FT447" s="4" t="str">
        <f ca="1">IFERROR(IF($B447&lt;&gt;"",VLOOKUP(FT$421,TabelleK26BI,7,FALSE),""),"")</f>
        <v/>
      </c>
      <c r="FU447" s="4" t="str">
        <f ca="1">IFERROR(IF($B447&lt;&gt;"",VLOOKUP(FU$421,TabelleK26BI,7,FALSE),""),"")</f>
        <v/>
      </c>
      <c r="FV447" s="4" t="str">
        <f ca="1">IFERROR(IF($B447&lt;&gt;"",VLOOKUP(FV$421,TabelleK26BI,7,FALSE),""),"")</f>
        <v/>
      </c>
      <c r="FW447" s="4" t="str">
        <f ca="1">IFERROR(IF($B447&lt;&gt;"",VLOOKUP(FW$421,TabelleK26BI,7,FALSE),""),"")</f>
        <v/>
      </c>
      <c r="FX447" s="4" t="str">
        <f ca="1">IFERROR(IF($B447&lt;&gt;"",VLOOKUP(FX$421,TabelleK26BI,7,FALSE),""),"")</f>
        <v/>
      </c>
      <c r="FY447" s="4" t="str">
        <f ca="1">IFERROR(IF($B447&lt;&gt;"",VLOOKUP(FY$421,TabelleK26BI,7,FALSE),""),"")</f>
        <v/>
      </c>
      <c r="FZ447" s="4" t="str">
        <f ca="1">IFERROR(IF($B447&lt;&gt;"",VLOOKUP(FZ$421,TabelleK26BI,7,FALSE),""),"")</f>
        <v/>
      </c>
      <c r="GA447" s="4" t="str">
        <f ca="1">IFERROR(IF($B447&lt;&gt;"",VLOOKUP(GA$421,TabelleK26BI,7,FALSE),""),"")</f>
        <v/>
      </c>
      <c r="GB447" s="4" t="str">
        <f ca="1">IFERROR(IF($B447&lt;&gt;"",VLOOKUP(GB$421,TabelleK26BI,7,FALSE),""),"")</f>
        <v/>
      </c>
      <c r="GC447" s="4" t="str">
        <f ca="1">IFERROR(IF($B447&lt;&gt;"",VLOOKUP(GC$421,TabelleK26BI,7,FALSE),""),"")</f>
        <v/>
      </c>
      <c r="GD447" s="4" t="str">
        <f ca="1">IFERROR(IF($B447&lt;&gt;"",VLOOKUP(GD$421,TabelleK26BI,7,FALSE),""),"")</f>
        <v/>
      </c>
      <c r="GE447" s="4" t="str">
        <f ca="1">IFERROR(IF($B447&lt;&gt;"",VLOOKUP(GE$421,TabelleK26BI,7,FALSE),""),"")</f>
        <v/>
      </c>
      <c r="GF447" s="4" t="str">
        <f ca="1">IFERROR(IF($B447&lt;&gt;"",VLOOKUP(GF$421,TabelleK26BI,7,FALSE),""),"")</f>
        <v/>
      </c>
      <c r="GG447" s="4" t="str">
        <f ca="1">IFERROR(IF($B447&lt;&gt;"",VLOOKUP(GG$421,TabelleK26BI,7,FALSE),""),"")</f>
        <v/>
      </c>
      <c r="GH447" s="4" t="str">
        <f ca="1">IFERROR(IF($B447&lt;&gt;"",VLOOKUP(GH$421,TabelleK26BI,7,FALSE),""),"")</f>
        <v/>
      </c>
      <c r="GI447" s="4" t="str">
        <f ca="1">IFERROR(IF($B447&lt;&gt;"",VLOOKUP(GI$421,TabelleK26BI,7,FALSE),""),"")</f>
        <v/>
      </c>
      <c r="GJ447" s="4" t="str">
        <f ca="1">IFERROR(IF($B447&lt;&gt;"",VLOOKUP(GJ$421,TabelleK26BI,7,FALSE),""),"")</f>
        <v/>
      </c>
      <c r="GK447" s="4" t="str">
        <f ca="1">IFERROR(IF($B447&lt;&gt;"",VLOOKUP(GK$421,TabelleK26BI,7,FALSE),""),"")</f>
        <v/>
      </c>
      <c r="GL447" s="4" t="str">
        <f ca="1">IFERROR(IF($B447&lt;&gt;"",VLOOKUP(GL$421,TabelleK26BI,7,FALSE),""),"")</f>
        <v/>
      </c>
      <c r="GM447" s="4" t="str">
        <f ca="1">IFERROR(IF($B447&lt;&gt;"",VLOOKUP(GM$421,TabelleK26BI,7,FALSE),""),"")</f>
        <v/>
      </c>
      <c r="GN447" s="4" t="str">
        <f ca="1">IFERROR(IF($B447&lt;&gt;"",VLOOKUP(GN$421,TabelleK26BI,7,FALSE),""),"")</f>
        <v/>
      </c>
      <c r="GO447" s="4" t="str">
        <f ca="1">IFERROR(IF($B447&lt;&gt;"",VLOOKUP(GO$421,TabelleK26BI,7,FALSE),""),"")</f>
        <v/>
      </c>
      <c r="GP447" s="4" t="str">
        <f ca="1">IFERROR(IF($B447&lt;&gt;"",VLOOKUP(GP$421,TabelleK26BI,7,FALSE),""),"")</f>
        <v/>
      </c>
      <c r="GQ447" s="4" t="str">
        <f ca="1">IFERROR(IF($B447&lt;&gt;"",VLOOKUP(GQ$421,TabelleK26BI,7,FALSE),""),"")</f>
        <v/>
      </c>
      <c r="GR447" s="4" t="str">
        <f ca="1">IFERROR(IF($B447&lt;&gt;"",VLOOKUP(GR$421,TabelleK26BI,7,FALSE),""),"")</f>
        <v/>
      </c>
      <c r="GS447" s="4" t="str">
        <f ca="1">IFERROR(IF($B447&lt;&gt;"",VLOOKUP(GS$421,TabelleK26BI,7,FALSE),""),"")</f>
        <v/>
      </c>
      <c r="GT447" s="4" t="str">
        <f ca="1">IFERROR(IF($B447&lt;&gt;"",VLOOKUP(GT$421,TabelleK26BI,7,FALSE),""),"")</f>
        <v/>
      </c>
      <c r="GU447" s="4" t="str">
        <f ca="1">IFERROR(IF($B447&lt;&gt;"",VLOOKUP(GU$421,TabelleK26BI,7,FALSE),""),"")</f>
        <v/>
      </c>
      <c r="GV447" s="4" t="str">
        <f ca="1">IFERROR(IF($B447&lt;&gt;"",VLOOKUP(GV$421,TabelleK26BI,7,FALSE),""),"")</f>
        <v/>
      </c>
      <c r="GW447" s="4" t="str">
        <f ca="1">IFERROR(IF($B447&lt;&gt;"",VLOOKUP(GW$421,TabelleK26BI,7,FALSE),""),"")</f>
        <v/>
      </c>
      <c r="GX447" s="4" t="str">
        <f ca="1">IFERROR(IF($B447&lt;&gt;"",VLOOKUP(GX$421,TabelleK26BI,7,FALSE),""),"")</f>
        <v/>
      </c>
      <c r="GY447" s="4" t="str">
        <f ca="1">IFERROR(IF($B447&lt;&gt;"",VLOOKUP(GY$421,TabelleK26BI,7,FALSE),""),"")</f>
        <v/>
      </c>
      <c r="GZ447" s="4" t="str">
        <f ca="1">IFERROR(IF($B447&lt;&gt;"",VLOOKUP(GZ$421,TabelleK26BI,7,FALSE),""),"")</f>
        <v/>
      </c>
      <c r="HA447" s="4" t="str">
        <f ca="1">IFERROR(IF($B447&lt;&gt;"",VLOOKUP(HA$421,TabelleK26BI,7,FALSE),""),"")</f>
        <v/>
      </c>
      <c r="HB447" s="4" t="str">
        <f ca="1">IFERROR(IF($B447&lt;&gt;"",VLOOKUP(HB$421,TabelleK26BI,7,FALSE),""),"")</f>
        <v/>
      </c>
      <c r="HC447" s="4" t="str">
        <f ca="1">IFERROR(IF($B447&lt;&gt;"",VLOOKUP(HC$421,TabelleK26BI,7,FALSE),""),"")</f>
        <v/>
      </c>
      <c r="HD447" s="4" t="str">
        <f ca="1">IFERROR(IF($B447&lt;&gt;"",VLOOKUP(HD$421,TabelleK26BI,7,FALSE),""),"")</f>
        <v/>
      </c>
      <c r="HE447" s="4" t="str">
        <f ca="1">IFERROR(IF($B447&lt;&gt;"",VLOOKUP(HE$421,TabelleK26BI,7,FALSE),""),"")</f>
        <v/>
      </c>
      <c r="HF447" s="4" t="str">
        <f ca="1">IFERROR(IF($B447&lt;&gt;"",VLOOKUP(HF$421,TabelleK26BI,7,FALSE),""),"")</f>
        <v/>
      </c>
      <c r="HG447" s="4" t="str">
        <f ca="1">IFERROR(IF($B447&lt;&gt;"",VLOOKUP(HG$421,TabelleK26BI,7,FALSE),""),"")</f>
        <v/>
      </c>
      <c r="HH447" s="4" t="str">
        <f ca="1">IFERROR(IF($B447&lt;&gt;"",VLOOKUP(HH$421,TabelleK26BI,7,FALSE),""),"")</f>
        <v/>
      </c>
      <c r="HI447" s="4" t="str">
        <f ca="1">IFERROR(IF($B447&lt;&gt;"",VLOOKUP(HI$421,TabelleK26BI,7,FALSE),""),"")</f>
        <v/>
      </c>
      <c r="HJ447" s="4" t="str">
        <f ca="1">IFERROR(IF($B447&lt;&gt;"",VLOOKUP(HJ$421,TabelleK26BI,7,FALSE),""),"")</f>
        <v/>
      </c>
      <c r="HK447" s="4" t="str">
        <f ca="1">IFERROR(IF($B447&lt;&gt;"",VLOOKUP(HK$421,TabelleK26BI,7,FALSE),""),"")</f>
        <v/>
      </c>
      <c r="HL447" s="4" t="str">
        <f ca="1">IFERROR(IF($B447&lt;&gt;"",VLOOKUP(HL$421,TabelleK26BI,7,FALSE),""),"")</f>
        <v/>
      </c>
      <c r="HM447" s="4" t="str">
        <f ca="1">IFERROR(IF($B447&lt;&gt;"",VLOOKUP(HM$421,TabelleK26BI,7,FALSE),""),"")</f>
        <v/>
      </c>
      <c r="HN447" s="4" t="str">
        <f ca="1">IFERROR(IF($B447&lt;&gt;"",VLOOKUP(HN$421,TabelleK26BI,7,FALSE),""),"")</f>
        <v/>
      </c>
      <c r="HO447" s="4" t="str">
        <f ca="1">IFERROR(IF($B447&lt;&gt;"",VLOOKUP(HO$421,TabelleK26BI,7,FALSE),""),"")</f>
        <v/>
      </c>
      <c r="HP447" s="4" t="str">
        <f ca="1">IFERROR(IF($B447&lt;&gt;"",VLOOKUP(HP$421,TabelleK26BI,7,FALSE),""),"")</f>
        <v/>
      </c>
      <c r="HQ447" s="4" t="str">
        <f ca="1">IFERROR(IF($B447&lt;&gt;"",VLOOKUP(HQ$421,TabelleK26BI,7,FALSE),""),"")</f>
        <v/>
      </c>
      <c r="HR447" s="4" t="str">
        <f ca="1">IFERROR(IF($B447&lt;&gt;"",VLOOKUP(HR$421,TabelleK26BI,7,FALSE),""),"")</f>
        <v/>
      </c>
      <c r="HS447" s="4" t="str">
        <f ca="1">IFERROR(IF($B447&lt;&gt;"",VLOOKUP(HS$421,TabelleK26BI,7,FALSE),""),"")</f>
        <v/>
      </c>
      <c r="HT447" s="4" t="str">
        <f ca="1">IFERROR(IF($B447&lt;&gt;"",VLOOKUP(HT$421,TabelleK26BI,7,FALSE),""),"")</f>
        <v/>
      </c>
      <c r="HU447" s="4" t="str">
        <f ca="1">IFERROR(IF($B447&lt;&gt;"",VLOOKUP(HU$421,TabelleK26BI,7,FALSE),""),"")</f>
        <v/>
      </c>
      <c r="HV447" s="4" t="str">
        <f ca="1">IFERROR(IF($B447&lt;&gt;"",VLOOKUP(HV$421,TabelleK26BI,7,FALSE),""),"")</f>
        <v/>
      </c>
      <c r="HW447" s="4" t="str">
        <f ca="1">IFERROR(IF($B447&lt;&gt;"",VLOOKUP(HW$421,TabelleK26BI,7,FALSE),""),"")</f>
        <v/>
      </c>
      <c r="HX447" s="4" t="str">
        <f ca="1">IFERROR(IF($B447&lt;&gt;"",VLOOKUP(HX$421,TabelleK26BI,7,FALSE),""),"")</f>
        <v/>
      </c>
      <c r="HY447" s="4" t="str">
        <f ca="1">IFERROR(IF($B447&lt;&gt;"",VLOOKUP(HY$421,TabelleK26BI,7,FALSE),""),"")</f>
        <v/>
      </c>
      <c r="HZ447" s="4" t="str">
        <f ca="1">IFERROR(IF($B447&lt;&gt;"",VLOOKUP(HZ$421,TabelleK26BI,7,FALSE),""),"")</f>
        <v/>
      </c>
      <c r="IA447" s="4" t="str">
        <f ca="1">IFERROR(IF($B447&lt;&gt;"",VLOOKUP(IA$421,TabelleK26BI,7,FALSE),""),"")</f>
        <v/>
      </c>
      <c r="IB447" s="4" t="str">
        <f ca="1">IFERROR(IF($B447&lt;&gt;"",VLOOKUP(IB$421,TabelleK26BI,7,FALSE),""),"")</f>
        <v/>
      </c>
      <c r="IC447" s="4" t="str">
        <f ca="1">IFERROR(IF($B447&lt;&gt;"",VLOOKUP(IC$421,TabelleK26BI,7,FALSE),""),"")</f>
        <v/>
      </c>
      <c r="ID447" s="4" t="str">
        <f ca="1">IFERROR(IF($B447&lt;&gt;"",VLOOKUP(ID$421,TabelleK26BI,7,FALSE),""),"")</f>
        <v/>
      </c>
      <c r="IE447" s="4" t="str">
        <f ca="1">IFERROR(IF($B447&lt;&gt;"",VLOOKUP(IE$421,TabelleK26BI,7,FALSE),""),"")</f>
        <v/>
      </c>
      <c r="IF447" s="4" t="str">
        <f ca="1">IFERROR(IF($B447&lt;&gt;"",VLOOKUP(IF$421,TabelleK26BI,7,FALSE),""),"")</f>
        <v/>
      </c>
      <c r="IG447" s="4" t="str">
        <f ca="1">IFERROR(IF($B447&lt;&gt;"",VLOOKUP(IG$421,TabelleK26BI,7,FALSE),""),"")</f>
        <v/>
      </c>
      <c r="IH447" s="4" t="str">
        <f ca="1">IFERROR(IF($B447&lt;&gt;"",VLOOKUP(IH$421,TabelleK26BI,7,FALSE),""),"")</f>
        <v/>
      </c>
      <c r="II447" s="4" t="str">
        <f ca="1">IFERROR(IF($B447&lt;&gt;"",VLOOKUP(II$421,TabelleK26BI,7,FALSE),""),"")</f>
        <v/>
      </c>
      <c r="IJ447" s="4" t="str">
        <f ca="1">IFERROR(IF($B447&lt;&gt;"",VLOOKUP(IJ$421,TabelleK26BI,7,FALSE),""),"")</f>
        <v/>
      </c>
      <c r="IK447" s="4" t="str">
        <f ca="1">IFERROR(IF($B447&lt;&gt;"",VLOOKUP(IK$421,TabelleK26BI,7,FALSE),""),"")</f>
        <v/>
      </c>
      <c r="IL447" s="4" t="str">
        <f ca="1">IFERROR(IF($B447&lt;&gt;"",VLOOKUP(IL$421,TabelleK26BI,7,FALSE),""),"")</f>
        <v/>
      </c>
      <c r="IM447" s="4" t="str">
        <f ca="1">IFERROR(IF($B447&lt;&gt;"",VLOOKUP(IM$421,TabelleK26BI,7,FALSE),""),"")</f>
        <v/>
      </c>
      <c r="IN447" s="4" t="str">
        <f ca="1">IFERROR(IF($B447&lt;&gt;"",VLOOKUP(IN$421,TabelleK26BI,7,FALSE),""),"")</f>
        <v/>
      </c>
      <c r="IO447" s="4" t="str">
        <f ca="1">IFERROR(IF($B447&lt;&gt;"",VLOOKUP(IO$421,TabelleK26BI,7,FALSE),""),"")</f>
        <v/>
      </c>
      <c r="IP447" s="4" t="str">
        <f ca="1">IFERROR(IF($B447&lt;&gt;"",VLOOKUP(IP$421,TabelleK26BI,7,FALSE),""),"")</f>
        <v/>
      </c>
      <c r="IQ447" s="4" t="str">
        <f ca="1">IFERROR(IF($B447&lt;&gt;"",VLOOKUP(IQ$421,TabelleK26BI,7,FALSE),""),"")</f>
        <v/>
      </c>
      <c r="IR447" s="4" t="str">
        <f ca="1">IFERROR(IF($B447&lt;&gt;"",VLOOKUP(IR$421,TabelleK26BI,7,FALSE),""),"")</f>
        <v/>
      </c>
      <c r="IS447" s="4" t="str">
        <f ca="1">IFERROR(IF($B447&lt;&gt;"",VLOOKUP(IS$421,TabelleK26BI,7,FALSE),""),"")</f>
        <v/>
      </c>
      <c r="IT447" s="4" t="str">
        <f ca="1">IFERROR(IF($B447&lt;&gt;"",VLOOKUP(IT$421,TabelleK26BI,7,FALSE),""),"")</f>
        <v/>
      </c>
      <c r="IU447" s="4" t="str">
        <f ca="1">IFERROR(IF($B447&lt;&gt;"",VLOOKUP(IU$421,TabelleK26BI,7,FALSE),""),"")</f>
        <v/>
      </c>
      <c r="IV447" s="4" t="str">
        <f ca="1">IFERROR(IF($B447&lt;&gt;"",VLOOKUP(IV$421,TabelleK26BI,7,FALSE),""),"")</f>
        <v/>
      </c>
      <c r="IW447" s="4" t="str">
        <f ca="1">IFERROR(IF($B447&lt;&gt;"",VLOOKUP(IW$421,TabelleK26BI,7,FALSE),""),"")</f>
        <v/>
      </c>
      <c r="IX447" s="4" t="str">
        <f ca="1">IFERROR(IF($B447&lt;&gt;"",VLOOKUP(IX$421,TabelleK26BI,7,FALSE),""),"")</f>
        <v/>
      </c>
      <c r="IY447" s="4" t="str">
        <f ca="1">IFERROR(IF($B447&lt;&gt;"",VLOOKUP(IY$421,TabelleK26BI,7,FALSE),""),"")</f>
        <v/>
      </c>
      <c r="IZ447" s="4" t="str">
        <f ca="1">IFERROR(IF($B447&lt;&gt;"",VLOOKUP(IZ$421,TabelleK26BI,7,FALSE),""),"")</f>
        <v/>
      </c>
      <c r="JA447" s="4" t="str">
        <f ca="1">IFERROR(IF($B447&lt;&gt;"",VLOOKUP(JA$421,TabelleK26BI,7,FALSE),""),"")</f>
        <v/>
      </c>
      <c r="JB447" s="4" t="str">
        <f ca="1">IFERROR(IF($B447&lt;&gt;"",VLOOKUP(JB$421,TabelleK26BI,7,FALSE),""),"")</f>
        <v/>
      </c>
      <c r="JC447" s="4" t="str">
        <f ca="1">IFERROR(IF($B447&lt;&gt;"",VLOOKUP(JC$421,TabelleK26BI,7,FALSE),""),"")</f>
        <v/>
      </c>
      <c r="JD447" s="4" t="str">
        <f ca="1">IFERROR(IF($B447&lt;&gt;"",VLOOKUP(JD$421,TabelleK26BI,7,FALSE),""),"")</f>
        <v/>
      </c>
      <c r="JE447" s="4" t="str">
        <f ca="1">IFERROR(IF($B447&lt;&gt;"",VLOOKUP(JE$421,TabelleK26BI,7,FALSE),""),"")</f>
        <v/>
      </c>
      <c r="JF447" s="4" t="str">
        <f ca="1">IFERROR(IF($B447&lt;&gt;"",VLOOKUP(JF$421,TabelleK26BI,7,FALSE),""),"")</f>
        <v/>
      </c>
      <c r="JG447" s="4" t="str">
        <f ca="1">IFERROR(IF($B447&lt;&gt;"",VLOOKUP(JG$421,TabelleK26BI,7,FALSE),""),"")</f>
        <v/>
      </c>
      <c r="JH447" s="4" t="str">
        <f ca="1">IFERROR(IF($B447&lt;&gt;"",VLOOKUP(JH$421,TabelleK26BI,7,FALSE),""),"")</f>
        <v/>
      </c>
      <c r="JI447" s="4" t="str">
        <f ca="1">IFERROR(IF($B447&lt;&gt;"",VLOOKUP(JI$421,TabelleK26BI,7,FALSE),""),"")</f>
        <v/>
      </c>
      <c r="JJ447" s="4" t="str">
        <f ca="1">IFERROR(IF($B447&lt;&gt;"",VLOOKUP(JJ$421,TabelleK26BI,7,FALSE),""),"")</f>
        <v/>
      </c>
      <c r="JK447" s="4" t="str">
        <f ca="1">IFERROR(IF($B447&lt;&gt;"",VLOOKUP(JK$421,TabelleK26BI,7,FALSE),""),"")</f>
        <v/>
      </c>
      <c r="JL447" s="4" t="str">
        <f ca="1">IFERROR(IF($B447&lt;&gt;"",VLOOKUP(JL$421,TabelleK26BI,7,FALSE),""),"")</f>
        <v/>
      </c>
      <c r="JM447" s="4" t="str">
        <f ca="1">IFERROR(IF($B447&lt;&gt;"",VLOOKUP(JM$421,TabelleK26BI,7,FALSE),""),"")</f>
        <v/>
      </c>
      <c r="JN447" s="4" t="str">
        <f ca="1">IFERROR(IF($B447&lt;&gt;"",VLOOKUP(JN$421,TabelleK26BI,7,FALSE),""),"")</f>
        <v/>
      </c>
      <c r="JO447" s="4" t="str">
        <f ca="1">IFERROR(IF($B447&lt;&gt;"",VLOOKUP(JO$421,TabelleK26BI,7,FALSE),""),"")</f>
        <v/>
      </c>
      <c r="JP447" s="4" t="str">
        <f ca="1">IFERROR(IF($B447&lt;&gt;"",VLOOKUP(JP$421,TabelleK26BI,7,FALSE),""),"")</f>
        <v/>
      </c>
      <c r="JQ447" s="4" t="str">
        <f ca="1">IFERROR(IF($B447&lt;&gt;"",VLOOKUP(JQ$421,TabelleK26BI,7,FALSE),""),"")</f>
        <v/>
      </c>
      <c r="JR447" s="4" t="str">
        <f ca="1">IFERROR(IF($B447&lt;&gt;"",VLOOKUP(JR$421,TabelleK26BI,7,FALSE),""),"")</f>
        <v/>
      </c>
      <c r="JS447" s="4" t="str">
        <f ca="1">IFERROR(IF($B447&lt;&gt;"",VLOOKUP(JS$421,TabelleK26BI,7,FALSE),""),"")</f>
        <v/>
      </c>
      <c r="JT447" s="4" t="str">
        <f ca="1">IFERROR(IF($B447&lt;&gt;"",VLOOKUP(JT$421,TabelleK26BI,7,FALSE),""),"")</f>
        <v/>
      </c>
      <c r="JU447" s="4" t="str">
        <f ca="1">IFERROR(IF($B447&lt;&gt;"",VLOOKUP(JU$421,TabelleK26BI,7,FALSE),""),"")</f>
        <v/>
      </c>
      <c r="JV447" s="4" t="str">
        <f ca="1">IFERROR(IF($B447&lt;&gt;"",VLOOKUP(JV$421,TabelleK26BI,7,FALSE),""),"")</f>
        <v/>
      </c>
      <c r="JW447" s="4" t="str">
        <f ca="1">IFERROR(IF($B447&lt;&gt;"",VLOOKUP(JW$421,TabelleK26BI,7,FALSE),""),"")</f>
        <v/>
      </c>
      <c r="JX447" s="4" t="str">
        <f ca="1">IFERROR(IF($B447&lt;&gt;"",VLOOKUP(JX$421,TabelleK26BI,7,FALSE),""),"")</f>
        <v/>
      </c>
      <c r="JY447" s="4" t="str">
        <f ca="1">IFERROR(IF($B447&lt;&gt;"",VLOOKUP(JY$421,TabelleK26BI,7,FALSE),""),"")</f>
        <v/>
      </c>
      <c r="JZ447" s="4" t="str">
        <f ca="1">IFERROR(IF($B447&lt;&gt;"",VLOOKUP(JZ$421,TabelleK26BI,7,FALSE),""),"")</f>
        <v/>
      </c>
      <c r="KA447" s="4" t="str">
        <f ca="1">IFERROR(IF($B447&lt;&gt;"",VLOOKUP(KA$421,TabelleK26BI,7,FALSE),""),"")</f>
        <v/>
      </c>
      <c r="KB447" s="4" t="str">
        <f ca="1">IFERROR(IF($B447&lt;&gt;"",VLOOKUP(KB$421,TabelleK26BI,7,FALSE),""),"")</f>
        <v/>
      </c>
      <c r="KC447" s="4" t="str">
        <f ca="1">IFERROR(IF($B447&lt;&gt;"",VLOOKUP(KC$421,TabelleK26BI,7,FALSE),""),"")</f>
        <v/>
      </c>
      <c r="KD447" s="4" t="str">
        <f ca="1">IFERROR(IF($B447&lt;&gt;"",VLOOKUP(KD$421,TabelleK26BI,7,FALSE),""),"")</f>
        <v/>
      </c>
      <c r="KE447" s="4" t="str">
        <f ca="1">IFERROR(IF($B447&lt;&gt;"",VLOOKUP(KE$421,TabelleK26BI,7,FALSE),""),"")</f>
        <v/>
      </c>
      <c r="KF447" s="4" t="str">
        <f ca="1">IFERROR(IF($B447&lt;&gt;"",VLOOKUP(KF$421,TabelleK26BI,7,FALSE),""),"")</f>
        <v/>
      </c>
      <c r="KG447" s="4" t="str">
        <f ca="1">IFERROR(IF($B447&lt;&gt;"",VLOOKUP(KG$421,TabelleK26BI,7,FALSE),""),"")</f>
        <v/>
      </c>
      <c r="KH447" s="4" t="str">
        <f ca="1">IFERROR(IF($B447&lt;&gt;"",VLOOKUP(KH$421,TabelleK26BI,7,FALSE),""),"")</f>
        <v/>
      </c>
      <c r="KI447" s="4" t="str">
        <f ca="1">IFERROR(IF($B447&lt;&gt;"",VLOOKUP(KI$421,TabelleK26BI,7,FALSE),""),"")</f>
        <v/>
      </c>
      <c r="KJ447" s="4" t="str">
        <f ca="1">IFERROR(IF($B447&lt;&gt;"",VLOOKUP(KJ$421,TabelleK26BI,7,FALSE),""),"")</f>
        <v/>
      </c>
      <c r="KK447" s="4" t="str">
        <f ca="1">IFERROR(IF($B447&lt;&gt;"",VLOOKUP(KK$421,TabelleK26BI,7,FALSE),""),"")</f>
        <v/>
      </c>
      <c r="KL447" s="4" t="str">
        <f ca="1">IFERROR(IF($B447&lt;&gt;"",VLOOKUP(KL$421,TabelleK26BI,7,FALSE),""),"")</f>
        <v/>
      </c>
      <c r="KM447" s="4" t="str">
        <f ca="1">IFERROR(IF($B447&lt;&gt;"",VLOOKUP(KM$421,TabelleK26BI,7,FALSE),""),"")</f>
        <v/>
      </c>
      <c r="KN447" s="4" t="str">
        <f ca="1">IFERROR(IF($B447&lt;&gt;"",VLOOKUP(KN$421,TabelleK26BI,7,FALSE),""),"")</f>
        <v/>
      </c>
      <c r="KO447" s="4" t="str">
        <f ca="1">IFERROR(IF($B447&lt;&gt;"",VLOOKUP(KO$421,TabelleK26BI,7,FALSE),""),"")</f>
        <v/>
      </c>
      <c r="KP447" s="4" t="str">
        <f ca="1">IFERROR(IF($B447&lt;&gt;"",VLOOKUP(KP$421,TabelleK26BI,7,FALSE),""),"")</f>
        <v/>
      </c>
      <c r="KQ447" s="4" t="str">
        <f ca="1">IFERROR(IF($B447&lt;&gt;"",VLOOKUP(KQ$421,TabelleK26BI,7,FALSE),""),"")</f>
        <v/>
      </c>
      <c r="KR447" s="4" t="str">
        <f>IFERROR(VLOOKUP($KR$421,TabelleK26BI,7,FALSE),"")</f>
        <v/>
      </c>
      <c r="KS447" s="4" t="str">
        <f>IFERROR(VLOOKUP($KS$421,TabelleK26BI,7,FALSE),"")</f>
        <v/>
      </c>
    </row>
    <row r="448" spans="2:305" ht="12.75" hidden="1" customHeight="1" x14ac:dyDescent="0.2">
      <c r="B448" s="138" t="str">
        <f t="shared" ca="1" si="148"/>
        <v/>
      </c>
      <c r="C448" s="4" t="str">
        <f ca="1">IFERROR(IF($B448&lt;&gt;"",VLOOKUP(C$421,TabelleK27BI,7,FALSE),""),"")</f>
        <v/>
      </c>
      <c r="D448" s="4" t="str">
        <f ca="1">IFERROR(IF($B448&lt;&gt;"",VLOOKUP(D$421,TabelleK27BI,7,FALSE),""),"")</f>
        <v/>
      </c>
      <c r="E448" s="4" t="str">
        <f ca="1">IFERROR(IF($B448&lt;&gt;"",VLOOKUP(E$421,TabelleK27BI,7,FALSE),""),"")</f>
        <v/>
      </c>
      <c r="F448" s="4" t="str">
        <f ca="1">IFERROR(IF($B448&lt;&gt;"",VLOOKUP(F$421,TabelleK27BI,7,FALSE),""),"")</f>
        <v/>
      </c>
      <c r="G448" s="4" t="str">
        <f ca="1">IFERROR(IF($B448&lt;&gt;"",VLOOKUP(G$421,TabelleK27BI,7,FALSE),""),"")</f>
        <v/>
      </c>
      <c r="H448" s="4" t="str">
        <f ca="1">IFERROR(IF($B448&lt;&gt;"",VLOOKUP(H$421,TabelleK27BI,7,FALSE),""),"")</f>
        <v/>
      </c>
      <c r="I448" s="4" t="str">
        <f ca="1">IFERROR(IF($B448&lt;&gt;"",VLOOKUP(I$421,TabelleK27BI,7,FALSE),""),"")</f>
        <v/>
      </c>
      <c r="J448" s="4" t="str">
        <f ca="1">IFERROR(IF($B448&lt;&gt;"",VLOOKUP(J$421,TabelleK27BI,7,FALSE),""),"")</f>
        <v/>
      </c>
      <c r="K448" s="4" t="str">
        <f ca="1">IFERROR(IF($B448&lt;&gt;"",VLOOKUP(K$421,TabelleK27BI,7,FALSE),""),"")</f>
        <v/>
      </c>
      <c r="L448" s="4" t="str">
        <f ca="1">IFERROR(IF($B448&lt;&gt;"",VLOOKUP(L$421,TabelleK27BI,7,FALSE),""),"")</f>
        <v/>
      </c>
      <c r="M448" s="4" t="str">
        <f ca="1">IFERROR(IF($B448&lt;&gt;"",VLOOKUP(M$421,TabelleK27BI,7,FALSE),""),"")</f>
        <v/>
      </c>
      <c r="N448" s="4" t="str">
        <f ca="1">IFERROR(IF($B448&lt;&gt;"",VLOOKUP(N$421,TabelleK27BI,7,FALSE),""),"")</f>
        <v/>
      </c>
      <c r="O448" s="4" t="str">
        <f ca="1">IFERROR(IF($B448&lt;&gt;"",VLOOKUP(O$421,TabelleK27BI,7,FALSE),""),"")</f>
        <v/>
      </c>
      <c r="P448" s="4" t="str">
        <f ca="1">IFERROR(IF($B448&lt;&gt;"",VLOOKUP(P$421,TabelleK27BI,7,FALSE),""),"")</f>
        <v/>
      </c>
      <c r="Q448" s="4" t="str">
        <f ca="1">IFERROR(IF($B448&lt;&gt;"",VLOOKUP(Q$421,TabelleK27BI,7,FALSE),""),"")</f>
        <v/>
      </c>
      <c r="R448" s="4" t="str">
        <f ca="1">IFERROR(IF($B448&lt;&gt;"",VLOOKUP(R$421,TabelleK27BI,7,FALSE),""),"")</f>
        <v/>
      </c>
      <c r="S448" s="4" t="str">
        <f ca="1">IFERROR(IF($B448&lt;&gt;"",VLOOKUP(S$421,TabelleK27BI,7,FALSE),""),"")</f>
        <v/>
      </c>
      <c r="T448" s="4" t="str">
        <f ca="1">IFERROR(IF($B448&lt;&gt;"",VLOOKUP(T$421,TabelleK27BI,7,FALSE),""),"")</f>
        <v/>
      </c>
      <c r="U448" s="4" t="str">
        <f ca="1">IFERROR(IF($B448&lt;&gt;"",VLOOKUP(U$421,TabelleK27BI,7,FALSE),""),"")</f>
        <v/>
      </c>
      <c r="V448" s="4" t="str">
        <f ca="1">IFERROR(IF($B448&lt;&gt;"",VLOOKUP(V$421,TabelleK27BI,7,FALSE),""),"")</f>
        <v/>
      </c>
      <c r="W448" s="4" t="str">
        <f ca="1">IFERROR(IF($B448&lt;&gt;"",VLOOKUP(W$421,TabelleK27BI,7,FALSE),""),"")</f>
        <v/>
      </c>
      <c r="X448" s="4" t="str">
        <f ca="1">IFERROR(IF($B448&lt;&gt;"",VLOOKUP(X$421,TabelleK27BI,7,FALSE),""),"")</f>
        <v/>
      </c>
      <c r="Y448" s="4" t="str">
        <f ca="1">IFERROR(IF($B448&lt;&gt;"",VLOOKUP(Y$421,TabelleK27BI,7,FALSE),""),"")</f>
        <v/>
      </c>
      <c r="Z448" s="4" t="str">
        <f ca="1">IFERROR(IF($B448&lt;&gt;"",VLOOKUP(Z$421,TabelleK27BI,7,FALSE),""),"")</f>
        <v/>
      </c>
      <c r="AA448" s="4" t="str">
        <f ca="1">IFERROR(IF($B448&lt;&gt;"",VLOOKUP(AA$421,TabelleK27BI,7,FALSE),""),"")</f>
        <v/>
      </c>
      <c r="AB448" s="4" t="str">
        <f ca="1">IFERROR(IF($B448&lt;&gt;"",VLOOKUP(AB$421,TabelleK27BI,7,FALSE),""),"")</f>
        <v/>
      </c>
      <c r="AC448" s="4" t="str">
        <f ca="1">IFERROR(IF($B448&lt;&gt;"",VLOOKUP(AC$421,TabelleK27BI,7,FALSE),""),"")</f>
        <v/>
      </c>
      <c r="AD448" s="4" t="str">
        <f ca="1">IFERROR(IF($B448&lt;&gt;"",VLOOKUP(AD$421,TabelleK27BI,7,FALSE),""),"")</f>
        <v/>
      </c>
      <c r="AE448" s="4" t="str">
        <f ca="1">IFERROR(IF($B448&lt;&gt;"",VLOOKUP(AE$421,TabelleK27BI,7,FALSE),""),"")</f>
        <v/>
      </c>
      <c r="AF448" s="4" t="str">
        <f ca="1">IFERROR(IF($B448&lt;&gt;"",VLOOKUP(AF$421,TabelleK27BI,7,FALSE),""),"")</f>
        <v/>
      </c>
      <c r="AG448" s="4" t="str">
        <f ca="1">IFERROR(IF($B448&lt;&gt;"",VLOOKUP(AG$421,TabelleK27BI,7,FALSE),""),"")</f>
        <v/>
      </c>
      <c r="AH448" s="4" t="str">
        <f ca="1">IFERROR(IF($B448&lt;&gt;"",VLOOKUP(AH$421,TabelleK27BI,7,FALSE),""),"")</f>
        <v/>
      </c>
      <c r="AI448" s="4" t="str">
        <f ca="1">IFERROR(IF($B448&lt;&gt;"",VLOOKUP(AI$421,TabelleK27BI,7,FALSE),""),"")</f>
        <v/>
      </c>
      <c r="AJ448" s="4" t="str">
        <f ca="1">IFERROR(IF($B448&lt;&gt;"",VLOOKUP(AJ$421,TabelleK27BI,7,FALSE),""),"")</f>
        <v/>
      </c>
      <c r="AK448" s="4" t="str">
        <f ca="1">IFERROR(IF($B448&lt;&gt;"",VLOOKUP(AK$421,TabelleK27BI,7,FALSE),""),"")</f>
        <v/>
      </c>
      <c r="AL448" s="4" t="str">
        <f ca="1">IFERROR(IF($B448&lt;&gt;"",VLOOKUP(AL$421,TabelleK27BI,7,FALSE),""),"")</f>
        <v/>
      </c>
      <c r="AM448" s="4" t="str">
        <f ca="1">IFERROR(IF($B448&lt;&gt;"",VLOOKUP(AM$421,TabelleK27BI,7,FALSE),""),"")</f>
        <v/>
      </c>
      <c r="AN448" s="4" t="str">
        <f ca="1">IFERROR(IF($B448&lt;&gt;"",VLOOKUP(AN$421,TabelleK27BI,7,FALSE),""),"")</f>
        <v/>
      </c>
      <c r="AO448" s="4" t="str">
        <f ca="1">IFERROR(IF($B448&lt;&gt;"",VLOOKUP(AO$421,TabelleK27BI,7,FALSE),""),"")</f>
        <v/>
      </c>
      <c r="AP448" s="4" t="str">
        <f ca="1">IFERROR(IF($B448&lt;&gt;"",VLOOKUP(AP$421,TabelleK27BI,7,FALSE),""),"")</f>
        <v/>
      </c>
      <c r="AQ448" s="4" t="str">
        <f ca="1">IFERROR(IF($B448&lt;&gt;"",VLOOKUP(AQ$421,TabelleK27BI,7,FALSE),""),"")</f>
        <v/>
      </c>
      <c r="AR448" s="4" t="str">
        <f ca="1">IFERROR(IF($B448&lt;&gt;"",VLOOKUP(AR$421,TabelleK27BI,7,FALSE),""),"")</f>
        <v/>
      </c>
      <c r="AS448" s="4" t="str">
        <f ca="1">IFERROR(IF($B448&lt;&gt;"",VLOOKUP(AS$421,TabelleK27BI,7,FALSE),""),"")</f>
        <v/>
      </c>
      <c r="AT448" s="4" t="str">
        <f ca="1">IFERROR(IF($B448&lt;&gt;"",VLOOKUP(AT$421,TabelleK27BI,7,FALSE),""),"")</f>
        <v/>
      </c>
      <c r="AU448" s="4" t="str">
        <f ca="1">IFERROR(IF($B448&lt;&gt;"",VLOOKUP(AU$421,TabelleK27BI,7,FALSE),""),"")</f>
        <v/>
      </c>
      <c r="AV448" s="4" t="str">
        <f ca="1">IFERROR(IF($B448&lt;&gt;"",VLOOKUP(AV$421,TabelleK27BI,7,FALSE),""),"")</f>
        <v/>
      </c>
      <c r="AW448" s="4" t="str">
        <f ca="1">IFERROR(IF($B448&lt;&gt;"",VLOOKUP(AW$421,TabelleK27BI,7,FALSE),""),"")</f>
        <v/>
      </c>
      <c r="AX448" s="4" t="str">
        <f ca="1">IFERROR(IF($B448&lt;&gt;"",VLOOKUP(AX$421,TabelleK27BI,7,FALSE),""),"")</f>
        <v/>
      </c>
      <c r="AY448" s="4" t="str">
        <f ca="1">IFERROR(IF($B448&lt;&gt;"",VLOOKUP(AY$421,TabelleK27BI,7,FALSE),""),"")</f>
        <v/>
      </c>
      <c r="AZ448" s="4" t="str">
        <f ca="1">IFERROR(IF($B448&lt;&gt;"",VLOOKUP(AZ$421,TabelleK27BI,7,FALSE),""),"")</f>
        <v/>
      </c>
      <c r="BA448" s="4" t="str">
        <f ca="1">IFERROR(IF($B448&lt;&gt;"",VLOOKUP(BA$421,TabelleK27BI,7,FALSE),""),"")</f>
        <v/>
      </c>
      <c r="BB448" s="4" t="str">
        <f ca="1">IFERROR(IF($B448&lt;&gt;"",VLOOKUP(BB$421,TabelleK27BI,7,FALSE),""),"")</f>
        <v/>
      </c>
      <c r="BC448" s="4" t="str">
        <f ca="1">IFERROR(IF($B448&lt;&gt;"",VLOOKUP(BC$421,TabelleK27BI,7,FALSE),""),"")</f>
        <v/>
      </c>
      <c r="BD448" s="4" t="str">
        <f ca="1">IFERROR(IF($B448&lt;&gt;"",VLOOKUP(BD$421,TabelleK27BI,7,FALSE),""),"")</f>
        <v/>
      </c>
      <c r="BE448" s="4" t="str">
        <f ca="1">IFERROR(IF($B448&lt;&gt;"",VLOOKUP(BE$421,TabelleK27BI,7,FALSE),""),"")</f>
        <v/>
      </c>
      <c r="BF448" s="4" t="str">
        <f ca="1">IFERROR(IF($B448&lt;&gt;"",VLOOKUP(BF$421,TabelleK27BI,7,FALSE),""),"")</f>
        <v/>
      </c>
      <c r="BG448" s="4" t="str">
        <f ca="1">IFERROR(IF($B448&lt;&gt;"",VLOOKUP(BG$421,TabelleK27BI,7,FALSE),""),"")</f>
        <v/>
      </c>
      <c r="BH448" s="4" t="str">
        <f ca="1">IFERROR(IF($B448&lt;&gt;"",VLOOKUP(BH$421,TabelleK27BI,7,FALSE),""),"")</f>
        <v/>
      </c>
      <c r="BI448" s="4" t="str">
        <f ca="1">IFERROR(IF($B448&lt;&gt;"",VLOOKUP(BI$421,TabelleK27BI,7,FALSE),""),"")</f>
        <v/>
      </c>
      <c r="BJ448" s="4" t="str">
        <f ca="1">IFERROR(IF($B448&lt;&gt;"",VLOOKUP(BJ$421,TabelleK27BI,7,FALSE),""),"")</f>
        <v/>
      </c>
      <c r="BK448" s="4" t="str">
        <f ca="1">IFERROR(IF($B448&lt;&gt;"",VLOOKUP(BK$421,TabelleK27BI,7,FALSE),""),"")</f>
        <v/>
      </c>
      <c r="BL448" s="4" t="str">
        <f ca="1">IFERROR(IF($B448&lt;&gt;"",VLOOKUP(BL$421,TabelleK27BI,7,FALSE),""),"")</f>
        <v/>
      </c>
      <c r="BM448" s="4" t="str">
        <f ca="1">IFERROR(IF($B448&lt;&gt;"",VLOOKUP(BM$421,TabelleK27BI,7,FALSE),""),"")</f>
        <v/>
      </c>
      <c r="BN448" s="4" t="str">
        <f ca="1">IFERROR(IF($B448&lt;&gt;"",VLOOKUP(BN$421,TabelleK27BI,7,FALSE),""),"")</f>
        <v/>
      </c>
      <c r="BO448" s="4" t="str">
        <f ca="1">IFERROR(IF($B448&lt;&gt;"",VLOOKUP(BO$421,TabelleK27BI,7,FALSE),""),"")</f>
        <v/>
      </c>
      <c r="BP448" s="4" t="str">
        <f ca="1">IFERROR(IF($B448&lt;&gt;"",VLOOKUP(BP$421,TabelleK27BI,7,FALSE),""),"")</f>
        <v/>
      </c>
      <c r="BQ448" s="4" t="str">
        <f ca="1">IFERROR(IF($B448&lt;&gt;"",VLOOKUP(BQ$421,TabelleK27BI,7,FALSE),""),"")</f>
        <v/>
      </c>
      <c r="BR448" s="4" t="str">
        <f ca="1">IFERROR(IF($B448&lt;&gt;"",VLOOKUP(BR$421,TabelleK27BI,7,FALSE),""),"")</f>
        <v/>
      </c>
      <c r="BS448" s="4" t="str">
        <f ca="1">IFERROR(IF($B448&lt;&gt;"",VLOOKUP(BS$421,TabelleK27BI,7,FALSE),""),"")</f>
        <v/>
      </c>
      <c r="BT448" s="4" t="str">
        <f ca="1">IFERROR(IF($B448&lt;&gt;"",VLOOKUP(BT$421,TabelleK27BI,7,FALSE),""),"")</f>
        <v/>
      </c>
      <c r="BU448" s="4" t="str">
        <f ca="1">IFERROR(IF($B448&lt;&gt;"",VLOOKUP(BU$421,TabelleK27BI,7,FALSE),""),"")</f>
        <v/>
      </c>
      <c r="BV448" s="4" t="str">
        <f ca="1">IFERROR(IF($B448&lt;&gt;"",VLOOKUP(BV$421,TabelleK27BI,7,FALSE),""),"")</f>
        <v/>
      </c>
      <c r="BW448" s="4" t="str">
        <f ca="1">IFERROR(IF($B448&lt;&gt;"",VLOOKUP(BW$421,TabelleK27BI,7,FALSE),""),"")</f>
        <v/>
      </c>
      <c r="BX448" s="4" t="str">
        <f ca="1">IFERROR(IF($B448&lt;&gt;"",VLOOKUP(BX$421,TabelleK27BI,7,FALSE),""),"")</f>
        <v/>
      </c>
      <c r="BY448" s="4" t="str">
        <f ca="1">IFERROR(IF($B448&lt;&gt;"",VLOOKUP(BY$421,TabelleK27BI,7,FALSE),""),"")</f>
        <v/>
      </c>
      <c r="BZ448" s="4" t="str">
        <f ca="1">IFERROR(IF($B448&lt;&gt;"",VLOOKUP(BZ$421,TabelleK27BI,7,FALSE),""),"")</f>
        <v/>
      </c>
      <c r="CA448" s="4" t="str">
        <f ca="1">IFERROR(IF($B448&lt;&gt;"",VLOOKUP(CA$421,TabelleK27BI,7,FALSE),""),"")</f>
        <v/>
      </c>
      <c r="CB448" s="4" t="str">
        <f ca="1">IFERROR(IF($B448&lt;&gt;"",VLOOKUP(CB$421,TabelleK27BI,7,FALSE),""),"")</f>
        <v/>
      </c>
      <c r="CC448" s="4" t="str">
        <f ca="1">IFERROR(IF($B448&lt;&gt;"",VLOOKUP(CC$421,TabelleK27BI,7,FALSE),""),"")</f>
        <v/>
      </c>
      <c r="CD448" s="4" t="str">
        <f ca="1">IFERROR(IF($B448&lt;&gt;"",VLOOKUP(CD$421,TabelleK27BI,7,FALSE),""),"")</f>
        <v/>
      </c>
      <c r="CE448" s="4" t="str">
        <f ca="1">IFERROR(IF($B448&lt;&gt;"",VLOOKUP(CE$421,TabelleK27BI,7,FALSE),""),"")</f>
        <v/>
      </c>
      <c r="CF448" s="4" t="str">
        <f ca="1">IFERROR(IF($B448&lt;&gt;"",VLOOKUP(CF$421,TabelleK27BI,7,FALSE),""),"")</f>
        <v/>
      </c>
      <c r="CG448" s="4" t="str">
        <f ca="1">IFERROR(IF($B448&lt;&gt;"",VLOOKUP(CG$421,TabelleK27BI,7,FALSE),""),"")</f>
        <v/>
      </c>
      <c r="CH448" s="4" t="str">
        <f ca="1">IFERROR(IF($B448&lt;&gt;"",VLOOKUP(CH$421,TabelleK27BI,7,FALSE),""),"")</f>
        <v/>
      </c>
      <c r="CI448" s="4" t="str">
        <f ca="1">IFERROR(IF($B448&lt;&gt;"",VLOOKUP(CI$421,TabelleK27BI,7,FALSE),""),"")</f>
        <v/>
      </c>
      <c r="CJ448" s="4" t="str">
        <f ca="1">IFERROR(IF($B448&lt;&gt;"",VLOOKUP(CJ$421,TabelleK27BI,7,FALSE),""),"")</f>
        <v/>
      </c>
      <c r="CK448" s="4" t="str">
        <f ca="1">IFERROR(IF($B448&lt;&gt;"",VLOOKUP(CK$421,TabelleK27BI,7,FALSE),""),"")</f>
        <v/>
      </c>
      <c r="CL448" s="4" t="str">
        <f ca="1">IFERROR(IF($B448&lt;&gt;"",VLOOKUP(CL$421,TabelleK27BI,7,FALSE),""),"")</f>
        <v/>
      </c>
      <c r="CM448" s="4" t="str">
        <f ca="1">IFERROR(IF($B448&lt;&gt;"",VLOOKUP(CM$421,TabelleK27BI,7,FALSE),""),"")</f>
        <v/>
      </c>
      <c r="CN448" s="4" t="str">
        <f ca="1">IFERROR(IF($B448&lt;&gt;"",VLOOKUP(CN$421,TabelleK27BI,7,FALSE),""),"")</f>
        <v/>
      </c>
      <c r="CO448" s="4" t="str">
        <f ca="1">IFERROR(IF($B448&lt;&gt;"",VLOOKUP(CO$421,TabelleK27BI,7,FALSE),""),"")</f>
        <v/>
      </c>
      <c r="CP448" s="4" t="str">
        <f ca="1">IFERROR(IF($B448&lt;&gt;"",VLOOKUP(CP$421,TabelleK27BI,7,FALSE),""),"")</f>
        <v/>
      </c>
      <c r="CQ448" s="4" t="str">
        <f ca="1">IFERROR(IF($B448&lt;&gt;"",VLOOKUP(CQ$421,TabelleK27BI,7,FALSE),""),"")</f>
        <v/>
      </c>
      <c r="CR448" s="4" t="str">
        <f ca="1">IFERROR(IF($B448&lt;&gt;"",VLOOKUP(CR$421,TabelleK27BI,7,FALSE),""),"")</f>
        <v/>
      </c>
      <c r="CS448" s="4" t="str">
        <f ca="1">IFERROR(IF($B448&lt;&gt;"",VLOOKUP(CS$421,TabelleK27BI,7,FALSE),""),"")</f>
        <v/>
      </c>
      <c r="CT448" s="4" t="str">
        <f ca="1">IFERROR(IF($B448&lt;&gt;"",VLOOKUP(CT$421,TabelleK27BI,7,FALSE),""),"")</f>
        <v/>
      </c>
      <c r="CU448" s="4" t="str">
        <f ca="1">IFERROR(IF($B448&lt;&gt;"",VLOOKUP(CU$421,TabelleK27BI,7,FALSE),""),"")</f>
        <v/>
      </c>
      <c r="CV448" s="4" t="str">
        <f ca="1">IFERROR(IF($B448&lt;&gt;"",VLOOKUP(CV$421,TabelleK27BI,7,FALSE),""),"")</f>
        <v/>
      </c>
      <c r="CW448" s="4" t="str">
        <f ca="1">IFERROR(IF($B448&lt;&gt;"",VLOOKUP(CW$421,TabelleK27BI,7,FALSE),""),"")</f>
        <v/>
      </c>
      <c r="CX448" s="4" t="str">
        <f ca="1">IFERROR(IF($B448&lt;&gt;"",VLOOKUP(CX$421,TabelleK27BI,7,FALSE),""),"")</f>
        <v/>
      </c>
      <c r="CY448" s="4" t="str">
        <f ca="1">IFERROR(IF($B448&lt;&gt;"",VLOOKUP(CY$421,TabelleK27BI,7,FALSE),""),"")</f>
        <v/>
      </c>
      <c r="CZ448" s="4" t="str">
        <f ca="1">IFERROR(IF($B448&lt;&gt;"",VLOOKUP(CZ$421,TabelleK27BI,7,FALSE),""),"")</f>
        <v/>
      </c>
      <c r="DA448" s="4" t="str">
        <f ca="1">IFERROR(IF($B448&lt;&gt;"",VLOOKUP(DA$421,TabelleK27BI,7,FALSE),""),"")</f>
        <v/>
      </c>
      <c r="DB448" s="4" t="str">
        <f ca="1">IFERROR(IF($B448&lt;&gt;"",VLOOKUP(DB$421,TabelleK27BI,7,FALSE),""),"")</f>
        <v/>
      </c>
      <c r="DC448" s="4" t="str">
        <f ca="1">IFERROR(IF($B448&lt;&gt;"",VLOOKUP(DC$421,TabelleK27BI,7,FALSE),""),"")</f>
        <v/>
      </c>
      <c r="DD448" s="4" t="str">
        <f ca="1">IFERROR(IF($B448&lt;&gt;"",VLOOKUP(DD$421,TabelleK27BI,7,FALSE),""),"")</f>
        <v/>
      </c>
      <c r="DE448" s="4" t="str">
        <f ca="1">IFERROR(IF($B448&lt;&gt;"",VLOOKUP(DE$421,TabelleK27BI,7,FALSE),""),"")</f>
        <v/>
      </c>
      <c r="DF448" s="4" t="str">
        <f ca="1">IFERROR(IF($B448&lt;&gt;"",VLOOKUP(DF$421,TabelleK27BI,7,FALSE),""),"")</f>
        <v/>
      </c>
      <c r="DG448" s="4" t="str">
        <f ca="1">IFERROR(IF($B448&lt;&gt;"",VLOOKUP(DG$421,TabelleK27BI,7,FALSE),""),"")</f>
        <v/>
      </c>
      <c r="DH448" s="4" t="str">
        <f ca="1">IFERROR(IF($B448&lt;&gt;"",VLOOKUP(DH$421,TabelleK27BI,7,FALSE),""),"")</f>
        <v/>
      </c>
      <c r="DI448" s="4" t="str">
        <f ca="1">IFERROR(IF($B448&lt;&gt;"",VLOOKUP(DI$421,TabelleK27BI,7,FALSE),""),"")</f>
        <v/>
      </c>
      <c r="DJ448" s="4" t="str">
        <f ca="1">IFERROR(IF($B448&lt;&gt;"",VLOOKUP(DJ$421,TabelleK27BI,7,FALSE),""),"")</f>
        <v/>
      </c>
      <c r="DK448" s="4" t="str">
        <f ca="1">IFERROR(IF($B448&lt;&gt;"",VLOOKUP(DK$421,TabelleK27BI,7,FALSE),""),"")</f>
        <v/>
      </c>
      <c r="DL448" s="4" t="str">
        <f ca="1">IFERROR(IF($B448&lt;&gt;"",VLOOKUP(DL$421,TabelleK27BI,7,FALSE),""),"")</f>
        <v/>
      </c>
      <c r="DM448" s="4" t="str">
        <f ca="1">IFERROR(IF($B448&lt;&gt;"",VLOOKUP(DM$421,TabelleK27BI,7,FALSE),""),"")</f>
        <v/>
      </c>
      <c r="DN448" s="4" t="str">
        <f ca="1">IFERROR(IF($B448&lt;&gt;"",VLOOKUP(DN$421,TabelleK27BI,7,FALSE),""),"")</f>
        <v/>
      </c>
      <c r="DO448" s="4" t="str">
        <f ca="1">IFERROR(IF($B448&lt;&gt;"",VLOOKUP(DO$421,TabelleK27BI,7,FALSE),""),"")</f>
        <v/>
      </c>
      <c r="DP448" s="4" t="str">
        <f ca="1">IFERROR(IF($B448&lt;&gt;"",VLOOKUP(DP$421,TabelleK27BI,7,FALSE),""),"")</f>
        <v/>
      </c>
      <c r="DQ448" s="4" t="str">
        <f ca="1">IFERROR(IF($B448&lt;&gt;"",VLOOKUP(DQ$421,TabelleK27BI,7,FALSE),""),"")</f>
        <v/>
      </c>
      <c r="DR448" s="4" t="str">
        <f ca="1">IFERROR(IF($B448&lt;&gt;"",VLOOKUP(DR$421,TabelleK27BI,7,FALSE),""),"")</f>
        <v/>
      </c>
      <c r="DS448" s="4" t="str">
        <f ca="1">IFERROR(IF($B448&lt;&gt;"",VLOOKUP(DS$421,TabelleK27BI,7,FALSE),""),"")</f>
        <v/>
      </c>
      <c r="DT448" s="4" t="str">
        <f ca="1">IFERROR(IF($B448&lt;&gt;"",VLOOKUP(DT$421,TabelleK27BI,7,FALSE),""),"")</f>
        <v/>
      </c>
      <c r="DU448" s="4" t="str">
        <f ca="1">IFERROR(IF($B448&lt;&gt;"",VLOOKUP(DU$421,TabelleK27BI,7,FALSE),""),"")</f>
        <v/>
      </c>
      <c r="DV448" s="4" t="str">
        <f ca="1">IFERROR(IF($B448&lt;&gt;"",VLOOKUP(DV$421,TabelleK27BI,7,FALSE),""),"")</f>
        <v/>
      </c>
      <c r="DW448" s="4" t="str">
        <f ca="1">IFERROR(IF($B448&lt;&gt;"",VLOOKUP(DW$421,TabelleK27BI,7,FALSE),""),"")</f>
        <v/>
      </c>
      <c r="DX448" s="4" t="str">
        <f ca="1">IFERROR(IF($B448&lt;&gt;"",VLOOKUP(DX$421,TabelleK27BI,7,FALSE),""),"")</f>
        <v/>
      </c>
      <c r="DY448" s="4" t="str">
        <f ca="1">IFERROR(IF($B448&lt;&gt;"",VLOOKUP(DY$421,TabelleK27BI,7,FALSE),""),"")</f>
        <v/>
      </c>
      <c r="DZ448" s="4" t="str">
        <f ca="1">IFERROR(IF($B448&lt;&gt;"",VLOOKUP(DZ$421,TabelleK27BI,7,FALSE),""),"")</f>
        <v/>
      </c>
      <c r="EA448" s="4" t="str">
        <f ca="1">IFERROR(IF($B448&lt;&gt;"",VLOOKUP(EA$421,TabelleK27BI,7,FALSE),""),"")</f>
        <v/>
      </c>
      <c r="EB448" s="4" t="str">
        <f ca="1">IFERROR(IF($B448&lt;&gt;"",VLOOKUP(EB$421,TabelleK27BI,7,FALSE),""),"")</f>
        <v/>
      </c>
      <c r="EC448" s="4" t="str">
        <f ca="1">IFERROR(IF($B448&lt;&gt;"",VLOOKUP(EC$421,TabelleK27BI,7,FALSE),""),"")</f>
        <v/>
      </c>
      <c r="ED448" s="4" t="str">
        <f ca="1">IFERROR(IF($B448&lt;&gt;"",VLOOKUP(ED$421,TabelleK27BI,7,FALSE),""),"")</f>
        <v/>
      </c>
      <c r="EE448" s="4" t="str">
        <f ca="1">IFERROR(IF($B448&lt;&gt;"",VLOOKUP(EE$421,TabelleK27BI,7,FALSE),""),"")</f>
        <v/>
      </c>
      <c r="EF448" s="4" t="str">
        <f ca="1">IFERROR(IF($B448&lt;&gt;"",VLOOKUP(EF$421,TabelleK27BI,7,FALSE),""),"")</f>
        <v/>
      </c>
      <c r="EG448" s="4" t="str">
        <f ca="1">IFERROR(IF($B448&lt;&gt;"",VLOOKUP(EG$421,TabelleK27BI,7,FALSE),""),"")</f>
        <v/>
      </c>
      <c r="EH448" s="4" t="str">
        <f ca="1">IFERROR(IF($B448&lt;&gt;"",VLOOKUP(EH$421,TabelleK27BI,7,FALSE),""),"")</f>
        <v/>
      </c>
      <c r="EI448" s="4" t="str">
        <f ca="1">IFERROR(IF($B448&lt;&gt;"",VLOOKUP(EI$421,TabelleK27BI,7,FALSE),""),"")</f>
        <v/>
      </c>
      <c r="EJ448" s="4" t="str">
        <f ca="1">IFERROR(IF($B448&lt;&gt;"",VLOOKUP(EJ$421,TabelleK27BI,7,FALSE),""),"")</f>
        <v/>
      </c>
      <c r="EK448" s="4" t="str">
        <f ca="1">IFERROR(IF($B448&lt;&gt;"",VLOOKUP(EK$421,TabelleK27BI,7,FALSE),""),"")</f>
        <v/>
      </c>
      <c r="EL448" s="4" t="str">
        <f ca="1">IFERROR(IF($B448&lt;&gt;"",VLOOKUP(EL$421,TabelleK27BI,7,FALSE),""),"")</f>
        <v/>
      </c>
      <c r="EM448" s="4" t="str">
        <f ca="1">IFERROR(IF($B448&lt;&gt;"",VLOOKUP(EM$421,TabelleK27BI,7,FALSE),""),"")</f>
        <v/>
      </c>
      <c r="EN448" s="4" t="str">
        <f ca="1">IFERROR(IF($B448&lt;&gt;"",VLOOKUP(EN$421,TabelleK27BI,7,FALSE),""),"")</f>
        <v/>
      </c>
      <c r="EO448" s="4" t="str">
        <f ca="1">IFERROR(IF($B448&lt;&gt;"",VLOOKUP(EO$421,TabelleK27BI,7,FALSE),""),"")</f>
        <v/>
      </c>
      <c r="EP448" s="4" t="str">
        <f ca="1">IFERROR(IF($B448&lt;&gt;"",VLOOKUP(EP$421,TabelleK27BI,7,FALSE),""),"")</f>
        <v/>
      </c>
      <c r="EQ448" s="4" t="str">
        <f ca="1">IFERROR(IF($B448&lt;&gt;"",VLOOKUP(EQ$421,TabelleK27BI,7,FALSE),""),"")</f>
        <v/>
      </c>
      <c r="ER448" s="4" t="str">
        <f ca="1">IFERROR(IF($B448&lt;&gt;"",VLOOKUP(ER$421,TabelleK27BI,7,FALSE),""),"")</f>
        <v/>
      </c>
      <c r="ES448" s="4" t="str">
        <f ca="1">IFERROR(IF($B448&lt;&gt;"",VLOOKUP(ES$421,TabelleK27BI,7,FALSE),""),"")</f>
        <v/>
      </c>
      <c r="ET448" s="4" t="str">
        <f ca="1">IFERROR(IF($B448&lt;&gt;"",VLOOKUP(ET$421,TabelleK27BI,7,FALSE),""),"")</f>
        <v/>
      </c>
      <c r="EU448" s="4" t="str">
        <f ca="1">IFERROR(IF($B448&lt;&gt;"",VLOOKUP(EU$421,TabelleK27BI,7,FALSE),""),"")</f>
        <v/>
      </c>
      <c r="EV448" s="4" t="str">
        <f ca="1">IFERROR(IF($B448&lt;&gt;"",VLOOKUP(EV$421,TabelleK27BI,7,FALSE),""),"")</f>
        <v/>
      </c>
      <c r="EW448" s="4" t="str">
        <f ca="1">IFERROR(IF($B448&lt;&gt;"",VLOOKUP(EW$421,TabelleK27BI,7,FALSE),""),"")</f>
        <v/>
      </c>
      <c r="EX448" s="4" t="str">
        <f ca="1">IFERROR(IF($B448&lt;&gt;"",VLOOKUP(EX$421,TabelleK27BI,7,FALSE),""),"")</f>
        <v/>
      </c>
      <c r="EY448" s="4" t="str">
        <f ca="1">IFERROR(IF($B448&lt;&gt;"",VLOOKUP(EY$421,TabelleK27BI,7,FALSE),""),"")</f>
        <v/>
      </c>
      <c r="EZ448" s="4" t="str">
        <f ca="1">IFERROR(IF($B448&lt;&gt;"",VLOOKUP(EZ$421,TabelleK27BI,7,FALSE),""),"")</f>
        <v/>
      </c>
      <c r="FA448" s="4" t="str">
        <f ca="1">IFERROR(IF($B448&lt;&gt;"",VLOOKUP(FA$421,TabelleK27BI,7,FALSE),""),"")</f>
        <v/>
      </c>
      <c r="FB448" s="4" t="str">
        <f ca="1">IFERROR(IF($B448&lt;&gt;"",VLOOKUP(FB$421,TabelleK27BI,7,FALSE),""),"")</f>
        <v/>
      </c>
      <c r="FC448" s="4" t="str">
        <f ca="1">IFERROR(IF($B448&lt;&gt;"",VLOOKUP(FC$421,TabelleK27BI,7,FALSE),""),"")</f>
        <v/>
      </c>
      <c r="FD448" s="4" t="str">
        <f ca="1">IFERROR(IF($B448&lt;&gt;"",VLOOKUP(FD$421,TabelleK27BI,7,FALSE),""),"")</f>
        <v/>
      </c>
      <c r="FE448" s="4" t="str">
        <f ca="1">IFERROR(IF($B448&lt;&gt;"",VLOOKUP(FE$421,TabelleK27BI,7,FALSE),""),"")</f>
        <v/>
      </c>
      <c r="FF448" s="4" t="str">
        <f ca="1">IFERROR(IF($B448&lt;&gt;"",VLOOKUP(FF$421,TabelleK27BI,7,FALSE),""),"")</f>
        <v/>
      </c>
      <c r="FG448" s="4" t="str">
        <f ca="1">IFERROR(IF($B448&lt;&gt;"",VLOOKUP(FG$421,TabelleK27BI,7,FALSE),""),"")</f>
        <v/>
      </c>
      <c r="FH448" s="4" t="str">
        <f ca="1">IFERROR(IF($B448&lt;&gt;"",VLOOKUP(FH$421,TabelleK27BI,7,FALSE),""),"")</f>
        <v/>
      </c>
      <c r="FI448" s="4" t="str">
        <f ca="1">IFERROR(IF($B448&lt;&gt;"",VLOOKUP(FI$421,TabelleK27BI,7,FALSE),""),"")</f>
        <v/>
      </c>
      <c r="FJ448" s="4" t="str">
        <f ca="1">IFERROR(IF($B448&lt;&gt;"",VLOOKUP(FJ$421,TabelleK27BI,7,FALSE),""),"")</f>
        <v/>
      </c>
      <c r="FK448" s="4" t="str">
        <f ca="1">IFERROR(IF($B448&lt;&gt;"",VLOOKUP(FK$421,TabelleK27BI,7,FALSE),""),"")</f>
        <v/>
      </c>
      <c r="FL448" s="4" t="str">
        <f ca="1">IFERROR(IF($B448&lt;&gt;"",VLOOKUP(FL$421,TabelleK27BI,7,FALSE),""),"")</f>
        <v/>
      </c>
      <c r="FM448" s="4" t="str">
        <f ca="1">IFERROR(IF($B448&lt;&gt;"",VLOOKUP(FM$421,TabelleK27BI,7,FALSE),""),"")</f>
        <v/>
      </c>
      <c r="FN448" s="4" t="str">
        <f ca="1">IFERROR(IF($B448&lt;&gt;"",VLOOKUP(FN$421,TabelleK27BI,7,FALSE),""),"")</f>
        <v/>
      </c>
      <c r="FO448" s="4" t="str">
        <f ca="1">IFERROR(IF($B448&lt;&gt;"",VLOOKUP(FO$421,TabelleK27BI,7,FALSE),""),"")</f>
        <v/>
      </c>
      <c r="FP448" s="4" t="str">
        <f ca="1">IFERROR(IF($B448&lt;&gt;"",VLOOKUP(FP$421,TabelleK27BI,7,FALSE),""),"")</f>
        <v/>
      </c>
      <c r="FQ448" s="4" t="str">
        <f ca="1">IFERROR(IF($B448&lt;&gt;"",VLOOKUP(FQ$421,TabelleK27BI,7,FALSE),""),"")</f>
        <v/>
      </c>
      <c r="FR448" s="4" t="str">
        <f ca="1">IFERROR(IF($B448&lt;&gt;"",VLOOKUP(FR$421,TabelleK27BI,7,FALSE),""),"")</f>
        <v/>
      </c>
      <c r="FS448" s="4" t="str">
        <f ca="1">IFERROR(IF($B448&lt;&gt;"",VLOOKUP(FS$421,TabelleK27BI,7,FALSE),""),"")</f>
        <v/>
      </c>
      <c r="FT448" s="4" t="str">
        <f ca="1">IFERROR(IF($B448&lt;&gt;"",VLOOKUP(FT$421,TabelleK27BI,7,FALSE),""),"")</f>
        <v/>
      </c>
      <c r="FU448" s="4" t="str">
        <f ca="1">IFERROR(IF($B448&lt;&gt;"",VLOOKUP(FU$421,TabelleK27BI,7,FALSE),""),"")</f>
        <v/>
      </c>
      <c r="FV448" s="4" t="str">
        <f ca="1">IFERROR(IF($B448&lt;&gt;"",VLOOKUP(FV$421,TabelleK27BI,7,FALSE),""),"")</f>
        <v/>
      </c>
      <c r="FW448" s="4" t="str">
        <f ca="1">IFERROR(IF($B448&lt;&gt;"",VLOOKUP(FW$421,TabelleK27BI,7,FALSE),""),"")</f>
        <v/>
      </c>
      <c r="FX448" s="4" t="str">
        <f ca="1">IFERROR(IF($B448&lt;&gt;"",VLOOKUP(FX$421,TabelleK27BI,7,FALSE),""),"")</f>
        <v/>
      </c>
      <c r="FY448" s="4" t="str">
        <f ca="1">IFERROR(IF($B448&lt;&gt;"",VLOOKUP(FY$421,TabelleK27BI,7,FALSE),""),"")</f>
        <v/>
      </c>
      <c r="FZ448" s="4" t="str">
        <f ca="1">IFERROR(IF($B448&lt;&gt;"",VLOOKUP(FZ$421,TabelleK27BI,7,FALSE),""),"")</f>
        <v/>
      </c>
      <c r="GA448" s="4" t="str">
        <f ca="1">IFERROR(IF($B448&lt;&gt;"",VLOOKUP(GA$421,TabelleK27BI,7,FALSE),""),"")</f>
        <v/>
      </c>
      <c r="GB448" s="4" t="str">
        <f ca="1">IFERROR(IF($B448&lt;&gt;"",VLOOKUP(GB$421,TabelleK27BI,7,FALSE),""),"")</f>
        <v/>
      </c>
      <c r="GC448" s="4" t="str">
        <f ca="1">IFERROR(IF($B448&lt;&gt;"",VLOOKUP(GC$421,TabelleK27BI,7,FALSE),""),"")</f>
        <v/>
      </c>
      <c r="GD448" s="4" t="str">
        <f ca="1">IFERROR(IF($B448&lt;&gt;"",VLOOKUP(GD$421,TabelleK27BI,7,FALSE),""),"")</f>
        <v/>
      </c>
      <c r="GE448" s="4" t="str">
        <f ca="1">IFERROR(IF($B448&lt;&gt;"",VLOOKUP(GE$421,TabelleK27BI,7,FALSE),""),"")</f>
        <v/>
      </c>
      <c r="GF448" s="4" t="str">
        <f ca="1">IFERROR(IF($B448&lt;&gt;"",VLOOKUP(GF$421,TabelleK27BI,7,FALSE),""),"")</f>
        <v/>
      </c>
      <c r="GG448" s="4" t="str">
        <f ca="1">IFERROR(IF($B448&lt;&gt;"",VLOOKUP(GG$421,TabelleK27BI,7,FALSE),""),"")</f>
        <v/>
      </c>
      <c r="GH448" s="4" t="str">
        <f ca="1">IFERROR(IF($B448&lt;&gt;"",VLOOKUP(GH$421,TabelleK27BI,7,FALSE),""),"")</f>
        <v/>
      </c>
      <c r="GI448" s="4" t="str">
        <f ca="1">IFERROR(IF($B448&lt;&gt;"",VLOOKUP(GI$421,TabelleK27BI,7,FALSE),""),"")</f>
        <v/>
      </c>
      <c r="GJ448" s="4" t="str">
        <f ca="1">IFERROR(IF($B448&lt;&gt;"",VLOOKUP(GJ$421,TabelleK27BI,7,FALSE),""),"")</f>
        <v/>
      </c>
      <c r="GK448" s="4" t="str">
        <f ca="1">IFERROR(IF($B448&lt;&gt;"",VLOOKUP(GK$421,TabelleK27BI,7,FALSE),""),"")</f>
        <v/>
      </c>
      <c r="GL448" s="4" t="str">
        <f ca="1">IFERROR(IF($B448&lt;&gt;"",VLOOKUP(GL$421,TabelleK27BI,7,FALSE),""),"")</f>
        <v/>
      </c>
      <c r="GM448" s="4" t="str">
        <f ca="1">IFERROR(IF($B448&lt;&gt;"",VLOOKUP(GM$421,TabelleK27BI,7,FALSE),""),"")</f>
        <v/>
      </c>
      <c r="GN448" s="4" t="str">
        <f ca="1">IFERROR(IF($B448&lt;&gt;"",VLOOKUP(GN$421,TabelleK27BI,7,FALSE),""),"")</f>
        <v/>
      </c>
      <c r="GO448" s="4" t="str">
        <f ca="1">IFERROR(IF($B448&lt;&gt;"",VLOOKUP(GO$421,TabelleK27BI,7,FALSE),""),"")</f>
        <v/>
      </c>
      <c r="GP448" s="4" t="str">
        <f ca="1">IFERROR(IF($B448&lt;&gt;"",VLOOKUP(GP$421,TabelleK27BI,7,FALSE),""),"")</f>
        <v/>
      </c>
      <c r="GQ448" s="4" t="str">
        <f ca="1">IFERROR(IF($B448&lt;&gt;"",VLOOKUP(GQ$421,TabelleK27BI,7,FALSE),""),"")</f>
        <v/>
      </c>
      <c r="GR448" s="4" t="str">
        <f ca="1">IFERROR(IF($B448&lt;&gt;"",VLOOKUP(GR$421,TabelleK27BI,7,FALSE),""),"")</f>
        <v/>
      </c>
      <c r="GS448" s="4" t="str">
        <f ca="1">IFERROR(IF($B448&lt;&gt;"",VLOOKUP(GS$421,TabelleK27BI,7,FALSE),""),"")</f>
        <v/>
      </c>
      <c r="GT448" s="4" t="str">
        <f ca="1">IFERROR(IF($B448&lt;&gt;"",VLOOKUP(GT$421,TabelleK27BI,7,FALSE),""),"")</f>
        <v/>
      </c>
      <c r="GU448" s="4" t="str">
        <f ca="1">IFERROR(IF($B448&lt;&gt;"",VLOOKUP(GU$421,TabelleK27BI,7,FALSE),""),"")</f>
        <v/>
      </c>
      <c r="GV448" s="4" t="str">
        <f ca="1">IFERROR(IF($B448&lt;&gt;"",VLOOKUP(GV$421,TabelleK27BI,7,FALSE),""),"")</f>
        <v/>
      </c>
      <c r="GW448" s="4" t="str">
        <f ca="1">IFERROR(IF($B448&lt;&gt;"",VLOOKUP(GW$421,TabelleK27BI,7,FALSE),""),"")</f>
        <v/>
      </c>
      <c r="GX448" s="4" t="str">
        <f ca="1">IFERROR(IF($B448&lt;&gt;"",VLOOKUP(GX$421,TabelleK27BI,7,FALSE),""),"")</f>
        <v/>
      </c>
      <c r="GY448" s="4" t="str">
        <f ca="1">IFERROR(IF($B448&lt;&gt;"",VLOOKUP(GY$421,TabelleK27BI,7,FALSE),""),"")</f>
        <v/>
      </c>
      <c r="GZ448" s="4" t="str">
        <f ca="1">IFERROR(IF($B448&lt;&gt;"",VLOOKUP(GZ$421,TabelleK27BI,7,FALSE),""),"")</f>
        <v/>
      </c>
      <c r="HA448" s="4" t="str">
        <f ca="1">IFERROR(IF($B448&lt;&gt;"",VLOOKUP(HA$421,TabelleK27BI,7,FALSE),""),"")</f>
        <v/>
      </c>
      <c r="HB448" s="4" t="str">
        <f ca="1">IFERROR(IF($B448&lt;&gt;"",VLOOKUP(HB$421,TabelleK27BI,7,FALSE),""),"")</f>
        <v/>
      </c>
      <c r="HC448" s="4" t="str">
        <f ca="1">IFERROR(IF($B448&lt;&gt;"",VLOOKUP(HC$421,TabelleK27BI,7,FALSE),""),"")</f>
        <v/>
      </c>
      <c r="HD448" s="4" t="str">
        <f ca="1">IFERROR(IF($B448&lt;&gt;"",VLOOKUP(HD$421,TabelleK27BI,7,FALSE),""),"")</f>
        <v/>
      </c>
      <c r="HE448" s="4" t="str">
        <f ca="1">IFERROR(IF($B448&lt;&gt;"",VLOOKUP(HE$421,TabelleK27BI,7,FALSE),""),"")</f>
        <v/>
      </c>
      <c r="HF448" s="4" t="str">
        <f ca="1">IFERROR(IF($B448&lt;&gt;"",VLOOKUP(HF$421,TabelleK27BI,7,FALSE),""),"")</f>
        <v/>
      </c>
      <c r="HG448" s="4" t="str">
        <f ca="1">IFERROR(IF($B448&lt;&gt;"",VLOOKUP(HG$421,TabelleK27BI,7,FALSE),""),"")</f>
        <v/>
      </c>
      <c r="HH448" s="4" t="str">
        <f ca="1">IFERROR(IF($B448&lt;&gt;"",VLOOKUP(HH$421,TabelleK27BI,7,FALSE),""),"")</f>
        <v/>
      </c>
      <c r="HI448" s="4" t="str">
        <f ca="1">IFERROR(IF($B448&lt;&gt;"",VLOOKUP(HI$421,TabelleK27BI,7,FALSE),""),"")</f>
        <v/>
      </c>
      <c r="HJ448" s="4" t="str">
        <f ca="1">IFERROR(IF($B448&lt;&gt;"",VLOOKUP(HJ$421,TabelleK27BI,7,FALSE),""),"")</f>
        <v/>
      </c>
      <c r="HK448" s="4" t="str">
        <f ca="1">IFERROR(IF($B448&lt;&gt;"",VLOOKUP(HK$421,TabelleK27BI,7,FALSE),""),"")</f>
        <v/>
      </c>
      <c r="HL448" s="4" t="str">
        <f ca="1">IFERROR(IF($B448&lt;&gt;"",VLOOKUP(HL$421,TabelleK27BI,7,FALSE),""),"")</f>
        <v/>
      </c>
      <c r="HM448" s="4" t="str">
        <f ca="1">IFERROR(IF($B448&lt;&gt;"",VLOOKUP(HM$421,TabelleK27BI,7,FALSE),""),"")</f>
        <v/>
      </c>
      <c r="HN448" s="4" t="str">
        <f ca="1">IFERROR(IF($B448&lt;&gt;"",VLOOKUP(HN$421,TabelleK27BI,7,FALSE),""),"")</f>
        <v/>
      </c>
      <c r="HO448" s="4" t="str">
        <f ca="1">IFERROR(IF($B448&lt;&gt;"",VLOOKUP(HO$421,TabelleK27BI,7,FALSE),""),"")</f>
        <v/>
      </c>
      <c r="HP448" s="4" t="str">
        <f ca="1">IFERROR(IF($B448&lt;&gt;"",VLOOKUP(HP$421,TabelleK27BI,7,FALSE),""),"")</f>
        <v/>
      </c>
      <c r="HQ448" s="4" t="str">
        <f ca="1">IFERROR(IF($B448&lt;&gt;"",VLOOKUP(HQ$421,TabelleK27BI,7,FALSE),""),"")</f>
        <v/>
      </c>
      <c r="HR448" s="4" t="str">
        <f ca="1">IFERROR(IF($B448&lt;&gt;"",VLOOKUP(HR$421,TabelleK27BI,7,FALSE),""),"")</f>
        <v/>
      </c>
      <c r="HS448" s="4" t="str">
        <f ca="1">IFERROR(IF($B448&lt;&gt;"",VLOOKUP(HS$421,TabelleK27BI,7,FALSE),""),"")</f>
        <v/>
      </c>
      <c r="HT448" s="4" t="str">
        <f ca="1">IFERROR(IF($B448&lt;&gt;"",VLOOKUP(HT$421,TabelleK27BI,7,FALSE),""),"")</f>
        <v/>
      </c>
      <c r="HU448" s="4" t="str">
        <f ca="1">IFERROR(IF($B448&lt;&gt;"",VLOOKUP(HU$421,TabelleK27BI,7,FALSE),""),"")</f>
        <v/>
      </c>
      <c r="HV448" s="4" t="str">
        <f ca="1">IFERROR(IF($B448&lt;&gt;"",VLOOKUP(HV$421,TabelleK27BI,7,FALSE),""),"")</f>
        <v/>
      </c>
      <c r="HW448" s="4" t="str">
        <f ca="1">IFERROR(IF($B448&lt;&gt;"",VLOOKUP(HW$421,TabelleK27BI,7,FALSE),""),"")</f>
        <v/>
      </c>
      <c r="HX448" s="4" t="str">
        <f ca="1">IFERROR(IF($B448&lt;&gt;"",VLOOKUP(HX$421,TabelleK27BI,7,FALSE),""),"")</f>
        <v/>
      </c>
      <c r="HY448" s="4" t="str">
        <f ca="1">IFERROR(IF($B448&lt;&gt;"",VLOOKUP(HY$421,TabelleK27BI,7,FALSE),""),"")</f>
        <v/>
      </c>
      <c r="HZ448" s="4" t="str">
        <f ca="1">IFERROR(IF($B448&lt;&gt;"",VLOOKUP(HZ$421,TabelleK27BI,7,FALSE),""),"")</f>
        <v/>
      </c>
      <c r="IA448" s="4" t="str">
        <f ca="1">IFERROR(IF($B448&lt;&gt;"",VLOOKUP(IA$421,TabelleK27BI,7,FALSE),""),"")</f>
        <v/>
      </c>
      <c r="IB448" s="4" t="str">
        <f ca="1">IFERROR(IF($B448&lt;&gt;"",VLOOKUP(IB$421,TabelleK27BI,7,FALSE),""),"")</f>
        <v/>
      </c>
      <c r="IC448" s="4" t="str">
        <f ca="1">IFERROR(IF($B448&lt;&gt;"",VLOOKUP(IC$421,TabelleK27BI,7,FALSE),""),"")</f>
        <v/>
      </c>
      <c r="ID448" s="4" t="str">
        <f ca="1">IFERROR(IF($B448&lt;&gt;"",VLOOKUP(ID$421,TabelleK27BI,7,FALSE),""),"")</f>
        <v/>
      </c>
      <c r="IE448" s="4" t="str">
        <f ca="1">IFERROR(IF($B448&lt;&gt;"",VLOOKUP(IE$421,TabelleK27BI,7,FALSE),""),"")</f>
        <v/>
      </c>
      <c r="IF448" s="4" t="str">
        <f ca="1">IFERROR(IF($B448&lt;&gt;"",VLOOKUP(IF$421,TabelleK27BI,7,FALSE),""),"")</f>
        <v/>
      </c>
      <c r="IG448" s="4" t="str">
        <f ca="1">IFERROR(IF($B448&lt;&gt;"",VLOOKUP(IG$421,TabelleK27BI,7,FALSE),""),"")</f>
        <v/>
      </c>
      <c r="IH448" s="4" t="str">
        <f ca="1">IFERROR(IF($B448&lt;&gt;"",VLOOKUP(IH$421,TabelleK27BI,7,FALSE),""),"")</f>
        <v/>
      </c>
      <c r="II448" s="4" t="str">
        <f ca="1">IFERROR(IF($B448&lt;&gt;"",VLOOKUP(II$421,TabelleK27BI,7,FALSE),""),"")</f>
        <v/>
      </c>
      <c r="IJ448" s="4" t="str">
        <f ca="1">IFERROR(IF($B448&lt;&gt;"",VLOOKUP(IJ$421,TabelleK27BI,7,FALSE),""),"")</f>
        <v/>
      </c>
      <c r="IK448" s="4" t="str">
        <f ca="1">IFERROR(IF($B448&lt;&gt;"",VLOOKUP(IK$421,TabelleK27BI,7,FALSE),""),"")</f>
        <v/>
      </c>
      <c r="IL448" s="4" t="str">
        <f ca="1">IFERROR(IF($B448&lt;&gt;"",VLOOKUP(IL$421,TabelleK27BI,7,FALSE),""),"")</f>
        <v/>
      </c>
      <c r="IM448" s="4" t="str">
        <f ca="1">IFERROR(IF($B448&lt;&gt;"",VLOOKUP(IM$421,TabelleK27BI,7,FALSE),""),"")</f>
        <v/>
      </c>
      <c r="IN448" s="4" t="str">
        <f ca="1">IFERROR(IF($B448&lt;&gt;"",VLOOKUP(IN$421,TabelleK27BI,7,FALSE),""),"")</f>
        <v/>
      </c>
      <c r="IO448" s="4" t="str">
        <f ca="1">IFERROR(IF($B448&lt;&gt;"",VLOOKUP(IO$421,TabelleK27BI,7,FALSE),""),"")</f>
        <v/>
      </c>
      <c r="IP448" s="4" t="str">
        <f ca="1">IFERROR(IF($B448&lt;&gt;"",VLOOKUP(IP$421,TabelleK27BI,7,FALSE),""),"")</f>
        <v/>
      </c>
      <c r="IQ448" s="4" t="str">
        <f ca="1">IFERROR(IF($B448&lt;&gt;"",VLOOKUP(IQ$421,TabelleK27BI,7,FALSE),""),"")</f>
        <v/>
      </c>
      <c r="IR448" s="4" t="str">
        <f ca="1">IFERROR(IF($B448&lt;&gt;"",VLOOKUP(IR$421,TabelleK27BI,7,FALSE),""),"")</f>
        <v/>
      </c>
      <c r="IS448" s="4" t="str">
        <f ca="1">IFERROR(IF($B448&lt;&gt;"",VLOOKUP(IS$421,TabelleK27BI,7,FALSE),""),"")</f>
        <v/>
      </c>
      <c r="IT448" s="4" t="str">
        <f ca="1">IFERROR(IF($B448&lt;&gt;"",VLOOKUP(IT$421,TabelleK27BI,7,FALSE),""),"")</f>
        <v/>
      </c>
      <c r="IU448" s="4" t="str">
        <f ca="1">IFERROR(IF($B448&lt;&gt;"",VLOOKUP(IU$421,TabelleK27BI,7,FALSE),""),"")</f>
        <v/>
      </c>
      <c r="IV448" s="4" t="str">
        <f ca="1">IFERROR(IF($B448&lt;&gt;"",VLOOKUP(IV$421,TabelleK27BI,7,FALSE),""),"")</f>
        <v/>
      </c>
      <c r="IW448" s="4" t="str">
        <f ca="1">IFERROR(IF($B448&lt;&gt;"",VLOOKUP(IW$421,TabelleK27BI,7,FALSE),""),"")</f>
        <v/>
      </c>
      <c r="IX448" s="4" t="str">
        <f ca="1">IFERROR(IF($B448&lt;&gt;"",VLOOKUP(IX$421,TabelleK27BI,7,FALSE),""),"")</f>
        <v/>
      </c>
      <c r="IY448" s="4" t="str">
        <f ca="1">IFERROR(IF($B448&lt;&gt;"",VLOOKUP(IY$421,TabelleK27BI,7,FALSE),""),"")</f>
        <v/>
      </c>
      <c r="IZ448" s="4" t="str">
        <f ca="1">IFERROR(IF($B448&lt;&gt;"",VLOOKUP(IZ$421,TabelleK27BI,7,FALSE),""),"")</f>
        <v/>
      </c>
      <c r="JA448" s="4" t="str">
        <f ca="1">IFERROR(IF($B448&lt;&gt;"",VLOOKUP(JA$421,TabelleK27BI,7,FALSE),""),"")</f>
        <v/>
      </c>
      <c r="JB448" s="4" t="str">
        <f ca="1">IFERROR(IF($B448&lt;&gt;"",VLOOKUP(JB$421,TabelleK27BI,7,FALSE),""),"")</f>
        <v/>
      </c>
      <c r="JC448" s="4" t="str">
        <f ca="1">IFERROR(IF($B448&lt;&gt;"",VLOOKUP(JC$421,TabelleK27BI,7,FALSE),""),"")</f>
        <v/>
      </c>
      <c r="JD448" s="4" t="str">
        <f ca="1">IFERROR(IF($B448&lt;&gt;"",VLOOKUP(JD$421,TabelleK27BI,7,FALSE),""),"")</f>
        <v/>
      </c>
      <c r="JE448" s="4" t="str">
        <f ca="1">IFERROR(IF($B448&lt;&gt;"",VLOOKUP(JE$421,TabelleK27BI,7,FALSE),""),"")</f>
        <v/>
      </c>
      <c r="JF448" s="4" t="str">
        <f ca="1">IFERROR(IF($B448&lt;&gt;"",VLOOKUP(JF$421,TabelleK27BI,7,FALSE),""),"")</f>
        <v/>
      </c>
      <c r="JG448" s="4" t="str">
        <f ca="1">IFERROR(IF($B448&lt;&gt;"",VLOOKUP(JG$421,TabelleK27BI,7,FALSE),""),"")</f>
        <v/>
      </c>
      <c r="JH448" s="4" t="str">
        <f ca="1">IFERROR(IF($B448&lt;&gt;"",VLOOKUP(JH$421,TabelleK27BI,7,FALSE),""),"")</f>
        <v/>
      </c>
      <c r="JI448" s="4" t="str">
        <f ca="1">IFERROR(IF($B448&lt;&gt;"",VLOOKUP(JI$421,TabelleK27BI,7,FALSE),""),"")</f>
        <v/>
      </c>
      <c r="JJ448" s="4" t="str">
        <f ca="1">IFERROR(IF($B448&lt;&gt;"",VLOOKUP(JJ$421,TabelleK27BI,7,FALSE),""),"")</f>
        <v/>
      </c>
      <c r="JK448" s="4" t="str">
        <f ca="1">IFERROR(IF($B448&lt;&gt;"",VLOOKUP(JK$421,TabelleK27BI,7,FALSE),""),"")</f>
        <v/>
      </c>
      <c r="JL448" s="4" t="str">
        <f ca="1">IFERROR(IF($B448&lt;&gt;"",VLOOKUP(JL$421,TabelleK27BI,7,FALSE),""),"")</f>
        <v/>
      </c>
      <c r="JM448" s="4" t="str">
        <f ca="1">IFERROR(IF($B448&lt;&gt;"",VLOOKUP(JM$421,TabelleK27BI,7,FALSE),""),"")</f>
        <v/>
      </c>
      <c r="JN448" s="4" t="str">
        <f ca="1">IFERROR(IF($B448&lt;&gt;"",VLOOKUP(JN$421,TabelleK27BI,7,FALSE),""),"")</f>
        <v/>
      </c>
      <c r="JO448" s="4" t="str">
        <f ca="1">IFERROR(IF($B448&lt;&gt;"",VLOOKUP(JO$421,TabelleK27BI,7,FALSE),""),"")</f>
        <v/>
      </c>
      <c r="JP448" s="4" t="str">
        <f ca="1">IFERROR(IF($B448&lt;&gt;"",VLOOKUP(JP$421,TabelleK27BI,7,FALSE),""),"")</f>
        <v/>
      </c>
      <c r="JQ448" s="4" t="str">
        <f ca="1">IFERROR(IF($B448&lt;&gt;"",VLOOKUP(JQ$421,TabelleK27BI,7,FALSE),""),"")</f>
        <v/>
      </c>
      <c r="JR448" s="4" t="str">
        <f ca="1">IFERROR(IF($B448&lt;&gt;"",VLOOKUP(JR$421,TabelleK27BI,7,FALSE),""),"")</f>
        <v/>
      </c>
      <c r="JS448" s="4" t="str">
        <f ca="1">IFERROR(IF($B448&lt;&gt;"",VLOOKUP(JS$421,TabelleK27BI,7,FALSE),""),"")</f>
        <v/>
      </c>
      <c r="JT448" s="4" t="str">
        <f ca="1">IFERROR(IF($B448&lt;&gt;"",VLOOKUP(JT$421,TabelleK27BI,7,FALSE),""),"")</f>
        <v/>
      </c>
      <c r="JU448" s="4" t="str">
        <f ca="1">IFERROR(IF($B448&lt;&gt;"",VLOOKUP(JU$421,TabelleK27BI,7,FALSE),""),"")</f>
        <v/>
      </c>
      <c r="JV448" s="4" t="str">
        <f ca="1">IFERROR(IF($B448&lt;&gt;"",VLOOKUP(JV$421,TabelleK27BI,7,FALSE),""),"")</f>
        <v/>
      </c>
      <c r="JW448" s="4" t="str">
        <f ca="1">IFERROR(IF($B448&lt;&gt;"",VLOOKUP(JW$421,TabelleK27BI,7,FALSE),""),"")</f>
        <v/>
      </c>
      <c r="JX448" s="4" t="str">
        <f ca="1">IFERROR(IF($B448&lt;&gt;"",VLOOKUP(JX$421,TabelleK27BI,7,FALSE),""),"")</f>
        <v/>
      </c>
      <c r="JY448" s="4" t="str">
        <f ca="1">IFERROR(IF($B448&lt;&gt;"",VLOOKUP(JY$421,TabelleK27BI,7,FALSE),""),"")</f>
        <v/>
      </c>
      <c r="JZ448" s="4" t="str">
        <f ca="1">IFERROR(IF($B448&lt;&gt;"",VLOOKUP(JZ$421,TabelleK27BI,7,FALSE),""),"")</f>
        <v/>
      </c>
      <c r="KA448" s="4" t="str">
        <f ca="1">IFERROR(IF($B448&lt;&gt;"",VLOOKUP(KA$421,TabelleK27BI,7,FALSE),""),"")</f>
        <v/>
      </c>
      <c r="KB448" s="4" t="str">
        <f ca="1">IFERROR(IF($B448&lt;&gt;"",VLOOKUP(KB$421,TabelleK27BI,7,FALSE),""),"")</f>
        <v/>
      </c>
      <c r="KC448" s="4" t="str">
        <f ca="1">IFERROR(IF($B448&lt;&gt;"",VLOOKUP(KC$421,TabelleK27BI,7,FALSE),""),"")</f>
        <v/>
      </c>
      <c r="KD448" s="4" t="str">
        <f ca="1">IFERROR(IF($B448&lt;&gt;"",VLOOKUP(KD$421,TabelleK27BI,7,FALSE),""),"")</f>
        <v/>
      </c>
      <c r="KE448" s="4" t="str">
        <f ca="1">IFERROR(IF($B448&lt;&gt;"",VLOOKUP(KE$421,TabelleK27BI,7,FALSE),""),"")</f>
        <v/>
      </c>
      <c r="KF448" s="4" t="str">
        <f ca="1">IFERROR(IF($B448&lt;&gt;"",VLOOKUP(KF$421,TabelleK27BI,7,FALSE),""),"")</f>
        <v/>
      </c>
      <c r="KG448" s="4" t="str">
        <f ca="1">IFERROR(IF($B448&lt;&gt;"",VLOOKUP(KG$421,TabelleK27BI,7,FALSE),""),"")</f>
        <v/>
      </c>
      <c r="KH448" s="4" t="str">
        <f ca="1">IFERROR(IF($B448&lt;&gt;"",VLOOKUP(KH$421,TabelleK27BI,7,FALSE),""),"")</f>
        <v/>
      </c>
      <c r="KI448" s="4" t="str">
        <f ca="1">IFERROR(IF($B448&lt;&gt;"",VLOOKUP(KI$421,TabelleK27BI,7,FALSE),""),"")</f>
        <v/>
      </c>
      <c r="KJ448" s="4" t="str">
        <f ca="1">IFERROR(IF($B448&lt;&gt;"",VLOOKUP(KJ$421,TabelleK27BI,7,FALSE),""),"")</f>
        <v/>
      </c>
      <c r="KK448" s="4" t="str">
        <f ca="1">IFERROR(IF($B448&lt;&gt;"",VLOOKUP(KK$421,TabelleK27BI,7,FALSE),""),"")</f>
        <v/>
      </c>
      <c r="KL448" s="4" t="str">
        <f ca="1">IFERROR(IF($B448&lt;&gt;"",VLOOKUP(KL$421,TabelleK27BI,7,FALSE),""),"")</f>
        <v/>
      </c>
      <c r="KM448" s="4" t="str">
        <f ca="1">IFERROR(IF($B448&lt;&gt;"",VLOOKUP(KM$421,TabelleK27BI,7,FALSE),""),"")</f>
        <v/>
      </c>
      <c r="KN448" s="4" t="str">
        <f ca="1">IFERROR(IF($B448&lt;&gt;"",VLOOKUP(KN$421,TabelleK27BI,7,FALSE),""),"")</f>
        <v/>
      </c>
      <c r="KO448" s="4" t="str">
        <f ca="1">IFERROR(IF($B448&lt;&gt;"",VLOOKUP(KO$421,TabelleK27BI,7,FALSE),""),"")</f>
        <v/>
      </c>
      <c r="KP448" s="4" t="str">
        <f ca="1">IFERROR(IF($B448&lt;&gt;"",VLOOKUP(KP$421,TabelleK27BI,7,FALSE),""),"")</f>
        <v/>
      </c>
      <c r="KQ448" s="4" t="str">
        <f ca="1">IFERROR(IF($B448&lt;&gt;"",VLOOKUP(KQ$421,TabelleK27BI,7,FALSE),""),"")</f>
        <v/>
      </c>
      <c r="KR448" s="4" t="str">
        <f>IFERROR(VLOOKUP($KR$421,TabelleK27BI,7,FALSE),"")</f>
        <v/>
      </c>
      <c r="KS448" s="4" t="str">
        <f>IFERROR(VLOOKUP($KS$421,TabelleK27BI,7,FALSE),"")</f>
        <v/>
      </c>
    </row>
    <row r="449" spans="2:305" ht="12.75" hidden="1" customHeight="1" x14ac:dyDescent="0.2">
      <c r="B449" s="138" t="str">
        <f t="shared" ca="1" si="148"/>
        <v/>
      </c>
      <c r="C449" s="4" t="str">
        <f ca="1">IFERROR(IF($B449&lt;&gt;"",VLOOKUP(C$421,TabelleK28BI,7,FALSE),""),"")</f>
        <v/>
      </c>
      <c r="D449" s="4" t="str">
        <f ca="1">IFERROR(IF($B449&lt;&gt;"",VLOOKUP(D$421,TabelleK28BI,7,FALSE),""),"")</f>
        <v/>
      </c>
      <c r="E449" s="4" t="str">
        <f ca="1">IFERROR(IF($B449&lt;&gt;"",VLOOKUP(E$421,TabelleK28BI,7,FALSE),""),"")</f>
        <v/>
      </c>
      <c r="F449" s="4" t="str">
        <f ca="1">IFERROR(IF($B449&lt;&gt;"",VLOOKUP(F$421,TabelleK28BI,7,FALSE),""),"")</f>
        <v/>
      </c>
      <c r="G449" s="4" t="str">
        <f ca="1">IFERROR(IF($B449&lt;&gt;"",VLOOKUP(G$421,TabelleK28BI,7,FALSE),""),"")</f>
        <v/>
      </c>
      <c r="H449" s="4" t="str">
        <f ca="1">IFERROR(IF($B449&lt;&gt;"",VLOOKUP(H$421,TabelleK28BI,7,FALSE),""),"")</f>
        <v/>
      </c>
      <c r="I449" s="4" t="str">
        <f ca="1">IFERROR(IF($B449&lt;&gt;"",VLOOKUP(I$421,TabelleK28BI,7,FALSE),""),"")</f>
        <v/>
      </c>
      <c r="J449" s="4" t="str">
        <f ca="1">IFERROR(IF($B449&lt;&gt;"",VLOOKUP(J$421,TabelleK28BI,7,FALSE),""),"")</f>
        <v/>
      </c>
      <c r="K449" s="4" t="str">
        <f ca="1">IFERROR(IF($B449&lt;&gt;"",VLOOKUP(K$421,TabelleK28BI,7,FALSE),""),"")</f>
        <v/>
      </c>
      <c r="L449" s="4" t="str">
        <f ca="1">IFERROR(IF($B449&lt;&gt;"",VLOOKUP(L$421,TabelleK28BI,7,FALSE),""),"")</f>
        <v/>
      </c>
      <c r="M449" s="4" t="str">
        <f ca="1">IFERROR(IF($B449&lt;&gt;"",VLOOKUP(M$421,TabelleK28BI,7,FALSE),""),"")</f>
        <v/>
      </c>
      <c r="N449" s="4" t="str">
        <f ca="1">IFERROR(IF($B449&lt;&gt;"",VLOOKUP(N$421,TabelleK28BI,7,FALSE),""),"")</f>
        <v/>
      </c>
      <c r="O449" s="4" t="str">
        <f ca="1">IFERROR(IF($B449&lt;&gt;"",VLOOKUP(O$421,TabelleK28BI,7,FALSE),""),"")</f>
        <v/>
      </c>
      <c r="P449" s="4" t="str">
        <f ca="1">IFERROR(IF($B449&lt;&gt;"",VLOOKUP(P$421,TabelleK28BI,7,FALSE),""),"")</f>
        <v/>
      </c>
      <c r="Q449" s="4" t="str">
        <f ca="1">IFERROR(IF($B449&lt;&gt;"",VLOOKUP(Q$421,TabelleK28BI,7,FALSE),""),"")</f>
        <v/>
      </c>
      <c r="R449" s="4" t="str">
        <f ca="1">IFERROR(IF($B449&lt;&gt;"",VLOOKUP(R$421,TabelleK28BI,7,FALSE),""),"")</f>
        <v/>
      </c>
      <c r="S449" s="4" t="str">
        <f ca="1">IFERROR(IF($B449&lt;&gt;"",VLOOKUP(S$421,TabelleK28BI,7,FALSE),""),"")</f>
        <v/>
      </c>
      <c r="T449" s="4" t="str">
        <f ca="1">IFERROR(IF($B449&lt;&gt;"",VLOOKUP(T$421,TabelleK28BI,7,FALSE),""),"")</f>
        <v/>
      </c>
      <c r="U449" s="4" t="str">
        <f ca="1">IFERROR(IF($B449&lt;&gt;"",VLOOKUP(U$421,TabelleK28BI,7,FALSE),""),"")</f>
        <v/>
      </c>
      <c r="V449" s="4" t="str">
        <f ca="1">IFERROR(IF($B449&lt;&gt;"",VLOOKUP(V$421,TabelleK28BI,7,FALSE),""),"")</f>
        <v/>
      </c>
      <c r="W449" s="4" t="str">
        <f ca="1">IFERROR(IF($B449&lt;&gt;"",VLOOKUP(W$421,TabelleK28BI,7,FALSE),""),"")</f>
        <v/>
      </c>
      <c r="X449" s="4" t="str">
        <f ca="1">IFERROR(IF($B449&lt;&gt;"",VLOOKUP(X$421,TabelleK28BI,7,FALSE),""),"")</f>
        <v/>
      </c>
      <c r="Y449" s="4" t="str">
        <f ca="1">IFERROR(IF($B449&lt;&gt;"",VLOOKUP(Y$421,TabelleK28BI,7,FALSE),""),"")</f>
        <v/>
      </c>
      <c r="Z449" s="4" t="str">
        <f ca="1">IFERROR(IF($B449&lt;&gt;"",VLOOKUP(Z$421,TabelleK28BI,7,FALSE),""),"")</f>
        <v/>
      </c>
      <c r="AA449" s="4" t="str">
        <f ca="1">IFERROR(IF($B449&lt;&gt;"",VLOOKUP(AA$421,TabelleK28BI,7,FALSE),""),"")</f>
        <v/>
      </c>
      <c r="AB449" s="4" t="str">
        <f ca="1">IFERROR(IF($B449&lt;&gt;"",VLOOKUP(AB$421,TabelleK28BI,7,FALSE),""),"")</f>
        <v/>
      </c>
      <c r="AC449" s="4" t="str">
        <f ca="1">IFERROR(IF($B449&lt;&gt;"",VLOOKUP(AC$421,TabelleK28BI,7,FALSE),""),"")</f>
        <v/>
      </c>
      <c r="AD449" s="4" t="str">
        <f ca="1">IFERROR(IF($B449&lt;&gt;"",VLOOKUP(AD$421,TabelleK28BI,7,FALSE),""),"")</f>
        <v/>
      </c>
      <c r="AE449" s="4" t="str">
        <f ca="1">IFERROR(IF($B449&lt;&gt;"",VLOOKUP(AE$421,TabelleK28BI,7,FALSE),""),"")</f>
        <v/>
      </c>
      <c r="AF449" s="4" t="str">
        <f ca="1">IFERROR(IF($B449&lt;&gt;"",VLOOKUP(AF$421,TabelleK28BI,7,FALSE),""),"")</f>
        <v/>
      </c>
      <c r="AG449" s="4" t="str">
        <f ca="1">IFERROR(IF($B449&lt;&gt;"",VLOOKUP(AG$421,TabelleK28BI,7,FALSE),""),"")</f>
        <v/>
      </c>
      <c r="AH449" s="4" t="str">
        <f ca="1">IFERROR(IF($B449&lt;&gt;"",VLOOKUP(AH$421,TabelleK28BI,7,FALSE),""),"")</f>
        <v/>
      </c>
      <c r="AI449" s="4" t="str">
        <f ca="1">IFERROR(IF($B449&lt;&gt;"",VLOOKUP(AI$421,TabelleK28BI,7,FALSE),""),"")</f>
        <v/>
      </c>
      <c r="AJ449" s="4" t="str">
        <f ca="1">IFERROR(IF($B449&lt;&gt;"",VLOOKUP(AJ$421,TabelleK28BI,7,FALSE),""),"")</f>
        <v/>
      </c>
      <c r="AK449" s="4" t="str">
        <f ca="1">IFERROR(IF($B449&lt;&gt;"",VLOOKUP(AK$421,TabelleK28BI,7,FALSE),""),"")</f>
        <v/>
      </c>
      <c r="AL449" s="4" t="str">
        <f ca="1">IFERROR(IF($B449&lt;&gt;"",VLOOKUP(AL$421,TabelleK28BI,7,FALSE),""),"")</f>
        <v/>
      </c>
      <c r="AM449" s="4" t="str">
        <f ca="1">IFERROR(IF($B449&lt;&gt;"",VLOOKUP(AM$421,TabelleK28BI,7,FALSE),""),"")</f>
        <v/>
      </c>
      <c r="AN449" s="4" t="str">
        <f ca="1">IFERROR(IF($B449&lt;&gt;"",VLOOKUP(AN$421,TabelleK28BI,7,FALSE),""),"")</f>
        <v/>
      </c>
      <c r="AO449" s="4" t="str">
        <f ca="1">IFERROR(IF($B449&lt;&gt;"",VLOOKUP(AO$421,TabelleK28BI,7,FALSE),""),"")</f>
        <v/>
      </c>
      <c r="AP449" s="4" t="str">
        <f ca="1">IFERROR(IF($B449&lt;&gt;"",VLOOKUP(AP$421,TabelleK28BI,7,FALSE),""),"")</f>
        <v/>
      </c>
      <c r="AQ449" s="4" t="str">
        <f ca="1">IFERROR(IF($B449&lt;&gt;"",VLOOKUP(AQ$421,TabelleK28BI,7,FALSE),""),"")</f>
        <v/>
      </c>
      <c r="AR449" s="4" t="str">
        <f ca="1">IFERROR(IF($B449&lt;&gt;"",VLOOKUP(AR$421,TabelleK28BI,7,FALSE),""),"")</f>
        <v/>
      </c>
      <c r="AS449" s="4" t="str">
        <f ca="1">IFERROR(IF($B449&lt;&gt;"",VLOOKUP(AS$421,TabelleK28BI,7,FALSE),""),"")</f>
        <v/>
      </c>
      <c r="AT449" s="4" t="str">
        <f ca="1">IFERROR(IF($B449&lt;&gt;"",VLOOKUP(AT$421,TabelleK28BI,7,FALSE),""),"")</f>
        <v/>
      </c>
      <c r="AU449" s="4" t="str">
        <f ca="1">IFERROR(IF($B449&lt;&gt;"",VLOOKUP(AU$421,TabelleK28BI,7,FALSE),""),"")</f>
        <v/>
      </c>
      <c r="AV449" s="4" t="str">
        <f ca="1">IFERROR(IF($B449&lt;&gt;"",VLOOKUP(AV$421,TabelleK28BI,7,FALSE),""),"")</f>
        <v/>
      </c>
      <c r="AW449" s="4" t="str">
        <f ca="1">IFERROR(IF($B449&lt;&gt;"",VLOOKUP(AW$421,TabelleK28BI,7,FALSE),""),"")</f>
        <v/>
      </c>
      <c r="AX449" s="4" t="str">
        <f ca="1">IFERROR(IF($B449&lt;&gt;"",VLOOKUP(AX$421,TabelleK28BI,7,FALSE),""),"")</f>
        <v/>
      </c>
      <c r="AY449" s="4" t="str">
        <f ca="1">IFERROR(IF($B449&lt;&gt;"",VLOOKUP(AY$421,TabelleK28BI,7,FALSE),""),"")</f>
        <v/>
      </c>
      <c r="AZ449" s="4" t="str">
        <f ca="1">IFERROR(IF($B449&lt;&gt;"",VLOOKUP(AZ$421,TabelleK28BI,7,FALSE),""),"")</f>
        <v/>
      </c>
      <c r="BA449" s="4" t="str">
        <f ca="1">IFERROR(IF($B449&lt;&gt;"",VLOOKUP(BA$421,TabelleK28BI,7,FALSE),""),"")</f>
        <v/>
      </c>
      <c r="BB449" s="4" t="str">
        <f ca="1">IFERROR(IF($B449&lt;&gt;"",VLOOKUP(BB$421,TabelleK28BI,7,FALSE),""),"")</f>
        <v/>
      </c>
      <c r="BC449" s="4" t="str">
        <f ca="1">IFERROR(IF($B449&lt;&gt;"",VLOOKUP(BC$421,TabelleK28BI,7,FALSE),""),"")</f>
        <v/>
      </c>
      <c r="BD449" s="4" t="str">
        <f ca="1">IFERROR(IF($B449&lt;&gt;"",VLOOKUP(BD$421,TabelleK28BI,7,FALSE),""),"")</f>
        <v/>
      </c>
      <c r="BE449" s="4" t="str">
        <f ca="1">IFERROR(IF($B449&lt;&gt;"",VLOOKUP(BE$421,TabelleK28BI,7,FALSE),""),"")</f>
        <v/>
      </c>
      <c r="BF449" s="4" t="str">
        <f ca="1">IFERROR(IF($B449&lt;&gt;"",VLOOKUP(BF$421,TabelleK28BI,7,FALSE),""),"")</f>
        <v/>
      </c>
      <c r="BG449" s="4" t="str">
        <f ca="1">IFERROR(IF($B449&lt;&gt;"",VLOOKUP(BG$421,TabelleK28BI,7,FALSE),""),"")</f>
        <v/>
      </c>
      <c r="BH449" s="4" t="str">
        <f ca="1">IFERROR(IF($B449&lt;&gt;"",VLOOKUP(BH$421,TabelleK28BI,7,FALSE),""),"")</f>
        <v/>
      </c>
      <c r="BI449" s="4" t="str">
        <f ca="1">IFERROR(IF($B449&lt;&gt;"",VLOOKUP(BI$421,TabelleK28BI,7,FALSE),""),"")</f>
        <v/>
      </c>
      <c r="BJ449" s="4" t="str">
        <f ca="1">IFERROR(IF($B449&lt;&gt;"",VLOOKUP(BJ$421,TabelleK28BI,7,FALSE),""),"")</f>
        <v/>
      </c>
      <c r="BK449" s="4" t="str">
        <f ca="1">IFERROR(IF($B449&lt;&gt;"",VLOOKUP(BK$421,TabelleK28BI,7,FALSE),""),"")</f>
        <v/>
      </c>
      <c r="BL449" s="4" t="str">
        <f ca="1">IFERROR(IF($B449&lt;&gt;"",VLOOKUP(BL$421,TabelleK28BI,7,FALSE),""),"")</f>
        <v/>
      </c>
      <c r="BM449" s="4" t="str">
        <f ca="1">IFERROR(IF($B449&lt;&gt;"",VLOOKUP(BM$421,TabelleK28BI,7,FALSE),""),"")</f>
        <v/>
      </c>
      <c r="BN449" s="4" t="str">
        <f ca="1">IFERROR(IF($B449&lt;&gt;"",VLOOKUP(BN$421,TabelleK28BI,7,FALSE),""),"")</f>
        <v/>
      </c>
      <c r="BO449" s="4" t="str">
        <f ca="1">IFERROR(IF($B449&lt;&gt;"",VLOOKUP(BO$421,TabelleK28BI,7,FALSE),""),"")</f>
        <v/>
      </c>
      <c r="BP449" s="4" t="str">
        <f ca="1">IFERROR(IF($B449&lt;&gt;"",VLOOKUP(BP$421,TabelleK28BI,7,FALSE),""),"")</f>
        <v/>
      </c>
      <c r="BQ449" s="4" t="str">
        <f ca="1">IFERROR(IF($B449&lt;&gt;"",VLOOKUP(BQ$421,TabelleK28BI,7,FALSE),""),"")</f>
        <v/>
      </c>
      <c r="BR449" s="4" t="str">
        <f ca="1">IFERROR(IF($B449&lt;&gt;"",VLOOKUP(BR$421,TabelleK28BI,7,FALSE),""),"")</f>
        <v/>
      </c>
      <c r="BS449" s="4" t="str">
        <f ca="1">IFERROR(IF($B449&lt;&gt;"",VLOOKUP(BS$421,TabelleK28BI,7,FALSE),""),"")</f>
        <v/>
      </c>
      <c r="BT449" s="4" t="str">
        <f ca="1">IFERROR(IF($B449&lt;&gt;"",VLOOKUP(BT$421,TabelleK28BI,7,FALSE),""),"")</f>
        <v/>
      </c>
      <c r="BU449" s="4" t="str">
        <f ca="1">IFERROR(IF($B449&lt;&gt;"",VLOOKUP(BU$421,TabelleK28BI,7,FALSE),""),"")</f>
        <v/>
      </c>
      <c r="BV449" s="4" t="str">
        <f ca="1">IFERROR(IF($B449&lt;&gt;"",VLOOKUP(BV$421,TabelleK28BI,7,FALSE),""),"")</f>
        <v/>
      </c>
      <c r="BW449" s="4" t="str">
        <f ca="1">IFERROR(IF($B449&lt;&gt;"",VLOOKUP(BW$421,TabelleK28BI,7,FALSE),""),"")</f>
        <v/>
      </c>
      <c r="BX449" s="4" t="str">
        <f ca="1">IFERROR(IF($B449&lt;&gt;"",VLOOKUP(BX$421,TabelleK28BI,7,FALSE),""),"")</f>
        <v/>
      </c>
      <c r="BY449" s="4" t="str">
        <f ca="1">IFERROR(IF($B449&lt;&gt;"",VLOOKUP(BY$421,TabelleK28BI,7,FALSE),""),"")</f>
        <v/>
      </c>
      <c r="BZ449" s="4" t="str">
        <f ca="1">IFERROR(IF($B449&lt;&gt;"",VLOOKUP(BZ$421,TabelleK28BI,7,FALSE),""),"")</f>
        <v/>
      </c>
      <c r="CA449" s="4" t="str">
        <f ca="1">IFERROR(IF($B449&lt;&gt;"",VLOOKUP(CA$421,TabelleK28BI,7,FALSE),""),"")</f>
        <v/>
      </c>
      <c r="CB449" s="4" t="str">
        <f ca="1">IFERROR(IF($B449&lt;&gt;"",VLOOKUP(CB$421,TabelleK28BI,7,FALSE),""),"")</f>
        <v/>
      </c>
      <c r="CC449" s="4" t="str">
        <f ca="1">IFERROR(IF($B449&lt;&gt;"",VLOOKUP(CC$421,TabelleK28BI,7,FALSE),""),"")</f>
        <v/>
      </c>
      <c r="CD449" s="4" t="str">
        <f ca="1">IFERROR(IF($B449&lt;&gt;"",VLOOKUP(CD$421,TabelleK28BI,7,FALSE),""),"")</f>
        <v/>
      </c>
      <c r="CE449" s="4" t="str">
        <f ca="1">IFERROR(IF($B449&lt;&gt;"",VLOOKUP(CE$421,TabelleK28BI,7,FALSE),""),"")</f>
        <v/>
      </c>
      <c r="CF449" s="4" t="str">
        <f ca="1">IFERROR(IF($B449&lt;&gt;"",VLOOKUP(CF$421,TabelleK28BI,7,FALSE),""),"")</f>
        <v/>
      </c>
      <c r="CG449" s="4" t="str">
        <f ca="1">IFERROR(IF($B449&lt;&gt;"",VLOOKUP(CG$421,TabelleK28BI,7,FALSE),""),"")</f>
        <v/>
      </c>
      <c r="CH449" s="4" t="str">
        <f ca="1">IFERROR(IF($B449&lt;&gt;"",VLOOKUP(CH$421,TabelleK28BI,7,FALSE),""),"")</f>
        <v/>
      </c>
      <c r="CI449" s="4" t="str">
        <f ca="1">IFERROR(IF($B449&lt;&gt;"",VLOOKUP(CI$421,TabelleK28BI,7,FALSE),""),"")</f>
        <v/>
      </c>
      <c r="CJ449" s="4" t="str">
        <f ca="1">IFERROR(IF($B449&lt;&gt;"",VLOOKUP(CJ$421,TabelleK28BI,7,FALSE),""),"")</f>
        <v/>
      </c>
      <c r="CK449" s="4" t="str">
        <f ca="1">IFERROR(IF($B449&lt;&gt;"",VLOOKUP(CK$421,TabelleK28BI,7,FALSE),""),"")</f>
        <v/>
      </c>
      <c r="CL449" s="4" t="str">
        <f ca="1">IFERROR(IF($B449&lt;&gt;"",VLOOKUP(CL$421,TabelleK28BI,7,FALSE),""),"")</f>
        <v/>
      </c>
      <c r="CM449" s="4" t="str">
        <f ca="1">IFERROR(IF($B449&lt;&gt;"",VLOOKUP(CM$421,TabelleK28BI,7,FALSE),""),"")</f>
        <v/>
      </c>
      <c r="CN449" s="4" t="str">
        <f ca="1">IFERROR(IF($B449&lt;&gt;"",VLOOKUP(CN$421,TabelleK28BI,7,FALSE),""),"")</f>
        <v/>
      </c>
      <c r="CO449" s="4" t="str">
        <f ca="1">IFERROR(IF($B449&lt;&gt;"",VLOOKUP(CO$421,TabelleK28BI,7,FALSE),""),"")</f>
        <v/>
      </c>
      <c r="CP449" s="4" t="str">
        <f ca="1">IFERROR(IF($B449&lt;&gt;"",VLOOKUP(CP$421,TabelleK28BI,7,FALSE),""),"")</f>
        <v/>
      </c>
      <c r="CQ449" s="4" t="str">
        <f ca="1">IFERROR(IF($B449&lt;&gt;"",VLOOKUP(CQ$421,TabelleK28BI,7,FALSE),""),"")</f>
        <v/>
      </c>
      <c r="CR449" s="4" t="str">
        <f ca="1">IFERROR(IF($B449&lt;&gt;"",VLOOKUP(CR$421,TabelleK28BI,7,FALSE),""),"")</f>
        <v/>
      </c>
      <c r="CS449" s="4" t="str">
        <f ca="1">IFERROR(IF($B449&lt;&gt;"",VLOOKUP(CS$421,TabelleK28BI,7,FALSE),""),"")</f>
        <v/>
      </c>
      <c r="CT449" s="4" t="str">
        <f ca="1">IFERROR(IF($B449&lt;&gt;"",VLOOKUP(CT$421,TabelleK28BI,7,FALSE),""),"")</f>
        <v/>
      </c>
      <c r="CU449" s="4" t="str">
        <f ca="1">IFERROR(IF($B449&lt;&gt;"",VLOOKUP(CU$421,TabelleK28BI,7,FALSE),""),"")</f>
        <v/>
      </c>
      <c r="CV449" s="4" t="str">
        <f ca="1">IFERROR(IF($B449&lt;&gt;"",VLOOKUP(CV$421,TabelleK28BI,7,FALSE),""),"")</f>
        <v/>
      </c>
      <c r="CW449" s="4" t="str">
        <f ca="1">IFERROR(IF($B449&lt;&gt;"",VLOOKUP(CW$421,TabelleK28BI,7,FALSE),""),"")</f>
        <v/>
      </c>
      <c r="CX449" s="4" t="str">
        <f ca="1">IFERROR(IF($B449&lt;&gt;"",VLOOKUP(CX$421,TabelleK28BI,7,FALSE),""),"")</f>
        <v/>
      </c>
      <c r="CY449" s="4" t="str">
        <f ca="1">IFERROR(IF($B449&lt;&gt;"",VLOOKUP(CY$421,TabelleK28BI,7,FALSE),""),"")</f>
        <v/>
      </c>
      <c r="CZ449" s="4" t="str">
        <f ca="1">IFERROR(IF($B449&lt;&gt;"",VLOOKUP(CZ$421,TabelleK28BI,7,FALSE),""),"")</f>
        <v/>
      </c>
      <c r="DA449" s="4" t="str">
        <f ca="1">IFERROR(IF($B449&lt;&gt;"",VLOOKUP(DA$421,TabelleK28BI,7,FALSE),""),"")</f>
        <v/>
      </c>
      <c r="DB449" s="4" t="str">
        <f ca="1">IFERROR(IF($B449&lt;&gt;"",VLOOKUP(DB$421,TabelleK28BI,7,FALSE),""),"")</f>
        <v/>
      </c>
      <c r="DC449" s="4" t="str">
        <f ca="1">IFERROR(IF($B449&lt;&gt;"",VLOOKUP(DC$421,TabelleK28BI,7,FALSE),""),"")</f>
        <v/>
      </c>
      <c r="DD449" s="4" t="str">
        <f ca="1">IFERROR(IF($B449&lt;&gt;"",VLOOKUP(DD$421,TabelleK28BI,7,FALSE),""),"")</f>
        <v/>
      </c>
      <c r="DE449" s="4" t="str">
        <f ca="1">IFERROR(IF($B449&lt;&gt;"",VLOOKUP(DE$421,TabelleK28BI,7,FALSE),""),"")</f>
        <v/>
      </c>
      <c r="DF449" s="4" t="str">
        <f ca="1">IFERROR(IF($B449&lt;&gt;"",VLOOKUP(DF$421,TabelleK28BI,7,FALSE),""),"")</f>
        <v/>
      </c>
      <c r="DG449" s="4" t="str">
        <f ca="1">IFERROR(IF($B449&lt;&gt;"",VLOOKUP(DG$421,TabelleK28BI,7,FALSE),""),"")</f>
        <v/>
      </c>
      <c r="DH449" s="4" t="str">
        <f ca="1">IFERROR(IF($B449&lt;&gt;"",VLOOKUP(DH$421,TabelleK28BI,7,FALSE),""),"")</f>
        <v/>
      </c>
      <c r="DI449" s="4" t="str">
        <f ca="1">IFERROR(IF($B449&lt;&gt;"",VLOOKUP(DI$421,TabelleK28BI,7,FALSE),""),"")</f>
        <v/>
      </c>
      <c r="DJ449" s="4" t="str">
        <f ca="1">IFERROR(IF($B449&lt;&gt;"",VLOOKUP(DJ$421,TabelleK28BI,7,FALSE),""),"")</f>
        <v/>
      </c>
      <c r="DK449" s="4" t="str">
        <f ca="1">IFERROR(IF($B449&lt;&gt;"",VLOOKUP(DK$421,TabelleK28BI,7,FALSE),""),"")</f>
        <v/>
      </c>
      <c r="DL449" s="4" t="str">
        <f ca="1">IFERROR(IF($B449&lt;&gt;"",VLOOKUP(DL$421,TabelleK28BI,7,FALSE),""),"")</f>
        <v/>
      </c>
      <c r="DM449" s="4" t="str">
        <f ca="1">IFERROR(IF($B449&lt;&gt;"",VLOOKUP(DM$421,TabelleK28BI,7,FALSE),""),"")</f>
        <v/>
      </c>
      <c r="DN449" s="4" t="str">
        <f ca="1">IFERROR(IF($B449&lt;&gt;"",VLOOKUP(DN$421,TabelleK28BI,7,FALSE),""),"")</f>
        <v/>
      </c>
      <c r="DO449" s="4" t="str">
        <f ca="1">IFERROR(IF($B449&lt;&gt;"",VLOOKUP(DO$421,TabelleK28BI,7,FALSE),""),"")</f>
        <v/>
      </c>
      <c r="DP449" s="4" t="str">
        <f ca="1">IFERROR(IF($B449&lt;&gt;"",VLOOKUP(DP$421,TabelleK28BI,7,FALSE),""),"")</f>
        <v/>
      </c>
      <c r="DQ449" s="4" t="str">
        <f ca="1">IFERROR(IF($B449&lt;&gt;"",VLOOKUP(DQ$421,TabelleK28BI,7,FALSE),""),"")</f>
        <v/>
      </c>
      <c r="DR449" s="4" t="str">
        <f ca="1">IFERROR(IF($B449&lt;&gt;"",VLOOKUP(DR$421,TabelleK28BI,7,FALSE),""),"")</f>
        <v/>
      </c>
      <c r="DS449" s="4" t="str">
        <f ca="1">IFERROR(IF($B449&lt;&gt;"",VLOOKUP(DS$421,TabelleK28BI,7,FALSE),""),"")</f>
        <v/>
      </c>
      <c r="DT449" s="4" t="str">
        <f ca="1">IFERROR(IF($B449&lt;&gt;"",VLOOKUP(DT$421,TabelleK28BI,7,FALSE),""),"")</f>
        <v/>
      </c>
      <c r="DU449" s="4" t="str">
        <f ca="1">IFERROR(IF($B449&lt;&gt;"",VLOOKUP(DU$421,TabelleK28BI,7,FALSE),""),"")</f>
        <v/>
      </c>
      <c r="DV449" s="4" t="str">
        <f ca="1">IFERROR(IF($B449&lt;&gt;"",VLOOKUP(DV$421,TabelleK28BI,7,FALSE),""),"")</f>
        <v/>
      </c>
      <c r="DW449" s="4" t="str">
        <f ca="1">IFERROR(IF($B449&lt;&gt;"",VLOOKUP(DW$421,TabelleK28BI,7,FALSE),""),"")</f>
        <v/>
      </c>
      <c r="DX449" s="4" t="str">
        <f ca="1">IFERROR(IF($B449&lt;&gt;"",VLOOKUP(DX$421,TabelleK28BI,7,FALSE),""),"")</f>
        <v/>
      </c>
      <c r="DY449" s="4" t="str">
        <f ca="1">IFERROR(IF($B449&lt;&gt;"",VLOOKUP(DY$421,TabelleK28BI,7,FALSE),""),"")</f>
        <v/>
      </c>
      <c r="DZ449" s="4" t="str">
        <f ca="1">IFERROR(IF($B449&lt;&gt;"",VLOOKUP(DZ$421,TabelleK28BI,7,FALSE),""),"")</f>
        <v/>
      </c>
      <c r="EA449" s="4" t="str">
        <f ca="1">IFERROR(IF($B449&lt;&gt;"",VLOOKUP(EA$421,TabelleK28BI,7,FALSE),""),"")</f>
        <v/>
      </c>
      <c r="EB449" s="4" t="str">
        <f ca="1">IFERROR(IF($B449&lt;&gt;"",VLOOKUP(EB$421,TabelleK28BI,7,FALSE),""),"")</f>
        <v/>
      </c>
      <c r="EC449" s="4" t="str">
        <f ca="1">IFERROR(IF($B449&lt;&gt;"",VLOOKUP(EC$421,TabelleK28BI,7,FALSE),""),"")</f>
        <v/>
      </c>
      <c r="ED449" s="4" t="str">
        <f ca="1">IFERROR(IF($B449&lt;&gt;"",VLOOKUP(ED$421,TabelleK28BI,7,FALSE),""),"")</f>
        <v/>
      </c>
      <c r="EE449" s="4" t="str">
        <f ca="1">IFERROR(IF($B449&lt;&gt;"",VLOOKUP(EE$421,TabelleK28BI,7,FALSE),""),"")</f>
        <v/>
      </c>
      <c r="EF449" s="4" t="str">
        <f ca="1">IFERROR(IF($B449&lt;&gt;"",VLOOKUP(EF$421,TabelleK28BI,7,FALSE),""),"")</f>
        <v/>
      </c>
      <c r="EG449" s="4" t="str">
        <f ca="1">IFERROR(IF($B449&lt;&gt;"",VLOOKUP(EG$421,TabelleK28BI,7,FALSE),""),"")</f>
        <v/>
      </c>
      <c r="EH449" s="4" t="str">
        <f ca="1">IFERROR(IF($B449&lt;&gt;"",VLOOKUP(EH$421,TabelleK28BI,7,FALSE),""),"")</f>
        <v/>
      </c>
      <c r="EI449" s="4" t="str">
        <f ca="1">IFERROR(IF($B449&lt;&gt;"",VLOOKUP(EI$421,TabelleK28BI,7,FALSE),""),"")</f>
        <v/>
      </c>
      <c r="EJ449" s="4" t="str">
        <f ca="1">IFERROR(IF($B449&lt;&gt;"",VLOOKUP(EJ$421,TabelleK28BI,7,FALSE),""),"")</f>
        <v/>
      </c>
      <c r="EK449" s="4" t="str">
        <f ca="1">IFERROR(IF($B449&lt;&gt;"",VLOOKUP(EK$421,TabelleK28BI,7,FALSE),""),"")</f>
        <v/>
      </c>
      <c r="EL449" s="4" t="str">
        <f ca="1">IFERROR(IF($B449&lt;&gt;"",VLOOKUP(EL$421,TabelleK28BI,7,FALSE),""),"")</f>
        <v/>
      </c>
      <c r="EM449" s="4" t="str">
        <f ca="1">IFERROR(IF($B449&lt;&gt;"",VLOOKUP(EM$421,TabelleK28BI,7,FALSE),""),"")</f>
        <v/>
      </c>
      <c r="EN449" s="4" t="str">
        <f ca="1">IFERROR(IF($B449&lt;&gt;"",VLOOKUP(EN$421,TabelleK28BI,7,FALSE),""),"")</f>
        <v/>
      </c>
      <c r="EO449" s="4" t="str">
        <f ca="1">IFERROR(IF($B449&lt;&gt;"",VLOOKUP(EO$421,TabelleK28BI,7,FALSE),""),"")</f>
        <v/>
      </c>
      <c r="EP449" s="4" t="str">
        <f ca="1">IFERROR(IF($B449&lt;&gt;"",VLOOKUP(EP$421,TabelleK28BI,7,FALSE),""),"")</f>
        <v/>
      </c>
      <c r="EQ449" s="4" t="str">
        <f ca="1">IFERROR(IF($B449&lt;&gt;"",VLOOKUP(EQ$421,TabelleK28BI,7,FALSE),""),"")</f>
        <v/>
      </c>
      <c r="ER449" s="4" t="str">
        <f ca="1">IFERROR(IF($B449&lt;&gt;"",VLOOKUP(ER$421,TabelleK28BI,7,FALSE),""),"")</f>
        <v/>
      </c>
      <c r="ES449" s="4" t="str">
        <f ca="1">IFERROR(IF($B449&lt;&gt;"",VLOOKUP(ES$421,TabelleK28BI,7,FALSE),""),"")</f>
        <v/>
      </c>
      <c r="ET449" s="4" t="str">
        <f ca="1">IFERROR(IF($B449&lt;&gt;"",VLOOKUP(ET$421,TabelleK28BI,7,FALSE),""),"")</f>
        <v/>
      </c>
      <c r="EU449" s="4" t="str">
        <f ca="1">IFERROR(IF($B449&lt;&gt;"",VLOOKUP(EU$421,TabelleK28BI,7,FALSE),""),"")</f>
        <v/>
      </c>
      <c r="EV449" s="4" t="str">
        <f ca="1">IFERROR(IF($B449&lt;&gt;"",VLOOKUP(EV$421,TabelleK28BI,7,FALSE),""),"")</f>
        <v/>
      </c>
      <c r="EW449" s="4" t="str">
        <f ca="1">IFERROR(IF($B449&lt;&gt;"",VLOOKUP(EW$421,TabelleK28BI,7,FALSE),""),"")</f>
        <v/>
      </c>
      <c r="EX449" s="4" t="str">
        <f ca="1">IFERROR(IF($B449&lt;&gt;"",VLOOKUP(EX$421,TabelleK28BI,7,FALSE),""),"")</f>
        <v/>
      </c>
      <c r="EY449" s="4" t="str">
        <f ca="1">IFERROR(IF($B449&lt;&gt;"",VLOOKUP(EY$421,TabelleK28BI,7,FALSE),""),"")</f>
        <v/>
      </c>
      <c r="EZ449" s="4" t="str">
        <f ca="1">IFERROR(IF($B449&lt;&gt;"",VLOOKUP(EZ$421,TabelleK28BI,7,FALSE),""),"")</f>
        <v/>
      </c>
      <c r="FA449" s="4" t="str">
        <f ca="1">IFERROR(IF($B449&lt;&gt;"",VLOOKUP(FA$421,TabelleK28BI,7,FALSE),""),"")</f>
        <v/>
      </c>
      <c r="FB449" s="4" t="str">
        <f ca="1">IFERROR(IF($B449&lt;&gt;"",VLOOKUP(FB$421,TabelleK28BI,7,FALSE),""),"")</f>
        <v/>
      </c>
      <c r="FC449" s="4" t="str">
        <f ca="1">IFERROR(IF($B449&lt;&gt;"",VLOOKUP(FC$421,TabelleK28BI,7,FALSE),""),"")</f>
        <v/>
      </c>
      <c r="FD449" s="4" t="str">
        <f ca="1">IFERROR(IF($B449&lt;&gt;"",VLOOKUP(FD$421,TabelleK28BI,7,FALSE),""),"")</f>
        <v/>
      </c>
      <c r="FE449" s="4" t="str">
        <f ca="1">IFERROR(IF($B449&lt;&gt;"",VLOOKUP(FE$421,TabelleK28BI,7,FALSE),""),"")</f>
        <v/>
      </c>
      <c r="FF449" s="4" t="str">
        <f ca="1">IFERROR(IF($B449&lt;&gt;"",VLOOKUP(FF$421,TabelleK28BI,7,FALSE),""),"")</f>
        <v/>
      </c>
      <c r="FG449" s="4" t="str">
        <f ca="1">IFERROR(IF($B449&lt;&gt;"",VLOOKUP(FG$421,TabelleK28BI,7,FALSE),""),"")</f>
        <v/>
      </c>
      <c r="FH449" s="4" t="str">
        <f ca="1">IFERROR(IF($B449&lt;&gt;"",VLOOKUP(FH$421,TabelleK28BI,7,FALSE),""),"")</f>
        <v/>
      </c>
      <c r="FI449" s="4" t="str">
        <f ca="1">IFERROR(IF($B449&lt;&gt;"",VLOOKUP(FI$421,TabelleK28BI,7,FALSE),""),"")</f>
        <v/>
      </c>
      <c r="FJ449" s="4" t="str">
        <f ca="1">IFERROR(IF($B449&lt;&gt;"",VLOOKUP(FJ$421,TabelleK28BI,7,FALSE),""),"")</f>
        <v/>
      </c>
      <c r="FK449" s="4" t="str">
        <f ca="1">IFERROR(IF($B449&lt;&gt;"",VLOOKUP(FK$421,TabelleK28BI,7,FALSE),""),"")</f>
        <v/>
      </c>
      <c r="FL449" s="4" t="str">
        <f ca="1">IFERROR(IF($B449&lt;&gt;"",VLOOKUP(FL$421,TabelleK28BI,7,FALSE),""),"")</f>
        <v/>
      </c>
      <c r="FM449" s="4" t="str">
        <f ca="1">IFERROR(IF($B449&lt;&gt;"",VLOOKUP(FM$421,TabelleK28BI,7,FALSE),""),"")</f>
        <v/>
      </c>
      <c r="FN449" s="4" t="str">
        <f ca="1">IFERROR(IF($B449&lt;&gt;"",VLOOKUP(FN$421,TabelleK28BI,7,FALSE),""),"")</f>
        <v/>
      </c>
      <c r="FO449" s="4" t="str">
        <f ca="1">IFERROR(IF($B449&lt;&gt;"",VLOOKUP(FO$421,TabelleK28BI,7,FALSE),""),"")</f>
        <v/>
      </c>
      <c r="FP449" s="4" t="str">
        <f ca="1">IFERROR(IF($B449&lt;&gt;"",VLOOKUP(FP$421,TabelleK28BI,7,FALSE),""),"")</f>
        <v/>
      </c>
      <c r="FQ449" s="4" t="str">
        <f ca="1">IFERROR(IF($B449&lt;&gt;"",VLOOKUP(FQ$421,TabelleK28BI,7,FALSE),""),"")</f>
        <v/>
      </c>
      <c r="FR449" s="4" t="str">
        <f ca="1">IFERROR(IF($B449&lt;&gt;"",VLOOKUP(FR$421,TabelleK28BI,7,FALSE),""),"")</f>
        <v/>
      </c>
      <c r="FS449" s="4" t="str">
        <f ca="1">IFERROR(IF($B449&lt;&gt;"",VLOOKUP(FS$421,TabelleK28BI,7,FALSE),""),"")</f>
        <v/>
      </c>
      <c r="FT449" s="4" t="str">
        <f ca="1">IFERROR(IF($B449&lt;&gt;"",VLOOKUP(FT$421,TabelleK28BI,7,FALSE),""),"")</f>
        <v/>
      </c>
      <c r="FU449" s="4" t="str">
        <f ca="1">IFERROR(IF($B449&lt;&gt;"",VLOOKUP(FU$421,TabelleK28BI,7,FALSE),""),"")</f>
        <v/>
      </c>
      <c r="FV449" s="4" t="str">
        <f ca="1">IFERROR(IF($B449&lt;&gt;"",VLOOKUP(FV$421,TabelleK28BI,7,FALSE),""),"")</f>
        <v/>
      </c>
      <c r="FW449" s="4" t="str">
        <f ca="1">IFERROR(IF($B449&lt;&gt;"",VLOOKUP(FW$421,TabelleK28BI,7,FALSE),""),"")</f>
        <v/>
      </c>
      <c r="FX449" s="4" t="str">
        <f ca="1">IFERROR(IF($B449&lt;&gt;"",VLOOKUP(FX$421,TabelleK28BI,7,FALSE),""),"")</f>
        <v/>
      </c>
      <c r="FY449" s="4" t="str">
        <f ca="1">IFERROR(IF($B449&lt;&gt;"",VLOOKUP(FY$421,TabelleK28BI,7,FALSE),""),"")</f>
        <v/>
      </c>
      <c r="FZ449" s="4" t="str">
        <f ca="1">IFERROR(IF($B449&lt;&gt;"",VLOOKUP(FZ$421,TabelleK28BI,7,FALSE),""),"")</f>
        <v/>
      </c>
      <c r="GA449" s="4" t="str">
        <f ca="1">IFERROR(IF($B449&lt;&gt;"",VLOOKUP(GA$421,TabelleK28BI,7,FALSE),""),"")</f>
        <v/>
      </c>
      <c r="GB449" s="4" t="str">
        <f ca="1">IFERROR(IF($B449&lt;&gt;"",VLOOKUP(GB$421,TabelleK28BI,7,FALSE),""),"")</f>
        <v/>
      </c>
      <c r="GC449" s="4" t="str">
        <f ca="1">IFERROR(IF($B449&lt;&gt;"",VLOOKUP(GC$421,TabelleK28BI,7,FALSE),""),"")</f>
        <v/>
      </c>
      <c r="GD449" s="4" t="str">
        <f ca="1">IFERROR(IF($B449&lt;&gt;"",VLOOKUP(GD$421,TabelleK28BI,7,FALSE),""),"")</f>
        <v/>
      </c>
      <c r="GE449" s="4" t="str">
        <f ca="1">IFERROR(IF($B449&lt;&gt;"",VLOOKUP(GE$421,TabelleK28BI,7,FALSE),""),"")</f>
        <v/>
      </c>
      <c r="GF449" s="4" t="str">
        <f ca="1">IFERROR(IF($B449&lt;&gt;"",VLOOKUP(GF$421,TabelleK28BI,7,FALSE),""),"")</f>
        <v/>
      </c>
      <c r="GG449" s="4" t="str">
        <f ca="1">IFERROR(IF($B449&lt;&gt;"",VLOOKUP(GG$421,TabelleK28BI,7,FALSE),""),"")</f>
        <v/>
      </c>
      <c r="GH449" s="4" t="str">
        <f ca="1">IFERROR(IF($B449&lt;&gt;"",VLOOKUP(GH$421,TabelleK28BI,7,FALSE),""),"")</f>
        <v/>
      </c>
      <c r="GI449" s="4" t="str">
        <f ca="1">IFERROR(IF($B449&lt;&gt;"",VLOOKUP(GI$421,TabelleK28BI,7,FALSE),""),"")</f>
        <v/>
      </c>
      <c r="GJ449" s="4" t="str">
        <f ca="1">IFERROR(IF($B449&lt;&gt;"",VLOOKUP(GJ$421,TabelleK28BI,7,FALSE),""),"")</f>
        <v/>
      </c>
      <c r="GK449" s="4" t="str">
        <f ca="1">IFERROR(IF($B449&lt;&gt;"",VLOOKUP(GK$421,TabelleK28BI,7,FALSE),""),"")</f>
        <v/>
      </c>
      <c r="GL449" s="4" t="str">
        <f ca="1">IFERROR(IF($B449&lt;&gt;"",VLOOKUP(GL$421,TabelleK28BI,7,FALSE),""),"")</f>
        <v/>
      </c>
      <c r="GM449" s="4" t="str">
        <f ca="1">IFERROR(IF($B449&lt;&gt;"",VLOOKUP(GM$421,TabelleK28BI,7,FALSE),""),"")</f>
        <v/>
      </c>
      <c r="GN449" s="4" t="str">
        <f ca="1">IFERROR(IF($B449&lt;&gt;"",VLOOKUP(GN$421,TabelleK28BI,7,FALSE),""),"")</f>
        <v/>
      </c>
      <c r="GO449" s="4" t="str">
        <f ca="1">IFERROR(IF($B449&lt;&gt;"",VLOOKUP(GO$421,TabelleK28BI,7,FALSE),""),"")</f>
        <v/>
      </c>
      <c r="GP449" s="4" t="str">
        <f ca="1">IFERROR(IF($B449&lt;&gt;"",VLOOKUP(GP$421,TabelleK28BI,7,FALSE),""),"")</f>
        <v/>
      </c>
      <c r="GQ449" s="4" t="str">
        <f ca="1">IFERROR(IF($B449&lt;&gt;"",VLOOKUP(GQ$421,TabelleK28BI,7,FALSE),""),"")</f>
        <v/>
      </c>
      <c r="GR449" s="4" t="str">
        <f ca="1">IFERROR(IF($B449&lt;&gt;"",VLOOKUP(GR$421,TabelleK28BI,7,FALSE),""),"")</f>
        <v/>
      </c>
      <c r="GS449" s="4" t="str">
        <f ca="1">IFERROR(IF($B449&lt;&gt;"",VLOOKUP(GS$421,TabelleK28BI,7,FALSE),""),"")</f>
        <v/>
      </c>
      <c r="GT449" s="4" t="str">
        <f ca="1">IFERROR(IF($B449&lt;&gt;"",VLOOKUP(GT$421,TabelleK28BI,7,FALSE),""),"")</f>
        <v/>
      </c>
      <c r="GU449" s="4" t="str">
        <f ca="1">IFERROR(IF($B449&lt;&gt;"",VLOOKUP(GU$421,TabelleK28BI,7,FALSE),""),"")</f>
        <v/>
      </c>
      <c r="GV449" s="4" t="str">
        <f ca="1">IFERROR(IF($B449&lt;&gt;"",VLOOKUP(GV$421,TabelleK28BI,7,FALSE),""),"")</f>
        <v/>
      </c>
      <c r="GW449" s="4" t="str">
        <f ca="1">IFERROR(IF($B449&lt;&gt;"",VLOOKUP(GW$421,TabelleK28BI,7,FALSE),""),"")</f>
        <v/>
      </c>
      <c r="GX449" s="4" t="str">
        <f ca="1">IFERROR(IF($B449&lt;&gt;"",VLOOKUP(GX$421,TabelleK28BI,7,FALSE),""),"")</f>
        <v/>
      </c>
      <c r="GY449" s="4" t="str">
        <f ca="1">IFERROR(IF($B449&lt;&gt;"",VLOOKUP(GY$421,TabelleK28BI,7,FALSE),""),"")</f>
        <v/>
      </c>
      <c r="GZ449" s="4" t="str">
        <f ca="1">IFERROR(IF($B449&lt;&gt;"",VLOOKUP(GZ$421,TabelleK28BI,7,FALSE),""),"")</f>
        <v/>
      </c>
      <c r="HA449" s="4" t="str">
        <f ca="1">IFERROR(IF($B449&lt;&gt;"",VLOOKUP(HA$421,TabelleK28BI,7,FALSE),""),"")</f>
        <v/>
      </c>
      <c r="HB449" s="4" t="str">
        <f ca="1">IFERROR(IF($B449&lt;&gt;"",VLOOKUP(HB$421,TabelleK28BI,7,FALSE),""),"")</f>
        <v/>
      </c>
      <c r="HC449" s="4" t="str">
        <f ca="1">IFERROR(IF($B449&lt;&gt;"",VLOOKUP(HC$421,TabelleK28BI,7,FALSE),""),"")</f>
        <v/>
      </c>
      <c r="HD449" s="4" t="str">
        <f ca="1">IFERROR(IF($B449&lt;&gt;"",VLOOKUP(HD$421,TabelleK28BI,7,FALSE),""),"")</f>
        <v/>
      </c>
      <c r="HE449" s="4" t="str">
        <f ca="1">IFERROR(IF($B449&lt;&gt;"",VLOOKUP(HE$421,TabelleK28BI,7,FALSE),""),"")</f>
        <v/>
      </c>
      <c r="HF449" s="4" t="str">
        <f ca="1">IFERROR(IF($B449&lt;&gt;"",VLOOKUP(HF$421,TabelleK28BI,7,FALSE),""),"")</f>
        <v/>
      </c>
      <c r="HG449" s="4" t="str">
        <f ca="1">IFERROR(IF($B449&lt;&gt;"",VLOOKUP(HG$421,TabelleK28BI,7,FALSE),""),"")</f>
        <v/>
      </c>
      <c r="HH449" s="4" t="str">
        <f ca="1">IFERROR(IF($B449&lt;&gt;"",VLOOKUP(HH$421,TabelleK28BI,7,FALSE),""),"")</f>
        <v/>
      </c>
      <c r="HI449" s="4" t="str">
        <f ca="1">IFERROR(IF($B449&lt;&gt;"",VLOOKUP(HI$421,TabelleK28BI,7,FALSE),""),"")</f>
        <v/>
      </c>
      <c r="HJ449" s="4" t="str">
        <f ca="1">IFERROR(IF($B449&lt;&gt;"",VLOOKUP(HJ$421,TabelleK28BI,7,FALSE),""),"")</f>
        <v/>
      </c>
      <c r="HK449" s="4" t="str">
        <f ca="1">IFERROR(IF($B449&lt;&gt;"",VLOOKUP(HK$421,TabelleK28BI,7,FALSE),""),"")</f>
        <v/>
      </c>
      <c r="HL449" s="4" t="str">
        <f ca="1">IFERROR(IF($B449&lt;&gt;"",VLOOKUP(HL$421,TabelleK28BI,7,FALSE),""),"")</f>
        <v/>
      </c>
      <c r="HM449" s="4" t="str">
        <f ca="1">IFERROR(IF($B449&lt;&gt;"",VLOOKUP(HM$421,TabelleK28BI,7,FALSE),""),"")</f>
        <v/>
      </c>
      <c r="HN449" s="4" t="str">
        <f ca="1">IFERROR(IF($B449&lt;&gt;"",VLOOKUP(HN$421,TabelleK28BI,7,FALSE),""),"")</f>
        <v/>
      </c>
      <c r="HO449" s="4" t="str">
        <f ca="1">IFERROR(IF($B449&lt;&gt;"",VLOOKUP(HO$421,TabelleK28BI,7,FALSE),""),"")</f>
        <v/>
      </c>
      <c r="HP449" s="4" t="str">
        <f ca="1">IFERROR(IF($B449&lt;&gt;"",VLOOKUP(HP$421,TabelleK28BI,7,FALSE),""),"")</f>
        <v/>
      </c>
      <c r="HQ449" s="4" t="str">
        <f ca="1">IFERROR(IF($B449&lt;&gt;"",VLOOKUP(HQ$421,TabelleK28BI,7,FALSE),""),"")</f>
        <v/>
      </c>
      <c r="HR449" s="4" t="str">
        <f ca="1">IFERROR(IF($B449&lt;&gt;"",VLOOKUP(HR$421,TabelleK28BI,7,FALSE),""),"")</f>
        <v/>
      </c>
      <c r="HS449" s="4" t="str">
        <f ca="1">IFERROR(IF($B449&lt;&gt;"",VLOOKUP(HS$421,TabelleK28BI,7,FALSE),""),"")</f>
        <v/>
      </c>
      <c r="HT449" s="4" t="str">
        <f ca="1">IFERROR(IF($B449&lt;&gt;"",VLOOKUP(HT$421,TabelleK28BI,7,FALSE),""),"")</f>
        <v/>
      </c>
      <c r="HU449" s="4" t="str">
        <f ca="1">IFERROR(IF($B449&lt;&gt;"",VLOOKUP(HU$421,TabelleK28BI,7,FALSE),""),"")</f>
        <v/>
      </c>
      <c r="HV449" s="4" t="str">
        <f ca="1">IFERROR(IF($B449&lt;&gt;"",VLOOKUP(HV$421,TabelleK28BI,7,FALSE),""),"")</f>
        <v/>
      </c>
      <c r="HW449" s="4" t="str">
        <f ca="1">IFERROR(IF($B449&lt;&gt;"",VLOOKUP(HW$421,TabelleK28BI,7,FALSE),""),"")</f>
        <v/>
      </c>
      <c r="HX449" s="4" t="str">
        <f ca="1">IFERROR(IF($B449&lt;&gt;"",VLOOKUP(HX$421,TabelleK28BI,7,FALSE),""),"")</f>
        <v/>
      </c>
      <c r="HY449" s="4" t="str">
        <f ca="1">IFERROR(IF($B449&lt;&gt;"",VLOOKUP(HY$421,TabelleK28BI,7,FALSE),""),"")</f>
        <v/>
      </c>
      <c r="HZ449" s="4" t="str">
        <f ca="1">IFERROR(IF($B449&lt;&gt;"",VLOOKUP(HZ$421,TabelleK28BI,7,FALSE),""),"")</f>
        <v/>
      </c>
      <c r="IA449" s="4" t="str">
        <f ca="1">IFERROR(IF($B449&lt;&gt;"",VLOOKUP(IA$421,TabelleK28BI,7,FALSE),""),"")</f>
        <v/>
      </c>
      <c r="IB449" s="4" t="str">
        <f ca="1">IFERROR(IF($B449&lt;&gt;"",VLOOKUP(IB$421,TabelleK28BI,7,FALSE),""),"")</f>
        <v/>
      </c>
      <c r="IC449" s="4" t="str">
        <f ca="1">IFERROR(IF($B449&lt;&gt;"",VLOOKUP(IC$421,TabelleK28BI,7,FALSE),""),"")</f>
        <v/>
      </c>
      <c r="ID449" s="4" t="str">
        <f ca="1">IFERROR(IF($B449&lt;&gt;"",VLOOKUP(ID$421,TabelleK28BI,7,FALSE),""),"")</f>
        <v/>
      </c>
      <c r="IE449" s="4" t="str">
        <f ca="1">IFERROR(IF($B449&lt;&gt;"",VLOOKUP(IE$421,TabelleK28BI,7,FALSE),""),"")</f>
        <v/>
      </c>
      <c r="IF449" s="4" t="str">
        <f ca="1">IFERROR(IF($B449&lt;&gt;"",VLOOKUP(IF$421,TabelleK28BI,7,FALSE),""),"")</f>
        <v/>
      </c>
      <c r="IG449" s="4" t="str">
        <f ca="1">IFERROR(IF($B449&lt;&gt;"",VLOOKUP(IG$421,TabelleK28BI,7,FALSE),""),"")</f>
        <v/>
      </c>
      <c r="IH449" s="4" t="str">
        <f ca="1">IFERROR(IF($B449&lt;&gt;"",VLOOKUP(IH$421,TabelleK28BI,7,FALSE),""),"")</f>
        <v/>
      </c>
      <c r="II449" s="4" t="str">
        <f ca="1">IFERROR(IF($B449&lt;&gt;"",VLOOKUP(II$421,TabelleK28BI,7,FALSE),""),"")</f>
        <v/>
      </c>
      <c r="IJ449" s="4" t="str">
        <f ca="1">IFERROR(IF($B449&lt;&gt;"",VLOOKUP(IJ$421,TabelleK28BI,7,FALSE),""),"")</f>
        <v/>
      </c>
      <c r="IK449" s="4" t="str">
        <f ca="1">IFERROR(IF($B449&lt;&gt;"",VLOOKUP(IK$421,TabelleK28BI,7,FALSE),""),"")</f>
        <v/>
      </c>
      <c r="IL449" s="4" t="str">
        <f ca="1">IFERROR(IF($B449&lt;&gt;"",VLOOKUP(IL$421,TabelleK28BI,7,FALSE),""),"")</f>
        <v/>
      </c>
      <c r="IM449" s="4" t="str">
        <f ca="1">IFERROR(IF($B449&lt;&gt;"",VLOOKUP(IM$421,TabelleK28BI,7,FALSE),""),"")</f>
        <v/>
      </c>
      <c r="IN449" s="4" t="str">
        <f ca="1">IFERROR(IF($B449&lt;&gt;"",VLOOKUP(IN$421,TabelleK28BI,7,FALSE),""),"")</f>
        <v/>
      </c>
      <c r="IO449" s="4" t="str">
        <f ca="1">IFERROR(IF($B449&lt;&gt;"",VLOOKUP(IO$421,TabelleK28BI,7,FALSE),""),"")</f>
        <v/>
      </c>
      <c r="IP449" s="4" t="str">
        <f ca="1">IFERROR(IF($B449&lt;&gt;"",VLOOKUP(IP$421,TabelleK28BI,7,FALSE),""),"")</f>
        <v/>
      </c>
      <c r="IQ449" s="4" t="str">
        <f ca="1">IFERROR(IF($B449&lt;&gt;"",VLOOKUP(IQ$421,TabelleK28BI,7,FALSE),""),"")</f>
        <v/>
      </c>
      <c r="IR449" s="4" t="str">
        <f ca="1">IFERROR(IF($B449&lt;&gt;"",VLOOKUP(IR$421,TabelleK28BI,7,FALSE),""),"")</f>
        <v/>
      </c>
      <c r="IS449" s="4" t="str">
        <f ca="1">IFERROR(IF($B449&lt;&gt;"",VLOOKUP(IS$421,TabelleK28BI,7,FALSE),""),"")</f>
        <v/>
      </c>
      <c r="IT449" s="4" t="str">
        <f ca="1">IFERROR(IF($B449&lt;&gt;"",VLOOKUP(IT$421,TabelleK28BI,7,FALSE),""),"")</f>
        <v/>
      </c>
      <c r="IU449" s="4" t="str">
        <f ca="1">IFERROR(IF($B449&lt;&gt;"",VLOOKUP(IU$421,TabelleK28BI,7,FALSE),""),"")</f>
        <v/>
      </c>
      <c r="IV449" s="4" t="str">
        <f ca="1">IFERROR(IF($B449&lt;&gt;"",VLOOKUP(IV$421,TabelleK28BI,7,FALSE),""),"")</f>
        <v/>
      </c>
      <c r="IW449" s="4" t="str">
        <f ca="1">IFERROR(IF($B449&lt;&gt;"",VLOOKUP(IW$421,TabelleK28BI,7,FALSE),""),"")</f>
        <v/>
      </c>
      <c r="IX449" s="4" t="str">
        <f ca="1">IFERROR(IF($B449&lt;&gt;"",VLOOKUP(IX$421,TabelleK28BI,7,FALSE),""),"")</f>
        <v/>
      </c>
      <c r="IY449" s="4" t="str">
        <f ca="1">IFERROR(IF($B449&lt;&gt;"",VLOOKUP(IY$421,TabelleK28BI,7,FALSE),""),"")</f>
        <v/>
      </c>
      <c r="IZ449" s="4" t="str">
        <f ca="1">IFERROR(IF($B449&lt;&gt;"",VLOOKUP(IZ$421,TabelleK28BI,7,FALSE),""),"")</f>
        <v/>
      </c>
      <c r="JA449" s="4" t="str">
        <f ca="1">IFERROR(IF($B449&lt;&gt;"",VLOOKUP(JA$421,TabelleK28BI,7,FALSE),""),"")</f>
        <v/>
      </c>
      <c r="JB449" s="4" t="str">
        <f ca="1">IFERROR(IF($B449&lt;&gt;"",VLOOKUP(JB$421,TabelleK28BI,7,FALSE),""),"")</f>
        <v/>
      </c>
      <c r="JC449" s="4" t="str">
        <f ca="1">IFERROR(IF($B449&lt;&gt;"",VLOOKUP(JC$421,TabelleK28BI,7,FALSE),""),"")</f>
        <v/>
      </c>
      <c r="JD449" s="4" t="str">
        <f ca="1">IFERROR(IF($B449&lt;&gt;"",VLOOKUP(JD$421,TabelleK28BI,7,FALSE),""),"")</f>
        <v/>
      </c>
      <c r="JE449" s="4" t="str">
        <f ca="1">IFERROR(IF($B449&lt;&gt;"",VLOOKUP(JE$421,TabelleK28BI,7,FALSE),""),"")</f>
        <v/>
      </c>
      <c r="JF449" s="4" t="str">
        <f ca="1">IFERROR(IF($B449&lt;&gt;"",VLOOKUP(JF$421,TabelleK28BI,7,FALSE),""),"")</f>
        <v/>
      </c>
      <c r="JG449" s="4" t="str">
        <f ca="1">IFERROR(IF($B449&lt;&gt;"",VLOOKUP(JG$421,TabelleK28BI,7,FALSE),""),"")</f>
        <v/>
      </c>
      <c r="JH449" s="4" t="str">
        <f ca="1">IFERROR(IF($B449&lt;&gt;"",VLOOKUP(JH$421,TabelleK28BI,7,FALSE),""),"")</f>
        <v/>
      </c>
      <c r="JI449" s="4" t="str">
        <f ca="1">IFERROR(IF($B449&lt;&gt;"",VLOOKUP(JI$421,TabelleK28BI,7,FALSE),""),"")</f>
        <v/>
      </c>
      <c r="JJ449" s="4" t="str">
        <f ca="1">IFERROR(IF($B449&lt;&gt;"",VLOOKUP(JJ$421,TabelleK28BI,7,FALSE),""),"")</f>
        <v/>
      </c>
      <c r="JK449" s="4" t="str">
        <f ca="1">IFERROR(IF($B449&lt;&gt;"",VLOOKUP(JK$421,TabelleK28BI,7,FALSE),""),"")</f>
        <v/>
      </c>
      <c r="JL449" s="4" t="str">
        <f ca="1">IFERROR(IF($B449&lt;&gt;"",VLOOKUP(JL$421,TabelleK28BI,7,FALSE),""),"")</f>
        <v/>
      </c>
      <c r="JM449" s="4" t="str">
        <f ca="1">IFERROR(IF($B449&lt;&gt;"",VLOOKUP(JM$421,TabelleK28BI,7,FALSE),""),"")</f>
        <v/>
      </c>
      <c r="JN449" s="4" t="str">
        <f ca="1">IFERROR(IF($B449&lt;&gt;"",VLOOKUP(JN$421,TabelleK28BI,7,FALSE),""),"")</f>
        <v/>
      </c>
      <c r="JO449" s="4" t="str">
        <f ca="1">IFERROR(IF($B449&lt;&gt;"",VLOOKUP(JO$421,TabelleK28BI,7,FALSE),""),"")</f>
        <v/>
      </c>
      <c r="JP449" s="4" t="str">
        <f ca="1">IFERROR(IF($B449&lt;&gt;"",VLOOKUP(JP$421,TabelleK28BI,7,FALSE),""),"")</f>
        <v/>
      </c>
      <c r="JQ449" s="4" t="str">
        <f ca="1">IFERROR(IF($B449&lt;&gt;"",VLOOKUP(JQ$421,TabelleK28BI,7,FALSE),""),"")</f>
        <v/>
      </c>
      <c r="JR449" s="4" t="str">
        <f ca="1">IFERROR(IF($B449&lt;&gt;"",VLOOKUP(JR$421,TabelleK28BI,7,FALSE),""),"")</f>
        <v/>
      </c>
      <c r="JS449" s="4" t="str">
        <f ca="1">IFERROR(IF($B449&lt;&gt;"",VLOOKUP(JS$421,TabelleK28BI,7,FALSE),""),"")</f>
        <v/>
      </c>
      <c r="JT449" s="4" t="str">
        <f ca="1">IFERROR(IF($B449&lt;&gt;"",VLOOKUP(JT$421,TabelleK28BI,7,FALSE),""),"")</f>
        <v/>
      </c>
      <c r="JU449" s="4" t="str">
        <f ca="1">IFERROR(IF($B449&lt;&gt;"",VLOOKUP(JU$421,TabelleK28BI,7,FALSE),""),"")</f>
        <v/>
      </c>
      <c r="JV449" s="4" t="str">
        <f ca="1">IFERROR(IF($B449&lt;&gt;"",VLOOKUP(JV$421,TabelleK28BI,7,FALSE),""),"")</f>
        <v/>
      </c>
      <c r="JW449" s="4" t="str">
        <f ca="1">IFERROR(IF($B449&lt;&gt;"",VLOOKUP(JW$421,TabelleK28BI,7,FALSE),""),"")</f>
        <v/>
      </c>
      <c r="JX449" s="4" t="str">
        <f ca="1">IFERROR(IF($B449&lt;&gt;"",VLOOKUP(JX$421,TabelleK28BI,7,FALSE),""),"")</f>
        <v/>
      </c>
      <c r="JY449" s="4" t="str">
        <f ca="1">IFERROR(IF($B449&lt;&gt;"",VLOOKUP(JY$421,TabelleK28BI,7,FALSE),""),"")</f>
        <v/>
      </c>
      <c r="JZ449" s="4" t="str">
        <f ca="1">IFERROR(IF($B449&lt;&gt;"",VLOOKUP(JZ$421,TabelleK28BI,7,FALSE),""),"")</f>
        <v/>
      </c>
      <c r="KA449" s="4" t="str">
        <f ca="1">IFERROR(IF($B449&lt;&gt;"",VLOOKUP(KA$421,TabelleK28BI,7,FALSE),""),"")</f>
        <v/>
      </c>
      <c r="KB449" s="4" t="str">
        <f ca="1">IFERROR(IF($B449&lt;&gt;"",VLOOKUP(KB$421,TabelleK28BI,7,FALSE),""),"")</f>
        <v/>
      </c>
      <c r="KC449" s="4" t="str">
        <f ca="1">IFERROR(IF($B449&lt;&gt;"",VLOOKUP(KC$421,TabelleK28BI,7,FALSE),""),"")</f>
        <v/>
      </c>
      <c r="KD449" s="4" t="str">
        <f ca="1">IFERROR(IF($B449&lt;&gt;"",VLOOKUP(KD$421,TabelleK28BI,7,FALSE),""),"")</f>
        <v/>
      </c>
      <c r="KE449" s="4" t="str">
        <f ca="1">IFERROR(IF($B449&lt;&gt;"",VLOOKUP(KE$421,TabelleK28BI,7,FALSE),""),"")</f>
        <v/>
      </c>
      <c r="KF449" s="4" t="str">
        <f ca="1">IFERROR(IF($B449&lt;&gt;"",VLOOKUP(KF$421,TabelleK28BI,7,FALSE),""),"")</f>
        <v/>
      </c>
      <c r="KG449" s="4" t="str">
        <f ca="1">IFERROR(IF($B449&lt;&gt;"",VLOOKUP(KG$421,TabelleK28BI,7,FALSE),""),"")</f>
        <v/>
      </c>
      <c r="KH449" s="4" t="str">
        <f ca="1">IFERROR(IF($B449&lt;&gt;"",VLOOKUP(KH$421,TabelleK28BI,7,FALSE),""),"")</f>
        <v/>
      </c>
      <c r="KI449" s="4" t="str">
        <f ca="1">IFERROR(IF($B449&lt;&gt;"",VLOOKUP(KI$421,TabelleK28BI,7,FALSE),""),"")</f>
        <v/>
      </c>
      <c r="KJ449" s="4" t="str">
        <f ca="1">IFERROR(IF($B449&lt;&gt;"",VLOOKUP(KJ$421,TabelleK28BI,7,FALSE),""),"")</f>
        <v/>
      </c>
      <c r="KK449" s="4" t="str">
        <f ca="1">IFERROR(IF($B449&lt;&gt;"",VLOOKUP(KK$421,TabelleK28BI,7,FALSE),""),"")</f>
        <v/>
      </c>
      <c r="KL449" s="4" t="str">
        <f ca="1">IFERROR(IF($B449&lt;&gt;"",VLOOKUP(KL$421,TabelleK28BI,7,FALSE),""),"")</f>
        <v/>
      </c>
      <c r="KM449" s="4" t="str">
        <f ca="1">IFERROR(IF($B449&lt;&gt;"",VLOOKUP(KM$421,TabelleK28BI,7,FALSE),""),"")</f>
        <v/>
      </c>
      <c r="KN449" s="4" t="str">
        <f ca="1">IFERROR(IF($B449&lt;&gt;"",VLOOKUP(KN$421,TabelleK28BI,7,FALSE),""),"")</f>
        <v/>
      </c>
      <c r="KO449" s="4" t="str">
        <f ca="1">IFERROR(IF($B449&lt;&gt;"",VLOOKUP(KO$421,TabelleK28BI,7,FALSE),""),"")</f>
        <v/>
      </c>
      <c r="KP449" s="4" t="str">
        <f ca="1">IFERROR(IF($B449&lt;&gt;"",VLOOKUP(KP$421,TabelleK28BI,7,FALSE),""),"")</f>
        <v/>
      </c>
      <c r="KQ449" s="4" t="str">
        <f ca="1">IFERROR(IF($B449&lt;&gt;"",VLOOKUP(KQ$421,TabelleK28BI,7,FALSE),""),"")</f>
        <v/>
      </c>
      <c r="KR449" s="4" t="str">
        <f>IFERROR(VLOOKUP($KR$421,TabelleK28BI,7,FALSE),"")</f>
        <v/>
      </c>
      <c r="KS449" s="4" t="str">
        <f>IFERROR(VLOOKUP($KS$421,TabelleK28BI,7,FALSE),"")</f>
        <v/>
      </c>
    </row>
    <row r="450" spans="2:305" ht="12.75" hidden="1" customHeight="1" x14ac:dyDescent="0.2">
      <c r="B450" s="138" t="str">
        <f t="shared" ca="1" si="148"/>
        <v/>
      </c>
      <c r="C450" s="4" t="str">
        <f ca="1">IFERROR(IF($B450&lt;&gt;"",VLOOKUP(C$421,TabelleK29BI,7,FALSE),""),"")</f>
        <v/>
      </c>
      <c r="D450" s="4" t="str">
        <f ca="1">IFERROR(IF($B450&lt;&gt;"",VLOOKUP(D$421,TabelleK29BI,7,FALSE),""),"")</f>
        <v/>
      </c>
      <c r="E450" s="4" t="str">
        <f ca="1">IFERROR(IF($B450&lt;&gt;"",VLOOKUP(E$421,TabelleK29BI,7,FALSE),""),"")</f>
        <v/>
      </c>
      <c r="F450" s="4" t="str">
        <f ca="1">IFERROR(IF($B450&lt;&gt;"",VLOOKUP(F$421,TabelleK29BI,7,FALSE),""),"")</f>
        <v/>
      </c>
      <c r="G450" s="4" t="str">
        <f ca="1">IFERROR(IF($B450&lt;&gt;"",VLOOKUP(G$421,TabelleK29BI,7,FALSE),""),"")</f>
        <v/>
      </c>
      <c r="H450" s="4" t="str">
        <f ca="1">IFERROR(IF($B450&lt;&gt;"",VLOOKUP(H$421,TabelleK29BI,7,FALSE),""),"")</f>
        <v/>
      </c>
      <c r="I450" s="4" t="str">
        <f ca="1">IFERROR(IF($B450&lt;&gt;"",VLOOKUP(I$421,TabelleK29BI,7,FALSE),""),"")</f>
        <v/>
      </c>
      <c r="J450" s="4" t="str">
        <f ca="1">IFERROR(IF($B450&lt;&gt;"",VLOOKUP(J$421,TabelleK29BI,7,FALSE),""),"")</f>
        <v/>
      </c>
      <c r="K450" s="4" t="str">
        <f ca="1">IFERROR(IF($B450&lt;&gt;"",VLOOKUP(K$421,TabelleK29BI,7,FALSE),""),"")</f>
        <v/>
      </c>
      <c r="L450" s="4" t="str">
        <f ca="1">IFERROR(IF($B450&lt;&gt;"",VLOOKUP(L$421,TabelleK29BI,7,FALSE),""),"")</f>
        <v/>
      </c>
      <c r="M450" s="4" t="str">
        <f ca="1">IFERROR(IF($B450&lt;&gt;"",VLOOKUP(M$421,TabelleK29BI,7,FALSE),""),"")</f>
        <v/>
      </c>
      <c r="N450" s="4" t="str">
        <f ca="1">IFERROR(IF($B450&lt;&gt;"",VLOOKUP(N$421,TabelleK29BI,7,FALSE),""),"")</f>
        <v/>
      </c>
      <c r="O450" s="4" t="str">
        <f ca="1">IFERROR(IF($B450&lt;&gt;"",VLOOKUP(O$421,TabelleK29BI,7,FALSE),""),"")</f>
        <v/>
      </c>
      <c r="P450" s="4" t="str">
        <f ca="1">IFERROR(IF($B450&lt;&gt;"",VLOOKUP(P$421,TabelleK29BI,7,FALSE),""),"")</f>
        <v/>
      </c>
      <c r="Q450" s="4" t="str">
        <f ca="1">IFERROR(IF($B450&lt;&gt;"",VLOOKUP(Q$421,TabelleK29BI,7,FALSE),""),"")</f>
        <v/>
      </c>
      <c r="R450" s="4" t="str">
        <f ca="1">IFERROR(IF($B450&lt;&gt;"",VLOOKUP(R$421,TabelleK29BI,7,FALSE),""),"")</f>
        <v/>
      </c>
      <c r="S450" s="4" t="str">
        <f ca="1">IFERROR(IF($B450&lt;&gt;"",VLOOKUP(S$421,TabelleK29BI,7,FALSE),""),"")</f>
        <v/>
      </c>
      <c r="T450" s="4" t="str">
        <f ca="1">IFERROR(IF($B450&lt;&gt;"",VLOOKUP(T$421,TabelleK29BI,7,FALSE),""),"")</f>
        <v/>
      </c>
      <c r="U450" s="4" t="str">
        <f ca="1">IFERROR(IF($B450&lt;&gt;"",VLOOKUP(U$421,TabelleK29BI,7,FALSE),""),"")</f>
        <v/>
      </c>
      <c r="V450" s="4" t="str">
        <f ca="1">IFERROR(IF($B450&lt;&gt;"",VLOOKUP(V$421,TabelleK29BI,7,FALSE),""),"")</f>
        <v/>
      </c>
      <c r="W450" s="4" t="str">
        <f ca="1">IFERROR(IF($B450&lt;&gt;"",VLOOKUP(W$421,TabelleK29BI,7,FALSE),""),"")</f>
        <v/>
      </c>
      <c r="X450" s="4" t="str">
        <f ca="1">IFERROR(IF($B450&lt;&gt;"",VLOOKUP(X$421,TabelleK29BI,7,FALSE),""),"")</f>
        <v/>
      </c>
      <c r="Y450" s="4" t="str">
        <f ca="1">IFERROR(IF($B450&lt;&gt;"",VLOOKUP(Y$421,TabelleK29BI,7,FALSE),""),"")</f>
        <v/>
      </c>
      <c r="Z450" s="4" t="str">
        <f ca="1">IFERROR(IF($B450&lt;&gt;"",VLOOKUP(Z$421,TabelleK29BI,7,FALSE),""),"")</f>
        <v/>
      </c>
      <c r="AA450" s="4" t="str">
        <f ca="1">IFERROR(IF($B450&lt;&gt;"",VLOOKUP(AA$421,TabelleK29BI,7,FALSE),""),"")</f>
        <v/>
      </c>
      <c r="AB450" s="4" t="str">
        <f ca="1">IFERROR(IF($B450&lt;&gt;"",VLOOKUP(AB$421,TabelleK29BI,7,FALSE),""),"")</f>
        <v/>
      </c>
      <c r="AC450" s="4" t="str">
        <f ca="1">IFERROR(IF($B450&lt;&gt;"",VLOOKUP(AC$421,TabelleK29BI,7,FALSE),""),"")</f>
        <v/>
      </c>
      <c r="AD450" s="4" t="str">
        <f ca="1">IFERROR(IF($B450&lt;&gt;"",VLOOKUP(AD$421,TabelleK29BI,7,FALSE),""),"")</f>
        <v/>
      </c>
      <c r="AE450" s="4" t="str">
        <f ca="1">IFERROR(IF($B450&lt;&gt;"",VLOOKUP(AE$421,TabelleK29BI,7,FALSE),""),"")</f>
        <v/>
      </c>
      <c r="AF450" s="4" t="str">
        <f ca="1">IFERROR(IF($B450&lt;&gt;"",VLOOKUP(AF$421,TabelleK29BI,7,FALSE),""),"")</f>
        <v/>
      </c>
      <c r="AG450" s="4" t="str">
        <f ca="1">IFERROR(IF($B450&lt;&gt;"",VLOOKUP(AG$421,TabelleK29BI,7,FALSE),""),"")</f>
        <v/>
      </c>
      <c r="AH450" s="4" t="str">
        <f ca="1">IFERROR(IF($B450&lt;&gt;"",VLOOKUP(AH$421,TabelleK29BI,7,FALSE),""),"")</f>
        <v/>
      </c>
      <c r="AI450" s="4" t="str">
        <f ca="1">IFERROR(IF($B450&lt;&gt;"",VLOOKUP(AI$421,TabelleK29BI,7,FALSE),""),"")</f>
        <v/>
      </c>
      <c r="AJ450" s="4" t="str">
        <f ca="1">IFERROR(IF($B450&lt;&gt;"",VLOOKUP(AJ$421,TabelleK29BI,7,FALSE),""),"")</f>
        <v/>
      </c>
      <c r="AK450" s="4" t="str">
        <f ca="1">IFERROR(IF($B450&lt;&gt;"",VLOOKUP(AK$421,TabelleK29BI,7,FALSE),""),"")</f>
        <v/>
      </c>
      <c r="AL450" s="4" t="str">
        <f ca="1">IFERROR(IF($B450&lt;&gt;"",VLOOKUP(AL$421,TabelleK29BI,7,FALSE),""),"")</f>
        <v/>
      </c>
      <c r="AM450" s="4" t="str">
        <f ca="1">IFERROR(IF($B450&lt;&gt;"",VLOOKUP(AM$421,TabelleK29BI,7,FALSE),""),"")</f>
        <v/>
      </c>
      <c r="AN450" s="4" t="str">
        <f ca="1">IFERROR(IF($B450&lt;&gt;"",VLOOKUP(AN$421,TabelleK29BI,7,FALSE),""),"")</f>
        <v/>
      </c>
      <c r="AO450" s="4" t="str">
        <f ca="1">IFERROR(IF($B450&lt;&gt;"",VLOOKUP(AO$421,TabelleK29BI,7,FALSE),""),"")</f>
        <v/>
      </c>
      <c r="AP450" s="4" t="str">
        <f ca="1">IFERROR(IF($B450&lt;&gt;"",VLOOKUP(AP$421,TabelleK29BI,7,FALSE),""),"")</f>
        <v/>
      </c>
      <c r="AQ450" s="4" t="str">
        <f ca="1">IFERROR(IF($B450&lt;&gt;"",VLOOKUP(AQ$421,TabelleK29BI,7,FALSE),""),"")</f>
        <v/>
      </c>
      <c r="AR450" s="4" t="str">
        <f ca="1">IFERROR(IF($B450&lt;&gt;"",VLOOKUP(AR$421,TabelleK29BI,7,FALSE),""),"")</f>
        <v/>
      </c>
      <c r="AS450" s="4" t="str">
        <f ca="1">IFERROR(IF($B450&lt;&gt;"",VLOOKUP(AS$421,TabelleK29BI,7,FALSE),""),"")</f>
        <v/>
      </c>
      <c r="AT450" s="4" t="str">
        <f ca="1">IFERROR(IF($B450&lt;&gt;"",VLOOKUP(AT$421,TabelleK29BI,7,FALSE),""),"")</f>
        <v/>
      </c>
      <c r="AU450" s="4" t="str">
        <f ca="1">IFERROR(IF($B450&lt;&gt;"",VLOOKUP(AU$421,TabelleK29BI,7,FALSE),""),"")</f>
        <v/>
      </c>
      <c r="AV450" s="4" t="str">
        <f ca="1">IFERROR(IF($B450&lt;&gt;"",VLOOKUP(AV$421,TabelleK29BI,7,FALSE),""),"")</f>
        <v/>
      </c>
      <c r="AW450" s="4" t="str">
        <f ca="1">IFERROR(IF($B450&lt;&gt;"",VLOOKUP(AW$421,TabelleK29BI,7,FALSE),""),"")</f>
        <v/>
      </c>
      <c r="AX450" s="4" t="str">
        <f ca="1">IFERROR(IF($B450&lt;&gt;"",VLOOKUP(AX$421,TabelleK29BI,7,FALSE),""),"")</f>
        <v/>
      </c>
      <c r="AY450" s="4" t="str">
        <f ca="1">IFERROR(IF($B450&lt;&gt;"",VLOOKUP(AY$421,TabelleK29BI,7,FALSE),""),"")</f>
        <v/>
      </c>
      <c r="AZ450" s="4" t="str">
        <f ca="1">IFERROR(IF($B450&lt;&gt;"",VLOOKUP(AZ$421,TabelleK29BI,7,FALSE),""),"")</f>
        <v/>
      </c>
      <c r="BA450" s="4" t="str">
        <f ca="1">IFERROR(IF($B450&lt;&gt;"",VLOOKUP(BA$421,TabelleK29BI,7,FALSE),""),"")</f>
        <v/>
      </c>
      <c r="BB450" s="4" t="str">
        <f ca="1">IFERROR(IF($B450&lt;&gt;"",VLOOKUP(BB$421,TabelleK29BI,7,FALSE),""),"")</f>
        <v/>
      </c>
      <c r="BC450" s="4" t="str">
        <f ca="1">IFERROR(IF($B450&lt;&gt;"",VLOOKUP(BC$421,TabelleK29BI,7,FALSE),""),"")</f>
        <v/>
      </c>
      <c r="BD450" s="4" t="str">
        <f ca="1">IFERROR(IF($B450&lt;&gt;"",VLOOKUP(BD$421,TabelleK29BI,7,FALSE),""),"")</f>
        <v/>
      </c>
      <c r="BE450" s="4" t="str">
        <f ca="1">IFERROR(IF($B450&lt;&gt;"",VLOOKUP(BE$421,TabelleK29BI,7,FALSE),""),"")</f>
        <v/>
      </c>
      <c r="BF450" s="4" t="str">
        <f ca="1">IFERROR(IF($B450&lt;&gt;"",VLOOKUP(BF$421,TabelleK29BI,7,FALSE),""),"")</f>
        <v/>
      </c>
      <c r="BG450" s="4" t="str">
        <f ca="1">IFERROR(IF($B450&lt;&gt;"",VLOOKUP(BG$421,TabelleK29BI,7,FALSE),""),"")</f>
        <v/>
      </c>
      <c r="BH450" s="4" t="str">
        <f ca="1">IFERROR(IF($B450&lt;&gt;"",VLOOKUP(BH$421,TabelleK29BI,7,FALSE),""),"")</f>
        <v/>
      </c>
      <c r="BI450" s="4" t="str">
        <f ca="1">IFERROR(IF($B450&lt;&gt;"",VLOOKUP(BI$421,TabelleK29BI,7,FALSE),""),"")</f>
        <v/>
      </c>
      <c r="BJ450" s="4" t="str">
        <f ca="1">IFERROR(IF($B450&lt;&gt;"",VLOOKUP(BJ$421,TabelleK29BI,7,FALSE),""),"")</f>
        <v/>
      </c>
      <c r="BK450" s="4" t="str">
        <f ca="1">IFERROR(IF($B450&lt;&gt;"",VLOOKUP(BK$421,TabelleK29BI,7,FALSE),""),"")</f>
        <v/>
      </c>
      <c r="BL450" s="4" t="str">
        <f ca="1">IFERROR(IF($B450&lt;&gt;"",VLOOKUP(BL$421,TabelleK29BI,7,FALSE),""),"")</f>
        <v/>
      </c>
      <c r="BM450" s="4" t="str">
        <f ca="1">IFERROR(IF($B450&lt;&gt;"",VLOOKUP(BM$421,TabelleK29BI,7,FALSE),""),"")</f>
        <v/>
      </c>
      <c r="BN450" s="4" t="str">
        <f ca="1">IFERROR(IF($B450&lt;&gt;"",VLOOKUP(BN$421,TabelleK29BI,7,FALSE),""),"")</f>
        <v/>
      </c>
      <c r="BO450" s="4" t="str">
        <f ca="1">IFERROR(IF($B450&lt;&gt;"",VLOOKUP(BO$421,TabelleK29BI,7,FALSE),""),"")</f>
        <v/>
      </c>
      <c r="BP450" s="4" t="str">
        <f ca="1">IFERROR(IF($B450&lt;&gt;"",VLOOKUP(BP$421,TabelleK29BI,7,FALSE),""),"")</f>
        <v/>
      </c>
      <c r="BQ450" s="4" t="str">
        <f ca="1">IFERROR(IF($B450&lt;&gt;"",VLOOKUP(BQ$421,TabelleK29BI,7,FALSE),""),"")</f>
        <v/>
      </c>
      <c r="BR450" s="4" t="str">
        <f ca="1">IFERROR(IF($B450&lt;&gt;"",VLOOKUP(BR$421,TabelleK29BI,7,FALSE),""),"")</f>
        <v/>
      </c>
      <c r="BS450" s="4" t="str">
        <f ca="1">IFERROR(IF($B450&lt;&gt;"",VLOOKUP(BS$421,TabelleK29BI,7,FALSE),""),"")</f>
        <v/>
      </c>
      <c r="BT450" s="4" t="str">
        <f ca="1">IFERROR(IF($B450&lt;&gt;"",VLOOKUP(BT$421,TabelleK29BI,7,FALSE),""),"")</f>
        <v/>
      </c>
      <c r="BU450" s="4" t="str">
        <f ca="1">IFERROR(IF($B450&lt;&gt;"",VLOOKUP(BU$421,TabelleK29BI,7,FALSE),""),"")</f>
        <v/>
      </c>
      <c r="BV450" s="4" t="str">
        <f ca="1">IFERROR(IF($B450&lt;&gt;"",VLOOKUP(BV$421,TabelleK29BI,7,FALSE),""),"")</f>
        <v/>
      </c>
      <c r="BW450" s="4" t="str">
        <f ca="1">IFERROR(IF($B450&lt;&gt;"",VLOOKUP(BW$421,TabelleK29BI,7,FALSE),""),"")</f>
        <v/>
      </c>
      <c r="BX450" s="4" t="str">
        <f ca="1">IFERROR(IF($B450&lt;&gt;"",VLOOKUP(BX$421,TabelleK29BI,7,FALSE),""),"")</f>
        <v/>
      </c>
      <c r="BY450" s="4" t="str">
        <f ca="1">IFERROR(IF($B450&lt;&gt;"",VLOOKUP(BY$421,TabelleK29BI,7,FALSE),""),"")</f>
        <v/>
      </c>
      <c r="BZ450" s="4" t="str">
        <f ca="1">IFERROR(IF($B450&lt;&gt;"",VLOOKUP(BZ$421,TabelleK29BI,7,FALSE),""),"")</f>
        <v/>
      </c>
      <c r="CA450" s="4" t="str">
        <f ca="1">IFERROR(IF($B450&lt;&gt;"",VLOOKUP(CA$421,TabelleK29BI,7,FALSE),""),"")</f>
        <v/>
      </c>
      <c r="CB450" s="4" t="str">
        <f ca="1">IFERROR(IF($B450&lt;&gt;"",VLOOKUP(CB$421,TabelleK29BI,7,FALSE),""),"")</f>
        <v/>
      </c>
      <c r="CC450" s="4" t="str">
        <f ca="1">IFERROR(IF($B450&lt;&gt;"",VLOOKUP(CC$421,TabelleK29BI,7,FALSE),""),"")</f>
        <v/>
      </c>
      <c r="CD450" s="4" t="str">
        <f ca="1">IFERROR(IF($B450&lt;&gt;"",VLOOKUP(CD$421,TabelleK29BI,7,FALSE),""),"")</f>
        <v/>
      </c>
      <c r="CE450" s="4" t="str">
        <f ca="1">IFERROR(IF($B450&lt;&gt;"",VLOOKUP(CE$421,TabelleK29BI,7,FALSE),""),"")</f>
        <v/>
      </c>
      <c r="CF450" s="4" t="str">
        <f ca="1">IFERROR(IF($B450&lt;&gt;"",VLOOKUP(CF$421,TabelleK29BI,7,FALSE),""),"")</f>
        <v/>
      </c>
      <c r="CG450" s="4" t="str">
        <f ca="1">IFERROR(IF($B450&lt;&gt;"",VLOOKUP(CG$421,TabelleK29BI,7,FALSE),""),"")</f>
        <v/>
      </c>
      <c r="CH450" s="4" t="str">
        <f ca="1">IFERROR(IF($B450&lt;&gt;"",VLOOKUP(CH$421,TabelleK29BI,7,FALSE),""),"")</f>
        <v/>
      </c>
      <c r="CI450" s="4" t="str">
        <f ca="1">IFERROR(IF($B450&lt;&gt;"",VLOOKUP(CI$421,TabelleK29BI,7,FALSE),""),"")</f>
        <v/>
      </c>
      <c r="CJ450" s="4" t="str">
        <f ca="1">IFERROR(IF($B450&lt;&gt;"",VLOOKUP(CJ$421,TabelleK29BI,7,FALSE),""),"")</f>
        <v/>
      </c>
      <c r="CK450" s="4" t="str">
        <f ca="1">IFERROR(IF($B450&lt;&gt;"",VLOOKUP(CK$421,TabelleK29BI,7,FALSE),""),"")</f>
        <v/>
      </c>
      <c r="CL450" s="4" t="str">
        <f ca="1">IFERROR(IF($B450&lt;&gt;"",VLOOKUP(CL$421,TabelleK29BI,7,FALSE),""),"")</f>
        <v/>
      </c>
      <c r="CM450" s="4" t="str">
        <f ca="1">IFERROR(IF($B450&lt;&gt;"",VLOOKUP(CM$421,TabelleK29BI,7,FALSE),""),"")</f>
        <v/>
      </c>
      <c r="CN450" s="4" t="str">
        <f ca="1">IFERROR(IF($B450&lt;&gt;"",VLOOKUP(CN$421,TabelleK29BI,7,FALSE),""),"")</f>
        <v/>
      </c>
      <c r="CO450" s="4" t="str">
        <f ca="1">IFERROR(IF($B450&lt;&gt;"",VLOOKUP(CO$421,TabelleK29BI,7,FALSE),""),"")</f>
        <v/>
      </c>
      <c r="CP450" s="4" t="str">
        <f ca="1">IFERROR(IF($B450&lt;&gt;"",VLOOKUP(CP$421,TabelleK29BI,7,FALSE),""),"")</f>
        <v/>
      </c>
      <c r="CQ450" s="4" t="str">
        <f ca="1">IFERROR(IF($B450&lt;&gt;"",VLOOKUP(CQ$421,TabelleK29BI,7,FALSE),""),"")</f>
        <v/>
      </c>
      <c r="CR450" s="4" t="str">
        <f ca="1">IFERROR(IF($B450&lt;&gt;"",VLOOKUP(CR$421,TabelleK29BI,7,FALSE),""),"")</f>
        <v/>
      </c>
      <c r="CS450" s="4" t="str">
        <f ca="1">IFERROR(IF($B450&lt;&gt;"",VLOOKUP(CS$421,TabelleK29BI,7,FALSE),""),"")</f>
        <v/>
      </c>
      <c r="CT450" s="4" t="str">
        <f ca="1">IFERROR(IF($B450&lt;&gt;"",VLOOKUP(CT$421,TabelleK29BI,7,FALSE),""),"")</f>
        <v/>
      </c>
      <c r="CU450" s="4" t="str">
        <f ca="1">IFERROR(IF($B450&lt;&gt;"",VLOOKUP(CU$421,TabelleK29BI,7,FALSE),""),"")</f>
        <v/>
      </c>
      <c r="CV450" s="4" t="str">
        <f ca="1">IFERROR(IF($B450&lt;&gt;"",VLOOKUP(CV$421,TabelleK29BI,7,FALSE),""),"")</f>
        <v/>
      </c>
      <c r="CW450" s="4" t="str">
        <f ca="1">IFERROR(IF($B450&lt;&gt;"",VLOOKUP(CW$421,TabelleK29BI,7,FALSE),""),"")</f>
        <v/>
      </c>
      <c r="CX450" s="4" t="str">
        <f ca="1">IFERROR(IF($B450&lt;&gt;"",VLOOKUP(CX$421,TabelleK29BI,7,FALSE),""),"")</f>
        <v/>
      </c>
      <c r="CY450" s="4" t="str">
        <f ca="1">IFERROR(IF($B450&lt;&gt;"",VLOOKUP(CY$421,TabelleK29BI,7,FALSE),""),"")</f>
        <v/>
      </c>
      <c r="CZ450" s="4" t="str">
        <f ca="1">IFERROR(IF($B450&lt;&gt;"",VLOOKUP(CZ$421,TabelleK29BI,7,FALSE),""),"")</f>
        <v/>
      </c>
      <c r="DA450" s="4" t="str">
        <f ca="1">IFERROR(IF($B450&lt;&gt;"",VLOOKUP(DA$421,TabelleK29BI,7,FALSE),""),"")</f>
        <v/>
      </c>
      <c r="DB450" s="4" t="str">
        <f ca="1">IFERROR(IF($B450&lt;&gt;"",VLOOKUP(DB$421,TabelleK29BI,7,FALSE),""),"")</f>
        <v/>
      </c>
      <c r="DC450" s="4" t="str">
        <f ca="1">IFERROR(IF($B450&lt;&gt;"",VLOOKUP(DC$421,TabelleK29BI,7,FALSE),""),"")</f>
        <v/>
      </c>
      <c r="DD450" s="4" t="str">
        <f ca="1">IFERROR(IF($B450&lt;&gt;"",VLOOKUP(DD$421,TabelleK29BI,7,FALSE),""),"")</f>
        <v/>
      </c>
      <c r="DE450" s="4" t="str">
        <f ca="1">IFERROR(IF($B450&lt;&gt;"",VLOOKUP(DE$421,TabelleK29BI,7,FALSE),""),"")</f>
        <v/>
      </c>
      <c r="DF450" s="4" t="str">
        <f ca="1">IFERROR(IF($B450&lt;&gt;"",VLOOKUP(DF$421,TabelleK29BI,7,FALSE),""),"")</f>
        <v/>
      </c>
      <c r="DG450" s="4" t="str">
        <f ca="1">IFERROR(IF($B450&lt;&gt;"",VLOOKUP(DG$421,TabelleK29BI,7,FALSE),""),"")</f>
        <v/>
      </c>
      <c r="DH450" s="4" t="str">
        <f ca="1">IFERROR(IF($B450&lt;&gt;"",VLOOKUP(DH$421,TabelleK29BI,7,FALSE),""),"")</f>
        <v/>
      </c>
      <c r="DI450" s="4" t="str">
        <f ca="1">IFERROR(IF($B450&lt;&gt;"",VLOOKUP(DI$421,TabelleK29BI,7,FALSE),""),"")</f>
        <v/>
      </c>
      <c r="DJ450" s="4" t="str">
        <f ca="1">IFERROR(IF($B450&lt;&gt;"",VLOOKUP(DJ$421,TabelleK29BI,7,FALSE),""),"")</f>
        <v/>
      </c>
      <c r="DK450" s="4" t="str">
        <f ca="1">IFERROR(IF($B450&lt;&gt;"",VLOOKUP(DK$421,TabelleK29BI,7,FALSE),""),"")</f>
        <v/>
      </c>
      <c r="DL450" s="4" t="str">
        <f ca="1">IFERROR(IF($B450&lt;&gt;"",VLOOKUP(DL$421,TabelleK29BI,7,FALSE),""),"")</f>
        <v/>
      </c>
      <c r="DM450" s="4" t="str">
        <f ca="1">IFERROR(IF($B450&lt;&gt;"",VLOOKUP(DM$421,TabelleK29BI,7,FALSE),""),"")</f>
        <v/>
      </c>
      <c r="DN450" s="4" t="str">
        <f ca="1">IFERROR(IF($B450&lt;&gt;"",VLOOKUP(DN$421,TabelleK29BI,7,FALSE),""),"")</f>
        <v/>
      </c>
      <c r="DO450" s="4" t="str">
        <f ca="1">IFERROR(IF($B450&lt;&gt;"",VLOOKUP(DO$421,TabelleK29BI,7,FALSE),""),"")</f>
        <v/>
      </c>
      <c r="DP450" s="4" t="str">
        <f ca="1">IFERROR(IF($B450&lt;&gt;"",VLOOKUP(DP$421,TabelleK29BI,7,FALSE),""),"")</f>
        <v/>
      </c>
      <c r="DQ450" s="4" t="str">
        <f ca="1">IFERROR(IF($B450&lt;&gt;"",VLOOKUP(DQ$421,TabelleK29BI,7,FALSE),""),"")</f>
        <v/>
      </c>
      <c r="DR450" s="4" t="str">
        <f ca="1">IFERROR(IF($B450&lt;&gt;"",VLOOKUP(DR$421,TabelleK29BI,7,FALSE),""),"")</f>
        <v/>
      </c>
      <c r="DS450" s="4" t="str">
        <f ca="1">IFERROR(IF($B450&lt;&gt;"",VLOOKUP(DS$421,TabelleK29BI,7,FALSE),""),"")</f>
        <v/>
      </c>
      <c r="DT450" s="4" t="str">
        <f ca="1">IFERROR(IF($B450&lt;&gt;"",VLOOKUP(DT$421,TabelleK29BI,7,FALSE),""),"")</f>
        <v/>
      </c>
      <c r="DU450" s="4" t="str">
        <f ca="1">IFERROR(IF($B450&lt;&gt;"",VLOOKUP(DU$421,TabelleK29BI,7,FALSE),""),"")</f>
        <v/>
      </c>
      <c r="DV450" s="4" t="str">
        <f ca="1">IFERROR(IF($B450&lt;&gt;"",VLOOKUP(DV$421,TabelleK29BI,7,FALSE),""),"")</f>
        <v/>
      </c>
      <c r="DW450" s="4" t="str">
        <f ca="1">IFERROR(IF($B450&lt;&gt;"",VLOOKUP(DW$421,TabelleK29BI,7,FALSE),""),"")</f>
        <v/>
      </c>
      <c r="DX450" s="4" t="str">
        <f ca="1">IFERROR(IF($B450&lt;&gt;"",VLOOKUP(DX$421,TabelleK29BI,7,FALSE),""),"")</f>
        <v/>
      </c>
      <c r="DY450" s="4" t="str">
        <f ca="1">IFERROR(IF($B450&lt;&gt;"",VLOOKUP(DY$421,TabelleK29BI,7,FALSE),""),"")</f>
        <v/>
      </c>
      <c r="DZ450" s="4" t="str">
        <f ca="1">IFERROR(IF($B450&lt;&gt;"",VLOOKUP(DZ$421,TabelleK29BI,7,FALSE),""),"")</f>
        <v/>
      </c>
      <c r="EA450" s="4" t="str">
        <f ca="1">IFERROR(IF($B450&lt;&gt;"",VLOOKUP(EA$421,TabelleK29BI,7,FALSE),""),"")</f>
        <v/>
      </c>
      <c r="EB450" s="4" t="str">
        <f ca="1">IFERROR(IF($B450&lt;&gt;"",VLOOKUP(EB$421,TabelleK29BI,7,FALSE),""),"")</f>
        <v/>
      </c>
      <c r="EC450" s="4" t="str">
        <f ca="1">IFERROR(IF($B450&lt;&gt;"",VLOOKUP(EC$421,TabelleK29BI,7,FALSE),""),"")</f>
        <v/>
      </c>
      <c r="ED450" s="4" t="str">
        <f ca="1">IFERROR(IF($B450&lt;&gt;"",VLOOKUP(ED$421,TabelleK29BI,7,FALSE),""),"")</f>
        <v/>
      </c>
      <c r="EE450" s="4" t="str">
        <f ca="1">IFERROR(IF($B450&lt;&gt;"",VLOOKUP(EE$421,TabelleK29BI,7,FALSE),""),"")</f>
        <v/>
      </c>
      <c r="EF450" s="4" t="str">
        <f ca="1">IFERROR(IF($B450&lt;&gt;"",VLOOKUP(EF$421,TabelleK29BI,7,FALSE),""),"")</f>
        <v/>
      </c>
      <c r="EG450" s="4" t="str">
        <f ca="1">IFERROR(IF($B450&lt;&gt;"",VLOOKUP(EG$421,TabelleK29BI,7,FALSE),""),"")</f>
        <v/>
      </c>
      <c r="EH450" s="4" t="str">
        <f ca="1">IFERROR(IF($B450&lt;&gt;"",VLOOKUP(EH$421,TabelleK29BI,7,FALSE),""),"")</f>
        <v/>
      </c>
      <c r="EI450" s="4" t="str">
        <f ca="1">IFERROR(IF($B450&lt;&gt;"",VLOOKUP(EI$421,TabelleK29BI,7,FALSE),""),"")</f>
        <v/>
      </c>
      <c r="EJ450" s="4" t="str">
        <f ca="1">IFERROR(IF($B450&lt;&gt;"",VLOOKUP(EJ$421,TabelleK29BI,7,FALSE),""),"")</f>
        <v/>
      </c>
      <c r="EK450" s="4" t="str">
        <f ca="1">IFERROR(IF($B450&lt;&gt;"",VLOOKUP(EK$421,TabelleK29BI,7,FALSE),""),"")</f>
        <v/>
      </c>
      <c r="EL450" s="4" t="str">
        <f ca="1">IFERROR(IF($B450&lt;&gt;"",VLOOKUP(EL$421,TabelleK29BI,7,FALSE),""),"")</f>
        <v/>
      </c>
      <c r="EM450" s="4" t="str">
        <f ca="1">IFERROR(IF($B450&lt;&gt;"",VLOOKUP(EM$421,TabelleK29BI,7,FALSE),""),"")</f>
        <v/>
      </c>
      <c r="EN450" s="4" t="str">
        <f ca="1">IFERROR(IF($B450&lt;&gt;"",VLOOKUP(EN$421,TabelleK29BI,7,FALSE),""),"")</f>
        <v/>
      </c>
      <c r="EO450" s="4" t="str">
        <f ca="1">IFERROR(IF($B450&lt;&gt;"",VLOOKUP(EO$421,TabelleK29BI,7,FALSE),""),"")</f>
        <v/>
      </c>
      <c r="EP450" s="4" t="str">
        <f ca="1">IFERROR(IF($B450&lt;&gt;"",VLOOKUP(EP$421,TabelleK29BI,7,FALSE),""),"")</f>
        <v/>
      </c>
      <c r="EQ450" s="4" t="str">
        <f ca="1">IFERROR(IF($B450&lt;&gt;"",VLOOKUP(EQ$421,TabelleK29BI,7,FALSE),""),"")</f>
        <v/>
      </c>
      <c r="ER450" s="4" t="str">
        <f ca="1">IFERROR(IF($B450&lt;&gt;"",VLOOKUP(ER$421,TabelleK29BI,7,FALSE),""),"")</f>
        <v/>
      </c>
      <c r="ES450" s="4" t="str">
        <f ca="1">IFERROR(IF($B450&lt;&gt;"",VLOOKUP(ES$421,TabelleK29BI,7,FALSE),""),"")</f>
        <v/>
      </c>
      <c r="ET450" s="4" t="str">
        <f ca="1">IFERROR(IF($B450&lt;&gt;"",VLOOKUP(ET$421,TabelleK29BI,7,FALSE),""),"")</f>
        <v/>
      </c>
      <c r="EU450" s="4" t="str">
        <f ca="1">IFERROR(IF($B450&lt;&gt;"",VLOOKUP(EU$421,TabelleK29BI,7,FALSE),""),"")</f>
        <v/>
      </c>
      <c r="EV450" s="4" t="str">
        <f ca="1">IFERROR(IF($B450&lt;&gt;"",VLOOKUP(EV$421,TabelleK29BI,7,FALSE),""),"")</f>
        <v/>
      </c>
      <c r="EW450" s="4" t="str">
        <f ca="1">IFERROR(IF($B450&lt;&gt;"",VLOOKUP(EW$421,TabelleK29BI,7,FALSE),""),"")</f>
        <v/>
      </c>
      <c r="EX450" s="4" t="str">
        <f ca="1">IFERROR(IF($B450&lt;&gt;"",VLOOKUP(EX$421,TabelleK29BI,7,FALSE),""),"")</f>
        <v/>
      </c>
      <c r="EY450" s="4" t="str">
        <f ca="1">IFERROR(IF($B450&lt;&gt;"",VLOOKUP(EY$421,TabelleK29BI,7,FALSE),""),"")</f>
        <v/>
      </c>
      <c r="EZ450" s="4" t="str">
        <f ca="1">IFERROR(IF($B450&lt;&gt;"",VLOOKUP(EZ$421,TabelleK29BI,7,FALSE),""),"")</f>
        <v/>
      </c>
      <c r="FA450" s="4" t="str">
        <f ca="1">IFERROR(IF($B450&lt;&gt;"",VLOOKUP(FA$421,TabelleK29BI,7,FALSE),""),"")</f>
        <v/>
      </c>
      <c r="FB450" s="4" t="str">
        <f ca="1">IFERROR(IF($B450&lt;&gt;"",VLOOKUP(FB$421,TabelleK29BI,7,FALSE),""),"")</f>
        <v/>
      </c>
      <c r="FC450" s="4" t="str">
        <f ca="1">IFERROR(IF($B450&lt;&gt;"",VLOOKUP(FC$421,TabelleK29BI,7,FALSE),""),"")</f>
        <v/>
      </c>
      <c r="FD450" s="4" t="str">
        <f ca="1">IFERROR(IF($B450&lt;&gt;"",VLOOKUP(FD$421,TabelleK29BI,7,FALSE),""),"")</f>
        <v/>
      </c>
      <c r="FE450" s="4" t="str">
        <f ca="1">IFERROR(IF($B450&lt;&gt;"",VLOOKUP(FE$421,TabelleK29BI,7,FALSE),""),"")</f>
        <v/>
      </c>
      <c r="FF450" s="4" t="str">
        <f ca="1">IFERROR(IF($B450&lt;&gt;"",VLOOKUP(FF$421,TabelleK29BI,7,FALSE),""),"")</f>
        <v/>
      </c>
      <c r="FG450" s="4" t="str">
        <f ca="1">IFERROR(IF($B450&lt;&gt;"",VLOOKUP(FG$421,TabelleK29BI,7,FALSE),""),"")</f>
        <v/>
      </c>
      <c r="FH450" s="4" t="str">
        <f ca="1">IFERROR(IF($B450&lt;&gt;"",VLOOKUP(FH$421,TabelleK29BI,7,FALSE),""),"")</f>
        <v/>
      </c>
      <c r="FI450" s="4" t="str">
        <f ca="1">IFERROR(IF($B450&lt;&gt;"",VLOOKUP(FI$421,TabelleK29BI,7,FALSE),""),"")</f>
        <v/>
      </c>
      <c r="FJ450" s="4" t="str">
        <f ca="1">IFERROR(IF($B450&lt;&gt;"",VLOOKUP(FJ$421,TabelleK29BI,7,FALSE),""),"")</f>
        <v/>
      </c>
      <c r="FK450" s="4" t="str">
        <f ca="1">IFERROR(IF($B450&lt;&gt;"",VLOOKUP(FK$421,TabelleK29BI,7,FALSE),""),"")</f>
        <v/>
      </c>
      <c r="FL450" s="4" t="str">
        <f ca="1">IFERROR(IF($B450&lt;&gt;"",VLOOKUP(FL$421,TabelleK29BI,7,FALSE),""),"")</f>
        <v/>
      </c>
      <c r="FM450" s="4" t="str">
        <f ca="1">IFERROR(IF($B450&lt;&gt;"",VLOOKUP(FM$421,TabelleK29BI,7,FALSE),""),"")</f>
        <v/>
      </c>
      <c r="FN450" s="4" t="str">
        <f ca="1">IFERROR(IF($B450&lt;&gt;"",VLOOKUP(FN$421,TabelleK29BI,7,FALSE),""),"")</f>
        <v/>
      </c>
      <c r="FO450" s="4" t="str">
        <f ca="1">IFERROR(IF($B450&lt;&gt;"",VLOOKUP(FO$421,TabelleK29BI,7,FALSE),""),"")</f>
        <v/>
      </c>
      <c r="FP450" s="4" t="str">
        <f ca="1">IFERROR(IF($B450&lt;&gt;"",VLOOKUP(FP$421,TabelleK29BI,7,FALSE),""),"")</f>
        <v/>
      </c>
      <c r="FQ450" s="4" t="str">
        <f ca="1">IFERROR(IF($B450&lt;&gt;"",VLOOKUP(FQ$421,TabelleK29BI,7,FALSE),""),"")</f>
        <v/>
      </c>
      <c r="FR450" s="4" t="str">
        <f ca="1">IFERROR(IF($B450&lt;&gt;"",VLOOKUP(FR$421,TabelleK29BI,7,FALSE),""),"")</f>
        <v/>
      </c>
      <c r="FS450" s="4" t="str">
        <f ca="1">IFERROR(IF($B450&lt;&gt;"",VLOOKUP(FS$421,TabelleK29BI,7,FALSE),""),"")</f>
        <v/>
      </c>
      <c r="FT450" s="4" t="str">
        <f ca="1">IFERROR(IF($B450&lt;&gt;"",VLOOKUP(FT$421,TabelleK29BI,7,FALSE),""),"")</f>
        <v/>
      </c>
      <c r="FU450" s="4" t="str">
        <f ca="1">IFERROR(IF($B450&lt;&gt;"",VLOOKUP(FU$421,TabelleK29BI,7,FALSE),""),"")</f>
        <v/>
      </c>
      <c r="FV450" s="4" t="str">
        <f ca="1">IFERROR(IF($B450&lt;&gt;"",VLOOKUP(FV$421,TabelleK29BI,7,FALSE),""),"")</f>
        <v/>
      </c>
      <c r="FW450" s="4" t="str">
        <f ca="1">IFERROR(IF($B450&lt;&gt;"",VLOOKUP(FW$421,TabelleK29BI,7,FALSE),""),"")</f>
        <v/>
      </c>
      <c r="FX450" s="4" t="str">
        <f ca="1">IFERROR(IF($B450&lt;&gt;"",VLOOKUP(FX$421,TabelleK29BI,7,FALSE),""),"")</f>
        <v/>
      </c>
      <c r="FY450" s="4" t="str">
        <f ca="1">IFERROR(IF($B450&lt;&gt;"",VLOOKUP(FY$421,TabelleK29BI,7,FALSE),""),"")</f>
        <v/>
      </c>
      <c r="FZ450" s="4" t="str">
        <f ca="1">IFERROR(IF($B450&lt;&gt;"",VLOOKUP(FZ$421,TabelleK29BI,7,FALSE),""),"")</f>
        <v/>
      </c>
      <c r="GA450" s="4" t="str">
        <f ca="1">IFERROR(IF($B450&lt;&gt;"",VLOOKUP(GA$421,TabelleK29BI,7,FALSE),""),"")</f>
        <v/>
      </c>
      <c r="GB450" s="4" t="str">
        <f ca="1">IFERROR(IF($B450&lt;&gt;"",VLOOKUP(GB$421,TabelleK29BI,7,FALSE),""),"")</f>
        <v/>
      </c>
      <c r="GC450" s="4" t="str">
        <f ca="1">IFERROR(IF($B450&lt;&gt;"",VLOOKUP(GC$421,TabelleK29BI,7,FALSE),""),"")</f>
        <v/>
      </c>
      <c r="GD450" s="4" t="str">
        <f ca="1">IFERROR(IF($B450&lt;&gt;"",VLOOKUP(GD$421,TabelleK29BI,7,FALSE),""),"")</f>
        <v/>
      </c>
      <c r="GE450" s="4" t="str">
        <f ca="1">IFERROR(IF($B450&lt;&gt;"",VLOOKUP(GE$421,TabelleK29BI,7,FALSE),""),"")</f>
        <v/>
      </c>
      <c r="GF450" s="4" t="str">
        <f ca="1">IFERROR(IF($B450&lt;&gt;"",VLOOKUP(GF$421,TabelleK29BI,7,FALSE),""),"")</f>
        <v/>
      </c>
      <c r="GG450" s="4" t="str">
        <f ca="1">IFERROR(IF($B450&lt;&gt;"",VLOOKUP(GG$421,TabelleK29BI,7,FALSE),""),"")</f>
        <v/>
      </c>
      <c r="GH450" s="4" t="str">
        <f ca="1">IFERROR(IF($B450&lt;&gt;"",VLOOKUP(GH$421,TabelleK29BI,7,FALSE),""),"")</f>
        <v/>
      </c>
      <c r="GI450" s="4" t="str">
        <f ca="1">IFERROR(IF($B450&lt;&gt;"",VLOOKUP(GI$421,TabelleK29BI,7,FALSE),""),"")</f>
        <v/>
      </c>
      <c r="GJ450" s="4" t="str">
        <f ca="1">IFERROR(IF($B450&lt;&gt;"",VLOOKUP(GJ$421,TabelleK29BI,7,FALSE),""),"")</f>
        <v/>
      </c>
      <c r="GK450" s="4" t="str">
        <f ca="1">IFERROR(IF($B450&lt;&gt;"",VLOOKUP(GK$421,TabelleK29BI,7,FALSE),""),"")</f>
        <v/>
      </c>
      <c r="GL450" s="4" t="str">
        <f ca="1">IFERROR(IF($B450&lt;&gt;"",VLOOKUP(GL$421,TabelleK29BI,7,FALSE),""),"")</f>
        <v/>
      </c>
      <c r="GM450" s="4" t="str">
        <f ca="1">IFERROR(IF($B450&lt;&gt;"",VLOOKUP(GM$421,TabelleK29BI,7,FALSE),""),"")</f>
        <v/>
      </c>
      <c r="GN450" s="4" t="str">
        <f ca="1">IFERROR(IF($B450&lt;&gt;"",VLOOKUP(GN$421,TabelleK29BI,7,FALSE),""),"")</f>
        <v/>
      </c>
      <c r="GO450" s="4" t="str">
        <f ca="1">IFERROR(IF($B450&lt;&gt;"",VLOOKUP(GO$421,TabelleK29BI,7,FALSE),""),"")</f>
        <v/>
      </c>
      <c r="GP450" s="4" t="str">
        <f ca="1">IFERROR(IF($B450&lt;&gt;"",VLOOKUP(GP$421,TabelleK29BI,7,FALSE),""),"")</f>
        <v/>
      </c>
      <c r="GQ450" s="4" t="str">
        <f ca="1">IFERROR(IF($B450&lt;&gt;"",VLOOKUP(GQ$421,TabelleK29BI,7,FALSE),""),"")</f>
        <v/>
      </c>
      <c r="GR450" s="4" t="str">
        <f ca="1">IFERROR(IF($B450&lt;&gt;"",VLOOKUP(GR$421,TabelleK29BI,7,FALSE),""),"")</f>
        <v/>
      </c>
      <c r="GS450" s="4" t="str">
        <f ca="1">IFERROR(IF($B450&lt;&gt;"",VLOOKUP(GS$421,TabelleK29BI,7,FALSE),""),"")</f>
        <v/>
      </c>
      <c r="GT450" s="4" t="str">
        <f ca="1">IFERROR(IF($B450&lt;&gt;"",VLOOKUP(GT$421,TabelleK29BI,7,FALSE),""),"")</f>
        <v/>
      </c>
      <c r="GU450" s="4" t="str">
        <f ca="1">IFERROR(IF($B450&lt;&gt;"",VLOOKUP(GU$421,TabelleK29BI,7,FALSE),""),"")</f>
        <v/>
      </c>
      <c r="GV450" s="4" t="str">
        <f ca="1">IFERROR(IF($B450&lt;&gt;"",VLOOKUP(GV$421,TabelleK29BI,7,FALSE),""),"")</f>
        <v/>
      </c>
      <c r="GW450" s="4" t="str">
        <f ca="1">IFERROR(IF($B450&lt;&gt;"",VLOOKUP(GW$421,TabelleK29BI,7,FALSE),""),"")</f>
        <v/>
      </c>
      <c r="GX450" s="4" t="str">
        <f ca="1">IFERROR(IF($B450&lt;&gt;"",VLOOKUP(GX$421,TabelleK29BI,7,FALSE),""),"")</f>
        <v/>
      </c>
      <c r="GY450" s="4" t="str">
        <f ca="1">IFERROR(IF($B450&lt;&gt;"",VLOOKUP(GY$421,TabelleK29BI,7,FALSE),""),"")</f>
        <v/>
      </c>
      <c r="GZ450" s="4" t="str">
        <f ca="1">IFERROR(IF($B450&lt;&gt;"",VLOOKUP(GZ$421,TabelleK29BI,7,FALSE),""),"")</f>
        <v/>
      </c>
      <c r="HA450" s="4" t="str">
        <f ca="1">IFERROR(IF($B450&lt;&gt;"",VLOOKUP(HA$421,TabelleK29BI,7,FALSE),""),"")</f>
        <v/>
      </c>
      <c r="HB450" s="4" t="str">
        <f ca="1">IFERROR(IF($B450&lt;&gt;"",VLOOKUP(HB$421,TabelleK29BI,7,FALSE),""),"")</f>
        <v/>
      </c>
      <c r="HC450" s="4" t="str">
        <f ca="1">IFERROR(IF($B450&lt;&gt;"",VLOOKUP(HC$421,TabelleK29BI,7,FALSE),""),"")</f>
        <v/>
      </c>
      <c r="HD450" s="4" t="str">
        <f ca="1">IFERROR(IF($B450&lt;&gt;"",VLOOKUP(HD$421,TabelleK29BI,7,FALSE),""),"")</f>
        <v/>
      </c>
      <c r="HE450" s="4" t="str">
        <f ca="1">IFERROR(IF($B450&lt;&gt;"",VLOOKUP(HE$421,TabelleK29BI,7,FALSE),""),"")</f>
        <v/>
      </c>
      <c r="HF450" s="4" t="str">
        <f ca="1">IFERROR(IF($B450&lt;&gt;"",VLOOKUP(HF$421,TabelleK29BI,7,FALSE),""),"")</f>
        <v/>
      </c>
      <c r="HG450" s="4" t="str">
        <f ca="1">IFERROR(IF($B450&lt;&gt;"",VLOOKUP(HG$421,TabelleK29BI,7,FALSE),""),"")</f>
        <v/>
      </c>
      <c r="HH450" s="4" t="str">
        <f ca="1">IFERROR(IF($B450&lt;&gt;"",VLOOKUP(HH$421,TabelleK29BI,7,FALSE),""),"")</f>
        <v/>
      </c>
      <c r="HI450" s="4" t="str">
        <f ca="1">IFERROR(IF($B450&lt;&gt;"",VLOOKUP(HI$421,TabelleK29BI,7,FALSE),""),"")</f>
        <v/>
      </c>
      <c r="HJ450" s="4" t="str">
        <f ca="1">IFERROR(IF($B450&lt;&gt;"",VLOOKUP(HJ$421,TabelleK29BI,7,FALSE),""),"")</f>
        <v/>
      </c>
      <c r="HK450" s="4" t="str">
        <f ca="1">IFERROR(IF($B450&lt;&gt;"",VLOOKUP(HK$421,TabelleK29BI,7,FALSE),""),"")</f>
        <v/>
      </c>
      <c r="HL450" s="4" t="str">
        <f ca="1">IFERROR(IF($B450&lt;&gt;"",VLOOKUP(HL$421,TabelleK29BI,7,FALSE),""),"")</f>
        <v/>
      </c>
      <c r="HM450" s="4" t="str">
        <f ca="1">IFERROR(IF($B450&lt;&gt;"",VLOOKUP(HM$421,TabelleK29BI,7,FALSE),""),"")</f>
        <v/>
      </c>
      <c r="HN450" s="4" t="str">
        <f ca="1">IFERROR(IF($B450&lt;&gt;"",VLOOKUP(HN$421,TabelleK29BI,7,FALSE),""),"")</f>
        <v/>
      </c>
      <c r="HO450" s="4" t="str">
        <f ca="1">IFERROR(IF($B450&lt;&gt;"",VLOOKUP(HO$421,TabelleK29BI,7,FALSE),""),"")</f>
        <v/>
      </c>
      <c r="HP450" s="4" t="str">
        <f ca="1">IFERROR(IF($B450&lt;&gt;"",VLOOKUP(HP$421,TabelleK29BI,7,FALSE),""),"")</f>
        <v/>
      </c>
      <c r="HQ450" s="4" t="str">
        <f ca="1">IFERROR(IF($B450&lt;&gt;"",VLOOKUP(HQ$421,TabelleK29BI,7,FALSE),""),"")</f>
        <v/>
      </c>
      <c r="HR450" s="4" t="str">
        <f ca="1">IFERROR(IF($B450&lt;&gt;"",VLOOKUP(HR$421,TabelleK29BI,7,FALSE),""),"")</f>
        <v/>
      </c>
      <c r="HS450" s="4" t="str">
        <f ca="1">IFERROR(IF($B450&lt;&gt;"",VLOOKUP(HS$421,TabelleK29BI,7,FALSE),""),"")</f>
        <v/>
      </c>
      <c r="HT450" s="4" t="str">
        <f ca="1">IFERROR(IF($B450&lt;&gt;"",VLOOKUP(HT$421,TabelleK29BI,7,FALSE),""),"")</f>
        <v/>
      </c>
      <c r="HU450" s="4" t="str">
        <f ca="1">IFERROR(IF($B450&lt;&gt;"",VLOOKUP(HU$421,TabelleK29BI,7,FALSE),""),"")</f>
        <v/>
      </c>
      <c r="HV450" s="4" t="str">
        <f ca="1">IFERROR(IF($B450&lt;&gt;"",VLOOKUP(HV$421,TabelleK29BI,7,FALSE),""),"")</f>
        <v/>
      </c>
      <c r="HW450" s="4" t="str">
        <f ca="1">IFERROR(IF($B450&lt;&gt;"",VLOOKUP(HW$421,TabelleK29BI,7,FALSE),""),"")</f>
        <v/>
      </c>
      <c r="HX450" s="4" t="str">
        <f ca="1">IFERROR(IF($B450&lt;&gt;"",VLOOKUP(HX$421,TabelleK29BI,7,FALSE),""),"")</f>
        <v/>
      </c>
      <c r="HY450" s="4" t="str">
        <f ca="1">IFERROR(IF($B450&lt;&gt;"",VLOOKUP(HY$421,TabelleK29BI,7,FALSE),""),"")</f>
        <v/>
      </c>
      <c r="HZ450" s="4" t="str">
        <f ca="1">IFERROR(IF($B450&lt;&gt;"",VLOOKUP(HZ$421,TabelleK29BI,7,FALSE),""),"")</f>
        <v/>
      </c>
      <c r="IA450" s="4" t="str">
        <f ca="1">IFERROR(IF($B450&lt;&gt;"",VLOOKUP(IA$421,TabelleK29BI,7,FALSE),""),"")</f>
        <v/>
      </c>
      <c r="IB450" s="4" t="str">
        <f ca="1">IFERROR(IF($B450&lt;&gt;"",VLOOKUP(IB$421,TabelleK29BI,7,FALSE),""),"")</f>
        <v/>
      </c>
      <c r="IC450" s="4" t="str">
        <f ca="1">IFERROR(IF($B450&lt;&gt;"",VLOOKUP(IC$421,TabelleK29BI,7,FALSE),""),"")</f>
        <v/>
      </c>
      <c r="ID450" s="4" t="str">
        <f ca="1">IFERROR(IF($B450&lt;&gt;"",VLOOKUP(ID$421,TabelleK29BI,7,FALSE),""),"")</f>
        <v/>
      </c>
      <c r="IE450" s="4" t="str">
        <f ca="1">IFERROR(IF($B450&lt;&gt;"",VLOOKUP(IE$421,TabelleK29BI,7,FALSE),""),"")</f>
        <v/>
      </c>
      <c r="IF450" s="4" t="str">
        <f ca="1">IFERROR(IF($B450&lt;&gt;"",VLOOKUP(IF$421,TabelleK29BI,7,FALSE),""),"")</f>
        <v/>
      </c>
      <c r="IG450" s="4" t="str">
        <f ca="1">IFERROR(IF($B450&lt;&gt;"",VLOOKUP(IG$421,TabelleK29BI,7,FALSE),""),"")</f>
        <v/>
      </c>
      <c r="IH450" s="4" t="str">
        <f ca="1">IFERROR(IF($B450&lt;&gt;"",VLOOKUP(IH$421,TabelleK29BI,7,FALSE),""),"")</f>
        <v/>
      </c>
      <c r="II450" s="4" t="str">
        <f ca="1">IFERROR(IF($B450&lt;&gt;"",VLOOKUP(II$421,TabelleK29BI,7,FALSE),""),"")</f>
        <v/>
      </c>
      <c r="IJ450" s="4" t="str">
        <f ca="1">IFERROR(IF($B450&lt;&gt;"",VLOOKUP(IJ$421,TabelleK29BI,7,FALSE),""),"")</f>
        <v/>
      </c>
      <c r="IK450" s="4" t="str">
        <f ca="1">IFERROR(IF($B450&lt;&gt;"",VLOOKUP(IK$421,TabelleK29BI,7,FALSE),""),"")</f>
        <v/>
      </c>
      <c r="IL450" s="4" t="str">
        <f ca="1">IFERROR(IF($B450&lt;&gt;"",VLOOKUP(IL$421,TabelleK29BI,7,FALSE),""),"")</f>
        <v/>
      </c>
      <c r="IM450" s="4" t="str">
        <f ca="1">IFERROR(IF($B450&lt;&gt;"",VLOOKUP(IM$421,TabelleK29BI,7,FALSE),""),"")</f>
        <v/>
      </c>
      <c r="IN450" s="4" t="str">
        <f ca="1">IFERROR(IF($B450&lt;&gt;"",VLOOKUP(IN$421,TabelleK29BI,7,FALSE),""),"")</f>
        <v/>
      </c>
      <c r="IO450" s="4" t="str">
        <f ca="1">IFERROR(IF($B450&lt;&gt;"",VLOOKUP(IO$421,TabelleK29BI,7,FALSE),""),"")</f>
        <v/>
      </c>
      <c r="IP450" s="4" t="str">
        <f ca="1">IFERROR(IF($B450&lt;&gt;"",VLOOKUP(IP$421,TabelleK29BI,7,FALSE),""),"")</f>
        <v/>
      </c>
      <c r="IQ450" s="4" t="str">
        <f ca="1">IFERROR(IF($B450&lt;&gt;"",VLOOKUP(IQ$421,TabelleK29BI,7,FALSE),""),"")</f>
        <v/>
      </c>
      <c r="IR450" s="4" t="str">
        <f ca="1">IFERROR(IF($B450&lt;&gt;"",VLOOKUP(IR$421,TabelleK29BI,7,FALSE),""),"")</f>
        <v/>
      </c>
      <c r="IS450" s="4" t="str">
        <f ca="1">IFERROR(IF($B450&lt;&gt;"",VLOOKUP(IS$421,TabelleK29BI,7,FALSE),""),"")</f>
        <v/>
      </c>
      <c r="IT450" s="4" t="str">
        <f ca="1">IFERROR(IF($B450&lt;&gt;"",VLOOKUP(IT$421,TabelleK29BI,7,FALSE),""),"")</f>
        <v/>
      </c>
      <c r="IU450" s="4" t="str">
        <f ca="1">IFERROR(IF($B450&lt;&gt;"",VLOOKUP(IU$421,TabelleK29BI,7,FALSE),""),"")</f>
        <v/>
      </c>
      <c r="IV450" s="4" t="str">
        <f ca="1">IFERROR(IF($B450&lt;&gt;"",VLOOKUP(IV$421,TabelleK29BI,7,FALSE),""),"")</f>
        <v/>
      </c>
      <c r="IW450" s="4" t="str">
        <f ca="1">IFERROR(IF($B450&lt;&gt;"",VLOOKUP(IW$421,TabelleK29BI,7,FALSE),""),"")</f>
        <v/>
      </c>
      <c r="IX450" s="4" t="str">
        <f ca="1">IFERROR(IF($B450&lt;&gt;"",VLOOKUP(IX$421,TabelleK29BI,7,FALSE),""),"")</f>
        <v/>
      </c>
      <c r="IY450" s="4" t="str">
        <f ca="1">IFERROR(IF($B450&lt;&gt;"",VLOOKUP(IY$421,TabelleK29BI,7,FALSE),""),"")</f>
        <v/>
      </c>
      <c r="IZ450" s="4" t="str">
        <f ca="1">IFERROR(IF($B450&lt;&gt;"",VLOOKUP(IZ$421,TabelleK29BI,7,FALSE),""),"")</f>
        <v/>
      </c>
      <c r="JA450" s="4" t="str">
        <f ca="1">IFERROR(IF($B450&lt;&gt;"",VLOOKUP(JA$421,TabelleK29BI,7,FALSE),""),"")</f>
        <v/>
      </c>
      <c r="JB450" s="4" t="str">
        <f ca="1">IFERROR(IF($B450&lt;&gt;"",VLOOKUP(JB$421,TabelleK29BI,7,FALSE),""),"")</f>
        <v/>
      </c>
      <c r="JC450" s="4" t="str">
        <f ca="1">IFERROR(IF($B450&lt;&gt;"",VLOOKUP(JC$421,TabelleK29BI,7,FALSE),""),"")</f>
        <v/>
      </c>
      <c r="JD450" s="4" t="str">
        <f ca="1">IFERROR(IF($B450&lt;&gt;"",VLOOKUP(JD$421,TabelleK29BI,7,FALSE),""),"")</f>
        <v/>
      </c>
      <c r="JE450" s="4" t="str">
        <f ca="1">IFERROR(IF($B450&lt;&gt;"",VLOOKUP(JE$421,TabelleK29BI,7,FALSE),""),"")</f>
        <v/>
      </c>
      <c r="JF450" s="4" t="str">
        <f ca="1">IFERROR(IF($B450&lt;&gt;"",VLOOKUP(JF$421,TabelleK29BI,7,FALSE),""),"")</f>
        <v/>
      </c>
      <c r="JG450" s="4" t="str">
        <f ca="1">IFERROR(IF($B450&lt;&gt;"",VLOOKUP(JG$421,TabelleK29BI,7,FALSE),""),"")</f>
        <v/>
      </c>
      <c r="JH450" s="4" t="str">
        <f ca="1">IFERROR(IF($B450&lt;&gt;"",VLOOKUP(JH$421,TabelleK29BI,7,FALSE),""),"")</f>
        <v/>
      </c>
      <c r="JI450" s="4" t="str">
        <f ca="1">IFERROR(IF($B450&lt;&gt;"",VLOOKUP(JI$421,TabelleK29BI,7,FALSE),""),"")</f>
        <v/>
      </c>
      <c r="JJ450" s="4" t="str">
        <f ca="1">IFERROR(IF($B450&lt;&gt;"",VLOOKUP(JJ$421,TabelleK29BI,7,FALSE),""),"")</f>
        <v/>
      </c>
      <c r="JK450" s="4" t="str">
        <f ca="1">IFERROR(IF($B450&lt;&gt;"",VLOOKUP(JK$421,TabelleK29BI,7,FALSE),""),"")</f>
        <v/>
      </c>
      <c r="JL450" s="4" t="str">
        <f ca="1">IFERROR(IF($B450&lt;&gt;"",VLOOKUP(JL$421,TabelleK29BI,7,FALSE),""),"")</f>
        <v/>
      </c>
      <c r="JM450" s="4" t="str">
        <f ca="1">IFERROR(IF($B450&lt;&gt;"",VLOOKUP(JM$421,TabelleK29BI,7,FALSE),""),"")</f>
        <v/>
      </c>
      <c r="JN450" s="4" t="str">
        <f ca="1">IFERROR(IF($B450&lt;&gt;"",VLOOKUP(JN$421,TabelleK29BI,7,FALSE),""),"")</f>
        <v/>
      </c>
      <c r="JO450" s="4" t="str">
        <f ca="1">IFERROR(IF($B450&lt;&gt;"",VLOOKUP(JO$421,TabelleK29BI,7,FALSE),""),"")</f>
        <v/>
      </c>
      <c r="JP450" s="4" t="str">
        <f ca="1">IFERROR(IF($B450&lt;&gt;"",VLOOKUP(JP$421,TabelleK29BI,7,FALSE),""),"")</f>
        <v/>
      </c>
      <c r="JQ450" s="4" t="str">
        <f ca="1">IFERROR(IF($B450&lt;&gt;"",VLOOKUP(JQ$421,TabelleK29BI,7,FALSE),""),"")</f>
        <v/>
      </c>
      <c r="JR450" s="4" t="str">
        <f ca="1">IFERROR(IF($B450&lt;&gt;"",VLOOKUP(JR$421,TabelleK29BI,7,FALSE),""),"")</f>
        <v/>
      </c>
      <c r="JS450" s="4" t="str">
        <f ca="1">IFERROR(IF($B450&lt;&gt;"",VLOOKUP(JS$421,TabelleK29BI,7,FALSE),""),"")</f>
        <v/>
      </c>
      <c r="JT450" s="4" t="str">
        <f ca="1">IFERROR(IF($B450&lt;&gt;"",VLOOKUP(JT$421,TabelleK29BI,7,FALSE),""),"")</f>
        <v/>
      </c>
      <c r="JU450" s="4" t="str">
        <f ca="1">IFERROR(IF($B450&lt;&gt;"",VLOOKUP(JU$421,TabelleK29BI,7,FALSE),""),"")</f>
        <v/>
      </c>
      <c r="JV450" s="4" t="str">
        <f ca="1">IFERROR(IF($B450&lt;&gt;"",VLOOKUP(JV$421,TabelleK29BI,7,FALSE),""),"")</f>
        <v/>
      </c>
      <c r="JW450" s="4" t="str">
        <f ca="1">IFERROR(IF($B450&lt;&gt;"",VLOOKUP(JW$421,TabelleK29BI,7,FALSE),""),"")</f>
        <v/>
      </c>
      <c r="JX450" s="4" t="str">
        <f ca="1">IFERROR(IF($B450&lt;&gt;"",VLOOKUP(JX$421,TabelleK29BI,7,FALSE),""),"")</f>
        <v/>
      </c>
      <c r="JY450" s="4" t="str">
        <f ca="1">IFERROR(IF($B450&lt;&gt;"",VLOOKUP(JY$421,TabelleK29BI,7,FALSE),""),"")</f>
        <v/>
      </c>
      <c r="JZ450" s="4" t="str">
        <f ca="1">IFERROR(IF($B450&lt;&gt;"",VLOOKUP(JZ$421,TabelleK29BI,7,FALSE),""),"")</f>
        <v/>
      </c>
      <c r="KA450" s="4" t="str">
        <f ca="1">IFERROR(IF($B450&lt;&gt;"",VLOOKUP(KA$421,TabelleK29BI,7,FALSE),""),"")</f>
        <v/>
      </c>
      <c r="KB450" s="4" t="str">
        <f ca="1">IFERROR(IF($B450&lt;&gt;"",VLOOKUP(KB$421,TabelleK29BI,7,FALSE),""),"")</f>
        <v/>
      </c>
      <c r="KC450" s="4" t="str">
        <f ca="1">IFERROR(IF($B450&lt;&gt;"",VLOOKUP(KC$421,TabelleK29BI,7,FALSE),""),"")</f>
        <v/>
      </c>
      <c r="KD450" s="4" t="str">
        <f ca="1">IFERROR(IF($B450&lt;&gt;"",VLOOKUP(KD$421,TabelleK29BI,7,FALSE),""),"")</f>
        <v/>
      </c>
      <c r="KE450" s="4" t="str">
        <f ca="1">IFERROR(IF($B450&lt;&gt;"",VLOOKUP(KE$421,TabelleK29BI,7,FALSE),""),"")</f>
        <v/>
      </c>
      <c r="KF450" s="4" t="str">
        <f ca="1">IFERROR(IF($B450&lt;&gt;"",VLOOKUP(KF$421,TabelleK29BI,7,FALSE),""),"")</f>
        <v/>
      </c>
      <c r="KG450" s="4" t="str">
        <f ca="1">IFERROR(IF($B450&lt;&gt;"",VLOOKUP(KG$421,TabelleK29BI,7,FALSE),""),"")</f>
        <v/>
      </c>
      <c r="KH450" s="4" t="str">
        <f ca="1">IFERROR(IF($B450&lt;&gt;"",VLOOKUP(KH$421,TabelleK29BI,7,FALSE),""),"")</f>
        <v/>
      </c>
      <c r="KI450" s="4" t="str">
        <f ca="1">IFERROR(IF($B450&lt;&gt;"",VLOOKUP(KI$421,TabelleK29BI,7,FALSE),""),"")</f>
        <v/>
      </c>
      <c r="KJ450" s="4" t="str">
        <f ca="1">IFERROR(IF($B450&lt;&gt;"",VLOOKUP(KJ$421,TabelleK29BI,7,FALSE),""),"")</f>
        <v/>
      </c>
      <c r="KK450" s="4" t="str">
        <f ca="1">IFERROR(IF($B450&lt;&gt;"",VLOOKUP(KK$421,TabelleK29BI,7,FALSE),""),"")</f>
        <v/>
      </c>
      <c r="KL450" s="4" t="str">
        <f ca="1">IFERROR(IF($B450&lt;&gt;"",VLOOKUP(KL$421,TabelleK29BI,7,FALSE),""),"")</f>
        <v/>
      </c>
      <c r="KM450" s="4" t="str">
        <f ca="1">IFERROR(IF($B450&lt;&gt;"",VLOOKUP(KM$421,TabelleK29BI,7,FALSE),""),"")</f>
        <v/>
      </c>
      <c r="KN450" s="4" t="str">
        <f ca="1">IFERROR(IF($B450&lt;&gt;"",VLOOKUP(KN$421,TabelleK29BI,7,FALSE),""),"")</f>
        <v/>
      </c>
      <c r="KO450" s="4" t="str">
        <f ca="1">IFERROR(IF($B450&lt;&gt;"",VLOOKUP(KO$421,TabelleK29BI,7,FALSE),""),"")</f>
        <v/>
      </c>
      <c r="KP450" s="4" t="str">
        <f ca="1">IFERROR(IF($B450&lt;&gt;"",VLOOKUP(KP$421,TabelleK29BI,7,FALSE),""),"")</f>
        <v/>
      </c>
      <c r="KQ450" s="4" t="str">
        <f ca="1">IFERROR(IF($B450&lt;&gt;"",VLOOKUP(KQ$421,TabelleK29BI,7,FALSE),""),"")</f>
        <v/>
      </c>
      <c r="KR450" s="4" t="str">
        <f>IFERROR(VLOOKUP($KR$421,TabelleK29BI,7,FALSE),"")</f>
        <v/>
      </c>
      <c r="KS450" s="4" t="str">
        <f>IFERROR(VLOOKUP($KS$421,TabelleK29BI,7,FALSE),"")</f>
        <v/>
      </c>
    </row>
    <row r="451" spans="2:305" ht="12.75" hidden="1" customHeight="1" x14ac:dyDescent="0.2">
      <c r="B451" s="138" t="str">
        <f t="shared" ca="1" si="148"/>
        <v/>
      </c>
      <c r="C451" s="4" t="str">
        <f ca="1">IFERROR(IF($B451&lt;&gt;"",VLOOKUP(C$421,TabelleK30BI,7,FALSE),""),"")</f>
        <v/>
      </c>
      <c r="D451" s="4" t="str">
        <f ca="1">IFERROR(IF($B451&lt;&gt;"",VLOOKUP(D$421,TabelleK30BI,7,FALSE),""),"")</f>
        <v/>
      </c>
      <c r="E451" s="4" t="str">
        <f ca="1">IFERROR(IF($B451&lt;&gt;"",VLOOKUP(E$421,TabelleK30BI,7,FALSE),""),"")</f>
        <v/>
      </c>
      <c r="F451" s="4" t="str">
        <f ca="1">IFERROR(IF($B451&lt;&gt;"",VLOOKUP(F$421,TabelleK30BI,7,FALSE),""),"")</f>
        <v/>
      </c>
      <c r="G451" s="4" t="str">
        <f ca="1">IFERROR(IF($B451&lt;&gt;"",VLOOKUP(G$421,TabelleK30BI,7,FALSE),""),"")</f>
        <v/>
      </c>
      <c r="H451" s="4" t="str">
        <f ca="1">IFERROR(IF($B451&lt;&gt;"",VLOOKUP(H$421,TabelleK30BI,7,FALSE),""),"")</f>
        <v/>
      </c>
      <c r="I451" s="4" t="str">
        <f ca="1">IFERROR(IF($B451&lt;&gt;"",VLOOKUP(I$421,TabelleK30BI,7,FALSE),""),"")</f>
        <v/>
      </c>
      <c r="J451" s="4" t="str">
        <f ca="1">IFERROR(IF($B451&lt;&gt;"",VLOOKUP(J$421,TabelleK30BI,7,FALSE),""),"")</f>
        <v/>
      </c>
      <c r="K451" s="4" t="str">
        <f ca="1">IFERROR(IF($B451&lt;&gt;"",VLOOKUP(K$421,TabelleK30BI,7,FALSE),""),"")</f>
        <v/>
      </c>
      <c r="L451" s="4" t="str">
        <f ca="1">IFERROR(IF($B451&lt;&gt;"",VLOOKUP(L$421,TabelleK30BI,7,FALSE),""),"")</f>
        <v/>
      </c>
      <c r="M451" s="4" t="str">
        <f ca="1">IFERROR(IF($B451&lt;&gt;"",VLOOKUP(M$421,TabelleK30BI,7,FALSE),""),"")</f>
        <v/>
      </c>
      <c r="N451" s="4" t="str">
        <f ca="1">IFERROR(IF($B451&lt;&gt;"",VLOOKUP(N$421,TabelleK30BI,7,FALSE),""),"")</f>
        <v/>
      </c>
      <c r="O451" s="4" t="str">
        <f ca="1">IFERROR(IF($B451&lt;&gt;"",VLOOKUP(O$421,TabelleK30BI,7,FALSE),""),"")</f>
        <v/>
      </c>
      <c r="P451" s="4" t="str">
        <f ca="1">IFERROR(IF($B451&lt;&gt;"",VLOOKUP(P$421,TabelleK30BI,7,FALSE),""),"")</f>
        <v/>
      </c>
      <c r="Q451" s="4" t="str">
        <f ca="1">IFERROR(IF($B451&lt;&gt;"",VLOOKUP(Q$421,TabelleK30BI,7,FALSE),""),"")</f>
        <v/>
      </c>
      <c r="R451" s="4" t="str">
        <f ca="1">IFERROR(IF($B451&lt;&gt;"",VLOOKUP(R$421,TabelleK30BI,7,FALSE),""),"")</f>
        <v/>
      </c>
      <c r="S451" s="4" t="str">
        <f ca="1">IFERROR(IF($B451&lt;&gt;"",VLOOKUP(S$421,TabelleK30BI,7,FALSE),""),"")</f>
        <v/>
      </c>
      <c r="T451" s="4" t="str">
        <f ca="1">IFERROR(IF($B451&lt;&gt;"",VLOOKUP(T$421,TabelleK30BI,7,FALSE),""),"")</f>
        <v/>
      </c>
      <c r="U451" s="4" t="str">
        <f ca="1">IFERROR(IF($B451&lt;&gt;"",VLOOKUP(U$421,TabelleK30BI,7,FALSE),""),"")</f>
        <v/>
      </c>
      <c r="V451" s="4" t="str">
        <f ca="1">IFERROR(IF($B451&lt;&gt;"",VLOOKUP(V$421,TabelleK30BI,7,FALSE),""),"")</f>
        <v/>
      </c>
      <c r="W451" s="4" t="str">
        <f ca="1">IFERROR(IF($B451&lt;&gt;"",VLOOKUP(W$421,TabelleK30BI,7,FALSE),""),"")</f>
        <v/>
      </c>
      <c r="X451" s="4" t="str">
        <f ca="1">IFERROR(IF($B451&lt;&gt;"",VLOOKUP(X$421,TabelleK30BI,7,FALSE),""),"")</f>
        <v/>
      </c>
      <c r="Y451" s="4" t="str">
        <f ca="1">IFERROR(IF($B451&lt;&gt;"",VLOOKUP(Y$421,TabelleK30BI,7,FALSE),""),"")</f>
        <v/>
      </c>
      <c r="Z451" s="4" t="str">
        <f ca="1">IFERROR(IF($B451&lt;&gt;"",VLOOKUP(Z$421,TabelleK30BI,7,FALSE),""),"")</f>
        <v/>
      </c>
      <c r="AA451" s="4" t="str">
        <f ca="1">IFERROR(IF($B451&lt;&gt;"",VLOOKUP(AA$421,TabelleK30BI,7,FALSE),""),"")</f>
        <v/>
      </c>
      <c r="AB451" s="4" t="str">
        <f ca="1">IFERROR(IF($B451&lt;&gt;"",VLOOKUP(AB$421,TabelleK30BI,7,FALSE),""),"")</f>
        <v/>
      </c>
      <c r="AC451" s="4" t="str">
        <f ca="1">IFERROR(IF($B451&lt;&gt;"",VLOOKUP(AC$421,TabelleK30BI,7,FALSE),""),"")</f>
        <v/>
      </c>
      <c r="AD451" s="4" t="str">
        <f ca="1">IFERROR(IF($B451&lt;&gt;"",VLOOKUP(AD$421,TabelleK30BI,7,FALSE),""),"")</f>
        <v/>
      </c>
      <c r="AE451" s="4" t="str">
        <f ca="1">IFERROR(IF($B451&lt;&gt;"",VLOOKUP(AE$421,TabelleK30BI,7,FALSE),""),"")</f>
        <v/>
      </c>
      <c r="AF451" s="4" t="str">
        <f ca="1">IFERROR(IF($B451&lt;&gt;"",VLOOKUP(AF$421,TabelleK30BI,7,FALSE),""),"")</f>
        <v/>
      </c>
      <c r="AG451" s="4" t="str">
        <f ca="1">IFERROR(IF($B451&lt;&gt;"",VLOOKUP(AG$421,TabelleK30BI,7,FALSE),""),"")</f>
        <v/>
      </c>
      <c r="AH451" s="4" t="str">
        <f ca="1">IFERROR(IF($B451&lt;&gt;"",VLOOKUP(AH$421,TabelleK30BI,7,FALSE),""),"")</f>
        <v/>
      </c>
      <c r="AI451" s="4" t="str">
        <f ca="1">IFERROR(IF($B451&lt;&gt;"",VLOOKUP(AI$421,TabelleK30BI,7,FALSE),""),"")</f>
        <v/>
      </c>
      <c r="AJ451" s="4" t="str">
        <f ca="1">IFERROR(IF($B451&lt;&gt;"",VLOOKUP(AJ$421,TabelleK30BI,7,FALSE),""),"")</f>
        <v/>
      </c>
      <c r="AK451" s="4" t="str">
        <f ca="1">IFERROR(IF($B451&lt;&gt;"",VLOOKUP(AK$421,TabelleK30BI,7,FALSE),""),"")</f>
        <v/>
      </c>
      <c r="AL451" s="4" t="str">
        <f ca="1">IFERROR(IF($B451&lt;&gt;"",VLOOKUP(AL$421,TabelleK30BI,7,FALSE),""),"")</f>
        <v/>
      </c>
      <c r="AM451" s="4" t="str">
        <f ca="1">IFERROR(IF($B451&lt;&gt;"",VLOOKUP(AM$421,TabelleK30BI,7,FALSE),""),"")</f>
        <v/>
      </c>
      <c r="AN451" s="4" t="str">
        <f ca="1">IFERROR(IF($B451&lt;&gt;"",VLOOKUP(AN$421,TabelleK30BI,7,FALSE),""),"")</f>
        <v/>
      </c>
      <c r="AO451" s="4" t="str">
        <f ca="1">IFERROR(IF($B451&lt;&gt;"",VLOOKUP(AO$421,TabelleK30BI,7,FALSE),""),"")</f>
        <v/>
      </c>
      <c r="AP451" s="4" t="str">
        <f ca="1">IFERROR(IF($B451&lt;&gt;"",VLOOKUP(AP$421,TabelleK30BI,7,FALSE),""),"")</f>
        <v/>
      </c>
      <c r="AQ451" s="4" t="str">
        <f ca="1">IFERROR(IF($B451&lt;&gt;"",VLOOKUP(AQ$421,TabelleK30BI,7,FALSE),""),"")</f>
        <v/>
      </c>
      <c r="AR451" s="4" t="str">
        <f ca="1">IFERROR(IF($B451&lt;&gt;"",VLOOKUP(AR$421,TabelleK30BI,7,FALSE),""),"")</f>
        <v/>
      </c>
      <c r="AS451" s="4" t="str">
        <f ca="1">IFERROR(IF($B451&lt;&gt;"",VLOOKUP(AS$421,TabelleK30BI,7,FALSE),""),"")</f>
        <v/>
      </c>
      <c r="AT451" s="4" t="str">
        <f ca="1">IFERROR(IF($B451&lt;&gt;"",VLOOKUP(AT$421,TabelleK30BI,7,FALSE),""),"")</f>
        <v/>
      </c>
      <c r="AU451" s="4" t="str">
        <f ca="1">IFERROR(IF($B451&lt;&gt;"",VLOOKUP(AU$421,TabelleK30BI,7,FALSE),""),"")</f>
        <v/>
      </c>
      <c r="AV451" s="4" t="str">
        <f ca="1">IFERROR(IF($B451&lt;&gt;"",VLOOKUP(AV$421,TabelleK30BI,7,FALSE),""),"")</f>
        <v/>
      </c>
      <c r="AW451" s="4" t="str">
        <f ca="1">IFERROR(IF($B451&lt;&gt;"",VLOOKUP(AW$421,TabelleK30BI,7,FALSE),""),"")</f>
        <v/>
      </c>
      <c r="AX451" s="4" t="str">
        <f ca="1">IFERROR(IF($B451&lt;&gt;"",VLOOKUP(AX$421,TabelleK30BI,7,FALSE),""),"")</f>
        <v/>
      </c>
      <c r="AY451" s="4" t="str">
        <f ca="1">IFERROR(IF($B451&lt;&gt;"",VLOOKUP(AY$421,TabelleK30BI,7,FALSE),""),"")</f>
        <v/>
      </c>
      <c r="AZ451" s="4" t="str">
        <f ca="1">IFERROR(IF($B451&lt;&gt;"",VLOOKUP(AZ$421,TabelleK30BI,7,FALSE),""),"")</f>
        <v/>
      </c>
      <c r="BA451" s="4" t="str">
        <f ca="1">IFERROR(IF($B451&lt;&gt;"",VLOOKUP(BA$421,TabelleK30BI,7,FALSE),""),"")</f>
        <v/>
      </c>
      <c r="BB451" s="4" t="str">
        <f ca="1">IFERROR(IF($B451&lt;&gt;"",VLOOKUP(BB$421,TabelleK30BI,7,FALSE),""),"")</f>
        <v/>
      </c>
      <c r="BC451" s="4" t="str">
        <f ca="1">IFERROR(IF($B451&lt;&gt;"",VLOOKUP(BC$421,TabelleK30BI,7,FALSE),""),"")</f>
        <v/>
      </c>
      <c r="BD451" s="4" t="str">
        <f ca="1">IFERROR(IF($B451&lt;&gt;"",VLOOKUP(BD$421,TabelleK30BI,7,FALSE),""),"")</f>
        <v/>
      </c>
      <c r="BE451" s="4" t="str">
        <f ca="1">IFERROR(IF($B451&lt;&gt;"",VLOOKUP(BE$421,TabelleK30BI,7,FALSE),""),"")</f>
        <v/>
      </c>
      <c r="BF451" s="4" t="str">
        <f ca="1">IFERROR(IF($B451&lt;&gt;"",VLOOKUP(BF$421,TabelleK30BI,7,FALSE),""),"")</f>
        <v/>
      </c>
      <c r="BG451" s="4" t="str">
        <f ca="1">IFERROR(IF($B451&lt;&gt;"",VLOOKUP(BG$421,TabelleK30BI,7,FALSE),""),"")</f>
        <v/>
      </c>
      <c r="BH451" s="4" t="str">
        <f ca="1">IFERROR(IF($B451&lt;&gt;"",VLOOKUP(BH$421,TabelleK30BI,7,FALSE),""),"")</f>
        <v/>
      </c>
      <c r="BI451" s="4" t="str">
        <f ca="1">IFERROR(IF($B451&lt;&gt;"",VLOOKUP(BI$421,TabelleK30BI,7,FALSE),""),"")</f>
        <v/>
      </c>
      <c r="BJ451" s="4" t="str">
        <f ca="1">IFERROR(IF($B451&lt;&gt;"",VLOOKUP(BJ$421,TabelleK30BI,7,FALSE),""),"")</f>
        <v/>
      </c>
      <c r="BK451" s="4" t="str">
        <f ca="1">IFERROR(IF($B451&lt;&gt;"",VLOOKUP(BK$421,TabelleK30BI,7,FALSE),""),"")</f>
        <v/>
      </c>
      <c r="BL451" s="4" t="str">
        <f ca="1">IFERROR(IF($B451&lt;&gt;"",VLOOKUP(BL$421,TabelleK30BI,7,FALSE),""),"")</f>
        <v/>
      </c>
      <c r="BM451" s="4" t="str">
        <f ca="1">IFERROR(IF($B451&lt;&gt;"",VLOOKUP(BM$421,TabelleK30BI,7,FALSE),""),"")</f>
        <v/>
      </c>
      <c r="BN451" s="4" t="str">
        <f ca="1">IFERROR(IF($B451&lt;&gt;"",VLOOKUP(BN$421,TabelleK30BI,7,FALSE),""),"")</f>
        <v/>
      </c>
      <c r="BO451" s="4" t="str">
        <f ca="1">IFERROR(IF($B451&lt;&gt;"",VLOOKUP(BO$421,TabelleK30BI,7,FALSE),""),"")</f>
        <v/>
      </c>
      <c r="BP451" s="4" t="str">
        <f ca="1">IFERROR(IF($B451&lt;&gt;"",VLOOKUP(BP$421,TabelleK30BI,7,FALSE),""),"")</f>
        <v/>
      </c>
      <c r="BQ451" s="4" t="str">
        <f ca="1">IFERROR(IF($B451&lt;&gt;"",VLOOKUP(BQ$421,TabelleK30BI,7,FALSE),""),"")</f>
        <v/>
      </c>
      <c r="BR451" s="4" t="str">
        <f ca="1">IFERROR(IF($B451&lt;&gt;"",VLOOKUP(BR$421,TabelleK30BI,7,FALSE),""),"")</f>
        <v/>
      </c>
      <c r="BS451" s="4" t="str">
        <f ca="1">IFERROR(IF($B451&lt;&gt;"",VLOOKUP(BS$421,TabelleK30BI,7,FALSE),""),"")</f>
        <v/>
      </c>
      <c r="BT451" s="4" t="str">
        <f ca="1">IFERROR(IF($B451&lt;&gt;"",VLOOKUP(BT$421,TabelleK30BI,7,FALSE),""),"")</f>
        <v/>
      </c>
      <c r="BU451" s="4" t="str">
        <f ca="1">IFERROR(IF($B451&lt;&gt;"",VLOOKUP(BU$421,TabelleK30BI,7,FALSE),""),"")</f>
        <v/>
      </c>
      <c r="BV451" s="4" t="str">
        <f ca="1">IFERROR(IF($B451&lt;&gt;"",VLOOKUP(BV$421,TabelleK30BI,7,FALSE),""),"")</f>
        <v/>
      </c>
      <c r="BW451" s="4" t="str">
        <f ca="1">IFERROR(IF($B451&lt;&gt;"",VLOOKUP(BW$421,TabelleK30BI,7,FALSE),""),"")</f>
        <v/>
      </c>
      <c r="BX451" s="4" t="str">
        <f ca="1">IFERROR(IF($B451&lt;&gt;"",VLOOKUP(BX$421,TabelleK30BI,7,FALSE),""),"")</f>
        <v/>
      </c>
      <c r="BY451" s="4" t="str">
        <f ca="1">IFERROR(IF($B451&lt;&gt;"",VLOOKUP(BY$421,TabelleK30BI,7,FALSE),""),"")</f>
        <v/>
      </c>
      <c r="BZ451" s="4" t="str">
        <f ca="1">IFERROR(IF($B451&lt;&gt;"",VLOOKUP(BZ$421,TabelleK30BI,7,FALSE),""),"")</f>
        <v/>
      </c>
      <c r="CA451" s="4" t="str">
        <f ca="1">IFERROR(IF($B451&lt;&gt;"",VLOOKUP(CA$421,TabelleK30BI,7,FALSE),""),"")</f>
        <v/>
      </c>
      <c r="CB451" s="4" t="str">
        <f ca="1">IFERROR(IF($B451&lt;&gt;"",VLOOKUP(CB$421,TabelleK30BI,7,FALSE),""),"")</f>
        <v/>
      </c>
      <c r="CC451" s="4" t="str">
        <f ca="1">IFERROR(IF($B451&lt;&gt;"",VLOOKUP(CC$421,TabelleK30BI,7,FALSE),""),"")</f>
        <v/>
      </c>
      <c r="CD451" s="4" t="str">
        <f ca="1">IFERROR(IF($B451&lt;&gt;"",VLOOKUP(CD$421,TabelleK30BI,7,FALSE),""),"")</f>
        <v/>
      </c>
      <c r="CE451" s="4" t="str">
        <f ca="1">IFERROR(IF($B451&lt;&gt;"",VLOOKUP(CE$421,TabelleK30BI,7,FALSE),""),"")</f>
        <v/>
      </c>
      <c r="CF451" s="4" t="str">
        <f ca="1">IFERROR(IF($B451&lt;&gt;"",VLOOKUP(CF$421,TabelleK30BI,7,FALSE),""),"")</f>
        <v/>
      </c>
      <c r="CG451" s="4" t="str">
        <f ca="1">IFERROR(IF($B451&lt;&gt;"",VLOOKUP(CG$421,TabelleK30BI,7,FALSE),""),"")</f>
        <v/>
      </c>
      <c r="CH451" s="4" t="str">
        <f ca="1">IFERROR(IF($B451&lt;&gt;"",VLOOKUP(CH$421,TabelleK30BI,7,FALSE),""),"")</f>
        <v/>
      </c>
      <c r="CI451" s="4" t="str">
        <f ca="1">IFERROR(IF($B451&lt;&gt;"",VLOOKUP(CI$421,TabelleK30BI,7,FALSE),""),"")</f>
        <v/>
      </c>
      <c r="CJ451" s="4" t="str">
        <f ca="1">IFERROR(IF($B451&lt;&gt;"",VLOOKUP(CJ$421,TabelleK30BI,7,FALSE),""),"")</f>
        <v/>
      </c>
      <c r="CK451" s="4" t="str">
        <f ca="1">IFERROR(IF($B451&lt;&gt;"",VLOOKUP(CK$421,TabelleK30BI,7,FALSE),""),"")</f>
        <v/>
      </c>
      <c r="CL451" s="4" t="str">
        <f ca="1">IFERROR(IF($B451&lt;&gt;"",VLOOKUP(CL$421,TabelleK30BI,7,FALSE),""),"")</f>
        <v/>
      </c>
      <c r="CM451" s="4" t="str">
        <f ca="1">IFERROR(IF($B451&lt;&gt;"",VLOOKUP(CM$421,TabelleK30BI,7,FALSE),""),"")</f>
        <v/>
      </c>
      <c r="CN451" s="4" t="str">
        <f ca="1">IFERROR(IF($B451&lt;&gt;"",VLOOKUP(CN$421,TabelleK30BI,7,FALSE),""),"")</f>
        <v/>
      </c>
      <c r="CO451" s="4" t="str">
        <f ca="1">IFERROR(IF($B451&lt;&gt;"",VLOOKUP(CO$421,TabelleK30BI,7,FALSE),""),"")</f>
        <v/>
      </c>
      <c r="CP451" s="4" t="str">
        <f ca="1">IFERROR(IF($B451&lt;&gt;"",VLOOKUP(CP$421,TabelleK30BI,7,FALSE),""),"")</f>
        <v/>
      </c>
      <c r="CQ451" s="4" t="str">
        <f ca="1">IFERROR(IF($B451&lt;&gt;"",VLOOKUP(CQ$421,TabelleK30BI,7,FALSE),""),"")</f>
        <v/>
      </c>
      <c r="CR451" s="4" t="str">
        <f ca="1">IFERROR(IF($B451&lt;&gt;"",VLOOKUP(CR$421,TabelleK30BI,7,FALSE),""),"")</f>
        <v/>
      </c>
      <c r="CS451" s="4" t="str">
        <f ca="1">IFERROR(IF($B451&lt;&gt;"",VLOOKUP(CS$421,TabelleK30BI,7,FALSE),""),"")</f>
        <v/>
      </c>
      <c r="CT451" s="4" t="str">
        <f ca="1">IFERROR(IF($B451&lt;&gt;"",VLOOKUP(CT$421,TabelleK30BI,7,FALSE),""),"")</f>
        <v/>
      </c>
      <c r="CU451" s="4" t="str">
        <f ca="1">IFERROR(IF($B451&lt;&gt;"",VLOOKUP(CU$421,TabelleK30BI,7,FALSE),""),"")</f>
        <v/>
      </c>
      <c r="CV451" s="4" t="str">
        <f ca="1">IFERROR(IF($B451&lt;&gt;"",VLOOKUP(CV$421,TabelleK30BI,7,FALSE),""),"")</f>
        <v/>
      </c>
      <c r="CW451" s="4" t="str">
        <f ca="1">IFERROR(IF($B451&lt;&gt;"",VLOOKUP(CW$421,TabelleK30BI,7,FALSE),""),"")</f>
        <v/>
      </c>
      <c r="CX451" s="4" t="str">
        <f ca="1">IFERROR(IF($B451&lt;&gt;"",VLOOKUP(CX$421,TabelleK30BI,7,FALSE),""),"")</f>
        <v/>
      </c>
      <c r="CY451" s="4" t="str">
        <f ca="1">IFERROR(IF($B451&lt;&gt;"",VLOOKUP(CY$421,TabelleK30BI,7,FALSE),""),"")</f>
        <v/>
      </c>
      <c r="CZ451" s="4" t="str">
        <f ca="1">IFERROR(IF($B451&lt;&gt;"",VLOOKUP(CZ$421,TabelleK30BI,7,FALSE),""),"")</f>
        <v/>
      </c>
      <c r="DA451" s="4" t="str">
        <f ca="1">IFERROR(IF($B451&lt;&gt;"",VLOOKUP(DA$421,TabelleK30BI,7,FALSE),""),"")</f>
        <v/>
      </c>
      <c r="DB451" s="4" t="str">
        <f ca="1">IFERROR(IF($B451&lt;&gt;"",VLOOKUP(DB$421,TabelleK30BI,7,FALSE),""),"")</f>
        <v/>
      </c>
      <c r="DC451" s="4" t="str">
        <f ca="1">IFERROR(IF($B451&lt;&gt;"",VLOOKUP(DC$421,TabelleK30BI,7,FALSE),""),"")</f>
        <v/>
      </c>
      <c r="DD451" s="4" t="str">
        <f ca="1">IFERROR(IF($B451&lt;&gt;"",VLOOKUP(DD$421,TabelleK30BI,7,FALSE),""),"")</f>
        <v/>
      </c>
      <c r="DE451" s="4" t="str">
        <f ca="1">IFERROR(IF($B451&lt;&gt;"",VLOOKUP(DE$421,TabelleK30BI,7,FALSE),""),"")</f>
        <v/>
      </c>
      <c r="DF451" s="4" t="str">
        <f ca="1">IFERROR(IF($B451&lt;&gt;"",VLOOKUP(DF$421,TabelleK30BI,7,FALSE),""),"")</f>
        <v/>
      </c>
      <c r="DG451" s="4" t="str">
        <f ca="1">IFERROR(IF($B451&lt;&gt;"",VLOOKUP(DG$421,TabelleK30BI,7,FALSE),""),"")</f>
        <v/>
      </c>
      <c r="DH451" s="4" t="str">
        <f ca="1">IFERROR(IF($B451&lt;&gt;"",VLOOKUP(DH$421,TabelleK30BI,7,FALSE),""),"")</f>
        <v/>
      </c>
      <c r="DI451" s="4" t="str">
        <f ca="1">IFERROR(IF($B451&lt;&gt;"",VLOOKUP(DI$421,TabelleK30BI,7,FALSE),""),"")</f>
        <v/>
      </c>
      <c r="DJ451" s="4" t="str">
        <f ca="1">IFERROR(IF($B451&lt;&gt;"",VLOOKUP(DJ$421,TabelleK30BI,7,FALSE),""),"")</f>
        <v/>
      </c>
      <c r="DK451" s="4" t="str">
        <f ca="1">IFERROR(IF($B451&lt;&gt;"",VLOOKUP(DK$421,TabelleK30BI,7,FALSE),""),"")</f>
        <v/>
      </c>
      <c r="DL451" s="4" t="str">
        <f ca="1">IFERROR(IF($B451&lt;&gt;"",VLOOKUP(DL$421,TabelleK30BI,7,FALSE),""),"")</f>
        <v/>
      </c>
      <c r="DM451" s="4" t="str">
        <f ca="1">IFERROR(IF($B451&lt;&gt;"",VLOOKUP(DM$421,TabelleK30BI,7,FALSE),""),"")</f>
        <v/>
      </c>
      <c r="DN451" s="4" t="str">
        <f ca="1">IFERROR(IF($B451&lt;&gt;"",VLOOKUP(DN$421,TabelleK30BI,7,FALSE),""),"")</f>
        <v/>
      </c>
      <c r="DO451" s="4" t="str">
        <f ca="1">IFERROR(IF($B451&lt;&gt;"",VLOOKUP(DO$421,TabelleK30BI,7,FALSE),""),"")</f>
        <v/>
      </c>
      <c r="DP451" s="4" t="str">
        <f ca="1">IFERROR(IF($B451&lt;&gt;"",VLOOKUP(DP$421,TabelleK30BI,7,FALSE),""),"")</f>
        <v/>
      </c>
      <c r="DQ451" s="4" t="str">
        <f ca="1">IFERROR(IF($B451&lt;&gt;"",VLOOKUP(DQ$421,TabelleK30BI,7,FALSE),""),"")</f>
        <v/>
      </c>
      <c r="DR451" s="4" t="str">
        <f ca="1">IFERROR(IF($B451&lt;&gt;"",VLOOKUP(DR$421,TabelleK30BI,7,FALSE),""),"")</f>
        <v/>
      </c>
      <c r="DS451" s="4" t="str">
        <f ca="1">IFERROR(IF($B451&lt;&gt;"",VLOOKUP(DS$421,TabelleK30BI,7,FALSE),""),"")</f>
        <v/>
      </c>
      <c r="DT451" s="4" t="str">
        <f ca="1">IFERROR(IF($B451&lt;&gt;"",VLOOKUP(DT$421,TabelleK30BI,7,FALSE),""),"")</f>
        <v/>
      </c>
      <c r="DU451" s="4" t="str">
        <f ca="1">IFERROR(IF($B451&lt;&gt;"",VLOOKUP(DU$421,TabelleK30BI,7,FALSE),""),"")</f>
        <v/>
      </c>
      <c r="DV451" s="4" t="str">
        <f ca="1">IFERROR(IF($B451&lt;&gt;"",VLOOKUP(DV$421,TabelleK30BI,7,FALSE),""),"")</f>
        <v/>
      </c>
      <c r="DW451" s="4" t="str">
        <f ca="1">IFERROR(IF($B451&lt;&gt;"",VLOOKUP(DW$421,TabelleK30BI,7,FALSE),""),"")</f>
        <v/>
      </c>
      <c r="DX451" s="4" t="str">
        <f ca="1">IFERROR(IF($B451&lt;&gt;"",VLOOKUP(DX$421,TabelleK30BI,7,FALSE),""),"")</f>
        <v/>
      </c>
      <c r="DY451" s="4" t="str">
        <f ca="1">IFERROR(IF($B451&lt;&gt;"",VLOOKUP(DY$421,TabelleK30BI,7,FALSE),""),"")</f>
        <v/>
      </c>
      <c r="DZ451" s="4" t="str">
        <f ca="1">IFERROR(IF($B451&lt;&gt;"",VLOOKUP(DZ$421,TabelleK30BI,7,FALSE),""),"")</f>
        <v/>
      </c>
      <c r="EA451" s="4" t="str">
        <f ca="1">IFERROR(IF($B451&lt;&gt;"",VLOOKUP(EA$421,TabelleK30BI,7,FALSE),""),"")</f>
        <v/>
      </c>
      <c r="EB451" s="4" t="str">
        <f ca="1">IFERROR(IF($B451&lt;&gt;"",VLOOKUP(EB$421,TabelleK30BI,7,FALSE),""),"")</f>
        <v/>
      </c>
      <c r="EC451" s="4" t="str">
        <f ca="1">IFERROR(IF($B451&lt;&gt;"",VLOOKUP(EC$421,TabelleK30BI,7,FALSE),""),"")</f>
        <v/>
      </c>
      <c r="ED451" s="4" t="str">
        <f ca="1">IFERROR(IF($B451&lt;&gt;"",VLOOKUP(ED$421,TabelleK30BI,7,FALSE),""),"")</f>
        <v/>
      </c>
      <c r="EE451" s="4" t="str">
        <f ca="1">IFERROR(IF($B451&lt;&gt;"",VLOOKUP(EE$421,TabelleK30BI,7,FALSE),""),"")</f>
        <v/>
      </c>
      <c r="EF451" s="4" t="str">
        <f ca="1">IFERROR(IF($B451&lt;&gt;"",VLOOKUP(EF$421,TabelleK30BI,7,FALSE),""),"")</f>
        <v/>
      </c>
      <c r="EG451" s="4" t="str">
        <f ca="1">IFERROR(IF($B451&lt;&gt;"",VLOOKUP(EG$421,TabelleK30BI,7,FALSE),""),"")</f>
        <v/>
      </c>
      <c r="EH451" s="4" t="str">
        <f ca="1">IFERROR(IF($B451&lt;&gt;"",VLOOKUP(EH$421,TabelleK30BI,7,FALSE),""),"")</f>
        <v/>
      </c>
      <c r="EI451" s="4" t="str">
        <f ca="1">IFERROR(IF($B451&lt;&gt;"",VLOOKUP(EI$421,TabelleK30BI,7,FALSE),""),"")</f>
        <v/>
      </c>
      <c r="EJ451" s="4" t="str">
        <f ca="1">IFERROR(IF($B451&lt;&gt;"",VLOOKUP(EJ$421,TabelleK30BI,7,FALSE),""),"")</f>
        <v/>
      </c>
      <c r="EK451" s="4" t="str">
        <f ca="1">IFERROR(IF($B451&lt;&gt;"",VLOOKUP(EK$421,TabelleK30BI,7,FALSE),""),"")</f>
        <v/>
      </c>
      <c r="EL451" s="4" t="str">
        <f ca="1">IFERROR(IF($B451&lt;&gt;"",VLOOKUP(EL$421,TabelleK30BI,7,FALSE),""),"")</f>
        <v/>
      </c>
      <c r="EM451" s="4" t="str">
        <f ca="1">IFERROR(IF($B451&lt;&gt;"",VLOOKUP(EM$421,TabelleK30BI,7,FALSE),""),"")</f>
        <v/>
      </c>
      <c r="EN451" s="4" t="str">
        <f ca="1">IFERROR(IF($B451&lt;&gt;"",VLOOKUP(EN$421,TabelleK30BI,7,FALSE),""),"")</f>
        <v/>
      </c>
      <c r="EO451" s="4" t="str">
        <f ca="1">IFERROR(IF($B451&lt;&gt;"",VLOOKUP(EO$421,TabelleK30BI,7,FALSE),""),"")</f>
        <v/>
      </c>
      <c r="EP451" s="4" t="str">
        <f ca="1">IFERROR(IF($B451&lt;&gt;"",VLOOKUP(EP$421,TabelleK30BI,7,FALSE),""),"")</f>
        <v/>
      </c>
      <c r="EQ451" s="4" t="str">
        <f ca="1">IFERROR(IF($B451&lt;&gt;"",VLOOKUP(EQ$421,TabelleK30BI,7,FALSE),""),"")</f>
        <v/>
      </c>
      <c r="ER451" s="4" t="str">
        <f ca="1">IFERROR(IF($B451&lt;&gt;"",VLOOKUP(ER$421,TabelleK30BI,7,FALSE),""),"")</f>
        <v/>
      </c>
      <c r="ES451" s="4" t="str">
        <f ca="1">IFERROR(IF($B451&lt;&gt;"",VLOOKUP(ES$421,TabelleK30BI,7,FALSE),""),"")</f>
        <v/>
      </c>
      <c r="ET451" s="4" t="str">
        <f ca="1">IFERROR(IF($B451&lt;&gt;"",VLOOKUP(ET$421,TabelleK30BI,7,FALSE),""),"")</f>
        <v/>
      </c>
      <c r="EU451" s="4" t="str">
        <f ca="1">IFERROR(IF($B451&lt;&gt;"",VLOOKUP(EU$421,TabelleK30BI,7,FALSE),""),"")</f>
        <v/>
      </c>
      <c r="EV451" s="4" t="str">
        <f ca="1">IFERROR(IF($B451&lt;&gt;"",VLOOKUP(EV$421,TabelleK30BI,7,FALSE),""),"")</f>
        <v/>
      </c>
      <c r="EW451" s="4" t="str">
        <f ca="1">IFERROR(IF($B451&lt;&gt;"",VLOOKUP(EW$421,TabelleK30BI,7,FALSE),""),"")</f>
        <v/>
      </c>
      <c r="EX451" s="4" t="str">
        <f ca="1">IFERROR(IF($B451&lt;&gt;"",VLOOKUP(EX$421,TabelleK30BI,7,FALSE),""),"")</f>
        <v/>
      </c>
      <c r="EY451" s="4" t="str">
        <f ca="1">IFERROR(IF($B451&lt;&gt;"",VLOOKUP(EY$421,TabelleK30BI,7,FALSE),""),"")</f>
        <v/>
      </c>
      <c r="EZ451" s="4" t="str">
        <f ca="1">IFERROR(IF($B451&lt;&gt;"",VLOOKUP(EZ$421,TabelleK30BI,7,FALSE),""),"")</f>
        <v/>
      </c>
      <c r="FA451" s="4" t="str">
        <f ca="1">IFERROR(IF($B451&lt;&gt;"",VLOOKUP(FA$421,TabelleK30BI,7,FALSE),""),"")</f>
        <v/>
      </c>
      <c r="FB451" s="4" t="str">
        <f ca="1">IFERROR(IF($B451&lt;&gt;"",VLOOKUP(FB$421,TabelleK30BI,7,FALSE),""),"")</f>
        <v/>
      </c>
      <c r="FC451" s="4" t="str">
        <f ca="1">IFERROR(IF($B451&lt;&gt;"",VLOOKUP(FC$421,TabelleK30BI,7,FALSE),""),"")</f>
        <v/>
      </c>
      <c r="FD451" s="4" t="str">
        <f ca="1">IFERROR(IF($B451&lt;&gt;"",VLOOKUP(FD$421,TabelleK30BI,7,FALSE),""),"")</f>
        <v/>
      </c>
      <c r="FE451" s="4" t="str">
        <f ca="1">IFERROR(IF($B451&lt;&gt;"",VLOOKUP(FE$421,TabelleK30BI,7,FALSE),""),"")</f>
        <v/>
      </c>
      <c r="FF451" s="4" t="str">
        <f ca="1">IFERROR(IF($B451&lt;&gt;"",VLOOKUP(FF$421,TabelleK30BI,7,FALSE),""),"")</f>
        <v/>
      </c>
      <c r="FG451" s="4" t="str">
        <f ca="1">IFERROR(IF($B451&lt;&gt;"",VLOOKUP(FG$421,TabelleK30BI,7,FALSE),""),"")</f>
        <v/>
      </c>
      <c r="FH451" s="4" t="str">
        <f ca="1">IFERROR(IF($B451&lt;&gt;"",VLOOKUP(FH$421,TabelleK30BI,7,FALSE),""),"")</f>
        <v/>
      </c>
      <c r="FI451" s="4" t="str">
        <f ca="1">IFERROR(IF($B451&lt;&gt;"",VLOOKUP(FI$421,TabelleK30BI,7,FALSE),""),"")</f>
        <v/>
      </c>
      <c r="FJ451" s="4" t="str">
        <f ca="1">IFERROR(IF($B451&lt;&gt;"",VLOOKUP(FJ$421,TabelleK30BI,7,FALSE),""),"")</f>
        <v/>
      </c>
      <c r="FK451" s="4" t="str">
        <f ca="1">IFERROR(IF($B451&lt;&gt;"",VLOOKUP(FK$421,TabelleK30BI,7,FALSE),""),"")</f>
        <v/>
      </c>
      <c r="FL451" s="4" t="str">
        <f ca="1">IFERROR(IF($B451&lt;&gt;"",VLOOKUP(FL$421,TabelleK30BI,7,FALSE),""),"")</f>
        <v/>
      </c>
      <c r="FM451" s="4" t="str">
        <f ca="1">IFERROR(IF($B451&lt;&gt;"",VLOOKUP(FM$421,TabelleK30BI,7,FALSE),""),"")</f>
        <v/>
      </c>
      <c r="FN451" s="4" t="str">
        <f ca="1">IFERROR(IF($B451&lt;&gt;"",VLOOKUP(FN$421,TabelleK30BI,7,FALSE),""),"")</f>
        <v/>
      </c>
      <c r="FO451" s="4" t="str">
        <f ca="1">IFERROR(IF($B451&lt;&gt;"",VLOOKUP(FO$421,TabelleK30BI,7,FALSE),""),"")</f>
        <v/>
      </c>
      <c r="FP451" s="4" t="str">
        <f ca="1">IFERROR(IF($B451&lt;&gt;"",VLOOKUP(FP$421,TabelleK30BI,7,FALSE),""),"")</f>
        <v/>
      </c>
      <c r="FQ451" s="4" t="str">
        <f ca="1">IFERROR(IF($B451&lt;&gt;"",VLOOKUP(FQ$421,TabelleK30BI,7,FALSE),""),"")</f>
        <v/>
      </c>
      <c r="FR451" s="4" t="str">
        <f ca="1">IFERROR(IF($B451&lt;&gt;"",VLOOKUP(FR$421,TabelleK30BI,7,FALSE),""),"")</f>
        <v/>
      </c>
      <c r="FS451" s="4" t="str">
        <f ca="1">IFERROR(IF($B451&lt;&gt;"",VLOOKUP(FS$421,TabelleK30BI,7,FALSE),""),"")</f>
        <v/>
      </c>
      <c r="FT451" s="4" t="str">
        <f ca="1">IFERROR(IF($B451&lt;&gt;"",VLOOKUP(FT$421,TabelleK30BI,7,FALSE),""),"")</f>
        <v/>
      </c>
      <c r="FU451" s="4" t="str">
        <f ca="1">IFERROR(IF($B451&lt;&gt;"",VLOOKUP(FU$421,TabelleK30BI,7,FALSE),""),"")</f>
        <v/>
      </c>
      <c r="FV451" s="4" t="str">
        <f ca="1">IFERROR(IF($B451&lt;&gt;"",VLOOKUP(FV$421,TabelleK30BI,7,FALSE),""),"")</f>
        <v/>
      </c>
      <c r="FW451" s="4" t="str">
        <f ca="1">IFERROR(IF($B451&lt;&gt;"",VLOOKUP(FW$421,TabelleK30BI,7,FALSE),""),"")</f>
        <v/>
      </c>
      <c r="FX451" s="4" t="str">
        <f ca="1">IFERROR(IF($B451&lt;&gt;"",VLOOKUP(FX$421,TabelleK30BI,7,FALSE),""),"")</f>
        <v/>
      </c>
      <c r="FY451" s="4" t="str">
        <f ca="1">IFERROR(IF($B451&lt;&gt;"",VLOOKUP(FY$421,TabelleK30BI,7,FALSE),""),"")</f>
        <v/>
      </c>
      <c r="FZ451" s="4" t="str">
        <f ca="1">IFERROR(IF($B451&lt;&gt;"",VLOOKUP(FZ$421,TabelleK30BI,7,FALSE),""),"")</f>
        <v/>
      </c>
      <c r="GA451" s="4" t="str">
        <f ca="1">IFERROR(IF($B451&lt;&gt;"",VLOOKUP(GA$421,TabelleK30BI,7,FALSE),""),"")</f>
        <v/>
      </c>
      <c r="GB451" s="4" t="str">
        <f ca="1">IFERROR(IF($B451&lt;&gt;"",VLOOKUP(GB$421,TabelleK30BI,7,FALSE),""),"")</f>
        <v/>
      </c>
      <c r="GC451" s="4" t="str">
        <f ca="1">IFERROR(IF($B451&lt;&gt;"",VLOOKUP(GC$421,TabelleK30BI,7,FALSE),""),"")</f>
        <v/>
      </c>
      <c r="GD451" s="4" t="str">
        <f ca="1">IFERROR(IF($B451&lt;&gt;"",VLOOKUP(GD$421,TabelleK30BI,7,FALSE),""),"")</f>
        <v/>
      </c>
      <c r="GE451" s="4" t="str">
        <f ca="1">IFERROR(IF($B451&lt;&gt;"",VLOOKUP(GE$421,TabelleK30BI,7,FALSE),""),"")</f>
        <v/>
      </c>
      <c r="GF451" s="4" t="str">
        <f ca="1">IFERROR(IF($B451&lt;&gt;"",VLOOKUP(GF$421,TabelleK30BI,7,FALSE),""),"")</f>
        <v/>
      </c>
      <c r="GG451" s="4" t="str">
        <f ca="1">IFERROR(IF($B451&lt;&gt;"",VLOOKUP(GG$421,TabelleK30BI,7,FALSE),""),"")</f>
        <v/>
      </c>
      <c r="GH451" s="4" t="str">
        <f ca="1">IFERROR(IF($B451&lt;&gt;"",VLOOKUP(GH$421,TabelleK30BI,7,FALSE),""),"")</f>
        <v/>
      </c>
      <c r="GI451" s="4" t="str">
        <f ca="1">IFERROR(IF($B451&lt;&gt;"",VLOOKUP(GI$421,TabelleK30BI,7,FALSE),""),"")</f>
        <v/>
      </c>
      <c r="GJ451" s="4" t="str">
        <f ca="1">IFERROR(IF($B451&lt;&gt;"",VLOOKUP(GJ$421,TabelleK30BI,7,FALSE),""),"")</f>
        <v/>
      </c>
      <c r="GK451" s="4" t="str">
        <f ca="1">IFERROR(IF($B451&lt;&gt;"",VLOOKUP(GK$421,TabelleK30BI,7,FALSE),""),"")</f>
        <v/>
      </c>
      <c r="GL451" s="4" t="str">
        <f ca="1">IFERROR(IF($B451&lt;&gt;"",VLOOKUP(GL$421,TabelleK30BI,7,FALSE),""),"")</f>
        <v/>
      </c>
      <c r="GM451" s="4" t="str">
        <f ca="1">IFERROR(IF($B451&lt;&gt;"",VLOOKUP(GM$421,TabelleK30BI,7,FALSE),""),"")</f>
        <v/>
      </c>
      <c r="GN451" s="4" t="str">
        <f ca="1">IFERROR(IF($B451&lt;&gt;"",VLOOKUP(GN$421,TabelleK30BI,7,FALSE),""),"")</f>
        <v/>
      </c>
      <c r="GO451" s="4" t="str">
        <f ca="1">IFERROR(IF($B451&lt;&gt;"",VLOOKUP(GO$421,TabelleK30BI,7,FALSE),""),"")</f>
        <v/>
      </c>
      <c r="GP451" s="4" t="str">
        <f ca="1">IFERROR(IF($B451&lt;&gt;"",VLOOKUP(GP$421,TabelleK30BI,7,FALSE),""),"")</f>
        <v/>
      </c>
      <c r="GQ451" s="4" t="str">
        <f ca="1">IFERROR(IF($B451&lt;&gt;"",VLOOKUP(GQ$421,TabelleK30BI,7,FALSE),""),"")</f>
        <v/>
      </c>
      <c r="GR451" s="4" t="str">
        <f ca="1">IFERROR(IF($B451&lt;&gt;"",VLOOKUP(GR$421,TabelleK30BI,7,FALSE),""),"")</f>
        <v/>
      </c>
      <c r="GS451" s="4" t="str">
        <f ca="1">IFERROR(IF($B451&lt;&gt;"",VLOOKUP(GS$421,TabelleK30BI,7,FALSE),""),"")</f>
        <v/>
      </c>
      <c r="GT451" s="4" t="str">
        <f ca="1">IFERROR(IF($B451&lt;&gt;"",VLOOKUP(GT$421,TabelleK30BI,7,FALSE),""),"")</f>
        <v/>
      </c>
      <c r="GU451" s="4" t="str">
        <f ca="1">IFERROR(IF($B451&lt;&gt;"",VLOOKUP(GU$421,TabelleK30BI,7,FALSE),""),"")</f>
        <v/>
      </c>
      <c r="GV451" s="4" t="str">
        <f ca="1">IFERROR(IF($B451&lt;&gt;"",VLOOKUP(GV$421,TabelleK30BI,7,FALSE),""),"")</f>
        <v/>
      </c>
      <c r="GW451" s="4" t="str">
        <f ca="1">IFERROR(IF($B451&lt;&gt;"",VLOOKUP(GW$421,TabelleK30BI,7,FALSE),""),"")</f>
        <v/>
      </c>
      <c r="GX451" s="4" t="str">
        <f ca="1">IFERROR(IF($B451&lt;&gt;"",VLOOKUP(GX$421,TabelleK30BI,7,FALSE),""),"")</f>
        <v/>
      </c>
      <c r="GY451" s="4" t="str">
        <f ca="1">IFERROR(IF($B451&lt;&gt;"",VLOOKUP(GY$421,TabelleK30BI,7,FALSE),""),"")</f>
        <v/>
      </c>
      <c r="GZ451" s="4" t="str">
        <f ca="1">IFERROR(IF($B451&lt;&gt;"",VLOOKUP(GZ$421,TabelleK30BI,7,FALSE),""),"")</f>
        <v/>
      </c>
      <c r="HA451" s="4" t="str">
        <f ca="1">IFERROR(IF($B451&lt;&gt;"",VLOOKUP(HA$421,TabelleK30BI,7,FALSE),""),"")</f>
        <v/>
      </c>
      <c r="HB451" s="4" t="str">
        <f ca="1">IFERROR(IF($B451&lt;&gt;"",VLOOKUP(HB$421,TabelleK30BI,7,FALSE),""),"")</f>
        <v/>
      </c>
      <c r="HC451" s="4" t="str">
        <f ca="1">IFERROR(IF($B451&lt;&gt;"",VLOOKUP(HC$421,TabelleK30BI,7,FALSE),""),"")</f>
        <v/>
      </c>
      <c r="HD451" s="4" t="str">
        <f ca="1">IFERROR(IF($B451&lt;&gt;"",VLOOKUP(HD$421,TabelleK30BI,7,FALSE),""),"")</f>
        <v/>
      </c>
      <c r="HE451" s="4" t="str">
        <f ca="1">IFERROR(IF($B451&lt;&gt;"",VLOOKUP(HE$421,TabelleK30BI,7,FALSE),""),"")</f>
        <v/>
      </c>
      <c r="HF451" s="4" t="str">
        <f ca="1">IFERROR(IF($B451&lt;&gt;"",VLOOKUP(HF$421,TabelleK30BI,7,FALSE),""),"")</f>
        <v/>
      </c>
      <c r="HG451" s="4" t="str">
        <f ca="1">IFERROR(IF($B451&lt;&gt;"",VLOOKUP(HG$421,TabelleK30BI,7,FALSE),""),"")</f>
        <v/>
      </c>
      <c r="HH451" s="4" t="str">
        <f ca="1">IFERROR(IF($B451&lt;&gt;"",VLOOKUP(HH$421,TabelleK30BI,7,FALSE),""),"")</f>
        <v/>
      </c>
      <c r="HI451" s="4" t="str">
        <f ca="1">IFERROR(IF($B451&lt;&gt;"",VLOOKUP(HI$421,TabelleK30BI,7,FALSE),""),"")</f>
        <v/>
      </c>
      <c r="HJ451" s="4" t="str">
        <f ca="1">IFERROR(IF($B451&lt;&gt;"",VLOOKUP(HJ$421,TabelleK30BI,7,FALSE),""),"")</f>
        <v/>
      </c>
      <c r="HK451" s="4" t="str">
        <f ca="1">IFERROR(IF($B451&lt;&gt;"",VLOOKUP(HK$421,TabelleK30BI,7,FALSE),""),"")</f>
        <v/>
      </c>
      <c r="HL451" s="4" t="str">
        <f ca="1">IFERROR(IF($B451&lt;&gt;"",VLOOKUP(HL$421,TabelleK30BI,7,FALSE),""),"")</f>
        <v/>
      </c>
      <c r="HM451" s="4" t="str">
        <f ca="1">IFERROR(IF($B451&lt;&gt;"",VLOOKUP(HM$421,TabelleK30BI,7,FALSE),""),"")</f>
        <v/>
      </c>
      <c r="HN451" s="4" t="str">
        <f ca="1">IFERROR(IF($B451&lt;&gt;"",VLOOKUP(HN$421,TabelleK30BI,7,FALSE),""),"")</f>
        <v/>
      </c>
      <c r="HO451" s="4" t="str">
        <f ca="1">IFERROR(IF($B451&lt;&gt;"",VLOOKUP(HO$421,TabelleK30BI,7,FALSE),""),"")</f>
        <v/>
      </c>
      <c r="HP451" s="4" t="str">
        <f ca="1">IFERROR(IF($B451&lt;&gt;"",VLOOKUP(HP$421,TabelleK30BI,7,FALSE),""),"")</f>
        <v/>
      </c>
      <c r="HQ451" s="4" t="str">
        <f ca="1">IFERROR(IF($B451&lt;&gt;"",VLOOKUP(HQ$421,TabelleK30BI,7,FALSE),""),"")</f>
        <v/>
      </c>
      <c r="HR451" s="4" t="str">
        <f ca="1">IFERROR(IF($B451&lt;&gt;"",VLOOKUP(HR$421,TabelleK30BI,7,FALSE),""),"")</f>
        <v/>
      </c>
      <c r="HS451" s="4" t="str">
        <f ca="1">IFERROR(IF($B451&lt;&gt;"",VLOOKUP(HS$421,TabelleK30BI,7,FALSE),""),"")</f>
        <v/>
      </c>
      <c r="HT451" s="4" t="str">
        <f ca="1">IFERROR(IF($B451&lt;&gt;"",VLOOKUP(HT$421,TabelleK30BI,7,FALSE),""),"")</f>
        <v/>
      </c>
      <c r="HU451" s="4" t="str">
        <f ca="1">IFERROR(IF($B451&lt;&gt;"",VLOOKUP(HU$421,TabelleK30BI,7,FALSE),""),"")</f>
        <v/>
      </c>
      <c r="HV451" s="4" t="str">
        <f ca="1">IFERROR(IF($B451&lt;&gt;"",VLOOKUP(HV$421,TabelleK30BI,7,FALSE),""),"")</f>
        <v/>
      </c>
      <c r="HW451" s="4" t="str">
        <f ca="1">IFERROR(IF($B451&lt;&gt;"",VLOOKUP(HW$421,TabelleK30BI,7,FALSE),""),"")</f>
        <v/>
      </c>
      <c r="HX451" s="4" t="str">
        <f ca="1">IFERROR(IF($B451&lt;&gt;"",VLOOKUP(HX$421,TabelleK30BI,7,FALSE),""),"")</f>
        <v/>
      </c>
      <c r="HY451" s="4" t="str">
        <f ca="1">IFERROR(IF($B451&lt;&gt;"",VLOOKUP(HY$421,TabelleK30BI,7,FALSE),""),"")</f>
        <v/>
      </c>
      <c r="HZ451" s="4" t="str">
        <f ca="1">IFERROR(IF($B451&lt;&gt;"",VLOOKUP(HZ$421,TabelleK30BI,7,FALSE),""),"")</f>
        <v/>
      </c>
      <c r="IA451" s="4" t="str">
        <f ca="1">IFERROR(IF($B451&lt;&gt;"",VLOOKUP(IA$421,TabelleK30BI,7,FALSE),""),"")</f>
        <v/>
      </c>
      <c r="IB451" s="4" t="str">
        <f ca="1">IFERROR(IF($B451&lt;&gt;"",VLOOKUP(IB$421,TabelleK30BI,7,FALSE),""),"")</f>
        <v/>
      </c>
      <c r="IC451" s="4" t="str">
        <f ca="1">IFERROR(IF($B451&lt;&gt;"",VLOOKUP(IC$421,TabelleK30BI,7,FALSE),""),"")</f>
        <v/>
      </c>
      <c r="ID451" s="4" t="str">
        <f ca="1">IFERROR(IF($B451&lt;&gt;"",VLOOKUP(ID$421,TabelleK30BI,7,FALSE),""),"")</f>
        <v/>
      </c>
      <c r="IE451" s="4" t="str">
        <f ca="1">IFERROR(IF($B451&lt;&gt;"",VLOOKUP(IE$421,TabelleK30BI,7,FALSE),""),"")</f>
        <v/>
      </c>
      <c r="IF451" s="4" t="str">
        <f ca="1">IFERROR(IF($B451&lt;&gt;"",VLOOKUP(IF$421,TabelleK30BI,7,FALSE),""),"")</f>
        <v/>
      </c>
      <c r="IG451" s="4" t="str">
        <f ca="1">IFERROR(IF($B451&lt;&gt;"",VLOOKUP(IG$421,TabelleK30BI,7,FALSE),""),"")</f>
        <v/>
      </c>
      <c r="IH451" s="4" t="str">
        <f ca="1">IFERROR(IF($B451&lt;&gt;"",VLOOKUP(IH$421,TabelleK30BI,7,FALSE),""),"")</f>
        <v/>
      </c>
      <c r="II451" s="4" t="str">
        <f ca="1">IFERROR(IF($B451&lt;&gt;"",VLOOKUP(II$421,TabelleK30BI,7,FALSE),""),"")</f>
        <v/>
      </c>
      <c r="IJ451" s="4" t="str">
        <f ca="1">IFERROR(IF($B451&lt;&gt;"",VLOOKUP(IJ$421,TabelleK30BI,7,FALSE),""),"")</f>
        <v/>
      </c>
      <c r="IK451" s="4" t="str">
        <f ca="1">IFERROR(IF($B451&lt;&gt;"",VLOOKUP(IK$421,TabelleK30BI,7,FALSE),""),"")</f>
        <v/>
      </c>
      <c r="IL451" s="4" t="str">
        <f ca="1">IFERROR(IF($B451&lt;&gt;"",VLOOKUP(IL$421,TabelleK30BI,7,FALSE),""),"")</f>
        <v/>
      </c>
      <c r="IM451" s="4" t="str">
        <f ca="1">IFERROR(IF($B451&lt;&gt;"",VLOOKUP(IM$421,TabelleK30BI,7,FALSE),""),"")</f>
        <v/>
      </c>
      <c r="IN451" s="4" t="str">
        <f ca="1">IFERROR(IF($B451&lt;&gt;"",VLOOKUP(IN$421,TabelleK30BI,7,FALSE),""),"")</f>
        <v/>
      </c>
      <c r="IO451" s="4" t="str">
        <f ca="1">IFERROR(IF($B451&lt;&gt;"",VLOOKUP(IO$421,TabelleK30BI,7,FALSE),""),"")</f>
        <v/>
      </c>
      <c r="IP451" s="4" t="str">
        <f ca="1">IFERROR(IF($B451&lt;&gt;"",VLOOKUP(IP$421,TabelleK30BI,7,FALSE),""),"")</f>
        <v/>
      </c>
      <c r="IQ451" s="4" t="str">
        <f ca="1">IFERROR(IF($B451&lt;&gt;"",VLOOKUP(IQ$421,TabelleK30BI,7,FALSE),""),"")</f>
        <v/>
      </c>
      <c r="IR451" s="4" t="str">
        <f ca="1">IFERROR(IF($B451&lt;&gt;"",VLOOKUP(IR$421,TabelleK30BI,7,FALSE),""),"")</f>
        <v/>
      </c>
      <c r="IS451" s="4" t="str">
        <f ca="1">IFERROR(IF($B451&lt;&gt;"",VLOOKUP(IS$421,TabelleK30BI,7,FALSE),""),"")</f>
        <v/>
      </c>
      <c r="IT451" s="4" t="str">
        <f ca="1">IFERROR(IF($B451&lt;&gt;"",VLOOKUP(IT$421,TabelleK30BI,7,FALSE),""),"")</f>
        <v/>
      </c>
      <c r="IU451" s="4" t="str">
        <f ca="1">IFERROR(IF($B451&lt;&gt;"",VLOOKUP(IU$421,TabelleK30BI,7,FALSE),""),"")</f>
        <v/>
      </c>
      <c r="IV451" s="4" t="str">
        <f ca="1">IFERROR(IF($B451&lt;&gt;"",VLOOKUP(IV$421,TabelleK30BI,7,FALSE),""),"")</f>
        <v/>
      </c>
      <c r="IW451" s="4" t="str">
        <f ca="1">IFERROR(IF($B451&lt;&gt;"",VLOOKUP(IW$421,TabelleK30BI,7,FALSE),""),"")</f>
        <v/>
      </c>
      <c r="IX451" s="4" t="str">
        <f ca="1">IFERROR(IF($B451&lt;&gt;"",VLOOKUP(IX$421,TabelleK30BI,7,FALSE),""),"")</f>
        <v/>
      </c>
      <c r="IY451" s="4" t="str">
        <f ca="1">IFERROR(IF($B451&lt;&gt;"",VLOOKUP(IY$421,TabelleK30BI,7,FALSE),""),"")</f>
        <v/>
      </c>
      <c r="IZ451" s="4" t="str">
        <f ca="1">IFERROR(IF($B451&lt;&gt;"",VLOOKUP(IZ$421,TabelleK30BI,7,FALSE),""),"")</f>
        <v/>
      </c>
      <c r="JA451" s="4" t="str">
        <f ca="1">IFERROR(IF($B451&lt;&gt;"",VLOOKUP(JA$421,TabelleK30BI,7,FALSE),""),"")</f>
        <v/>
      </c>
      <c r="JB451" s="4" t="str">
        <f ca="1">IFERROR(IF($B451&lt;&gt;"",VLOOKUP(JB$421,TabelleK30BI,7,FALSE),""),"")</f>
        <v/>
      </c>
      <c r="JC451" s="4" t="str">
        <f ca="1">IFERROR(IF($B451&lt;&gt;"",VLOOKUP(JC$421,TabelleK30BI,7,FALSE),""),"")</f>
        <v/>
      </c>
      <c r="JD451" s="4" t="str">
        <f ca="1">IFERROR(IF($B451&lt;&gt;"",VLOOKUP(JD$421,TabelleK30BI,7,FALSE),""),"")</f>
        <v/>
      </c>
      <c r="JE451" s="4" t="str">
        <f ca="1">IFERROR(IF($B451&lt;&gt;"",VLOOKUP(JE$421,TabelleK30BI,7,FALSE),""),"")</f>
        <v/>
      </c>
      <c r="JF451" s="4" t="str">
        <f ca="1">IFERROR(IF($B451&lt;&gt;"",VLOOKUP(JF$421,TabelleK30BI,7,FALSE),""),"")</f>
        <v/>
      </c>
      <c r="JG451" s="4" t="str">
        <f ca="1">IFERROR(IF($B451&lt;&gt;"",VLOOKUP(JG$421,TabelleK30BI,7,FALSE),""),"")</f>
        <v/>
      </c>
      <c r="JH451" s="4" t="str">
        <f ca="1">IFERROR(IF($B451&lt;&gt;"",VLOOKUP(JH$421,TabelleK30BI,7,FALSE),""),"")</f>
        <v/>
      </c>
      <c r="JI451" s="4" t="str">
        <f ca="1">IFERROR(IF($B451&lt;&gt;"",VLOOKUP(JI$421,TabelleK30BI,7,FALSE),""),"")</f>
        <v/>
      </c>
      <c r="JJ451" s="4" t="str">
        <f ca="1">IFERROR(IF($B451&lt;&gt;"",VLOOKUP(JJ$421,TabelleK30BI,7,FALSE),""),"")</f>
        <v/>
      </c>
      <c r="JK451" s="4" t="str">
        <f ca="1">IFERROR(IF($B451&lt;&gt;"",VLOOKUP(JK$421,TabelleK30BI,7,FALSE),""),"")</f>
        <v/>
      </c>
      <c r="JL451" s="4" t="str">
        <f ca="1">IFERROR(IF($B451&lt;&gt;"",VLOOKUP(JL$421,TabelleK30BI,7,FALSE),""),"")</f>
        <v/>
      </c>
      <c r="JM451" s="4" t="str">
        <f ca="1">IFERROR(IF($B451&lt;&gt;"",VLOOKUP(JM$421,TabelleK30BI,7,FALSE),""),"")</f>
        <v/>
      </c>
      <c r="JN451" s="4" t="str">
        <f ca="1">IFERROR(IF($B451&lt;&gt;"",VLOOKUP(JN$421,TabelleK30BI,7,FALSE),""),"")</f>
        <v/>
      </c>
      <c r="JO451" s="4" t="str">
        <f ca="1">IFERROR(IF($B451&lt;&gt;"",VLOOKUP(JO$421,TabelleK30BI,7,FALSE),""),"")</f>
        <v/>
      </c>
      <c r="JP451" s="4" t="str">
        <f ca="1">IFERROR(IF($B451&lt;&gt;"",VLOOKUP(JP$421,TabelleK30BI,7,FALSE),""),"")</f>
        <v/>
      </c>
      <c r="JQ451" s="4" t="str">
        <f ca="1">IFERROR(IF($B451&lt;&gt;"",VLOOKUP(JQ$421,TabelleK30BI,7,FALSE),""),"")</f>
        <v/>
      </c>
      <c r="JR451" s="4" t="str">
        <f ca="1">IFERROR(IF($B451&lt;&gt;"",VLOOKUP(JR$421,TabelleK30BI,7,FALSE),""),"")</f>
        <v/>
      </c>
      <c r="JS451" s="4" t="str">
        <f ca="1">IFERROR(IF($B451&lt;&gt;"",VLOOKUP(JS$421,TabelleK30BI,7,FALSE),""),"")</f>
        <v/>
      </c>
      <c r="JT451" s="4" t="str">
        <f ca="1">IFERROR(IF($B451&lt;&gt;"",VLOOKUP(JT$421,TabelleK30BI,7,FALSE),""),"")</f>
        <v/>
      </c>
      <c r="JU451" s="4" t="str">
        <f ca="1">IFERROR(IF($B451&lt;&gt;"",VLOOKUP(JU$421,TabelleK30BI,7,FALSE),""),"")</f>
        <v/>
      </c>
      <c r="JV451" s="4" t="str">
        <f ca="1">IFERROR(IF($B451&lt;&gt;"",VLOOKUP(JV$421,TabelleK30BI,7,FALSE),""),"")</f>
        <v/>
      </c>
      <c r="JW451" s="4" t="str">
        <f ca="1">IFERROR(IF($B451&lt;&gt;"",VLOOKUP(JW$421,TabelleK30BI,7,FALSE),""),"")</f>
        <v/>
      </c>
      <c r="JX451" s="4" t="str">
        <f ca="1">IFERROR(IF($B451&lt;&gt;"",VLOOKUP(JX$421,TabelleK30BI,7,FALSE),""),"")</f>
        <v/>
      </c>
      <c r="JY451" s="4" t="str">
        <f ca="1">IFERROR(IF($B451&lt;&gt;"",VLOOKUP(JY$421,TabelleK30BI,7,FALSE),""),"")</f>
        <v/>
      </c>
      <c r="JZ451" s="4" t="str">
        <f ca="1">IFERROR(IF($B451&lt;&gt;"",VLOOKUP(JZ$421,TabelleK30BI,7,FALSE),""),"")</f>
        <v/>
      </c>
      <c r="KA451" s="4" t="str">
        <f ca="1">IFERROR(IF($B451&lt;&gt;"",VLOOKUP(KA$421,TabelleK30BI,7,FALSE),""),"")</f>
        <v/>
      </c>
      <c r="KB451" s="4" t="str">
        <f ca="1">IFERROR(IF($B451&lt;&gt;"",VLOOKUP(KB$421,TabelleK30BI,7,FALSE),""),"")</f>
        <v/>
      </c>
      <c r="KC451" s="4" t="str">
        <f ca="1">IFERROR(IF($B451&lt;&gt;"",VLOOKUP(KC$421,TabelleK30BI,7,FALSE),""),"")</f>
        <v/>
      </c>
      <c r="KD451" s="4" t="str">
        <f ca="1">IFERROR(IF($B451&lt;&gt;"",VLOOKUP(KD$421,TabelleK30BI,7,FALSE),""),"")</f>
        <v/>
      </c>
      <c r="KE451" s="4" t="str">
        <f ca="1">IFERROR(IF($B451&lt;&gt;"",VLOOKUP(KE$421,TabelleK30BI,7,FALSE),""),"")</f>
        <v/>
      </c>
      <c r="KF451" s="4" t="str">
        <f ca="1">IFERROR(IF($B451&lt;&gt;"",VLOOKUP(KF$421,TabelleK30BI,7,FALSE),""),"")</f>
        <v/>
      </c>
      <c r="KG451" s="4" t="str">
        <f ca="1">IFERROR(IF($B451&lt;&gt;"",VLOOKUP(KG$421,TabelleK30BI,7,FALSE),""),"")</f>
        <v/>
      </c>
      <c r="KH451" s="4" t="str">
        <f ca="1">IFERROR(IF($B451&lt;&gt;"",VLOOKUP(KH$421,TabelleK30BI,7,FALSE),""),"")</f>
        <v/>
      </c>
      <c r="KI451" s="4" t="str">
        <f ca="1">IFERROR(IF($B451&lt;&gt;"",VLOOKUP(KI$421,TabelleK30BI,7,FALSE),""),"")</f>
        <v/>
      </c>
      <c r="KJ451" s="4" t="str">
        <f ca="1">IFERROR(IF($B451&lt;&gt;"",VLOOKUP(KJ$421,TabelleK30BI,7,FALSE),""),"")</f>
        <v/>
      </c>
      <c r="KK451" s="4" t="str">
        <f ca="1">IFERROR(IF($B451&lt;&gt;"",VLOOKUP(KK$421,TabelleK30BI,7,FALSE),""),"")</f>
        <v/>
      </c>
      <c r="KL451" s="4" t="str">
        <f ca="1">IFERROR(IF($B451&lt;&gt;"",VLOOKUP(KL$421,TabelleK30BI,7,FALSE),""),"")</f>
        <v/>
      </c>
      <c r="KM451" s="4" t="str">
        <f ca="1">IFERROR(IF($B451&lt;&gt;"",VLOOKUP(KM$421,TabelleK30BI,7,FALSE),""),"")</f>
        <v/>
      </c>
      <c r="KN451" s="4" t="str">
        <f ca="1">IFERROR(IF($B451&lt;&gt;"",VLOOKUP(KN$421,TabelleK30BI,7,FALSE),""),"")</f>
        <v/>
      </c>
      <c r="KO451" s="4" t="str">
        <f ca="1">IFERROR(IF($B451&lt;&gt;"",VLOOKUP(KO$421,TabelleK30BI,7,FALSE),""),"")</f>
        <v/>
      </c>
      <c r="KP451" s="4" t="str">
        <f ca="1">IFERROR(IF($B451&lt;&gt;"",VLOOKUP(KP$421,TabelleK30BI,7,FALSE),""),"")</f>
        <v/>
      </c>
      <c r="KQ451" s="4" t="str">
        <f ca="1">IFERROR(IF($B451&lt;&gt;"",VLOOKUP(KQ$421,TabelleK30BI,7,FALSE),""),"")</f>
        <v/>
      </c>
      <c r="KR451" s="4" t="str">
        <f>IFERROR(VLOOKUP($KR$421,TabelleK30BI,7,FALSE),"")</f>
        <v/>
      </c>
      <c r="KS451" s="4" t="str">
        <f>IFERROR(VLOOKUP($KS$421,TabelleK30BI,7,FALSE),"")</f>
        <v/>
      </c>
    </row>
    <row r="452" spans="2:305" ht="12.75" hidden="1" customHeight="1" x14ac:dyDescent="0.2">
      <c r="B452" s="138" t="str">
        <f t="shared" ca="1" si="148"/>
        <v/>
      </c>
      <c r="C452" s="4" t="str">
        <f ca="1">IFERROR(IF($B452&lt;&gt;"",VLOOKUP(C$421,TabelleK31BI,7,FALSE),""),"")</f>
        <v/>
      </c>
      <c r="D452" s="4" t="str">
        <f ca="1">IFERROR(IF($B452&lt;&gt;"",VLOOKUP(D$421,TabelleK31BI,7,FALSE),""),"")</f>
        <v/>
      </c>
      <c r="E452" s="4" t="str">
        <f ca="1">IFERROR(IF($B452&lt;&gt;"",VLOOKUP(E$421,TabelleK31BI,7,FALSE),""),"")</f>
        <v/>
      </c>
      <c r="F452" s="4" t="str">
        <f ca="1">IFERROR(IF($B452&lt;&gt;"",VLOOKUP(F$421,TabelleK31BI,7,FALSE),""),"")</f>
        <v/>
      </c>
      <c r="G452" s="4" t="str">
        <f ca="1">IFERROR(IF($B452&lt;&gt;"",VLOOKUP(G$421,TabelleK31BI,7,FALSE),""),"")</f>
        <v/>
      </c>
      <c r="H452" s="4" t="str">
        <f ca="1">IFERROR(IF($B452&lt;&gt;"",VLOOKUP(H$421,TabelleK31BI,7,FALSE),""),"")</f>
        <v/>
      </c>
      <c r="I452" s="4" t="str">
        <f ca="1">IFERROR(IF($B452&lt;&gt;"",VLOOKUP(I$421,TabelleK31BI,7,FALSE),""),"")</f>
        <v/>
      </c>
      <c r="J452" s="4" t="str">
        <f ca="1">IFERROR(IF($B452&lt;&gt;"",VLOOKUP(J$421,TabelleK31BI,7,FALSE),""),"")</f>
        <v/>
      </c>
      <c r="K452" s="4" t="str">
        <f ca="1">IFERROR(IF($B452&lt;&gt;"",VLOOKUP(K$421,TabelleK31BI,7,FALSE),""),"")</f>
        <v/>
      </c>
      <c r="L452" s="4" t="str">
        <f ca="1">IFERROR(IF($B452&lt;&gt;"",VLOOKUP(L$421,TabelleK31BI,7,FALSE),""),"")</f>
        <v/>
      </c>
      <c r="M452" s="4" t="str">
        <f ca="1">IFERROR(IF($B452&lt;&gt;"",VLOOKUP(M$421,TabelleK31BI,7,FALSE),""),"")</f>
        <v/>
      </c>
      <c r="N452" s="4" t="str">
        <f ca="1">IFERROR(IF($B452&lt;&gt;"",VLOOKUP(N$421,TabelleK31BI,7,FALSE),""),"")</f>
        <v/>
      </c>
      <c r="O452" s="4" t="str">
        <f ca="1">IFERROR(IF($B452&lt;&gt;"",VLOOKUP(O$421,TabelleK31BI,7,FALSE),""),"")</f>
        <v/>
      </c>
      <c r="P452" s="4" t="str">
        <f ca="1">IFERROR(IF($B452&lt;&gt;"",VLOOKUP(P$421,TabelleK31BI,7,FALSE),""),"")</f>
        <v/>
      </c>
      <c r="Q452" s="4" t="str">
        <f ca="1">IFERROR(IF($B452&lt;&gt;"",VLOOKUP(Q$421,TabelleK31BI,7,FALSE),""),"")</f>
        <v/>
      </c>
      <c r="R452" s="4" t="str">
        <f ca="1">IFERROR(IF($B452&lt;&gt;"",VLOOKUP(R$421,TabelleK31BI,7,FALSE),""),"")</f>
        <v/>
      </c>
      <c r="S452" s="4" t="str">
        <f ca="1">IFERROR(IF($B452&lt;&gt;"",VLOOKUP(S$421,TabelleK31BI,7,FALSE),""),"")</f>
        <v/>
      </c>
      <c r="T452" s="4" t="str">
        <f ca="1">IFERROR(IF($B452&lt;&gt;"",VLOOKUP(T$421,TabelleK31BI,7,FALSE),""),"")</f>
        <v/>
      </c>
      <c r="U452" s="4" t="str">
        <f ca="1">IFERROR(IF($B452&lt;&gt;"",VLOOKUP(U$421,TabelleK31BI,7,FALSE),""),"")</f>
        <v/>
      </c>
      <c r="V452" s="4" t="str">
        <f ca="1">IFERROR(IF($B452&lt;&gt;"",VLOOKUP(V$421,TabelleK31BI,7,FALSE),""),"")</f>
        <v/>
      </c>
      <c r="W452" s="4" t="str">
        <f ca="1">IFERROR(IF($B452&lt;&gt;"",VLOOKUP(W$421,TabelleK31BI,7,FALSE),""),"")</f>
        <v/>
      </c>
      <c r="X452" s="4" t="str">
        <f ca="1">IFERROR(IF($B452&lt;&gt;"",VLOOKUP(X$421,TabelleK31BI,7,FALSE),""),"")</f>
        <v/>
      </c>
      <c r="Y452" s="4" t="str">
        <f ca="1">IFERROR(IF($B452&lt;&gt;"",VLOOKUP(Y$421,TabelleK31BI,7,FALSE),""),"")</f>
        <v/>
      </c>
      <c r="Z452" s="4" t="str">
        <f ca="1">IFERROR(IF($B452&lt;&gt;"",VLOOKUP(Z$421,TabelleK31BI,7,FALSE),""),"")</f>
        <v/>
      </c>
      <c r="AA452" s="4" t="str">
        <f ca="1">IFERROR(IF($B452&lt;&gt;"",VLOOKUP(AA$421,TabelleK31BI,7,FALSE),""),"")</f>
        <v/>
      </c>
      <c r="AB452" s="4" t="str">
        <f ca="1">IFERROR(IF($B452&lt;&gt;"",VLOOKUP(AB$421,TabelleK31BI,7,FALSE),""),"")</f>
        <v/>
      </c>
      <c r="AC452" s="4" t="str">
        <f ca="1">IFERROR(IF($B452&lt;&gt;"",VLOOKUP(AC$421,TabelleK31BI,7,FALSE),""),"")</f>
        <v/>
      </c>
      <c r="AD452" s="4" t="str">
        <f ca="1">IFERROR(IF($B452&lt;&gt;"",VLOOKUP(AD$421,TabelleK31BI,7,FALSE),""),"")</f>
        <v/>
      </c>
      <c r="AE452" s="4" t="str">
        <f ca="1">IFERROR(IF($B452&lt;&gt;"",VLOOKUP(AE$421,TabelleK31BI,7,FALSE),""),"")</f>
        <v/>
      </c>
      <c r="AF452" s="4" t="str">
        <f ca="1">IFERROR(IF($B452&lt;&gt;"",VLOOKUP(AF$421,TabelleK31BI,7,FALSE),""),"")</f>
        <v/>
      </c>
      <c r="AG452" s="4" t="str">
        <f ca="1">IFERROR(IF($B452&lt;&gt;"",VLOOKUP(AG$421,TabelleK31BI,7,FALSE),""),"")</f>
        <v/>
      </c>
      <c r="AH452" s="4" t="str">
        <f ca="1">IFERROR(IF($B452&lt;&gt;"",VLOOKUP(AH$421,TabelleK31BI,7,FALSE),""),"")</f>
        <v/>
      </c>
      <c r="AI452" s="4" t="str">
        <f ca="1">IFERROR(IF($B452&lt;&gt;"",VLOOKUP(AI$421,TabelleK31BI,7,FALSE),""),"")</f>
        <v/>
      </c>
      <c r="AJ452" s="4" t="str">
        <f ca="1">IFERROR(IF($B452&lt;&gt;"",VLOOKUP(AJ$421,TabelleK31BI,7,FALSE),""),"")</f>
        <v/>
      </c>
      <c r="AK452" s="4" t="str">
        <f ca="1">IFERROR(IF($B452&lt;&gt;"",VLOOKUP(AK$421,TabelleK31BI,7,FALSE),""),"")</f>
        <v/>
      </c>
      <c r="AL452" s="4" t="str">
        <f ca="1">IFERROR(IF($B452&lt;&gt;"",VLOOKUP(AL$421,TabelleK31BI,7,FALSE),""),"")</f>
        <v/>
      </c>
      <c r="AM452" s="4" t="str">
        <f ca="1">IFERROR(IF($B452&lt;&gt;"",VLOOKUP(AM$421,TabelleK31BI,7,FALSE),""),"")</f>
        <v/>
      </c>
      <c r="AN452" s="4" t="str">
        <f ca="1">IFERROR(IF($B452&lt;&gt;"",VLOOKUP(AN$421,TabelleK31BI,7,FALSE),""),"")</f>
        <v/>
      </c>
      <c r="AO452" s="4" t="str">
        <f ca="1">IFERROR(IF($B452&lt;&gt;"",VLOOKUP(AO$421,TabelleK31BI,7,FALSE),""),"")</f>
        <v/>
      </c>
      <c r="AP452" s="4" t="str">
        <f ca="1">IFERROR(IF($B452&lt;&gt;"",VLOOKUP(AP$421,TabelleK31BI,7,FALSE),""),"")</f>
        <v/>
      </c>
      <c r="AQ452" s="4" t="str">
        <f ca="1">IFERROR(IF($B452&lt;&gt;"",VLOOKUP(AQ$421,TabelleK31BI,7,FALSE),""),"")</f>
        <v/>
      </c>
      <c r="AR452" s="4" t="str">
        <f ca="1">IFERROR(IF($B452&lt;&gt;"",VLOOKUP(AR$421,TabelleK31BI,7,FALSE),""),"")</f>
        <v/>
      </c>
      <c r="AS452" s="4" t="str">
        <f ca="1">IFERROR(IF($B452&lt;&gt;"",VLOOKUP(AS$421,TabelleK31BI,7,FALSE),""),"")</f>
        <v/>
      </c>
      <c r="AT452" s="4" t="str">
        <f ca="1">IFERROR(IF($B452&lt;&gt;"",VLOOKUP(AT$421,TabelleK31BI,7,FALSE),""),"")</f>
        <v/>
      </c>
      <c r="AU452" s="4" t="str">
        <f ca="1">IFERROR(IF($B452&lt;&gt;"",VLOOKUP(AU$421,TabelleK31BI,7,FALSE),""),"")</f>
        <v/>
      </c>
      <c r="AV452" s="4" t="str">
        <f ca="1">IFERROR(IF($B452&lt;&gt;"",VLOOKUP(AV$421,TabelleK31BI,7,FALSE),""),"")</f>
        <v/>
      </c>
      <c r="AW452" s="4" t="str">
        <f ca="1">IFERROR(IF($B452&lt;&gt;"",VLOOKUP(AW$421,TabelleK31BI,7,FALSE),""),"")</f>
        <v/>
      </c>
      <c r="AX452" s="4" t="str">
        <f ca="1">IFERROR(IF($B452&lt;&gt;"",VLOOKUP(AX$421,TabelleK31BI,7,FALSE),""),"")</f>
        <v/>
      </c>
      <c r="AY452" s="4" t="str">
        <f ca="1">IFERROR(IF($B452&lt;&gt;"",VLOOKUP(AY$421,TabelleK31BI,7,FALSE),""),"")</f>
        <v/>
      </c>
      <c r="AZ452" s="4" t="str">
        <f ca="1">IFERROR(IF($B452&lt;&gt;"",VLOOKUP(AZ$421,TabelleK31BI,7,FALSE),""),"")</f>
        <v/>
      </c>
      <c r="BA452" s="4" t="str">
        <f ca="1">IFERROR(IF($B452&lt;&gt;"",VLOOKUP(BA$421,TabelleK31BI,7,FALSE),""),"")</f>
        <v/>
      </c>
      <c r="BB452" s="4" t="str">
        <f ca="1">IFERROR(IF($B452&lt;&gt;"",VLOOKUP(BB$421,TabelleK31BI,7,FALSE),""),"")</f>
        <v/>
      </c>
      <c r="BC452" s="4" t="str">
        <f ca="1">IFERROR(IF($B452&lt;&gt;"",VLOOKUP(BC$421,TabelleK31BI,7,FALSE),""),"")</f>
        <v/>
      </c>
      <c r="BD452" s="4" t="str">
        <f ca="1">IFERROR(IF($B452&lt;&gt;"",VLOOKUP(BD$421,TabelleK31BI,7,FALSE),""),"")</f>
        <v/>
      </c>
      <c r="BE452" s="4" t="str">
        <f ca="1">IFERROR(IF($B452&lt;&gt;"",VLOOKUP(BE$421,TabelleK31BI,7,FALSE),""),"")</f>
        <v/>
      </c>
      <c r="BF452" s="4" t="str">
        <f ca="1">IFERROR(IF($B452&lt;&gt;"",VLOOKUP(BF$421,TabelleK31BI,7,FALSE),""),"")</f>
        <v/>
      </c>
      <c r="BG452" s="4" t="str">
        <f ca="1">IFERROR(IF($B452&lt;&gt;"",VLOOKUP(BG$421,TabelleK31BI,7,FALSE),""),"")</f>
        <v/>
      </c>
      <c r="BH452" s="4" t="str">
        <f ca="1">IFERROR(IF($B452&lt;&gt;"",VLOOKUP(BH$421,TabelleK31BI,7,FALSE),""),"")</f>
        <v/>
      </c>
      <c r="BI452" s="4" t="str">
        <f ca="1">IFERROR(IF($B452&lt;&gt;"",VLOOKUP(BI$421,TabelleK31BI,7,FALSE),""),"")</f>
        <v/>
      </c>
      <c r="BJ452" s="4" t="str">
        <f ca="1">IFERROR(IF($B452&lt;&gt;"",VLOOKUP(BJ$421,TabelleK31BI,7,FALSE),""),"")</f>
        <v/>
      </c>
      <c r="BK452" s="4" t="str">
        <f ca="1">IFERROR(IF($B452&lt;&gt;"",VLOOKUP(BK$421,TabelleK31BI,7,FALSE),""),"")</f>
        <v/>
      </c>
      <c r="BL452" s="4" t="str">
        <f ca="1">IFERROR(IF($B452&lt;&gt;"",VLOOKUP(BL$421,TabelleK31BI,7,FALSE),""),"")</f>
        <v/>
      </c>
      <c r="BM452" s="4" t="str">
        <f ca="1">IFERROR(IF($B452&lt;&gt;"",VLOOKUP(BM$421,TabelleK31BI,7,FALSE),""),"")</f>
        <v/>
      </c>
      <c r="BN452" s="4" t="str">
        <f ca="1">IFERROR(IF($B452&lt;&gt;"",VLOOKUP(BN$421,TabelleK31BI,7,FALSE),""),"")</f>
        <v/>
      </c>
      <c r="BO452" s="4" t="str">
        <f ca="1">IFERROR(IF($B452&lt;&gt;"",VLOOKUP(BO$421,TabelleK31BI,7,FALSE),""),"")</f>
        <v/>
      </c>
      <c r="BP452" s="4" t="str">
        <f ca="1">IFERROR(IF($B452&lt;&gt;"",VLOOKUP(BP$421,TabelleK31BI,7,FALSE),""),"")</f>
        <v/>
      </c>
      <c r="BQ452" s="4" t="str">
        <f ca="1">IFERROR(IF($B452&lt;&gt;"",VLOOKUP(BQ$421,TabelleK31BI,7,FALSE),""),"")</f>
        <v/>
      </c>
      <c r="BR452" s="4" t="str">
        <f ca="1">IFERROR(IF($B452&lt;&gt;"",VLOOKUP(BR$421,TabelleK31BI,7,FALSE),""),"")</f>
        <v/>
      </c>
      <c r="BS452" s="4" t="str">
        <f ca="1">IFERROR(IF($B452&lt;&gt;"",VLOOKUP(BS$421,TabelleK31BI,7,FALSE),""),"")</f>
        <v/>
      </c>
      <c r="BT452" s="4" t="str">
        <f ca="1">IFERROR(IF($B452&lt;&gt;"",VLOOKUP(BT$421,TabelleK31BI,7,FALSE),""),"")</f>
        <v/>
      </c>
      <c r="BU452" s="4" t="str">
        <f ca="1">IFERROR(IF($B452&lt;&gt;"",VLOOKUP(BU$421,TabelleK31BI,7,FALSE),""),"")</f>
        <v/>
      </c>
      <c r="BV452" s="4" t="str">
        <f ca="1">IFERROR(IF($B452&lt;&gt;"",VLOOKUP(BV$421,TabelleK31BI,7,FALSE),""),"")</f>
        <v/>
      </c>
      <c r="BW452" s="4" t="str">
        <f ca="1">IFERROR(IF($B452&lt;&gt;"",VLOOKUP(BW$421,TabelleK31BI,7,FALSE),""),"")</f>
        <v/>
      </c>
      <c r="BX452" s="4" t="str">
        <f ca="1">IFERROR(IF($B452&lt;&gt;"",VLOOKUP(BX$421,TabelleK31BI,7,FALSE),""),"")</f>
        <v/>
      </c>
      <c r="BY452" s="4" t="str">
        <f ca="1">IFERROR(IF($B452&lt;&gt;"",VLOOKUP(BY$421,TabelleK31BI,7,FALSE),""),"")</f>
        <v/>
      </c>
      <c r="BZ452" s="4" t="str">
        <f ca="1">IFERROR(IF($B452&lt;&gt;"",VLOOKUP(BZ$421,TabelleK31BI,7,FALSE),""),"")</f>
        <v/>
      </c>
      <c r="CA452" s="4" t="str">
        <f ca="1">IFERROR(IF($B452&lt;&gt;"",VLOOKUP(CA$421,TabelleK31BI,7,FALSE),""),"")</f>
        <v/>
      </c>
      <c r="CB452" s="4" t="str">
        <f ca="1">IFERROR(IF($B452&lt;&gt;"",VLOOKUP(CB$421,TabelleK31BI,7,FALSE),""),"")</f>
        <v/>
      </c>
      <c r="CC452" s="4" t="str">
        <f ca="1">IFERROR(IF($B452&lt;&gt;"",VLOOKUP(CC$421,TabelleK31BI,7,FALSE),""),"")</f>
        <v/>
      </c>
      <c r="CD452" s="4" t="str">
        <f ca="1">IFERROR(IF($B452&lt;&gt;"",VLOOKUP(CD$421,TabelleK31BI,7,FALSE),""),"")</f>
        <v/>
      </c>
      <c r="CE452" s="4" t="str">
        <f ca="1">IFERROR(IF($B452&lt;&gt;"",VLOOKUP(CE$421,TabelleK31BI,7,FALSE),""),"")</f>
        <v/>
      </c>
      <c r="CF452" s="4" t="str">
        <f ca="1">IFERROR(IF($B452&lt;&gt;"",VLOOKUP(CF$421,TabelleK31BI,7,FALSE),""),"")</f>
        <v/>
      </c>
      <c r="CG452" s="4" t="str">
        <f ca="1">IFERROR(IF($B452&lt;&gt;"",VLOOKUP(CG$421,TabelleK31BI,7,FALSE),""),"")</f>
        <v/>
      </c>
      <c r="CH452" s="4" t="str">
        <f ca="1">IFERROR(IF($B452&lt;&gt;"",VLOOKUP(CH$421,TabelleK31BI,7,FALSE),""),"")</f>
        <v/>
      </c>
      <c r="CI452" s="4" t="str">
        <f ca="1">IFERROR(IF($B452&lt;&gt;"",VLOOKUP(CI$421,TabelleK31BI,7,FALSE),""),"")</f>
        <v/>
      </c>
      <c r="CJ452" s="4" t="str">
        <f ca="1">IFERROR(IF($B452&lt;&gt;"",VLOOKUP(CJ$421,TabelleK31BI,7,FALSE),""),"")</f>
        <v/>
      </c>
      <c r="CK452" s="4" t="str">
        <f ca="1">IFERROR(IF($B452&lt;&gt;"",VLOOKUP(CK$421,TabelleK31BI,7,FALSE),""),"")</f>
        <v/>
      </c>
      <c r="CL452" s="4" t="str">
        <f ca="1">IFERROR(IF($B452&lt;&gt;"",VLOOKUP(CL$421,TabelleK31BI,7,FALSE),""),"")</f>
        <v/>
      </c>
      <c r="CM452" s="4" t="str">
        <f ca="1">IFERROR(IF($B452&lt;&gt;"",VLOOKUP(CM$421,TabelleK31BI,7,FALSE),""),"")</f>
        <v/>
      </c>
      <c r="CN452" s="4" t="str">
        <f ca="1">IFERROR(IF($B452&lt;&gt;"",VLOOKUP(CN$421,TabelleK31BI,7,FALSE),""),"")</f>
        <v/>
      </c>
      <c r="CO452" s="4" t="str">
        <f ca="1">IFERROR(IF($B452&lt;&gt;"",VLOOKUP(CO$421,TabelleK31BI,7,FALSE),""),"")</f>
        <v/>
      </c>
      <c r="CP452" s="4" t="str">
        <f ca="1">IFERROR(IF($B452&lt;&gt;"",VLOOKUP(CP$421,TabelleK31BI,7,FALSE),""),"")</f>
        <v/>
      </c>
      <c r="CQ452" s="4" t="str">
        <f ca="1">IFERROR(IF($B452&lt;&gt;"",VLOOKUP(CQ$421,TabelleK31BI,7,FALSE),""),"")</f>
        <v/>
      </c>
      <c r="CR452" s="4" t="str">
        <f ca="1">IFERROR(IF($B452&lt;&gt;"",VLOOKUP(CR$421,TabelleK31BI,7,FALSE),""),"")</f>
        <v/>
      </c>
      <c r="CS452" s="4" t="str">
        <f ca="1">IFERROR(IF($B452&lt;&gt;"",VLOOKUP(CS$421,TabelleK31BI,7,FALSE),""),"")</f>
        <v/>
      </c>
      <c r="CT452" s="4" t="str">
        <f ca="1">IFERROR(IF($B452&lt;&gt;"",VLOOKUP(CT$421,TabelleK31BI,7,FALSE),""),"")</f>
        <v/>
      </c>
      <c r="CU452" s="4" t="str">
        <f ca="1">IFERROR(IF($B452&lt;&gt;"",VLOOKUP(CU$421,TabelleK31BI,7,FALSE),""),"")</f>
        <v/>
      </c>
      <c r="CV452" s="4" t="str">
        <f ca="1">IFERROR(IF($B452&lt;&gt;"",VLOOKUP(CV$421,TabelleK31BI,7,FALSE),""),"")</f>
        <v/>
      </c>
      <c r="CW452" s="4" t="str">
        <f ca="1">IFERROR(IF($B452&lt;&gt;"",VLOOKUP(CW$421,TabelleK31BI,7,FALSE),""),"")</f>
        <v/>
      </c>
      <c r="CX452" s="4" t="str">
        <f ca="1">IFERROR(IF($B452&lt;&gt;"",VLOOKUP(CX$421,TabelleK31BI,7,FALSE),""),"")</f>
        <v/>
      </c>
      <c r="CY452" s="4" t="str">
        <f ca="1">IFERROR(IF($B452&lt;&gt;"",VLOOKUP(CY$421,TabelleK31BI,7,FALSE),""),"")</f>
        <v/>
      </c>
      <c r="CZ452" s="4" t="str">
        <f ca="1">IFERROR(IF($B452&lt;&gt;"",VLOOKUP(CZ$421,TabelleK31BI,7,FALSE),""),"")</f>
        <v/>
      </c>
      <c r="DA452" s="4" t="str">
        <f ca="1">IFERROR(IF($B452&lt;&gt;"",VLOOKUP(DA$421,TabelleK31BI,7,FALSE),""),"")</f>
        <v/>
      </c>
      <c r="DB452" s="4" t="str">
        <f ca="1">IFERROR(IF($B452&lt;&gt;"",VLOOKUP(DB$421,TabelleK31BI,7,FALSE),""),"")</f>
        <v/>
      </c>
      <c r="DC452" s="4" t="str">
        <f ca="1">IFERROR(IF($B452&lt;&gt;"",VLOOKUP(DC$421,TabelleK31BI,7,FALSE),""),"")</f>
        <v/>
      </c>
      <c r="DD452" s="4" t="str">
        <f ca="1">IFERROR(IF($B452&lt;&gt;"",VLOOKUP(DD$421,TabelleK31BI,7,FALSE),""),"")</f>
        <v/>
      </c>
      <c r="DE452" s="4" t="str">
        <f ca="1">IFERROR(IF($B452&lt;&gt;"",VLOOKUP(DE$421,TabelleK31BI,7,FALSE),""),"")</f>
        <v/>
      </c>
      <c r="DF452" s="4" t="str">
        <f ca="1">IFERROR(IF($B452&lt;&gt;"",VLOOKUP(DF$421,TabelleK31BI,7,FALSE),""),"")</f>
        <v/>
      </c>
      <c r="DG452" s="4" t="str">
        <f ca="1">IFERROR(IF($B452&lt;&gt;"",VLOOKUP(DG$421,TabelleK31BI,7,FALSE),""),"")</f>
        <v/>
      </c>
      <c r="DH452" s="4" t="str">
        <f ca="1">IFERROR(IF($B452&lt;&gt;"",VLOOKUP(DH$421,TabelleK31BI,7,FALSE),""),"")</f>
        <v/>
      </c>
      <c r="DI452" s="4" t="str">
        <f ca="1">IFERROR(IF($B452&lt;&gt;"",VLOOKUP(DI$421,TabelleK31BI,7,FALSE),""),"")</f>
        <v/>
      </c>
      <c r="DJ452" s="4" t="str">
        <f ca="1">IFERROR(IF($B452&lt;&gt;"",VLOOKUP(DJ$421,TabelleK31BI,7,FALSE),""),"")</f>
        <v/>
      </c>
      <c r="DK452" s="4" t="str">
        <f ca="1">IFERROR(IF($B452&lt;&gt;"",VLOOKUP(DK$421,TabelleK31BI,7,FALSE),""),"")</f>
        <v/>
      </c>
      <c r="DL452" s="4" t="str">
        <f ca="1">IFERROR(IF($B452&lt;&gt;"",VLOOKUP(DL$421,TabelleK31BI,7,FALSE),""),"")</f>
        <v/>
      </c>
      <c r="DM452" s="4" t="str">
        <f ca="1">IFERROR(IF($B452&lt;&gt;"",VLOOKUP(DM$421,TabelleK31BI,7,FALSE),""),"")</f>
        <v/>
      </c>
      <c r="DN452" s="4" t="str">
        <f ca="1">IFERROR(IF($B452&lt;&gt;"",VLOOKUP(DN$421,TabelleK31BI,7,FALSE),""),"")</f>
        <v/>
      </c>
      <c r="DO452" s="4" t="str">
        <f ca="1">IFERROR(IF($B452&lt;&gt;"",VLOOKUP(DO$421,TabelleK31BI,7,FALSE),""),"")</f>
        <v/>
      </c>
      <c r="DP452" s="4" t="str">
        <f ca="1">IFERROR(IF($B452&lt;&gt;"",VLOOKUP(DP$421,TabelleK31BI,7,FALSE),""),"")</f>
        <v/>
      </c>
      <c r="DQ452" s="4" t="str">
        <f ca="1">IFERROR(IF($B452&lt;&gt;"",VLOOKUP(DQ$421,TabelleK31BI,7,FALSE),""),"")</f>
        <v/>
      </c>
      <c r="DR452" s="4" t="str">
        <f ca="1">IFERROR(IF($B452&lt;&gt;"",VLOOKUP(DR$421,TabelleK31BI,7,FALSE),""),"")</f>
        <v/>
      </c>
      <c r="DS452" s="4" t="str">
        <f ca="1">IFERROR(IF($B452&lt;&gt;"",VLOOKUP(DS$421,TabelleK31BI,7,FALSE),""),"")</f>
        <v/>
      </c>
      <c r="DT452" s="4" t="str">
        <f ca="1">IFERROR(IF($B452&lt;&gt;"",VLOOKUP(DT$421,TabelleK31BI,7,FALSE),""),"")</f>
        <v/>
      </c>
      <c r="DU452" s="4" t="str">
        <f ca="1">IFERROR(IF($B452&lt;&gt;"",VLOOKUP(DU$421,TabelleK31BI,7,FALSE),""),"")</f>
        <v/>
      </c>
      <c r="DV452" s="4" t="str">
        <f ca="1">IFERROR(IF($B452&lt;&gt;"",VLOOKUP(DV$421,TabelleK31BI,7,FALSE),""),"")</f>
        <v/>
      </c>
      <c r="DW452" s="4" t="str">
        <f ca="1">IFERROR(IF($B452&lt;&gt;"",VLOOKUP(DW$421,TabelleK31BI,7,FALSE),""),"")</f>
        <v/>
      </c>
      <c r="DX452" s="4" t="str">
        <f ca="1">IFERROR(IF($B452&lt;&gt;"",VLOOKUP(DX$421,TabelleK31BI,7,FALSE),""),"")</f>
        <v/>
      </c>
      <c r="DY452" s="4" t="str">
        <f ca="1">IFERROR(IF($B452&lt;&gt;"",VLOOKUP(DY$421,TabelleK31BI,7,FALSE),""),"")</f>
        <v/>
      </c>
      <c r="DZ452" s="4" t="str">
        <f ca="1">IFERROR(IF($B452&lt;&gt;"",VLOOKUP(DZ$421,TabelleK31BI,7,FALSE),""),"")</f>
        <v/>
      </c>
      <c r="EA452" s="4" t="str">
        <f ca="1">IFERROR(IF($B452&lt;&gt;"",VLOOKUP(EA$421,TabelleK31BI,7,FALSE),""),"")</f>
        <v/>
      </c>
      <c r="EB452" s="4" t="str">
        <f ca="1">IFERROR(IF($B452&lt;&gt;"",VLOOKUP(EB$421,TabelleK31BI,7,FALSE),""),"")</f>
        <v/>
      </c>
      <c r="EC452" s="4" t="str">
        <f ca="1">IFERROR(IF($B452&lt;&gt;"",VLOOKUP(EC$421,TabelleK31BI,7,FALSE),""),"")</f>
        <v/>
      </c>
      <c r="ED452" s="4" t="str">
        <f ca="1">IFERROR(IF($B452&lt;&gt;"",VLOOKUP(ED$421,TabelleK31BI,7,FALSE),""),"")</f>
        <v/>
      </c>
      <c r="EE452" s="4" t="str">
        <f ca="1">IFERROR(IF($B452&lt;&gt;"",VLOOKUP(EE$421,TabelleK31BI,7,FALSE),""),"")</f>
        <v/>
      </c>
      <c r="EF452" s="4" t="str">
        <f ca="1">IFERROR(IF($B452&lt;&gt;"",VLOOKUP(EF$421,TabelleK31BI,7,FALSE),""),"")</f>
        <v/>
      </c>
      <c r="EG452" s="4" t="str">
        <f ca="1">IFERROR(IF($B452&lt;&gt;"",VLOOKUP(EG$421,TabelleK31BI,7,FALSE),""),"")</f>
        <v/>
      </c>
      <c r="EH452" s="4" t="str">
        <f ca="1">IFERROR(IF($B452&lt;&gt;"",VLOOKUP(EH$421,TabelleK31BI,7,FALSE),""),"")</f>
        <v/>
      </c>
      <c r="EI452" s="4" t="str">
        <f ca="1">IFERROR(IF($B452&lt;&gt;"",VLOOKUP(EI$421,TabelleK31BI,7,FALSE),""),"")</f>
        <v/>
      </c>
      <c r="EJ452" s="4" t="str">
        <f ca="1">IFERROR(IF($B452&lt;&gt;"",VLOOKUP(EJ$421,TabelleK31BI,7,FALSE),""),"")</f>
        <v/>
      </c>
      <c r="EK452" s="4" t="str">
        <f ca="1">IFERROR(IF($B452&lt;&gt;"",VLOOKUP(EK$421,TabelleK31BI,7,FALSE),""),"")</f>
        <v/>
      </c>
      <c r="EL452" s="4" t="str">
        <f ca="1">IFERROR(IF($B452&lt;&gt;"",VLOOKUP(EL$421,TabelleK31BI,7,FALSE),""),"")</f>
        <v/>
      </c>
      <c r="EM452" s="4" t="str">
        <f ca="1">IFERROR(IF($B452&lt;&gt;"",VLOOKUP(EM$421,TabelleK31BI,7,FALSE),""),"")</f>
        <v/>
      </c>
      <c r="EN452" s="4" t="str">
        <f ca="1">IFERROR(IF($B452&lt;&gt;"",VLOOKUP(EN$421,TabelleK31BI,7,FALSE),""),"")</f>
        <v/>
      </c>
      <c r="EO452" s="4" t="str">
        <f ca="1">IFERROR(IF($B452&lt;&gt;"",VLOOKUP(EO$421,TabelleK31BI,7,FALSE),""),"")</f>
        <v/>
      </c>
      <c r="EP452" s="4" t="str">
        <f ca="1">IFERROR(IF($B452&lt;&gt;"",VLOOKUP(EP$421,TabelleK31BI,7,FALSE),""),"")</f>
        <v/>
      </c>
      <c r="EQ452" s="4" t="str">
        <f ca="1">IFERROR(IF($B452&lt;&gt;"",VLOOKUP(EQ$421,TabelleK31BI,7,FALSE),""),"")</f>
        <v/>
      </c>
      <c r="ER452" s="4" t="str">
        <f ca="1">IFERROR(IF($B452&lt;&gt;"",VLOOKUP(ER$421,TabelleK31BI,7,FALSE),""),"")</f>
        <v/>
      </c>
      <c r="ES452" s="4" t="str">
        <f ca="1">IFERROR(IF($B452&lt;&gt;"",VLOOKUP(ES$421,TabelleK31BI,7,FALSE),""),"")</f>
        <v/>
      </c>
      <c r="ET452" s="4" t="str">
        <f ca="1">IFERROR(IF($B452&lt;&gt;"",VLOOKUP(ET$421,TabelleK31BI,7,FALSE),""),"")</f>
        <v/>
      </c>
      <c r="EU452" s="4" t="str">
        <f ca="1">IFERROR(IF($B452&lt;&gt;"",VLOOKUP(EU$421,TabelleK31BI,7,FALSE),""),"")</f>
        <v/>
      </c>
      <c r="EV452" s="4" t="str">
        <f ca="1">IFERROR(IF($B452&lt;&gt;"",VLOOKUP(EV$421,TabelleK31BI,7,FALSE),""),"")</f>
        <v/>
      </c>
      <c r="EW452" s="4" t="str">
        <f ca="1">IFERROR(IF($B452&lt;&gt;"",VLOOKUP(EW$421,TabelleK31BI,7,FALSE),""),"")</f>
        <v/>
      </c>
      <c r="EX452" s="4" t="str">
        <f ca="1">IFERROR(IF($B452&lt;&gt;"",VLOOKUP(EX$421,TabelleK31BI,7,FALSE),""),"")</f>
        <v/>
      </c>
      <c r="EY452" s="4" t="str">
        <f ca="1">IFERROR(IF($B452&lt;&gt;"",VLOOKUP(EY$421,TabelleK31BI,7,FALSE),""),"")</f>
        <v/>
      </c>
      <c r="EZ452" s="4" t="str">
        <f ca="1">IFERROR(IF($B452&lt;&gt;"",VLOOKUP(EZ$421,TabelleK31BI,7,FALSE),""),"")</f>
        <v/>
      </c>
      <c r="FA452" s="4" t="str">
        <f ca="1">IFERROR(IF($B452&lt;&gt;"",VLOOKUP(FA$421,TabelleK31BI,7,FALSE),""),"")</f>
        <v/>
      </c>
      <c r="FB452" s="4" t="str">
        <f ca="1">IFERROR(IF($B452&lt;&gt;"",VLOOKUP(FB$421,TabelleK31BI,7,FALSE),""),"")</f>
        <v/>
      </c>
      <c r="FC452" s="4" t="str">
        <f ca="1">IFERROR(IF($B452&lt;&gt;"",VLOOKUP(FC$421,TabelleK31BI,7,FALSE),""),"")</f>
        <v/>
      </c>
      <c r="FD452" s="4" t="str">
        <f ca="1">IFERROR(IF($B452&lt;&gt;"",VLOOKUP(FD$421,TabelleK31BI,7,FALSE),""),"")</f>
        <v/>
      </c>
      <c r="FE452" s="4" t="str">
        <f ca="1">IFERROR(IF($B452&lt;&gt;"",VLOOKUP(FE$421,TabelleK31BI,7,FALSE),""),"")</f>
        <v/>
      </c>
      <c r="FF452" s="4" t="str">
        <f ca="1">IFERROR(IF($B452&lt;&gt;"",VLOOKUP(FF$421,TabelleK31BI,7,FALSE),""),"")</f>
        <v/>
      </c>
      <c r="FG452" s="4" t="str">
        <f ca="1">IFERROR(IF($B452&lt;&gt;"",VLOOKUP(FG$421,TabelleK31BI,7,FALSE),""),"")</f>
        <v/>
      </c>
      <c r="FH452" s="4" t="str">
        <f ca="1">IFERROR(IF($B452&lt;&gt;"",VLOOKUP(FH$421,TabelleK31BI,7,FALSE),""),"")</f>
        <v/>
      </c>
      <c r="FI452" s="4" t="str">
        <f ca="1">IFERROR(IF($B452&lt;&gt;"",VLOOKUP(FI$421,TabelleK31BI,7,FALSE),""),"")</f>
        <v/>
      </c>
      <c r="FJ452" s="4" t="str">
        <f ca="1">IFERROR(IF($B452&lt;&gt;"",VLOOKUP(FJ$421,TabelleK31BI,7,FALSE),""),"")</f>
        <v/>
      </c>
      <c r="FK452" s="4" t="str">
        <f ca="1">IFERROR(IF($B452&lt;&gt;"",VLOOKUP(FK$421,TabelleK31BI,7,FALSE),""),"")</f>
        <v/>
      </c>
      <c r="FL452" s="4" t="str">
        <f ca="1">IFERROR(IF($B452&lt;&gt;"",VLOOKUP(FL$421,TabelleK31BI,7,FALSE),""),"")</f>
        <v/>
      </c>
      <c r="FM452" s="4" t="str">
        <f ca="1">IFERROR(IF($B452&lt;&gt;"",VLOOKUP(FM$421,TabelleK31BI,7,FALSE),""),"")</f>
        <v/>
      </c>
      <c r="FN452" s="4" t="str">
        <f ca="1">IFERROR(IF($B452&lt;&gt;"",VLOOKUP(FN$421,TabelleK31BI,7,FALSE),""),"")</f>
        <v/>
      </c>
      <c r="FO452" s="4" t="str">
        <f ca="1">IFERROR(IF($B452&lt;&gt;"",VLOOKUP(FO$421,TabelleK31BI,7,FALSE),""),"")</f>
        <v/>
      </c>
      <c r="FP452" s="4" t="str">
        <f ca="1">IFERROR(IF($B452&lt;&gt;"",VLOOKUP(FP$421,TabelleK31BI,7,FALSE),""),"")</f>
        <v/>
      </c>
      <c r="FQ452" s="4" t="str">
        <f ca="1">IFERROR(IF($B452&lt;&gt;"",VLOOKUP(FQ$421,TabelleK31BI,7,FALSE),""),"")</f>
        <v/>
      </c>
      <c r="FR452" s="4" t="str">
        <f ca="1">IFERROR(IF($B452&lt;&gt;"",VLOOKUP(FR$421,TabelleK31BI,7,FALSE),""),"")</f>
        <v/>
      </c>
      <c r="FS452" s="4" t="str">
        <f ca="1">IFERROR(IF($B452&lt;&gt;"",VLOOKUP(FS$421,TabelleK31BI,7,FALSE),""),"")</f>
        <v/>
      </c>
      <c r="FT452" s="4" t="str">
        <f ca="1">IFERROR(IF($B452&lt;&gt;"",VLOOKUP(FT$421,TabelleK31BI,7,FALSE),""),"")</f>
        <v/>
      </c>
      <c r="FU452" s="4" t="str">
        <f ca="1">IFERROR(IF($B452&lt;&gt;"",VLOOKUP(FU$421,TabelleK31BI,7,FALSE),""),"")</f>
        <v/>
      </c>
      <c r="FV452" s="4" t="str">
        <f ca="1">IFERROR(IF($B452&lt;&gt;"",VLOOKUP(FV$421,TabelleK31BI,7,FALSE),""),"")</f>
        <v/>
      </c>
      <c r="FW452" s="4" t="str">
        <f ca="1">IFERROR(IF($B452&lt;&gt;"",VLOOKUP(FW$421,TabelleK31BI,7,FALSE),""),"")</f>
        <v/>
      </c>
      <c r="FX452" s="4" t="str">
        <f ca="1">IFERROR(IF($B452&lt;&gt;"",VLOOKUP(FX$421,TabelleK31BI,7,FALSE),""),"")</f>
        <v/>
      </c>
      <c r="FY452" s="4" t="str">
        <f ca="1">IFERROR(IF($B452&lt;&gt;"",VLOOKUP(FY$421,TabelleK31BI,7,FALSE),""),"")</f>
        <v/>
      </c>
      <c r="FZ452" s="4" t="str">
        <f ca="1">IFERROR(IF($B452&lt;&gt;"",VLOOKUP(FZ$421,TabelleK31BI,7,FALSE),""),"")</f>
        <v/>
      </c>
      <c r="GA452" s="4" t="str">
        <f ca="1">IFERROR(IF($B452&lt;&gt;"",VLOOKUP(GA$421,TabelleK31BI,7,FALSE),""),"")</f>
        <v/>
      </c>
      <c r="GB452" s="4" t="str">
        <f ca="1">IFERROR(IF($B452&lt;&gt;"",VLOOKUP(GB$421,TabelleK31BI,7,FALSE),""),"")</f>
        <v/>
      </c>
      <c r="GC452" s="4" t="str">
        <f ca="1">IFERROR(IF($B452&lt;&gt;"",VLOOKUP(GC$421,TabelleK31BI,7,FALSE),""),"")</f>
        <v/>
      </c>
      <c r="GD452" s="4" t="str">
        <f ca="1">IFERROR(IF($B452&lt;&gt;"",VLOOKUP(GD$421,TabelleK31BI,7,FALSE),""),"")</f>
        <v/>
      </c>
      <c r="GE452" s="4" t="str">
        <f ca="1">IFERROR(IF($B452&lt;&gt;"",VLOOKUP(GE$421,TabelleK31BI,7,FALSE),""),"")</f>
        <v/>
      </c>
      <c r="GF452" s="4" t="str">
        <f ca="1">IFERROR(IF($B452&lt;&gt;"",VLOOKUP(GF$421,TabelleK31BI,7,FALSE),""),"")</f>
        <v/>
      </c>
      <c r="GG452" s="4" t="str">
        <f ca="1">IFERROR(IF($B452&lt;&gt;"",VLOOKUP(GG$421,TabelleK31BI,7,FALSE),""),"")</f>
        <v/>
      </c>
      <c r="GH452" s="4" t="str">
        <f ca="1">IFERROR(IF($B452&lt;&gt;"",VLOOKUP(GH$421,TabelleK31BI,7,FALSE),""),"")</f>
        <v/>
      </c>
      <c r="GI452" s="4" t="str">
        <f ca="1">IFERROR(IF($B452&lt;&gt;"",VLOOKUP(GI$421,TabelleK31BI,7,FALSE),""),"")</f>
        <v/>
      </c>
      <c r="GJ452" s="4" t="str">
        <f ca="1">IFERROR(IF($B452&lt;&gt;"",VLOOKUP(GJ$421,TabelleK31BI,7,FALSE),""),"")</f>
        <v/>
      </c>
      <c r="GK452" s="4" t="str">
        <f ca="1">IFERROR(IF($B452&lt;&gt;"",VLOOKUP(GK$421,TabelleK31BI,7,FALSE),""),"")</f>
        <v/>
      </c>
      <c r="GL452" s="4" t="str">
        <f ca="1">IFERROR(IF($B452&lt;&gt;"",VLOOKUP(GL$421,TabelleK31BI,7,FALSE),""),"")</f>
        <v/>
      </c>
      <c r="GM452" s="4" t="str">
        <f ca="1">IFERROR(IF($B452&lt;&gt;"",VLOOKUP(GM$421,TabelleK31BI,7,FALSE),""),"")</f>
        <v/>
      </c>
      <c r="GN452" s="4" t="str">
        <f ca="1">IFERROR(IF($B452&lt;&gt;"",VLOOKUP(GN$421,TabelleK31BI,7,FALSE),""),"")</f>
        <v/>
      </c>
      <c r="GO452" s="4" t="str">
        <f ca="1">IFERROR(IF($B452&lt;&gt;"",VLOOKUP(GO$421,TabelleK31BI,7,FALSE),""),"")</f>
        <v/>
      </c>
      <c r="GP452" s="4" t="str">
        <f ca="1">IFERROR(IF($B452&lt;&gt;"",VLOOKUP(GP$421,TabelleK31BI,7,FALSE),""),"")</f>
        <v/>
      </c>
      <c r="GQ452" s="4" t="str">
        <f ca="1">IFERROR(IF($B452&lt;&gt;"",VLOOKUP(GQ$421,TabelleK31BI,7,FALSE),""),"")</f>
        <v/>
      </c>
      <c r="GR452" s="4" t="str">
        <f ca="1">IFERROR(IF($B452&lt;&gt;"",VLOOKUP(GR$421,TabelleK31BI,7,FALSE),""),"")</f>
        <v/>
      </c>
      <c r="GS452" s="4" t="str">
        <f ca="1">IFERROR(IF($B452&lt;&gt;"",VLOOKUP(GS$421,TabelleK31BI,7,FALSE),""),"")</f>
        <v/>
      </c>
      <c r="GT452" s="4" t="str">
        <f ca="1">IFERROR(IF($B452&lt;&gt;"",VLOOKUP(GT$421,TabelleK31BI,7,FALSE),""),"")</f>
        <v/>
      </c>
      <c r="GU452" s="4" t="str">
        <f ca="1">IFERROR(IF($B452&lt;&gt;"",VLOOKUP(GU$421,TabelleK31BI,7,FALSE),""),"")</f>
        <v/>
      </c>
      <c r="GV452" s="4" t="str">
        <f ca="1">IFERROR(IF($B452&lt;&gt;"",VLOOKUP(GV$421,TabelleK31BI,7,FALSE),""),"")</f>
        <v/>
      </c>
      <c r="GW452" s="4" t="str">
        <f ca="1">IFERROR(IF($B452&lt;&gt;"",VLOOKUP(GW$421,TabelleK31BI,7,FALSE),""),"")</f>
        <v/>
      </c>
      <c r="GX452" s="4" t="str">
        <f ca="1">IFERROR(IF($B452&lt;&gt;"",VLOOKUP(GX$421,TabelleK31BI,7,FALSE),""),"")</f>
        <v/>
      </c>
      <c r="GY452" s="4" t="str">
        <f ca="1">IFERROR(IF($B452&lt;&gt;"",VLOOKUP(GY$421,TabelleK31BI,7,FALSE),""),"")</f>
        <v/>
      </c>
      <c r="GZ452" s="4" t="str">
        <f ca="1">IFERROR(IF($B452&lt;&gt;"",VLOOKUP(GZ$421,TabelleK31BI,7,FALSE),""),"")</f>
        <v/>
      </c>
      <c r="HA452" s="4" t="str">
        <f ca="1">IFERROR(IF($B452&lt;&gt;"",VLOOKUP(HA$421,TabelleK31BI,7,FALSE),""),"")</f>
        <v/>
      </c>
      <c r="HB452" s="4" t="str">
        <f ca="1">IFERROR(IF($B452&lt;&gt;"",VLOOKUP(HB$421,TabelleK31BI,7,FALSE),""),"")</f>
        <v/>
      </c>
      <c r="HC452" s="4" t="str">
        <f ca="1">IFERROR(IF($B452&lt;&gt;"",VLOOKUP(HC$421,TabelleK31BI,7,FALSE),""),"")</f>
        <v/>
      </c>
      <c r="HD452" s="4" t="str">
        <f ca="1">IFERROR(IF($B452&lt;&gt;"",VLOOKUP(HD$421,TabelleK31BI,7,FALSE),""),"")</f>
        <v/>
      </c>
      <c r="HE452" s="4" t="str">
        <f ca="1">IFERROR(IF($B452&lt;&gt;"",VLOOKUP(HE$421,TabelleK31BI,7,FALSE),""),"")</f>
        <v/>
      </c>
      <c r="HF452" s="4" t="str">
        <f ca="1">IFERROR(IF($B452&lt;&gt;"",VLOOKUP(HF$421,TabelleK31BI,7,FALSE),""),"")</f>
        <v/>
      </c>
      <c r="HG452" s="4" t="str">
        <f ca="1">IFERROR(IF($B452&lt;&gt;"",VLOOKUP(HG$421,TabelleK31BI,7,FALSE),""),"")</f>
        <v/>
      </c>
      <c r="HH452" s="4" t="str">
        <f ca="1">IFERROR(IF($B452&lt;&gt;"",VLOOKUP(HH$421,TabelleK31BI,7,FALSE),""),"")</f>
        <v/>
      </c>
      <c r="HI452" s="4" t="str">
        <f ca="1">IFERROR(IF($B452&lt;&gt;"",VLOOKUP(HI$421,TabelleK31BI,7,FALSE),""),"")</f>
        <v/>
      </c>
      <c r="HJ452" s="4" t="str">
        <f ca="1">IFERROR(IF($B452&lt;&gt;"",VLOOKUP(HJ$421,TabelleK31BI,7,FALSE),""),"")</f>
        <v/>
      </c>
      <c r="HK452" s="4" t="str">
        <f ca="1">IFERROR(IF($B452&lt;&gt;"",VLOOKUP(HK$421,TabelleK31BI,7,FALSE),""),"")</f>
        <v/>
      </c>
      <c r="HL452" s="4" t="str">
        <f ca="1">IFERROR(IF($B452&lt;&gt;"",VLOOKUP(HL$421,TabelleK31BI,7,FALSE),""),"")</f>
        <v/>
      </c>
      <c r="HM452" s="4" t="str">
        <f ca="1">IFERROR(IF($B452&lt;&gt;"",VLOOKUP(HM$421,TabelleK31BI,7,FALSE),""),"")</f>
        <v/>
      </c>
      <c r="HN452" s="4" t="str">
        <f ca="1">IFERROR(IF($B452&lt;&gt;"",VLOOKUP(HN$421,TabelleK31BI,7,FALSE),""),"")</f>
        <v/>
      </c>
      <c r="HO452" s="4" t="str">
        <f ca="1">IFERROR(IF($B452&lt;&gt;"",VLOOKUP(HO$421,TabelleK31BI,7,FALSE),""),"")</f>
        <v/>
      </c>
      <c r="HP452" s="4" t="str">
        <f ca="1">IFERROR(IF($B452&lt;&gt;"",VLOOKUP(HP$421,TabelleK31BI,7,FALSE),""),"")</f>
        <v/>
      </c>
      <c r="HQ452" s="4" t="str">
        <f ca="1">IFERROR(IF($B452&lt;&gt;"",VLOOKUP(HQ$421,TabelleK31BI,7,FALSE),""),"")</f>
        <v/>
      </c>
      <c r="HR452" s="4" t="str">
        <f ca="1">IFERROR(IF($B452&lt;&gt;"",VLOOKUP(HR$421,TabelleK31BI,7,FALSE),""),"")</f>
        <v/>
      </c>
      <c r="HS452" s="4" t="str">
        <f ca="1">IFERROR(IF($B452&lt;&gt;"",VLOOKUP(HS$421,TabelleK31BI,7,FALSE),""),"")</f>
        <v/>
      </c>
      <c r="HT452" s="4" t="str">
        <f ca="1">IFERROR(IF($B452&lt;&gt;"",VLOOKUP(HT$421,TabelleK31BI,7,FALSE),""),"")</f>
        <v/>
      </c>
      <c r="HU452" s="4" t="str">
        <f ca="1">IFERROR(IF($B452&lt;&gt;"",VLOOKUP(HU$421,TabelleK31BI,7,FALSE),""),"")</f>
        <v/>
      </c>
      <c r="HV452" s="4" t="str">
        <f ca="1">IFERROR(IF($B452&lt;&gt;"",VLOOKUP(HV$421,TabelleK31BI,7,FALSE),""),"")</f>
        <v/>
      </c>
      <c r="HW452" s="4" t="str">
        <f ca="1">IFERROR(IF($B452&lt;&gt;"",VLOOKUP(HW$421,TabelleK31BI,7,FALSE),""),"")</f>
        <v/>
      </c>
      <c r="HX452" s="4" t="str">
        <f ca="1">IFERROR(IF($B452&lt;&gt;"",VLOOKUP(HX$421,TabelleK31BI,7,FALSE),""),"")</f>
        <v/>
      </c>
      <c r="HY452" s="4" t="str">
        <f ca="1">IFERROR(IF($B452&lt;&gt;"",VLOOKUP(HY$421,TabelleK31BI,7,FALSE),""),"")</f>
        <v/>
      </c>
      <c r="HZ452" s="4" t="str">
        <f ca="1">IFERROR(IF($B452&lt;&gt;"",VLOOKUP(HZ$421,TabelleK31BI,7,FALSE),""),"")</f>
        <v/>
      </c>
      <c r="IA452" s="4" t="str">
        <f ca="1">IFERROR(IF($B452&lt;&gt;"",VLOOKUP(IA$421,TabelleK31BI,7,FALSE),""),"")</f>
        <v/>
      </c>
      <c r="IB452" s="4" t="str">
        <f ca="1">IFERROR(IF($B452&lt;&gt;"",VLOOKUP(IB$421,TabelleK31BI,7,FALSE),""),"")</f>
        <v/>
      </c>
      <c r="IC452" s="4" t="str">
        <f ca="1">IFERROR(IF($B452&lt;&gt;"",VLOOKUP(IC$421,TabelleK31BI,7,FALSE),""),"")</f>
        <v/>
      </c>
      <c r="ID452" s="4" t="str">
        <f ca="1">IFERROR(IF($B452&lt;&gt;"",VLOOKUP(ID$421,TabelleK31BI,7,FALSE),""),"")</f>
        <v/>
      </c>
      <c r="IE452" s="4" t="str">
        <f ca="1">IFERROR(IF($B452&lt;&gt;"",VLOOKUP(IE$421,TabelleK31BI,7,FALSE),""),"")</f>
        <v/>
      </c>
      <c r="IF452" s="4" t="str">
        <f ca="1">IFERROR(IF($B452&lt;&gt;"",VLOOKUP(IF$421,TabelleK31BI,7,FALSE),""),"")</f>
        <v/>
      </c>
      <c r="IG452" s="4" t="str">
        <f ca="1">IFERROR(IF($B452&lt;&gt;"",VLOOKUP(IG$421,TabelleK31BI,7,FALSE),""),"")</f>
        <v/>
      </c>
      <c r="IH452" s="4" t="str">
        <f ca="1">IFERROR(IF($B452&lt;&gt;"",VLOOKUP(IH$421,TabelleK31BI,7,FALSE),""),"")</f>
        <v/>
      </c>
      <c r="II452" s="4" t="str">
        <f ca="1">IFERROR(IF($B452&lt;&gt;"",VLOOKUP(II$421,TabelleK31BI,7,FALSE),""),"")</f>
        <v/>
      </c>
      <c r="IJ452" s="4" t="str">
        <f ca="1">IFERROR(IF($B452&lt;&gt;"",VLOOKUP(IJ$421,TabelleK31BI,7,FALSE),""),"")</f>
        <v/>
      </c>
      <c r="IK452" s="4" t="str">
        <f ca="1">IFERROR(IF($B452&lt;&gt;"",VLOOKUP(IK$421,TabelleK31BI,7,FALSE),""),"")</f>
        <v/>
      </c>
      <c r="IL452" s="4" t="str">
        <f ca="1">IFERROR(IF($B452&lt;&gt;"",VLOOKUP(IL$421,TabelleK31BI,7,FALSE),""),"")</f>
        <v/>
      </c>
      <c r="IM452" s="4" t="str">
        <f ca="1">IFERROR(IF($B452&lt;&gt;"",VLOOKUP(IM$421,TabelleK31BI,7,FALSE),""),"")</f>
        <v/>
      </c>
      <c r="IN452" s="4" t="str">
        <f ca="1">IFERROR(IF($B452&lt;&gt;"",VLOOKUP(IN$421,TabelleK31BI,7,FALSE),""),"")</f>
        <v/>
      </c>
      <c r="IO452" s="4" t="str">
        <f ca="1">IFERROR(IF($B452&lt;&gt;"",VLOOKUP(IO$421,TabelleK31BI,7,FALSE),""),"")</f>
        <v/>
      </c>
      <c r="IP452" s="4" t="str">
        <f ca="1">IFERROR(IF($B452&lt;&gt;"",VLOOKUP(IP$421,TabelleK31BI,7,FALSE),""),"")</f>
        <v/>
      </c>
      <c r="IQ452" s="4" t="str">
        <f ca="1">IFERROR(IF($B452&lt;&gt;"",VLOOKUP(IQ$421,TabelleK31BI,7,FALSE),""),"")</f>
        <v/>
      </c>
      <c r="IR452" s="4" t="str">
        <f ca="1">IFERROR(IF($B452&lt;&gt;"",VLOOKUP(IR$421,TabelleK31BI,7,FALSE),""),"")</f>
        <v/>
      </c>
      <c r="IS452" s="4" t="str">
        <f ca="1">IFERROR(IF($B452&lt;&gt;"",VLOOKUP(IS$421,TabelleK31BI,7,FALSE),""),"")</f>
        <v/>
      </c>
      <c r="IT452" s="4" t="str">
        <f ca="1">IFERROR(IF($B452&lt;&gt;"",VLOOKUP(IT$421,TabelleK31BI,7,FALSE),""),"")</f>
        <v/>
      </c>
      <c r="IU452" s="4" t="str">
        <f ca="1">IFERROR(IF($B452&lt;&gt;"",VLOOKUP(IU$421,TabelleK31BI,7,FALSE),""),"")</f>
        <v/>
      </c>
      <c r="IV452" s="4" t="str">
        <f ca="1">IFERROR(IF($B452&lt;&gt;"",VLOOKUP(IV$421,TabelleK31BI,7,FALSE),""),"")</f>
        <v/>
      </c>
      <c r="IW452" s="4" t="str">
        <f ca="1">IFERROR(IF($B452&lt;&gt;"",VLOOKUP(IW$421,TabelleK31BI,7,FALSE),""),"")</f>
        <v/>
      </c>
      <c r="IX452" s="4" t="str">
        <f ca="1">IFERROR(IF($B452&lt;&gt;"",VLOOKUP(IX$421,TabelleK31BI,7,FALSE),""),"")</f>
        <v/>
      </c>
      <c r="IY452" s="4" t="str">
        <f ca="1">IFERROR(IF($B452&lt;&gt;"",VLOOKUP(IY$421,TabelleK31BI,7,FALSE),""),"")</f>
        <v/>
      </c>
      <c r="IZ452" s="4" t="str">
        <f ca="1">IFERROR(IF($B452&lt;&gt;"",VLOOKUP(IZ$421,TabelleK31BI,7,FALSE),""),"")</f>
        <v/>
      </c>
      <c r="JA452" s="4" t="str">
        <f ca="1">IFERROR(IF($B452&lt;&gt;"",VLOOKUP(JA$421,TabelleK31BI,7,FALSE),""),"")</f>
        <v/>
      </c>
      <c r="JB452" s="4" t="str">
        <f ca="1">IFERROR(IF($B452&lt;&gt;"",VLOOKUP(JB$421,TabelleK31BI,7,FALSE),""),"")</f>
        <v/>
      </c>
      <c r="JC452" s="4" t="str">
        <f ca="1">IFERROR(IF($B452&lt;&gt;"",VLOOKUP(JC$421,TabelleK31BI,7,FALSE),""),"")</f>
        <v/>
      </c>
      <c r="JD452" s="4" t="str">
        <f ca="1">IFERROR(IF($B452&lt;&gt;"",VLOOKUP(JD$421,TabelleK31BI,7,FALSE),""),"")</f>
        <v/>
      </c>
      <c r="JE452" s="4" t="str">
        <f ca="1">IFERROR(IF($B452&lt;&gt;"",VLOOKUP(JE$421,TabelleK31BI,7,FALSE),""),"")</f>
        <v/>
      </c>
      <c r="JF452" s="4" t="str">
        <f ca="1">IFERROR(IF($B452&lt;&gt;"",VLOOKUP(JF$421,TabelleK31BI,7,FALSE),""),"")</f>
        <v/>
      </c>
      <c r="JG452" s="4" t="str">
        <f ca="1">IFERROR(IF($B452&lt;&gt;"",VLOOKUP(JG$421,TabelleK31BI,7,FALSE),""),"")</f>
        <v/>
      </c>
      <c r="JH452" s="4" t="str">
        <f ca="1">IFERROR(IF($B452&lt;&gt;"",VLOOKUP(JH$421,TabelleK31BI,7,FALSE),""),"")</f>
        <v/>
      </c>
      <c r="JI452" s="4" t="str">
        <f ca="1">IFERROR(IF($B452&lt;&gt;"",VLOOKUP(JI$421,TabelleK31BI,7,FALSE),""),"")</f>
        <v/>
      </c>
      <c r="JJ452" s="4" t="str">
        <f ca="1">IFERROR(IF($B452&lt;&gt;"",VLOOKUP(JJ$421,TabelleK31BI,7,FALSE),""),"")</f>
        <v/>
      </c>
      <c r="JK452" s="4" t="str">
        <f ca="1">IFERROR(IF($B452&lt;&gt;"",VLOOKUP(JK$421,TabelleK31BI,7,FALSE),""),"")</f>
        <v/>
      </c>
      <c r="JL452" s="4" t="str">
        <f ca="1">IFERROR(IF($B452&lt;&gt;"",VLOOKUP(JL$421,TabelleK31BI,7,FALSE),""),"")</f>
        <v/>
      </c>
      <c r="JM452" s="4" t="str">
        <f ca="1">IFERROR(IF($B452&lt;&gt;"",VLOOKUP(JM$421,TabelleK31BI,7,FALSE),""),"")</f>
        <v/>
      </c>
      <c r="JN452" s="4" t="str">
        <f ca="1">IFERROR(IF($B452&lt;&gt;"",VLOOKUP(JN$421,TabelleK31BI,7,FALSE),""),"")</f>
        <v/>
      </c>
      <c r="JO452" s="4" t="str">
        <f ca="1">IFERROR(IF($B452&lt;&gt;"",VLOOKUP(JO$421,TabelleK31BI,7,FALSE),""),"")</f>
        <v/>
      </c>
      <c r="JP452" s="4" t="str">
        <f ca="1">IFERROR(IF($B452&lt;&gt;"",VLOOKUP(JP$421,TabelleK31BI,7,FALSE),""),"")</f>
        <v/>
      </c>
      <c r="JQ452" s="4" t="str">
        <f ca="1">IFERROR(IF($B452&lt;&gt;"",VLOOKUP(JQ$421,TabelleK31BI,7,FALSE),""),"")</f>
        <v/>
      </c>
      <c r="JR452" s="4" t="str">
        <f ca="1">IFERROR(IF($B452&lt;&gt;"",VLOOKUP(JR$421,TabelleK31BI,7,FALSE),""),"")</f>
        <v/>
      </c>
      <c r="JS452" s="4" t="str">
        <f ca="1">IFERROR(IF($B452&lt;&gt;"",VLOOKUP(JS$421,TabelleK31BI,7,FALSE),""),"")</f>
        <v/>
      </c>
      <c r="JT452" s="4" t="str">
        <f ca="1">IFERROR(IF($B452&lt;&gt;"",VLOOKUP(JT$421,TabelleK31BI,7,FALSE),""),"")</f>
        <v/>
      </c>
      <c r="JU452" s="4" t="str">
        <f ca="1">IFERROR(IF($B452&lt;&gt;"",VLOOKUP(JU$421,TabelleK31BI,7,FALSE),""),"")</f>
        <v/>
      </c>
      <c r="JV452" s="4" t="str">
        <f ca="1">IFERROR(IF($B452&lt;&gt;"",VLOOKUP(JV$421,TabelleK31BI,7,FALSE),""),"")</f>
        <v/>
      </c>
      <c r="JW452" s="4" t="str">
        <f ca="1">IFERROR(IF($B452&lt;&gt;"",VLOOKUP(JW$421,TabelleK31BI,7,FALSE),""),"")</f>
        <v/>
      </c>
      <c r="JX452" s="4" t="str">
        <f ca="1">IFERROR(IF($B452&lt;&gt;"",VLOOKUP(JX$421,TabelleK31BI,7,FALSE),""),"")</f>
        <v/>
      </c>
      <c r="JY452" s="4" t="str">
        <f ca="1">IFERROR(IF($B452&lt;&gt;"",VLOOKUP(JY$421,TabelleK31BI,7,FALSE),""),"")</f>
        <v/>
      </c>
      <c r="JZ452" s="4" t="str">
        <f ca="1">IFERROR(IF($B452&lt;&gt;"",VLOOKUP(JZ$421,TabelleK31BI,7,FALSE),""),"")</f>
        <v/>
      </c>
      <c r="KA452" s="4" t="str">
        <f ca="1">IFERROR(IF($B452&lt;&gt;"",VLOOKUP(KA$421,TabelleK31BI,7,FALSE),""),"")</f>
        <v/>
      </c>
      <c r="KB452" s="4" t="str">
        <f ca="1">IFERROR(IF($B452&lt;&gt;"",VLOOKUP(KB$421,TabelleK31BI,7,FALSE),""),"")</f>
        <v/>
      </c>
      <c r="KC452" s="4" t="str">
        <f ca="1">IFERROR(IF($B452&lt;&gt;"",VLOOKUP(KC$421,TabelleK31BI,7,FALSE),""),"")</f>
        <v/>
      </c>
      <c r="KD452" s="4" t="str">
        <f ca="1">IFERROR(IF($B452&lt;&gt;"",VLOOKUP(KD$421,TabelleK31BI,7,FALSE),""),"")</f>
        <v/>
      </c>
      <c r="KE452" s="4" t="str">
        <f ca="1">IFERROR(IF($B452&lt;&gt;"",VLOOKUP(KE$421,TabelleK31BI,7,FALSE),""),"")</f>
        <v/>
      </c>
      <c r="KF452" s="4" t="str">
        <f ca="1">IFERROR(IF($B452&lt;&gt;"",VLOOKUP(KF$421,TabelleK31BI,7,FALSE),""),"")</f>
        <v/>
      </c>
      <c r="KG452" s="4" t="str">
        <f ca="1">IFERROR(IF($B452&lt;&gt;"",VLOOKUP(KG$421,TabelleK31BI,7,FALSE),""),"")</f>
        <v/>
      </c>
      <c r="KH452" s="4" t="str">
        <f ca="1">IFERROR(IF($B452&lt;&gt;"",VLOOKUP(KH$421,TabelleK31BI,7,FALSE),""),"")</f>
        <v/>
      </c>
      <c r="KI452" s="4" t="str">
        <f ca="1">IFERROR(IF($B452&lt;&gt;"",VLOOKUP(KI$421,TabelleK31BI,7,FALSE),""),"")</f>
        <v/>
      </c>
      <c r="KJ452" s="4" t="str">
        <f ca="1">IFERROR(IF($B452&lt;&gt;"",VLOOKUP(KJ$421,TabelleK31BI,7,FALSE),""),"")</f>
        <v/>
      </c>
      <c r="KK452" s="4" t="str">
        <f ca="1">IFERROR(IF($B452&lt;&gt;"",VLOOKUP(KK$421,TabelleK31BI,7,FALSE),""),"")</f>
        <v/>
      </c>
      <c r="KL452" s="4" t="str">
        <f ca="1">IFERROR(IF($B452&lt;&gt;"",VLOOKUP(KL$421,TabelleK31BI,7,FALSE),""),"")</f>
        <v/>
      </c>
      <c r="KM452" s="4" t="str">
        <f ca="1">IFERROR(IF($B452&lt;&gt;"",VLOOKUP(KM$421,TabelleK31BI,7,FALSE),""),"")</f>
        <v/>
      </c>
      <c r="KN452" s="4" t="str">
        <f ca="1">IFERROR(IF($B452&lt;&gt;"",VLOOKUP(KN$421,TabelleK31BI,7,FALSE),""),"")</f>
        <v/>
      </c>
      <c r="KO452" s="4" t="str">
        <f ca="1">IFERROR(IF($B452&lt;&gt;"",VLOOKUP(KO$421,TabelleK31BI,7,FALSE),""),"")</f>
        <v/>
      </c>
      <c r="KP452" s="4" t="str">
        <f ca="1">IFERROR(IF($B452&lt;&gt;"",VLOOKUP(KP$421,TabelleK31BI,7,FALSE),""),"")</f>
        <v/>
      </c>
      <c r="KQ452" s="4" t="str">
        <f ca="1">IFERROR(IF($B452&lt;&gt;"",VLOOKUP(KQ$421,TabelleK31BI,7,FALSE),""),"")</f>
        <v/>
      </c>
      <c r="KR452" s="4" t="str">
        <f>IFERROR(VLOOKUP($KR$421,TabelleK31BI,7,FALSE),"")</f>
        <v/>
      </c>
      <c r="KS452" s="4" t="str">
        <f>IFERROR(VLOOKUP($KS$421,TabelleK31BI,7,FALSE),"")</f>
        <v/>
      </c>
    </row>
    <row r="453" spans="2:305" ht="12.75" hidden="1" customHeight="1" x14ac:dyDescent="0.2">
      <c r="B453" s="138" t="str">
        <f t="shared" ca="1" si="148"/>
        <v/>
      </c>
      <c r="C453" s="4" t="str">
        <f ca="1">IFERROR(IF($B453&lt;&gt;"",VLOOKUP(C$421,TabelleK32BI,7,FALSE),""),"")</f>
        <v/>
      </c>
      <c r="D453" s="4" t="str">
        <f ca="1">IFERROR(IF($B453&lt;&gt;"",VLOOKUP(D$421,TabelleK32BI,7,FALSE),""),"")</f>
        <v/>
      </c>
      <c r="E453" s="4" t="str">
        <f ca="1">IFERROR(IF($B453&lt;&gt;"",VLOOKUP(E$421,TabelleK32BI,7,FALSE),""),"")</f>
        <v/>
      </c>
      <c r="F453" s="4" t="str">
        <f ca="1">IFERROR(IF($B453&lt;&gt;"",VLOOKUP(F$421,TabelleK32BI,7,FALSE),""),"")</f>
        <v/>
      </c>
      <c r="G453" s="4" t="str">
        <f ca="1">IFERROR(IF($B453&lt;&gt;"",VLOOKUP(G$421,TabelleK32BI,7,FALSE),""),"")</f>
        <v/>
      </c>
      <c r="H453" s="4" t="str">
        <f ca="1">IFERROR(IF($B453&lt;&gt;"",VLOOKUP(H$421,TabelleK32BI,7,FALSE),""),"")</f>
        <v/>
      </c>
      <c r="I453" s="4" t="str">
        <f ca="1">IFERROR(IF($B453&lt;&gt;"",VLOOKUP(I$421,TabelleK32BI,7,FALSE),""),"")</f>
        <v/>
      </c>
      <c r="J453" s="4" t="str">
        <f ca="1">IFERROR(IF($B453&lt;&gt;"",VLOOKUP(J$421,TabelleK32BI,7,FALSE),""),"")</f>
        <v/>
      </c>
      <c r="K453" s="4" t="str">
        <f ca="1">IFERROR(IF($B453&lt;&gt;"",VLOOKUP(K$421,TabelleK32BI,7,FALSE),""),"")</f>
        <v/>
      </c>
      <c r="L453" s="4" t="str">
        <f ca="1">IFERROR(IF($B453&lt;&gt;"",VLOOKUP(L$421,TabelleK32BI,7,FALSE),""),"")</f>
        <v/>
      </c>
      <c r="M453" s="4" t="str">
        <f ca="1">IFERROR(IF($B453&lt;&gt;"",VLOOKUP(M$421,TabelleK32BI,7,FALSE),""),"")</f>
        <v/>
      </c>
      <c r="N453" s="4" t="str">
        <f ca="1">IFERROR(IF($B453&lt;&gt;"",VLOOKUP(N$421,TabelleK32BI,7,FALSE),""),"")</f>
        <v/>
      </c>
      <c r="O453" s="4" t="str">
        <f ca="1">IFERROR(IF($B453&lt;&gt;"",VLOOKUP(O$421,TabelleK32BI,7,FALSE),""),"")</f>
        <v/>
      </c>
      <c r="P453" s="4" t="str">
        <f ca="1">IFERROR(IF($B453&lt;&gt;"",VLOOKUP(P$421,TabelleK32BI,7,FALSE),""),"")</f>
        <v/>
      </c>
      <c r="Q453" s="4" t="str">
        <f ca="1">IFERROR(IF($B453&lt;&gt;"",VLOOKUP(Q$421,TabelleK32BI,7,FALSE),""),"")</f>
        <v/>
      </c>
      <c r="R453" s="4" t="str">
        <f ca="1">IFERROR(IF($B453&lt;&gt;"",VLOOKUP(R$421,TabelleK32BI,7,FALSE),""),"")</f>
        <v/>
      </c>
      <c r="S453" s="4" t="str">
        <f ca="1">IFERROR(IF($B453&lt;&gt;"",VLOOKUP(S$421,TabelleK32BI,7,FALSE),""),"")</f>
        <v/>
      </c>
      <c r="T453" s="4" t="str">
        <f ca="1">IFERROR(IF($B453&lt;&gt;"",VLOOKUP(T$421,TabelleK32BI,7,FALSE),""),"")</f>
        <v/>
      </c>
      <c r="U453" s="4" t="str">
        <f ca="1">IFERROR(IF($B453&lt;&gt;"",VLOOKUP(U$421,TabelleK32BI,7,FALSE),""),"")</f>
        <v/>
      </c>
      <c r="V453" s="4" t="str">
        <f ca="1">IFERROR(IF($B453&lt;&gt;"",VLOOKUP(V$421,TabelleK32BI,7,FALSE),""),"")</f>
        <v/>
      </c>
      <c r="W453" s="4" t="str">
        <f ca="1">IFERROR(IF($B453&lt;&gt;"",VLOOKUP(W$421,TabelleK32BI,7,FALSE),""),"")</f>
        <v/>
      </c>
      <c r="X453" s="4" t="str">
        <f ca="1">IFERROR(IF($B453&lt;&gt;"",VLOOKUP(X$421,TabelleK32BI,7,FALSE),""),"")</f>
        <v/>
      </c>
      <c r="Y453" s="4" t="str">
        <f ca="1">IFERROR(IF($B453&lt;&gt;"",VLOOKUP(Y$421,TabelleK32BI,7,FALSE),""),"")</f>
        <v/>
      </c>
      <c r="Z453" s="4" t="str">
        <f ca="1">IFERROR(IF($B453&lt;&gt;"",VLOOKUP(Z$421,TabelleK32BI,7,FALSE),""),"")</f>
        <v/>
      </c>
      <c r="AA453" s="4" t="str">
        <f ca="1">IFERROR(IF($B453&lt;&gt;"",VLOOKUP(AA$421,TabelleK32BI,7,FALSE),""),"")</f>
        <v/>
      </c>
      <c r="AB453" s="4" t="str">
        <f ca="1">IFERROR(IF($B453&lt;&gt;"",VLOOKUP(AB$421,TabelleK32BI,7,FALSE),""),"")</f>
        <v/>
      </c>
      <c r="AC453" s="4" t="str">
        <f ca="1">IFERROR(IF($B453&lt;&gt;"",VLOOKUP(AC$421,TabelleK32BI,7,FALSE),""),"")</f>
        <v/>
      </c>
      <c r="AD453" s="4" t="str">
        <f ca="1">IFERROR(IF($B453&lt;&gt;"",VLOOKUP(AD$421,TabelleK32BI,7,FALSE),""),"")</f>
        <v/>
      </c>
      <c r="AE453" s="4" t="str">
        <f ca="1">IFERROR(IF($B453&lt;&gt;"",VLOOKUP(AE$421,TabelleK32BI,7,FALSE),""),"")</f>
        <v/>
      </c>
      <c r="AF453" s="4" t="str">
        <f ca="1">IFERROR(IF($B453&lt;&gt;"",VLOOKUP(AF$421,TabelleK32BI,7,FALSE),""),"")</f>
        <v/>
      </c>
      <c r="AG453" s="4" t="str">
        <f ca="1">IFERROR(IF($B453&lt;&gt;"",VLOOKUP(AG$421,TabelleK32BI,7,FALSE),""),"")</f>
        <v/>
      </c>
      <c r="AH453" s="4" t="str">
        <f ca="1">IFERROR(IF($B453&lt;&gt;"",VLOOKUP(AH$421,TabelleK32BI,7,FALSE),""),"")</f>
        <v/>
      </c>
      <c r="AI453" s="4" t="str">
        <f ca="1">IFERROR(IF($B453&lt;&gt;"",VLOOKUP(AI$421,TabelleK32BI,7,FALSE),""),"")</f>
        <v/>
      </c>
      <c r="AJ453" s="4" t="str">
        <f ca="1">IFERROR(IF($B453&lt;&gt;"",VLOOKUP(AJ$421,TabelleK32BI,7,FALSE),""),"")</f>
        <v/>
      </c>
      <c r="AK453" s="4" t="str">
        <f ca="1">IFERROR(IF($B453&lt;&gt;"",VLOOKUP(AK$421,TabelleK32BI,7,FALSE),""),"")</f>
        <v/>
      </c>
      <c r="AL453" s="4" t="str">
        <f ca="1">IFERROR(IF($B453&lt;&gt;"",VLOOKUP(AL$421,TabelleK32BI,7,FALSE),""),"")</f>
        <v/>
      </c>
      <c r="AM453" s="4" t="str">
        <f ca="1">IFERROR(IF($B453&lt;&gt;"",VLOOKUP(AM$421,TabelleK32BI,7,FALSE),""),"")</f>
        <v/>
      </c>
      <c r="AN453" s="4" t="str">
        <f ca="1">IFERROR(IF($B453&lt;&gt;"",VLOOKUP(AN$421,TabelleK32BI,7,FALSE),""),"")</f>
        <v/>
      </c>
      <c r="AO453" s="4" t="str">
        <f ca="1">IFERROR(IF($B453&lt;&gt;"",VLOOKUP(AO$421,TabelleK32BI,7,FALSE),""),"")</f>
        <v/>
      </c>
      <c r="AP453" s="4" t="str">
        <f ca="1">IFERROR(IF($B453&lt;&gt;"",VLOOKUP(AP$421,TabelleK32BI,7,FALSE),""),"")</f>
        <v/>
      </c>
      <c r="AQ453" s="4" t="str">
        <f ca="1">IFERROR(IF($B453&lt;&gt;"",VLOOKUP(AQ$421,TabelleK32BI,7,FALSE),""),"")</f>
        <v/>
      </c>
      <c r="AR453" s="4" t="str">
        <f ca="1">IFERROR(IF($B453&lt;&gt;"",VLOOKUP(AR$421,TabelleK32BI,7,FALSE),""),"")</f>
        <v/>
      </c>
      <c r="AS453" s="4" t="str">
        <f ca="1">IFERROR(IF($B453&lt;&gt;"",VLOOKUP(AS$421,TabelleK32BI,7,FALSE),""),"")</f>
        <v/>
      </c>
      <c r="AT453" s="4" t="str">
        <f ca="1">IFERROR(IF($B453&lt;&gt;"",VLOOKUP(AT$421,TabelleK32BI,7,FALSE),""),"")</f>
        <v/>
      </c>
      <c r="AU453" s="4" t="str">
        <f ca="1">IFERROR(IF($B453&lt;&gt;"",VLOOKUP(AU$421,TabelleK32BI,7,FALSE),""),"")</f>
        <v/>
      </c>
      <c r="AV453" s="4" t="str">
        <f ca="1">IFERROR(IF($B453&lt;&gt;"",VLOOKUP(AV$421,TabelleK32BI,7,FALSE),""),"")</f>
        <v/>
      </c>
      <c r="AW453" s="4" t="str">
        <f ca="1">IFERROR(IF($B453&lt;&gt;"",VLOOKUP(AW$421,TabelleK32BI,7,FALSE),""),"")</f>
        <v/>
      </c>
      <c r="AX453" s="4" t="str">
        <f ca="1">IFERROR(IF($B453&lt;&gt;"",VLOOKUP(AX$421,TabelleK32BI,7,FALSE),""),"")</f>
        <v/>
      </c>
      <c r="AY453" s="4" t="str">
        <f ca="1">IFERROR(IF($B453&lt;&gt;"",VLOOKUP(AY$421,TabelleK32BI,7,FALSE),""),"")</f>
        <v/>
      </c>
      <c r="AZ453" s="4" t="str">
        <f ca="1">IFERROR(IF($B453&lt;&gt;"",VLOOKUP(AZ$421,TabelleK32BI,7,FALSE),""),"")</f>
        <v/>
      </c>
      <c r="BA453" s="4" t="str">
        <f ca="1">IFERROR(IF($B453&lt;&gt;"",VLOOKUP(BA$421,TabelleK32BI,7,FALSE),""),"")</f>
        <v/>
      </c>
      <c r="BB453" s="4" t="str">
        <f ca="1">IFERROR(IF($B453&lt;&gt;"",VLOOKUP(BB$421,TabelleK32BI,7,FALSE),""),"")</f>
        <v/>
      </c>
      <c r="BC453" s="4" t="str">
        <f ca="1">IFERROR(IF($B453&lt;&gt;"",VLOOKUP(BC$421,TabelleK32BI,7,FALSE),""),"")</f>
        <v/>
      </c>
      <c r="BD453" s="4" t="str">
        <f ca="1">IFERROR(IF($B453&lt;&gt;"",VLOOKUP(BD$421,TabelleK32BI,7,FALSE),""),"")</f>
        <v/>
      </c>
      <c r="BE453" s="4" t="str">
        <f ca="1">IFERROR(IF($B453&lt;&gt;"",VLOOKUP(BE$421,TabelleK32BI,7,FALSE),""),"")</f>
        <v/>
      </c>
      <c r="BF453" s="4" t="str">
        <f ca="1">IFERROR(IF($B453&lt;&gt;"",VLOOKUP(BF$421,TabelleK32BI,7,FALSE),""),"")</f>
        <v/>
      </c>
      <c r="BG453" s="4" t="str">
        <f ca="1">IFERROR(IF($B453&lt;&gt;"",VLOOKUP(BG$421,TabelleK32BI,7,FALSE),""),"")</f>
        <v/>
      </c>
      <c r="BH453" s="4" t="str">
        <f ca="1">IFERROR(IF($B453&lt;&gt;"",VLOOKUP(BH$421,TabelleK32BI,7,FALSE),""),"")</f>
        <v/>
      </c>
      <c r="BI453" s="4" t="str">
        <f ca="1">IFERROR(IF($B453&lt;&gt;"",VLOOKUP(BI$421,TabelleK32BI,7,FALSE),""),"")</f>
        <v/>
      </c>
      <c r="BJ453" s="4" t="str">
        <f ca="1">IFERROR(IF($B453&lt;&gt;"",VLOOKUP(BJ$421,TabelleK32BI,7,FALSE),""),"")</f>
        <v/>
      </c>
      <c r="BK453" s="4" t="str">
        <f ca="1">IFERROR(IF($B453&lt;&gt;"",VLOOKUP(BK$421,TabelleK32BI,7,FALSE),""),"")</f>
        <v/>
      </c>
      <c r="BL453" s="4" t="str">
        <f ca="1">IFERROR(IF($B453&lt;&gt;"",VLOOKUP(BL$421,TabelleK32BI,7,FALSE),""),"")</f>
        <v/>
      </c>
      <c r="BM453" s="4" t="str">
        <f ca="1">IFERROR(IF($B453&lt;&gt;"",VLOOKUP(BM$421,TabelleK32BI,7,FALSE),""),"")</f>
        <v/>
      </c>
      <c r="BN453" s="4" t="str">
        <f ca="1">IFERROR(IF($B453&lt;&gt;"",VLOOKUP(BN$421,TabelleK32BI,7,FALSE),""),"")</f>
        <v/>
      </c>
      <c r="BO453" s="4" t="str">
        <f ca="1">IFERROR(IF($B453&lt;&gt;"",VLOOKUP(BO$421,TabelleK32BI,7,FALSE),""),"")</f>
        <v/>
      </c>
      <c r="BP453" s="4" t="str">
        <f ca="1">IFERROR(IF($B453&lt;&gt;"",VLOOKUP(BP$421,TabelleK32BI,7,FALSE),""),"")</f>
        <v/>
      </c>
      <c r="BQ453" s="4" t="str">
        <f ca="1">IFERROR(IF($B453&lt;&gt;"",VLOOKUP(BQ$421,TabelleK32BI,7,FALSE),""),"")</f>
        <v/>
      </c>
      <c r="BR453" s="4" t="str">
        <f ca="1">IFERROR(IF($B453&lt;&gt;"",VLOOKUP(BR$421,TabelleK32BI,7,FALSE),""),"")</f>
        <v/>
      </c>
      <c r="BS453" s="4" t="str">
        <f ca="1">IFERROR(IF($B453&lt;&gt;"",VLOOKUP(BS$421,TabelleK32BI,7,FALSE),""),"")</f>
        <v/>
      </c>
      <c r="BT453" s="4" t="str">
        <f ca="1">IFERROR(IF($B453&lt;&gt;"",VLOOKUP(BT$421,TabelleK32BI,7,FALSE),""),"")</f>
        <v/>
      </c>
      <c r="BU453" s="4" t="str">
        <f ca="1">IFERROR(IF($B453&lt;&gt;"",VLOOKUP(BU$421,TabelleK32BI,7,FALSE),""),"")</f>
        <v/>
      </c>
      <c r="BV453" s="4" t="str">
        <f ca="1">IFERROR(IF($B453&lt;&gt;"",VLOOKUP(BV$421,TabelleK32BI,7,FALSE),""),"")</f>
        <v/>
      </c>
      <c r="BW453" s="4" t="str">
        <f ca="1">IFERROR(IF($B453&lt;&gt;"",VLOOKUP(BW$421,TabelleK32BI,7,FALSE),""),"")</f>
        <v/>
      </c>
      <c r="BX453" s="4" t="str">
        <f ca="1">IFERROR(IF($B453&lt;&gt;"",VLOOKUP(BX$421,TabelleK32BI,7,FALSE),""),"")</f>
        <v/>
      </c>
      <c r="BY453" s="4" t="str">
        <f ca="1">IFERROR(IF($B453&lt;&gt;"",VLOOKUP(BY$421,TabelleK32BI,7,FALSE),""),"")</f>
        <v/>
      </c>
      <c r="BZ453" s="4" t="str">
        <f ca="1">IFERROR(IF($B453&lt;&gt;"",VLOOKUP(BZ$421,TabelleK32BI,7,FALSE),""),"")</f>
        <v/>
      </c>
      <c r="CA453" s="4" t="str">
        <f ca="1">IFERROR(IF($B453&lt;&gt;"",VLOOKUP(CA$421,TabelleK32BI,7,FALSE),""),"")</f>
        <v/>
      </c>
      <c r="CB453" s="4" t="str">
        <f ca="1">IFERROR(IF($B453&lt;&gt;"",VLOOKUP(CB$421,TabelleK32BI,7,FALSE),""),"")</f>
        <v/>
      </c>
      <c r="CC453" s="4" t="str">
        <f ca="1">IFERROR(IF($B453&lt;&gt;"",VLOOKUP(CC$421,TabelleK32BI,7,FALSE),""),"")</f>
        <v/>
      </c>
      <c r="CD453" s="4" t="str">
        <f ca="1">IFERROR(IF($B453&lt;&gt;"",VLOOKUP(CD$421,TabelleK32BI,7,FALSE),""),"")</f>
        <v/>
      </c>
      <c r="CE453" s="4" t="str">
        <f ca="1">IFERROR(IF($B453&lt;&gt;"",VLOOKUP(CE$421,TabelleK32BI,7,FALSE),""),"")</f>
        <v/>
      </c>
      <c r="CF453" s="4" t="str">
        <f ca="1">IFERROR(IF($B453&lt;&gt;"",VLOOKUP(CF$421,TabelleK32BI,7,FALSE),""),"")</f>
        <v/>
      </c>
      <c r="CG453" s="4" t="str">
        <f ca="1">IFERROR(IF($B453&lt;&gt;"",VLOOKUP(CG$421,TabelleK32BI,7,FALSE),""),"")</f>
        <v/>
      </c>
      <c r="CH453" s="4" t="str">
        <f ca="1">IFERROR(IF($B453&lt;&gt;"",VLOOKUP(CH$421,TabelleK32BI,7,FALSE),""),"")</f>
        <v/>
      </c>
      <c r="CI453" s="4" t="str">
        <f ca="1">IFERROR(IF($B453&lt;&gt;"",VLOOKUP(CI$421,TabelleK32BI,7,FALSE),""),"")</f>
        <v/>
      </c>
      <c r="CJ453" s="4" t="str">
        <f ca="1">IFERROR(IF($B453&lt;&gt;"",VLOOKUP(CJ$421,TabelleK32BI,7,FALSE),""),"")</f>
        <v/>
      </c>
      <c r="CK453" s="4" t="str">
        <f ca="1">IFERROR(IF($B453&lt;&gt;"",VLOOKUP(CK$421,TabelleK32BI,7,FALSE),""),"")</f>
        <v/>
      </c>
      <c r="CL453" s="4" t="str">
        <f ca="1">IFERROR(IF($B453&lt;&gt;"",VLOOKUP(CL$421,TabelleK32BI,7,FALSE),""),"")</f>
        <v/>
      </c>
      <c r="CM453" s="4" t="str">
        <f ca="1">IFERROR(IF($B453&lt;&gt;"",VLOOKUP(CM$421,TabelleK32BI,7,FALSE),""),"")</f>
        <v/>
      </c>
      <c r="CN453" s="4" t="str">
        <f ca="1">IFERROR(IF($B453&lt;&gt;"",VLOOKUP(CN$421,TabelleK32BI,7,FALSE),""),"")</f>
        <v/>
      </c>
      <c r="CO453" s="4" t="str">
        <f ca="1">IFERROR(IF($B453&lt;&gt;"",VLOOKUP(CO$421,TabelleK32BI,7,FALSE),""),"")</f>
        <v/>
      </c>
      <c r="CP453" s="4" t="str">
        <f ca="1">IFERROR(IF($B453&lt;&gt;"",VLOOKUP(CP$421,TabelleK32BI,7,FALSE),""),"")</f>
        <v/>
      </c>
      <c r="CQ453" s="4" t="str">
        <f ca="1">IFERROR(IF($B453&lt;&gt;"",VLOOKUP(CQ$421,TabelleK32BI,7,FALSE),""),"")</f>
        <v/>
      </c>
      <c r="CR453" s="4" t="str">
        <f ca="1">IFERROR(IF($B453&lt;&gt;"",VLOOKUP(CR$421,TabelleK32BI,7,FALSE),""),"")</f>
        <v/>
      </c>
      <c r="CS453" s="4" t="str">
        <f ca="1">IFERROR(IF($B453&lt;&gt;"",VLOOKUP(CS$421,TabelleK32BI,7,FALSE),""),"")</f>
        <v/>
      </c>
      <c r="CT453" s="4" t="str">
        <f ca="1">IFERROR(IF($B453&lt;&gt;"",VLOOKUP(CT$421,TabelleK32BI,7,FALSE),""),"")</f>
        <v/>
      </c>
      <c r="CU453" s="4" t="str">
        <f ca="1">IFERROR(IF($B453&lt;&gt;"",VLOOKUP(CU$421,TabelleK32BI,7,FALSE),""),"")</f>
        <v/>
      </c>
      <c r="CV453" s="4" t="str">
        <f ca="1">IFERROR(IF($B453&lt;&gt;"",VLOOKUP(CV$421,TabelleK32BI,7,FALSE),""),"")</f>
        <v/>
      </c>
      <c r="CW453" s="4" t="str">
        <f ca="1">IFERROR(IF($B453&lt;&gt;"",VLOOKUP(CW$421,TabelleK32BI,7,FALSE),""),"")</f>
        <v/>
      </c>
      <c r="CX453" s="4" t="str">
        <f ca="1">IFERROR(IF($B453&lt;&gt;"",VLOOKUP(CX$421,TabelleK32BI,7,FALSE),""),"")</f>
        <v/>
      </c>
      <c r="CY453" s="4" t="str">
        <f ca="1">IFERROR(IF($B453&lt;&gt;"",VLOOKUP(CY$421,TabelleK32BI,7,FALSE),""),"")</f>
        <v/>
      </c>
      <c r="CZ453" s="4" t="str">
        <f ca="1">IFERROR(IF($B453&lt;&gt;"",VLOOKUP(CZ$421,TabelleK32BI,7,FALSE),""),"")</f>
        <v/>
      </c>
      <c r="DA453" s="4" t="str">
        <f ca="1">IFERROR(IF($B453&lt;&gt;"",VLOOKUP(DA$421,TabelleK32BI,7,FALSE),""),"")</f>
        <v/>
      </c>
      <c r="DB453" s="4" t="str">
        <f ca="1">IFERROR(IF($B453&lt;&gt;"",VLOOKUP(DB$421,TabelleK32BI,7,FALSE),""),"")</f>
        <v/>
      </c>
      <c r="DC453" s="4" t="str">
        <f ca="1">IFERROR(IF($B453&lt;&gt;"",VLOOKUP(DC$421,TabelleK32BI,7,FALSE),""),"")</f>
        <v/>
      </c>
      <c r="DD453" s="4" t="str">
        <f ca="1">IFERROR(IF($B453&lt;&gt;"",VLOOKUP(DD$421,TabelleK32BI,7,FALSE),""),"")</f>
        <v/>
      </c>
      <c r="DE453" s="4" t="str">
        <f ca="1">IFERROR(IF($B453&lt;&gt;"",VLOOKUP(DE$421,TabelleK32BI,7,FALSE),""),"")</f>
        <v/>
      </c>
      <c r="DF453" s="4" t="str">
        <f ca="1">IFERROR(IF($B453&lt;&gt;"",VLOOKUP(DF$421,TabelleK32BI,7,FALSE),""),"")</f>
        <v/>
      </c>
      <c r="DG453" s="4" t="str">
        <f ca="1">IFERROR(IF($B453&lt;&gt;"",VLOOKUP(DG$421,TabelleK32BI,7,FALSE),""),"")</f>
        <v/>
      </c>
      <c r="DH453" s="4" t="str">
        <f ca="1">IFERROR(IF($B453&lt;&gt;"",VLOOKUP(DH$421,TabelleK32BI,7,FALSE),""),"")</f>
        <v/>
      </c>
      <c r="DI453" s="4" t="str">
        <f ca="1">IFERROR(IF($B453&lt;&gt;"",VLOOKUP(DI$421,TabelleK32BI,7,FALSE),""),"")</f>
        <v/>
      </c>
      <c r="DJ453" s="4" t="str">
        <f ca="1">IFERROR(IF($B453&lt;&gt;"",VLOOKUP(DJ$421,TabelleK32BI,7,FALSE),""),"")</f>
        <v/>
      </c>
      <c r="DK453" s="4" t="str">
        <f ca="1">IFERROR(IF($B453&lt;&gt;"",VLOOKUP(DK$421,TabelleK32BI,7,FALSE),""),"")</f>
        <v/>
      </c>
      <c r="DL453" s="4" t="str">
        <f ca="1">IFERROR(IF($B453&lt;&gt;"",VLOOKUP(DL$421,TabelleK32BI,7,FALSE),""),"")</f>
        <v/>
      </c>
      <c r="DM453" s="4" t="str">
        <f ca="1">IFERROR(IF($B453&lt;&gt;"",VLOOKUP(DM$421,TabelleK32BI,7,FALSE),""),"")</f>
        <v/>
      </c>
      <c r="DN453" s="4" t="str">
        <f ca="1">IFERROR(IF($B453&lt;&gt;"",VLOOKUP(DN$421,TabelleK32BI,7,FALSE),""),"")</f>
        <v/>
      </c>
      <c r="DO453" s="4" t="str">
        <f ca="1">IFERROR(IF($B453&lt;&gt;"",VLOOKUP(DO$421,TabelleK32BI,7,FALSE),""),"")</f>
        <v/>
      </c>
      <c r="DP453" s="4" t="str">
        <f ca="1">IFERROR(IF($B453&lt;&gt;"",VLOOKUP(DP$421,TabelleK32BI,7,FALSE),""),"")</f>
        <v/>
      </c>
      <c r="DQ453" s="4" t="str">
        <f ca="1">IFERROR(IF($B453&lt;&gt;"",VLOOKUP(DQ$421,TabelleK32BI,7,FALSE),""),"")</f>
        <v/>
      </c>
      <c r="DR453" s="4" t="str">
        <f ca="1">IFERROR(IF($B453&lt;&gt;"",VLOOKUP(DR$421,TabelleK32BI,7,FALSE),""),"")</f>
        <v/>
      </c>
      <c r="DS453" s="4" t="str">
        <f ca="1">IFERROR(IF($B453&lt;&gt;"",VLOOKUP(DS$421,TabelleK32BI,7,FALSE),""),"")</f>
        <v/>
      </c>
      <c r="DT453" s="4" t="str">
        <f ca="1">IFERROR(IF($B453&lt;&gt;"",VLOOKUP(DT$421,TabelleK32BI,7,FALSE),""),"")</f>
        <v/>
      </c>
      <c r="DU453" s="4" t="str">
        <f ca="1">IFERROR(IF($B453&lt;&gt;"",VLOOKUP(DU$421,TabelleK32BI,7,FALSE),""),"")</f>
        <v/>
      </c>
      <c r="DV453" s="4" t="str">
        <f ca="1">IFERROR(IF($B453&lt;&gt;"",VLOOKUP(DV$421,TabelleK32BI,7,FALSE),""),"")</f>
        <v/>
      </c>
      <c r="DW453" s="4" t="str">
        <f ca="1">IFERROR(IF($B453&lt;&gt;"",VLOOKUP(DW$421,TabelleK32BI,7,FALSE),""),"")</f>
        <v/>
      </c>
      <c r="DX453" s="4" t="str">
        <f ca="1">IFERROR(IF($B453&lt;&gt;"",VLOOKUP(DX$421,TabelleK32BI,7,FALSE),""),"")</f>
        <v/>
      </c>
      <c r="DY453" s="4" t="str">
        <f ca="1">IFERROR(IF($B453&lt;&gt;"",VLOOKUP(DY$421,TabelleK32BI,7,FALSE),""),"")</f>
        <v/>
      </c>
      <c r="DZ453" s="4" t="str">
        <f ca="1">IFERROR(IF($B453&lt;&gt;"",VLOOKUP(DZ$421,TabelleK32BI,7,FALSE),""),"")</f>
        <v/>
      </c>
      <c r="EA453" s="4" t="str">
        <f ca="1">IFERROR(IF($B453&lt;&gt;"",VLOOKUP(EA$421,TabelleK32BI,7,FALSE),""),"")</f>
        <v/>
      </c>
      <c r="EB453" s="4" t="str">
        <f ca="1">IFERROR(IF($B453&lt;&gt;"",VLOOKUP(EB$421,TabelleK32BI,7,FALSE),""),"")</f>
        <v/>
      </c>
      <c r="EC453" s="4" t="str">
        <f ca="1">IFERROR(IF($B453&lt;&gt;"",VLOOKUP(EC$421,TabelleK32BI,7,FALSE),""),"")</f>
        <v/>
      </c>
      <c r="ED453" s="4" t="str">
        <f ca="1">IFERROR(IF($B453&lt;&gt;"",VLOOKUP(ED$421,TabelleK32BI,7,FALSE),""),"")</f>
        <v/>
      </c>
      <c r="EE453" s="4" t="str">
        <f ca="1">IFERROR(IF($B453&lt;&gt;"",VLOOKUP(EE$421,TabelleK32BI,7,FALSE),""),"")</f>
        <v/>
      </c>
      <c r="EF453" s="4" t="str">
        <f ca="1">IFERROR(IF($B453&lt;&gt;"",VLOOKUP(EF$421,TabelleK32BI,7,FALSE),""),"")</f>
        <v/>
      </c>
      <c r="EG453" s="4" t="str">
        <f ca="1">IFERROR(IF($B453&lt;&gt;"",VLOOKUP(EG$421,TabelleK32BI,7,FALSE),""),"")</f>
        <v/>
      </c>
      <c r="EH453" s="4" t="str">
        <f ca="1">IFERROR(IF($B453&lt;&gt;"",VLOOKUP(EH$421,TabelleK32BI,7,FALSE),""),"")</f>
        <v/>
      </c>
      <c r="EI453" s="4" t="str">
        <f ca="1">IFERROR(IF($B453&lt;&gt;"",VLOOKUP(EI$421,TabelleK32BI,7,FALSE),""),"")</f>
        <v/>
      </c>
      <c r="EJ453" s="4" t="str">
        <f ca="1">IFERROR(IF($B453&lt;&gt;"",VLOOKUP(EJ$421,TabelleK32BI,7,FALSE),""),"")</f>
        <v/>
      </c>
      <c r="EK453" s="4" t="str">
        <f ca="1">IFERROR(IF($B453&lt;&gt;"",VLOOKUP(EK$421,TabelleK32BI,7,FALSE),""),"")</f>
        <v/>
      </c>
      <c r="EL453" s="4" t="str">
        <f ca="1">IFERROR(IF($B453&lt;&gt;"",VLOOKUP(EL$421,TabelleK32BI,7,FALSE),""),"")</f>
        <v/>
      </c>
      <c r="EM453" s="4" t="str">
        <f ca="1">IFERROR(IF($B453&lt;&gt;"",VLOOKUP(EM$421,TabelleK32BI,7,FALSE),""),"")</f>
        <v/>
      </c>
      <c r="EN453" s="4" t="str">
        <f ca="1">IFERROR(IF($B453&lt;&gt;"",VLOOKUP(EN$421,TabelleK32BI,7,FALSE),""),"")</f>
        <v/>
      </c>
      <c r="EO453" s="4" t="str">
        <f ca="1">IFERROR(IF($B453&lt;&gt;"",VLOOKUP(EO$421,TabelleK32BI,7,FALSE),""),"")</f>
        <v/>
      </c>
      <c r="EP453" s="4" t="str">
        <f ca="1">IFERROR(IF($B453&lt;&gt;"",VLOOKUP(EP$421,TabelleK32BI,7,FALSE),""),"")</f>
        <v/>
      </c>
      <c r="EQ453" s="4" t="str">
        <f ca="1">IFERROR(IF($B453&lt;&gt;"",VLOOKUP(EQ$421,TabelleK32BI,7,FALSE),""),"")</f>
        <v/>
      </c>
      <c r="ER453" s="4" t="str">
        <f ca="1">IFERROR(IF($B453&lt;&gt;"",VLOOKUP(ER$421,TabelleK32BI,7,FALSE),""),"")</f>
        <v/>
      </c>
      <c r="ES453" s="4" t="str">
        <f ca="1">IFERROR(IF($B453&lt;&gt;"",VLOOKUP(ES$421,TabelleK32BI,7,FALSE),""),"")</f>
        <v/>
      </c>
      <c r="ET453" s="4" t="str">
        <f ca="1">IFERROR(IF($B453&lt;&gt;"",VLOOKUP(ET$421,TabelleK32BI,7,FALSE),""),"")</f>
        <v/>
      </c>
      <c r="EU453" s="4" t="str">
        <f ca="1">IFERROR(IF($B453&lt;&gt;"",VLOOKUP(EU$421,TabelleK32BI,7,FALSE),""),"")</f>
        <v/>
      </c>
      <c r="EV453" s="4" t="str">
        <f ca="1">IFERROR(IF($B453&lt;&gt;"",VLOOKUP(EV$421,TabelleK32BI,7,FALSE),""),"")</f>
        <v/>
      </c>
      <c r="EW453" s="4" t="str">
        <f ca="1">IFERROR(IF($B453&lt;&gt;"",VLOOKUP(EW$421,TabelleK32BI,7,FALSE),""),"")</f>
        <v/>
      </c>
      <c r="EX453" s="4" t="str">
        <f ca="1">IFERROR(IF($B453&lt;&gt;"",VLOOKUP(EX$421,TabelleK32BI,7,FALSE),""),"")</f>
        <v/>
      </c>
      <c r="EY453" s="4" t="str">
        <f ca="1">IFERROR(IF($B453&lt;&gt;"",VLOOKUP(EY$421,TabelleK32BI,7,FALSE),""),"")</f>
        <v/>
      </c>
      <c r="EZ453" s="4" t="str">
        <f ca="1">IFERROR(IF($B453&lt;&gt;"",VLOOKUP(EZ$421,TabelleK32BI,7,FALSE),""),"")</f>
        <v/>
      </c>
      <c r="FA453" s="4" t="str">
        <f ca="1">IFERROR(IF($B453&lt;&gt;"",VLOOKUP(FA$421,TabelleK32BI,7,FALSE),""),"")</f>
        <v/>
      </c>
      <c r="FB453" s="4" t="str">
        <f ca="1">IFERROR(IF($B453&lt;&gt;"",VLOOKUP(FB$421,TabelleK32BI,7,FALSE),""),"")</f>
        <v/>
      </c>
      <c r="FC453" s="4" t="str">
        <f ca="1">IFERROR(IF($B453&lt;&gt;"",VLOOKUP(FC$421,TabelleK32BI,7,FALSE),""),"")</f>
        <v/>
      </c>
      <c r="FD453" s="4" t="str">
        <f ca="1">IFERROR(IF($B453&lt;&gt;"",VLOOKUP(FD$421,TabelleK32BI,7,FALSE),""),"")</f>
        <v/>
      </c>
      <c r="FE453" s="4" t="str">
        <f ca="1">IFERROR(IF($B453&lt;&gt;"",VLOOKUP(FE$421,TabelleK32BI,7,FALSE),""),"")</f>
        <v/>
      </c>
      <c r="FF453" s="4" t="str">
        <f ca="1">IFERROR(IF($B453&lt;&gt;"",VLOOKUP(FF$421,TabelleK32BI,7,FALSE),""),"")</f>
        <v/>
      </c>
      <c r="FG453" s="4" t="str">
        <f ca="1">IFERROR(IF($B453&lt;&gt;"",VLOOKUP(FG$421,TabelleK32BI,7,FALSE),""),"")</f>
        <v/>
      </c>
      <c r="FH453" s="4" t="str">
        <f ca="1">IFERROR(IF($B453&lt;&gt;"",VLOOKUP(FH$421,TabelleK32BI,7,FALSE),""),"")</f>
        <v/>
      </c>
      <c r="FI453" s="4" t="str">
        <f ca="1">IFERROR(IF($B453&lt;&gt;"",VLOOKUP(FI$421,TabelleK32BI,7,FALSE),""),"")</f>
        <v/>
      </c>
      <c r="FJ453" s="4" t="str">
        <f ca="1">IFERROR(IF($B453&lt;&gt;"",VLOOKUP(FJ$421,TabelleK32BI,7,FALSE),""),"")</f>
        <v/>
      </c>
      <c r="FK453" s="4" t="str">
        <f ca="1">IFERROR(IF($B453&lt;&gt;"",VLOOKUP(FK$421,TabelleK32BI,7,FALSE),""),"")</f>
        <v/>
      </c>
      <c r="FL453" s="4" t="str">
        <f ca="1">IFERROR(IF($B453&lt;&gt;"",VLOOKUP(FL$421,TabelleK32BI,7,FALSE),""),"")</f>
        <v/>
      </c>
      <c r="FM453" s="4" t="str">
        <f ca="1">IFERROR(IF($B453&lt;&gt;"",VLOOKUP(FM$421,TabelleK32BI,7,FALSE),""),"")</f>
        <v/>
      </c>
      <c r="FN453" s="4" t="str">
        <f ca="1">IFERROR(IF($B453&lt;&gt;"",VLOOKUP(FN$421,TabelleK32BI,7,FALSE),""),"")</f>
        <v/>
      </c>
      <c r="FO453" s="4" t="str">
        <f ca="1">IFERROR(IF($B453&lt;&gt;"",VLOOKUP(FO$421,TabelleK32BI,7,FALSE),""),"")</f>
        <v/>
      </c>
      <c r="FP453" s="4" t="str">
        <f ca="1">IFERROR(IF($B453&lt;&gt;"",VLOOKUP(FP$421,TabelleK32BI,7,FALSE),""),"")</f>
        <v/>
      </c>
      <c r="FQ453" s="4" t="str">
        <f ca="1">IFERROR(IF($B453&lt;&gt;"",VLOOKUP(FQ$421,TabelleK32BI,7,FALSE),""),"")</f>
        <v/>
      </c>
      <c r="FR453" s="4" t="str">
        <f ca="1">IFERROR(IF($B453&lt;&gt;"",VLOOKUP(FR$421,TabelleK32BI,7,FALSE),""),"")</f>
        <v/>
      </c>
      <c r="FS453" s="4" t="str">
        <f ca="1">IFERROR(IF($B453&lt;&gt;"",VLOOKUP(FS$421,TabelleK32BI,7,FALSE),""),"")</f>
        <v/>
      </c>
      <c r="FT453" s="4" t="str">
        <f ca="1">IFERROR(IF($B453&lt;&gt;"",VLOOKUP(FT$421,TabelleK32BI,7,FALSE),""),"")</f>
        <v/>
      </c>
      <c r="FU453" s="4" t="str">
        <f ca="1">IFERROR(IF($B453&lt;&gt;"",VLOOKUP(FU$421,TabelleK32BI,7,FALSE),""),"")</f>
        <v/>
      </c>
      <c r="FV453" s="4" t="str">
        <f ca="1">IFERROR(IF($B453&lt;&gt;"",VLOOKUP(FV$421,TabelleK32BI,7,FALSE),""),"")</f>
        <v/>
      </c>
      <c r="FW453" s="4" t="str">
        <f ca="1">IFERROR(IF($B453&lt;&gt;"",VLOOKUP(FW$421,TabelleK32BI,7,FALSE),""),"")</f>
        <v/>
      </c>
      <c r="FX453" s="4" t="str">
        <f ca="1">IFERROR(IF($B453&lt;&gt;"",VLOOKUP(FX$421,TabelleK32BI,7,FALSE),""),"")</f>
        <v/>
      </c>
      <c r="FY453" s="4" t="str">
        <f ca="1">IFERROR(IF($B453&lt;&gt;"",VLOOKUP(FY$421,TabelleK32BI,7,FALSE),""),"")</f>
        <v/>
      </c>
      <c r="FZ453" s="4" t="str">
        <f ca="1">IFERROR(IF($B453&lt;&gt;"",VLOOKUP(FZ$421,TabelleK32BI,7,FALSE),""),"")</f>
        <v/>
      </c>
      <c r="GA453" s="4" t="str">
        <f ca="1">IFERROR(IF($B453&lt;&gt;"",VLOOKUP(GA$421,TabelleK32BI,7,FALSE),""),"")</f>
        <v/>
      </c>
      <c r="GB453" s="4" t="str">
        <f ca="1">IFERROR(IF($B453&lt;&gt;"",VLOOKUP(GB$421,TabelleK32BI,7,FALSE),""),"")</f>
        <v/>
      </c>
      <c r="GC453" s="4" t="str">
        <f ca="1">IFERROR(IF($B453&lt;&gt;"",VLOOKUP(GC$421,TabelleK32BI,7,FALSE),""),"")</f>
        <v/>
      </c>
      <c r="GD453" s="4" t="str">
        <f ca="1">IFERROR(IF($B453&lt;&gt;"",VLOOKUP(GD$421,TabelleK32BI,7,FALSE),""),"")</f>
        <v/>
      </c>
      <c r="GE453" s="4" t="str">
        <f ca="1">IFERROR(IF($B453&lt;&gt;"",VLOOKUP(GE$421,TabelleK32BI,7,FALSE),""),"")</f>
        <v/>
      </c>
      <c r="GF453" s="4" t="str">
        <f ca="1">IFERROR(IF($B453&lt;&gt;"",VLOOKUP(GF$421,TabelleK32BI,7,FALSE),""),"")</f>
        <v/>
      </c>
      <c r="GG453" s="4" t="str">
        <f ca="1">IFERROR(IF($B453&lt;&gt;"",VLOOKUP(GG$421,TabelleK32BI,7,FALSE),""),"")</f>
        <v/>
      </c>
      <c r="GH453" s="4" t="str">
        <f ca="1">IFERROR(IF($B453&lt;&gt;"",VLOOKUP(GH$421,TabelleK32BI,7,FALSE),""),"")</f>
        <v/>
      </c>
      <c r="GI453" s="4" t="str">
        <f ca="1">IFERROR(IF($B453&lt;&gt;"",VLOOKUP(GI$421,TabelleK32BI,7,FALSE),""),"")</f>
        <v/>
      </c>
      <c r="GJ453" s="4" t="str">
        <f ca="1">IFERROR(IF($B453&lt;&gt;"",VLOOKUP(GJ$421,TabelleK32BI,7,FALSE),""),"")</f>
        <v/>
      </c>
      <c r="GK453" s="4" t="str">
        <f ca="1">IFERROR(IF($B453&lt;&gt;"",VLOOKUP(GK$421,TabelleK32BI,7,FALSE),""),"")</f>
        <v/>
      </c>
      <c r="GL453" s="4" t="str">
        <f ca="1">IFERROR(IF($B453&lt;&gt;"",VLOOKUP(GL$421,TabelleK32BI,7,FALSE),""),"")</f>
        <v/>
      </c>
      <c r="GM453" s="4" t="str">
        <f ca="1">IFERROR(IF($B453&lt;&gt;"",VLOOKUP(GM$421,TabelleK32BI,7,FALSE),""),"")</f>
        <v/>
      </c>
      <c r="GN453" s="4" t="str">
        <f ca="1">IFERROR(IF($B453&lt;&gt;"",VLOOKUP(GN$421,TabelleK32BI,7,FALSE),""),"")</f>
        <v/>
      </c>
      <c r="GO453" s="4" t="str">
        <f ca="1">IFERROR(IF($B453&lt;&gt;"",VLOOKUP(GO$421,TabelleK32BI,7,FALSE),""),"")</f>
        <v/>
      </c>
      <c r="GP453" s="4" t="str">
        <f ca="1">IFERROR(IF($B453&lt;&gt;"",VLOOKUP(GP$421,TabelleK32BI,7,FALSE),""),"")</f>
        <v/>
      </c>
      <c r="GQ453" s="4" t="str">
        <f ca="1">IFERROR(IF($B453&lt;&gt;"",VLOOKUP(GQ$421,TabelleK32BI,7,FALSE),""),"")</f>
        <v/>
      </c>
      <c r="GR453" s="4" t="str">
        <f ca="1">IFERROR(IF($B453&lt;&gt;"",VLOOKUP(GR$421,TabelleK32BI,7,FALSE),""),"")</f>
        <v/>
      </c>
      <c r="GS453" s="4" t="str">
        <f ca="1">IFERROR(IF($B453&lt;&gt;"",VLOOKUP(GS$421,TabelleK32BI,7,FALSE),""),"")</f>
        <v/>
      </c>
      <c r="GT453" s="4" t="str">
        <f ca="1">IFERROR(IF($B453&lt;&gt;"",VLOOKUP(GT$421,TabelleK32BI,7,FALSE),""),"")</f>
        <v/>
      </c>
      <c r="GU453" s="4" t="str">
        <f ca="1">IFERROR(IF($B453&lt;&gt;"",VLOOKUP(GU$421,TabelleK32BI,7,FALSE),""),"")</f>
        <v/>
      </c>
      <c r="GV453" s="4" t="str">
        <f ca="1">IFERROR(IF($B453&lt;&gt;"",VLOOKUP(GV$421,TabelleK32BI,7,FALSE),""),"")</f>
        <v/>
      </c>
      <c r="GW453" s="4" t="str">
        <f ca="1">IFERROR(IF($B453&lt;&gt;"",VLOOKUP(GW$421,TabelleK32BI,7,FALSE),""),"")</f>
        <v/>
      </c>
      <c r="GX453" s="4" t="str">
        <f ca="1">IFERROR(IF($B453&lt;&gt;"",VLOOKUP(GX$421,TabelleK32BI,7,FALSE),""),"")</f>
        <v/>
      </c>
      <c r="GY453" s="4" t="str">
        <f ca="1">IFERROR(IF($B453&lt;&gt;"",VLOOKUP(GY$421,TabelleK32BI,7,FALSE),""),"")</f>
        <v/>
      </c>
      <c r="GZ453" s="4" t="str">
        <f ca="1">IFERROR(IF($B453&lt;&gt;"",VLOOKUP(GZ$421,TabelleK32BI,7,FALSE),""),"")</f>
        <v/>
      </c>
      <c r="HA453" s="4" t="str">
        <f ca="1">IFERROR(IF($B453&lt;&gt;"",VLOOKUP(HA$421,TabelleK32BI,7,FALSE),""),"")</f>
        <v/>
      </c>
      <c r="HB453" s="4" t="str">
        <f ca="1">IFERROR(IF($B453&lt;&gt;"",VLOOKUP(HB$421,TabelleK32BI,7,FALSE),""),"")</f>
        <v/>
      </c>
      <c r="HC453" s="4" t="str">
        <f ca="1">IFERROR(IF($B453&lt;&gt;"",VLOOKUP(HC$421,TabelleK32BI,7,FALSE),""),"")</f>
        <v/>
      </c>
      <c r="HD453" s="4" t="str">
        <f ca="1">IFERROR(IF($B453&lt;&gt;"",VLOOKUP(HD$421,TabelleK32BI,7,FALSE),""),"")</f>
        <v/>
      </c>
      <c r="HE453" s="4" t="str">
        <f ca="1">IFERROR(IF($B453&lt;&gt;"",VLOOKUP(HE$421,TabelleK32BI,7,FALSE),""),"")</f>
        <v/>
      </c>
      <c r="HF453" s="4" t="str">
        <f ca="1">IFERROR(IF($B453&lt;&gt;"",VLOOKUP(HF$421,TabelleK32BI,7,FALSE),""),"")</f>
        <v/>
      </c>
      <c r="HG453" s="4" t="str">
        <f ca="1">IFERROR(IF($B453&lt;&gt;"",VLOOKUP(HG$421,TabelleK32BI,7,FALSE),""),"")</f>
        <v/>
      </c>
      <c r="HH453" s="4" t="str">
        <f ca="1">IFERROR(IF($B453&lt;&gt;"",VLOOKUP(HH$421,TabelleK32BI,7,FALSE),""),"")</f>
        <v/>
      </c>
      <c r="HI453" s="4" t="str">
        <f ca="1">IFERROR(IF($B453&lt;&gt;"",VLOOKUP(HI$421,TabelleK32BI,7,FALSE),""),"")</f>
        <v/>
      </c>
      <c r="HJ453" s="4" t="str">
        <f ca="1">IFERROR(IF($B453&lt;&gt;"",VLOOKUP(HJ$421,TabelleK32BI,7,FALSE),""),"")</f>
        <v/>
      </c>
      <c r="HK453" s="4" t="str">
        <f ca="1">IFERROR(IF($B453&lt;&gt;"",VLOOKUP(HK$421,TabelleK32BI,7,FALSE),""),"")</f>
        <v/>
      </c>
      <c r="HL453" s="4" t="str">
        <f ca="1">IFERROR(IF($B453&lt;&gt;"",VLOOKUP(HL$421,TabelleK32BI,7,FALSE),""),"")</f>
        <v/>
      </c>
      <c r="HM453" s="4" t="str">
        <f ca="1">IFERROR(IF($B453&lt;&gt;"",VLOOKUP(HM$421,TabelleK32BI,7,FALSE),""),"")</f>
        <v/>
      </c>
      <c r="HN453" s="4" t="str">
        <f ca="1">IFERROR(IF($B453&lt;&gt;"",VLOOKUP(HN$421,TabelleK32BI,7,FALSE),""),"")</f>
        <v/>
      </c>
      <c r="HO453" s="4" t="str">
        <f ca="1">IFERROR(IF($B453&lt;&gt;"",VLOOKUP(HO$421,TabelleK32BI,7,FALSE),""),"")</f>
        <v/>
      </c>
      <c r="HP453" s="4" t="str">
        <f ca="1">IFERROR(IF($B453&lt;&gt;"",VLOOKUP(HP$421,TabelleK32BI,7,FALSE),""),"")</f>
        <v/>
      </c>
      <c r="HQ453" s="4" t="str">
        <f ca="1">IFERROR(IF($B453&lt;&gt;"",VLOOKUP(HQ$421,TabelleK32BI,7,FALSE),""),"")</f>
        <v/>
      </c>
      <c r="HR453" s="4" t="str">
        <f ca="1">IFERROR(IF($B453&lt;&gt;"",VLOOKUP(HR$421,TabelleK32BI,7,FALSE),""),"")</f>
        <v/>
      </c>
      <c r="HS453" s="4" t="str">
        <f ca="1">IFERROR(IF($B453&lt;&gt;"",VLOOKUP(HS$421,TabelleK32BI,7,FALSE),""),"")</f>
        <v/>
      </c>
      <c r="HT453" s="4" t="str">
        <f ca="1">IFERROR(IF($B453&lt;&gt;"",VLOOKUP(HT$421,TabelleK32BI,7,FALSE),""),"")</f>
        <v/>
      </c>
      <c r="HU453" s="4" t="str">
        <f ca="1">IFERROR(IF($B453&lt;&gt;"",VLOOKUP(HU$421,TabelleK32BI,7,FALSE),""),"")</f>
        <v/>
      </c>
      <c r="HV453" s="4" t="str">
        <f ca="1">IFERROR(IF($B453&lt;&gt;"",VLOOKUP(HV$421,TabelleK32BI,7,FALSE),""),"")</f>
        <v/>
      </c>
      <c r="HW453" s="4" t="str">
        <f ca="1">IFERROR(IF($B453&lt;&gt;"",VLOOKUP(HW$421,TabelleK32BI,7,FALSE),""),"")</f>
        <v/>
      </c>
      <c r="HX453" s="4" t="str">
        <f ca="1">IFERROR(IF($B453&lt;&gt;"",VLOOKUP(HX$421,TabelleK32BI,7,FALSE),""),"")</f>
        <v/>
      </c>
      <c r="HY453" s="4" t="str">
        <f ca="1">IFERROR(IF($B453&lt;&gt;"",VLOOKUP(HY$421,TabelleK32BI,7,FALSE),""),"")</f>
        <v/>
      </c>
      <c r="HZ453" s="4" t="str">
        <f ca="1">IFERROR(IF($B453&lt;&gt;"",VLOOKUP(HZ$421,TabelleK32BI,7,FALSE),""),"")</f>
        <v/>
      </c>
      <c r="IA453" s="4" t="str">
        <f ca="1">IFERROR(IF($B453&lt;&gt;"",VLOOKUP(IA$421,TabelleK32BI,7,FALSE),""),"")</f>
        <v/>
      </c>
      <c r="IB453" s="4" t="str">
        <f ca="1">IFERROR(IF($B453&lt;&gt;"",VLOOKUP(IB$421,TabelleK32BI,7,FALSE),""),"")</f>
        <v/>
      </c>
      <c r="IC453" s="4" t="str">
        <f ca="1">IFERROR(IF($B453&lt;&gt;"",VLOOKUP(IC$421,TabelleK32BI,7,FALSE),""),"")</f>
        <v/>
      </c>
      <c r="ID453" s="4" t="str">
        <f ca="1">IFERROR(IF($B453&lt;&gt;"",VLOOKUP(ID$421,TabelleK32BI,7,FALSE),""),"")</f>
        <v/>
      </c>
      <c r="IE453" s="4" t="str">
        <f ca="1">IFERROR(IF($B453&lt;&gt;"",VLOOKUP(IE$421,TabelleK32BI,7,FALSE),""),"")</f>
        <v/>
      </c>
      <c r="IF453" s="4" t="str">
        <f ca="1">IFERROR(IF($B453&lt;&gt;"",VLOOKUP(IF$421,TabelleK32BI,7,FALSE),""),"")</f>
        <v/>
      </c>
      <c r="IG453" s="4" t="str">
        <f ca="1">IFERROR(IF($B453&lt;&gt;"",VLOOKUP(IG$421,TabelleK32BI,7,FALSE),""),"")</f>
        <v/>
      </c>
      <c r="IH453" s="4" t="str">
        <f ca="1">IFERROR(IF($B453&lt;&gt;"",VLOOKUP(IH$421,TabelleK32BI,7,FALSE),""),"")</f>
        <v/>
      </c>
      <c r="II453" s="4" t="str">
        <f ca="1">IFERROR(IF($B453&lt;&gt;"",VLOOKUP(II$421,TabelleK32BI,7,FALSE),""),"")</f>
        <v/>
      </c>
      <c r="IJ453" s="4" t="str">
        <f ca="1">IFERROR(IF($B453&lt;&gt;"",VLOOKUP(IJ$421,TabelleK32BI,7,FALSE),""),"")</f>
        <v/>
      </c>
      <c r="IK453" s="4" t="str">
        <f ca="1">IFERROR(IF($B453&lt;&gt;"",VLOOKUP(IK$421,TabelleK32BI,7,FALSE),""),"")</f>
        <v/>
      </c>
      <c r="IL453" s="4" t="str">
        <f ca="1">IFERROR(IF($B453&lt;&gt;"",VLOOKUP(IL$421,TabelleK32BI,7,FALSE),""),"")</f>
        <v/>
      </c>
      <c r="IM453" s="4" t="str">
        <f ca="1">IFERROR(IF($B453&lt;&gt;"",VLOOKUP(IM$421,TabelleK32BI,7,FALSE),""),"")</f>
        <v/>
      </c>
      <c r="IN453" s="4" t="str">
        <f ca="1">IFERROR(IF($B453&lt;&gt;"",VLOOKUP(IN$421,TabelleK32BI,7,FALSE),""),"")</f>
        <v/>
      </c>
      <c r="IO453" s="4" t="str">
        <f ca="1">IFERROR(IF($B453&lt;&gt;"",VLOOKUP(IO$421,TabelleK32BI,7,FALSE),""),"")</f>
        <v/>
      </c>
      <c r="IP453" s="4" t="str">
        <f ca="1">IFERROR(IF($B453&lt;&gt;"",VLOOKUP(IP$421,TabelleK32BI,7,FALSE),""),"")</f>
        <v/>
      </c>
      <c r="IQ453" s="4" t="str">
        <f ca="1">IFERROR(IF($B453&lt;&gt;"",VLOOKUP(IQ$421,TabelleK32BI,7,FALSE),""),"")</f>
        <v/>
      </c>
      <c r="IR453" s="4" t="str">
        <f ca="1">IFERROR(IF($B453&lt;&gt;"",VLOOKUP(IR$421,TabelleK32BI,7,FALSE),""),"")</f>
        <v/>
      </c>
      <c r="IS453" s="4" t="str">
        <f ca="1">IFERROR(IF($B453&lt;&gt;"",VLOOKUP(IS$421,TabelleK32BI,7,FALSE),""),"")</f>
        <v/>
      </c>
      <c r="IT453" s="4" t="str">
        <f ca="1">IFERROR(IF($B453&lt;&gt;"",VLOOKUP(IT$421,TabelleK32BI,7,FALSE),""),"")</f>
        <v/>
      </c>
      <c r="IU453" s="4" t="str">
        <f ca="1">IFERROR(IF($B453&lt;&gt;"",VLOOKUP(IU$421,TabelleK32BI,7,FALSE),""),"")</f>
        <v/>
      </c>
      <c r="IV453" s="4" t="str">
        <f ca="1">IFERROR(IF($B453&lt;&gt;"",VLOOKUP(IV$421,TabelleK32BI,7,FALSE),""),"")</f>
        <v/>
      </c>
      <c r="IW453" s="4" t="str">
        <f ca="1">IFERROR(IF($B453&lt;&gt;"",VLOOKUP(IW$421,TabelleK32BI,7,FALSE),""),"")</f>
        <v/>
      </c>
      <c r="IX453" s="4" t="str">
        <f ca="1">IFERROR(IF($B453&lt;&gt;"",VLOOKUP(IX$421,TabelleK32BI,7,FALSE),""),"")</f>
        <v/>
      </c>
      <c r="IY453" s="4" t="str">
        <f ca="1">IFERROR(IF($B453&lt;&gt;"",VLOOKUP(IY$421,TabelleK32BI,7,FALSE),""),"")</f>
        <v/>
      </c>
      <c r="IZ453" s="4" t="str">
        <f ca="1">IFERROR(IF($B453&lt;&gt;"",VLOOKUP(IZ$421,TabelleK32BI,7,FALSE),""),"")</f>
        <v/>
      </c>
      <c r="JA453" s="4" t="str">
        <f ca="1">IFERROR(IF($B453&lt;&gt;"",VLOOKUP(JA$421,TabelleK32BI,7,FALSE),""),"")</f>
        <v/>
      </c>
      <c r="JB453" s="4" t="str">
        <f ca="1">IFERROR(IF($B453&lt;&gt;"",VLOOKUP(JB$421,TabelleK32BI,7,FALSE),""),"")</f>
        <v/>
      </c>
      <c r="JC453" s="4" t="str">
        <f ca="1">IFERROR(IF($B453&lt;&gt;"",VLOOKUP(JC$421,TabelleK32BI,7,FALSE),""),"")</f>
        <v/>
      </c>
      <c r="JD453" s="4" t="str">
        <f ca="1">IFERROR(IF($B453&lt;&gt;"",VLOOKUP(JD$421,TabelleK32BI,7,FALSE),""),"")</f>
        <v/>
      </c>
      <c r="JE453" s="4" t="str">
        <f ca="1">IFERROR(IF($B453&lt;&gt;"",VLOOKUP(JE$421,TabelleK32BI,7,FALSE),""),"")</f>
        <v/>
      </c>
      <c r="JF453" s="4" t="str">
        <f ca="1">IFERROR(IF($B453&lt;&gt;"",VLOOKUP(JF$421,TabelleK32BI,7,FALSE),""),"")</f>
        <v/>
      </c>
      <c r="JG453" s="4" t="str">
        <f ca="1">IFERROR(IF($B453&lt;&gt;"",VLOOKUP(JG$421,TabelleK32BI,7,FALSE),""),"")</f>
        <v/>
      </c>
      <c r="JH453" s="4" t="str">
        <f ca="1">IFERROR(IF($B453&lt;&gt;"",VLOOKUP(JH$421,TabelleK32BI,7,FALSE),""),"")</f>
        <v/>
      </c>
      <c r="JI453" s="4" t="str">
        <f ca="1">IFERROR(IF($B453&lt;&gt;"",VLOOKUP(JI$421,TabelleK32BI,7,FALSE),""),"")</f>
        <v/>
      </c>
      <c r="JJ453" s="4" t="str">
        <f ca="1">IFERROR(IF($B453&lt;&gt;"",VLOOKUP(JJ$421,TabelleK32BI,7,FALSE),""),"")</f>
        <v/>
      </c>
      <c r="JK453" s="4" t="str">
        <f ca="1">IFERROR(IF($B453&lt;&gt;"",VLOOKUP(JK$421,TabelleK32BI,7,FALSE),""),"")</f>
        <v/>
      </c>
      <c r="JL453" s="4" t="str">
        <f ca="1">IFERROR(IF($B453&lt;&gt;"",VLOOKUP(JL$421,TabelleK32BI,7,FALSE),""),"")</f>
        <v/>
      </c>
      <c r="JM453" s="4" t="str">
        <f ca="1">IFERROR(IF($B453&lt;&gt;"",VLOOKUP(JM$421,TabelleK32BI,7,FALSE),""),"")</f>
        <v/>
      </c>
      <c r="JN453" s="4" t="str">
        <f ca="1">IFERROR(IF($B453&lt;&gt;"",VLOOKUP(JN$421,TabelleK32BI,7,FALSE),""),"")</f>
        <v/>
      </c>
      <c r="JO453" s="4" t="str">
        <f ca="1">IFERROR(IF($B453&lt;&gt;"",VLOOKUP(JO$421,TabelleK32BI,7,FALSE),""),"")</f>
        <v/>
      </c>
      <c r="JP453" s="4" t="str">
        <f ca="1">IFERROR(IF($B453&lt;&gt;"",VLOOKUP(JP$421,TabelleK32BI,7,FALSE),""),"")</f>
        <v/>
      </c>
      <c r="JQ453" s="4" t="str">
        <f ca="1">IFERROR(IF($B453&lt;&gt;"",VLOOKUP(JQ$421,TabelleK32BI,7,FALSE),""),"")</f>
        <v/>
      </c>
      <c r="JR453" s="4" t="str">
        <f ca="1">IFERROR(IF($B453&lt;&gt;"",VLOOKUP(JR$421,TabelleK32BI,7,FALSE),""),"")</f>
        <v/>
      </c>
      <c r="JS453" s="4" t="str">
        <f ca="1">IFERROR(IF($B453&lt;&gt;"",VLOOKUP(JS$421,TabelleK32BI,7,FALSE),""),"")</f>
        <v/>
      </c>
      <c r="JT453" s="4" t="str">
        <f ca="1">IFERROR(IF($B453&lt;&gt;"",VLOOKUP(JT$421,TabelleK32BI,7,FALSE),""),"")</f>
        <v/>
      </c>
      <c r="JU453" s="4" t="str">
        <f ca="1">IFERROR(IF($B453&lt;&gt;"",VLOOKUP(JU$421,TabelleK32BI,7,FALSE),""),"")</f>
        <v/>
      </c>
      <c r="JV453" s="4" t="str">
        <f ca="1">IFERROR(IF($B453&lt;&gt;"",VLOOKUP(JV$421,TabelleK32BI,7,FALSE),""),"")</f>
        <v/>
      </c>
      <c r="JW453" s="4" t="str">
        <f ca="1">IFERROR(IF($B453&lt;&gt;"",VLOOKUP(JW$421,TabelleK32BI,7,FALSE),""),"")</f>
        <v/>
      </c>
      <c r="JX453" s="4" t="str">
        <f ca="1">IFERROR(IF($B453&lt;&gt;"",VLOOKUP(JX$421,TabelleK32BI,7,FALSE),""),"")</f>
        <v/>
      </c>
      <c r="JY453" s="4" t="str">
        <f ca="1">IFERROR(IF($B453&lt;&gt;"",VLOOKUP(JY$421,TabelleK32BI,7,FALSE),""),"")</f>
        <v/>
      </c>
      <c r="JZ453" s="4" t="str">
        <f ca="1">IFERROR(IF($B453&lt;&gt;"",VLOOKUP(JZ$421,TabelleK32BI,7,FALSE),""),"")</f>
        <v/>
      </c>
      <c r="KA453" s="4" t="str">
        <f ca="1">IFERROR(IF($B453&lt;&gt;"",VLOOKUP(KA$421,TabelleK32BI,7,FALSE),""),"")</f>
        <v/>
      </c>
      <c r="KB453" s="4" t="str">
        <f ca="1">IFERROR(IF($B453&lt;&gt;"",VLOOKUP(KB$421,TabelleK32BI,7,FALSE),""),"")</f>
        <v/>
      </c>
      <c r="KC453" s="4" t="str">
        <f ca="1">IFERROR(IF($B453&lt;&gt;"",VLOOKUP(KC$421,TabelleK32BI,7,FALSE),""),"")</f>
        <v/>
      </c>
      <c r="KD453" s="4" t="str">
        <f ca="1">IFERROR(IF($B453&lt;&gt;"",VLOOKUP(KD$421,TabelleK32BI,7,FALSE),""),"")</f>
        <v/>
      </c>
      <c r="KE453" s="4" t="str">
        <f ca="1">IFERROR(IF($B453&lt;&gt;"",VLOOKUP(KE$421,TabelleK32BI,7,FALSE),""),"")</f>
        <v/>
      </c>
      <c r="KF453" s="4" t="str">
        <f ca="1">IFERROR(IF($B453&lt;&gt;"",VLOOKUP(KF$421,TabelleK32BI,7,FALSE),""),"")</f>
        <v/>
      </c>
      <c r="KG453" s="4" t="str">
        <f ca="1">IFERROR(IF($B453&lt;&gt;"",VLOOKUP(KG$421,TabelleK32BI,7,FALSE),""),"")</f>
        <v/>
      </c>
      <c r="KH453" s="4" t="str">
        <f ca="1">IFERROR(IF($B453&lt;&gt;"",VLOOKUP(KH$421,TabelleK32BI,7,FALSE),""),"")</f>
        <v/>
      </c>
      <c r="KI453" s="4" t="str">
        <f ca="1">IFERROR(IF($B453&lt;&gt;"",VLOOKUP(KI$421,TabelleK32BI,7,FALSE),""),"")</f>
        <v/>
      </c>
      <c r="KJ453" s="4" t="str">
        <f ca="1">IFERROR(IF($B453&lt;&gt;"",VLOOKUP(KJ$421,TabelleK32BI,7,FALSE),""),"")</f>
        <v/>
      </c>
      <c r="KK453" s="4" t="str">
        <f ca="1">IFERROR(IF($B453&lt;&gt;"",VLOOKUP(KK$421,TabelleK32BI,7,FALSE),""),"")</f>
        <v/>
      </c>
      <c r="KL453" s="4" t="str">
        <f ca="1">IFERROR(IF($B453&lt;&gt;"",VLOOKUP(KL$421,TabelleK32BI,7,FALSE),""),"")</f>
        <v/>
      </c>
      <c r="KM453" s="4" t="str">
        <f ca="1">IFERROR(IF($B453&lt;&gt;"",VLOOKUP(KM$421,TabelleK32BI,7,FALSE),""),"")</f>
        <v/>
      </c>
      <c r="KN453" s="4" t="str">
        <f ca="1">IFERROR(IF($B453&lt;&gt;"",VLOOKUP(KN$421,TabelleK32BI,7,FALSE),""),"")</f>
        <v/>
      </c>
      <c r="KO453" s="4" t="str">
        <f ca="1">IFERROR(IF($B453&lt;&gt;"",VLOOKUP(KO$421,TabelleK32BI,7,FALSE),""),"")</f>
        <v/>
      </c>
      <c r="KP453" s="4" t="str">
        <f ca="1">IFERROR(IF($B453&lt;&gt;"",VLOOKUP(KP$421,TabelleK32BI,7,FALSE),""),"")</f>
        <v/>
      </c>
      <c r="KQ453" s="4" t="str">
        <f ca="1">IFERROR(IF($B453&lt;&gt;"",VLOOKUP(KQ$421,TabelleK32BI,7,FALSE),""),"")</f>
        <v/>
      </c>
      <c r="KR453" s="4" t="str">
        <f>IFERROR(VLOOKUP($KR$421,TabelleK32BI,7,FALSE),"")</f>
        <v/>
      </c>
      <c r="KS453" s="4" t="str">
        <f>IFERROR(VLOOKUP($KS$421,TabelleK32BI,7,FALSE),"")</f>
        <v/>
      </c>
    </row>
    <row r="454" spans="2:305" ht="12.75" hidden="1" customHeight="1" x14ac:dyDescent="0.2">
      <c r="B454" s="138" t="str">
        <f t="shared" ca="1" si="148"/>
        <v/>
      </c>
      <c r="C454" s="4" t="str">
        <f ca="1">IFERROR(IF($B454&lt;&gt;"",VLOOKUP(C$421,TabelleK33BI,7,FALSE),""),"")</f>
        <v/>
      </c>
      <c r="D454" s="4" t="str">
        <f ca="1">IFERROR(IF($B454&lt;&gt;"",VLOOKUP(D$421,TabelleK33BI,7,FALSE),""),"")</f>
        <v/>
      </c>
      <c r="E454" s="4" t="str">
        <f ca="1">IFERROR(IF($B454&lt;&gt;"",VLOOKUP(E$421,TabelleK33BI,7,FALSE),""),"")</f>
        <v/>
      </c>
      <c r="F454" s="4" t="str">
        <f ca="1">IFERROR(IF($B454&lt;&gt;"",VLOOKUP(F$421,TabelleK33BI,7,FALSE),""),"")</f>
        <v/>
      </c>
      <c r="G454" s="4" t="str">
        <f ca="1">IFERROR(IF($B454&lt;&gt;"",VLOOKUP(G$421,TabelleK33BI,7,FALSE),""),"")</f>
        <v/>
      </c>
      <c r="H454" s="4" t="str">
        <f ca="1">IFERROR(IF($B454&lt;&gt;"",VLOOKUP(H$421,TabelleK33BI,7,FALSE),""),"")</f>
        <v/>
      </c>
      <c r="I454" s="4" t="str">
        <f ca="1">IFERROR(IF($B454&lt;&gt;"",VLOOKUP(I$421,TabelleK33BI,7,FALSE),""),"")</f>
        <v/>
      </c>
      <c r="J454" s="4" t="str">
        <f ca="1">IFERROR(IF($B454&lt;&gt;"",VLOOKUP(J$421,TabelleK33BI,7,FALSE),""),"")</f>
        <v/>
      </c>
      <c r="K454" s="4" t="str">
        <f ca="1">IFERROR(IF($B454&lt;&gt;"",VLOOKUP(K$421,TabelleK33BI,7,FALSE),""),"")</f>
        <v/>
      </c>
      <c r="L454" s="4" t="str">
        <f ca="1">IFERROR(IF($B454&lt;&gt;"",VLOOKUP(L$421,TabelleK33BI,7,FALSE),""),"")</f>
        <v/>
      </c>
      <c r="M454" s="4" t="str">
        <f ca="1">IFERROR(IF($B454&lt;&gt;"",VLOOKUP(M$421,TabelleK33BI,7,FALSE),""),"")</f>
        <v/>
      </c>
      <c r="N454" s="4" t="str">
        <f ca="1">IFERROR(IF($B454&lt;&gt;"",VLOOKUP(N$421,TabelleK33BI,7,FALSE),""),"")</f>
        <v/>
      </c>
      <c r="O454" s="4" t="str">
        <f ca="1">IFERROR(IF($B454&lt;&gt;"",VLOOKUP(O$421,TabelleK33BI,7,FALSE),""),"")</f>
        <v/>
      </c>
      <c r="P454" s="4" t="str">
        <f ca="1">IFERROR(IF($B454&lt;&gt;"",VLOOKUP(P$421,TabelleK33BI,7,FALSE),""),"")</f>
        <v/>
      </c>
      <c r="Q454" s="4" t="str">
        <f ca="1">IFERROR(IF($B454&lt;&gt;"",VLOOKUP(Q$421,TabelleK33BI,7,FALSE),""),"")</f>
        <v/>
      </c>
      <c r="R454" s="4" t="str">
        <f ca="1">IFERROR(IF($B454&lt;&gt;"",VLOOKUP(R$421,TabelleK33BI,7,FALSE),""),"")</f>
        <v/>
      </c>
      <c r="S454" s="4" t="str">
        <f ca="1">IFERROR(IF($B454&lt;&gt;"",VLOOKUP(S$421,TabelleK33BI,7,FALSE),""),"")</f>
        <v/>
      </c>
      <c r="T454" s="4" t="str">
        <f ca="1">IFERROR(IF($B454&lt;&gt;"",VLOOKUP(T$421,TabelleK33BI,7,FALSE),""),"")</f>
        <v/>
      </c>
      <c r="U454" s="4" t="str">
        <f ca="1">IFERROR(IF($B454&lt;&gt;"",VLOOKUP(U$421,TabelleK33BI,7,FALSE),""),"")</f>
        <v/>
      </c>
      <c r="V454" s="4" t="str">
        <f ca="1">IFERROR(IF($B454&lt;&gt;"",VLOOKUP(V$421,TabelleK33BI,7,FALSE),""),"")</f>
        <v/>
      </c>
      <c r="W454" s="4" t="str">
        <f ca="1">IFERROR(IF($B454&lt;&gt;"",VLOOKUP(W$421,TabelleK33BI,7,FALSE),""),"")</f>
        <v/>
      </c>
      <c r="X454" s="4" t="str">
        <f ca="1">IFERROR(IF($B454&lt;&gt;"",VLOOKUP(X$421,TabelleK33BI,7,FALSE),""),"")</f>
        <v/>
      </c>
      <c r="Y454" s="4" t="str">
        <f ca="1">IFERROR(IF($B454&lt;&gt;"",VLOOKUP(Y$421,TabelleK33BI,7,FALSE),""),"")</f>
        <v/>
      </c>
      <c r="Z454" s="4" t="str">
        <f ca="1">IFERROR(IF($B454&lt;&gt;"",VLOOKUP(Z$421,TabelleK33BI,7,FALSE),""),"")</f>
        <v/>
      </c>
      <c r="AA454" s="4" t="str">
        <f ca="1">IFERROR(IF($B454&lt;&gt;"",VLOOKUP(AA$421,TabelleK33BI,7,FALSE),""),"")</f>
        <v/>
      </c>
      <c r="AB454" s="4" t="str">
        <f ca="1">IFERROR(IF($B454&lt;&gt;"",VLOOKUP(AB$421,TabelleK33BI,7,FALSE),""),"")</f>
        <v/>
      </c>
      <c r="AC454" s="4" t="str">
        <f ca="1">IFERROR(IF($B454&lt;&gt;"",VLOOKUP(AC$421,TabelleK33BI,7,FALSE),""),"")</f>
        <v/>
      </c>
      <c r="AD454" s="4" t="str">
        <f ca="1">IFERROR(IF($B454&lt;&gt;"",VLOOKUP(AD$421,TabelleK33BI,7,FALSE),""),"")</f>
        <v/>
      </c>
      <c r="AE454" s="4" t="str">
        <f ca="1">IFERROR(IF($B454&lt;&gt;"",VLOOKUP(AE$421,TabelleK33BI,7,FALSE),""),"")</f>
        <v/>
      </c>
      <c r="AF454" s="4" t="str">
        <f ca="1">IFERROR(IF($B454&lt;&gt;"",VLOOKUP(AF$421,TabelleK33BI,7,FALSE),""),"")</f>
        <v/>
      </c>
      <c r="AG454" s="4" t="str">
        <f ca="1">IFERROR(IF($B454&lt;&gt;"",VLOOKUP(AG$421,TabelleK33BI,7,FALSE),""),"")</f>
        <v/>
      </c>
      <c r="AH454" s="4" t="str">
        <f ca="1">IFERROR(IF($B454&lt;&gt;"",VLOOKUP(AH$421,TabelleK33BI,7,FALSE),""),"")</f>
        <v/>
      </c>
      <c r="AI454" s="4" t="str">
        <f ca="1">IFERROR(IF($B454&lt;&gt;"",VLOOKUP(AI$421,TabelleK33BI,7,FALSE),""),"")</f>
        <v/>
      </c>
      <c r="AJ454" s="4" t="str">
        <f ca="1">IFERROR(IF($B454&lt;&gt;"",VLOOKUP(AJ$421,TabelleK33BI,7,FALSE),""),"")</f>
        <v/>
      </c>
      <c r="AK454" s="4" t="str">
        <f ca="1">IFERROR(IF($B454&lt;&gt;"",VLOOKUP(AK$421,TabelleK33BI,7,FALSE),""),"")</f>
        <v/>
      </c>
      <c r="AL454" s="4" t="str">
        <f ca="1">IFERROR(IF($B454&lt;&gt;"",VLOOKUP(AL$421,TabelleK33BI,7,FALSE),""),"")</f>
        <v/>
      </c>
      <c r="AM454" s="4" t="str">
        <f ca="1">IFERROR(IF($B454&lt;&gt;"",VLOOKUP(AM$421,TabelleK33BI,7,FALSE),""),"")</f>
        <v/>
      </c>
      <c r="AN454" s="4" t="str">
        <f ca="1">IFERROR(IF($B454&lt;&gt;"",VLOOKUP(AN$421,TabelleK33BI,7,FALSE),""),"")</f>
        <v/>
      </c>
      <c r="AO454" s="4" t="str">
        <f ca="1">IFERROR(IF($B454&lt;&gt;"",VLOOKUP(AO$421,TabelleK33BI,7,FALSE),""),"")</f>
        <v/>
      </c>
      <c r="AP454" s="4" t="str">
        <f ca="1">IFERROR(IF($B454&lt;&gt;"",VLOOKUP(AP$421,TabelleK33BI,7,FALSE),""),"")</f>
        <v/>
      </c>
      <c r="AQ454" s="4" t="str">
        <f ca="1">IFERROR(IF($B454&lt;&gt;"",VLOOKUP(AQ$421,TabelleK33BI,7,FALSE),""),"")</f>
        <v/>
      </c>
      <c r="AR454" s="4" t="str">
        <f ca="1">IFERROR(IF($B454&lt;&gt;"",VLOOKUP(AR$421,TabelleK33BI,7,FALSE),""),"")</f>
        <v/>
      </c>
      <c r="AS454" s="4" t="str">
        <f ca="1">IFERROR(IF($B454&lt;&gt;"",VLOOKUP(AS$421,TabelleK33BI,7,FALSE),""),"")</f>
        <v/>
      </c>
      <c r="AT454" s="4" t="str">
        <f ca="1">IFERROR(IF($B454&lt;&gt;"",VLOOKUP(AT$421,TabelleK33BI,7,FALSE),""),"")</f>
        <v/>
      </c>
      <c r="AU454" s="4" t="str">
        <f ca="1">IFERROR(IF($B454&lt;&gt;"",VLOOKUP(AU$421,TabelleK33BI,7,FALSE),""),"")</f>
        <v/>
      </c>
      <c r="AV454" s="4" t="str">
        <f ca="1">IFERROR(IF($B454&lt;&gt;"",VLOOKUP(AV$421,TabelleK33BI,7,FALSE),""),"")</f>
        <v/>
      </c>
      <c r="AW454" s="4" t="str">
        <f ca="1">IFERROR(IF($B454&lt;&gt;"",VLOOKUP(AW$421,TabelleK33BI,7,FALSE),""),"")</f>
        <v/>
      </c>
      <c r="AX454" s="4" t="str">
        <f ca="1">IFERROR(IF($B454&lt;&gt;"",VLOOKUP(AX$421,TabelleK33BI,7,FALSE),""),"")</f>
        <v/>
      </c>
      <c r="AY454" s="4" t="str">
        <f ca="1">IFERROR(IF($B454&lt;&gt;"",VLOOKUP(AY$421,TabelleK33BI,7,FALSE),""),"")</f>
        <v/>
      </c>
      <c r="AZ454" s="4" t="str">
        <f ca="1">IFERROR(IF($B454&lt;&gt;"",VLOOKUP(AZ$421,TabelleK33BI,7,FALSE),""),"")</f>
        <v/>
      </c>
      <c r="BA454" s="4" t="str">
        <f ca="1">IFERROR(IF($B454&lt;&gt;"",VLOOKUP(BA$421,TabelleK33BI,7,FALSE),""),"")</f>
        <v/>
      </c>
      <c r="BB454" s="4" t="str">
        <f ca="1">IFERROR(IF($B454&lt;&gt;"",VLOOKUP(BB$421,TabelleK33BI,7,FALSE),""),"")</f>
        <v/>
      </c>
      <c r="BC454" s="4" t="str">
        <f ca="1">IFERROR(IF($B454&lt;&gt;"",VLOOKUP(BC$421,TabelleK33BI,7,FALSE),""),"")</f>
        <v/>
      </c>
      <c r="BD454" s="4" t="str">
        <f ca="1">IFERROR(IF($B454&lt;&gt;"",VLOOKUP(BD$421,TabelleK33BI,7,FALSE),""),"")</f>
        <v/>
      </c>
      <c r="BE454" s="4" t="str">
        <f ca="1">IFERROR(IF($B454&lt;&gt;"",VLOOKUP(BE$421,TabelleK33BI,7,FALSE),""),"")</f>
        <v/>
      </c>
      <c r="BF454" s="4" t="str">
        <f ca="1">IFERROR(IF($B454&lt;&gt;"",VLOOKUP(BF$421,TabelleK33BI,7,FALSE),""),"")</f>
        <v/>
      </c>
      <c r="BG454" s="4" t="str">
        <f ca="1">IFERROR(IF($B454&lt;&gt;"",VLOOKUP(BG$421,TabelleK33BI,7,FALSE),""),"")</f>
        <v/>
      </c>
      <c r="BH454" s="4" t="str">
        <f ca="1">IFERROR(IF($B454&lt;&gt;"",VLOOKUP(BH$421,TabelleK33BI,7,FALSE),""),"")</f>
        <v/>
      </c>
      <c r="BI454" s="4" t="str">
        <f ca="1">IFERROR(IF($B454&lt;&gt;"",VLOOKUP(BI$421,TabelleK33BI,7,FALSE),""),"")</f>
        <v/>
      </c>
      <c r="BJ454" s="4" t="str">
        <f ca="1">IFERROR(IF($B454&lt;&gt;"",VLOOKUP(BJ$421,TabelleK33BI,7,FALSE),""),"")</f>
        <v/>
      </c>
      <c r="BK454" s="4" t="str">
        <f ca="1">IFERROR(IF($B454&lt;&gt;"",VLOOKUP(BK$421,TabelleK33BI,7,FALSE),""),"")</f>
        <v/>
      </c>
      <c r="BL454" s="4" t="str">
        <f ca="1">IFERROR(IF($B454&lt;&gt;"",VLOOKUP(BL$421,TabelleK33BI,7,FALSE),""),"")</f>
        <v/>
      </c>
      <c r="BM454" s="4" t="str">
        <f ca="1">IFERROR(IF($B454&lt;&gt;"",VLOOKUP(BM$421,TabelleK33BI,7,FALSE),""),"")</f>
        <v/>
      </c>
      <c r="BN454" s="4" t="str">
        <f ca="1">IFERROR(IF($B454&lt;&gt;"",VLOOKUP(BN$421,TabelleK33BI,7,FALSE),""),"")</f>
        <v/>
      </c>
      <c r="BO454" s="4" t="str">
        <f ca="1">IFERROR(IF($B454&lt;&gt;"",VLOOKUP(BO$421,TabelleK33BI,7,FALSE),""),"")</f>
        <v/>
      </c>
      <c r="BP454" s="4" t="str">
        <f ca="1">IFERROR(IF($B454&lt;&gt;"",VLOOKUP(BP$421,TabelleK33BI,7,FALSE),""),"")</f>
        <v/>
      </c>
      <c r="BQ454" s="4" t="str">
        <f ca="1">IFERROR(IF($B454&lt;&gt;"",VLOOKUP(BQ$421,TabelleK33BI,7,FALSE),""),"")</f>
        <v/>
      </c>
      <c r="BR454" s="4" t="str">
        <f ca="1">IFERROR(IF($B454&lt;&gt;"",VLOOKUP(BR$421,TabelleK33BI,7,FALSE),""),"")</f>
        <v/>
      </c>
      <c r="BS454" s="4" t="str">
        <f ca="1">IFERROR(IF($B454&lt;&gt;"",VLOOKUP(BS$421,TabelleK33BI,7,FALSE),""),"")</f>
        <v/>
      </c>
      <c r="BT454" s="4" t="str">
        <f ca="1">IFERROR(IF($B454&lt;&gt;"",VLOOKUP(BT$421,TabelleK33BI,7,FALSE),""),"")</f>
        <v/>
      </c>
      <c r="BU454" s="4" t="str">
        <f ca="1">IFERROR(IF($B454&lt;&gt;"",VLOOKUP(BU$421,TabelleK33BI,7,FALSE),""),"")</f>
        <v/>
      </c>
      <c r="BV454" s="4" t="str">
        <f ca="1">IFERROR(IF($B454&lt;&gt;"",VLOOKUP(BV$421,TabelleK33BI,7,FALSE),""),"")</f>
        <v/>
      </c>
      <c r="BW454" s="4" t="str">
        <f ca="1">IFERROR(IF($B454&lt;&gt;"",VLOOKUP(BW$421,TabelleK33BI,7,FALSE),""),"")</f>
        <v/>
      </c>
      <c r="BX454" s="4" t="str">
        <f ca="1">IFERROR(IF($B454&lt;&gt;"",VLOOKUP(BX$421,TabelleK33BI,7,FALSE),""),"")</f>
        <v/>
      </c>
      <c r="BY454" s="4" t="str">
        <f ca="1">IFERROR(IF($B454&lt;&gt;"",VLOOKUP(BY$421,TabelleK33BI,7,FALSE),""),"")</f>
        <v/>
      </c>
      <c r="BZ454" s="4" t="str">
        <f ca="1">IFERROR(IF($B454&lt;&gt;"",VLOOKUP(BZ$421,TabelleK33BI,7,FALSE),""),"")</f>
        <v/>
      </c>
      <c r="CA454" s="4" t="str">
        <f ca="1">IFERROR(IF($B454&lt;&gt;"",VLOOKUP(CA$421,TabelleK33BI,7,FALSE),""),"")</f>
        <v/>
      </c>
      <c r="CB454" s="4" t="str">
        <f ca="1">IFERROR(IF($B454&lt;&gt;"",VLOOKUP(CB$421,TabelleK33BI,7,FALSE),""),"")</f>
        <v/>
      </c>
      <c r="CC454" s="4" t="str">
        <f ca="1">IFERROR(IF($B454&lt;&gt;"",VLOOKUP(CC$421,TabelleK33BI,7,FALSE),""),"")</f>
        <v/>
      </c>
      <c r="CD454" s="4" t="str">
        <f ca="1">IFERROR(IF($B454&lt;&gt;"",VLOOKUP(CD$421,TabelleK33BI,7,FALSE),""),"")</f>
        <v/>
      </c>
      <c r="CE454" s="4" t="str">
        <f ca="1">IFERROR(IF($B454&lt;&gt;"",VLOOKUP(CE$421,TabelleK33BI,7,FALSE),""),"")</f>
        <v/>
      </c>
      <c r="CF454" s="4" t="str">
        <f ca="1">IFERROR(IF($B454&lt;&gt;"",VLOOKUP(CF$421,TabelleK33BI,7,FALSE),""),"")</f>
        <v/>
      </c>
      <c r="CG454" s="4" t="str">
        <f ca="1">IFERROR(IF($B454&lt;&gt;"",VLOOKUP(CG$421,TabelleK33BI,7,FALSE),""),"")</f>
        <v/>
      </c>
      <c r="CH454" s="4" t="str">
        <f ca="1">IFERROR(IF($B454&lt;&gt;"",VLOOKUP(CH$421,TabelleK33BI,7,FALSE),""),"")</f>
        <v/>
      </c>
      <c r="CI454" s="4" t="str">
        <f ca="1">IFERROR(IF($B454&lt;&gt;"",VLOOKUP(CI$421,TabelleK33BI,7,FALSE),""),"")</f>
        <v/>
      </c>
      <c r="CJ454" s="4" t="str">
        <f ca="1">IFERROR(IF($B454&lt;&gt;"",VLOOKUP(CJ$421,TabelleK33BI,7,FALSE),""),"")</f>
        <v/>
      </c>
      <c r="CK454" s="4" t="str">
        <f ca="1">IFERROR(IF($B454&lt;&gt;"",VLOOKUP(CK$421,TabelleK33BI,7,FALSE),""),"")</f>
        <v/>
      </c>
      <c r="CL454" s="4" t="str">
        <f ca="1">IFERROR(IF($B454&lt;&gt;"",VLOOKUP(CL$421,TabelleK33BI,7,FALSE),""),"")</f>
        <v/>
      </c>
      <c r="CM454" s="4" t="str">
        <f ca="1">IFERROR(IF($B454&lt;&gt;"",VLOOKUP(CM$421,TabelleK33BI,7,FALSE),""),"")</f>
        <v/>
      </c>
      <c r="CN454" s="4" t="str">
        <f ca="1">IFERROR(IF($B454&lt;&gt;"",VLOOKUP(CN$421,TabelleK33BI,7,FALSE),""),"")</f>
        <v/>
      </c>
      <c r="CO454" s="4" t="str">
        <f ca="1">IFERROR(IF($B454&lt;&gt;"",VLOOKUP(CO$421,TabelleK33BI,7,FALSE),""),"")</f>
        <v/>
      </c>
      <c r="CP454" s="4" t="str">
        <f ca="1">IFERROR(IF($B454&lt;&gt;"",VLOOKUP(CP$421,TabelleK33BI,7,FALSE),""),"")</f>
        <v/>
      </c>
      <c r="CQ454" s="4" t="str">
        <f ca="1">IFERROR(IF($B454&lt;&gt;"",VLOOKUP(CQ$421,TabelleK33BI,7,FALSE),""),"")</f>
        <v/>
      </c>
      <c r="CR454" s="4" t="str">
        <f ca="1">IFERROR(IF($B454&lt;&gt;"",VLOOKUP(CR$421,TabelleK33BI,7,FALSE),""),"")</f>
        <v/>
      </c>
      <c r="CS454" s="4" t="str">
        <f ca="1">IFERROR(IF($B454&lt;&gt;"",VLOOKUP(CS$421,TabelleK33BI,7,FALSE),""),"")</f>
        <v/>
      </c>
      <c r="CT454" s="4" t="str">
        <f ca="1">IFERROR(IF($B454&lt;&gt;"",VLOOKUP(CT$421,TabelleK33BI,7,FALSE),""),"")</f>
        <v/>
      </c>
      <c r="CU454" s="4" t="str">
        <f ca="1">IFERROR(IF($B454&lt;&gt;"",VLOOKUP(CU$421,TabelleK33BI,7,FALSE),""),"")</f>
        <v/>
      </c>
      <c r="CV454" s="4" t="str">
        <f ca="1">IFERROR(IF($B454&lt;&gt;"",VLOOKUP(CV$421,TabelleK33BI,7,FALSE),""),"")</f>
        <v/>
      </c>
      <c r="CW454" s="4" t="str">
        <f ca="1">IFERROR(IF($B454&lt;&gt;"",VLOOKUP(CW$421,TabelleK33BI,7,FALSE),""),"")</f>
        <v/>
      </c>
      <c r="CX454" s="4" t="str">
        <f ca="1">IFERROR(IF($B454&lt;&gt;"",VLOOKUP(CX$421,TabelleK33BI,7,FALSE),""),"")</f>
        <v/>
      </c>
      <c r="CY454" s="4" t="str">
        <f ca="1">IFERROR(IF($B454&lt;&gt;"",VLOOKUP(CY$421,TabelleK33BI,7,FALSE),""),"")</f>
        <v/>
      </c>
      <c r="CZ454" s="4" t="str">
        <f ca="1">IFERROR(IF($B454&lt;&gt;"",VLOOKUP(CZ$421,TabelleK33BI,7,FALSE),""),"")</f>
        <v/>
      </c>
      <c r="DA454" s="4" t="str">
        <f ca="1">IFERROR(IF($B454&lt;&gt;"",VLOOKUP(DA$421,TabelleK33BI,7,FALSE),""),"")</f>
        <v/>
      </c>
      <c r="DB454" s="4" t="str">
        <f ca="1">IFERROR(IF($B454&lt;&gt;"",VLOOKUP(DB$421,TabelleK33BI,7,FALSE),""),"")</f>
        <v/>
      </c>
      <c r="DC454" s="4" t="str">
        <f ca="1">IFERROR(IF($B454&lt;&gt;"",VLOOKUP(DC$421,TabelleK33BI,7,FALSE),""),"")</f>
        <v/>
      </c>
      <c r="DD454" s="4" t="str">
        <f ca="1">IFERROR(IF($B454&lt;&gt;"",VLOOKUP(DD$421,TabelleK33BI,7,FALSE),""),"")</f>
        <v/>
      </c>
      <c r="DE454" s="4" t="str">
        <f ca="1">IFERROR(IF($B454&lt;&gt;"",VLOOKUP(DE$421,TabelleK33BI,7,FALSE),""),"")</f>
        <v/>
      </c>
      <c r="DF454" s="4" t="str">
        <f ca="1">IFERROR(IF($B454&lt;&gt;"",VLOOKUP(DF$421,TabelleK33BI,7,FALSE),""),"")</f>
        <v/>
      </c>
      <c r="DG454" s="4" t="str">
        <f ca="1">IFERROR(IF($B454&lt;&gt;"",VLOOKUP(DG$421,TabelleK33BI,7,FALSE),""),"")</f>
        <v/>
      </c>
      <c r="DH454" s="4" t="str">
        <f ca="1">IFERROR(IF($B454&lt;&gt;"",VLOOKUP(DH$421,TabelleK33BI,7,FALSE),""),"")</f>
        <v/>
      </c>
      <c r="DI454" s="4" t="str">
        <f ca="1">IFERROR(IF($B454&lt;&gt;"",VLOOKUP(DI$421,TabelleK33BI,7,FALSE),""),"")</f>
        <v/>
      </c>
      <c r="DJ454" s="4" t="str">
        <f ca="1">IFERROR(IF($B454&lt;&gt;"",VLOOKUP(DJ$421,TabelleK33BI,7,FALSE),""),"")</f>
        <v/>
      </c>
      <c r="DK454" s="4" t="str">
        <f ca="1">IFERROR(IF($B454&lt;&gt;"",VLOOKUP(DK$421,TabelleK33BI,7,FALSE),""),"")</f>
        <v/>
      </c>
      <c r="DL454" s="4" t="str">
        <f ca="1">IFERROR(IF($B454&lt;&gt;"",VLOOKUP(DL$421,TabelleK33BI,7,FALSE),""),"")</f>
        <v/>
      </c>
      <c r="DM454" s="4" t="str">
        <f ca="1">IFERROR(IF($B454&lt;&gt;"",VLOOKUP(DM$421,TabelleK33BI,7,FALSE),""),"")</f>
        <v/>
      </c>
      <c r="DN454" s="4" t="str">
        <f ca="1">IFERROR(IF($B454&lt;&gt;"",VLOOKUP(DN$421,TabelleK33BI,7,FALSE),""),"")</f>
        <v/>
      </c>
      <c r="DO454" s="4" t="str">
        <f ca="1">IFERROR(IF($B454&lt;&gt;"",VLOOKUP(DO$421,TabelleK33BI,7,FALSE),""),"")</f>
        <v/>
      </c>
      <c r="DP454" s="4" t="str">
        <f ca="1">IFERROR(IF($B454&lt;&gt;"",VLOOKUP(DP$421,TabelleK33BI,7,FALSE),""),"")</f>
        <v/>
      </c>
      <c r="DQ454" s="4" t="str">
        <f ca="1">IFERROR(IF($B454&lt;&gt;"",VLOOKUP(DQ$421,TabelleK33BI,7,FALSE),""),"")</f>
        <v/>
      </c>
      <c r="DR454" s="4" t="str">
        <f ca="1">IFERROR(IF($B454&lt;&gt;"",VLOOKUP(DR$421,TabelleK33BI,7,FALSE),""),"")</f>
        <v/>
      </c>
      <c r="DS454" s="4" t="str">
        <f ca="1">IFERROR(IF($B454&lt;&gt;"",VLOOKUP(DS$421,TabelleK33BI,7,FALSE),""),"")</f>
        <v/>
      </c>
      <c r="DT454" s="4" t="str">
        <f ca="1">IFERROR(IF($B454&lt;&gt;"",VLOOKUP(DT$421,TabelleK33BI,7,FALSE),""),"")</f>
        <v/>
      </c>
      <c r="DU454" s="4" t="str">
        <f ca="1">IFERROR(IF($B454&lt;&gt;"",VLOOKUP(DU$421,TabelleK33BI,7,FALSE),""),"")</f>
        <v/>
      </c>
      <c r="DV454" s="4" t="str">
        <f ca="1">IFERROR(IF($B454&lt;&gt;"",VLOOKUP(DV$421,TabelleK33BI,7,FALSE),""),"")</f>
        <v/>
      </c>
      <c r="DW454" s="4" t="str">
        <f ca="1">IFERROR(IF($B454&lt;&gt;"",VLOOKUP(DW$421,TabelleK33BI,7,FALSE),""),"")</f>
        <v/>
      </c>
      <c r="DX454" s="4" t="str">
        <f ca="1">IFERROR(IF($B454&lt;&gt;"",VLOOKUP(DX$421,TabelleK33BI,7,FALSE),""),"")</f>
        <v/>
      </c>
      <c r="DY454" s="4" t="str">
        <f ca="1">IFERROR(IF($B454&lt;&gt;"",VLOOKUP(DY$421,TabelleK33BI,7,FALSE),""),"")</f>
        <v/>
      </c>
      <c r="DZ454" s="4" t="str">
        <f ca="1">IFERROR(IF($B454&lt;&gt;"",VLOOKUP(DZ$421,TabelleK33BI,7,FALSE),""),"")</f>
        <v/>
      </c>
      <c r="EA454" s="4" t="str">
        <f ca="1">IFERROR(IF($B454&lt;&gt;"",VLOOKUP(EA$421,TabelleK33BI,7,FALSE),""),"")</f>
        <v/>
      </c>
      <c r="EB454" s="4" t="str">
        <f ca="1">IFERROR(IF($B454&lt;&gt;"",VLOOKUP(EB$421,TabelleK33BI,7,FALSE),""),"")</f>
        <v/>
      </c>
      <c r="EC454" s="4" t="str">
        <f ca="1">IFERROR(IF($B454&lt;&gt;"",VLOOKUP(EC$421,TabelleK33BI,7,FALSE),""),"")</f>
        <v/>
      </c>
      <c r="ED454" s="4" t="str">
        <f ca="1">IFERROR(IF($B454&lt;&gt;"",VLOOKUP(ED$421,TabelleK33BI,7,FALSE),""),"")</f>
        <v/>
      </c>
      <c r="EE454" s="4" t="str">
        <f ca="1">IFERROR(IF($B454&lt;&gt;"",VLOOKUP(EE$421,TabelleK33BI,7,FALSE),""),"")</f>
        <v/>
      </c>
      <c r="EF454" s="4" t="str">
        <f ca="1">IFERROR(IF($B454&lt;&gt;"",VLOOKUP(EF$421,TabelleK33BI,7,FALSE),""),"")</f>
        <v/>
      </c>
      <c r="EG454" s="4" t="str">
        <f ca="1">IFERROR(IF($B454&lt;&gt;"",VLOOKUP(EG$421,TabelleK33BI,7,FALSE),""),"")</f>
        <v/>
      </c>
      <c r="EH454" s="4" t="str">
        <f ca="1">IFERROR(IF($B454&lt;&gt;"",VLOOKUP(EH$421,TabelleK33BI,7,FALSE),""),"")</f>
        <v/>
      </c>
      <c r="EI454" s="4" t="str">
        <f ca="1">IFERROR(IF($B454&lt;&gt;"",VLOOKUP(EI$421,TabelleK33BI,7,FALSE),""),"")</f>
        <v/>
      </c>
      <c r="EJ454" s="4" t="str">
        <f ca="1">IFERROR(IF($B454&lt;&gt;"",VLOOKUP(EJ$421,TabelleK33BI,7,FALSE),""),"")</f>
        <v/>
      </c>
      <c r="EK454" s="4" t="str">
        <f ca="1">IFERROR(IF($B454&lt;&gt;"",VLOOKUP(EK$421,TabelleK33BI,7,FALSE),""),"")</f>
        <v/>
      </c>
      <c r="EL454" s="4" t="str">
        <f ca="1">IFERROR(IF($B454&lt;&gt;"",VLOOKUP(EL$421,TabelleK33BI,7,FALSE),""),"")</f>
        <v/>
      </c>
      <c r="EM454" s="4" t="str">
        <f ca="1">IFERROR(IF($B454&lt;&gt;"",VLOOKUP(EM$421,TabelleK33BI,7,FALSE),""),"")</f>
        <v/>
      </c>
      <c r="EN454" s="4" t="str">
        <f ca="1">IFERROR(IF($B454&lt;&gt;"",VLOOKUP(EN$421,TabelleK33BI,7,FALSE),""),"")</f>
        <v/>
      </c>
      <c r="EO454" s="4" t="str">
        <f ca="1">IFERROR(IF($B454&lt;&gt;"",VLOOKUP(EO$421,TabelleK33BI,7,FALSE),""),"")</f>
        <v/>
      </c>
      <c r="EP454" s="4" t="str">
        <f ca="1">IFERROR(IF($B454&lt;&gt;"",VLOOKUP(EP$421,TabelleK33BI,7,FALSE),""),"")</f>
        <v/>
      </c>
      <c r="EQ454" s="4" t="str">
        <f ca="1">IFERROR(IF($B454&lt;&gt;"",VLOOKUP(EQ$421,TabelleK33BI,7,FALSE),""),"")</f>
        <v/>
      </c>
      <c r="ER454" s="4" t="str">
        <f ca="1">IFERROR(IF($B454&lt;&gt;"",VLOOKUP(ER$421,TabelleK33BI,7,FALSE),""),"")</f>
        <v/>
      </c>
      <c r="ES454" s="4" t="str">
        <f ca="1">IFERROR(IF($B454&lt;&gt;"",VLOOKUP(ES$421,TabelleK33BI,7,FALSE),""),"")</f>
        <v/>
      </c>
      <c r="ET454" s="4" t="str">
        <f ca="1">IFERROR(IF($B454&lt;&gt;"",VLOOKUP(ET$421,TabelleK33BI,7,FALSE),""),"")</f>
        <v/>
      </c>
      <c r="EU454" s="4" t="str">
        <f ca="1">IFERROR(IF($B454&lt;&gt;"",VLOOKUP(EU$421,TabelleK33BI,7,FALSE),""),"")</f>
        <v/>
      </c>
      <c r="EV454" s="4" t="str">
        <f ca="1">IFERROR(IF($B454&lt;&gt;"",VLOOKUP(EV$421,TabelleK33BI,7,FALSE),""),"")</f>
        <v/>
      </c>
      <c r="EW454" s="4" t="str">
        <f ca="1">IFERROR(IF($B454&lt;&gt;"",VLOOKUP(EW$421,TabelleK33BI,7,FALSE),""),"")</f>
        <v/>
      </c>
      <c r="EX454" s="4" t="str">
        <f ca="1">IFERROR(IF($B454&lt;&gt;"",VLOOKUP(EX$421,TabelleK33BI,7,FALSE),""),"")</f>
        <v/>
      </c>
      <c r="EY454" s="4" t="str">
        <f ca="1">IFERROR(IF($B454&lt;&gt;"",VLOOKUP(EY$421,TabelleK33BI,7,FALSE),""),"")</f>
        <v/>
      </c>
      <c r="EZ454" s="4" t="str">
        <f ca="1">IFERROR(IF($B454&lt;&gt;"",VLOOKUP(EZ$421,TabelleK33BI,7,FALSE),""),"")</f>
        <v/>
      </c>
      <c r="FA454" s="4" t="str">
        <f ca="1">IFERROR(IF($B454&lt;&gt;"",VLOOKUP(FA$421,TabelleK33BI,7,FALSE),""),"")</f>
        <v/>
      </c>
      <c r="FB454" s="4" t="str">
        <f ca="1">IFERROR(IF($B454&lt;&gt;"",VLOOKUP(FB$421,TabelleK33BI,7,FALSE),""),"")</f>
        <v/>
      </c>
      <c r="FC454" s="4" t="str">
        <f ca="1">IFERROR(IF($B454&lt;&gt;"",VLOOKUP(FC$421,TabelleK33BI,7,FALSE),""),"")</f>
        <v/>
      </c>
      <c r="FD454" s="4" t="str">
        <f ca="1">IFERROR(IF($B454&lt;&gt;"",VLOOKUP(FD$421,TabelleK33BI,7,FALSE),""),"")</f>
        <v/>
      </c>
      <c r="FE454" s="4" t="str">
        <f ca="1">IFERROR(IF($B454&lt;&gt;"",VLOOKUP(FE$421,TabelleK33BI,7,FALSE),""),"")</f>
        <v/>
      </c>
      <c r="FF454" s="4" t="str">
        <f ca="1">IFERROR(IF($B454&lt;&gt;"",VLOOKUP(FF$421,TabelleK33BI,7,FALSE),""),"")</f>
        <v/>
      </c>
      <c r="FG454" s="4" t="str">
        <f ca="1">IFERROR(IF($B454&lt;&gt;"",VLOOKUP(FG$421,TabelleK33BI,7,FALSE),""),"")</f>
        <v/>
      </c>
      <c r="FH454" s="4" t="str">
        <f ca="1">IFERROR(IF($B454&lt;&gt;"",VLOOKUP(FH$421,TabelleK33BI,7,FALSE),""),"")</f>
        <v/>
      </c>
      <c r="FI454" s="4" t="str">
        <f ca="1">IFERROR(IF($B454&lt;&gt;"",VLOOKUP(FI$421,TabelleK33BI,7,FALSE),""),"")</f>
        <v/>
      </c>
      <c r="FJ454" s="4" t="str">
        <f ca="1">IFERROR(IF($B454&lt;&gt;"",VLOOKUP(FJ$421,TabelleK33BI,7,FALSE),""),"")</f>
        <v/>
      </c>
      <c r="FK454" s="4" t="str">
        <f ca="1">IFERROR(IF($B454&lt;&gt;"",VLOOKUP(FK$421,TabelleK33BI,7,FALSE),""),"")</f>
        <v/>
      </c>
      <c r="FL454" s="4" t="str">
        <f ca="1">IFERROR(IF($B454&lt;&gt;"",VLOOKUP(FL$421,TabelleK33BI,7,FALSE),""),"")</f>
        <v/>
      </c>
      <c r="FM454" s="4" t="str">
        <f ca="1">IFERROR(IF($B454&lt;&gt;"",VLOOKUP(FM$421,TabelleK33BI,7,FALSE),""),"")</f>
        <v/>
      </c>
      <c r="FN454" s="4" t="str">
        <f ca="1">IFERROR(IF($B454&lt;&gt;"",VLOOKUP(FN$421,TabelleK33BI,7,FALSE),""),"")</f>
        <v/>
      </c>
      <c r="FO454" s="4" t="str">
        <f ca="1">IFERROR(IF($B454&lt;&gt;"",VLOOKUP(FO$421,TabelleK33BI,7,FALSE),""),"")</f>
        <v/>
      </c>
      <c r="FP454" s="4" t="str">
        <f ca="1">IFERROR(IF($B454&lt;&gt;"",VLOOKUP(FP$421,TabelleK33BI,7,FALSE),""),"")</f>
        <v/>
      </c>
      <c r="FQ454" s="4" t="str">
        <f ca="1">IFERROR(IF($B454&lt;&gt;"",VLOOKUP(FQ$421,TabelleK33BI,7,FALSE),""),"")</f>
        <v/>
      </c>
      <c r="FR454" s="4" t="str">
        <f ca="1">IFERROR(IF($B454&lt;&gt;"",VLOOKUP(FR$421,TabelleK33BI,7,FALSE),""),"")</f>
        <v/>
      </c>
      <c r="FS454" s="4" t="str">
        <f ca="1">IFERROR(IF($B454&lt;&gt;"",VLOOKUP(FS$421,TabelleK33BI,7,FALSE),""),"")</f>
        <v/>
      </c>
      <c r="FT454" s="4" t="str">
        <f ca="1">IFERROR(IF($B454&lt;&gt;"",VLOOKUP(FT$421,TabelleK33BI,7,FALSE),""),"")</f>
        <v/>
      </c>
      <c r="FU454" s="4" t="str">
        <f ca="1">IFERROR(IF($B454&lt;&gt;"",VLOOKUP(FU$421,TabelleK33BI,7,FALSE),""),"")</f>
        <v/>
      </c>
      <c r="FV454" s="4" t="str">
        <f ca="1">IFERROR(IF($B454&lt;&gt;"",VLOOKUP(FV$421,TabelleK33BI,7,FALSE),""),"")</f>
        <v/>
      </c>
      <c r="FW454" s="4" t="str">
        <f ca="1">IFERROR(IF($B454&lt;&gt;"",VLOOKUP(FW$421,TabelleK33BI,7,FALSE),""),"")</f>
        <v/>
      </c>
      <c r="FX454" s="4" t="str">
        <f ca="1">IFERROR(IF($B454&lt;&gt;"",VLOOKUP(FX$421,TabelleK33BI,7,FALSE),""),"")</f>
        <v/>
      </c>
      <c r="FY454" s="4" t="str">
        <f ca="1">IFERROR(IF($B454&lt;&gt;"",VLOOKUP(FY$421,TabelleK33BI,7,FALSE),""),"")</f>
        <v/>
      </c>
      <c r="FZ454" s="4" t="str">
        <f ca="1">IFERROR(IF($B454&lt;&gt;"",VLOOKUP(FZ$421,TabelleK33BI,7,FALSE),""),"")</f>
        <v/>
      </c>
      <c r="GA454" s="4" t="str">
        <f ca="1">IFERROR(IF($B454&lt;&gt;"",VLOOKUP(GA$421,TabelleK33BI,7,FALSE),""),"")</f>
        <v/>
      </c>
      <c r="GB454" s="4" t="str">
        <f ca="1">IFERROR(IF($B454&lt;&gt;"",VLOOKUP(GB$421,TabelleK33BI,7,FALSE),""),"")</f>
        <v/>
      </c>
      <c r="GC454" s="4" t="str">
        <f ca="1">IFERROR(IF($B454&lt;&gt;"",VLOOKUP(GC$421,TabelleK33BI,7,FALSE),""),"")</f>
        <v/>
      </c>
      <c r="GD454" s="4" t="str">
        <f ca="1">IFERROR(IF($B454&lt;&gt;"",VLOOKUP(GD$421,TabelleK33BI,7,FALSE),""),"")</f>
        <v/>
      </c>
      <c r="GE454" s="4" t="str">
        <f ca="1">IFERROR(IF($B454&lt;&gt;"",VLOOKUP(GE$421,TabelleK33BI,7,FALSE),""),"")</f>
        <v/>
      </c>
      <c r="GF454" s="4" t="str">
        <f ca="1">IFERROR(IF($B454&lt;&gt;"",VLOOKUP(GF$421,TabelleK33BI,7,FALSE),""),"")</f>
        <v/>
      </c>
      <c r="GG454" s="4" t="str">
        <f ca="1">IFERROR(IF($B454&lt;&gt;"",VLOOKUP(GG$421,TabelleK33BI,7,FALSE),""),"")</f>
        <v/>
      </c>
      <c r="GH454" s="4" t="str">
        <f ca="1">IFERROR(IF($B454&lt;&gt;"",VLOOKUP(GH$421,TabelleK33BI,7,FALSE),""),"")</f>
        <v/>
      </c>
      <c r="GI454" s="4" t="str">
        <f ca="1">IFERROR(IF($B454&lt;&gt;"",VLOOKUP(GI$421,TabelleK33BI,7,FALSE),""),"")</f>
        <v/>
      </c>
      <c r="GJ454" s="4" t="str">
        <f ca="1">IFERROR(IF($B454&lt;&gt;"",VLOOKUP(GJ$421,TabelleK33BI,7,FALSE),""),"")</f>
        <v/>
      </c>
      <c r="GK454" s="4" t="str">
        <f ca="1">IFERROR(IF($B454&lt;&gt;"",VLOOKUP(GK$421,TabelleK33BI,7,FALSE),""),"")</f>
        <v/>
      </c>
      <c r="GL454" s="4" t="str">
        <f ca="1">IFERROR(IF($B454&lt;&gt;"",VLOOKUP(GL$421,TabelleK33BI,7,FALSE),""),"")</f>
        <v/>
      </c>
      <c r="GM454" s="4" t="str">
        <f ca="1">IFERROR(IF($B454&lt;&gt;"",VLOOKUP(GM$421,TabelleK33BI,7,FALSE),""),"")</f>
        <v/>
      </c>
      <c r="GN454" s="4" t="str">
        <f ca="1">IFERROR(IF($B454&lt;&gt;"",VLOOKUP(GN$421,TabelleK33BI,7,FALSE),""),"")</f>
        <v/>
      </c>
      <c r="GO454" s="4" t="str">
        <f ca="1">IFERROR(IF($B454&lt;&gt;"",VLOOKUP(GO$421,TabelleK33BI,7,FALSE),""),"")</f>
        <v/>
      </c>
      <c r="GP454" s="4" t="str">
        <f ca="1">IFERROR(IF($B454&lt;&gt;"",VLOOKUP(GP$421,TabelleK33BI,7,FALSE),""),"")</f>
        <v/>
      </c>
      <c r="GQ454" s="4" t="str">
        <f ca="1">IFERROR(IF($B454&lt;&gt;"",VLOOKUP(GQ$421,TabelleK33BI,7,FALSE),""),"")</f>
        <v/>
      </c>
      <c r="GR454" s="4" t="str">
        <f ca="1">IFERROR(IF($B454&lt;&gt;"",VLOOKUP(GR$421,TabelleK33BI,7,FALSE),""),"")</f>
        <v/>
      </c>
      <c r="GS454" s="4" t="str">
        <f ca="1">IFERROR(IF($B454&lt;&gt;"",VLOOKUP(GS$421,TabelleK33BI,7,FALSE),""),"")</f>
        <v/>
      </c>
      <c r="GT454" s="4" t="str">
        <f ca="1">IFERROR(IF($B454&lt;&gt;"",VLOOKUP(GT$421,TabelleK33BI,7,FALSE),""),"")</f>
        <v/>
      </c>
      <c r="GU454" s="4" t="str">
        <f ca="1">IFERROR(IF($B454&lt;&gt;"",VLOOKUP(GU$421,TabelleK33BI,7,FALSE),""),"")</f>
        <v/>
      </c>
      <c r="GV454" s="4" t="str">
        <f ca="1">IFERROR(IF($B454&lt;&gt;"",VLOOKUP(GV$421,TabelleK33BI,7,FALSE),""),"")</f>
        <v/>
      </c>
      <c r="GW454" s="4" t="str">
        <f ca="1">IFERROR(IF($B454&lt;&gt;"",VLOOKUP(GW$421,TabelleK33BI,7,FALSE),""),"")</f>
        <v/>
      </c>
      <c r="GX454" s="4" t="str">
        <f ca="1">IFERROR(IF($B454&lt;&gt;"",VLOOKUP(GX$421,TabelleK33BI,7,FALSE),""),"")</f>
        <v/>
      </c>
      <c r="GY454" s="4" t="str">
        <f ca="1">IFERROR(IF($B454&lt;&gt;"",VLOOKUP(GY$421,TabelleK33BI,7,FALSE),""),"")</f>
        <v/>
      </c>
      <c r="GZ454" s="4" t="str">
        <f ca="1">IFERROR(IF($B454&lt;&gt;"",VLOOKUP(GZ$421,TabelleK33BI,7,FALSE),""),"")</f>
        <v/>
      </c>
      <c r="HA454" s="4" t="str">
        <f ca="1">IFERROR(IF($B454&lt;&gt;"",VLOOKUP(HA$421,TabelleK33BI,7,FALSE),""),"")</f>
        <v/>
      </c>
      <c r="HB454" s="4" t="str">
        <f ca="1">IFERROR(IF($B454&lt;&gt;"",VLOOKUP(HB$421,TabelleK33BI,7,FALSE),""),"")</f>
        <v/>
      </c>
      <c r="HC454" s="4" t="str">
        <f ca="1">IFERROR(IF($B454&lt;&gt;"",VLOOKUP(HC$421,TabelleK33BI,7,FALSE),""),"")</f>
        <v/>
      </c>
      <c r="HD454" s="4" t="str">
        <f ca="1">IFERROR(IF($B454&lt;&gt;"",VLOOKUP(HD$421,TabelleK33BI,7,FALSE),""),"")</f>
        <v/>
      </c>
      <c r="HE454" s="4" t="str">
        <f ca="1">IFERROR(IF($B454&lt;&gt;"",VLOOKUP(HE$421,TabelleK33BI,7,FALSE),""),"")</f>
        <v/>
      </c>
      <c r="HF454" s="4" t="str">
        <f ca="1">IFERROR(IF($B454&lt;&gt;"",VLOOKUP(HF$421,TabelleK33BI,7,FALSE),""),"")</f>
        <v/>
      </c>
      <c r="HG454" s="4" t="str">
        <f ca="1">IFERROR(IF($B454&lt;&gt;"",VLOOKUP(HG$421,TabelleK33BI,7,FALSE),""),"")</f>
        <v/>
      </c>
      <c r="HH454" s="4" t="str">
        <f ca="1">IFERROR(IF($B454&lt;&gt;"",VLOOKUP(HH$421,TabelleK33BI,7,FALSE),""),"")</f>
        <v/>
      </c>
      <c r="HI454" s="4" t="str">
        <f ca="1">IFERROR(IF($B454&lt;&gt;"",VLOOKUP(HI$421,TabelleK33BI,7,FALSE),""),"")</f>
        <v/>
      </c>
      <c r="HJ454" s="4" t="str">
        <f ca="1">IFERROR(IF($B454&lt;&gt;"",VLOOKUP(HJ$421,TabelleK33BI,7,FALSE),""),"")</f>
        <v/>
      </c>
      <c r="HK454" s="4" t="str">
        <f ca="1">IFERROR(IF($B454&lt;&gt;"",VLOOKUP(HK$421,TabelleK33BI,7,FALSE),""),"")</f>
        <v/>
      </c>
      <c r="HL454" s="4" t="str">
        <f ca="1">IFERROR(IF($B454&lt;&gt;"",VLOOKUP(HL$421,TabelleK33BI,7,FALSE),""),"")</f>
        <v/>
      </c>
      <c r="HM454" s="4" t="str">
        <f ca="1">IFERROR(IF($B454&lt;&gt;"",VLOOKUP(HM$421,TabelleK33BI,7,FALSE),""),"")</f>
        <v/>
      </c>
      <c r="HN454" s="4" t="str">
        <f ca="1">IFERROR(IF($B454&lt;&gt;"",VLOOKUP(HN$421,TabelleK33BI,7,FALSE),""),"")</f>
        <v/>
      </c>
      <c r="HO454" s="4" t="str">
        <f ca="1">IFERROR(IF($B454&lt;&gt;"",VLOOKUP(HO$421,TabelleK33BI,7,FALSE),""),"")</f>
        <v/>
      </c>
      <c r="HP454" s="4" t="str">
        <f ca="1">IFERROR(IF($B454&lt;&gt;"",VLOOKUP(HP$421,TabelleK33BI,7,FALSE),""),"")</f>
        <v/>
      </c>
      <c r="HQ454" s="4" t="str">
        <f ca="1">IFERROR(IF($B454&lt;&gt;"",VLOOKUP(HQ$421,TabelleK33BI,7,FALSE),""),"")</f>
        <v/>
      </c>
      <c r="HR454" s="4" t="str">
        <f ca="1">IFERROR(IF($B454&lt;&gt;"",VLOOKUP(HR$421,TabelleK33BI,7,FALSE),""),"")</f>
        <v/>
      </c>
      <c r="HS454" s="4" t="str">
        <f ca="1">IFERROR(IF($B454&lt;&gt;"",VLOOKUP(HS$421,TabelleK33BI,7,FALSE),""),"")</f>
        <v/>
      </c>
      <c r="HT454" s="4" t="str">
        <f ca="1">IFERROR(IF($B454&lt;&gt;"",VLOOKUP(HT$421,TabelleK33BI,7,FALSE),""),"")</f>
        <v/>
      </c>
      <c r="HU454" s="4" t="str">
        <f ca="1">IFERROR(IF($B454&lt;&gt;"",VLOOKUP(HU$421,TabelleK33BI,7,FALSE),""),"")</f>
        <v/>
      </c>
      <c r="HV454" s="4" t="str">
        <f ca="1">IFERROR(IF($B454&lt;&gt;"",VLOOKUP(HV$421,TabelleK33BI,7,FALSE),""),"")</f>
        <v/>
      </c>
      <c r="HW454" s="4" t="str">
        <f ca="1">IFERROR(IF($B454&lt;&gt;"",VLOOKUP(HW$421,TabelleK33BI,7,FALSE),""),"")</f>
        <v/>
      </c>
      <c r="HX454" s="4" t="str">
        <f ca="1">IFERROR(IF($B454&lt;&gt;"",VLOOKUP(HX$421,TabelleK33BI,7,FALSE),""),"")</f>
        <v/>
      </c>
      <c r="HY454" s="4" t="str">
        <f ca="1">IFERROR(IF($B454&lt;&gt;"",VLOOKUP(HY$421,TabelleK33BI,7,FALSE),""),"")</f>
        <v/>
      </c>
      <c r="HZ454" s="4" t="str">
        <f ca="1">IFERROR(IF($B454&lt;&gt;"",VLOOKUP(HZ$421,TabelleK33BI,7,FALSE),""),"")</f>
        <v/>
      </c>
      <c r="IA454" s="4" t="str">
        <f ca="1">IFERROR(IF($B454&lt;&gt;"",VLOOKUP(IA$421,TabelleK33BI,7,FALSE),""),"")</f>
        <v/>
      </c>
      <c r="IB454" s="4" t="str">
        <f ca="1">IFERROR(IF($B454&lt;&gt;"",VLOOKUP(IB$421,TabelleK33BI,7,FALSE),""),"")</f>
        <v/>
      </c>
      <c r="IC454" s="4" t="str">
        <f ca="1">IFERROR(IF($B454&lt;&gt;"",VLOOKUP(IC$421,TabelleK33BI,7,FALSE),""),"")</f>
        <v/>
      </c>
      <c r="ID454" s="4" t="str">
        <f ca="1">IFERROR(IF($B454&lt;&gt;"",VLOOKUP(ID$421,TabelleK33BI,7,FALSE),""),"")</f>
        <v/>
      </c>
      <c r="IE454" s="4" t="str">
        <f ca="1">IFERROR(IF($B454&lt;&gt;"",VLOOKUP(IE$421,TabelleK33BI,7,FALSE),""),"")</f>
        <v/>
      </c>
      <c r="IF454" s="4" t="str">
        <f ca="1">IFERROR(IF($B454&lt;&gt;"",VLOOKUP(IF$421,TabelleK33BI,7,FALSE),""),"")</f>
        <v/>
      </c>
      <c r="IG454" s="4" t="str">
        <f ca="1">IFERROR(IF($B454&lt;&gt;"",VLOOKUP(IG$421,TabelleK33BI,7,FALSE),""),"")</f>
        <v/>
      </c>
      <c r="IH454" s="4" t="str">
        <f ca="1">IFERROR(IF($B454&lt;&gt;"",VLOOKUP(IH$421,TabelleK33BI,7,FALSE),""),"")</f>
        <v/>
      </c>
      <c r="II454" s="4" t="str">
        <f ca="1">IFERROR(IF($B454&lt;&gt;"",VLOOKUP(II$421,TabelleK33BI,7,FALSE),""),"")</f>
        <v/>
      </c>
      <c r="IJ454" s="4" t="str">
        <f ca="1">IFERROR(IF($B454&lt;&gt;"",VLOOKUP(IJ$421,TabelleK33BI,7,FALSE),""),"")</f>
        <v/>
      </c>
      <c r="IK454" s="4" t="str">
        <f ca="1">IFERROR(IF($B454&lt;&gt;"",VLOOKUP(IK$421,TabelleK33BI,7,FALSE),""),"")</f>
        <v/>
      </c>
      <c r="IL454" s="4" t="str">
        <f ca="1">IFERROR(IF($B454&lt;&gt;"",VLOOKUP(IL$421,TabelleK33BI,7,FALSE),""),"")</f>
        <v/>
      </c>
      <c r="IM454" s="4" t="str">
        <f ca="1">IFERROR(IF($B454&lt;&gt;"",VLOOKUP(IM$421,TabelleK33BI,7,FALSE),""),"")</f>
        <v/>
      </c>
      <c r="IN454" s="4" t="str">
        <f ca="1">IFERROR(IF($B454&lt;&gt;"",VLOOKUP(IN$421,TabelleK33BI,7,FALSE),""),"")</f>
        <v/>
      </c>
      <c r="IO454" s="4" t="str">
        <f ca="1">IFERROR(IF($B454&lt;&gt;"",VLOOKUP(IO$421,TabelleK33BI,7,FALSE),""),"")</f>
        <v/>
      </c>
      <c r="IP454" s="4" t="str">
        <f ca="1">IFERROR(IF($B454&lt;&gt;"",VLOOKUP(IP$421,TabelleK33BI,7,FALSE),""),"")</f>
        <v/>
      </c>
      <c r="IQ454" s="4" t="str">
        <f ca="1">IFERROR(IF($B454&lt;&gt;"",VLOOKUP(IQ$421,TabelleK33BI,7,FALSE),""),"")</f>
        <v/>
      </c>
      <c r="IR454" s="4" t="str">
        <f ca="1">IFERROR(IF($B454&lt;&gt;"",VLOOKUP(IR$421,TabelleK33BI,7,FALSE),""),"")</f>
        <v/>
      </c>
      <c r="IS454" s="4" t="str">
        <f ca="1">IFERROR(IF($B454&lt;&gt;"",VLOOKUP(IS$421,TabelleK33BI,7,FALSE),""),"")</f>
        <v/>
      </c>
      <c r="IT454" s="4" t="str">
        <f ca="1">IFERROR(IF($B454&lt;&gt;"",VLOOKUP(IT$421,TabelleK33BI,7,FALSE),""),"")</f>
        <v/>
      </c>
      <c r="IU454" s="4" t="str">
        <f ca="1">IFERROR(IF($B454&lt;&gt;"",VLOOKUP(IU$421,TabelleK33BI,7,FALSE),""),"")</f>
        <v/>
      </c>
      <c r="IV454" s="4" t="str">
        <f ca="1">IFERROR(IF($B454&lt;&gt;"",VLOOKUP(IV$421,TabelleK33BI,7,FALSE),""),"")</f>
        <v/>
      </c>
      <c r="IW454" s="4" t="str">
        <f ca="1">IFERROR(IF($B454&lt;&gt;"",VLOOKUP(IW$421,TabelleK33BI,7,FALSE),""),"")</f>
        <v/>
      </c>
      <c r="IX454" s="4" t="str">
        <f ca="1">IFERROR(IF($B454&lt;&gt;"",VLOOKUP(IX$421,TabelleK33BI,7,FALSE),""),"")</f>
        <v/>
      </c>
      <c r="IY454" s="4" t="str">
        <f ca="1">IFERROR(IF($B454&lt;&gt;"",VLOOKUP(IY$421,TabelleK33BI,7,FALSE),""),"")</f>
        <v/>
      </c>
      <c r="IZ454" s="4" t="str">
        <f ca="1">IFERROR(IF($B454&lt;&gt;"",VLOOKUP(IZ$421,TabelleK33BI,7,FALSE),""),"")</f>
        <v/>
      </c>
      <c r="JA454" s="4" t="str">
        <f ca="1">IFERROR(IF($B454&lt;&gt;"",VLOOKUP(JA$421,TabelleK33BI,7,FALSE),""),"")</f>
        <v/>
      </c>
      <c r="JB454" s="4" t="str">
        <f ca="1">IFERROR(IF($B454&lt;&gt;"",VLOOKUP(JB$421,TabelleK33BI,7,FALSE),""),"")</f>
        <v/>
      </c>
      <c r="JC454" s="4" t="str">
        <f ca="1">IFERROR(IF($B454&lt;&gt;"",VLOOKUP(JC$421,TabelleK33BI,7,FALSE),""),"")</f>
        <v/>
      </c>
      <c r="JD454" s="4" t="str">
        <f ca="1">IFERROR(IF($B454&lt;&gt;"",VLOOKUP(JD$421,TabelleK33BI,7,FALSE),""),"")</f>
        <v/>
      </c>
      <c r="JE454" s="4" t="str">
        <f ca="1">IFERROR(IF($B454&lt;&gt;"",VLOOKUP(JE$421,TabelleK33BI,7,FALSE),""),"")</f>
        <v/>
      </c>
      <c r="JF454" s="4" t="str">
        <f ca="1">IFERROR(IF($B454&lt;&gt;"",VLOOKUP(JF$421,TabelleK33BI,7,FALSE),""),"")</f>
        <v/>
      </c>
      <c r="JG454" s="4" t="str">
        <f ca="1">IFERROR(IF($B454&lt;&gt;"",VLOOKUP(JG$421,TabelleK33BI,7,FALSE),""),"")</f>
        <v/>
      </c>
      <c r="JH454" s="4" t="str">
        <f ca="1">IFERROR(IF($B454&lt;&gt;"",VLOOKUP(JH$421,TabelleK33BI,7,FALSE),""),"")</f>
        <v/>
      </c>
      <c r="JI454" s="4" t="str">
        <f ca="1">IFERROR(IF($B454&lt;&gt;"",VLOOKUP(JI$421,TabelleK33BI,7,FALSE),""),"")</f>
        <v/>
      </c>
      <c r="JJ454" s="4" t="str">
        <f ca="1">IFERROR(IF($B454&lt;&gt;"",VLOOKUP(JJ$421,TabelleK33BI,7,FALSE),""),"")</f>
        <v/>
      </c>
      <c r="JK454" s="4" t="str">
        <f ca="1">IFERROR(IF($B454&lt;&gt;"",VLOOKUP(JK$421,TabelleK33BI,7,FALSE),""),"")</f>
        <v/>
      </c>
      <c r="JL454" s="4" t="str">
        <f ca="1">IFERROR(IF($B454&lt;&gt;"",VLOOKUP(JL$421,TabelleK33BI,7,FALSE),""),"")</f>
        <v/>
      </c>
      <c r="JM454" s="4" t="str">
        <f ca="1">IFERROR(IF($B454&lt;&gt;"",VLOOKUP(JM$421,TabelleK33BI,7,FALSE),""),"")</f>
        <v/>
      </c>
      <c r="JN454" s="4" t="str">
        <f ca="1">IFERROR(IF($B454&lt;&gt;"",VLOOKUP(JN$421,TabelleK33BI,7,FALSE),""),"")</f>
        <v/>
      </c>
      <c r="JO454" s="4" t="str">
        <f ca="1">IFERROR(IF($B454&lt;&gt;"",VLOOKUP(JO$421,TabelleK33BI,7,FALSE),""),"")</f>
        <v/>
      </c>
      <c r="JP454" s="4" t="str">
        <f ca="1">IFERROR(IF($B454&lt;&gt;"",VLOOKUP(JP$421,TabelleK33BI,7,FALSE),""),"")</f>
        <v/>
      </c>
      <c r="JQ454" s="4" t="str">
        <f ca="1">IFERROR(IF($B454&lt;&gt;"",VLOOKUP(JQ$421,TabelleK33BI,7,FALSE),""),"")</f>
        <v/>
      </c>
      <c r="JR454" s="4" t="str">
        <f ca="1">IFERROR(IF($B454&lt;&gt;"",VLOOKUP(JR$421,TabelleK33BI,7,FALSE),""),"")</f>
        <v/>
      </c>
      <c r="JS454" s="4" t="str">
        <f ca="1">IFERROR(IF($B454&lt;&gt;"",VLOOKUP(JS$421,TabelleK33BI,7,FALSE),""),"")</f>
        <v/>
      </c>
      <c r="JT454" s="4" t="str">
        <f ca="1">IFERROR(IF($B454&lt;&gt;"",VLOOKUP(JT$421,TabelleK33BI,7,FALSE),""),"")</f>
        <v/>
      </c>
      <c r="JU454" s="4" t="str">
        <f ca="1">IFERROR(IF($B454&lt;&gt;"",VLOOKUP(JU$421,TabelleK33BI,7,FALSE),""),"")</f>
        <v/>
      </c>
      <c r="JV454" s="4" t="str">
        <f ca="1">IFERROR(IF($B454&lt;&gt;"",VLOOKUP(JV$421,TabelleK33BI,7,FALSE),""),"")</f>
        <v/>
      </c>
      <c r="JW454" s="4" t="str">
        <f ca="1">IFERROR(IF($B454&lt;&gt;"",VLOOKUP(JW$421,TabelleK33BI,7,FALSE),""),"")</f>
        <v/>
      </c>
      <c r="JX454" s="4" t="str">
        <f ca="1">IFERROR(IF($B454&lt;&gt;"",VLOOKUP(JX$421,TabelleK33BI,7,FALSE),""),"")</f>
        <v/>
      </c>
      <c r="JY454" s="4" t="str">
        <f ca="1">IFERROR(IF($B454&lt;&gt;"",VLOOKUP(JY$421,TabelleK33BI,7,FALSE),""),"")</f>
        <v/>
      </c>
      <c r="JZ454" s="4" t="str">
        <f ca="1">IFERROR(IF($B454&lt;&gt;"",VLOOKUP(JZ$421,TabelleK33BI,7,FALSE),""),"")</f>
        <v/>
      </c>
      <c r="KA454" s="4" t="str">
        <f ca="1">IFERROR(IF($B454&lt;&gt;"",VLOOKUP(KA$421,TabelleK33BI,7,FALSE),""),"")</f>
        <v/>
      </c>
      <c r="KB454" s="4" t="str">
        <f ca="1">IFERROR(IF($B454&lt;&gt;"",VLOOKUP(KB$421,TabelleK33BI,7,FALSE),""),"")</f>
        <v/>
      </c>
      <c r="KC454" s="4" t="str">
        <f ca="1">IFERROR(IF($B454&lt;&gt;"",VLOOKUP(KC$421,TabelleK33BI,7,FALSE),""),"")</f>
        <v/>
      </c>
      <c r="KD454" s="4" t="str">
        <f ca="1">IFERROR(IF($B454&lt;&gt;"",VLOOKUP(KD$421,TabelleK33BI,7,FALSE),""),"")</f>
        <v/>
      </c>
      <c r="KE454" s="4" t="str">
        <f ca="1">IFERROR(IF($B454&lt;&gt;"",VLOOKUP(KE$421,TabelleK33BI,7,FALSE),""),"")</f>
        <v/>
      </c>
      <c r="KF454" s="4" t="str">
        <f ca="1">IFERROR(IF($B454&lt;&gt;"",VLOOKUP(KF$421,TabelleK33BI,7,FALSE),""),"")</f>
        <v/>
      </c>
      <c r="KG454" s="4" t="str">
        <f ca="1">IFERROR(IF($B454&lt;&gt;"",VLOOKUP(KG$421,TabelleK33BI,7,FALSE),""),"")</f>
        <v/>
      </c>
      <c r="KH454" s="4" t="str">
        <f ca="1">IFERROR(IF($B454&lt;&gt;"",VLOOKUP(KH$421,TabelleK33BI,7,FALSE),""),"")</f>
        <v/>
      </c>
      <c r="KI454" s="4" t="str">
        <f ca="1">IFERROR(IF($B454&lt;&gt;"",VLOOKUP(KI$421,TabelleK33BI,7,FALSE),""),"")</f>
        <v/>
      </c>
      <c r="KJ454" s="4" t="str">
        <f ca="1">IFERROR(IF($B454&lt;&gt;"",VLOOKUP(KJ$421,TabelleK33BI,7,FALSE),""),"")</f>
        <v/>
      </c>
      <c r="KK454" s="4" t="str">
        <f ca="1">IFERROR(IF($B454&lt;&gt;"",VLOOKUP(KK$421,TabelleK33BI,7,FALSE),""),"")</f>
        <v/>
      </c>
      <c r="KL454" s="4" t="str">
        <f ca="1">IFERROR(IF($B454&lt;&gt;"",VLOOKUP(KL$421,TabelleK33BI,7,FALSE),""),"")</f>
        <v/>
      </c>
      <c r="KM454" s="4" t="str">
        <f ca="1">IFERROR(IF($B454&lt;&gt;"",VLOOKUP(KM$421,TabelleK33BI,7,FALSE),""),"")</f>
        <v/>
      </c>
      <c r="KN454" s="4" t="str">
        <f ca="1">IFERROR(IF($B454&lt;&gt;"",VLOOKUP(KN$421,TabelleK33BI,7,FALSE),""),"")</f>
        <v/>
      </c>
      <c r="KO454" s="4" t="str">
        <f ca="1">IFERROR(IF($B454&lt;&gt;"",VLOOKUP(KO$421,TabelleK33BI,7,FALSE),""),"")</f>
        <v/>
      </c>
      <c r="KP454" s="4" t="str">
        <f ca="1">IFERROR(IF($B454&lt;&gt;"",VLOOKUP(KP$421,TabelleK33BI,7,FALSE),""),"")</f>
        <v/>
      </c>
      <c r="KQ454" s="4" t="str">
        <f ca="1">IFERROR(IF($B454&lt;&gt;"",VLOOKUP(KQ$421,TabelleK33BI,7,FALSE),""),"")</f>
        <v/>
      </c>
      <c r="KR454" s="4" t="str">
        <f>IFERROR(VLOOKUP($KR$421,TabelleK33BI,7,FALSE),"")</f>
        <v/>
      </c>
      <c r="KS454" s="4" t="str">
        <f>IFERROR(VLOOKUP($KS$421,TabelleK33BI,7,FALSE),"")</f>
        <v/>
      </c>
    </row>
    <row r="455" spans="2:305" ht="12.75" hidden="1" customHeight="1" x14ac:dyDescent="0.2">
      <c r="B455" s="138" t="str">
        <f t="shared" ca="1" si="148"/>
        <v/>
      </c>
      <c r="C455" s="4" t="str">
        <f ca="1">IFERROR(IF($B455&lt;&gt;"",VLOOKUP(C$421,TabelleK34BI,7,FALSE),""),"")</f>
        <v/>
      </c>
      <c r="D455" s="4" t="str">
        <f ca="1">IFERROR(IF($B455&lt;&gt;"",VLOOKUP(D$421,TabelleK34BI,7,FALSE),""),"")</f>
        <v/>
      </c>
      <c r="E455" s="4" t="str">
        <f ca="1">IFERROR(IF($B455&lt;&gt;"",VLOOKUP(E$421,TabelleK34BI,7,FALSE),""),"")</f>
        <v/>
      </c>
      <c r="F455" s="4" t="str">
        <f ca="1">IFERROR(IF($B455&lt;&gt;"",VLOOKUP(F$421,TabelleK34BI,7,FALSE),""),"")</f>
        <v/>
      </c>
      <c r="G455" s="4" t="str">
        <f ca="1">IFERROR(IF($B455&lt;&gt;"",VLOOKUP(G$421,TabelleK34BI,7,FALSE),""),"")</f>
        <v/>
      </c>
      <c r="H455" s="4" t="str">
        <f ca="1">IFERROR(IF($B455&lt;&gt;"",VLOOKUP(H$421,TabelleK34BI,7,FALSE),""),"")</f>
        <v/>
      </c>
      <c r="I455" s="4" t="str">
        <f ca="1">IFERROR(IF($B455&lt;&gt;"",VLOOKUP(I$421,TabelleK34BI,7,FALSE),""),"")</f>
        <v/>
      </c>
      <c r="J455" s="4" t="str">
        <f ca="1">IFERROR(IF($B455&lt;&gt;"",VLOOKUP(J$421,TabelleK34BI,7,FALSE),""),"")</f>
        <v/>
      </c>
      <c r="K455" s="4" t="str">
        <f ca="1">IFERROR(IF($B455&lt;&gt;"",VLOOKUP(K$421,TabelleK34BI,7,FALSE),""),"")</f>
        <v/>
      </c>
      <c r="L455" s="4" t="str">
        <f ca="1">IFERROR(IF($B455&lt;&gt;"",VLOOKUP(L$421,TabelleK34BI,7,FALSE),""),"")</f>
        <v/>
      </c>
      <c r="M455" s="4" t="str">
        <f ca="1">IFERROR(IF($B455&lt;&gt;"",VLOOKUP(M$421,TabelleK34BI,7,FALSE),""),"")</f>
        <v/>
      </c>
      <c r="N455" s="4" t="str">
        <f ca="1">IFERROR(IF($B455&lt;&gt;"",VLOOKUP(N$421,TabelleK34BI,7,FALSE),""),"")</f>
        <v/>
      </c>
      <c r="O455" s="4" t="str">
        <f ca="1">IFERROR(IF($B455&lt;&gt;"",VLOOKUP(O$421,TabelleK34BI,7,FALSE),""),"")</f>
        <v/>
      </c>
      <c r="P455" s="4" t="str">
        <f ca="1">IFERROR(IF($B455&lt;&gt;"",VLOOKUP(P$421,TabelleK34BI,7,FALSE),""),"")</f>
        <v/>
      </c>
      <c r="Q455" s="4" t="str">
        <f ca="1">IFERROR(IF($B455&lt;&gt;"",VLOOKUP(Q$421,TabelleK34BI,7,FALSE),""),"")</f>
        <v/>
      </c>
      <c r="R455" s="4" t="str">
        <f ca="1">IFERROR(IF($B455&lt;&gt;"",VLOOKUP(R$421,TabelleK34BI,7,FALSE),""),"")</f>
        <v/>
      </c>
      <c r="S455" s="4" t="str">
        <f ca="1">IFERROR(IF($B455&lt;&gt;"",VLOOKUP(S$421,TabelleK34BI,7,FALSE),""),"")</f>
        <v/>
      </c>
      <c r="T455" s="4" t="str">
        <f ca="1">IFERROR(IF($B455&lt;&gt;"",VLOOKUP(T$421,TabelleK34BI,7,FALSE),""),"")</f>
        <v/>
      </c>
      <c r="U455" s="4" t="str">
        <f ca="1">IFERROR(IF($B455&lt;&gt;"",VLOOKUP(U$421,TabelleK34BI,7,FALSE),""),"")</f>
        <v/>
      </c>
      <c r="V455" s="4" t="str">
        <f ca="1">IFERROR(IF($B455&lt;&gt;"",VLOOKUP(V$421,TabelleK34BI,7,FALSE),""),"")</f>
        <v/>
      </c>
      <c r="W455" s="4" t="str">
        <f ca="1">IFERROR(IF($B455&lt;&gt;"",VLOOKUP(W$421,TabelleK34BI,7,FALSE),""),"")</f>
        <v/>
      </c>
      <c r="X455" s="4" t="str">
        <f ca="1">IFERROR(IF($B455&lt;&gt;"",VLOOKUP(X$421,TabelleK34BI,7,FALSE),""),"")</f>
        <v/>
      </c>
      <c r="Y455" s="4" t="str">
        <f ca="1">IFERROR(IF($B455&lt;&gt;"",VLOOKUP(Y$421,TabelleK34BI,7,FALSE),""),"")</f>
        <v/>
      </c>
      <c r="Z455" s="4" t="str">
        <f ca="1">IFERROR(IF($B455&lt;&gt;"",VLOOKUP(Z$421,TabelleK34BI,7,FALSE),""),"")</f>
        <v/>
      </c>
      <c r="AA455" s="4" t="str">
        <f ca="1">IFERROR(IF($B455&lt;&gt;"",VLOOKUP(AA$421,TabelleK34BI,7,FALSE),""),"")</f>
        <v/>
      </c>
      <c r="AB455" s="4" t="str">
        <f ca="1">IFERROR(IF($B455&lt;&gt;"",VLOOKUP(AB$421,TabelleK34BI,7,FALSE),""),"")</f>
        <v/>
      </c>
      <c r="AC455" s="4" t="str">
        <f ca="1">IFERROR(IF($B455&lt;&gt;"",VLOOKUP(AC$421,TabelleK34BI,7,FALSE),""),"")</f>
        <v/>
      </c>
      <c r="AD455" s="4" t="str">
        <f ca="1">IFERROR(IF($B455&lt;&gt;"",VLOOKUP(AD$421,TabelleK34BI,7,FALSE),""),"")</f>
        <v/>
      </c>
      <c r="AE455" s="4" t="str">
        <f ca="1">IFERROR(IF($B455&lt;&gt;"",VLOOKUP(AE$421,TabelleK34BI,7,FALSE),""),"")</f>
        <v/>
      </c>
      <c r="AF455" s="4" t="str">
        <f ca="1">IFERROR(IF($B455&lt;&gt;"",VLOOKUP(AF$421,TabelleK34BI,7,FALSE),""),"")</f>
        <v/>
      </c>
      <c r="AG455" s="4" t="str">
        <f ca="1">IFERROR(IF($B455&lt;&gt;"",VLOOKUP(AG$421,TabelleK34BI,7,FALSE),""),"")</f>
        <v/>
      </c>
      <c r="AH455" s="4" t="str">
        <f ca="1">IFERROR(IF($B455&lt;&gt;"",VLOOKUP(AH$421,TabelleK34BI,7,FALSE),""),"")</f>
        <v/>
      </c>
      <c r="AI455" s="4" t="str">
        <f ca="1">IFERROR(IF($B455&lt;&gt;"",VLOOKUP(AI$421,TabelleK34BI,7,FALSE),""),"")</f>
        <v/>
      </c>
      <c r="AJ455" s="4" t="str">
        <f ca="1">IFERROR(IF($B455&lt;&gt;"",VLOOKUP(AJ$421,TabelleK34BI,7,FALSE),""),"")</f>
        <v/>
      </c>
      <c r="AK455" s="4" t="str">
        <f ca="1">IFERROR(IF($B455&lt;&gt;"",VLOOKUP(AK$421,TabelleK34BI,7,FALSE),""),"")</f>
        <v/>
      </c>
      <c r="AL455" s="4" t="str">
        <f ca="1">IFERROR(IF($B455&lt;&gt;"",VLOOKUP(AL$421,TabelleK34BI,7,FALSE),""),"")</f>
        <v/>
      </c>
      <c r="AM455" s="4" t="str">
        <f ca="1">IFERROR(IF($B455&lt;&gt;"",VLOOKUP(AM$421,TabelleK34BI,7,FALSE),""),"")</f>
        <v/>
      </c>
      <c r="AN455" s="4" t="str">
        <f ca="1">IFERROR(IF($B455&lt;&gt;"",VLOOKUP(AN$421,TabelleK34BI,7,FALSE),""),"")</f>
        <v/>
      </c>
      <c r="AO455" s="4" t="str">
        <f ca="1">IFERROR(IF($B455&lt;&gt;"",VLOOKUP(AO$421,TabelleK34BI,7,FALSE),""),"")</f>
        <v/>
      </c>
      <c r="AP455" s="4" t="str">
        <f ca="1">IFERROR(IF($B455&lt;&gt;"",VLOOKUP(AP$421,TabelleK34BI,7,FALSE),""),"")</f>
        <v/>
      </c>
      <c r="AQ455" s="4" t="str">
        <f ca="1">IFERROR(IF($B455&lt;&gt;"",VLOOKUP(AQ$421,TabelleK34BI,7,FALSE),""),"")</f>
        <v/>
      </c>
      <c r="AR455" s="4" t="str">
        <f ca="1">IFERROR(IF($B455&lt;&gt;"",VLOOKUP(AR$421,TabelleK34BI,7,FALSE),""),"")</f>
        <v/>
      </c>
      <c r="AS455" s="4" t="str">
        <f ca="1">IFERROR(IF($B455&lt;&gt;"",VLOOKUP(AS$421,TabelleK34BI,7,FALSE),""),"")</f>
        <v/>
      </c>
      <c r="AT455" s="4" t="str">
        <f ca="1">IFERROR(IF($B455&lt;&gt;"",VLOOKUP(AT$421,TabelleK34BI,7,FALSE),""),"")</f>
        <v/>
      </c>
      <c r="AU455" s="4" t="str">
        <f ca="1">IFERROR(IF($B455&lt;&gt;"",VLOOKUP(AU$421,TabelleK34BI,7,FALSE),""),"")</f>
        <v/>
      </c>
      <c r="AV455" s="4" t="str">
        <f ca="1">IFERROR(IF($B455&lt;&gt;"",VLOOKUP(AV$421,TabelleK34BI,7,FALSE),""),"")</f>
        <v/>
      </c>
      <c r="AW455" s="4" t="str">
        <f ca="1">IFERROR(IF($B455&lt;&gt;"",VLOOKUP(AW$421,TabelleK34BI,7,FALSE),""),"")</f>
        <v/>
      </c>
      <c r="AX455" s="4" t="str">
        <f ca="1">IFERROR(IF($B455&lt;&gt;"",VLOOKUP(AX$421,TabelleK34BI,7,FALSE),""),"")</f>
        <v/>
      </c>
      <c r="AY455" s="4" t="str">
        <f ca="1">IFERROR(IF($B455&lt;&gt;"",VLOOKUP(AY$421,TabelleK34BI,7,FALSE),""),"")</f>
        <v/>
      </c>
      <c r="AZ455" s="4" t="str">
        <f ca="1">IFERROR(IF($B455&lt;&gt;"",VLOOKUP(AZ$421,TabelleK34BI,7,FALSE),""),"")</f>
        <v/>
      </c>
      <c r="BA455" s="4" t="str">
        <f ca="1">IFERROR(IF($B455&lt;&gt;"",VLOOKUP(BA$421,TabelleK34BI,7,FALSE),""),"")</f>
        <v/>
      </c>
      <c r="BB455" s="4" t="str">
        <f ca="1">IFERROR(IF($B455&lt;&gt;"",VLOOKUP(BB$421,TabelleK34BI,7,FALSE),""),"")</f>
        <v/>
      </c>
      <c r="BC455" s="4" t="str">
        <f ca="1">IFERROR(IF($B455&lt;&gt;"",VLOOKUP(BC$421,TabelleK34BI,7,FALSE),""),"")</f>
        <v/>
      </c>
      <c r="BD455" s="4" t="str">
        <f ca="1">IFERROR(IF($B455&lt;&gt;"",VLOOKUP(BD$421,TabelleK34BI,7,FALSE),""),"")</f>
        <v/>
      </c>
      <c r="BE455" s="4" t="str">
        <f ca="1">IFERROR(IF($B455&lt;&gt;"",VLOOKUP(BE$421,TabelleK34BI,7,FALSE),""),"")</f>
        <v/>
      </c>
      <c r="BF455" s="4" t="str">
        <f ca="1">IFERROR(IF($B455&lt;&gt;"",VLOOKUP(BF$421,TabelleK34BI,7,FALSE),""),"")</f>
        <v/>
      </c>
      <c r="BG455" s="4" t="str">
        <f ca="1">IFERROR(IF($B455&lt;&gt;"",VLOOKUP(BG$421,TabelleK34BI,7,FALSE),""),"")</f>
        <v/>
      </c>
      <c r="BH455" s="4" t="str">
        <f ca="1">IFERROR(IF($B455&lt;&gt;"",VLOOKUP(BH$421,TabelleK34BI,7,FALSE),""),"")</f>
        <v/>
      </c>
      <c r="BI455" s="4" t="str">
        <f ca="1">IFERROR(IF($B455&lt;&gt;"",VLOOKUP(BI$421,TabelleK34BI,7,FALSE),""),"")</f>
        <v/>
      </c>
      <c r="BJ455" s="4" t="str">
        <f ca="1">IFERROR(IF($B455&lt;&gt;"",VLOOKUP(BJ$421,TabelleK34BI,7,FALSE),""),"")</f>
        <v/>
      </c>
      <c r="BK455" s="4" t="str">
        <f ca="1">IFERROR(IF($B455&lt;&gt;"",VLOOKUP(BK$421,TabelleK34BI,7,FALSE),""),"")</f>
        <v/>
      </c>
      <c r="BL455" s="4" t="str">
        <f ca="1">IFERROR(IF($B455&lt;&gt;"",VLOOKUP(BL$421,TabelleK34BI,7,FALSE),""),"")</f>
        <v/>
      </c>
      <c r="BM455" s="4" t="str">
        <f ca="1">IFERROR(IF($B455&lt;&gt;"",VLOOKUP(BM$421,TabelleK34BI,7,FALSE),""),"")</f>
        <v/>
      </c>
      <c r="BN455" s="4" t="str">
        <f ca="1">IFERROR(IF($B455&lt;&gt;"",VLOOKUP(BN$421,TabelleK34BI,7,FALSE),""),"")</f>
        <v/>
      </c>
      <c r="BO455" s="4" t="str">
        <f ca="1">IFERROR(IF($B455&lt;&gt;"",VLOOKUP(BO$421,TabelleK34BI,7,FALSE),""),"")</f>
        <v/>
      </c>
      <c r="BP455" s="4" t="str">
        <f ca="1">IFERROR(IF($B455&lt;&gt;"",VLOOKUP(BP$421,TabelleK34BI,7,FALSE),""),"")</f>
        <v/>
      </c>
      <c r="BQ455" s="4" t="str">
        <f ca="1">IFERROR(IF($B455&lt;&gt;"",VLOOKUP(BQ$421,TabelleK34BI,7,FALSE),""),"")</f>
        <v/>
      </c>
      <c r="BR455" s="4" t="str">
        <f ca="1">IFERROR(IF($B455&lt;&gt;"",VLOOKUP(BR$421,TabelleK34BI,7,FALSE),""),"")</f>
        <v/>
      </c>
      <c r="BS455" s="4" t="str">
        <f ca="1">IFERROR(IF($B455&lt;&gt;"",VLOOKUP(BS$421,TabelleK34BI,7,FALSE),""),"")</f>
        <v/>
      </c>
      <c r="BT455" s="4" t="str">
        <f ca="1">IFERROR(IF($B455&lt;&gt;"",VLOOKUP(BT$421,TabelleK34BI,7,FALSE),""),"")</f>
        <v/>
      </c>
      <c r="BU455" s="4" t="str">
        <f ca="1">IFERROR(IF($B455&lt;&gt;"",VLOOKUP(BU$421,TabelleK34BI,7,FALSE),""),"")</f>
        <v/>
      </c>
      <c r="BV455" s="4" t="str">
        <f ca="1">IFERROR(IF($B455&lt;&gt;"",VLOOKUP(BV$421,TabelleK34BI,7,FALSE),""),"")</f>
        <v/>
      </c>
      <c r="BW455" s="4" t="str">
        <f ca="1">IFERROR(IF($B455&lt;&gt;"",VLOOKUP(BW$421,TabelleK34BI,7,FALSE),""),"")</f>
        <v/>
      </c>
      <c r="BX455" s="4" t="str">
        <f ca="1">IFERROR(IF($B455&lt;&gt;"",VLOOKUP(BX$421,TabelleK34BI,7,FALSE),""),"")</f>
        <v/>
      </c>
      <c r="BY455" s="4" t="str">
        <f ca="1">IFERROR(IF($B455&lt;&gt;"",VLOOKUP(BY$421,TabelleK34BI,7,FALSE),""),"")</f>
        <v/>
      </c>
      <c r="BZ455" s="4" t="str">
        <f ca="1">IFERROR(IF($B455&lt;&gt;"",VLOOKUP(BZ$421,TabelleK34BI,7,FALSE),""),"")</f>
        <v/>
      </c>
      <c r="CA455" s="4" t="str">
        <f ca="1">IFERROR(IF($B455&lt;&gt;"",VLOOKUP(CA$421,TabelleK34BI,7,FALSE),""),"")</f>
        <v/>
      </c>
      <c r="CB455" s="4" t="str">
        <f ca="1">IFERROR(IF($B455&lt;&gt;"",VLOOKUP(CB$421,TabelleK34BI,7,FALSE),""),"")</f>
        <v/>
      </c>
      <c r="CC455" s="4" t="str">
        <f ca="1">IFERROR(IF($B455&lt;&gt;"",VLOOKUP(CC$421,TabelleK34BI,7,FALSE),""),"")</f>
        <v/>
      </c>
      <c r="CD455" s="4" t="str">
        <f ca="1">IFERROR(IF($B455&lt;&gt;"",VLOOKUP(CD$421,TabelleK34BI,7,FALSE),""),"")</f>
        <v/>
      </c>
      <c r="CE455" s="4" t="str">
        <f ca="1">IFERROR(IF($B455&lt;&gt;"",VLOOKUP(CE$421,TabelleK34BI,7,FALSE),""),"")</f>
        <v/>
      </c>
      <c r="CF455" s="4" t="str">
        <f ca="1">IFERROR(IF($B455&lt;&gt;"",VLOOKUP(CF$421,TabelleK34BI,7,FALSE),""),"")</f>
        <v/>
      </c>
      <c r="CG455" s="4" t="str">
        <f ca="1">IFERROR(IF($B455&lt;&gt;"",VLOOKUP(CG$421,TabelleK34BI,7,FALSE),""),"")</f>
        <v/>
      </c>
      <c r="CH455" s="4" t="str">
        <f ca="1">IFERROR(IF($B455&lt;&gt;"",VLOOKUP(CH$421,TabelleK34BI,7,FALSE),""),"")</f>
        <v/>
      </c>
      <c r="CI455" s="4" t="str">
        <f ca="1">IFERROR(IF($B455&lt;&gt;"",VLOOKUP(CI$421,TabelleK34BI,7,FALSE),""),"")</f>
        <v/>
      </c>
      <c r="CJ455" s="4" t="str">
        <f ca="1">IFERROR(IF($B455&lt;&gt;"",VLOOKUP(CJ$421,TabelleK34BI,7,FALSE),""),"")</f>
        <v/>
      </c>
      <c r="CK455" s="4" t="str">
        <f ca="1">IFERROR(IF($B455&lt;&gt;"",VLOOKUP(CK$421,TabelleK34BI,7,FALSE),""),"")</f>
        <v/>
      </c>
      <c r="CL455" s="4" t="str">
        <f ca="1">IFERROR(IF($B455&lt;&gt;"",VLOOKUP(CL$421,TabelleK34BI,7,FALSE),""),"")</f>
        <v/>
      </c>
      <c r="CM455" s="4" t="str">
        <f ca="1">IFERROR(IF($B455&lt;&gt;"",VLOOKUP(CM$421,TabelleK34BI,7,FALSE),""),"")</f>
        <v/>
      </c>
      <c r="CN455" s="4" t="str">
        <f ca="1">IFERROR(IF($B455&lt;&gt;"",VLOOKUP(CN$421,TabelleK34BI,7,FALSE),""),"")</f>
        <v/>
      </c>
      <c r="CO455" s="4" t="str">
        <f ca="1">IFERROR(IF($B455&lt;&gt;"",VLOOKUP(CO$421,TabelleK34BI,7,FALSE),""),"")</f>
        <v/>
      </c>
      <c r="CP455" s="4" t="str">
        <f ca="1">IFERROR(IF($B455&lt;&gt;"",VLOOKUP(CP$421,TabelleK34BI,7,FALSE),""),"")</f>
        <v/>
      </c>
      <c r="CQ455" s="4" t="str">
        <f ca="1">IFERROR(IF($B455&lt;&gt;"",VLOOKUP(CQ$421,TabelleK34BI,7,FALSE),""),"")</f>
        <v/>
      </c>
      <c r="CR455" s="4" t="str">
        <f ca="1">IFERROR(IF($B455&lt;&gt;"",VLOOKUP(CR$421,TabelleK34BI,7,FALSE),""),"")</f>
        <v/>
      </c>
      <c r="CS455" s="4" t="str">
        <f ca="1">IFERROR(IF($B455&lt;&gt;"",VLOOKUP(CS$421,TabelleK34BI,7,FALSE),""),"")</f>
        <v/>
      </c>
      <c r="CT455" s="4" t="str">
        <f ca="1">IFERROR(IF($B455&lt;&gt;"",VLOOKUP(CT$421,TabelleK34BI,7,FALSE),""),"")</f>
        <v/>
      </c>
      <c r="CU455" s="4" t="str">
        <f ca="1">IFERROR(IF($B455&lt;&gt;"",VLOOKUP(CU$421,TabelleK34BI,7,FALSE),""),"")</f>
        <v/>
      </c>
      <c r="CV455" s="4" t="str">
        <f ca="1">IFERROR(IF($B455&lt;&gt;"",VLOOKUP(CV$421,TabelleK34BI,7,FALSE),""),"")</f>
        <v/>
      </c>
      <c r="CW455" s="4" t="str">
        <f ca="1">IFERROR(IF($B455&lt;&gt;"",VLOOKUP(CW$421,TabelleK34BI,7,FALSE),""),"")</f>
        <v/>
      </c>
      <c r="CX455" s="4" t="str">
        <f ca="1">IFERROR(IF($B455&lt;&gt;"",VLOOKUP(CX$421,TabelleK34BI,7,FALSE),""),"")</f>
        <v/>
      </c>
      <c r="CY455" s="4" t="str">
        <f ca="1">IFERROR(IF($B455&lt;&gt;"",VLOOKUP(CY$421,TabelleK34BI,7,FALSE),""),"")</f>
        <v/>
      </c>
      <c r="CZ455" s="4" t="str">
        <f ca="1">IFERROR(IF($B455&lt;&gt;"",VLOOKUP(CZ$421,TabelleK34BI,7,FALSE),""),"")</f>
        <v/>
      </c>
      <c r="DA455" s="4" t="str">
        <f ca="1">IFERROR(IF($B455&lt;&gt;"",VLOOKUP(DA$421,TabelleK34BI,7,FALSE),""),"")</f>
        <v/>
      </c>
      <c r="DB455" s="4" t="str">
        <f ca="1">IFERROR(IF($B455&lt;&gt;"",VLOOKUP(DB$421,TabelleK34BI,7,FALSE),""),"")</f>
        <v/>
      </c>
      <c r="DC455" s="4" t="str">
        <f ca="1">IFERROR(IF($B455&lt;&gt;"",VLOOKUP(DC$421,TabelleK34BI,7,FALSE),""),"")</f>
        <v/>
      </c>
      <c r="DD455" s="4" t="str">
        <f ca="1">IFERROR(IF($B455&lt;&gt;"",VLOOKUP(DD$421,TabelleK34BI,7,FALSE),""),"")</f>
        <v/>
      </c>
      <c r="DE455" s="4" t="str">
        <f ca="1">IFERROR(IF($B455&lt;&gt;"",VLOOKUP(DE$421,TabelleK34BI,7,FALSE),""),"")</f>
        <v/>
      </c>
      <c r="DF455" s="4" t="str">
        <f ca="1">IFERROR(IF($B455&lt;&gt;"",VLOOKUP(DF$421,TabelleK34BI,7,FALSE),""),"")</f>
        <v/>
      </c>
      <c r="DG455" s="4" t="str">
        <f ca="1">IFERROR(IF($B455&lt;&gt;"",VLOOKUP(DG$421,TabelleK34BI,7,FALSE),""),"")</f>
        <v/>
      </c>
      <c r="DH455" s="4" t="str">
        <f ca="1">IFERROR(IF($B455&lt;&gt;"",VLOOKUP(DH$421,TabelleK34BI,7,FALSE),""),"")</f>
        <v/>
      </c>
      <c r="DI455" s="4" t="str">
        <f ca="1">IFERROR(IF($B455&lt;&gt;"",VLOOKUP(DI$421,TabelleK34BI,7,FALSE),""),"")</f>
        <v/>
      </c>
      <c r="DJ455" s="4" t="str">
        <f ca="1">IFERROR(IF($B455&lt;&gt;"",VLOOKUP(DJ$421,TabelleK34BI,7,FALSE),""),"")</f>
        <v/>
      </c>
      <c r="DK455" s="4" t="str">
        <f ca="1">IFERROR(IF($B455&lt;&gt;"",VLOOKUP(DK$421,TabelleK34BI,7,FALSE),""),"")</f>
        <v/>
      </c>
      <c r="DL455" s="4" t="str">
        <f ca="1">IFERROR(IF($B455&lt;&gt;"",VLOOKUP(DL$421,TabelleK34BI,7,FALSE),""),"")</f>
        <v/>
      </c>
      <c r="DM455" s="4" t="str">
        <f ca="1">IFERROR(IF($B455&lt;&gt;"",VLOOKUP(DM$421,TabelleK34BI,7,FALSE),""),"")</f>
        <v/>
      </c>
      <c r="DN455" s="4" t="str">
        <f ca="1">IFERROR(IF($B455&lt;&gt;"",VLOOKUP(DN$421,TabelleK34BI,7,FALSE),""),"")</f>
        <v/>
      </c>
      <c r="DO455" s="4" t="str">
        <f ca="1">IFERROR(IF($B455&lt;&gt;"",VLOOKUP(DO$421,TabelleK34BI,7,FALSE),""),"")</f>
        <v/>
      </c>
      <c r="DP455" s="4" t="str">
        <f ca="1">IFERROR(IF($B455&lt;&gt;"",VLOOKUP(DP$421,TabelleK34BI,7,FALSE),""),"")</f>
        <v/>
      </c>
      <c r="DQ455" s="4" t="str">
        <f ca="1">IFERROR(IF($B455&lt;&gt;"",VLOOKUP(DQ$421,TabelleK34BI,7,FALSE),""),"")</f>
        <v/>
      </c>
      <c r="DR455" s="4" t="str">
        <f ca="1">IFERROR(IF($B455&lt;&gt;"",VLOOKUP(DR$421,TabelleK34BI,7,FALSE),""),"")</f>
        <v/>
      </c>
      <c r="DS455" s="4" t="str">
        <f ca="1">IFERROR(IF($B455&lt;&gt;"",VLOOKUP(DS$421,TabelleK34BI,7,FALSE),""),"")</f>
        <v/>
      </c>
      <c r="DT455" s="4" t="str">
        <f ca="1">IFERROR(IF($B455&lt;&gt;"",VLOOKUP(DT$421,TabelleK34BI,7,FALSE),""),"")</f>
        <v/>
      </c>
      <c r="DU455" s="4" t="str">
        <f ca="1">IFERROR(IF($B455&lt;&gt;"",VLOOKUP(DU$421,TabelleK34BI,7,FALSE),""),"")</f>
        <v/>
      </c>
      <c r="DV455" s="4" t="str">
        <f ca="1">IFERROR(IF($B455&lt;&gt;"",VLOOKUP(DV$421,TabelleK34BI,7,FALSE),""),"")</f>
        <v/>
      </c>
      <c r="DW455" s="4" t="str">
        <f ca="1">IFERROR(IF($B455&lt;&gt;"",VLOOKUP(DW$421,TabelleK34BI,7,FALSE),""),"")</f>
        <v/>
      </c>
      <c r="DX455" s="4" t="str">
        <f ca="1">IFERROR(IF($B455&lt;&gt;"",VLOOKUP(DX$421,TabelleK34BI,7,FALSE),""),"")</f>
        <v/>
      </c>
      <c r="DY455" s="4" t="str">
        <f ca="1">IFERROR(IF($B455&lt;&gt;"",VLOOKUP(DY$421,TabelleK34BI,7,FALSE),""),"")</f>
        <v/>
      </c>
      <c r="DZ455" s="4" t="str">
        <f ca="1">IFERROR(IF($B455&lt;&gt;"",VLOOKUP(DZ$421,TabelleK34BI,7,FALSE),""),"")</f>
        <v/>
      </c>
      <c r="EA455" s="4" t="str">
        <f ca="1">IFERROR(IF($B455&lt;&gt;"",VLOOKUP(EA$421,TabelleK34BI,7,FALSE),""),"")</f>
        <v/>
      </c>
      <c r="EB455" s="4" t="str">
        <f ca="1">IFERROR(IF($B455&lt;&gt;"",VLOOKUP(EB$421,TabelleK34BI,7,FALSE),""),"")</f>
        <v/>
      </c>
      <c r="EC455" s="4" t="str">
        <f ca="1">IFERROR(IF($B455&lt;&gt;"",VLOOKUP(EC$421,TabelleK34BI,7,FALSE),""),"")</f>
        <v/>
      </c>
      <c r="ED455" s="4" t="str">
        <f ca="1">IFERROR(IF($B455&lt;&gt;"",VLOOKUP(ED$421,TabelleK34BI,7,FALSE),""),"")</f>
        <v/>
      </c>
      <c r="EE455" s="4" t="str">
        <f ca="1">IFERROR(IF($B455&lt;&gt;"",VLOOKUP(EE$421,TabelleK34BI,7,FALSE),""),"")</f>
        <v/>
      </c>
      <c r="EF455" s="4" t="str">
        <f ca="1">IFERROR(IF($B455&lt;&gt;"",VLOOKUP(EF$421,TabelleK34BI,7,FALSE),""),"")</f>
        <v/>
      </c>
      <c r="EG455" s="4" t="str">
        <f ca="1">IFERROR(IF($B455&lt;&gt;"",VLOOKUP(EG$421,TabelleK34BI,7,FALSE),""),"")</f>
        <v/>
      </c>
      <c r="EH455" s="4" t="str">
        <f ca="1">IFERROR(IF($B455&lt;&gt;"",VLOOKUP(EH$421,TabelleK34BI,7,FALSE),""),"")</f>
        <v/>
      </c>
      <c r="EI455" s="4" t="str">
        <f ca="1">IFERROR(IF($B455&lt;&gt;"",VLOOKUP(EI$421,TabelleK34BI,7,FALSE),""),"")</f>
        <v/>
      </c>
      <c r="EJ455" s="4" t="str">
        <f ca="1">IFERROR(IF($B455&lt;&gt;"",VLOOKUP(EJ$421,TabelleK34BI,7,FALSE),""),"")</f>
        <v/>
      </c>
      <c r="EK455" s="4" t="str">
        <f ca="1">IFERROR(IF($B455&lt;&gt;"",VLOOKUP(EK$421,TabelleK34BI,7,FALSE),""),"")</f>
        <v/>
      </c>
      <c r="EL455" s="4" t="str">
        <f ca="1">IFERROR(IF($B455&lt;&gt;"",VLOOKUP(EL$421,TabelleK34BI,7,FALSE),""),"")</f>
        <v/>
      </c>
      <c r="EM455" s="4" t="str">
        <f ca="1">IFERROR(IF($B455&lt;&gt;"",VLOOKUP(EM$421,TabelleK34BI,7,FALSE),""),"")</f>
        <v/>
      </c>
      <c r="EN455" s="4" t="str">
        <f ca="1">IFERROR(IF($B455&lt;&gt;"",VLOOKUP(EN$421,TabelleK34BI,7,FALSE),""),"")</f>
        <v/>
      </c>
      <c r="EO455" s="4" t="str">
        <f ca="1">IFERROR(IF($B455&lt;&gt;"",VLOOKUP(EO$421,TabelleK34BI,7,FALSE),""),"")</f>
        <v/>
      </c>
      <c r="EP455" s="4" t="str">
        <f ca="1">IFERROR(IF($B455&lt;&gt;"",VLOOKUP(EP$421,TabelleK34BI,7,FALSE),""),"")</f>
        <v/>
      </c>
      <c r="EQ455" s="4" t="str">
        <f ca="1">IFERROR(IF($B455&lt;&gt;"",VLOOKUP(EQ$421,TabelleK34BI,7,FALSE),""),"")</f>
        <v/>
      </c>
      <c r="ER455" s="4" t="str">
        <f ca="1">IFERROR(IF($B455&lt;&gt;"",VLOOKUP(ER$421,TabelleK34BI,7,FALSE),""),"")</f>
        <v/>
      </c>
      <c r="ES455" s="4" t="str">
        <f ca="1">IFERROR(IF($B455&lt;&gt;"",VLOOKUP(ES$421,TabelleK34BI,7,FALSE),""),"")</f>
        <v/>
      </c>
      <c r="ET455" s="4" t="str">
        <f ca="1">IFERROR(IF($B455&lt;&gt;"",VLOOKUP(ET$421,TabelleK34BI,7,FALSE),""),"")</f>
        <v/>
      </c>
      <c r="EU455" s="4" t="str">
        <f ca="1">IFERROR(IF($B455&lt;&gt;"",VLOOKUP(EU$421,TabelleK34BI,7,FALSE),""),"")</f>
        <v/>
      </c>
      <c r="EV455" s="4" t="str">
        <f ca="1">IFERROR(IF($B455&lt;&gt;"",VLOOKUP(EV$421,TabelleK34BI,7,FALSE),""),"")</f>
        <v/>
      </c>
      <c r="EW455" s="4" t="str">
        <f ca="1">IFERROR(IF($B455&lt;&gt;"",VLOOKUP(EW$421,TabelleK34BI,7,FALSE),""),"")</f>
        <v/>
      </c>
      <c r="EX455" s="4" t="str">
        <f ca="1">IFERROR(IF($B455&lt;&gt;"",VLOOKUP(EX$421,TabelleK34BI,7,FALSE),""),"")</f>
        <v/>
      </c>
      <c r="EY455" s="4" t="str">
        <f ca="1">IFERROR(IF($B455&lt;&gt;"",VLOOKUP(EY$421,TabelleK34BI,7,FALSE),""),"")</f>
        <v/>
      </c>
      <c r="EZ455" s="4" t="str">
        <f ca="1">IFERROR(IF($B455&lt;&gt;"",VLOOKUP(EZ$421,TabelleK34BI,7,FALSE),""),"")</f>
        <v/>
      </c>
      <c r="FA455" s="4" t="str">
        <f ca="1">IFERROR(IF($B455&lt;&gt;"",VLOOKUP(FA$421,TabelleK34BI,7,FALSE),""),"")</f>
        <v/>
      </c>
      <c r="FB455" s="4" t="str">
        <f ca="1">IFERROR(IF($B455&lt;&gt;"",VLOOKUP(FB$421,TabelleK34BI,7,FALSE),""),"")</f>
        <v/>
      </c>
      <c r="FC455" s="4" t="str">
        <f ca="1">IFERROR(IF($B455&lt;&gt;"",VLOOKUP(FC$421,TabelleK34BI,7,FALSE),""),"")</f>
        <v/>
      </c>
      <c r="FD455" s="4" t="str">
        <f ca="1">IFERROR(IF($B455&lt;&gt;"",VLOOKUP(FD$421,TabelleK34BI,7,FALSE),""),"")</f>
        <v/>
      </c>
      <c r="FE455" s="4" t="str">
        <f ca="1">IFERROR(IF($B455&lt;&gt;"",VLOOKUP(FE$421,TabelleK34BI,7,FALSE),""),"")</f>
        <v/>
      </c>
      <c r="FF455" s="4" t="str">
        <f ca="1">IFERROR(IF($B455&lt;&gt;"",VLOOKUP(FF$421,TabelleK34BI,7,FALSE),""),"")</f>
        <v/>
      </c>
      <c r="FG455" s="4" t="str">
        <f ca="1">IFERROR(IF($B455&lt;&gt;"",VLOOKUP(FG$421,TabelleK34BI,7,FALSE),""),"")</f>
        <v/>
      </c>
      <c r="FH455" s="4" t="str">
        <f ca="1">IFERROR(IF($B455&lt;&gt;"",VLOOKUP(FH$421,TabelleK34BI,7,FALSE),""),"")</f>
        <v/>
      </c>
      <c r="FI455" s="4" t="str">
        <f ca="1">IFERROR(IF($B455&lt;&gt;"",VLOOKUP(FI$421,TabelleK34BI,7,FALSE),""),"")</f>
        <v/>
      </c>
      <c r="FJ455" s="4" t="str">
        <f ca="1">IFERROR(IF($B455&lt;&gt;"",VLOOKUP(FJ$421,TabelleK34BI,7,FALSE),""),"")</f>
        <v/>
      </c>
      <c r="FK455" s="4" t="str">
        <f ca="1">IFERROR(IF($B455&lt;&gt;"",VLOOKUP(FK$421,TabelleK34BI,7,FALSE),""),"")</f>
        <v/>
      </c>
      <c r="FL455" s="4" t="str">
        <f ca="1">IFERROR(IF($B455&lt;&gt;"",VLOOKUP(FL$421,TabelleK34BI,7,FALSE),""),"")</f>
        <v/>
      </c>
      <c r="FM455" s="4" t="str">
        <f ca="1">IFERROR(IF($B455&lt;&gt;"",VLOOKUP(FM$421,TabelleK34BI,7,FALSE),""),"")</f>
        <v/>
      </c>
      <c r="FN455" s="4" t="str">
        <f ca="1">IFERROR(IF($B455&lt;&gt;"",VLOOKUP(FN$421,TabelleK34BI,7,FALSE),""),"")</f>
        <v/>
      </c>
      <c r="FO455" s="4" t="str">
        <f ca="1">IFERROR(IF($B455&lt;&gt;"",VLOOKUP(FO$421,TabelleK34BI,7,FALSE),""),"")</f>
        <v/>
      </c>
      <c r="FP455" s="4" t="str">
        <f ca="1">IFERROR(IF($B455&lt;&gt;"",VLOOKUP(FP$421,TabelleK34BI,7,FALSE),""),"")</f>
        <v/>
      </c>
      <c r="FQ455" s="4" t="str">
        <f ca="1">IFERROR(IF($B455&lt;&gt;"",VLOOKUP(FQ$421,TabelleK34BI,7,FALSE),""),"")</f>
        <v/>
      </c>
      <c r="FR455" s="4" t="str">
        <f ca="1">IFERROR(IF($B455&lt;&gt;"",VLOOKUP(FR$421,TabelleK34BI,7,FALSE),""),"")</f>
        <v/>
      </c>
      <c r="FS455" s="4" t="str">
        <f ca="1">IFERROR(IF($B455&lt;&gt;"",VLOOKUP(FS$421,TabelleK34BI,7,FALSE),""),"")</f>
        <v/>
      </c>
      <c r="FT455" s="4" t="str">
        <f ca="1">IFERROR(IF($B455&lt;&gt;"",VLOOKUP(FT$421,TabelleK34BI,7,FALSE),""),"")</f>
        <v/>
      </c>
      <c r="FU455" s="4" t="str">
        <f ca="1">IFERROR(IF($B455&lt;&gt;"",VLOOKUP(FU$421,TabelleK34BI,7,FALSE),""),"")</f>
        <v/>
      </c>
      <c r="FV455" s="4" t="str">
        <f ca="1">IFERROR(IF($B455&lt;&gt;"",VLOOKUP(FV$421,TabelleK34BI,7,FALSE),""),"")</f>
        <v/>
      </c>
      <c r="FW455" s="4" t="str">
        <f ca="1">IFERROR(IF($B455&lt;&gt;"",VLOOKUP(FW$421,TabelleK34BI,7,FALSE),""),"")</f>
        <v/>
      </c>
      <c r="FX455" s="4" t="str">
        <f ca="1">IFERROR(IF($B455&lt;&gt;"",VLOOKUP(FX$421,TabelleK34BI,7,FALSE),""),"")</f>
        <v/>
      </c>
      <c r="FY455" s="4" t="str">
        <f ca="1">IFERROR(IF($B455&lt;&gt;"",VLOOKUP(FY$421,TabelleK34BI,7,FALSE),""),"")</f>
        <v/>
      </c>
      <c r="FZ455" s="4" t="str">
        <f ca="1">IFERROR(IF($B455&lt;&gt;"",VLOOKUP(FZ$421,TabelleK34BI,7,FALSE),""),"")</f>
        <v/>
      </c>
      <c r="GA455" s="4" t="str">
        <f ca="1">IFERROR(IF($B455&lt;&gt;"",VLOOKUP(GA$421,TabelleK34BI,7,FALSE),""),"")</f>
        <v/>
      </c>
      <c r="GB455" s="4" t="str">
        <f ca="1">IFERROR(IF($B455&lt;&gt;"",VLOOKUP(GB$421,TabelleK34BI,7,FALSE),""),"")</f>
        <v/>
      </c>
      <c r="GC455" s="4" t="str">
        <f ca="1">IFERROR(IF($B455&lt;&gt;"",VLOOKUP(GC$421,TabelleK34BI,7,FALSE),""),"")</f>
        <v/>
      </c>
      <c r="GD455" s="4" t="str">
        <f ca="1">IFERROR(IF($B455&lt;&gt;"",VLOOKUP(GD$421,TabelleK34BI,7,FALSE),""),"")</f>
        <v/>
      </c>
      <c r="GE455" s="4" t="str">
        <f ca="1">IFERROR(IF($B455&lt;&gt;"",VLOOKUP(GE$421,TabelleK34BI,7,FALSE),""),"")</f>
        <v/>
      </c>
      <c r="GF455" s="4" t="str">
        <f ca="1">IFERROR(IF($B455&lt;&gt;"",VLOOKUP(GF$421,TabelleK34BI,7,FALSE),""),"")</f>
        <v/>
      </c>
      <c r="GG455" s="4" t="str">
        <f ca="1">IFERROR(IF($B455&lt;&gt;"",VLOOKUP(GG$421,TabelleK34BI,7,FALSE),""),"")</f>
        <v/>
      </c>
      <c r="GH455" s="4" t="str">
        <f ca="1">IFERROR(IF($B455&lt;&gt;"",VLOOKUP(GH$421,TabelleK34BI,7,FALSE),""),"")</f>
        <v/>
      </c>
      <c r="GI455" s="4" t="str">
        <f ca="1">IFERROR(IF($B455&lt;&gt;"",VLOOKUP(GI$421,TabelleK34BI,7,FALSE),""),"")</f>
        <v/>
      </c>
      <c r="GJ455" s="4" t="str">
        <f ca="1">IFERROR(IF($B455&lt;&gt;"",VLOOKUP(GJ$421,TabelleK34BI,7,FALSE),""),"")</f>
        <v/>
      </c>
      <c r="GK455" s="4" t="str">
        <f ca="1">IFERROR(IF($B455&lt;&gt;"",VLOOKUP(GK$421,TabelleK34BI,7,FALSE),""),"")</f>
        <v/>
      </c>
      <c r="GL455" s="4" t="str">
        <f ca="1">IFERROR(IF($B455&lt;&gt;"",VLOOKUP(GL$421,TabelleK34BI,7,FALSE),""),"")</f>
        <v/>
      </c>
      <c r="GM455" s="4" t="str">
        <f ca="1">IFERROR(IF($B455&lt;&gt;"",VLOOKUP(GM$421,TabelleK34BI,7,FALSE),""),"")</f>
        <v/>
      </c>
      <c r="GN455" s="4" t="str">
        <f ca="1">IFERROR(IF($B455&lt;&gt;"",VLOOKUP(GN$421,TabelleK34BI,7,FALSE),""),"")</f>
        <v/>
      </c>
      <c r="GO455" s="4" t="str">
        <f ca="1">IFERROR(IF($B455&lt;&gt;"",VLOOKUP(GO$421,TabelleK34BI,7,FALSE),""),"")</f>
        <v/>
      </c>
      <c r="GP455" s="4" t="str">
        <f ca="1">IFERROR(IF($B455&lt;&gt;"",VLOOKUP(GP$421,TabelleK34BI,7,FALSE),""),"")</f>
        <v/>
      </c>
      <c r="GQ455" s="4" t="str">
        <f ca="1">IFERROR(IF($B455&lt;&gt;"",VLOOKUP(GQ$421,TabelleK34BI,7,FALSE),""),"")</f>
        <v/>
      </c>
      <c r="GR455" s="4" t="str">
        <f ca="1">IFERROR(IF($B455&lt;&gt;"",VLOOKUP(GR$421,TabelleK34BI,7,FALSE),""),"")</f>
        <v/>
      </c>
      <c r="GS455" s="4" t="str">
        <f ca="1">IFERROR(IF($B455&lt;&gt;"",VLOOKUP(GS$421,TabelleK34BI,7,FALSE),""),"")</f>
        <v/>
      </c>
      <c r="GT455" s="4" t="str">
        <f ca="1">IFERROR(IF($B455&lt;&gt;"",VLOOKUP(GT$421,TabelleK34BI,7,FALSE),""),"")</f>
        <v/>
      </c>
      <c r="GU455" s="4" t="str">
        <f ca="1">IFERROR(IF($B455&lt;&gt;"",VLOOKUP(GU$421,TabelleK34BI,7,FALSE),""),"")</f>
        <v/>
      </c>
      <c r="GV455" s="4" t="str">
        <f ca="1">IFERROR(IF($B455&lt;&gt;"",VLOOKUP(GV$421,TabelleK34BI,7,FALSE),""),"")</f>
        <v/>
      </c>
      <c r="GW455" s="4" t="str">
        <f ca="1">IFERROR(IF($B455&lt;&gt;"",VLOOKUP(GW$421,TabelleK34BI,7,FALSE),""),"")</f>
        <v/>
      </c>
      <c r="GX455" s="4" t="str">
        <f ca="1">IFERROR(IF($B455&lt;&gt;"",VLOOKUP(GX$421,TabelleK34BI,7,FALSE),""),"")</f>
        <v/>
      </c>
      <c r="GY455" s="4" t="str">
        <f ca="1">IFERROR(IF($B455&lt;&gt;"",VLOOKUP(GY$421,TabelleK34BI,7,FALSE),""),"")</f>
        <v/>
      </c>
      <c r="GZ455" s="4" t="str">
        <f ca="1">IFERROR(IF($B455&lt;&gt;"",VLOOKUP(GZ$421,TabelleK34BI,7,FALSE),""),"")</f>
        <v/>
      </c>
      <c r="HA455" s="4" t="str">
        <f ca="1">IFERROR(IF($B455&lt;&gt;"",VLOOKUP(HA$421,TabelleK34BI,7,FALSE),""),"")</f>
        <v/>
      </c>
      <c r="HB455" s="4" t="str">
        <f ca="1">IFERROR(IF($B455&lt;&gt;"",VLOOKUP(HB$421,TabelleK34BI,7,FALSE),""),"")</f>
        <v/>
      </c>
      <c r="HC455" s="4" t="str">
        <f ca="1">IFERROR(IF($B455&lt;&gt;"",VLOOKUP(HC$421,TabelleK34BI,7,FALSE),""),"")</f>
        <v/>
      </c>
      <c r="HD455" s="4" t="str">
        <f ca="1">IFERROR(IF($B455&lt;&gt;"",VLOOKUP(HD$421,TabelleK34BI,7,FALSE),""),"")</f>
        <v/>
      </c>
      <c r="HE455" s="4" t="str">
        <f ca="1">IFERROR(IF($B455&lt;&gt;"",VLOOKUP(HE$421,TabelleK34BI,7,FALSE),""),"")</f>
        <v/>
      </c>
      <c r="HF455" s="4" t="str">
        <f ca="1">IFERROR(IF($B455&lt;&gt;"",VLOOKUP(HF$421,TabelleK34BI,7,FALSE),""),"")</f>
        <v/>
      </c>
      <c r="HG455" s="4" t="str">
        <f ca="1">IFERROR(IF($B455&lt;&gt;"",VLOOKUP(HG$421,TabelleK34BI,7,FALSE),""),"")</f>
        <v/>
      </c>
      <c r="HH455" s="4" t="str">
        <f ca="1">IFERROR(IF($B455&lt;&gt;"",VLOOKUP(HH$421,TabelleK34BI,7,FALSE),""),"")</f>
        <v/>
      </c>
      <c r="HI455" s="4" t="str">
        <f ca="1">IFERROR(IF($B455&lt;&gt;"",VLOOKUP(HI$421,TabelleK34BI,7,FALSE),""),"")</f>
        <v/>
      </c>
      <c r="HJ455" s="4" t="str">
        <f ca="1">IFERROR(IF($B455&lt;&gt;"",VLOOKUP(HJ$421,TabelleK34BI,7,FALSE),""),"")</f>
        <v/>
      </c>
      <c r="HK455" s="4" t="str">
        <f ca="1">IFERROR(IF($B455&lt;&gt;"",VLOOKUP(HK$421,TabelleK34BI,7,FALSE),""),"")</f>
        <v/>
      </c>
      <c r="HL455" s="4" t="str">
        <f ca="1">IFERROR(IF($B455&lt;&gt;"",VLOOKUP(HL$421,TabelleK34BI,7,FALSE),""),"")</f>
        <v/>
      </c>
      <c r="HM455" s="4" t="str">
        <f ca="1">IFERROR(IF($B455&lt;&gt;"",VLOOKUP(HM$421,TabelleK34BI,7,FALSE),""),"")</f>
        <v/>
      </c>
      <c r="HN455" s="4" t="str">
        <f ca="1">IFERROR(IF($B455&lt;&gt;"",VLOOKUP(HN$421,TabelleK34BI,7,FALSE),""),"")</f>
        <v/>
      </c>
      <c r="HO455" s="4" t="str">
        <f ca="1">IFERROR(IF($B455&lt;&gt;"",VLOOKUP(HO$421,TabelleK34BI,7,FALSE),""),"")</f>
        <v/>
      </c>
      <c r="HP455" s="4" t="str">
        <f ca="1">IFERROR(IF($B455&lt;&gt;"",VLOOKUP(HP$421,TabelleK34BI,7,FALSE),""),"")</f>
        <v/>
      </c>
      <c r="HQ455" s="4" t="str">
        <f ca="1">IFERROR(IF($B455&lt;&gt;"",VLOOKUP(HQ$421,TabelleK34BI,7,FALSE),""),"")</f>
        <v/>
      </c>
      <c r="HR455" s="4" t="str">
        <f ca="1">IFERROR(IF($B455&lt;&gt;"",VLOOKUP(HR$421,TabelleK34BI,7,FALSE),""),"")</f>
        <v/>
      </c>
      <c r="HS455" s="4" t="str">
        <f ca="1">IFERROR(IF($B455&lt;&gt;"",VLOOKUP(HS$421,TabelleK34BI,7,FALSE),""),"")</f>
        <v/>
      </c>
      <c r="HT455" s="4" t="str">
        <f ca="1">IFERROR(IF($B455&lt;&gt;"",VLOOKUP(HT$421,TabelleK34BI,7,FALSE),""),"")</f>
        <v/>
      </c>
      <c r="HU455" s="4" t="str">
        <f ca="1">IFERROR(IF($B455&lt;&gt;"",VLOOKUP(HU$421,TabelleK34BI,7,FALSE),""),"")</f>
        <v/>
      </c>
      <c r="HV455" s="4" t="str">
        <f ca="1">IFERROR(IF($B455&lt;&gt;"",VLOOKUP(HV$421,TabelleK34BI,7,FALSE),""),"")</f>
        <v/>
      </c>
      <c r="HW455" s="4" t="str">
        <f ca="1">IFERROR(IF($B455&lt;&gt;"",VLOOKUP(HW$421,TabelleK34BI,7,FALSE),""),"")</f>
        <v/>
      </c>
      <c r="HX455" s="4" t="str">
        <f ca="1">IFERROR(IF($B455&lt;&gt;"",VLOOKUP(HX$421,TabelleK34BI,7,FALSE),""),"")</f>
        <v/>
      </c>
      <c r="HY455" s="4" t="str">
        <f ca="1">IFERROR(IF($B455&lt;&gt;"",VLOOKUP(HY$421,TabelleK34BI,7,FALSE),""),"")</f>
        <v/>
      </c>
      <c r="HZ455" s="4" t="str">
        <f ca="1">IFERROR(IF($B455&lt;&gt;"",VLOOKUP(HZ$421,TabelleK34BI,7,FALSE),""),"")</f>
        <v/>
      </c>
      <c r="IA455" s="4" t="str">
        <f ca="1">IFERROR(IF($B455&lt;&gt;"",VLOOKUP(IA$421,TabelleK34BI,7,FALSE),""),"")</f>
        <v/>
      </c>
      <c r="IB455" s="4" t="str">
        <f ca="1">IFERROR(IF($B455&lt;&gt;"",VLOOKUP(IB$421,TabelleK34BI,7,FALSE),""),"")</f>
        <v/>
      </c>
      <c r="IC455" s="4" t="str">
        <f ca="1">IFERROR(IF($B455&lt;&gt;"",VLOOKUP(IC$421,TabelleK34BI,7,FALSE),""),"")</f>
        <v/>
      </c>
      <c r="ID455" s="4" t="str">
        <f ca="1">IFERROR(IF($B455&lt;&gt;"",VLOOKUP(ID$421,TabelleK34BI,7,FALSE),""),"")</f>
        <v/>
      </c>
      <c r="IE455" s="4" t="str">
        <f ca="1">IFERROR(IF($B455&lt;&gt;"",VLOOKUP(IE$421,TabelleK34BI,7,FALSE),""),"")</f>
        <v/>
      </c>
      <c r="IF455" s="4" t="str">
        <f ca="1">IFERROR(IF($B455&lt;&gt;"",VLOOKUP(IF$421,TabelleK34BI,7,FALSE),""),"")</f>
        <v/>
      </c>
      <c r="IG455" s="4" t="str">
        <f ca="1">IFERROR(IF($B455&lt;&gt;"",VLOOKUP(IG$421,TabelleK34BI,7,FALSE),""),"")</f>
        <v/>
      </c>
      <c r="IH455" s="4" t="str">
        <f ca="1">IFERROR(IF($B455&lt;&gt;"",VLOOKUP(IH$421,TabelleK34BI,7,FALSE),""),"")</f>
        <v/>
      </c>
      <c r="II455" s="4" t="str">
        <f ca="1">IFERROR(IF($B455&lt;&gt;"",VLOOKUP(II$421,TabelleK34BI,7,FALSE),""),"")</f>
        <v/>
      </c>
      <c r="IJ455" s="4" t="str">
        <f ca="1">IFERROR(IF($B455&lt;&gt;"",VLOOKUP(IJ$421,TabelleK34BI,7,FALSE),""),"")</f>
        <v/>
      </c>
      <c r="IK455" s="4" t="str">
        <f ca="1">IFERROR(IF($B455&lt;&gt;"",VLOOKUP(IK$421,TabelleK34BI,7,FALSE),""),"")</f>
        <v/>
      </c>
      <c r="IL455" s="4" t="str">
        <f ca="1">IFERROR(IF($B455&lt;&gt;"",VLOOKUP(IL$421,TabelleK34BI,7,FALSE),""),"")</f>
        <v/>
      </c>
      <c r="IM455" s="4" t="str">
        <f ca="1">IFERROR(IF($B455&lt;&gt;"",VLOOKUP(IM$421,TabelleK34BI,7,FALSE),""),"")</f>
        <v/>
      </c>
      <c r="IN455" s="4" t="str">
        <f ca="1">IFERROR(IF($B455&lt;&gt;"",VLOOKUP(IN$421,TabelleK34BI,7,FALSE),""),"")</f>
        <v/>
      </c>
      <c r="IO455" s="4" t="str">
        <f ca="1">IFERROR(IF($B455&lt;&gt;"",VLOOKUP(IO$421,TabelleK34BI,7,FALSE),""),"")</f>
        <v/>
      </c>
      <c r="IP455" s="4" t="str">
        <f ca="1">IFERROR(IF($B455&lt;&gt;"",VLOOKUP(IP$421,TabelleK34BI,7,FALSE),""),"")</f>
        <v/>
      </c>
      <c r="IQ455" s="4" t="str">
        <f ca="1">IFERROR(IF($B455&lt;&gt;"",VLOOKUP(IQ$421,TabelleK34BI,7,FALSE),""),"")</f>
        <v/>
      </c>
      <c r="IR455" s="4" t="str">
        <f ca="1">IFERROR(IF($B455&lt;&gt;"",VLOOKUP(IR$421,TabelleK34BI,7,FALSE),""),"")</f>
        <v/>
      </c>
      <c r="IS455" s="4" t="str">
        <f ca="1">IFERROR(IF($B455&lt;&gt;"",VLOOKUP(IS$421,TabelleK34BI,7,FALSE),""),"")</f>
        <v/>
      </c>
      <c r="IT455" s="4" t="str">
        <f ca="1">IFERROR(IF($B455&lt;&gt;"",VLOOKUP(IT$421,TabelleK34BI,7,FALSE),""),"")</f>
        <v/>
      </c>
      <c r="IU455" s="4" t="str">
        <f ca="1">IFERROR(IF($B455&lt;&gt;"",VLOOKUP(IU$421,TabelleK34BI,7,FALSE),""),"")</f>
        <v/>
      </c>
      <c r="IV455" s="4" t="str">
        <f ca="1">IFERROR(IF($B455&lt;&gt;"",VLOOKUP(IV$421,TabelleK34BI,7,FALSE),""),"")</f>
        <v/>
      </c>
      <c r="IW455" s="4" t="str">
        <f ca="1">IFERROR(IF($B455&lt;&gt;"",VLOOKUP(IW$421,TabelleK34BI,7,FALSE),""),"")</f>
        <v/>
      </c>
      <c r="IX455" s="4" t="str">
        <f ca="1">IFERROR(IF($B455&lt;&gt;"",VLOOKUP(IX$421,TabelleK34BI,7,FALSE),""),"")</f>
        <v/>
      </c>
      <c r="IY455" s="4" t="str">
        <f ca="1">IFERROR(IF($B455&lt;&gt;"",VLOOKUP(IY$421,TabelleK34BI,7,FALSE),""),"")</f>
        <v/>
      </c>
      <c r="IZ455" s="4" t="str">
        <f ca="1">IFERROR(IF($B455&lt;&gt;"",VLOOKUP(IZ$421,TabelleK34BI,7,FALSE),""),"")</f>
        <v/>
      </c>
      <c r="JA455" s="4" t="str">
        <f ca="1">IFERROR(IF($B455&lt;&gt;"",VLOOKUP(JA$421,TabelleK34BI,7,FALSE),""),"")</f>
        <v/>
      </c>
      <c r="JB455" s="4" t="str">
        <f ca="1">IFERROR(IF($B455&lt;&gt;"",VLOOKUP(JB$421,TabelleK34BI,7,FALSE),""),"")</f>
        <v/>
      </c>
      <c r="JC455" s="4" t="str">
        <f ca="1">IFERROR(IF($B455&lt;&gt;"",VLOOKUP(JC$421,TabelleK34BI,7,FALSE),""),"")</f>
        <v/>
      </c>
      <c r="JD455" s="4" t="str">
        <f ca="1">IFERROR(IF($B455&lt;&gt;"",VLOOKUP(JD$421,TabelleK34BI,7,FALSE),""),"")</f>
        <v/>
      </c>
      <c r="JE455" s="4" t="str">
        <f ca="1">IFERROR(IF($B455&lt;&gt;"",VLOOKUP(JE$421,TabelleK34BI,7,FALSE),""),"")</f>
        <v/>
      </c>
      <c r="JF455" s="4" t="str">
        <f ca="1">IFERROR(IF($B455&lt;&gt;"",VLOOKUP(JF$421,TabelleK34BI,7,FALSE),""),"")</f>
        <v/>
      </c>
      <c r="JG455" s="4" t="str">
        <f ca="1">IFERROR(IF($B455&lt;&gt;"",VLOOKUP(JG$421,TabelleK34BI,7,FALSE),""),"")</f>
        <v/>
      </c>
      <c r="JH455" s="4" t="str">
        <f ca="1">IFERROR(IF($B455&lt;&gt;"",VLOOKUP(JH$421,TabelleK34BI,7,FALSE),""),"")</f>
        <v/>
      </c>
      <c r="JI455" s="4" t="str">
        <f ca="1">IFERROR(IF($B455&lt;&gt;"",VLOOKUP(JI$421,TabelleK34BI,7,FALSE),""),"")</f>
        <v/>
      </c>
      <c r="JJ455" s="4" t="str">
        <f ca="1">IFERROR(IF($B455&lt;&gt;"",VLOOKUP(JJ$421,TabelleK34BI,7,FALSE),""),"")</f>
        <v/>
      </c>
      <c r="JK455" s="4" t="str">
        <f ca="1">IFERROR(IF($B455&lt;&gt;"",VLOOKUP(JK$421,TabelleK34BI,7,FALSE),""),"")</f>
        <v/>
      </c>
      <c r="JL455" s="4" t="str">
        <f ca="1">IFERROR(IF($B455&lt;&gt;"",VLOOKUP(JL$421,TabelleK34BI,7,FALSE),""),"")</f>
        <v/>
      </c>
      <c r="JM455" s="4" t="str">
        <f ca="1">IFERROR(IF($B455&lt;&gt;"",VLOOKUP(JM$421,TabelleK34BI,7,FALSE),""),"")</f>
        <v/>
      </c>
      <c r="JN455" s="4" t="str">
        <f ca="1">IFERROR(IF($B455&lt;&gt;"",VLOOKUP(JN$421,TabelleK34BI,7,FALSE),""),"")</f>
        <v/>
      </c>
      <c r="JO455" s="4" t="str">
        <f ca="1">IFERROR(IF($B455&lt;&gt;"",VLOOKUP(JO$421,TabelleK34BI,7,FALSE),""),"")</f>
        <v/>
      </c>
      <c r="JP455" s="4" t="str">
        <f ca="1">IFERROR(IF($B455&lt;&gt;"",VLOOKUP(JP$421,TabelleK34BI,7,FALSE),""),"")</f>
        <v/>
      </c>
      <c r="JQ455" s="4" t="str">
        <f ca="1">IFERROR(IF($B455&lt;&gt;"",VLOOKUP(JQ$421,TabelleK34BI,7,FALSE),""),"")</f>
        <v/>
      </c>
      <c r="JR455" s="4" t="str">
        <f ca="1">IFERROR(IF($B455&lt;&gt;"",VLOOKUP(JR$421,TabelleK34BI,7,FALSE),""),"")</f>
        <v/>
      </c>
      <c r="JS455" s="4" t="str">
        <f ca="1">IFERROR(IF($B455&lt;&gt;"",VLOOKUP(JS$421,TabelleK34BI,7,FALSE),""),"")</f>
        <v/>
      </c>
      <c r="JT455" s="4" t="str">
        <f ca="1">IFERROR(IF($B455&lt;&gt;"",VLOOKUP(JT$421,TabelleK34BI,7,FALSE),""),"")</f>
        <v/>
      </c>
      <c r="JU455" s="4" t="str">
        <f ca="1">IFERROR(IF($B455&lt;&gt;"",VLOOKUP(JU$421,TabelleK34BI,7,FALSE),""),"")</f>
        <v/>
      </c>
      <c r="JV455" s="4" t="str">
        <f ca="1">IFERROR(IF($B455&lt;&gt;"",VLOOKUP(JV$421,TabelleK34BI,7,FALSE),""),"")</f>
        <v/>
      </c>
      <c r="JW455" s="4" t="str">
        <f ca="1">IFERROR(IF($B455&lt;&gt;"",VLOOKUP(JW$421,TabelleK34BI,7,FALSE),""),"")</f>
        <v/>
      </c>
      <c r="JX455" s="4" t="str">
        <f ca="1">IFERROR(IF($B455&lt;&gt;"",VLOOKUP(JX$421,TabelleK34BI,7,FALSE),""),"")</f>
        <v/>
      </c>
      <c r="JY455" s="4" t="str">
        <f ca="1">IFERROR(IF($B455&lt;&gt;"",VLOOKUP(JY$421,TabelleK34BI,7,FALSE),""),"")</f>
        <v/>
      </c>
      <c r="JZ455" s="4" t="str">
        <f ca="1">IFERROR(IF($B455&lt;&gt;"",VLOOKUP(JZ$421,TabelleK34BI,7,FALSE),""),"")</f>
        <v/>
      </c>
      <c r="KA455" s="4" t="str">
        <f ca="1">IFERROR(IF($B455&lt;&gt;"",VLOOKUP(KA$421,TabelleK34BI,7,FALSE),""),"")</f>
        <v/>
      </c>
      <c r="KB455" s="4" t="str">
        <f ca="1">IFERROR(IF($B455&lt;&gt;"",VLOOKUP(KB$421,TabelleK34BI,7,FALSE),""),"")</f>
        <v/>
      </c>
      <c r="KC455" s="4" t="str">
        <f ca="1">IFERROR(IF($B455&lt;&gt;"",VLOOKUP(KC$421,TabelleK34BI,7,FALSE),""),"")</f>
        <v/>
      </c>
      <c r="KD455" s="4" t="str">
        <f ca="1">IFERROR(IF($B455&lt;&gt;"",VLOOKUP(KD$421,TabelleK34BI,7,FALSE),""),"")</f>
        <v/>
      </c>
      <c r="KE455" s="4" t="str">
        <f ca="1">IFERROR(IF($B455&lt;&gt;"",VLOOKUP(KE$421,TabelleK34BI,7,FALSE),""),"")</f>
        <v/>
      </c>
      <c r="KF455" s="4" t="str">
        <f ca="1">IFERROR(IF($B455&lt;&gt;"",VLOOKUP(KF$421,TabelleK34BI,7,FALSE),""),"")</f>
        <v/>
      </c>
      <c r="KG455" s="4" t="str">
        <f ca="1">IFERROR(IF($B455&lt;&gt;"",VLOOKUP(KG$421,TabelleK34BI,7,FALSE),""),"")</f>
        <v/>
      </c>
      <c r="KH455" s="4" t="str">
        <f ca="1">IFERROR(IF($B455&lt;&gt;"",VLOOKUP(KH$421,TabelleK34BI,7,FALSE),""),"")</f>
        <v/>
      </c>
      <c r="KI455" s="4" t="str">
        <f ca="1">IFERROR(IF($B455&lt;&gt;"",VLOOKUP(KI$421,TabelleK34BI,7,FALSE),""),"")</f>
        <v/>
      </c>
      <c r="KJ455" s="4" t="str">
        <f ca="1">IFERROR(IF($B455&lt;&gt;"",VLOOKUP(KJ$421,TabelleK34BI,7,FALSE),""),"")</f>
        <v/>
      </c>
      <c r="KK455" s="4" t="str">
        <f ca="1">IFERROR(IF($B455&lt;&gt;"",VLOOKUP(KK$421,TabelleK34BI,7,FALSE),""),"")</f>
        <v/>
      </c>
      <c r="KL455" s="4" t="str">
        <f ca="1">IFERROR(IF($B455&lt;&gt;"",VLOOKUP(KL$421,TabelleK34BI,7,FALSE),""),"")</f>
        <v/>
      </c>
      <c r="KM455" s="4" t="str">
        <f ca="1">IFERROR(IF($B455&lt;&gt;"",VLOOKUP(KM$421,TabelleK34BI,7,FALSE),""),"")</f>
        <v/>
      </c>
      <c r="KN455" s="4" t="str">
        <f ca="1">IFERROR(IF($B455&lt;&gt;"",VLOOKUP(KN$421,TabelleK34BI,7,FALSE),""),"")</f>
        <v/>
      </c>
      <c r="KO455" s="4" t="str">
        <f ca="1">IFERROR(IF($B455&lt;&gt;"",VLOOKUP(KO$421,TabelleK34BI,7,FALSE),""),"")</f>
        <v/>
      </c>
      <c r="KP455" s="4" t="str">
        <f ca="1">IFERROR(IF($B455&lt;&gt;"",VLOOKUP(KP$421,TabelleK34BI,7,FALSE),""),"")</f>
        <v/>
      </c>
      <c r="KQ455" s="4" t="str">
        <f ca="1">IFERROR(IF($B455&lt;&gt;"",VLOOKUP(KQ$421,TabelleK34BI,7,FALSE),""),"")</f>
        <v/>
      </c>
      <c r="KR455" s="4" t="str">
        <f>IFERROR(VLOOKUP($KR$421,TabelleK34BI,7,FALSE),"")</f>
        <v/>
      </c>
      <c r="KS455" s="4" t="str">
        <f>IFERROR(VLOOKUP($KS$421,TabelleK34BI,7,FALSE),"")</f>
        <v/>
      </c>
    </row>
    <row r="456" spans="2:305" ht="12.75" hidden="1" customHeight="1" x14ac:dyDescent="0.2">
      <c r="B456" s="138" t="str">
        <f t="shared" ca="1" si="148"/>
        <v/>
      </c>
      <c r="C456" s="4" t="str">
        <f ca="1">IFERROR(IF($B456&lt;&gt;"",VLOOKUP(C$421,TabelleK35BI,7,FALSE),""),"")</f>
        <v/>
      </c>
      <c r="D456" s="4" t="str">
        <f ca="1">IFERROR(IF($B456&lt;&gt;"",VLOOKUP(D$421,TabelleK35BI,7,FALSE),""),"")</f>
        <v/>
      </c>
      <c r="E456" s="4" t="str">
        <f ca="1">IFERROR(IF($B456&lt;&gt;"",VLOOKUP(E$421,TabelleK35BI,7,FALSE),""),"")</f>
        <v/>
      </c>
      <c r="F456" s="4" t="str">
        <f ca="1">IFERROR(IF($B456&lt;&gt;"",VLOOKUP(F$421,TabelleK35BI,7,FALSE),""),"")</f>
        <v/>
      </c>
      <c r="G456" s="4" t="str">
        <f ca="1">IFERROR(IF($B456&lt;&gt;"",VLOOKUP(G$421,TabelleK35BI,7,FALSE),""),"")</f>
        <v/>
      </c>
      <c r="H456" s="4" t="str">
        <f ca="1">IFERROR(IF($B456&lt;&gt;"",VLOOKUP(H$421,TabelleK35BI,7,FALSE),""),"")</f>
        <v/>
      </c>
      <c r="I456" s="4" t="str">
        <f ca="1">IFERROR(IF($B456&lt;&gt;"",VLOOKUP(I$421,TabelleK35BI,7,FALSE),""),"")</f>
        <v/>
      </c>
      <c r="J456" s="4" t="str">
        <f ca="1">IFERROR(IF($B456&lt;&gt;"",VLOOKUP(J$421,TabelleK35BI,7,FALSE),""),"")</f>
        <v/>
      </c>
      <c r="K456" s="4" t="str">
        <f ca="1">IFERROR(IF($B456&lt;&gt;"",VLOOKUP(K$421,TabelleK35BI,7,FALSE),""),"")</f>
        <v/>
      </c>
      <c r="L456" s="4" t="str">
        <f ca="1">IFERROR(IF($B456&lt;&gt;"",VLOOKUP(L$421,TabelleK35BI,7,FALSE),""),"")</f>
        <v/>
      </c>
      <c r="M456" s="4" t="str">
        <f ca="1">IFERROR(IF($B456&lt;&gt;"",VLOOKUP(M$421,TabelleK35BI,7,FALSE),""),"")</f>
        <v/>
      </c>
      <c r="N456" s="4" t="str">
        <f ca="1">IFERROR(IF($B456&lt;&gt;"",VLOOKUP(N$421,TabelleK35BI,7,FALSE),""),"")</f>
        <v/>
      </c>
      <c r="O456" s="4" t="str">
        <f ca="1">IFERROR(IF($B456&lt;&gt;"",VLOOKUP(O$421,TabelleK35BI,7,FALSE),""),"")</f>
        <v/>
      </c>
      <c r="P456" s="4" t="str">
        <f ca="1">IFERROR(IF($B456&lt;&gt;"",VLOOKUP(P$421,TabelleK35BI,7,FALSE),""),"")</f>
        <v/>
      </c>
      <c r="Q456" s="4" t="str">
        <f ca="1">IFERROR(IF($B456&lt;&gt;"",VLOOKUP(Q$421,TabelleK35BI,7,FALSE),""),"")</f>
        <v/>
      </c>
      <c r="R456" s="4" t="str">
        <f ca="1">IFERROR(IF($B456&lt;&gt;"",VLOOKUP(R$421,TabelleK35BI,7,FALSE),""),"")</f>
        <v/>
      </c>
      <c r="S456" s="4" t="str">
        <f ca="1">IFERROR(IF($B456&lt;&gt;"",VLOOKUP(S$421,TabelleK35BI,7,FALSE),""),"")</f>
        <v/>
      </c>
      <c r="T456" s="4" t="str">
        <f ca="1">IFERROR(IF($B456&lt;&gt;"",VLOOKUP(T$421,TabelleK35BI,7,FALSE),""),"")</f>
        <v/>
      </c>
      <c r="U456" s="4" t="str">
        <f ca="1">IFERROR(IF($B456&lt;&gt;"",VLOOKUP(U$421,TabelleK35BI,7,FALSE),""),"")</f>
        <v/>
      </c>
      <c r="V456" s="4" t="str">
        <f ca="1">IFERROR(IF($B456&lt;&gt;"",VLOOKUP(V$421,TabelleK35BI,7,FALSE),""),"")</f>
        <v/>
      </c>
      <c r="W456" s="4" t="str">
        <f ca="1">IFERROR(IF($B456&lt;&gt;"",VLOOKUP(W$421,TabelleK35BI,7,FALSE),""),"")</f>
        <v/>
      </c>
      <c r="X456" s="4" t="str">
        <f ca="1">IFERROR(IF($B456&lt;&gt;"",VLOOKUP(X$421,TabelleK35BI,7,FALSE),""),"")</f>
        <v/>
      </c>
      <c r="Y456" s="4" t="str">
        <f ca="1">IFERROR(IF($B456&lt;&gt;"",VLOOKUP(Y$421,TabelleK35BI,7,FALSE),""),"")</f>
        <v/>
      </c>
      <c r="Z456" s="4" t="str">
        <f ca="1">IFERROR(IF($B456&lt;&gt;"",VLOOKUP(Z$421,TabelleK35BI,7,FALSE),""),"")</f>
        <v/>
      </c>
      <c r="AA456" s="4" t="str">
        <f ca="1">IFERROR(IF($B456&lt;&gt;"",VLOOKUP(AA$421,TabelleK35BI,7,FALSE),""),"")</f>
        <v/>
      </c>
      <c r="AB456" s="4" t="str">
        <f ca="1">IFERROR(IF($B456&lt;&gt;"",VLOOKUP(AB$421,TabelleK35BI,7,FALSE),""),"")</f>
        <v/>
      </c>
      <c r="AC456" s="4" t="str">
        <f ca="1">IFERROR(IF($B456&lt;&gt;"",VLOOKUP(AC$421,TabelleK35BI,7,FALSE),""),"")</f>
        <v/>
      </c>
      <c r="AD456" s="4" t="str">
        <f ca="1">IFERROR(IF($B456&lt;&gt;"",VLOOKUP(AD$421,TabelleK35BI,7,FALSE),""),"")</f>
        <v/>
      </c>
      <c r="AE456" s="4" t="str">
        <f ca="1">IFERROR(IF($B456&lt;&gt;"",VLOOKUP(AE$421,TabelleK35BI,7,FALSE),""),"")</f>
        <v/>
      </c>
      <c r="AF456" s="4" t="str">
        <f ca="1">IFERROR(IF($B456&lt;&gt;"",VLOOKUP(AF$421,TabelleK35BI,7,FALSE),""),"")</f>
        <v/>
      </c>
      <c r="AG456" s="4" t="str">
        <f ca="1">IFERROR(IF($B456&lt;&gt;"",VLOOKUP(AG$421,TabelleK35BI,7,FALSE),""),"")</f>
        <v/>
      </c>
      <c r="AH456" s="4" t="str">
        <f ca="1">IFERROR(IF($B456&lt;&gt;"",VLOOKUP(AH$421,TabelleK35BI,7,FALSE),""),"")</f>
        <v/>
      </c>
      <c r="AI456" s="4" t="str">
        <f ca="1">IFERROR(IF($B456&lt;&gt;"",VLOOKUP(AI$421,TabelleK35BI,7,FALSE),""),"")</f>
        <v/>
      </c>
      <c r="AJ456" s="4" t="str">
        <f ca="1">IFERROR(IF($B456&lt;&gt;"",VLOOKUP(AJ$421,TabelleK35BI,7,FALSE),""),"")</f>
        <v/>
      </c>
      <c r="AK456" s="4" t="str">
        <f ca="1">IFERROR(IF($B456&lt;&gt;"",VLOOKUP(AK$421,TabelleK35BI,7,FALSE),""),"")</f>
        <v/>
      </c>
      <c r="AL456" s="4" t="str">
        <f ca="1">IFERROR(IF($B456&lt;&gt;"",VLOOKUP(AL$421,TabelleK35BI,7,FALSE),""),"")</f>
        <v/>
      </c>
      <c r="AM456" s="4" t="str">
        <f ca="1">IFERROR(IF($B456&lt;&gt;"",VLOOKUP(AM$421,TabelleK35BI,7,FALSE),""),"")</f>
        <v/>
      </c>
      <c r="AN456" s="4" t="str">
        <f ca="1">IFERROR(IF($B456&lt;&gt;"",VLOOKUP(AN$421,TabelleK35BI,7,FALSE),""),"")</f>
        <v/>
      </c>
      <c r="AO456" s="4" t="str">
        <f ca="1">IFERROR(IF($B456&lt;&gt;"",VLOOKUP(AO$421,TabelleK35BI,7,FALSE),""),"")</f>
        <v/>
      </c>
      <c r="AP456" s="4" t="str">
        <f ca="1">IFERROR(IF($B456&lt;&gt;"",VLOOKUP(AP$421,TabelleK35BI,7,FALSE),""),"")</f>
        <v/>
      </c>
      <c r="AQ456" s="4" t="str">
        <f ca="1">IFERROR(IF($B456&lt;&gt;"",VLOOKUP(AQ$421,TabelleK35BI,7,FALSE),""),"")</f>
        <v/>
      </c>
      <c r="AR456" s="4" t="str">
        <f ca="1">IFERROR(IF($B456&lt;&gt;"",VLOOKUP(AR$421,TabelleK35BI,7,FALSE),""),"")</f>
        <v/>
      </c>
      <c r="AS456" s="4" t="str">
        <f ca="1">IFERROR(IF($B456&lt;&gt;"",VLOOKUP(AS$421,TabelleK35BI,7,FALSE),""),"")</f>
        <v/>
      </c>
      <c r="AT456" s="4" t="str">
        <f ca="1">IFERROR(IF($B456&lt;&gt;"",VLOOKUP(AT$421,TabelleK35BI,7,FALSE),""),"")</f>
        <v/>
      </c>
      <c r="AU456" s="4" t="str">
        <f ca="1">IFERROR(IF($B456&lt;&gt;"",VLOOKUP(AU$421,TabelleK35BI,7,FALSE),""),"")</f>
        <v/>
      </c>
      <c r="AV456" s="4" t="str">
        <f ca="1">IFERROR(IF($B456&lt;&gt;"",VLOOKUP(AV$421,TabelleK35BI,7,FALSE),""),"")</f>
        <v/>
      </c>
      <c r="AW456" s="4" t="str">
        <f ca="1">IFERROR(IF($B456&lt;&gt;"",VLOOKUP(AW$421,TabelleK35BI,7,FALSE),""),"")</f>
        <v/>
      </c>
      <c r="AX456" s="4" t="str">
        <f ca="1">IFERROR(IF($B456&lt;&gt;"",VLOOKUP(AX$421,TabelleK35BI,7,FALSE),""),"")</f>
        <v/>
      </c>
      <c r="AY456" s="4" t="str">
        <f ca="1">IFERROR(IF($B456&lt;&gt;"",VLOOKUP(AY$421,TabelleK35BI,7,FALSE),""),"")</f>
        <v/>
      </c>
      <c r="AZ456" s="4" t="str">
        <f ca="1">IFERROR(IF($B456&lt;&gt;"",VLOOKUP(AZ$421,TabelleK35BI,7,FALSE),""),"")</f>
        <v/>
      </c>
      <c r="BA456" s="4" t="str">
        <f ca="1">IFERROR(IF($B456&lt;&gt;"",VLOOKUP(BA$421,TabelleK35BI,7,FALSE),""),"")</f>
        <v/>
      </c>
      <c r="BB456" s="4" t="str">
        <f ca="1">IFERROR(IF($B456&lt;&gt;"",VLOOKUP(BB$421,TabelleK35BI,7,FALSE),""),"")</f>
        <v/>
      </c>
      <c r="BC456" s="4" t="str">
        <f ca="1">IFERROR(IF($B456&lt;&gt;"",VLOOKUP(BC$421,TabelleK35BI,7,FALSE),""),"")</f>
        <v/>
      </c>
      <c r="BD456" s="4" t="str">
        <f ca="1">IFERROR(IF($B456&lt;&gt;"",VLOOKUP(BD$421,TabelleK35BI,7,FALSE),""),"")</f>
        <v/>
      </c>
      <c r="BE456" s="4" t="str">
        <f ca="1">IFERROR(IF($B456&lt;&gt;"",VLOOKUP(BE$421,TabelleK35BI,7,FALSE),""),"")</f>
        <v/>
      </c>
      <c r="BF456" s="4" t="str">
        <f ca="1">IFERROR(IF($B456&lt;&gt;"",VLOOKUP(BF$421,TabelleK35BI,7,FALSE),""),"")</f>
        <v/>
      </c>
      <c r="BG456" s="4" t="str">
        <f ca="1">IFERROR(IF($B456&lt;&gt;"",VLOOKUP(BG$421,TabelleK35BI,7,FALSE),""),"")</f>
        <v/>
      </c>
      <c r="BH456" s="4" t="str">
        <f ca="1">IFERROR(IF($B456&lt;&gt;"",VLOOKUP(BH$421,TabelleK35BI,7,FALSE),""),"")</f>
        <v/>
      </c>
      <c r="BI456" s="4" t="str">
        <f ca="1">IFERROR(IF($B456&lt;&gt;"",VLOOKUP(BI$421,TabelleK35BI,7,FALSE),""),"")</f>
        <v/>
      </c>
      <c r="BJ456" s="4" t="str">
        <f ca="1">IFERROR(IF($B456&lt;&gt;"",VLOOKUP(BJ$421,TabelleK35BI,7,FALSE),""),"")</f>
        <v/>
      </c>
      <c r="BK456" s="4" t="str">
        <f ca="1">IFERROR(IF($B456&lt;&gt;"",VLOOKUP(BK$421,TabelleK35BI,7,FALSE),""),"")</f>
        <v/>
      </c>
      <c r="BL456" s="4" t="str">
        <f ca="1">IFERROR(IF($B456&lt;&gt;"",VLOOKUP(BL$421,TabelleK35BI,7,FALSE),""),"")</f>
        <v/>
      </c>
      <c r="BM456" s="4" t="str">
        <f ca="1">IFERROR(IF($B456&lt;&gt;"",VLOOKUP(BM$421,TabelleK35BI,7,FALSE),""),"")</f>
        <v/>
      </c>
      <c r="BN456" s="4" t="str">
        <f ca="1">IFERROR(IF($B456&lt;&gt;"",VLOOKUP(BN$421,TabelleK35BI,7,FALSE),""),"")</f>
        <v/>
      </c>
      <c r="BO456" s="4" t="str">
        <f ca="1">IFERROR(IF($B456&lt;&gt;"",VLOOKUP(BO$421,TabelleK35BI,7,FALSE),""),"")</f>
        <v/>
      </c>
      <c r="BP456" s="4" t="str">
        <f ca="1">IFERROR(IF($B456&lt;&gt;"",VLOOKUP(BP$421,TabelleK35BI,7,FALSE),""),"")</f>
        <v/>
      </c>
      <c r="BQ456" s="4" t="str">
        <f ca="1">IFERROR(IF($B456&lt;&gt;"",VLOOKUP(BQ$421,TabelleK35BI,7,FALSE),""),"")</f>
        <v/>
      </c>
      <c r="BR456" s="4" t="str">
        <f ca="1">IFERROR(IF($B456&lt;&gt;"",VLOOKUP(BR$421,TabelleK35BI,7,FALSE),""),"")</f>
        <v/>
      </c>
      <c r="BS456" s="4" t="str">
        <f ca="1">IFERROR(IF($B456&lt;&gt;"",VLOOKUP(BS$421,TabelleK35BI,7,FALSE),""),"")</f>
        <v/>
      </c>
      <c r="BT456" s="4" t="str">
        <f ca="1">IFERROR(IF($B456&lt;&gt;"",VLOOKUP(BT$421,TabelleK35BI,7,FALSE),""),"")</f>
        <v/>
      </c>
      <c r="BU456" s="4" t="str">
        <f ca="1">IFERROR(IF($B456&lt;&gt;"",VLOOKUP(BU$421,TabelleK35BI,7,FALSE),""),"")</f>
        <v/>
      </c>
      <c r="BV456" s="4" t="str">
        <f ca="1">IFERROR(IF($B456&lt;&gt;"",VLOOKUP(BV$421,TabelleK35BI,7,FALSE),""),"")</f>
        <v/>
      </c>
      <c r="BW456" s="4" t="str">
        <f ca="1">IFERROR(IF($B456&lt;&gt;"",VLOOKUP(BW$421,TabelleK35BI,7,FALSE),""),"")</f>
        <v/>
      </c>
      <c r="BX456" s="4" t="str">
        <f ca="1">IFERROR(IF($B456&lt;&gt;"",VLOOKUP(BX$421,TabelleK35BI,7,FALSE),""),"")</f>
        <v/>
      </c>
      <c r="BY456" s="4" t="str">
        <f ca="1">IFERROR(IF($B456&lt;&gt;"",VLOOKUP(BY$421,TabelleK35BI,7,FALSE),""),"")</f>
        <v/>
      </c>
      <c r="BZ456" s="4" t="str">
        <f ca="1">IFERROR(IF($B456&lt;&gt;"",VLOOKUP(BZ$421,TabelleK35BI,7,FALSE),""),"")</f>
        <v/>
      </c>
      <c r="CA456" s="4" t="str">
        <f ca="1">IFERROR(IF($B456&lt;&gt;"",VLOOKUP(CA$421,TabelleK35BI,7,FALSE),""),"")</f>
        <v/>
      </c>
      <c r="CB456" s="4" t="str">
        <f ca="1">IFERROR(IF($B456&lt;&gt;"",VLOOKUP(CB$421,TabelleK35BI,7,FALSE),""),"")</f>
        <v/>
      </c>
      <c r="CC456" s="4" t="str">
        <f ca="1">IFERROR(IF($B456&lt;&gt;"",VLOOKUP(CC$421,TabelleK35BI,7,FALSE),""),"")</f>
        <v/>
      </c>
      <c r="CD456" s="4" t="str">
        <f ca="1">IFERROR(IF($B456&lt;&gt;"",VLOOKUP(CD$421,TabelleK35BI,7,FALSE),""),"")</f>
        <v/>
      </c>
      <c r="CE456" s="4" t="str">
        <f ca="1">IFERROR(IF($B456&lt;&gt;"",VLOOKUP(CE$421,TabelleK35BI,7,FALSE),""),"")</f>
        <v/>
      </c>
      <c r="CF456" s="4" t="str">
        <f ca="1">IFERROR(IF($B456&lt;&gt;"",VLOOKUP(CF$421,TabelleK35BI,7,FALSE),""),"")</f>
        <v/>
      </c>
      <c r="CG456" s="4" t="str">
        <f ca="1">IFERROR(IF($B456&lt;&gt;"",VLOOKUP(CG$421,TabelleK35BI,7,FALSE),""),"")</f>
        <v/>
      </c>
      <c r="CH456" s="4" t="str">
        <f ca="1">IFERROR(IF($B456&lt;&gt;"",VLOOKUP(CH$421,TabelleK35BI,7,FALSE),""),"")</f>
        <v/>
      </c>
      <c r="CI456" s="4" t="str">
        <f ca="1">IFERROR(IF($B456&lt;&gt;"",VLOOKUP(CI$421,TabelleK35BI,7,FALSE),""),"")</f>
        <v/>
      </c>
      <c r="CJ456" s="4" t="str">
        <f ca="1">IFERROR(IF($B456&lt;&gt;"",VLOOKUP(CJ$421,TabelleK35BI,7,FALSE),""),"")</f>
        <v/>
      </c>
      <c r="CK456" s="4" t="str">
        <f ca="1">IFERROR(IF($B456&lt;&gt;"",VLOOKUP(CK$421,TabelleK35BI,7,FALSE),""),"")</f>
        <v/>
      </c>
      <c r="CL456" s="4" t="str">
        <f ca="1">IFERROR(IF($B456&lt;&gt;"",VLOOKUP(CL$421,TabelleK35BI,7,FALSE),""),"")</f>
        <v/>
      </c>
      <c r="CM456" s="4" t="str">
        <f ca="1">IFERROR(IF($B456&lt;&gt;"",VLOOKUP(CM$421,TabelleK35BI,7,FALSE),""),"")</f>
        <v/>
      </c>
      <c r="CN456" s="4" t="str">
        <f ca="1">IFERROR(IF($B456&lt;&gt;"",VLOOKUP(CN$421,TabelleK35BI,7,FALSE),""),"")</f>
        <v/>
      </c>
      <c r="CO456" s="4" t="str">
        <f ca="1">IFERROR(IF($B456&lt;&gt;"",VLOOKUP(CO$421,TabelleK35BI,7,FALSE),""),"")</f>
        <v/>
      </c>
      <c r="CP456" s="4" t="str">
        <f ca="1">IFERROR(IF($B456&lt;&gt;"",VLOOKUP(CP$421,TabelleK35BI,7,FALSE),""),"")</f>
        <v/>
      </c>
      <c r="CQ456" s="4" t="str">
        <f ca="1">IFERROR(IF($B456&lt;&gt;"",VLOOKUP(CQ$421,TabelleK35BI,7,FALSE),""),"")</f>
        <v/>
      </c>
      <c r="CR456" s="4" t="str">
        <f ca="1">IFERROR(IF($B456&lt;&gt;"",VLOOKUP(CR$421,TabelleK35BI,7,FALSE),""),"")</f>
        <v/>
      </c>
      <c r="CS456" s="4" t="str">
        <f ca="1">IFERROR(IF($B456&lt;&gt;"",VLOOKUP(CS$421,TabelleK35BI,7,FALSE),""),"")</f>
        <v/>
      </c>
      <c r="CT456" s="4" t="str">
        <f ca="1">IFERROR(IF($B456&lt;&gt;"",VLOOKUP(CT$421,TabelleK35BI,7,FALSE),""),"")</f>
        <v/>
      </c>
      <c r="CU456" s="4" t="str">
        <f ca="1">IFERROR(IF($B456&lt;&gt;"",VLOOKUP(CU$421,TabelleK35BI,7,FALSE),""),"")</f>
        <v/>
      </c>
      <c r="CV456" s="4" t="str">
        <f ca="1">IFERROR(IF($B456&lt;&gt;"",VLOOKUP(CV$421,TabelleK35BI,7,FALSE),""),"")</f>
        <v/>
      </c>
      <c r="CW456" s="4" t="str">
        <f ca="1">IFERROR(IF($B456&lt;&gt;"",VLOOKUP(CW$421,TabelleK35BI,7,FALSE),""),"")</f>
        <v/>
      </c>
      <c r="CX456" s="4" t="str">
        <f ca="1">IFERROR(IF($B456&lt;&gt;"",VLOOKUP(CX$421,TabelleK35BI,7,FALSE),""),"")</f>
        <v/>
      </c>
      <c r="CY456" s="4" t="str">
        <f ca="1">IFERROR(IF($B456&lt;&gt;"",VLOOKUP(CY$421,TabelleK35BI,7,FALSE),""),"")</f>
        <v/>
      </c>
      <c r="CZ456" s="4" t="str">
        <f ca="1">IFERROR(IF($B456&lt;&gt;"",VLOOKUP(CZ$421,TabelleK35BI,7,FALSE),""),"")</f>
        <v/>
      </c>
      <c r="DA456" s="4" t="str">
        <f ca="1">IFERROR(IF($B456&lt;&gt;"",VLOOKUP(DA$421,TabelleK35BI,7,FALSE),""),"")</f>
        <v/>
      </c>
      <c r="DB456" s="4" t="str">
        <f ca="1">IFERROR(IF($B456&lt;&gt;"",VLOOKUP(DB$421,TabelleK35BI,7,FALSE),""),"")</f>
        <v/>
      </c>
      <c r="DC456" s="4" t="str">
        <f ca="1">IFERROR(IF($B456&lt;&gt;"",VLOOKUP(DC$421,TabelleK35BI,7,FALSE),""),"")</f>
        <v/>
      </c>
      <c r="DD456" s="4" t="str">
        <f ca="1">IFERROR(IF($B456&lt;&gt;"",VLOOKUP(DD$421,TabelleK35BI,7,FALSE),""),"")</f>
        <v/>
      </c>
      <c r="DE456" s="4" t="str">
        <f ca="1">IFERROR(IF($B456&lt;&gt;"",VLOOKUP(DE$421,TabelleK35BI,7,FALSE),""),"")</f>
        <v/>
      </c>
      <c r="DF456" s="4" t="str">
        <f ca="1">IFERROR(IF($B456&lt;&gt;"",VLOOKUP(DF$421,TabelleK35BI,7,FALSE),""),"")</f>
        <v/>
      </c>
      <c r="DG456" s="4" t="str">
        <f ca="1">IFERROR(IF($B456&lt;&gt;"",VLOOKUP(DG$421,TabelleK35BI,7,FALSE),""),"")</f>
        <v/>
      </c>
      <c r="DH456" s="4" t="str">
        <f ca="1">IFERROR(IF($B456&lt;&gt;"",VLOOKUP(DH$421,TabelleK35BI,7,FALSE),""),"")</f>
        <v/>
      </c>
      <c r="DI456" s="4" t="str">
        <f ca="1">IFERROR(IF($B456&lt;&gt;"",VLOOKUP(DI$421,TabelleK35BI,7,FALSE),""),"")</f>
        <v/>
      </c>
      <c r="DJ456" s="4" t="str">
        <f ca="1">IFERROR(IF($B456&lt;&gt;"",VLOOKUP(DJ$421,TabelleK35BI,7,FALSE),""),"")</f>
        <v/>
      </c>
      <c r="DK456" s="4" t="str">
        <f ca="1">IFERROR(IF($B456&lt;&gt;"",VLOOKUP(DK$421,TabelleK35BI,7,FALSE),""),"")</f>
        <v/>
      </c>
      <c r="DL456" s="4" t="str">
        <f ca="1">IFERROR(IF($B456&lt;&gt;"",VLOOKUP(DL$421,TabelleK35BI,7,FALSE),""),"")</f>
        <v/>
      </c>
      <c r="DM456" s="4" t="str">
        <f ca="1">IFERROR(IF($B456&lt;&gt;"",VLOOKUP(DM$421,TabelleK35BI,7,FALSE),""),"")</f>
        <v/>
      </c>
      <c r="DN456" s="4" t="str">
        <f ca="1">IFERROR(IF($B456&lt;&gt;"",VLOOKUP(DN$421,TabelleK35BI,7,FALSE),""),"")</f>
        <v/>
      </c>
      <c r="DO456" s="4" t="str">
        <f ca="1">IFERROR(IF($B456&lt;&gt;"",VLOOKUP(DO$421,TabelleK35BI,7,FALSE),""),"")</f>
        <v/>
      </c>
      <c r="DP456" s="4" t="str">
        <f ca="1">IFERROR(IF($B456&lt;&gt;"",VLOOKUP(DP$421,TabelleK35BI,7,FALSE),""),"")</f>
        <v/>
      </c>
      <c r="DQ456" s="4" t="str">
        <f ca="1">IFERROR(IF($B456&lt;&gt;"",VLOOKUP(DQ$421,TabelleK35BI,7,FALSE),""),"")</f>
        <v/>
      </c>
      <c r="DR456" s="4" t="str">
        <f ca="1">IFERROR(IF($B456&lt;&gt;"",VLOOKUP(DR$421,TabelleK35BI,7,FALSE),""),"")</f>
        <v/>
      </c>
      <c r="DS456" s="4" t="str">
        <f ca="1">IFERROR(IF($B456&lt;&gt;"",VLOOKUP(DS$421,TabelleK35BI,7,FALSE),""),"")</f>
        <v/>
      </c>
      <c r="DT456" s="4" t="str">
        <f ca="1">IFERROR(IF($B456&lt;&gt;"",VLOOKUP(DT$421,TabelleK35BI,7,FALSE),""),"")</f>
        <v/>
      </c>
      <c r="DU456" s="4" t="str">
        <f ca="1">IFERROR(IF($B456&lt;&gt;"",VLOOKUP(DU$421,TabelleK35BI,7,FALSE),""),"")</f>
        <v/>
      </c>
      <c r="DV456" s="4" t="str">
        <f ca="1">IFERROR(IF($B456&lt;&gt;"",VLOOKUP(DV$421,TabelleK35BI,7,FALSE),""),"")</f>
        <v/>
      </c>
      <c r="DW456" s="4" t="str">
        <f ca="1">IFERROR(IF($B456&lt;&gt;"",VLOOKUP(DW$421,TabelleK35BI,7,FALSE),""),"")</f>
        <v/>
      </c>
      <c r="DX456" s="4" t="str">
        <f ca="1">IFERROR(IF($B456&lt;&gt;"",VLOOKUP(DX$421,TabelleK35BI,7,FALSE),""),"")</f>
        <v/>
      </c>
      <c r="DY456" s="4" t="str">
        <f ca="1">IFERROR(IF($B456&lt;&gt;"",VLOOKUP(DY$421,TabelleK35BI,7,FALSE),""),"")</f>
        <v/>
      </c>
      <c r="DZ456" s="4" t="str">
        <f ca="1">IFERROR(IF($B456&lt;&gt;"",VLOOKUP(DZ$421,TabelleK35BI,7,FALSE),""),"")</f>
        <v/>
      </c>
      <c r="EA456" s="4" t="str">
        <f ca="1">IFERROR(IF($B456&lt;&gt;"",VLOOKUP(EA$421,TabelleK35BI,7,FALSE),""),"")</f>
        <v/>
      </c>
      <c r="EB456" s="4" t="str">
        <f ca="1">IFERROR(IF($B456&lt;&gt;"",VLOOKUP(EB$421,TabelleK35BI,7,FALSE),""),"")</f>
        <v/>
      </c>
      <c r="EC456" s="4" t="str">
        <f ca="1">IFERROR(IF($B456&lt;&gt;"",VLOOKUP(EC$421,TabelleK35BI,7,FALSE),""),"")</f>
        <v/>
      </c>
      <c r="ED456" s="4" t="str">
        <f ca="1">IFERROR(IF($B456&lt;&gt;"",VLOOKUP(ED$421,TabelleK35BI,7,FALSE),""),"")</f>
        <v/>
      </c>
      <c r="EE456" s="4" t="str">
        <f ca="1">IFERROR(IF($B456&lt;&gt;"",VLOOKUP(EE$421,TabelleK35BI,7,FALSE),""),"")</f>
        <v/>
      </c>
      <c r="EF456" s="4" t="str">
        <f ca="1">IFERROR(IF($B456&lt;&gt;"",VLOOKUP(EF$421,TabelleK35BI,7,FALSE),""),"")</f>
        <v/>
      </c>
      <c r="EG456" s="4" t="str">
        <f ca="1">IFERROR(IF($B456&lt;&gt;"",VLOOKUP(EG$421,TabelleK35BI,7,FALSE),""),"")</f>
        <v/>
      </c>
      <c r="EH456" s="4" t="str">
        <f ca="1">IFERROR(IF($B456&lt;&gt;"",VLOOKUP(EH$421,TabelleK35BI,7,FALSE),""),"")</f>
        <v/>
      </c>
      <c r="EI456" s="4" t="str">
        <f ca="1">IFERROR(IF($B456&lt;&gt;"",VLOOKUP(EI$421,TabelleK35BI,7,FALSE),""),"")</f>
        <v/>
      </c>
      <c r="EJ456" s="4" t="str">
        <f ca="1">IFERROR(IF($B456&lt;&gt;"",VLOOKUP(EJ$421,TabelleK35BI,7,FALSE),""),"")</f>
        <v/>
      </c>
      <c r="EK456" s="4" t="str">
        <f ca="1">IFERROR(IF($B456&lt;&gt;"",VLOOKUP(EK$421,TabelleK35BI,7,FALSE),""),"")</f>
        <v/>
      </c>
      <c r="EL456" s="4" t="str">
        <f ca="1">IFERROR(IF($B456&lt;&gt;"",VLOOKUP(EL$421,TabelleK35BI,7,FALSE),""),"")</f>
        <v/>
      </c>
      <c r="EM456" s="4" t="str">
        <f ca="1">IFERROR(IF($B456&lt;&gt;"",VLOOKUP(EM$421,TabelleK35BI,7,FALSE),""),"")</f>
        <v/>
      </c>
      <c r="EN456" s="4" t="str">
        <f ca="1">IFERROR(IF($B456&lt;&gt;"",VLOOKUP(EN$421,TabelleK35BI,7,FALSE),""),"")</f>
        <v/>
      </c>
      <c r="EO456" s="4" t="str">
        <f ca="1">IFERROR(IF($B456&lt;&gt;"",VLOOKUP(EO$421,TabelleK35BI,7,FALSE),""),"")</f>
        <v/>
      </c>
      <c r="EP456" s="4" t="str">
        <f ca="1">IFERROR(IF($B456&lt;&gt;"",VLOOKUP(EP$421,TabelleK35BI,7,FALSE),""),"")</f>
        <v/>
      </c>
      <c r="EQ456" s="4" t="str">
        <f ca="1">IFERROR(IF($B456&lt;&gt;"",VLOOKUP(EQ$421,TabelleK35BI,7,FALSE),""),"")</f>
        <v/>
      </c>
      <c r="ER456" s="4" t="str">
        <f ca="1">IFERROR(IF($B456&lt;&gt;"",VLOOKUP(ER$421,TabelleK35BI,7,FALSE),""),"")</f>
        <v/>
      </c>
      <c r="ES456" s="4" t="str">
        <f ca="1">IFERROR(IF($B456&lt;&gt;"",VLOOKUP(ES$421,TabelleK35BI,7,FALSE),""),"")</f>
        <v/>
      </c>
      <c r="ET456" s="4" t="str">
        <f ca="1">IFERROR(IF($B456&lt;&gt;"",VLOOKUP(ET$421,TabelleK35BI,7,FALSE),""),"")</f>
        <v/>
      </c>
      <c r="EU456" s="4" t="str">
        <f ca="1">IFERROR(IF($B456&lt;&gt;"",VLOOKUP(EU$421,TabelleK35BI,7,FALSE),""),"")</f>
        <v/>
      </c>
      <c r="EV456" s="4" t="str">
        <f ca="1">IFERROR(IF($B456&lt;&gt;"",VLOOKUP(EV$421,TabelleK35BI,7,FALSE),""),"")</f>
        <v/>
      </c>
      <c r="EW456" s="4" t="str">
        <f ca="1">IFERROR(IF($B456&lt;&gt;"",VLOOKUP(EW$421,TabelleK35BI,7,FALSE),""),"")</f>
        <v/>
      </c>
      <c r="EX456" s="4" t="str">
        <f ca="1">IFERROR(IF($B456&lt;&gt;"",VLOOKUP(EX$421,TabelleK35BI,7,FALSE),""),"")</f>
        <v/>
      </c>
      <c r="EY456" s="4" t="str">
        <f ca="1">IFERROR(IF($B456&lt;&gt;"",VLOOKUP(EY$421,TabelleK35BI,7,FALSE),""),"")</f>
        <v/>
      </c>
      <c r="EZ456" s="4" t="str">
        <f ca="1">IFERROR(IF($B456&lt;&gt;"",VLOOKUP(EZ$421,TabelleK35BI,7,FALSE),""),"")</f>
        <v/>
      </c>
      <c r="FA456" s="4" t="str">
        <f ca="1">IFERROR(IF($B456&lt;&gt;"",VLOOKUP(FA$421,TabelleK35BI,7,FALSE),""),"")</f>
        <v/>
      </c>
      <c r="FB456" s="4" t="str">
        <f ca="1">IFERROR(IF($B456&lt;&gt;"",VLOOKUP(FB$421,TabelleK35BI,7,FALSE),""),"")</f>
        <v/>
      </c>
      <c r="FC456" s="4" t="str">
        <f ca="1">IFERROR(IF($B456&lt;&gt;"",VLOOKUP(FC$421,TabelleK35BI,7,FALSE),""),"")</f>
        <v/>
      </c>
      <c r="FD456" s="4" t="str">
        <f ca="1">IFERROR(IF($B456&lt;&gt;"",VLOOKUP(FD$421,TabelleK35BI,7,FALSE),""),"")</f>
        <v/>
      </c>
      <c r="FE456" s="4" t="str">
        <f ca="1">IFERROR(IF($B456&lt;&gt;"",VLOOKUP(FE$421,TabelleK35BI,7,FALSE),""),"")</f>
        <v/>
      </c>
      <c r="FF456" s="4" t="str">
        <f ca="1">IFERROR(IF($B456&lt;&gt;"",VLOOKUP(FF$421,TabelleK35BI,7,FALSE),""),"")</f>
        <v/>
      </c>
      <c r="FG456" s="4" t="str">
        <f ca="1">IFERROR(IF($B456&lt;&gt;"",VLOOKUP(FG$421,TabelleK35BI,7,FALSE),""),"")</f>
        <v/>
      </c>
      <c r="FH456" s="4" t="str">
        <f ca="1">IFERROR(IF($B456&lt;&gt;"",VLOOKUP(FH$421,TabelleK35BI,7,FALSE),""),"")</f>
        <v/>
      </c>
      <c r="FI456" s="4" t="str">
        <f ca="1">IFERROR(IF($B456&lt;&gt;"",VLOOKUP(FI$421,TabelleK35BI,7,FALSE),""),"")</f>
        <v/>
      </c>
      <c r="FJ456" s="4" t="str">
        <f ca="1">IFERROR(IF($B456&lt;&gt;"",VLOOKUP(FJ$421,TabelleK35BI,7,FALSE),""),"")</f>
        <v/>
      </c>
      <c r="FK456" s="4" t="str">
        <f ca="1">IFERROR(IF($B456&lt;&gt;"",VLOOKUP(FK$421,TabelleK35BI,7,FALSE),""),"")</f>
        <v/>
      </c>
      <c r="FL456" s="4" t="str">
        <f ca="1">IFERROR(IF($B456&lt;&gt;"",VLOOKUP(FL$421,TabelleK35BI,7,FALSE),""),"")</f>
        <v/>
      </c>
      <c r="FM456" s="4" t="str">
        <f ca="1">IFERROR(IF($B456&lt;&gt;"",VLOOKUP(FM$421,TabelleK35BI,7,FALSE),""),"")</f>
        <v/>
      </c>
      <c r="FN456" s="4" t="str">
        <f ca="1">IFERROR(IF($B456&lt;&gt;"",VLOOKUP(FN$421,TabelleK35BI,7,FALSE),""),"")</f>
        <v/>
      </c>
      <c r="FO456" s="4" t="str">
        <f ca="1">IFERROR(IF($B456&lt;&gt;"",VLOOKUP(FO$421,TabelleK35BI,7,FALSE),""),"")</f>
        <v/>
      </c>
      <c r="FP456" s="4" t="str">
        <f ca="1">IFERROR(IF($B456&lt;&gt;"",VLOOKUP(FP$421,TabelleK35BI,7,FALSE),""),"")</f>
        <v/>
      </c>
      <c r="FQ456" s="4" t="str">
        <f ca="1">IFERROR(IF($B456&lt;&gt;"",VLOOKUP(FQ$421,TabelleK35BI,7,FALSE),""),"")</f>
        <v/>
      </c>
      <c r="FR456" s="4" t="str">
        <f ca="1">IFERROR(IF($B456&lt;&gt;"",VLOOKUP(FR$421,TabelleK35BI,7,FALSE),""),"")</f>
        <v/>
      </c>
      <c r="FS456" s="4" t="str">
        <f ca="1">IFERROR(IF($B456&lt;&gt;"",VLOOKUP(FS$421,TabelleK35BI,7,FALSE),""),"")</f>
        <v/>
      </c>
      <c r="FT456" s="4" t="str">
        <f ca="1">IFERROR(IF($B456&lt;&gt;"",VLOOKUP(FT$421,TabelleK35BI,7,FALSE),""),"")</f>
        <v/>
      </c>
      <c r="FU456" s="4" t="str">
        <f ca="1">IFERROR(IF($B456&lt;&gt;"",VLOOKUP(FU$421,TabelleK35BI,7,FALSE),""),"")</f>
        <v/>
      </c>
      <c r="FV456" s="4" t="str">
        <f ca="1">IFERROR(IF($B456&lt;&gt;"",VLOOKUP(FV$421,TabelleK35BI,7,FALSE),""),"")</f>
        <v/>
      </c>
      <c r="FW456" s="4" t="str">
        <f ca="1">IFERROR(IF($B456&lt;&gt;"",VLOOKUP(FW$421,TabelleK35BI,7,FALSE),""),"")</f>
        <v/>
      </c>
      <c r="FX456" s="4" t="str">
        <f ca="1">IFERROR(IF($B456&lt;&gt;"",VLOOKUP(FX$421,TabelleK35BI,7,FALSE),""),"")</f>
        <v/>
      </c>
      <c r="FY456" s="4" t="str">
        <f ca="1">IFERROR(IF($B456&lt;&gt;"",VLOOKUP(FY$421,TabelleK35BI,7,FALSE),""),"")</f>
        <v/>
      </c>
      <c r="FZ456" s="4" t="str">
        <f ca="1">IFERROR(IF($B456&lt;&gt;"",VLOOKUP(FZ$421,TabelleK35BI,7,FALSE),""),"")</f>
        <v/>
      </c>
      <c r="GA456" s="4" t="str">
        <f ca="1">IFERROR(IF($B456&lt;&gt;"",VLOOKUP(GA$421,TabelleK35BI,7,FALSE),""),"")</f>
        <v/>
      </c>
      <c r="GB456" s="4" t="str">
        <f ca="1">IFERROR(IF($B456&lt;&gt;"",VLOOKUP(GB$421,TabelleK35BI,7,FALSE),""),"")</f>
        <v/>
      </c>
      <c r="GC456" s="4" t="str">
        <f ca="1">IFERROR(IF($B456&lt;&gt;"",VLOOKUP(GC$421,TabelleK35BI,7,FALSE),""),"")</f>
        <v/>
      </c>
      <c r="GD456" s="4" t="str">
        <f ca="1">IFERROR(IF($B456&lt;&gt;"",VLOOKUP(GD$421,TabelleK35BI,7,FALSE),""),"")</f>
        <v/>
      </c>
      <c r="GE456" s="4" t="str">
        <f ca="1">IFERROR(IF($B456&lt;&gt;"",VLOOKUP(GE$421,TabelleK35BI,7,FALSE),""),"")</f>
        <v/>
      </c>
      <c r="GF456" s="4" t="str">
        <f ca="1">IFERROR(IF($B456&lt;&gt;"",VLOOKUP(GF$421,TabelleK35BI,7,FALSE),""),"")</f>
        <v/>
      </c>
      <c r="GG456" s="4" t="str">
        <f ca="1">IFERROR(IF($B456&lt;&gt;"",VLOOKUP(GG$421,TabelleK35BI,7,FALSE),""),"")</f>
        <v/>
      </c>
      <c r="GH456" s="4" t="str">
        <f ca="1">IFERROR(IF($B456&lt;&gt;"",VLOOKUP(GH$421,TabelleK35BI,7,FALSE),""),"")</f>
        <v/>
      </c>
      <c r="GI456" s="4" t="str">
        <f ca="1">IFERROR(IF($B456&lt;&gt;"",VLOOKUP(GI$421,TabelleK35BI,7,FALSE),""),"")</f>
        <v/>
      </c>
      <c r="GJ456" s="4" t="str">
        <f ca="1">IFERROR(IF($B456&lt;&gt;"",VLOOKUP(GJ$421,TabelleK35BI,7,FALSE),""),"")</f>
        <v/>
      </c>
      <c r="GK456" s="4" t="str">
        <f ca="1">IFERROR(IF($B456&lt;&gt;"",VLOOKUP(GK$421,TabelleK35BI,7,FALSE),""),"")</f>
        <v/>
      </c>
      <c r="GL456" s="4" t="str">
        <f ca="1">IFERROR(IF($B456&lt;&gt;"",VLOOKUP(GL$421,TabelleK35BI,7,FALSE),""),"")</f>
        <v/>
      </c>
      <c r="GM456" s="4" t="str">
        <f ca="1">IFERROR(IF($B456&lt;&gt;"",VLOOKUP(GM$421,TabelleK35BI,7,FALSE),""),"")</f>
        <v/>
      </c>
      <c r="GN456" s="4" t="str">
        <f ca="1">IFERROR(IF($B456&lt;&gt;"",VLOOKUP(GN$421,TabelleK35BI,7,FALSE),""),"")</f>
        <v/>
      </c>
      <c r="GO456" s="4" t="str">
        <f ca="1">IFERROR(IF($B456&lt;&gt;"",VLOOKUP(GO$421,TabelleK35BI,7,FALSE),""),"")</f>
        <v/>
      </c>
      <c r="GP456" s="4" t="str">
        <f ca="1">IFERROR(IF($B456&lt;&gt;"",VLOOKUP(GP$421,TabelleK35BI,7,FALSE),""),"")</f>
        <v/>
      </c>
      <c r="GQ456" s="4" t="str">
        <f ca="1">IFERROR(IF($B456&lt;&gt;"",VLOOKUP(GQ$421,TabelleK35BI,7,FALSE),""),"")</f>
        <v/>
      </c>
      <c r="GR456" s="4" t="str">
        <f ca="1">IFERROR(IF($B456&lt;&gt;"",VLOOKUP(GR$421,TabelleK35BI,7,FALSE),""),"")</f>
        <v/>
      </c>
      <c r="GS456" s="4" t="str">
        <f ca="1">IFERROR(IF($B456&lt;&gt;"",VLOOKUP(GS$421,TabelleK35BI,7,FALSE),""),"")</f>
        <v/>
      </c>
      <c r="GT456" s="4" t="str">
        <f ca="1">IFERROR(IF($B456&lt;&gt;"",VLOOKUP(GT$421,TabelleK35BI,7,FALSE),""),"")</f>
        <v/>
      </c>
      <c r="GU456" s="4" t="str">
        <f ca="1">IFERROR(IF($B456&lt;&gt;"",VLOOKUP(GU$421,TabelleK35BI,7,FALSE),""),"")</f>
        <v/>
      </c>
      <c r="GV456" s="4" t="str">
        <f ca="1">IFERROR(IF($B456&lt;&gt;"",VLOOKUP(GV$421,TabelleK35BI,7,FALSE),""),"")</f>
        <v/>
      </c>
      <c r="GW456" s="4" t="str">
        <f ca="1">IFERROR(IF($B456&lt;&gt;"",VLOOKUP(GW$421,TabelleK35BI,7,FALSE),""),"")</f>
        <v/>
      </c>
      <c r="GX456" s="4" t="str">
        <f ca="1">IFERROR(IF($B456&lt;&gt;"",VLOOKUP(GX$421,TabelleK35BI,7,FALSE),""),"")</f>
        <v/>
      </c>
      <c r="GY456" s="4" t="str">
        <f ca="1">IFERROR(IF($B456&lt;&gt;"",VLOOKUP(GY$421,TabelleK35BI,7,FALSE),""),"")</f>
        <v/>
      </c>
      <c r="GZ456" s="4" t="str">
        <f ca="1">IFERROR(IF($B456&lt;&gt;"",VLOOKUP(GZ$421,TabelleK35BI,7,FALSE),""),"")</f>
        <v/>
      </c>
      <c r="HA456" s="4" t="str">
        <f ca="1">IFERROR(IF($B456&lt;&gt;"",VLOOKUP(HA$421,TabelleK35BI,7,FALSE),""),"")</f>
        <v/>
      </c>
      <c r="HB456" s="4" t="str">
        <f ca="1">IFERROR(IF($B456&lt;&gt;"",VLOOKUP(HB$421,TabelleK35BI,7,FALSE),""),"")</f>
        <v/>
      </c>
      <c r="HC456" s="4" t="str">
        <f ca="1">IFERROR(IF($B456&lt;&gt;"",VLOOKUP(HC$421,TabelleK35BI,7,FALSE),""),"")</f>
        <v/>
      </c>
      <c r="HD456" s="4" t="str">
        <f ca="1">IFERROR(IF($B456&lt;&gt;"",VLOOKUP(HD$421,TabelleK35BI,7,FALSE),""),"")</f>
        <v/>
      </c>
      <c r="HE456" s="4" t="str">
        <f ca="1">IFERROR(IF($B456&lt;&gt;"",VLOOKUP(HE$421,TabelleK35BI,7,FALSE),""),"")</f>
        <v/>
      </c>
      <c r="HF456" s="4" t="str">
        <f ca="1">IFERROR(IF($B456&lt;&gt;"",VLOOKUP(HF$421,TabelleK35BI,7,FALSE),""),"")</f>
        <v/>
      </c>
      <c r="HG456" s="4" t="str">
        <f ca="1">IFERROR(IF($B456&lt;&gt;"",VLOOKUP(HG$421,TabelleK35BI,7,FALSE),""),"")</f>
        <v/>
      </c>
      <c r="HH456" s="4" t="str">
        <f ca="1">IFERROR(IF($B456&lt;&gt;"",VLOOKUP(HH$421,TabelleK35BI,7,FALSE),""),"")</f>
        <v/>
      </c>
      <c r="HI456" s="4" t="str">
        <f ca="1">IFERROR(IF($B456&lt;&gt;"",VLOOKUP(HI$421,TabelleK35BI,7,FALSE),""),"")</f>
        <v/>
      </c>
      <c r="HJ456" s="4" t="str">
        <f ca="1">IFERROR(IF($B456&lt;&gt;"",VLOOKUP(HJ$421,TabelleK35BI,7,FALSE),""),"")</f>
        <v/>
      </c>
      <c r="HK456" s="4" t="str">
        <f ca="1">IFERROR(IF($B456&lt;&gt;"",VLOOKUP(HK$421,TabelleK35BI,7,FALSE),""),"")</f>
        <v/>
      </c>
      <c r="HL456" s="4" t="str">
        <f ca="1">IFERROR(IF($B456&lt;&gt;"",VLOOKUP(HL$421,TabelleK35BI,7,FALSE),""),"")</f>
        <v/>
      </c>
      <c r="HM456" s="4" t="str">
        <f ca="1">IFERROR(IF($B456&lt;&gt;"",VLOOKUP(HM$421,TabelleK35BI,7,FALSE),""),"")</f>
        <v/>
      </c>
      <c r="HN456" s="4" t="str">
        <f ca="1">IFERROR(IF($B456&lt;&gt;"",VLOOKUP(HN$421,TabelleK35BI,7,FALSE),""),"")</f>
        <v/>
      </c>
      <c r="HO456" s="4" t="str">
        <f ca="1">IFERROR(IF($B456&lt;&gt;"",VLOOKUP(HO$421,TabelleK35BI,7,FALSE),""),"")</f>
        <v/>
      </c>
      <c r="HP456" s="4" t="str">
        <f ca="1">IFERROR(IF($B456&lt;&gt;"",VLOOKUP(HP$421,TabelleK35BI,7,FALSE),""),"")</f>
        <v/>
      </c>
      <c r="HQ456" s="4" t="str">
        <f ca="1">IFERROR(IF($B456&lt;&gt;"",VLOOKUP(HQ$421,TabelleK35BI,7,FALSE),""),"")</f>
        <v/>
      </c>
      <c r="HR456" s="4" t="str">
        <f ca="1">IFERROR(IF($B456&lt;&gt;"",VLOOKUP(HR$421,TabelleK35BI,7,FALSE),""),"")</f>
        <v/>
      </c>
      <c r="HS456" s="4" t="str">
        <f ca="1">IFERROR(IF($B456&lt;&gt;"",VLOOKUP(HS$421,TabelleK35BI,7,FALSE),""),"")</f>
        <v/>
      </c>
      <c r="HT456" s="4" t="str">
        <f ca="1">IFERROR(IF($B456&lt;&gt;"",VLOOKUP(HT$421,TabelleK35BI,7,FALSE),""),"")</f>
        <v/>
      </c>
      <c r="HU456" s="4" t="str">
        <f ca="1">IFERROR(IF($B456&lt;&gt;"",VLOOKUP(HU$421,TabelleK35BI,7,FALSE),""),"")</f>
        <v/>
      </c>
      <c r="HV456" s="4" t="str">
        <f ca="1">IFERROR(IF($B456&lt;&gt;"",VLOOKUP(HV$421,TabelleK35BI,7,FALSE),""),"")</f>
        <v/>
      </c>
      <c r="HW456" s="4" t="str">
        <f ca="1">IFERROR(IF($B456&lt;&gt;"",VLOOKUP(HW$421,TabelleK35BI,7,FALSE),""),"")</f>
        <v/>
      </c>
      <c r="HX456" s="4" t="str">
        <f ca="1">IFERROR(IF($B456&lt;&gt;"",VLOOKUP(HX$421,TabelleK35BI,7,FALSE),""),"")</f>
        <v/>
      </c>
      <c r="HY456" s="4" t="str">
        <f ca="1">IFERROR(IF($B456&lt;&gt;"",VLOOKUP(HY$421,TabelleK35BI,7,FALSE),""),"")</f>
        <v/>
      </c>
      <c r="HZ456" s="4" t="str">
        <f ca="1">IFERROR(IF($B456&lt;&gt;"",VLOOKUP(HZ$421,TabelleK35BI,7,FALSE),""),"")</f>
        <v/>
      </c>
      <c r="IA456" s="4" t="str">
        <f ca="1">IFERROR(IF($B456&lt;&gt;"",VLOOKUP(IA$421,TabelleK35BI,7,FALSE),""),"")</f>
        <v/>
      </c>
      <c r="IB456" s="4" t="str">
        <f ca="1">IFERROR(IF($B456&lt;&gt;"",VLOOKUP(IB$421,TabelleK35BI,7,FALSE),""),"")</f>
        <v/>
      </c>
      <c r="IC456" s="4" t="str">
        <f ca="1">IFERROR(IF($B456&lt;&gt;"",VLOOKUP(IC$421,TabelleK35BI,7,FALSE),""),"")</f>
        <v/>
      </c>
      <c r="ID456" s="4" t="str">
        <f ca="1">IFERROR(IF($B456&lt;&gt;"",VLOOKUP(ID$421,TabelleK35BI,7,FALSE),""),"")</f>
        <v/>
      </c>
      <c r="IE456" s="4" t="str">
        <f ca="1">IFERROR(IF($B456&lt;&gt;"",VLOOKUP(IE$421,TabelleK35BI,7,FALSE),""),"")</f>
        <v/>
      </c>
      <c r="IF456" s="4" t="str">
        <f ca="1">IFERROR(IF($B456&lt;&gt;"",VLOOKUP(IF$421,TabelleK35BI,7,FALSE),""),"")</f>
        <v/>
      </c>
      <c r="IG456" s="4" t="str">
        <f ca="1">IFERROR(IF($B456&lt;&gt;"",VLOOKUP(IG$421,TabelleK35BI,7,FALSE),""),"")</f>
        <v/>
      </c>
      <c r="IH456" s="4" t="str">
        <f ca="1">IFERROR(IF($B456&lt;&gt;"",VLOOKUP(IH$421,TabelleK35BI,7,FALSE),""),"")</f>
        <v/>
      </c>
      <c r="II456" s="4" t="str">
        <f ca="1">IFERROR(IF($B456&lt;&gt;"",VLOOKUP(II$421,TabelleK35BI,7,FALSE),""),"")</f>
        <v/>
      </c>
      <c r="IJ456" s="4" t="str">
        <f ca="1">IFERROR(IF($B456&lt;&gt;"",VLOOKUP(IJ$421,TabelleK35BI,7,FALSE),""),"")</f>
        <v/>
      </c>
      <c r="IK456" s="4" t="str">
        <f ca="1">IFERROR(IF($B456&lt;&gt;"",VLOOKUP(IK$421,TabelleK35BI,7,FALSE),""),"")</f>
        <v/>
      </c>
      <c r="IL456" s="4" t="str">
        <f ca="1">IFERROR(IF($B456&lt;&gt;"",VLOOKUP(IL$421,TabelleK35BI,7,FALSE),""),"")</f>
        <v/>
      </c>
      <c r="IM456" s="4" t="str">
        <f ca="1">IFERROR(IF($B456&lt;&gt;"",VLOOKUP(IM$421,TabelleK35BI,7,FALSE),""),"")</f>
        <v/>
      </c>
      <c r="IN456" s="4" t="str">
        <f ca="1">IFERROR(IF($B456&lt;&gt;"",VLOOKUP(IN$421,TabelleK35BI,7,FALSE),""),"")</f>
        <v/>
      </c>
      <c r="IO456" s="4" t="str">
        <f ca="1">IFERROR(IF($B456&lt;&gt;"",VLOOKUP(IO$421,TabelleK35BI,7,FALSE),""),"")</f>
        <v/>
      </c>
      <c r="IP456" s="4" t="str">
        <f ca="1">IFERROR(IF($B456&lt;&gt;"",VLOOKUP(IP$421,TabelleK35BI,7,FALSE),""),"")</f>
        <v/>
      </c>
      <c r="IQ456" s="4" t="str">
        <f ca="1">IFERROR(IF($B456&lt;&gt;"",VLOOKUP(IQ$421,TabelleK35BI,7,FALSE),""),"")</f>
        <v/>
      </c>
      <c r="IR456" s="4" t="str">
        <f ca="1">IFERROR(IF($B456&lt;&gt;"",VLOOKUP(IR$421,TabelleK35BI,7,FALSE),""),"")</f>
        <v/>
      </c>
      <c r="IS456" s="4" t="str">
        <f ca="1">IFERROR(IF($B456&lt;&gt;"",VLOOKUP(IS$421,TabelleK35BI,7,FALSE),""),"")</f>
        <v/>
      </c>
      <c r="IT456" s="4" t="str">
        <f ca="1">IFERROR(IF($B456&lt;&gt;"",VLOOKUP(IT$421,TabelleK35BI,7,FALSE),""),"")</f>
        <v/>
      </c>
      <c r="IU456" s="4" t="str">
        <f ca="1">IFERROR(IF($B456&lt;&gt;"",VLOOKUP(IU$421,TabelleK35BI,7,FALSE),""),"")</f>
        <v/>
      </c>
      <c r="IV456" s="4" t="str">
        <f ca="1">IFERROR(IF($B456&lt;&gt;"",VLOOKUP(IV$421,TabelleK35BI,7,FALSE),""),"")</f>
        <v/>
      </c>
      <c r="IW456" s="4" t="str">
        <f ca="1">IFERROR(IF($B456&lt;&gt;"",VLOOKUP(IW$421,TabelleK35BI,7,FALSE),""),"")</f>
        <v/>
      </c>
      <c r="IX456" s="4" t="str">
        <f ca="1">IFERROR(IF($B456&lt;&gt;"",VLOOKUP(IX$421,TabelleK35BI,7,FALSE),""),"")</f>
        <v/>
      </c>
      <c r="IY456" s="4" t="str">
        <f ca="1">IFERROR(IF($B456&lt;&gt;"",VLOOKUP(IY$421,TabelleK35BI,7,FALSE),""),"")</f>
        <v/>
      </c>
      <c r="IZ456" s="4" t="str">
        <f ca="1">IFERROR(IF($B456&lt;&gt;"",VLOOKUP(IZ$421,TabelleK35BI,7,FALSE),""),"")</f>
        <v/>
      </c>
      <c r="JA456" s="4" t="str">
        <f ca="1">IFERROR(IF($B456&lt;&gt;"",VLOOKUP(JA$421,TabelleK35BI,7,FALSE),""),"")</f>
        <v/>
      </c>
      <c r="JB456" s="4" t="str">
        <f ca="1">IFERROR(IF($B456&lt;&gt;"",VLOOKUP(JB$421,TabelleK35BI,7,FALSE),""),"")</f>
        <v/>
      </c>
      <c r="JC456" s="4" t="str">
        <f ca="1">IFERROR(IF($B456&lt;&gt;"",VLOOKUP(JC$421,TabelleK35BI,7,FALSE),""),"")</f>
        <v/>
      </c>
      <c r="JD456" s="4" t="str">
        <f ca="1">IFERROR(IF($B456&lt;&gt;"",VLOOKUP(JD$421,TabelleK35BI,7,FALSE),""),"")</f>
        <v/>
      </c>
      <c r="JE456" s="4" t="str">
        <f ca="1">IFERROR(IF($B456&lt;&gt;"",VLOOKUP(JE$421,TabelleK35BI,7,FALSE),""),"")</f>
        <v/>
      </c>
      <c r="JF456" s="4" t="str">
        <f ca="1">IFERROR(IF($B456&lt;&gt;"",VLOOKUP(JF$421,TabelleK35BI,7,FALSE),""),"")</f>
        <v/>
      </c>
      <c r="JG456" s="4" t="str">
        <f ca="1">IFERROR(IF($B456&lt;&gt;"",VLOOKUP(JG$421,TabelleK35BI,7,FALSE),""),"")</f>
        <v/>
      </c>
      <c r="JH456" s="4" t="str">
        <f ca="1">IFERROR(IF($B456&lt;&gt;"",VLOOKUP(JH$421,TabelleK35BI,7,FALSE),""),"")</f>
        <v/>
      </c>
      <c r="JI456" s="4" t="str">
        <f ca="1">IFERROR(IF($B456&lt;&gt;"",VLOOKUP(JI$421,TabelleK35BI,7,FALSE),""),"")</f>
        <v/>
      </c>
      <c r="JJ456" s="4" t="str">
        <f ca="1">IFERROR(IF($B456&lt;&gt;"",VLOOKUP(JJ$421,TabelleK35BI,7,FALSE),""),"")</f>
        <v/>
      </c>
      <c r="JK456" s="4" t="str">
        <f ca="1">IFERROR(IF($B456&lt;&gt;"",VLOOKUP(JK$421,TabelleK35BI,7,FALSE),""),"")</f>
        <v/>
      </c>
      <c r="JL456" s="4" t="str">
        <f ca="1">IFERROR(IF($B456&lt;&gt;"",VLOOKUP(JL$421,TabelleK35BI,7,FALSE),""),"")</f>
        <v/>
      </c>
      <c r="JM456" s="4" t="str">
        <f ca="1">IFERROR(IF($B456&lt;&gt;"",VLOOKUP(JM$421,TabelleK35BI,7,FALSE),""),"")</f>
        <v/>
      </c>
      <c r="JN456" s="4" t="str">
        <f ca="1">IFERROR(IF($B456&lt;&gt;"",VLOOKUP(JN$421,TabelleK35BI,7,FALSE),""),"")</f>
        <v/>
      </c>
      <c r="JO456" s="4" t="str">
        <f ca="1">IFERROR(IF($B456&lt;&gt;"",VLOOKUP(JO$421,TabelleK35BI,7,FALSE),""),"")</f>
        <v/>
      </c>
      <c r="JP456" s="4" t="str">
        <f ca="1">IFERROR(IF($B456&lt;&gt;"",VLOOKUP(JP$421,TabelleK35BI,7,FALSE),""),"")</f>
        <v/>
      </c>
      <c r="JQ456" s="4" t="str">
        <f ca="1">IFERROR(IF($B456&lt;&gt;"",VLOOKUP(JQ$421,TabelleK35BI,7,FALSE),""),"")</f>
        <v/>
      </c>
      <c r="JR456" s="4" t="str">
        <f ca="1">IFERROR(IF($B456&lt;&gt;"",VLOOKUP(JR$421,TabelleK35BI,7,FALSE),""),"")</f>
        <v/>
      </c>
      <c r="JS456" s="4" t="str">
        <f ca="1">IFERROR(IF($B456&lt;&gt;"",VLOOKUP(JS$421,TabelleK35BI,7,FALSE),""),"")</f>
        <v/>
      </c>
      <c r="JT456" s="4" t="str">
        <f ca="1">IFERROR(IF($B456&lt;&gt;"",VLOOKUP(JT$421,TabelleK35BI,7,FALSE),""),"")</f>
        <v/>
      </c>
      <c r="JU456" s="4" t="str">
        <f ca="1">IFERROR(IF($B456&lt;&gt;"",VLOOKUP(JU$421,TabelleK35BI,7,FALSE),""),"")</f>
        <v/>
      </c>
      <c r="JV456" s="4" t="str">
        <f ca="1">IFERROR(IF($B456&lt;&gt;"",VLOOKUP(JV$421,TabelleK35BI,7,FALSE),""),"")</f>
        <v/>
      </c>
      <c r="JW456" s="4" t="str">
        <f ca="1">IFERROR(IF($B456&lt;&gt;"",VLOOKUP(JW$421,TabelleK35BI,7,FALSE),""),"")</f>
        <v/>
      </c>
      <c r="JX456" s="4" t="str">
        <f ca="1">IFERROR(IF($B456&lt;&gt;"",VLOOKUP(JX$421,TabelleK35BI,7,FALSE),""),"")</f>
        <v/>
      </c>
      <c r="JY456" s="4" t="str">
        <f ca="1">IFERROR(IF($B456&lt;&gt;"",VLOOKUP(JY$421,TabelleK35BI,7,FALSE),""),"")</f>
        <v/>
      </c>
      <c r="JZ456" s="4" t="str">
        <f ca="1">IFERROR(IF($B456&lt;&gt;"",VLOOKUP(JZ$421,TabelleK35BI,7,FALSE),""),"")</f>
        <v/>
      </c>
      <c r="KA456" s="4" t="str">
        <f ca="1">IFERROR(IF($B456&lt;&gt;"",VLOOKUP(KA$421,TabelleK35BI,7,FALSE),""),"")</f>
        <v/>
      </c>
      <c r="KB456" s="4" t="str">
        <f ca="1">IFERROR(IF($B456&lt;&gt;"",VLOOKUP(KB$421,TabelleK35BI,7,FALSE),""),"")</f>
        <v/>
      </c>
      <c r="KC456" s="4" t="str">
        <f ca="1">IFERROR(IF($B456&lt;&gt;"",VLOOKUP(KC$421,TabelleK35BI,7,FALSE),""),"")</f>
        <v/>
      </c>
      <c r="KD456" s="4" t="str">
        <f ca="1">IFERROR(IF($B456&lt;&gt;"",VLOOKUP(KD$421,TabelleK35BI,7,FALSE),""),"")</f>
        <v/>
      </c>
      <c r="KE456" s="4" t="str">
        <f ca="1">IFERROR(IF($B456&lt;&gt;"",VLOOKUP(KE$421,TabelleK35BI,7,FALSE),""),"")</f>
        <v/>
      </c>
      <c r="KF456" s="4" t="str">
        <f ca="1">IFERROR(IF($B456&lt;&gt;"",VLOOKUP(KF$421,TabelleK35BI,7,FALSE),""),"")</f>
        <v/>
      </c>
      <c r="KG456" s="4" t="str">
        <f ca="1">IFERROR(IF($B456&lt;&gt;"",VLOOKUP(KG$421,TabelleK35BI,7,FALSE),""),"")</f>
        <v/>
      </c>
      <c r="KH456" s="4" t="str">
        <f ca="1">IFERROR(IF($B456&lt;&gt;"",VLOOKUP(KH$421,TabelleK35BI,7,FALSE),""),"")</f>
        <v/>
      </c>
      <c r="KI456" s="4" t="str">
        <f ca="1">IFERROR(IF($B456&lt;&gt;"",VLOOKUP(KI$421,TabelleK35BI,7,FALSE),""),"")</f>
        <v/>
      </c>
      <c r="KJ456" s="4" t="str">
        <f ca="1">IFERROR(IF($B456&lt;&gt;"",VLOOKUP(KJ$421,TabelleK35BI,7,FALSE),""),"")</f>
        <v/>
      </c>
      <c r="KK456" s="4" t="str">
        <f ca="1">IFERROR(IF($B456&lt;&gt;"",VLOOKUP(KK$421,TabelleK35BI,7,FALSE),""),"")</f>
        <v/>
      </c>
      <c r="KL456" s="4" t="str">
        <f ca="1">IFERROR(IF($B456&lt;&gt;"",VLOOKUP(KL$421,TabelleK35BI,7,FALSE),""),"")</f>
        <v/>
      </c>
      <c r="KM456" s="4" t="str">
        <f ca="1">IFERROR(IF($B456&lt;&gt;"",VLOOKUP(KM$421,TabelleK35BI,7,FALSE),""),"")</f>
        <v/>
      </c>
      <c r="KN456" s="4" t="str">
        <f ca="1">IFERROR(IF($B456&lt;&gt;"",VLOOKUP(KN$421,TabelleK35BI,7,FALSE),""),"")</f>
        <v/>
      </c>
      <c r="KO456" s="4" t="str">
        <f ca="1">IFERROR(IF($B456&lt;&gt;"",VLOOKUP(KO$421,TabelleK35BI,7,FALSE),""),"")</f>
        <v/>
      </c>
      <c r="KP456" s="4" t="str">
        <f ca="1">IFERROR(IF($B456&lt;&gt;"",VLOOKUP(KP$421,TabelleK35BI,7,FALSE),""),"")</f>
        <v/>
      </c>
      <c r="KQ456" s="4" t="str">
        <f ca="1">IFERROR(IF($B456&lt;&gt;"",VLOOKUP(KQ$421,TabelleK35BI,7,FALSE),""),"")</f>
        <v/>
      </c>
      <c r="KR456" s="4" t="str">
        <f>IFERROR(VLOOKUP($KR$421,TabelleK35BI,7,FALSE),"")</f>
        <v/>
      </c>
      <c r="KS456" s="4" t="str">
        <f>IFERROR(VLOOKUP($KS$421,TabelleK35BI,7,FALSE),"")</f>
        <v/>
      </c>
    </row>
    <row r="457" spans="2:305" ht="12.75" hidden="1" customHeight="1" x14ac:dyDescent="0.2">
      <c r="B457" s="138" t="str">
        <f t="shared" ca="1" si="148"/>
        <v/>
      </c>
      <c r="C457" s="4" t="str">
        <f ca="1">IFERROR(IF($B457&lt;&gt;"",VLOOKUP(C$421,TabelleK36BI,7,FALSE),""),"")</f>
        <v/>
      </c>
      <c r="D457" s="4" t="str">
        <f ca="1">IFERROR(IF($B457&lt;&gt;"",VLOOKUP(D$421,TabelleK36BI,7,FALSE),""),"")</f>
        <v/>
      </c>
      <c r="E457" s="4" t="str">
        <f ca="1">IFERROR(IF($B457&lt;&gt;"",VLOOKUP(E$421,TabelleK36BI,7,FALSE),""),"")</f>
        <v/>
      </c>
      <c r="F457" s="4" t="str">
        <f ca="1">IFERROR(IF($B457&lt;&gt;"",VLOOKUP(F$421,TabelleK36BI,7,FALSE),""),"")</f>
        <v/>
      </c>
      <c r="G457" s="4" t="str">
        <f ca="1">IFERROR(IF($B457&lt;&gt;"",VLOOKUP(G$421,TabelleK36BI,7,FALSE),""),"")</f>
        <v/>
      </c>
      <c r="H457" s="4" t="str">
        <f ca="1">IFERROR(IF($B457&lt;&gt;"",VLOOKUP(H$421,TabelleK36BI,7,FALSE),""),"")</f>
        <v/>
      </c>
      <c r="I457" s="4" t="str">
        <f ca="1">IFERROR(IF($B457&lt;&gt;"",VLOOKUP(I$421,TabelleK36BI,7,FALSE),""),"")</f>
        <v/>
      </c>
      <c r="J457" s="4" t="str">
        <f ca="1">IFERROR(IF($B457&lt;&gt;"",VLOOKUP(J$421,TabelleK36BI,7,FALSE),""),"")</f>
        <v/>
      </c>
      <c r="K457" s="4" t="str">
        <f ca="1">IFERROR(IF($B457&lt;&gt;"",VLOOKUP(K$421,TabelleK36BI,7,FALSE),""),"")</f>
        <v/>
      </c>
      <c r="L457" s="4" t="str">
        <f ca="1">IFERROR(IF($B457&lt;&gt;"",VLOOKUP(L$421,TabelleK36BI,7,FALSE),""),"")</f>
        <v/>
      </c>
      <c r="M457" s="4" t="str">
        <f ca="1">IFERROR(IF($B457&lt;&gt;"",VLOOKUP(M$421,TabelleK36BI,7,FALSE),""),"")</f>
        <v/>
      </c>
      <c r="N457" s="4" t="str">
        <f ca="1">IFERROR(IF($B457&lt;&gt;"",VLOOKUP(N$421,TabelleK36BI,7,FALSE),""),"")</f>
        <v/>
      </c>
      <c r="O457" s="4" t="str">
        <f ca="1">IFERROR(IF($B457&lt;&gt;"",VLOOKUP(O$421,TabelleK36BI,7,FALSE),""),"")</f>
        <v/>
      </c>
      <c r="P457" s="4" t="str">
        <f ca="1">IFERROR(IF($B457&lt;&gt;"",VLOOKUP(P$421,TabelleK36BI,7,FALSE),""),"")</f>
        <v/>
      </c>
      <c r="Q457" s="4" t="str">
        <f ca="1">IFERROR(IF($B457&lt;&gt;"",VLOOKUP(Q$421,TabelleK36BI,7,FALSE),""),"")</f>
        <v/>
      </c>
      <c r="R457" s="4" t="str">
        <f ca="1">IFERROR(IF($B457&lt;&gt;"",VLOOKUP(R$421,TabelleK36BI,7,FALSE),""),"")</f>
        <v/>
      </c>
      <c r="S457" s="4" t="str">
        <f ca="1">IFERROR(IF($B457&lt;&gt;"",VLOOKUP(S$421,TabelleK36BI,7,FALSE),""),"")</f>
        <v/>
      </c>
      <c r="T457" s="4" t="str">
        <f ca="1">IFERROR(IF($B457&lt;&gt;"",VLOOKUP(T$421,TabelleK36BI,7,FALSE),""),"")</f>
        <v/>
      </c>
      <c r="U457" s="4" t="str">
        <f ca="1">IFERROR(IF($B457&lt;&gt;"",VLOOKUP(U$421,TabelleK36BI,7,FALSE),""),"")</f>
        <v/>
      </c>
      <c r="V457" s="4" t="str">
        <f ca="1">IFERROR(IF($B457&lt;&gt;"",VLOOKUP(V$421,TabelleK36BI,7,FALSE),""),"")</f>
        <v/>
      </c>
      <c r="W457" s="4" t="str">
        <f ca="1">IFERROR(IF($B457&lt;&gt;"",VLOOKUP(W$421,TabelleK36BI,7,FALSE),""),"")</f>
        <v/>
      </c>
      <c r="X457" s="4" t="str">
        <f ca="1">IFERROR(IF($B457&lt;&gt;"",VLOOKUP(X$421,TabelleK36BI,7,FALSE),""),"")</f>
        <v/>
      </c>
      <c r="Y457" s="4" t="str">
        <f ca="1">IFERROR(IF($B457&lt;&gt;"",VLOOKUP(Y$421,TabelleK36BI,7,FALSE),""),"")</f>
        <v/>
      </c>
      <c r="Z457" s="4" t="str">
        <f ca="1">IFERROR(IF($B457&lt;&gt;"",VLOOKUP(Z$421,TabelleK36BI,7,FALSE),""),"")</f>
        <v/>
      </c>
      <c r="AA457" s="4" t="str">
        <f ca="1">IFERROR(IF($B457&lt;&gt;"",VLOOKUP(AA$421,TabelleK36BI,7,FALSE),""),"")</f>
        <v/>
      </c>
      <c r="AB457" s="4" t="str">
        <f ca="1">IFERROR(IF($B457&lt;&gt;"",VLOOKUP(AB$421,TabelleK36BI,7,FALSE),""),"")</f>
        <v/>
      </c>
      <c r="AC457" s="4" t="str">
        <f ca="1">IFERROR(IF($B457&lt;&gt;"",VLOOKUP(AC$421,TabelleK36BI,7,FALSE),""),"")</f>
        <v/>
      </c>
      <c r="AD457" s="4" t="str">
        <f ca="1">IFERROR(IF($B457&lt;&gt;"",VLOOKUP(AD$421,TabelleK36BI,7,FALSE),""),"")</f>
        <v/>
      </c>
      <c r="AE457" s="4" t="str">
        <f ca="1">IFERROR(IF($B457&lt;&gt;"",VLOOKUP(AE$421,TabelleK36BI,7,FALSE),""),"")</f>
        <v/>
      </c>
      <c r="AF457" s="4" t="str">
        <f ca="1">IFERROR(IF($B457&lt;&gt;"",VLOOKUP(AF$421,TabelleK36BI,7,FALSE),""),"")</f>
        <v/>
      </c>
      <c r="AG457" s="4" t="str">
        <f ca="1">IFERROR(IF($B457&lt;&gt;"",VLOOKUP(AG$421,TabelleK36BI,7,FALSE),""),"")</f>
        <v/>
      </c>
      <c r="AH457" s="4" t="str">
        <f ca="1">IFERROR(IF($B457&lt;&gt;"",VLOOKUP(AH$421,TabelleK36BI,7,FALSE),""),"")</f>
        <v/>
      </c>
      <c r="AI457" s="4" t="str">
        <f ca="1">IFERROR(IF($B457&lt;&gt;"",VLOOKUP(AI$421,TabelleK36BI,7,FALSE),""),"")</f>
        <v/>
      </c>
      <c r="AJ457" s="4" t="str">
        <f ca="1">IFERROR(IF($B457&lt;&gt;"",VLOOKUP(AJ$421,TabelleK36BI,7,FALSE),""),"")</f>
        <v/>
      </c>
      <c r="AK457" s="4" t="str">
        <f ca="1">IFERROR(IF($B457&lt;&gt;"",VLOOKUP(AK$421,TabelleK36BI,7,FALSE),""),"")</f>
        <v/>
      </c>
      <c r="AL457" s="4" t="str">
        <f ca="1">IFERROR(IF($B457&lt;&gt;"",VLOOKUP(AL$421,TabelleK36BI,7,FALSE),""),"")</f>
        <v/>
      </c>
      <c r="AM457" s="4" t="str">
        <f ca="1">IFERROR(IF($B457&lt;&gt;"",VLOOKUP(AM$421,TabelleK36BI,7,FALSE),""),"")</f>
        <v/>
      </c>
      <c r="AN457" s="4" t="str">
        <f ca="1">IFERROR(IF($B457&lt;&gt;"",VLOOKUP(AN$421,TabelleK36BI,7,FALSE),""),"")</f>
        <v/>
      </c>
      <c r="AO457" s="4" t="str">
        <f ca="1">IFERROR(IF($B457&lt;&gt;"",VLOOKUP(AO$421,TabelleK36BI,7,FALSE),""),"")</f>
        <v/>
      </c>
      <c r="AP457" s="4" t="str">
        <f ca="1">IFERROR(IF($B457&lt;&gt;"",VLOOKUP(AP$421,TabelleK36BI,7,FALSE),""),"")</f>
        <v/>
      </c>
      <c r="AQ457" s="4" t="str">
        <f ca="1">IFERROR(IF($B457&lt;&gt;"",VLOOKUP(AQ$421,TabelleK36BI,7,FALSE),""),"")</f>
        <v/>
      </c>
      <c r="AR457" s="4" t="str">
        <f ca="1">IFERROR(IF($B457&lt;&gt;"",VLOOKUP(AR$421,TabelleK36BI,7,FALSE),""),"")</f>
        <v/>
      </c>
      <c r="AS457" s="4" t="str">
        <f ca="1">IFERROR(IF($B457&lt;&gt;"",VLOOKUP(AS$421,TabelleK36BI,7,FALSE),""),"")</f>
        <v/>
      </c>
      <c r="AT457" s="4" t="str">
        <f ca="1">IFERROR(IF($B457&lt;&gt;"",VLOOKUP(AT$421,TabelleK36BI,7,FALSE),""),"")</f>
        <v/>
      </c>
      <c r="AU457" s="4" t="str">
        <f ca="1">IFERROR(IF($B457&lt;&gt;"",VLOOKUP(AU$421,TabelleK36BI,7,FALSE),""),"")</f>
        <v/>
      </c>
      <c r="AV457" s="4" t="str">
        <f ca="1">IFERROR(IF($B457&lt;&gt;"",VLOOKUP(AV$421,TabelleK36BI,7,FALSE),""),"")</f>
        <v/>
      </c>
      <c r="AW457" s="4" t="str">
        <f ca="1">IFERROR(IF($B457&lt;&gt;"",VLOOKUP(AW$421,TabelleK36BI,7,FALSE),""),"")</f>
        <v/>
      </c>
      <c r="AX457" s="4" t="str">
        <f ca="1">IFERROR(IF($B457&lt;&gt;"",VLOOKUP(AX$421,TabelleK36BI,7,FALSE),""),"")</f>
        <v/>
      </c>
      <c r="AY457" s="4" t="str">
        <f ca="1">IFERROR(IF($B457&lt;&gt;"",VLOOKUP(AY$421,TabelleK36BI,7,FALSE),""),"")</f>
        <v/>
      </c>
      <c r="AZ457" s="4" t="str">
        <f ca="1">IFERROR(IF($B457&lt;&gt;"",VLOOKUP(AZ$421,TabelleK36BI,7,FALSE),""),"")</f>
        <v/>
      </c>
      <c r="BA457" s="4" t="str">
        <f ca="1">IFERROR(IF($B457&lt;&gt;"",VLOOKUP(BA$421,TabelleK36BI,7,FALSE),""),"")</f>
        <v/>
      </c>
      <c r="BB457" s="4" t="str">
        <f ca="1">IFERROR(IF($B457&lt;&gt;"",VLOOKUP(BB$421,TabelleK36BI,7,FALSE),""),"")</f>
        <v/>
      </c>
      <c r="BC457" s="4" t="str">
        <f ca="1">IFERROR(IF($B457&lt;&gt;"",VLOOKUP(BC$421,TabelleK36BI,7,FALSE),""),"")</f>
        <v/>
      </c>
      <c r="BD457" s="4" t="str">
        <f ca="1">IFERROR(IF($B457&lt;&gt;"",VLOOKUP(BD$421,TabelleK36BI,7,FALSE),""),"")</f>
        <v/>
      </c>
      <c r="BE457" s="4" t="str">
        <f ca="1">IFERROR(IF($B457&lt;&gt;"",VLOOKUP(BE$421,TabelleK36BI,7,FALSE),""),"")</f>
        <v/>
      </c>
      <c r="BF457" s="4" t="str">
        <f ca="1">IFERROR(IF($B457&lt;&gt;"",VLOOKUP(BF$421,TabelleK36BI,7,FALSE),""),"")</f>
        <v/>
      </c>
      <c r="BG457" s="4" t="str">
        <f ca="1">IFERROR(IF($B457&lt;&gt;"",VLOOKUP(BG$421,TabelleK36BI,7,FALSE),""),"")</f>
        <v/>
      </c>
      <c r="BH457" s="4" t="str">
        <f ca="1">IFERROR(IF($B457&lt;&gt;"",VLOOKUP(BH$421,TabelleK36BI,7,FALSE),""),"")</f>
        <v/>
      </c>
      <c r="BI457" s="4" t="str">
        <f ca="1">IFERROR(IF($B457&lt;&gt;"",VLOOKUP(BI$421,TabelleK36BI,7,FALSE),""),"")</f>
        <v/>
      </c>
      <c r="BJ457" s="4" t="str">
        <f ca="1">IFERROR(IF($B457&lt;&gt;"",VLOOKUP(BJ$421,TabelleK36BI,7,FALSE),""),"")</f>
        <v/>
      </c>
      <c r="BK457" s="4" t="str">
        <f ca="1">IFERROR(IF($B457&lt;&gt;"",VLOOKUP(BK$421,TabelleK36BI,7,FALSE),""),"")</f>
        <v/>
      </c>
      <c r="BL457" s="4" t="str">
        <f ca="1">IFERROR(IF($B457&lt;&gt;"",VLOOKUP(BL$421,TabelleK36BI,7,FALSE),""),"")</f>
        <v/>
      </c>
      <c r="BM457" s="4" t="str">
        <f ca="1">IFERROR(IF($B457&lt;&gt;"",VLOOKUP(BM$421,TabelleK36BI,7,FALSE),""),"")</f>
        <v/>
      </c>
      <c r="BN457" s="4" t="str">
        <f ca="1">IFERROR(IF($B457&lt;&gt;"",VLOOKUP(BN$421,TabelleK36BI,7,FALSE),""),"")</f>
        <v/>
      </c>
      <c r="BO457" s="4" t="str">
        <f ca="1">IFERROR(IF($B457&lt;&gt;"",VLOOKUP(BO$421,TabelleK36BI,7,FALSE),""),"")</f>
        <v/>
      </c>
      <c r="BP457" s="4" t="str">
        <f ca="1">IFERROR(IF($B457&lt;&gt;"",VLOOKUP(BP$421,TabelleK36BI,7,FALSE),""),"")</f>
        <v/>
      </c>
      <c r="BQ457" s="4" t="str">
        <f ca="1">IFERROR(IF($B457&lt;&gt;"",VLOOKUP(BQ$421,TabelleK36BI,7,FALSE),""),"")</f>
        <v/>
      </c>
      <c r="BR457" s="4" t="str">
        <f ca="1">IFERROR(IF($B457&lt;&gt;"",VLOOKUP(BR$421,TabelleK36BI,7,FALSE),""),"")</f>
        <v/>
      </c>
      <c r="BS457" s="4" t="str">
        <f ca="1">IFERROR(IF($B457&lt;&gt;"",VLOOKUP(BS$421,TabelleK36BI,7,FALSE),""),"")</f>
        <v/>
      </c>
      <c r="BT457" s="4" t="str">
        <f ca="1">IFERROR(IF($B457&lt;&gt;"",VLOOKUP(BT$421,TabelleK36BI,7,FALSE),""),"")</f>
        <v/>
      </c>
      <c r="BU457" s="4" t="str">
        <f ca="1">IFERROR(IF($B457&lt;&gt;"",VLOOKUP(BU$421,TabelleK36BI,7,FALSE),""),"")</f>
        <v/>
      </c>
      <c r="BV457" s="4" t="str">
        <f ca="1">IFERROR(IF($B457&lt;&gt;"",VLOOKUP(BV$421,TabelleK36BI,7,FALSE),""),"")</f>
        <v/>
      </c>
      <c r="BW457" s="4" t="str">
        <f ca="1">IFERROR(IF($B457&lt;&gt;"",VLOOKUP(BW$421,TabelleK36BI,7,FALSE),""),"")</f>
        <v/>
      </c>
      <c r="BX457" s="4" t="str">
        <f ca="1">IFERROR(IF($B457&lt;&gt;"",VLOOKUP(BX$421,TabelleK36BI,7,FALSE),""),"")</f>
        <v/>
      </c>
      <c r="BY457" s="4" t="str">
        <f ca="1">IFERROR(IF($B457&lt;&gt;"",VLOOKUP(BY$421,TabelleK36BI,7,FALSE),""),"")</f>
        <v/>
      </c>
      <c r="BZ457" s="4" t="str">
        <f ca="1">IFERROR(IF($B457&lt;&gt;"",VLOOKUP(BZ$421,TabelleK36BI,7,FALSE),""),"")</f>
        <v/>
      </c>
      <c r="CA457" s="4" t="str">
        <f ca="1">IFERROR(IF($B457&lt;&gt;"",VLOOKUP(CA$421,TabelleK36BI,7,FALSE),""),"")</f>
        <v/>
      </c>
      <c r="CB457" s="4" t="str">
        <f ca="1">IFERROR(IF($B457&lt;&gt;"",VLOOKUP(CB$421,TabelleK36BI,7,FALSE),""),"")</f>
        <v/>
      </c>
      <c r="CC457" s="4" t="str">
        <f ca="1">IFERROR(IF($B457&lt;&gt;"",VLOOKUP(CC$421,TabelleK36BI,7,FALSE),""),"")</f>
        <v/>
      </c>
      <c r="CD457" s="4" t="str">
        <f ca="1">IFERROR(IF($B457&lt;&gt;"",VLOOKUP(CD$421,TabelleK36BI,7,FALSE),""),"")</f>
        <v/>
      </c>
      <c r="CE457" s="4" t="str">
        <f ca="1">IFERROR(IF($B457&lt;&gt;"",VLOOKUP(CE$421,TabelleK36BI,7,FALSE),""),"")</f>
        <v/>
      </c>
      <c r="CF457" s="4" t="str">
        <f ca="1">IFERROR(IF($B457&lt;&gt;"",VLOOKUP(CF$421,TabelleK36BI,7,FALSE),""),"")</f>
        <v/>
      </c>
      <c r="CG457" s="4" t="str">
        <f ca="1">IFERROR(IF($B457&lt;&gt;"",VLOOKUP(CG$421,TabelleK36BI,7,FALSE),""),"")</f>
        <v/>
      </c>
      <c r="CH457" s="4" t="str">
        <f ca="1">IFERROR(IF($B457&lt;&gt;"",VLOOKUP(CH$421,TabelleK36BI,7,FALSE),""),"")</f>
        <v/>
      </c>
      <c r="CI457" s="4" t="str">
        <f ca="1">IFERROR(IF($B457&lt;&gt;"",VLOOKUP(CI$421,TabelleK36BI,7,FALSE),""),"")</f>
        <v/>
      </c>
      <c r="CJ457" s="4" t="str">
        <f ca="1">IFERROR(IF($B457&lt;&gt;"",VLOOKUP(CJ$421,TabelleK36BI,7,FALSE),""),"")</f>
        <v/>
      </c>
      <c r="CK457" s="4" t="str">
        <f ca="1">IFERROR(IF($B457&lt;&gt;"",VLOOKUP(CK$421,TabelleK36BI,7,FALSE),""),"")</f>
        <v/>
      </c>
      <c r="CL457" s="4" t="str">
        <f ca="1">IFERROR(IF($B457&lt;&gt;"",VLOOKUP(CL$421,TabelleK36BI,7,FALSE),""),"")</f>
        <v/>
      </c>
      <c r="CM457" s="4" t="str">
        <f ca="1">IFERROR(IF($B457&lt;&gt;"",VLOOKUP(CM$421,TabelleK36BI,7,FALSE),""),"")</f>
        <v/>
      </c>
      <c r="CN457" s="4" t="str">
        <f ca="1">IFERROR(IF($B457&lt;&gt;"",VLOOKUP(CN$421,TabelleK36BI,7,FALSE),""),"")</f>
        <v/>
      </c>
      <c r="CO457" s="4" t="str">
        <f ca="1">IFERROR(IF($B457&lt;&gt;"",VLOOKUP(CO$421,TabelleK36BI,7,FALSE),""),"")</f>
        <v/>
      </c>
      <c r="CP457" s="4" t="str">
        <f ca="1">IFERROR(IF($B457&lt;&gt;"",VLOOKUP(CP$421,TabelleK36BI,7,FALSE),""),"")</f>
        <v/>
      </c>
      <c r="CQ457" s="4" t="str">
        <f ca="1">IFERROR(IF($B457&lt;&gt;"",VLOOKUP(CQ$421,TabelleK36BI,7,FALSE),""),"")</f>
        <v/>
      </c>
      <c r="CR457" s="4" t="str">
        <f ca="1">IFERROR(IF($B457&lt;&gt;"",VLOOKUP(CR$421,TabelleK36BI,7,FALSE),""),"")</f>
        <v/>
      </c>
      <c r="CS457" s="4" t="str">
        <f ca="1">IFERROR(IF($B457&lt;&gt;"",VLOOKUP(CS$421,TabelleK36BI,7,FALSE),""),"")</f>
        <v/>
      </c>
      <c r="CT457" s="4" t="str">
        <f ca="1">IFERROR(IF($B457&lt;&gt;"",VLOOKUP(CT$421,TabelleK36BI,7,FALSE),""),"")</f>
        <v/>
      </c>
      <c r="CU457" s="4" t="str">
        <f ca="1">IFERROR(IF($B457&lt;&gt;"",VLOOKUP(CU$421,TabelleK36BI,7,FALSE),""),"")</f>
        <v/>
      </c>
      <c r="CV457" s="4" t="str">
        <f ca="1">IFERROR(IF($B457&lt;&gt;"",VLOOKUP(CV$421,TabelleK36BI,7,FALSE),""),"")</f>
        <v/>
      </c>
      <c r="CW457" s="4" t="str">
        <f ca="1">IFERROR(IF($B457&lt;&gt;"",VLOOKUP(CW$421,TabelleK36BI,7,FALSE),""),"")</f>
        <v/>
      </c>
      <c r="CX457" s="4" t="str">
        <f ca="1">IFERROR(IF($B457&lt;&gt;"",VLOOKUP(CX$421,TabelleK36BI,7,FALSE),""),"")</f>
        <v/>
      </c>
      <c r="CY457" s="4" t="str">
        <f ca="1">IFERROR(IF($B457&lt;&gt;"",VLOOKUP(CY$421,TabelleK36BI,7,FALSE),""),"")</f>
        <v/>
      </c>
      <c r="CZ457" s="4" t="str">
        <f ca="1">IFERROR(IF($B457&lt;&gt;"",VLOOKUP(CZ$421,TabelleK36BI,7,FALSE),""),"")</f>
        <v/>
      </c>
      <c r="DA457" s="4" t="str">
        <f ca="1">IFERROR(IF($B457&lt;&gt;"",VLOOKUP(DA$421,TabelleK36BI,7,FALSE),""),"")</f>
        <v/>
      </c>
      <c r="DB457" s="4" t="str">
        <f ca="1">IFERROR(IF($B457&lt;&gt;"",VLOOKUP(DB$421,TabelleK36BI,7,FALSE),""),"")</f>
        <v/>
      </c>
      <c r="DC457" s="4" t="str">
        <f ca="1">IFERROR(IF($B457&lt;&gt;"",VLOOKUP(DC$421,TabelleK36BI,7,FALSE),""),"")</f>
        <v/>
      </c>
      <c r="DD457" s="4" t="str">
        <f ca="1">IFERROR(IF($B457&lt;&gt;"",VLOOKUP(DD$421,TabelleK36BI,7,FALSE),""),"")</f>
        <v/>
      </c>
      <c r="DE457" s="4" t="str">
        <f ca="1">IFERROR(IF($B457&lt;&gt;"",VLOOKUP(DE$421,TabelleK36BI,7,FALSE),""),"")</f>
        <v/>
      </c>
      <c r="DF457" s="4" t="str">
        <f ca="1">IFERROR(IF($B457&lt;&gt;"",VLOOKUP(DF$421,TabelleK36BI,7,FALSE),""),"")</f>
        <v/>
      </c>
      <c r="DG457" s="4" t="str">
        <f ca="1">IFERROR(IF($B457&lt;&gt;"",VLOOKUP(DG$421,TabelleK36BI,7,FALSE),""),"")</f>
        <v/>
      </c>
      <c r="DH457" s="4" t="str">
        <f ca="1">IFERROR(IF($B457&lt;&gt;"",VLOOKUP(DH$421,TabelleK36BI,7,FALSE),""),"")</f>
        <v/>
      </c>
      <c r="DI457" s="4" t="str">
        <f ca="1">IFERROR(IF($B457&lt;&gt;"",VLOOKUP(DI$421,TabelleK36BI,7,FALSE),""),"")</f>
        <v/>
      </c>
      <c r="DJ457" s="4" t="str">
        <f ca="1">IFERROR(IF($B457&lt;&gt;"",VLOOKUP(DJ$421,TabelleK36BI,7,FALSE),""),"")</f>
        <v/>
      </c>
      <c r="DK457" s="4" t="str">
        <f ca="1">IFERROR(IF($B457&lt;&gt;"",VLOOKUP(DK$421,TabelleK36BI,7,FALSE),""),"")</f>
        <v/>
      </c>
      <c r="DL457" s="4" t="str">
        <f ca="1">IFERROR(IF($B457&lt;&gt;"",VLOOKUP(DL$421,TabelleK36BI,7,FALSE),""),"")</f>
        <v/>
      </c>
      <c r="DM457" s="4" t="str">
        <f ca="1">IFERROR(IF($B457&lt;&gt;"",VLOOKUP(DM$421,TabelleK36BI,7,FALSE),""),"")</f>
        <v/>
      </c>
      <c r="DN457" s="4" t="str">
        <f ca="1">IFERROR(IF($B457&lt;&gt;"",VLOOKUP(DN$421,TabelleK36BI,7,FALSE),""),"")</f>
        <v/>
      </c>
      <c r="DO457" s="4" t="str">
        <f ca="1">IFERROR(IF($B457&lt;&gt;"",VLOOKUP(DO$421,TabelleK36BI,7,FALSE),""),"")</f>
        <v/>
      </c>
      <c r="DP457" s="4" t="str">
        <f ca="1">IFERROR(IF($B457&lt;&gt;"",VLOOKUP(DP$421,TabelleK36BI,7,FALSE),""),"")</f>
        <v/>
      </c>
      <c r="DQ457" s="4" t="str">
        <f ca="1">IFERROR(IF($B457&lt;&gt;"",VLOOKUP(DQ$421,TabelleK36BI,7,FALSE),""),"")</f>
        <v/>
      </c>
      <c r="DR457" s="4" t="str">
        <f ca="1">IFERROR(IF($B457&lt;&gt;"",VLOOKUP(DR$421,TabelleK36BI,7,FALSE),""),"")</f>
        <v/>
      </c>
      <c r="DS457" s="4" t="str">
        <f ca="1">IFERROR(IF($B457&lt;&gt;"",VLOOKUP(DS$421,TabelleK36BI,7,FALSE),""),"")</f>
        <v/>
      </c>
      <c r="DT457" s="4" t="str">
        <f ca="1">IFERROR(IF($B457&lt;&gt;"",VLOOKUP(DT$421,TabelleK36BI,7,FALSE),""),"")</f>
        <v/>
      </c>
      <c r="DU457" s="4" t="str">
        <f ca="1">IFERROR(IF($B457&lt;&gt;"",VLOOKUP(DU$421,TabelleK36BI,7,FALSE),""),"")</f>
        <v/>
      </c>
      <c r="DV457" s="4" t="str">
        <f ca="1">IFERROR(IF($B457&lt;&gt;"",VLOOKUP(DV$421,TabelleK36BI,7,FALSE),""),"")</f>
        <v/>
      </c>
      <c r="DW457" s="4" t="str">
        <f ca="1">IFERROR(IF($B457&lt;&gt;"",VLOOKUP(DW$421,TabelleK36BI,7,FALSE),""),"")</f>
        <v/>
      </c>
      <c r="DX457" s="4" t="str">
        <f ca="1">IFERROR(IF($B457&lt;&gt;"",VLOOKUP(DX$421,TabelleK36BI,7,FALSE),""),"")</f>
        <v/>
      </c>
      <c r="DY457" s="4" t="str">
        <f ca="1">IFERROR(IF($B457&lt;&gt;"",VLOOKUP(DY$421,TabelleK36BI,7,FALSE),""),"")</f>
        <v/>
      </c>
      <c r="DZ457" s="4" t="str">
        <f ca="1">IFERROR(IF($B457&lt;&gt;"",VLOOKUP(DZ$421,TabelleK36BI,7,FALSE),""),"")</f>
        <v/>
      </c>
      <c r="EA457" s="4" t="str">
        <f ca="1">IFERROR(IF($B457&lt;&gt;"",VLOOKUP(EA$421,TabelleK36BI,7,FALSE),""),"")</f>
        <v/>
      </c>
      <c r="EB457" s="4" t="str">
        <f ca="1">IFERROR(IF($B457&lt;&gt;"",VLOOKUP(EB$421,TabelleK36BI,7,FALSE),""),"")</f>
        <v/>
      </c>
      <c r="EC457" s="4" t="str">
        <f ca="1">IFERROR(IF($B457&lt;&gt;"",VLOOKUP(EC$421,TabelleK36BI,7,FALSE),""),"")</f>
        <v/>
      </c>
      <c r="ED457" s="4" t="str">
        <f ca="1">IFERROR(IF($B457&lt;&gt;"",VLOOKUP(ED$421,TabelleK36BI,7,FALSE),""),"")</f>
        <v/>
      </c>
      <c r="EE457" s="4" t="str">
        <f ca="1">IFERROR(IF($B457&lt;&gt;"",VLOOKUP(EE$421,TabelleK36BI,7,FALSE),""),"")</f>
        <v/>
      </c>
      <c r="EF457" s="4" t="str">
        <f ca="1">IFERROR(IF($B457&lt;&gt;"",VLOOKUP(EF$421,TabelleK36BI,7,FALSE),""),"")</f>
        <v/>
      </c>
      <c r="EG457" s="4" t="str">
        <f ca="1">IFERROR(IF($B457&lt;&gt;"",VLOOKUP(EG$421,TabelleK36BI,7,FALSE),""),"")</f>
        <v/>
      </c>
      <c r="EH457" s="4" t="str">
        <f ca="1">IFERROR(IF($B457&lt;&gt;"",VLOOKUP(EH$421,TabelleK36BI,7,FALSE),""),"")</f>
        <v/>
      </c>
      <c r="EI457" s="4" t="str">
        <f ca="1">IFERROR(IF($B457&lt;&gt;"",VLOOKUP(EI$421,TabelleK36BI,7,FALSE),""),"")</f>
        <v/>
      </c>
      <c r="EJ457" s="4" t="str">
        <f ca="1">IFERROR(IF($B457&lt;&gt;"",VLOOKUP(EJ$421,TabelleK36BI,7,FALSE),""),"")</f>
        <v/>
      </c>
      <c r="EK457" s="4" t="str">
        <f ca="1">IFERROR(IF($B457&lt;&gt;"",VLOOKUP(EK$421,TabelleK36BI,7,FALSE),""),"")</f>
        <v/>
      </c>
      <c r="EL457" s="4" t="str">
        <f ca="1">IFERROR(IF($B457&lt;&gt;"",VLOOKUP(EL$421,TabelleK36BI,7,FALSE),""),"")</f>
        <v/>
      </c>
      <c r="EM457" s="4" t="str">
        <f ca="1">IFERROR(IF($B457&lt;&gt;"",VLOOKUP(EM$421,TabelleK36BI,7,FALSE),""),"")</f>
        <v/>
      </c>
      <c r="EN457" s="4" t="str">
        <f ca="1">IFERROR(IF($B457&lt;&gt;"",VLOOKUP(EN$421,TabelleK36BI,7,FALSE),""),"")</f>
        <v/>
      </c>
      <c r="EO457" s="4" t="str">
        <f ca="1">IFERROR(IF($B457&lt;&gt;"",VLOOKUP(EO$421,TabelleK36BI,7,FALSE),""),"")</f>
        <v/>
      </c>
      <c r="EP457" s="4" t="str">
        <f ca="1">IFERROR(IF($B457&lt;&gt;"",VLOOKUP(EP$421,TabelleK36BI,7,FALSE),""),"")</f>
        <v/>
      </c>
      <c r="EQ457" s="4" t="str">
        <f ca="1">IFERROR(IF($B457&lt;&gt;"",VLOOKUP(EQ$421,TabelleK36BI,7,FALSE),""),"")</f>
        <v/>
      </c>
      <c r="ER457" s="4" t="str">
        <f ca="1">IFERROR(IF($B457&lt;&gt;"",VLOOKUP(ER$421,TabelleK36BI,7,FALSE),""),"")</f>
        <v/>
      </c>
      <c r="ES457" s="4" t="str">
        <f ca="1">IFERROR(IF($B457&lt;&gt;"",VLOOKUP(ES$421,TabelleK36BI,7,FALSE),""),"")</f>
        <v/>
      </c>
      <c r="ET457" s="4" t="str">
        <f ca="1">IFERROR(IF($B457&lt;&gt;"",VLOOKUP(ET$421,TabelleK36BI,7,FALSE),""),"")</f>
        <v/>
      </c>
      <c r="EU457" s="4" t="str">
        <f ca="1">IFERROR(IF($B457&lt;&gt;"",VLOOKUP(EU$421,TabelleK36BI,7,FALSE),""),"")</f>
        <v/>
      </c>
      <c r="EV457" s="4" t="str">
        <f ca="1">IFERROR(IF($B457&lt;&gt;"",VLOOKUP(EV$421,TabelleK36BI,7,FALSE),""),"")</f>
        <v/>
      </c>
      <c r="EW457" s="4" t="str">
        <f ca="1">IFERROR(IF($B457&lt;&gt;"",VLOOKUP(EW$421,TabelleK36BI,7,FALSE),""),"")</f>
        <v/>
      </c>
      <c r="EX457" s="4" t="str">
        <f ca="1">IFERROR(IF($B457&lt;&gt;"",VLOOKUP(EX$421,TabelleK36BI,7,FALSE),""),"")</f>
        <v/>
      </c>
      <c r="EY457" s="4" t="str">
        <f ca="1">IFERROR(IF($B457&lt;&gt;"",VLOOKUP(EY$421,TabelleK36BI,7,FALSE),""),"")</f>
        <v/>
      </c>
      <c r="EZ457" s="4" t="str">
        <f ca="1">IFERROR(IF($B457&lt;&gt;"",VLOOKUP(EZ$421,TabelleK36BI,7,FALSE),""),"")</f>
        <v/>
      </c>
      <c r="FA457" s="4" t="str">
        <f ca="1">IFERROR(IF($B457&lt;&gt;"",VLOOKUP(FA$421,TabelleK36BI,7,FALSE),""),"")</f>
        <v/>
      </c>
      <c r="FB457" s="4" t="str">
        <f ca="1">IFERROR(IF($B457&lt;&gt;"",VLOOKUP(FB$421,TabelleK36BI,7,FALSE),""),"")</f>
        <v/>
      </c>
      <c r="FC457" s="4" t="str">
        <f ca="1">IFERROR(IF($B457&lt;&gt;"",VLOOKUP(FC$421,TabelleK36BI,7,FALSE),""),"")</f>
        <v/>
      </c>
      <c r="FD457" s="4" t="str">
        <f ca="1">IFERROR(IF($B457&lt;&gt;"",VLOOKUP(FD$421,TabelleK36BI,7,FALSE),""),"")</f>
        <v/>
      </c>
      <c r="FE457" s="4" t="str">
        <f ca="1">IFERROR(IF($B457&lt;&gt;"",VLOOKUP(FE$421,TabelleK36BI,7,FALSE),""),"")</f>
        <v/>
      </c>
      <c r="FF457" s="4" t="str">
        <f ca="1">IFERROR(IF($B457&lt;&gt;"",VLOOKUP(FF$421,TabelleK36BI,7,FALSE),""),"")</f>
        <v/>
      </c>
      <c r="FG457" s="4" t="str">
        <f ca="1">IFERROR(IF($B457&lt;&gt;"",VLOOKUP(FG$421,TabelleK36BI,7,FALSE),""),"")</f>
        <v/>
      </c>
      <c r="FH457" s="4" t="str">
        <f ca="1">IFERROR(IF($B457&lt;&gt;"",VLOOKUP(FH$421,TabelleK36BI,7,FALSE),""),"")</f>
        <v/>
      </c>
      <c r="FI457" s="4" t="str">
        <f ca="1">IFERROR(IF($B457&lt;&gt;"",VLOOKUP(FI$421,TabelleK36BI,7,FALSE),""),"")</f>
        <v/>
      </c>
      <c r="FJ457" s="4" t="str">
        <f ca="1">IFERROR(IF($B457&lt;&gt;"",VLOOKUP(FJ$421,TabelleK36BI,7,FALSE),""),"")</f>
        <v/>
      </c>
      <c r="FK457" s="4" t="str">
        <f ca="1">IFERROR(IF($B457&lt;&gt;"",VLOOKUP(FK$421,TabelleK36BI,7,FALSE),""),"")</f>
        <v/>
      </c>
      <c r="FL457" s="4" t="str">
        <f ca="1">IFERROR(IF($B457&lt;&gt;"",VLOOKUP(FL$421,TabelleK36BI,7,FALSE),""),"")</f>
        <v/>
      </c>
      <c r="FM457" s="4" t="str">
        <f ca="1">IFERROR(IF($B457&lt;&gt;"",VLOOKUP(FM$421,TabelleK36BI,7,FALSE),""),"")</f>
        <v/>
      </c>
      <c r="FN457" s="4" t="str">
        <f ca="1">IFERROR(IF($B457&lt;&gt;"",VLOOKUP(FN$421,TabelleK36BI,7,FALSE),""),"")</f>
        <v/>
      </c>
      <c r="FO457" s="4" t="str">
        <f ca="1">IFERROR(IF($B457&lt;&gt;"",VLOOKUP(FO$421,TabelleK36BI,7,FALSE),""),"")</f>
        <v/>
      </c>
      <c r="FP457" s="4" t="str">
        <f ca="1">IFERROR(IF($B457&lt;&gt;"",VLOOKUP(FP$421,TabelleK36BI,7,FALSE),""),"")</f>
        <v/>
      </c>
      <c r="FQ457" s="4" t="str">
        <f ca="1">IFERROR(IF($B457&lt;&gt;"",VLOOKUP(FQ$421,TabelleK36BI,7,FALSE),""),"")</f>
        <v/>
      </c>
      <c r="FR457" s="4" t="str">
        <f ca="1">IFERROR(IF($B457&lt;&gt;"",VLOOKUP(FR$421,TabelleK36BI,7,FALSE),""),"")</f>
        <v/>
      </c>
      <c r="FS457" s="4" t="str">
        <f ca="1">IFERROR(IF($B457&lt;&gt;"",VLOOKUP(FS$421,TabelleK36BI,7,FALSE),""),"")</f>
        <v/>
      </c>
      <c r="FT457" s="4" t="str">
        <f ca="1">IFERROR(IF($B457&lt;&gt;"",VLOOKUP(FT$421,TabelleK36BI,7,FALSE),""),"")</f>
        <v/>
      </c>
      <c r="FU457" s="4" t="str">
        <f ca="1">IFERROR(IF($B457&lt;&gt;"",VLOOKUP(FU$421,TabelleK36BI,7,FALSE),""),"")</f>
        <v/>
      </c>
      <c r="FV457" s="4" t="str">
        <f ca="1">IFERROR(IF($B457&lt;&gt;"",VLOOKUP(FV$421,TabelleK36BI,7,FALSE),""),"")</f>
        <v/>
      </c>
      <c r="FW457" s="4" t="str">
        <f ca="1">IFERROR(IF($B457&lt;&gt;"",VLOOKUP(FW$421,TabelleK36BI,7,FALSE),""),"")</f>
        <v/>
      </c>
      <c r="FX457" s="4" t="str">
        <f ca="1">IFERROR(IF($B457&lt;&gt;"",VLOOKUP(FX$421,TabelleK36BI,7,FALSE),""),"")</f>
        <v/>
      </c>
      <c r="FY457" s="4" t="str">
        <f ca="1">IFERROR(IF($B457&lt;&gt;"",VLOOKUP(FY$421,TabelleK36BI,7,FALSE),""),"")</f>
        <v/>
      </c>
      <c r="FZ457" s="4" t="str">
        <f ca="1">IFERROR(IF($B457&lt;&gt;"",VLOOKUP(FZ$421,TabelleK36BI,7,FALSE),""),"")</f>
        <v/>
      </c>
      <c r="GA457" s="4" t="str">
        <f ca="1">IFERROR(IF($B457&lt;&gt;"",VLOOKUP(GA$421,TabelleK36BI,7,FALSE),""),"")</f>
        <v/>
      </c>
      <c r="GB457" s="4" t="str">
        <f ca="1">IFERROR(IF($B457&lt;&gt;"",VLOOKUP(GB$421,TabelleK36BI,7,FALSE),""),"")</f>
        <v/>
      </c>
      <c r="GC457" s="4" t="str">
        <f ca="1">IFERROR(IF($B457&lt;&gt;"",VLOOKUP(GC$421,TabelleK36BI,7,FALSE),""),"")</f>
        <v/>
      </c>
      <c r="GD457" s="4" t="str">
        <f ca="1">IFERROR(IF($B457&lt;&gt;"",VLOOKUP(GD$421,TabelleK36BI,7,FALSE),""),"")</f>
        <v/>
      </c>
      <c r="GE457" s="4" t="str">
        <f ca="1">IFERROR(IF($B457&lt;&gt;"",VLOOKUP(GE$421,TabelleK36BI,7,FALSE),""),"")</f>
        <v/>
      </c>
      <c r="GF457" s="4" t="str">
        <f ca="1">IFERROR(IF($B457&lt;&gt;"",VLOOKUP(GF$421,TabelleK36BI,7,FALSE),""),"")</f>
        <v/>
      </c>
      <c r="GG457" s="4" t="str">
        <f ca="1">IFERROR(IF($B457&lt;&gt;"",VLOOKUP(GG$421,TabelleK36BI,7,FALSE),""),"")</f>
        <v/>
      </c>
      <c r="GH457" s="4" t="str">
        <f ca="1">IFERROR(IF($B457&lt;&gt;"",VLOOKUP(GH$421,TabelleK36BI,7,FALSE),""),"")</f>
        <v/>
      </c>
      <c r="GI457" s="4" t="str">
        <f ca="1">IFERROR(IF($B457&lt;&gt;"",VLOOKUP(GI$421,TabelleK36BI,7,FALSE),""),"")</f>
        <v/>
      </c>
      <c r="GJ457" s="4" t="str">
        <f ca="1">IFERROR(IF($B457&lt;&gt;"",VLOOKUP(GJ$421,TabelleK36BI,7,FALSE),""),"")</f>
        <v/>
      </c>
      <c r="GK457" s="4" t="str">
        <f ca="1">IFERROR(IF($B457&lt;&gt;"",VLOOKUP(GK$421,TabelleK36BI,7,FALSE),""),"")</f>
        <v/>
      </c>
      <c r="GL457" s="4" t="str">
        <f ca="1">IFERROR(IF($B457&lt;&gt;"",VLOOKUP(GL$421,TabelleK36BI,7,FALSE),""),"")</f>
        <v/>
      </c>
      <c r="GM457" s="4" t="str">
        <f ca="1">IFERROR(IF($B457&lt;&gt;"",VLOOKUP(GM$421,TabelleK36BI,7,FALSE),""),"")</f>
        <v/>
      </c>
      <c r="GN457" s="4" t="str">
        <f ca="1">IFERROR(IF($B457&lt;&gt;"",VLOOKUP(GN$421,TabelleK36BI,7,FALSE),""),"")</f>
        <v/>
      </c>
      <c r="GO457" s="4" t="str">
        <f ca="1">IFERROR(IF($B457&lt;&gt;"",VLOOKUP(GO$421,TabelleK36BI,7,FALSE),""),"")</f>
        <v/>
      </c>
      <c r="GP457" s="4" t="str">
        <f ca="1">IFERROR(IF($B457&lt;&gt;"",VLOOKUP(GP$421,TabelleK36BI,7,FALSE),""),"")</f>
        <v/>
      </c>
      <c r="GQ457" s="4" t="str">
        <f ca="1">IFERROR(IF($B457&lt;&gt;"",VLOOKUP(GQ$421,TabelleK36BI,7,FALSE),""),"")</f>
        <v/>
      </c>
      <c r="GR457" s="4" t="str">
        <f ca="1">IFERROR(IF($B457&lt;&gt;"",VLOOKUP(GR$421,TabelleK36BI,7,FALSE),""),"")</f>
        <v/>
      </c>
      <c r="GS457" s="4" t="str">
        <f ca="1">IFERROR(IF($B457&lt;&gt;"",VLOOKUP(GS$421,TabelleK36BI,7,FALSE),""),"")</f>
        <v/>
      </c>
      <c r="GT457" s="4" t="str">
        <f ca="1">IFERROR(IF($B457&lt;&gt;"",VLOOKUP(GT$421,TabelleK36BI,7,FALSE),""),"")</f>
        <v/>
      </c>
      <c r="GU457" s="4" t="str">
        <f ca="1">IFERROR(IF($B457&lt;&gt;"",VLOOKUP(GU$421,TabelleK36BI,7,FALSE),""),"")</f>
        <v/>
      </c>
      <c r="GV457" s="4" t="str">
        <f ca="1">IFERROR(IF($B457&lt;&gt;"",VLOOKUP(GV$421,TabelleK36BI,7,FALSE),""),"")</f>
        <v/>
      </c>
      <c r="GW457" s="4" t="str">
        <f ca="1">IFERROR(IF($B457&lt;&gt;"",VLOOKUP(GW$421,TabelleK36BI,7,FALSE),""),"")</f>
        <v/>
      </c>
      <c r="GX457" s="4" t="str">
        <f ca="1">IFERROR(IF($B457&lt;&gt;"",VLOOKUP(GX$421,TabelleK36BI,7,FALSE),""),"")</f>
        <v/>
      </c>
      <c r="GY457" s="4" t="str">
        <f ca="1">IFERROR(IF($B457&lt;&gt;"",VLOOKUP(GY$421,TabelleK36BI,7,FALSE),""),"")</f>
        <v/>
      </c>
      <c r="GZ457" s="4" t="str">
        <f ca="1">IFERROR(IF($B457&lt;&gt;"",VLOOKUP(GZ$421,TabelleK36BI,7,FALSE),""),"")</f>
        <v/>
      </c>
      <c r="HA457" s="4" t="str">
        <f ca="1">IFERROR(IF($B457&lt;&gt;"",VLOOKUP(HA$421,TabelleK36BI,7,FALSE),""),"")</f>
        <v/>
      </c>
      <c r="HB457" s="4" t="str">
        <f ca="1">IFERROR(IF($B457&lt;&gt;"",VLOOKUP(HB$421,TabelleK36BI,7,FALSE),""),"")</f>
        <v/>
      </c>
      <c r="HC457" s="4" t="str">
        <f ca="1">IFERROR(IF($B457&lt;&gt;"",VLOOKUP(HC$421,TabelleK36BI,7,FALSE),""),"")</f>
        <v/>
      </c>
      <c r="HD457" s="4" t="str">
        <f ca="1">IFERROR(IF($B457&lt;&gt;"",VLOOKUP(HD$421,TabelleK36BI,7,FALSE),""),"")</f>
        <v/>
      </c>
      <c r="HE457" s="4" t="str">
        <f ca="1">IFERROR(IF($B457&lt;&gt;"",VLOOKUP(HE$421,TabelleK36BI,7,FALSE),""),"")</f>
        <v/>
      </c>
      <c r="HF457" s="4" t="str">
        <f ca="1">IFERROR(IF($B457&lt;&gt;"",VLOOKUP(HF$421,TabelleK36BI,7,FALSE),""),"")</f>
        <v/>
      </c>
      <c r="HG457" s="4" t="str">
        <f ca="1">IFERROR(IF($B457&lt;&gt;"",VLOOKUP(HG$421,TabelleK36BI,7,FALSE),""),"")</f>
        <v/>
      </c>
      <c r="HH457" s="4" t="str">
        <f ca="1">IFERROR(IF($B457&lt;&gt;"",VLOOKUP(HH$421,TabelleK36BI,7,FALSE),""),"")</f>
        <v/>
      </c>
      <c r="HI457" s="4" t="str">
        <f ca="1">IFERROR(IF($B457&lt;&gt;"",VLOOKUP(HI$421,TabelleK36BI,7,FALSE),""),"")</f>
        <v/>
      </c>
      <c r="HJ457" s="4" t="str">
        <f ca="1">IFERROR(IF($B457&lt;&gt;"",VLOOKUP(HJ$421,TabelleK36BI,7,FALSE),""),"")</f>
        <v/>
      </c>
      <c r="HK457" s="4" t="str">
        <f ca="1">IFERROR(IF($B457&lt;&gt;"",VLOOKUP(HK$421,TabelleK36BI,7,FALSE),""),"")</f>
        <v/>
      </c>
      <c r="HL457" s="4" t="str">
        <f ca="1">IFERROR(IF($B457&lt;&gt;"",VLOOKUP(HL$421,TabelleK36BI,7,FALSE),""),"")</f>
        <v/>
      </c>
      <c r="HM457" s="4" t="str">
        <f ca="1">IFERROR(IF($B457&lt;&gt;"",VLOOKUP(HM$421,TabelleK36BI,7,FALSE),""),"")</f>
        <v/>
      </c>
      <c r="HN457" s="4" t="str">
        <f ca="1">IFERROR(IF($B457&lt;&gt;"",VLOOKUP(HN$421,TabelleK36BI,7,FALSE),""),"")</f>
        <v/>
      </c>
      <c r="HO457" s="4" t="str">
        <f ca="1">IFERROR(IF($B457&lt;&gt;"",VLOOKUP(HO$421,TabelleK36BI,7,FALSE),""),"")</f>
        <v/>
      </c>
      <c r="HP457" s="4" t="str">
        <f ca="1">IFERROR(IF($B457&lt;&gt;"",VLOOKUP(HP$421,TabelleK36BI,7,FALSE),""),"")</f>
        <v/>
      </c>
      <c r="HQ457" s="4" t="str">
        <f ca="1">IFERROR(IF($B457&lt;&gt;"",VLOOKUP(HQ$421,TabelleK36BI,7,FALSE),""),"")</f>
        <v/>
      </c>
      <c r="HR457" s="4" t="str">
        <f ca="1">IFERROR(IF($B457&lt;&gt;"",VLOOKUP(HR$421,TabelleK36BI,7,FALSE),""),"")</f>
        <v/>
      </c>
      <c r="HS457" s="4" t="str">
        <f ca="1">IFERROR(IF($B457&lt;&gt;"",VLOOKUP(HS$421,TabelleK36BI,7,FALSE),""),"")</f>
        <v/>
      </c>
      <c r="HT457" s="4" t="str">
        <f ca="1">IFERROR(IF($B457&lt;&gt;"",VLOOKUP(HT$421,TabelleK36BI,7,FALSE),""),"")</f>
        <v/>
      </c>
      <c r="HU457" s="4" t="str">
        <f ca="1">IFERROR(IF($B457&lt;&gt;"",VLOOKUP(HU$421,TabelleK36BI,7,FALSE),""),"")</f>
        <v/>
      </c>
      <c r="HV457" s="4" t="str">
        <f ca="1">IFERROR(IF($B457&lt;&gt;"",VLOOKUP(HV$421,TabelleK36BI,7,FALSE),""),"")</f>
        <v/>
      </c>
      <c r="HW457" s="4" t="str">
        <f ca="1">IFERROR(IF($B457&lt;&gt;"",VLOOKUP(HW$421,TabelleK36BI,7,FALSE),""),"")</f>
        <v/>
      </c>
      <c r="HX457" s="4" t="str">
        <f ca="1">IFERROR(IF($B457&lt;&gt;"",VLOOKUP(HX$421,TabelleK36BI,7,FALSE),""),"")</f>
        <v/>
      </c>
      <c r="HY457" s="4" t="str">
        <f ca="1">IFERROR(IF($B457&lt;&gt;"",VLOOKUP(HY$421,TabelleK36BI,7,FALSE),""),"")</f>
        <v/>
      </c>
      <c r="HZ457" s="4" t="str">
        <f ca="1">IFERROR(IF($B457&lt;&gt;"",VLOOKUP(HZ$421,TabelleK36BI,7,FALSE),""),"")</f>
        <v/>
      </c>
      <c r="IA457" s="4" t="str">
        <f ca="1">IFERROR(IF($B457&lt;&gt;"",VLOOKUP(IA$421,TabelleK36BI,7,FALSE),""),"")</f>
        <v/>
      </c>
      <c r="IB457" s="4" t="str">
        <f ca="1">IFERROR(IF($B457&lt;&gt;"",VLOOKUP(IB$421,TabelleK36BI,7,FALSE),""),"")</f>
        <v/>
      </c>
      <c r="IC457" s="4" t="str">
        <f ca="1">IFERROR(IF($B457&lt;&gt;"",VLOOKUP(IC$421,TabelleK36BI,7,FALSE),""),"")</f>
        <v/>
      </c>
      <c r="ID457" s="4" t="str">
        <f ca="1">IFERROR(IF($B457&lt;&gt;"",VLOOKUP(ID$421,TabelleK36BI,7,FALSE),""),"")</f>
        <v/>
      </c>
      <c r="IE457" s="4" t="str">
        <f ca="1">IFERROR(IF($B457&lt;&gt;"",VLOOKUP(IE$421,TabelleK36BI,7,FALSE),""),"")</f>
        <v/>
      </c>
      <c r="IF457" s="4" t="str">
        <f ca="1">IFERROR(IF($B457&lt;&gt;"",VLOOKUP(IF$421,TabelleK36BI,7,FALSE),""),"")</f>
        <v/>
      </c>
      <c r="IG457" s="4" t="str">
        <f ca="1">IFERROR(IF($B457&lt;&gt;"",VLOOKUP(IG$421,TabelleK36BI,7,FALSE),""),"")</f>
        <v/>
      </c>
      <c r="IH457" s="4" t="str">
        <f ca="1">IFERROR(IF($B457&lt;&gt;"",VLOOKUP(IH$421,TabelleK36BI,7,FALSE),""),"")</f>
        <v/>
      </c>
      <c r="II457" s="4" t="str">
        <f ca="1">IFERROR(IF($B457&lt;&gt;"",VLOOKUP(II$421,TabelleK36BI,7,FALSE),""),"")</f>
        <v/>
      </c>
      <c r="IJ457" s="4" t="str">
        <f ca="1">IFERROR(IF($B457&lt;&gt;"",VLOOKUP(IJ$421,TabelleK36BI,7,FALSE),""),"")</f>
        <v/>
      </c>
      <c r="IK457" s="4" t="str">
        <f ca="1">IFERROR(IF($B457&lt;&gt;"",VLOOKUP(IK$421,TabelleK36BI,7,FALSE),""),"")</f>
        <v/>
      </c>
      <c r="IL457" s="4" t="str">
        <f ca="1">IFERROR(IF($B457&lt;&gt;"",VLOOKUP(IL$421,TabelleK36BI,7,FALSE),""),"")</f>
        <v/>
      </c>
      <c r="IM457" s="4" t="str">
        <f ca="1">IFERROR(IF($B457&lt;&gt;"",VLOOKUP(IM$421,TabelleK36BI,7,FALSE),""),"")</f>
        <v/>
      </c>
      <c r="IN457" s="4" t="str">
        <f ca="1">IFERROR(IF($B457&lt;&gt;"",VLOOKUP(IN$421,TabelleK36BI,7,FALSE),""),"")</f>
        <v/>
      </c>
      <c r="IO457" s="4" t="str">
        <f ca="1">IFERROR(IF($B457&lt;&gt;"",VLOOKUP(IO$421,TabelleK36BI,7,FALSE),""),"")</f>
        <v/>
      </c>
      <c r="IP457" s="4" t="str">
        <f ca="1">IFERROR(IF($B457&lt;&gt;"",VLOOKUP(IP$421,TabelleK36BI,7,FALSE),""),"")</f>
        <v/>
      </c>
      <c r="IQ457" s="4" t="str">
        <f ca="1">IFERROR(IF($B457&lt;&gt;"",VLOOKUP(IQ$421,TabelleK36BI,7,FALSE),""),"")</f>
        <v/>
      </c>
      <c r="IR457" s="4" t="str">
        <f ca="1">IFERROR(IF($B457&lt;&gt;"",VLOOKUP(IR$421,TabelleK36BI,7,FALSE),""),"")</f>
        <v/>
      </c>
      <c r="IS457" s="4" t="str">
        <f ca="1">IFERROR(IF($B457&lt;&gt;"",VLOOKUP(IS$421,TabelleK36BI,7,FALSE),""),"")</f>
        <v/>
      </c>
      <c r="IT457" s="4" t="str">
        <f ca="1">IFERROR(IF($B457&lt;&gt;"",VLOOKUP(IT$421,TabelleK36BI,7,FALSE),""),"")</f>
        <v/>
      </c>
      <c r="IU457" s="4" t="str">
        <f ca="1">IFERROR(IF($B457&lt;&gt;"",VLOOKUP(IU$421,TabelleK36BI,7,FALSE),""),"")</f>
        <v/>
      </c>
      <c r="IV457" s="4" t="str">
        <f ca="1">IFERROR(IF($B457&lt;&gt;"",VLOOKUP(IV$421,TabelleK36BI,7,FALSE),""),"")</f>
        <v/>
      </c>
      <c r="IW457" s="4" t="str">
        <f ca="1">IFERROR(IF($B457&lt;&gt;"",VLOOKUP(IW$421,TabelleK36BI,7,FALSE),""),"")</f>
        <v/>
      </c>
      <c r="IX457" s="4" t="str">
        <f ca="1">IFERROR(IF($B457&lt;&gt;"",VLOOKUP(IX$421,TabelleK36BI,7,FALSE),""),"")</f>
        <v/>
      </c>
      <c r="IY457" s="4" t="str">
        <f ca="1">IFERROR(IF($B457&lt;&gt;"",VLOOKUP(IY$421,TabelleK36BI,7,FALSE),""),"")</f>
        <v/>
      </c>
      <c r="IZ457" s="4" t="str">
        <f ca="1">IFERROR(IF($B457&lt;&gt;"",VLOOKUP(IZ$421,TabelleK36BI,7,FALSE),""),"")</f>
        <v/>
      </c>
      <c r="JA457" s="4" t="str">
        <f ca="1">IFERROR(IF($B457&lt;&gt;"",VLOOKUP(JA$421,TabelleK36BI,7,FALSE),""),"")</f>
        <v/>
      </c>
      <c r="JB457" s="4" t="str">
        <f ca="1">IFERROR(IF($B457&lt;&gt;"",VLOOKUP(JB$421,TabelleK36BI,7,FALSE),""),"")</f>
        <v/>
      </c>
      <c r="JC457" s="4" t="str">
        <f ca="1">IFERROR(IF($B457&lt;&gt;"",VLOOKUP(JC$421,TabelleK36BI,7,FALSE),""),"")</f>
        <v/>
      </c>
      <c r="JD457" s="4" t="str">
        <f ca="1">IFERROR(IF($B457&lt;&gt;"",VLOOKUP(JD$421,TabelleK36BI,7,FALSE),""),"")</f>
        <v/>
      </c>
      <c r="JE457" s="4" t="str">
        <f ca="1">IFERROR(IF($B457&lt;&gt;"",VLOOKUP(JE$421,TabelleK36BI,7,FALSE),""),"")</f>
        <v/>
      </c>
      <c r="JF457" s="4" t="str">
        <f ca="1">IFERROR(IF($B457&lt;&gt;"",VLOOKUP(JF$421,TabelleK36BI,7,FALSE),""),"")</f>
        <v/>
      </c>
      <c r="JG457" s="4" t="str">
        <f ca="1">IFERROR(IF($B457&lt;&gt;"",VLOOKUP(JG$421,TabelleK36BI,7,FALSE),""),"")</f>
        <v/>
      </c>
      <c r="JH457" s="4" t="str">
        <f ca="1">IFERROR(IF($B457&lt;&gt;"",VLOOKUP(JH$421,TabelleK36BI,7,FALSE),""),"")</f>
        <v/>
      </c>
      <c r="JI457" s="4" t="str">
        <f ca="1">IFERROR(IF($B457&lt;&gt;"",VLOOKUP(JI$421,TabelleK36BI,7,FALSE),""),"")</f>
        <v/>
      </c>
      <c r="JJ457" s="4" t="str">
        <f ca="1">IFERROR(IF($B457&lt;&gt;"",VLOOKUP(JJ$421,TabelleK36BI,7,FALSE),""),"")</f>
        <v/>
      </c>
      <c r="JK457" s="4" t="str">
        <f ca="1">IFERROR(IF($B457&lt;&gt;"",VLOOKUP(JK$421,TabelleK36BI,7,FALSE),""),"")</f>
        <v/>
      </c>
      <c r="JL457" s="4" t="str">
        <f ca="1">IFERROR(IF($B457&lt;&gt;"",VLOOKUP(JL$421,TabelleK36BI,7,FALSE),""),"")</f>
        <v/>
      </c>
      <c r="JM457" s="4" t="str">
        <f ca="1">IFERROR(IF($B457&lt;&gt;"",VLOOKUP(JM$421,TabelleK36BI,7,FALSE),""),"")</f>
        <v/>
      </c>
      <c r="JN457" s="4" t="str">
        <f ca="1">IFERROR(IF($B457&lt;&gt;"",VLOOKUP(JN$421,TabelleK36BI,7,FALSE),""),"")</f>
        <v/>
      </c>
      <c r="JO457" s="4" t="str">
        <f ca="1">IFERROR(IF($B457&lt;&gt;"",VLOOKUP(JO$421,TabelleK36BI,7,FALSE),""),"")</f>
        <v/>
      </c>
      <c r="JP457" s="4" t="str">
        <f ca="1">IFERROR(IF($B457&lt;&gt;"",VLOOKUP(JP$421,TabelleK36BI,7,FALSE),""),"")</f>
        <v/>
      </c>
      <c r="JQ457" s="4" t="str">
        <f ca="1">IFERROR(IF($B457&lt;&gt;"",VLOOKUP(JQ$421,TabelleK36BI,7,FALSE),""),"")</f>
        <v/>
      </c>
      <c r="JR457" s="4" t="str">
        <f ca="1">IFERROR(IF($B457&lt;&gt;"",VLOOKUP(JR$421,TabelleK36BI,7,FALSE),""),"")</f>
        <v/>
      </c>
      <c r="JS457" s="4" t="str">
        <f ca="1">IFERROR(IF($B457&lt;&gt;"",VLOOKUP(JS$421,TabelleK36BI,7,FALSE),""),"")</f>
        <v/>
      </c>
      <c r="JT457" s="4" t="str">
        <f ca="1">IFERROR(IF($B457&lt;&gt;"",VLOOKUP(JT$421,TabelleK36BI,7,FALSE),""),"")</f>
        <v/>
      </c>
      <c r="JU457" s="4" t="str">
        <f ca="1">IFERROR(IF($B457&lt;&gt;"",VLOOKUP(JU$421,TabelleK36BI,7,FALSE),""),"")</f>
        <v/>
      </c>
      <c r="JV457" s="4" t="str">
        <f ca="1">IFERROR(IF($B457&lt;&gt;"",VLOOKUP(JV$421,TabelleK36BI,7,FALSE),""),"")</f>
        <v/>
      </c>
      <c r="JW457" s="4" t="str">
        <f ca="1">IFERROR(IF($B457&lt;&gt;"",VLOOKUP(JW$421,TabelleK36BI,7,FALSE),""),"")</f>
        <v/>
      </c>
      <c r="JX457" s="4" t="str">
        <f ca="1">IFERROR(IF($B457&lt;&gt;"",VLOOKUP(JX$421,TabelleK36BI,7,FALSE),""),"")</f>
        <v/>
      </c>
      <c r="JY457" s="4" t="str">
        <f ca="1">IFERROR(IF($B457&lt;&gt;"",VLOOKUP(JY$421,TabelleK36BI,7,FALSE),""),"")</f>
        <v/>
      </c>
      <c r="JZ457" s="4" t="str">
        <f ca="1">IFERROR(IF($B457&lt;&gt;"",VLOOKUP(JZ$421,TabelleK36BI,7,FALSE),""),"")</f>
        <v/>
      </c>
      <c r="KA457" s="4" t="str">
        <f ca="1">IFERROR(IF($B457&lt;&gt;"",VLOOKUP(KA$421,TabelleK36BI,7,FALSE),""),"")</f>
        <v/>
      </c>
      <c r="KB457" s="4" t="str">
        <f ca="1">IFERROR(IF($B457&lt;&gt;"",VLOOKUP(KB$421,TabelleK36BI,7,FALSE),""),"")</f>
        <v/>
      </c>
      <c r="KC457" s="4" t="str">
        <f ca="1">IFERROR(IF($B457&lt;&gt;"",VLOOKUP(KC$421,TabelleK36BI,7,FALSE),""),"")</f>
        <v/>
      </c>
      <c r="KD457" s="4" t="str">
        <f ca="1">IFERROR(IF($B457&lt;&gt;"",VLOOKUP(KD$421,TabelleK36BI,7,FALSE),""),"")</f>
        <v/>
      </c>
      <c r="KE457" s="4" t="str">
        <f ca="1">IFERROR(IF($B457&lt;&gt;"",VLOOKUP(KE$421,TabelleK36BI,7,FALSE),""),"")</f>
        <v/>
      </c>
      <c r="KF457" s="4" t="str">
        <f ca="1">IFERROR(IF($B457&lt;&gt;"",VLOOKUP(KF$421,TabelleK36BI,7,FALSE),""),"")</f>
        <v/>
      </c>
      <c r="KG457" s="4" t="str">
        <f ca="1">IFERROR(IF($B457&lt;&gt;"",VLOOKUP(KG$421,TabelleK36BI,7,FALSE),""),"")</f>
        <v/>
      </c>
      <c r="KH457" s="4" t="str">
        <f ca="1">IFERROR(IF($B457&lt;&gt;"",VLOOKUP(KH$421,TabelleK36BI,7,FALSE),""),"")</f>
        <v/>
      </c>
      <c r="KI457" s="4" t="str">
        <f ca="1">IFERROR(IF($B457&lt;&gt;"",VLOOKUP(KI$421,TabelleK36BI,7,FALSE),""),"")</f>
        <v/>
      </c>
      <c r="KJ457" s="4" t="str">
        <f ca="1">IFERROR(IF($B457&lt;&gt;"",VLOOKUP(KJ$421,TabelleK36BI,7,FALSE),""),"")</f>
        <v/>
      </c>
      <c r="KK457" s="4" t="str">
        <f ca="1">IFERROR(IF($B457&lt;&gt;"",VLOOKUP(KK$421,TabelleK36BI,7,FALSE),""),"")</f>
        <v/>
      </c>
      <c r="KL457" s="4" t="str">
        <f ca="1">IFERROR(IF($B457&lt;&gt;"",VLOOKUP(KL$421,TabelleK36BI,7,FALSE),""),"")</f>
        <v/>
      </c>
      <c r="KM457" s="4" t="str">
        <f ca="1">IFERROR(IF($B457&lt;&gt;"",VLOOKUP(KM$421,TabelleK36BI,7,FALSE),""),"")</f>
        <v/>
      </c>
      <c r="KN457" s="4" t="str">
        <f ca="1">IFERROR(IF($B457&lt;&gt;"",VLOOKUP(KN$421,TabelleK36BI,7,FALSE),""),"")</f>
        <v/>
      </c>
      <c r="KO457" s="4" t="str">
        <f ca="1">IFERROR(IF($B457&lt;&gt;"",VLOOKUP(KO$421,TabelleK36BI,7,FALSE),""),"")</f>
        <v/>
      </c>
      <c r="KP457" s="4" t="str">
        <f ca="1">IFERROR(IF($B457&lt;&gt;"",VLOOKUP(KP$421,TabelleK36BI,7,FALSE),""),"")</f>
        <v/>
      </c>
      <c r="KQ457" s="4" t="str">
        <f ca="1">IFERROR(IF($B457&lt;&gt;"",VLOOKUP(KQ$421,TabelleK36BI,7,FALSE),""),"")</f>
        <v/>
      </c>
      <c r="KR457" s="4" t="str">
        <f>IFERROR(VLOOKUP($KR$421,TabelleK36BI,7,FALSE),"")</f>
        <v/>
      </c>
      <c r="KS457" s="4" t="str">
        <f>IFERROR(VLOOKUP($KS$421,TabelleK36BI,7,FALSE),"")</f>
        <v/>
      </c>
    </row>
    <row r="458" spans="2:305" ht="12.75" hidden="1" customHeight="1" x14ac:dyDescent="0.2">
      <c r="B458" s="138" t="str">
        <f t="shared" ca="1" si="148"/>
        <v/>
      </c>
      <c r="C458" s="4" t="str">
        <f ca="1">IFERROR(IF($B458&lt;&gt;"",VLOOKUP(C$421,TabelleK37BI,7,FALSE),""),"")</f>
        <v/>
      </c>
      <c r="D458" s="4" t="str">
        <f ca="1">IFERROR(IF($B458&lt;&gt;"",VLOOKUP(D$421,TabelleK37BI,7,FALSE),""),"")</f>
        <v/>
      </c>
      <c r="E458" s="4" t="str">
        <f ca="1">IFERROR(IF($B458&lt;&gt;"",VLOOKUP(E$421,TabelleK37BI,7,FALSE),""),"")</f>
        <v/>
      </c>
      <c r="F458" s="4" t="str">
        <f ca="1">IFERROR(IF($B458&lt;&gt;"",VLOOKUP(F$421,TabelleK37BI,7,FALSE),""),"")</f>
        <v/>
      </c>
      <c r="G458" s="4" t="str">
        <f ca="1">IFERROR(IF($B458&lt;&gt;"",VLOOKUP(G$421,TabelleK37BI,7,FALSE),""),"")</f>
        <v/>
      </c>
      <c r="H458" s="4" t="str">
        <f ca="1">IFERROR(IF($B458&lt;&gt;"",VLOOKUP(H$421,TabelleK37BI,7,FALSE),""),"")</f>
        <v/>
      </c>
      <c r="I458" s="4" t="str">
        <f ca="1">IFERROR(IF($B458&lt;&gt;"",VLOOKUP(I$421,TabelleK37BI,7,FALSE),""),"")</f>
        <v/>
      </c>
      <c r="J458" s="4" t="str">
        <f ca="1">IFERROR(IF($B458&lt;&gt;"",VLOOKUP(J$421,TabelleK37BI,7,FALSE),""),"")</f>
        <v/>
      </c>
      <c r="K458" s="4" t="str">
        <f ca="1">IFERROR(IF($B458&lt;&gt;"",VLOOKUP(K$421,TabelleK37BI,7,FALSE),""),"")</f>
        <v/>
      </c>
      <c r="L458" s="4" t="str">
        <f ca="1">IFERROR(IF($B458&lt;&gt;"",VLOOKUP(L$421,TabelleK37BI,7,FALSE),""),"")</f>
        <v/>
      </c>
      <c r="M458" s="4" t="str">
        <f ca="1">IFERROR(IF($B458&lt;&gt;"",VLOOKUP(M$421,TabelleK37BI,7,FALSE),""),"")</f>
        <v/>
      </c>
      <c r="N458" s="4" t="str">
        <f ca="1">IFERROR(IF($B458&lt;&gt;"",VLOOKUP(N$421,TabelleK37BI,7,FALSE),""),"")</f>
        <v/>
      </c>
      <c r="O458" s="4" t="str">
        <f ca="1">IFERROR(IF($B458&lt;&gt;"",VLOOKUP(O$421,TabelleK37BI,7,FALSE),""),"")</f>
        <v/>
      </c>
      <c r="P458" s="4" t="str">
        <f ca="1">IFERROR(IF($B458&lt;&gt;"",VLOOKUP(P$421,TabelleK37BI,7,FALSE),""),"")</f>
        <v/>
      </c>
      <c r="Q458" s="4" t="str">
        <f ca="1">IFERROR(IF($B458&lt;&gt;"",VLOOKUP(Q$421,TabelleK37BI,7,FALSE),""),"")</f>
        <v/>
      </c>
      <c r="R458" s="4" t="str">
        <f ca="1">IFERROR(IF($B458&lt;&gt;"",VLOOKUP(R$421,TabelleK37BI,7,FALSE),""),"")</f>
        <v/>
      </c>
      <c r="S458" s="4" t="str">
        <f ca="1">IFERROR(IF($B458&lt;&gt;"",VLOOKUP(S$421,TabelleK37BI,7,FALSE),""),"")</f>
        <v/>
      </c>
      <c r="T458" s="4" t="str">
        <f ca="1">IFERROR(IF($B458&lt;&gt;"",VLOOKUP(T$421,TabelleK37BI,7,FALSE),""),"")</f>
        <v/>
      </c>
      <c r="U458" s="4" t="str">
        <f ca="1">IFERROR(IF($B458&lt;&gt;"",VLOOKUP(U$421,TabelleK37BI,7,FALSE),""),"")</f>
        <v/>
      </c>
      <c r="V458" s="4" t="str">
        <f ca="1">IFERROR(IF($B458&lt;&gt;"",VLOOKUP(V$421,TabelleK37BI,7,FALSE),""),"")</f>
        <v/>
      </c>
      <c r="W458" s="4" t="str">
        <f ca="1">IFERROR(IF($B458&lt;&gt;"",VLOOKUP(W$421,TabelleK37BI,7,FALSE),""),"")</f>
        <v/>
      </c>
      <c r="X458" s="4" t="str">
        <f ca="1">IFERROR(IF($B458&lt;&gt;"",VLOOKUP(X$421,TabelleK37BI,7,FALSE),""),"")</f>
        <v/>
      </c>
      <c r="Y458" s="4" t="str">
        <f ca="1">IFERROR(IF($B458&lt;&gt;"",VLOOKUP(Y$421,TabelleK37BI,7,FALSE),""),"")</f>
        <v/>
      </c>
      <c r="Z458" s="4" t="str">
        <f ca="1">IFERROR(IF($B458&lt;&gt;"",VLOOKUP(Z$421,TabelleK37BI,7,FALSE),""),"")</f>
        <v/>
      </c>
      <c r="AA458" s="4" t="str">
        <f ca="1">IFERROR(IF($B458&lt;&gt;"",VLOOKUP(AA$421,TabelleK37BI,7,FALSE),""),"")</f>
        <v/>
      </c>
      <c r="AB458" s="4" t="str">
        <f ca="1">IFERROR(IF($B458&lt;&gt;"",VLOOKUP(AB$421,TabelleK37BI,7,FALSE),""),"")</f>
        <v/>
      </c>
      <c r="AC458" s="4" t="str">
        <f ca="1">IFERROR(IF($B458&lt;&gt;"",VLOOKUP(AC$421,TabelleK37BI,7,FALSE),""),"")</f>
        <v/>
      </c>
      <c r="AD458" s="4" t="str">
        <f ca="1">IFERROR(IF($B458&lt;&gt;"",VLOOKUP(AD$421,TabelleK37BI,7,FALSE),""),"")</f>
        <v/>
      </c>
      <c r="AE458" s="4" t="str">
        <f ca="1">IFERROR(IF($B458&lt;&gt;"",VLOOKUP(AE$421,TabelleK37BI,7,FALSE),""),"")</f>
        <v/>
      </c>
      <c r="AF458" s="4" t="str">
        <f ca="1">IFERROR(IF($B458&lt;&gt;"",VLOOKUP(AF$421,TabelleK37BI,7,FALSE),""),"")</f>
        <v/>
      </c>
      <c r="AG458" s="4" t="str">
        <f ca="1">IFERROR(IF($B458&lt;&gt;"",VLOOKUP(AG$421,TabelleK37BI,7,FALSE),""),"")</f>
        <v/>
      </c>
      <c r="AH458" s="4" t="str">
        <f ca="1">IFERROR(IF($B458&lt;&gt;"",VLOOKUP(AH$421,TabelleK37BI,7,FALSE),""),"")</f>
        <v/>
      </c>
      <c r="AI458" s="4" t="str">
        <f ca="1">IFERROR(IF($B458&lt;&gt;"",VLOOKUP(AI$421,TabelleK37BI,7,FALSE),""),"")</f>
        <v/>
      </c>
      <c r="AJ458" s="4" t="str">
        <f ca="1">IFERROR(IF($B458&lt;&gt;"",VLOOKUP(AJ$421,TabelleK37BI,7,FALSE),""),"")</f>
        <v/>
      </c>
      <c r="AK458" s="4" t="str">
        <f ca="1">IFERROR(IF($B458&lt;&gt;"",VLOOKUP(AK$421,TabelleK37BI,7,FALSE),""),"")</f>
        <v/>
      </c>
      <c r="AL458" s="4" t="str">
        <f ca="1">IFERROR(IF($B458&lt;&gt;"",VLOOKUP(AL$421,TabelleK37BI,7,FALSE),""),"")</f>
        <v/>
      </c>
      <c r="AM458" s="4" t="str">
        <f ca="1">IFERROR(IF($B458&lt;&gt;"",VLOOKUP(AM$421,TabelleK37BI,7,FALSE),""),"")</f>
        <v/>
      </c>
      <c r="AN458" s="4" t="str">
        <f ca="1">IFERROR(IF($B458&lt;&gt;"",VLOOKUP(AN$421,TabelleK37BI,7,FALSE),""),"")</f>
        <v/>
      </c>
      <c r="AO458" s="4" t="str">
        <f ca="1">IFERROR(IF($B458&lt;&gt;"",VLOOKUP(AO$421,TabelleK37BI,7,FALSE),""),"")</f>
        <v/>
      </c>
      <c r="AP458" s="4" t="str">
        <f ca="1">IFERROR(IF($B458&lt;&gt;"",VLOOKUP(AP$421,TabelleK37BI,7,FALSE),""),"")</f>
        <v/>
      </c>
      <c r="AQ458" s="4" t="str">
        <f ca="1">IFERROR(IF($B458&lt;&gt;"",VLOOKUP(AQ$421,TabelleK37BI,7,FALSE),""),"")</f>
        <v/>
      </c>
      <c r="AR458" s="4" t="str">
        <f ca="1">IFERROR(IF($B458&lt;&gt;"",VLOOKUP(AR$421,TabelleK37BI,7,FALSE),""),"")</f>
        <v/>
      </c>
      <c r="AS458" s="4" t="str">
        <f ca="1">IFERROR(IF($B458&lt;&gt;"",VLOOKUP(AS$421,TabelleK37BI,7,FALSE),""),"")</f>
        <v/>
      </c>
      <c r="AT458" s="4" t="str">
        <f ca="1">IFERROR(IF($B458&lt;&gt;"",VLOOKUP(AT$421,TabelleK37BI,7,FALSE),""),"")</f>
        <v/>
      </c>
      <c r="AU458" s="4" t="str">
        <f ca="1">IFERROR(IF($B458&lt;&gt;"",VLOOKUP(AU$421,TabelleK37BI,7,FALSE),""),"")</f>
        <v/>
      </c>
      <c r="AV458" s="4" t="str">
        <f ca="1">IFERROR(IF($B458&lt;&gt;"",VLOOKUP(AV$421,TabelleK37BI,7,FALSE),""),"")</f>
        <v/>
      </c>
      <c r="AW458" s="4" t="str">
        <f ca="1">IFERROR(IF($B458&lt;&gt;"",VLOOKUP(AW$421,TabelleK37BI,7,FALSE),""),"")</f>
        <v/>
      </c>
      <c r="AX458" s="4" t="str">
        <f ca="1">IFERROR(IF($B458&lt;&gt;"",VLOOKUP(AX$421,TabelleK37BI,7,FALSE),""),"")</f>
        <v/>
      </c>
      <c r="AY458" s="4" t="str">
        <f ca="1">IFERROR(IF($B458&lt;&gt;"",VLOOKUP(AY$421,TabelleK37BI,7,FALSE),""),"")</f>
        <v/>
      </c>
      <c r="AZ458" s="4" t="str">
        <f ca="1">IFERROR(IF($B458&lt;&gt;"",VLOOKUP(AZ$421,TabelleK37BI,7,FALSE),""),"")</f>
        <v/>
      </c>
      <c r="BA458" s="4" t="str">
        <f ca="1">IFERROR(IF($B458&lt;&gt;"",VLOOKUP(BA$421,TabelleK37BI,7,FALSE),""),"")</f>
        <v/>
      </c>
      <c r="BB458" s="4" t="str">
        <f ca="1">IFERROR(IF($B458&lt;&gt;"",VLOOKUP(BB$421,TabelleK37BI,7,FALSE),""),"")</f>
        <v/>
      </c>
      <c r="BC458" s="4" t="str">
        <f ca="1">IFERROR(IF($B458&lt;&gt;"",VLOOKUP(BC$421,TabelleK37BI,7,FALSE),""),"")</f>
        <v/>
      </c>
      <c r="BD458" s="4" t="str">
        <f ca="1">IFERROR(IF($B458&lt;&gt;"",VLOOKUP(BD$421,TabelleK37BI,7,FALSE),""),"")</f>
        <v/>
      </c>
      <c r="BE458" s="4" t="str">
        <f ca="1">IFERROR(IF($B458&lt;&gt;"",VLOOKUP(BE$421,TabelleK37BI,7,FALSE),""),"")</f>
        <v/>
      </c>
      <c r="BF458" s="4" t="str">
        <f ca="1">IFERROR(IF($B458&lt;&gt;"",VLOOKUP(BF$421,TabelleK37BI,7,FALSE),""),"")</f>
        <v/>
      </c>
      <c r="BG458" s="4" t="str">
        <f ca="1">IFERROR(IF($B458&lt;&gt;"",VLOOKUP(BG$421,TabelleK37BI,7,FALSE),""),"")</f>
        <v/>
      </c>
      <c r="BH458" s="4" t="str">
        <f ca="1">IFERROR(IF($B458&lt;&gt;"",VLOOKUP(BH$421,TabelleK37BI,7,FALSE),""),"")</f>
        <v/>
      </c>
      <c r="BI458" s="4" t="str">
        <f ca="1">IFERROR(IF($B458&lt;&gt;"",VLOOKUP(BI$421,TabelleK37BI,7,FALSE),""),"")</f>
        <v/>
      </c>
      <c r="BJ458" s="4" t="str">
        <f ca="1">IFERROR(IF($B458&lt;&gt;"",VLOOKUP(BJ$421,TabelleK37BI,7,FALSE),""),"")</f>
        <v/>
      </c>
      <c r="BK458" s="4" t="str">
        <f ca="1">IFERROR(IF($B458&lt;&gt;"",VLOOKUP(BK$421,TabelleK37BI,7,FALSE),""),"")</f>
        <v/>
      </c>
      <c r="BL458" s="4" t="str">
        <f ca="1">IFERROR(IF($B458&lt;&gt;"",VLOOKUP(BL$421,TabelleK37BI,7,FALSE),""),"")</f>
        <v/>
      </c>
      <c r="BM458" s="4" t="str">
        <f ca="1">IFERROR(IF($B458&lt;&gt;"",VLOOKUP(BM$421,TabelleK37BI,7,FALSE),""),"")</f>
        <v/>
      </c>
      <c r="BN458" s="4" t="str">
        <f ca="1">IFERROR(IF($B458&lt;&gt;"",VLOOKUP(BN$421,TabelleK37BI,7,FALSE),""),"")</f>
        <v/>
      </c>
      <c r="BO458" s="4" t="str">
        <f ca="1">IFERROR(IF($B458&lt;&gt;"",VLOOKUP(BO$421,TabelleK37BI,7,FALSE),""),"")</f>
        <v/>
      </c>
      <c r="BP458" s="4" t="str">
        <f ca="1">IFERROR(IF($B458&lt;&gt;"",VLOOKUP(BP$421,TabelleK37BI,7,FALSE),""),"")</f>
        <v/>
      </c>
      <c r="BQ458" s="4" t="str">
        <f ca="1">IFERROR(IF($B458&lt;&gt;"",VLOOKUP(BQ$421,TabelleK37BI,7,FALSE),""),"")</f>
        <v/>
      </c>
      <c r="BR458" s="4" t="str">
        <f ca="1">IFERROR(IF($B458&lt;&gt;"",VLOOKUP(BR$421,TabelleK37BI,7,FALSE),""),"")</f>
        <v/>
      </c>
      <c r="BS458" s="4" t="str">
        <f ca="1">IFERROR(IF($B458&lt;&gt;"",VLOOKUP(BS$421,TabelleK37BI,7,FALSE),""),"")</f>
        <v/>
      </c>
      <c r="BT458" s="4" t="str">
        <f ca="1">IFERROR(IF($B458&lt;&gt;"",VLOOKUP(BT$421,TabelleK37BI,7,FALSE),""),"")</f>
        <v/>
      </c>
      <c r="BU458" s="4" t="str">
        <f ca="1">IFERROR(IF($B458&lt;&gt;"",VLOOKUP(BU$421,TabelleK37BI,7,FALSE),""),"")</f>
        <v/>
      </c>
      <c r="BV458" s="4" t="str">
        <f ca="1">IFERROR(IF($B458&lt;&gt;"",VLOOKUP(BV$421,TabelleK37BI,7,FALSE),""),"")</f>
        <v/>
      </c>
      <c r="BW458" s="4" t="str">
        <f ca="1">IFERROR(IF($B458&lt;&gt;"",VLOOKUP(BW$421,TabelleK37BI,7,FALSE),""),"")</f>
        <v/>
      </c>
      <c r="BX458" s="4" t="str">
        <f ca="1">IFERROR(IF($B458&lt;&gt;"",VLOOKUP(BX$421,TabelleK37BI,7,FALSE),""),"")</f>
        <v/>
      </c>
      <c r="BY458" s="4" t="str">
        <f ca="1">IFERROR(IF($B458&lt;&gt;"",VLOOKUP(BY$421,TabelleK37BI,7,FALSE),""),"")</f>
        <v/>
      </c>
      <c r="BZ458" s="4" t="str">
        <f ca="1">IFERROR(IF($B458&lt;&gt;"",VLOOKUP(BZ$421,TabelleK37BI,7,FALSE),""),"")</f>
        <v/>
      </c>
      <c r="CA458" s="4" t="str">
        <f ca="1">IFERROR(IF($B458&lt;&gt;"",VLOOKUP(CA$421,TabelleK37BI,7,FALSE),""),"")</f>
        <v/>
      </c>
      <c r="CB458" s="4" t="str">
        <f ca="1">IFERROR(IF($B458&lt;&gt;"",VLOOKUP(CB$421,TabelleK37BI,7,FALSE),""),"")</f>
        <v/>
      </c>
      <c r="CC458" s="4" t="str">
        <f ca="1">IFERROR(IF($B458&lt;&gt;"",VLOOKUP(CC$421,TabelleK37BI,7,FALSE),""),"")</f>
        <v/>
      </c>
      <c r="CD458" s="4" t="str">
        <f ca="1">IFERROR(IF($B458&lt;&gt;"",VLOOKUP(CD$421,TabelleK37BI,7,FALSE),""),"")</f>
        <v/>
      </c>
      <c r="CE458" s="4" t="str">
        <f ca="1">IFERROR(IF($B458&lt;&gt;"",VLOOKUP(CE$421,TabelleK37BI,7,FALSE),""),"")</f>
        <v/>
      </c>
      <c r="CF458" s="4" t="str">
        <f ca="1">IFERROR(IF($B458&lt;&gt;"",VLOOKUP(CF$421,TabelleK37BI,7,FALSE),""),"")</f>
        <v/>
      </c>
      <c r="CG458" s="4" t="str">
        <f ca="1">IFERROR(IF($B458&lt;&gt;"",VLOOKUP(CG$421,TabelleK37BI,7,FALSE),""),"")</f>
        <v/>
      </c>
      <c r="CH458" s="4" t="str">
        <f ca="1">IFERROR(IF($B458&lt;&gt;"",VLOOKUP(CH$421,TabelleK37BI,7,FALSE),""),"")</f>
        <v/>
      </c>
      <c r="CI458" s="4" t="str">
        <f ca="1">IFERROR(IF($B458&lt;&gt;"",VLOOKUP(CI$421,TabelleK37BI,7,FALSE),""),"")</f>
        <v/>
      </c>
      <c r="CJ458" s="4" t="str">
        <f ca="1">IFERROR(IF($B458&lt;&gt;"",VLOOKUP(CJ$421,TabelleK37BI,7,FALSE),""),"")</f>
        <v/>
      </c>
      <c r="CK458" s="4" t="str">
        <f ca="1">IFERROR(IF($B458&lt;&gt;"",VLOOKUP(CK$421,TabelleK37BI,7,FALSE),""),"")</f>
        <v/>
      </c>
      <c r="CL458" s="4" t="str">
        <f ca="1">IFERROR(IF($B458&lt;&gt;"",VLOOKUP(CL$421,TabelleK37BI,7,FALSE),""),"")</f>
        <v/>
      </c>
      <c r="CM458" s="4" t="str">
        <f ca="1">IFERROR(IF($B458&lt;&gt;"",VLOOKUP(CM$421,TabelleK37BI,7,FALSE),""),"")</f>
        <v/>
      </c>
      <c r="CN458" s="4" t="str">
        <f ca="1">IFERROR(IF($B458&lt;&gt;"",VLOOKUP(CN$421,TabelleK37BI,7,FALSE),""),"")</f>
        <v/>
      </c>
      <c r="CO458" s="4" t="str">
        <f ca="1">IFERROR(IF($B458&lt;&gt;"",VLOOKUP(CO$421,TabelleK37BI,7,FALSE),""),"")</f>
        <v/>
      </c>
      <c r="CP458" s="4" t="str">
        <f ca="1">IFERROR(IF($B458&lt;&gt;"",VLOOKUP(CP$421,TabelleK37BI,7,FALSE),""),"")</f>
        <v/>
      </c>
      <c r="CQ458" s="4" t="str">
        <f ca="1">IFERROR(IF($B458&lt;&gt;"",VLOOKUP(CQ$421,TabelleK37BI,7,FALSE),""),"")</f>
        <v/>
      </c>
      <c r="CR458" s="4" t="str">
        <f ca="1">IFERROR(IF($B458&lt;&gt;"",VLOOKUP(CR$421,TabelleK37BI,7,FALSE),""),"")</f>
        <v/>
      </c>
      <c r="CS458" s="4" t="str">
        <f ca="1">IFERROR(IF($B458&lt;&gt;"",VLOOKUP(CS$421,TabelleK37BI,7,FALSE),""),"")</f>
        <v/>
      </c>
      <c r="CT458" s="4" t="str">
        <f ca="1">IFERROR(IF($B458&lt;&gt;"",VLOOKUP(CT$421,TabelleK37BI,7,FALSE),""),"")</f>
        <v/>
      </c>
      <c r="CU458" s="4" t="str">
        <f ca="1">IFERROR(IF($B458&lt;&gt;"",VLOOKUP(CU$421,TabelleK37BI,7,FALSE),""),"")</f>
        <v/>
      </c>
      <c r="CV458" s="4" t="str">
        <f ca="1">IFERROR(IF($B458&lt;&gt;"",VLOOKUP(CV$421,TabelleK37BI,7,FALSE),""),"")</f>
        <v/>
      </c>
      <c r="CW458" s="4" t="str">
        <f ca="1">IFERROR(IF($B458&lt;&gt;"",VLOOKUP(CW$421,TabelleK37BI,7,FALSE),""),"")</f>
        <v/>
      </c>
      <c r="CX458" s="4" t="str">
        <f ca="1">IFERROR(IF($B458&lt;&gt;"",VLOOKUP(CX$421,TabelleK37BI,7,FALSE),""),"")</f>
        <v/>
      </c>
      <c r="CY458" s="4" t="str">
        <f ca="1">IFERROR(IF($B458&lt;&gt;"",VLOOKUP(CY$421,TabelleK37BI,7,FALSE),""),"")</f>
        <v/>
      </c>
      <c r="CZ458" s="4" t="str">
        <f ca="1">IFERROR(IF($B458&lt;&gt;"",VLOOKUP(CZ$421,TabelleK37BI,7,FALSE),""),"")</f>
        <v/>
      </c>
      <c r="DA458" s="4" t="str">
        <f ca="1">IFERROR(IF($B458&lt;&gt;"",VLOOKUP(DA$421,TabelleK37BI,7,FALSE),""),"")</f>
        <v/>
      </c>
      <c r="DB458" s="4" t="str">
        <f ca="1">IFERROR(IF($B458&lt;&gt;"",VLOOKUP(DB$421,TabelleK37BI,7,FALSE),""),"")</f>
        <v/>
      </c>
      <c r="DC458" s="4" t="str">
        <f ca="1">IFERROR(IF($B458&lt;&gt;"",VLOOKUP(DC$421,TabelleK37BI,7,FALSE),""),"")</f>
        <v/>
      </c>
      <c r="DD458" s="4" t="str">
        <f ca="1">IFERROR(IF($B458&lt;&gt;"",VLOOKUP(DD$421,TabelleK37BI,7,FALSE),""),"")</f>
        <v/>
      </c>
      <c r="DE458" s="4" t="str">
        <f ca="1">IFERROR(IF($B458&lt;&gt;"",VLOOKUP(DE$421,TabelleK37BI,7,FALSE),""),"")</f>
        <v/>
      </c>
      <c r="DF458" s="4" t="str">
        <f ca="1">IFERROR(IF($B458&lt;&gt;"",VLOOKUP(DF$421,TabelleK37BI,7,FALSE),""),"")</f>
        <v/>
      </c>
      <c r="DG458" s="4" t="str">
        <f ca="1">IFERROR(IF($B458&lt;&gt;"",VLOOKUP(DG$421,TabelleK37BI,7,FALSE),""),"")</f>
        <v/>
      </c>
      <c r="DH458" s="4" t="str">
        <f ca="1">IFERROR(IF($B458&lt;&gt;"",VLOOKUP(DH$421,TabelleK37BI,7,FALSE),""),"")</f>
        <v/>
      </c>
      <c r="DI458" s="4" t="str">
        <f ca="1">IFERROR(IF($B458&lt;&gt;"",VLOOKUP(DI$421,TabelleK37BI,7,FALSE),""),"")</f>
        <v/>
      </c>
      <c r="DJ458" s="4" t="str">
        <f ca="1">IFERROR(IF($B458&lt;&gt;"",VLOOKUP(DJ$421,TabelleK37BI,7,FALSE),""),"")</f>
        <v/>
      </c>
      <c r="DK458" s="4" t="str">
        <f ca="1">IFERROR(IF($B458&lt;&gt;"",VLOOKUP(DK$421,TabelleK37BI,7,FALSE),""),"")</f>
        <v/>
      </c>
      <c r="DL458" s="4" t="str">
        <f ca="1">IFERROR(IF($B458&lt;&gt;"",VLOOKUP(DL$421,TabelleK37BI,7,FALSE),""),"")</f>
        <v/>
      </c>
      <c r="DM458" s="4" t="str">
        <f ca="1">IFERROR(IF($B458&lt;&gt;"",VLOOKUP(DM$421,TabelleK37BI,7,FALSE),""),"")</f>
        <v/>
      </c>
      <c r="DN458" s="4" t="str">
        <f ca="1">IFERROR(IF($B458&lt;&gt;"",VLOOKUP(DN$421,TabelleK37BI,7,FALSE),""),"")</f>
        <v/>
      </c>
      <c r="DO458" s="4" t="str">
        <f ca="1">IFERROR(IF($B458&lt;&gt;"",VLOOKUP(DO$421,TabelleK37BI,7,FALSE),""),"")</f>
        <v/>
      </c>
      <c r="DP458" s="4" t="str">
        <f ca="1">IFERROR(IF($B458&lt;&gt;"",VLOOKUP(DP$421,TabelleK37BI,7,FALSE),""),"")</f>
        <v/>
      </c>
      <c r="DQ458" s="4" t="str">
        <f ca="1">IFERROR(IF($B458&lt;&gt;"",VLOOKUP(DQ$421,TabelleK37BI,7,FALSE),""),"")</f>
        <v/>
      </c>
      <c r="DR458" s="4" t="str">
        <f ca="1">IFERROR(IF($B458&lt;&gt;"",VLOOKUP(DR$421,TabelleK37BI,7,FALSE),""),"")</f>
        <v/>
      </c>
      <c r="DS458" s="4" t="str">
        <f ca="1">IFERROR(IF($B458&lt;&gt;"",VLOOKUP(DS$421,TabelleK37BI,7,FALSE),""),"")</f>
        <v/>
      </c>
      <c r="DT458" s="4" t="str">
        <f ca="1">IFERROR(IF($B458&lt;&gt;"",VLOOKUP(DT$421,TabelleK37BI,7,FALSE),""),"")</f>
        <v/>
      </c>
      <c r="DU458" s="4" t="str">
        <f ca="1">IFERROR(IF($B458&lt;&gt;"",VLOOKUP(DU$421,TabelleK37BI,7,FALSE),""),"")</f>
        <v/>
      </c>
      <c r="DV458" s="4" t="str">
        <f ca="1">IFERROR(IF($B458&lt;&gt;"",VLOOKUP(DV$421,TabelleK37BI,7,FALSE),""),"")</f>
        <v/>
      </c>
      <c r="DW458" s="4" t="str">
        <f ca="1">IFERROR(IF($B458&lt;&gt;"",VLOOKUP(DW$421,TabelleK37BI,7,FALSE),""),"")</f>
        <v/>
      </c>
      <c r="DX458" s="4" t="str">
        <f ca="1">IFERROR(IF($B458&lt;&gt;"",VLOOKUP(DX$421,TabelleK37BI,7,FALSE),""),"")</f>
        <v/>
      </c>
      <c r="DY458" s="4" t="str">
        <f ca="1">IFERROR(IF($B458&lt;&gt;"",VLOOKUP(DY$421,TabelleK37BI,7,FALSE),""),"")</f>
        <v/>
      </c>
      <c r="DZ458" s="4" t="str">
        <f ca="1">IFERROR(IF($B458&lt;&gt;"",VLOOKUP(DZ$421,TabelleK37BI,7,FALSE),""),"")</f>
        <v/>
      </c>
      <c r="EA458" s="4" t="str">
        <f ca="1">IFERROR(IF($B458&lt;&gt;"",VLOOKUP(EA$421,TabelleK37BI,7,FALSE),""),"")</f>
        <v/>
      </c>
      <c r="EB458" s="4" t="str">
        <f ca="1">IFERROR(IF($B458&lt;&gt;"",VLOOKUP(EB$421,TabelleK37BI,7,FALSE),""),"")</f>
        <v/>
      </c>
      <c r="EC458" s="4" t="str">
        <f ca="1">IFERROR(IF($B458&lt;&gt;"",VLOOKUP(EC$421,TabelleK37BI,7,FALSE),""),"")</f>
        <v/>
      </c>
      <c r="ED458" s="4" t="str">
        <f ca="1">IFERROR(IF($B458&lt;&gt;"",VLOOKUP(ED$421,TabelleK37BI,7,FALSE),""),"")</f>
        <v/>
      </c>
      <c r="EE458" s="4" t="str">
        <f ca="1">IFERROR(IF($B458&lt;&gt;"",VLOOKUP(EE$421,TabelleK37BI,7,FALSE),""),"")</f>
        <v/>
      </c>
      <c r="EF458" s="4" t="str">
        <f ca="1">IFERROR(IF($B458&lt;&gt;"",VLOOKUP(EF$421,TabelleK37BI,7,FALSE),""),"")</f>
        <v/>
      </c>
      <c r="EG458" s="4" t="str">
        <f ca="1">IFERROR(IF($B458&lt;&gt;"",VLOOKUP(EG$421,TabelleK37BI,7,FALSE),""),"")</f>
        <v/>
      </c>
      <c r="EH458" s="4" t="str">
        <f ca="1">IFERROR(IF($B458&lt;&gt;"",VLOOKUP(EH$421,TabelleK37BI,7,FALSE),""),"")</f>
        <v/>
      </c>
      <c r="EI458" s="4" t="str">
        <f ca="1">IFERROR(IF($B458&lt;&gt;"",VLOOKUP(EI$421,TabelleK37BI,7,FALSE),""),"")</f>
        <v/>
      </c>
      <c r="EJ458" s="4" t="str">
        <f ca="1">IFERROR(IF($B458&lt;&gt;"",VLOOKUP(EJ$421,TabelleK37BI,7,FALSE),""),"")</f>
        <v/>
      </c>
      <c r="EK458" s="4" t="str">
        <f ca="1">IFERROR(IF($B458&lt;&gt;"",VLOOKUP(EK$421,TabelleK37BI,7,FALSE),""),"")</f>
        <v/>
      </c>
      <c r="EL458" s="4" t="str">
        <f ca="1">IFERROR(IF($B458&lt;&gt;"",VLOOKUP(EL$421,TabelleK37BI,7,FALSE),""),"")</f>
        <v/>
      </c>
      <c r="EM458" s="4" t="str">
        <f ca="1">IFERROR(IF($B458&lt;&gt;"",VLOOKUP(EM$421,TabelleK37BI,7,FALSE),""),"")</f>
        <v/>
      </c>
      <c r="EN458" s="4" t="str">
        <f ca="1">IFERROR(IF($B458&lt;&gt;"",VLOOKUP(EN$421,TabelleK37BI,7,FALSE),""),"")</f>
        <v/>
      </c>
      <c r="EO458" s="4" t="str">
        <f ca="1">IFERROR(IF($B458&lt;&gt;"",VLOOKUP(EO$421,TabelleK37BI,7,FALSE),""),"")</f>
        <v/>
      </c>
      <c r="EP458" s="4" t="str">
        <f ca="1">IFERROR(IF($B458&lt;&gt;"",VLOOKUP(EP$421,TabelleK37BI,7,FALSE),""),"")</f>
        <v/>
      </c>
      <c r="EQ458" s="4" t="str">
        <f ca="1">IFERROR(IF($B458&lt;&gt;"",VLOOKUP(EQ$421,TabelleK37BI,7,FALSE),""),"")</f>
        <v/>
      </c>
      <c r="ER458" s="4" t="str">
        <f ca="1">IFERROR(IF($B458&lt;&gt;"",VLOOKUP(ER$421,TabelleK37BI,7,FALSE),""),"")</f>
        <v/>
      </c>
      <c r="ES458" s="4" t="str">
        <f ca="1">IFERROR(IF($B458&lt;&gt;"",VLOOKUP(ES$421,TabelleK37BI,7,FALSE),""),"")</f>
        <v/>
      </c>
      <c r="ET458" s="4" t="str">
        <f ca="1">IFERROR(IF($B458&lt;&gt;"",VLOOKUP(ET$421,TabelleK37BI,7,FALSE),""),"")</f>
        <v/>
      </c>
      <c r="EU458" s="4" t="str">
        <f ca="1">IFERROR(IF($B458&lt;&gt;"",VLOOKUP(EU$421,TabelleK37BI,7,FALSE),""),"")</f>
        <v/>
      </c>
      <c r="EV458" s="4" t="str">
        <f ca="1">IFERROR(IF($B458&lt;&gt;"",VLOOKUP(EV$421,TabelleK37BI,7,FALSE),""),"")</f>
        <v/>
      </c>
      <c r="EW458" s="4" t="str">
        <f ca="1">IFERROR(IF($B458&lt;&gt;"",VLOOKUP(EW$421,TabelleK37BI,7,FALSE),""),"")</f>
        <v/>
      </c>
      <c r="EX458" s="4" t="str">
        <f ca="1">IFERROR(IF($B458&lt;&gt;"",VLOOKUP(EX$421,TabelleK37BI,7,FALSE),""),"")</f>
        <v/>
      </c>
      <c r="EY458" s="4" t="str">
        <f ca="1">IFERROR(IF($B458&lt;&gt;"",VLOOKUP(EY$421,TabelleK37BI,7,FALSE),""),"")</f>
        <v/>
      </c>
      <c r="EZ458" s="4" t="str">
        <f ca="1">IFERROR(IF($B458&lt;&gt;"",VLOOKUP(EZ$421,TabelleK37BI,7,FALSE),""),"")</f>
        <v/>
      </c>
      <c r="FA458" s="4" t="str">
        <f ca="1">IFERROR(IF($B458&lt;&gt;"",VLOOKUP(FA$421,TabelleK37BI,7,FALSE),""),"")</f>
        <v/>
      </c>
      <c r="FB458" s="4" t="str">
        <f ca="1">IFERROR(IF($B458&lt;&gt;"",VLOOKUP(FB$421,TabelleK37BI,7,FALSE),""),"")</f>
        <v/>
      </c>
      <c r="FC458" s="4" t="str">
        <f ca="1">IFERROR(IF($B458&lt;&gt;"",VLOOKUP(FC$421,TabelleK37BI,7,FALSE),""),"")</f>
        <v/>
      </c>
      <c r="FD458" s="4" t="str">
        <f ca="1">IFERROR(IF($B458&lt;&gt;"",VLOOKUP(FD$421,TabelleK37BI,7,FALSE),""),"")</f>
        <v/>
      </c>
      <c r="FE458" s="4" t="str">
        <f ca="1">IFERROR(IF($B458&lt;&gt;"",VLOOKUP(FE$421,TabelleK37BI,7,FALSE),""),"")</f>
        <v/>
      </c>
      <c r="FF458" s="4" t="str">
        <f ca="1">IFERROR(IF($B458&lt;&gt;"",VLOOKUP(FF$421,TabelleK37BI,7,FALSE),""),"")</f>
        <v/>
      </c>
      <c r="FG458" s="4" t="str">
        <f ca="1">IFERROR(IF($B458&lt;&gt;"",VLOOKUP(FG$421,TabelleK37BI,7,FALSE),""),"")</f>
        <v/>
      </c>
      <c r="FH458" s="4" t="str">
        <f ca="1">IFERROR(IF($B458&lt;&gt;"",VLOOKUP(FH$421,TabelleK37BI,7,FALSE),""),"")</f>
        <v/>
      </c>
      <c r="FI458" s="4" t="str">
        <f ca="1">IFERROR(IF($B458&lt;&gt;"",VLOOKUP(FI$421,TabelleK37BI,7,FALSE),""),"")</f>
        <v/>
      </c>
      <c r="FJ458" s="4" t="str">
        <f ca="1">IFERROR(IF($B458&lt;&gt;"",VLOOKUP(FJ$421,TabelleK37BI,7,FALSE),""),"")</f>
        <v/>
      </c>
      <c r="FK458" s="4" t="str">
        <f ca="1">IFERROR(IF($B458&lt;&gt;"",VLOOKUP(FK$421,TabelleK37BI,7,FALSE),""),"")</f>
        <v/>
      </c>
      <c r="FL458" s="4" t="str">
        <f ca="1">IFERROR(IF($B458&lt;&gt;"",VLOOKUP(FL$421,TabelleK37BI,7,FALSE),""),"")</f>
        <v/>
      </c>
      <c r="FM458" s="4" t="str">
        <f ca="1">IFERROR(IF($B458&lt;&gt;"",VLOOKUP(FM$421,TabelleK37BI,7,FALSE),""),"")</f>
        <v/>
      </c>
      <c r="FN458" s="4" t="str">
        <f ca="1">IFERROR(IF($B458&lt;&gt;"",VLOOKUP(FN$421,TabelleK37BI,7,FALSE),""),"")</f>
        <v/>
      </c>
      <c r="FO458" s="4" t="str">
        <f ca="1">IFERROR(IF($B458&lt;&gt;"",VLOOKUP(FO$421,TabelleK37BI,7,FALSE),""),"")</f>
        <v/>
      </c>
      <c r="FP458" s="4" t="str">
        <f ca="1">IFERROR(IF($B458&lt;&gt;"",VLOOKUP(FP$421,TabelleK37BI,7,FALSE),""),"")</f>
        <v/>
      </c>
      <c r="FQ458" s="4" t="str">
        <f ca="1">IFERROR(IF($B458&lt;&gt;"",VLOOKUP(FQ$421,TabelleK37BI,7,FALSE),""),"")</f>
        <v/>
      </c>
      <c r="FR458" s="4" t="str">
        <f ca="1">IFERROR(IF($B458&lt;&gt;"",VLOOKUP(FR$421,TabelleK37BI,7,FALSE),""),"")</f>
        <v/>
      </c>
      <c r="FS458" s="4" t="str">
        <f ca="1">IFERROR(IF($B458&lt;&gt;"",VLOOKUP(FS$421,TabelleK37BI,7,FALSE),""),"")</f>
        <v/>
      </c>
      <c r="FT458" s="4" t="str">
        <f ca="1">IFERROR(IF($B458&lt;&gt;"",VLOOKUP(FT$421,TabelleK37BI,7,FALSE),""),"")</f>
        <v/>
      </c>
      <c r="FU458" s="4" t="str">
        <f ca="1">IFERROR(IF($B458&lt;&gt;"",VLOOKUP(FU$421,TabelleK37BI,7,FALSE),""),"")</f>
        <v/>
      </c>
      <c r="FV458" s="4" t="str">
        <f ca="1">IFERROR(IF($B458&lt;&gt;"",VLOOKUP(FV$421,TabelleK37BI,7,FALSE),""),"")</f>
        <v/>
      </c>
      <c r="FW458" s="4" t="str">
        <f ca="1">IFERROR(IF($B458&lt;&gt;"",VLOOKUP(FW$421,TabelleK37BI,7,FALSE),""),"")</f>
        <v/>
      </c>
      <c r="FX458" s="4" t="str">
        <f ca="1">IFERROR(IF($B458&lt;&gt;"",VLOOKUP(FX$421,TabelleK37BI,7,FALSE),""),"")</f>
        <v/>
      </c>
      <c r="FY458" s="4" t="str">
        <f ca="1">IFERROR(IF($B458&lt;&gt;"",VLOOKUP(FY$421,TabelleK37BI,7,FALSE),""),"")</f>
        <v/>
      </c>
      <c r="FZ458" s="4" t="str">
        <f ca="1">IFERROR(IF($B458&lt;&gt;"",VLOOKUP(FZ$421,TabelleK37BI,7,FALSE),""),"")</f>
        <v/>
      </c>
      <c r="GA458" s="4" t="str">
        <f ca="1">IFERROR(IF($B458&lt;&gt;"",VLOOKUP(GA$421,TabelleK37BI,7,FALSE),""),"")</f>
        <v/>
      </c>
      <c r="GB458" s="4" t="str">
        <f ca="1">IFERROR(IF($B458&lt;&gt;"",VLOOKUP(GB$421,TabelleK37BI,7,FALSE),""),"")</f>
        <v/>
      </c>
      <c r="GC458" s="4" t="str">
        <f ca="1">IFERROR(IF($B458&lt;&gt;"",VLOOKUP(GC$421,TabelleK37BI,7,FALSE),""),"")</f>
        <v/>
      </c>
      <c r="GD458" s="4" t="str">
        <f ca="1">IFERROR(IF($B458&lt;&gt;"",VLOOKUP(GD$421,TabelleK37BI,7,FALSE),""),"")</f>
        <v/>
      </c>
      <c r="GE458" s="4" t="str">
        <f ca="1">IFERROR(IF($B458&lt;&gt;"",VLOOKUP(GE$421,TabelleK37BI,7,FALSE),""),"")</f>
        <v/>
      </c>
      <c r="GF458" s="4" t="str">
        <f ca="1">IFERROR(IF($B458&lt;&gt;"",VLOOKUP(GF$421,TabelleK37BI,7,FALSE),""),"")</f>
        <v/>
      </c>
      <c r="GG458" s="4" t="str">
        <f ca="1">IFERROR(IF($B458&lt;&gt;"",VLOOKUP(GG$421,TabelleK37BI,7,FALSE),""),"")</f>
        <v/>
      </c>
      <c r="GH458" s="4" t="str">
        <f ca="1">IFERROR(IF($B458&lt;&gt;"",VLOOKUP(GH$421,TabelleK37BI,7,FALSE),""),"")</f>
        <v/>
      </c>
      <c r="GI458" s="4" t="str">
        <f ca="1">IFERROR(IF($B458&lt;&gt;"",VLOOKUP(GI$421,TabelleK37BI,7,FALSE),""),"")</f>
        <v/>
      </c>
      <c r="GJ458" s="4" t="str">
        <f ca="1">IFERROR(IF($B458&lt;&gt;"",VLOOKUP(GJ$421,TabelleK37BI,7,FALSE),""),"")</f>
        <v/>
      </c>
      <c r="GK458" s="4" t="str">
        <f ca="1">IFERROR(IF($B458&lt;&gt;"",VLOOKUP(GK$421,TabelleK37BI,7,FALSE),""),"")</f>
        <v/>
      </c>
      <c r="GL458" s="4" t="str">
        <f ca="1">IFERROR(IF($B458&lt;&gt;"",VLOOKUP(GL$421,TabelleK37BI,7,FALSE),""),"")</f>
        <v/>
      </c>
      <c r="GM458" s="4" t="str">
        <f ca="1">IFERROR(IF($B458&lt;&gt;"",VLOOKUP(GM$421,TabelleK37BI,7,FALSE),""),"")</f>
        <v/>
      </c>
      <c r="GN458" s="4" t="str">
        <f ca="1">IFERROR(IF($B458&lt;&gt;"",VLOOKUP(GN$421,TabelleK37BI,7,FALSE),""),"")</f>
        <v/>
      </c>
      <c r="GO458" s="4" t="str">
        <f ca="1">IFERROR(IF($B458&lt;&gt;"",VLOOKUP(GO$421,TabelleK37BI,7,FALSE),""),"")</f>
        <v/>
      </c>
      <c r="GP458" s="4" t="str">
        <f ca="1">IFERROR(IF($B458&lt;&gt;"",VLOOKUP(GP$421,TabelleK37BI,7,FALSE),""),"")</f>
        <v/>
      </c>
      <c r="GQ458" s="4" t="str">
        <f ca="1">IFERROR(IF($B458&lt;&gt;"",VLOOKUP(GQ$421,TabelleK37BI,7,FALSE),""),"")</f>
        <v/>
      </c>
      <c r="GR458" s="4" t="str">
        <f ca="1">IFERROR(IF($B458&lt;&gt;"",VLOOKUP(GR$421,TabelleK37BI,7,FALSE),""),"")</f>
        <v/>
      </c>
      <c r="GS458" s="4" t="str">
        <f ca="1">IFERROR(IF($B458&lt;&gt;"",VLOOKUP(GS$421,TabelleK37BI,7,FALSE),""),"")</f>
        <v/>
      </c>
      <c r="GT458" s="4" t="str">
        <f ca="1">IFERROR(IF($B458&lt;&gt;"",VLOOKUP(GT$421,TabelleK37BI,7,FALSE),""),"")</f>
        <v/>
      </c>
      <c r="GU458" s="4" t="str">
        <f ca="1">IFERROR(IF($B458&lt;&gt;"",VLOOKUP(GU$421,TabelleK37BI,7,FALSE),""),"")</f>
        <v/>
      </c>
      <c r="GV458" s="4" t="str">
        <f ca="1">IFERROR(IF($B458&lt;&gt;"",VLOOKUP(GV$421,TabelleK37BI,7,FALSE),""),"")</f>
        <v/>
      </c>
      <c r="GW458" s="4" t="str">
        <f ca="1">IFERROR(IF($B458&lt;&gt;"",VLOOKUP(GW$421,TabelleK37BI,7,FALSE),""),"")</f>
        <v/>
      </c>
      <c r="GX458" s="4" t="str">
        <f ca="1">IFERROR(IF($B458&lt;&gt;"",VLOOKUP(GX$421,TabelleK37BI,7,FALSE),""),"")</f>
        <v/>
      </c>
      <c r="GY458" s="4" t="str">
        <f ca="1">IFERROR(IF($B458&lt;&gt;"",VLOOKUP(GY$421,TabelleK37BI,7,FALSE),""),"")</f>
        <v/>
      </c>
      <c r="GZ458" s="4" t="str">
        <f ca="1">IFERROR(IF($B458&lt;&gt;"",VLOOKUP(GZ$421,TabelleK37BI,7,FALSE),""),"")</f>
        <v/>
      </c>
      <c r="HA458" s="4" t="str">
        <f ca="1">IFERROR(IF($B458&lt;&gt;"",VLOOKUP(HA$421,TabelleK37BI,7,FALSE),""),"")</f>
        <v/>
      </c>
      <c r="HB458" s="4" t="str">
        <f ca="1">IFERROR(IF($B458&lt;&gt;"",VLOOKUP(HB$421,TabelleK37BI,7,FALSE),""),"")</f>
        <v/>
      </c>
      <c r="HC458" s="4" t="str">
        <f ca="1">IFERROR(IF($B458&lt;&gt;"",VLOOKUP(HC$421,TabelleK37BI,7,FALSE),""),"")</f>
        <v/>
      </c>
      <c r="HD458" s="4" t="str">
        <f ca="1">IFERROR(IF($B458&lt;&gt;"",VLOOKUP(HD$421,TabelleK37BI,7,FALSE),""),"")</f>
        <v/>
      </c>
      <c r="HE458" s="4" t="str">
        <f ca="1">IFERROR(IF($B458&lt;&gt;"",VLOOKUP(HE$421,TabelleK37BI,7,FALSE),""),"")</f>
        <v/>
      </c>
      <c r="HF458" s="4" t="str">
        <f ca="1">IFERROR(IF($B458&lt;&gt;"",VLOOKUP(HF$421,TabelleK37BI,7,FALSE),""),"")</f>
        <v/>
      </c>
      <c r="HG458" s="4" t="str">
        <f ca="1">IFERROR(IF($B458&lt;&gt;"",VLOOKUP(HG$421,TabelleK37BI,7,FALSE),""),"")</f>
        <v/>
      </c>
      <c r="HH458" s="4" t="str">
        <f ca="1">IFERROR(IF($B458&lt;&gt;"",VLOOKUP(HH$421,TabelleK37BI,7,FALSE),""),"")</f>
        <v/>
      </c>
      <c r="HI458" s="4" t="str">
        <f ca="1">IFERROR(IF($B458&lt;&gt;"",VLOOKUP(HI$421,TabelleK37BI,7,FALSE),""),"")</f>
        <v/>
      </c>
      <c r="HJ458" s="4" t="str">
        <f ca="1">IFERROR(IF($B458&lt;&gt;"",VLOOKUP(HJ$421,TabelleK37BI,7,FALSE),""),"")</f>
        <v/>
      </c>
      <c r="HK458" s="4" t="str">
        <f ca="1">IFERROR(IF($B458&lt;&gt;"",VLOOKUP(HK$421,TabelleK37BI,7,FALSE),""),"")</f>
        <v/>
      </c>
      <c r="HL458" s="4" t="str">
        <f ca="1">IFERROR(IF($B458&lt;&gt;"",VLOOKUP(HL$421,TabelleK37BI,7,FALSE),""),"")</f>
        <v/>
      </c>
      <c r="HM458" s="4" t="str">
        <f ca="1">IFERROR(IF($B458&lt;&gt;"",VLOOKUP(HM$421,TabelleK37BI,7,FALSE),""),"")</f>
        <v/>
      </c>
      <c r="HN458" s="4" t="str">
        <f ca="1">IFERROR(IF($B458&lt;&gt;"",VLOOKUP(HN$421,TabelleK37BI,7,FALSE),""),"")</f>
        <v/>
      </c>
      <c r="HO458" s="4" t="str">
        <f ca="1">IFERROR(IF($B458&lt;&gt;"",VLOOKUP(HO$421,TabelleK37BI,7,FALSE),""),"")</f>
        <v/>
      </c>
      <c r="HP458" s="4" t="str">
        <f ca="1">IFERROR(IF($B458&lt;&gt;"",VLOOKUP(HP$421,TabelleK37BI,7,FALSE),""),"")</f>
        <v/>
      </c>
      <c r="HQ458" s="4" t="str">
        <f ca="1">IFERROR(IF($B458&lt;&gt;"",VLOOKUP(HQ$421,TabelleK37BI,7,FALSE),""),"")</f>
        <v/>
      </c>
      <c r="HR458" s="4" t="str">
        <f ca="1">IFERROR(IF($B458&lt;&gt;"",VLOOKUP(HR$421,TabelleK37BI,7,FALSE),""),"")</f>
        <v/>
      </c>
      <c r="HS458" s="4" t="str">
        <f ca="1">IFERROR(IF($B458&lt;&gt;"",VLOOKUP(HS$421,TabelleK37BI,7,FALSE),""),"")</f>
        <v/>
      </c>
      <c r="HT458" s="4" t="str">
        <f ca="1">IFERROR(IF($B458&lt;&gt;"",VLOOKUP(HT$421,TabelleK37BI,7,FALSE),""),"")</f>
        <v/>
      </c>
      <c r="HU458" s="4" t="str">
        <f ca="1">IFERROR(IF($B458&lt;&gt;"",VLOOKUP(HU$421,TabelleK37BI,7,FALSE),""),"")</f>
        <v/>
      </c>
      <c r="HV458" s="4" t="str">
        <f ca="1">IFERROR(IF($B458&lt;&gt;"",VLOOKUP(HV$421,TabelleK37BI,7,FALSE),""),"")</f>
        <v/>
      </c>
      <c r="HW458" s="4" t="str">
        <f ca="1">IFERROR(IF($B458&lt;&gt;"",VLOOKUP(HW$421,TabelleK37BI,7,FALSE),""),"")</f>
        <v/>
      </c>
      <c r="HX458" s="4" t="str">
        <f ca="1">IFERROR(IF($B458&lt;&gt;"",VLOOKUP(HX$421,TabelleK37BI,7,FALSE),""),"")</f>
        <v/>
      </c>
      <c r="HY458" s="4" t="str">
        <f ca="1">IFERROR(IF($B458&lt;&gt;"",VLOOKUP(HY$421,TabelleK37BI,7,FALSE),""),"")</f>
        <v/>
      </c>
      <c r="HZ458" s="4" t="str">
        <f ca="1">IFERROR(IF($B458&lt;&gt;"",VLOOKUP(HZ$421,TabelleK37BI,7,FALSE),""),"")</f>
        <v/>
      </c>
      <c r="IA458" s="4" t="str">
        <f ca="1">IFERROR(IF($B458&lt;&gt;"",VLOOKUP(IA$421,TabelleK37BI,7,FALSE),""),"")</f>
        <v/>
      </c>
      <c r="IB458" s="4" t="str">
        <f ca="1">IFERROR(IF($B458&lt;&gt;"",VLOOKUP(IB$421,TabelleK37BI,7,FALSE),""),"")</f>
        <v/>
      </c>
      <c r="IC458" s="4" t="str">
        <f ca="1">IFERROR(IF($B458&lt;&gt;"",VLOOKUP(IC$421,TabelleK37BI,7,FALSE),""),"")</f>
        <v/>
      </c>
      <c r="ID458" s="4" t="str">
        <f ca="1">IFERROR(IF($B458&lt;&gt;"",VLOOKUP(ID$421,TabelleK37BI,7,FALSE),""),"")</f>
        <v/>
      </c>
      <c r="IE458" s="4" t="str">
        <f ca="1">IFERROR(IF($B458&lt;&gt;"",VLOOKUP(IE$421,TabelleK37BI,7,FALSE),""),"")</f>
        <v/>
      </c>
      <c r="IF458" s="4" t="str">
        <f ca="1">IFERROR(IF($B458&lt;&gt;"",VLOOKUP(IF$421,TabelleK37BI,7,FALSE),""),"")</f>
        <v/>
      </c>
      <c r="IG458" s="4" t="str">
        <f ca="1">IFERROR(IF($B458&lt;&gt;"",VLOOKUP(IG$421,TabelleK37BI,7,FALSE),""),"")</f>
        <v/>
      </c>
      <c r="IH458" s="4" t="str">
        <f ca="1">IFERROR(IF($B458&lt;&gt;"",VLOOKUP(IH$421,TabelleK37BI,7,FALSE),""),"")</f>
        <v/>
      </c>
      <c r="II458" s="4" t="str">
        <f ca="1">IFERROR(IF($B458&lt;&gt;"",VLOOKUP(II$421,TabelleK37BI,7,FALSE),""),"")</f>
        <v/>
      </c>
      <c r="IJ458" s="4" t="str">
        <f ca="1">IFERROR(IF($B458&lt;&gt;"",VLOOKUP(IJ$421,TabelleK37BI,7,FALSE),""),"")</f>
        <v/>
      </c>
      <c r="IK458" s="4" t="str">
        <f ca="1">IFERROR(IF($B458&lt;&gt;"",VLOOKUP(IK$421,TabelleK37BI,7,FALSE),""),"")</f>
        <v/>
      </c>
      <c r="IL458" s="4" t="str">
        <f ca="1">IFERROR(IF($B458&lt;&gt;"",VLOOKUP(IL$421,TabelleK37BI,7,FALSE),""),"")</f>
        <v/>
      </c>
      <c r="IM458" s="4" t="str">
        <f ca="1">IFERROR(IF($B458&lt;&gt;"",VLOOKUP(IM$421,TabelleK37BI,7,FALSE),""),"")</f>
        <v/>
      </c>
      <c r="IN458" s="4" t="str">
        <f ca="1">IFERROR(IF($B458&lt;&gt;"",VLOOKUP(IN$421,TabelleK37BI,7,FALSE),""),"")</f>
        <v/>
      </c>
      <c r="IO458" s="4" t="str">
        <f ca="1">IFERROR(IF($B458&lt;&gt;"",VLOOKUP(IO$421,TabelleK37BI,7,FALSE),""),"")</f>
        <v/>
      </c>
      <c r="IP458" s="4" t="str">
        <f ca="1">IFERROR(IF($B458&lt;&gt;"",VLOOKUP(IP$421,TabelleK37BI,7,FALSE),""),"")</f>
        <v/>
      </c>
      <c r="IQ458" s="4" t="str">
        <f ca="1">IFERROR(IF($B458&lt;&gt;"",VLOOKUP(IQ$421,TabelleK37BI,7,FALSE),""),"")</f>
        <v/>
      </c>
      <c r="IR458" s="4" t="str">
        <f ca="1">IFERROR(IF($B458&lt;&gt;"",VLOOKUP(IR$421,TabelleK37BI,7,FALSE),""),"")</f>
        <v/>
      </c>
      <c r="IS458" s="4" t="str">
        <f ca="1">IFERROR(IF($B458&lt;&gt;"",VLOOKUP(IS$421,TabelleK37BI,7,FALSE),""),"")</f>
        <v/>
      </c>
      <c r="IT458" s="4" t="str">
        <f ca="1">IFERROR(IF($B458&lt;&gt;"",VLOOKUP(IT$421,TabelleK37BI,7,FALSE),""),"")</f>
        <v/>
      </c>
      <c r="IU458" s="4" t="str">
        <f ca="1">IFERROR(IF($B458&lt;&gt;"",VLOOKUP(IU$421,TabelleK37BI,7,FALSE),""),"")</f>
        <v/>
      </c>
      <c r="IV458" s="4" t="str">
        <f ca="1">IFERROR(IF($B458&lt;&gt;"",VLOOKUP(IV$421,TabelleK37BI,7,FALSE),""),"")</f>
        <v/>
      </c>
      <c r="IW458" s="4" t="str">
        <f ca="1">IFERROR(IF($B458&lt;&gt;"",VLOOKUP(IW$421,TabelleK37BI,7,FALSE),""),"")</f>
        <v/>
      </c>
      <c r="IX458" s="4" t="str">
        <f ca="1">IFERROR(IF($B458&lt;&gt;"",VLOOKUP(IX$421,TabelleK37BI,7,FALSE),""),"")</f>
        <v/>
      </c>
      <c r="IY458" s="4" t="str">
        <f ca="1">IFERROR(IF($B458&lt;&gt;"",VLOOKUP(IY$421,TabelleK37BI,7,FALSE),""),"")</f>
        <v/>
      </c>
      <c r="IZ458" s="4" t="str">
        <f ca="1">IFERROR(IF($B458&lt;&gt;"",VLOOKUP(IZ$421,TabelleK37BI,7,FALSE),""),"")</f>
        <v/>
      </c>
      <c r="JA458" s="4" t="str">
        <f ca="1">IFERROR(IF($B458&lt;&gt;"",VLOOKUP(JA$421,TabelleK37BI,7,FALSE),""),"")</f>
        <v/>
      </c>
      <c r="JB458" s="4" t="str">
        <f ca="1">IFERROR(IF($B458&lt;&gt;"",VLOOKUP(JB$421,TabelleK37BI,7,FALSE),""),"")</f>
        <v/>
      </c>
      <c r="JC458" s="4" t="str">
        <f ca="1">IFERROR(IF($B458&lt;&gt;"",VLOOKUP(JC$421,TabelleK37BI,7,FALSE),""),"")</f>
        <v/>
      </c>
      <c r="JD458" s="4" t="str">
        <f ca="1">IFERROR(IF($B458&lt;&gt;"",VLOOKUP(JD$421,TabelleK37BI,7,FALSE),""),"")</f>
        <v/>
      </c>
      <c r="JE458" s="4" t="str">
        <f ca="1">IFERROR(IF($B458&lt;&gt;"",VLOOKUP(JE$421,TabelleK37BI,7,FALSE),""),"")</f>
        <v/>
      </c>
      <c r="JF458" s="4" t="str">
        <f ca="1">IFERROR(IF($B458&lt;&gt;"",VLOOKUP(JF$421,TabelleK37BI,7,FALSE),""),"")</f>
        <v/>
      </c>
      <c r="JG458" s="4" t="str">
        <f ca="1">IFERROR(IF($B458&lt;&gt;"",VLOOKUP(JG$421,TabelleK37BI,7,FALSE),""),"")</f>
        <v/>
      </c>
      <c r="JH458" s="4" t="str">
        <f ca="1">IFERROR(IF($B458&lt;&gt;"",VLOOKUP(JH$421,TabelleK37BI,7,FALSE),""),"")</f>
        <v/>
      </c>
      <c r="JI458" s="4" t="str">
        <f ca="1">IFERROR(IF($B458&lt;&gt;"",VLOOKUP(JI$421,TabelleK37BI,7,FALSE),""),"")</f>
        <v/>
      </c>
      <c r="JJ458" s="4" t="str">
        <f ca="1">IFERROR(IF($B458&lt;&gt;"",VLOOKUP(JJ$421,TabelleK37BI,7,FALSE),""),"")</f>
        <v/>
      </c>
      <c r="JK458" s="4" t="str">
        <f ca="1">IFERROR(IF($B458&lt;&gt;"",VLOOKUP(JK$421,TabelleK37BI,7,FALSE),""),"")</f>
        <v/>
      </c>
      <c r="JL458" s="4" t="str">
        <f ca="1">IFERROR(IF($B458&lt;&gt;"",VLOOKUP(JL$421,TabelleK37BI,7,FALSE),""),"")</f>
        <v/>
      </c>
      <c r="JM458" s="4" t="str">
        <f ca="1">IFERROR(IF($B458&lt;&gt;"",VLOOKUP(JM$421,TabelleK37BI,7,FALSE),""),"")</f>
        <v/>
      </c>
      <c r="JN458" s="4" t="str">
        <f ca="1">IFERROR(IF($B458&lt;&gt;"",VLOOKUP(JN$421,TabelleK37BI,7,FALSE),""),"")</f>
        <v/>
      </c>
      <c r="JO458" s="4" t="str">
        <f ca="1">IFERROR(IF($B458&lt;&gt;"",VLOOKUP(JO$421,TabelleK37BI,7,FALSE),""),"")</f>
        <v/>
      </c>
      <c r="JP458" s="4" t="str">
        <f ca="1">IFERROR(IF($B458&lt;&gt;"",VLOOKUP(JP$421,TabelleK37BI,7,FALSE),""),"")</f>
        <v/>
      </c>
      <c r="JQ458" s="4" t="str">
        <f ca="1">IFERROR(IF($B458&lt;&gt;"",VLOOKUP(JQ$421,TabelleK37BI,7,FALSE),""),"")</f>
        <v/>
      </c>
      <c r="JR458" s="4" t="str">
        <f ca="1">IFERROR(IF($B458&lt;&gt;"",VLOOKUP(JR$421,TabelleK37BI,7,FALSE),""),"")</f>
        <v/>
      </c>
      <c r="JS458" s="4" t="str">
        <f ca="1">IFERROR(IF($B458&lt;&gt;"",VLOOKUP(JS$421,TabelleK37BI,7,FALSE),""),"")</f>
        <v/>
      </c>
      <c r="JT458" s="4" t="str">
        <f ca="1">IFERROR(IF($B458&lt;&gt;"",VLOOKUP(JT$421,TabelleK37BI,7,FALSE),""),"")</f>
        <v/>
      </c>
      <c r="JU458" s="4" t="str">
        <f ca="1">IFERROR(IF($B458&lt;&gt;"",VLOOKUP(JU$421,TabelleK37BI,7,FALSE),""),"")</f>
        <v/>
      </c>
      <c r="JV458" s="4" t="str">
        <f ca="1">IFERROR(IF($B458&lt;&gt;"",VLOOKUP(JV$421,TabelleK37BI,7,FALSE),""),"")</f>
        <v/>
      </c>
      <c r="JW458" s="4" t="str">
        <f ca="1">IFERROR(IF($B458&lt;&gt;"",VLOOKUP(JW$421,TabelleK37BI,7,FALSE),""),"")</f>
        <v/>
      </c>
      <c r="JX458" s="4" t="str">
        <f ca="1">IFERROR(IF($B458&lt;&gt;"",VLOOKUP(JX$421,TabelleK37BI,7,FALSE),""),"")</f>
        <v/>
      </c>
      <c r="JY458" s="4" t="str">
        <f ca="1">IFERROR(IF($B458&lt;&gt;"",VLOOKUP(JY$421,TabelleK37BI,7,FALSE),""),"")</f>
        <v/>
      </c>
      <c r="JZ458" s="4" t="str">
        <f ca="1">IFERROR(IF($B458&lt;&gt;"",VLOOKUP(JZ$421,TabelleK37BI,7,FALSE),""),"")</f>
        <v/>
      </c>
      <c r="KA458" s="4" t="str">
        <f ca="1">IFERROR(IF($B458&lt;&gt;"",VLOOKUP(KA$421,TabelleK37BI,7,FALSE),""),"")</f>
        <v/>
      </c>
      <c r="KB458" s="4" t="str">
        <f ca="1">IFERROR(IF($B458&lt;&gt;"",VLOOKUP(KB$421,TabelleK37BI,7,FALSE),""),"")</f>
        <v/>
      </c>
      <c r="KC458" s="4" t="str">
        <f ca="1">IFERROR(IF($B458&lt;&gt;"",VLOOKUP(KC$421,TabelleK37BI,7,FALSE),""),"")</f>
        <v/>
      </c>
      <c r="KD458" s="4" t="str">
        <f ca="1">IFERROR(IF($B458&lt;&gt;"",VLOOKUP(KD$421,TabelleK37BI,7,FALSE),""),"")</f>
        <v/>
      </c>
      <c r="KE458" s="4" t="str">
        <f ca="1">IFERROR(IF($B458&lt;&gt;"",VLOOKUP(KE$421,TabelleK37BI,7,FALSE),""),"")</f>
        <v/>
      </c>
      <c r="KF458" s="4" t="str">
        <f ca="1">IFERROR(IF($B458&lt;&gt;"",VLOOKUP(KF$421,TabelleK37BI,7,FALSE),""),"")</f>
        <v/>
      </c>
      <c r="KG458" s="4" t="str">
        <f ca="1">IFERROR(IF($B458&lt;&gt;"",VLOOKUP(KG$421,TabelleK37BI,7,FALSE),""),"")</f>
        <v/>
      </c>
      <c r="KH458" s="4" t="str">
        <f ca="1">IFERROR(IF($B458&lt;&gt;"",VLOOKUP(KH$421,TabelleK37BI,7,FALSE),""),"")</f>
        <v/>
      </c>
      <c r="KI458" s="4" t="str">
        <f ca="1">IFERROR(IF($B458&lt;&gt;"",VLOOKUP(KI$421,TabelleK37BI,7,FALSE),""),"")</f>
        <v/>
      </c>
      <c r="KJ458" s="4" t="str">
        <f ca="1">IFERROR(IF($B458&lt;&gt;"",VLOOKUP(KJ$421,TabelleK37BI,7,FALSE),""),"")</f>
        <v/>
      </c>
      <c r="KK458" s="4" t="str">
        <f ca="1">IFERROR(IF($B458&lt;&gt;"",VLOOKUP(KK$421,TabelleK37BI,7,FALSE),""),"")</f>
        <v/>
      </c>
      <c r="KL458" s="4" t="str">
        <f ca="1">IFERROR(IF($B458&lt;&gt;"",VLOOKUP(KL$421,TabelleK37BI,7,FALSE),""),"")</f>
        <v/>
      </c>
      <c r="KM458" s="4" t="str">
        <f ca="1">IFERROR(IF($B458&lt;&gt;"",VLOOKUP(KM$421,TabelleK37BI,7,FALSE),""),"")</f>
        <v/>
      </c>
      <c r="KN458" s="4" t="str">
        <f ca="1">IFERROR(IF($B458&lt;&gt;"",VLOOKUP(KN$421,TabelleK37BI,7,FALSE),""),"")</f>
        <v/>
      </c>
      <c r="KO458" s="4" t="str">
        <f ca="1">IFERROR(IF($B458&lt;&gt;"",VLOOKUP(KO$421,TabelleK37BI,7,FALSE),""),"")</f>
        <v/>
      </c>
      <c r="KP458" s="4" t="str">
        <f ca="1">IFERROR(IF($B458&lt;&gt;"",VLOOKUP(KP$421,TabelleK37BI,7,FALSE),""),"")</f>
        <v/>
      </c>
      <c r="KQ458" s="4" t="str">
        <f ca="1">IFERROR(IF($B458&lt;&gt;"",VLOOKUP(KQ$421,TabelleK37BI,7,FALSE),""),"")</f>
        <v/>
      </c>
      <c r="KR458" s="4" t="str">
        <f>IFERROR(VLOOKUP($KR$421,TabelleK37BI,7,FALSE),"")</f>
        <v/>
      </c>
      <c r="KS458" s="4" t="str">
        <f>IFERROR(VLOOKUP($KS$421,TabelleK37BI,7,FALSE),"")</f>
        <v/>
      </c>
    </row>
    <row r="459" spans="2:305" ht="12.75" hidden="1" customHeight="1" x14ac:dyDescent="0.2">
      <c r="B459" s="138" t="str">
        <f t="shared" ca="1" si="148"/>
        <v/>
      </c>
      <c r="C459" s="4" t="str">
        <f ca="1">IFERROR(IF($B459&lt;&gt;"",VLOOKUP(C$421,TabelleK38BI,7,FALSE),""),"")</f>
        <v/>
      </c>
      <c r="D459" s="4" t="str">
        <f ca="1">IFERROR(IF($B459&lt;&gt;"",VLOOKUP(D$421,TabelleK38BI,7,FALSE),""),"")</f>
        <v/>
      </c>
      <c r="E459" s="4" t="str">
        <f ca="1">IFERROR(IF($B459&lt;&gt;"",VLOOKUP(E$421,TabelleK38BI,7,FALSE),""),"")</f>
        <v/>
      </c>
      <c r="F459" s="4" t="str">
        <f ca="1">IFERROR(IF($B459&lt;&gt;"",VLOOKUP(F$421,TabelleK38BI,7,FALSE),""),"")</f>
        <v/>
      </c>
      <c r="G459" s="4" t="str">
        <f ca="1">IFERROR(IF($B459&lt;&gt;"",VLOOKUP(G$421,TabelleK38BI,7,FALSE),""),"")</f>
        <v/>
      </c>
      <c r="H459" s="4" t="str">
        <f ca="1">IFERROR(IF($B459&lt;&gt;"",VLOOKUP(H$421,TabelleK38BI,7,FALSE),""),"")</f>
        <v/>
      </c>
      <c r="I459" s="4" t="str">
        <f ca="1">IFERROR(IF($B459&lt;&gt;"",VLOOKUP(I$421,TabelleK38BI,7,FALSE),""),"")</f>
        <v/>
      </c>
      <c r="J459" s="4" t="str">
        <f ca="1">IFERROR(IF($B459&lt;&gt;"",VLOOKUP(J$421,TabelleK38BI,7,FALSE),""),"")</f>
        <v/>
      </c>
      <c r="K459" s="4" t="str">
        <f ca="1">IFERROR(IF($B459&lt;&gt;"",VLOOKUP(K$421,TabelleK38BI,7,FALSE),""),"")</f>
        <v/>
      </c>
      <c r="L459" s="4" t="str">
        <f ca="1">IFERROR(IF($B459&lt;&gt;"",VLOOKUP(L$421,TabelleK38BI,7,FALSE),""),"")</f>
        <v/>
      </c>
      <c r="M459" s="4" t="str">
        <f ca="1">IFERROR(IF($B459&lt;&gt;"",VLOOKUP(M$421,TabelleK38BI,7,FALSE),""),"")</f>
        <v/>
      </c>
      <c r="N459" s="4" t="str">
        <f ca="1">IFERROR(IF($B459&lt;&gt;"",VLOOKUP(N$421,TabelleK38BI,7,FALSE),""),"")</f>
        <v/>
      </c>
      <c r="O459" s="4" t="str">
        <f ca="1">IFERROR(IF($B459&lt;&gt;"",VLOOKUP(O$421,TabelleK38BI,7,FALSE),""),"")</f>
        <v/>
      </c>
      <c r="P459" s="4" t="str">
        <f ca="1">IFERROR(IF($B459&lt;&gt;"",VLOOKUP(P$421,TabelleK38BI,7,FALSE),""),"")</f>
        <v/>
      </c>
      <c r="Q459" s="4" t="str">
        <f ca="1">IFERROR(IF($B459&lt;&gt;"",VLOOKUP(Q$421,TabelleK38BI,7,FALSE),""),"")</f>
        <v/>
      </c>
      <c r="R459" s="4" t="str">
        <f ca="1">IFERROR(IF($B459&lt;&gt;"",VLOOKUP(R$421,TabelleK38BI,7,FALSE),""),"")</f>
        <v/>
      </c>
      <c r="S459" s="4" t="str">
        <f ca="1">IFERROR(IF($B459&lt;&gt;"",VLOOKUP(S$421,TabelleK38BI,7,FALSE),""),"")</f>
        <v/>
      </c>
      <c r="T459" s="4" t="str">
        <f ca="1">IFERROR(IF($B459&lt;&gt;"",VLOOKUP(T$421,TabelleK38BI,7,FALSE),""),"")</f>
        <v/>
      </c>
      <c r="U459" s="4" t="str">
        <f ca="1">IFERROR(IF($B459&lt;&gt;"",VLOOKUP(U$421,TabelleK38BI,7,FALSE),""),"")</f>
        <v/>
      </c>
      <c r="V459" s="4" t="str">
        <f ca="1">IFERROR(IF($B459&lt;&gt;"",VLOOKUP(V$421,TabelleK38BI,7,FALSE),""),"")</f>
        <v/>
      </c>
      <c r="W459" s="4" t="str">
        <f ca="1">IFERROR(IF($B459&lt;&gt;"",VLOOKUP(W$421,TabelleK38BI,7,FALSE),""),"")</f>
        <v/>
      </c>
      <c r="X459" s="4" t="str">
        <f ca="1">IFERROR(IF($B459&lt;&gt;"",VLOOKUP(X$421,TabelleK38BI,7,FALSE),""),"")</f>
        <v/>
      </c>
      <c r="Y459" s="4" t="str">
        <f ca="1">IFERROR(IF($B459&lt;&gt;"",VLOOKUP(Y$421,TabelleK38BI,7,FALSE),""),"")</f>
        <v/>
      </c>
      <c r="Z459" s="4" t="str">
        <f ca="1">IFERROR(IF($B459&lt;&gt;"",VLOOKUP(Z$421,TabelleK38BI,7,FALSE),""),"")</f>
        <v/>
      </c>
      <c r="AA459" s="4" t="str">
        <f ca="1">IFERROR(IF($B459&lt;&gt;"",VLOOKUP(AA$421,TabelleK38BI,7,FALSE),""),"")</f>
        <v/>
      </c>
      <c r="AB459" s="4" t="str">
        <f ca="1">IFERROR(IF($B459&lt;&gt;"",VLOOKUP(AB$421,TabelleK38BI,7,FALSE),""),"")</f>
        <v/>
      </c>
      <c r="AC459" s="4" t="str">
        <f ca="1">IFERROR(IF($B459&lt;&gt;"",VLOOKUP(AC$421,TabelleK38BI,7,FALSE),""),"")</f>
        <v/>
      </c>
      <c r="AD459" s="4" t="str">
        <f ca="1">IFERROR(IF($B459&lt;&gt;"",VLOOKUP(AD$421,TabelleK38BI,7,FALSE),""),"")</f>
        <v/>
      </c>
      <c r="AE459" s="4" t="str">
        <f ca="1">IFERROR(IF($B459&lt;&gt;"",VLOOKUP(AE$421,TabelleK38BI,7,FALSE),""),"")</f>
        <v/>
      </c>
      <c r="AF459" s="4" t="str">
        <f ca="1">IFERROR(IF($B459&lt;&gt;"",VLOOKUP(AF$421,TabelleK38BI,7,FALSE),""),"")</f>
        <v/>
      </c>
      <c r="AG459" s="4" t="str">
        <f ca="1">IFERROR(IF($B459&lt;&gt;"",VLOOKUP(AG$421,TabelleK38BI,7,FALSE),""),"")</f>
        <v/>
      </c>
      <c r="AH459" s="4" t="str">
        <f ca="1">IFERROR(IF($B459&lt;&gt;"",VLOOKUP(AH$421,TabelleK38BI,7,FALSE),""),"")</f>
        <v/>
      </c>
      <c r="AI459" s="4" t="str">
        <f ca="1">IFERROR(IF($B459&lt;&gt;"",VLOOKUP(AI$421,TabelleK38BI,7,FALSE),""),"")</f>
        <v/>
      </c>
      <c r="AJ459" s="4" t="str">
        <f ca="1">IFERROR(IF($B459&lt;&gt;"",VLOOKUP(AJ$421,TabelleK38BI,7,FALSE),""),"")</f>
        <v/>
      </c>
      <c r="AK459" s="4" t="str">
        <f ca="1">IFERROR(IF($B459&lt;&gt;"",VLOOKUP(AK$421,TabelleK38BI,7,FALSE),""),"")</f>
        <v/>
      </c>
      <c r="AL459" s="4" t="str">
        <f ca="1">IFERROR(IF($B459&lt;&gt;"",VLOOKUP(AL$421,TabelleK38BI,7,FALSE),""),"")</f>
        <v/>
      </c>
      <c r="AM459" s="4" t="str">
        <f ca="1">IFERROR(IF($B459&lt;&gt;"",VLOOKUP(AM$421,TabelleK38BI,7,FALSE),""),"")</f>
        <v/>
      </c>
      <c r="AN459" s="4" t="str">
        <f ca="1">IFERROR(IF($B459&lt;&gt;"",VLOOKUP(AN$421,TabelleK38BI,7,FALSE),""),"")</f>
        <v/>
      </c>
      <c r="AO459" s="4" t="str">
        <f ca="1">IFERROR(IF($B459&lt;&gt;"",VLOOKUP(AO$421,TabelleK38BI,7,FALSE),""),"")</f>
        <v/>
      </c>
      <c r="AP459" s="4" t="str">
        <f ca="1">IFERROR(IF($B459&lt;&gt;"",VLOOKUP(AP$421,TabelleK38BI,7,FALSE),""),"")</f>
        <v/>
      </c>
      <c r="AQ459" s="4" t="str">
        <f ca="1">IFERROR(IF($B459&lt;&gt;"",VLOOKUP(AQ$421,TabelleK38BI,7,FALSE),""),"")</f>
        <v/>
      </c>
      <c r="AR459" s="4" t="str">
        <f ca="1">IFERROR(IF($B459&lt;&gt;"",VLOOKUP(AR$421,TabelleK38BI,7,FALSE),""),"")</f>
        <v/>
      </c>
      <c r="AS459" s="4" t="str">
        <f ca="1">IFERROR(IF($B459&lt;&gt;"",VLOOKUP(AS$421,TabelleK38BI,7,FALSE),""),"")</f>
        <v/>
      </c>
      <c r="AT459" s="4" t="str">
        <f ca="1">IFERROR(IF($B459&lt;&gt;"",VLOOKUP(AT$421,TabelleK38BI,7,FALSE),""),"")</f>
        <v/>
      </c>
      <c r="AU459" s="4" t="str">
        <f ca="1">IFERROR(IF($B459&lt;&gt;"",VLOOKUP(AU$421,TabelleK38BI,7,FALSE),""),"")</f>
        <v/>
      </c>
      <c r="AV459" s="4" t="str">
        <f ca="1">IFERROR(IF($B459&lt;&gt;"",VLOOKUP(AV$421,TabelleK38BI,7,FALSE),""),"")</f>
        <v/>
      </c>
      <c r="AW459" s="4" t="str">
        <f ca="1">IFERROR(IF($B459&lt;&gt;"",VLOOKUP(AW$421,TabelleK38BI,7,FALSE),""),"")</f>
        <v/>
      </c>
      <c r="AX459" s="4" t="str">
        <f ca="1">IFERROR(IF($B459&lt;&gt;"",VLOOKUP(AX$421,TabelleK38BI,7,FALSE),""),"")</f>
        <v/>
      </c>
      <c r="AY459" s="4" t="str">
        <f ca="1">IFERROR(IF($B459&lt;&gt;"",VLOOKUP(AY$421,TabelleK38BI,7,FALSE),""),"")</f>
        <v/>
      </c>
      <c r="AZ459" s="4" t="str">
        <f ca="1">IFERROR(IF($B459&lt;&gt;"",VLOOKUP(AZ$421,TabelleK38BI,7,FALSE),""),"")</f>
        <v/>
      </c>
      <c r="BA459" s="4" t="str">
        <f ca="1">IFERROR(IF($B459&lt;&gt;"",VLOOKUP(BA$421,TabelleK38BI,7,FALSE),""),"")</f>
        <v/>
      </c>
      <c r="BB459" s="4" t="str">
        <f ca="1">IFERROR(IF($B459&lt;&gt;"",VLOOKUP(BB$421,TabelleK38BI,7,FALSE),""),"")</f>
        <v/>
      </c>
      <c r="BC459" s="4" t="str">
        <f ca="1">IFERROR(IF($B459&lt;&gt;"",VLOOKUP(BC$421,TabelleK38BI,7,FALSE),""),"")</f>
        <v/>
      </c>
      <c r="BD459" s="4" t="str">
        <f ca="1">IFERROR(IF($B459&lt;&gt;"",VLOOKUP(BD$421,TabelleK38BI,7,FALSE),""),"")</f>
        <v/>
      </c>
      <c r="BE459" s="4" t="str">
        <f ca="1">IFERROR(IF($B459&lt;&gt;"",VLOOKUP(BE$421,TabelleK38BI,7,FALSE),""),"")</f>
        <v/>
      </c>
      <c r="BF459" s="4" t="str">
        <f ca="1">IFERROR(IF($B459&lt;&gt;"",VLOOKUP(BF$421,TabelleK38BI,7,FALSE),""),"")</f>
        <v/>
      </c>
      <c r="BG459" s="4" t="str">
        <f ca="1">IFERROR(IF($B459&lt;&gt;"",VLOOKUP(BG$421,TabelleK38BI,7,FALSE),""),"")</f>
        <v/>
      </c>
      <c r="BH459" s="4" t="str">
        <f ca="1">IFERROR(IF($B459&lt;&gt;"",VLOOKUP(BH$421,TabelleK38BI,7,FALSE),""),"")</f>
        <v/>
      </c>
      <c r="BI459" s="4" t="str">
        <f ca="1">IFERROR(IF($B459&lt;&gt;"",VLOOKUP(BI$421,TabelleK38BI,7,FALSE),""),"")</f>
        <v/>
      </c>
      <c r="BJ459" s="4" t="str">
        <f ca="1">IFERROR(IF($B459&lt;&gt;"",VLOOKUP(BJ$421,TabelleK38BI,7,FALSE),""),"")</f>
        <v/>
      </c>
      <c r="BK459" s="4" t="str">
        <f ca="1">IFERROR(IF($B459&lt;&gt;"",VLOOKUP(BK$421,TabelleK38BI,7,FALSE),""),"")</f>
        <v/>
      </c>
      <c r="BL459" s="4" t="str">
        <f ca="1">IFERROR(IF($B459&lt;&gt;"",VLOOKUP(BL$421,TabelleK38BI,7,FALSE),""),"")</f>
        <v/>
      </c>
      <c r="BM459" s="4" t="str">
        <f ca="1">IFERROR(IF($B459&lt;&gt;"",VLOOKUP(BM$421,TabelleK38BI,7,FALSE),""),"")</f>
        <v/>
      </c>
      <c r="BN459" s="4" t="str">
        <f ca="1">IFERROR(IF($B459&lt;&gt;"",VLOOKUP(BN$421,TabelleK38BI,7,FALSE),""),"")</f>
        <v/>
      </c>
      <c r="BO459" s="4" t="str">
        <f ca="1">IFERROR(IF($B459&lt;&gt;"",VLOOKUP(BO$421,TabelleK38BI,7,FALSE),""),"")</f>
        <v/>
      </c>
      <c r="BP459" s="4" t="str">
        <f ca="1">IFERROR(IF($B459&lt;&gt;"",VLOOKUP(BP$421,TabelleK38BI,7,FALSE),""),"")</f>
        <v/>
      </c>
      <c r="BQ459" s="4" t="str">
        <f ca="1">IFERROR(IF($B459&lt;&gt;"",VLOOKUP(BQ$421,TabelleK38BI,7,FALSE),""),"")</f>
        <v/>
      </c>
      <c r="BR459" s="4" t="str">
        <f ca="1">IFERROR(IF($B459&lt;&gt;"",VLOOKUP(BR$421,TabelleK38BI,7,FALSE),""),"")</f>
        <v/>
      </c>
      <c r="BS459" s="4" t="str">
        <f ca="1">IFERROR(IF($B459&lt;&gt;"",VLOOKUP(BS$421,TabelleK38BI,7,FALSE),""),"")</f>
        <v/>
      </c>
      <c r="BT459" s="4" t="str">
        <f ca="1">IFERROR(IF($B459&lt;&gt;"",VLOOKUP(BT$421,TabelleK38BI,7,FALSE),""),"")</f>
        <v/>
      </c>
      <c r="BU459" s="4" t="str">
        <f ca="1">IFERROR(IF($B459&lt;&gt;"",VLOOKUP(BU$421,TabelleK38BI,7,FALSE),""),"")</f>
        <v/>
      </c>
      <c r="BV459" s="4" t="str">
        <f ca="1">IFERROR(IF($B459&lt;&gt;"",VLOOKUP(BV$421,TabelleK38BI,7,FALSE),""),"")</f>
        <v/>
      </c>
      <c r="BW459" s="4" t="str">
        <f ca="1">IFERROR(IF($B459&lt;&gt;"",VLOOKUP(BW$421,TabelleK38BI,7,FALSE),""),"")</f>
        <v/>
      </c>
      <c r="BX459" s="4" t="str">
        <f ca="1">IFERROR(IF($B459&lt;&gt;"",VLOOKUP(BX$421,TabelleK38BI,7,FALSE),""),"")</f>
        <v/>
      </c>
      <c r="BY459" s="4" t="str">
        <f ca="1">IFERROR(IF($B459&lt;&gt;"",VLOOKUP(BY$421,TabelleK38BI,7,FALSE),""),"")</f>
        <v/>
      </c>
      <c r="BZ459" s="4" t="str">
        <f ca="1">IFERROR(IF($B459&lt;&gt;"",VLOOKUP(BZ$421,TabelleK38BI,7,FALSE),""),"")</f>
        <v/>
      </c>
      <c r="CA459" s="4" t="str">
        <f ca="1">IFERROR(IF($B459&lt;&gt;"",VLOOKUP(CA$421,TabelleK38BI,7,FALSE),""),"")</f>
        <v/>
      </c>
      <c r="CB459" s="4" t="str">
        <f ca="1">IFERROR(IF($B459&lt;&gt;"",VLOOKUP(CB$421,TabelleK38BI,7,FALSE),""),"")</f>
        <v/>
      </c>
      <c r="CC459" s="4" t="str">
        <f ca="1">IFERROR(IF($B459&lt;&gt;"",VLOOKUP(CC$421,TabelleK38BI,7,FALSE),""),"")</f>
        <v/>
      </c>
      <c r="CD459" s="4" t="str">
        <f ca="1">IFERROR(IF($B459&lt;&gt;"",VLOOKUP(CD$421,TabelleK38BI,7,FALSE),""),"")</f>
        <v/>
      </c>
      <c r="CE459" s="4" t="str">
        <f ca="1">IFERROR(IF($B459&lt;&gt;"",VLOOKUP(CE$421,TabelleK38BI,7,FALSE),""),"")</f>
        <v/>
      </c>
      <c r="CF459" s="4" t="str">
        <f ca="1">IFERROR(IF($B459&lt;&gt;"",VLOOKUP(CF$421,TabelleK38BI,7,FALSE),""),"")</f>
        <v/>
      </c>
      <c r="CG459" s="4" t="str">
        <f ca="1">IFERROR(IF($B459&lt;&gt;"",VLOOKUP(CG$421,TabelleK38BI,7,FALSE),""),"")</f>
        <v/>
      </c>
      <c r="CH459" s="4" t="str">
        <f ca="1">IFERROR(IF($B459&lt;&gt;"",VLOOKUP(CH$421,TabelleK38BI,7,FALSE),""),"")</f>
        <v/>
      </c>
      <c r="CI459" s="4" t="str">
        <f ca="1">IFERROR(IF($B459&lt;&gt;"",VLOOKUP(CI$421,TabelleK38BI,7,FALSE),""),"")</f>
        <v/>
      </c>
      <c r="CJ459" s="4" t="str">
        <f ca="1">IFERROR(IF($B459&lt;&gt;"",VLOOKUP(CJ$421,TabelleK38BI,7,FALSE),""),"")</f>
        <v/>
      </c>
      <c r="CK459" s="4" t="str">
        <f ca="1">IFERROR(IF($B459&lt;&gt;"",VLOOKUP(CK$421,TabelleK38BI,7,FALSE),""),"")</f>
        <v/>
      </c>
      <c r="CL459" s="4" t="str">
        <f ca="1">IFERROR(IF($B459&lt;&gt;"",VLOOKUP(CL$421,TabelleK38BI,7,FALSE),""),"")</f>
        <v/>
      </c>
      <c r="CM459" s="4" t="str">
        <f ca="1">IFERROR(IF($B459&lt;&gt;"",VLOOKUP(CM$421,TabelleK38BI,7,FALSE),""),"")</f>
        <v/>
      </c>
      <c r="CN459" s="4" t="str">
        <f ca="1">IFERROR(IF($B459&lt;&gt;"",VLOOKUP(CN$421,TabelleK38BI,7,FALSE),""),"")</f>
        <v/>
      </c>
      <c r="CO459" s="4" t="str">
        <f ca="1">IFERROR(IF($B459&lt;&gt;"",VLOOKUP(CO$421,TabelleK38BI,7,FALSE),""),"")</f>
        <v/>
      </c>
      <c r="CP459" s="4" t="str">
        <f ca="1">IFERROR(IF($B459&lt;&gt;"",VLOOKUP(CP$421,TabelleK38BI,7,FALSE),""),"")</f>
        <v/>
      </c>
      <c r="CQ459" s="4" t="str">
        <f ca="1">IFERROR(IF($B459&lt;&gt;"",VLOOKUP(CQ$421,TabelleK38BI,7,FALSE),""),"")</f>
        <v/>
      </c>
      <c r="CR459" s="4" t="str">
        <f ca="1">IFERROR(IF($B459&lt;&gt;"",VLOOKUP(CR$421,TabelleK38BI,7,FALSE),""),"")</f>
        <v/>
      </c>
      <c r="CS459" s="4" t="str">
        <f ca="1">IFERROR(IF($B459&lt;&gt;"",VLOOKUP(CS$421,TabelleK38BI,7,FALSE),""),"")</f>
        <v/>
      </c>
      <c r="CT459" s="4" t="str">
        <f ca="1">IFERROR(IF($B459&lt;&gt;"",VLOOKUP(CT$421,TabelleK38BI,7,FALSE),""),"")</f>
        <v/>
      </c>
      <c r="CU459" s="4" t="str">
        <f ca="1">IFERROR(IF($B459&lt;&gt;"",VLOOKUP(CU$421,TabelleK38BI,7,FALSE),""),"")</f>
        <v/>
      </c>
      <c r="CV459" s="4" t="str">
        <f ca="1">IFERROR(IF($B459&lt;&gt;"",VLOOKUP(CV$421,TabelleK38BI,7,FALSE),""),"")</f>
        <v/>
      </c>
      <c r="CW459" s="4" t="str">
        <f ca="1">IFERROR(IF($B459&lt;&gt;"",VLOOKUP(CW$421,TabelleK38BI,7,FALSE),""),"")</f>
        <v/>
      </c>
      <c r="CX459" s="4" t="str">
        <f ca="1">IFERROR(IF($B459&lt;&gt;"",VLOOKUP(CX$421,TabelleK38BI,7,FALSE),""),"")</f>
        <v/>
      </c>
      <c r="CY459" s="4" t="str">
        <f ca="1">IFERROR(IF($B459&lt;&gt;"",VLOOKUP(CY$421,TabelleK38BI,7,FALSE),""),"")</f>
        <v/>
      </c>
      <c r="CZ459" s="4" t="str">
        <f ca="1">IFERROR(IF($B459&lt;&gt;"",VLOOKUP(CZ$421,TabelleK38BI,7,FALSE),""),"")</f>
        <v/>
      </c>
      <c r="DA459" s="4" t="str">
        <f ca="1">IFERROR(IF($B459&lt;&gt;"",VLOOKUP(DA$421,TabelleK38BI,7,FALSE),""),"")</f>
        <v/>
      </c>
      <c r="DB459" s="4" t="str">
        <f ca="1">IFERROR(IF($B459&lt;&gt;"",VLOOKUP(DB$421,TabelleK38BI,7,FALSE),""),"")</f>
        <v/>
      </c>
      <c r="DC459" s="4" t="str">
        <f ca="1">IFERROR(IF($B459&lt;&gt;"",VLOOKUP(DC$421,TabelleK38BI,7,FALSE),""),"")</f>
        <v/>
      </c>
      <c r="DD459" s="4" t="str">
        <f ca="1">IFERROR(IF($B459&lt;&gt;"",VLOOKUP(DD$421,TabelleK38BI,7,FALSE),""),"")</f>
        <v/>
      </c>
      <c r="DE459" s="4" t="str">
        <f ca="1">IFERROR(IF($B459&lt;&gt;"",VLOOKUP(DE$421,TabelleK38BI,7,FALSE),""),"")</f>
        <v/>
      </c>
      <c r="DF459" s="4" t="str">
        <f ca="1">IFERROR(IF($B459&lt;&gt;"",VLOOKUP(DF$421,TabelleK38BI,7,FALSE),""),"")</f>
        <v/>
      </c>
      <c r="DG459" s="4" t="str">
        <f ca="1">IFERROR(IF($B459&lt;&gt;"",VLOOKUP(DG$421,TabelleK38BI,7,FALSE),""),"")</f>
        <v/>
      </c>
      <c r="DH459" s="4" t="str">
        <f ca="1">IFERROR(IF($B459&lt;&gt;"",VLOOKUP(DH$421,TabelleK38BI,7,FALSE),""),"")</f>
        <v/>
      </c>
      <c r="DI459" s="4" t="str">
        <f ca="1">IFERROR(IF($B459&lt;&gt;"",VLOOKUP(DI$421,TabelleK38BI,7,FALSE),""),"")</f>
        <v/>
      </c>
      <c r="DJ459" s="4" t="str">
        <f ca="1">IFERROR(IF($B459&lt;&gt;"",VLOOKUP(DJ$421,TabelleK38BI,7,FALSE),""),"")</f>
        <v/>
      </c>
      <c r="DK459" s="4" t="str">
        <f ca="1">IFERROR(IF($B459&lt;&gt;"",VLOOKUP(DK$421,TabelleK38BI,7,FALSE),""),"")</f>
        <v/>
      </c>
      <c r="DL459" s="4" t="str">
        <f ca="1">IFERROR(IF($B459&lt;&gt;"",VLOOKUP(DL$421,TabelleK38BI,7,FALSE),""),"")</f>
        <v/>
      </c>
      <c r="DM459" s="4" t="str">
        <f ca="1">IFERROR(IF($B459&lt;&gt;"",VLOOKUP(DM$421,TabelleK38BI,7,FALSE),""),"")</f>
        <v/>
      </c>
      <c r="DN459" s="4" t="str">
        <f ca="1">IFERROR(IF($B459&lt;&gt;"",VLOOKUP(DN$421,TabelleK38BI,7,FALSE),""),"")</f>
        <v/>
      </c>
      <c r="DO459" s="4" t="str">
        <f ca="1">IFERROR(IF($B459&lt;&gt;"",VLOOKUP(DO$421,TabelleK38BI,7,FALSE),""),"")</f>
        <v/>
      </c>
      <c r="DP459" s="4" t="str">
        <f ca="1">IFERROR(IF($B459&lt;&gt;"",VLOOKUP(DP$421,TabelleK38BI,7,FALSE),""),"")</f>
        <v/>
      </c>
      <c r="DQ459" s="4" t="str">
        <f ca="1">IFERROR(IF($B459&lt;&gt;"",VLOOKUP(DQ$421,TabelleK38BI,7,FALSE),""),"")</f>
        <v/>
      </c>
      <c r="DR459" s="4" t="str">
        <f ca="1">IFERROR(IF($B459&lt;&gt;"",VLOOKUP(DR$421,TabelleK38BI,7,FALSE),""),"")</f>
        <v/>
      </c>
      <c r="DS459" s="4" t="str">
        <f ca="1">IFERROR(IF($B459&lt;&gt;"",VLOOKUP(DS$421,TabelleK38BI,7,FALSE),""),"")</f>
        <v/>
      </c>
      <c r="DT459" s="4" t="str">
        <f ca="1">IFERROR(IF($B459&lt;&gt;"",VLOOKUP(DT$421,TabelleK38BI,7,FALSE),""),"")</f>
        <v/>
      </c>
      <c r="DU459" s="4" t="str">
        <f ca="1">IFERROR(IF($B459&lt;&gt;"",VLOOKUP(DU$421,TabelleK38BI,7,FALSE),""),"")</f>
        <v/>
      </c>
      <c r="DV459" s="4" t="str">
        <f ca="1">IFERROR(IF($B459&lt;&gt;"",VLOOKUP(DV$421,TabelleK38BI,7,FALSE),""),"")</f>
        <v/>
      </c>
      <c r="DW459" s="4" t="str">
        <f ca="1">IFERROR(IF($B459&lt;&gt;"",VLOOKUP(DW$421,TabelleK38BI,7,FALSE),""),"")</f>
        <v/>
      </c>
      <c r="DX459" s="4" t="str">
        <f ca="1">IFERROR(IF($B459&lt;&gt;"",VLOOKUP(DX$421,TabelleK38BI,7,FALSE),""),"")</f>
        <v/>
      </c>
      <c r="DY459" s="4" t="str">
        <f ca="1">IFERROR(IF($B459&lt;&gt;"",VLOOKUP(DY$421,TabelleK38BI,7,FALSE),""),"")</f>
        <v/>
      </c>
      <c r="DZ459" s="4" t="str">
        <f ca="1">IFERROR(IF($B459&lt;&gt;"",VLOOKUP(DZ$421,TabelleK38BI,7,FALSE),""),"")</f>
        <v/>
      </c>
      <c r="EA459" s="4" t="str">
        <f ca="1">IFERROR(IF($B459&lt;&gt;"",VLOOKUP(EA$421,TabelleK38BI,7,FALSE),""),"")</f>
        <v/>
      </c>
      <c r="EB459" s="4" t="str">
        <f ca="1">IFERROR(IF($B459&lt;&gt;"",VLOOKUP(EB$421,TabelleK38BI,7,FALSE),""),"")</f>
        <v/>
      </c>
      <c r="EC459" s="4" t="str">
        <f ca="1">IFERROR(IF($B459&lt;&gt;"",VLOOKUP(EC$421,TabelleK38BI,7,FALSE),""),"")</f>
        <v/>
      </c>
      <c r="ED459" s="4" t="str">
        <f ca="1">IFERROR(IF($B459&lt;&gt;"",VLOOKUP(ED$421,TabelleK38BI,7,FALSE),""),"")</f>
        <v/>
      </c>
      <c r="EE459" s="4" t="str">
        <f ca="1">IFERROR(IF($B459&lt;&gt;"",VLOOKUP(EE$421,TabelleK38BI,7,FALSE),""),"")</f>
        <v/>
      </c>
      <c r="EF459" s="4" t="str">
        <f ca="1">IFERROR(IF($B459&lt;&gt;"",VLOOKUP(EF$421,TabelleK38BI,7,FALSE),""),"")</f>
        <v/>
      </c>
      <c r="EG459" s="4" t="str">
        <f ca="1">IFERROR(IF($B459&lt;&gt;"",VLOOKUP(EG$421,TabelleK38BI,7,FALSE),""),"")</f>
        <v/>
      </c>
      <c r="EH459" s="4" t="str">
        <f ca="1">IFERROR(IF($B459&lt;&gt;"",VLOOKUP(EH$421,TabelleK38BI,7,FALSE),""),"")</f>
        <v/>
      </c>
      <c r="EI459" s="4" t="str">
        <f ca="1">IFERROR(IF($B459&lt;&gt;"",VLOOKUP(EI$421,TabelleK38BI,7,FALSE),""),"")</f>
        <v/>
      </c>
      <c r="EJ459" s="4" t="str">
        <f ca="1">IFERROR(IF($B459&lt;&gt;"",VLOOKUP(EJ$421,TabelleK38BI,7,FALSE),""),"")</f>
        <v/>
      </c>
      <c r="EK459" s="4" t="str">
        <f ca="1">IFERROR(IF($B459&lt;&gt;"",VLOOKUP(EK$421,TabelleK38BI,7,FALSE),""),"")</f>
        <v/>
      </c>
      <c r="EL459" s="4" t="str">
        <f ca="1">IFERROR(IF($B459&lt;&gt;"",VLOOKUP(EL$421,TabelleK38BI,7,FALSE),""),"")</f>
        <v/>
      </c>
      <c r="EM459" s="4" t="str">
        <f ca="1">IFERROR(IF($B459&lt;&gt;"",VLOOKUP(EM$421,TabelleK38BI,7,FALSE),""),"")</f>
        <v/>
      </c>
      <c r="EN459" s="4" t="str">
        <f ca="1">IFERROR(IF($B459&lt;&gt;"",VLOOKUP(EN$421,TabelleK38BI,7,FALSE),""),"")</f>
        <v/>
      </c>
      <c r="EO459" s="4" t="str">
        <f ca="1">IFERROR(IF($B459&lt;&gt;"",VLOOKUP(EO$421,TabelleK38BI,7,FALSE),""),"")</f>
        <v/>
      </c>
      <c r="EP459" s="4" t="str">
        <f ca="1">IFERROR(IF($B459&lt;&gt;"",VLOOKUP(EP$421,TabelleK38BI,7,FALSE),""),"")</f>
        <v/>
      </c>
      <c r="EQ459" s="4" t="str">
        <f ca="1">IFERROR(IF($B459&lt;&gt;"",VLOOKUP(EQ$421,TabelleK38BI,7,FALSE),""),"")</f>
        <v/>
      </c>
      <c r="ER459" s="4" t="str">
        <f ca="1">IFERROR(IF($B459&lt;&gt;"",VLOOKUP(ER$421,TabelleK38BI,7,FALSE),""),"")</f>
        <v/>
      </c>
      <c r="ES459" s="4" t="str">
        <f ca="1">IFERROR(IF($B459&lt;&gt;"",VLOOKUP(ES$421,TabelleK38BI,7,FALSE),""),"")</f>
        <v/>
      </c>
      <c r="ET459" s="4" t="str">
        <f ca="1">IFERROR(IF($B459&lt;&gt;"",VLOOKUP(ET$421,TabelleK38BI,7,FALSE),""),"")</f>
        <v/>
      </c>
      <c r="EU459" s="4" t="str">
        <f ca="1">IFERROR(IF($B459&lt;&gt;"",VLOOKUP(EU$421,TabelleK38BI,7,FALSE),""),"")</f>
        <v/>
      </c>
      <c r="EV459" s="4" t="str">
        <f ca="1">IFERROR(IF($B459&lt;&gt;"",VLOOKUP(EV$421,TabelleK38BI,7,FALSE),""),"")</f>
        <v/>
      </c>
      <c r="EW459" s="4" t="str">
        <f ca="1">IFERROR(IF($B459&lt;&gt;"",VLOOKUP(EW$421,TabelleK38BI,7,FALSE),""),"")</f>
        <v/>
      </c>
      <c r="EX459" s="4" t="str">
        <f ca="1">IFERROR(IF($B459&lt;&gt;"",VLOOKUP(EX$421,TabelleK38BI,7,FALSE),""),"")</f>
        <v/>
      </c>
      <c r="EY459" s="4" t="str">
        <f ca="1">IFERROR(IF($B459&lt;&gt;"",VLOOKUP(EY$421,TabelleK38BI,7,FALSE),""),"")</f>
        <v/>
      </c>
      <c r="EZ459" s="4" t="str">
        <f ca="1">IFERROR(IF($B459&lt;&gt;"",VLOOKUP(EZ$421,TabelleK38BI,7,FALSE),""),"")</f>
        <v/>
      </c>
      <c r="FA459" s="4" t="str">
        <f ca="1">IFERROR(IF($B459&lt;&gt;"",VLOOKUP(FA$421,TabelleK38BI,7,FALSE),""),"")</f>
        <v/>
      </c>
      <c r="FB459" s="4" t="str">
        <f ca="1">IFERROR(IF($B459&lt;&gt;"",VLOOKUP(FB$421,TabelleK38BI,7,FALSE),""),"")</f>
        <v/>
      </c>
      <c r="FC459" s="4" t="str">
        <f ca="1">IFERROR(IF($B459&lt;&gt;"",VLOOKUP(FC$421,TabelleK38BI,7,FALSE),""),"")</f>
        <v/>
      </c>
      <c r="FD459" s="4" t="str">
        <f ca="1">IFERROR(IF($B459&lt;&gt;"",VLOOKUP(FD$421,TabelleK38BI,7,FALSE),""),"")</f>
        <v/>
      </c>
      <c r="FE459" s="4" t="str">
        <f ca="1">IFERROR(IF($B459&lt;&gt;"",VLOOKUP(FE$421,TabelleK38BI,7,FALSE),""),"")</f>
        <v/>
      </c>
      <c r="FF459" s="4" t="str">
        <f ca="1">IFERROR(IF($B459&lt;&gt;"",VLOOKUP(FF$421,TabelleK38BI,7,FALSE),""),"")</f>
        <v/>
      </c>
      <c r="FG459" s="4" t="str">
        <f ca="1">IFERROR(IF($B459&lt;&gt;"",VLOOKUP(FG$421,TabelleK38BI,7,FALSE),""),"")</f>
        <v/>
      </c>
      <c r="FH459" s="4" t="str">
        <f ca="1">IFERROR(IF($B459&lt;&gt;"",VLOOKUP(FH$421,TabelleK38BI,7,FALSE),""),"")</f>
        <v/>
      </c>
      <c r="FI459" s="4" t="str">
        <f ca="1">IFERROR(IF($B459&lt;&gt;"",VLOOKUP(FI$421,TabelleK38BI,7,FALSE),""),"")</f>
        <v/>
      </c>
      <c r="FJ459" s="4" t="str">
        <f ca="1">IFERROR(IF($B459&lt;&gt;"",VLOOKUP(FJ$421,TabelleK38BI,7,FALSE),""),"")</f>
        <v/>
      </c>
      <c r="FK459" s="4" t="str">
        <f ca="1">IFERROR(IF($B459&lt;&gt;"",VLOOKUP(FK$421,TabelleK38BI,7,FALSE),""),"")</f>
        <v/>
      </c>
      <c r="FL459" s="4" t="str">
        <f ca="1">IFERROR(IF($B459&lt;&gt;"",VLOOKUP(FL$421,TabelleK38BI,7,FALSE),""),"")</f>
        <v/>
      </c>
      <c r="FM459" s="4" t="str">
        <f ca="1">IFERROR(IF($B459&lt;&gt;"",VLOOKUP(FM$421,TabelleK38BI,7,FALSE),""),"")</f>
        <v/>
      </c>
      <c r="FN459" s="4" t="str">
        <f ca="1">IFERROR(IF($B459&lt;&gt;"",VLOOKUP(FN$421,TabelleK38BI,7,FALSE),""),"")</f>
        <v/>
      </c>
      <c r="FO459" s="4" t="str">
        <f ca="1">IFERROR(IF($B459&lt;&gt;"",VLOOKUP(FO$421,TabelleK38BI,7,FALSE),""),"")</f>
        <v/>
      </c>
      <c r="FP459" s="4" t="str">
        <f ca="1">IFERROR(IF($B459&lt;&gt;"",VLOOKUP(FP$421,TabelleK38BI,7,FALSE),""),"")</f>
        <v/>
      </c>
      <c r="FQ459" s="4" t="str">
        <f ca="1">IFERROR(IF($B459&lt;&gt;"",VLOOKUP(FQ$421,TabelleK38BI,7,FALSE),""),"")</f>
        <v/>
      </c>
      <c r="FR459" s="4" t="str">
        <f ca="1">IFERROR(IF($B459&lt;&gt;"",VLOOKUP(FR$421,TabelleK38BI,7,FALSE),""),"")</f>
        <v/>
      </c>
      <c r="FS459" s="4" t="str">
        <f ca="1">IFERROR(IF($B459&lt;&gt;"",VLOOKUP(FS$421,TabelleK38BI,7,FALSE),""),"")</f>
        <v/>
      </c>
      <c r="FT459" s="4" t="str">
        <f ca="1">IFERROR(IF($B459&lt;&gt;"",VLOOKUP(FT$421,TabelleK38BI,7,FALSE),""),"")</f>
        <v/>
      </c>
      <c r="FU459" s="4" t="str">
        <f ca="1">IFERROR(IF($B459&lt;&gt;"",VLOOKUP(FU$421,TabelleK38BI,7,FALSE),""),"")</f>
        <v/>
      </c>
      <c r="FV459" s="4" t="str">
        <f ca="1">IFERROR(IF($B459&lt;&gt;"",VLOOKUP(FV$421,TabelleK38BI,7,FALSE),""),"")</f>
        <v/>
      </c>
      <c r="FW459" s="4" t="str">
        <f ca="1">IFERROR(IF($B459&lt;&gt;"",VLOOKUP(FW$421,TabelleK38BI,7,FALSE),""),"")</f>
        <v/>
      </c>
      <c r="FX459" s="4" t="str">
        <f ca="1">IFERROR(IF($B459&lt;&gt;"",VLOOKUP(FX$421,TabelleK38BI,7,FALSE),""),"")</f>
        <v/>
      </c>
      <c r="FY459" s="4" t="str">
        <f ca="1">IFERROR(IF($B459&lt;&gt;"",VLOOKUP(FY$421,TabelleK38BI,7,FALSE),""),"")</f>
        <v/>
      </c>
      <c r="FZ459" s="4" t="str">
        <f ca="1">IFERROR(IF($B459&lt;&gt;"",VLOOKUP(FZ$421,TabelleK38BI,7,FALSE),""),"")</f>
        <v/>
      </c>
      <c r="GA459" s="4" t="str">
        <f ca="1">IFERROR(IF($B459&lt;&gt;"",VLOOKUP(GA$421,TabelleK38BI,7,FALSE),""),"")</f>
        <v/>
      </c>
      <c r="GB459" s="4" t="str">
        <f ca="1">IFERROR(IF($B459&lt;&gt;"",VLOOKUP(GB$421,TabelleK38BI,7,FALSE),""),"")</f>
        <v/>
      </c>
      <c r="GC459" s="4" t="str">
        <f ca="1">IFERROR(IF($B459&lt;&gt;"",VLOOKUP(GC$421,TabelleK38BI,7,FALSE),""),"")</f>
        <v/>
      </c>
      <c r="GD459" s="4" t="str">
        <f ca="1">IFERROR(IF($B459&lt;&gt;"",VLOOKUP(GD$421,TabelleK38BI,7,FALSE),""),"")</f>
        <v/>
      </c>
      <c r="GE459" s="4" t="str">
        <f ca="1">IFERROR(IF($B459&lt;&gt;"",VLOOKUP(GE$421,TabelleK38BI,7,FALSE),""),"")</f>
        <v/>
      </c>
      <c r="GF459" s="4" t="str">
        <f ca="1">IFERROR(IF($B459&lt;&gt;"",VLOOKUP(GF$421,TabelleK38BI,7,FALSE),""),"")</f>
        <v/>
      </c>
      <c r="GG459" s="4" t="str">
        <f ca="1">IFERROR(IF($B459&lt;&gt;"",VLOOKUP(GG$421,TabelleK38BI,7,FALSE),""),"")</f>
        <v/>
      </c>
      <c r="GH459" s="4" t="str">
        <f ca="1">IFERROR(IF($B459&lt;&gt;"",VLOOKUP(GH$421,TabelleK38BI,7,FALSE),""),"")</f>
        <v/>
      </c>
      <c r="GI459" s="4" t="str">
        <f ca="1">IFERROR(IF($B459&lt;&gt;"",VLOOKUP(GI$421,TabelleK38BI,7,FALSE),""),"")</f>
        <v/>
      </c>
      <c r="GJ459" s="4" t="str">
        <f ca="1">IFERROR(IF($B459&lt;&gt;"",VLOOKUP(GJ$421,TabelleK38BI,7,FALSE),""),"")</f>
        <v/>
      </c>
      <c r="GK459" s="4" t="str">
        <f ca="1">IFERROR(IF($B459&lt;&gt;"",VLOOKUP(GK$421,TabelleK38BI,7,FALSE),""),"")</f>
        <v/>
      </c>
      <c r="GL459" s="4" t="str">
        <f ca="1">IFERROR(IF($B459&lt;&gt;"",VLOOKUP(GL$421,TabelleK38BI,7,FALSE),""),"")</f>
        <v/>
      </c>
      <c r="GM459" s="4" t="str">
        <f ca="1">IFERROR(IF($B459&lt;&gt;"",VLOOKUP(GM$421,TabelleK38BI,7,FALSE),""),"")</f>
        <v/>
      </c>
      <c r="GN459" s="4" t="str">
        <f ca="1">IFERROR(IF($B459&lt;&gt;"",VLOOKUP(GN$421,TabelleK38BI,7,FALSE),""),"")</f>
        <v/>
      </c>
      <c r="GO459" s="4" t="str">
        <f ca="1">IFERROR(IF($B459&lt;&gt;"",VLOOKUP(GO$421,TabelleK38BI,7,FALSE),""),"")</f>
        <v/>
      </c>
      <c r="GP459" s="4" t="str">
        <f ca="1">IFERROR(IF($B459&lt;&gt;"",VLOOKUP(GP$421,TabelleK38BI,7,FALSE),""),"")</f>
        <v/>
      </c>
      <c r="GQ459" s="4" t="str">
        <f ca="1">IFERROR(IF($B459&lt;&gt;"",VLOOKUP(GQ$421,TabelleK38BI,7,FALSE),""),"")</f>
        <v/>
      </c>
      <c r="GR459" s="4" t="str">
        <f ca="1">IFERROR(IF($B459&lt;&gt;"",VLOOKUP(GR$421,TabelleK38BI,7,FALSE),""),"")</f>
        <v/>
      </c>
      <c r="GS459" s="4" t="str">
        <f ca="1">IFERROR(IF($B459&lt;&gt;"",VLOOKUP(GS$421,TabelleK38BI,7,FALSE),""),"")</f>
        <v/>
      </c>
      <c r="GT459" s="4" t="str">
        <f ca="1">IFERROR(IF($B459&lt;&gt;"",VLOOKUP(GT$421,TabelleK38BI,7,FALSE),""),"")</f>
        <v/>
      </c>
      <c r="GU459" s="4" t="str">
        <f ca="1">IFERROR(IF($B459&lt;&gt;"",VLOOKUP(GU$421,TabelleK38BI,7,FALSE),""),"")</f>
        <v/>
      </c>
      <c r="GV459" s="4" t="str">
        <f ca="1">IFERROR(IF($B459&lt;&gt;"",VLOOKUP(GV$421,TabelleK38BI,7,FALSE),""),"")</f>
        <v/>
      </c>
      <c r="GW459" s="4" t="str">
        <f ca="1">IFERROR(IF($B459&lt;&gt;"",VLOOKUP(GW$421,TabelleK38BI,7,FALSE),""),"")</f>
        <v/>
      </c>
      <c r="GX459" s="4" t="str">
        <f ca="1">IFERROR(IF($B459&lt;&gt;"",VLOOKUP(GX$421,TabelleK38BI,7,FALSE),""),"")</f>
        <v/>
      </c>
      <c r="GY459" s="4" t="str">
        <f ca="1">IFERROR(IF($B459&lt;&gt;"",VLOOKUP(GY$421,TabelleK38BI,7,FALSE),""),"")</f>
        <v/>
      </c>
      <c r="GZ459" s="4" t="str">
        <f ca="1">IFERROR(IF($B459&lt;&gt;"",VLOOKUP(GZ$421,TabelleK38BI,7,FALSE),""),"")</f>
        <v/>
      </c>
      <c r="HA459" s="4" t="str">
        <f ca="1">IFERROR(IF($B459&lt;&gt;"",VLOOKUP(HA$421,TabelleK38BI,7,FALSE),""),"")</f>
        <v/>
      </c>
      <c r="HB459" s="4" t="str">
        <f ca="1">IFERROR(IF($B459&lt;&gt;"",VLOOKUP(HB$421,TabelleK38BI,7,FALSE),""),"")</f>
        <v/>
      </c>
      <c r="HC459" s="4" t="str">
        <f ca="1">IFERROR(IF($B459&lt;&gt;"",VLOOKUP(HC$421,TabelleK38BI,7,FALSE),""),"")</f>
        <v/>
      </c>
      <c r="HD459" s="4" t="str">
        <f ca="1">IFERROR(IF($B459&lt;&gt;"",VLOOKUP(HD$421,TabelleK38BI,7,FALSE),""),"")</f>
        <v/>
      </c>
      <c r="HE459" s="4" t="str">
        <f ca="1">IFERROR(IF($B459&lt;&gt;"",VLOOKUP(HE$421,TabelleK38BI,7,FALSE),""),"")</f>
        <v/>
      </c>
      <c r="HF459" s="4" t="str">
        <f ca="1">IFERROR(IF($B459&lt;&gt;"",VLOOKUP(HF$421,TabelleK38BI,7,FALSE),""),"")</f>
        <v/>
      </c>
      <c r="HG459" s="4" t="str">
        <f ca="1">IFERROR(IF($B459&lt;&gt;"",VLOOKUP(HG$421,TabelleK38BI,7,FALSE),""),"")</f>
        <v/>
      </c>
      <c r="HH459" s="4" t="str">
        <f ca="1">IFERROR(IF($B459&lt;&gt;"",VLOOKUP(HH$421,TabelleK38BI,7,FALSE),""),"")</f>
        <v/>
      </c>
      <c r="HI459" s="4" t="str">
        <f ca="1">IFERROR(IF($B459&lt;&gt;"",VLOOKUP(HI$421,TabelleK38BI,7,FALSE),""),"")</f>
        <v/>
      </c>
      <c r="HJ459" s="4" t="str">
        <f ca="1">IFERROR(IF($B459&lt;&gt;"",VLOOKUP(HJ$421,TabelleK38BI,7,FALSE),""),"")</f>
        <v/>
      </c>
      <c r="HK459" s="4" t="str">
        <f ca="1">IFERROR(IF($B459&lt;&gt;"",VLOOKUP(HK$421,TabelleK38BI,7,FALSE),""),"")</f>
        <v/>
      </c>
      <c r="HL459" s="4" t="str">
        <f ca="1">IFERROR(IF($B459&lt;&gt;"",VLOOKUP(HL$421,TabelleK38BI,7,FALSE),""),"")</f>
        <v/>
      </c>
      <c r="HM459" s="4" t="str">
        <f ca="1">IFERROR(IF($B459&lt;&gt;"",VLOOKUP(HM$421,TabelleK38BI,7,FALSE),""),"")</f>
        <v/>
      </c>
      <c r="HN459" s="4" t="str">
        <f ca="1">IFERROR(IF($B459&lt;&gt;"",VLOOKUP(HN$421,TabelleK38BI,7,FALSE),""),"")</f>
        <v/>
      </c>
      <c r="HO459" s="4" t="str">
        <f ca="1">IFERROR(IF($B459&lt;&gt;"",VLOOKUP(HO$421,TabelleK38BI,7,FALSE),""),"")</f>
        <v/>
      </c>
      <c r="HP459" s="4" t="str">
        <f ca="1">IFERROR(IF($B459&lt;&gt;"",VLOOKUP(HP$421,TabelleK38BI,7,FALSE),""),"")</f>
        <v/>
      </c>
      <c r="HQ459" s="4" t="str">
        <f ca="1">IFERROR(IF($B459&lt;&gt;"",VLOOKUP(HQ$421,TabelleK38BI,7,FALSE),""),"")</f>
        <v/>
      </c>
      <c r="HR459" s="4" t="str">
        <f ca="1">IFERROR(IF($B459&lt;&gt;"",VLOOKUP(HR$421,TabelleK38BI,7,FALSE),""),"")</f>
        <v/>
      </c>
      <c r="HS459" s="4" t="str">
        <f ca="1">IFERROR(IF($B459&lt;&gt;"",VLOOKUP(HS$421,TabelleK38BI,7,FALSE),""),"")</f>
        <v/>
      </c>
      <c r="HT459" s="4" t="str">
        <f ca="1">IFERROR(IF($B459&lt;&gt;"",VLOOKUP(HT$421,TabelleK38BI,7,FALSE),""),"")</f>
        <v/>
      </c>
      <c r="HU459" s="4" t="str">
        <f ca="1">IFERROR(IF($B459&lt;&gt;"",VLOOKUP(HU$421,TabelleK38BI,7,FALSE),""),"")</f>
        <v/>
      </c>
      <c r="HV459" s="4" t="str">
        <f ca="1">IFERROR(IF($B459&lt;&gt;"",VLOOKUP(HV$421,TabelleK38BI,7,FALSE),""),"")</f>
        <v/>
      </c>
      <c r="HW459" s="4" t="str">
        <f ca="1">IFERROR(IF($B459&lt;&gt;"",VLOOKUP(HW$421,TabelleK38BI,7,FALSE),""),"")</f>
        <v/>
      </c>
      <c r="HX459" s="4" t="str">
        <f ca="1">IFERROR(IF($B459&lt;&gt;"",VLOOKUP(HX$421,TabelleK38BI,7,FALSE),""),"")</f>
        <v/>
      </c>
      <c r="HY459" s="4" t="str">
        <f ca="1">IFERROR(IF($B459&lt;&gt;"",VLOOKUP(HY$421,TabelleK38BI,7,FALSE),""),"")</f>
        <v/>
      </c>
      <c r="HZ459" s="4" t="str">
        <f ca="1">IFERROR(IF($B459&lt;&gt;"",VLOOKUP(HZ$421,TabelleK38BI,7,FALSE),""),"")</f>
        <v/>
      </c>
      <c r="IA459" s="4" t="str">
        <f ca="1">IFERROR(IF($B459&lt;&gt;"",VLOOKUP(IA$421,TabelleK38BI,7,FALSE),""),"")</f>
        <v/>
      </c>
      <c r="IB459" s="4" t="str">
        <f ca="1">IFERROR(IF($B459&lt;&gt;"",VLOOKUP(IB$421,TabelleK38BI,7,FALSE),""),"")</f>
        <v/>
      </c>
      <c r="IC459" s="4" t="str">
        <f ca="1">IFERROR(IF($B459&lt;&gt;"",VLOOKUP(IC$421,TabelleK38BI,7,FALSE),""),"")</f>
        <v/>
      </c>
      <c r="ID459" s="4" t="str">
        <f ca="1">IFERROR(IF($B459&lt;&gt;"",VLOOKUP(ID$421,TabelleK38BI,7,FALSE),""),"")</f>
        <v/>
      </c>
      <c r="IE459" s="4" t="str">
        <f ca="1">IFERROR(IF($B459&lt;&gt;"",VLOOKUP(IE$421,TabelleK38BI,7,FALSE),""),"")</f>
        <v/>
      </c>
      <c r="IF459" s="4" t="str">
        <f ca="1">IFERROR(IF($B459&lt;&gt;"",VLOOKUP(IF$421,TabelleK38BI,7,FALSE),""),"")</f>
        <v/>
      </c>
      <c r="IG459" s="4" t="str">
        <f ca="1">IFERROR(IF($B459&lt;&gt;"",VLOOKUP(IG$421,TabelleK38BI,7,FALSE),""),"")</f>
        <v/>
      </c>
      <c r="IH459" s="4" t="str">
        <f ca="1">IFERROR(IF($B459&lt;&gt;"",VLOOKUP(IH$421,TabelleK38BI,7,FALSE),""),"")</f>
        <v/>
      </c>
      <c r="II459" s="4" t="str">
        <f ca="1">IFERROR(IF($B459&lt;&gt;"",VLOOKUP(II$421,TabelleK38BI,7,FALSE),""),"")</f>
        <v/>
      </c>
      <c r="IJ459" s="4" t="str">
        <f ca="1">IFERROR(IF($B459&lt;&gt;"",VLOOKUP(IJ$421,TabelleK38BI,7,FALSE),""),"")</f>
        <v/>
      </c>
      <c r="IK459" s="4" t="str">
        <f ca="1">IFERROR(IF($B459&lt;&gt;"",VLOOKUP(IK$421,TabelleK38BI,7,FALSE),""),"")</f>
        <v/>
      </c>
      <c r="IL459" s="4" t="str">
        <f ca="1">IFERROR(IF($B459&lt;&gt;"",VLOOKUP(IL$421,TabelleK38BI,7,FALSE),""),"")</f>
        <v/>
      </c>
      <c r="IM459" s="4" t="str">
        <f ca="1">IFERROR(IF($B459&lt;&gt;"",VLOOKUP(IM$421,TabelleK38BI,7,FALSE),""),"")</f>
        <v/>
      </c>
      <c r="IN459" s="4" t="str">
        <f ca="1">IFERROR(IF($B459&lt;&gt;"",VLOOKUP(IN$421,TabelleK38BI,7,FALSE),""),"")</f>
        <v/>
      </c>
      <c r="IO459" s="4" t="str">
        <f ca="1">IFERROR(IF($B459&lt;&gt;"",VLOOKUP(IO$421,TabelleK38BI,7,FALSE),""),"")</f>
        <v/>
      </c>
      <c r="IP459" s="4" t="str">
        <f ca="1">IFERROR(IF($B459&lt;&gt;"",VLOOKUP(IP$421,TabelleK38BI,7,FALSE),""),"")</f>
        <v/>
      </c>
      <c r="IQ459" s="4" t="str">
        <f ca="1">IFERROR(IF($B459&lt;&gt;"",VLOOKUP(IQ$421,TabelleK38BI,7,FALSE),""),"")</f>
        <v/>
      </c>
      <c r="IR459" s="4" t="str">
        <f ca="1">IFERROR(IF($B459&lt;&gt;"",VLOOKUP(IR$421,TabelleK38BI,7,FALSE),""),"")</f>
        <v/>
      </c>
      <c r="IS459" s="4" t="str">
        <f ca="1">IFERROR(IF($B459&lt;&gt;"",VLOOKUP(IS$421,TabelleK38BI,7,FALSE),""),"")</f>
        <v/>
      </c>
      <c r="IT459" s="4" t="str">
        <f ca="1">IFERROR(IF($B459&lt;&gt;"",VLOOKUP(IT$421,TabelleK38BI,7,FALSE),""),"")</f>
        <v/>
      </c>
      <c r="IU459" s="4" t="str">
        <f ca="1">IFERROR(IF($B459&lt;&gt;"",VLOOKUP(IU$421,TabelleK38BI,7,FALSE),""),"")</f>
        <v/>
      </c>
      <c r="IV459" s="4" t="str">
        <f ca="1">IFERROR(IF($B459&lt;&gt;"",VLOOKUP(IV$421,TabelleK38BI,7,FALSE),""),"")</f>
        <v/>
      </c>
      <c r="IW459" s="4" t="str">
        <f ca="1">IFERROR(IF($B459&lt;&gt;"",VLOOKUP(IW$421,TabelleK38BI,7,FALSE),""),"")</f>
        <v/>
      </c>
      <c r="IX459" s="4" t="str">
        <f ca="1">IFERROR(IF($B459&lt;&gt;"",VLOOKUP(IX$421,TabelleK38BI,7,FALSE),""),"")</f>
        <v/>
      </c>
      <c r="IY459" s="4" t="str">
        <f ca="1">IFERROR(IF($B459&lt;&gt;"",VLOOKUP(IY$421,TabelleK38BI,7,FALSE),""),"")</f>
        <v/>
      </c>
      <c r="IZ459" s="4" t="str">
        <f ca="1">IFERROR(IF($B459&lt;&gt;"",VLOOKUP(IZ$421,TabelleK38BI,7,FALSE),""),"")</f>
        <v/>
      </c>
      <c r="JA459" s="4" t="str">
        <f ca="1">IFERROR(IF($B459&lt;&gt;"",VLOOKUP(JA$421,TabelleK38BI,7,FALSE),""),"")</f>
        <v/>
      </c>
      <c r="JB459" s="4" t="str">
        <f ca="1">IFERROR(IF($B459&lt;&gt;"",VLOOKUP(JB$421,TabelleK38BI,7,FALSE),""),"")</f>
        <v/>
      </c>
      <c r="JC459" s="4" t="str">
        <f ca="1">IFERROR(IF($B459&lt;&gt;"",VLOOKUP(JC$421,TabelleK38BI,7,FALSE),""),"")</f>
        <v/>
      </c>
      <c r="JD459" s="4" t="str">
        <f ca="1">IFERROR(IF($B459&lt;&gt;"",VLOOKUP(JD$421,TabelleK38BI,7,FALSE),""),"")</f>
        <v/>
      </c>
      <c r="JE459" s="4" t="str">
        <f ca="1">IFERROR(IF($B459&lt;&gt;"",VLOOKUP(JE$421,TabelleK38BI,7,FALSE),""),"")</f>
        <v/>
      </c>
      <c r="JF459" s="4" t="str">
        <f ca="1">IFERROR(IF($B459&lt;&gt;"",VLOOKUP(JF$421,TabelleK38BI,7,FALSE),""),"")</f>
        <v/>
      </c>
      <c r="JG459" s="4" t="str">
        <f ca="1">IFERROR(IF($B459&lt;&gt;"",VLOOKUP(JG$421,TabelleK38BI,7,FALSE),""),"")</f>
        <v/>
      </c>
      <c r="JH459" s="4" t="str">
        <f ca="1">IFERROR(IF($B459&lt;&gt;"",VLOOKUP(JH$421,TabelleK38BI,7,FALSE),""),"")</f>
        <v/>
      </c>
      <c r="JI459" s="4" t="str">
        <f ca="1">IFERROR(IF($B459&lt;&gt;"",VLOOKUP(JI$421,TabelleK38BI,7,FALSE),""),"")</f>
        <v/>
      </c>
      <c r="JJ459" s="4" t="str">
        <f ca="1">IFERROR(IF($B459&lt;&gt;"",VLOOKUP(JJ$421,TabelleK38BI,7,FALSE),""),"")</f>
        <v/>
      </c>
      <c r="JK459" s="4" t="str">
        <f ca="1">IFERROR(IF($B459&lt;&gt;"",VLOOKUP(JK$421,TabelleK38BI,7,FALSE),""),"")</f>
        <v/>
      </c>
      <c r="JL459" s="4" t="str">
        <f ca="1">IFERROR(IF($B459&lt;&gt;"",VLOOKUP(JL$421,TabelleK38BI,7,FALSE),""),"")</f>
        <v/>
      </c>
      <c r="JM459" s="4" t="str">
        <f ca="1">IFERROR(IF($B459&lt;&gt;"",VLOOKUP(JM$421,TabelleK38BI,7,FALSE),""),"")</f>
        <v/>
      </c>
      <c r="JN459" s="4" t="str">
        <f ca="1">IFERROR(IF($B459&lt;&gt;"",VLOOKUP(JN$421,TabelleK38BI,7,FALSE),""),"")</f>
        <v/>
      </c>
      <c r="JO459" s="4" t="str">
        <f ca="1">IFERROR(IF($B459&lt;&gt;"",VLOOKUP(JO$421,TabelleK38BI,7,FALSE),""),"")</f>
        <v/>
      </c>
      <c r="JP459" s="4" t="str">
        <f ca="1">IFERROR(IF($B459&lt;&gt;"",VLOOKUP(JP$421,TabelleK38BI,7,FALSE),""),"")</f>
        <v/>
      </c>
      <c r="JQ459" s="4" t="str">
        <f ca="1">IFERROR(IF($B459&lt;&gt;"",VLOOKUP(JQ$421,TabelleK38BI,7,FALSE),""),"")</f>
        <v/>
      </c>
      <c r="JR459" s="4" t="str">
        <f ca="1">IFERROR(IF($B459&lt;&gt;"",VLOOKUP(JR$421,TabelleK38BI,7,FALSE),""),"")</f>
        <v/>
      </c>
      <c r="JS459" s="4" t="str">
        <f ca="1">IFERROR(IF($B459&lt;&gt;"",VLOOKUP(JS$421,TabelleK38BI,7,FALSE),""),"")</f>
        <v/>
      </c>
      <c r="JT459" s="4" t="str">
        <f ca="1">IFERROR(IF($B459&lt;&gt;"",VLOOKUP(JT$421,TabelleK38BI,7,FALSE),""),"")</f>
        <v/>
      </c>
      <c r="JU459" s="4" t="str">
        <f ca="1">IFERROR(IF($B459&lt;&gt;"",VLOOKUP(JU$421,TabelleK38BI,7,FALSE),""),"")</f>
        <v/>
      </c>
      <c r="JV459" s="4" t="str">
        <f ca="1">IFERROR(IF($B459&lt;&gt;"",VLOOKUP(JV$421,TabelleK38BI,7,FALSE),""),"")</f>
        <v/>
      </c>
      <c r="JW459" s="4" t="str">
        <f ca="1">IFERROR(IF($B459&lt;&gt;"",VLOOKUP(JW$421,TabelleK38BI,7,FALSE),""),"")</f>
        <v/>
      </c>
      <c r="JX459" s="4" t="str">
        <f ca="1">IFERROR(IF($B459&lt;&gt;"",VLOOKUP(JX$421,TabelleK38BI,7,FALSE),""),"")</f>
        <v/>
      </c>
      <c r="JY459" s="4" t="str">
        <f ca="1">IFERROR(IF($B459&lt;&gt;"",VLOOKUP(JY$421,TabelleK38BI,7,FALSE),""),"")</f>
        <v/>
      </c>
      <c r="JZ459" s="4" t="str">
        <f ca="1">IFERROR(IF($B459&lt;&gt;"",VLOOKUP(JZ$421,TabelleK38BI,7,FALSE),""),"")</f>
        <v/>
      </c>
      <c r="KA459" s="4" t="str">
        <f ca="1">IFERROR(IF($B459&lt;&gt;"",VLOOKUP(KA$421,TabelleK38BI,7,FALSE),""),"")</f>
        <v/>
      </c>
      <c r="KB459" s="4" t="str">
        <f ca="1">IFERROR(IF($B459&lt;&gt;"",VLOOKUP(KB$421,TabelleK38BI,7,FALSE),""),"")</f>
        <v/>
      </c>
      <c r="KC459" s="4" t="str">
        <f ca="1">IFERROR(IF($B459&lt;&gt;"",VLOOKUP(KC$421,TabelleK38BI,7,FALSE),""),"")</f>
        <v/>
      </c>
      <c r="KD459" s="4" t="str">
        <f ca="1">IFERROR(IF($B459&lt;&gt;"",VLOOKUP(KD$421,TabelleK38BI,7,FALSE),""),"")</f>
        <v/>
      </c>
      <c r="KE459" s="4" t="str">
        <f ca="1">IFERROR(IF($B459&lt;&gt;"",VLOOKUP(KE$421,TabelleK38BI,7,FALSE),""),"")</f>
        <v/>
      </c>
      <c r="KF459" s="4" t="str">
        <f ca="1">IFERROR(IF($B459&lt;&gt;"",VLOOKUP(KF$421,TabelleK38BI,7,FALSE),""),"")</f>
        <v/>
      </c>
      <c r="KG459" s="4" t="str">
        <f ca="1">IFERROR(IF($B459&lt;&gt;"",VLOOKUP(KG$421,TabelleK38BI,7,FALSE),""),"")</f>
        <v/>
      </c>
      <c r="KH459" s="4" t="str">
        <f ca="1">IFERROR(IF($B459&lt;&gt;"",VLOOKUP(KH$421,TabelleK38BI,7,FALSE),""),"")</f>
        <v/>
      </c>
      <c r="KI459" s="4" t="str">
        <f ca="1">IFERROR(IF($B459&lt;&gt;"",VLOOKUP(KI$421,TabelleK38BI,7,FALSE),""),"")</f>
        <v/>
      </c>
      <c r="KJ459" s="4" t="str">
        <f ca="1">IFERROR(IF($B459&lt;&gt;"",VLOOKUP(KJ$421,TabelleK38BI,7,FALSE),""),"")</f>
        <v/>
      </c>
      <c r="KK459" s="4" t="str">
        <f ca="1">IFERROR(IF($B459&lt;&gt;"",VLOOKUP(KK$421,TabelleK38BI,7,FALSE),""),"")</f>
        <v/>
      </c>
      <c r="KL459" s="4" t="str">
        <f ca="1">IFERROR(IF($B459&lt;&gt;"",VLOOKUP(KL$421,TabelleK38BI,7,FALSE),""),"")</f>
        <v/>
      </c>
      <c r="KM459" s="4" t="str">
        <f ca="1">IFERROR(IF($B459&lt;&gt;"",VLOOKUP(KM$421,TabelleK38BI,7,FALSE),""),"")</f>
        <v/>
      </c>
      <c r="KN459" s="4" t="str">
        <f ca="1">IFERROR(IF($B459&lt;&gt;"",VLOOKUP(KN$421,TabelleK38BI,7,FALSE),""),"")</f>
        <v/>
      </c>
      <c r="KO459" s="4" t="str">
        <f ca="1">IFERROR(IF($B459&lt;&gt;"",VLOOKUP(KO$421,TabelleK38BI,7,FALSE),""),"")</f>
        <v/>
      </c>
      <c r="KP459" s="4" t="str">
        <f ca="1">IFERROR(IF($B459&lt;&gt;"",VLOOKUP(KP$421,TabelleK38BI,7,FALSE),""),"")</f>
        <v/>
      </c>
      <c r="KQ459" s="4" t="str">
        <f ca="1">IFERROR(IF($B459&lt;&gt;"",VLOOKUP(KQ$421,TabelleK38BI,7,FALSE),""),"")</f>
        <v/>
      </c>
      <c r="KR459" s="4" t="str">
        <f>IFERROR(VLOOKUP($KR$421,TabelleK38BI,7,FALSE),"")</f>
        <v/>
      </c>
      <c r="KS459" s="4" t="str">
        <f>IFERROR(VLOOKUP($KS$421,TabelleK38BI,7,FALSE),"")</f>
        <v/>
      </c>
    </row>
    <row r="460" spans="2:305" ht="12.75" hidden="1" customHeight="1" x14ac:dyDescent="0.2">
      <c r="B460" s="138" t="str">
        <f t="shared" ca="1" si="148"/>
        <v/>
      </c>
      <c r="C460" s="4" t="str">
        <f ca="1">IFERROR(IF($B460&lt;&gt;"",VLOOKUP(C$421,TabelleK39BI,7,FALSE),""),"")</f>
        <v/>
      </c>
      <c r="D460" s="4" t="str">
        <f ca="1">IFERROR(IF($B460&lt;&gt;"",VLOOKUP(D$421,TabelleK39BI,7,FALSE),""),"")</f>
        <v/>
      </c>
      <c r="E460" s="4" t="str">
        <f ca="1">IFERROR(IF($B460&lt;&gt;"",VLOOKUP(E$421,TabelleK39BI,7,FALSE),""),"")</f>
        <v/>
      </c>
      <c r="F460" s="4" t="str">
        <f ca="1">IFERROR(IF($B460&lt;&gt;"",VLOOKUP(F$421,TabelleK39BI,7,FALSE),""),"")</f>
        <v/>
      </c>
      <c r="G460" s="4" t="str">
        <f ca="1">IFERROR(IF($B460&lt;&gt;"",VLOOKUP(G$421,TabelleK39BI,7,FALSE),""),"")</f>
        <v/>
      </c>
      <c r="H460" s="4" t="str">
        <f ca="1">IFERROR(IF($B460&lt;&gt;"",VLOOKUP(H$421,TabelleK39BI,7,FALSE),""),"")</f>
        <v/>
      </c>
      <c r="I460" s="4" t="str">
        <f ca="1">IFERROR(IF($B460&lt;&gt;"",VLOOKUP(I$421,TabelleK39BI,7,FALSE),""),"")</f>
        <v/>
      </c>
      <c r="J460" s="4" t="str">
        <f ca="1">IFERROR(IF($B460&lt;&gt;"",VLOOKUP(J$421,TabelleK39BI,7,FALSE),""),"")</f>
        <v/>
      </c>
      <c r="K460" s="4" t="str">
        <f ca="1">IFERROR(IF($B460&lt;&gt;"",VLOOKUP(K$421,TabelleK39BI,7,FALSE),""),"")</f>
        <v/>
      </c>
      <c r="L460" s="4" t="str">
        <f ca="1">IFERROR(IF($B460&lt;&gt;"",VLOOKUP(L$421,TabelleK39BI,7,FALSE),""),"")</f>
        <v/>
      </c>
      <c r="M460" s="4" t="str">
        <f ca="1">IFERROR(IF($B460&lt;&gt;"",VLOOKUP(M$421,TabelleK39BI,7,FALSE),""),"")</f>
        <v/>
      </c>
      <c r="N460" s="4" t="str">
        <f ca="1">IFERROR(IF($B460&lt;&gt;"",VLOOKUP(N$421,TabelleK39BI,7,FALSE),""),"")</f>
        <v/>
      </c>
      <c r="O460" s="4" t="str">
        <f ca="1">IFERROR(IF($B460&lt;&gt;"",VLOOKUP(O$421,TabelleK39BI,7,FALSE),""),"")</f>
        <v/>
      </c>
      <c r="P460" s="4" t="str">
        <f ca="1">IFERROR(IF($B460&lt;&gt;"",VLOOKUP(P$421,TabelleK39BI,7,FALSE),""),"")</f>
        <v/>
      </c>
      <c r="Q460" s="4" t="str">
        <f ca="1">IFERROR(IF($B460&lt;&gt;"",VLOOKUP(Q$421,TabelleK39BI,7,FALSE),""),"")</f>
        <v/>
      </c>
      <c r="R460" s="4" t="str">
        <f ca="1">IFERROR(IF($B460&lt;&gt;"",VLOOKUP(R$421,TabelleK39BI,7,FALSE),""),"")</f>
        <v/>
      </c>
      <c r="S460" s="4" t="str">
        <f ca="1">IFERROR(IF($B460&lt;&gt;"",VLOOKUP(S$421,TabelleK39BI,7,FALSE),""),"")</f>
        <v/>
      </c>
      <c r="T460" s="4" t="str">
        <f ca="1">IFERROR(IF($B460&lt;&gt;"",VLOOKUP(T$421,TabelleK39BI,7,FALSE),""),"")</f>
        <v/>
      </c>
      <c r="U460" s="4" t="str">
        <f ca="1">IFERROR(IF($B460&lt;&gt;"",VLOOKUP(U$421,TabelleK39BI,7,FALSE),""),"")</f>
        <v/>
      </c>
      <c r="V460" s="4" t="str">
        <f ca="1">IFERROR(IF($B460&lt;&gt;"",VLOOKUP(V$421,TabelleK39BI,7,FALSE),""),"")</f>
        <v/>
      </c>
      <c r="W460" s="4" t="str">
        <f ca="1">IFERROR(IF($B460&lt;&gt;"",VLOOKUP(W$421,TabelleK39BI,7,FALSE),""),"")</f>
        <v/>
      </c>
      <c r="X460" s="4" t="str">
        <f ca="1">IFERROR(IF($B460&lt;&gt;"",VLOOKUP(X$421,TabelleK39BI,7,FALSE),""),"")</f>
        <v/>
      </c>
      <c r="Y460" s="4" t="str">
        <f ca="1">IFERROR(IF($B460&lt;&gt;"",VLOOKUP(Y$421,TabelleK39BI,7,FALSE),""),"")</f>
        <v/>
      </c>
      <c r="Z460" s="4" t="str">
        <f ca="1">IFERROR(IF($B460&lt;&gt;"",VLOOKUP(Z$421,TabelleK39BI,7,FALSE),""),"")</f>
        <v/>
      </c>
      <c r="AA460" s="4" t="str">
        <f ca="1">IFERROR(IF($B460&lt;&gt;"",VLOOKUP(AA$421,TabelleK39BI,7,FALSE),""),"")</f>
        <v/>
      </c>
      <c r="AB460" s="4" t="str">
        <f ca="1">IFERROR(IF($B460&lt;&gt;"",VLOOKUP(AB$421,TabelleK39BI,7,FALSE),""),"")</f>
        <v/>
      </c>
      <c r="AC460" s="4" t="str">
        <f ca="1">IFERROR(IF($B460&lt;&gt;"",VLOOKUP(AC$421,TabelleK39BI,7,FALSE),""),"")</f>
        <v/>
      </c>
      <c r="AD460" s="4" t="str">
        <f ca="1">IFERROR(IF($B460&lt;&gt;"",VLOOKUP(AD$421,TabelleK39BI,7,FALSE),""),"")</f>
        <v/>
      </c>
      <c r="AE460" s="4" t="str">
        <f ca="1">IFERROR(IF($B460&lt;&gt;"",VLOOKUP(AE$421,TabelleK39BI,7,FALSE),""),"")</f>
        <v/>
      </c>
      <c r="AF460" s="4" t="str">
        <f ca="1">IFERROR(IF($B460&lt;&gt;"",VLOOKUP(AF$421,TabelleK39BI,7,FALSE),""),"")</f>
        <v/>
      </c>
      <c r="AG460" s="4" t="str">
        <f ca="1">IFERROR(IF($B460&lt;&gt;"",VLOOKUP(AG$421,TabelleK39BI,7,FALSE),""),"")</f>
        <v/>
      </c>
      <c r="AH460" s="4" t="str">
        <f ca="1">IFERROR(IF($B460&lt;&gt;"",VLOOKUP(AH$421,TabelleK39BI,7,FALSE),""),"")</f>
        <v/>
      </c>
      <c r="AI460" s="4" t="str">
        <f ca="1">IFERROR(IF($B460&lt;&gt;"",VLOOKUP(AI$421,TabelleK39BI,7,FALSE),""),"")</f>
        <v/>
      </c>
      <c r="AJ460" s="4" t="str">
        <f ca="1">IFERROR(IF($B460&lt;&gt;"",VLOOKUP(AJ$421,TabelleK39BI,7,FALSE),""),"")</f>
        <v/>
      </c>
      <c r="AK460" s="4" t="str">
        <f ca="1">IFERROR(IF($B460&lt;&gt;"",VLOOKUP(AK$421,TabelleK39BI,7,FALSE),""),"")</f>
        <v/>
      </c>
      <c r="AL460" s="4" t="str">
        <f ca="1">IFERROR(IF($B460&lt;&gt;"",VLOOKUP(AL$421,TabelleK39BI,7,FALSE),""),"")</f>
        <v/>
      </c>
      <c r="AM460" s="4" t="str">
        <f ca="1">IFERROR(IF($B460&lt;&gt;"",VLOOKUP(AM$421,TabelleK39BI,7,FALSE),""),"")</f>
        <v/>
      </c>
      <c r="AN460" s="4" t="str">
        <f ca="1">IFERROR(IF($B460&lt;&gt;"",VLOOKUP(AN$421,TabelleK39BI,7,FALSE),""),"")</f>
        <v/>
      </c>
      <c r="AO460" s="4" t="str">
        <f ca="1">IFERROR(IF($B460&lt;&gt;"",VLOOKUP(AO$421,TabelleK39BI,7,FALSE),""),"")</f>
        <v/>
      </c>
      <c r="AP460" s="4" t="str">
        <f ca="1">IFERROR(IF($B460&lt;&gt;"",VLOOKUP(AP$421,TabelleK39BI,7,FALSE),""),"")</f>
        <v/>
      </c>
      <c r="AQ460" s="4" t="str">
        <f ca="1">IFERROR(IF($B460&lt;&gt;"",VLOOKUP(AQ$421,TabelleK39BI,7,FALSE),""),"")</f>
        <v/>
      </c>
      <c r="AR460" s="4" t="str">
        <f ca="1">IFERROR(IF($B460&lt;&gt;"",VLOOKUP(AR$421,TabelleK39BI,7,FALSE),""),"")</f>
        <v/>
      </c>
      <c r="AS460" s="4" t="str">
        <f ca="1">IFERROR(IF($B460&lt;&gt;"",VLOOKUP(AS$421,TabelleK39BI,7,FALSE),""),"")</f>
        <v/>
      </c>
      <c r="AT460" s="4" t="str">
        <f ca="1">IFERROR(IF($B460&lt;&gt;"",VLOOKUP(AT$421,TabelleK39BI,7,FALSE),""),"")</f>
        <v/>
      </c>
      <c r="AU460" s="4" t="str">
        <f ca="1">IFERROR(IF($B460&lt;&gt;"",VLOOKUP(AU$421,TabelleK39BI,7,FALSE),""),"")</f>
        <v/>
      </c>
      <c r="AV460" s="4" t="str">
        <f ca="1">IFERROR(IF($B460&lt;&gt;"",VLOOKUP(AV$421,TabelleK39BI,7,FALSE),""),"")</f>
        <v/>
      </c>
      <c r="AW460" s="4" t="str">
        <f ca="1">IFERROR(IF($B460&lt;&gt;"",VLOOKUP(AW$421,TabelleK39BI,7,FALSE),""),"")</f>
        <v/>
      </c>
      <c r="AX460" s="4" t="str">
        <f ca="1">IFERROR(IF($B460&lt;&gt;"",VLOOKUP(AX$421,TabelleK39BI,7,FALSE),""),"")</f>
        <v/>
      </c>
      <c r="AY460" s="4" t="str">
        <f ca="1">IFERROR(IF($B460&lt;&gt;"",VLOOKUP(AY$421,TabelleK39BI,7,FALSE),""),"")</f>
        <v/>
      </c>
      <c r="AZ460" s="4" t="str">
        <f ca="1">IFERROR(IF($B460&lt;&gt;"",VLOOKUP(AZ$421,TabelleK39BI,7,FALSE),""),"")</f>
        <v/>
      </c>
      <c r="BA460" s="4" t="str">
        <f ca="1">IFERROR(IF($B460&lt;&gt;"",VLOOKUP(BA$421,TabelleK39BI,7,FALSE),""),"")</f>
        <v/>
      </c>
      <c r="BB460" s="4" t="str">
        <f ca="1">IFERROR(IF($B460&lt;&gt;"",VLOOKUP(BB$421,TabelleK39BI,7,FALSE),""),"")</f>
        <v/>
      </c>
      <c r="BC460" s="4" t="str">
        <f ca="1">IFERROR(IF($B460&lt;&gt;"",VLOOKUP(BC$421,TabelleK39BI,7,FALSE),""),"")</f>
        <v/>
      </c>
      <c r="BD460" s="4" t="str">
        <f ca="1">IFERROR(IF($B460&lt;&gt;"",VLOOKUP(BD$421,TabelleK39BI,7,FALSE),""),"")</f>
        <v/>
      </c>
      <c r="BE460" s="4" t="str">
        <f ca="1">IFERROR(IF($B460&lt;&gt;"",VLOOKUP(BE$421,TabelleK39BI,7,FALSE),""),"")</f>
        <v/>
      </c>
      <c r="BF460" s="4" t="str">
        <f ca="1">IFERROR(IF($B460&lt;&gt;"",VLOOKUP(BF$421,TabelleK39BI,7,FALSE),""),"")</f>
        <v/>
      </c>
      <c r="BG460" s="4" t="str">
        <f ca="1">IFERROR(IF($B460&lt;&gt;"",VLOOKUP(BG$421,TabelleK39BI,7,FALSE),""),"")</f>
        <v/>
      </c>
      <c r="BH460" s="4" t="str">
        <f ca="1">IFERROR(IF($B460&lt;&gt;"",VLOOKUP(BH$421,TabelleK39BI,7,FALSE),""),"")</f>
        <v/>
      </c>
      <c r="BI460" s="4" t="str">
        <f ca="1">IFERROR(IF($B460&lt;&gt;"",VLOOKUP(BI$421,TabelleK39BI,7,FALSE),""),"")</f>
        <v/>
      </c>
      <c r="BJ460" s="4" t="str">
        <f ca="1">IFERROR(IF($B460&lt;&gt;"",VLOOKUP(BJ$421,TabelleK39BI,7,FALSE),""),"")</f>
        <v/>
      </c>
      <c r="BK460" s="4" t="str">
        <f ca="1">IFERROR(IF($B460&lt;&gt;"",VLOOKUP(BK$421,TabelleK39BI,7,FALSE),""),"")</f>
        <v/>
      </c>
      <c r="BL460" s="4" t="str">
        <f ca="1">IFERROR(IF($B460&lt;&gt;"",VLOOKUP(BL$421,TabelleK39BI,7,FALSE),""),"")</f>
        <v/>
      </c>
      <c r="BM460" s="4" t="str">
        <f ca="1">IFERROR(IF($B460&lt;&gt;"",VLOOKUP(BM$421,TabelleK39BI,7,FALSE),""),"")</f>
        <v/>
      </c>
      <c r="BN460" s="4" t="str">
        <f ca="1">IFERROR(IF($B460&lt;&gt;"",VLOOKUP(BN$421,TabelleK39BI,7,FALSE),""),"")</f>
        <v/>
      </c>
      <c r="BO460" s="4" t="str">
        <f ca="1">IFERROR(IF($B460&lt;&gt;"",VLOOKUP(BO$421,TabelleK39BI,7,FALSE),""),"")</f>
        <v/>
      </c>
      <c r="BP460" s="4" t="str">
        <f ca="1">IFERROR(IF($B460&lt;&gt;"",VLOOKUP(BP$421,TabelleK39BI,7,FALSE),""),"")</f>
        <v/>
      </c>
      <c r="BQ460" s="4" t="str">
        <f ca="1">IFERROR(IF($B460&lt;&gt;"",VLOOKUP(BQ$421,TabelleK39BI,7,FALSE),""),"")</f>
        <v/>
      </c>
      <c r="BR460" s="4" t="str">
        <f ca="1">IFERROR(IF($B460&lt;&gt;"",VLOOKUP(BR$421,TabelleK39BI,7,FALSE),""),"")</f>
        <v/>
      </c>
      <c r="BS460" s="4" t="str">
        <f ca="1">IFERROR(IF($B460&lt;&gt;"",VLOOKUP(BS$421,TabelleK39BI,7,FALSE),""),"")</f>
        <v/>
      </c>
      <c r="BT460" s="4" t="str">
        <f ca="1">IFERROR(IF($B460&lt;&gt;"",VLOOKUP(BT$421,TabelleK39BI,7,FALSE),""),"")</f>
        <v/>
      </c>
      <c r="BU460" s="4" t="str">
        <f ca="1">IFERROR(IF($B460&lt;&gt;"",VLOOKUP(BU$421,TabelleK39BI,7,FALSE),""),"")</f>
        <v/>
      </c>
      <c r="BV460" s="4" t="str">
        <f ca="1">IFERROR(IF($B460&lt;&gt;"",VLOOKUP(BV$421,TabelleK39BI,7,FALSE),""),"")</f>
        <v/>
      </c>
      <c r="BW460" s="4" t="str">
        <f ca="1">IFERROR(IF($B460&lt;&gt;"",VLOOKUP(BW$421,TabelleK39BI,7,FALSE),""),"")</f>
        <v/>
      </c>
      <c r="BX460" s="4" t="str">
        <f ca="1">IFERROR(IF($B460&lt;&gt;"",VLOOKUP(BX$421,TabelleK39BI,7,FALSE),""),"")</f>
        <v/>
      </c>
      <c r="BY460" s="4" t="str">
        <f ca="1">IFERROR(IF($B460&lt;&gt;"",VLOOKUP(BY$421,TabelleK39BI,7,FALSE),""),"")</f>
        <v/>
      </c>
      <c r="BZ460" s="4" t="str">
        <f ca="1">IFERROR(IF($B460&lt;&gt;"",VLOOKUP(BZ$421,TabelleK39BI,7,FALSE),""),"")</f>
        <v/>
      </c>
      <c r="CA460" s="4" t="str">
        <f ca="1">IFERROR(IF($B460&lt;&gt;"",VLOOKUP(CA$421,TabelleK39BI,7,FALSE),""),"")</f>
        <v/>
      </c>
      <c r="CB460" s="4" t="str">
        <f ca="1">IFERROR(IF($B460&lt;&gt;"",VLOOKUP(CB$421,TabelleK39BI,7,FALSE),""),"")</f>
        <v/>
      </c>
      <c r="CC460" s="4" t="str">
        <f ca="1">IFERROR(IF($B460&lt;&gt;"",VLOOKUP(CC$421,TabelleK39BI,7,FALSE),""),"")</f>
        <v/>
      </c>
      <c r="CD460" s="4" t="str">
        <f ca="1">IFERROR(IF($B460&lt;&gt;"",VLOOKUP(CD$421,TabelleK39BI,7,FALSE),""),"")</f>
        <v/>
      </c>
      <c r="CE460" s="4" t="str">
        <f ca="1">IFERROR(IF($B460&lt;&gt;"",VLOOKUP(CE$421,TabelleK39BI,7,FALSE),""),"")</f>
        <v/>
      </c>
      <c r="CF460" s="4" t="str">
        <f ca="1">IFERROR(IF($B460&lt;&gt;"",VLOOKUP(CF$421,TabelleK39BI,7,FALSE),""),"")</f>
        <v/>
      </c>
      <c r="CG460" s="4" t="str">
        <f ca="1">IFERROR(IF($B460&lt;&gt;"",VLOOKUP(CG$421,TabelleK39BI,7,FALSE),""),"")</f>
        <v/>
      </c>
      <c r="CH460" s="4" t="str">
        <f ca="1">IFERROR(IF($B460&lt;&gt;"",VLOOKUP(CH$421,TabelleK39BI,7,FALSE),""),"")</f>
        <v/>
      </c>
      <c r="CI460" s="4" t="str">
        <f ca="1">IFERROR(IF($B460&lt;&gt;"",VLOOKUP(CI$421,TabelleK39BI,7,FALSE),""),"")</f>
        <v/>
      </c>
      <c r="CJ460" s="4" t="str">
        <f ca="1">IFERROR(IF($B460&lt;&gt;"",VLOOKUP(CJ$421,TabelleK39BI,7,FALSE),""),"")</f>
        <v/>
      </c>
      <c r="CK460" s="4" t="str">
        <f ca="1">IFERROR(IF($B460&lt;&gt;"",VLOOKUP(CK$421,TabelleK39BI,7,FALSE),""),"")</f>
        <v/>
      </c>
      <c r="CL460" s="4" t="str">
        <f ca="1">IFERROR(IF($B460&lt;&gt;"",VLOOKUP(CL$421,TabelleK39BI,7,FALSE),""),"")</f>
        <v/>
      </c>
      <c r="CM460" s="4" t="str">
        <f ca="1">IFERROR(IF($B460&lt;&gt;"",VLOOKUP(CM$421,TabelleK39BI,7,FALSE),""),"")</f>
        <v/>
      </c>
      <c r="CN460" s="4" t="str">
        <f ca="1">IFERROR(IF($B460&lt;&gt;"",VLOOKUP(CN$421,TabelleK39BI,7,FALSE),""),"")</f>
        <v/>
      </c>
      <c r="CO460" s="4" t="str">
        <f ca="1">IFERROR(IF($B460&lt;&gt;"",VLOOKUP(CO$421,TabelleK39BI,7,FALSE),""),"")</f>
        <v/>
      </c>
      <c r="CP460" s="4" t="str">
        <f ca="1">IFERROR(IF($B460&lt;&gt;"",VLOOKUP(CP$421,TabelleK39BI,7,FALSE),""),"")</f>
        <v/>
      </c>
      <c r="CQ460" s="4" t="str">
        <f ca="1">IFERROR(IF($B460&lt;&gt;"",VLOOKUP(CQ$421,TabelleK39BI,7,FALSE),""),"")</f>
        <v/>
      </c>
      <c r="CR460" s="4" t="str">
        <f ca="1">IFERROR(IF($B460&lt;&gt;"",VLOOKUP(CR$421,TabelleK39BI,7,FALSE),""),"")</f>
        <v/>
      </c>
      <c r="CS460" s="4" t="str">
        <f ca="1">IFERROR(IF($B460&lt;&gt;"",VLOOKUP(CS$421,TabelleK39BI,7,FALSE),""),"")</f>
        <v/>
      </c>
      <c r="CT460" s="4" t="str">
        <f ca="1">IFERROR(IF($B460&lt;&gt;"",VLOOKUP(CT$421,TabelleK39BI,7,FALSE),""),"")</f>
        <v/>
      </c>
      <c r="CU460" s="4" t="str">
        <f ca="1">IFERROR(IF($B460&lt;&gt;"",VLOOKUP(CU$421,TabelleK39BI,7,FALSE),""),"")</f>
        <v/>
      </c>
      <c r="CV460" s="4" t="str">
        <f ca="1">IFERROR(IF($B460&lt;&gt;"",VLOOKUP(CV$421,TabelleK39BI,7,FALSE),""),"")</f>
        <v/>
      </c>
      <c r="CW460" s="4" t="str">
        <f ca="1">IFERROR(IF($B460&lt;&gt;"",VLOOKUP(CW$421,TabelleK39BI,7,FALSE),""),"")</f>
        <v/>
      </c>
      <c r="CX460" s="4" t="str">
        <f ca="1">IFERROR(IF($B460&lt;&gt;"",VLOOKUP(CX$421,TabelleK39BI,7,FALSE),""),"")</f>
        <v/>
      </c>
      <c r="CY460" s="4" t="str">
        <f ca="1">IFERROR(IF($B460&lt;&gt;"",VLOOKUP(CY$421,TabelleK39BI,7,FALSE),""),"")</f>
        <v/>
      </c>
      <c r="CZ460" s="4" t="str">
        <f ca="1">IFERROR(IF($B460&lt;&gt;"",VLOOKUP(CZ$421,TabelleK39BI,7,FALSE),""),"")</f>
        <v/>
      </c>
      <c r="DA460" s="4" t="str">
        <f ca="1">IFERROR(IF($B460&lt;&gt;"",VLOOKUP(DA$421,TabelleK39BI,7,FALSE),""),"")</f>
        <v/>
      </c>
      <c r="DB460" s="4" t="str">
        <f ca="1">IFERROR(IF($B460&lt;&gt;"",VLOOKUP(DB$421,TabelleK39BI,7,FALSE),""),"")</f>
        <v/>
      </c>
      <c r="DC460" s="4" t="str">
        <f ca="1">IFERROR(IF($B460&lt;&gt;"",VLOOKUP(DC$421,TabelleK39BI,7,FALSE),""),"")</f>
        <v/>
      </c>
      <c r="DD460" s="4" t="str">
        <f ca="1">IFERROR(IF($B460&lt;&gt;"",VLOOKUP(DD$421,TabelleK39BI,7,FALSE),""),"")</f>
        <v/>
      </c>
      <c r="DE460" s="4" t="str">
        <f ca="1">IFERROR(IF($B460&lt;&gt;"",VLOOKUP(DE$421,TabelleK39BI,7,FALSE),""),"")</f>
        <v/>
      </c>
      <c r="DF460" s="4" t="str">
        <f ca="1">IFERROR(IF($B460&lt;&gt;"",VLOOKUP(DF$421,TabelleK39BI,7,FALSE),""),"")</f>
        <v/>
      </c>
      <c r="DG460" s="4" t="str">
        <f ca="1">IFERROR(IF($B460&lt;&gt;"",VLOOKUP(DG$421,TabelleK39BI,7,FALSE),""),"")</f>
        <v/>
      </c>
      <c r="DH460" s="4" t="str">
        <f ca="1">IFERROR(IF($B460&lt;&gt;"",VLOOKUP(DH$421,TabelleK39BI,7,FALSE),""),"")</f>
        <v/>
      </c>
      <c r="DI460" s="4" t="str">
        <f ca="1">IFERROR(IF($B460&lt;&gt;"",VLOOKUP(DI$421,TabelleK39BI,7,FALSE),""),"")</f>
        <v/>
      </c>
      <c r="DJ460" s="4" t="str">
        <f ca="1">IFERROR(IF($B460&lt;&gt;"",VLOOKUP(DJ$421,TabelleK39BI,7,FALSE),""),"")</f>
        <v/>
      </c>
      <c r="DK460" s="4" t="str">
        <f ca="1">IFERROR(IF($B460&lt;&gt;"",VLOOKUP(DK$421,TabelleK39BI,7,FALSE),""),"")</f>
        <v/>
      </c>
      <c r="DL460" s="4" t="str">
        <f ca="1">IFERROR(IF($B460&lt;&gt;"",VLOOKUP(DL$421,TabelleK39BI,7,FALSE),""),"")</f>
        <v/>
      </c>
      <c r="DM460" s="4" t="str">
        <f ca="1">IFERROR(IF($B460&lt;&gt;"",VLOOKUP(DM$421,TabelleK39BI,7,FALSE),""),"")</f>
        <v/>
      </c>
      <c r="DN460" s="4" t="str">
        <f ca="1">IFERROR(IF($B460&lt;&gt;"",VLOOKUP(DN$421,TabelleK39BI,7,FALSE),""),"")</f>
        <v/>
      </c>
      <c r="DO460" s="4" t="str">
        <f ca="1">IFERROR(IF($B460&lt;&gt;"",VLOOKUP(DO$421,TabelleK39BI,7,FALSE),""),"")</f>
        <v/>
      </c>
      <c r="DP460" s="4" t="str">
        <f ca="1">IFERROR(IF($B460&lt;&gt;"",VLOOKUP(DP$421,TabelleK39BI,7,FALSE),""),"")</f>
        <v/>
      </c>
      <c r="DQ460" s="4" t="str">
        <f ca="1">IFERROR(IF($B460&lt;&gt;"",VLOOKUP(DQ$421,TabelleK39BI,7,FALSE),""),"")</f>
        <v/>
      </c>
      <c r="DR460" s="4" t="str">
        <f ca="1">IFERROR(IF($B460&lt;&gt;"",VLOOKUP(DR$421,TabelleK39BI,7,FALSE),""),"")</f>
        <v/>
      </c>
      <c r="DS460" s="4" t="str">
        <f ca="1">IFERROR(IF($B460&lt;&gt;"",VLOOKUP(DS$421,TabelleK39BI,7,FALSE),""),"")</f>
        <v/>
      </c>
      <c r="DT460" s="4" t="str">
        <f ca="1">IFERROR(IF($B460&lt;&gt;"",VLOOKUP(DT$421,TabelleK39BI,7,FALSE),""),"")</f>
        <v/>
      </c>
      <c r="DU460" s="4" t="str">
        <f ca="1">IFERROR(IF($B460&lt;&gt;"",VLOOKUP(DU$421,TabelleK39BI,7,FALSE),""),"")</f>
        <v/>
      </c>
      <c r="DV460" s="4" t="str">
        <f ca="1">IFERROR(IF($B460&lt;&gt;"",VLOOKUP(DV$421,TabelleK39BI,7,FALSE),""),"")</f>
        <v/>
      </c>
      <c r="DW460" s="4" t="str">
        <f ca="1">IFERROR(IF($B460&lt;&gt;"",VLOOKUP(DW$421,TabelleK39BI,7,FALSE),""),"")</f>
        <v/>
      </c>
      <c r="DX460" s="4" t="str">
        <f ca="1">IFERROR(IF($B460&lt;&gt;"",VLOOKUP(DX$421,TabelleK39BI,7,FALSE),""),"")</f>
        <v/>
      </c>
      <c r="DY460" s="4" t="str">
        <f ca="1">IFERROR(IF($B460&lt;&gt;"",VLOOKUP(DY$421,TabelleK39BI,7,FALSE),""),"")</f>
        <v/>
      </c>
      <c r="DZ460" s="4" t="str">
        <f ca="1">IFERROR(IF($B460&lt;&gt;"",VLOOKUP(DZ$421,TabelleK39BI,7,FALSE),""),"")</f>
        <v/>
      </c>
      <c r="EA460" s="4" t="str">
        <f ca="1">IFERROR(IF($B460&lt;&gt;"",VLOOKUP(EA$421,TabelleK39BI,7,FALSE),""),"")</f>
        <v/>
      </c>
      <c r="EB460" s="4" t="str">
        <f ca="1">IFERROR(IF($B460&lt;&gt;"",VLOOKUP(EB$421,TabelleK39BI,7,FALSE),""),"")</f>
        <v/>
      </c>
      <c r="EC460" s="4" t="str">
        <f ca="1">IFERROR(IF($B460&lt;&gt;"",VLOOKUP(EC$421,TabelleK39BI,7,FALSE),""),"")</f>
        <v/>
      </c>
      <c r="ED460" s="4" t="str">
        <f ca="1">IFERROR(IF($B460&lt;&gt;"",VLOOKUP(ED$421,TabelleK39BI,7,FALSE),""),"")</f>
        <v/>
      </c>
      <c r="EE460" s="4" t="str">
        <f ca="1">IFERROR(IF($B460&lt;&gt;"",VLOOKUP(EE$421,TabelleK39BI,7,FALSE),""),"")</f>
        <v/>
      </c>
      <c r="EF460" s="4" t="str">
        <f ca="1">IFERROR(IF($B460&lt;&gt;"",VLOOKUP(EF$421,TabelleK39BI,7,FALSE),""),"")</f>
        <v/>
      </c>
      <c r="EG460" s="4" t="str">
        <f ca="1">IFERROR(IF($B460&lt;&gt;"",VLOOKUP(EG$421,TabelleK39BI,7,FALSE),""),"")</f>
        <v/>
      </c>
      <c r="EH460" s="4" t="str">
        <f ca="1">IFERROR(IF($B460&lt;&gt;"",VLOOKUP(EH$421,TabelleK39BI,7,FALSE),""),"")</f>
        <v/>
      </c>
      <c r="EI460" s="4" t="str">
        <f ca="1">IFERROR(IF($B460&lt;&gt;"",VLOOKUP(EI$421,TabelleK39BI,7,FALSE),""),"")</f>
        <v/>
      </c>
      <c r="EJ460" s="4" t="str">
        <f ca="1">IFERROR(IF($B460&lt;&gt;"",VLOOKUP(EJ$421,TabelleK39BI,7,FALSE),""),"")</f>
        <v/>
      </c>
      <c r="EK460" s="4" t="str">
        <f ca="1">IFERROR(IF($B460&lt;&gt;"",VLOOKUP(EK$421,TabelleK39BI,7,FALSE),""),"")</f>
        <v/>
      </c>
      <c r="EL460" s="4" t="str">
        <f ca="1">IFERROR(IF($B460&lt;&gt;"",VLOOKUP(EL$421,TabelleK39BI,7,FALSE),""),"")</f>
        <v/>
      </c>
      <c r="EM460" s="4" t="str">
        <f ca="1">IFERROR(IF($B460&lt;&gt;"",VLOOKUP(EM$421,TabelleK39BI,7,FALSE),""),"")</f>
        <v/>
      </c>
      <c r="EN460" s="4" t="str">
        <f ca="1">IFERROR(IF($B460&lt;&gt;"",VLOOKUP(EN$421,TabelleK39BI,7,FALSE),""),"")</f>
        <v/>
      </c>
      <c r="EO460" s="4" t="str">
        <f ca="1">IFERROR(IF($B460&lt;&gt;"",VLOOKUP(EO$421,TabelleK39BI,7,FALSE),""),"")</f>
        <v/>
      </c>
      <c r="EP460" s="4" t="str">
        <f ca="1">IFERROR(IF($B460&lt;&gt;"",VLOOKUP(EP$421,TabelleK39BI,7,FALSE),""),"")</f>
        <v/>
      </c>
      <c r="EQ460" s="4" t="str">
        <f ca="1">IFERROR(IF($B460&lt;&gt;"",VLOOKUP(EQ$421,TabelleK39BI,7,FALSE),""),"")</f>
        <v/>
      </c>
      <c r="ER460" s="4" t="str">
        <f ca="1">IFERROR(IF($B460&lt;&gt;"",VLOOKUP(ER$421,TabelleK39BI,7,FALSE),""),"")</f>
        <v/>
      </c>
      <c r="ES460" s="4" t="str">
        <f ca="1">IFERROR(IF($B460&lt;&gt;"",VLOOKUP(ES$421,TabelleK39BI,7,FALSE),""),"")</f>
        <v/>
      </c>
      <c r="ET460" s="4" t="str">
        <f ca="1">IFERROR(IF($B460&lt;&gt;"",VLOOKUP(ET$421,TabelleK39BI,7,FALSE),""),"")</f>
        <v/>
      </c>
      <c r="EU460" s="4" t="str">
        <f ca="1">IFERROR(IF($B460&lt;&gt;"",VLOOKUP(EU$421,TabelleK39BI,7,FALSE),""),"")</f>
        <v/>
      </c>
      <c r="EV460" s="4" t="str">
        <f ca="1">IFERROR(IF($B460&lt;&gt;"",VLOOKUP(EV$421,TabelleK39BI,7,FALSE),""),"")</f>
        <v/>
      </c>
      <c r="EW460" s="4" t="str">
        <f ca="1">IFERROR(IF($B460&lt;&gt;"",VLOOKUP(EW$421,TabelleK39BI,7,FALSE),""),"")</f>
        <v/>
      </c>
      <c r="EX460" s="4" t="str">
        <f ca="1">IFERROR(IF($B460&lt;&gt;"",VLOOKUP(EX$421,TabelleK39BI,7,FALSE),""),"")</f>
        <v/>
      </c>
      <c r="EY460" s="4" t="str">
        <f ca="1">IFERROR(IF($B460&lt;&gt;"",VLOOKUP(EY$421,TabelleK39BI,7,FALSE),""),"")</f>
        <v/>
      </c>
      <c r="EZ460" s="4" t="str">
        <f ca="1">IFERROR(IF($B460&lt;&gt;"",VLOOKUP(EZ$421,TabelleK39BI,7,FALSE),""),"")</f>
        <v/>
      </c>
      <c r="FA460" s="4" t="str">
        <f ca="1">IFERROR(IF($B460&lt;&gt;"",VLOOKUP(FA$421,TabelleK39BI,7,FALSE),""),"")</f>
        <v/>
      </c>
      <c r="FB460" s="4" t="str">
        <f ca="1">IFERROR(IF($B460&lt;&gt;"",VLOOKUP(FB$421,TabelleK39BI,7,FALSE),""),"")</f>
        <v/>
      </c>
      <c r="FC460" s="4" t="str">
        <f ca="1">IFERROR(IF($B460&lt;&gt;"",VLOOKUP(FC$421,TabelleK39BI,7,FALSE),""),"")</f>
        <v/>
      </c>
      <c r="FD460" s="4" t="str">
        <f ca="1">IFERROR(IF($B460&lt;&gt;"",VLOOKUP(FD$421,TabelleK39BI,7,FALSE),""),"")</f>
        <v/>
      </c>
      <c r="FE460" s="4" t="str">
        <f ca="1">IFERROR(IF($B460&lt;&gt;"",VLOOKUP(FE$421,TabelleK39BI,7,FALSE),""),"")</f>
        <v/>
      </c>
      <c r="FF460" s="4" t="str">
        <f ca="1">IFERROR(IF($B460&lt;&gt;"",VLOOKUP(FF$421,TabelleK39BI,7,FALSE),""),"")</f>
        <v/>
      </c>
      <c r="FG460" s="4" t="str">
        <f ca="1">IFERROR(IF($B460&lt;&gt;"",VLOOKUP(FG$421,TabelleK39BI,7,FALSE),""),"")</f>
        <v/>
      </c>
      <c r="FH460" s="4" t="str">
        <f ca="1">IFERROR(IF($B460&lt;&gt;"",VLOOKUP(FH$421,TabelleK39BI,7,FALSE),""),"")</f>
        <v/>
      </c>
      <c r="FI460" s="4" t="str">
        <f ca="1">IFERROR(IF($B460&lt;&gt;"",VLOOKUP(FI$421,TabelleK39BI,7,FALSE),""),"")</f>
        <v/>
      </c>
      <c r="FJ460" s="4" t="str">
        <f ca="1">IFERROR(IF($B460&lt;&gt;"",VLOOKUP(FJ$421,TabelleK39BI,7,FALSE),""),"")</f>
        <v/>
      </c>
      <c r="FK460" s="4" t="str">
        <f ca="1">IFERROR(IF($B460&lt;&gt;"",VLOOKUP(FK$421,TabelleK39BI,7,FALSE),""),"")</f>
        <v/>
      </c>
      <c r="FL460" s="4" t="str">
        <f ca="1">IFERROR(IF($B460&lt;&gt;"",VLOOKUP(FL$421,TabelleK39BI,7,FALSE),""),"")</f>
        <v/>
      </c>
      <c r="FM460" s="4" t="str">
        <f ca="1">IFERROR(IF($B460&lt;&gt;"",VLOOKUP(FM$421,TabelleK39BI,7,FALSE),""),"")</f>
        <v/>
      </c>
      <c r="FN460" s="4" t="str">
        <f ca="1">IFERROR(IF($B460&lt;&gt;"",VLOOKUP(FN$421,TabelleK39BI,7,FALSE),""),"")</f>
        <v/>
      </c>
      <c r="FO460" s="4" t="str">
        <f ca="1">IFERROR(IF($B460&lt;&gt;"",VLOOKUP(FO$421,TabelleK39BI,7,FALSE),""),"")</f>
        <v/>
      </c>
      <c r="FP460" s="4" t="str">
        <f ca="1">IFERROR(IF($B460&lt;&gt;"",VLOOKUP(FP$421,TabelleK39BI,7,FALSE),""),"")</f>
        <v/>
      </c>
      <c r="FQ460" s="4" t="str">
        <f ca="1">IFERROR(IF($B460&lt;&gt;"",VLOOKUP(FQ$421,TabelleK39BI,7,FALSE),""),"")</f>
        <v/>
      </c>
      <c r="FR460" s="4" t="str">
        <f ca="1">IFERROR(IF($B460&lt;&gt;"",VLOOKUP(FR$421,TabelleK39BI,7,FALSE),""),"")</f>
        <v/>
      </c>
      <c r="FS460" s="4" t="str">
        <f ca="1">IFERROR(IF($B460&lt;&gt;"",VLOOKUP(FS$421,TabelleK39BI,7,FALSE),""),"")</f>
        <v/>
      </c>
      <c r="FT460" s="4" t="str">
        <f ca="1">IFERROR(IF($B460&lt;&gt;"",VLOOKUP(FT$421,TabelleK39BI,7,FALSE),""),"")</f>
        <v/>
      </c>
      <c r="FU460" s="4" t="str">
        <f ca="1">IFERROR(IF($B460&lt;&gt;"",VLOOKUP(FU$421,TabelleK39BI,7,FALSE),""),"")</f>
        <v/>
      </c>
      <c r="FV460" s="4" t="str">
        <f ca="1">IFERROR(IF($B460&lt;&gt;"",VLOOKUP(FV$421,TabelleK39BI,7,FALSE),""),"")</f>
        <v/>
      </c>
      <c r="FW460" s="4" t="str">
        <f ca="1">IFERROR(IF($B460&lt;&gt;"",VLOOKUP(FW$421,TabelleK39BI,7,FALSE),""),"")</f>
        <v/>
      </c>
      <c r="FX460" s="4" t="str">
        <f ca="1">IFERROR(IF($B460&lt;&gt;"",VLOOKUP(FX$421,TabelleK39BI,7,FALSE),""),"")</f>
        <v/>
      </c>
      <c r="FY460" s="4" t="str">
        <f ca="1">IFERROR(IF($B460&lt;&gt;"",VLOOKUP(FY$421,TabelleK39BI,7,FALSE),""),"")</f>
        <v/>
      </c>
      <c r="FZ460" s="4" t="str">
        <f ca="1">IFERROR(IF($B460&lt;&gt;"",VLOOKUP(FZ$421,TabelleK39BI,7,FALSE),""),"")</f>
        <v/>
      </c>
      <c r="GA460" s="4" t="str">
        <f ca="1">IFERROR(IF($B460&lt;&gt;"",VLOOKUP(GA$421,TabelleK39BI,7,FALSE),""),"")</f>
        <v/>
      </c>
      <c r="GB460" s="4" t="str">
        <f ca="1">IFERROR(IF($B460&lt;&gt;"",VLOOKUP(GB$421,TabelleK39BI,7,FALSE),""),"")</f>
        <v/>
      </c>
      <c r="GC460" s="4" t="str">
        <f ca="1">IFERROR(IF($B460&lt;&gt;"",VLOOKUP(GC$421,TabelleK39BI,7,FALSE),""),"")</f>
        <v/>
      </c>
      <c r="GD460" s="4" t="str">
        <f ca="1">IFERROR(IF($B460&lt;&gt;"",VLOOKUP(GD$421,TabelleK39BI,7,FALSE),""),"")</f>
        <v/>
      </c>
      <c r="GE460" s="4" t="str">
        <f ca="1">IFERROR(IF($B460&lt;&gt;"",VLOOKUP(GE$421,TabelleK39BI,7,FALSE),""),"")</f>
        <v/>
      </c>
      <c r="GF460" s="4" t="str">
        <f ca="1">IFERROR(IF($B460&lt;&gt;"",VLOOKUP(GF$421,TabelleK39BI,7,FALSE),""),"")</f>
        <v/>
      </c>
      <c r="GG460" s="4" t="str">
        <f ca="1">IFERROR(IF($B460&lt;&gt;"",VLOOKUP(GG$421,TabelleK39BI,7,FALSE),""),"")</f>
        <v/>
      </c>
      <c r="GH460" s="4" t="str">
        <f ca="1">IFERROR(IF($B460&lt;&gt;"",VLOOKUP(GH$421,TabelleK39BI,7,FALSE),""),"")</f>
        <v/>
      </c>
      <c r="GI460" s="4" t="str">
        <f ca="1">IFERROR(IF($B460&lt;&gt;"",VLOOKUP(GI$421,TabelleK39BI,7,FALSE),""),"")</f>
        <v/>
      </c>
      <c r="GJ460" s="4" t="str">
        <f ca="1">IFERROR(IF($B460&lt;&gt;"",VLOOKUP(GJ$421,TabelleK39BI,7,FALSE),""),"")</f>
        <v/>
      </c>
      <c r="GK460" s="4" t="str">
        <f ca="1">IFERROR(IF($B460&lt;&gt;"",VLOOKUP(GK$421,TabelleK39BI,7,FALSE),""),"")</f>
        <v/>
      </c>
      <c r="GL460" s="4" t="str">
        <f ca="1">IFERROR(IF($B460&lt;&gt;"",VLOOKUP(GL$421,TabelleK39BI,7,FALSE),""),"")</f>
        <v/>
      </c>
      <c r="GM460" s="4" t="str">
        <f ca="1">IFERROR(IF($B460&lt;&gt;"",VLOOKUP(GM$421,TabelleK39BI,7,FALSE),""),"")</f>
        <v/>
      </c>
      <c r="GN460" s="4" t="str">
        <f ca="1">IFERROR(IF($B460&lt;&gt;"",VLOOKUP(GN$421,TabelleK39BI,7,FALSE),""),"")</f>
        <v/>
      </c>
      <c r="GO460" s="4" t="str">
        <f ca="1">IFERROR(IF($B460&lt;&gt;"",VLOOKUP(GO$421,TabelleK39BI,7,FALSE),""),"")</f>
        <v/>
      </c>
      <c r="GP460" s="4" t="str">
        <f ca="1">IFERROR(IF($B460&lt;&gt;"",VLOOKUP(GP$421,TabelleK39BI,7,FALSE),""),"")</f>
        <v/>
      </c>
      <c r="GQ460" s="4" t="str">
        <f ca="1">IFERROR(IF($B460&lt;&gt;"",VLOOKUP(GQ$421,TabelleK39BI,7,FALSE),""),"")</f>
        <v/>
      </c>
      <c r="GR460" s="4" t="str">
        <f ca="1">IFERROR(IF($B460&lt;&gt;"",VLOOKUP(GR$421,TabelleK39BI,7,FALSE),""),"")</f>
        <v/>
      </c>
      <c r="GS460" s="4" t="str">
        <f ca="1">IFERROR(IF($B460&lt;&gt;"",VLOOKUP(GS$421,TabelleK39BI,7,FALSE),""),"")</f>
        <v/>
      </c>
      <c r="GT460" s="4" t="str">
        <f ca="1">IFERROR(IF($B460&lt;&gt;"",VLOOKUP(GT$421,TabelleK39BI,7,FALSE),""),"")</f>
        <v/>
      </c>
      <c r="GU460" s="4" t="str">
        <f ca="1">IFERROR(IF($B460&lt;&gt;"",VLOOKUP(GU$421,TabelleK39BI,7,FALSE),""),"")</f>
        <v/>
      </c>
      <c r="GV460" s="4" t="str">
        <f ca="1">IFERROR(IF($B460&lt;&gt;"",VLOOKUP(GV$421,TabelleK39BI,7,FALSE),""),"")</f>
        <v/>
      </c>
      <c r="GW460" s="4" t="str">
        <f ca="1">IFERROR(IF($B460&lt;&gt;"",VLOOKUP(GW$421,TabelleK39BI,7,FALSE),""),"")</f>
        <v/>
      </c>
      <c r="GX460" s="4" t="str">
        <f ca="1">IFERROR(IF($B460&lt;&gt;"",VLOOKUP(GX$421,TabelleK39BI,7,FALSE),""),"")</f>
        <v/>
      </c>
      <c r="GY460" s="4" t="str">
        <f ca="1">IFERROR(IF($B460&lt;&gt;"",VLOOKUP(GY$421,TabelleK39BI,7,FALSE),""),"")</f>
        <v/>
      </c>
      <c r="GZ460" s="4" t="str">
        <f ca="1">IFERROR(IF($B460&lt;&gt;"",VLOOKUP(GZ$421,TabelleK39BI,7,FALSE),""),"")</f>
        <v/>
      </c>
      <c r="HA460" s="4" t="str">
        <f ca="1">IFERROR(IF($B460&lt;&gt;"",VLOOKUP(HA$421,TabelleK39BI,7,FALSE),""),"")</f>
        <v/>
      </c>
      <c r="HB460" s="4" t="str">
        <f ca="1">IFERROR(IF($B460&lt;&gt;"",VLOOKUP(HB$421,TabelleK39BI,7,FALSE),""),"")</f>
        <v/>
      </c>
      <c r="HC460" s="4" t="str">
        <f ca="1">IFERROR(IF($B460&lt;&gt;"",VLOOKUP(HC$421,TabelleK39BI,7,FALSE),""),"")</f>
        <v/>
      </c>
      <c r="HD460" s="4" t="str">
        <f ca="1">IFERROR(IF($B460&lt;&gt;"",VLOOKUP(HD$421,TabelleK39BI,7,FALSE),""),"")</f>
        <v/>
      </c>
      <c r="HE460" s="4" t="str">
        <f ca="1">IFERROR(IF($B460&lt;&gt;"",VLOOKUP(HE$421,TabelleK39BI,7,FALSE),""),"")</f>
        <v/>
      </c>
      <c r="HF460" s="4" t="str">
        <f ca="1">IFERROR(IF($B460&lt;&gt;"",VLOOKUP(HF$421,TabelleK39BI,7,FALSE),""),"")</f>
        <v/>
      </c>
      <c r="HG460" s="4" t="str">
        <f ca="1">IFERROR(IF($B460&lt;&gt;"",VLOOKUP(HG$421,TabelleK39BI,7,FALSE),""),"")</f>
        <v/>
      </c>
      <c r="HH460" s="4" t="str">
        <f ca="1">IFERROR(IF($B460&lt;&gt;"",VLOOKUP(HH$421,TabelleK39BI,7,FALSE),""),"")</f>
        <v/>
      </c>
      <c r="HI460" s="4" t="str">
        <f ca="1">IFERROR(IF($B460&lt;&gt;"",VLOOKUP(HI$421,TabelleK39BI,7,FALSE),""),"")</f>
        <v/>
      </c>
      <c r="HJ460" s="4" t="str">
        <f ca="1">IFERROR(IF($B460&lt;&gt;"",VLOOKUP(HJ$421,TabelleK39BI,7,FALSE),""),"")</f>
        <v/>
      </c>
      <c r="HK460" s="4" t="str">
        <f ca="1">IFERROR(IF($B460&lt;&gt;"",VLOOKUP(HK$421,TabelleK39BI,7,FALSE),""),"")</f>
        <v/>
      </c>
      <c r="HL460" s="4" t="str">
        <f ca="1">IFERROR(IF($B460&lt;&gt;"",VLOOKUP(HL$421,TabelleK39BI,7,FALSE),""),"")</f>
        <v/>
      </c>
      <c r="HM460" s="4" t="str">
        <f ca="1">IFERROR(IF($B460&lt;&gt;"",VLOOKUP(HM$421,TabelleK39BI,7,FALSE),""),"")</f>
        <v/>
      </c>
      <c r="HN460" s="4" t="str">
        <f ca="1">IFERROR(IF($B460&lt;&gt;"",VLOOKUP(HN$421,TabelleK39BI,7,FALSE),""),"")</f>
        <v/>
      </c>
      <c r="HO460" s="4" t="str">
        <f ca="1">IFERROR(IF($B460&lt;&gt;"",VLOOKUP(HO$421,TabelleK39BI,7,FALSE),""),"")</f>
        <v/>
      </c>
      <c r="HP460" s="4" t="str">
        <f ca="1">IFERROR(IF($B460&lt;&gt;"",VLOOKUP(HP$421,TabelleK39BI,7,FALSE),""),"")</f>
        <v/>
      </c>
      <c r="HQ460" s="4" t="str">
        <f ca="1">IFERROR(IF($B460&lt;&gt;"",VLOOKUP(HQ$421,TabelleK39BI,7,FALSE),""),"")</f>
        <v/>
      </c>
      <c r="HR460" s="4" t="str">
        <f ca="1">IFERROR(IF($B460&lt;&gt;"",VLOOKUP(HR$421,TabelleK39BI,7,FALSE),""),"")</f>
        <v/>
      </c>
      <c r="HS460" s="4" t="str">
        <f ca="1">IFERROR(IF($B460&lt;&gt;"",VLOOKUP(HS$421,TabelleK39BI,7,FALSE),""),"")</f>
        <v/>
      </c>
      <c r="HT460" s="4" t="str">
        <f ca="1">IFERROR(IF($B460&lt;&gt;"",VLOOKUP(HT$421,TabelleK39BI,7,FALSE),""),"")</f>
        <v/>
      </c>
      <c r="HU460" s="4" t="str">
        <f ca="1">IFERROR(IF($B460&lt;&gt;"",VLOOKUP(HU$421,TabelleK39BI,7,FALSE),""),"")</f>
        <v/>
      </c>
      <c r="HV460" s="4" t="str">
        <f ca="1">IFERROR(IF($B460&lt;&gt;"",VLOOKUP(HV$421,TabelleK39BI,7,FALSE),""),"")</f>
        <v/>
      </c>
      <c r="HW460" s="4" t="str">
        <f ca="1">IFERROR(IF($B460&lt;&gt;"",VLOOKUP(HW$421,TabelleK39BI,7,FALSE),""),"")</f>
        <v/>
      </c>
      <c r="HX460" s="4" t="str">
        <f ca="1">IFERROR(IF($B460&lt;&gt;"",VLOOKUP(HX$421,TabelleK39BI,7,FALSE),""),"")</f>
        <v/>
      </c>
      <c r="HY460" s="4" t="str">
        <f ca="1">IFERROR(IF($B460&lt;&gt;"",VLOOKUP(HY$421,TabelleK39BI,7,FALSE),""),"")</f>
        <v/>
      </c>
      <c r="HZ460" s="4" t="str">
        <f ca="1">IFERROR(IF($B460&lt;&gt;"",VLOOKUP(HZ$421,TabelleK39BI,7,FALSE),""),"")</f>
        <v/>
      </c>
      <c r="IA460" s="4" t="str">
        <f ca="1">IFERROR(IF($B460&lt;&gt;"",VLOOKUP(IA$421,TabelleK39BI,7,FALSE),""),"")</f>
        <v/>
      </c>
      <c r="IB460" s="4" t="str">
        <f ca="1">IFERROR(IF($B460&lt;&gt;"",VLOOKUP(IB$421,TabelleK39BI,7,FALSE),""),"")</f>
        <v/>
      </c>
      <c r="IC460" s="4" t="str">
        <f ca="1">IFERROR(IF($B460&lt;&gt;"",VLOOKUP(IC$421,TabelleK39BI,7,FALSE),""),"")</f>
        <v/>
      </c>
      <c r="ID460" s="4" t="str">
        <f ca="1">IFERROR(IF($B460&lt;&gt;"",VLOOKUP(ID$421,TabelleK39BI,7,FALSE),""),"")</f>
        <v/>
      </c>
      <c r="IE460" s="4" t="str">
        <f ca="1">IFERROR(IF($B460&lt;&gt;"",VLOOKUP(IE$421,TabelleK39BI,7,FALSE),""),"")</f>
        <v/>
      </c>
      <c r="IF460" s="4" t="str">
        <f ca="1">IFERROR(IF($B460&lt;&gt;"",VLOOKUP(IF$421,TabelleK39BI,7,FALSE),""),"")</f>
        <v/>
      </c>
      <c r="IG460" s="4" t="str">
        <f ca="1">IFERROR(IF($B460&lt;&gt;"",VLOOKUP(IG$421,TabelleK39BI,7,FALSE),""),"")</f>
        <v/>
      </c>
      <c r="IH460" s="4" t="str">
        <f ca="1">IFERROR(IF($B460&lt;&gt;"",VLOOKUP(IH$421,TabelleK39BI,7,FALSE),""),"")</f>
        <v/>
      </c>
      <c r="II460" s="4" t="str">
        <f ca="1">IFERROR(IF($B460&lt;&gt;"",VLOOKUP(II$421,TabelleK39BI,7,FALSE),""),"")</f>
        <v/>
      </c>
      <c r="IJ460" s="4" t="str">
        <f ca="1">IFERROR(IF($B460&lt;&gt;"",VLOOKUP(IJ$421,TabelleK39BI,7,FALSE),""),"")</f>
        <v/>
      </c>
      <c r="IK460" s="4" t="str">
        <f ca="1">IFERROR(IF($B460&lt;&gt;"",VLOOKUP(IK$421,TabelleK39BI,7,FALSE),""),"")</f>
        <v/>
      </c>
      <c r="IL460" s="4" t="str">
        <f ca="1">IFERROR(IF($B460&lt;&gt;"",VLOOKUP(IL$421,TabelleK39BI,7,FALSE),""),"")</f>
        <v/>
      </c>
      <c r="IM460" s="4" t="str">
        <f ca="1">IFERROR(IF($B460&lt;&gt;"",VLOOKUP(IM$421,TabelleK39BI,7,FALSE),""),"")</f>
        <v/>
      </c>
      <c r="IN460" s="4" t="str">
        <f ca="1">IFERROR(IF($B460&lt;&gt;"",VLOOKUP(IN$421,TabelleK39BI,7,FALSE),""),"")</f>
        <v/>
      </c>
      <c r="IO460" s="4" t="str">
        <f ca="1">IFERROR(IF($B460&lt;&gt;"",VLOOKUP(IO$421,TabelleK39BI,7,FALSE),""),"")</f>
        <v/>
      </c>
      <c r="IP460" s="4" t="str">
        <f ca="1">IFERROR(IF($B460&lt;&gt;"",VLOOKUP(IP$421,TabelleK39BI,7,FALSE),""),"")</f>
        <v/>
      </c>
      <c r="IQ460" s="4" t="str">
        <f ca="1">IFERROR(IF($B460&lt;&gt;"",VLOOKUP(IQ$421,TabelleK39BI,7,FALSE),""),"")</f>
        <v/>
      </c>
      <c r="IR460" s="4" t="str">
        <f ca="1">IFERROR(IF($B460&lt;&gt;"",VLOOKUP(IR$421,TabelleK39BI,7,FALSE),""),"")</f>
        <v/>
      </c>
      <c r="IS460" s="4" t="str">
        <f ca="1">IFERROR(IF($B460&lt;&gt;"",VLOOKUP(IS$421,TabelleK39BI,7,FALSE),""),"")</f>
        <v/>
      </c>
      <c r="IT460" s="4" t="str">
        <f ca="1">IFERROR(IF($B460&lt;&gt;"",VLOOKUP(IT$421,TabelleK39BI,7,FALSE),""),"")</f>
        <v/>
      </c>
      <c r="IU460" s="4" t="str">
        <f ca="1">IFERROR(IF($B460&lt;&gt;"",VLOOKUP(IU$421,TabelleK39BI,7,FALSE),""),"")</f>
        <v/>
      </c>
      <c r="IV460" s="4" t="str">
        <f ca="1">IFERROR(IF($B460&lt;&gt;"",VLOOKUP(IV$421,TabelleK39BI,7,FALSE),""),"")</f>
        <v/>
      </c>
      <c r="IW460" s="4" t="str">
        <f ca="1">IFERROR(IF($B460&lt;&gt;"",VLOOKUP(IW$421,TabelleK39BI,7,FALSE),""),"")</f>
        <v/>
      </c>
      <c r="IX460" s="4" t="str">
        <f ca="1">IFERROR(IF($B460&lt;&gt;"",VLOOKUP(IX$421,TabelleK39BI,7,FALSE),""),"")</f>
        <v/>
      </c>
      <c r="IY460" s="4" t="str">
        <f ca="1">IFERROR(IF($B460&lt;&gt;"",VLOOKUP(IY$421,TabelleK39BI,7,FALSE),""),"")</f>
        <v/>
      </c>
      <c r="IZ460" s="4" t="str">
        <f ca="1">IFERROR(IF($B460&lt;&gt;"",VLOOKUP(IZ$421,TabelleK39BI,7,FALSE),""),"")</f>
        <v/>
      </c>
      <c r="JA460" s="4" t="str">
        <f ca="1">IFERROR(IF($B460&lt;&gt;"",VLOOKUP(JA$421,TabelleK39BI,7,FALSE),""),"")</f>
        <v/>
      </c>
      <c r="JB460" s="4" t="str">
        <f ca="1">IFERROR(IF($B460&lt;&gt;"",VLOOKUP(JB$421,TabelleK39BI,7,FALSE),""),"")</f>
        <v/>
      </c>
      <c r="JC460" s="4" t="str">
        <f ca="1">IFERROR(IF($B460&lt;&gt;"",VLOOKUP(JC$421,TabelleK39BI,7,FALSE),""),"")</f>
        <v/>
      </c>
      <c r="JD460" s="4" t="str">
        <f ca="1">IFERROR(IF($B460&lt;&gt;"",VLOOKUP(JD$421,TabelleK39BI,7,FALSE),""),"")</f>
        <v/>
      </c>
      <c r="JE460" s="4" t="str">
        <f ca="1">IFERROR(IF($B460&lt;&gt;"",VLOOKUP(JE$421,TabelleK39BI,7,FALSE),""),"")</f>
        <v/>
      </c>
      <c r="JF460" s="4" t="str">
        <f ca="1">IFERROR(IF($B460&lt;&gt;"",VLOOKUP(JF$421,TabelleK39BI,7,FALSE),""),"")</f>
        <v/>
      </c>
      <c r="JG460" s="4" t="str">
        <f ca="1">IFERROR(IF($B460&lt;&gt;"",VLOOKUP(JG$421,TabelleK39BI,7,FALSE),""),"")</f>
        <v/>
      </c>
      <c r="JH460" s="4" t="str">
        <f ca="1">IFERROR(IF($B460&lt;&gt;"",VLOOKUP(JH$421,TabelleK39BI,7,FALSE),""),"")</f>
        <v/>
      </c>
      <c r="JI460" s="4" t="str">
        <f ca="1">IFERROR(IF($B460&lt;&gt;"",VLOOKUP(JI$421,TabelleK39BI,7,FALSE),""),"")</f>
        <v/>
      </c>
      <c r="JJ460" s="4" t="str">
        <f ca="1">IFERROR(IF($B460&lt;&gt;"",VLOOKUP(JJ$421,TabelleK39BI,7,FALSE),""),"")</f>
        <v/>
      </c>
      <c r="JK460" s="4" t="str">
        <f ca="1">IFERROR(IF($B460&lt;&gt;"",VLOOKUP(JK$421,TabelleK39BI,7,FALSE),""),"")</f>
        <v/>
      </c>
      <c r="JL460" s="4" t="str">
        <f ca="1">IFERROR(IF($B460&lt;&gt;"",VLOOKUP(JL$421,TabelleK39BI,7,FALSE),""),"")</f>
        <v/>
      </c>
      <c r="JM460" s="4" t="str">
        <f ca="1">IFERROR(IF($B460&lt;&gt;"",VLOOKUP(JM$421,TabelleK39BI,7,FALSE),""),"")</f>
        <v/>
      </c>
      <c r="JN460" s="4" t="str">
        <f ca="1">IFERROR(IF($B460&lt;&gt;"",VLOOKUP(JN$421,TabelleK39BI,7,FALSE),""),"")</f>
        <v/>
      </c>
      <c r="JO460" s="4" t="str">
        <f ca="1">IFERROR(IF($B460&lt;&gt;"",VLOOKUP(JO$421,TabelleK39BI,7,FALSE),""),"")</f>
        <v/>
      </c>
      <c r="JP460" s="4" t="str">
        <f ca="1">IFERROR(IF($B460&lt;&gt;"",VLOOKUP(JP$421,TabelleK39BI,7,FALSE),""),"")</f>
        <v/>
      </c>
      <c r="JQ460" s="4" t="str">
        <f ca="1">IFERROR(IF($B460&lt;&gt;"",VLOOKUP(JQ$421,TabelleK39BI,7,FALSE),""),"")</f>
        <v/>
      </c>
      <c r="JR460" s="4" t="str">
        <f ca="1">IFERROR(IF($B460&lt;&gt;"",VLOOKUP(JR$421,TabelleK39BI,7,FALSE),""),"")</f>
        <v/>
      </c>
      <c r="JS460" s="4" t="str">
        <f ca="1">IFERROR(IF($B460&lt;&gt;"",VLOOKUP(JS$421,TabelleK39BI,7,FALSE),""),"")</f>
        <v/>
      </c>
      <c r="JT460" s="4" t="str">
        <f ca="1">IFERROR(IF($B460&lt;&gt;"",VLOOKUP(JT$421,TabelleK39BI,7,FALSE),""),"")</f>
        <v/>
      </c>
      <c r="JU460" s="4" t="str">
        <f ca="1">IFERROR(IF($B460&lt;&gt;"",VLOOKUP(JU$421,TabelleK39BI,7,FALSE),""),"")</f>
        <v/>
      </c>
      <c r="JV460" s="4" t="str">
        <f ca="1">IFERROR(IF($B460&lt;&gt;"",VLOOKUP(JV$421,TabelleK39BI,7,FALSE),""),"")</f>
        <v/>
      </c>
      <c r="JW460" s="4" t="str">
        <f ca="1">IFERROR(IF($B460&lt;&gt;"",VLOOKUP(JW$421,TabelleK39BI,7,FALSE),""),"")</f>
        <v/>
      </c>
      <c r="JX460" s="4" t="str">
        <f ca="1">IFERROR(IF($B460&lt;&gt;"",VLOOKUP(JX$421,TabelleK39BI,7,FALSE),""),"")</f>
        <v/>
      </c>
      <c r="JY460" s="4" t="str">
        <f ca="1">IFERROR(IF($B460&lt;&gt;"",VLOOKUP(JY$421,TabelleK39BI,7,FALSE),""),"")</f>
        <v/>
      </c>
      <c r="JZ460" s="4" t="str">
        <f ca="1">IFERROR(IF($B460&lt;&gt;"",VLOOKUP(JZ$421,TabelleK39BI,7,FALSE),""),"")</f>
        <v/>
      </c>
      <c r="KA460" s="4" t="str">
        <f ca="1">IFERROR(IF($B460&lt;&gt;"",VLOOKUP(KA$421,TabelleK39BI,7,FALSE),""),"")</f>
        <v/>
      </c>
      <c r="KB460" s="4" t="str">
        <f ca="1">IFERROR(IF($B460&lt;&gt;"",VLOOKUP(KB$421,TabelleK39BI,7,FALSE),""),"")</f>
        <v/>
      </c>
      <c r="KC460" s="4" t="str">
        <f ca="1">IFERROR(IF($B460&lt;&gt;"",VLOOKUP(KC$421,TabelleK39BI,7,FALSE),""),"")</f>
        <v/>
      </c>
      <c r="KD460" s="4" t="str">
        <f ca="1">IFERROR(IF($B460&lt;&gt;"",VLOOKUP(KD$421,TabelleK39BI,7,FALSE),""),"")</f>
        <v/>
      </c>
      <c r="KE460" s="4" t="str">
        <f ca="1">IFERROR(IF($B460&lt;&gt;"",VLOOKUP(KE$421,TabelleK39BI,7,FALSE),""),"")</f>
        <v/>
      </c>
      <c r="KF460" s="4" t="str">
        <f ca="1">IFERROR(IF($B460&lt;&gt;"",VLOOKUP(KF$421,TabelleK39BI,7,FALSE),""),"")</f>
        <v/>
      </c>
      <c r="KG460" s="4" t="str">
        <f ca="1">IFERROR(IF($B460&lt;&gt;"",VLOOKUP(KG$421,TabelleK39BI,7,FALSE),""),"")</f>
        <v/>
      </c>
      <c r="KH460" s="4" t="str">
        <f ca="1">IFERROR(IF($B460&lt;&gt;"",VLOOKUP(KH$421,TabelleK39BI,7,FALSE),""),"")</f>
        <v/>
      </c>
      <c r="KI460" s="4" t="str">
        <f ca="1">IFERROR(IF($B460&lt;&gt;"",VLOOKUP(KI$421,TabelleK39BI,7,FALSE),""),"")</f>
        <v/>
      </c>
      <c r="KJ460" s="4" t="str">
        <f ca="1">IFERROR(IF($B460&lt;&gt;"",VLOOKUP(KJ$421,TabelleK39BI,7,FALSE),""),"")</f>
        <v/>
      </c>
      <c r="KK460" s="4" t="str">
        <f ca="1">IFERROR(IF($B460&lt;&gt;"",VLOOKUP(KK$421,TabelleK39BI,7,FALSE),""),"")</f>
        <v/>
      </c>
      <c r="KL460" s="4" t="str">
        <f ca="1">IFERROR(IF($B460&lt;&gt;"",VLOOKUP(KL$421,TabelleK39BI,7,FALSE),""),"")</f>
        <v/>
      </c>
      <c r="KM460" s="4" t="str">
        <f ca="1">IFERROR(IF($B460&lt;&gt;"",VLOOKUP(KM$421,TabelleK39BI,7,FALSE),""),"")</f>
        <v/>
      </c>
      <c r="KN460" s="4" t="str">
        <f ca="1">IFERROR(IF($B460&lt;&gt;"",VLOOKUP(KN$421,TabelleK39BI,7,FALSE),""),"")</f>
        <v/>
      </c>
      <c r="KO460" s="4" t="str">
        <f ca="1">IFERROR(IF($B460&lt;&gt;"",VLOOKUP(KO$421,TabelleK39BI,7,FALSE),""),"")</f>
        <v/>
      </c>
      <c r="KP460" s="4" t="str">
        <f ca="1">IFERROR(IF($B460&lt;&gt;"",VLOOKUP(KP$421,TabelleK39BI,7,FALSE),""),"")</f>
        <v/>
      </c>
      <c r="KQ460" s="4" t="str">
        <f ca="1">IFERROR(IF($B460&lt;&gt;"",VLOOKUP(KQ$421,TabelleK39BI,7,FALSE),""),"")</f>
        <v/>
      </c>
      <c r="KR460" s="4" t="str">
        <f>IFERROR(VLOOKUP($KR$421,TabelleK39BI,7,FALSE),"")</f>
        <v/>
      </c>
      <c r="KS460" s="4" t="str">
        <f>IFERROR(VLOOKUP($KS$421,TabelleK39BI,7,FALSE),"")</f>
        <v/>
      </c>
    </row>
    <row r="461" spans="2:305" ht="12.75" hidden="1" customHeight="1" x14ac:dyDescent="0.2">
      <c r="B461" s="138" t="str">
        <f t="shared" ca="1" si="148"/>
        <v/>
      </c>
      <c r="C461" s="4" t="str">
        <f ca="1">IFERROR(IF($B461&lt;&gt;"",VLOOKUP(C$421,TabelleK40BI,7,FALSE),""),"")</f>
        <v/>
      </c>
      <c r="D461" s="4" t="str">
        <f ca="1">IFERROR(IF($B461&lt;&gt;"",VLOOKUP(D$421,TabelleK40BI,7,FALSE),""),"")</f>
        <v/>
      </c>
      <c r="E461" s="4" t="str">
        <f ca="1">IFERROR(IF($B461&lt;&gt;"",VLOOKUP(E$421,TabelleK40BI,7,FALSE),""),"")</f>
        <v/>
      </c>
      <c r="F461" s="4" t="str">
        <f ca="1">IFERROR(IF($B461&lt;&gt;"",VLOOKUP(F$421,TabelleK40BI,7,FALSE),""),"")</f>
        <v/>
      </c>
      <c r="G461" s="4" t="str">
        <f ca="1">IFERROR(IF($B461&lt;&gt;"",VLOOKUP(G$421,TabelleK40BI,7,FALSE),""),"")</f>
        <v/>
      </c>
      <c r="H461" s="4" t="str">
        <f ca="1">IFERROR(IF($B461&lt;&gt;"",VLOOKUP(H$421,TabelleK40BI,7,FALSE),""),"")</f>
        <v/>
      </c>
      <c r="I461" s="4" t="str">
        <f ca="1">IFERROR(IF($B461&lt;&gt;"",VLOOKUP(I$421,TabelleK40BI,7,FALSE),""),"")</f>
        <v/>
      </c>
      <c r="J461" s="4" t="str">
        <f ca="1">IFERROR(IF($B461&lt;&gt;"",VLOOKUP(J$421,TabelleK40BI,7,FALSE),""),"")</f>
        <v/>
      </c>
      <c r="K461" s="4" t="str">
        <f ca="1">IFERROR(IF($B461&lt;&gt;"",VLOOKUP(K$421,TabelleK40BI,7,FALSE),""),"")</f>
        <v/>
      </c>
      <c r="L461" s="4" t="str">
        <f ca="1">IFERROR(IF($B461&lt;&gt;"",VLOOKUP(L$421,TabelleK40BI,7,FALSE),""),"")</f>
        <v/>
      </c>
      <c r="M461" s="4" t="str">
        <f ca="1">IFERROR(IF($B461&lt;&gt;"",VLOOKUP(M$421,TabelleK40BI,7,FALSE),""),"")</f>
        <v/>
      </c>
      <c r="N461" s="4" t="str">
        <f ca="1">IFERROR(IF($B461&lt;&gt;"",VLOOKUP(N$421,TabelleK40BI,7,FALSE),""),"")</f>
        <v/>
      </c>
      <c r="O461" s="4" t="str">
        <f ca="1">IFERROR(IF($B461&lt;&gt;"",VLOOKUP(O$421,TabelleK40BI,7,FALSE),""),"")</f>
        <v/>
      </c>
      <c r="P461" s="4" t="str">
        <f ca="1">IFERROR(IF($B461&lt;&gt;"",VLOOKUP(P$421,TabelleK40BI,7,FALSE),""),"")</f>
        <v/>
      </c>
      <c r="Q461" s="4" t="str">
        <f ca="1">IFERROR(IF($B461&lt;&gt;"",VLOOKUP(Q$421,TabelleK40BI,7,FALSE),""),"")</f>
        <v/>
      </c>
      <c r="R461" s="4" t="str">
        <f ca="1">IFERROR(IF($B461&lt;&gt;"",VLOOKUP(R$421,TabelleK40BI,7,FALSE),""),"")</f>
        <v/>
      </c>
      <c r="S461" s="4" t="str">
        <f ca="1">IFERROR(IF($B461&lt;&gt;"",VLOOKUP(S$421,TabelleK40BI,7,FALSE),""),"")</f>
        <v/>
      </c>
      <c r="T461" s="4" t="str">
        <f ca="1">IFERROR(IF($B461&lt;&gt;"",VLOOKUP(T$421,TabelleK40BI,7,FALSE),""),"")</f>
        <v/>
      </c>
      <c r="U461" s="4" t="str">
        <f ca="1">IFERROR(IF($B461&lt;&gt;"",VLOOKUP(U$421,TabelleK40BI,7,FALSE),""),"")</f>
        <v/>
      </c>
      <c r="V461" s="4" t="str">
        <f ca="1">IFERROR(IF($B461&lt;&gt;"",VLOOKUP(V$421,TabelleK40BI,7,FALSE),""),"")</f>
        <v/>
      </c>
      <c r="W461" s="4" t="str">
        <f ca="1">IFERROR(IF($B461&lt;&gt;"",VLOOKUP(W$421,TabelleK40BI,7,FALSE),""),"")</f>
        <v/>
      </c>
      <c r="X461" s="4" t="str">
        <f ca="1">IFERROR(IF($B461&lt;&gt;"",VLOOKUP(X$421,TabelleK40BI,7,FALSE),""),"")</f>
        <v/>
      </c>
      <c r="Y461" s="4" t="str">
        <f ca="1">IFERROR(IF($B461&lt;&gt;"",VLOOKUP(Y$421,TabelleK40BI,7,FALSE),""),"")</f>
        <v/>
      </c>
      <c r="Z461" s="4" t="str">
        <f ca="1">IFERROR(IF($B461&lt;&gt;"",VLOOKUP(Z$421,TabelleK40BI,7,FALSE),""),"")</f>
        <v/>
      </c>
      <c r="AA461" s="4" t="str">
        <f ca="1">IFERROR(IF($B461&lt;&gt;"",VLOOKUP(AA$421,TabelleK40BI,7,FALSE),""),"")</f>
        <v/>
      </c>
      <c r="AB461" s="4" t="str">
        <f ca="1">IFERROR(IF($B461&lt;&gt;"",VLOOKUP(AB$421,TabelleK40BI,7,FALSE),""),"")</f>
        <v/>
      </c>
      <c r="AC461" s="4" t="str">
        <f ca="1">IFERROR(IF($B461&lt;&gt;"",VLOOKUP(AC$421,TabelleK40BI,7,FALSE),""),"")</f>
        <v/>
      </c>
      <c r="AD461" s="4" t="str">
        <f ca="1">IFERROR(IF($B461&lt;&gt;"",VLOOKUP(AD$421,TabelleK40BI,7,FALSE),""),"")</f>
        <v/>
      </c>
      <c r="AE461" s="4" t="str">
        <f ca="1">IFERROR(IF($B461&lt;&gt;"",VLOOKUP(AE$421,TabelleK40BI,7,FALSE),""),"")</f>
        <v/>
      </c>
      <c r="AF461" s="4" t="str">
        <f ca="1">IFERROR(IF($B461&lt;&gt;"",VLOOKUP(AF$421,TabelleK40BI,7,FALSE),""),"")</f>
        <v/>
      </c>
      <c r="AG461" s="4" t="str">
        <f ca="1">IFERROR(IF($B461&lt;&gt;"",VLOOKUP(AG$421,TabelleK40BI,7,FALSE),""),"")</f>
        <v/>
      </c>
      <c r="AH461" s="4" t="str">
        <f ca="1">IFERROR(IF($B461&lt;&gt;"",VLOOKUP(AH$421,TabelleK40BI,7,FALSE),""),"")</f>
        <v/>
      </c>
      <c r="AI461" s="4" t="str">
        <f ca="1">IFERROR(IF($B461&lt;&gt;"",VLOOKUP(AI$421,TabelleK40BI,7,FALSE),""),"")</f>
        <v/>
      </c>
      <c r="AJ461" s="4" t="str">
        <f ca="1">IFERROR(IF($B461&lt;&gt;"",VLOOKUP(AJ$421,TabelleK40BI,7,FALSE),""),"")</f>
        <v/>
      </c>
      <c r="AK461" s="4" t="str">
        <f ca="1">IFERROR(IF($B461&lt;&gt;"",VLOOKUP(AK$421,TabelleK40BI,7,FALSE),""),"")</f>
        <v/>
      </c>
      <c r="AL461" s="4" t="str">
        <f ca="1">IFERROR(IF($B461&lt;&gt;"",VLOOKUP(AL$421,TabelleK40BI,7,FALSE),""),"")</f>
        <v/>
      </c>
      <c r="AM461" s="4" t="str">
        <f ca="1">IFERROR(IF($B461&lt;&gt;"",VLOOKUP(AM$421,TabelleK40BI,7,FALSE),""),"")</f>
        <v/>
      </c>
      <c r="AN461" s="4" t="str">
        <f ca="1">IFERROR(IF($B461&lt;&gt;"",VLOOKUP(AN$421,TabelleK40BI,7,FALSE),""),"")</f>
        <v/>
      </c>
      <c r="AO461" s="4" t="str">
        <f ca="1">IFERROR(IF($B461&lt;&gt;"",VLOOKUP(AO$421,TabelleK40BI,7,FALSE),""),"")</f>
        <v/>
      </c>
      <c r="AP461" s="4" t="str">
        <f ca="1">IFERROR(IF($B461&lt;&gt;"",VLOOKUP(AP$421,TabelleK40BI,7,FALSE),""),"")</f>
        <v/>
      </c>
      <c r="AQ461" s="4" t="str">
        <f ca="1">IFERROR(IF($B461&lt;&gt;"",VLOOKUP(AQ$421,TabelleK40BI,7,FALSE),""),"")</f>
        <v/>
      </c>
      <c r="AR461" s="4" t="str">
        <f ca="1">IFERROR(IF($B461&lt;&gt;"",VLOOKUP(AR$421,TabelleK40BI,7,FALSE),""),"")</f>
        <v/>
      </c>
      <c r="AS461" s="4" t="str">
        <f ca="1">IFERROR(IF($B461&lt;&gt;"",VLOOKUP(AS$421,TabelleK40BI,7,FALSE),""),"")</f>
        <v/>
      </c>
      <c r="AT461" s="4" t="str">
        <f ca="1">IFERROR(IF($B461&lt;&gt;"",VLOOKUP(AT$421,TabelleK40BI,7,FALSE),""),"")</f>
        <v/>
      </c>
      <c r="AU461" s="4" t="str">
        <f ca="1">IFERROR(IF($B461&lt;&gt;"",VLOOKUP(AU$421,TabelleK40BI,7,FALSE),""),"")</f>
        <v/>
      </c>
      <c r="AV461" s="4" t="str">
        <f ca="1">IFERROR(IF($B461&lt;&gt;"",VLOOKUP(AV$421,TabelleK40BI,7,FALSE),""),"")</f>
        <v/>
      </c>
      <c r="AW461" s="4" t="str">
        <f ca="1">IFERROR(IF($B461&lt;&gt;"",VLOOKUP(AW$421,TabelleK40BI,7,FALSE),""),"")</f>
        <v/>
      </c>
      <c r="AX461" s="4" t="str">
        <f ca="1">IFERROR(IF($B461&lt;&gt;"",VLOOKUP(AX$421,TabelleK40BI,7,FALSE),""),"")</f>
        <v/>
      </c>
      <c r="AY461" s="4" t="str">
        <f ca="1">IFERROR(IF($B461&lt;&gt;"",VLOOKUP(AY$421,TabelleK40BI,7,FALSE),""),"")</f>
        <v/>
      </c>
      <c r="AZ461" s="4" t="str">
        <f ca="1">IFERROR(IF($B461&lt;&gt;"",VLOOKUP(AZ$421,TabelleK40BI,7,FALSE),""),"")</f>
        <v/>
      </c>
      <c r="BA461" s="4" t="str">
        <f ca="1">IFERROR(IF($B461&lt;&gt;"",VLOOKUP(BA$421,TabelleK40BI,7,FALSE),""),"")</f>
        <v/>
      </c>
      <c r="BB461" s="4" t="str">
        <f ca="1">IFERROR(IF($B461&lt;&gt;"",VLOOKUP(BB$421,TabelleK40BI,7,FALSE),""),"")</f>
        <v/>
      </c>
      <c r="BC461" s="4" t="str">
        <f ca="1">IFERROR(IF($B461&lt;&gt;"",VLOOKUP(BC$421,TabelleK40BI,7,FALSE),""),"")</f>
        <v/>
      </c>
      <c r="BD461" s="4" t="str">
        <f ca="1">IFERROR(IF($B461&lt;&gt;"",VLOOKUP(BD$421,TabelleK40BI,7,FALSE),""),"")</f>
        <v/>
      </c>
      <c r="BE461" s="4" t="str">
        <f ca="1">IFERROR(IF($B461&lt;&gt;"",VLOOKUP(BE$421,TabelleK40BI,7,FALSE),""),"")</f>
        <v/>
      </c>
      <c r="BF461" s="4" t="str">
        <f ca="1">IFERROR(IF($B461&lt;&gt;"",VLOOKUP(BF$421,TabelleK40BI,7,FALSE),""),"")</f>
        <v/>
      </c>
      <c r="BG461" s="4" t="str">
        <f ca="1">IFERROR(IF($B461&lt;&gt;"",VLOOKUP(BG$421,TabelleK40BI,7,FALSE),""),"")</f>
        <v/>
      </c>
      <c r="BH461" s="4" t="str">
        <f ca="1">IFERROR(IF($B461&lt;&gt;"",VLOOKUP(BH$421,TabelleK40BI,7,FALSE),""),"")</f>
        <v/>
      </c>
      <c r="BI461" s="4" t="str">
        <f ca="1">IFERROR(IF($B461&lt;&gt;"",VLOOKUP(BI$421,TabelleK40BI,7,FALSE),""),"")</f>
        <v/>
      </c>
      <c r="BJ461" s="4" t="str">
        <f ca="1">IFERROR(IF($B461&lt;&gt;"",VLOOKUP(BJ$421,TabelleK40BI,7,FALSE),""),"")</f>
        <v/>
      </c>
      <c r="BK461" s="4" t="str">
        <f ca="1">IFERROR(IF($B461&lt;&gt;"",VLOOKUP(BK$421,TabelleK40BI,7,FALSE),""),"")</f>
        <v/>
      </c>
      <c r="BL461" s="4" t="str">
        <f ca="1">IFERROR(IF($B461&lt;&gt;"",VLOOKUP(BL$421,TabelleK40BI,7,FALSE),""),"")</f>
        <v/>
      </c>
      <c r="BM461" s="4" t="str">
        <f ca="1">IFERROR(IF($B461&lt;&gt;"",VLOOKUP(BM$421,TabelleK40BI,7,FALSE),""),"")</f>
        <v/>
      </c>
      <c r="BN461" s="4" t="str">
        <f ca="1">IFERROR(IF($B461&lt;&gt;"",VLOOKUP(BN$421,TabelleK40BI,7,FALSE),""),"")</f>
        <v/>
      </c>
      <c r="BO461" s="4" t="str">
        <f ca="1">IFERROR(IF($B461&lt;&gt;"",VLOOKUP(BO$421,TabelleK40BI,7,FALSE),""),"")</f>
        <v/>
      </c>
      <c r="BP461" s="4" t="str">
        <f ca="1">IFERROR(IF($B461&lt;&gt;"",VLOOKUP(BP$421,TabelleK40BI,7,FALSE),""),"")</f>
        <v/>
      </c>
      <c r="BQ461" s="4" t="str">
        <f ca="1">IFERROR(IF($B461&lt;&gt;"",VLOOKUP(BQ$421,TabelleK40BI,7,FALSE),""),"")</f>
        <v/>
      </c>
      <c r="BR461" s="4" t="str">
        <f ca="1">IFERROR(IF($B461&lt;&gt;"",VLOOKUP(BR$421,TabelleK40BI,7,FALSE),""),"")</f>
        <v/>
      </c>
      <c r="BS461" s="4" t="str">
        <f ca="1">IFERROR(IF($B461&lt;&gt;"",VLOOKUP(BS$421,TabelleK40BI,7,FALSE),""),"")</f>
        <v/>
      </c>
      <c r="BT461" s="4" t="str">
        <f ca="1">IFERROR(IF($B461&lt;&gt;"",VLOOKUP(BT$421,TabelleK40BI,7,FALSE),""),"")</f>
        <v/>
      </c>
      <c r="BU461" s="4" t="str">
        <f ca="1">IFERROR(IF($B461&lt;&gt;"",VLOOKUP(BU$421,TabelleK40BI,7,FALSE),""),"")</f>
        <v/>
      </c>
      <c r="BV461" s="4" t="str">
        <f ca="1">IFERROR(IF($B461&lt;&gt;"",VLOOKUP(BV$421,TabelleK40BI,7,FALSE),""),"")</f>
        <v/>
      </c>
      <c r="BW461" s="4" t="str">
        <f ca="1">IFERROR(IF($B461&lt;&gt;"",VLOOKUP(BW$421,TabelleK40BI,7,FALSE),""),"")</f>
        <v/>
      </c>
      <c r="BX461" s="4" t="str">
        <f ca="1">IFERROR(IF($B461&lt;&gt;"",VLOOKUP(BX$421,TabelleK40BI,7,FALSE),""),"")</f>
        <v/>
      </c>
      <c r="BY461" s="4" t="str">
        <f ca="1">IFERROR(IF($B461&lt;&gt;"",VLOOKUP(BY$421,TabelleK40BI,7,FALSE),""),"")</f>
        <v/>
      </c>
      <c r="BZ461" s="4" t="str">
        <f ca="1">IFERROR(IF($B461&lt;&gt;"",VLOOKUP(BZ$421,TabelleK40BI,7,FALSE),""),"")</f>
        <v/>
      </c>
      <c r="CA461" s="4" t="str">
        <f ca="1">IFERROR(IF($B461&lt;&gt;"",VLOOKUP(CA$421,TabelleK40BI,7,FALSE),""),"")</f>
        <v/>
      </c>
      <c r="CB461" s="4" t="str">
        <f ca="1">IFERROR(IF($B461&lt;&gt;"",VLOOKUP(CB$421,TabelleK40BI,7,FALSE),""),"")</f>
        <v/>
      </c>
      <c r="CC461" s="4" t="str">
        <f ca="1">IFERROR(IF($B461&lt;&gt;"",VLOOKUP(CC$421,TabelleK40BI,7,FALSE),""),"")</f>
        <v/>
      </c>
      <c r="CD461" s="4" t="str">
        <f ca="1">IFERROR(IF($B461&lt;&gt;"",VLOOKUP(CD$421,TabelleK40BI,7,FALSE),""),"")</f>
        <v/>
      </c>
      <c r="CE461" s="4" t="str">
        <f ca="1">IFERROR(IF($B461&lt;&gt;"",VLOOKUP(CE$421,TabelleK40BI,7,FALSE),""),"")</f>
        <v/>
      </c>
      <c r="CF461" s="4" t="str">
        <f ca="1">IFERROR(IF($B461&lt;&gt;"",VLOOKUP(CF$421,TabelleK40BI,7,FALSE),""),"")</f>
        <v/>
      </c>
      <c r="CG461" s="4" t="str">
        <f ca="1">IFERROR(IF($B461&lt;&gt;"",VLOOKUP(CG$421,TabelleK40BI,7,FALSE),""),"")</f>
        <v/>
      </c>
      <c r="CH461" s="4" t="str">
        <f ca="1">IFERROR(IF($B461&lt;&gt;"",VLOOKUP(CH$421,TabelleK40BI,7,FALSE),""),"")</f>
        <v/>
      </c>
      <c r="CI461" s="4" t="str">
        <f ca="1">IFERROR(IF($B461&lt;&gt;"",VLOOKUP(CI$421,TabelleK40BI,7,FALSE),""),"")</f>
        <v/>
      </c>
      <c r="CJ461" s="4" t="str">
        <f ca="1">IFERROR(IF($B461&lt;&gt;"",VLOOKUP(CJ$421,TabelleK40BI,7,FALSE),""),"")</f>
        <v/>
      </c>
      <c r="CK461" s="4" t="str">
        <f ca="1">IFERROR(IF($B461&lt;&gt;"",VLOOKUP(CK$421,TabelleK40BI,7,FALSE),""),"")</f>
        <v/>
      </c>
      <c r="CL461" s="4" t="str">
        <f ca="1">IFERROR(IF($B461&lt;&gt;"",VLOOKUP(CL$421,TabelleK40BI,7,FALSE),""),"")</f>
        <v/>
      </c>
      <c r="CM461" s="4" t="str">
        <f ca="1">IFERROR(IF($B461&lt;&gt;"",VLOOKUP(CM$421,TabelleK40BI,7,FALSE),""),"")</f>
        <v/>
      </c>
      <c r="CN461" s="4" t="str">
        <f ca="1">IFERROR(IF($B461&lt;&gt;"",VLOOKUP(CN$421,TabelleK40BI,7,FALSE),""),"")</f>
        <v/>
      </c>
      <c r="CO461" s="4" t="str">
        <f ca="1">IFERROR(IF($B461&lt;&gt;"",VLOOKUP(CO$421,TabelleK40BI,7,FALSE),""),"")</f>
        <v/>
      </c>
      <c r="CP461" s="4" t="str">
        <f ca="1">IFERROR(IF($B461&lt;&gt;"",VLOOKUP(CP$421,TabelleK40BI,7,FALSE),""),"")</f>
        <v/>
      </c>
      <c r="CQ461" s="4" t="str">
        <f ca="1">IFERROR(IF($B461&lt;&gt;"",VLOOKUP(CQ$421,TabelleK40BI,7,FALSE),""),"")</f>
        <v/>
      </c>
      <c r="CR461" s="4" t="str">
        <f ca="1">IFERROR(IF($B461&lt;&gt;"",VLOOKUP(CR$421,TabelleK40BI,7,FALSE),""),"")</f>
        <v/>
      </c>
      <c r="CS461" s="4" t="str">
        <f ca="1">IFERROR(IF($B461&lt;&gt;"",VLOOKUP(CS$421,TabelleK40BI,7,FALSE),""),"")</f>
        <v/>
      </c>
      <c r="CT461" s="4" t="str">
        <f ca="1">IFERROR(IF($B461&lt;&gt;"",VLOOKUP(CT$421,TabelleK40BI,7,FALSE),""),"")</f>
        <v/>
      </c>
      <c r="CU461" s="4" t="str">
        <f ca="1">IFERROR(IF($B461&lt;&gt;"",VLOOKUP(CU$421,TabelleK40BI,7,FALSE),""),"")</f>
        <v/>
      </c>
      <c r="CV461" s="4" t="str">
        <f ca="1">IFERROR(IF($B461&lt;&gt;"",VLOOKUP(CV$421,TabelleK40BI,7,FALSE),""),"")</f>
        <v/>
      </c>
      <c r="CW461" s="4" t="str">
        <f ca="1">IFERROR(IF($B461&lt;&gt;"",VLOOKUP(CW$421,TabelleK40BI,7,FALSE),""),"")</f>
        <v/>
      </c>
      <c r="CX461" s="4" t="str">
        <f ca="1">IFERROR(IF($B461&lt;&gt;"",VLOOKUP(CX$421,TabelleK40BI,7,FALSE),""),"")</f>
        <v/>
      </c>
      <c r="CY461" s="4" t="str">
        <f ca="1">IFERROR(IF($B461&lt;&gt;"",VLOOKUP(CY$421,TabelleK40BI,7,FALSE),""),"")</f>
        <v/>
      </c>
      <c r="CZ461" s="4" t="str">
        <f ca="1">IFERROR(IF($B461&lt;&gt;"",VLOOKUP(CZ$421,TabelleK40BI,7,FALSE),""),"")</f>
        <v/>
      </c>
      <c r="DA461" s="4" t="str">
        <f ca="1">IFERROR(IF($B461&lt;&gt;"",VLOOKUP(DA$421,TabelleK40BI,7,FALSE),""),"")</f>
        <v/>
      </c>
      <c r="DB461" s="4" t="str">
        <f ca="1">IFERROR(IF($B461&lt;&gt;"",VLOOKUP(DB$421,TabelleK40BI,7,FALSE),""),"")</f>
        <v/>
      </c>
      <c r="DC461" s="4" t="str">
        <f ca="1">IFERROR(IF($B461&lt;&gt;"",VLOOKUP(DC$421,TabelleK40BI,7,FALSE),""),"")</f>
        <v/>
      </c>
      <c r="DD461" s="4" t="str">
        <f ca="1">IFERROR(IF($B461&lt;&gt;"",VLOOKUP(DD$421,TabelleK40BI,7,FALSE),""),"")</f>
        <v/>
      </c>
      <c r="DE461" s="4" t="str">
        <f ca="1">IFERROR(IF($B461&lt;&gt;"",VLOOKUP(DE$421,TabelleK40BI,7,FALSE),""),"")</f>
        <v/>
      </c>
      <c r="DF461" s="4" t="str">
        <f ca="1">IFERROR(IF($B461&lt;&gt;"",VLOOKUP(DF$421,TabelleK40BI,7,FALSE),""),"")</f>
        <v/>
      </c>
      <c r="DG461" s="4" t="str">
        <f ca="1">IFERROR(IF($B461&lt;&gt;"",VLOOKUP(DG$421,TabelleK40BI,7,FALSE),""),"")</f>
        <v/>
      </c>
      <c r="DH461" s="4" t="str">
        <f ca="1">IFERROR(IF($B461&lt;&gt;"",VLOOKUP(DH$421,TabelleK40BI,7,FALSE),""),"")</f>
        <v/>
      </c>
      <c r="DI461" s="4" t="str">
        <f ca="1">IFERROR(IF($B461&lt;&gt;"",VLOOKUP(DI$421,TabelleK40BI,7,FALSE),""),"")</f>
        <v/>
      </c>
      <c r="DJ461" s="4" t="str">
        <f ca="1">IFERROR(IF($B461&lt;&gt;"",VLOOKUP(DJ$421,TabelleK40BI,7,FALSE),""),"")</f>
        <v/>
      </c>
      <c r="DK461" s="4" t="str">
        <f ca="1">IFERROR(IF($B461&lt;&gt;"",VLOOKUP(DK$421,TabelleK40BI,7,FALSE),""),"")</f>
        <v/>
      </c>
      <c r="DL461" s="4" t="str">
        <f ca="1">IFERROR(IF($B461&lt;&gt;"",VLOOKUP(DL$421,TabelleK40BI,7,FALSE),""),"")</f>
        <v/>
      </c>
      <c r="DM461" s="4" t="str">
        <f ca="1">IFERROR(IF($B461&lt;&gt;"",VLOOKUP(DM$421,TabelleK40BI,7,FALSE),""),"")</f>
        <v/>
      </c>
      <c r="DN461" s="4" t="str">
        <f ca="1">IFERROR(IF($B461&lt;&gt;"",VLOOKUP(DN$421,TabelleK40BI,7,FALSE),""),"")</f>
        <v/>
      </c>
      <c r="DO461" s="4" t="str">
        <f ca="1">IFERROR(IF($B461&lt;&gt;"",VLOOKUP(DO$421,TabelleK40BI,7,FALSE),""),"")</f>
        <v/>
      </c>
      <c r="DP461" s="4" t="str">
        <f ca="1">IFERROR(IF($B461&lt;&gt;"",VLOOKUP(DP$421,TabelleK40BI,7,FALSE),""),"")</f>
        <v/>
      </c>
      <c r="DQ461" s="4" t="str">
        <f ca="1">IFERROR(IF($B461&lt;&gt;"",VLOOKUP(DQ$421,TabelleK40BI,7,FALSE),""),"")</f>
        <v/>
      </c>
      <c r="DR461" s="4" t="str">
        <f ca="1">IFERROR(IF($B461&lt;&gt;"",VLOOKUP(DR$421,TabelleK40BI,7,FALSE),""),"")</f>
        <v/>
      </c>
      <c r="DS461" s="4" t="str">
        <f ca="1">IFERROR(IF($B461&lt;&gt;"",VLOOKUP(DS$421,TabelleK40BI,7,FALSE),""),"")</f>
        <v/>
      </c>
      <c r="DT461" s="4" t="str">
        <f ca="1">IFERROR(IF($B461&lt;&gt;"",VLOOKUP(DT$421,TabelleK40BI,7,FALSE),""),"")</f>
        <v/>
      </c>
      <c r="DU461" s="4" t="str">
        <f ca="1">IFERROR(IF($B461&lt;&gt;"",VLOOKUP(DU$421,TabelleK40BI,7,FALSE),""),"")</f>
        <v/>
      </c>
      <c r="DV461" s="4" t="str">
        <f ca="1">IFERROR(IF($B461&lt;&gt;"",VLOOKUP(DV$421,TabelleK40BI,7,FALSE),""),"")</f>
        <v/>
      </c>
      <c r="DW461" s="4" t="str">
        <f ca="1">IFERROR(IF($B461&lt;&gt;"",VLOOKUP(DW$421,TabelleK40BI,7,FALSE),""),"")</f>
        <v/>
      </c>
      <c r="DX461" s="4" t="str">
        <f ca="1">IFERROR(IF($B461&lt;&gt;"",VLOOKUP(DX$421,TabelleK40BI,7,FALSE),""),"")</f>
        <v/>
      </c>
      <c r="DY461" s="4" t="str">
        <f ca="1">IFERROR(IF($B461&lt;&gt;"",VLOOKUP(DY$421,TabelleK40BI,7,FALSE),""),"")</f>
        <v/>
      </c>
      <c r="DZ461" s="4" t="str">
        <f ca="1">IFERROR(IF($B461&lt;&gt;"",VLOOKUP(DZ$421,TabelleK40BI,7,FALSE),""),"")</f>
        <v/>
      </c>
      <c r="EA461" s="4" t="str">
        <f ca="1">IFERROR(IF($B461&lt;&gt;"",VLOOKUP(EA$421,TabelleK40BI,7,FALSE),""),"")</f>
        <v/>
      </c>
      <c r="EB461" s="4" t="str">
        <f ca="1">IFERROR(IF($B461&lt;&gt;"",VLOOKUP(EB$421,TabelleK40BI,7,FALSE),""),"")</f>
        <v/>
      </c>
      <c r="EC461" s="4" t="str">
        <f ca="1">IFERROR(IF($B461&lt;&gt;"",VLOOKUP(EC$421,TabelleK40BI,7,FALSE),""),"")</f>
        <v/>
      </c>
      <c r="ED461" s="4" t="str">
        <f ca="1">IFERROR(IF($B461&lt;&gt;"",VLOOKUP(ED$421,TabelleK40BI,7,FALSE),""),"")</f>
        <v/>
      </c>
      <c r="EE461" s="4" t="str">
        <f ca="1">IFERROR(IF($B461&lt;&gt;"",VLOOKUP(EE$421,TabelleK40BI,7,FALSE),""),"")</f>
        <v/>
      </c>
      <c r="EF461" s="4" t="str">
        <f ca="1">IFERROR(IF($B461&lt;&gt;"",VLOOKUP(EF$421,TabelleK40BI,7,FALSE),""),"")</f>
        <v/>
      </c>
      <c r="EG461" s="4" t="str">
        <f ca="1">IFERROR(IF($B461&lt;&gt;"",VLOOKUP(EG$421,TabelleK40BI,7,FALSE),""),"")</f>
        <v/>
      </c>
      <c r="EH461" s="4" t="str">
        <f ca="1">IFERROR(IF($B461&lt;&gt;"",VLOOKUP(EH$421,TabelleK40BI,7,FALSE),""),"")</f>
        <v/>
      </c>
      <c r="EI461" s="4" t="str">
        <f ca="1">IFERROR(IF($B461&lt;&gt;"",VLOOKUP(EI$421,TabelleK40BI,7,FALSE),""),"")</f>
        <v/>
      </c>
      <c r="EJ461" s="4" t="str">
        <f ca="1">IFERROR(IF($B461&lt;&gt;"",VLOOKUP(EJ$421,TabelleK40BI,7,FALSE),""),"")</f>
        <v/>
      </c>
      <c r="EK461" s="4" t="str">
        <f ca="1">IFERROR(IF($B461&lt;&gt;"",VLOOKUP(EK$421,TabelleK40BI,7,FALSE),""),"")</f>
        <v/>
      </c>
      <c r="EL461" s="4" t="str">
        <f ca="1">IFERROR(IF($B461&lt;&gt;"",VLOOKUP(EL$421,TabelleK40BI,7,FALSE),""),"")</f>
        <v/>
      </c>
      <c r="EM461" s="4" t="str">
        <f ca="1">IFERROR(IF($B461&lt;&gt;"",VLOOKUP(EM$421,TabelleK40BI,7,FALSE),""),"")</f>
        <v/>
      </c>
      <c r="EN461" s="4" t="str">
        <f ca="1">IFERROR(IF($B461&lt;&gt;"",VLOOKUP(EN$421,TabelleK40BI,7,FALSE),""),"")</f>
        <v/>
      </c>
      <c r="EO461" s="4" t="str">
        <f ca="1">IFERROR(IF($B461&lt;&gt;"",VLOOKUP(EO$421,TabelleK40BI,7,FALSE),""),"")</f>
        <v/>
      </c>
      <c r="EP461" s="4" t="str">
        <f ca="1">IFERROR(IF($B461&lt;&gt;"",VLOOKUP(EP$421,TabelleK40BI,7,FALSE),""),"")</f>
        <v/>
      </c>
      <c r="EQ461" s="4" t="str">
        <f ca="1">IFERROR(IF($B461&lt;&gt;"",VLOOKUP(EQ$421,TabelleK40BI,7,FALSE),""),"")</f>
        <v/>
      </c>
      <c r="ER461" s="4" t="str">
        <f ca="1">IFERROR(IF($B461&lt;&gt;"",VLOOKUP(ER$421,TabelleK40BI,7,FALSE),""),"")</f>
        <v/>
      </c>
      <c r="ES461" s="4" t="str">
        <f ca="1">IFERROR(IF($B461&lt;&gt;"",VLOOKUP(ES$421,TabelleK40BI,7,FALSE),""),"")</f>
        <v/>
      </c>
      <c r="ET461" s="4" t="str">
        <f ca="1">IFERROR(IF($B461&lt;&gt;"",VLOOKUP(ET$421,TabelleK40BI,7,FALSE),""),"")</f>
        <v/>
      </c>
      <c r="EU461" s="4" t="str">
        <f ca="1">IFERROR(IF($B461&lt;&gt;"",VLOOKUP(EU$421,TabelleK40BI,7,FALSE),""),"")</f>
        <v/>
      </c>
      <c r="EV461" s="4" t="str">
        <f ca="1">IFERROR(IF($B461&lt;&gt;"",VLOOKUP(EV$421,TabelleK40BI,7,FALSE),""),"")</f>
        <v/>
      </c>
      <c r="EW461" s="4" t="str">
        <f ca="1">IFERROR(IF($B461&lt;&gt;"",VLOOKUP(EW$421,TabelleK40BI,7,FALSE),""),"")</f>
        <v/>
      </c>
      <c r="EX461" s="4" t="str">
        <f ca="1">IFERROR(IF($B461&lt;&gt;"",VLOOKUP(EX$421,TabelleK40BI,7,FALSE),""),"")</f>
        <v/>
      </c>
      <c r="EY461" s="4" t="str">
        <f ca="1">IFERROR(IF($B461&lt;&gt;"",VLOOKUP(EY$421,TabelleK40BI,7,FALSE),""),"")</f>
        <v/>
      </c>
      <c r="EZ461" s="4" t="str">
        <f ca="1">IFERROR(IF($B461&lt;&gt;"",VLOOKUP(EZ$421,TabelleK40BI,7,FALSE),""),"")</f>
        <v/>
      </c>
      <c r="FA461" s="4" t="str">
        <f ca="1">IFERROR(IF($B461&lt;&gt;"",VLOOKUP(FA$421,TabelleK40BI,7,FALSE),""),"")</f>
        <v/>
      </c>
      <c r="FB461" s="4" t="str">
        <f ca="1">IFERROR(IF($B461&lt;&gt;"",VLOOKUP(FB$421,TabelleK40BI,7,FALSE),""),"")</f>
        <v/>
      </c>
      <c r="FC461" s="4" t="str">
        <f ca="1">IFERROR(IF($B461&lt;&gt;"",VLOOKUP(FC$421,TabelleK40BI,7,FALSE),""),"")</f>
        <v/>
      </c>
      <c r="FD461" s="4" t="str">
        <f ca="1">IFERROR(IF($B461&lt;&gt;"",VLOOKUP(FD$421,TabelleK40BI,7,FALSE),""),"")</f>
        <v/>
      </c>
      <c r="FE461" s="4" t="str">
        <f ca="1">IFERROR(IF($B461&lt;&gt;"",VLOOKUP(FE$421,TabelleK40BI,7,FALSE),""),"")</f>
        <v/>
      </c>
      <c r="FF461" s="4" t="str">
        <f ca="1">IFERROR(IF($B461&lt;&gt;"",VLOOKUP(FF$421,TabelleK40BI,7,FALSE),""),"")</f>
        <v/>
      </c>
      <c r="FG461" s="4" t="str">
        <f ca="1">IFERROR(IF($B461&lt;&gt;"",VLOOKUP(FG$421,TabelleK40BI,7,FALSE),""),"")</f>
        <v/>
      </c>
      <c r="FH461" s="4" t="str">
        <f ca="1">IFERROR(IF($B461&lt;&gt;"",VLOOKUP(FH$421,TabelleK40BI,7,FALSE),""),"")</f>
        <v/>
      </c>
      <c r="FI461" s="4" t="str">
        <f ca="1">IFERROR(IF($B461&lt;&gt;"",VLOOKUP(FI$421,TabelleK40BI,7,FALSE),""),"")</f>
        <v/>
      </c>
      <c r="FJ461" s="4" t="str">
        <f ca="1">IFERROR(IF($B461&lt;&gt;"",VLOOKUP(FJ$421,TabelleK40BI,7,FALSE),""),"")</f>
        <v/>
      </c>
      <c r="FK461" s="4" t="str">
        <f ca="1">IFERROR(IF($B461&lt;&gt;"",VLOOKUP(FK$421,TabelleK40BI,7,FALSE),""),"")</f>
        <v/>
      </c>
      <c r="FL461" s="4" t="str">
        <f ca="1">IFERROR(IF($B461&lt;&gt;"",VLOOKUP(FL$421,TabelleK40BI,7,FALSE),""),"")</f>
        <v/>
      </c>
      <c r="FM461" s="4" t="str">
        <f ca="1">IFERROR(IF($B461&lt;&gt;"",VLOOKUP(FM$421,TabelleK40BI,7,FALSE),""),"")</f>
        <v/>
      </c>
      <c r="FN461" s="4" t="str">
        <f ca="1">IFERROR(IF($B461&lt;&gt;"",VLOOKUP(FN$421,TabelleK40BI,7,FALSE),""),"")</f>
        <v/>
      </c>
      <c r="FO461" s="4" t="str">
        <f ca="1">IFERROR(IF($B461&lt;&gt;"",VLOOKUP(FO$421,TabelleK40BI,7,FALSE),""),"")</f>
        <v/>
      </c>
      <c r="FP461" s="4" t="str">
        <f ca="1">IFERROR(IF($B461&lt;&gt;"",VLOOKUP(FP$421,TabelleK40BI,7,FALSE),""),"")</f>
        <v/>
      </c>
      <c r="FQ461" s="4" t="str">
        <f ca="1">IFERROR(IF($B461&lt;&gt;"",VLOOKUP(FQ$421,TabelleK40BI,7,FALSE),""),"")</f>
        <v/>
      </c>
      <c r="FR461" s="4" t="str">
        <f ca="1">IFERROR(IF($B461&lt;&gt;"",VLOOKUP(FR$421,TabelleK40BI,7,FALSE),""),"")</f>
        <v/>
      </c>
      <c r="FS461" s="4" t="str">
        <f ca="1">IFERROR(IF($B461&lt;&gt;"",VLOOKUP(FS$421,TabelleK40BI,7,FALSE),""),"")</f>
        <v/>
      </c>
      <c r="FT461" s="4" t="str">
        <f ca="1">IFERROR(IF($B461&lt;&gt;"",VLOOKUP(FT$421,TabelleK40BI,7,FALSE),""),"")</f>
        <v/>
      </c>
      <c r="FU461" s="4" t="str">
        <f ca="1">IFERROR(IF($B461&lt;&gt;"",VLOOKUP(FU$421,TabelleK40BI,7,FALSE),""),"")</f>
        <v/>
      </c>
      <c r="FV461" s="4" t="str">
        <f ca="1">IFERROR(IF($B461&lt;&gt;"",VLOOKUP(FV$421,TabelleK40BI,7,FALSE),""),"")</f>
        <v/>
      </c>
      <c r="FW461" s="4" t="str">
        <f ca="1">IFERROR(IF($B461&lt;&gt;"",VLOOKUP(FW$421,TabelleK40BI,7,FALSE),""),"")</f>
        <v/>
      </c>
      <c r="FX461" s="4" t="str">
        <f ca="1">IFERROR(IF($B461&lt;&gt;"",VLOOKUP(FX$421,TabelleK40BI,7,FALSE),""),"")</f>
        <v/>
      </c>
      <c r="FY461" s="4" t="str">
        <f ca="1">IFERROR(IF($B461&lt;&gt;"",VLOOKUP(FY$421,TabelleK40BI,7,FALSE),""),"")</f>
        <v/>
      </c>
      <c r="FZ461" s="4" t="str">
        <f ca="1">IFERROR(IF($B461&lt;&gt;"",VLOOKUP(FZ$421,TabelleK40BI,7,FALSE),""),"")</f>
        <v/>
      </c>
      <c r="GA461" s="4" t="str">
        <f ca="1">IFERROR(IF($B461&lt;&gt;"",VLOOKUP(GA$421,TabelleK40BI,7,FALSE),""),"")</f>
        <v/>
      </c>
      <c r="GB461" s="4" t="str">
        <f ca="1">IFERROR(IF($B461&lt;&gt;"",VLOOKUP(GB$421,TabelleK40BI,7,FALSE),""),"")</f>
        <v/>
      </c>
      <c r="GC461" s="4" t="str">
        <f ca="1">IFERROR(IF($B461&lt;&gt;"",VLOOKUP(GC$421,TabelleK40BI,7,FALSE),""),"")</f>
        <v/>
      </c>
      <c r="GD461" s="4" t="str">
        <f ca="1">IFERROR(IF($B461&lt;&gt;"",VLOOKUP(GD$421,TabelleK40BI,7,FALSE),""),"")</f>
        <v/>
      </c>
      <c r="GE461" s="4" t="str">
        <f ca="1">IFERROR(IF($B461&lt;&gt;"",VLOOKUP(GE$421,TabelleK40BI,7,FALSE),""),"")</f>
        <v/>
      </c>
      <c r="GF461" s="4" t="str">
        <f ca="1">IFERROR(IF($B461&lt;&gt;"",VLOOKUP(GF$421,TabelleK40BI,7,FALSE),""),"")</f>
        <v/>
      </c>
      <c r="GG461" s="4" t="str">
        <f ca="1">IFERROR(IF($B461&lt;&gt;"",VLOOKUP(GG$421,TabelleK40BI,7,FALSE),""),"")</f>
        <v/>
      </c>
      <c r="GH461" s="4" t="str">
        <f ca="1">IFERROR(IF($B461&lt;&gt;"",VLOOKUP(GH$421,TabelleK40BI,7,FALSE),""),"")</f>
        <v/>
      </c>
      <c r="GI461" s="4" t="str">
        <f ca="1">IFERROR(IF($B461&lt;&gt;"",VLOOKUP(GI$421,TabelleK40BI,7,FALSE),""),"")</f>
        <v/>
      </c>
      <c r="GJ461" s="4" t="str">
        <f ca="1">IFERROR(IF($B461&lt;&gt;"",VLOOKUP(GJ$421,TabelleK40BI,7,FALSE),""),"")</f>
        <v/>
      </c>
      <c r="GK461" s="4" t="str">
        <f ca="1">IFERROR(IF($B461&lt;&gt;"",VLOOKUP(GK$421,TabelleK40BI,7,FALSE),""),"")</f>
        <v/>
      </c>
      <c r="GL461" s="4" t="str">
        <f ca="1">IFERROR(IF($B461&lt;&gt;"",VLOOKUP(GL$421,TabelleK40BI,7,FALSE),""),"")</f>
        <v/>
      </c>
      <c r="GM461" s="4" t="str">
        <f ca="1">IFERROR(IF($B461&lt;&gt;"",VLOOKUP(GM$421,TabelleK40BI,7,FALSE),""),"")</f>
        <v/>
      </c>
      <c r="GN461" s="4" t="str">
        <f ca="1">IFERROR(IF($B461&lt;&gt;"",VLOOKUP(GN$421,TabelleK40BI,7,FALSE),""),"")</f>
        <v/>
      </c>
      <c r="GO461" s="4" t="str">
        <f ca="1">IFERROR(IF($B461&lt;&gt;"",VLOOKUP(GO$421,TabelleK40BI,7,FALSE),""),"")</f>
        <v/>
      </c>
      <c r="GP461" s="4" t="str">
        <f ca="1">IFERROR(IF($B461&lt;&gt;"",VLOOKUP(GP$421,TabelleK40BI,7,FALSE),""),"")</f>
        <v/>
      </c>
      <c r="GQ461" s="4" t="str">
        <f ca="1">IFERROR(IF($B461&lt;&gt;"",VLOOKUP(GQ$421,TabelleK40BI,7,FALSE),""),"")</f>
        <v/>
      </c>
      <c r="GR461" s="4" t="str">
        <f ca="1">IFERROR(IF($B461&lt;&gt;"",VLOOKUP(GR$421,TabelleK40BI,7,FALSE),""),"")</f>
        <v/>
      </c>
      <c r="GS461" s="4" t="str">
        <f ca="1">IFERROR(IF($B461&lt;&gt;"",VLOOKUP(GS$421,TabelleK40BI,7,FALSE),""),"")</f>
        <v/>
      </c>
      <c r="GT461" s="4" t="str">
        <f ca="1">IFERROR(IF($B461&lt;&gt;"",VLOOKUP(GT$421,TabelleK40BI,7,FALSE),""),"")</f>
        <v/>
      </c>
      <c r="GU461" s="4" t="str">
        <f ca="1">IFERROR(IF($B461&lt;&gt;"",VLOOKUP(GU$421,TabelleK40BI,7,FALSE),""),"")</f>
        <v/>
      </c>
      <c r="GV461" s="4" t="str">
        <f ca="1">IFERROR(IF($B461&lt;&gt;"",VLOOKUP(GV$421,TabelleK40BI,7,FALSE),""),"")</f>
        <v/>
      </c>
      <c r="GW461" s="4" t="str">
        <f ca="1">IFERROR(IF($B461&lt;&gt;"",VLOOKUP(GW$421,TabelleK40BI,7,FALSE),""),"")</f>
        <v/>
      </c>
      <c r="GX461" s="4" t="str">
        <f ca="1">IFERROR(IF($B461&lt;&gt;"",VLOOKUP(GX$421,TabelleK40BI,7,FALSE),""),"")</f>
        <v/>
      </c>
      <c r="GY461" s="4" t="str">
        <f ca="1">IFERROR(IF($B461&lt;&gt;"",VLOOKUP(GY$421,TabelleK40BI,7,FALSE),""),"")</f>
        <v/>
      </c>
      <c r="GZ461" s="4" t="str">
        <f ca="1">IFERROR(IF($B461&lt;&gt;"",VLOOKUP(GZ$421,TabelleK40BI,7,FALSE),""),"")</f>
        <v/>
      </c>
      <c r="HA461" s="4" t="str">
        <f ca="1">IFERROR(IF($B461&lt;&gt;"",VLOOKUP(HA$421,TabelleK40BI,7,FALSE),""),"")</f>
        <v/>
      </c>
      <c r="HB461" s="4" t="str">
        <f ca="1">IFERROR(IF($B461&lt;&gt;"",VLOOKUP(HB$421,TabelleK40BI,7,FALSE),""),"")</f>
        <v/>
      </c>
      <c r="HC461" s="4" t="str">
        <f ca="1">IFERROR(IF($B461&lt;&gt;"",VLOOKUP(HC$421,TabelleK40BI,7,FALSE),""),"")</f>
        <v/>
      </c>
      <c r="HD461" s="4" t="str">
        <f ca="1">IFERROR(IF($B461&lt;&gt;"",VLOOKUP(HD$421,TabelleK40BI,7,FALSE),""),"")</f>
        <v/>
      </c>
      <c r="HE461" s="4" t="str">
        <f ca="1">IFERROR(IF($B461&lt;&gt;"",VLOOKUP(HE$421,TabelleK40BI,7,FALSE),""),"")</f>
        <v/>
      </c>
      <c r="HF461" s="4" t="str">
        <f ca="1">IFERROR(IF($B461&lt;&gt;"",VLOOKUP(HF$421,TabelleK40BI,7,FALSE),""),"")</f>
        <v/>
      </c>
      <c r="HG461" s="4" t="str">
        <f ca="1">IFERROR(IF($B461&lt;&gt;"",VLOOKUP(HG$421,TabelleK40BI,7,FALSE),""),"")</f>
        <v/>
      </c>
      <c r="HH461" s="4" t="str">
        <f ca="1">IFERROR(IF($B461&lt;&gt;"",VLOOKUP(HH$421,TabelleK40BI,7,FALSE),""),"")</f>
        <v/>
      </c>
      <c r="HI461" s="4" t="str">
        <f ca="1">IFERROR(IF($B461&lt;&gt;"",VLOOKUP(HI$421,TabelleK40BI,7,FALSE),""),"")</f>
        <v/>
      </c>
      <c r="HJ461" s="4" t="str">
        <f ca="1">IFERROR(IF($B461&lt;&gt;"",VLOOKUP(HJ$421,TabelleK40BI,7,FALSE),""),"")</f>
        <v/>
      </c>
      <c r="HK461" s="4" t="str">
        <f ca="1">IFERROR(IF($B461&lt;&gt;"",VLOOKUP(HK$421,TabelleK40BI,7,FALSE),""),"")</f>
        <v/>
      </c>
      <c r="HL461" s="4" t="str">
        <f ca="1">IFERROR(IF($B461&lt;&gt;"",VLOOKUP(HL$421,TabelleK40BI,7,FALSE),""),"")</f>
        <v/>
      </c>
      <c r="HM461" s="4" t="str">
        <f ca="1">IFERROR(IF($B461&lt;&gt;"",VLOOKUP(HM$421,TabelleK40BI,7,FALSE),""),"")</f>
        <v/>
      </c>
      <c r="HN461" s="4" t="str">
        <f ca="1">IFERROR(IF($B461&lt;&gt;"",VLOOKUP(HN$421,TabelleK40BI,7,FALSE),""),"")</f>
        <v/>
      </c>
      <c r="HO461" s="4" t="str">
        <f ca="1">IFERROR(IF($B461&lt;&gt;"",VLOOKUP(HO$421,TabelleK40BI,7,FALSE),""),"")</f>
        <v/>
      </c>
      <c r="HP461" s="4" t="str">
        <f ca="1">IFERROR(IF($B461&lt;&gt;"",VLOOKUP(HP$421,TabelleK40BI,7,FALSE),""),"")</f>
        <v/>
      </c>
      <c r="HQ461" s="4" t="str">
        <f ca="1">IFERROR(IF($B461&lt;&gt;"",VLOOKUP(HQ$421,TabelleK40BI,7,FALSE),""),"")</f>
        <v/>
      </c>
      <c r="HR461" s="4" t="str">
        <f ca="1">IFERROR(IF($B461&lt;&gt;"",VLOOKUP(HR$421,TabelleK40BI,7,FALSE),""),"")</f>
        <v/>
      </c>
      <c r="HS461" s="4" t="str">
        <f ca="1">IFERROR(IF($B461&lt;&gt;"",VLOOKUP(HS$421,TabelleK40BI,7,FALSE),""),"")</f>
        <v/>
      </c>
      <c r="HT461" s="4" t="str">
        <f ca="1">IFERROR(IF($B461&lt;&gt;"",VLOOKUP(HT$421,TabelleK40BI,7,FALSE),""),"")</f>
        <v/>
      </c>
      <c r="HU461" s="4" t="str">
        <f ca="1">IFERROR(IF($B461&lt;&gt;"",VLOOKUP(HU$421,TabelleK40BI,7,FALSE),""),"")</f>
        <v/>
      </c>
      <c r="HV461" s="4" t="str">
        <f ca="1">IFERROR(IF($B461&lt;&gt;"",VLOOKUP(HV$421,TabelleK40BI,7,FALSE),""),"")</f>
        <v/>
      </c>
      <c r="HW461" s="4" t="str">
        <f ca="1">IFERROR(IF($B461&lt;&gt;"",VLOOKUP(HW$421,TabelleK40BI,7,FALSE),""),"")</f>
        <v/>
      </c>
      <c r="HX461" s="4" t="str">
        <f ca="1">IFERROR(IF($B461&lt;&gt;"",VLOOKUP(HX$421,TabelleK40BI,7,FALSE),""),"")</f>
        <v/>
      </c>
      <c r="HY461" s="4" t="str">
        <f ca="1">IFERROR(IF($B461&lt;&gt;"",VLOOKUP(HY$421,TabelleK40BI,7,FALSE),""),"")</f>
        <v/>
      </c>
      <c r="HZ461" s="4" t="str">
        <f ca="1">IFERROR(IF($B461&lt;&gt;"",VLOOKUP(HZ$421,TabelleK40BI,7,FALSE),""),"")</f>
        <v/>
      </c>
      <c r="IA461" s="4" t="str">
        <f ca="1">IFERROR(IF($B461&lt;&gt;"",VLOOKUP(IA$421,TabelleK40BI,7,FALSE),""),"")</f>
        <v/>
      </c>
      <c r="IB461" s="4" t="str">
        <f ca="1">IFERROR(IF($B461&lt;&gt;"",VLOOKUP(IB$421,TabelleK40BI,7,FALSE),""),"")</f>
        <v/>
      </c>
      <c r="IC461" s="4" t="str">
        <f ca="1">IFERROR(IF($B461&lt;&gt;"",VLOOKUP(IC$421,TabelleK40BI,7,FALSE),""),"")</f>
        <v/>
      </c>
      <c r="ID461" s="4" t="str">
        <f ca="1">IFERROR(IF($B461&lt;&gt;"",VLOOKUP(ID$421,TabelleK40BI,7,FALSE),""),"")</f>
        <v/>
      </c>
      <c r="IE461" s="4" t="str">
        <f ca="1">IFERROR(IF($B461&lt;&gt;"",VLOOKUP(IE$421,TabelleK40BI,7,FALSE),""),"")</f>
        <v/>
      </c>
      <c r="IF461" s="4" t="str">
        <f ca="1">IFERROR(IF($B461&lt;&gt;"",VLOOKUP(IF$421,TabelleK40BI,7,FALSE),""),"")</f>
        <v/>
      </c>
      <c r="IG461" s="4" t="str">
        <f ca="1">IFERROR(IF($B461&lt;&gt;"",VLOOKUP(IG$421,TabelleK40BI,7,FALSE),""),"")</f>
        <v/>
      </c>
      <c r="IH461" s="4" t="str">
        <f ca="1">IFERROR(IF($B461&lt;&gt;"",VLOOKUP(IH$421,TabelleK40BI,7,FALSE),""),"")</f>
        <v/>
      </c>
      <c r="II461" s="4" t="str">
        <f ca="1">IFERROR(IF($B461&lt;&gt;"",VLOOKUP(II$421,TabelleK40BI,7,FALSE),""),"")</f>
        <v/>
      </c>
      <c r="IJ461" s="4" t="str">
        <f ca="1">IFERROR(IF($B461&lt;&gt;"",VLOOKUP(IJ$421,TabelleK40BI,7,FALSE),""),"")</f>
        <v/>
      </c>
      <c r="IK461" s="4" t="str">
        <f ca="1">IFERROR(IF($B461&lt;&gt;"",VLOOKUP(IK$421,TabelleK40BI,7,FALSE),""),"")</f>
        <v/>
      </c>
      <c r="IL461" s="4" t="str">
        <f ca="1">IFERROR(IF($B461&lt;&gt;"",VLOOKUP(IL$421,TabelleK40BI,7,FALSE),""),"")</f>
        <v/>
      </c>
      <c r="IM461" s="4" t="str">
        <f ca="1">IFERROR(IF($B461&lt;&gt;"",VLOOKUP(IM$421,TabelleK40BI,7,FALSE),""),"")</f>
        <v/>
      </c>
      <c r="IN461" s="4" t="str">
        <f ca="1">IFERROR(IF($B461&lt;&gt;"",VLOOKUP(IN$421,TabelleK40BI,7,FALSE),""),"")</f>
        <v/>
      </c>
      <c r="IO461" s="4" t="str">
        <f ca="1">IFERROR(IF($B461&lt;&gt;"",VLOOKUP(IO$421,TabelleK40BI,7,FALSE),""),"")</f>
        <v/>
      </c>
      <c r="IP461" s="4" t="str">
        <f ca="1">IFERROR(IF($B461&lt;&gt;"",VLOOKUP(IP$421,TabelleK40BI,7,FALSE),""),"")</f>
        <v/>
      </c>
      <c r="IQ461" s="4" t="str">
        <f ca="1">IFERROR(IF($B461&lt;&gt;"",VLOOKUP(IQ$421,TabelleK40BI,7,FALSE),""),"")</f>
        <v/>
      </c>
      <c r="IR461" s="4" t="str">
        <f ca="1">IFERROR(IF($B461&lt;&gt;"",VLOOKUP(IR$421,TabelleK40BI,7,FALSE),""),"")</f>
        <v/>
      </c>
      <c r="IS461" s="4" t="str">
        <f ca="1">IFERROR(IF($B461&lt;&gt;"",VLOOKUP(IS$421,TabelleK40BI,7,FALSE),""),"")</f>
        <v/>
      </c>
      <c r="IT461" s="4" t="str">
        <f ca="1">IFERROR(IF($B461&lt;&gt;"",VLOOKUP(IT$421,TabelleK40BI,7,FALSE),""),"")</f>
        <v/>
      </c>
      <c r="IU461" s="4" t="str">
        <f ca="1">IFERROR(IF($B461&lt;&gt;"",VLOOKUP(IU$421,TabelleK40BI,7,FALSE),""),"")</f>
        <v/>
      </c>
      <c r="IV461" s="4" t="str">
        <f ca="1">IFERROR(IF($B461&lt;&gt;"",VLOOKUP(IV$421,TabelleK40BI,7,FALSE),""),"")</f>
        <v/>
      </c>
      <c r="IW461" s="4" t="str">
        <f ca="1">IFERROR(IF($B461&lt;&gt;"",VLOOKUP(IW$421,TabelleK40BI,7,FALSE),""),"")</f>
        <v/>
      </c>
      <c r="IX461" s="4" t="str">
        <f ca="1">IFERROR(IF($B461&lt;&gt;"",VLOOKUP(IX$421,TabelleK40BI,7,FALSE),""),"")</f>
        <v/>
      </c>
      <c r="IY461" s="4" t="str">
        <f ca="1">IFERROR(IF($B461&lt;&gt;"",VLOOKUP(IY$421,TabelleK40BI,7,FALSE),""),"")</f>
        <v/>
      </c>
      <c r="IZ461" s="4" t="str">
        <f ca="1">IFERROR(IF($B461&lt;&gt;"",VLOOKUP(IZ$421,TabelleK40BI,7,FALSE),""),"")</f>
        <v/>
      </c>
      <c r="JA461" s="4" t="str">
        <f ca="1">IFERROR(IF($B461&lt;&gt;"",VLOOKUP(JA$421,TabelleK40BI,7,FALSE),""),"")</f>
        <v/>
      </c>
      <c r="JB461" s="4" t="str">
        <f ca="1">IFERROR(IF($B461&lt;&gt;"",VLOOKUP(JB$421,TabelleK40BI,7,FALSE),""),"")</f>
        <v/>
      </c>
      <c r="JC461" s="4" t="str">
        <f ca="1">IFERROR(IF($B461&lt;&gt;"",VLOOKUP(JC$421,TabelleK40BI,7,FALSE),""),"")</f>
        <v/>
      </c>
      <c r="JD461" s="4" t="str">
        <f ca="1">IFERROR(IF($B461&lt;&gt;"",VLOOKUP(JD$421,TabelleK40BI,7,FALSE),""),"")</f>
        <v/>
      </c>
      <c r="JE461" s="4" t="str">
        <f ca="1">IFERROR(IF($B461&lt;&gt;"",VLOOKUP(JE$421,TabelleK40BI,7,FALSE),""),"")</f>
        <v/>
      </c>
      <c r="JF461" s="4" t="str">
        <f ca="1">IFERROR(IF($B461&lt;&gt;"",VLOOKUP(JF$421,TabelleK40BI,7,FALSE),""),"")</f>
        <v/>
      </c>
      <c r="JG461" s="4" t="str">
        <f ca="1">IFERROR(IF($B461&lt;&gt;"",VLOOKUP(JG$421,TabelleK40BI,7,FALSE),""),"")</f>
        <v/>
      </c>
      <c r="JH461" s="4" t="str">
        <f ca="1">IFERROR(IF($B461&lt;&gt;"",VLOOKUP(JH$421,TabelleK40BI,7,FALSE),""),"")</f>
        <v/>
      </c>
      <c r="JI461" s="4" t="str">
        <f ca="1">IFERROR(IF($B461&lt;&gt;"",VLOOKUP(JI$421,TabelleK40BI,7,FALSE),""),"")</f>
        <v/>
      </c>
      <c r="JJ461" s="4" t="str">
        <f ca="1">IFERROR(IF($B461&lt;&gt;"",VLOOKUP(JJ$421,TabelleK40BI,7,FALSE),""),"")</f>
        <v/>
      </c>
      <c r="JK461" s="4" t="str">
        <f ca="1">IFERROR(IF($B461&lt;&gt;"",VLOOKUP(JK$421,TabelleK40BI,7,FALSE),""),"")</f>
        <v/>
      </c>
      <c r="JL461" s="4" t="str">
        <f ca="1">IFERROR(IF($B461&lt;&gt;"",VLOOKUP(JL$421,TabelleK40BI,7,FALSE),""),"")</f>
        <v/>
      </c>
      <c r="JM461" s="4" t="str">
        <f ca="1">IFERROR(IF($B461&lt;&gt;"",VLOOKUP(JM$421,TabelleK40BI,7,FALSE),""),"")</f>
        <v/>
      </c>
      <c r="JN461" s="4" t="str">
        <f ca="1">IFERROR(IF($B461&lt;&gt;"",VLOOKUP(JN$421,TabelleK40BI,7,FALSE),""),"")</f>
        <v/>
      </c>
      <c r="JO461" s="4" t="str">
        <f ca="1">IFERROR(IF($B461&lt;&gt;"",VLOOKUP(JO$421,TabelleK40BI,7,FALSE),""),"")</f>
        <v/>
      </c>
      <c r="JP461" s="4" t="str">
        <f ca="1">IFERROR(IF($B461&lt;&gt;"",VLOOKUP(JP$421,TabelleK40BI,7,FALSE),""),"")</f>
        <v/>
      </c>
      <c r="JQ461" s="4" t="str">
        <f ca="1">IFERROR(IF($B461&lt;&gt;"",VLOOKUP(JQ$421,TabelleK40BI,7,FALSE),""),"")</f>
        <v/>
      </c>
      <c r="JR461" s="4" t="str">
        <f ca="1">IFERROR(IF($B461&lt;&gt;"",VLOOKUP(JR$421,TabelleK40BI,7,FALSE),""),"")</f>
        <v/>
      </c>
      <c r="JS461" s="4" t="str">
        <f ca="1">IFERROR(IF($B461&lt;&gt;"",VLOOKUP(JS$421,TabelleK40BI,7,FALSE),""),"")</f>
        <v/>
      </c>
      <c r="JT461" s="4" t="str">
        <f ca="1">IFERROR(IF($B461&lt;&gt;"",VLOOKUP(JT$421,TabelleK40BI,7,FALSE),""),"")</f>
        <v/>
      </c>
      <c r="JU461" s="4" t="str">
        <f ca="1">IFERROR(IF($B461&lt;&gt;"",VLOOKUP(JU$421,TabelleK40BI,7,FALSE),""),"")</f>
        <v/>
      </c>
      <c r="JV461" s="4" t="str">
        <f ca="1">IFERROR(IF($B461&lt;&gt;"",VLOOKUP(JV$421,TabelleK40BI,7,FALSE),""),"")</f>
        <v/>
      </c>
      <c r="JW461" s="4" t="str">
        <f ca="1">IFERROR(IF($B461&lt;&gt;"",VLOOKUP(JW$421,TabelleK40BI,7,FALSE),""),"")</f>
        <v/>
      </c>
      <c r="JX461" s="4" t="str">
        <f ca="1">IFERROR(IF($B461&lt;&gt;"",VLOOKUP(JX$421,TabelleK40BI,7,FALSE),""),"")</f>
        <v/>
      </c>
      <c r="JY461" s="4" t="str">
        <f ca="1">IFERROR(IF($B461&lt;&gt;"",VLOOKUP(JY$421,TabelleK40BI,7,FALSE),""),"")</f>
        <v/>
      </c>
      <c r="JZ461" s="4" t="str">
        <f ca="1">IFERROR(IF($B461&lt;&gt;"",VLOOKUP(JZ$421,TabelleK40BI,7,FALSE),""),"")</f>
        <v/>
      </c>
      <c r="KA461" s="4" t="str">
        <f ca="1">IFERROR(IF($B461&lt;&gt;"",VLOOKUP(KA$421,TabelleK40BI,7,FALSE),""),"")</f>
        <v/>
      </c>
      <c r="KB461" s="4" t="str">
        <f ca="1">IFERROR(IF($B461&lt;&gt;"",VLOOKUP(KB$421,TabelleK40BI,7,FALSE),""),"")</f>
        <v/>
      </c>
      <c r="KC461" s="4" t="str">
        <f ca="1">IFERROR(IF($B461&lt;&gt;"",VLOOKUP(KC$421,TabelleK40BI,7,FALSE),""),"")</f>
        <v/>
      </c>
      <c r="KD461" s="4" t="str">
        <f ca="1">IFERROR(IF($B461&lt;&gt;"",VLOOKUP(KD$421,TabelleK40BI,7,FALSE),""),"")</f>
        <v/>
      </c>
      <c r="KE461" s="4" t="str">
        <f ca="1">IFERROR(IF($B461&lt;&gt;"",VLOOKUP(KE$421,TabelleK40BI,7,FALSE),""),"")</f>
        <v/>
      </c>
      <c r="KF461" s="4" t="str">
        <f ca="1">IFERROR(IF($B461&lt;&gt;"",VLOOKUP(KF$421,TabelleK40BI,7,FALSE),""),"")</f>
        <v/>
      </c>
      <c r="KG461" s="4" t="str">
        <f ca="1">IFERROR(IF($B461&lt;&gt;"",VLOOKUP(KG$421,TabelleK40BI,7,FALSE),""),"")</f>
        <v/>
      </c>
      <c r="KH461" s="4" t="str">
        <f ca="1">IFERROR(IF($B461&lt;&gt;"",VLOOKUP(KH$421,TabelleK40BI,7,FALSE),""),"")</f>
        <v/>
      </c>
      <c r="KI461" s="4" t="str">
        <f ca="1">IFERROR(IF($B461&lt;&gt;"",VLOOKUP(KI$421,TabelleK40BI,7,FALSE),""),"")</f>
        <v/>
      </c>
      <c r="KJ461" s="4" t="str">
        <f ca="1">IFERROR(IF($B461&lt;&gt;"",VLOOKUP(KJ$421,TabelleK40BI,7,FALSE),""),"")</f>
        <v/>
      </c>
      <c r="KK461" s="4" t="str">
        <f ca="1">IFERROR(IF($B461&lt;&gt;"",VLOOKUP(KK$421,TabelleK40BI,7,FALSE),""),"")</f>
        <v/>
      </c>
      <c r="KL461" s="4" t="str">
        <f ca="1">IFERROR(IF($B461&lt;&gt;"",VLOOKUP(KL$421,TabelleK40BI,7,FALSE),""),"")</f>
        <v/>
      </c>
      <c r="KM461" s="4" t="str">
        <f ca="1">IFERROR(IF($B461&lt;&gt;"",VLOOKUP(KM$421,TabelleK40BI,7,FALSE),""),"")</f>
        <v/>
      </c>
      <c r="KN461" s="4" t="str">
        <f ca="1">IFERROR(IF($B461&lt;&gt;"",VLOOKUP(KN$421,TabelleK40BI,7,FALSE),""),"")</f>
        <v/>
      </c>
      <c r="KO461" s="4" t="str">
        <f ca="1">IFERROR(IF($B461&lt;&gt;"",VLOOKUP(KO$421,TabelleK40BI,7,FALSE),""),"")</f>
        <v/>
      </c>
      <c r="KP461" s="4" t="str">
        <f ca="1">IFERROR(IF($B461&lt;&gt;"",VLOOKUP(KP$421,TabelleK40BI,7,FALSE),""),"")</f>
        <v/>
      </c>
      <c r="KQ461" s="4" t="str">
        <f ca="1">IFERROR(IF($B461&lt;&gt;"",VLOOKUP(KQ$421,TabelleK40BI,7,FALSE),""),"")</f>
        <v/>
      </c>
      <c r="KR461" s="4" t="str">
        <f>IFERROR(VLOOKUP($KR$421,TabelleK40BI,7,FALSE),"")</f>
        <v/>
      </c>
      <c r="KS461" s="4" t="str">
        <f>IFERROR(VLOOKUP($KS$421,TabelleK40BI,7,FALSE),"")</f>
        <v/>
      </c>
    </row>
    <row r="462" spans="2:305" ht="12.75" hidden="1" customHeight="1" x14ac:dyDescent="0.2">
      <c r="B462" s="138" t="str">
        <f t="shared" ca="1" si="148"/>
        <v/>
      </c>
      <c r="C462" s="4" t="str">
        <f ca="1">IFERROR(IF($B462&lt;&gt;"",VLOOKUP(C$421,TabelleK41BI,7,FALSE),""),"")</f>
        <v/>
      </c>
      <c r="D462" s="4" t="str">
        <f ca="1">IFERROR(IF($B462&lt;&gt;"",VLOOKUP(D$421,TabelleK41BI,7,FALSE),""),"")</f>
        <v/>
      </c>
      <c r="E462" s="4" t="str">
        <f ca="1">IFERROR(IF($B462&lt;&gt;"",VLOOKUP(E$421,TabelleK41BI,7,FALSE),""),"")</f>
        <v/>
      </c>
      <c r="F462" s="4" t="str">
        <f ca="1">IFERROR(IF($B462&lt;&gt;"",VLOOKUP(F$421,TabelleK41BI,7,FALSE),""),"")</f>
        <v/>
      </c>
      <c r="G462" s="4" t="str">
        <f ca="1">IFERROR(IF($B462&lt;&gt;"",VLOOKUP(G$421,TabelleK41BI,7,FALSE),""),"")</f>
        <v/>
      </c>
      <c r="H462" s="4" t="str">
        <f ca="1">IFERROR(IF($B462&lt;&gt;"",VLOOKUP(H$421,TabelleK41BI,7,FALSE),""),"")</f>
        <v/>
      </c>
      <c r="I462" s="4" t="str">
        <f ca="1">IFERROR(IF($B462&lt;&gt;"",VLOOKUP(I$421,TabelleK41BI,7,FALSE),""),"")</f>
        <v/>
      </c>
      <c r="J462" s="4" t="str">
        <f ca="1">IFERROR(IF($B462&lt;&gt;"",VLOOKUP(J$421,TabelleK41BI,7,FALSE),""),"")</f>
        <v/>
      </c>
      <c r="K462" s="4" t="str">
        <f ca="1">IFERROR(IF($B462&lt;&gt;"",VLOOKUP(K$421,TabelleK41BI,7,FALSE),""),"")</f>
        <v/>
      </c>
      <c r="L462" s="4" t="str">
        <f ca="1">IFERROR(IF($B462&lt;&gt;"",VLOOKUP(L$421,TabelleK41BI,7,FALSE),""),"")</f>
        <v/>
      </c>
      <c r="M462" s="4" t="str">
        <f ca="1">IFERROR(IF($B462&lt;&gt;"",VLOOKUP(M$421,TabelleK41BI,7,FALSE),""),"")</f>
        <v/>
      </c>
      <c r="N462" s="4" t="str">
        <f ca="1">IFERROR(IF($B462&lt;&gt;"",VLOOKUP(N$421,TabelleK41BI,7,FALSE),""),"")</f>
        <v/>
      </c>
      <c r="O462" s="4" t="str">
        <f ca="1">IFERROR(IF($B462&lt;&gt;"",VLOOKUP(O$421,TabelleK41BI,7,FALSE),""),"")</f>
        <v/>
      </c>
      <c r="P462" s="4" t="str">
        <f ca="1">IFERROR(IF($B462&lt;&gt;"",VLOOKUP(P$421,TabelleK41BI,7,FALSE),""),"")</f>
        <v/>
      </c>
      <c r="Q462" s="4" t="str">
        <f ca="1">IFERROR(IF($B462&lt;&gt;"",VLOOKUP(Q$421,TabelleK41BI,7,FALSE),""),"")</f>
        <v/>
      </c>
      <c r="R462" s="4" t="str">
        <f ca="1">IFERROR(IF($B462&lt;&gt;"",VLOOKUP(R$421,TabelleK41BI,7,FALSE),""),"")</f>
        <v/>
      </c>
      <c r="S462" s="4" t="str">
        <f ca="1">IFERROR(IF($B462&lt;&gt;"",VLOOKUP(S$421,TabelleK41BI,7,FALSE),""),"")</f>
        <v/>
      </c>
      <c r="T462" s="4" t="str">
        <f ca="1">IFERROR(IF($B462&lt;&gt;"",VLOOKUP(T$421,TabelleK41BI,7,FALSE),""),"")</f>
        <v/>
      </c>
      <c r="U462" s="4" t="str">
        <f ca="1">IFERROR(IF($B462&lt;&gt;"",VLOOKUP(U$421,TabelleK41BI,7,FALSE),""),"")</f>
        <v/>
      </c>
      <c r="V462" s="4" t="str">
        <f ca="1">IFERROR(IF($B462&lt;&gt;"",VLOOKUP(V$421,TabelleK41BI,7,FALSE),""),"")</f>
        <v/>
      </c>
      <c r="W462" s="4" t="str">
        <f ca="1">IFERROR(IF($B462&lt;&gt;"",VLOOKUP(W$421,TabelleK41BI,7,FALSE),""),"")</f>
        <v/>
      </c>
      <c r="X462" s="4" t="str">
        <f ca="1">IFERROR(IF($B462&lt;&gt;"",VLOOKUP(X$421,TabelleK41BI,7,FALSE),""),"")</f>
        <v/>
      </c>
      <c r="Y462" s="4" t="str">
        <f ca="1">IFERROR(IF($B462&lt;&gt;"",VLOOKUP(Y$421,TabelleK41BI,7,FALSE),""),"")</f>
        <v/>
      </c>
      <c r="Z462" s="4" t="str">
        <f ca="1">IFERROR(IF($B462&lt;&gt;"",VLOOKUP(Z$421,TabelleK41BI,7,FALSE),""),"")</f>
        <v/>
      </c>
      <c r="AA462" s="4" t="str">
        <f ca="1">IFERROR(IF($B462&lt;&gt;"",VLOOKUP(AA$421,TabelleK41BI,7,FALSE),""),"")</f>
        <v/>
      </c>
      <c r="AB462" s="4" t="str">
        <f ca="1">IFERROR(IF($B462&lt;&gt;"",VLOOKUP(AB$421,TabelleK41BI,7,FALSE),""),"")</f>
        <v/>
      </c>
      <c r="AC462" s="4" t="str">
        <f ca="1">IFERROR(IF($B462&lt;&gt;"",VLOOKUP(AC$421,TabelleK41BI,7,FALSE),""),"")</f>
        <v/>
      </c>
      <c r="AD462" s="4" t="str">
        <f ca="1">IFERROR(IF($B462&lt;&gt;"",VLOOKUP(AD$421,TabelleK41BI,7,FALSE),""),"")</f>
        <v/>
      </c>
      <c r="AE462" s="4" t="str">
        <f ca="1">IFERROR(IF($B462&lt;&gt;"",VLOOKUP(AE$421,TabelleK41BI,7,FALSE),""),"")</f>
        <v/>
      </c>
      <c r="AF462" s="4" t="str">
        <f ca="1">IFERROR(IF($B462&lt;&gt;"",VLOOKUP(AF$421,TabelleK41BI,7,FALSE),""),"")</f>
        <v/>
      </c>
      <c r="AG462" s="4" t="str">
        <f ca="1">IFERROR(IF($B462&lt;&gt;"",VLOOKUP(AG$421,TabelleK41BI,7,FALSE),""),"")</f>
        <v/>
      </c>
      <c r="AH462" s="4" t="str">
        <f ca="1">IFERROR(IF($B462&lt;&gt;"",VLOOKUP(AH$421,TabelleK41BI,7,FALSE),""),"")</f>
        <v/>
      </c>
      <c r="AI462" s="4" t="str">
        <f ca="1">IFERROR(IF($B462&lt;&gt;"",VLOOKUP(AI$421,TabelleK41BI,7,FALSE),""),"")</f>
        <v/>
      </c>
      <c r="AJ462" s="4" t="str">
        <f ca="1">IFERROR(IF($B462&lt;&gt;"",VLOOKUP(AJ$421,TabelleK41BI,7,FALSE),""),"")</f>
        <v/>
      </c>
      <c r="AK462" s="4" t="str">
        <f ca="1">IFERROR(IF($B462&lt;&gt;"",VLOOKUP(AK$421,TabelleK41BI,7,FALSE),""),"")</f>
        <v/>
      </c>
      <c r="AL462" s="4" t="str">
        <f ca="1">IFERROR(IF($B462&lt;&gt;"",VLOOKUP(AL$421,TabelleK41BI,7,FALSE),""),"")</f>
        <v/>
      </c>
      <c r="AM462" s="4" t="str">
        <f ca="1">IFERROR(IF($B462&lt;&gt;"",VLOOKUP(AM$421,TabelleK41BI,7,FALSE),""),"")</f>
        <v/>
      </c>
      <c r="AN462" s="4" t="str">
        <f ca="1">IFERROR(IF($B462&lt;&gt;"",VLOOKUP(AN$421,TabelleK41BI,7,FALSE),""),"")</f>
        <v/>
      </c>
      <c r="AO462" s="4" t="str">
        <f ca="1">IFERROR(IF($B462&lt;&gt;"",VLOOKUP(AO$421,TabelleK41BI,7,FALSE),""),"")</f>
        <v/>
      </c>
      <c r="AP462" s="4" t="str">
        <f ca="1">IFERROR(IF($B462&lt;&gt;"",VLOOKUP(AP$421,TabelleK41BI,7,FALSE),""),"")</f>
        <v/>
      </c>
      <c r="AQ462" s="4" t="str">
        <f ca="1">IFERROR(IF($B462&lt;&gt;"",VLOOKUP(AQ$421,TabelleK41BI,7,FALSE),""),"")</f>
        <v/>
      </c>
      <c r="AR462" s="4" t="str">
        <f ca="1">IFERROR(IF($B462&lt;&gt;"",VLOOKUP(AR$421,TabelleK41BI,7,FALSE),""),"")</f>
        <v/>
      </c>
      <c r="AS462" s="4" t="str">
        <f ca="1">IFERROR(IF($B462&lt;&gt;"",VLOOKUP(AS$421,TabelleK41BI,7,FALSE),""),"")</f>
        <v/>
      </c>
      <c r="AT462" s="4" t="str">
        <f ca="1">IFERROR(IF($B462&lt;&gt;"",VLOOKUP(AT$421,TabelleK41BI,7,FALSE),""),"")</f>
        <v/>
      </c>
      <c r="AU462" s="4" t="str">
        <f ca="1">IFERROR(IF($B462&lt;&gt;"",VLOOKUP(AU$421,TabelleK41BI,7,FALSE),""),"")</f>
        <v/>
      </c>
      <c r="AV462" s="4" t="str">
        <f ca="1">IFERROR(IF($B462&lt;&gt;"",VLOOKUP(AV$421,TabelleK41BI,7,FALSE),""),"")</f>
        <v/>
      </c>
      <c r="AW462" s="4" t="str">
        <f ca="1">IFERROR(IF($B462&lt;&gt;"",VLOOKUP(AW$421,TabelleK41BI,7,FALSE),""),"")</f>
        <v/>
      </c>
      <c r="AX462" s="4" t="str">
        <f ca="1">IFERROR(IF($B462&lt;&gt;"",VLOOKUP(AX$421,TabelleK41BI,7,FALSE),""),"")</f>
        <v/>
      </c>
      <c r="AY462" s="4" t="str">
        <f ca="1">IFERROR(IF($B462&lt;&gt;"",VLOOKUP(AY$421,TabelleK41BI,7,FALSE),""),"")</f>
        <v/>
      </c>
      <c r="AZ462" s="4" t="str">
        <f ca="1">IFERROR(IF($B462&lt;&gt;"",VLOOKUP(AZ$421,TabelleK41BI,7,FALSE),""),"")</f>
        <v/>
      </c>
      <c r="BA462" s="4" t="str">
        <f ca="1">IFERROR(IF($B462&lt;&gt;"",VLOOKUP(BA$421,TabelleK41BI,7,FALSE),""),"")</f>
        <v/>
      </c>
      <c r="BB462" s="4" t="str">
        <f ca="1">IFERROR(IF($B462&lt;&gt;"",VLOOKUP(BB$421,TabelleK41BI,7,FALSE),""),"")</f>
        <v/>
      </c>
      <c r="BC462" s="4" t="str">
        <f ca="1">IFERROR(IF($B462&lt;&gt;"",VLOOKUP(BC$421,TabelleK41BI,7,FALSE),""),"")</f>
        <v/>
      </c>
      <c r="BD462" s="4" t="str">
        <f ca="1">IFERROR(IF($B462&lt;&gt;"",VLOOKUP(BD$421,TabelleK41BI,7,FALSE),""),"")</f>
        <v/>
      </c>
      <c r="BE462" s="4" t="str">
        <f ca="1">IFERROR(IF($B462&lt;&gt;"",VLOOKUP(BE$421,TabelleK41BI,7,FALSE),""),"")</f>
        <v/>
      </c>
      <c r="BF462" s="4" t="str">
        <f ca="1">IFERROR(IF($B462&lt;&gt;"",VLOOKUP(BF$421,TabelleK41BI,7,FALSE),""),"")</f>
        <v/>
      </c>
      <c r="BG462" s="4" t="str">
        <f ca="1">IFERROR(IF($B462&lt;&gt;"",VLOOKUP(BG$421,TabelleK41BI,7,FALSE),""),"")</f>
        <v/>
      </c>
      <c r="BH462" s="4" t="str">
        <f ca="1">IFERROR(IF($B462&lt;&gt;"",VLOOKUP(BH$421,TabelleK41BI,7,FALSE),""),"")</f>
        <v/>
      </c>
      <c r="BI462" s="4" t="str">
        <f ca="1">IFERROR(IF($B462&lt;&gt;"",VLOOKUP(BI$421,TabelleK41BI,7,FALSE),""),"")</f>
        <v/>
      </c>
      <c r="BJ462" s="4" t="str">
        <f ca="1">IFERROR(IF($B462&lt;&gt;"",VLOOKUP(BJ$421,TabelleK41BI,7,FALSE),""),"")</f>
        <v/>
      </c>
      <c r="BK462" s="4" t="str">
        <f ca="1">IFERROR(IF($B462&lt;&gt;"",VLOOKUP(BK$421,TabelleK41BI,7,FALSE),""),"")</f>
        <v/>
      </c>
      <c r="BL462" s="4" t="str">
        <f ca="1">IFERROR(IF($B462&lt;&gt;"",VLOOKUP(BL$421,TabelleK41BI,7,FALSE),""),"")</f>
        <v/>
      </c>
      <c r="BM462" s="4" t="str">
        <f ca="1">IFERROR(IF($B462&lt;&gt;"",VLOOKUP(BM$421,TabelleK41BI,7,FALSE),""),"")</f>
        <v/>
      </c>
      <c r="BN462" s="4" t="str">
        <f ca="1">IFERROR(IF($B462&lt;&gt;"",VLOOKUP(BN$421,TabelleK41BI,7,FALSE),""),"")</f>
        <v/>
      </c>
      <c r="BO462" s="4" t="str">
        <f ca="1">IFERROR(IF($B462&lt;&gt;"",VLOOKUP(BO$421,TabelleK41BI,7,FALSE),""),"")</f>
        <v/>
      </c>
      <c r="BP462" s="4" t="str">
        <f ca="1">IFERROR(IF($B462&lt;&gt;"",VLOOKUP(BP$421,TabelleK41BI,7,FALSE),""),"")</f>
        <v/>
      </c>
      <c r="BQ462" s="4" t="str">
        <f ca="1">IFERROR(IF($B462&lt;&gt;"",VLOOKUP(BQ$421,TabelleK41BI,7,FALSE),""),"")</f>
        <v/>
      </c>
      <c r="BR462" s="4" t="str">
        <f ca="1">IFERROR(IF($B462&lt;&gt;"",VLOOKUP(BR$421,TabelleK41BI,7,FALSE),""),"")</f>
        <v/>
      </c>
      <c r="BS462" s="4" t="str">
        <f ca="1">IFERROR(IF($B462&lt;&gt;"",VLOOKUP(BS$421,TabelleK41BI,7,FALSE),""),"")</f>
        <v/>
      </c>
      <c r="BT462" s="4" t="str">
        <f ca="1">IFERROR(IF($B462&lt;&gt;"",VLOOKUP(BT$421,TabelleK41BI,7,FALSE),""),"")</f>
        <v/>
      </c>
      <c r="BU462" s="4" t="str">
        <f ca="1">IFERROR(IF($B462&lt;&gt;"",VLOOKUP(BU$421,TabelleK41BI,7,FALSE),""),"")</f>
        <v/>
      </c>
      <c r="BV462" s="4" t="str">
        <f ca="1">IFERROR(IF($B462&lt;&gt;"",VLOOKUP(BV$421,TabelleK41BI,7,FALSE),""),"")</f>
        <v/>
      </c>
      <c r="BW462" s="4" t="str">
        <f ca="1">IFERROR(IF($B462&lt;&gt;"",VLOOKUP(BW$421,TabelleK41BI,7,FALSE),""),"")</f>
        <v/>
      </c>
      <c r="BX462" s="4" t="str">
        <f ca="1">IFERROR(IF($B462&lt;&gt;"",VLOOKUP(BX$421,TabelleK41BI,7,FALSE),""),"")</f>
        <v/>
      </c>
      <c r="BY462" s="4" t="str">
        <f ca="1">IFERROR(IF($B462&lt;&gt;"",VLOOKUP(BY$421,TabelleK41BI,7,FALSE),""),"")</f>
        <v/>
      </c>
      <c r="BZ462" s="4" t="str">
        <f ca="1">IFERROR(IF($B462&lt;&gt;"",VLOOKUP(BZ$421,TabelleK41BI,7,FALSE),""),"")</f>
        <v/>
      </c>
      <c r="CA462" s="4" t="str">
        <f ca="1">IFERROR(IF($B462&lt;&gt;"",VLOOKUP(CA$421,TabelleK41BI,7,FALSE),""),"")</f>
        <v/>
      </c>
      <c r="CB462" s="4" t="str">
        <f ca="1">IFERROR(IF($B462&lt;&gt;"",VLOOKUP(CB$421,TabelleK41BI,7,FALSE),""),"")</f>
        <v/>
      </c>
      <c r="CC462" s="4" t="str">
        <f ca="1">IFERROR(IF($B462&lt;&gt;"",VLOOKUP(CC$421,TabelleK41BI,7,FALSE),""),"")</f>
        <v/>
      </c>
      <c r="CD462" s="4" t="str">
        <f ca="1">IFERROR(IF($B462&lt;&gt;"",VLOOKUP(CD$421,TabelleK41BI,7,FALSE),""),"")</f>
        <v/>
      </c>
      <c r="CE462" s="4" t="str">
        <f ca="1">IFERROR(IF($B462&lt;&gt;"",VLOOKUP(CE$421,TabelleK41BI,7,FALSE),""),"")</f>
        <v/>
      </c>
      <c r="CF462" s="4" t="str">
        <f ca="1">IFERROR(IF($B462&lt;&gt;"",VLOOKUP(CF$421,TabelleK41BI,7,FALSE),""),"")</f>
        <v/>
      </c>
      <c r="CG462" s="4" t="str">
        <f ca="1">IFERROR(IF($B462&lt;&gt;"",VLOOKUP(CG$421,TabelleK41BI,7,FALSE),""),"")</f>
        <v/>
      </c>
      <c r="CH462" s="4" t="str">
        <f ca="1">IFERROR(IF($B462&lt;&gt;"",VLOOKUP(CH$421,TabelleK41BI,7,FALSE),""),"")</f>
        <v/>
      </c>
      <c r="CI462" s="4" t="str">
        <f ca="1">IFERROR(IF($B462&lt;&gt;"",VLOOKUP(CI$421,TabelleK41BI,7,FALSE),""),"")</f>
        <v/>
      </c>
      <c r="CJ462" s="4" t="str">
        <f ca="1">IFERROR(IF($B462&lt;&gt;"",VLOOKUP(CJ$421,TabelleK41BI,7,FALSE),""),"")</f>
        <v/>
      </c>
      <c r="CK462" s="4" t="str">
        <f ca="1">IFERROR(IF($B462&lt;&gt;"",VLOOKUP(CK$421,TabelleK41BI,7,FALSE),""),"")</f>
        <v/>
      </c>
      <c r="CL462" s="4" t="str">
        <f ca="1">IFERROR(IF($B462&lt;&gt;"",VLOOKUP(CL$421,TabelleK41BI,7,FALSE),""),"")</f>
        <v/>
      </c>
      <c r="CM462" s="4" t="str">
        <f ca="1">IFERROR(IF($B462&lt;&gt;"",VLOOKUP(CM$421,TabelleK41BI,7,FALSE),""),"")</f>
        <v/>
      </c>
      <c r="CN462" s="4" t="str">
        <f ca="1">IFERROR(IF($B462&lt;&gt;"",VLOOKUP(CN$421,TabelleK41BI,7,FALSE),""),"")</f>
        <v/>
      </c>
      <c r="CO462" s="4" t="str">
        <f ca="1">IFERROR(IF($B462&lt;&gt;"",VLOOKUP(CO$421,TabelleK41BI,7,FALSE),""),"")</f>
        <v/>
      </c>
      <c r="CP462" s="4" t="str">
        <f ca="1">IFERROR(IF($B462&lt;&gt;"",VLOOKUP(CP$421,TabelleK41BI,7,FALSE),""),"")</f>
        <v/>
      </c>
      <c r="CQ462" s="4" t="str">
        <f ca="1">IFERROR(IF($B462&lt;&gt;"",VLOOKUP(CQ$421,TabelleK41BI,7,FALSE),""),"")</f>
        <v/>
      </c>
      <c r="CR462" s="4" t="str">
        <f ca="1">IFERROR(IF($B462&lt;&gt;"",VLOOKUP(CR$421,TabelleK41BI,7,FALSE),""),"")</f>
        <v/>
      </c>
      <c r="CS462" s="4" t="str">
        <f ca="1">IFERROR(IF($B462&lt;&gt;"",VLOOKUP(CS$421,TabelleK41BI,7,FALSE),""),"")</f>
        <v/>
      </c>
      <c r="CT462" s="4" t="str">
        <f ca="1">IFERROR(IF($B462&lt;&gt;"",VLOOKUP(CT$421,TabelleK41BI,7,FALSE),""),"")</f>
        <v/>
      </c>
      <c r="CU462" s="4" t="str">
        <f ca="1">IFERROR(IF($B462&lt;&gt;"",VLOOKUP(CU$421,TabelleK41BI,7,FALSE),""),"")</f>
        <v/>
      </c>
      <c r="CV462" s="4" t="str">
        <f ca="1">IFERROR(IF($B462&lt;&gt;"",VLOOKUP(CV$421,TabelleK41BI,7,FALSE),""),"")</f>
        <v/>
      </c>
      <c r="CW462" s="4" t="str">
        <f ca="1">IFERROR(IF($B462&lt;&gt;"",VLOOKUP(CW$421,TabelleK41BI,7,FALSE),""),"")</f>
        <v/>
      </c>
      <c r="CX462" s="4" t="str">
        <f ca="1">IFERROR(IF($B462&lt;&gt;"",VLOOKUP(CX$421,TabelleK41BI,7,FALSE),""),"")</f>
        <v/>
      </c>
      <c r="CY462" s="4" t="str">
        <f ca="1">IFERROR(IF($B462&lt;&gt;"",VLOOKUP(CY$421,TabelleK41BI,7,FALSE),""),"")</f>
        <v/>
      </c>
      <c r="CZ462" s="4" t="str">
        <f ca="1">IFERROR(IF($B462&lt;&gt;"",VLOOKUP(CZ$421,TabelleK41BI,7,FALSE),""),"")</f>
        <v/>
      </c>
      <c r="DA462" s="4" t="str">
        <f ca="1">IFERROR(IF($B462&lt;&gt;"",VLOOKUP(DA$421,TabelleK41BI,7,FALSE),""),"")</f>
        <v/>
      </c>
      <c r="DB462" s="4" t="str">
        <f ca="1">IFERROR(IF($B462&lt;&gt;"",VLOOKUP(DB$421,TabelleK41BI,7,FALSE),""),"")</f>
        <v/>
      </c>
      <c r="DC462" s="4" t="str">
        <f ca="1">IFERROR(IF($B462&lt;&gt;"",VLOOKUP(DC$421,TabelleK41BI,7,FALSE),""),"")</f>
        <v/>
      </c>
      <c r="DD462" s="4" t="str">
        <f ca="1">IFERROR(IF($B462&lt;&gt;"",VLOOKUP(DD$421,TabelleK41BI,7,FALSE),""),"")</f>
        <v/>
      </c>
      <c r="DE462" s="4" t="str">
        <f ca="1">IFERROR(IF($B462&lt;&gt;"",VLOOKUP(DE$421,TabelleK41BI,7,FALSE),""),"")</f>
        <v/>
      </c>
      <c r="DF462" s="4" t="str">
        <f ca="1">IFERROR(IF($B462&lt;&gt;"",VLOOKUP(DF$421,TabelleK41BI,7,FALSE),""),"")</f>
        <v/>
      </c>
      <c r="DG462" s="4" t="str">
        <f ca="1">IFERROR(IF($B462&lt;&gt;"",VLOOKUP(DG$421,TabelleK41BI,7,FALSE),""),"")</f>
        <v/>
      </c>
      <c r="DH462" s="4" t="str">
        <f ca="1">IFERROR(IF($B462&lt;&gt;"",VLOOKUP(DH$421,TabelleK41BI,7,FALSE),""),"")</f>
        <v/>
      </c>
      <c r="DI462" s="4" t="str">
        <f ca="1">IFERROR(IF($B462&lt;&gt;"",VLOOKUP(DI$421,TabelleK41BI,7,FALSE),""),"")</f>
        <v/>
      </c>
      <c r="DJ462" s="4" t="str">
        <f ca="1">IFERROR(IF($B462&lt;&gt;"",VLOOKUP(DJ$421,TabelleK41BI,7,FALSE),""),"")</f>
        <v/>
      </c>
      <c r="DK462" s="4" t="str">
        <f ca="1">IFERROR(IF($B462&lt;&gt;"",VLOOKUP(DK$421,TabelleK41BI,7,FALSE),""),"")</f>
        <v/>
      </c>
      <c r="DL462" s="4" t="str">
        <f ca="1">IFERROR(IF($B462&lt;&gt;"",VLOOKUP(DL$421,TabelleK41BI,7,FALSE),""),"")</f>
        <v/>
      </c>
      <c r="DM462" s="4" t="str">
        <f ca="1">IFERROR(IF($B462&lt;&gt;"",VLOOKUP(DM$421,TabelleK41BI,7,FALSE),""),"")</f>
        <v/>
      </c>
      <c r="DN462" s="4" t="str">
        <f ca="1">IFERROR(IF($B462&lt;&gt;"",VLOOKUP(DN$421,TabelleK41BI,7,FALSE),""),"")</f>
        <v/>
      </c>
      <c r="DO462" s="4" t="str">
        <f ca="1">IFERROR(IF($B462&lt;&gt;"",VLOOKUP(DO$421,TabelleK41BI,7,FALSE),""),"")</f>
        <v/>
      </c>
      <c r="DP462" s="4" t="str">
        <f ca="1">IFERROR(IF($B462&lt;&gt;"",VLOOKUP(DP$421,TabelleK41BI,7,FALSE),""),"")</f>
        <v/>
      </c>
      <c r="DQ462" s="4" t="str">
        <f ca="1">IFERROR(IF($B462&lt;&gt;"",VLOOKUP(DQ$421,TabelleK41BI,7,FALSE),""),"")</f>
        <v/>
      </c>
      <c r="DR462" s="4" t="str">
        <f ca="1">IFERROR(IF($B462&lt;&gt;"",VLOOKUP(DR$421,TabelleK41BI,7,FALSE),""),"")</f>
        <v/>
      </c>
      <c r="DS462" s="4" t="str">
        <f ca="1">IFERROR(IF($B462&lt;&gt;"",VLOOKUP(DS$421,TabelleK41BI,7,FALSE),""),"")</f>
        <v/>
      </c>
      <c r="DT462" s="4" t="str">
        <f ca="1">IFERROR(IF($B462&lt;&gt;"",VLOOKUP(DT$421,TabelleK41BI,7,FALSE),""),"")</f>
        <v/>
      </c>
      <c r="DU462" s="4" t="str">
        <f ca="1">IFERROR(IF($B462&lt;&gt;"",VLOOKUP(DU$421,TabelleK41BI,7,FALSE),""),"")</f>
        <v/>
      </c>
      <c r="DV462" s="4" t="str">
        <f ca="1">IFERROR(IF($B462&lt;&gt;"",VLOOKUP(DV$421,TabelleK41BI,7,FALSE),""),"")</f>
        <v/>
      </c>
      <c r="DW462" s="4" t="str">
        <f ca="1">IFERROR(IF($B462&lt;&gt;"",VLOOKUP(DW$421,TabelleK41BI,7,FALSE),""),"")</f>
        <v/>
      </c>
      <c r="DX462" s="4" t="str">
        <f ca="1">IFERROR(IF($B462&lt;&gt;"",VLOOKUP(DX$421,TabelleK41BI,7,FALSE),""),"")</f>
        <v/>
      </c>
      <c r="DY462" s="4" t="str">
        <f ca="1">IFERROR(IF($B462&lt;&gt;"",VLOOKUP(DY$421,TabelleK41BI,7,FALSE),""),"")</f>
        <v/>
      </c>
      <c r="DZ462" s="4" t="str">
        <f ca="1">IFERROR(IF($B462&lt;&gt;"",VLOOKUP(DZ$421,TabelleK41BI,7,FALSE),""),"")</f>
        <v/>
      </c>
      <c r="EA462" s="4" t="str">
        <f ca="1">IFERROR(IF($B462&lt;&gt;"",VLOOKUP(EA$421,TabelleK41BI,7,FALSE),""),"")</f>
        <v/>
      </c>
      <c r="EB462" s="4" t="str">
        <f ca="1">IFERROR(IF($B462&lt;&gt;"",VLOOKUP(EB$421,TabelleK41BI,7,FALSE),""),"")</f>
        <v/>
      </c>
      <c r="EC462" s="4" t="str">
        <f ca="1">IFERROR(IF($B462&lt;&gt;"",VLOOKUP(EC$421,TabelleK41BI,7,FALSE),""),"")</f>
        <v/>
      </c>
      <c r="ED462" s="4" t="str">
        <f ca="1">IFERROR(IF($B462&lt;&gt;"",VLOOKUP(ED$421,TabelleK41BI,7,FALSE),""),"")</f>
        <v/>
      </c>
      <c r="EE462" s="4" t="str">
        <f ca="1">IFERROR(IF($B462&lt;&gt;"",VLOOKUP(EE$421,TabelleK41BI,7,FALSE),""),"")</f>
        <v/>
      </c>
      <c r="EF462" s="4" t="str">
        <f ca="1">IFERROR(IF($B462&lt;&gt;"",VLOOKUP(EF$421,TabelleK41BI,7,FALSE),""),"")</f>
        <v/>
      </c>
      <c r="EG462" s="4" t="str">
        <f ca="1">IFERROR(IF($B462&lt;&gt;"",VLOOKUP(EG$421,TabelleK41BI,7,FALSE),""),"")</f>
        <v/>
      </c>
      <c r="EH462" s="4" t="str">
        <f ca="1">IFERROR(IF($B462&lt;&gt;"",VLOOKUP(EH$421,TabelleK41BI,7,FALSE),""),"")</f>
        <v/>
      </c>
      <c r="EI462" s="4" t="str">
        <f ca="1">IFERROR(IF($B462&lt;&gt;"",VLOOKUP(EI$421,TabelleK41BI,7,FALSE),""),"")</f>
        <v/>
      </c>
      <c r="EJ462" s="4" t="str">
        <f ca="1">IFERROR(IF($B462&lt;&gt;"",VLOOKUP(EJ$421,TabelleK41BI,7,FALSE),""),"")</f>
        <v/>
      </c>
      <c r="EK462" s="4" t="str">
        <f ca="1">IFERROR(IF($B462&lt;&gt;"",VLOOKUP(EK$421,TabelleK41BI,7,FALSE),""),"")</f>
        <v/>
      </c>
      <c r="EL462" s="4" t="str">
        <f ca="1">IFERROR(IF($B462&lt;&gt;"",VLOOKUP(EL$421,TabelleK41BI,7,FALSE),""),"")</f>
        <v/>
      </c>
      <c r="EM462" s="4" t="str">
        <f ca="1">IFERROR(IF($B462&lt;&gt;"",VLOOKUP(EM$421,TabelleK41BI,7,FALSE),""),"")</f>
        <v/>
      </c>
      <c r="EN462" s="4" t="str">
        <f ca="1">IFERROR(IF($B462&lt;&gt;"",VLOOKUP(EN$421,TabelleK41BI,7,FALSE),""),"")</f>
        <v/>
      </c>
      <c r="EO462" s="4" t="str">
        <f ca="1">IFERROR(IF($B462&lt;&gt;"",VLOOKUP(EO$421,TabelleK41BI,7,FALSE),""),"")</f>
        <v/>
      </c>
      <c r="EP462" s="4" t="str">
        <f ca="1">IFERROR(IF($B462&lt;&gt;"",VLOOKUP(EP$421,TabelleK41BI,7,FALSE),""),"")</f>
        <v/>
      </c>
      <c r="EQ462" s="4" t="str">
        <f ca="1">IFERROR(IF($B462&lt;&gt;"",VLOOKUP(EQ$421,TabelleK41BI,7,FALSE),""),"")</f>
        <v/>
      </c>
      <c r="ER462" s="4" t="str">
        <f ca="1">IFERROR(IF($B462&lt;&gt;"",VLOOKUP(ER$421,TabelleK41BI,7,FALSE),""),"")</f>
        <v/>
      </c>
      <c r="ES462" s="4" t="str">
        <f ca="1">IFERROR(IF($B462&lt;&gt;"",VLOOKUP(ES$421,TabelleK41BI,7,FALSE),""),"")</f>
        <v/>
      </c>
      <c r="ET462" s="4" t="str">
        <f ca="1">IFERROR(IF($B462&lt;&gt;"",VLOOKUP(ET$421,TabelleK41BI,7,FALSE),""),"")</f>
        <v/>
      </c>
      <c r="EU462" s="4" t="str">
        <f ca="1">IFERROR(IF($B462&lt;&gt;"",VLOOKUP(EU$421,TabelleK41BI,7,FALSE),""),"")</f>
        <v/>
      </c>
      <c r="EV462" s="4" t="str">
        <f ca="1">IFERROR(IF($B462&lt;&gt;"",VLOOKUP(EV$421,TabelleK41BI,7,FALSE),""),"")</f>
        <v/>
      </c>
      <c r="EW462" s="4" t="str">
        <f ca="1">IFERROR(IF($B462&lt;&gt;"",VLOOKUP(EW$421,TabelleK41BI,7,FALSE),""),"")</f>
        <v/>
      </c>
      <c r="EX462" s="4" t="str">
        <f ca="1">IFERROR(IF($B462&lt;&gt;"",VLOOKUP(EX$421,TabelleK41BI,7,FALSE),""),"")</f>
        <v/>
      </c>
      <c r="EY462" s="4" t="str">
        <f ca="1">IFERROR(IF($B462&lt;&gt;"",VLOOKUP(EY$421,TabelleK41BI,7,FALSE),""),"")</f>
        <v/>
      </c>
      <c r="EZ462" s="4" t="str">
        <f ca="1">IFERROR(IF($B462&lt;&gt;"",VLOOKUP(EZ$421,TabelleK41BI,7,FALSE),""),"")</f>
        <v/>
      </c>
      <c r="FA462" s="4" t="str">
        <f ca="1">IFERROR(IF($B462&lt;&gt;"",VLOOKUP(FA$421,TabelleK41BI,7,FALSE),""),"")</f>
        <v/>
      </c>
      <c r="FB462" s="4" t="str">
        <f ca="1">IFERROR(IF($B462&lt;&gt;"",VLOOKUP(FB$421,TabelleK41BI,7,FALSE),""),"")</f>
        <v/>
      </c>
      <c r="FC462" s="4" t="str">
        <f ca="1">IFERROR(IF($B462&lt;&gt;"",VLOOKUP(FC$421,TabelleK41BI,7,FALSE),""),"")</f>
        <v/>
      </c>
      <c r="FD462" s="4" t="str">
        <f ca="1">IFERROR(IF($B462&lt;&gt;"",VLOOKUP(FD$421,TabelleK41BI,7,FALSE),""),"")</f>
        <v/>
      </c>
      <c r="FE462" s="4" t="str">
        <f ca="1">IFERROR(IF($B462&lt;&gt;"",VLOOKUP(FE$421,TabelleK41BI,7,FALSE),""),"")</f>
        <v/>
      </c>
      <c r="FF462" s="4" t="str">
        <f ca="1">IFERROR(IF($B462&lt;&gt;"",VLOOKUP(FF$421,TabelleK41BI,7,FALSE),""),"")</f>
        <v/>
      </c>
      <c r="FG462" s="4" t="str">
        <f ca="1">IFERROR(IF($B462&lt;&gt;"",VLOOKUP(FG$421,TabelleK41BI,7,FALSE),""),"")</f>
        <v/>
      </c>
      <c r="FH462" s="4" t="str">
        <f ca="1">IFERROR(IF($B462&lt;&gt;"",VLOOKUP(FH$421,TabelleK41BI,7,FALSE),""),"")</f>
        <v/>
      </c>
      <c r="FI462" s="4" t="str">
        <f ca="1">IFERROR(IF($B462&lt;&gt;"",VLOOKUP(FI$421,TabelleK41BI,7,FALSE),""),"")</f>
        <v/>
      </c>
      <c r="FJ462" s="4" t="str">
        <f ca="1">IFERROR(IF($B462&lt;&gt;"",VLOOKUP(FJ$421,TabelleK41BI,7,FALSE),""),"")</f>
        <v/>
      </c>
      <c r="FK462" s="4" t="str">
        <f ca="1">IFERROR(IF($B462&lt;&gt;"",VLOOKUP(FK$421,TabelleK41BI,7,FALSE),""),"")</f>
        <v/>
      </c>
      <c r="FL462" s="4" t="str">
        <f ca="1">IFERROR(IF($B462&lt;&gt;"",VLOOKUP(FL$421,TabelleK41BI,7,FALSE),""),"")</f>
        <v/>
      </c>
      <c r="FM462" s="4" t="str">
        <f ca="1">IFERROR(IF($B462&lt;&gt;"",VLOOKUP(FM$421,TabelleK41BI,7,FALSE),""),"")</f>
        <v/>
      </c>
      <c r="FN462" s="4" t="str">
        <f ca="1">IFERROR(IF($B462&lt;&gt;"",VLOOKUP(FN$421,TabelleK41BI,7,FALSE),""),"")</f>
        <v/>
      </c>
      <c r="FO462" s="4" t="str">
        <f ca="1">IFERROR(IF($B462&lt;&gt;"",VLOOKUP(FO$421,TabelleK41BI,7,FALSE),""),"")</f>
        <v/>
      </c>
      <c r="FP462" s="4" t="str">
        <f ca="1">IFERROR(IF($B462&lt;&gt;"",VLOOKUP(FP$421,TabelleK41BI,7,FALSE),""),"")</f>
        <v/>
      </c>
      <c r="FQ462" s="4" t="str">
        <f ca="1">IFERROR(IF($B462&lt;&gt;"",VLOOKUP(FQ$421,TabelleK41BI,7,FALSE),""),"")</f>
        <v/>
      </c>
      <c r="FR462" s="4" t="str">
        <f ca="1">IFERROR(IF($B462&lt;&gt;"",VLOOKUP(FR$421,TabelleK41BI,7,FALSE),""),"")</f>
        <v/>
      </c>
      <c r="FS462" s="4" t="str">
        <f ca="1">IFERROR(IF($B462&lt;&gt;"",VLOOKUP(FS$421,TabelleK41BI,7,FALSE),""),"")</f>
        <v/>
      </c>
      <c r="FT462" s="4" t="str">
        <f ca="1">IFERROR(IF($B462&lt;&gt;"",VLOOKUP(FT$421,TabelleK41BI,7,FALSE),""),"")</f>
        <v/>
      </c>
      <c r="FU462" s="4" t="str">
        <f ca="1">IFERROR(IF($B462&lt;&gt;"",VLOOKUP(FU$421,TabelleK41BI,7,FALSE),""),"")</f>
        <v/>
      </c>
      <c r="FV462" s="4" t="str">
        <f ca="1">IFERROR(IF($B462&lt;&gt;"",VLOOKUP(FV$421,TabelleK41BI,7,FALSE),""),"")</f>
        <v/>
      </c>
      <c r="FW462" s="4" t="str">
        <f ca="1">IFERROR(IF($B462&lt;&gt;"",VLOOKUP(FW$421,TabelleK41BI,7,FALSE),""),"")</f>
        <v/>
      </c>
      <c r="FX462" s="4" t="str">
        <f ca="1">IFERROR(IF($B462&lt;&gt;"",VLOOKUP(FX$421,TabelleK41BI,7,FALSE),""),"")</f>
        <v/>
      </c>
      <c r="FY462" s="4" t="str">
        <f ca="1">IFERROR(IF($B462&lt;&gt;"",VLOOKUP(FY$421,TabelleK41BI,7,FALSE),""),"")</f>
        <v/>
      </c>
      <c r="FZ462" s="4" t="str">
        <f ca="1">IFERROR(IF($B462&lt;&gt;"",VLOOKUP(FZ$421,TabelleK41BI,7,FALSE),""),"")</f>
        <v/>
      </c>
      <c r="GA462" s="4" t="str">
        <f ca="1">IFERROR(IF($B462&lt;&gt;"",VLOOKUP(GA$421,TabelleK41BI,7,FALSE),""),"")</f>
        <v/>
      </c>
      <c r="GB462" s="4" t="str">
        <f ca="1">IFERROR(IF($B462&lt;&gt;"",VLOOKUP(GB$421,TabelleK41BI,7,FALSE),""),"")</f>
        <v/>
      </c>
      <c r="GC462" s="4" t="str">
        <f ca="1">IFERROR(IF($B462&lt;&gt;"",VLOOKUP(GC$421,TabelleK41BI,7,FALSE),""),"")</f>
        <v/>
      </c>
      <c r="GD462" s="4" t="str">
        <f ca="1">IFERROR(IF($B462&lt;&gt;"",VLOOKUP(GD$421,TabelleK41BI,7,FALSE),""),"")</f>
        <v/>
      </c>
      <c r="GE462" s="4" t="str">
        <f ca="1">IFERROR(IF($B462&lt;&gt;"",VLOOKUP(GE$421,TabelleK41BI,7,FALSE),""),"")</f>
        <v/>
      </c>
      <c r="GF462" s="4" t="str">
        <f ca="1">IFERROR(IF($B462&lt;&gt;"",VLOOKUP(GF$421,TabelleK41BI,7,FALSE),""),"")</f>
        <v/>
      </c>
      <c r="GG462" s="4" t="str">
        <f ca="1">IFERROR(IF($B462&lt;&gt;"",VLOOKUP(GG$421,TabelleK41BI,7,FALSE),""),"")</f>
        <v/>
      </c>
      <c r="GH462" s="4" t="str">
        <f ca="1">IFERROR(IF($B462&lt;&gt;"",VLOOKUP(GH$421,TabelleK41BI,7,FALSE),""),"")</f>
        <v/>
      </c>
      <c r="GI462" s="4" t="str">
        <f ca="1">IFERROR(IF($B462&lt;&gt;"",VLOOKUP(GI$421,TabelleK41BI,7,FALSE),""),"")</f>
        <v/>
      </c>
      <c r="GJ462" s="4" t="str">
        <f ca="1">IFERROR(IF($B462&lt;&gt;"",VLOOKUP(GJ$421,TabelleK41BI,7,FALSE),""),"")</f>
        <v/>
      </c>
      <c r="GK462" s="4" t="str">
        <f ca="1">IFERROR(IF($B462&lt;&gt;"",VLOOKUP(GK$421,TabelleK41BI,7,FALSE),""),"")</f>
        <v/>
      </c>
      <c r="GL462" s="4" t="str">
        <f ca="1">IFERROR(IF($B462&lt;&gt;"",VLOOKUP(GL$421,TabelleK41BI,7,FALSE),""),"")</f>
        <v/>
      </c>
      <c r="GM462" s="4" t="str">
        <f ca="1">IFERROR(IF($B462&lt;&gt;"",VLOOKUP(GM$421,TabelleK41BI,7,FALSE),""),"")</f>
        <v/>
      </c>
      <c r="GN462" s="4" t="str">
        <f ca="1">IFERROR(IF($B462&lt;&gt;"",VLOOKUP(GN$421,TabelleK41BI,7,FALSE),""),"")</f>
        <v/>
      </c>
      <c r="GO462" s="4" t="str">
        <f ca="1">IFERROR(IF($B462&lt;&gt;"",VLOOKUP(GO$421,TabelleK41BI,7,FALSE),""),"")</f>
        <v/>
      </c>
      <c r="GP462" s="4" t="str">
        <f ca="1">IFERROR(IF($B462&lt;&gt;"",VLOOKUP(GP$421,TabelleK41BI,7,FALSE),""),"")</f>
        <v/>
      </c>
      <c r="GQ462" s="4" t="str">
        <f ca="1">IFERROR(IF($B462&lt;&gt;"",VLOOKUP(GQ$421,TabelleK41BI,7,FALSE),""),"")</f>
        <v/>
      </c>
      <c r="GR462" s="4" t="str">
        <f ca="1">IFERROR(IF($B462&lt;&gt;"",VLOOKUP(GR$421,TabelleK41BI,7,FALSE),""),"")</f>
        <v/>
      </c>
      <c r="GS462" s="4" t="str">
        <f ca="1">IFERROR(IF($B462&lt;&gt;"",VLOOKUP(GS$421,TabelleK41BI,7,FALSE),""),"")</f>
        <v/>
      </c>
      <c r="GT462" s="4" t="str">
        <f ca="1">IFERROR(IF($B462&lt;&gt;"",VLOOKUP(GT$421,TabelleK41BI,7,FALSE),""),"")</f>
        <v/>
      </c>
      <c r="GU462" s="4" t="str">
        <f ca="1">IFERROR(IF($B462&lt;&gt;"",VLOOKUP(GU$421,TabelleK41BI,7,FALSE),""),"")</f>
        <v/>
      </c>
      <c r="GV462" s="4" t="str">
        <f ca="1">IFERROR(IF($B462&lt;&gt;"",VLOOKUP(GV$421,TabelleK41BI,7,FALSE),""),"")</f>
        <v/>
      </c>
      <c r="GW462" s="4" t="str">
        <f ca="1">IFERROR(IF($B462&lt;&gt;"",VLOOKUP(GW$421,TabelleK41BI,7,FALSE),""),"")</f>
        <v/>
      </c>
      <c r="GX462" s="4" t="str">
        <f ca="1">IFERROR(IF($B462&lt;&gt;"",VLOOKUP(GX$421,TabelleK41BI,7,FALSE),""),"")</f>
        <v/>
      </c>
      <c r="GY462" s="4" t="str">
        <f ca="1">IFERROR(IF($B462&lt;&gt;"",VLOOKUP(GY$421,TabelleK41BI,7,FALSE),""),"")</f>
        <v/>
      </c>
      <c r="GZ462" s="4" t="str">
        <f ca="1">IFERROR(IF($B462&lt;&gt;"",VLOOKUP(GZ$421,TabelleK41BI,7,FALSE),""),"")</f>
        <v/>
      </c>
      <c r="HA462" s="4" t="str">
        <f ca="1">IFERROR(IF($B462&lt;&gt;"",VLOOKUP(HA$421,TabelleK41BI,7,FALSE),""),"")</f>
        <v/>
      </c>
      <c r="HB462" s="4" t="str">
        <f ca="1">IFERROR(IF($B462&lt;&gt;"",VLOOKUP(HB$421,TabelleK41BI,7,FALSE),""),"")</f>
        <v/>
      </c>
      <c r="HC462" s="4" t="str">
        <f ca="1">IFERROR(IF($B462&lt;&gt;"",VLOOKUP(HC$421,TabelleK41BI,7,FALSE),""),"")</f>
        <v/>
      </c>
      <c r="HD462" s="4" t="str">
        <f ca="1">IFERROR(IF($B462&lt;&gt;"",VLOOKUP(HD$421,TabelleK41BI,7,FALSE),""),"")</f>
        <v/>
      </c>
      <c r="HE462" s="4" t="str">
        <f ca="1">IFERROR(IF($B462&lt;&gt;"",VLOOKUP(HE$421,TabelleK41BI,7,FALSE),""),"")</f>
        <v/>
      </c>
      <c r="HF462" s="4" t="str">
        <f ca="1">IFERROR(IF($B462&lt;&gt;"",VLOOKUP(HF$421,TabelleK41BI,7,FALSE),""),"")</f>
        <v/>
      </c>
      <c r="HG462" s="4" t="str">
        <f ca="1">IFERROR(IF($B462&lt;&gt;"",VLOOKUP(HG$421,TabelleK41BI,7,FALSE),""),"")</f>
        <v/>
      </c>
      <c r="HH462" s="4" t="str">
        <f ca="1">IFERROR(IF($B462&lt;&gt;"",VLOOKUP(HH$421,TabelleK41BI,7,FALSE),""),"")</f>
        <v/>
      </c>
      <c r="HI462" s="4" t="str">
        <f ca="1">IFERROR(IF($B462&lt;&gt;"",VLOOKUP(HI$421,TabelleK41BI,7,FALSE),""),"")</f>
        <v/>
      </c>
      <c r="HJ462" s="4" t="str">
        <f ca="1">IFERROR(IF($B462&lt;&gt;"",VLOOKUP(HJ$421,TabelleK41BI,7,FALSE),""),"")</f>
        <v/>
      </c>
      <c r="HK462" s="4" t="str">
        <f ca="1">IFERROR(IF($B462&lt;&gt;"",VLOOKUP(HK$421,TabelleK41BI,7,FALSE),""),"")</f>
        <v/>
      </c>
      <c r="HL462" s="4" t="str">
        <f ca="1">IFERROR(IF($B462&lt;&gt;"",VLOOKUP(HL$421,TabelleK41BI,7,FALSE),""),"")</f>
        <v/>
      </c>
      <c r="HM462" s="4" t="str">
        <f ca="1">IFERROR(IF($B462&lt;&gt;"",VLOOKUP(HM$421,TabelleK41BI,7,FALSE),""),"")</f>
        <v/>
      </c>
      <c r="HN462" s="4" t="str">
        <f ca="1">IFERROR(IF($B462&lt;&gt;"",VLOOKUP(HN$421,TabelleK41BI,7,FALSE),""),"")</f>
        <v/>
      </c>
      <c r="HO462" s="4" t="str">
        <f ca="1">IFERROR(IF($B462&lt;&gt;"",VLOOKUP(HO$421,TabelleK41BI,7,FALSE),""),"")</f>
        <v/>
      </c>
      <c r="HP462" s="4" t="str">
        <f ca="1">IFERROR(IF($B462&lt;&gt;"",VLOOKUP(HP$421,TabelleK41BI,7,FALSE),""),"")</f>
        <v/>
      </c>
      <c r="HQ462" s="4" t="str">
        <f ca="1">IFERROR(IF($B462&lt;&gt;"",VLOOKUP(HQ$421,TabelleK41BI,7,FALSE),""),"")</f>
        <v/>
      </c>
      <c r="HR462" s="4" t="str">
        <f ca="1">IFERROR(IF($B462&lt;&gt;"",VLOOKUP(HR$421,TabelleK41BI,7,FALSE),""),"")</f>
        <v/>
      </c>
      <c r="HS462" s="4" t="str">
        <f ca="1">IFERROR(IF($B462&lt;&gt;"",VLOOKUP(HS$421,TabelleK41BI,7,FALSE),""),"")</f>
        <v/>
      </c>
      <c r="HT462" s="4" t="str">
        <f ca="1">IFERROR(IF($B462&lt;&gt;"",VLOOKUP(HT$421,TabelleK41BI,7,FALSE),""),"")</f>
        <v/>
      </c>
      <c r="HU462" s="4" t="str">
        <f ca="1">IFERROR(IF($B462&lt;&gt;"",VLOOKUP(HU$421,TabelleK41BI,7,FALSE),""),"")</f>
        <v/>
      </c>
      <c r="HV462" s="4" t="str">
        <f ca="1">IFERROR(IF($B462&lt;&gt;"",VLOOKUP(HV$421,TabelleK41BI,7,FALSE),""),"")</f>
        <v/>
      </c>
      <c r="HW462" s="4" t="str">
        <f ca="1">IFERROR(IF($B462&lt;&gt;"",VLOOKUP(HW$421,TabelleK41BI,7,FALSE),""),"")</f>
        <v/>
      </c>
      <c r="HX462" s="4" t="str">
        <f ca="1">IFERROR(IF($B462&lt;&gt;"",VLOOKUP(HX$421,TabelleK41BI,7,FALSE),""),"")</f>
        <v/>
      </c>
      <c r="HY462" s="4" t="str">
        <f ca="1">IFERROR(IF($B462&lt;&gt;"",VLOOKUP(HY$421,TabelleK41BI,7,FALSE),""),"")</f>
        <v/>
      </c>
      <c r="HZ462" s="4" t="str">
        <f ca="1">IFERROR(IF($B462&lt;&gt;"",VLOOKUP(HZ$421,TabelleK41BI,7,FALSE),""),"")</f>
        <v/>
      </c>
      <c r="IA462" s="4" t="str">
        <f ca="1">IFERROR(IF($B462&lt;&gt;"",VLOOKUP(IA$421,TabelleK41BI,7,FALSE),""),"")</f>
        <v/>
      </c>
      <c r="IB462" s="4" t="str">
        <f ca="1">IFERROR(IF($B462&lt;&gt;"",VLOOKUP(IB$421,TabelleK41BI,7,FALSE),""),"")</f>
        <v/>
      </c>
      <c r="IC462" s="4" t="str">
        <f ca="1">IFERROR(IF($B462&lt;&gt;"",VLOOKUP(IC$421,TabelleK41BI,7,FALSE),""),"")</f>
        <v/>
      </c>
      <c r="ID462" s="4" t="str">
        <f ca="1">IFERROR(IF($B462&lt;&gt;"",VLOOKUP(ID$421,TabelleK41BI,7,FALSE),""),"")</f>
        <v/>
      </c>
      <c r="IE462" s="4" t="str">
        <f ca="1">IFERROR(IF($B462&lt;&gt;"",VLOOKUP(IE$421,TabelleK41BI,7,FALSE),""),"")</f>
        <v/>
      </c>
      <c r="IF462" s="4" t="str">
        <f ca="1">IFERROR(IF($B462&lt;&gt;"",VLOOKUP(IF$421,TabelleK41BI,7,FALSE),""),"")</f>
        <v/>
      </c>
      <c r="IG462" s="4" t="str">
        <f ca="1">IFERROR(IF($B462&lt;&gt;"",VLOOKUP(IG$421,TabelleK41BI,7,FALSE),""),"")</f>
        <v/>
      </c>
      <c r="IH462" s="4" t="str">
        <f ca="1">IFERROR(IF($B462&lt;&gt;"",VLOOKUP(IH$421,TabelleK41BI,7,FALSE),""),"")</f>
        <v/>
      </c>
      <c r="II462" s="4" t="str">
        <f ca="1">IFERROR(IF($B462&lt;&gt;"",VLOOKUP(II$421,TabelleK41BI,7,FALSE),""),"")</f>
        <v/>
      </c>
      <c r="IJ462" s="4" t="str">
        <f ca="1">IFERROR(IF($B462&lt;&gt;"",VLOOKUP(IJ$421,TabelleK41BI,7,FALSE),""),"")</f>
        <v/>
      </c>
      <c r="IK462" s="4" t="str">
        <f ca="1">IFERROR(IF($B462&lt;&gt;"",VLOOKUP(IK$421,TabelleK41BI,7,FALSE),""),"")</f>
        <v/>
      </c>
      <c r="IL462" s="4" t="str">
        <f ca="1">IFERROR(IF($B462&lt;&gt;"",VLOOKUP(IL$421,TabelleK41BI,7,FALSE),""),"")</f>
        <v/>
      </c>
      <c r="IM462" s="4" t="str">
        <f ca="1">IFERROR(IF($B462&lt;&gt;"",VLOOKUP(IM$421,TabelleK41BI,7,FALSE),""),"")</f>
        <v/>
      </c>
      <c r="IN462" s="4" t="str">
        <f ca="1">IFERROR(IF($B462&lt;&gt;"",VLOOKUP(IN$421,TabelleK41BI,7,FALSE),""),"")</f>
        <v/>
      </c>
      <c r="IO462" s="4" t="str">
        <f ca="1">IFERROR(IF($B462&lt;&gt;"",VLOOKUP(IO$421,TabelleK41BI,7,FALSE),""),"")</f>
        <v/>
      </c>
      <c r="IP462" s="4" t="str">
        <f ca="1">IFERROR(IF($B462&lt;&gt;"",VLOOKUP(IP$421,TabelleK41BI,7,FALSE),""),"")</f>
        <v/>
      </c>
      <c r="IQ462" s="4" t="str">
        <f ca="1">IFERROR(IF($B462&lt;&gt;"",VLOOKUP(IQ$421,TabelleK41BI,7,FALSE),""),"")</f>
        <v/>
      </c>
      <c r="IR462" s="4" t="str">
        <f ca="1">IFERROR(IF($B462&lt;&gt;"",VLOOKUP(IR$421,TabelleK41BI,7,FALSE),""),"")</f>
        <v/>
      </c>
      <c r="IS462" s="4" t="str">
        <f ca="1">IFERROR(IF($B462&lt;&gt;"",VLOOKUP(IS$421,TabelleK41BI,7,FALSE),""),"")</f>
        <v/>
      </c>
      <c r="IT462" s="4" t="str">
        <f ca="1">IFERROR(IF($B462&lt;&gt;"",VLOOKUP(IT$421,TabelleK41BI,7,FALSE),""),"")</f>
        <v/>
      </c>
      <c r="IU462" s="4" t="str">
        <f ca="1">IFERROR(IF($B462&lt;&gt;"",VLOOKUP(IU$421,TabelleK41BI,7,FALSE),""),"")</f>
        <v/>
      </c>
      <c r="IV462" s="4" t="str">
        <f ca="1">IFERROR(IF($B462&lt;&gt;"",VLOOKUP(IV$421,TabelleK41BI,7,FALSE),""),"")</f>
        <v/>
      </c>
      <c r="IW462" s="4" t="str">
        <f ca="1">IFERROR(IF($B462&lt;&gt;"",VLOOKUP(IW$421,TabelleK41BI,7,FALSE),""),"")</f>
        <v/>
      </c>
      <c r="IX462" s="4" t="str">
        <f ca="1">IFERROR(IF($B462&lt;&gt;"",VLOOKUP(IX$421,TabelleK41BI,7,FALSE),""),"")</f>
        <v/>
      </c>
      <c r="IY462" s="4" t="str">
        <f ca="1">IFERROR(IF($B462&lt;&gt;"",VLOOKUP(IY$421,TabelleK41BI,7,FALSE),""),"")</f>
        <v/>
      </c>
      <c r="IZ462" s="4" t="str">
        <f ca="1">IFERROR(IF($B462&lt;&gt;"",VLOOKUP(IZ$421,TabelleK41BI,7,FALSE),""),"")</f>
        <v/>
      </c>
      <c r="JA462" s="4" t="str">
        <f ca="1">IFERROR(IF($B462&lt;&gt;"",VLOOKUP(JA$421,TabelleK41BI,7,FALSE),""),"")</f>
        <v/>
      </c>
      <c r="JB462" s="4" t="str">
        <f ca="1">IFERROR(IF($B462&lt;&gt;"",VLOOKUP(JB$421,TabelleK41BI,7,FALSE),""),"")</f>
        <v/>
      </c>
      <c r="JC462" s="4" t="str">
        <f ca="1">IFERROR(IF($B462&lt;&gt;"",VLOOKUP(JC$421,TabelleK41BI,7,FALSE),""),"")</f>
        <v/>
      </c>
      <c r="JD462" s="4" t="str">
        <f ca="1">IFERROR(IF($B462&lt;&gt;"",VLOOKUP(JD$421,TabelleK41BI,7,FALSE),""),"")</f>
        <v/>
      </c>
      <c r="JE462" s="4" t="str">
        <f ca="1">IFERROR(IF($B462&lt;&gt;"",VLOOKUP(JE$421,TabelleK41BI,7,FALSE),""),"")</f>
        <v/>
      </c>
      <c r="JF462" s="4" t="str">
        <f ca="1">IFERROR(IF($B462&lt;&gt;"",VLOOKUP(JF$421,TabelleK41BI,7,FALSE),""),"")</f>
        <v/>
      </c>
      <c r="JG462" s="4" t="str">
        <f ca="1">IFERROR(IF($B462&lt;&gt;"",VLOOKUP(JG$421,TabelleK41BI,7,FALSE),""),"")</f>
        <v/>
      </c>
      <c r="JH462" s="4" t="str">
        <f ca="1">IFERROR(IF($B462&lt;&gt;"",VLOOKUP(JH$421,TabelleK41BI,7,FALSE),""),"")</f>
        <v/>
      </c>
      <c r="JI462" s="4" t="str">
        <f ca="1">IFERROR(IF($B462&lt;&gt;"",VLOOKUP(JI$421,TabelleK41BI,7,FALSE),""),"")</f>
        <v/>
      </c>
      <c r="JJ462" s="4" t="str">
        <f ca="1">IFERROR(IF($B462&lt;&gt;"",VLOOKUP(JJ$421,TabelleK41BI,7,FALSE),""),"")</f>
        <v/>
      </c>
      <c r="JK462" s="4" t="str">
        <f ca="1">IFERROR(IF($B462&lt;&gt;"",VLOOKUP(JK$421,TabelleK41BI,7,FALSE),""),"")</f>
        <v/>
      </c>
      <c r="JL462" s="4" t="str">
        <f ca="1">IFERROR(IF($B462&lt;&gt;"",VLOOKUP(JL$421,TabelleK41BI,7,FALSE),""),"")</f>
        <v/>
      </c>
      <c r="JM462" s="4" t="str">
        <f ca="1">IFERROR(IF($B462&lt;&gt;"",VLOOKUP(JM$421,TabelleK41BI,7,FALSE),""),"")</f>
        <v/>
      </c>
      <c r="JN462" s="4" t="str">
        <f ca="1">IFERROR(IF($B462&lt;&gt;"",VLOOKUP(JN$421,TabelleK41BI,7,FALSE),""),"")</f>
        <v/>
      </c>
      <c r="JO462" s="4" t="str">
        <f ca="1">IFERROR(IF($B462&lt;&gt;"",VLOOKUP(JO$421,TabelleK41BI,7,FALSE),""),"")</f>
        <v/>
      </c>
      <c r="JP462" s="4" t="str">
        <f ca="1">IFERROR(IF($B462&lt;&gt;"",VLOOKUP(JP$421,TabelleK41BI,7,FALSE),""),"")</f>
        <v/>
      </c>
      <c r="JQ462" s="4" t="str">
        <f ca="1">IFERROR(IF($B462&lt;&gt;"",VLOOKUP(JQ$421,TabelleK41BI,7,FALSE),""),"")</f>
        <v/>
      </c>
      <c r="JR462" s="4" t="str">
        <f ca="1">IFERROR(IF($B462&lt;&gt;"",VLOOKUP(JR$421,TabelleK41BI,7,FALSE),""),"")</f>
        <v/>
      </c>
      <c r="JS462" s="4" t="str">
        <f ca="1">IFERROR(IF($B462&lt;&gt;"",VLOOKUP(JS$421,TabelleK41BI,7,FALSE),""),"")</f>
        <v/>
      </c>
      <c r="JT462" s="4" t="str">
        <f ca="1">IFERROR(IF($B462&lt;&gt;"",VLOOKUP(JT$421,TabelleK41BI,7,FALSE),""),"")</f>
        <v/>
      </c>
      <c r="JU462" s="4" t="str">
        <f ca="1">IFERROR(IF($B462&lt;&gt;"",VLOOKUP(JU$421,TabelleK41BI,7,FALSE),""),"")</f>
        <v/>
      </c>
      <c r="JV462" s="4" t="str">
        <f ca="1">IFERROR(IF($B462&lt;&gt;"",VLOOKUP(JV$421,TabelleK41BI,7,FALSE),""),"")</f>
        <v/>
      </c>
      <c r="JW462" s="4" t="str">
        <f ca="1">IFERROR(IF($B462&lt;&gt;"",VLOOKUP(JW$421,TabelleK41BI,7,FALSE),""),"")</f>
        <v/>
      </c>
      <c r="JX462" s="4" t="str">
        <f ca="1">IFERROR(IF($B462&lt;&gt;"",VLOOKUP(JX$421,TabelleK41BI,7,FALSE),""),"")</f>
        <v/>
      </c>
      <c r="JY462" s="4" t="str">
        <f ca="1">IFERROR(IF($B462&lt;&gt;"",VLOOKUP(JY$421,TabelleK41BI,7,FALSE),""),"")</f>
        <v/>
      </c>
      <c r="JZ462" s="4" t="str">
        <f ca="1">IFERROR(IF($B462&lt;&gt;"",VLOOKUP(JZ$421,TabelleK41BI,7,FALSE),""),"")</f>
        <v/>
      </c>
      <c r="KA462" s="4" t="str">
        <f ca="1">IFERROR(IF($B462&lt;&gt;"",VLOOKUP(KA$421,TabelleK41BI,7,FALSE),""),"")</f>
        <v/>
      </c>
      <c r="KB462" s="4" t="str">
        <f ca="1">IFERROR(IF($B462&lt;&gt;"",VLOOKUP(KB$421,TabelleK41BI,7,FALSE),""),"")</f>
        <v/>
      </c>
      <c r="KC462" s="4" t="str">
        <f ca="1">IFERROR(IF($B462&lt;&gt;"",VLOOKUP(KC$421,TabelleK41BI,7,FALSE),""),"")</f>
        <v/>
      </c>
      <c r="KD462" s="4" t="str">
        <f ca="1">IFERROR(IF($B462&lt;&gt;"",VLOOKUP(KD$421,TabelleK41BI,7,FALSE),""),"")</f>
        <v/>
      </c>
      <c r="KE462" s="4" t="str">
        <f ca="1">IFERROR(IF($B462&lt;&gt;"",VLOOKUP(KE$421,TabelleK41BI,7,FALSE),""),"")</f>
        <v/>
      </c>
      <c r="KF462" s="4" t="str">
        <f ca="1">IFERROR(IF($B462&lt;&gt;"",VLOOKUP(KF$421,TabelleK41BI,7,FALSE),""),"")</f>
        <v/>
      </c>
      <c r="KG462" s="4" t="str">
        <f ca="1">IFERROR(IF($B462&lt;&gt;"",VLOOKUP(KG$421,TabelleK41BI,7,FALSE),""),"")</f>
        <v/>
      </c>
      <c r="KH462" s="4" t="str">
        <f ca="1">IFERROR(IF($B462&lt;&gt;"",VLOOKUP(KH$421,TabelleK41BI,7,FALSE),""),"")</f>
        <v/>
      </c>
      <c r="KI462" s="4" t="str">
        <f ca="1">IFERROR(IF($B462&lt;&gt;"",VLOOKUP(KI$421,TabelleK41BI,7,FALSE),""),"")</f>
        <v/>
      </c>
      <c r="KJ462" s="4" t="str">
        <f ca="1">IFERROR(IF($B462&lt;&gt;"",VLOOKUP(KJ$421,TabelleK41BI,7,FALSE),""),"")</f>
        <v/>
      </c>
      <c r="KK462" s="4" t="str">
        <f ca="1">IFERROR(IF($B462&lt;&gt;"",VLOOKUP(KK$421,TabelleK41BI,7,FALSE),""),"")</f>
        <v/>
      </c>
      <c r="KL462" s="4" t="str">
        <f ca="1">IFERROR(IF($B462&lt;&gt;"",VLOOKUP(KL$421,TabelleK41BI,7,FALSE),""),"")</f>
        <v/>
      </c>
      <c r="KM462" s="4" t="str">
        <f ca="1">IFERROR(IF($B462&lt;&gt;"",VLOOKUP(KM$421,TabelleK41BI,7,FALSE),""),"")</f>
        <v/>
      </c>
      <c r="KN462" s="4" t="str">
        <f ca="1">IFERROR(IF($B462&lt;&gt;"",VLOOKUP(KN$421,TabelleK41BI,7,FALSE),""),"")</f>
        <v/>
      </c>
      <c r="KO462" s="4" t="str">
        <f ca="1">IFERROR(IF($B462&lt;&gt;"",VLOOKUP(KO$421,TabelleK41BI,7,FALSE),""),"")</f>
        <v/>
      </c>
      <c r="KP462" s="4" t="str">
        <f ca="1">IFERROR(IF($B462&lt;&gt;"",VLOOKUP(KP$421,TabelleK41BI,7,FALSE),""),"")</f>
        <v/>
      </c>
      <c r="KQ462" s="4" t="str">
        <f ca="1">IFERROR(IF($B462&lt;&gt;"",VLOOKUP(KQ$421,TabelleK41BI,7,FALSE),""),"")</f>
        <v/>
      </c>
      <c r="KR462" s="4" t="str">
        <f>IFERROR(VLOOKUP($KR$421,TabelleK41BI,7,FALSE),"")</f>
        <v/>
      </c>
      <c r="KS462" s="4" t="str">
        <f>IFERROR(VLOOKUP($KS$421,TabelleK41BI,7,FALSE),"")</f>
        <v/>
      </c>
    </row>
    <row r="463" spans="2:305" ht="12.75" hidden="1" customHeight="1" x14ac:dyDescent="0.2">
      <c r="B463" s="138" t="str">
        <f t="shared" ca="1" si="148"/>
        <v/>
      </c>
      <c r="C463" s="4" t="str">
        <f ca="1">IFERROR(IF($B463&lt;&gt;"",VLOOKUP(C$421,TabelleK42BI,7,FALSE),""),"")</f>
        <v/>
      </c>
      <c r="D463" s="4" t="str">
        <f ca="1">IFERROR(IF($B463&lt;&gt;"",VLOOKUP(D$421,TabelleK42BI,7,FALSE),""),"")</f>
        <v/>
      </c>
      <c r="E463" s="4" t="str">
        <f ca="1">IFERROR(IF($B463&lt;&gt;"",VLOOKUP(E$421,TabelleK42BI,7,FALSE),""),"")</f>
        <v/>
      </c>
      <c r="F463" s="4" t="str">
        <f ca="1">IFERROR(IF($B463&lt;&gt;"",VLOOKUP(F$421,TabelleK42BI,7,FALSE),""),"")</f>
        <v/>
      </c>
      <c r="G463" s="4" t="str">
        <f ca="1">IFERROR(IF($B463&lt;&gt;"",VLOOKUP(G$421,TabelleK42BI,7,FALSE),""),"")</f>
        <v/>
      </c>
      <c r="H463" s="4" t="str">
        <f ca="1">IFERROR(IF($B463&lt;&gt;"",VLOOKUP(H$421,TabelleK42BI,7,FALSE),""),"")</f>
        <v/>
      </c>
      <c r="I463" s="4" t="str">
        <f ca="1">IFERROR(IF($B463&lt;&gt;"",VLOOKUP(I$421,TabelleK42BI,7,FALSE),""),"")</f>
        <v/>
      </c>
      <c r="J463" s="4" t="str">
        <f ca="1">IFERROR(IF($B463&lt;&gt;"",VLOOKUP(J$421,TabelleK42BI,7,FALSE),""),"")</f>
        <v/>
      </c>
      <c r="K463" s="4" t="str">
        <f ca="1">IFERROR(IF($B463&lt;&gt;"",VLOOKUP(K$421,TabelleK42BI,7,FALSE),""),"")</f>
        <v/>
      </c>
      <c r="L463" s="4" t="str">
        <f ca="1">IFERROR(IF($B463&lt;&gt;"",VLOOKUP(L$421,TabelleK42BI,7,FALSE),""),"")</f>
        <v/>
      </c>
      <c r="M463" s="4" t="str">
        <f ca="1">IFERROR(IF($B463&lt;&gt;"",VLOOKUP(M$421,TabelleK42BI,7,FALSE),""),"")</f>
        <v/>
      </c>
      <c r="N463" s="4" t="str">
        <f ca="1">IFERROR(IF($B463&lt;&gt;"",VLOOKUP(N$421,TabelleK42BI,7,FALSE),""),"")</f>
        <v/>
      </c>
      <c r="O463" s="4" t="str">
        <f ca="1">IFERROR(IF($B463&lt;&gt;"",VLOOKUP(O$421,TabelleK42BI,7,FALSE),""),"")</f>
        <v/>
      </c>
      <c r="P463" s="4" t="str">
        <f ca="1">IFERROR(IF($B463&lt;&gt;"",VLOOKUP(P$421,TabelleK42BI,7,FALSE),""),"")</f>
        <v/>
      </c>
      <c r="Q463" s="4" t="str">
        <f ca="1">IFERROR(IF($B463&lt;&gt;"",VLOOKUP(Q$421,TabelleK42BI,7,FALSE),""),"")</f>
        <v/>
      </c>
      <c r="R463" s="4" t="str">
        <f ca="1">IFERROR(IF($B463&lt;&gt;"",VLOOKUP(R$421,TabelleK42BI,7,FALSE),""),"")</f>
        <v/>
      </c>
      <c r="S463" s="4" t="str">
        <f ca="1">IFERROR(IF($B463&lt;&gt;"",VLOOKUP(S$421,TabelleK42BI,7,FALSE),""),"")</f>
        <v/>
      </c>
      <c r="T463" s="4" t="str">
        <f ca="1">IFERROR(IF($B463&lt;&gt;"",VLOOKUP(T$421,TabelleK42BI,7,FALSE),""),"")</f>
        <v/>
      </c>
      <c r="U463" s="4" t="str">
        <f ca="1">IFERROR(IF($B463&lt;&gt;"",VLOOKUP(U$421,TabelleK42BI,7,FALSE),""),"")</f>
        <v/>
      </c>
      <c r="V463" s="4" t="str">
        <f ca="1">IFERROR(IF($B463&lt;&gt;"",VLOOKUP(V$421,TabelleK42BI,7,FALSE),""),"")</f>
        <v/>
      </c>
      <c r="W463" s="4" t="str">
        <f ca="1">IFERROR(IF($B463&lt;&gt;"",VLOOKUP(W$421,TabelleK42BI,7,FALSE),""),"")</f>
        <v/>
      </c>
      <c r="X463" s="4" t="str">
        <f ca="1">IFERROR(IF($B463&lt;&gt;"",VLOOKUP(X$421,TabelleK42BI,7,FALSE),""),"")</f>
        <v/>
      </c>
      <c r="Y463" s="4" t="str">
        <f ca="1">IFERROR(IF($B463&lt;&gt;"",VLOOKUP(Y$421,TabelleK42BI,7,FALSE),""),"")</f>
        <v/>
      </c>
      <c r="Z463" s="4" t="str">
        <f ca="1">IFERROR(IF($B463&lt;&gt;"",VLOOKUP(Z$421,TabelleK42BI,7,FALSE),""),"")</f>
        <v/>
      </c>
      <c r="AA463" s="4" t="str">
        <f ca="1">IFERROR(IF($B463&lt;&gt;"",VLOOKUP(AA$421,TabelleK42BI,7,FALSE),""),"")</f>
        <v/>
      </c>
      <c r="AB463" s="4" t="str">
        <f ca="1">IFERROR(IF($B463&lt;&gt;"",VLOOKUP(AB$421,TabelleK42BI,7,FALSE),""),"")</f>
        <v/>
      </c>
      <c r="AC463" s="4" t="str">
        <f ca="1">IFERROR(IF($B463&lt;&gt;"",VLOOKUP(AC$421,TabelleK42BI,7,FALSE),""),"")</f>
        <v/>
      </c>
      <c r="AD463" s="4" t="str">
        <f ca="1">IFERROR(IF($B463&lt;&gt;"",VLOOKUP(AD$421,TabelleK42BI,7,FALSE),""),"")</f>
        <v/>
      </c>
      <c r="AE463" s="4" t="str">
        <f ca="1">IFERROR(IF($B463&lt;&gt;"",VLOOKUP(AE$421,TabelleK42BI,7,FALSE),""),"")</f>
        <v/>
      </c>
      <c r="AF463" s="4" t="str">
        <f ca="1">IFERROR(IF($B463&lt;&gt;"",VLOOKUP(AF$421,TabelleK42BI,7,FALSE),""),"")</f>
        <v/>
      </c>
      <c r="AG463" s="4" t="str">
        <f ca="1">IFERROR(IF($B463&lt;&gt;"",VLOOKUP(AG$421,TabelleK42BI,7,FALSE),""),"")</f>
        <v/>
      </c>
      <c r="AH463" s="4" t="str">
        <f ca="1">IFERROR(IF($B463&lt;&gt;"",VLOOKUP(AH$421,TabelleK42BI,7,FALSE),""),"")</f>
        <v/>
      </c>
      <c r="AI463" s="4" t="str">
        <f ca="1">IFERROR(IF($B463&lt;&gt;"",VLOOKUP(AI$421,TabelleK42BI,7,FALSE),""),"")</f>
        <v/>
      </c>
      <c r="AJ463" s="4" t="str">
        <f ca="1">IFERROR(IF($B463&lt;&gt;"",VLOOKUP(AJ$421,TabelleK42BI,7,FALSE),""),"")</f>
        <v/>
      </c>
      <c r="AK463" s="4" t="str">
        <f ca="1">IFERROR(IF($B463&lt;&gt;"",VLOOKUP(AK$421,TabelleK42BI,7,FALSE),""),"")</f>
        <v/>
      </c>
      <c r="AL463" s="4" t="str">
        <f ca="1">IFERROR(IF($B463&lt;&gt;"",VLOOKUP(AL$421,TabelleK42BI,7,FALSE),""),"")</f>
        <v/>
      </c>
      <c r="AM463" s="4" t="str">
        <f ca="1">IFERROR(IF($B463&lt;&gt;"",VLOOKUP(AM$421,TabelleK42BI,7,FALSE),""),"")</f>
        <v/>
      </c>
      <c r="AN463" s="4" t="str">
        <f ca="1">IFERROR(IF($B463&lt;&gt;"",VLOOKUP(AN$421,TabelleK42BI,7,FALSE),""),"")</f>
        <v/>
      </c>
      <c r="AO463" s="4" t="str">
        <f ca="1">IFERROR(IF($B463&lt;&gt;"",VLOOKUP(AO$421,TabelleK42BI,7,FALSE),""),"")</f>
        <v/>
      </c>
      <c r="AP463" s="4" t="str">
        <f ca="1">IFERROR(IF($B463&lt;&gt;"",VLOOKUP(AP$421,TabelleK42BI,7,FALSE),""),"")</f>
        <v/>
      </c>
      <c r="AQ463" s="4" t="str">
        <f ca="1">IFERROR(IF($B463&lt;&gt;"",VLOOKUP(AQ$421,TabelleK42BI,7,FALSE),""),"")</f>
        <v/>
      </c>
      <c r="AR463" s="4" t="str">
        <f ca="1">IFERROR(IF($B463&lt;&gt;"",VLOOKUP(AR$421,TabelleK42BI,7,FALSE),""),"")</f>
        <v/>
      </c>
      <c r="AS463" s="4" t="str">
        <f ca="1">IFERROR(IF($B463&lt;&gt;"",VLOOKUP(AS$421,TabelleK42BI,7,FALSE),""),"")</f>
        <v/>
      </c>
      <c r="AT463" s="4" t="str">
        <f ca="1">IFERROR(IF($B463&lt;&gt;"",VLOOKUP(AT$421,TabelleK42BI,7,FALSE),""),"")</f>
        <v/>
      </c>
      <c r="AU463" s="4" t="str">
        <f ca="1">IFERROR(IF($B463&lt;&gt;"",VLOOKUP(AU$421,TabelleK42BI,7,FALSE),""),"")</f>
        <v/>
      </c>
      <c r="AV463" s="4" t="str">
        <f ca="1">IFERROR(IF($B463&lt;&gt;"",VLOOKUP(AV$421,TabelleK42BI,7,FALSE),""),"")</f>
        <v/>
      </c>
      <c r="AW463" s="4" t="str">
        <f ca="1">IFERROR(IF($B463&lt;&gt;"",VLOOKUP(AW$421,TabelleK42BI,7,FALSE),""),"")</f>
        <v/>
      </c>
      <c r="AX463" s="4" t="str">
        <f ca="1">IFERROR(IF($B463&lt;&gt;"",VLOOKUP(AX$421,TabelleK42BI,7,FALSE),""),"")</f>
        <v/>
      </c>
      <c r="AY463" s="4" t="str">
        <f ca="1">IFERROR(IF($B463&lt;&gt;"",VLOOKUP(AY$421,TabelleK42BI,7,FALSE),""),"")</f>
        <v/>
      </c>
      <c r="AZ463" s="4" t="str">
        <f ca="1">IFERROR(IF($B463&lt;&gt;"",VLOOKUP(AZ$421,TabelleK42BI,7,FALSE),""),"")</f>
        <v/>
      </c>
      <c r="BA463" s="4" t="str">
        <f ca="1">IFERROR(IF($B463&lt;&gt;"",VLOOKUP(BA$421,TabelleK42BI,7,FALSE),""),"")</f>
        <v/>
      </c>
      <c r="BB463" s="4" t="str">
        <f ca="1">IFERROR(IF($B463&lt;&gt;"",VLOOKUP(BB$421,TabelleK42BI,7,FALSE),""),"")</f>
        <v/>
      </c>
      <c r="BC463" s="4" t="str">
        <f ca="1">IFERROR(IF($B463&lt;&gt;"",VLOOKUP(BC$421,TabelleK42BI,7,FALSE),""),"")</f>
        <v/>
      </c>
      <c r="BD463" s="4" t="str">
        <f ca="1">IFERROR(IF($B463&lt;&gt;"",VLOOKUP(BD$421,TabelleK42BI,7,FALSE),""),"")</f>
        <v/>
      </c>
      <c r="BE463" s="4" t="str">
        <f ca="1">IFERROR(IF($B463&lt;&gt;"",VLOOKUP(BE$421,TabelleK42BI,7,FALSE),""),"")</f>
        <v/>
      </c>
      <c r="BF463" s="4" t="str">
        <f ca="1">IFERROR(IF($B463&lt;&gt;"",VLOOKUP(BF$421,TabelleK42BI,7,FALSE),""),"")</f>
        <v/>
      </c>
      <c r="BG463" s="4" t="str">
        <f ca="1">IFERROR(IF($B463&lt;&gt;"",VLOOKUP(BG$421,TabelleK42BI,7,FALSE),""),"")</f>
        <v/>
      </c>
      <c r="BH463" s="4" t="str">
        <f ca="1">IFERROR(IF($B463&lt;&gt;"",VLOOKUP(BH$421,TabelleK42BI,7,FALSE),""),"")</f>
        <v/>
      </c>
      <c r="BI463" s="4" t="str">
        <f ca="1">IFERROR(IF($B463&lt;&gt;"",VLOOKUP(BI$421,TabelleK42BI,7,FALSE),""),"")</f>
        <v/>
      </c>
      <c r="BJ463" s="4" t="str">
        <f ca="1">IFERROR(IF($B463&lt;&gt;"",VLOOKUP(BJ$421,TabelleK42BI,7,FALSE),""),"")</f>
        <v/>
      </c>
      <c r="BK463" s="4" t="str">
        <f ca="1">IFERROR(IF($B463&lt;&gt;"",VLOOKUP(BK$421,TabelleK42BI,7,FALSE),""),"")</f>
        <v/>
      </c>
      <c r="BL463" s="4" t="str">
        <f ca="1">IFERROR(IF($B463&lt;&gt;"",VLOOKUP(BL$421,TabelleK42BI,7,FALSE),""),"")</f>
        <v/>
      </c>
      <c r="BM463" s="4" t="str">
        <f ca="1">IFERROR(IF($B463&lt;&gt;"",VLOOKUP(BM$421,TabelleK42BI,7,FALSE),""),"")</f>
        <v/>
      </c>
      <c r="BN463" s="4" t="str">
        <f ca="1">IFERROR(IF($B463&lt;&gt;"",VLOOKUP(BN$421,TabelleK42BI,7,FALSE),""),"")</f>
        <v/>
      </c>
      <c r="BO463" s="4" t="str">
        <f ca="1">IFERROR(IF($B463&lt;&gt;"",VLOOKUP(BO$421,TabelleK42BI,7,FALSE),""),"")</f>
        <v/>
      </c>
      <c r="BP463" s="4" t="str">
        <f ca="1">IFERROR(IF($B463&lt;&gt;"",VLOOKUP(BP$421,TabelleK42BI,7,FALSE),""),"")</f>
        <v/>
      </c>
      <c r="BQ463" s="4" t="str">
        <f ca="1">IFERROR(IF($B463&lt;&gt;"",VLOOKUP(BQ$421,TabelleK42BI,7,FALSE),""),"")</f>
        <v/>
      </c>
      <c r="BR463" s="4" t="str">
        <f ca="1">IFERROR(IF($B463&lt;&gt;"",VLOOKUP(BR$421,TabelleK42BI,7,FALSE),""),"")</f>
        <v/>
      </c>
      <c r="BS463" s="4" t="str">
        <f ca="1">IFERROR(IF($B463&lt;&gt;"",VLOOKUP(BS$421,TabelleK42BI,7,FALSE),""),"")</f>
        <v/>
      </c>
      <c r="BT463" s="4" t="str">
        <f ca="1">IFERROR(IF($B463&lt;&gt;"",VLOOKUP(BT$421,TabelleK42BI,7,FALSE),""),"")</f>
        <v/>
      </c>
      <c r="BU463" s="4" t="str">
        <f ca="1">IFERROR(IF($B463&lt;&gt;"",VLOOKUP(BU$421,TabelleK42BI,7,FALSE),""),"")</f>
        <v/>
      </c>
      <c r="BV463" s="4" t="str">
        <f ca="1">IFERROR(IF($B463&lt;&gt;"",VLOOKUP(BV$421,TabelleK42BI,7,FALSE),""),"")</f>
        <v/>
      </c>
      <c r="BW463" s="4" t="str">
        <f ca="1">IFERROR(IF($B463&lt;&gt;"",VLOOKUP(BW$421,TabelleK42BI,7,FALSE),""),"")</f>
        <v/>
      </c>
      <c r="BX463" s="4" t="str">
        <f ca="1">IFERROR(IF($B463&lt;&gt;"",VLOOKUP(BX$421,TabelleK42BI,7,FALSE),""),"")</f>
        <v/>
      </c>
      <c r="BY463" s="4" t="str">
        <f ca="1">IFERROR(IF($B463&lt;&gt;"",VLOOKUP(BY$421,TabelleK42BI,7,FALSE),""),"")</f>
        <v/>
      </c>
      <c r="BZ463" s="4" t="str">
        <f ca="1">IFERROR(IF($B463&lt;&gt;"",VLOOKUP(BZ$421,TabelleK42BI,7,FALSE),""),"")</f>
        <v/>
      </c>
      <c r="CA463" s="4" t="str">
        <f ca="1">IFERROR(IF($B463&lt;&gt;"",VLOOKUP(CA$421,TabelleK42BI,7,FALSE),""),"")</f>
        <v/>
      </c>
      <c r="CB463" s="4" t="str">
        <f ca="1">IFERROR(IF($B463&lt;&gt;"",VLOOKUP(CB$421,TabelleK42BI,7,FALSE),""),"")</f>
        <v/>
      </c>
      <c r="CC463" s="4" t="str">
        <f ca="1">IFERROR(IF($B463&lt;&gt;"",VLOOKUP(CC$421,TabelleK42BI,7,FALSE),""),"")</f>
        <v/>
      </c>
      <c r="CD463" s="4" t="str">
        <f ca="1">IFERROR(IF($B463&lt;&gt;"",VLOOKUP(CD$421,TabelleK42BI,7,FALSE),""),"")</f>
        <v/>
      </c>
      <c r="CE463" s="4" t="str">
        <f ca="1">IFERROR(IF($B463&lt;&gt;"",VLOOKUP(CE$421,TabelleK42BI,7,FALSE),""),"")</f>
        <v/>
      </c>
      <c r="CF463" s="4" t="str">
        <f ca="1">IFERROR(IF($B463&lt;&gt;"",VLOOKUP(CF$421,TabelleK42BI,7,FALSE),""),"")</f>
        <v/>
      </c>
      <c r="CG463" s="4" t="str">
        <f ca="1">IFERROR(IF($B463&lt;&gt;"",VLOOKUP(CG$421,TabelleK42BI,7,FALSE),""),"")</f>
        <v/>
      </c>
      <c r="CH463" s="4" t="str">
        <f ca="1">IFERROR(IF($B463&lt;&gt;"",VLOOKUP(CH$421,TabelleK42BI,7,FALSE),""),"")</f>
        <v/>
      </c>
      <c r="CI463" s="4" t="str">
        <f ca="1">IFERROR(IF($B463&lt;&gt;"",VLOOKUP(CI$421,TabelleK42BI,7,FALSE),""),"")</f>
        <v/>
      </c>
      <c r="CJ463" s="4" t="str">
        <f ca="1">IFERROR(IF($B463&lt;&gt;"",VLOOKUP(CJ$421,TabelleK42BI,7,FALSE),""),"")</f>
        <v/>
      </c>
      <c r="CK463" s="4" t="str">
        <f ca="1">IFERROR(IF($B463&lt;&gt;"",VLOOKUP(CK$421,TabelleK42BI,7,FALSE),""),"")</f>
        <v/>
      </c>
      <c r="CL463" s="4" t="str">
        <f ca="1">IFERROR(IF($B463&lt;&gt;"",VLOOKUP(CL$421,TabelleK42BI,7,FALSE),""),"")</f>
        <v/>
      </c>
      <c r="CM463" s="4" t="str">
        <f ca="1">IFERROR(IF($B463&lt;&gt;"",VLOOKUP(CM$421,TabelleK42BI,7,FALSE),""),"")</f>
        <v/>
      </c>
      <c r="CN463" s="4" t="str">
        <f ca="1">IFERROR(IF($B463&lt;&gt;"",VLOOKUP(CN$421,TabelleK42BI,7,FALSE),""),"")</f>
        <v/>
      </c>
      <c r="CO463" s="4" t="str">
        <f ca="1">IFERROR(IF($B463&lt;&gt;"",VLOOKUP(CO$421,TabelleK42BI,7,FALSE),""),"")</f>
        <v/>
      </c>
      <c r="CP463" s="4" t="str">
        <f ca="1">IFERROR(IF($B463&lt;&gt;"",VLOOKUP(CP$421,TabelleK42BI,7,FALSE),""),"")</f>
        <v/>
      </c>
      <c r="CQ463" s="4" t="str">
        <f ca="1">IFERROR(IF($B463&lt;&gt;"",VLOOKUP(CQ$421,TabelleK42BI,7,FALSE),""),"")</f>
        <v/>
      </c>
      <c r="CR463" s="4" t="str">
        <f ca="1">IFERROR(IF($B463&lt;&gt;"",VLOOKUP(CR$421,TabelleK42BI,7,FALSE),""),"")</f>
        <v/>
      </c>
      <c r="CS463" s="4" t="str">
        <f ca="1">IFERROR(IF($B463&lt;&gt;"",VLOOKUP(CS$421,TabelleK42BI,7,FALSE),""),"")</f>
        <v/>
      </c>
      <c r="CT463" s="4" t="str">
        <f ca="1">IFERROR(IF($B463&lt;&gt;"",VLOOKUP(CT$421,TabelleK42BI,7,FALSE),""),"")</f>
        <v/>
      </c>
      <c r="CU463" s="4" t="str">
        <f ca="1">IFERROR(IF($B463&lt;&gt;"",VLOOKUP(CU$421,TabelleK42BI,7,FALSE),""),"")</f>
        <v/>
      </c>
      <c r="CV463" s="4" t="str">
        <f ca="1">IFERROR(IF($B463&lt;&gt;"",VLOOKUP(CV$421,TabelleK42BI,7,FALSE),""),"")</f>
        <v/>
      </c>
      <c r="CW463" s="4" t="str">
        <f ca="1">IFERROR(IF($B463&lt;&gt;"",VLOOKUP(CW$421,TabelleK42BI,7,FALSE),""),"")</f>
        <v/>
      </c>
      <c r="CX463" s="4" t="str">
        <f ca="1">IFERROR(IF($B463&lt;&gt;"",VLOOKUP(CX$421,TabelleK42BI,7,FALSE),""),"")</f>
        <v/>
      </c>
      <c r="CY463" s="4" t="str">
        <f ca="1">IFERROR(IF($B463&lt;&gt;"",VLOOKUP(CY$421,TabelleK42BI,7,FALSE),""),"")</f>
        <v/>
      </c>
      <c r="CZ463" s="4" t="str">
        <f ca="1">IFERROR(IF($B463&lt;&gt;"",VLOOKUP(CZ$421,TabelleK42BI,7,FALSE),""),"")</f>
        <v/>
      </c>
      <c r="DA463" s="4" t="str">
        <f ca="1">IFERROR(IF($B463&lt;&gt;"",VLOOKUP(DA$421,TabelleK42BI,7,FALSE),""),"")</f>
        <v/>
      </c>
      <c r="DB463" s="4" t="str">
        <f ca="1">IFERROR(IF($B463&lt;&gt;"",VLOOKUP(DB$421,TabelleK42BI,7,FALSE),""),"")</f>
        <v/>
      </c>
      <c r="DC463" s="4" t="str">
        <f ca="1">IFERROR(IF($B463&lt;&gt;"",VLOOKUP(DC$421,TabelleK42BI,7,FALSE),""),"")</f>
        <v/>
      </c>
      <c r="DD463" s="4" t="str">
        <f ca="1">IFERROR(IF($B463&lt;&gt;"",VLOOKUP(DD$421,TabelleK42BI,7,FALSE),""),"")</f>
        <v/>
      </c>
      <c r="DE463" s="4" t="str">
        <f ca="1">IFERROR(IF($B463&lt;&gt;"",VLOOKUP(DE$421,TabelleK42BI,7,FALSE),""),"")</f>
        <v/>
      </c>
      <c r="DF463" s="4" t="str">
        <f ca="1">IFERROR(IF($B463&lt;&gt;"",VLOOKUP(DF$421,TabelleK42BI,7,FALSE),""),"")</f>
        <v/>
      </c>
      <c r="DG463" s="4" t="str">
        <f ca="1">IFERROR(IF($B463&lt;&gt;"",VLOOKUP(DG$421,TabelleK42BI,7,FALSE),""),"")</f>
        <v/>
      </c>
      <c r="DH463" s="4" t="str">
        <f ca="1">IFERROR(IF($B463&lt;&gt;"",VLOOKUP(DH$421,TabelleK42BI,7,FALSE),""),"")</f>
        <v/>
      </c>
      <c r="DI463" s="4" t="str">
        <f ca="1">IFERROR(IF($B463&lt;&gt;"",VLOOKUP(DI$421,TabelleK42BI,7,FALSE),""),"")</f>
        <v/>
      </c>
      <c r="DJ463" s="4" t="str">
        <f ca="1">IFERROR(IF($B463&lt;&gt;"",VLOOKUP(DJ$421,TabelleK42BI,7,FALSE),""),"")</f>
        <v/>
      </c>
      <c r="DK463" s="4" t="str">
        <f ca="1">IFERROR(IF($B463&lt;&gt;"",VLOOKUP(DK$421,TabelleK42BI,7,FALSE),""),"")</f>
        <v/>
      </c>
      <c r="DL463" s="4" t="str">
        <f ca="1">IFERROR(IF($B463&lt;&gt;"",VLOOKUP(DL$421,TabelleK42BI,7,FALSE),""),"")</f>
        <v/>
      </c>
      <c r="DM463" s="4" t="str">
        <f ca="1">IFERROR(IF($B463&lt;&gt;"",VLOOKUP(DM$421,TabelleK42BI,7,FALSE),""),"")</f>
        <v/>
      </c>
      <c r="DN463" s="4" t="str">
        <f ca="1">IFERROR(IF($B463&lt;&gt;"",VLOOKUP(DN$421,TabelleK42BI,7,FALSE),""),"")</f>
        <v/>
      </c>
      <c r="DO463" s="4" t="str">
        <f ca="1">IFERROR(IF($B463&lt;&gt;"",VLOOKUP(DO$421,TabelleK42BI,7,FALSE),""),"")</f>
        <v/>
      </c>
      <c r="DP463" s="4" t="str">
        <f ca="1">IFERROR(IF($B463&lt;&gt;"",VLOOKUP(DP$421,TabelleK42BI,7,FALSE),""),"")</f>
        <v/>
      </c>
      <c r="DQ463" s="4" t="str">
        <f ca="1">IFERROR(IF($B463&lt;&gt;"",VLOOKUP(DQ$421,TabelleK42BI,7,FALSE),""),"")</f>
        <v/>
      </c>
      <c r="DR463" s="4" t="str">
        <f ca="1">IFERROR(IF($B463&lt;&gt;"",VLOOKUP(DR$421,TabelleK42BI,7,FALSE),""),"")</f>
        <v/>
      </c>
      <c r="DS463" s="4" t="str">
        <f ca="1">IFERROR(IF($B463&lt;&gt;"",VLOOKUP(DS$421,TabelleK42BI,7,FALSE),""),"")</f>
        <v/>
      </c>
      <c r="DT463" s="4" t="str">
        <f ca="1">IFERROR(IF($B463&lt;&gt;"",VLOOKUP(DT$421,TabelleK42BI,7,FALSE),""),"")</f>
        <v/>
      </c>
      <c r="DU463" s="4" t="str">
        <f ca="1">IFERROR(IF($B463&lt;&gt;"",VLOOKUP(DU$421,TabelleK42BI,7,FALSE),""),"")</f>
        <v/>
      </c>
      <c r="DV463" s="4" t="str">
        <f ca="1">IFERROR(IF($B463&lt;&gt;"",VLOOKUP(DV$421,TabelleK42BI,7,FALSE),""),"")</f>
        <v/>
      </c>
      <c r="DW463" s="4" t="str">
        <f ca="1">IFERROR(IF($B463&lt;&gt;"",VLOOKUP(DW$421,TabelleK42BI,7,FALSE),""),"")</f>
        <v/>
      </c>
      <c r="DX463" s="4" t="str">
        <f ca="1">IFERROR(IF($B463&lt;&gt;"",VLOOKUP(DX$421,TabelleK42BI,7,FALSE),""),"")</f>
        <v/>
      </c>
      <c r="DY463" s="4" t="str">
        <f ca="1">IFERROR(IF($B463&lt;&gt;"",VLOOKUP(DY$421,TabelleK42BI,7,FALSE),""),"")</f>
        <v/>
      </c>
      <c r="DZ463" s="4" t="str">
        <f ca="1">IFERROR(IF($B463&lt;&gt;"",VLOOKUP(DZ$421,TabelleK42BI,7,FALSE),""),"")</f>
        <v/>
      </c>
      <c r="EA463" s="4" t="str">
        <f ca="1">IFERROR(IF($B463&lt;&gt;"",VLOOKUP(EA$421,TabelleK42BI,7,FALSE),""),"")</f>
        <v/>
      </c>
      <c r="EB463" s="4" t="str">
        <f ca="1">IFERROR(IF($B463&lt;&gt;"",VLOOKUP(EB$421,TabelleK42BI,7,FALSE),""),"")</f>
        <v/>
      </c>
      <c r="EC463" s="4" t="str">
        <f ca="1">IFERROR(IF($B463&lt;&gt;"",VLOOKUP(EC$421,TabelleK42BI,7,FALSE),""),"")</f>
        <v/>
      </c>
      <c r="ED463" s="4" t="str">
        <f ca="1">IFERROR(IF($B463&lt;&gt;"",VLOOKUP(ED$421,TabelleK42BI,7,FALSE),""),"")</f>
        <v/>
      </c>
      <c r="EE463" s="4" t="str">
        <f ca="1">IFERROR(IF($B463&lt;&gt;"",VLOOKUP(EE$421,TabelleK42BI,7,FALSE),""),"")</f>
        <v/>
      </c>
      <c r="EF463" s="4" t="str">
        <f ca="1">IFERROR(IF($B463&lt;&gt;"",VLOOKUP(EF$421,TabelleK42BI,7,FALSE),""),"")</f>
        <v/>
      </c>
      <c r="EG463" s="4" t="str">
        <f ca="1">IFERROR(IF($B463&lt;&gt;"",VLOOKUP(EG$421,TabelleK42BI,7,FALSE),""),"")</f>
        <v/>
      </c>
      <c r="EH463" s="4" t="str">
        <f ca="1">IFERROR(IF($B463&lt;&gt;"",VLOOKUP(EH$421,TabelleK42BI,7,FALSE),""),"")</f>
        <v/>
      </c>
      <c r="EI463" s="4" t="str">
        <f ca="1">IFERROR(IF($B463&lt;&gt;"",VLOOKUP(EI$421,TabelleK42BI,7,FALSE),""),"")</f>
        <v/>
      </c>
      <c r="EJ463" s="4" t="str">
        <f ca="1">IFERROR(IF($B463&lt;&gt;"",VLOOKUP(EJ$421,TabelleK42BI,7,FALSE),""),"")</f>
        <v/>
      </c>
      <c r="EK463" s="4" t="str">
        <f ca="1">IFERROR(IF($B463&lt;&gt;"",VLOOKUP(EK$421,TabelleK42BI,7,FALSE),""),"")</f>
        <v/>
      </c>
      <c r="EL463" s="4" t="str">
        <f ca="1">IFERROR(IF($B463&lt;&gt;"",VLOOKUP(EL$421,TabelleK42BI,7,FALSE),""),"")</f>
        <v/>
      </c>
      <c r="EM463" s="4" t="str">
        <f ca="1">IFERROR(IF($B463&lt;&gt;"",VLOOKUP(EM$421,TabelleK42BI,7,FALSE),""),"")</f>
        <v/>
      </c>
      <c r="EN463" s="4" t="str">
        <f ca="1">IFERROR(IF($B463&lt;&gt;"",VLOOKUP(EN$421,TabelleK42BI,7,FALSE),""),"")</f>
        <v/>
      </c>
      <c r="EO463" s="4" t="str">
        <f ca="1">IFERROR(IF($B463&lt;&gt;"",VLOOKUP(EO$421,TabelleK42BI,7,FALSE),""),"")</f>
        <v/>
      </c>
      <c r="EP463" s="4" t="str">
        <f ca="1">IFERROR(IF($B463&lt;&gt;"",VLOOKUP(EP$421,TabelleK42BI,7,FALSE),""),"")</f>
        <v/>
      </c>
      <c r="EQ463" s="4" t="str">
        <f ca="1">IFERROR(IF($B463&lt;&gt;"",VLOOKUP(EQ$421,TabelleK42BI,7,FALSE),""),"")</f>
        <v/>
      </c>
      <c r="ER463" s="4" t="str">
        <f ca="1">IFERROR(IF($B463&lt;&gt;"",VLOOKUP(ER$421,TabelleK42BI,7,FALSE),""),"")</f>
        <v/>
      </c>
      <c r="ES463" s="4" t="str">
        <f ca="1">IFERROR(IF($B463&lt;&gt;"",VLOOKUP(ES$421,TabelleK42BI,7,FALSE),""),"")</f>
        <v/>
      </c>
      <c r="ET463" s="4" t="str">
        <f ca="1">IFERROR(IF($B463&lt;&gt;"",VLOOKUP(ET$421,TabelleK42BI,7,FALSE),""),"")</f>
        <v/>
      </c>
      <c r="EU463" s="4" t="str">
        <f ca="1">IFERROR(IF($B463&lt;&gt;"",VLOOKUP(EU$421,TabelleK42BI,7,FALSE),""),"")</f>
        <v/>
      </c>
      <c r="EV463" s="4" t="str">
        <f ca="1">IFERROR(IF($B463&lt;&gt;"",VLOOKUP(EV$421,TabelleK42BI,7,FALSE),""),"")</f>
        <v/>
      </c>
      <c r="EW463" s="4" t="str">
        <f ca="1">IFERROR(IF($B463&lt;&gt;"",VLOOKUP(EW$421,TabelleK42BI,7,FALSE),""),"")</f>
        <v/>
      </c>
      <c r="EX463" s="4" t="str">
        <f ca="1">IFERROR(IF($B463&lt;&gt;"",VLOOKUP(EX$421,TabelleK42BI,7,FALSE),""),"")</f>
        <v/>
      </c>
      <c r="EY463" s="4" t="str">
        <f ca="1">IFERROR(IF($B463&lt;&gt;"",VLOOKUP(EY$421,TabelleK42BI,7,FALSE),""),"")</f>
        <v/>
      </c>
      <c r="EZ463" s="4" t="str">
        <f ca="1">IFERROR(IF($B463&lt;&gt;"",VLOOKUP(EZ$421,TabelleK42BI,7,FALSE),""),"")</f>
        <v/>
      </c>
      <c r="FA463" s="4" t="str">
        <f ca="1">IFERROR(IF($B463&lt;&gt;"",VLOOKUP(FA$421,TabelleK42BI,7,FALSE),""),"")</f>
        <v/>
      </c>
      <c r="FB463" s="4" t="str">
        <f ca="1">IFERROR(IF($B463&lt;&gt;"",VLOOKUP(FB$421,TabelleK42BI,7,FALSE),""),"")</f>
        <v/>
      </c>
      <c r="FC463" s="4" t="str">
        <f ca="1">IFERROR(IF($B463&lt;&gt;"",VLOOKUP(FC$421,TabelleK42BI,7,FALSE),""),"")</f>
        <v/>
      </c>
      <c r="FD463" s="4" t="str">
        <f ca="1">IFERROR(IF($B463&lt;&gt;"",VLOOKUP(FD$421,TabelleK42BI,7,FALSE),""),"")</f>
        <v/>
      </c>
      <c r="FE463" s="4" t="str">
        <f ca="1">IFERROR(IF($B463&lt;&gt;"",VLOOKUP(FE$421,TabelleK42BI,7,FALSE),""),"")</f>
        <v/>
      </c>
      <c r="FF463" s="4" t="str">
        <f ca="1">IFERROR(IF($B463&lt;&gt;"",VLOOKUP(FF$421,TabelleK42BI,7,FALSE),""),"")</f>
        <v/>
      </c>
      <c r="FG463" s="4" t="str">
        <f ca="1">IFERROR(IF($B463&lt;&gt;"",VLOOKUP(FG$421,TabelleK42BI,7,FALSE),""),"")</f>
        <v/>
      </c>
      <c r="FH463" s="4" t="str">
        <f ca="1">IFERROR(IF($B463&lt;&gt;"",VLOOKUP(FH$421,TabelleK42BI,7,FALSE),""),"")</f>
        <v/>
      </c>
      <c r="FI463" s="4" t="str">
        <f ca="1">IFERROR(IF($B463&lt;&gt;"",VLOOKUP(FI$421,TabelleK42BI,7,FALSE),""),"")</f>
        <v/>
      </c>
      <c r="FJ463" s="4" t="str">
        <f ca="1">IFERROR(IF($B463&lt;&gt;"",VLOOKUP(FJ$421,TabelleK42BI,7,FALSE),""),"")</f>
        <v/>
      </c>
      <c r="FK463" s="4" t="str">
        <f ca="1">IFERROR(IF($B463&lt;&gt;"",VLOOKUP(FK$421,TabelleK42BI,7,FALSE),""),"")</f>
        <v/>
      </c>
      <c r="FL463" s="4" t="str">
        <f ca="1">IFERROR(IF($B463&lt;&gt;"",VLOOKUP(FL$421,TabelleK42BI,7,FALSE),""),"")</f>
        <v/>
      </c>
      <c r="FM463" s="4" t="str">
        <f ca="1">IFERROR(IF($B463&lt;&gt;"",VLOOKUP(FM$421,TabelleK42BI,7,FALSE),""),"")</f>
        <v/>
      </c>
      <c r="FN463" s="4" t="str">
        <f ca="1">IFERROR(IF($B463&lt;&gt;"",VLOOKUP(FN$421,TabelleK42BI,7,FALSE),""),"")</f>
        <v/>
      </c>
      <c r="FO463" s="4" t="str">
        <f ca="1">IFERROR(IF($B463&lt;&gt;"",VLOOKUP(FO$421,TabelleK42BI,7,FALSE),""),"")</f>
        <v/>
      </c>
      <c r="FP463" s="4" t="str">
        <f ca="1">IFERROR(IF($B463&lt;&gt;"",VLOOKUP(FP$421,TabelleK42BI,7,FALSE),""),"")</f>
        <v/>
      </c>
      <c r="FQ463" s="4" t="str">
        <f ca="1">IFERROR(IF($B463&lt;&gt;"",VLOOKUP(FQ$421,TabelleK42BI,7,FALSE),""),"")</f>
        <v/>
      </c>
      <c r="FR463" s="4" t="str">
        <f ca="1">IFERROR(IF($B463&lt;&gt;"",VLOOKUP(FR$421,TabelleK42BI,7,FALSE),""),"")</f>
        <v/>
      </c>
      <c r="FS463" s="4" t="str">
        <f ca="1">IFERROR(IF($B463&lt;&gt;"",VLOOKUP(FS$421,TabelleK42BI,7,FALSE),""),"")</f>
        <v/>
      </c>
      <c r="FT463" s="4" t="str">
        <f ca="1">IFERROR(IF($B463&lt;&gt;"",VLOOKUP(FT$421,TabelleK42BI,7,FALSE),""),"")</f>
        <v/>
      </c>
      <c r="FU463" s="4" t="str">
        <f ca="1">IFERROR(IF($B463&lt;&gt;"",VLOOKUP(FU$421,TabelleK42BI,7,FALSE),""),"")</f>
        <v/>
      </c>
      <c r="FV463" s="4" t="str">
        <f ca="1">IFERROR(IF($B463&lt;&gt;"",VLOOKUP(FV$421,TabelleK42BI,7,FALSE),""),"")</f>
        <v/>
      </c>
      <c r="FW463" s="4" t="str">
        <f ca="1">IFERROR(IF($B463&lt;&gt;"",VLOOKUP(FW$421,TabelleK42BI,7,FALSE),""),"")</f>
        <v/>
      </c>
      <c r="FX463" s="4" t="str">
        <f ca="1">IFERROR(IF($B463&lt;&gt;"",VLOOKUP(FX$421,TabelleK42BI,7,FALSE),""),"")</f>
        <v/>
      </c>
      <c r="FY463" s="4" t="str">
        <f ca="1">IFERROR(IF($B463&lt;&gt;"",VLOOKUP(FY$421,TabelleK42BI,7,FALSE),""),"")</f>
        <v/>
      </c>
      <c r="FZ463" s="4" t="str">
        <f ca="1">IFERROR(IF($B463&lt;&gt;"",VLOOKUP(FZ$421,TabelleK42BI,7,FALSE),""),"")</f>
        <v/>
      </c>
      <c r="GA463" s="4" t="str">
        <f ca="1">IFERROR(IF($B463&lt;&gt;"",VLOOKUP(GA$421,TabelleK42BI,7,FALSE),""),"")</f>
        <v/>
      </c>
      <c r="GB463" s="4" t="str">
        <f ca="1">IFERROR(IF($B463&lt;&gt;"",VLOOKUP(GB$421,TabelleK42BI,7,FALSE),""),"")</f>
        <v/>
      </c>
      <c r="GC463" s="4" t="str">
        <f ca="1">IFERROR(IF($B463&lt;&gt;"",VLOOKUP(GC$421,TabelleK42BI,7,FALSE),""),"")</f>
        <v/>
      </c>
      <c r="GD463" s="4" t="str">
        <f ca="1">IFERROR(IF($B463&lt;&gt;"",VLOOKUP(GD$421,TabelleK42BI,7,FALSE),""),"")</f>
        <v/>
      </c>
      <c r="GE463" s="4" t="str">
        <f ca="1">IFERROR(IF($B463&lt;&gt;"",VLOOKUP(GE$421,TabelleK42BI,7,FALSE),""),"")</f>
        <v/>
      </c>
      <c r="GF463" s="4" t="str">
        <f ca="1">IFERROR(IF($B463&lt;&gt;"",VLOOKUP(GF$421,TabelleK42BI,7,FALSE),""),"")</f>
        <v/>
      </c>
      <c r="GG463" s="4" t="str">
        <f ca="1">IFERROR(IF($B463&lt;&gt;"",VLOOKUP(GG$421,TabelleK42BI,7,FALSE),""),"")</f>
        <v/>
      </c>
      <c r="GH463" s="4" t="str">
        <f ca="1">IFERROR(IF($B463&lt;&gt;"",VLOOKUP(GH$421,TabelleK42BI,7,FALSE),""),"")</f>
        <v/>
      </c>
      <c r="GI463" s="4" t="str">
        <f ca="1">IFERROR(IF($B463&lt;&gt;"",VLOOKUP(GI$421,TabelleK42BI,7,FALSE),""),"")</f>
        <v/>
      </c>
      <c r="GJ463" s="4" t="str">
        <f ca="1">IFERROR(IF($B463&lt;&gt;"",VLOOKUP(GJ$421,TabelleK42BI,7,FALSE),""),"")</f>
        <v/>
      </c>
      <c r="GK463" s="4" t="str">
        <f ca="1">IFERROR(IF($B463&lt;&gt;"",VLOOKUP(GK$421,TabelleK42BI,7,FALSE),""),"")</f>
        <v/>
      </c>
      <c r="GL463" s="4" t="str">
        <f ca="1">IFERROR(IF($B463&lt;&gt;"",VLOOKUP(GL$421,TabelleK42BI,7,FALSE),""),"")</f>
        <v/>
      </c>
      <c r="GM463" s="4" t="str">
        <f ca="1">IFERROR(IF($B463&lt;&gt;"",VLOOKUP(GM$421,TabelleK42BI,7,FALSE),""),"")</f>
        <v/>
      </c>
      <c r="GN463" s="4" t="str">
        <f ca="1">IFERROR(IF($B463&lt;&gt;"",VLOOKUP(GN$421,TabelleK42BI,7,FALSE),""),"")</f>
        <v/>
      </c>
      <c r="GO463" s="4" t="str">
        <f ca="1">IFERROR(IF($B463&lt;&gt;"",VLOOKUP(GO$421,TabelleK42BI,7,FALSE),""),"")</f>
        <v/>
      </c>
      <c r="GP463" s="4" t="str">
        <f ca="1">IFERROR(IF($B463&lt;&gt;"",VLOOKUP(GP$421,TabelleK42BI,7,FALSE),""),"")</f>
        <v/>
      </c>
      <c r="GQ463" s="4" t="str">
        <f ca="1">IFERROR(IF($B463&lt;&gt;"",VLOOKUP(GQ$421,TabelleK42BI,7,FALSE),""),"")</f>
        <v/>
      </c>
      <c r="GR463" s="4" t="str">
        <f ca="1">IFERROR(IF($B463&lt;&gt;"",VLOOKUP(GR$421,TabelleK42BI,7,FALSE),""),"")</f>
        <v/>
      </c>
      <c r="GS463" s="4" t="str">
        <f ca="1">IFERROR(IF($B463&lt;&gt;"",VLOOKUP(GS$421,TabelleK42BI,7,FALSE),""),"")</f>
        <v/>
      </c>
      <c r="GT463" s="4" t="str">
        <f ca="1">IFERROR(IF($B463&lt;&gt;"",VLOOKUP(GT$421,TabelleK42BI,7,FALSE),""),"")</f>
        <v/>
      </c>
      <c r="GU463" s="4" t="str">
        <f ca="1">IFERROR(IF($B463&lt;&gt;"",VLOOKUP(GU$421,TabelleK42BI,7,FALSE),""),"")</f>
        <v/>
      </c>
      <c r="GV463" s="4" t="str">
        <f ca="1">IFERROR(IF($B463&lt;&gt;"",VLOOKUP(GV$421,TabelleK42BI,7,FALSE),""),"")</f>
        <v/>
      </c>
      <c r="GW463" s="4" t="str">
        <f ca="1">IFERROR(IF($B463&lt;&gt;"",VLOOKUP(GW$421,TabelleK42BI,7,FALSE),""),"")</f>
        <v/>
      </c>
      <c r="GX463" s="4" t="str">
        <f ca="1">IFERROR(IF($B463&lt;&gt;"",VLOOKUP(GX$421,TabelleK42BI,7,FALSE),""),"")</f>
        <v/>
      </c>
      <c r="GY463" s="4" t="str">
        <f ca="1">IFERROR(IF($B463&lt;&gt;"",VLOOKUP(GY$421,TabelleK42BI,7,FALSE),""),"")</f>
        <v/>
      </c>
      <c r="GZ463" s="4" t="str">
        <f ca="1">IFERROR(IF($B463&lt;&gt;"",VLOOKUP(GZ$421,TabelleK42BI,7,FALSE),""),"")</f>
        <v/>
      </c>
      <c r="HA463" s="4" t="str">
        <f ca="1">IFERROR(IF($B463&lt;&gt;"",VLOOKUP(HA$421,TabelleK42BI,7,FALSE),""),"")</f>
        <v/>
      </c>
      <c r="HB463" s="4" t="str">
        <f ca="1">IFERROR(IF($B463&lt;&gt;"",VLOOKUP(HB$421,TabelleK42BI,7,FALSE),""),"")</f>
        <v/>
      </c>
      <c r="HC463" s="4" t="str">
        <f ca="1">IFERROR(IF($B463&lt;&gt;"",VLOOKUP(HC$421,TabelleK42BI,7,FALSE),""),"")</f>
        <v/>
      </c>
      <c r="HD463" s="4" t="str">
        <f ca="1">IFERROR(IF($B463&lt;&gt;"",VLOOKUP(HD$421,TabelleK42BI,7,FALSE),""),"")</f>
        <v/>
      </c>
      <c r="HE463" s="4" t="str">
        <f ca="1">IFERROR(IF($B463&lt;&gt;"",VLOOKUP(HE$421,TabelleK42BI,7,FALSE),""),"")</f>
        <v/>
      </c>
      <c r="HF463" s="4" t="str">
        <f ca="1">IFERROR(IF($B463&lt;&gt;"",VLOOKUP(HF$421,TabelleK42BI,7,FALSE),""),"")</f>
        <v/>
      </c>
      <c r="HG463" s="4" t="str">
        <f ca="1">IFERROR(IF($B463&lt;&gt;"",VLOOKUP(HG$421,TabelleK42BI,7,FALSE),""),"")</f>
        <v/>
      </c>
      <c r="HH463" s="4" t="str">
        <f ca="1">IFERROR(IF($B463&lt;&gt;"",VLOOKUP(HH$421,TabelleK42BI,7,FALSE),""),"")</f>
        <v/>
      </c>
      <c r="HI463" s="4" t="str">
        <f ca="1">IFERROR(IF($B463&lt;&gt;"",VLOOKUP(HI$421,TabelleK42BI,7,FALSE),""),"")</f>
        <v/>
      </c>
      <c r="HJ463" s="4" t="str">
        <f ca="1">IFERROR(IF($B463&lt;&gt;"",VLOOKUP(HJ$421,TabelleK42BI,7,FALSE),""),"")</f>
        <v/>
      </c>
      <c r="HK463" s="4" t="str">
        <f ca="1">IFERROR(IF($B463&lt;&gt;"",VLOOKUP(HK$421,TabelleK42BI,7,FALSE),""),"")</f>
        <v/>
      </c>
      <c r="HL463" s="4" t="str">
        <f ca="1">IFERROR(IF($B463&lt;&gt;"",VLOOKUP(HL$421,TabelleK42BI,7,FALSE),""),"")</f>
        <v/>
      </c>
      <c r="HM463" s="4" t="str">
        <f ca="1">IFERROR(IF($B463&lt;&gt;"",VLOOKUP(HM$421,TabelleK42BI,7,FALSE),""),"")</f>
        <v/>
      </c>
      <c r="HN463" s="4" t="str">
        <f ca="1">IFERROR(IF($B463&lt;&gt;"",VLOOKUP(HN$421,TabelleK42BI,7,FALSE),""),"")</f>
        <v/>
      </c>
      <c r="HO463" s="4" t="str">
        <f ca="1">IFERROR(IF($B463&lt;&gt;"",VLOOKUP(HO$421,TabelleK42BI,7,FALSE),""),"")</f>
        <v/>
      </c>
      <c r="HP463" s="4" t="str">
        <f ca="1">IFERROR(IF($B463&lt;&gt;"",VLOOKUP(HP$421,TabelleK42BI,7,FALSE),""),"")</f>
        <v/>
      </c>
      <c r="HQ463" s="4" t="str">
        <f ca="1">IFERROR(IF($B463&lt;&gt;"",VLOOKUP(HQ$421,TabelleK42BI,7,FALSE),""),"")</f>
        <v/>
      </c>
      <c r="HR463" s="4" t="str">
        <f ca="1">IFERROR(IF($B463&lt;&gt;"",VLOOKUP(HR$421,TabelleK42BI,7,FALSE),""),"")</f>
        <v/>
      </c>
      <c r="HS463" s="4" t="str">
        <f ca="1">IFERROR(IF($B463&lt;&gt;"",VLOOKUP(HS$421,TabelleK42BI,7,FALSE),""),"")</f>
        <v/>
      </c>
      <c r="HT463" s="4" t="str">
        <f ca="1">IFERROR(IF($B463&lt;&gt;"",VLOOKUP(HT$421,TabelleK42BI,7,FALSE),""),"")</f>
        <v/>
      </c>
      <c r="HU463" s="4" t="str">
        <f ca="1">IFERROR(IF($B463&lt;&gt;"",VLOOKUP(HU$421,TabelleK42BI,7,FALSE),""),"")</f>
        <v/>
      </c>
      <c r="HV463" s="4" t="str">
        <f ca="1">IFERROR(IF($B463&lt;&gt;"",VLOOKUP(HV$421,TabelleK42BI,7,FALSE),""),"")</f>
        <v/>
      </c>
      <c r="HW463" s="4" t="str">
        <f ca="1">IFERROR(IF($B463&lt;&gt;"",VLOOKUP(HW$421,TabelleK42BI,7,FALSE),""),"")</f>
        <v/>
      </c>
      <c r="HX463" s="4" t="str">
        <f ca="1">IFERROR(IF($B463&lt;&gt;"",VLOOKUP(HX$421,TabelleK42BI,7,FALSE),""),"")</f>
        <v/>
      </c>
      <c r="HY463" s="4" t="str">
        <f ca="1">IFERROR(IF($B463&lt;&gt;"",VLOOKUP(HY$421,TabelleK42BI,7,FALSE),""),"")</f>
        <v/>
      </c>
      <c r="HZ463" s="4" t="str">
        <f ca="1">IFERROR(IF($B463&lt;&gt;"",VLOOKUP(HZ$421,TabelleK42BI,7,FALSE),""),"")</f>
        <v/>
      </c>
      <c r="IA463" s="4" t="str">
        <f ca="1">IFERROR(IF($B463&lt;&gt;"",VLOOKUP(IA$421,TabelleK42BI,7,FALSE),""),"")</f>
        <v/>
      </c>
      <c r="IB463" s="4" t="str">
        <f ca="1">IFERROR(IF($B463&lt;&gt;"",VLOOKUP(IB$421,TabelleK42BI,7,FALSE),""),"")</f>
        <v/>
      </c>
      <c r="IC463" s="4" t="str">
        <f ca="1">IFERROR(IF($B463&lt;&gt;"",VLOOKUP(IC$421,TabelleK42BI,7,FALSE),""),"")</f>
        <v/>
      </c>
      <c r="ID463" s="4" t="str">
        <f ca="1">IFERROR(IF($B463&lt;&gt;"",VLOOKUP(ID$421,TabelleK42BI,7,FALSE),""),"")</f>
        <v/>
      </c>
      <c r="IE463" s="4" t="str">
        <f ca="1">IFERROR(IF($B463&lt;&gt;"",VLOOKUP(IE$421,TabelleK42BI,7,FALSE),""),"")</f>
        <v/>
      </c>
      <c r="IF463" s="4" t="str">
        <f ca="1">IFERROR(IF($B463&lt;&gt;"",VLOOKUP(IF$421,TabelleK42BI,7,FALSE),""),"")</f>
        <v/>
      </c>
      <c r="IG463" s="4" t="str">
        <f ca="1">IFERROR(IF($B463&lt;&gt;"",VLOOKUP(IG$421,TabelleK42BI,7,FALSE),""),"")</f>
        <v/>
      </c>
      <c r="IH463" s="4" t="str">
        <f ca="1">IFERROR(IF($B463&lt;&gt;"",VLOOKUP(IH$421,TabelleK42BI,7,FALSE),""),"")</f>
        <v/>
      </c>
      <c r="II463" s="4" t="str">
        <f ca="1">IFERROR(IF($B463&lt;&gt;"",VLOOKUP(II$421,TabelleK42BI,7,FALSE),""),"")</f>
        <v/>
      </c>
      <c r="IJ463" s="4" t="str">
        <f ca="1">IFERROR(IF($B463&lt;&gt;"",VLOOKUP(IJ$421,TabelleK42BI,7,FALSE),""),"")</f>
        <v/>
      </c>
      <c r="IK463" s="4" t="str">
        <f ca="1">IFERROR(IF($B463&lt;&gt;"",VLOOKUP(IK$421,TabelleK42BI,7,FALSE),""),"")</f>
        <v/>
      </c>
      <c r="IL463" s="4" t="str">
        <f ca="1">IFERROR(IF($B463&lt;&gt;"",VLOOKUP(IL$421,TabelleK42BI,7,FALSE),""),"")</f>
        <v/>
      </c>
      <c r="IM463" s="4" t="str">
        <f ca="1">IFERROR(IF($B463&lt;&gt;"",VLOOKUP(IM$421,TabelleK42BI,7,FALSE),""),"")</f>
        <v/>
      </c>
      <c r="IN463" s="4" t="str">
        <f ca="1">IFERROR(IF($B463&lt;&gt;"",VLOOKUP(IN$421,TabelleK42BI,7,FALSE),""),"")</f>
        <v/>
      </c>
      <c r="IO463" s="4" t="str">
        <f ca="1">IFERROR(IF($B463&lt;&gt;"",VLOOKUP(IO$421,TabelleK42BI,7,FALSE),""),"")</f>
        <v/>
      </c>
      <c r="IP463" s="4" t="str">
        <f ca="1">IFERROR(IF($B463&lt;&gt;"",VLOOKUP(IP$421,TabelleK42BI,7,FALSE),""),"")</f>
        <v/>
      </c>
      <c r="IQ463" s="4" t="str">
        <f ca="1">IFERROR(IF($B463&lt;&gt;"",VLOOKUP(IQ$421,TabelleK42BI,7,FALSE),""),"")</f>
        <v/>
      </c>
      <c r="IR463" s="4" t="str">
        <f ca="1">IFERROR(IF($B463&lt;&gt;"",VLOOKUP(IR$421,TabelleK42BI,7,FALSE),""),"")</f>
        <v/>
      </c>
      <c r="IS463" s="4" t="str">
        <f ca="1">IFERROR(IF($B463&lt;&gt;"",VLOOKUP(IS$421,TabelleK42BI,7,FALSE),""),"")</f>
        <v/>
      </c>
      <c r="IT463" s="4" t="str">
        <f ca="1">IFERROR(IF($B463&lt;&gt;"",VLOOKUP(IT$421,TabelleK42BI,7,FALSE),""),"")</f>
        <v/>
      </c>
      <c r="IU463" s="4" t="str">
        <f ca="1">IFERROR(IF($B463&lt;&gt;"",VLOOKUP(IU$421,TabelleK42BI,7,FALSE),""),"")</f>
        <v/>
      </c>
      <c r="IV463" s="4" t="str">
        <f ca="1">IFERROR(IF($B463&lt;&gt;"",VLOOKUP(IV$421,TabelleK42BI,7,FALSE),""),"")</f>
        <v/>
      </c>
      <c r="IW463" s="4" t="str">
        <f ca="1">IFERROR(IF($B463&lt;&gt;"",VLOOKUP(IW$421,TabelleK42BI,7,FALSE),""),"")</f>
        <v/>
      </c>
      <c r="IX463" s="4" t="str">
        <f ca="1">IFERROR(IF($B463&lt;&gt;"",VLOOKUP(IX$421,TabelleK42BI,7,FALSE),""),"")</f>
        <v/>
      </c>
      <c r="IY463" s="4" t="str">
        <f ca="1">IFERROR(IF($B463&lt;&gt;"",VLOOKUP(IY$421,TabelleK42BI,7,FALSE),""),"")</f>
        <v/>
      </c>
      <c r="IZ463" s="4" t="str">
        <f ca="1">IFERROR(IF($B463&lt;&gt;"",VLOOKUP(IZ$421,TabelleK42BI,7,FALSE),""),"")</f>
        <v/>
      </c>
      <c r="JA463" s="4" t="str">
        <f ca="1">IFERROR(IF($B463&lt;&gt;"",VLOOKUP(JA$421,TabelleK42BI,7,FALSE),""),"")</f>
        <v/>
      </c>
      <c r="JB463" s="4" t="str">
        <f ca="1">IFERROR(IF($B463&lt;&gt;"",VLOOKUP(JB$421,TabelleK42BI,7,FALSE),""),"")</f>
        <v/>
      </c>
      <c r="JC463" s="4" t="str">
        <f ca="1">IFERROR(IF($B463&lt;&gt;"",VLOOKUP(JC$421,TabelleK42BI,7,FALSE),""),"")</f>
        <v/>
      </c>
      <c r="JD463" s="4" t="str">
        <f ca="1">IFERROR(IF($B463&lt;&gt;"",VLOOKUP(JD$421,TabelleK42BI,7,FALSE),""),"")</f>
        <v/>
      </c>
      <c r="JE463" s="4" t="str">
        <f ca="1">IFERROR(IF($B463&lt;&gt;"",VLOOKUP(JE$421,TabelleK42BI,7,FALSE),""),"")</f>
        <v/>
      </c>
      <c r="JF463" s="4" t="str">
        <f ca="1">IFERROR(IF($B463&lt;&gt;"",VLOOKUP(JF$421,TabelleK42BI,7,FALSE),""),"")</f>
        <v/>
      </c>
      <c r="JG463" s="4" t="str">
        <f ca="1">IFERROR(IF($B463&lt;&gt;"",VLOOKUP(JG$421,TabelleK42BI,7,FALSE),""),"")</f>
        <v/>
      </c>
      <c r="JH463" s="4" t="str">
        <f ca="1">IFERROR(IF($B463&lt;&gt;"",VLOOKUP(JH$421,TabelleK42BI,7,FALSE),""),"")</f>
        <v/>
      </c>
      <c r="JI463" s="4" t="str">
        <f ca="1">IFERROR(IF($B463&lt;&gt;"",VLOOKUP(JI$421,TabelleK42BI,7,FALSE),""),"")</f>
        <v/>
      </c>
      <c r="JJ463" s="4" t="str">
        <f ca="1">IFERROR(IF($B463&lt;&gt;"",VLOOKUP(JJ$421,TabelleK42BI,7,FALSE),""),"")</f>
        <v/>
      </c>
      <c r="JK463" s="4" t="str">
        <f ca="1">IFERROR(IF($B463&lt;&gt;"",VLOOKUP(JK$421,TabelleK42BI,7,FALSE),""),"")</f>
        <v/>
      </c>
      <c r="JL463" s="4" t="str">
        <f ca="1">IFERROR(IF($B463&lt;&gt;"",VLOOKUP(JL$421,TabelleK42BI,7,FALSE),""),"")</f>
        <v/>
      </c>
      <c r="JM463" s="4" t="str">
        <f ca="1">IFERROR(IF($B463&lt;&gt;"",VLOOKUP(JM$421,TabelleK42BI,7,FALSE),""),"")</f>
        <v/>
      </c>
      <c r="JN463" s="4" t="str">
        <f ca="1">IFERROR(IF($B463&lt;&gt;"",VLOOKUP(JN$421,TabelleK42BI,7,FALSE),""),"")</f>
        <v/>
      </c>
      <c r="JO463" s="4" t="str">
        <f ca="1">IFERROR(IF($B463&lt;&gt;"",VLOOKUP(JO$421,TabelleK42BI,7,FALSE),""),"")</f>
        <v/>
      </c>
      <c r="JP463" s="4" t="str">
        <f ca="1">IFERROR(IF($B463&lt;&gt;"",VLOOKUP(JP$421,TabelleK42BI,7,FALSE),""),"")</f>
        <v/>
      </c>
      <c r="JQ463" s="4" t="str">
        <f ca="1">IFERROR(IF($B463&lt;&gt;"",VLOOKUP(JQ$421,TabelleK42BI,7,FALSE),""),"")</f>
        <v/>
      </c>
      <c r="JR463" s="4" t="str">
        <f ca="1">IFERROR(IF($B463&lt;&gt;"",VLOOKUP(JR$421,TabelleK42BI,7,FALSE),""),"")</f>
        <v/>
      </c>
      <c r="JS463" s="4" t="str">
        <f ca="1">IFERROR(IF($B463&lt;&gt;"",VLOOKUP(JS$421,TabelleK42BI,7,FALSE),""),"")</f>
        <v/>
      </c>
      <c r="JT463" s="4" t="str">
        <f ca="1">IFERROR(IF($B463&lt;&gt;"",VLOOKUP(JT$421,TabelleK42BI,7,FALSE),""),"")</f>
        <v/>
      </c>
      <c r="JU463" s="4" t="str">
        <f ca="1">IFERROR(IF($B463&lt;&gt;"",VLOOKUP(JU$421,TabelleK42BI,7,FALSE),""),"")</f>
        <v/>
      </c>
      <c r="JV463" s="4" t="str">
        <f ca="1">IFERROR(IF($B463&lt;&gt;"",VLOOKUP(JV$421,TabelleK42BI,7,FALSE),""),"")</f>
        <v/>
      </c>
      <c r="JW463" s="4" t="str">
        <f ca="1">IFERROR(IF($B463&lt;&gt;"",VLOOKUP(JW$421,TabelleK42BI,7,FALSE),""),"")</f>
        <v/>
      </c>
      <c r="JX463" s="4" t="str">
        <f ca="1">IFERROR(IF($B463&lt;&gt;"",VLOOKUP(JX$421,TabelleK42BI,7,FALSE),""),"")</f>
        <v/>
      </c>
      <c r="JY463" s="4" t="str">
        <f ca="1">IFERROR(IF($B463&lt;&gt;"",VLOOKUP(JY$421,TabelleK42BI,7,FALSE),""),"")</f>
        <v/>
      </c>
      <c r="JZ463" s="4" t="str">
        <f ca="1">IFERROR(IF($B463&lt;&gt;"",VLOOKUP(JZ$421,TabelleK42BI,7,FALSE),""),"")</f>
        <v/>
      </c>
      <c r="KA463" s="4" t="str">
        <f ca="1">IFERROR(IF($B463&lt;&gt;"",VLOOKUP(KA$421,TabelleK42BI,7,FALSE),""),"")</f>
        <v/>
      </c>
      <c r="KB463" s="4" t="str">
        <f ca="1">IFERROR(IF($B463&lt;&gt;"",VLOOKUP(KB$421,TabelleK42BI,7,FALSE),""),"")</f>
        <v/>
      </c>
      <c r="KC463" s="4" t="str">
        <f ca="1">IFERROR(IF($B463&lt;&gt;"",VLOOKUP(KC$421,TabelleK42BI,7,FALSE),""),"")</f>
        <v/>
      </c>
      <c r="KD463" s="4" t="str">
        <f ca="1">IFERROR(IF($B463&lt;&gt;"",VLOOKUP(KD$421,TabelleK42BI,7,FALSE),""),"")</f>
        <v/>
      </c>
      <c r="KE463" s="4" t="str">
        <f ca="1">IFERROR(IF($B463&lt;&gt;"",VLOOKUP(KE$421,TabelleK42BI,7,FALSE),""),"")</f>
        <v/>
      </c>
      <c r="KF463" s="4" t="str">
        <f ca="1">IFERROR(IF($B463&lt;&gt;"",VLOOKUP(KF$421,TabelleK42BI,7,FALSE),""),"")</f>
        <v/>
      </c>
      <c r="KG463" s="4" t="str">
        <f ca="1">IFERROR(IF($B463&lt;&gt;"",VLOOKUP(KG$421,TabelleK42BI,7,FALSE),""),"")</f>
        <v/>
      </c>
      <c r="KH463" s="4" t="str">
        <f ca="1">IFERROR(IF($B463&lt;&gt;"",VLOOKUP(KH$421,TabelleK42BI,7,FALSE),""),"")</f>
        <v/>
      </c>
      <c r="KI463" s="4" t="str">
        <f ca="1">IFERROR(IF($B463&lt;&gt;"",VLOOKUP(KI$421,TabelleK42BI,7,FALSE),""),"")</f>
        <v/>
      </c>
      <c r="KJ463" s="4" t="str">
        <f ca="1">IFERROR(IF($B463&lt;&gt;"",VLOOKUP(KJ$421,TabelleK42BI,7,FALSE),""),"")</f>
        <v/>
      </c>
      <c r="KK463" s="4" t="str">
        <f ca="1">IFERROR(IF($B463&lt;&gt;"",VLOOKUP(KK$421,TabelleK42BI,7,FALSE),""),"")</f>
        <v/>
      </c>
      <c r="KL463" s="4" t="str">
        <f ca="1">IFERROR(IF($B463&lt;&gt;"",VLOOKUP(KL$421,TabelleK42BI,7,FALSE),""),"")</f>
        <v/>
      </c>
      <c r="KM463" s="4" t="str">
        <f ca="1">IFERROR(IF($B463&lt;&gt;"",VLOOKUP(KM$421,TabelleK42BI,7,FALSE),""),"")</f>
        <v/>
      </c>
      <c r="KN463" s="4" t="str">
        <f ca="1">IFERROR(IF($B463&lt;&gt;"",VLOOKUP(KN$421,TabelleK42BI,7,FALSE),""),"")</f>
        <v/>
      </c>
      <c r="KO463" s="4" t="str">
        <f ca="1">IFERROR(IF($B463&lt;&gt;"",VLOOKUP(KO$421,TabelleK42BI,7,FALSE),""),"")</f>
        <v/>
      </c>
      <c r="KP463" s="4" t="str">
        <f ca="1">IFERROR(IF($B463&lt;&gt;"",VLOOKUP(KP$421,TabelleK42BI,7,FALSE),""),"")</f>
        <v/>
      </c>
      <c r="KQ463" s="4" t="str">
        <f ca="1">IFERROR(IF($B463&lt;&gt;"",VLOOKUP(KQ$421,TabelleK42BI,7,FALSE),""),"")</f>
        <v/>
      </c>
      <c r="KR463" s="4" t="str">
        <f>IFERROR(VLOOKUP($KR$421,TabelleK42BI,7,FALSE),"")</f>
        <v/>
      </c>
      <c r="KS463" s="4" t="str">
        <f>IFERROR(VLOOKUP($KS$421,TabelleK42BI,7,FALSE),"")</f>
        <v/>
      </c>
    </row>
    <row r="464" spans="2:305" ht="12.75" hidden="1" customHeight="1" x14ac:dyDescent="0.2">
      <c r="B464" s="138" t="str">
        <f t="shared" ca="1" si="148"/>
        <v/>
      </c>
      <c r="C464" s="4" t="str">
        <f ca="1">IFERROR(IF($B464&lt;&gt;"",VLOOKUP(C$421,TabelleK43BI,7,FALSE),""),"")</f>
        <v/>
      </c>
      <c r="D464" s="4" t="str">
        <f ca="1">IFERROR(IF($B464&lt;&gt;"",VLOOKUP(D$421,TabelleK43BI,7,FALSE),""),"")</f>
        <v/>
      </c>
      <c r="E464" s="4" t="str">
        <f ca="1">IFERROR(IF($B464&lt;&gt;"",VLOOKUP(E$421,TabelleK43BI,7,FALSE),""),"")</f>
        <v/>
      </c>
      <c r="F464" s="4" t="str">
        <f ca="1">IFERROR(IF($B464&lt;&gt;"",VLOOKUP(F$421,TabelleK43BI,7,FALSE),""),"")</f>
        <v/>
      </c>
      <c r="G464" s="4" t="str">
        <f ca="1">IFERROR(IF($B464&lt;&gt;"",VLOOKUP(G$421,TabelleK43BI,7,FALSE),""),"")</f>
        <v/>
      </c>
      <c r="H464" s="4" t="str">
        <f ca="1">IFERROR(IF($B464&lt;&gt;"",VLOOKUP(H$421,TabelleK43BI,7,FALSE),""),"")</f>
        <v/>
      </c>
      <c r="I464" s="4" t="str">
        <f ca="1">IFERROR(IF($B464&lt;&gt;"",VLOOKUP(I$421,TabelleK43BI,7,FALSE),""),"")</f>
        <v/>
      </c>
      <c r="J464" s="4" t="str">
        <f ca="1">IFERROR(IF($B464&lt;&gt;"",VLOOKUP(J$421,TabelleK43BI,7,FALSE),""),"")</f>
        <v/>
      </c>
      <c r="K464" s="4" t="str">
        <f ca="1">IFERROR(IF($B464&lt;&gt;"",VLOOKUP(K$421,TabelleK43BI,7,FALSE),""),"")</f>
        <v/>
      </c>
      <c r="L464" s="4" t="str">
        <f ca="1">IFERROR(IF($B464&lt;&gt;"",VLOOKUP(L$421,TabelleK43BI,7,FALSE),""),"")</f>
        <v/>
      </c>
      <c r="M464" s="4" t="str">
        <f ca="1">IFERROR(IF($B464&lt;&gt;"",VLOOKUP(M$421,TabelleK43BI,7,FALSE),""),"")</f>
        <v/>
      </c>
      <c r="N464" s="4" t="str">
        <f ca="1">IFERROR(IF($B464&lt;&gt;"",VLOOKUP(N$421,TabelleK43BI,7,FALSE),""),"")</f>
        <v/>
      </c>
      <c r="O464" s="4" t="str">
        <f ca="1">IFERROR(IF($B464&lt;&gt;"",VLOOKUP(O$421,TabelleK43BI,7,FALSE),""),"")</f>
        <v/>
      </c>
      <c r="P464" s="4" t="str">
        <f ca="1">IFERROR(IF($B464&lt;&gt;"",VLOOKUP(P$421,TabelleK43BI,7,FALSE),""),"")</f>
        <v/>
      </c>
      <c r="Q464" s="4" t="str">
        <f ca="1">IFERROR(IF($B464&lt;&gt;"",VLOOKUP(Q$421,TabelleK43BI,7,FALSE),""),"")</f>
        <v/>
      </c>
      <c r="R464" s="4" t="str">
        <f ca="1">IFERROR(IF($B464&lt;&gt;"",VLOOKUP(R$421,TabelleK43BI,7,FALSE),""),"")</f>
        <v/>
      </c>
      <c r="S464" s="4" t="str">
        <f ca="1">IFERROR(IF($B464&lt;&gt;"",VLOOKUP(S$421,TabelleK43BI,7,FALSE),""),"")</f>
        <v/>
      </c>
      <c r="T464" s="4" t="str">
        <f ca="1">IFERROR(IF($B464&lt;&gt;"",VLOOKUP(T$421,TabelleK43BI,7,FALSE),""),"")</f>
        <v/>
      </c>
      <c r="U464" s="4" t="str">
        <f ca="1">IFERROR(IF($B464&lt;&gt;"",VLOOKUP(U$421,TabelleK43BI,7,FALSE),""),"")</f>
        <v/>
      </c>
      <c r="V464" s="4" t="str">
        <f ca="1">IFERROR(IF($B464&lt;&gt;"",VLOOKUP(V$421,TabelleK43BI,7,FALSE),""),"")</f>
        <v/>
      </c>
      <c r="W464" s="4" t="str">
        <f ca="1">IFERROR(IF($B464&lt;&gt;"",VLOOKUP(W$421,TabelleK43BI,7,FALSE),""),"")</f>
        <v/>
      </c>
      <c r="X464" s="4" t="str">
        <f ca="1">IFERROR(IF($B464&lt;&gt;"",VLOOKUP(X$421,TabelleK43BI,7,FALSE),""),"")</f>
        <v/>
      </c>
      <c r="Y464" s="4" t="str">
        <f ca="1">IFERROR(IF($B464&lt;&gt;"",VLOOKUP(Y$421,TabelleK43BI,7,FALSE),""),"")</f>
        <v/>
      </c>
      <c r="Z464" s="4" t="str">
        <f ca="1">IFERROR(IF($B464&lt;&gt;"",VLOOKUP(Z$421,TabelleK43BI,7,FALSE),""),"")</f>
        <v/>
      </c>
      <c r="AA464" s="4" t="str">
        <f ca="1">IFERROR(IF($B464&lt;&gt;"",VLOOKUP(AA$421,TabelleK43BI,7,FALSE),""),"")</f>
        <v/>
      </c>
      <c r="AB464" s="4" t="str">
        <f ca="1">IFERROR(IF($B464&lt;&gt;"",VLOOKUP(AB$421,TabelleK43BI,7,FALSE),""),"")</f>
        <v/>
      </c>
      <c r="AC464" s="4" t="str">
        <f ca="1">IFERROR(IF($B464&lt;&gt;"",VLOOKUP(AC$421,TabelleK43BI,7,FALSE),""),"")</f>
        <v/>
      </c>
      <c r="AD464" s="4" t="str">
        <f ca="1">IFERROR(IF($B464&lt;&gt;"",VLOOKUP(AD$421,TabelleK43BI,7,FALSE),""),"")</f>
        <v/>
      </c>
      <c r="AE464" s="4" t="str">
        <f ca="1">IFERROR(IF($B464&lt;&gt;"",VLOOKUP(AE$421,TabelleK43BI,7,FALSE),""),"")</f>
        <v/>
      </c>
      <c r="AF464" s="4" t="str">
        <f ca="1">IFERROR(IF($B464&lt;&gt;"",VLOOKUP(AF$421,TabelleK43BI,7,FALSE),""),"")</f>
        <v/>
      </c>
      <c r="AG464" s="4" t="str">
        <f ca="1">IFERROR(IF($B464&lt;&gt;"",VLOOKUP(AG$421,TabelleK43BI,7,FALSE),""),"")</f>
        <v/>
      </c>
      <c r="AH464" s="4" t="str">
        <f ca="1">IFERROR(IF($B464&lt;&gt;"",VLOOKUP(AH$421,TabelleK43BI,7,FALSE),""),"")</f>
        <v/>
      </c>
      <c r="AI464" s="4" t="str">
        <f ca="1">IFERROR(IF($B464&lt;&gt;"",VLOOKUP(AI$421,TabelleK43BI,7,FALSE),""),"")</f>
        <v/>
      </c>
      <c r="AJ464" s="4" t="str">
        <f ca="1">IFERROR(IF($B464&lt;&gt;"",VLOOKUP(AJ$421,TabelleK43BI,7,FALSE),""),"")</f>
        <v/>
      </c>
      <c r="AK464" s="4" t="str">
        <f ca="1">IFERROR(IF($B464&lt;&gt;"",VLOOKUP(AK$421,TabelleK43BI,7,FALSE),""),"")</f>
        <v/>
      </c>
      <c r="AL464" s="4" t="str">
        <f ca="1">IFERROR(IF($B464&lt;&gt;"",VLOOKUP(AL$421,TabelleK43BI,7,FALSE),""),"")</f>
        <v/>
      </c>
      <c r="AM464" s="4" t="str">
        <f ca="1">IFERROR(IF($B464&lt;&gt;"",VLOOKUP(AM$421,TabelleK43BI,7,FALSE),""),"")</f>
        <v/>
      </c>
      <c r="AN464" s="4" t="str">
        <f ca="1">IFERROR(IF($B464&lt;&gt;"",VLOOKUP(AN$421,TabelleK43BI,7,FALSE),""),"")</f>
        <v/>
      </c>
      <c r="AO464" s="4" t="str">
        <f ca="1">IFERROR(IF($B464&lt;&gt;"",VLOOKUP(AO$421,TabelleK43BI,7,FALSE),""),"")</f>
        <v/>
      </c>
      <c r="AP464" s="4" t="str">
        <f ca="1">IFERROR(IF($B464&lt;&gt;"",VLOOKUP(AP$421,TabelleK43BI,7,FALSE),""),"")</f>
        <v/>
      </c>
      <c r="AQ464" s="4" t="str">
        <f ca="1">IFERROR(IF($B464&lt;&gt;"",VLOOKUP(AQ$421,TabelleK43BI,7,FALSE),""),"")</f>
        <v/>
      </c>
      <c r="AR464" s="4" t="str">
        <f ca="1">IFERROR(IF($B464&lt;&gt;"",VLOOKUP(AR$421,TabelleK43BI,7,FALSE),""),"")</f>
        <v/>
      </c>
      <c r="AS464" s="4" t="str">
        <f ca="1">IFERROR(IF($B464&lt;&gt;"",VLOOKUP(AS$421,TabelleK43BI,7,FALSE),""),"")</f>
        <v/>
      </c>
      <c r="AT464" s="4" t="str">
        <f ca="1">IFERROR(IF($B464&lt;&gt;"",VLOOKUP(AT$421,TabelleK43BI,7,FALSE),""),"")</f>
        <v/>
      </c>
      <c r="AU464" s="4" t="str">
        <f ca="1">IFERROR(IF($B464&lt;&gt;"",VLOOKUP(AU$421,TabelleK43BI,7,FALSE),""),"")</f>
        <v/>
      </c>
      <c r="AV464" s="4" t="str">
        <f ca="1">IFERROR(IF($B464&lt;&gt;"",VLOOKUP(AV$421,TabelleK43BI,7,FALSE),""),"")</f>
        <v/>
      </c>
      <c r="AW464" s="4" t="str">
        <f ca="1">IFERROR(IF($B464&lt;&gt;"",VLOOKUP(AW$421,TabelleK43BI,7,FALSE),""),"")</f>
        <v/>
      </c>
      <c r="AX464" s="4" t="str">
        <f ca="1">IFERROR(IF($B464&lt;&gt;"",VLOOKUP(AX$421,TabelleK43BI,7,FALSE),""),"")</f>
        <v/>
      </c>
      <c r="AY464" s="4" t="str">
        <f ca="1">IFERROR(IF($B464&lt;&gt;"",VLOOKUP(AY$421,TabelleK43BI,7,FALSE),""),"")</f>
        <v/>
      </c>
      <c r="AZ464" s="4" t="str">
        <f ca="1">IFERROR(IF($B464&lt;&gt;"",VLOOKUP(AZ$421,TabelleK43BI,7,FALSE),""),"")</f>
        <v/>
      </c>
      <c r="BA464" s="4" t="str">
        <f ca="1">IFERROR(IF($B464&lt;&gt;"",VLOOKUP(BA$421,TabelleK43BI,7,FALSE),""),"")</f>
        <v/>
      </c>
      <c r="BB464" s="4" t="str">
        <f ca="1">IFERROR(IF($B464&lt;&gt;"",VLOOKUP(BB$421,TabelleK43BI,7,FALSE),""),"")</f>
        <v/>
      </c>
      <c r="BC464" s="4" t="str">
        <f ca="1">IFERROR(IF($B464&lt;&gt;"",VLOOKUP(BC$421,TabelleK43BI,7,FALSE),""),"")</f>
        <v/>
      </c>
      <c r="BD464" s="4" t="str">
        <f ca="1">IFERROR(IF($B464&lt;&gt;"",VLOOKUP(BD$421,TabelleK43BI,7,FALSE),""),"")</f>
        <v/>
      </c>
      <c r="BE464" s="4" t="str">
        <f ca="1">IFERROR(IF($B464&lt;&gt;"",VLOOKUP(BE$421,TabelleK43BI,7,FALSE),""),"")</f>
        <v/>
      </c>
      <c r="BF464" s="4" t="str">
        <f ca="1">IFERROR(IF($B464&lt;&gt;"",VLOOKUP(BF$421,TabelleK43BI,7,FALSE),""),"")</f>
        <v/>
      </c>
      <c r="BG464" s="4" t="str">
        <f ca="1">IFERROR(IF($B464&lt;&gt;"",VLOOKUP(BG$421,TabelleK43BI,7,FALSE),""),"")</f>
        <v/>
      </c>
      <c r="BH464" s="4" t="str">
        <f ca="1">IFERROR(IF($B464&lt;&gt;"",VLOOKUP(BH$421,TabelleK43BI,7,FALSE),""),"")</f>
        <v/>
      </c>
      <c r="BI464" s="4" t="str">
        <f ca="1">IFERROR(IF($B464&lt;&gt;"",VLOOKUP(BI$421,TabelleK43BI,7,FALSE),""),"")</f>
        <v/>
      </c>
      <c r="BJ464" s="4" t="str">
        <f ca="1">IFERROR(IF($B464&lt;&gt;"",VLOOKUP(BJ$421,TabelleK43BI,7,FALSE),""),"")</f>
        <v/>
      </c>
      <c r="BK464" s="4" t="str">
        <f ca="1">IFERROR(IF($B464&lt;&gt;"",VLOOKUP(BK$421,TabelleK43BI,7,FALSE),""),"")</f>
        <v/>
      </c>
      <c r="BL464" s="4" t="str">
        <f ca="1">IFERROR(IF($B464&lt;&gt;"",VLOOKUP(BL$421,TabelleK43BI,7,FALSE),""),"")</f>
        <v/>
      </c>
      <c r="BM464" s="4" t="str">
        <f ca="1">IFERROR(IF($B464&lt;&gt;"",VLOOKUP(BM$421,TabelleK43BI,7,FALSE),""),"")</f>
        <v/>
      </c>
      <c r="BN464" s="4" t="str">
        <f ca="1">IFERROR(IF($B464&lt;&gt;"",VLOOKUP(BN$421,TabelleK43BI,7,FALSE),""),"")</f>
        <v/>
      </c>
      <c r="BO464" s="4" t="str">
        <f ca="1">IFERROR(IF($B464&lt;&gt;"",VLOOKUP(BO$421,TabelleK43BI,7,FALSE),""),"")</f>
        <v/>
      </c>
      <c r="BP464" s="4" t="str">
        <f ca="1">IFERROR(IF($B464&lt;&gt;"",VLOOKUP(BP$421,TabelleK43BI,7,FALSE),""),"")</f>
        <v/>
      </c>
      <c r="BQ464" s="4" t="str">
        <f ca="1">IFERROR(IF($B464&lt;&gt;"",VLOOKUP(BQ$421,TabelleK43BI,7,FALSE),""),"")</f>
        <v/>
      </c>
      <c r="BR464" s="4" t="str">
        <f ca="1">IFERROR(IF($B464&lt;&gt;"",VLOOKUP(BR$421,TabelleK43BI,7,FALSE),""),"")</f>
        <v/>
      </c>
      <c r="BS464" s="4" t="str">
        <f ca="1">IFERROR(IF($B464&lt;&gt;"",VLOOKUP(BS$421,TabelleK43BI,7,FALSE),""),"")</f>
        <v/>
      </c>
      <c r="BT464" s="4" t="str">
        <f ca="1">IFERROR(IF($B464&lt;&gt;"",VLOOKUP(BT$421,TabelleK43BI,7,FALSE),""),"")</f>
        <v/>
      </c>
      <c r="BU464" s="4" t="str">
        <f ca="1">IFERROR(IF($B464&lt;&gt;"",VLOOKUP(BU$421,TabelleK43BI,7,FALSE),""),"")</f>
        <v/>
      </c>
      <c r="BV464" s="4" t="str">
        <f ca="1">IFERROR(IF($B464&lt;&gt;"",VLOOKUP(BV$421,TabelleK43BI,7,FALSE),""),"")</f>
        <v/>
      </c>
      <c r="BW464" s="4" t="str">
        <f ca="1">IFERROR(IF($B464&lt;&gt;"",VLOOKUP(BW$421,TabelleK43BI,7,FALSE),""),"")</f>
        <v/>
      </c>
      <c r="BX464" s="4" t="str">
        <f ca="1">IFERROR(IF($B464&lt;&gt;"",VLOOKUP(BX$421,TabelleK43BI,7,FALSE),""),"")</f>
        <v/>
      </c>
      <c r="BY464" s="4" t="str">
        <f ca="1">IFERROR(IF($B464&lt;&gt;"",VLOOKUP(BY$421,TabelleK43BI,7,FALSE),""),"")</f>
        <v/>
      </c>
      <c r="BZ464" s="4" t="str">
        <f ca="1">IFERROR(IF($B464&lt;&gt;"",VLOOKUP(BZ$421,TabelleK43BI,7,FALSE),""),"")</f>
        <v/>
      </c>
      <c r="CA464" s="4" t="str">
        <f ca="1">IFERROR(IF($B464&lt;&gt;"",VLOOKUP(CA$421,TabelleK43BI,7,FALSE),""),"")</f>
        <v/>
      </c>
      <c r="CB464" s="4" t="str">
        <f ca="1">IFERROR(IF($B464&lt;&gt;"",VLOOKUP(CB$421,TabelleK43BI,7,FALSE),""),"")</f>
        <v/>
      </c>
      <c r="CC464" s="4" t="str">
        <f ca="1">IFERROR(IF($B464&lt;&gt;"",VLOOKUP(CC$421,TabelleK43BI,7,FALSE),""),"")</f>
        <v/>
      </c>
      <c r="CD464" s="4" t="str">
        <f ca="1">IFERROR(IF($B464&lt;&gt;"",VLOOKUP(CD$421,TabelleK43BI,7,FALSE),""),"")</f>
        <v/>
      </c>
      <c r="CE464" s="4" t="str">
        <f ca="1">IFERROR(IF($B464&lt;&gt;"",VLOOKUP(CE$421,TabelleK43BI,7,FALSE),""),"")</f>
        <v/>
      </c>
      <c r="CF464" s="4" t="str">
        <f ca="1">IFERROR(IF($B464&lt;&gt;"",VLOOKUP(CF$421,TabelleK43BI,7,FALSE),""),"")</f>
        <v/>
      </c>
      <c r="CG464" s="4" t="str">
        <f ca="1">IFERROR(IF($B464&lt;&gt;"",VLOOKUP(CG$421,TabelleK43BI,7,FALSE),""),"")</f>
        <v/>
      </c>
      <c r="CH464" s="4" t="str">
        <f ca="1">IFERROR(IF($B464&lt;&gt;"",VLOOKUP(CH$421,TabelleK43BI,7,FALSE),""),"")</f>
        <v/>
      </c>
      <c r="CI464" s="4" t="str">
        <f ca="1">IFERROR(IF($B464&lt;&gt;"",VLOOKUP(CI$421,TabelleK43BI,7,FALSE),""),"")</f>
        <v/>
      </c>
      <c r="CJ464" s="4" t="str">
        <f ca="1">IFERROR(IF($B464&lt;&gt;"",VLOOKUP(CJ$421,TabelleK43BI,7,FALSE),""),"")</f>
        <v/>
      </c>
      <c r="CK464" s="4" t="str">
        <f ca="1">IFERROR(IF($B464&lt;&gt;"",VLOOKUP(CK$421,TabelleK43BI,7,FALSE),""),"")</f>
        <v/>
      </c>
      <c r="CL464" s="4" t="str">
        <f ca="1">IFERROR(IF($B464&lt;&gt;"",VLOOKUP(CL$421,TabelleK43BI,7,FALSE),""),"")</f>
        <v/>
      </c>
      <c r="CM464" s="4" t="str">
        <f ca="1">IFERROR(IF($B464&lt;&gt;"",VLOOKUP(CM$421,TabelleK43BI,7,FALSE),""),"")</f>
        <v/>
      </c>
      <c r="CN464" s="4" t="str">
        <f ca="1">IFERROR(IF($B464&lt;&gt;"",VLOOKUP(CN$421,TabelleK43BI,7,FALSE),""),"")</f>
        <v/>
      </c>
      <c r="CO464" s="4" t="str">
        <f ca="1">IFERROR(IF($B464&lt;&gt;"",VLOOKUP(CO$421,TabelleK43BI,7,FALSE),""),"")</f>
        <v/>
      </c>
      <c r="CP464" s="4" t="str">
        <f ca="1">IFERROR(IF($B464&lt;&gt;"",VLOOKUP(CP$421,TabelleK43BI,7,FALSE),""),"")</f>
        <v/>
      </c>
      <c r="CQ464" s="4" t="str">
        <f ca="1">IFERROR(IF($B464&lt;&gt;"",VLOOKUP(CQ$421,TabelleK43BI,7,FALSE),""),"")</f>
        <v/>
      </c>
      <c r="CR464" s="4" t="str">
        <f ca="1">IFERROR(IF($B464&lt;&gt;"",VLOOKUP(CR$421,TabelleK43BI,7,FALSE),""),"")</f>
        <v/>
      </c>
      <c r="CS464" s="4" t="str">
        <f ca="1">IFERROR(IF($B464&lt;&gt;"",VLOOKUP(CS$421,TabelleK43BI,7,FALSE),""),"")</f>
        <v/>
      </c>
      <c r="CT464" s="4" t="str">
        <f ca="1">IFERROR(IF($B464&lt;&gt;"",VLOOKUP(CT$421,TabelleK43BI,7,FALSE),""),"")</f>
        <v/>
      </c>
      <c r="CU464" s="4" t="str">
        <f ca="1">IFERROR(IF($B464&lt;&gt;"",VLOOKUP(CU$421,TabelleK43BI,7,FALSE),""),"")</f>
        <v/>
      </c>
      <c r="CV464" s="4" t="str">
        <f ca="1">IFERROR(IF($B464&lt;&gt;"",VLOOKUP(CV$421,TabelleK43BI,7,FALSE),""),"")</f>
        <v/>
      </c>
      <c r="CW464" s="4" t="str">
        <f ca="1">IFERROR(IF($B464&lt;&gt;"",VLOOKUP(CW$421,TabelleK43BI,7,FALSE),""),"")</f>
        <v/>
      </c>
      <c r="CX464" s="4" t="str">
        <f ca="1">IFERROR(IF($B464&lt;&gt;"",VLOOKUP(CX$421,TabelleK43BI,7,FALSE),""),"")</f>
        <v/>
      </c>
      <c r="CY464" s="4" t="str">
        <f ca="1">IFERROR(IF($B464&lt;&gt;"",VLOOKUP(CY$421,TabelleK43BI,7,FALSE),""),"")</f>
        <v/>
      </c>
      <c r="CZ464" s="4" t="str">
        <f ca="1">IFERROR(IF($B464&lt;&gt;"",VLOOKUP(CZ$421,TabelleK43BI,7,FALSE),""),"")</f>
        <v/>
      </c>
      <c r="DA464" s="4" t="str">
        <f ca="1">IFERROR(IF($B464&lt;&gt;"",VLOOKUP(DA$421,TabelleK43BI,7,FALSE),""),"")</f>
        <v/>
      </c>
      <c r="DB464" s="4" t="str">
        <f ca="1">IFERROR(IF($B464&lt;&gt;"",VLOOKUP(DB$421,TabelleK43BI,7,FALSE),""),"")</f>
        <v/>
      </c>
      <c r="DC464" s="4" t="str">
        <f ca="1">IFERROR(IF($B464&lt;&gt;"",VLOOKUP(DC$421,TabelleK43BI,7,FALSE),""),"")</f>
        <v/>
      </c>
      <c r="DD464" s="4" t="str">
        <f ca="1">IFERROR(IF($B464&lt;&gt;"",VLOOKUP(DD$421,TabelleK43BI,7,FALSE),""),"")</f>
        <v/>
      </c>
      <c r="DE464" s="4" t="str">
        <f ca="1">IFERROR(IF($B464&lt;&gt;"",VLOOKUP(DE$421,TabelleK43BI,7,FALSE),""),"")</f>
        <v/>
      </c>
      <c r="DF464" s="4" t="str">
        <f ca="1">IFERROR(IF($B464&lt;&gt;"",VLOOKUP(DF$421,TabelleK43BI,7,FALSE),""),"")</f>
        <v/>
      </c>
      <c r="DG464" s="4" t="str">
        <f ca="1">IFERROR(IF($B464&lt;&gt;"",VLOOKUP(DG$421,TabelleK43BI,7,FALSE),""),"")</f>
        <v/>
      </c>
      <c r="DH464" s="4" t="str">
        <f ca="1">IFERROR(IF($B464&lt;&gt;"",VLOOKUP(DH$421,TabelleK43BI,7,FALSE),""),"")</f>
        <v/>
      </c>
      <c r="DI464" s="4" t="str">
        <f ca="1">IFERROR(IF($B464&lt;&gt;"",VLOOKUP(DI$421,TabelleK43BI,7,FALSE),""),"")</f>
        <v/>
      </c>
      <c r="DJ464" s="4" t="str">
        <f ca="1">IFERROR(IF($B464&lt;&gt;"",VLOOKUP(DJ$421,TabelleK43BI,7,FALSE),""),"")</f>
        <v/>
      </c>
      <c r="DK464" s="4" t="str">
        <f ca="1">IFERROR(IF($B464&lt;&gt;"",VLOOKUP(DK$421,TabelleK43BI,7,FALSE),""),"")</f>
        <v/>
      </c>
      <c r="DL464" s="4" t="str">
        <f ca="1">IFERROR(IF($B464&lt;&gt;"",VLOOKUP(DL$421,TabelleK43BI,7,FALSE),""),"")</f>
        <v/>
      </c>
      <c r="DM464" s="4" t="str">
        <f ca="1">IFERROR(IF($B464&lt;&gt;"",VLOOKUP(DM$421,TabelleK43BI,7,FALSE),""),"")</f>
        <v/>
      </c>
      <c r="DN464" s="4" t="str">
        <f ca="1">IFERROR(IF($B464&lt;&gt;"",VLOOKUP(DN$421,TabelleK43BI,7,FALSE),""),"")</f>
        <v/>
      </c>
      <c r="DO464" s="4" t="str">
        <f ca="1">IFERROR(IF($B464&lt;&gt;"",VLOOKUP(DO$421,TabelleK43BI,7,FALSE),""),"")</f>
        <v/>
      </c>
      <c r="DP464" s="4" t="str">
        <f ca="1">IFERROR(IF($B464&lt;&gt;"",VLOOKUP(DP$421,TabelleK43BI,7,FALSE),""),"")</f>
        <v/>
      </c>
      <c r="DQ464" s="4" t="str">
        <f ca="1">IFERROR(IF($B464&lt;&gt;"",VLOOKUP(DQ$421,TabelleK43BI,7,FALSE),""),"")</f>
        <v/>
      </c>
      <c r="DR464" s="4" t="str">
        <f ca="1">IFERROR(IF($B464&lt;&gt;"",VLOOKUP(DR$421,TabelleK43BI,7,FALSE),""),"")</f>
        <v/>
      </c>
      <c r="DS464" s="4" t="str">
        <f ca="1">IFERROR(IF($B464&lt;&gt;"",VLOOKUP(DS$421,TabelleK43BI,7,FALSE),""),"")</f>
        <v/>
      </c>
      <c r="DT464" s="4" t="str">
        <f ca="1">IFERROR(IF($B464&lt;&gt;"",VLOOKUP(DT$421,TabelleK43BI,7,FALSE),""),"")</f>
        <v/>
      </c>
      <c r="DU464" s="4" t="str">
        <f ca="1">IFERROR(IF($B464&lt;&gt;"",VLOOKUP(DU$421,TabelleK43BI,7,FALSE),""),"")</f>
        <v/>
      </c>
      <c r="DV464" s="4" t="str">
        <f ca="1">IFERROR(IF($B464&lt;&gt;"",VLOOKUP(DV$421,TabelleK43BI,7,FALSE),""),"")</f>
        <v/>
      </c>
      <c r="DW464" s="4" t="str">
        <f ca="1">IFERROR(IF($B464&lt;&gt;"",VLOOKUP(DW$421,TabelleK43BI,7,FALSE),""),"")</f>
        <v/>
      </c>
      <c r="DX464" s="4" t="str">
        <f ca="1">IFERROR(IF($B464&lt;&gt;"",VLOOKUP(DX$421,TabelleK43BI,7,FALSE),""),"")</f>
        <v/>
      </c>
      <c r="DY464" s="4" t="str">
        <f ca="1">IFERROR(IF($B464&lt;&gt;"",VLOOKUP(DY$421,TabelleK43BI,7,FALSE),""),"")</f>
        <v/>
      </c>
      <c r="DZ464" s="4" t="str">
        <f ca="1">IFERROR(IF($B464&lt;&gt;"",VLOOKUP(DZ$421,TabelleK43BI,7,FALSE),""),"")</f>
        <v/>
      </c>
      <c r="EA464" s="4" t="str">
        <f ca="1">IFERROR(IF($B464&lt;&gt;"",VLOOKUP(EA$421,TabelleK43BI,7,FALSE),""),"")</f>
        <v/>
      </c>
      <c r="EB464" s="4" t="str">
        <f ca="1">IFERROR(IF($B464&lt;&gt;"",VLOOKUP(EB$421,TabelleK43BI,7,FALSE),""),"")</f>
        <v/>
      </c>
      <c r="EC464" s="4" t="str">
        <f ca="1">IFERROR(IF($B464&lt;&gt;"",VLOOKUP(EC$421,TabelleK43BI,7,FALSE),""),"")</f>
        <v/>
      </c>
      <c r="ED464" s="4" t="str">
        <f ca="1">IFERROR(IF($B464&lt;&gt;"",VLOOKUP(ED$421,TabelleK43BI,7,FALSE),""),"")</f>
        <v/>
      </c>
      <c r="EE464" s="4" t="str">
        <f ca="1">IFERROR(IF($B464&lt;&gt;"",VLOOKUP(EE$421,TabelleK43BI,7,FALSE),""),"")</f>
        <v/>
      </c>
      <c r="EF464" s="4" t="str">
        <f ca="1">IFERROR(IF($B464&lt;&gt;"",VLOOKUP(EF$421,TabelleK43BI,7,FALSE),""),"")</f>
        <v/>
      </c>
      <c r="EG464" s="4" t="str">
        <f ca="1">IFERROR(IF($B464&lt;&gt;"",VLOOKUP(EG$421,TabelleK43BI,7,FALSE),""),"")</f>
        <v/>
      </c>
      <c r="EH464" s="4" t="str">
        <f ca="1">IFERROR(IF($B464&lt;&gt;"",VLOOKUP(EH$421,TabelleK43BI,7,FALSE),""),"")</f>
        <v/>
      </c>
      <c r="EI464" s="4" t="str">
        <f ca="1">IFERROR(IF($B464&lt;&gt;"",VLOOKUP(EI$421,TabelleK43BI,7,FALSE),""),"")</f>
        <v/>
      </c>
      <c r="EJ464" s="4" t="str">
        <f ca="1">IFERROR(IF($B464&lt;&gt;"",VLOOKUP(EJ$421,TabelleK43BI,7,FALSE),""),"")</f>
        <v/>
      </c>
      <c r="EK464" s="4" t="str">
        <f ca="1">IFERROR(IF($B464&lt;&gt;"",VLOOKUP(EK$421,TabelleK43BI,7,FALSE),""),"")</f>
        <v/>
      </c>
      <c r="EL464" s="4" t="str">
        <f ca="1">IFERROR(IF($B464&lt;&gt;"",VLOOKUP(EL$421,TabelleK43BI,7,FALSE),""),"")</f>
        <v/>
      </c>
      <c r="EM464" s="4" t="str">
        <f ca="1">IFERROR(IF($B464&lt;&gt;"",VLOOKUP(EM$421,TabelleK43BI,7,FALSE),""),"")</f>
        <v/>
      </c>
      <c r="EN464" s="4" t="str">
        <f ca="1">IFERROR(IF($B464&lt;&gt;"",VLOOKUP(EN$421,TabelleK43BI,7,FALSE),""),"")</f>
        <v/>
      </c>
      <c r="EO464" s="4" t="str">
        <f ca="1">IFERROR(IF($B464&lt;&gt;"",VLOOKUP(EO$421,TabelleK43BI,7,FALSE),""),"")</f>
        <v/>
      </c>
      <c r="EP464" s="4" t="str">
        <f ca="1">IFERROR(IF($B464&lt;&gt;"",VLOOKUP(EP$421,TabelleK43BI,7,FALSE),""),"")</f>
        <v/>
      </c>
      <c r="EQ464" s="4" t="str">
        <f ca="1">IFERROR(IF($B464&lt;&gt;"",VLOOKUP(EQ$421,TabelleK43BI,7,FALSE),""),"")</f>
        <v/>
      </c>
      <c r="ER464" s="4" t="str">
        <f ca="1">IFERROR(IF($B464&lt;&gt;"",VLOOKUP(ER$421,TabelleK43BI,7,FALSE),""),"")</f>
        <v/>
      </c>
      <c r="ES464" s="4" t="str">
        <f ca="1">IFERROR(IF($B464&lt;&gt;"",VLOOKUP(ES$421,TabelleK43BI,7,FALSE),""),"")</f>
        <v/>
      </c>
      <c r="ET464" s="4" t="str">
        <f ca="1">IFERROR(IF($B464&lt;&gt;"",VLOOKUP(ET$421,TabelleK43BI,7,FALSE),""),"")</f>
        <v/>
      </c>
      <c r="EU464" s="4" t="str">
        <f ca="1">IFERROR(IF($B464&lt;&gt;"",VLOOKUP(EU$421,TabelleK43BI,7,FALSE),""),"")</f>
        <v/>
      </c>
      <c r="EV464" s="4" t="str">
        <f ca="1">IFERROR(IF($B464&lt;&gt;"",VLOOKUP(EV$421,TabelleK43BI,7,FALSE),""),"")</f>
        <v/>
      </c>
      <c r="EW464" s="4" t="str">
        <f ca="1">IFERROR(IF($B464&lt;&gt;"",VLOOKUP(EW$421,TabelleK43BI,7,FALSE),""),"")</f>
        <v/>
      </c>
      <c r="EX464" s="4" t="str">
        <f ca="1">IFERROR(IF($B464&lt;&gt;"",VLOOKUP(EX$421,TabelleK43BI,7,FALSE),""),"")</f>
        <v/>
      </c>
      <c r="EY464" s="4" t="str">
        <f ca="1">IFERROR(IF($B464&lt;&gt;"",VLOOKUP(EY$421,TabelleK43BI,7,FALSE),""),"")</f>
        <v/>
      </c>
      <c r="EZ464" s="4" t="str">
        <f ca="1">IFERROR(IF($B464&lt;&gt;"",VLOOKUP(EZ$421,TabelleK43BI,7,FALSE),""),"")</f>
        <v/>
      </c>
      <c r="FA464" s="4" t="str">
        <f ca="1">IFERROR(IF($B464&lt;&gt;"",VLOOKUP(FA$421,TabelleK43BI,7,FALSE),""),"")</f>
        <v/>
      </c>
      <c r="FB464" s="4" t="str">
        <f ca="1">IFERROR(IF($B464&lt;&gt;"",VLOOKUP(FB$421,TabelleK43BI,7,FALSE),""),"")</f>
        <v/>
      </c>
      <c r="FC464" s="4" t="str">
        <f ca="1">IFERROR(IF($B464&lt;&gt;"",VLOOKUP(FC$421,TabelleK43BI,7,FALSE),""),"")</f>
        <v/>
      </c>
      <c r="FD464" s="4" t="str">
        <f ca="1">IFERROR(IF($B464&lt;&gt;"",VLOOKUP(FD$421,TabelleK43BI,7,FALSE),""),"")</f>
        <v/>
      </c>
      <c r="FE464" s="4" t="str">
        <f ca="1">IFERROR(IF($B464&lt;&gt;"",VLOOKUP(FE$421,TabelleK43BI,7,FALSE),""),"")</f>
        <v/>
      </c>
      <c r="FF464" s="4" t="str">
        <f ca="1">IFERROR(IF($B464&lt;&gt;"",VLOOKUP(FF$421,TabelleK43BI,7,FALSE),""),"")</f>
        <v/>
      </c>
      <c r="FG464" s="4" t="str">
        <f ca="1">IFERROR(IF($B464&lt;&gt;"",VLOOKUP(FG$421,TabelleK43BI,7,FALSE),""),"")</f>
        <v/>
      </c>
      <c r="FH464" s="4" t="str">
        <f ca="1">IFERROR(IF($B464&lt;&gt;"",VLOOKUP(FH$421,TabelleK43BI,7,FALSE),""),"")</f>
        <v/>
      </c>
      <c r="FI464" s="4" t="str">
        <f ca="1">IFERROR(IF($B464&lt;&gt;"",VLOOKUP(FI$421,TabelleK43BI,7,FALSE),""),"")</f>
        <v/>
      </c>
      <c r="FJ464" s="4" t="str">
        <f ca="1">IFERROR(IF($B464&lt;&gt;"",VLOOKUP(FJ$421,TabelleK43BI,7,FALSE),""),"")</f>
        <v/>
      </c>
      <c r="FK464" s="4" t="str">
        <f ca="1">IFERROR(IF($B464&lt;&gt;"",VLOOKUP(FK$421,TabelleK43BI,7,FALSE),""),"")</f>
        <v/>
      </c>
      <c r="FL464" s="4" t="str">
        <f ca="1">IFERROR(IF($B464&lt;&gt;"",VLOOKUP(FL$421,TabelleK43BI,7,FALSE),""),"")</f>
        <v/>
      </c>
      <c r="FM464" s="4" t="str">
        <f ca="1">IFERROR(IF($B464&lt;&gt;"",VLOOKUP(FM$421,TabelleK43BI,7,FALSE),""),"")</f>
        <v/>
      </c>
      <c r="FN464" s="4" t="str">
        <f ca="1">IFERROR(IF($B464&lt;&gt;"",VLOOKUP(FN$421,TabelleK43BI,7,FALSE),""),"")</f>
        <v/>
      </c>
      <c r="FO464" s="4" t="str">
        <f ca="1">IFERROR(IF($B464&lt;&gt;"",VLOOKUP(FO$421,TabelleK43BI,7,FALSE),""),"")</f>
        <v/>
      </c>
      <c r="FP464" s="4" t="str">
        <f ca="1">IFERROR(IF($B464&lt;&gt;"",VLOOKUP(FP$421,TabelleK43BI,7,FALSE),""),"")</f>
        <v/>
      </c>
      <c r="FQ464" s="4" t="str">
        <f ca="1">IFERROR(IF($B464&lt;&gt;"",VLOOKUP(FQ$421,TabelleK43BI,7,FALSE),""),"")</f>
        <v/>
      </c>
      <c r="FR464" s="4" t="str">
        <f ca="1">IFERROR(IF($B464&lt;&gt;"",VLOOKUP(FR$421,TabelleK43BI,7,FALSE),""),"")</f>
        <v/>
      </c>
      <c r="FS464" s="4" t="str">
        <f ca="1">IFERROR(IF($B464&lt;&gt;"",VLOOKUP(FS$421,TabelleK43BI,7,FALSE),""),"")</f>
        <v/>
      </c>
      <c r="FT464" s="4" t="str">
        <f ca="1">IFERROR(IF($B464&lt;&gt;"",VLOOKUP(FT$421,TabelleK43BI,7,FALSE),""),"")</f>
        <v/>
      </c>
      <c r="FU464" s="4" t="str">
        <f ca="1">IFERROR(IF($B464&lt;&gt;"",VLOOKUP(FU$421,TabelleK43BI,7,FALSE),""),"")</f>
        <v/>
      </c>
      <c r="FV464" s="4" t="str">
        <f ca="1">IFERROR(IF($B464&lt;&gt;"",VLOOKUP(FV$421,TabelleK43BI,7,FALSE),""),"")</f>
        <v/>
      </c>
      <c r="FW464" s="4" t="str">
        <f ca="1">IFERROR(IF($B464&lt;&gt;"",VLOOKUP(FW$421,TabelleK43BI,7,FALSE),""),"")</f>
        <v/>
      </c>
      <c r="FX464" s="4" t="str">
        <f ca="1">IFERROR(IF($B464&lt;&gt;"",VLOOKUP(FX$421,TabelleK43BI,7,FALSE),""),"")</f>
        <v/>
      </c>
      <c r="FY464" s="4" t="str">
        <f ca="1">IFERROR(IF($B464&lt;&gt;"",VLOOKUP(FY$421,TabelleK43BI,7,FALSE),""),"")</f>
        <v/>
      </c>
      <c r="FZ464" s="4" t="str">
        <f ca="1">IFERROR(IF($B464&lt;&gt;"",VLOOKUP(FZ$421,TabelleK43BI,7,FALSE),""),"")</f>
        <v/>
      </c>
      <c r="GA464" s="4" t="str">
        <f ca="1">IFERROR(IF($B464&lt;&gt;"",VLOOKUP(GA$421,TabelleK43BI,7,FALSE),""),"")</f>
        <v/>
      </c>
      <c r="GB464" s="4" t="str">
        <f ca="1">IFERROR(IF($B464&lt;&gt;"",VLOOKUP(GB$421,TabelleK43BI,7,FALSE),""),"")</f>
        <v/>
      </c>
      <c r="GC464" s="4" t="str">
        <f ca="1">IFERROR(IF($B464&lt;&gt;"",VLOOKUP(GC$421,TabelleK43BI,7,FALSE),""),"")</f>
        <v/>
      </c>
      <c r="GD464" s="4" t="str">
        <f ca="1">IFERROR(IF($B464&lt;&gt;"",VLOOKUP(GD$421,TabelleK43BI,7,FALSE),""),"")</f>
        <v/>
      </c>
      <c r="GE464" s="4" t="str">
        <f ca="1">IFERROR(IF($B464&lt;&gt;"",VLOOKUP(GE$421,TabelleK43BI,7,FALSE),""),"")</f>
        <v/>
      </c>
      <c r="GF464" s="4" t="str">
        <f ca="1">IFERROR(IF($B464&lt;&gt;"",VLOOKUP(GF$421,TabelleK43BI,7,FALSE),""),"")</f>
        <v/>
      </c>
      <c r="GG464" s="4" t="str">
        <f ca="1">IFERROR(IF($B464&lt;&gt;"",VLOOKUP(GG$421,TabelleK43BI,7,FALSE),""),"")</f>
        <v/>
      </c>
      <c r="GH464" s="4" t="str">
        <f ca="1">IFERROR(IF($B464&lt;&gt;"",VLOOKUP(GH$421,TabelleK43BI,7,FALSE),""),"")</f>
        <v/>
      </c>
      <c r="GI464" s="4" t="str">
        <f ca="1">IFERROR(IF($B464&lt;&gt;"",VLOOKUP(GI$421,TabelleK43BI,7,FALSE),""),"")</f>
        <v/>
      </c>
      <c r="GJ464" s="4" t="str">
        <f ca="1">IFERROR(IF($B464&lt;&gt;"",VLOOKUP(GJ$421,TabelleK43BI,7,FALSE),""),"")</f>
        <v/>
      </c>
      <c r="GK464" s="4" t="str">
        <f ca="1">IFERROR(IF($B464&lt;&gt;"",VLOOKUP(GK$421,TabelleK43BI,7,FALSE),""),"")</f>
        <v/>
      </c>
      <c r="GL464" s="4" t="str">
        <f ca="1">IFERROR(IF($B464&lt;&gt;"",VLOOKUP(GL$421,TabelleK43BI,7,FALSE),""),"")</f>
        <v/>
      </c>
      <c r="GM464" s="4" t="str">
        <f ca="1">IFERROR(IF($B464&lt;&gt;"",VLOOKUP(GM$421,TabelleK43BI,7,FALSE),""),"")</f>
        <v/>
      </c>
      <c r="GN464" s="4" t="str">
        <f ca="1">IFERROR(IF($B464&lt;&gt;"",VLOOKUP(GN$421,TabelleK43BI,7,FALSE),""),"")</f>
        <v/>
      </c>
      <c r="GO464" s="4" t="str">
        <f ca="1">IFERROR(IF($B464&lt;&gt;"",VLOOKUP(GO$421,TabelleK43BI,7,FALSE),""),"")</f>
        <v/>
      </c>
      <c r="GP464" s="4" t="str">
        <f ca="1">IFERROR(IF($B464&lt;&gt;"",VLOOKUP(GP$421,TabelleK43BI,7,FALSE),""),"")</f>
        <v/>
      </c>
      <c r="GQ464" s="4" t="str">
        <f ca="1">IFERROR(IF($B464&lt;&gt;"",VLOOKUP(GQ$421,TabelleK43BI,7,FALSE),""),"")</f>
        <v/>
      </c>
      <c r="GR464" s="4" t="str">
        <f ca="1">IFERROR(IF($B464&lt;&gt;"",VLOOKUP(GR$421,TabelleK43BI,7,FALSE),""),"")</f>
        <v/>
      </c>
      <c r="GS464" s="4" t="str">
        <f ca="1">IFERROR(IF($B464&lt;&gt;"",VLOOKUP(GS$421,TabelleK43BI,7,FALSE),""),"")</f>
        <v/>
      </c>
      <c r="GT464" s="4" t="str">
        <f ca="1">IFERROR(IF($B464&lt;&gt;"",VLOOKUP(GT$421,TabelleK43BI,7,FALSE),""),"")</f>
        <v/>
      </c>
      <c r="GU464" s="4" t="str">
        <f ca="1">IFERROR(IF($B464&lt;&gt;"",VLOOKUP(GU$421,TabelleK43BI,7,FALSE),""),"")</f>
        <v/>
      </c>
      <c r="GV464" s="4" t="str">
        <f ca="1">IFERROR(IF($B464&lt;&gt;"",VLOOKUP(GV$421,TabelleK43BI,7,FALSE),""),"")</f>
        <v/>
      </c>
      <c r="GW464" s="4" t="str">
        <f ca="1">IFERROR(IF($B464&lt;&gt;"",VLOOKUP(GW$421,TabelleK43BI,7,FALSE),""),"")</f>
        <v/>
      </c>
      <c r="GX464" s="4" t="str">
        <f ca="1">IFERROR(IF($B464&lt;&gt;"",VLOOKUP(GX$421,TabelleK43BI,7,FALSE),""),"")</f>
        <v/>
      </c>
      <c r="GY464" s="4" t="str">
        <f ca="1">IFERROR(IF($B464&lt;&gt;"",VLOOKUP(GY$421,TabelleK43BI,7,FALSE),""),"")</f>
        <v/>
      </c>
      <c r="GZ464" s="4" t="str">
        <f ca="1">IFERROR(IF($B464&lt;&gt;"",VLOOKUP(GZ$421,TabelleK43BI,7,FALSE),""),"")</f>
        <v/>
      </c>
      <c r="HA464" s="4" t="str">
        <f ca="1">IFERROR(IF($B464&lt;&gt;"",VLOOKUP(HA$421,TabelleK43BI,7,FALSE),""),"")</f>
        <v/>
      </c>
      <c r="HB464" s="4" t="str">
        <f ca="1">IFERROR(IF($B464&lt;&gt;"",VLOOKUP(HB$421,TabelleK43BI,7,FALSE),""),"")</f>
        <v/>
      </c>
      <c r="HC464" s="4" t="str">
        <f ca="1">IFERROR(IF($B464&lt;&gt;"",VLOOKUP(HC$421,TabelleK43BI,7,FALSE),""),"")</f>
        <v/>
      </c>
      <c r="HD464" s="4" t="str">
        <f ca="1">IFERROR(IF($B464&lt;&gt;"",VLOOKUP(HD$421,TabelleK43BI,7,FALSE),""),"")</f>
        <v/>
      </c>
      <c r="HE464" s="4" t="str">
        <f ca="1">IFERROR(IF($B464&lt;&gt;"",VLOOKUP(HE$421,TabelleK43BI,7,FALSE),""),"")</f>
        <v/>
      </c>
      <c r="HF464" s="4" t="str">
        <f ca="1">IFERROR(IF($B464&lt;&gt;"",VLOOKUP(HF$421,TabelleK43BI,7,FALSE),""),"")</f>
        <v/>
      </c>
      <c r="HG464" s="4" t="str">
        <f ca="1">IFERROR(IF($B464&lt;&gt;"",VLOOKUP(HG$421,TabelleK43BI,7,FALSE),""),"")</f>
        <v/>
      </c>
      <c r="HH464" s="4" t="str">
        <f ca="1">IFERROR(IF($B464&lt;&gt;"",VLOOKUP(HH$421,TabelleK43BI,7,FALSE),""),"")</f>
        <v/>
      </c>
      <c r="HI464" s="4" t="str">
        <f ca="1">IFERROR(IF($B464&lt;&gt;"",VLOOKUP(HI$421,TabelleK43BI,7,FALSE),""),"")</f>
        <v/>
      </c>
      <c r="HJ464" s="4" t="str">
        <f ca="1">IFERROR(IF($B464&lt;&gt;"",VLOOKUP(HJ$421,TabelleK43BI,7,FALSE),""),"")</f>
        <v/>
      </c>
      <c r="HK464" s="4" t="str">
        <f ca="1">IFERROR(IF($B464&lt;&gt;"",VLOOKUP(HK$421,TabelleK43BI,7,FALSE),""),"")</f>
        <v/>
      </c>
      <c r="HL464" s="4" t="str">
        <f ca="1">IFERROR(IF($B464&lt;&gt;"",VLOOKUP(HL$421,TabelleK43BI,7,FALSE),""),"")</f>
        <v/>
      </c>
      <c r="HM464" s="4" t="str">
        <f ca="1">IFERROR(IF($B464&lt;&gt;"",VLOOKUP(HM$421,TabelleK43BI,7,FALSE),""),"")</f>
        <v/>
      </c>
      <c r="HN464" s="4" t="str">
        <f ca="1">IFERROR(IF($B464&lt;&gt;"",VLOOKUP(HN$421,TabelleK43BI,7,FALSE),""),"")</f>
        <v/>
      </c>
      <c r="HO464" s="4" t="str">
        <f ca="1">IFERROR(IF($B464&lt;&gt;"",VLOOKUP(HO$421,TabelleK43BI,7,FALSE),""),"")</f>
        <v/>
      </c>
      <c r="HP464" s="4" t="str">
        <f ca="1">IFERROR(IF($B464&lt;&gt;"",VLOOKUP(HP$421,TabelleK43BI,7,FALSE),""),"")</f>
        <v/>
      </c>
      <c r="HQ464" s="4" t="str">
        <f ca="1">IFERROR(IF($B464&lt;&gt;"",VLOOKUP(HQ$421,TabelleK43BI,7,FALSE),""),"")</f>
        <v/>
      </c>
      <c r="HR464" s="4" t="str">
        <f ca="1">IFERROR(IF($B464&lt;&gt;"",VLOOKUP(HR$421,TabelleK43BI,7,FALSE),""),"")</f>
        <v/>
      </c>
      <c r="HS464" s="4" t="str">
        <f ca="1">IFERROR(IF($B464&lt;&gt;"",VLOOKUP(HS$421,TabelleK43BI,7,FALSE),""),"")</f>
        <v/>
      </c>
      <c r="HT464" s="4" t="str">
        <f ca="1">IFERROR(IF($B464&lt;&gt;"",VLOOKUP(HT$421,TabelleK43BI,7,FALSE),""),"")</f>
        <v/>
      </c>
      <c r="HU464" s="4" t="str">
        <f ca="1">IFERROR(IF($B464&lt;&gt;"",VLOOKUP(HU$421,TabelleK43BI,7,FALSE),""),"")</f>
        <v/>
      </c>
      <c r="HV464" s="4" t="str">
        <f ca="1">IFERROR(IF($B464&lt;&gt;"",VLOOKUP(HV$421,TabelleK43BI,7,FALSE),""),"")</f>
        <v/>
      </c>
      <c r="HW464" s="4" t="str">
        <f ca="1">IFERROR(IF($B464&lt;&gt;"",VLOOKUP(HW$421,TabelleK43BI,7,FALSE),""),"")</f>
        <v/>
      </c>
      <c r="HX464" s="4" t="str">
        <f ca="1">IFERROR(IF($B464&lt;&gt;"",VLOOKUP(HX$421,TabelleK43BI,7,FALSE),""),"")</f>
        <v/>
      </c>
      <c r="HY464" s="4" t="str">
        <f ca="1">IFERROR(IF($B464&lt;&gt;"",VLOOKUP(HY$421,TabelleK43BI,7,FALSE),""),"")</f>
        <v/>
      </c>
      <c r="HZ464" s="4" t="str">
        <f ca="1">IFERROR(IF($B464&lt;&gt;"",VLOOKUP(HZ$421,TabelleK43BI,7,FALSE),""),"")</f>
        <v/>
      </c>
      <c r="IA464" s="4" t="str">
        <f ca="1">IFERROR(IF($B464&lt;&gt;"",VLOOKUP(IA$421,TabelleK43BI,7,FALSE),""),"")</f>
        <v/>
      </c>
      <c r="IB464" s="4" t="str">
        <f ca="1">IFERROR(IF($B464&lt;&gt;"",VLOOKUP(IB$421,TabelleK43BI,7,FALSE),""),"")</f>
        <v/>
      </c>
      <c r="IC464" s="4" t="str">
        <f ca="1">IFERROR(IF($B464&lt;&gt;"",VLOOKUP(IC$421,TabelleK43BI,7,FALSE),""),"")</f>
        <v/>
      </c>
      <c r="ID464" s="4" t="str">
        <f ca="1">IFERROR(IF($B464&lt;&gt;"",VLOOKUP(ID$421,TabelleK43BI,7,FALSE),""),"")</f>
        <v/>
      </c>
      <c r="IE464" s="4" t="str">
        <f ca="1">IFERROR(IF($B464&lt;&gt;"",VLOOKUP(IE$421,TabelleK43BI,7,FALSE),""),"")</f>
        <v/>
      </c>
      <c r="IF464" s="4" t="str">
        <f ca="1">IFERROR(IF($B464&lt;&gt;"",VLOOKUP(IF$421,TabelleK43BI,7,FALSE),""),"")</f>
        <v/>
      </c>
      <c r="IG464" s="4" t="str">
        <f ca="1">IFERROR(IF($B464&lt;&gt;"",VLOOKUP(IG$421,TabelleK43BI,7,FALSE),""),"")</f>
        <v/>
      </c>
      <c r="IH464" s="4" t="str">
        <f ca="1">IFERROR(IF($B464&lt;&gt;"",VLOOKUP(IH$421,TabelleK43BI,7,FALSE),""),"")</f>
        <v/>
      </c>
      <c r="II464" s="4" t="str">
        <f ca="1">IFERROR(IF($B464&lt;&gt;"",VLOOKUP(II$421,TabelleK43BI,7,FALSE),""),"")</f>
        <v/>
      </c>
      <c r="IJ464" s="4" t="str">
        <f ca="1">IFERROR(IF($B464&lt;&gt;"",VLOOKUP(IJ$421,TabelleK43BI,7,FALSE),""),"")</f>
        <v/>
      </c>
      <c r="IK464" s="4" t="str">
        <f ca="1">IFERROR(IF($B464&lt;&gt;"",VLOOKUP(IK$421,TabelleK43BI,7,FALSE),""),"")</f>
        <v/>
      </c>
      <c r="IL464" s="4" t="str">
        <f ca="1">IFERROR(IF($B464&lt;&gt;"",VLOOKUP(IL$421,TabelleK43BI,7,FALSE),""),"")</f>
        <v/>
      </c>
      <c r="IM464" s="4" t="str">
        <f ca="1">IFERROR(IF($B464&lt;&gt;"",VLOOKUP(IM$421,TabelleK43BI,7,FALSE),""),"")</f>
        <v/>
      </c>
      <c r="IN464" s="4" t="str">
        <f ca="1">IFERROR(IF($B464&lt;&gt;"",VLOOKUP(IN$421,TabelleK43BI,7,FALSE),""),"")</f>
        <v/>
      </c>
      <c r="IO464" s="4" t="str">
        <f ca="1">IFERROR(IF($B464&lt;&gt;"",VLOOKUP(IO$421,TabelleK43BI,7,FALSE),""),"")</f>
        <v/>
      </c>
      <c r="IP464" s="4" t="str">
        <f ca="1">IFERROR(IF($B464&lt;&gt;"",VLOOKUP(IP$421,TabelleK43BI,7,FALSE),""),"")</f>
        <v/>
      </c>
      <c r="IQ464" s="4" t="str">
        <f ca="1">IFERROR(IF($B464&lt;&gt;"",VLOOKUP(IQ$421,TabelleK43BI,7,FALSE),""),"")</f>
        <v/>
      </c>
      <c r="IR464" s="4" t="str">
        <f ca="1">IFERROR(IF($B464&lt;&gt;"",VLOOKUP(IR$421,TabelleK43BI,7,FALSE),""),"")</f>
        <v/>
      </c>
      <c r="IS464" s="4" t="str">
        <f ca="1">IFERROR(IF($B464&lt;&gt;"",VLOOKUP(IS$421,TabelleK43BI,7,FALSE),""),"")</f>
        <v/>
      </c>
      <c r="IT464" s="4" t="str">
        <f ca="1">IFERROR(IF($B464&lt;&gt;"",VLOOKUP(IT$421,TabelleK43BI,7,FALSE),""),"")</f>
        <v/>
      </c>
      <c r="IU464" s="4" t="str">
        <f ca="1">IFERROR(IF($B464&lt;&gt;"",VLOOKUP(IU$421,TabelleK43BI,7,FALSE),""),"")</f>
        <v/>
      </c>
      <c r="IV464" s="4" t="str">
        <f ca="1">IFERROR(IF($B464&lt;&gt;"",VLOOKUP(IV$421,TabelleK43BI,7,FALSE),""),"")</f>
        <v/>
      </c>
      <c r="IW464" s="4" t="str">
        <f ca="1">IFERROR(IF($B464&lt;&gt;"",VLOOKUP(IW$421,TabelleK43BI,7,FALSE),""),"")</f>
        <v/>
      </c>
      <c r="IX464" s="4" t="str">
        <f ca="1">IFERROR(IF($B464&lt;&gt;"",VLOOKUP(IX$421,TabelleK43BI,7,FALSE),""),"")</f>
        <v/>
      </c>
      <c r="IY464" s="4" t="str">
        <f ca="1">IFERROR(IF($B464&lt;&gt;"",VLOOKUP(IY$421,TabelleK43BI,7,FALSE),""),"")</f>
        <v/>
      </c>
      <c r="IZ464" s="4" t="str">
        <f ca="1">IFERROR(IF($B464&lt;&gt;"",VLOOKUP(IZ$421,TabelleK43BI,7,FALSE),""),"")</f>
        <v/>
      </c>
      <c r="JA464" s="4" t="str">
        <f ca="1">IFERROR(IF($B464&lt;&gt;"",VLOOKUP(JA$421,TabelleK43BI,7,FALSE),""),"")</f>
        <v/>
      </c>
      <c r="JB464" s="4" t="str">
        <f ca="1">IFERROR(IF($B464&lt;&gt;"",VLOOKUP(JB$421,TabelleK43BI,7,FALSE),""),"")</f>
        <v/>
      </c>
      <c r="JC464" s="4" t="str">
        <f ca="1">IFERROR(IF($B464&lt;&gt;"",VLOOKUP(JC$421,TabelleK43BI,7,FALSE),""),"")</f>
        <v/>
      </c>
      <c r="JD464" s="4" t="str">
        <f ca="1">IFERROR(IF($B464&lt;&gt;"",VLOOKUP(JD$421,TabelleK43BI,7,FALSE),""),"")</f>
        <v/>
      </c>
      <c r="JE464" s="4" t="str">
        <f ca="1">IFERROR(IF($B464&lt;&gt;"",VLOOKUP(JE$421,TabelleK43BI,7,FALSE),""),"")</f>
        <v/>
      </c>
      <c r="JF464" s="4" t="str">
        <f ca="1">IFERROR(IF($B464&lt;&gt;"",VLOOKUP(JF$421,TabelleK43BI,7,FALSE),""),"")</f>
        <v/>
      </c>
      <c r="JG464" s="4" t="str">
        <f ca="1">IFERROR(IF($B464&lt;&gt;"",VLOOKUP(JG$421,TabelleK43BI,7,FALSE),""),"")</f>
        <v/>
      </c>
      <c r="JH464" s="4" t="str">
        <f ca="1">IFERROR(IF($B464&lt;&gt;"",VLOOKUP(JH$421,TabelleK43BI,7,FALSE),""),"")</f>
        <v/>
      </c>
      <c r="JI464" s="4" t="str">
        <f ca="1">IFERROR(IF($B464&lt;&gt;"",VLOOKUP(JI$421,TabelleK43BI,7,FALSE),""),"")</f>
        <v/>
      </c>
      <c r="JJ464" s="4" t="str">
        <f ca="1">IFERROR(IF($B464&lt;&gt;"",VLOOKUP(JJ$421,TabelleK43BI,7,FALSE),""),"")</f>
        <v/>
      </c>
      <c r="JK464" s="4" t="str">
        <f ca="1">IFERROR(IF($B464&lt;&gt;"",VLOOKUP(JK$421,TabelleK43BI,7,FALSE),""),"")</f>
        <v/>
      </c>
      <c r="JL464" s="4" t="str">
        <f ca="1">IFERROR(IF($B464&lt;&gt;"",VLOOKUP(JL$421,TabelleK43BI,7,FALSE),""),"")</f>
        <v/>
      </c>
      <c r="JM464" s="4" t="str">
        <f ca="1">IFERROR(IF($B464&lt;&gt;"",VLOOKUP(JM$421,TabelleK43BI,7,FALSE),""),"")</f>
        <v/>
      </c>
      <c r="JN464" s="4" t="str">
        <f ca="1">IFERROR(IF($B464&lt;&gt;"",VLOOKUP(JN$421,TabelleK43BI,7,FALSE),""),"")</f>
        <v/>
      </c>
      <c r="JO464" s="4" t="str">
        <f ca="1">IFERROR(IF($B464&lt;&gt;"",VLOOKUP(JO$421,TabelleK43BI,7,FALSE),""),"")</f>
        <v/>
      </c>
      <c r="JP464" s="4" t="str">
        <f ca="1">IFERROR(IF($B464&lt;&gt;"",VLOOKUP(JP$421,TabelleK43BI,7,FALSE),""),"")</f>
        <v/>
      </c>
      <c r="JQ464" s="4" t="str">
        <f ca="1">IFERROR(IF($B464&lt;&gt;"",VLOOKUP(JQ$421,TabelleK43BI,7,FALSE),""),"")</f>
        <v/>
      </c>
      <c r="JR464" s="4" t="str">
        <f ca="1">IFERROR(IF($B464&lt;&gt;"",VLOOKUP(JR$421,TabelleK43BI,7,FALSE),""),"")</f>
        <v/>
      </c>
      <c r="JS464" s="4" t="str">
        <f ca="1">IFERROR(IF($B464&lt;&gt;"",VLOOKUP(JS$421,TabelleK43BI,7,FALSE),""),"")</f>
        <v/>
      </c>
      <c r="JT464" s="4" t="str">
        <f ca="1">IFERROR(IF($B464&lt;&gt;"",VLOOKUP(JT$421,TabelleK43BI,7,FALSE),""),"")</f>
        <v/>
      </c>
      <c r="JU464" s="4" t="str">
        <f ca="1">IFERROR(IF($B464&lt;&gt;"",VLOOKUP(JU$421,TabelleK43BI,7,FALSE),""),"")</f>
        <v/>
      </c>
      <c r="JV464" s="4" t="str">
        <f ca="1">IFERROR(IF($B464&lt;&gt;"",VLOOKUP(JV$421,TabelleK43BI,7,FALSE),""),"")</f>
        <v/>
      </c>
      <c r="JW464" s="4" t="str">
        <f ca="1">IFERROR(IF($B464&lt;&gt;"",VLOOKUP(JW$421,TabelleK43BI,7,FALSE),""),"")</f>
        <v/>
      </c>
      <c r="JX464" s="4" t="str">
        <f ca="1">IFERROR(IF($B464&lt;&gt;"",VLOOKUP(JX$421,TabelleK43BI,7,FALSE),""),"")</f>
        <v/>
      </c>
      <c r="JY464" s="4" t="str">
        <f ca="1">IFERROR(IF($B464&lt;&gt;"",VLOOKUP(JY$421,TabelleK43BI,7,FALSE),""),"")</f>
        <v/>
      </c>
      <c r="JZ464" s="4" t="str">
        <f ca="1">IFERROR(IF($B464&lt;&gt;"",VLOOKUP(JZ$421,TabelleK43BI,7,FALSE),""),"")</f>
        <v/>
      </c>
      <c r="KA464" s="4" t="str">
        <f ca="1">IFERROR(IF($B464&lt;&gt;"",VLOOKUP(KA$421,TabelleK43BI,7,FALSE),""),"")</f>
        <v/>
      </c>
      <c r="KB464" s="4" t="str">
        <f ca="1">IFERROR(IF($B464&lt;&gt;"",VLOOKUP(KB$421,TabelleK43BI,7,FALSE),""),"")</f>
        <v/>
      </c>
      <c r="KC464" s="4" t="str">
        <f ca="1">IFERROR(IF($B464&lt;&gt;"",VLOOKUP(KC$421,TabelleK43BI,7,FALSE),""),"")</f>
        <v/>
      </c>
      <c r="KD464" s="4" t="str">
        <f ca="1">IFERROR(IF($B464&lt;&gt;"",VLOOKUP(KD$421,TabelleK43BI,7,FALSE),""),"")</f>
        <v/>
      </c>
      <c r="KE464" s="4" t="str">
        <f ca="1">IFERROR(IF($B464&lt;&gt;"",VLOOKUP(KE$421,TabelleK43BI,7,FALSE),""),"")</f>
        <v/>
      </c>
      <c r="KF464" s="4" t="str">
        <f ca="1">IFERROR(IF($B464&lt;&gt;"",VLOOKUP(KF$421,TabelleK43BI,7,FALSE),""),"")</f>
        <v/>
      </c>
      <c r="KG464" s="4" t="str">
        <f ca="1">IFERROR(IF($B464&lt;&gt;"",VLOOKUP(KG$421,TabelleK43BI,7,FALSE),""),"")</f>
        <v/>
      </c>
      <c r="KH464" s="4" t="str">
        <f ca="1">IFERROR(IF($B464&lt;&gt;"",VLOOKUP(KH$421,TabelleK43BI,7,FALSE),""),"")</f>
        <v/>
      </c>
      <c r="KI464" s="4" t="str">
        <f ca="1">IFERROR(IF($B464&lt;&gt;"",VLOOKUP(KI$421,TabelleK43BI,7,FALSE),""),"")</f>
        <v/>
      </c>
      <c r="KJ464" s="4" t="str">
        <f ca="1">IFERROR(IF($B464&lt;&gt;"",VLOOKUP(KJ$421,TabelleK43BI,7,FALSE),""),"")</f>
        <v/>
      </c>
      <c r="KK464" s="4" t="str">
        <f ca="1">IFERROR(IF($B464&lt;&gt;"",VLOOKUP(KK$421,TabelleK43BI,7,FALSE),""),"")</f>
        <v/>
      </c>
      <c r="KL464" s="4" t="str">
        <f ca="1">IFERROR(IF($B464&lt;&gt;"",VLOOKUP(KL$421,TabelleK43BI,7,FALSE),""),"")</f>
        <v/>
      </c>
      <c r="KM464" s="4" t="str">
        <f ca="1">IFERROR(IF($B464&lt;&gt;"",VLOOKUP(KM$421,TabelleK43BI,7,FALSE),""),"")</f>
        <v/>
      </c>
      <c r="KN464" s="4" t="str">
        <f ca="1">IFERROR(IF($B464&lt;&gt;"",VLOOKUP(KN$421,TabelleK43BI,7,FALSE),""),"")</f>
        <v/>
      </c>
      <c r="KO464" s="4" t="str">
        <f ca="1">IFERROR(IF($B464&lt;&gt;"",VLOOKUP(KO$421,TabelleK43BI,7,FALSE),""),"")</f>
        <v/>
      </c>
      <c r="KP464" s="4" t="str">
        <f ca="1">IFERROR(IF($B464&lt;&gt;"",VLOOKUP(KP$421,TabelleK43BI,7,FALSE),""),"")</f>
        <v/>
      </c>
      <c r="KQ464" s="4" t="str">
        <f ca="1">IFERROR(IF($B464&lt;&gt;"",VLOOKUP(KQ$421,TabelleK43BI,7,FALSE),""),"")</f>
        <v/>
      </c>
      <c r="KR464" s="4" t="str">
        <f>IFERROR(VLOOKUP($KR$421,TabelleK43BI,7,FALSE),"")</f>
        <v/>
      </c>
      <c r="KS464" s="4" t="str">
        <f>IFERROR(VLOOKUP($KS$421,TabelleK43BI,7,FALSE),"")</f>
        <v/>
      </c>
    </row>
    <row r="465" spans="2:305" ht="12.75" hidden="1" customHeight="1" x14ac:dyDescent="0.2">
      <c r="B465" s="138" t="str">
        <f t="shared" ca="1" si="148"/>
        <v/>
      </c>
      <c r="C465" s="4" t="str">
        <f ca="1">IFERROR(IF($B465&lt;&gt;"",VLOOKUP(C$421,TabelleK44BI,7,FALSE),""),"")</f>
        <v/>
      </c>
      <c r="D465" s="4" t="str">
        <f ca="1">IFERROR(IF($B465&lt;&gt;"",VLOOKUP(D$421,TabelleK44BI,7,FALSE),""),"")</f>
        <v/>
      </c>
      <c r="E465" s="4" t="str">
        <f ca="1">IFERROR(IF($B465&lt;&gt;"",VLOOKUP(E$421,TabelleK44BI,7,FALSE),""),"")</f>
        <v/>
      </c>
      <c r="F465" s="4" t="str">
        <f ca="1">IFERROR(IF($B465&lt;&gt;"",VLOOKUP(F$421,TabelleK44BI,7,FALSE),""),"")</f>
        <v/>
      </c>
      <c r="G465" s="4" t="str">
        <f ca="1">IFERROR(IF($B465&lt;&gt;"",VLOOKUP(G$421,TabelleK44BI,7,FALSE),""),"")</f>
        <v/>
      </c>
      <c r="H465" s="4" t="str">
        <f ca="1">IFERROR(IF($B465&lt;&gt;"",VLOOKUP(H$421,TabelleK44BI,7,FALSE),""),"")</f>
        <v/>
      </c>
      <c r="I465" s="4" t="str">
        <f ca="1">IFERROR(IF($B465&lt;&gt;"",VLOOKUP(I$421,TabelleK44BI,7,FALSE),""),"")</f>
        <v/>
      </c>
      <c r="J465" s="4" t="str">
        <f ca="1">IFERROR(IF($B465&lt;&gt;"",VLOOKUP(J$421,TabelleK44BI,7,FALSE),""),"")</f>
        <v/>
      </c>
      <c r="K465" s="4" t="str">
        <f ca="1">IFERROR(IF($B465&lt;&gt;"",VLOOKUP(K$421,TabelleK44BI,7,FALSE),""),"")</f>
        <v/>
      </c>
      <c r="L465" s="4" t="str">
        <f ca="1">IFERROR(IF($B465&lt;&gt;"",VLOOKUP(L$421,TabelleK44BI,7,FALSE),""),"")</f>
        <v/>
      </c>
      <c r="M465" s="4" t="str">
        <f ca="1">IFERROR(IF($B465&lt;&gt;"",VLOOKUP(M$421,TabelleK44BI,7,FALSE),""),"")</f>
        <v/>
      </c>
      <c r="N465" s="4" t="str">
        <f ca="1">IFERROR(IF($B465&lt;&gt;"",VLOOKUP(N$421,TabelleK44BI,7,FALSE),""),"")</f>
        <v/>
      </c>
      <c r="O465" s="4" t="str">
        <f ca="1">IFERROR(IF($B465&lt;&gt;"",VLOOKUP(O$421,TabelleK44BI,7,FALSE),""),"")</f>
        <v/>
      </c>
      <c r="P465" s="4" t="str">
        <f ca="1">IFERROR(IF($B465&lt;&gt;"",VLOOKUP(P$421,TabelleK44BI,7,FALSE),""),"")</f>
        <v/>
      </c>
      <c r="Q465" s="4" t="str">
        <f ca="1">IFERROR(IF($B465&lt;&gt;"",VLOOKUP(Q$421,TabelleK44BI,7,FALSE),""),"")</f>
        <v/>
      </c>
      <c r="R465" s="4" t="str">
        <f ca="1">IFERROR(IF($B465&lt;&gt;"",VLOOKUP(R$421,TabelleK44BI,7,FALSE),""),"")</f>
        <v/>
      </c>
      <c r="S465" s="4" t="str">
        <f ca="1">IFERROR(IF($B465&lt;&gt;"",VLOOKUP(S$421,TabelleK44BI,7,FALSE),""),"")</f>
        <v/>
      </c>
      <c r="T465" s="4" t="str">
        <f ca="1">IFERROR(IF($B465&lt;&gt;"",VLOOKUP(T$421,TabelleK44BI,7,FALSE),""),"")</f>
        <v/>
      </c>
      <c r="U465" s="4" t="str">
        <f ca="1">IFERROR(IF($B465&lt;&gt;"",VLOOKUP(U$421,TabelleK44BI,7,FALSE),""),"")</f>
        <v/>
      </c>
      <c r="V465" s="4" t="str">
        <f ca="1">IFERROR(IF($B465&lt;&gt;"",VLOOKUP(V$421,TabelleK44BI,7,FALSE),""),"")</f>
        <v/>
      </c>
      <c r="W465" s="4" t="str">
        <f ca="1">IFERROR(IF($B465&lt;&gt;"",VLOOKUP(W$421,TabelleK44BI,7,FALSE),""),"")</f>
        <v/>
      </c>
      <c r="X465" s="4" t="str">
        <f ca="1">IFERROR(IF($B465&lt;&gt;"",VLOOKUP(X$421,TabelleK44BI,7,FALSE),""),"")</f>
        <v/>
      </c>
      <c r="Y465" s="4" t="str">
        <f ca="1">IFERROR(IF($B465&lt;&gt;"",VLOOKUP(Y$421,TabelleK44BI,7,FALSE),""),"")</f>
        <v/>
      </c>
      <c r="Z465" s="4" t="str">
        <f ca="1">IFERROR(IF($B465&lt;&gt;"",VLOOKUP(Z$421,TabelleK44BI,7,FALSE),""),"")</f>
        <v/>
      </c>
      <c r="AA465" s="4" t="str">
        <f ca="1">IFERROR(IF($B465&lt;&gt;"",VLOOKUP(AA$421,TabelleK44BI,7,FALSE),""),"")</f>
        <v/>
      </c>
      <c r="AB465" s="4" t="str">
        <f ca="1">IFERROR(IF($B465&lt;&gt;"",VLOOKUP(AB$421,TabelleK44BI,7,FALSE),""),"")</f>
        <v/>
      </c>
      <c r="AC465" s="4" t="str">
        <f ca="1">IFERROR(IF($B465&lt;&gt;"",VLOOKUP(AC$421,TabelleK44BI,7,FALSE),""),"")</f>
        <v/>
      </c>
      <c r="AD465" s="4" t="str">
        <f ca="1">IFERROR(IF($B465&lt;&gt;"",VLOOKUP(AD$421,TabelleK44BI,7,FALSE),""),"")</f>
        <v/>
      </c>
      <c r="AE465" s="4" t="str">
        <f ca="1">IFERROR(IF($B465&lt;&gt;"",VLOOKUP(AE$421,TabelleK44BI,7,FALSE),""),"")</f>
        <v/>
      </c>
      <c r="AF465" s="4" t="str">
        <f ca="1">IFERROR(IF($B465&lt;&gt;"",VLOOKUP(AF$421,TabelleK44BI,7,FALSE),""),"")</f>
        <v/>
      </c>
      <c r="AG465" s="4" t="str">
        <f ca="1">IFERROR(IF($B465&lt;&gt;"",VLOOKUP(AG$421,TabelleK44BI,7,FALSE),""),"")</f>
        <v/>
      </c>
      <c r="AH465" s="4" t="str">
        <f ca="1">IFERROR(IF($B465&lt;&gt;"",VLOOKUP(AH$421,TabelleK44BI,7,FALSE),""),"")</f>
        <v/>
      </c>
      <c r="AI465" s="4" t="str">
        <f ca="1">IFERROR(IF($B465&lt;&gt;"",VLOOKUP(AI$421,TabelleK44BI,7,FALSE),""),"")</f>
        <v/>
      </c>
      <c r="AJ465" s="4" t="str">
        <f ca="1">IFERROR(IF($B465&lt;&gt;"",VLOOKUP(AJ$421,TabelleK44BI,7,FALSE),""),"")</f>
        <v/>
      </c>
      <c r="AK465" s="4" t="str">
        <f ca="1">IFERROR(IF($B465&lt;&gt;"",VLOOKUP(AK$421,TabelleK44BI,7,FALSE),""),"")</f>
        <v/>
      </c>
      <c r="AL465" s="4" t="str">
        <f ca="1">IFERROR(IF($B465&lt;&gt;"",VLOOKUP(AL$421,TabelleK44BI,7,FALSE),""),"")</f>
        <v/>
      </c>
      <c r="AM465" s="4" t="str">
        <f ca="1">IFERROR(IF($B465&lt;&gt;"",VLOOKUP(AM$421,TabelleK44BI,7,FALSE),""),"")</f>
        <v/>
      </c>
      <c r="AN465" s="4" t="str">
        <f ca="1">IFERROR(IF($B465&lt;&gt;"",VLOOKUP(AN$421,TabelleK44BI,7,FALSE),""),"")</f>
        <v/>
      </c>
      <c r="AO465" s="4" t="str">
        <f ca="1">IFERROR(IF($B465&lt;&gt;"",VLOOKUP(AO$421,TabelleK44BI,7,FALSE),""),"")</f>
        <v/>
      </c>
      <c r="AP465" s="4" t="str">
        <f ca="1">IFERROR(IF($B465&lt;&gt;"",VLOOKUP(AP$421,TabelleK44BI,7,FALSE),""),"")</f>
        <v/>
      </c>
      <c r="AQ465" s="4" t="str">
        <f ca="1">IFERROR(IF($B465&lt;&gt;"",VLOOKUP(AQ$421,TabelleK44BI,7,FALSE),""),"")</f>
        <v/>
      </c>
      <c r="AR465" s="4" t="str">
        <f ca="1">IFERROR(IF($B465&lt;&gt;"",VLOOKUP(AR$421,TabelleK44BI,7,FALSE),""),"")</f>
        <v/>
      </c>
      <c r="AS465" s="4" t="str">
        <f ca="1">IFERROR(IF($B465&lt;&gt;"",VLOOKUP(AS$421,TabelleK44BI,7,FALSE),""),"")</f>
        <v/>
      </c>
      <c r="AT465" s="4" t="str">
        <f ca="1">IFERROR(IF($B465&lt;&gt;"",VLOOKUP(AT$421,TabelleK44BI,7,FALSE),""),"")</f>
        <v/>
      </c>
      <c r="AU465" s="4" t="str">
        <f ca="1">IFERROR(IF($B465&lt;&gt;"",VLOOKUP(AU$421,TabelleK44BI,7,FALSE),""),"")</f>
        <v/>
      </c>
      <c r="AV465" s="4" t="str">
        <f ca="1">IFERROR(IF($B465&lt;&gt;"",VLOOKUP(AV$421,TabelleK44BI,7,FALSE),""),"")</f>
        <v/>
      </c>
      <c r="AW465" s="4" t="str">
        <f ca="1">IFERROR(IF($B465&lt;&gt;"",VLOOKUP(AW$421,TabelleK44BI,7,FALSE),""),"")</f>
        <v/>
      </c>
      <c r="AX465" s="4" t="str">
        <f ca="1">IFERROR(IF($B465&lt;&gt;"",VLOOKUP(AX$421,TabelleK44BI,7,FALSE),""),"")</f>
        <v/>
      </c>
      <c r="AY465" s="4" t="str">
        <f ca="1">IFERROR(IF($B465&lt;&gt;"",VLOOKUP(AY$421,TabelleK44BI,7,FALSE),""),"")</f>
        <v/>
      </c>
      <c r="AZ465" s="4" t="str">
        <f ca="1">IFERROR(IF($B465&lt;&gt;"",VLOOKUP(AZ$421,TabelleK44BI,7,FALSE),""),"")</f>
        <v/>
      </c>
      <c r="BA465" s="4" t="str">
        <f ca="1">IFERROR(IF($B465&lt;&gt;"",VLOOKUP(BA$421,TabelleK44BI,7,FALSE),""),"")</f>
        <v/>
      </c>
      <c r="BB465" s="4" t="str">
        <f ca="1">IFERROR(IF($B465&lt;&gt;"",VLOOKUP(BB$421,TabelleK44BI,7,FALSE),""),"")</f>
        <v/>
      </c>
      <c r="BC465" s="4" t="str">
        <f ca="1">IFERROR(IF($B465&lt;&gt;"",VLOOKUP(BC$421,TabelleK44BI,7,FALSE),""),"")</f>
        <v/>
      </c>
      <c r="BD465" s="4" t="str">
        <f ca="1">IFERROR(IF($B465&lt;&gt;"",VLOOKUP(BD$421,TabelleK44BI,7,FALSE),""),"")</f>
        <v/>
      </c>
      <c r="BE465" s="4" t="str">
        <f ca="1">IFERROR(IF($B465&lt;&gt;"",VLOOKUP(BE$421,TabelleK44BI,7,FALSE),""),"")</f>
        <v/>
      </c>
      <c r="BF465" s="4" t="str">
        <f ca="1">IFERROR(IF($B465&lt;&gt;"",VLOOKUP(BF$421,TabelleK44BI,7,FALSE),""),"")</f>
        <v/>
      </c>
      <c r="BG465" s="4" t="str">
        <f ca="1">IFERROR(IF($B465&lt;&gt;"",VLOOKUP(BG$421,TabelleK44BI,7,FALSE),""),"")</f>
        <v/>
      </c>
      <c r="BH465" s="4" t="str">
        <f ca="1">IFERROR(IF($B465&lt;&gt;"",VLOOKUP(BH$421,TabelleK44BI,7,FALSE),""),"")</f>
        <v/>
      </c>
      <c r="BI465" s="4" t="str">
        <f ca="1">IFERROR(IF($B465&lt;&gt;"",VLOOKUP(BI$421,TabelleK44BI,7,FALSE),""),"")</f>
        <v/>
      </c>
      <c r="BJ465" s="4" t="str">
        <f ca="1">IFERROR(IF($B465&lt;&gt;"",VLOOKUP(BJ$421,TabelleK44BI,7,FALSE),""),"")</f>
        <v/>
      </c>
      <c r="BK465" s="4" t="str">
        <f ca="1">IFERROR(IF($B465&lt;&gt;"",VLOOKUP(BK$421,TabelleK44BI,7,FALSE),""),"")</f>
        <v/>
      </c>
      <c r="BL465" s="4" t="str">
        <f ca="1">IFERROR(IF($B465&lt;&gt;"",VLOOKUP(BL$421,TabelleK44BI,7,FALSE),""),"")</f>
        <v/>
      </c>
      <c r="BM465" s="4" t="str">
        <f ca="1">IFERROR(IF($B465&lt;&gt;"",VLOOKUP(BM$421,TabelleK44BI,7,FALSE),""),"")</f>
        <v/>
      </c>
      <c r="BN465" s="4" t="str">
        <f ca="1">IFERROR(IF($B465&lt;&gt;"",VLOOKUP(BN$421,TabelleK44BI,7,FALSE),""),"")</f>
        <v/>
      </c>
      <c r="BO465" s="4" t="str">
        <f ca="1">IFERROR(IF($B465&lt;&gt;"",VLOOKUP(BO$421,TabelleK44BI,7,FALSE),""),"")</f>
        <v/>
      </c>
      <c r="BP465" s="4" t="str">
        <f ca="1">IFERROR(IF($B465&lt;&gt;"",VLOOKUP(BP$421,TabelleK44BI,7,FALSE),""),"")</f>
        <v/>
      </c>
      <c r="BQ465" s="4" t="str">
        <f ca="1">IFERROR(IF($B465&lt;&gt;"",VLOOKUP(BQ$421,TabelleK44BI,7,FALSE),""),"")</f>
        <v/>
      </c>
      <c r="BR465" s="4" t="str">
        <f ca="1">IFERROR(IF($B465&lt;&gt;"",VLOOKUP(BR$421,TabelleK44BI,7,FALSE),""),"")</f>
        <v/>
      </c>
      <c r="BS465" s="4" t="str">
        <f ca="1">IFERROR(IF($B465&lt;&gt;"",VLOOKUP(BS$421,TabelleK44BI,7,FALSE),""),"")</f>
        <v/>
      </c>
      <c r="BT465" s="4" t="str">
        <f ca="1">IFERROR(IF($B465&lt;&gt;"",VLOOKUP(BT$421,TabelleK44BI,7,FALSE),""),"")</f>
        <v/>
      </c>
      <c r="BU465" s="4" t="str">
        <f ca="1">IFERROR(IF($B465&lt;&gt;"",VLOOKUP(BU$421,TabelleK44BI,7,FALSE),""),"")</f>
        <v/>
      </c>
      <c r="BV465" s="4" t="str">
        <f ca="1">IFERROR(IF($B465&lt;&gt;"",VLOOKUP(BV$421,TabelleK44BI,7,FALSE),""),"")</f>
        <v/>
      </c>
      <c r="BW465" s="4" t="str">
        <f ca="1">IFERROR(IF($B465&lt;&gt;"",VLOOKUP(BW$421,TabelleK44BI,7,FALSE),""),"")</f>
        <v/>
      </c>
      <c r="BX465" s="4" t="str">
        <f ca="1">IFERROR(IF($B465&lt;&gt;"",VLOOKUP(BX$421,TabelleK44BI,7,FALSE),""),"")</f>
        <v/>
      </c>
      <c r="BY465" s="4" t="str">
        <f ca="1">IFERROR(IF($B465&lt;&gt;"",VLOOKUP(BY$421,TabelleK44BI,7,FALSE),""),"")</f>
        <v/>
      </c>
      <c r="BZ465" s="4" t="str">
        <f ca="1">IFERROR(IF($B465&lt;&gt;"",VLOOKUP(BZ$421,TabelleK44BI,7,FALSE),""),"")</f>
        <v/>
      </c>
      <c r="CA465" s="4" t="str">
        <f ca="1">IFERROR(IF($B465&lt;&gt;"",VLOOKUP(CA$421,TabelleK44BI,7,FALSE),""),"")</f>
        <v/>
      </c>
      <c r="CB465" s="4" t="str">
        <f ca="1">IFERROR(IF($B465&lt;&gt;"",VLOOKUP(CB$421,TabelleK44BI,7,FALSE),""),"")</f>
        <v/>
      </c>
      <c r="CC465" s="4" t="str">
        <f ca="1">IFERROR(IF($B465&lt;&gt;"",VLOOKUP(CC$421,TabelleK44BI,7,FALSE),""),"")</f>
        <v/>
      </c>
      <c r="CD465" s="4" t="str">
        <f ca="1">IFERROR(IF($B465&lt;&gt;"",VLOOKUP(CD$421,TabelleK44BI,7,FALSE),""),"")</f>
        <v/>
      </c>
      <c r="CE465" s="4" t="str">
        <f ca="1">IFERROR(IF($B465&lt;&gt;"",VLOOKUP(CE$421,TabelleK44BI,7,FALSE),""),"")</f>
        <v/>
      </c>
      <c r="CF465" s="4" t="str">
        <f ca="1">IFERROR(IF($B465&lt;&gt;"",VLOOKUP(CF$421,TabelleK44BI,7,FALSE),""),"")</f>
        <v/>
      </c>
      <c r="CG465" s="4" t="str">
        <f ca="1">IFERROR(IF($B465&lt;&gt;"",VLOOKUP(CG$421,TabelleK44BI,7,FALSE),""),"")</f>
        <v/>
      </c>
      <c r="CH465" s="4" t="str">
        <f ca="1">IFERROR(IF($B465&lt;&gt;"",VLOOKUP(CH$421,TabelleK44BI,7,FALSE),""),"")</f>
        <v/>
      </c>
      <c r="CI465" s="4" t="str">
        <f ca="1">IFERROR(IF($B465&lt;&gt;"",VLOOKUP(CI$421,TabelleK44BI,7,FALSE),""),"")</f>
        <v/>
      </c>
      <c r="CJ465" s="4" t="str">
        <f ca="1">IFERROR(IF($B465&lt;&gt;"",VLOOKUP(CJ$421,TabelleK44BI,7,FALSE),""),"")</f>
        <v/>
      </c>
      <c r="CK465" s="4" t="str">
        <f ca="1">IFERROR(IF($B465&lt;&gt;"",VLOOKUP(CK$421,TabelleK44BI,7,FALSE),""),"")</f>
        <v/>
      </c>
      <c r="CL465" s="4" t="str">
        <f ca="1">IFERROR(IF($B465&lt;&gt;"",VLOOKUP(CL$421,TabelleK44BI,7,FALSE),""),"")</f>
        <v/>
      </c>
      <c r="CM465" s="4" t="str">
        <f ca="1">IFERROR(IF($B465&lt;&gt;"",VLOOKUP(CM$421,TabelleK44BI,7,FALSE),""),"")</f>
        <v/>
      </c>
      <c r="CN465" s="4" t="str">
        <f ca="1">IFERROR(IF($B465&lt;&gt;"",VLOOKUP(CN$421,TabelleK44BI,7,FALSE),""),"")</f>
        <v/>
      </c>
      <c r="CO465" s="4" t="str">
        <f ca="1">IFERROR(IF($B465&lt;&gt;"",VLOOKUP(CO$421,TabelleK44BI,7,FALSE),""),"")</f>
        <v/>
      </c>
      <c r="CP465" s="4" t="str">
        <f ca="1">IFERROR(IF($B465&lt;&gt;"",VLOOKUP(CP$421,TabelleK44BI,7,FALSE),""),"")</f>
        <v/>
      </c>
      <c r="CQ465" s="4" t="str">
        <f ca="1">IFERROR(IF($B465&lt;&gt;"",VLOOKUP(CQ$421,TabelleK44BI,7,FALSE),""),"")</f>
        <v/>
      </c>
      <c r="CR465" s="4" t="str">
        <f ca="1">IFERROR(IF($B465&lt;&gt;"",VLOOKUP(CR$421,TabelleK44BI,7,FALSE),""),"")</f>
        <v/>
      </c>
      <c r="CS465" s="4" t="str">
        <f ca="1">IFERROR(IF($B465&lt;&gt;"",VLOOKUP(CS$421,TabelleK44BI,7,FALSE),""),"")</f>
        <v/>
      </c>
      <c r="CT465" s="4" t="str">
        <f ca="1">IFERROR(IF($B465&lt;&gt;"",VLOOKUP(CT$421,TabelleK44BI,7,FALSE),""),"")</f>
        <v/>
      </c>
      <c r="CU465" s="4" t="str">
        <f ca="1">IFERROR(IF($B465&lt;&gt;"",VLOOKUP(CU$421,TabelleK44BI,7,FALSE),""),"")</f>
        <v/>
      </c>
      <c r="CV465" s="4" t="str">
        <f ca="1">IFERROR(IF($B465&lt;&gt;"",VLOOKUP(CV$421,TabelleK44BI,7,FALSE),""),"")</f>
        <v/>
      </c>
      <c r="CW465" s="4" t="str">
        <f ca="1">IFERROR(IF($B465&lt;&gt;"",VLOOKUP(CW$421,TabelleK44BI,7,FALSE),""),"")</f>
        <v/>
      </c>
      <c r="CX465" s="4" t="str">
        <f ca="1">IFERROR(IF($B465&lt;&gt;"",VLOOKUP(CX$421,TabelleK44BI,7,FALSE),""),"")</f>
        <v/>
      </c>
      <c r="CY465" s="4" t="str">
        <f ca="1">IFERROR(IF($B465&lt;&gt;"",VLOOKUP(CY$421,TabelleK44BI,7,FALSE),""),"")</f>
        <v/>
      </c>
      <c r="CZ465" s="4" t="str">
        <f ca="1">IFERROR(IF($B465&lt;&gt;"",VLOOKUP(CZ$421,TabelleK44BI,7,FALSE),""),"")</f>
        <v/>
      </c>
      <c r="DA465" s="4" t="str">
        <f ca="1">IFERROR(IF($B465&lt;&gt;"",VLOOKUP(DA$421,TabelleK44BI,7,FALSE),""),"")</f>
        <v/>
      </c>
      <c r="DB465" s="4" t="str">
        <f ca="1">IFERROR(IF($B465&lt;&gt;"",VLOOKUP(DB$421,TabelleK44BI,7,FALSE),""),"")</f>
        <v/>
      </c>
      <c r="DC465" s="4" t="str">
        <f ca="1">IFERROR(IF($B465&lt;&gt;"",VLOOKUP(DC$421,TabelleK44BI,7,FALSE),""),"")</f>
        <v/>
      </c>
      <c r="DD465" s="4" t="str">
        <f ca="1">IFERROR(IF($B465&lt;&gt;"",VLOOKUP(DD$421,TabelleK44BI,7,FALSE),""),"")</f>
        <v/>
      </c>
      <c r="DE465" s="4" t="str">
        <f ca="1">IFERROR(IF($B465&lt;&gt;"",VLOOKUP(DE$421,TabelleK44BI,7,FALSE),""),"")</f>
        <v/>
      </c>
      <c r="DF465" s="4" t="str">
        <f ca="1">IFERROR(IF($B465&lt;&gt;"",VLOOKUP(DF$421,TabelleK44BI,7,FALSE),""),"")</f>
        <v/>
      </c>
      <c r="DG465" s="4" t="str">
        <f ca="1">IFERROR(IF($B465&lt;&gt;"",VLOOKUP(DG$421,TabelleK44BI,7,FALSE),""),"")</f>
        <v/>
      </c>
      <c r="DH465" s="4" t="str">
        <f ca="1">IFERROR(IF($B465&lt;&gt;"",VLOOKUP(DH$421,TabelleK44BI,7,FALSE),""),"")</f>
        <v/>
      </c>
      <c r="DI465" s="4" t="str">
        <f ca="1">IFERROR(IF($B465&lt;&gt;"",VLOOKUP(DI$421,TabelleK44BI,7,FALSE),""),"")</f>
        <v/>
      </c>
      <c r="DJ465" s="4" t="str">
        <f ca="1">IFERROR(IF($B465&lt;&gt;"",VLOOKUP(DJ$421,TabelleK44BI,7,FALSE),""),"")</f>
        <v/>
      </c>
      <c r="DK465" s="4" t="str">
        <f ca="1">IFERROR(IF($B465&lt;&gt;"",VLOOKUP(DK$421,TabelleK44BI,7,FALSE),""),"")</f>
        <v/>
      </c>
      <c r="DL465" s="4" t="str">
        <f ca="1">IFERROR(IF($B465&lt;&gt;"",VLOOKUP(DL$421,TabelleK44BI,7,FALSE),""),"")</f>
        <v/>
      </c>
      <c r="DM465" s="4" t="str">
        <f ca="1">IFERROR(IF($B465&lt;&gt;"",VLOOKUP(DM$421,TabelleK44BI,7,FALSE),""),"")</f>
        <v/>
      </c>
      <c r="DN465" s="4" t="str">
        <f ca="1">IFERROR(IF($B465&lt;&gt;"",VLOOKUP(DN$421,TabelleK44BI,7,FALSE),""),"")</f>
        <v/>
      </c>
      <c r="DO465" s="4" t="str">
        <f ca="1">IFERROR(IF($B465&lt;&gt;"",VLOOKUP(DO$421,TabelleK44BI,7,FALSE),""),"")</f>
        <v/>
      </c>
      <c r="DP465" s="4" t="str">
        <f ca="1">IFERROR(IF($B465&lt;&gt;"",VLOOKUP(DP$421,TabelleK44BI,7,FALSE),""),"")</f>
        <v/>
      </c>
      <c r="DQ465" s="4" t="str">
        <f ca="1">IFERROR(IF($B465&lt;&gt;"",VLOOKUP(DQ$421,TabelleK44BI,7,FALSE),""),"")</f>
        <v/>
      </c>
      <c r="DR465" s="4" t="str">
        <f ca="1">IFERROR(IF($B465&lt;&gt;"",VLOOKUP(DR$421,TabelleK44BI,7,FALSE),""),"")</f>
        <v/>
      </c>
      <c r="DS465" s="4" t="str">
        <f ca="1">IFERROR(IF($B465&lt;&gt;"",VLOOKUP(DS$421,TabelleK44BI,7,FALSE),""),"")</f>
        <v/>
      </c>
      <c r="DT465" s="4" t="str">
        <f ca="1">IFERROR(IF($B465&lt;&gt;"",VLOOKUP(DT$421,TabelleK44BI,7,FALSE),""),"")</f>
        <v/>
      </c>
      <c r="DU465" s="4" t="str">
        <f ca="1">IFERROR(IF($B465&lt;&gt;"",VLOOKUP(DU$421,TabelleK44BI,7,FALSE),""),"")</f>
        <v/>
      </c>
      <c r="DV465" s="4" t="str">
        <f ca="1">IFERROR(IF($B465&lt;&gt;"",VLOOKUP(DV$421,TabelleK44BI,7,FALSE),""),"")</f>
        <v/>
      </c>
      <c r="DW465" s="4" t="str">
        <f ca="1">IFERROR(IF($B465&lt;&gt;"",VLOOKUP(DW$421,TabelleK44BI,7,FALSE),""),"")</f>
        <v/>
      </c>
      <c r="DX465" s="4" t="str">
        <f ca="1">IFERROR(IF($B465&lt;&gt;"",VLOOKUP(DX$421,TabelleK44BI,7,FALSE),""),"")</f>
        <v/>
      </c>
      <c r="DY465" s="4" t="str">
        <f ca="1">IFERROR(IF($B465&lt;&gt;"",VLOOKUP(DY$421,TabelleK44BI,7,FALSE),""),"")</f>
        <v/>
      </c>
      <c r="DZ465" s="4" t="str">
        <f ca="1">IFERROR(IF($B465&lt;&gt;"",VLOOKUP(DZ$421,TabelleK44BI,7,FALSE),""),"")</f>
        <v/>
      </c>
      <c r="EA465" s="4" t="str">
        <f ca="1">IFERROR(IF($B465&lt;&gt;"",VLOOKUP(EA$421,TabelleK44BI,7,FALSE),""),"")</f>
        <v/>
      </c>
      <c r="EB465" s="4" t="str">
        <f ca="1">IFERROR(IF($B465&lt;&gt;"",VLOOKUP(EB$421,TabelleK44BI,7,FALSE),""),"")</f>
        <v/>
      </c>
      <c r="EC465" s="4" t="str">
        <f ca="1">IFERROR(IF($B465&lt;&gt;"",VLOOKUP(EC$421,TabelleK44BI,7,FALSE),""),"")</f>
        <v/>
      </c>
      <c r="ED465" s="4" t="str">
        <f ca="1">IFERROR(IF($B465&lt;&gt;"",VLOOKUP(ED$421,TabelleK44BI,7,FALSE),""),"")</f>
        <v/>
      </c>
      <c r="EE465" s="4" t="str">
        <f ca="1">IFERROR(IF($B465&lt;&gt;"",VLOOKUP(EE$421,TabelleK44BI,7,FALSE),""),"")</f>
        <v/>
      </c>
      <c r="EF465" s="4" t="str">
        <f ca="1">IFERROR(IF($B465&lt;&gt;"",VLOOKUP(EF$421,TabelleK44BI,7,FALSE),""),"")</f>
        <v/>
      </c>
      <c r="EG465" s="4" t="str">
        <f ca="1">IFERROR(IF($B465&lt;&gt;"",VLOOKUP(EG$421,TabelleK44BI,7,FALSE),""),"")</f>
        <v/>
      </c>
      <c r="EH465" s="4" t="str">
        <f ca="1">IFERROR(IF($B465&lt;&gt;"",VLOOKUP(EH$421,TabelleK44BI,7,FALSE),""),"")</f>
        <v/>
      </c>
      <c r="EI465" s="4" t="str">
        <f ca="1">IFERROR(IF($B465&lt;&gt;"",VLOOKUP(EI$421,TabelleK44BI,7,FALSE),""),"")</f>
        <v/>
      </c>
      <c r="EJ465" s="4" t="str">
        <f ca="1">IFERROR(IF($B465&lt;&gt;"",VLOOKUP(EJ$421,TabelleK44BI,7,FALSE),""),"")</f>
        <v/>
      </c>
      <c r="EK465" s="4" t="str">
        <f ca="1">IFERROR(IF($B465&lt;&gt;"",VLOOKUP(EK$421,TabelleK44BI,7,FALSE),""),"")</f>
        <v/>
      </c>
      <c r="EL465" s="4" t="str">
        <f ca="1">IFERROR(IF($B465&lt;&gt;"",VLOOKUP(EL$421,TabelleK44BI,7,FALSE),""),"")</f>
        <v/>
      </c>
      <c r="EM465" s="4" t="str">
        <f ca="1">IFERROR(IF($B465&lt;&gt;"",VLOOKUP(EM$421,TabelleK44BI,7,FALSE),""),"")</f>
        <v/>
      </c>
      <c r="EN465" s="4" t="str">
        <f ca="1">IFERROR(IF($B465&lt;&gt;"",VLOOKUP(EN$421,TabelleK44BI,7,FALSE),""),"")</f>
        <v/>
      </c>
      <c r="EO465" s="4" t="str">
        <f ca="1">IFERROR(IF($B465&lt;&gt;"",VLOOKUP(EO$421,TabelleK44BI,7,FALSE),""),"")</f>
        <v/>
      </c>
      <c r="EP465" s="4" t="str">
        <f ca="1">IFERROR(IF($B465&lt;&gt;"",VLOOKUP(EP$421,TabelleK44BI,7,FALSE),""),"")</f>
        <v/>
      </c>
      <c r="EQ465" s="4" t="str">
        <f ca="1">IFERROR(IF($B465&lt;&gt;"",VLOOKUP(EQ$421,TabelleK44BI,7,FALSE),""),"")</f>
        <v/>
      </c>
      <c r="ER465" s="4" t="str">
        <f ca="1">IFERROR(IF($B465&lt;&gt;"",VLOOKUP(ER$421,TabelleK44BI,7,FALSE),""),"")</f>
        <v/>
      </c>
      <c r="ES465" s="4" t="str">
        <f ca="1">IFERROR(IF($B465&lt;&gt;"",VLOOKUP(ES$421,TabelleK44BI,7,FALSE),""),"")</f>
        <v/>
      </c>
      <c r="ET465" s="4" t="str">
        <f ca="1">IFERROR(IF($B465&lt;&gt;"",VLOOKUP(ET$421,TabelleK44BI,7,FALSE),""),"")</f>
        <v/>
      </c>
      <c r="EU465" s="4" t="str">
        <f ca="1">IFERROR(IF($B465&lt;&gt;"",VLOOKUP(EU$421,TabelleK44BI,7,FALSE),""),"")</f>
        <v/>
      </c>
      <c r="EV465" s="4" t="str">
        <f ca="1">IFERROR(IF($B465&lt;&gt;"",VLOOKUP(EV$421,TabelleK44BI,7,FALSE),""),"")</f>
        <v/>
      </c>
      <c r="EW465" s="4" t="str">
        <f ca="1">IFERROR(IF($B465&lt;&gt;"",VLOOKUP(EW$421,TabelleK44BI,7,FALSE),""),"")</f>
        <v/>
      </c>
      <c r="EX465" s="4" t="str">
        <f ca="1">IFERROR(IF($B465&lt;&gt;"",VLOOKUP(EX$421,TabelleK44BI,7,FALSE),""),"")</f>
        <v/>
      </c>
      <c r="EY465" s="4" t="str">
        <f ca="1">IFERROR(IF($B465&lt;&gt;"",VLOOKUP(EY$421,TabelleK44BI,7,FALSE),""),"")</f>
        <v/>
      </c>
      <c r="EZ465" s="4" t="str">
        <f ca="1">IFERROR(IF($B465&lt;&gt;"",VLOOKUP(EZ$421,TabelleK44BI,7,FALSE),""),"")</f>
        <v/>
      </c>
      <c r="FA465" s="4" t="str">
        <f ca="1">IFERROR(IF($B465&lt;&gt;"",VLOOKUP(FA$421,TabelleK44BI,7,FALSE),""),"")</f>
        <v/>
      </c>
      <c r="FB465" s="4" t="str">
        <f ca="1">IFERROR(IF($B465&lt;&gt;"",VLOOKUP(FB$421,TabelleK44BI,7,FALSE),""),"")</f>
        <v/>
      </c>
      <c r="FC465" s="4" t="str">
        <f ca="1">IFERROR(IF($B465&lt;&gt;"",VLOOKUP(FC$421,TabelleK44BI,7,FALSE),""),"")</f>
        <v/>
      </c>
      <c r="FD465" s="4" t="str">
        <f ca="1">IFERROR(IF($B465&lt;&gt;"",VLOOKUP(FD$421,TabelleK44BI,7,FALSE),""),"")</f>
        <v/>
      </c>
      <c r="FE465" s="4" t="str">
        <f ca="1">IFERROR(IF($B465&lt;&gt;"",VLOOKUP(FE$421,TabelleK44BI,7,FALSE),""),"")</f>
        <v/>
      </c>
      <c r="FF465" s="4" t="str">
        <f ca="1">IFERROR(IF($B465&lt;&gt;"",VLOOKUP(FF$421,TabelleK44BI,7,FALSE),""),"")</f>
        <v/>
      </c>
      <c r="FG465" s="4" t="str">
        <f ca="1">IFERROR(IF($B465&lt;&gt;"",VLOOKUP(FG$421,TabelleK44BI,7,FALSE),""),"")</f>
        <v/>
      </c>
      <c r="FH465" s="4" t="str">
        <f ca="1">IFERROR(IF($B465&lt;&gt;"",VLOOKUP(FH$421,TabelleK44BI,7,FALSE),""),"")</f>
        <v/>
      </c>
      <c r="FI465" s="4" t="str">
        <f ca="1">IFERROR(IF($B465&lt;&gt;"",VLOOKUP(FI$421,TabelleK44BI,7,FALSE),""),"")</f>
        <v/>
      </c>
      <c r="FJ465" s="4" t="str">
        <f ca="1">IFERROR(IF($B465&lt;&gt;"",VLOOKUP(FJ$421,TabelleK44BI,7,FALSE),""),"")</f>
        <v/>
      </c>
      <c r="FK465" s="4" t="str">
        <f ca="1">IFERROR(IF($B465&lt;&gt;"",VLOOKUP(FK$421,TabelleK44BI,7,FALSE),""),"")</f>
        <v/>
      </c>
      <c r="FL465" s="4" t="str">
        <f ca="1">IFERROR(IF($B465&lt;&gt;"",VLOOKUP(FL$421,TabelleK44BI,7,FALSE),""),"")</f>
        <v/>
      </c>
      <c r="FM465" s="4" t="str">
        <f ca="1">IFERROR(IF($B465&lt;&gt;"",VLOOKUP(FM$421,TabelleK44BI,7,FALSE),""),"")</f>
        <v/>
      </c>
      <c r="FN465" s="4" t="str">
        <f ca="1">IFERROR(IF($B465&lt;&gt;"",VLOOKUP(FN$421,TabelleK44BI,7,FALSE),""),"")</f>
        <v/>
      </c>
      <c r="FO465" s="4" t="str">
        <f ca="1">IFERROR(IF($B465&lt;&gt;"",VLOOKUP(FO$421,TabelleK44BI,7,FALSE),""),"")</f>
        <v/>
      </c>
      <c r="FP465" s="4" t="str">
        <f ca="1">IFERROR(IF($B465&lt;&gt;"",VLOOKUP(FP$421,TabelleK44BI,7,FALSE),""),"")</f>
        <v/>
      </c>
      <c r="FQ465" s="4" t="str">
        <f ca="1">IFERROR(IF($B465&lt;&gt;"",VLOOKUP(FQ$421,TabelleK44BI,7,FALSE),""),"")</f>
        <v/>
      </c>
      <c r="FR465" s="4" t="str">
        <f ca="1">IFERROR(IF($B465&lt;&gt;"",VLOOKUP(FR$421,TabelleK44BI,7,FALSE),""),"")</f>
        <v/>
      </c>
      <c r="FS465" s="4" t="str">
        <f ca="1">IFERROR(IF($B465&lt;&gt;"",VLOOKUP(FS$421,TabelleK44BI,7,FALSE),""),"")</f>
        <v/>
      </c>
      <c r="FT465" s="4" t="str">
        <f ca="1">IFERROR(IF($B465&lt;&gt;"",VLOOKUP(FT$421,TabelleK44BI,7,FALSE),""),"")</f>
        <v/>
      </c>
      <c r="FU465" s="4" t="str">
        <f ca="1">IFERROR(IF($B465&lt;&gt;"",VLOOKUP(FU$421,TabelleK44BI,7,FALSE),""),"")</f>
        <v/>
      </c>
      <c r="FV465" s="4" t="str">
        <f ca="1">IFERROR(IF($B465&lt;&gt;"",VLOOKUP(FV$421,TabelleK44BI,7,FALSE),""),"")</f>
        <v/>
      </c>
      <c r="FW465" s="4" t="str">
        <f ca="1">IFERROR(IF($B465&lt;&gt;"",VLOOKUP(FW$421,TabelleK44BI,7,FALSE),""),"")</f>
        <v/>
      </c>
      <c r="FX465" s="4" t="str">
        <f ca="1">IFERROR(IF($B465&lt;&gt;"",VLOOKUP(FX$421,TabelleK44BI,7,FALSE),""),"")</f>
        <v/>
      </c>
      <c r="FY465" s="4" t="str">
        <f ca="1">IFERROR(IF($B465&lt;&gt;"",VLOOKUP(FY$421,TabelleK44BI,7,FALSE),""),"")</f>
        <v/>
      </c>
      <c r="FZ465" s="4" t="str">
        <f ca="1">IFERROR(IF($B465&lt;&gt;"",VLOOKUP(FZ$421,TabelleK44BI,7,FALSE),""),"")</f>
        <v/>
      </c>
      <c r="GA465" s="4" t="str">
        <f ca="1">IFERROR(IF($B465&lt;&gt;"",VLOOKUP(GA$421,TabelleK44BI,7,FALSE),""),"")</f>
        <v/>
      </c>
      <c r="GB465" s="4" t="str">
        <f ca="1">IFERROR(IF($B465&lt;&gt;"",VLOOKUP(GB$421,TabelleK44BI,7,FALSE),""),"")</f>
        <v/>
      </c>
      <c r="GC465" s="4" t="str">
        <f ca="1">IFERROR(IF($B465&lt;&gt;"",VLOOKUP(GC$421,TabelleK44BI,7,FALSE),""),"")</f>
        <v/>
      </c>
      <c r="GD465" s="4" t="str">
        <f ca="1">IFERROR(IF($B465&lt;&gt;"",VLOOKUP(GD$421,TabelleK44BI,7,FALSE),""),"")</f>
        <v/>
      </c>
      <c r="GE465" s="4" t="str">
        <f ca="1">IFERROR(IF($B465&lt;&gt;"",VLOOKUP(GE$421,TabelleK44BI,7,FALSE),""),"")</f>
        <v/>
      </c>
      <c r="GF465" s="4" t="str">
        <f ca="1">IFERROR(IF($B465&lt;&gt;"",VLOOKUP(GF$421,TabelleK44BI,7,FALSE),""),"")</f>
        <v/>
      </c>
      <c r="GG465" s="4" t="str">
        <f ca="1">IFERROR(IF($B465&lt;&gt;"",VLOOKUP(GG$421,TabelleK44BI,7,FALSE),""),"")</f>
        <v/>
      </c>
      <c r="GH465" s="4" t="str">
        <f ca="1">IFERROR(IF($B465&lt;&gt;"",VLOOKUP(GH$421,TabelleK44BI,7,FALSE),""),"")</f>
        <v/>
      </c>
      <c r="GI465" s="4" t="str">
        <f ca="1">IFERROR(IF($B465&lt;&gt;"",VLOOKUP(GI$421,TabelleK44BI,7,FALSE),""),"")</f>
        <v/>
      </c>
      <c r="GJ465" s="4" t="str">
        <f ca="1">IFERROR(IF($B465&lt;&gt;"",VLOOKUP(GJ$421,TabelleK44BI,7,FALSE),""),"")</f>
        <v/>
      </c>
      <c r="GK465" s="4" t="str">
        <f ca="1">IFERROR(IF($B465&lt;&gt;"",VLOOKUP(GK$421,TabelleK44BI,7,FALSE),""),"")</f>
        <v/>
      </c>
      <c r="GL465" s="4" t="str">
        <f ca="1">IFERROR(IF($B465&lt;&gt;"",VLOOKUP(GL$421,TabelleK44BI,7,FALSE),""),"")</f>
        <v/>
      </c>
      <c r="GM465" s="4" t="str">
        <f ca="1">IFERROR(IF($B465&lt;&gt;"",VLOOKUP(GM$421,TabelleK44BI,7,FALSE),""),"")</f>
        <v/>
      </c>
      <c r="GN465" s="4" t="str">
        <f ca="1">IFERROR(IF($B465&lt;&gt;"",VLOOKUP(GN$421,TabelleK44BI,7,FALSE),""),"")</f>
        <v/>
      </c>
      <c r="GO465" s="4" t="str">
        <f ca="1">IFERROR(IF($B465&lt;&gt;"",VLOOKUP(GO$421,TabelleK44BI,7,FALSE),""),"")</f>
        <v/>
      </c>
      <c r="GP465" s="4" t="str">
        <f ca="1">IFERROR(IF($B465&lt;&gt;"",VLOOKUP(GP$421,TabelleK44BI,7,FALSE),""),"")</f>
        <v/>
      </c>
      <c r="GQ465" s="4" t="str">
        <f ca="1">IFERROR(IF($B465&lt;&gt;"",VLOOKUP(GQ$421,TabelleK44BI,7,FALSE),""),"")</f>
        <v/>
      </c>
      <c r="GR465" s="4" t="str">
        <f ca="1">IFERROR(IF($B465&lt;&gt;"",VLOOKUP(GR$421,TabelleK44BI,7,FALSE),""),"")</f>
        <v/>
      </c>
      <c r="GS465" s="4" t="str">
        <f ca="1">IFERROR(IF($B465&lt;&gt;"",VLOOKUP(GS$421,TabelleK44BI,7,FALSE),""),"")</f>
        <v/>
      </c>
      <c r="GT465" s="4" t="str">
        <f ca="1">IFERROR(IF($B465&lt;&gt;"",VLOOKUP(GT$421,TabelleK44BI,7,FALSE),""),"")</f>
        <v/>
      </c>
      <c r="GU465" s="4" t="str">
        <f ca="1">IFERROR(IF($B465&lt;&gt;"",VLOOKUP(GU$421,TabelleK44BI,7,FALSE),""),"")</f>
        <v/>
      </c>
      <c r="GV465" s="4" t="str">
        <f ca="1">IFERROR(IF($B465&lt;&gt;"",VLOOKUP(GV$421,TabelleK44BI,7,FALSE),""),"")</f>
        <v/>
      </c>
      <c r="GW465" s="4" t="str">
        <f ca="1">IFERROR(IF($B465&lt;&gt;"",VLOOKUP(GW$421,TabelleK44BI,7,FALSE),""),"")</f>
        <v/>
      </c>
      <c r="GX465" s="4" t="str">
        <f ca="1">IFERROR(IF($B465&lt;&gt;"",VLOOKUP(GX$421,TabelleK44BI,7,FALSE),""),"")</f>
        <v/>
      </c>
      <c r="GY465" s="4" t="str">
        <f ca="1">IFERROR(IF($B465&lt;&gt;"",VLOOKUP(GY$421,TabelleK44BI,7,FALSE),""),"")</f>
        <v/>
      </c>
      <c r="GZ465" s="4" t="str">
        <f ca="1">IFERROR(IF($B465&lt;&gt;"",VLOOKUP(GZ$421,TabelleK44BI,7,FALSE),""),"")</f>
        <v/>
      </c>
      <c r="HA465" s="4" t="str">
        <f ca="1">IFERROR(IF($B465&lt;&gt;"",VLOOKUP(HA$421,TabelleK44BI,7,FALSE),""),"")</f>
        <v/>
      </c>
      <c r="HB465" s="4" t="str">
        <f ca="1">IFERROR(IF($B465&lt;&gt;"",VLOOKUP(HB$421,TabelleK44BI,7,FALSE),""),"")</f>
        <v/>
      </c>
      <c r="HC465" s="4" t="str">
        <f ca="1">IFERROR(IF($B465&lt;&gt;"",VLOOKUP(HC$421,TabelleK44BI,7,FALSE),""),"")</f>
        <v/>
      </c>
      <c r="HD465" s="4" t="str">
        <f ca="1">IFERROR(IF($B465&lt;&gt;"",VLOOKUP(HD$421,TabelleK44BI,7,FALSE),""),"")</f>
        <v/>
      </c>
      <c r="HE465" s="4" t="str">
        <f ca="1">IFERROR(IF($B465&lt;&gt;"",VLOOKUP(HE$421,TabelleK44BI,7,FALSE),""),"")</f>
        <v/>
      </c>
      <c r="HF465" s="4" t="str">
        <f ca="1">IFERROR(IF($B465&lt;&gt;"",VLOOKUP(HF$421,TabelleK44BI,7,FALSE),""),"")</f>
        <v/>
      </c>
      <c r="HG465" s="4" t="str">
        <f ca="1">IFERROR(IF($B465&lt;&gt;"",VLOOKUP(HG$421,TabelleK44BI,7,FALSE),""),"")</f>
        <v/>
      </c>
      <c r="HH465" s="4" t="str">
        <f ca="1">IFERROR(IF($B465&lt;&gt;"",VLOOKUP(HH$421,TabelleK44BI,7,FALSE),""),"")</f>
        <v/>
      </c>
      <c r="HI465" s="4" t="str">
        <f ca="1">IFERROR(IF($B465&lt;&gt;"",VLOOKUP(HI$421,TabelleK44BI,7,FALSE),""),"")</f>
        <v/>
      </c>
      <c r="HJ465" s="4" t="str">
        <f ca="1">IFERROR(IF($B465&lt;&gt;"",VLOOKUP(HJ$421,TabelleK44BI,7,FALSE),""),"")</f>
        <v/>
      </c>
      <c r="HK465" s="4" t="str">
        <f ca="1">IFERROR(IF($B465&lt;&gt;"",VLOOKUP(HK$421,TabelleK44BI,7,FALSE),""),"")</f>
        <v/>
      </c>
      <c r="HL465" s="4" t="str">
        <f ca="1">IFERROR(IF($B465&lt;&gt;"",VLOOKUP(HL$421,TabelleK44BI,7,FALSE),""),"")</f>
        <v/>
      </c>
      <c r="HM465" s="4" t="str">
        <f ca="1">IFERROR(IF($B465&lt;&gt;"",VLOOKUP(HM$421,TabelleK44BI,7,FALSE),""),"")</f>
        <v/>
      </c>
      <c r="HN465" s="4" t="str">
        <f ca="1">IFERROR(IF($B465&lt;&gt;"",VLOOKUP(HN$421,TabelleK44BI,7,FALSE),""),"")</f>
        <v/>
      </c>
      <c r="HO465" s="4" t="str">
        <f ca="1">IFERROR(IF($B465&lt;&gt;"",VLOOKUP(HO$421,TabelleK44BI,7,FALSE),""),"")</f>
        <v/>
      </c>
      <c r="HP465" s="4" t="str">
        <f ca="1">IFERROR(IF($B465&lt;&gt;"",VLOOKUP(HP$421,TabelleK44BI,7,FALSE),""),"")</f>
        <v/>
      </c>
      <c r="HQ465" s="4" t="str">
        <f ca="1">IFERROR(IF($B465&lt;&gt;"",VLOOKUP(HQ$421,TabelleK44BI,7,FALSE),""),"")</f>
        <v/>
      </c>
      <c r="HR465" s="4" t="str">
        <f ca="1">IFERROR(IF($B465&lt;&gt;"",VLOOKUP(HR$421,TabelleK44BI,7,FALSE),""),"")</f>
        <v/>
      </c>
      <c r="HS465" s="4" t="str">
        <f ca="1">IFERROR(IF($B465&lt;&gt;"",VLOOKUP(HS$421,TabelleK44BI,7,FALSE),""),"")</f>
        <v/>
      </c>
      <c r="HT465" s="4" t="str">
        <f ca="1">IFERROR(IF($B465&lt;&gt;"",VLOOKUP(HT$421,TabelleK44BI,7,FALSE),""),"")</f>
        <v/>
      </c>
      <c r="HU465" s="4" t="str">
        <f ca="1">IFERROR(IF($B465&lt;&gt;"",VLOOKUP(HU$421,TabelleK44BI,7,FALSE),""),"")</f>
        <v/>
      </c>
      <c r="HV465" s="4" t="str">
        <f ca="1">IFERROR(IF($B465&lt;&gt;"",VLOOKUP(HV$421,TabelleK44BI,7,FALSE),""),"")</f>
        <v/>
      </c>
      <c r="HW465" s="4" t="str">
        <f ca="1">IFERROR(IF($B465&lt;&gt;"",VLOOKUP(HW$421,TabelleK44BI,7,FALSE),""),"")</f>
        <v/>
      </c>
      <c r="HX465" s="4" t="str">
        <f ca="1">IFERROR(IF($B465&lt;&gt;"",VLOOKUP(HX$421,TabelleK44BI,7,FALSE),""),"")</f>
        <v/>
      </c>
      <c r="HY465" s="4" t="str">
        <f ca="1">IFERROR(IF($B465&lt;&gt;"",VLOOKUP(HY$421,TabelleK44BI,7,FALSE),""),"")</f>
        <v/>
      </c>
      <c r="HZ465" s="4" t="str">
        <f ca="1">IFERROR(IF($B465&lt;&gt;"",VLOOKUP(HZ$421,TabelleK44BI,7,FALSE),""),"")</f>
        <v/>
      </c>
      <c r="IA465" s="4" t="str">
        <f ca="1">IFERROR(IF($B465&lt;&gt;"",VLOOKUP(IA$421,TabelleK44BI,7,FALSE),""),"")</f>
        <v/>
      </c>
      <c r="IB465" s="4" t="str">
        <f ca="1">IFERROR(IF($B465&lt;&gt;"",VLOOKUP(IB$421,TabelleK44BI,7,FALSE),""),"")</f>
        <v/>
      </c>
      <c r="IC465" s="4" t="str">
        <f ca="1">IFERROR(IF($B465&lt;&gt;"",VLOOKUP(IC$421,TabelleK44BI,7,FALSE),""),"")</f>
        <v/>
      </c>
      <c r="ID465" s="4" t="str">
        <f ca="1">IFERROR(IF($B465&lt;&gt;"",VLOOKUP(ID$421,TabelleK44BI,7,FALSE),""),"")</f>
        <v/>
      </c>
      <c r="IE465" s="4" t="str">
        <f ca="1">IFERROR(IF($B465&lt;&gt;"",VLOOKUP(IE$421,TabelleK44BI,7,FALSE),""),"")</f>
        <v/>
      </c>
      <c r="IF465" s="4" t="str">
        <f ca="1">IFERROR(IF($B465&lt;&gt;"",VLOOKUP(IF$421,TabelleK44BI,7,FALSE),""),"")</f>
        <v/>
      </c>
      <c r="IG465" s="4" t="str">
        <f ca="1">IFERROR(IF($B465&lt;&gt;"",VLOOKUP(IG$421,TabelleK44BI,7,FALSE),""),"")</f>
        <v/>
      </c>
      <c r="IH465" s="4" t="str">
        <f ca="1">IFERROR(IF($B465&lt;&gt;"",VLOOKUP(IH$421,TabelleK44BI,7,FALSE),""),"")</f>
        <v/>
      </c>
      <c r="II465" s="4" t="str">
        <f ca="1">IFERROR(IF($B465&lt;&gt;"",VLOOKUP(II$421,TabelleK44BI,7,FALSE),""),"")</f>
        <v/>
      </c>
      <c r="IJ465" s="4" t="str">
        <f ca="1">IFERROR(IF($B465&lt;&gt;"",VLOOKUP(IJ$421,TabelleK44BI,7,FALSE),""),"")</f>
        <v/>
      </c>
      <c r="IK465" s="4" t="str">
        <f ca="1">IFERROR(IF($B465&lt;&gt;"",VLOOKUP(IK$421,TabelleK44BI,7,FALSE),""),"")</f>
        <v/>
      </c>
      <c r="IL465" s="4" t="str">
        <f ca="1">IFERROR(IF($B465&lt;&gt;"",VLOOKUP(IL$421,TabelleK44BI,7,FALSE),""),"")</f>
        <v/>
      </c>
      <c r="IM465" s="4" t="str">
        <f ca="1">IFERROR(IF($B465&lt;&gt;"",VLOOKUP(IM$421,TabelleK44BI,7,FALSE),""),"")</f>
        <v/>
      </c>
      <c r="IN465" s="4" t="str">
        <f ca="1">IFERROR(IF($B465&lt;&gt;"",VLOOKUP(IN$421,TabelleK44BI,7,FALSE),""),"")</f>
        <v/>
      </c>
      <c r="IO465" s="4" t="str">
        <f ca="1">IFERROR(IF($B465&lt;&gt;"",VLOOKUP(IO$421,TabelleK44BI,7,FALSE),""),"")</f>
        <v/>
      </c>
      <c r="IP465" s="4" t="str">
        <f ca="1">IFERROR(IF($B465&lt;&gt;"",VLOOKUP(IP$421,TabelleK44BI,7,FALSE),""),"")</f>
        <v/>
      </c>
      <c r="IQ465" s="4" t="str">
        <f ca="1">IFERROR(IF($B465&lt;&gt;"",VLOOKUP(IQ$421,TabelleK44BI,7,FALSE),""),"")</f>
        <v/>
      </c>
      <c r="IR465" s="4" t="str">
        <f ca="1">IFERROR(IF($B465&lt;&gt;"",VLOOKUP(IR$421,TabelleK44BI,7,FALSE),""),"")</f>
        <v/>
      </c>
      <c r="IS465" s="4" t="str">
        <f ca="1">IFERROR(IF($B465&lt;&gt;"",VLOOKUP(IS$421,TabelleK44BI,7,FALSE),""),"")</f>
        <v/>
      </c>
      <c r="IT465" s="4" t="str">
        <f ca="1">IFERROR(IF($B465&lt;&gt;"",VLOOKUP(IT$421,TabelleK44BI,7,FALSE),""),"")</f>
        <v/>
      </c>
      <c r="IU465" s="4" t="str">
        <f ca="1">IFERROR(IF($B465&lt;&gt;"",VLOOKUP(IU$421,TabelleK44BI,7,FALSE),""),"")</f>
        <v/>
      </c>
      <c r="IV465" s="4" t="str">
        <f ca="1">IFERROR(IF($B465&lt;&gt;"",VLOOKUP(IV$421,TabelleK44BI,7,FALSE),""),"")</f>
        <v/>
      </c>
      <c r="IW465" s="4" t="str">
        <f ca="1">IFERROR(IF($B465&lt;&gt;"",VLOOKUP(IW$421,TabelleK44BI,7,FALSE),""),"")</f>
        <v/>
      </c>
      <c r="IX465" s="4" t="str">
        <f ca="1">IFERROR(IF($B465&lt;&gt;"",VLOOKUP(IX$421,TabelleK44BI,7,FALSE),""),"")</f>
        <v/>
      </c>
      <c r="IY465" s="4" t="str">
        <f ca="1">IFERROR(IF($B465&lt;&gt;"",VLOOKUP(IY$421,TabelleK44BI,7,FALSE),""),"")</f>
        <v/>
      </c>
      <c r="IZ465" s="4" t="str">
        <f ca="1">IFERROR(IF($B465&lt;&gt;"",VLOOKUP(IZ$421,TabelleK44BI,7,FALSE),""),"")</f>
        <v/>
      </c>
      <c r="JA465" s="4" t="str">
        <f ca="1">IFERROR(IF($B465&lt;&gt;"",VLOOKUP(JA$421,TabelleK44BI,7,FALSE),""),"")</f>
        <v/>
      </c>
      <c r="JB465" s="4" t="str">
        <f ca="1">IFERROR(IF($B465&lt;&gt;"",VLOOKUP(JB$421,TabelleK44BI,7,FALSE),""),"")</f>
        <v/>
      </c>
      <c r="JC465" s="4" t="str">
        <f ca="1">IFERROR(IF($B465&lt;&gt;"",VLOOKUP(JC$421,TabelleK44BI,7,FALSE),""),"")</f>
        <v/>
      </c>
      <c r="JD465" s="4" t="str">
        <f ca="1">IFERROR(IF($B465&lt;&gt;"",VLOOKUP(JD$421,TabelleK44BI,7,FALSE),""),"")</f>
        <v/>
      </c>
      <c r="JE465" s="4" t="str">
        <f ca="1">IFERROR(IF($B465&lt;&gt;"",VLOOKUP(JE$421,TabelleK44BI,7,FALSE),""),"")</f>
        <v/>
      </c>
      <c r="JF465" s="4" t="str">
        <f ca="1">IFERROR(IF($B465&lt;&gt;"",VLOOKUP(JF$421,TabelleK44BI,7,FALSE),""),"")</f>
        <v/>
      </c>
      <c r="JG465" s="4" t="str">
        <f ca="1">IFERROR(IF($B465&lt;&gt;"",VLOOKUP(JG$421,TabelleK44BI,7,FALSE),""),"")</f>
        <v/>
      </c>
      <c r="JH465" s="4" t="str">
        <f ca="1">IFERROR(IF($B465&lt;&gt;"",VLOOKUP(JH$421,TabelleK44BI,7,FALSE),""),"")</f>
        <v/>
      </c>
      <c r="JI465" s="4" t="str">
        <f ca="1">IFERROR(IF($B465&lt;&gt;"",VLOOKUP(JI$421,TabelleK44BI,7,FALSE),""),"")</f>
        <v/>
      </c>
      <c r="JJ465" s="4" t="str">
        <f ca="1">IFERROR(IF($B465&lt;&gt;"",VLOOKUP(JJ$421,TabelleK44BI,7,FALSE),""),"")</f>
        <v/>
      </c>
      <c r="JK465" s="4" t="str">
        <f ca="1">IFERROR(IF($B465&lt;&gt;"",VLOOKUP(JK$421,TabelleK44BI,7,FALSE),""),"")</f>
        <v/>
      </c>
      <c r="JL465" s="4" t="str">
        <f ca="1">IFERROR(IF($B465&lt;&gt;"",VLOOKUP(JL$421,TabelleK44BI,7,FALSE),""),"")</f>
        <v/>
      </c>
      <c r="JM465" s="4" t="str">
        <f ca="1">IFERROR(IF($B465&lt;&gt;"",VLOOKUP(JM$421,TabelleK44BI,7,FALSE),""),"")</f>
        <v/>
      </c>
      <c r="JN465" s="4" t="str">
        <f ca="1">IFERROR(IF($B465&lt;&gt;"",VLOOKUP(JN$421,TabelleK44BI,7,FALSE),""),"")</f>
        <v/>
      </c>
      <c r="JO465" s="4" t="str">
        <f ca="1">IFERROR(IF($B465&lt;&gt;"",VLOOKUP(JO$421,TabelleK44BI,7,FALSE),""),"")</f>
        <v/>
      </c>
      <c r="JP465" s="4" t="str">
        <f ca="1">IFERROR(IF($B465&lt;&gt;"",VLOOKUP(JP$421,TabelleK44BI,7,FALSE),""),"")</f>
        <v/>
      </c>
      <c r="JQ465" s="4" t="str">
        <f ca="1">IFERROR(IF($B465&lt;&gt;"",VLOOKUP(JQ$421,TabelleK44BI,7,FALSE),""),"")</f>
        <v/>
      </c>
      <c r="JR465" s="4" t="str">
        <f ca="1">IFERROR(IF($B465&lt;&gt;"",VLOOKUP(JR$421,TabelleK44BI,7,FALSE),""),"")</f>
        <v/>
      </c>
      <c r="JS465" s="4" t="str">
        <f ca="1">IFERROR(IF($B465&lt;&gt;"",VLOOKUP(JS$421,TabelleK44BI,7,FALSE),""),"")</f>
        <v/>
      </c>
      <c r="JT465" s="4" t="str">
        <f ca="1">IFERROR(IF($B465&lt;&gt;"",VLOOKUP(JT$421,TabelleK44BI,7,FALSE),""),"")</f>
        <v/>
      </c>
      <c r="JU465" s="4" t="str">
        <f ca="1">IFERROR(IF($B465&lt;&gt;"",VLOOKUP(JU$421,TabelleK44BI,7,FALSE),""),"")</f>
        <v/>
      </c>
      <c r="JV465" s="4" t="str">
        <f ca="1">IFERROR(IF($B465&lt;&gt;"",VLOOKUP(JV$421,TabelleK44BI,7,FALSE),""),"")</f>
        <v/>
      </c>
      <c r="JW465" s="4" t="str">
        <f ca="1">IFERROR(IF($B465&lt;&gt;"",VLOOKUP(JW$421,TabelleK44BI,7,FALSE),""),"")</f>
        <v/>
      </c>
      <c r="JX465" s="4" t="str">
        <f ca="1">IFERROR(IF($B465&lt;&gt;"",VLOOKUP(JX$421,TabelleK44BI,7,FALSE),""),"")</f>
        <v/>
      </c>
      <c r="JY465" s="4" t="str">
        <f ca="1">IFERROR(IF($B465&lt;&gt;"",VLOOKUP(JY$421,TabelleK44BI,7,FALSE),""),"")</f>
        <v/>
      </c>
      <c r="JZ465" s="4" t="str">
        <f ca="1">IFERROR(IF($B465&lt;&gt;"",VLOOKUP(JZ$421,TabelleK44BI,7,FALSE),""),"")</f>
        <v/>
      </c>
      <c r="KA465" s="4" t="str">
        <f ca="1">IFERROR(IF($B465&lt;&gt;"",VLOOKUP(KA$421,TabelleK44BI,7,FALSE),""),"")</f>
        <v/>
      </c>
      <c r="KB465" s="4" t="str">
        <f ca="1">IFERROR(IF($B465&lt;&gt;"",VLOOKUP(KB$421,TabelleK44BI,7,FALSE),""),"")</f>
        <v/>
      </c>
      <c r="KC465" s="4" t="str">
        <f ca="1">IFERROR(IF($B465&lt;&gt;"",VLOOKUP(KC$421,TabelleK44BI,7,FALSE),""),"")</f>
        <v/>
      </c>
      <c r="KD465" s="4" t="str">
        <f ca="1">IFERROR(IF($B465&lt;&gt;"",VLOOKUP(KD$421,TabelleK44BI,7,FALSE),""),"")</f>
        <v/>
      </c>
      <c r="KE465" s="4" t="str">
        <f ca="1">IFERROR(IF($B465&lt;&gt;"",VLOOKUP(KE$421,TabelleK44BI,7,FALSE),""),"")</f>
        <v/>
      </c>
      <c r="KF465" s="4" t="str">
        <f ca="1">IFERROR(IF($B465&lt;&gt;"",VLOOKUP(KF$421,TabelleK44BI,7,FALSE),""),"")</f>
        <v/>
      </c>
      <c r="KG465" s="4" t="str">
        <f ca="1">IFERROR(IF($B465&lt;&gt;"",VLOOKUP(KG$421,TabelleK44BI,7,FALSE),""),"")</f>
        <v/>
      </c>
      <c r="KH465" s="4" t="str">
        <f ca="1">IFERROR(IF($B465&lt;&gt;"",VLOOKUP(KH$421,TabelleK44BI,7,FALSE),""),"")</f>
        <v/>
      </c>
      <c r="KI465" s="4" t="str">
        <f ca="1">IFERROR(IF($B465&lt;&gt;"",VLOOKUP(KI$421,TabelleK44BI,7,FALSE),""),"")</f>
        <v/>
      </c>
      <c r="KJ465" s="4" t="str">
        <f ca="1">IFERROR(IF($B465&lt;&gt;"",VLOOKUP(KJ$421,TabelleK44BI,7,FALSE),""),"")</f>
        <v/>
      </c>
      <c r="KK465" s="4" t="str">
        <f ca="1">IFERROR(IF($B465&lt;&gt;"",VLOOKUP(KK$421,TabelleK44BI,7,FALSE),""),"")</f>
        <v/>
      </c>
      <c r="KL465" s="4" t="str">
        <f ca="1">IFERROR(IF($B465&lt;&gt;"",VLOOKUP(KL$421,TabelleK44BI,7,FALSE),""),"")</f>
        <v/>
      </c>
      <c r="KM465" s="4" t="str">
        <f ca="1">IFERROR(IF($B465&lt;&gt;"",VLOOKUP(KM$421,TabelleK44BI,7,FALSE),""),"")</f>
        <v/>
      </c>
      <c r="KN465" s="4" t="str">
        <f ca="1">IFERROR(IF($B465&lt;&gt;"",VLOOKUP(KN$421,TabelleK44BI,7,FALSE),""),"")</f>
        <v/>
      </c>
      <c r="KO465" s="4" t="str">
        <f ca="1">IFERROR(IF($B465&lt;&gt;"",VLOOKUP(KO$421,TabelleK44BI,7,FALSE),""),"")</f>
        <v/>
      </c>
      <c r="KP465" s="4" t="str">
        <f ca="1">IFERROR(IF($B465&lt;&gt;"",VLOOKUP(KP$421,TabelleK44BI,7,FALSE),""),"")</f>
        <v/>
      </c>
      <c r="KQ465" s="4" t="str">
        <f ca="1">IFERROR(IF($B465&lt;&gt;"",VLOOKUP(KQ$421,TabelleK44BI,7,FALSE),""),"")</f>
        <v/>
      </c>
      <c r="KR465" s="4" t="str">
        <f>IFERROR(VLOOKUP($KR$421,TabelleK44BI,7,FALSE),"")</f>
        <v/>
      </c>
      <c r="KS465" s="4" t="str">
        <f>IFERROR(VLOOKUP($KS$421,TabelleK44BI,7,FALSE),"")</f>
        <v/>
      </c>
    </row>
    <row r="466" spans="2:305" ht="12.75" hidden="1" customHeight="1" x14ac:dyDescent="0.2">
      <c r="B466" s="138" t="str">
        <f t="shared" ca="1" si="148"/>
        <v/>
      </c>
      <c r="C466" s="4" t="str">
        <f ca="1">IFERROR(IF($B466&lt;&gt;"",VLOOKUP(C$421,TabelleK45BI,7,FALSE),""),"")</f>
        <v/>
      </c>
      <c r="D466" s="4" t="str">
        <f ca="1">IFERROR(IF($B466&lt;&gt;"",VLOOKUP(D$421,TabelleK45BI,7,FALSE),""),"")</f>
        <v/>
      </c>
      <c r="E466" s="4" t="str">
        <f ca="1">IFERROR(IF($B466&lt;&gt;"",VLOOKUP(E$421,TabelleK45BI,7,FALSE),""),"")</f>
        <v/>
      </c>
      <c r="F466" s="4" t="str">
        <f ca="1">IFERROR(IF($B466&lt;&gt;"",VLOOKUP(F$421,TabelleK45BI,7,FALSE),""),"")</f>
        <v/>
      </c>
      <c r="G466" s="4" t="str">
        <f ca="1">IFERROR(IF($B466&lt;&gt;"",VLOOKUP(G$421,TabelleK45BI,7,FALSE),""),"")</f>
        <v/>
      </c>
      <c r="H466" s="4" t="str">
        <f ca="1">IFERROR(IF($B466&lt;&gt;"",VLOOKUP(H$421,TabelleK45BI,7,FALSE),""),"")</f>
        <v/>
      </c>
      <c r="I466" s="4" t="str">
        <f ca="1">IFERROR(IF($B466&lt;&gt;"",VLOOKUP(I$421,TabelleK45BI,7,FALSE),""),"")</f>
        <v/>
      </c>
      <c r="J466" s="4" t="str">
        <f ca="1">IFERROR(IF($B466&lt;&gt;"",VLOOKUP(J$421,TabelleK45BI,7,FALSE),""),"")</f>
        <v/>
      </c>
      <c r="K466" s="4" t="str">
        <f ca="1">IFERROR(IF($B466&lt;&gt;"",VLOOKUP(K$421,TabelleK45BI,7,FALSE),""),"")</f>
        <v/>
      </c>
      <c r="L466" s="4" t="str">
        <f ca="1">IFERROR(IF($B466&lt;&gt;"",VLOOKUP(L$421,TabelleK45BI,7,FALSE),""),"")</f>
        <v/>
      </c>
      <c r="M466" s="4" t="str">
        <f ca="1">IFERROR(IF($B466&lt;&gt;"",VLOOKUP(M$421,TabelleK45BI,7,FALSE),""),"")</f>
        <v/>
      </c>
      <c r="N466" s="4" t="str">
        <f ca="1">IFERROR(IF($B466&lt;&gt;"",VLOOKUP(N$421,TabelleK45BI,7,FALSE),""),"")</f>
        <v/>
      </c>
      <c r="O466" s="4" t="str">
        <f ca="1">IFERROR(IF($B466&lt;&gt;"",VLOOKUP(O$421,TabelleK45BI,7,FALSE),""),"")</f>
        <v/>
      </c>
      <c r="P466" s="4" t="str">
        <f ca="1">IFERROR(IF($B466&lt;&gt;"",VLOOKUP(P$421,TabelleK45BI,7,FALSE),""),"")</f>
        <v/>
      </c>
      <c r="Q466" s="4" t="str">
        <f ca="1">IFERROR(IF($B466&lt;&gt;"",VLOOKUP(Q$421,TabelleK45BI,7,FALSE),""),"")</f>
        <v/>
      </c>
      <c r="R466" s="4" t="str">
        <f ca="1">IFERROR(IF($B466&lt;&gt;"",VLOOKUP(R$421,TabelleK45BI,7,FALSE),""),"")</f>
        <v/>
      </c>
      <c r="S466" s="4" t="str">
        <f ca="1">IFERROR(IF($B466&lt;&gt;"",VLOOKUP(S$421,TabelleK45BI,7,FALSE),""),"")</f>
        <v/>
      </c>
      <c r="T466" s="4" t="str">
        <f ca="1">IFERROR(IF($B466&lt;&gt;"",VLOOKUP(T$421,TabelleK45BI,7,FALSE),""),"")</f>
        <v/>
      </c>
      <c r="U466" s="4" t="str">
        <f ca="1">IFERROR(IF($B466&lt;&gt;"",VLOOKUP(U$421,TabelleK45BI,7,FALSE),""),"")</f>
        <v/>
      </c>
      <c r="V466" s="4" t="str">
        <f ca="1">IFERROR(IF($B466&lt;&gt;"",VLOOKUP(V$421,TabelleK45BI,7,FALSE),""),"")</f>
        <v/>
      </c>
      <c r="W466" s="4" t="str">
        <f ca="1">IFERROR(IF($B466&lt;&gt;"",VLOOKUP(W$421,TabelleK45BI,7,FALSE),""),"")</f>
        <v/>
      </c>
      <c r="X466" s="4" t="str">
        <f ca="1">IFERROR(IF($B466&lt;&gt;"",VLOOKUP(X$421,TabelleK45BI,7,FALSE),""),"")</f>
        <v/>
      </c>
      <c r="Y466" s="4" t="str">
        <f ca="1">IFERROR(IF($B466&lt;&gt;"",VLOOKUP(Y$421,TabelleK45BI,7,FALSE),""),"")</f>
        <v/>
      </c>
      <c r="Z466" s="4" t="str">
        <f ca="1">IFERROR(IF($B466&lt;&gt;"",VLOOKUP(Z$421,TabelleK45BI,7,FALSE),""),"")</f>
        <v/>
      </c>
      <c r="AA466" s="4" t="str">
        <f ca="1">IFERROR(IF($B466&lt;&gt;"",VLOOKUP(AA$421,TabelleK45BI,7,FALSE),""),"")</f>
        <v/>
      </c>
      <c r="AB466" s="4" t="str">
        <f ca="1">IFERROR(IF($B466&lt;&gt;"",VLOOKUP(AB$421,TabelleK45BI,7,FALSE),""),"")</f>
        <v/>
      </c>
      <c r="AC466" s="4" t="str">
        <f ca="1">IFERROR(IF($B466&lt;&gt;"",VLOOKUP(AC$421,TabelleK45BI,7,FALSE),""),"")</f>
        <v/>
      </c>
      <c r="AD466" s="4" t="str">
        <f ca="1">IFERROR(IF($B466&lt;&gt;"",VLOOKUP(AD$421,TabelleK45BI,7,FALSE),""),"")</f>
        <v/>
      </c>
      <c r="AE466" s="4" t="str">
        <f ca="1">IFERROR(IF($B466&lt;&gt;"",VLOOKUP(AE$421,TabelleK45BI,7,FALSE),""),"")</f>
        <v/>
      </c>
      <c r="AF466" s="4" t="str">
        <f ca="1">IFERROR(IF($B466&lt;&gt;"",VLOOKUP(AF$421,TabelleK45BI,7,FALSE),""),"")</f>
        <v/>
      </c>
      <c r="AG466" s="4" t="str">
        <f ca="1">IFERROR(IF($B466&lt;&gt;"",VLOOKUP(AG$421,TabelleK45BI,7,FALSE),""),"")</f>
        <v/>
      </c>
      <c r="AH466" s="4" t="str">
        <f ca="1">IFERROR(IF($B466&lt;&gt;"",VLOOKUP(AH$421,TabelleK45BI,7,FALSE),""),"")</f>
        <v/>
      </c>
      <c r="AI466" s="4" t="str">
        <f ca="1">IFERROR(IF($B466&lt;&gt;"",VLOOKUP(AI$421,TabelleK45BI,7,FALSE),""),"")</f>
        <v/>
      </c>
      <c r="AJ466" s="4" t="str">
        <f ca="1">IFERROR(IF($B466&lt;&gt;"",VLOOKUP(AJ$421,TabelleK45BI,7,FALSE),""),"")</f>
        <v/>
      </c>
      <c r="AK466" s="4" t="str">
        <f ca="1">IFERROR(IF($B466&lt;&gt;"",VLOOKUP(AK$421,TabelleK45BI,7,FALSE),""),"")</f>
        <v/>
      </c>
      <c r="AL466" s="4" t="str">
        <f ca="1">IFERROR(IF($B466&lt;&gt;"",VLOOKUP(AL$421,TabelleK45BI,7,FALSE),""),"")</f>
        <v/>
      </c>
      <c r="AM466" s="4" t="str">
        <f ca="1">IFERROR(IF($B466&lt;&gt;"",VLOOKUP(AM$421,TabelleK45BI,7,FALSE),""),"")</f>
        <v/>
      </c>
      <c r="AN466" s="4" t="str">
        <f ca="1">IFERROR(IF($B466&lt;&gt;"",VLOOKUP(AN$421,TabelleK45BI,7,FALSE),""),"")</f>
        <v/>
      </c>
      <c r="AO466" s="4" t="str">
        <f ca="1">IFERROR(IF($B466&lt;&gt;"",VLOOKUP(AO$421,TabelleK45BI,7,FALSE),""),"")</f>
        <v/>
      </c>
      <c r="AP466" s="4" t="str">
        <f ca="1">IFERROR(IF($B466&lt;&gt;"",VLOOKUP(AP$421,TabelleK45BI,7,FALSE),""),"")</f>
        <v/>
      </c>
      <c r="AQ466" s="4" t="str">
        <f ca="1">IFERROR(IF($B466&lt;&gt;"",VLOOKUP(AQ$421,TabelleK45BI,7,FALSE),""),"")</f>
        <v/>
      </c>
      <c r="AR466" s="4" t="str">
        <f ca="1">IFERROR(IF($B466&lt;&gt;"",VLOOKUP(AR$421,TabelleK45BI,7,FALSE),""),"")</f>
        <v/>
      </c>
      <c r="AS466" s="4" t="str">
        <f ca="1">IFERROR(IF($B466&lt;&gt;"",VLOOKUP(AS$421,TabelleK45BI,7,FALSE),""),"")</f>
        <v/>
      </c>
      <c r="AT466" s="4" t="str">
        <f ca="1">IFERROR(IF($B466&lt;&gt;"",VLOOKUP(AT$421,TabelleK45BI,7,FALSE),""),"")</f>
        <v/>
      </c>
      <c r="AU466" s="4" t="str">
        <f ca="1">IFERROR(IF($B466&lt;&gt;"",VLOOKUP(AU$421,TabelleK45BI,7,FALSE),""),"")</f>
        <v/>
      </c>
      <c r="AV466" s="4" t="str">
        <f ca="1">IFERROR(IF($B466&lt;&gt;"",VLOOKUP(AV$421,TabelleK45BI,7,FALSE),""),"")</f>
        <v/>
      </c>
      <c r="AW466" s="4" t="str">
        <f ca="1">IFERROR(IF($B466&lt;&gt;"",VLOOKUP(AW$421,TabelleK45BI,7,FALSE),""),"")</f>
        <v/>
      </c>
      <c r="AX466" s="4" t="str">
        <f ca="1">IFERROR(IF($B466&lt;&gt;"",VLOOKUP(AX$421,TabelleK45BI,7,FALSE),""),"")</f>
        <v/>
      </c>
      <c r="AY466" s="4" t="str">
        <f ca="1">IFERROR(IF($B466&lt;&gt;"",VLOOKUP(AY$421,TabelleK45BI,7,FALSE),""),"")</f>
        <v/>
      </c>
      <c r="AZ466" s="4" t="str">
        <f ca="1">IFERROR(IF($B466&lt;&gt;"",VLOOKUP(AZ$421,TabelleK45BI,7,FALSE),""),"")</f>
        <v/>
      </c>
      <c r="BA466" s="4" t="str">
        <f ca="1">IFERROR(IF($B466&lt;&gt;"",VLOOKUP(BA$421,TabelleK45BI,7,FALSE),""),"")</f>
        <v/>
      </c>
      <c r="BB466" s="4" t="str">
        <f ca="1">IFERROR(IF($B466&lt;&gt;"",VLOOKUP(BB$421,TabelleK45BI,7,FALSE),""),"")</f>
        <v/>
      </c>
      <c r="BC466" s="4" t="str">
        <f ca="1">IFERROR(IF($B466&lt;&gt;"",VLOOKUP(BC$421,TabelleK45BI,7,FALSE),""),"")</f>
        <v/>
      </c>
      <c r="BD466" s="4" t="str">
        <f ca="1">IFERROR(IF($B466&lt;&gt;"",VLOOKUP(BD$421,TabelleK45BI,7,FALSE),""),"")</f>
        <v/>
      </c>
      <c r="BE466" s="4" t="str">
        <f ca="1">IFERROR(IF($B466&lt;&gt;"",VLOOKUP(BE$421,TabelleK45BI,7,FALSE),""),"")</f>
        <v/>
      </c>
      <c r="BF466" s="4" t="str">
        <f ca="1">IFERROR(IF($B466&lt;&gt;"",VLOOKUP(BF$421,TabelleK45BI,7,FALSE),""),"")</f>
        <v/>
      </c>
      <c r="BG466" s="4" t="str">
        <f ca="1">IFERROR(IF($B466&lt;&gt;"",VLOOKUP(BG$421,TabelleK45BI,7,FALSE),""),"")</f>
        <v/>
      </c>
      <c r="BH466" s="4" t="str">
        <f ca="1">IFERROR(IF($B466&lt;&gt;"",VLOOKUP(BH$421,TabelleK45BI,7,FALSE),""),"")</f>
        <v/>
      </c>
      <c r="BI466" s="4" t="str">
        <f ca="1">IFERROR(IF($B466&lt;&gt;"",VLOOKUP(BI$421,TabelleK45BI,7,FALSE),""),"")</f>
        <v/>
      </c>
      <c r="BJ466" s="4" t="str">
        <f ca="1">IFERROR(IF($B466&lt;&gt;"",VLOOKUP(BJ$421,TabelleK45BI,7,FALSE),""),"")</f>
        <v/>
      </c>
      <c r="BK466" s="4" t="str">
        <f ca="1">IFERROR(IF($B466&lt;&gt;"",VLOOKUP(BK$421,TabelleK45BI,7,FALSE),""),"")</f>
        <v/>
      </c>
      <c r="BL466" s="4" t="str">
        <f ca="1">IFERROR(IF($B466&lt;&gt;"",VLOOKUP(BL$421,TabelleK45BI,7,FALSE),""),"")</f>
        <v/>
      </c>
      <c r="BM466" s="4" t="str">
        <f ca="1">IFERROR(IF($B466&lt;&gt;"",VLOOKUP(BM$421,TabelleK45BI,7,FALSE),""),"")</f>
        <v/>
      </c>
      <c r="BN466" s="4" t="str">
        <f ca="1">IFERROR(IF($B466&lt;&gt;"",VLOOKUP(BN$421,TabelleK45BI,7,FALSE),""),"")</f>
        <v/>
      </c>
      <c r="BO466" s="4" t="str">
        <f ca="1">IFERROR(IF($B466&lt;&gt;"",VLOOKUP(BO$421,TabelleK45BI,7,FALSE),""),"")</f>
        <v/>
      </c>
      <c r="BP466" s="4" t="str">
        <f ca="1">IFERROR(IF($B466&lt;&gt;"",VLOOKUP(BP$421,TabelleK45BI,7,FALSE),""),"")</f>
        <v/>
      </c>
      <c r="BQ466" s="4" t="str">
        <f ca="1">IFERROR(IF($B466&lt;&gt;"",VLOOKUP(BQ$421,TabelleK45BI,7,FALSE),""),"")</f>
        <v/>
      </c>
      <c r="BR466" s="4" t="str">
        <f ca="1">IFERROR(IF($B466&lt;&gt;"",VLOOKUP(BR$421,TabelleK45BI,7,FALSE),""),"")</f>
        <v/>
      </c>
      <c r="BS466" s="4" t="str">
        <f ca="1">IFERROR(IF($B466&lt;&gt;"",VLOOKUP(BS$421,TabelleK45BI,7,FALSE),""),"")</f>
        <v/>
      </c>
      <c r="BT466" s="4" t="str">
        <f ca="1">IFERROR(IF($B466&lt;&gt;"",VLOOKUP(BT$421,TabelleK45BI,7,FALSE),""),"")</f>
        <v/>
      </c>
      <c r="BU466" s="4" t="str">
        <f ca="1">IFERROR(IF($B466&lt;&gt;"",VLOOKUP(BU$421,TabelleK45BI,7,FALSE),""),"")</f>
        <v/>
      </c>
      <c r="BV466" s="4" t="str">
        <f ca="1">IFERROR(IF($B466&lt;&gt;"",VLOOKUP(BV$421,TabelleK45BI,7,FALSE),""),"")</f>
        <v/>
      </c>
      <c r="BW466" s="4" t="str">
        <f ca="1">IFERROR(IF($B466&lt;&gt;"",VLOOKUP(BW$421,TabelleK45BI,7,FALSE),""),"")</f>
        <v/>
      </c>
      <c r="BX466" s="4" t="str">
        <f ca="1">IFERROR(IF($B466&lt;&gt;"",VLOOKUP(BX$421,TabelleK45BI,7,FALSE),""),"")</f>
        <v/>
      </c>
      <c r="BY466" s="4" t="str">
        <f ca="1">IFERROR(IF($B466&lt;&gt;"",VLOOKUP(BY$421,TabelleK45BI,7,FALSE),""),"")</f>
        <v/>
      </c>
      <c r="BZ466" s="4" t="str">
        <f ca="1">IFERROR(IF($B466&lt;&gt;"",VLOOKUP(BZ$421,TabelleK45BI,7,FALSE),""),"")</f>
        <v/>
      </c>
      <c r="CA466" s="4" t="str">
        <f ca="1">IFERROR(IF($B466&lt;&gt;"",VLOOKUP(CA$421,TabelleK45BI,7,FALSE),""),"")</f>
        <v/>
      </c>
      <c r="CB466" s="4" t="str">
        <f ca="1">IFERROR(IF($B466&lt;&gt;"",VLOOKUP(CB$421,TabelleK45BI,7,FALSE),""),"")</f>
        <v/>
      </c>
      <c r="CC466" s="4" t="str">
        <f ca="1">IFERROR(IF($B466&lt;&gt;"",VLOOKUP(CC$421,TabelleK45BI,7,FALSE),""),"")</f>
        <v/>
      </c>
      <c r="CD466" s="4" t="str">
        <f ca="1">IFERROR(IF($B466&lt;&gt;"",VLOOKUP(CD$421,TabelleK45BI,7,FALSE),""),"")</f>
        <v/>
      </c>
      <c r="CE466" s="4" t="str">
        <f ca="1">IFERROR(IF($B466&lt;&gt;"",VLOOKUP(CE$421,TabelleK45BI,7,FALSE),""),"")</f>
        <v/>
      </c>
      <c r="CF466" s="4" t="str">
        <f ca="1">IFERROR(IF($B466&lt;&gt;"",VLOOKUP(CF$421,TabelleK45BI,7,FALSE),""),"")</f>
        <v/>
      </c>
      <c r="CG466" s="4" t="str">
        <f ca="1">IFERROR(IF($B466&lt;&gt;"",VLOOKUP(CG$421,TabelleK45BI,7,FALSE),""),"")</f>
        <v/>
      </c>
      <c r="CH466" s="4" t="str">
        <f ca="1">IFERROR(IF($B466&lt;&gt;"",VLOOKUP(CH$421,TabelleK45BI,7,FALSE),""),"")</f>
        <v/>
      </c>
      <c r="CI466" s="4" t="str">
        <f ca="1">IFERROR(IF($B466&lt;&gt;"",VLOOKUP(CI$421,TabelleK45BI,7,FALSE),""),"")</f>
        <v/>
      </c>
      <c r="CJ466" s="4" t="str">
        <f ca="1">IFERROR(IF($B466&lt;&gt;"",VLOOKUP(CJ$421,TabelleK45BI,7,FALSE),""),"")</f>
        <v/>
      </c>
      <c r="CK466" s="4" t="str">
        <f ca="1">IFERROR(IF($B466&lt;&gt;"",VLOOKUP(CK$421,TabelleK45BI,7,FALSE),""),"")</f>
        <v/>
      </c>
      <c r="CL466" s="4" t="str">
        <f ca="1">IFERROR(IF($B466&lt;&gt;"",VLOOKUP(CL$421,TabelleK45BI,7,FALSE),""),"")</f>
        <v/>
      </c>
      <c r="CM466" s="4" t="str">
        <f ca="1">IFERROR(IF($B466&lt;&gt;"",VLOOKUP(CM$421,TabelleK45BI,7,FALSE),""),"")</f>
        <v/>
      </c>
      <c r="CN466" s="4" t="str">
        <f ca="1">IFERROR(IF($B466&lt;&gt;"",VLOOKUP(CN$421,TabelleK45BI,7,FALSE),""),"")</f>
        <v/>
      </c>
      <c r="CO466" s="4" t="str">
        <f ca="1">IFERROR(IF($B466&lt;&gt;"",VLOOKUP(CO$421,TabelleK45BI,7,FALSE),""),"")</f>
        <v/>
      </c>
      <c r="CP466" s="4" t="str">
        <f ca="1">IFERROR(IF($B466&lt;&gt;"",VLOOKUP(CP$421,TabelleK45BI,7,FALSE),""),"")</f>
        <v/>
      </c>
      <c r="CQ466" s="4" t="str">
        <f ca="1">IFERROR(IF($B466&lt;&gt;"",VLOOKUP(CQ$421,TabelleK45BI,7,FALSE),""),"")</f>
        <v/>
      </c>
      <c r="CR466" s="4" t="str">
        <f ca="1">IFERROR(IF($B466&lt;&gt;"",VLOOKUP(CR$421,TabelleK45BI,7,FALSE),""),"")</f>
        <v/>
      </c>
      <c r="CS466" s="4" t="str">
        <f ca="1">IFERROR(IF($B466&lt;&gt;"",VLOOKUP(CS$421,TabelleK45BI,7,FALSE),""),"")</f>
        <v/>
      </c>
      <c r="CT466" s="4" t="str">
        <f ca="1">IFERROR(IF($B466&lt;&gt;"",VLOOKUP(CT$421,TabelleK45BI,7,FALSE),""),"")</f>
        <v/>
      </c>
      <c r="CU466" s="4" t="str">
        <f ca="1">IFERROR(IF($B466&lt;&gt;"",VLOOKUP(CU$421,TabelleK45BI,7,FALSE),""),"")</f>
        <v/>
      </c>
      <c r="CV466" s="4" t="str">
        <f ca="1">IFERROR(IF($B466&lt;&gt;"",VLOOKUP(CV$421,TabelleK45BI,7,FALSE),""),"")</f>
        <v/>
      </c>
      <c r="CW466" s="4" t="str">
        <f ca="1">IFERROR(IF($B466&lt;&gt;"",VLOOKUP(CW$421,TabelleK45BI,7,FALSE),""),"")</f>
        <v/>
      </c>
      <c r="CX466" s="4" t="str">
        <f ca="1">IFERROR(IF($B466&lt;&gt;"",VLOOKUP(CX$421,TabelleK45BI,7,FALSE),""),"")</f>
        <v/>
      </c>
      <c r="CY466" s="4" t="str">
        <f ca="1">IFERROR(IF($B466&lt;&gt;"",VLOOKUP(CY$421,TabelleK45BI,7,FALSE),""),"")</f>
        <v/>
      </c>
      <c r="CZ466" s="4" t="str">
        <f ca="1">IFERROR(IF($B466&lt;&gt;"",VLOOKUP(CZ$421,TabelleK45BI,7,FALSE),""),"")</f>
        <v/>
      </c>
      <c r="DA466" s="4" t="str">
        <f ca="1">IFERROR(IF($B466&lt;&gt;"",VLOOKUP(DA$421,TabelleK45BI,7,FALSE),""),"")</f>
        <v/>
      </c>
      <c r="DB466" s="4" t="str">
        <f ca="1">IFERROR(IF($B466&lt;&gt;"",VLOOKUP(DB$421,TabelleK45BI,7,FALSE),""),"")</f>
        <v/>
      </c>
      <c r="DC466" s="4" t="str">
        <f ca="1">IFERROR(IF($B466&lt;&gt;"",VLOOKUP(DC$421,TabelleK45BI,7,FALSE),""),"")</f>
        <v/>
      </c>
      <c r="DD466" s="4" t="str">
        <f ca="1">IFERROR(IF($B466&lt;&gt;"",VLOOKUP(DD$421,TabelleK45BI,7,FALSE),""),"")</f>
        <v/>
      </c>
      <c r="DE466" s="4" t="str">
        <f ca="1">IFERROR(IF($B466&lt;&gt;"",VLOOKUP(DE$421,TabelleK45BI,7,FALSE),""),"")</f>
        <v/>
      </c>
      <c r="DF466" s="4" t="str">
        <f ca="1">IFERROR(IF($B466&lt;&gt;"",VLOOKUP(DF$421,TabelleK45BI,7,FALSE),""),"")</f>
        <v/>
      </c>
      <c r="DG466" s="4" t="str">
        <f ca="1">IFERROR(IF($B466&lt;&gt;"",VLOOKUP(DG$421,TabelleK45BI,7,FALSE),""),"")</f>
        <v/>
      </c>
      <c r="DH466" s="4" t="str">
        <f ca="1">IFERROR(IF($B466&lt;&gt;"",VLOOKUP(DH$421,TabelleK45BI,7,FALSE),""),"")</f>
        <v/>
      </c>
      <c r="DI466" s="4" t="str">
        <f ca="1">IFERROR(IF($B466&lt;&gt;"",VLOOKUP(DI$421,TabelleK45BI,7,FALSE),""),"")</f>
        <v/>
      </c>
      <c r="DJ466" s="4" t="str">
        <f ca="1">IFERROR(IF($B466&lt;&gt;"",VLOOKUP(DJ$421,TabelleK45BI,7,FALSE),""),"")</f>
        <v/>
      </c>
      <c r="DK466" s="4" t="str">
        <f ca="1">IFERROR(IF($B466&lt;&gt;"",VLOOKUP(DK$421,TabelleK45BI,7,FALSE),""),"")</f>
        <v/>
      </c>
      <c r="DL466" s="4" t="str">
        <f ca="1">IFERROR(IF($B466&lt;&gt;"",VLOOKUP(DL$421,TabelleK45BI,7,FALSE),""),"")</f>
        <v/>
      </c>
      <c r="DM466" s="4" t="str">
        <f ca="1">IFERROR(IF($B466&lt;&gt;"",VLOOKUP(DM$421,TabelleK45BI,7,FALSE),""),"")</f>
        <v/>
      </c>
      <c r="DN466" s="4" t="str">
        <f ca="1">IFERROR(IF($B466&lt;&gt;"",VLOOKUP(DN$421,TabelleK45BI,7,FALSE),""),"")</f>
        <v/>
      </c>
      <c r="DO466" s="4" t="str">
        <f ca="1">IFERROR(IF($B466&lt;&gt;"",VLOOKUP(DO$421,TabelleK45BI,7,FALSE),""),"")</f>
        <v/>
      </c>
      <c r="DP466" s="4" t="str">
        <f ca="1">IFERROR(IF($B466&lt;&gt;"",VLOOKUP(DP$421,TabelleK45BI,7,FALSE),""),"")</f>
        <v/>
      </c>
      <c r="DQ466" s="4" t="str">
        <f ca="1">IFERROR(IF($B466&lt;&gt;"",VLOOKUP(DQ$421,TabelleK45BI,7,FALSE),""),"")</f>
        <v/>
      </c>
      <c r="DR466" s="4" t="str">
        <f ca="1">IFERROR(IF($B466&lt;&gt;"",VLOOKUP(DR$421,TabelleK45BI,7,FALSE),""),"")</f>
        <v/>
      </c>
      <c r="DS466" s="4" t="str">
        <f ca="1">IFERROR(IF($B466&lt;&gt;"",VLOOKUP(DS$421,TabelleK45BI,7,FALSE),""),"")</f>
        <v/>
      </c>
      <c r="DT466" s="4" t="str">
        <f ca="1">IFERROR(IF($B466&lt;&gt;"",VLOOKUP(DT$421,TabelleK45BI,7,FALSE),""),"")</f>
        <v/>
      </c>
      <c r="DU466" s="4" t="str">
        <f ca="1">IFERROR(IF($B466&lt;&gt;"",VLOOKUP(DU$421,TabelleK45BI,7,FALSE),""),"")</f>
        <v/>
      </c>
      <c r="DV466" s="4" t="str">
        <f ca="1">IFERROR(IF($B466&lt;&gt;"",VLOOKUP(DV$421,TabelleK45BI,7,FALSE),""),"")</f>
        <v/>
      </c>
      <c r="DW466" s="4" t="str">
        <f ca="1">IFERROR(IF($B466&lt;&gt;"",VLOOKUP(DW$421,TabelleK45BI,7,FALSE),""),"")</f>
        <v/>
      </c>
      <c r="DX466" s="4" t="str">
        <f ca="1">IFERROR(IF($B466&lt;&gt;"",VLOOKUP(DX$421,TabelleK45BI,7,FALSE),""),"")</f>
        <v/>
      </c>
      <c r="DY466" s="4" t="str">
        <f ca="1">IFERROR(IF($B466&lt;&gt;"",VLOOKUP(DY$421,TabelleK45BI,7,FALSE),""),"")</f>
        <v/>
      </c>
      <c r="DZ466" s="4" t="str">
        <f ca="1">IFERROR(IF($B466&lt;&gt;"",VLOOKUP(DZ$421,TabelleK45BI,7,FALSE),""),"")</f>
        <v/>
      </c>
      <c r="EA466" s="4" t="str">
        <f ca="1">IFERROR(IF($B466&lt;&gt;"",VLOOKUP(EA$421,TabelleK45BI,7,FALSE),""),"")</f>
        <v/>
      </c>
      <c r="EB466" s="4" t="str">
        <f ca="1">IFERROR(IF($B466&lt;&gt;"",VLOOKUP(EB$421,TabelleK45BI,7,FALSE),""),"")</f>
        <v/>
      </c>
      <c r="EC466" s="4" t="str">
        <f ca="1">IFERROR(IF($B466&lt;&gt;"",VLOOKUP(EC$421,TabelleK45BI,7,FALSE),""),"")</f>
        <v/>
      </c>
      <c r="ED466" s="4" t="str">
        <f ca="1">IFERROR(IF($B466&lt;&gt;"",VLOOKUP(ED$421,TabelleK45BI,7,FALSE),""),"")</f>
        <v/>
      </c>
      <c r="EE466" s="4" t="str">
        <f ca="1">IFERROR(IF($B466&lt;&gt;"",VLOOKUP(EE$421,TabelleK45BI,7,FALSE),""),"")</f>
        <v/>
      </c>
      <c r="EF466" s="4" t="str">
        <f ca="1">IFERROR(IF($B466&lt;&gt;"",VLOOKUP(EF$421,TabelleK45BI,7,FALSE),""),"")</f>
        <v/>
      </c>
      <c r="EG466" s="4" t="str">
        <f ca="1">IFERROR(IF($B466&lt;&gt;"",VLOOKUP(EG$421,TabelleK45BI,7,FALSE),""),"")</f>
        <v/>
      </c>
      <c r="EH466" s="4" t="str">
        <f ca="1">IFERROR(IF($B466&lt;&gt;"",VLOOKUP(EH$421,TabelleK45BI,7,FALSE),""),"")</f>
        <v/>
      </c>
      <c r="EI466" s="4" t="str">
        <f ca="1">IFERROR(IF($B466&lt;&gt;"",VLOOKUP(EI$421,TabelleK45BI,7,FALSE),""),"")</f>
        <v/>
      </c>
      <c r="EJ466" s="4" t="str">
        <f ca="1">IFERROR(IF($B466&lt;&gt;"",VLOOKUP(EJ$421,TabelleK45BI,7,FALSE),""),"")</f>
        <v/>
      </c>
      <c r="EK466" s="4" t="str">
        <f ca="1">IFERROR(IF($B466&lt;&gt;"",VLOOKUP(EK$421,TabelleK45BI,7,FALSE),""),"")</f>
        <v/>
      </c>
      <c r="EL466" s="4" t="str">
        <f ca="1">IFERROR(IF($B466&lt;&gt;"",VLOOKUP(EL$421,TabelleK45BI,7,FALSE),""),"")</f>
        <v/>
      </c>
      <c r="EM466" s="4" t="str">
        <f ca="1">IFERROR(IF($B466&lt;&gt;"",VLOOKUP(EM$421,TabelleK45BI,7,FALSE),""),"")</f>
        <v/>
      </c>
      <c r="EN466" s="4" t="str">
        <f ca="1">IFERROR(IF($B466&lt;&gt;"",VLOOKUP(EN$421,TabelleK45BI,7,FALSE),""),"")</f>
        <v/>
      </c>
      <c r="EO466" s="4" t="str">
        <f ca="1">IFERROR(IF($B466&lt;&gt;"",VLOOKUP(EO$421,TabelleK45BI,7,FALSE),""),"")</f>
        <v/>
      </c>
      <c r="EP466" s="4" t="str">
        <f ca="1">IFERROR(IF($B466&lt;&gt;"",VLOOKUP(EP$421,TabelleK45BI,7,FALSE),""),"")</f>
        <v/>
      </c>
      <c r="EQ466" s="4" t="str">
        <f ca="1">IFERROR(IF($B466&lt;&gt;"",VLOOKUP(EQ$421,TabelleK45BI,7,FALSE),""),"")</f>
        <v/>
      </c>
      <c r="ER466" s="4" t="str">
        <f ca="1">IFERROR(IF($B466&lt;&gt;"",VLOOKUP(ER$421,TabelleK45BI,7,FALSE),""),"")</f>
        <v/>
      </c>
      <c r="ES466" s="4" t="str">
        <f ca="1">IFERROR(IF($B466&lt;&gt;"",VLOOKUP(ES$421,TabelleK45BI,7,FALSE),""),"")</f>
        <v/>
      </c>
      <c r="ET466" s="4" t="str">
        <f ca="1">IFERROR(IF($B466&lt;&gt;"",VLOOKUP(ET$421,TabelleK45BI,7,FALSE),""),"")</f>
        <v/>
      </c>
      <c r="EU466" s="4" t="str">
        <f ca="1">IFERROR(IF($B466&lt;&gt;"",VLOOKUP(EU$421,TabelleK45BI,7,FALSE),""),"")</f>
        <v/>
      </c>
      <c r="EV466" s="4" t="str">
        <f ca="1">IFERROR(IF($B466&lt;&gt;"",VLOOKUP(EV$421,TabelleK45BI,7,FALSE),""),"")</f>
        <v/>
      </c>
      <c r="EW466" s="4" t="str">
        <f ca="1">IFERROR(IF($B466&lt;&gt;"",VLOOKUP(EW$421,TabelleK45BI,7,FALSE),""),"")</f>
        <v/>
      </c>
      <c r="EX466" s="4" t="str">
        <f ca="1">IFERROR(IF($B466&lt;&gt;"",VLOOKUP(EX$421,TabelleK45BI,7,FALSE),""),"")</f>
        <v/>
      </c>
      <c r="EY466" s="4" t="str">
        <f ca="1">IFERROR(IF($B466&lt;&gt;"",VLOOKUP(EY$421,TabelleK45BI,7,FALSE),""),"")</f>
        <v/>
      </c>
      <c r="EZ466" s="4" t="str">
        <f ca="1">IFERROR(IF($B466&lt;&gt;"",VLOOKUP(EZ$421,TabelleK45BI,7,FALSE),""),"")</f>
        <v/>
      </c>
      <c r="FA466" s="4" t="str">
        <f ca="1">IFERROR(IF($B466&lt;&gt;"",VLOOKUP(FA$421,TabelleK45BI,7,FALSE),""),"")</f>
        <v/>
      </c>
      <c r="FB466" s="4" t="str">
        <f ca="1">IFERROR(IF($B466&lt;&gt;"",VLOOKUP(FB$421,TabelleK45BI,7,FALSE),""),"")</f>
        <v/>
      </c>
      <c r="FC466" s="4" t="str">
        <f ca="1">IFERROR(IF($B466&lt;&gt;"",VLOOKUP(FC$421,TabelleK45BI,7,FALSE),""),"")</f>
        <v/>
      </c>
      <c r="FD466" s="4" t="str">
        <f ca="1">IFERROR(IF($B466&lt;&gt;"",VLOOKUP(FD$421,TabelleK45BI,7,FALSE),""),"")</f>
        <v/>
      </c>
      <c r="FE466" s="4" t="str">
        <f ca="1">IFERROR(IF($B466&lt;&gt;"",VLOOKUP(FE$421,TabelleK45BI,7,FALSE),""),"")</f>
        <v/>
      </c>
      <c r="FF466" s="4" t="str">
        <f ca="1">IFERROR(IF($B466&lt;&gt;"",VLOOKUP(FF$421,TabelleK45BI,7,FALSE),""),"")</f>
        <v/>
      </c>
      <c r="FG466" s="4" t="str">
        <f ca="1">IFERROR(IF($B466&lt;&gt;"",VLOOKUP(FG$421,TabelleK45BI,7,FALSE),""),"")</f>
        <v/>
      </c>
      <c r="FH466" s="4" t="str">
        <f ca="1">IFERROR(IF($B466&lt;&gt;"",VLOOKUP(FH$421,TabelleK45BI,7,FALSE),""),"")</f>
        <v/>
      </c>
      <c r="FI466" s="4" t="str">
        <f ca="1">IFERROR(IF($B466&lt;&gt;"",VLOOKUP(FI$421,TabelleK45BI,7,FALSE),""),"")</f>
        <v/>
      </c>
      <c r="FJ466" s="4" t="str">
        <f ca="1">IFERROR(IF($B466&lt;&gt;"",VLOOKUP(FJ$421,TabelleK45BI,7,FALSE),""),"")</f>
        <v/>
      </c>
      <c r="FK466" s="4" t="str">
        <f ca="1">IFERROR(IF($B466&lt;&gt;"",VLOOKUP(FK$421,TabelleK45BI,7,FALSE),""),"")</f>
        <v/>
      </c>
      <c r="FL466" s="4" t="str">
        <f ca="1">IFERROR(IF($B466&lt;&gt;"",VLOOKUP(FL$421,TabelleK45BI,7,FALSE),""),"")</f>
        <v/>
      </c>
      <c r="FM466" s="4" t="str">
        <f ca="1">IFERROR(IF($B466&lt;&gt;"",VLOOKUP(FM$421,TabelleK45BI,7,FALSE),""),"")</f>
        <v/>
      </c>
      <c r="FN466" s="4" t="str">
        <f ca="1">IFERROR(IF($B466&lt;&gt;"",VLOOKUP(FN$421,TabelleK45BI,7,FALSE),""),"")</f>
        <v/>
      </c>
      <c r="FO466" s="4" t="str">
        <f ca="1">IFERROR(IF($B466&lt;&gt;"",VLOOKUP(FO$421,TabelleK45BI,7,FALSE),""),"")</f>
        <v/>
      </c>
      <c r="FP466" s="4" t="str">
        <f ca="1">IFERROR(IF($B466&lt;&gt;"",VLOOKUP(FP$421,TabelleK45BI,7,FALSE),""),"")</f>
        <v/>
      </c>
      <c r="FQ466" s="4" t="str">
        <f ca="1">IFERROR(IF($B466&lt;&gt;"",VLOOKUP(FQ$421,TabelleK45BI,7,FALSE),""),"")</f>
        <v/>
      </c>
      <c r="FR466" s="4" t="str">
        <f ca="1">IFERROR(IF($B466&lt;&gt;"",VLOOKUP(FR$421,TabelleK45BI,7,FALSE),""),"")</f>
        <v/>
      </c>
      <c r="FS466" s="4" t="str">
        <f ca="1">IFERROR(IF($B466&lt;&gt;"",VLOOKUP(FS$421,TabelleK45BI,7,FALSE),""),"")</f>
        <v/>
      </c>
      <c r="FT466" s="4" t="str">
        <f ca="1">IFERROR(IF($B466&lt;&gt;"",VLOOKUP(FT$421,TabelleK45BI,7,FALSE),""),"")</f>
        <v/>
      </c>
      <c r="FU466" s="4" t="str">
        <f ca="1">IFERROR(IF($B466&lt;&gt;"",VLOOKUP(FU$421,TabelleK45BI,7,FALSE),""),"")</f>
        <v/>
      </c>
      <c r="FV466" s="4" t="str">
        <f ca="1">IFERROR(IF($B466&lt;&gt;"",VLOOKUP(FV$421,TabelleK45BI,7,FALSE),""),"")</f>
        <v/>
      </c>
      <c r="FW466" s="4" t="str">
        <f ca="1">IFERROR(IF($B466&lt;&gt;"",VLOOKUP(FW$421,TabelleK45BI,7,FALSE),""),"")</f>
        <v/>
      </c>
      <c r="FX466" s="4" t="str">
        <f ca="1">IFERROR(IF($B466&lt;&gt;"",VLOOKUP(FX$421,TabelleK45BI,7,FALSE),""),"")</f>
        <v/>
      </c>
      <c r="FY466" s="4" t="str">
        <f ca="1">IFERROR(IF($B466&lt;&gt;"",VLOOKUP(FY$421,TabelleK45BI,7,FALSE),""),"")</f>
        <v/>
      </c>
      <c r="FZ466" s="4" t="str">
        <f ca="1">IFERROR(IF($B466&lt;&gt;"",VLOOKUP(FZ$421,TabelleK45BI,7,FALSE),""),"")</f>
        <v/>
      </c>
      <c r="GA466" s="4" t="str">
        <f ca="1">IFERROR(IF($B466&lt;&gt;"",VLOOKUP(GA$421,TabelleK45BI,7,FALSE),""),"")</f>
        <v/>
      </c>
      <c r="GB466" s="4" t="str">
        <f ca="1">IFERROR(IF($B466&lt;&gt;"",VLOOKUP(GB$421,TabelleK45BI,7,FALSE),""),"")</f>
        <v/>
      </c>
      <c r="GC466" s="4" t="str">
        <f ca="1">IFERROR(IF($B466&lt;&gt;"",VLOOKUP(GC$421,TabelleK45BI,7,FALSE),""),"")</f>
        <v/>
      </c>
      <c r="GD466" s="4" t="str">
        <f ca="1">IFERROR(IF($B466&lt;&gt;"",VLOOKUP(GD$421,TabelleK45BI,7,FALSE),""),"")</f>
        <v/>
      </c>
      <c r="GE466" s="4" t="str">
        <f ca="1">IFERROR(IF($B466&lt;&gt;"",VLOOKUP(GE$421,TabelleK45BI,7,FALSE),""),"")</f>
        <v/>
      </c>
      <c r="GF466" s="4" t="str">
        <f ca="1">IFERROR(IF($B466&lt;&gt;"",VLOOKUP(GF$421,TabelleK45BI,7,FALSE),""),"")</f>
        <v/>
      </c>
      <c r="GG466" s="4" t="str">
        <f ca="1">IFERROR(IF($B466&lt;&gt;"",VLOOKUP(GG$421,TabelleK45BI,7,FALSE),""),"")</f>
        <v/>
      </c>
      <c r="GH466" s="4" t="str">
        <f ca="1">IFERROR(IF($B466&lt;&gt;"",VLOOKUP(GH$421,TabelleK45BI,7,FALSE),""),"")</f>
        <v/>
      </c>
      <c r="GI466" s="4" t="str">
        <f ca="1">IFERROR(IF($B466&lt;&gt;"",VLOOKUP(GI$421,TabelleK45BI,7,FALSE),""),"")</f>
        <v/>
      </c>
      <c r="GJ466" s="4" t="str">
        <f ca="1">IFERROR(IF($B466&lt;&gt;"",VLOOKUP(GJ$421,TabelleK45BI,7,FALSE),""),"")</f>
        <v/>
      </c>
      <c r="GK466" s="4" t="str">
        <f ca="1">IFERROR(IF($B466&lt;&gt;"",VLOOKUP(GK$421,TabelleK45BI,7,FALSE),""),"")</f>
        <v/>
      </c>
      <c r="GL466" s="4" t="str">
        <f ca="1">IFERROR(IF($B466&lt;&gt;"",VLOOKUP(GL$421,TabelleK45BI,7,FALSE),""),"")</f>
        <v/>
      </c>
      <c r="GM466" s="4" t="str">
        <f ca="1">IFERROR(IF($B466&lt;&gt;"",VLOOKUP(GM$421,TabelleK45BI,7,FALSE),""),"")</f>
        <v/>
      </c>
      <c r="GN466" s="4" t="str">
        <f ca="1">IFERROR(IF($B466&lt;&gt;"",VLOOKUP(GN$421,TabelleK45BI,7,FALSE),""),"")</f>
        <v/>
      </c>
      <c r="GO466" s="4" t="str">
        <f ca="1">IFERROR(IF($B466&lt;&gt;"",VLOOKUP(GO$421,TabelleK45BI,7,FALSE),""),"")</f>
        <v/>
      </c>
      <c r="GP466" s="4" t="str">
        <f ca="1">IFERROR(IF($B466&lt;&gt;"",VLOOKUP(GP$421,TabelleK45BI,7,FALSE),""),"")</f>
        <v/>
      </c>
      <c r="GQ466" s="4" t="str">
        <f ca="1">IFERROR(IF($B466&lt;&gt;"",VLOOKUP(GQ$421,TabelleK45BI,7,FALSE),""),"")</f>
        <v/>
      </c>
      <c r="GR466" s="4" t="str">
        <f ca="1">IFERROR(IF($B466&lt;&gt;"",VLOOKUP(GR$421,TabelleK45BI,7,FALSE),""),"")</f>
        <v/>
      </c>
      <c r="GS466" s="4" t="str">
        <f ca="1">IFERROR(IF($B466&lt;&gt;"",VLOOKUP(GS$421,TabelleK45BI,7,FALSE),""),"")</f>
        <v/>
      </c>
      <c r="GT466" s="4" t="str">
        <f ca="1">IFERROR(IF($B466&lt;&gt;"",VLOOKUP(GT$421,TabelleK45BI,7,FALSE),""),"")</f>
        <v/>
      </c>
      <c r="GU466" s="4" t="str">
        <f ca="1">IFERROR(IF($B466&lt;&gt;"",VLOOKUP(GU$421,TabelleK45BI,7,FALSE),""),"")</f>
        <v/>
      </c>
      <c r="GV466" s="4" t="str">
        <f ca="1">IFERROR(IF($B466&lt;&gt;"",VLOOKUP(GV$421,TabelleK45BI,7,FALSE),""),"")</f>
        <v/>
      </c>
      <c r="GW466" s="4" t="str">
        <f ca="1">IFERROR(IF($B466&lt;&gt;"",VLOOKUP(GW$421,TabelleK45BI,7,FALSE),""),"")</f>
        <v/>
      </c>
      <c r="GX466" s="4" t="str">
        <f ca="1">IFERROR(IF($B466&lt;&gt;"",VLOOKUP(GX$421,TabelleK45BI,7,FALSE),""),"")</f>
        <v/>
      </c>
      <c r="GY466" s="4" t="str">
        <f ca="1">IFERROR(IF($B466&lt;&gt;"",VLOOKUP(GY$421,TabelleK45BI,7,FALSE),""),"")</f>
        <v/>
      </c>
      <c r="GZ466" s="4" t="str">
        <f ca="1">IFERROR(IF($B466&lt;&gt;"",VLOOKUP(GZ$421,TabelleK45BI,7,FALSE),""),"")</f>
        <v/>
      </c>
      <c r="HA466" s="4" t="str">
        <f ca="1">IFERROR(IF($B466&lt;&gt;"",VLOOKUP(HA$421,TabelleK45BI,7,FALSE),""),"")</f>
        <v/>
      </c>
      <c r="HB466" s="4" t="str">
        <f ca="1">IFERROR(IF($B466&lt;&gt;"",VLOOKUP(HB$421,TabelleK45BI,7,FALSE),""),"")</f>
        <v/>
      </c>
      <c r="HC466" s="4" t="str">
        <f ca="1">IFERROR(IF($B466&lt;&gt;"",VLOOKUP(HC$421,TabelleK45BI,7,FALSE),""),"")</f>
        <v/>
      </c>
      <c r="HD466" s="4" t="str">
        <f ca="1">IFERROR(IF($B466&lt;&gt;"",VLOOKUP(HD$421,TabelleK45BI,7,FALSE),""),"")</f>
        <v/>
      </c>
      <c r="HE466" s="4" t="str">
        <f ca="1">IFERROR(IF($B466&lt;&gt;"",VLOOKUP(HE$421,TabelleK45BI,7,FALSE),""),"")</f>
        <v/>
      </c>
      <c r="HF466" s="4" t="str">
        <f ca="1">IFERROR(IF($B466&lt;&gt;"",VLOOKUP(HF$421,TabelleK45BI,7,FALSE),""),"")</f>
        <v/>
      </c>
      <c r="HG466" s="4" t="str">
        <f ca="1">IFERROR(IF($B466&lt;&gt;"",VLOOKUP(HG$421,TabelleK45BI,7,FALSE),""),"")</f>
        <v/>
      </c>
      <c r="HH466" s="4" t="str">
        <f ca="1">IFERROR(IF($B466&lt;&gt;"",VLOOKUP(HH$421,TabelleK45BI,7,FALSE),""),"")</f>
        <v/>
      </c>
      <c r="HI466" s="4" t="str">
        <f ca="1">IFERROR(IF($B466&lt;&gt;"",VLOOKUP(HI$421,TabelleK45BI,7,FALSE),""),"")</f>
        <v/>
      </c>
      <c r="HJ466" s="4" t="str">
        <f ca="1">IFERROR(IF($B466&lt;&gt;"",VLOOKUP(HJ$421,TabelleK45BI,7,FALSE),""),"")</f>
        <v/>
      </c>
      <c r="HK466" s="4" t="str">
        <f ca="1">IFERROR(IF($B466&lt;&gt;"",VLOOKUP(HK$421,TabelleK45BI,7,FALSE),""),"")</f>
        <v/>
      </c>
      <c r="HL466" s="4" t="str">
        <f ca="1">IFERROR(IF($B466&lt;&gt;"",VLOOKUP(HL$421,TabelleK45BI,7,FALSE),""),"")</f>
        <v/>
      </c>
      <c r="HM466" s="4" t="str">
        <f ca="1">IFERROR(IF($B466&lt;&gt;"",VLOOKUP(HM$421,TabelleK45BI,7,FALSE),""),"")</f>
        <v/>
      </c>
      <c r="HN466" s="4" t="str">
        <f ca="1">IFERROR(IF($B466&lt;&gt;"",VLOOKUP(HN$421,TabelleK45BI,7,FALSE),""),"")</f>
        <v/>
      </c>
      <c r="HO466" s="4" t="str">
        <f ca="1">IFERROR(IF($B466&lt;&gt;"",VLOOKUP(HO$421,TabelleK45BI,7,FALSE),""),"")</f>
        <v/>
      </c>
      <c r="HP466" s="4" t="str">
        <f ca="1">IFERROR(IF($B466&lt;&gt;"",VLOOKUP(HP$421,TabelleK45BI,7,FALSE),""),"")</f>
        <v/>
      </c>
      <c r="HQ466" s="4" t="str">
        <f ca="1">IFERROR(IF($B466&lt;&gt;"",VLOOKUP(HQ$421,TabelleK45BI,7,FALSE),""),"")</f>
        <v/>
      </c>
      <c r="HR466" s="4" t="str">
        <f ca="1">IFERROR(IF($B466&lt;&gt;"",VLOOKUP(HR$421,TabelleK45BI,7,FALSE),""),"")</f>
        <v/>
      </c>
      <c r="HS466" s="4" t="str">
        <f ca="1">IFERROR(IF($B466&lt;&gt;"",VLOOKUP(HS$421,TabelleK45BI,7,FALSE),""),"")</f>
        <v/>
      </c>
      <c r="HT466" s="4" t="str">
        <f ca="1">IFERROR(IF($B466&lt;&gt;"",VLOOKUP(HT$421,TabelleK45BI,7,FALSE),""),"")</f>
        <v/>
      </c>
      <c r="HU466" s="4" t="str">
        <f ca="1">IFERROR(IF($B466&lt;&gt;"",VLOOKUP(HU$421,TabelleK45BI,7,FALSE),""),"")</f>
        <v/>
      </c>
      <c r="HV466" s="4" t="str">
        <f ca="1">IFERROR(IF($B466&lt;&gt;"",VLOOKUP(HV$421,TabelleK45BI,7,FALSE),""),"")</f>
        <v/>
      </c>
      <c r="HW466" s="4" t="str">
        <f ca="1">IFERROR(IF($B466&lt;&gt;"",VLOOKUP(HW$421,TabelleK45BI,7,FALSE),""),"")</f>
        <v/>
      </c>
      <c r="HX466" s="4" t="str">
        <f ca="1">IFERROR(IF($B466&lt;&gt;"",VLOOKUP(HX$421,TabelleK45BI,7,FALSE),""),"")</f>
        <v/>
      </c>
      <c r="HY466" s="4" t="str">
        <f ca="1">IFERROR(IF($B466&lt;&gt;"",VLOOKUP(HY$421,TabelleK45BI,7,FALSE),""),"")</f>
        <v/>
      </c>
      <c r="HZ466" s="4" t="str">
        <f ca="1">IFERROR(IF($B466&lt;&gt;"",VLOOKUP(HZ$421,TabelleK45BI,7,FALSE),""),"")</f>
        <v/>
      </c>
      <c r="IA466" s="4" t="str">
        <f ca="1">IFERROR(IF($B466&lt;&gt;"",VLOOKUP(IA$421,TabelleK45BI,7,FALSE),""),"")</f>
        <v/>
      </c>
      <c r="IB466" s="4" t="str">
        <f ca="1">IFERROR(IF($B466&lt;&gt;"",VLOOKUP(IB$421,TabelleK45BI,7,FALSE),""),"")</f>
        <v/>
      </c>
      <c r="IC466" s="4" t="str">
        <f ca="1">IFERROR(IF($B466&lt;&gt;"",VLOOKUP(IC$421,TabelleK45BI,7,FALSE),""),"")</f>
        <v/>
      </c>
      <c r="ID466" s="4" t="str">
        <f ca="1">IFERROR(IF($B466&lt;&gt;"",VLOOKUP(ID$421,TabelleK45BI,7,FALSE),""),"")</f>
        <v/>
      </c>
      <c r="IE466" s="4" t="str">
        <f ca="1">IFERROR(IF($B466&lt;&gt;"",VLOOKUP(IE$421,TabelleK45BI,7,FALSE),""),"")</f>
        <v/>
      </c>
      <c r="IF466" s="4" t="str">
        <f ca="1">IFERROR(IF($B466&lt;&gt;"",VLOOKUP(IF$421,TabelleK45BI,7,FALSE),""),"")</f>
        <v/>
      </c>
      <c r="IG466" s="4" t="str">
        <f ca="1">IFERROR(IF($B466&lt;&gt;"",VLOOKUP(IG$421,TabelleK45BI,7,FALSE),""),"")</f>
        <v/>
      </c>
      <c r="IH466" s="4" t="str">
        <f ca="1">IFERROR(IF($B466&lt;&gt;"",VLOOKUP(IH$421,TabelleK45BI,7,FALSE),""),"")</f>
        <v/>
      </c>
      <c r="II466" s="4" t="str">
        <f ca="1">IFERROR(IF($B466&lt;&gt;"",VLOOKUP(II$421,TabelleK45BI,7,FALSE),""),"")</f>
        <v/>
      </c>
      <c r="IJ466" s="4" t="str">
        <f ca="1">IFERROR(IF($B466&lt;&gt;"",VLOOKUP(IJ$421,TabelleK45BI,7,FALSE),""),"")</f>
        <v/>
      </c>
      <c r="IK466" s="4" t="str">
        <f ca="1">IFERROR(IF($B466&lt;&gt;"",VLOOKUP(IK$421,TabelleK45BI,7,FALSE),""),"")</f>
        <v/>
      </c>
      <c r="IL466" s="4" t="str">
        <f ca="1">IFERROR(IF($B466&lt;&gt;"",VLOOKUP(IL$421,TabelleK45BI,7,FALSE),""),"")</f>
        <v/>
      </c>
      <c r="IM466" s="4" t="str">
        <f ca="1">IFERROR(IF($B466&lt;&gt;"",VLOOKUP(IM$421,TabelleK45BI,7,FALSE),""),"")</f>
        <v/>
      </c>
      <c r="IN466" s="4" t="str">
        <f ca="1">IFERROR(IF($B466&lt;&gt;"",VLOOKUP(IN$421,TabelleK45BI,7,FALSE),""),"")</f>
        <v/>
      </c>
      <c r="IO466" s="4" t="str">
        <f ca="1">IFERROR(IF($B466&lt;&gt;"",VLOOKUP(IO$421,TabelleK45BI,7,FALSE),""),"")</f>
        <v/>
      </c>
      <c r="IP466" s="4" t="str">
        <f ca="1">IFERROR(IF($B466&lt;&gt;"",VLOOKUP(IP$421,TabelleK45BI,7,FALSE),""),"")</f>
        <v/>
      </c>
      <c r="IQ466" s="4" t="str">
        <f ca="1">IFERROR(IF($B466&lt;&gt;"",VLOOKUP(IQ$421,TabelleK45BI,7,FALSE),""),"")</f>
        <v/>
      </c>
      <c r="IR466" s="4" t="str">
        <f ca="1">IFERROR(IF($B466&lt;&gt;"",VLOOKUP(IR$421,TabelleK45BI,7,FALSE),""),"")</f>
        <v/>
      </c>
      <c r="IS466" s="4" t="str">
        <f ca="1">IFERROR(IF($B466&lt;&gt;"",VLOOKUP(IS$421,TabelleK45BI,7,FALSE),""),"")</f>
        <v/>
      </c>
      <c r="IT466" s="4" t="str">
        <f ca="1">IFERROR(IF($B466&lt;&gt;"",VLOOKUP(IT$421,TabelleK45BI,7,FALSE),""),"")</f>
        <v/>
      </c>
      <c r="IU466" s="4" t="str">
        <f ca="1">IFERROR(IF($B466&lt;&gt;"",VLOOKUP(IU$421,TabelleK45BI,7,FALSE),""),"")</f>
        <v/>
      </c>
      <c r="IV466" s="4" t="str">
        <f ca="1">IFERROR(IF($B466&lt;&gt;"",VLOOKUP(IV$421,TabelleK45BI,7,FALSE),""),"")</f>
        <v/>
      </c>
      <c r="IW466" s="4" t="str">
        <f ca="1">IFERROR(IF($B466&lt;&gt;"",VLOOKUP(IW$421,TabelleK45BI,7,FALSE),""),"")</f>
        <v/>
      </c>
      <c r="IX466" s="4" t="str">
        <f ca="1">IFERROR(IF($B466&lt;&gt;"",VLOOKUP(IX$421,TabelleK45BI,7,FALSE),""),"")</f>
        <v/>
      </c>
      <c r="IY466" s="4" t="str">
        <f ca="1">IFERROR(IF($B466&lt;&gt;"",VLOOKUP(IY$421,TabelleK45BI,7,FALSE),""),"")</f>
        <v/>
      </c>
      <c r="IZ466" s="4" t="str">
        <f ca="1">IFERROR(IF($B466&lt;&gt;"",VLOOKUP(IZ$421,TabelleK45BI,7,FALSE),""),"")</f>
        <v/>
      </c>
      <c r="JA466" s="4" t="str">
        <f ca="1">IFERROR(IF($B466&lt;&gt;"",VLOOKUP(JA$421,TabelleK45BI,7,FALSE),""),"")</f>
        <v/>
      </c>
      <c r="JB466" s="4" t="str">
        <f ca="1">IFERROR(IF($B466&lt;&gt;"",VLOOKUP(JB$421,TabelleK45BI,7,FALSE),""),"")</f>
        <v/>
      </c>
      <c r="JC466" s="4" t="str">
        <f ca="1">IFERROR(IF($B466&lt;&gt;"",VLOOKUP(JC$421,TabelleK45BI,7,FALSE),""),"")</f>
        <v/>
      </c>
      <c r="JD466" s="4" t="str">
        <f ca="1">IFERROR(IF($B466&lt;&gt;"",VLOOKUP(JD$421,TabelleK45BI,7,FALSE),""),"")</f>
        <v/>
      </c>
      <c r="JE466" s="4" t="str">
        <f ca="1">IFERROR(IF($B466&lt;&gt;"",VLOOKUP(JE$421,TabelleK45BI,7,FALSE),""),"")</f>
        <v/>
      </c>
      <c r="JF466" s="4" t="str">
        <f ca="1">IFERROR(IF($B466&lt;&gt;"",VLOOKUP(JF$421,TabelleK45BI,7,FALSE),""),"")</f>
        <v/>
      </c>
      <c r="JG466" s="4" t="str">
        <f ca="1">IFERROR(IF($B466&lt;&gt;"",VLOOKUP(JG$421,TabelleK45BI,7,FALSE),""),"")</f>
        <v/>
      </c>
      <c r="JH466" s="4" t="str">
        <f ca="1">IFERROR(IF($B466&lt;&gt;"",VLOOKUP(JH$421,TabelleK45BI,7,FALSE),""),"")</f>
        <v/>
      </c>
      <c r="JI466" s="4" t="str">
        <f ca="1">IFERROR(IF($B466&lt;&gt;"",VLOOKUP(JI$421,TabelleK45BI,7,FALSE),""),"")</f>
        <v/>
      </c>
      <c r="JJ466" s="4" t="str">
        <f ca="1">IFERROR(IF($B466&lt;&gt;"",VLOOKUP(JJ$421,TabelleK45BI,7,FALSE),""),"")</f>
        <v/>
      </c>
      <c r="JK466" s="4" t="str">
        <f ca="1">IFERROR(IF($B466&lt;&gt;"",VLOOKUP(JK$421,TabelleK45BI,7,FALSE),""),"")</f>
        <v/>
      </c>
      <c r="JL466" s="4" t="str">
        <f ca="1">IFERROR(IF($B466&lt;&gt;"",VLOOKUP(JL$421,TabelleK45BI,7,FALSE),""),"")</f>
        <v/>
      </c>
      <c r="JM466" s="4" t="str">
        <f ca="1">IFERROR(IF($B466&lt;&gt;"",VLOOKUP(JM$421,TabelleK45BI,7,FALSE),""),"")</f>
        <v/>
      </c>
      <c r="JN466" s="4" t="str">
        <f ca="1">IFERROR(IF($B466&lt;&gt;"",VLOOKUP(JN$421,TabelleK45BI,7,FALSE),""),"")</f>
        <v/>
      </c>
      <c r="JO466" s="4" t="str">
        <f ca="1">IFERROR(IF($B466&lt;&gt;"",VLOOKUP(JO$421,TabelleK45BI,7,FALSE),""),"")</f>
        <v/>
      </c>
      <c r="JP466" s="4" t="str">
        <f ca="1">IFERROR(IF($B466&lt;&gt;"",VLOOKUP(JP$421,TabelleK45BI,7,FALSE),""),"")</f>
        <v/>
      </c>
      <c r="JQ466" s="4" t="str">
        <f ca="1">IFERROR(IF($B466&lt;&gt;"",VLOOKUP(JQ$421,TabelleK45BI,7,FALSE),""),"")</f>
        <v/>
      </c>
      <c r="JR466" s="4" t="str">
        <f ca="1">IFERROR(IF($B466&lt;&gt;"",VLOOKUP(JR$421,TabelleK45BI,7,FALSE),""),"")</f>
        <v/>
      </c>
      <c r="JS466" s="4" t="str">
        <f ca="1">IFERROR(IF($B466&lt;&gt;"",VLOOKUP(JS$421,TabelleK45BI,7,FALSE),""),"")</f>
        <v/>
      </c>
      <c r="JT466" s="4" t="str">
        <f ca="1">IFERROR(IF($B466&lt;&gt;"",VLOOKUP(JT$421,TabelleK45BI,7,FALSE),""),"")</f>
        <v/>
      </c>
      <c r="JU466" s="4" t="str">
        <f ca="1">IFERROR(IF($B466&lt;&gt;"",VLOOKUP(JU$421,TabelleK45BI,7,FALSE),""),"")</f>
        <v/>
      </c>
      <c r="JV466" s="4" t="str">
        <f ca="1">IFERROR(IF($B466&lt;&gt;"",VLOOKUP(JV$421,TabelleK45BI,7,FALSE),""),"")</f>
        <v/>
      </c>
      <c r="JW466" s="4" t="str">
        <f ca="1">IFERROR(IF($B466&lt;&gt;"",VLOOKUP(JW$421,TabelleK45BI,7,FALSE),""),"")</f>
        <v/>
      </c>
      <c r="JX466" s="4" t="str">
        <f ca="1">IFERROR(IF($B466&lt;&gt;"",VLOOKUP(JX$421,TabelleK45BI,7,FALSE),""),"")</f>
        <v/>
      </c>
      <c r="JY466" s="4" t="str">
        <f ca="1">IFERROR(IF($B466&lt;&gt;"",VLOOKUP(JY$421,TabelleK45BI,7,FALSE),""),"")</f>
        <v/>
      </c>
      <c r="JZ466" s="4" t="str">
        <f ca="1">IFERROR(IF($B466&lt;&gt;"",VLOOKUP(JZ$421,TabelleK45BI,7,FALSE),""),"")</f>
        <v/>
      </c>
      <c r="KA466" s="4" t="str">
        <f ca="1">IFERROR(IF($B466&lt;&gt;"",VLOOKUP(KA$421,TabelleK45BI,7,FALSE),""),"")</f>
        <v/>
      </c>
      <c r="KB466" s="4" t="str">
        <f ca="1">IFERROR(IF($B466&lt;&gt;"",VLOOKUP(KB$421,TabelleK45BI,7,FALSE),""),"")</f>
        <v/>
      </c>
      <c r="KC466" s="4" t="str">
        <f ca="1">IFERROR(IF($B466&lt;&gt;"",VLOOKUP(KC$421,TabelleK45BI,7,FALSE),""),"")</f>
        <v/>
      </c>
      <c r="KD466" s="4" t="str">
        <f ca="1">IFERROR(IF($B466&lt;&gt;"",VLOOKUP(KD$421,TabelleK45BI,7,FALSE),""),"")</f>
        <v/>
      </c>
      <c r="KE466" s="4" t="str">
        <f ca="1">IFERROR(IF($B466&lt;&gt;"",VLOOKUP(KE$421,TabelleK45BI,7,FALSE),""),"")</f>
        <v/>
      </c>
      <c r="KF466" s="4" t="str">
        <f ca="1">IFERROR(IF($B466&lt;&gt;"",VLOOKUP(KF$421,TabelleK45BI,7,FALSE),""),"")</f>
        <v/>
      </c>
      <c r="KG466" s="4" t="str">
        <f ca="1">IFERROR(IF($B466&lt;&gt;"",VLOOKUP(KG$421,TabelleK45BI,7,FALSE),""),"")</f>
        <v/>
      </c>
      <c r="KH466" s="4" t="str">
        <f ca="1">IFERROR(IF($B466&lt;&gt;"",VLOOKUP(KH$421,TabelleK45BI,7,FALSE),""),"")</f>
        <v/>
      </c>
      <c r="KI466" s="4" t="str">
        <f ca="1">IFERROR(IF($B466&lt;&gt;"",VLOOKUP(KI$421,TabelleK45BI,7,FALSE),""),"")</f>
        <v/>
      </c>
      <c r="KJ466" s="4" t="str">
        <f ca="1">IFERROR(IF($B466&lt;&gt;"",VLOOKUP(KJ$421,TabelleK45BI,7,FALSE),""),"")</f>
        <v/>
      </c>
      <c r="KK466" s="4" t="str">
        <f ca="1">IFERROR(IF($B466&lt;&gt;"",VLOOKUP(KK$421,TabelleK45BI,7,FALSE),""),"")</f>
        <v/>
      </c>
      <c r="KL466" s="4" t="str">
        <f ca="1">IFERROR(IF($B466&lt;&gt;"",VLOOKUP(KL$421,TabelleK45BI,7,FALSE),""),"")</f>
        <v/>
      </c>
      <c r="KM466" s="4" t="str">
        <f ca="1">IFERROR(IF($B466&lt;&gt;"",VLOOKUP(KM$421,TabelleK45BI,7,FALSE),""),"")</f>
        <v/>
      </c>
      <c r="KN466" s="4" t="str">
        <f ca="1">IFERROR(IF($B466&lt;&gt;"",VLOOKUP(KN$421,TabelleK45BI,7,FALSE),""),"")</f>
        <v/>
      </c>
      <c r="KO466" s="4" t="str">
        <f ca="1">IFERROR(IF($B466&lt;&gt;"",VLOOKUP(KO$421,TabelleK45BI,7,FALSE),""),"")</f>
        <v/>
      </c>
      <c r="KP466" s="4" t="str">
        <f ca="1">IFERROR(IF($B466&lt;&gt;"",VLOOKUP(KP$421,TabelleK45BI,7,FALSE),""),"")</f>
        <v/>
      </c>
      <c r="KQ466" s="4" t="str">
        <f ca="1">IFERROR(IF($B466&lt;&gt;"",VLOOKUP(KQ$421,TabelleK45BI,7,FALSE),""),"")</f>
        <v/>
      </c>
      <c r="KR466" s="4" t="str">
        <f>IFERROR(VLOOKUP($KR$421,TabelleK45BI,7,FALSE),"")</f>
        <v/>
      </c>
      <c r="KS466" s="4" t="str">
        <f>IFERROR(VLOOKUP($KS$421,TabelleK45BI,7,FALSE),"")</f>
        <v/>
      </c>
    </row>
    <row r="467" spans="2:305" ht="12.75" hidden="1" customHeight="1" x14ac:dyDescent="0.2">
      <c r="B467" s="138" t="str">
        <f t="shared" ca="1" si="148"/>
        <v/>
      </c>
      <c r="C467" s="4" t="str">
        <f ca="1">IFERROR(IF($B467&lt;&gt;"",VLOOKUP(C$421,TabelleK46BI,7,FALSE),""),"")</f>
        <v/>
      </c>
      <c r="D467" s="4" t="str">
        <f ca="1">IFERROR(IF($B467&lt;&gt;"",VLOOKUP(D$421,TabelleK46BI,7,FALSE),""),"")</f>
        <v/>
      </c>
      <c r="E467" s="4" t="str">
        <f ca="1">IFERROR(IF($B467&lt;&gt;"",VLOOKUP(E$421,TabelleK46BI,7,FALSE),""),"")</f>
        <v/>
      </c>
      <c r="F467" s="4" t="str">
        <f ca="1">IFERROR(IF($B467&lt;&gt;"",VLOOKUP(F$421,TabelleK46BI,7,FALSE),""),"")</f>
        <v/>
      </c>
      <c r="G467" s="4" t="str">
        <f ca="1">IFERROR(IF($B467&lt;&gt;"",VLOOKUP(G$421,TabelleK46BI,7,FALSE),""),"")</f>
        <v/>
      </c>
      <c r="H467" s="4" t="str">
        <f ca="1">IFERROR(IF($B467&lt;&gt;"",VLOOKUP(H$421,TabelleK46BI,7,FALSE),""),"")</f>
        <v/>
      </c>
      <c r="I467" s="4" t="str">
        <f ca="1">IFERROR(IF($B467&lt;&gt;"",VLOOKUP(I$421,TabelleK46BI,7,FALSE),""),"")</f>
        <v/>
      </c>
      <c r="J467" s="4" t="str">
        <f ca="1">IFERROR(IF($B467&lt;&gt;"",VLOOKUP(J$421,TabelleK46BI,7,FALSE),""),"")</f>
        <v/>
      </c>
      <c r="K467" s="4" t="str">
        <f ca="1">IFERROR(IF($B467&lt;&gt;"",VLOOKUP(K$421,TabelleK46BI,7,FALSE),""),"")</f>
        <v/>
      </c>
      <c r="L467" s="4" t="str">
        <f ca="1">IFERROR(IF($B467&lt;&gt;"",VLOOKUP(L$421,TabelleK46BI,7,FALSE),""),"")</f>
        <v/>
      </c>
      <c r="M467" s="4" t="str">
        <f ca="1">IFERROR(IF($B467&lt;&gt;"",VLOOKUP(M$421,TabelleK46BI,7,FALSE),""),"")</f>
        <v/>
      </c>
      <c r="N467" s="4" t="str">
        <f ca="1">IFERROR(IF($B467&lt;&gt;"",VLOOKUP(N$421,TabelleK46BI,7,FALSE),""),"")</f>
        <v/>
      </c>
      <c r="O467" s="4" t="str">
        <f ca="1">IFERROR(IF($B467&lt;&gt;"",VLOOKUP(O$421,TabelleK46BI,7,FALSE),""),"")</f>
        <v/>
      </c>
      <c r="P467" s="4" t="str">
        <f ca="1">IFERROR(IF($B467&lt;&gt;"",VLOOKUP(P$421,TabelleK46BI,7,FALSE),""),"")</f>
        <v/>
      </c>
      <c r="Q467" s="4" t="str">
        <f ca="1">IFERROR(IF($B467&lt;&gt;"",VLOOKUP(Q$421,TabelleK46BI,7,FALSE),""),"")</f>
        <v/>
      </c>
      <c r="R467" s="4" t="str">
        <f ca="1">IFERROR(IF($B467&lt;&gt;"",VLOOKUP(R$421,TabelleK46BI,7,FALSE),""),"")</f>
        <v/>
      </c>
      <c r="S467" s="4" t="str">
        <f ca="1">IFERROR(IF($B467&lt;&gt;"",VLOOKUP(S$421,TabelleK46BI,7,FALSE),""),"")</f>
        <v/>
      </c>
      <c r="T467" s="4" t="str">
        <f ca="1">IFERROR(IF($B467&lt;&gt;"",VLOOKUP(T$421,TabelleK46BI,7,FALSE),""),"")</f>
        <v/>
      </c>
      <c r="U467" s="4" t="str">
        <f ca="1">IFERROR(IF($B467&lt;&gt;"",VLOOKUP(U$421,TabelleK46BI,7,FALSE),""),"")</f>
        <v/>
      </c>
      <c r="V467" s="4" t="str">
        <f ca="1">IFERROR(IF($B467&lt;&gt;"",VLOOKUP(V$421,TabelleK46BI,7,FALSE),""),"")</f>
        <v/>
      </c>
      <c r="W467" s="4" t="str">
        <f ca="1">IFERROR(IF($B467&lt;&gt;"",VLOOKUP(W$421,TabelleK46BI,7,FALSE),""),"")</f>
        <v/>
      </c>
      <c r="X467" s="4" t="str">
        <f ca="1">IFERROR(IF($B467&lt;&gt;"",VLOOKUP(X$421,TabelleK46BI,7,FALSE),""),"")</f>
        <v/>
      </c>
      <c r="Y467" s="4" t="str">
        <f ca="1">IFERROR(IF($B467&lt;&gt;"",VLOOKUP(Y$421,TabelleK46BI,7,FALSE),""),"")</f>
        <v/>
      </c>
      <c r="Z467" s="4" t="str">
        <f ca="1">IFERROR(IF($B467&lt;&gt;"",VLOOKUP(Z$421,TabelleK46BI,7,FALSE),""),"")</f>
        <v/>
      </c>
      <c r="AA467" s="4" t="str">
        <f ca="1">IFERROR(IF($B467&lt;&gt;"",VLOOKUP(AA$421,TabelleK46BI,7,FALSE),""),"")</f>
        <v/>
      </c>
      <c r="AB467" s="4" t="str">
        <f ca="1">IFERROR(IF($B467&lt;&gt;"",VLOOKUP(AB$421,TabelleK46BI,7,FALSE),""),"")</f>
        <v/>
      </c>
      <c r="AC467" s="4" t="str">
        <f ca="1">IFERROR(IF($B467&lt;&gt;"",VLOOKUP(AC$421,TabelleK46BI,7,FALSE),""),"")</f>
        <v/>
      </c>
      <c r="AD467" s="4" t="str">
        <f ca="1">IFERROR(IF($B467&lt;&gt;"",VLOOKUP(AD$421,TabelleK46BI,7,FALSE),""),"")</f>
        <v/>
      </c>
      <c r="AE467" s="4" t="str">
        <f ca="1">IFERROR(IF($B467&lt;&gt;"",VLOOKUP(AE$421,TabelleK46BI,7,FALSE),""),"")</f>
        <v/>
      </c>
      <c r="AF467" s="4" t="str">
        <f ca="1">IFERROR(IF($B467&lt;&gt;"",VLOOKUP(AF$421,TabelleK46BI,7,FALSE),""),"")</f>
        <v/>
      </c>
      <c r="AG467" s="4" t="str">
        <f ca="1">IFERROR(IF($B467&lt;&gt;"",VLOOKUP(AG$421,TabelleK46BI,7,FALSE),""),"")</f>
        <v/>
      </c>
      <c r="AH467" s="4" t="str">
        <f ca="1">IFERROR(IF($B467&lt;&gt;"",VLOOKUP(AH$421,TabelleK46BI,7,FALSE),""),"")</f>
        <v/>
      </c>
      <c r="AI467" s="4" t="str">
        <f ca="1">IFERROR(IF($B467&lt;&gt;"",VLOOKUP(AI$421,TabelleK46BI,7,FALSE),""),"")</f>
        <v/>
      </c>
      <c r="AJ467" s="4" t="str">
        <f ca="1">IFERROR(IF($B467&lt;&gt;"",VLOOKUP(AJ$421,TabelleK46BI,7,FALSE),""),"")</f>
        <v/>
      </c>
      <c r="AK467" s="4" t="str">
        <f ca="1">IFERROR(IF($B467&lt;&gt;"",VLOOKUP(AK$421,TabelleK46BI,7,FALSE),""),"")</f>
        <v/>
      </c>
      <c r="AL467" s="4" t="str">
        <f ca="1">IFERROR(IF($B467&lt;&gt;"",VLOOKUP(AL$421,TabelleK46BI,7,FALSE),""),"")</f>
        <v/>
      </c>
      <c r="AM467" s="4" t="str">
        <f ca="1">IFERROR(IF($B467&lt;&gt;"",VLOOKUP(AM$421,TabelleK46BI,7,FALSE),""),"")</f>
        <v/>
      </c>
      <c r="AN467" s="4" t="str">
        <f ca="1">IFERROR(IF($B467&lt;&gt;"",VLOOKUP(AN$421,TabelleK46BI,7,FALSE),""),"")</f>
        <v/>
      </c>
      <c r="AO467" s="4" t="str">
        <f ca="1">IFERROR(IF($B467&lt;&gt;"",VLOOKUP(AO$421,TabelleK46BI,7,FALSE),""),"")</f>
        <v/>
      </c>
      <c r="AP467" s="4" t="str">
        <f ca="1">IFERROR(IF($B467&lt;&gt;"",VLOOKUP(AP$421,TabelleK46BI,7,FALSE),""),"")</f>
        <v/>
      </c>
      <c r="AQ467" s="4" t="str">
        <f ca="1">IFERROR(IF($B467&lt;&gt;"",VLOOKUP(AQ$421,TabelleK46BI,7,FALSE),""),"")</f>
        <v/>
      </c>
      <c r="AR467" s="4" t="str">
        <f ca="1">IFERROR(IF($B467&lt;&gt;"",VLOOKUP(AR$421,TabelleK46BI,7,FALSE),""),"")</f>
        <v/>
      </c>
      <c r="AS467" s="4" t="str">
        <f ca="1">IFERROR(IF($B467&lt;&gt;"",VLOOKUP(AS$421,TabelleK46BI,7,FALSE),""),"")</f>
        <v/>
      </c>
      <c r="AT467" s="4" t="str">
        <f ca="1">IFERROR(IF($B467&lt;&gt;"",VLOOKUP(AT$421,TabelleK46BI,7,FALSE),""),"")</f>
        <v/>
      </c>
      <c r="AU467" s="4" t="str">
        <f ca="1">IFERROR(IF($B467&lt;&gt;"",VLOOKUP(AU$421,TabelleK46BI,7,FALSE),""),"")</f>
        <v/>
      </c>
      <c r="AV467" s="4" t="str">
        <f ca="1">IFERROR(IF($B467&lt;&gt;"",VLOOKUP(AV$421,TabelleK46BI,7,FALSE),""),"")</f>
        <v/>
      </c>
      <c r="AW467" s="4" t="str">
        <f ca="1">IFERROR(IF($B467&lt;&gt;"",VLOOKUP(AW$421,TabelleK46BI,7,FALSE),""),"")</f>
        <v/>
      </c>
      <c r="AX467" s="4" t="str">
        <f ca="1">IFERROR(IF($B467&lt;&gt;"",VLOOKUP(AX$421,TabelleK46BI,7,FALSE),""),"")</f>
        <v/>
      </c>
      <c r="AY467" s="4" t="str">
        <f ca="1">IFERROR(IF($B467&lt;&gt;"",VLOOKUP(AY$421,TabelleK46BI,7,FALSE),""),"")</f>
        <v/>
      </c>
      <c r="AZ467" s="4" t="str">
        <f ca="1">IFERROR(IF($B467&lt;&gt;"",VLOOKUP(AZ$421,TabelleK46BI,7,FALSE),""),"")</f>
        <v/>
      </c>
      <c r="BA467" s="4" t="str">
        <f ca="1">IFERROR(IF($B467&lt;&gt;"",VLOOKUP(BA$421,TabelleK46BI,7,FALSE),""),"")</f>
        <v/>
      </c>
      <c r="BB467" s="4" t="str">
        <f ca="1">IFERROR(IF($B467&lt;&gt;"",VLOOKUP(BB$421,TabelleK46BI,7,FALSE),""),"")</f>
        <v/>
      </c>
      <c r="BC467" s="4" t="str">
        <f ca="1">IFERROR(IF($B467&lt;&gt;"",VLOOKUP(BC$421,TabelleK46BI,7,FALSE),""),"")</f>
        <v/>
      </c>
      <c r="BD467" s="4" t="str">
        <f ca="1">IFERROR(IF($B467&lt;&gt;"",VLOOKUP(BD$421,TabelleK46BI,7,FALSE),""),"")</f>
        <v/>
      </c>
      <c r="BE467" s="4" t="str">
        <f ca="1">IFERROR(IF($B467&lt;&gt;"",VLOOKUP(BE$421,TabelleK46BI,7,FALSE),""),"")</f>
        <v/>
      </c>
      <c r="BF467" s="4" t="str">
        <f ca="1">IFERROR(IF($B467&lt;&gt;"",VLOOKUP(BF$421,TabelleK46BI,7,FALSE),""),"")</f>
        <v/>
      </c>
      <c r="BG467" s="4" t="str">
        <f ca="1">IFERROR(IF($B467&lt;&gt;"",VLOOKUP(BG$421,TabelleK46BI,7,FALSE),""),"")</f>
        <v/>
      </c>
      <c r="BH467" s="4" t="str">
        <f ca="1">IFERROR(IF($B467&lt;&gt;"",VLOOKUP(BH$421,TabelleK46BI,7,FALSE),""),"")</f>
        <v/>
      </c>
      <c r="BI467" s="4" t="str">
        <f ca="1">IFERROR(IF($B467&lt;&gt;"",VLOOKUP(BI$421,TabelleK46BI,7,FALSE),""),"")</f>
        <v/>
      </c>
      <c r="BJ467" s="4" t="str">
        <f ca="1">IFERROR(IF($B467&lt;&gt;"",VLOOKUP(BJ$421,TabelleK46BI,7,FALSE),""),"")</f>
        <v/>
      </c>
      <c r="BK467" s="4" t="str">
        <f ca="1">IFERROR(IF($B467&lt;&gt;"",VLOOKUP(BK$421,TabelleK46BI,7,FALSE),""),"")</f>
        <v/>
      </c>
      <c r="BL467" s="4" t="str">
        <f ca="1">IFERROR(IF($B467&lt;&gt;"",VLOOKUP(BL$421,TabelleK46BI,7,FALSE),""),"")</f>
        <v/>
      </c>
      <c r="BM467" s="4" t="str">
        <f ca="1">IFERROR(IF($B467&lt;&gt;"",VLOOKUP(BM$421,TabelleK46BI,7,FALSE),""),"")</f>
        <v/>
      </c>
      <c r="BN467" s="4" t="str">
        <f ca="1">IFERROR(IF($B467&lt;&gt;"",VLOOKUP(BN$421,TabelleK46BI,7,FALSE),""),"")</f>
        <v/>
      </c>
      <c r="BO467" s="4" t="str">
        <f ca="1">IFERROR(IF($B467&lt;&gt;"",VLOOKUP(BO$421,TabelleK46BI,7,FALSE),""),"")</f>
        <v/>
      </c>
      <c r="BP467" s="4" t="str">
        <f ca="1">IFERROR(IF($B467&lt;&gt;"",VLOOKUP(BP$421,TabelleK46BI,7,FALSE),""),"")</f>
        <v/>
      </c>
      <c r="BQ467" s="4" t="str">
        <f ca="1">IFERROR(IF($B467&lt;&gt;"",VLOOKUP(BQ$421,TabelleK46BI,7,FALSE),""),"")</f>
        <v/>
      </c>
      <c r="BR467" s="4" t="str">
        <f ca="1">IFERROR(IF($B467&lt;&gt;"",VLOOKUP(BR$421,TabelleK46BI,7,FALSE),""),"")</f>
        <v/>
      </c>
      <c r="BS467" s="4" t="str">
        <f ca="1">IFERROR(IF($B467&lt;&gt;"",VLOOKUP(BS$421,TabelleK46BI,7,FALSE),""),"")</f>
        <v/>
      </c>
      <c r="BT467" s="4" t="str">
        <f ca="1">IFERROR(IF($B467&lt;&gt;"",VLOOKUP(BT$421,TabelleK46BI,7,FALSE),""),"")</f>
        <v/>
      </c>
      <c r="BU467" s="4" t="str">
        <f ca="1">IFERROR(IF($B467&lt;&gt;"",VLOOKUP(BU$421,TabelleK46BI,7,FALSE),""),"")</f>
        <v/>
      </c>
      <c r="BV467" s="4" t="str">
        <f ca="1">IFERROR(IF($B467&lt;&gt;"",VLOOKUP(BV$421,TabelleK46BI,7,FALSE),""),"")</f>
        <v/>
      </c>
      <c r="BW467" s="4" t="str">
        <f ca="1">IFERROR(IF($B467&lt;&gt;"",VLOOKUP(BW$421,TabelleK46BI,7,FALSE),""),"")</f>
        <v/>
      </c>
      <c r="BX467" s="4" t="str">
        <f ca="1">IFERROR(IF($B467&lt;&gt;"",VLOOKUP(BX$421,TabelleK46BI,7,FALSE),""),"")</f>
        <v/>
      </c>
      <c r="BY467" s="4" t="str">
        <f ca="1">IFERROR(IF($B467&lt;&gt;"",VLOOKUP(BY$421,TabelleK46BI,7,FALSE),""),"")</f>
        <v/>
      </c>
      <c r="BZ467" s="4" t="str">
        <f ca="1">IFERROR(IF($B467&lt;&gt;"",VLOOKUP(BZ$421,TabelleK46BI,7,FALSE),""),"")</f>
        <v/>
      </c>
      <c r="CA467" s="4" t="str">
        <f ca="1">IFERROR(IF($B467&lt;&gt;"",VLOOKUP(CA$421,TabelleK46BI,7,FALSE),""),"")</f>
        <v/>
      </c>
      <c r="CB467" s="4" t="str">
        <f ca="1">IFERROR(IF($B467&lt;&gt;"",VLOOKUP(CB$421,TabelleK46BI,7,FALSE),""),"")</f>
        <v/>
      </c>
      <c r="CC467" s="4" t="str">
        <f ca="1">IFERROR(IF($B467&lt;&gt;"",VLOOKUP(CC$421,TabelleK46BI,7,FALSE),""),"")</f>
        <v/>
      </c>
      <c r="CD467" s="4" t="str">
        <f ca="1">IFERROR(IF($B467&lt;&gt;"",VLOOKUP(CD$421,TabelleK46BI,7,FALSE),""),"")</f>
        <v/>
      </c>
      <c r="CE467" s="4" t="str">
        <f ca="1">IFERROR(IF($B467&lt;&gt;"",VLOOKUP(CE$421,TabelleK46BI,7,FALSE),""),"")</f>
        <v/>
      </c>
      <c r="CF467" s="4" t="str">
        <f ca="1">IFERROR(IF($B467&lt;&gt;"",VLOOKUP(CF$421,TabelleK46BI,7,FALSE),""),"")</f>
        <v/>
      </c>
      <c r="CG467" s="4" t="str">
        <f ca="1">IFERROR(IF($B467&lt;&gt;"",VLOOKUP(CG$421,TabelleK46BI,7,FALSE),""),"")</f>
        <v/>
      </c>
      <c r="CH467" s="4" t="str">
        <f ca="1">IFERROR(IF($B467&lt;&gt;"",VLOOKUP(CH$421,TabelleK46BI,7,FALSE),""),"")</f>
        <v/>
      </c>
      <c r="CI467" s="4" t="str">
        <f ca="1">IFERROR(IF($B467&lt;&gt;"",VLOOKUP(CI$421,TabelleK46BI,7,FALSE),""),"")</f>
        <v/>
      </c>
      <c r="CJ467" s="4" t="str">
        <f ca="1">IFERROR(IF($B467&lt;&gt;"",VLOOKUP(CJ$421,TabelleK46BI,7,FALSE),""),"")</f>
        <v/>
      </c>
      <c r="CK467" s="4" t="str">
        <f ca="1">IFERROR(IF($B467&lt;&gt;"",VLOOKUP(CK$421,TabelleK46BI,7,FALSE),""),"")</f>
        <v/>
      </c>
      <c r="CL467" s="4" t="str">
        <f ca="1">IFERROR(IF($B467&lt;&gt;"",VLOOKUP(CL$421,TabelleK46BI,7,FALSE),""),"")</f>
        <v/>
      </c>
      <c r="CM467" s="4" t="str">
        <f ca="1">IFERROR(IF($B467&lt;&gt;"",VLOOKUP(CM$421,TabelleK46BI,7,FALSE),""),"")</f>
        <v/>
      </c>
      <c r="CN467" s="4" t="str">
        <f ca="1">IFERROR(IF($B467&lt;&gt;"",VLOOKUP(CN$421,TabelleK46BI,7,FALSE),""),"")</f>
        <v/>
      </c>
      <c r="CO467" s="4" t="str">
        <f ca="1">IFERROR(IF($B467&lt;&gt;"",VLOOKUP(CO$421,TabelleK46BI,7,FALSE),""),"")</f>
        <v/>
      </c>
      <c r="CP467" s="4" t="str">
        <f ca="1">IFERROR(IF($B467&lt;&gt;"",VLOOKUP(CP$421,TabelleK46BI,7,FALSE),""),"")</f>
        <v/>
      </c>
      <c r="CQ467" s="4" t="str">
        <f ca="1">IFERROR(IF($B467&lt;&gt;"",VLOOKUP(CQ$421,TabelleK46BI,7,FALSE),""),"")</f>
        <v/>
      </c>
      <c r="CR467" s="4" t="str">
        <f ca="1">IFERROR(IF($B467&lt;&gt;"",VLOOKUP(CR$421,TabelleK46BI,7,FALSE),""),"")</f>
        <v/>
      </c>
      <c r="CS467" s="4" t="str">
        <f ca="1">IFERROR(IF($B467&lt;&gt;"",VLOOKUP(CS$421,TabelleK46BI,7,FALSE),""),"")</f>
        <v/>
      </c>
      <c r="CT467" s="4" t="str">
        <f ca="1">IFERROR(IF($B467&lt;&gt;"",VLOOKUP(CT$421,TabelleK46BI,7,FALSE),""),"")</f>
        <v/>
      </c>
      <c r="CU467" s="4" t="str">
        <f ca="1">IFERROR(IF($B467&lt;&gt;"",VLOOKUP(CU$421,TabelleK46BI,7,FALSE),""),"")</f>
        <v/>
      </c>
      <c r="CV467" s="4" t="str">
        <f ca="1">IFERROR(IF($B467&lt;&gt;"",VLOOKUP(CV$421,TabelleK46BI,7,FALSE),""),"")</f>
        <v/>
      </c>
      <c r="CW467" s="4" t="str">
        <f ca="1">IFERROR(IF($B467&lt;&gt;"",VLOOKUP(CW$421,TabelleK46BI,7,FALSE),""),"")</f>
        <v/>
      </c>
      <c r="CX467" s="4" t="str">
        <f ca="1">IFERROR(IF($B467&lt;&gt;"",VLOOKUP(CX$421,TabelleK46BI,7,FALSE),""),"")</f>
        <v/>
      </c>
      <c r="CY467" s="4" t="str">
        <f ca="1">IFERROR(IF($B467&lt;&gt;"",VLOOKUP(CY$421,TabelleK46BI,7,FALSE),""),"")</f>
        <v/>
      </c>
      <c r="CZ467" s="4" t="str">
        <f ca="1">IFERROR(IF($B467&lt;&gt;"",VLOOKUP(CZ$421,TabelleK46BI,7,FALSE),""),"")</f>
        <v/>
      </c>
      <c r="DA467" s="4" t="str">
        <f ca="1">IFERROR(IF($B467&lt;&gt;"",VLOOKUP(DA$421,TabelleK46BI,7,FALSE),""),"")</f>
        <v/>
      </c>
      <c r="DB467" s="4" t="str">
        <f ca="1">IFERROR(IF($B467&lt;&gt;"",VLOOKUP(DB$421,TabelleK46BI,7,FALSE),""),"")</f>
        <v/>
      </c>
      <c r="DC467" s="4" t="str">
        <f ca="1">IFERROR(IF($B467&lt;&gt;"",VLOOKUP(DC$421,TabelleK46BI,7,FALSE),""),"")</f>
        <v/>
      </c>
      <c r="DD467" s="4" t="str">
        <f ca="1">IFERROR(IF($B467&lt;&gt;"",VLOOKUP(DD$421,TabelleK46BI,7,FALSE),""),"")</f>
        <v/>
      </c>
      <c r="DE467" s="4" t="str">
        <f ca="1">IFERROR(IF($B467&lt;&gt;"",VLOOKUP(DE$421,TabelleK46BI,7,FALSE),""),"")</f>
        <v/>
      </c>
      <c r="DF467" s="4" t="str">
        <f ca="1">IFERROR(IF($B467&lt;&gt;"",VLOOKUP(DF$421,TabelleK46BI,7,FALSE),""),"")</f>
        <v/>
      </c>
      <c r="DG467" s="4" t="str">
        <f ca="1">IFERROR(IF($B467&lt;&gt;"",VLOOKUP(DG$421,TabelleK46BI,7,FALSE),""),"")</f>
        <v/>
      </c>
      <c r="DH467" s="4" t="str">
        <f ca="1">IFERROR(IF($B467&lt;&gt;"",VLOOKUP(DH$421,TabelleK46BI,7,FALSE),""),"")</f>
        <v/>
      </c>
      <c r="DI467" s="4" t="str">
        <f ca="1">IFERROR(IF($B467&lt;&gt;"",VLOOKUP(DI$421,TabelleK46BI,7,FALSE),""),"")</f>
        <v/>
      </c>
      <c r="DJ467" s="4" t="str">
        <f ca="1">IFERROR(IF($B467&lt;&gt;"",VLOOKUP(DJ$421,TabelleK46BI,7,FALSE),""),"")</f>
        <v/>
      </c>
      <c r="DK467" s="4" t="str">
        <f ca="1">IFERROR(IF($B467&lt;&gt;"",VLOOKUP(DK$421,TabelleK46BI,7,FALSE),""),"")</f>
        <v/>
      </c>
      <c r="DL467" s="4" t="str">
        <f ca="1">IFERROR(IF($B467&lt;&gt;"",VLOOKUP(DL$421,TabelleK46BI,7,FALSE),""),"")</f>
        <v/>
      </c>
      <c r="DM467" s="4" t="str">
        <f ca="1">IFERROR(IF($B467&lt;&gt;"",VLOOKUP(DM$421,TabelleK46BI,7,FALSE),""),"")</f>
        <v/>
      </c>
      <c r="DN467" s="4" t="str">
        <f ca="1">IFERROR(IF($B467&lt;&gt;"",VLOOKUP(DN$421,TabelleK46BI,7,FALSE),""),"")</f>
        <v/>
      </c>
      <c r="DO467" s="4" t="str">
        <f ca="1">IFERROR(IF($B467&lt;&gt;"",VLOOKUP(DO$421,TabelleK46BI,7,FALSE),""),"")</f>
        <v/>
      </c>
      <c r="DP467" s="4" t="str">
        <f ca="1">IFERROR(IF($B467&lt;&gt;"",VLOOKUP(DP$421,TabelleK46BI,7,FALSE),""),"")</f>
        <v/>
      </c>
      <c r="DQ467" s="4" t="str">
        <f ca="1">IFERROR(IF($B467&lt;&gt;"",VLOOKUP(DQ$421,TabelleK46BI,7,FALSE),""),"")</f>
        <v/>
      </c>
      <c r="DR467" s="4" t="str">
        <f ca="1">IFERROR(IF($B467&lt;&gt;"",VLOOKUP(DR$421,TabelleK46BI,7,FALSE),""),"")</f>
        <v/>
      </c>
      <c r="DS467" s="4" t="str">
        <f ca="1">IFERROR(IF($B467&lt;&gt;"",VLOOKUP(DS$421,TabelleK46BI,7,FALSE),""),"")</f>
        <v/>
      </c>
      <c r="DT467" s="4" t="str">
        <f ca="1">IFERROR(IF($B467&lt;&gt;"",VLOOKUP(DT$421,TabelleK46BI,7,FALSE),""),"")</f>
        <v/>
      </c>
      <c r="DU467" s="4" t="str">
        <f ca="1">IFERROR(IF($B467&lt;&gt;"",VLOOKUP(DU$421,TabelleK46BI,7,FALSE),""),"")</f>
        <v/>
      </c>
      <c r="DV467" s="4" t="str">
        <f ca="1">IFERROR(IF($B467&lt;&gt;"",VLOOKUP(DV$421,TabelleK46BI,7,FALSE),""),"")</f>
        <v/>
      </c>
      <c r="DW467" s="4" t="str">
        <f ca="1">IFERROR(IF($B467&lt;&gt;"",VLOOKUP(DW$421,TabelleK46BI,7,FALSE),""),"")</f>
        <v/>
      </c>
      <c r="DX467" s="4" t="str">
        <f ca="1">IFERROR(IF($B467&lt;&gt;"",VLOOKUP(DX$421,TabelleK46BI,7,FALSE),""),"")</f>
        <v/>
      </c>
      <c r="DY467" s="4" t="str">
        <f ca="1">IFERROR(IF($B467&lt;&gt;"",VLOOKUP(DY$421,TabelleK46BI,7,FALSE),""),"")</f>
        <v/>
      </c>
      <c r="DZ467" s="4" t="str">
        <f ca="1">IFERROR(IF($B467&lt;&gt;"",VLOOKUP(DZ$421,TabelleK46BI,7,FALSE),""),"")</f>
        <v/>
      </c>
      <c r="EA467" s="4" t="str">
        <f ca="1">IFERROR(IF($B467&lt;&gt;"",VLOOKUP(EA$421,TabelleK46BI,7,FALSE),""),"")</f>
        <v/>
      </c>
      <c r="EB467" s="4" t="str">
        <f ca="1">IFERROR(IF($B467&lt;&gt;"",VLOOKUP(EB$421,TabelleK46BI,7,FALSE),""),"")</f>
        <v/>
      </c>
      <c r="EC467" s="4" t="str">
        <f ca="1">IFERROR(IF($B467&lt;&gt;"",VLOOKUP(EC$421,TabelleK46BI,7,FALSE),""),"")</f>
        <v/>
      </c>
      <c r="ED467" s="4" t="str">
        <f ca="1">IFERROR(IF($B467&lt;&gt;"",VLOOKUP(ED$421,TabelleK46BI,7,FALSE),""),"")</f>
        <v/>
      </c>
      <c r="EE467" s="4" t="str">
        <f ca="1">IFERROR(IF($B467&lt;&gt;"",VLOOKUP(EE$421,TabelleK46BI,7,FALSE),""),"")</f>
        <v/>
      </c>
      <c r="EF467" s="4" t="str">
        <f ca="1">IFERROR(IF($B467&lt;&gt;"",VLOOKUP(EF$421,TabelleK46BI,7,FALSE),""),"")</f>
        <v/>
      </c>
      <c r="EG467" s="4" t="str">
        <f ca="1">IFERROR(IF($B467&lt;&gt;"",VLOOKUP(EG$421,TabelleK46BI,7,FALSE),""),"")</f>
        <v/>
      </c>
      <c r="EH467" s="4" t="str">
        <f ca="1">IFERROR(IF($B467&lt;&gt;"",VLOOKUP(EH$421,TabelleK46BI,7,FALSE),""),"")</f>
        <v/>
      </c>
      <c r="EI467" s="4" t="str">
        <f ca="1">IFERROR(IF($B467&lt;&gt;"",VLOOKUP(EI$421,TabelleK46BI,7,FALSE),""),"")</f>
        <v/>
      </c>
      <c r="EJ467" s="4" t="str">
        <f ca="1">IFERROR(IF($B467&lt;&gt;"",VLOOKUP(EJ$421,TabelleK46BI,7,FALSE),""),"")</f>
        <v/>
      </c>
      <c r="EK467" s="4" t="str">
        <f ca="1">IFERROR(IF($B467&lt;&gt;"",VLOOKUP(EK$421,TabelleK46BI,7,FALSE),""),"")</f>
        <v/>
      </c>
      <c r="EL467" s="4" t="str">
        <f ca="1">IFERROR(IF($B467&lt;&gt;"",VLOOKUP(EL$421,TabelleK46BI,7,FALSE),""),"")</f>
        <v/>
      </c>
      <c r="EM467" s="4" t="str">
        <f ca="1">IFERROR(IF($B467&lt;&gt;"",VLOOKUP(EM$421,TabelleK46BI,7,FALSE),""),"")</f>
        <v/>
      </c>
      <c r="EN467" s="4" t="str">
        <f ca="1">IFERROR(IF($B467&lt;&gt;"",VLOOKUP(EN$421,TabelleK46BI,7,FALSE),""),"")</f>
        <v/>
      </c>
      <c r="EO467" s="4" t="str">
        <f ca="1">IFERROR(IF($B467&lt;&gt;"",VLOOKUP(EO$421,TabelleK46BI,7,FALSE),""),"")</f>
        <v/>
      </c>
      <c r="EP467" s="4" t="str">
        <f ca="1">IFERROR(IF($B467&lt;&gt;"",VLOOKUP(EP$421,TabelleK46BI,7,FALSE),""),"")</f>
        <v/>
      </c>
      <c r="EQ467" s="4" t="str">
        <f ca="1">IFERROR(IF($B467&lt;&gt;"",VLOOKUP(EQ$421,TabelleK46BI,7,FALSE),""),"")</f>
        <v/>
      </c>
      <c r="ER467" s="4" t="str">
        <f ca="1">IFERROR(IF($B467&lt;&gt;"",VLOOKUP(ER$421,TabelleK46BI,7,FALSE),""),"")</f>
        <v/>
      </c>
      <c r="ES467" s="4" t="str">
        <f ca="1">IFERROR(IF($B467&lt;&gt;"",VLOOKUP(ES$421,TabelleK46BI,7,FALSE),""),"")</f>
        <v/>
      </c>
      <c r="ET467" s="4" t="str">
        <f ca="1">IFERROR(IF($B467&lt;&gt;"",VLOOKUP(ET$421,TabelleK46BI,7,FALSE),""),"")</f>
        <v/>
      </c>
      <c r="EU467" s="4" t="str">
        <f ca="1">IFERROR(IF($B467&lt;&gt;"",VLOOKUP(EU$421,TabelleK46BI,7,FALSE),""),"")</f>
        <v/>
      </c>
      <c r="EV467" s="4" t="str">
        <f ca="1">IFERROR(IF($B467&lt;&gt;"",VLOOKUP(EV$421,TabelleK46BI,7,FALSE),""),"")</f>
        <v/>
      </c>
      <c r="EW467" s="4" t="str">
        <f ca="1">IFERROR(IF($B467&lt;&gt;"",VLOOKUP(EW$421,TabelleK46BI,7,FALSE),""),"")</f>
        <v/>
      </c>
      <c r="EX467" s="4" t="str">
        <f ca="1">IFERROR(IF($B467&lt;&gt;"",VLOOKUP(EX$421,TabelleK46BI,7,FALSE),""),"")</f>
        <v/>
      </c>
      <c r="EY467" s="4" t="str">
        <f ca="1">IFERROR(IF($B467&lt;&gt;"",VLOOKUP(EY$421,TabelleK46BI,7,FALSE),""),"")</f>
        <v/>
      </c>
      <c r="EZ467" s="4" t="str">
        <f ca="1">IFERROR(IF($B467&lt;&gt;"",VLOOKUP(EZ$421,TabelleK46BI,7,FALSE),""),"")</f>
        <v/>
      </c>
      <c r="FA467" s="4" t="str">
        <f ca="1">IFERROR(IF($B467&lt;&gt;"",VLOOKUP(FA$421,TabelleK46BI,7,FALSE),""),"")</f>
        <v/>
      </c>
      <c r="FB467" s="4" t="str">
        <f ca="1">IFERROR(IF($B467&lt;&gt;"",VLOOKUP(FB$421,TabelleK46BI,7,FALSE),""),"")</f>
        <v/>
      </c>
      <c r="FC467" s="4" t="str">
        <f ca="1">IFERROR(IF($B467&lt;&gt;"",VLOOKUP(FC$421,TabelleK46BI,7,FALSE),""),"")</f>
        <v/>
      </c>
      <c r="FD467" s="4" t="str">
        <f ca="1">IFERROR(IF($B467&lt;&gt;"",VLOOKUP(FD$421,TabelleK46BI,7,FALSE),""),"")</f>
        <v/>
      </c>
      <c r="FE467" s="4" t="str">
        <f ca="1">IFERROR(IF($B467&lt;&gt;"",VLOOKUP(FE$421,TabelleK46BI,7,FALSE),""),"")</f>
        <v/>
      </c>
      <c r="FF467" s="4" t="str">
        <f ca="1">IFERROR(IF($B467&lt;&gt;"",VLOOKUP(FF$421,TabelleK46BI,7,FALSE),""),"")</f>
        <v/>
      </c>
      <c r="FG467" s="4" t="str">
        <f ca="1">IFERROR(IF($B467&lt;&gt;"",VLOOKUP(FG$421,TabelleK46BI,7,FALSE),""),"")</f>
        <v/>
      </c>
      <c r="FH467" s="4" t="str">
        <f ca="1">IFERROR(IF($B467&lt;&gt;"",VLOOKUP(FH$421,TabelleK46BI,7,FALSE),""),"")</f>
        <v/>
      </c>
      <c r="FI467" s="4" t="str">
        <f ca="1">IFERROR(IF($B467&lt;&gt;"",VLOOKUP(FI$421,TabelleK46BI,7,FALSE),""),"")</f>
        <v/>
      </c>
      <c r="FJ467" s="4" t="str">
        <f ca="1">IFERROR(IF($B467&lt;&gt;"",VLOOKUP(FJ$421,TabelleK46BI,7,FALSE),""),"")</f>
        <v/>
      </c>
      <c r="FK467" s="4" t="str">
        <f ca="1">IFERROR(IF($B467&lt;&gt;"",VLOOKUP(FK$421,TabelleK46BI,7,FALSE),""),"")</f>
        <v/>
      </c>
      <c r="FL467" s="4" t="str">
        <f ca="1">IFERROR(IF($B467&lt;&gt;"",VLOOKUP(FL$421,TabelleK46BI,7,FALSE),""),"")</f>
        <v/>
      </c>
      <c r="FM467" s="4" t="str">
        <f ca="1">IFERROR(IF($B467&lt;&gt;"",VLOOKUP(FM$421,TabelleK46BI,7,FALSE),""),"")</f>
        <v/>
      </c>
      <c r="FN467" s="4" t="str">
        <f ca="1">IFERROR(IF($B467&lt;&gt;"",VLOOKUP(FN$421,TabelleK46BI,7,FALSE),""),"")</f>
        <v/>
      </c>
      <c r="FO467" s="4" t="str">
        <f ca="1">IFERROR(IF($B467&lt;&gt;"",VLOOKUP(FO$421,TabelleK46BI,7,FALSE),""),"")</f>
        <v/>
      </c>
      <c r="FP467" s="4" t="str">
        <f ca="1">IFERROR(IF($B467&lt;&gt;"",VLOOKUP(FP$421,TabelleK46BI,7,FALSE),""),"")</f>
        <v/>
      </c>
      <c r="FQ467" s="4" t="str">
        <f ca="1">IFERROR(IF($B467&lt;&gt;"",VLOOKUP(FQ$421,TabelleK46BI,7,FALSE),""),"")</f>
        <v/>
      </c>
      <c r="FR467" s="4" t="str">
        <f ca="1">IFERROR(IF($B467&lt;&gt;"",VLOOKUP(FR$421,TabelleK46BI,7,FALSE),""),"")</f>
        <v/>
      </c>
      <c r="FS467" s="4" t="str">
        <f ca="1">IFERROR(IF($B467&lt;&gt;"",VLOOKUP(FS$421,TabelleK46BI,7,FALSE),""),"")</f>
        <v/>
      </c>
      <c r="FT467" s="4" t="str">
        <f ca="1">IFERROR(IF($B467&lt;&gt;"",VLOOKUP(FT$421,TabelleK46BI,7,FALSE),""),"")</f>
        <v/>
      </c>
      <c r="FU467" s="4" t="str">
        <f ca="1">IFERROR(IF($B467&lt;&gt;"",VLOOKUP(FU$421,TabelleK46BI,7,FALSE),""),"")</f>
        <v/>
      </c>
      <c r="FV467" s="4" t="str">
        <f ca="1">IFERROR(IF($B467&lt;&gt;"",VLOOKUP(FV$421,TabelleK46BI,7,FALSE),""),"")</f>
        <v/>
      </c>
      <c r="FW467" s="4" t="str">
        <f ca="1">IFERROR(IF($B467&lt;&gt;"",VLOOKUP(FW$421,TabelleK46BI,7,FALSE),""),"")</f>
        <v/>
      </c>
      <c r="FX467" s="4" t="str">
        <f ca="1">IFERROR(IF($B467&lt;&gt;"",VLOOKUP(FX$421,TabelleK46BI,7,FALSE),""),"")</f>
        <v/>
      </c>
      <c r="FY467" s="4" t="str">
        <f ca="1">IFERROR(IF($B467&lt;&gt;"",VLOOKUP(FY$421,TabelleK46BI,7,FALSE),""),"")</f>
        <v/>
      </c>
      <c r="FZ467" s="4" t="str">
        <f ca="1">IFERROR(IF($B467&lt;&gt;"",VLOOKUP(FZ$421,TabelleK46BI,7,FALSE),""),"")</f>
        <v/>
      </c>
      <c r="GA467" s="4" t="str">
        <f ca="1">IFERROR(IF($B467&lt;&gt;"",VLOOKUP(GA$421,TabelleK46BI,7,FALSE),""),"")</f>
        <v/>
      </c>
      <c r="GB467" s="4" t="str">
        <f ca="1">IFERROR(IF($B467&lt;&gt;"",VLOOKUP(GB$421,TabelleK46BI,7,FALSE),""),"")</f>
        <v/>
      </c>
      <c r="GC467" s="4" t="str">
        <f ca="1">IFERROR(IF($B467&lt;&gt;"",VLOOKUP(GC$421,TabelleK46BI,7,FALSE),""),"")</f>
        <v/>
      </c>
      <c r="GD467" s="4" t="str">
        <f ca="1">IFERROR(IF($B467&lt;&gt;"",VLOOKUP(GD$421,TabelleK46BI,7,FALSE),""),"")</f>
        <v/>
      </c>
      <c r="GE467" s="4" t="str">
        <f ca="1">IFERROR(IF($B467&lt;&gt;"",VLOOKUP(GE$421,TabelleK46BI,7,FALSE),""),"")</f>
        <v/>
      </c>
      <c r="GF467" s="4" t="str">
        <f ca="1">IFERROR(IF($B467&lt;&gt;"",VLOOKUP(GF$421,TabelleK46BI,7,FALSE),""),"")</f>
        <v/>
      </c>
      <c r="GG467" s="4" t="str">
        <f ca="1">IFERROR(IF($B467&lt;&gt;"",VLOOKUP(GG$421,TabelleK46BI,7,FALSE),""),"")</f>
        <v/>
      </c>
      <c r="GH467" s="4" t="str">
        <f ca="1">IFERROR(IF($B467&lt;&gt;"",VLOOKUP(GH$421,TabelleK46BI,7,FALSE),""),"")</f>
        <v/>
      </c>
      <c r="GI467" s="4" t="str">
        <f ca="1">IFERROR(IF($B467&lt;&gt;"",VLOOKUP(GI$421,TabelleK46BI,7,FALSE),""),"")</f>
        <v/>
      </c>
      <c r="GJ467" s="4" t="str">
        <f ca="1">IFERROR(IF($B467&lt;&gt;"",VLOOKUP(GJ$421,TabelleK46BI,7,FALSE),""),"")</f>
        <v/>
      </c>
      <c r="GK467" s="4" t="str">
        <f ca="1">IFERROR(IF($B467&lt;&gt;"",VLOOKUP(GK$421,TabelleK46BI,7,FALSE),""),"")</f>
        <v/>
      </c>
      <c r="GL467" s="4" t="str">
        <f ca="1">IFERROR(IF($B467&lt;&gt;"",VLOOKUP(GL$421,TabelleK46BI,7,FALSE),""),"")</f>
        <v/>
      </c>
      <c r="GM467" s="4" t="str">
        <f ca="1">IFERROR(IF($B467&lt;&gt;"",VLOOKUP(GM$421,TabelleK46BI,7,FALSE),""),"")</f>
        <v/>
      </c>
      <c r="GN467" s="4" t="str">
        <f ca="1">IFERROR(IF($B467&lt;&gt;"",VLOOKUP(GN$421,TabelleK46BI,7,FALSE),""),"")</f>
        <v/>
      </c>
      <c r="GO467" s="4" t="str">
        <f ca="1">IFERROR(IF($B467&lt;&gt;"",VLOOKUP(GO$421,TabelleK46BI,7,FALSE),""),"")</f>
        <v/>
      </c>
      <c r="GP467" s="4" t="str">
        <f ca="1">IFERROR(IF($B467&lt;&gt;"",VLOOKUP(GP$421,TabelleK46BI,7,FALSE),""),"")</f>
        <v/>
      </c>
      <c r="GQ467" s="4" t="str">
        <f ca="1">IFERROR(IF($B467&lt;&gt;"",VLOOKUP(GQ$421,TabelleK46BI,7,FALSE),""),"")</f>
        <v/>
      </c>
      <c r="GR467" s="4" t="str">
        <f ca="1">IFERROR(IF($B467&lt;&gt;"",VLOOKUP(GR$421,TabelleK46BI,7,FALSE),""),"")</f>
        <v/>
      </c>
      <c r="GS467" s="4" t="str">
        <f ca="1">IFERROR(IF($B467&lt;&gt;"",VLOOKUP(GS$421,TabelleK46BI,7,FALSE),""),"")</f>
        <v/>
      </c>
      <c r="GT467" s="4" t="str">
        <f ca="1">IFERROR(IF($B467&lt;&gt;"",VLOOKUP(GT$421,TabelleK46BI,7,FALSE),""),"")</f>
        <v/>
      </c>
      <c r="GU467" s="4" t="str">
        <f ca="1">IFERROR(IF($B467&lt;&gt;"",VLOOKUP(GU$421,TabelleK46BI,7,FALSE),""),"")</f>
        <v/>
      </c>
      <c r="GV467" s="4" t="str">
        <f ca="1">IFERROR(IF($B467&lt;&gt;"",VLOOKUP(GV$421,TabelleK46BI,7,FALSE),""),"")</f>
        <v/>
      </c>
      <c r="GW467" s="4" t="str">
        <f ca="1">IFERROR(IF($B467&lt;&gt;"",VLOOKUP(GW$421,TabelleK46BI,7,FALSE),""),"")</f>
        <v/>
      </c>
      <c r="GX467" s="4" t="str">
        <f ca="1">IFERROR(IF($B467&lt;&gt;"",VLOOKUP(GX$421,TabelleK46BI,7,FALSE),""),"")</f>
        <v/>
      </c>
      <c r="GY467" s="4" t="str">
        <f ca="1">IFERROR(IF($B467&lt;&gt;"",VLOOKUP(GY$421,TabelleK46BI,7,FALSE),""),"")</f>
        <v/>
      </c>
      <c r="GZ467" s="4" t="str">
        <f ca="1">IFERROR(IF($B467&lt;&gt;"",VLOOKUP(GZ$421,TabelleK46BI,7,FALSE),""),"")</f>
        <v/>
      </c>
      <c r="HA467" s="4" t="str">
        <f ca="1">IFERROR(IF($B467&lt;&gt;"",VLOOKUP(HA$421,TabelleK46BI,7,FALSE),""),"")</f>
        <v/>
      </c>
      <c r="HB467" s="4" t="str">
        <f ca="1">IFERROR(IF($B467&lt;&gt;"",VLOOKUP(HB$421,TabelleK46BI,7,FALSE),""),"")</f>
        <v/>
      </c>
      <c r="HC467" s="4" t="str">
        <f ca="1">IFERROR(IF($B467&lt;&gt;"",VLOOKUP(HC$421,TabelleK46BI,7,FALSE),""),"")</f>
        <v/>
      </c>
      <c r="HD467" s="4" t="str">
        <f ca="1">IFERROR(IF($B467&lt;&gt;"",VLOOKUP(HD$421,TabelleK46BI,7,FALSE),""),"")</f>
        <v/>
      </c>
      <c r="HE467" s="4" t="str">
        <f ca="1">IFERROR(IF($B467&lt;&gt;"",VLOOKUP(HE$421,TabelleK46BI,7,FALSE),""),"")</f>
        <v/>
      </c>
      <c r="HF467" s="4" t="str">
        <f ca="1">IFERROR(IF($B467&lt;&gt;"",VLOOKUP(HF$421,TabelleK46BI,7,FALSE),""),"")</f>
        <v/>
      </c>
      <c r="HG467" s="4" t="str">
        <f ca="1">IFERROR(IF($B467&lt;&gt;"",VLOOKUP(HG$421,TabelleK46BI,7,FALSE),""),"")</f>
        <v/>
      </c>
      <c r="HH467" s="4" t="str">
        <f ca="1">IFERROR(IF($B467&lt;&gt;"",VLOOKUP(HH$421,TabelleK46BI,7,FALSE),""),"")</f>
        <v/>
      </c>
      <c r="HI467" s="4" t="str">
        <f ca="1">IFERROR(IF($B467&lt;&gt;"",VLOOKUP(HI$421,TabelleK46BI,7,FALSE),""),"")</f>
        <v/>
      </c>
      <c r="HJ467" s="4" t="str">
        <f ca="1">IFERROR(IF($B467&lt;&gt;"",VLOOKUP(HJ$421,TabelleK46BI,7,FALSE),""),"")</f>
        <v/>
      </c>
      <c r="HK467" s="4" t="str">
        <f ca="1">IFERROR(IF($B467&lt;&gt;"",VLOOKUP(HK$421,TabelleK46BI,7,FALSE),""),"")</f>
        <v/>
      </c>
      <c r="HL467" s="4" t="str">
        <f ca="1">IFERROR(IF($B467&lt;&gt;"",VLOOKUP(HL$421,TabelleK46BI,7,FALSE),""),"")</f>
        <v/>
      </c>
      <c r="HM467" s="4" t="str">
        <f ca="1">IFERROR(IF($B467&lt;&gt;"",VLOOKUP(HM$421,TabelleK46BI,7,FALSE),""),"")</f>
        <v/>
      </c>
      <c r="HN467" s="4" t="str">
        <f ca="1">IFERROR(IF($B467&lt;&gt;"",VLOOKUP(HN$421,TabelleK46BI,7,FALSE),""),"")</f>
        <v/>
      </c>
      <c r="HO467" s="4" t="str">
        <f ca="1">IFERROR(IF($B467&lt;&gt;"",VLOOKUP(HO$421,TabelleK46BI,7,FALSE),""),"")</f>
        <v/>
      </c>
      <c r="HP467" s="4" t="str">
        <f ca="1">IFERROR(IF($B467&lt;&gt;"",VLOOKUP(HP$421,TabelleK46BI,7,FALSE),""),"")</f>
        <v/>
      </c>
      <c r="HQ467" s="4" t="str">
        <f ca="1">IFERROR(IF($B467&lt;&gt;"",VLOOKUP(HQ$421,TabelleK46BI,7,FALSE),""),"")</f>
        <v/>
      </c>
      <c r="HR467" s="4" t="str">
        <f ca="1">IFERROR(IF($B467&lt;&gt;"",VLOOKUP(HR$421,TabelleK46BI,7,FALSE),""),"")</f>
        <v/>
      </c>
      <c r="HS467" s="4" t="str">
        <f ca="1">IFERROR(IF($B467&lt;&gt;"",VLOOKUP(HS$421,TabelleK46BI,7,FALSE),""),"")</f>
        <v/>
      </c>
      <c r="HT467" s="4" t="str">
        <f ca="1">IFERROR(IF($B467&lt;&gt;"",VLOOKUP(HT$421,TabelleK46BI,7,FALSE),""),"")</f>
        <v/>
      </c>
      <c r="HU467" s="4" t="str">
        <f ca="1">IFERROR(IF($B467&lt;&gt;"",VLOOKUP(HU$421,TabelleK46BI,7,FALSE),""),"")</f>
        <v/>
      </c>
      <c r="HV467" s="4" t="str">
        <f ca="1">IFERROR(IF($B467&lt;&gt;"",VLOOKUP(HV$421,TabelleK46BI,7,FALSE),""),"")</f>
        <v/>
      </c>
      <c r="HW467" s="4" t="str">
        <f ca="1">IFERROR(IF($B467&lt;&gt;"",VLOOKUP(HW$421,TabelleK46BI,7,FALSE),""),"")</f>
        <v/>
      </c>
      <c r="HX467" s="4" t="str">
        <f ca="1">IFERROR(IF($B467&lt;&gt;"",VLOOKUP(HX$421,TabelleK46BI,7,FALSE),""),"")</f>
        <v/>
      </c>
      <c r="HY467" s="4" t="str">
        <f ca="1">IFERROR(IF($B467&lt;&gt;"",VLOOKUP(HY$421,TabelleK46BI,7,FALSE),""),"")</f>
        <v/>
      </c>
      <c r="HZ467" s="4" t="str">
        <f ca="1">IFERROR(IF($B467&lt;&gt;"",VLOOKUP(HZ$421,TabelleK46BI,7,FALSE),""),"")</f>
        <v/>
      </c>
      <c r="IA467" s="4" t="str">
        <f ca="1">IFERROR(IF($B467&lt;&gt;"",VLOOKUP(IA$421,TabelleK46BI,7,FALSE),""),"")</f>
        <v/>
      </c>
      <c r="IB467" s="4" t="str">
        <f ca="1">IFERROR(IF($B467&lt;&gt;"",VLOOKUP(IB$421,TabelleK46BI,7,FALSE),""),"")</f>
        <v/>
      </c>
      <c r="IC467" s="4" t="str">
        <f ca="1">IFERROR(IF($B467&lt;&gt;"",VLOOKUP(IC$421,TabelleK46BI,7,FALSE),""),"")</f>
        <v/>
      </c>
      <c r="ID467" s="4" t="str">
        <f ca="1">IFERROR(IF($B467&lt;&gt;"",VLOOKUP(ID$421,TabelleK46BI,7,FALSE),""),"")</f>
        <v/>
      </c>
      <c r="IE467" s="4" t="str">
        <f ca="1">IFERROR(IF($B467&lt;&gt;"",VLOOKUP(IE$421,TabelleK46BI,7,FALSE),""),"")</f>
        <v/>
      </c>
      <c r="IF467" s="4" t="str">
        <f ca="1">IFERROR(IF($B467&lt;&gt;"",VLOOKUP(IF$421,TabelleK46BI,7,FALSE),""),"")</f>
        <v/>
      </c>
      <c r="IG467" s="4" t="str">
        <f ca="1">IFERROR(IF($B467&lt;&gt;"",VLOOKUP(IG$421,TabelleK46BI,7,FALSE),""),"")</f>
        <v/>
      </c>
      <c r="IH467" s="4" t="str">
        <f ca="1">IFERROR(IF($B467&lt;&gt;"",VLOOKUP(IH$421,TabelleK46BI,7,FALSE),""),"")</f>
        <v/>
      </c>
      <c r="II467" s="4" t="str">
        <f ca="1">IFERROR(IF($B467&lt;&gt;"",VLOOKUP(II$421,TabelleK46BI,7,FALSE),""),"")</f>
        <v/>
      </c>
      <c r="IJ467" s="4" t="str">
        <f ca="1">IFERROR(IF($B467&lt;&gt;"",VLOOKUP(IJ$421,TabelleK46BI,7,FALSE),""),"")</f>
        <v/>
      </c>
      <c r="IK467" s="4" t="str">
        <f ca="1">IFERROR(IF($B467&lt;&gt;"",VLOOKUP(IK$421,TabelleK46BI,7,FALSE),""),"")</f>
        <v/>
      </c>
      <c r="IL467" s="4" t="str">
        <f ca="1">IFERROR(IF($B467&lt;&gt;"",VLOOKUP(IL$421,TabelleK46BI,7,FALSE),""),"")</f>
        <v/>
      </c>
      <c r="IM467" s="4" t="str">
        <f ca="1">IFERROR(IF($B467&lt;&gt;"",VLOOKUP(IM$421,TabelleK46BI,7,FALSE),""),"")</f>
        <v/>
      </c>
      <c r="IN467" s="4" t="str">
        <f ca="1">IFERROR(IF($B467&lt;&gt;"",VLOOKUP(IN$421,TabelleK46BI,7,FALSE),""),"")</f>
        <v/>
      </c>
      <c r="IO467" s="4" t="str">
        <f ca="1">IFERROR(IF($B467&lt;&gt;"",VLOOKUP(IO$421,TabelleK46BI,7,FALSE),""),"")</f>
        <v/>
      </c>
      <c r="IP467" s="4" t="str">
        <f ca="1">IFERROR(IF($B467&lt;&gt;"",VLOOKUP(IP$421,TabelleK46BI,7,FALSE),""),"")</f>
        <v/>
      </c>
      <c r="IQ467" s="4" t="str">
        <f ca="1">IFERROR(IF($B467&lt;&gt;"",VLOOKUP(IQ$421,TabelleK46BI,7,FALSE),""),"")</f>
        <v/>
      </c>
      <c r="IR467" s="4" t="str">
        <f ca="1">IFERROR(IF($B467&lt;&gt;"",VLOOKUP(IR$421,TabelleK46BI,7,FALSE),""),"")</f>
        <v/>
      </c>
      <c r="IS467" s="4" t="str">
        <f ca="1">IFERROR(IF($B467&lt;&gt;"",VLOOKUP(IS$421,TabelleK46BI,7,FALSE),""),"")</f>
        <v/>
      </c>
      <c r="IT467" s="4" t="str">
        <f ca="1">IFERROR(IF($B467&lt;&gt;"",VLOOKUP(IT$421,TabelleK46BI,7,FALSE),""),"")</f>
        <v/>
      </c>
      <c r="IU467" s="4" t="str">
        <f ca="1">IFERROR(IF($B467&lt;&gt;"",VLOOKUP(IU$421,TabelleK46BI,7,FALSE),""),"")</f>
        <v/>
      </c>
      <c r="IV467" s="4" t="str">
        <f ca="1">IFERROR(IF($B467&lt;&gt;"",VLOOKUP(IV$421,TabelleK46BI,7,FALSE),""),"")</f>
        <v/>
      </c>
      <c r="IW467" s="4" t="str">
        <f ca="1">IFERROR(IF($B467&lt;&gt;"",VLOOKUP(IW$421,TabelleK46BI,7,FALSE),""),"")</f>
        <v/>
      </c>
      <c r="IX467" s="4" t="str">
        <f ca="1">IFERROR(IF($B467&lt;&gt;"",VLOOKUP(IX$421,TabelleK46BI,7,FALSE),""),"")</f>
        <v/>
      </c>
      <c r="IY467" s="4" t="str">
        <f ca="1">IFERROR(IF($B467&lt;&gt;"",VLOOKUP(IY$421,TabelleK46BI,7,FALSE),""),"")</f>
        <v/>
      </c>
      <c r="IZ467" s="4" t="str">
        <f ca="1">IFERROR(IF($B467&lt;&gt;"",VLOOKUP(IZ$421,TabelleK46BI,7,FALSE),""),"")</f>
        <v/>
      </c>
      <c r="JA467" s="4" t="str">
        <f ca="1">IFERROR(IF($B467&lt;&gt;"",VLOOKUP(JA$421,TabelleK46BI,7,FALSE),""),"")</f>
        <v/>
      </c>
      <c r="JB467" s="4" t="str">
        <f ca="1">IFERROR(IF($B467&lt;&gt;"",VLOOKUP(JB$421,TabelleK46BI,7,FALSE),""),"")</f>
        <v/>
      </c>
      <c r="JC467" s="4" t="str">
        <f ca="1">IFERROR(IF($B467&lt;&gt;"",VLOOKUP(JC$421,TabelleK46BI,7,FALSE),""),"")</f>
        <v/>
      </c>
      <c r="JD467" s="4" t="str">
        <f ca="1">IFERROR(IF($B467&lt;&gt;"",VLOOKUP(JD$421,TabelleK46BI,7,FALSE),""),"")</f>
        <v/>
      </c>
      <c r="JE467" s="4" t="str">
        <f ca="1">IFERROR(IF($B467&lt;&gt;"",VLOOKUP(JE$421,TabelleK46BI,7,FALSE),""),"")</f>
        <v/>
      </c>
      <c r="JF467" s="4" t="str">
        <f ca="1">IFERROR(IF($B467&lt;&gt;"",VLOOKUP(JF$421,TabelleK46BI,7,FALSE),""),"")</f>
        <v/>
      </c>
      <c r="JG467" s="4" t="str">
        <f ca="1">IFERROR(IF($B467&lt;&gt;"",VLOOKUP(JG$421,TabelleK46BI,7,FALSE),""),"")</f>
        <v/>
      </c>
      <c r="JH467" s="4" t="str">
        <f ca="1">IFERROR(IF($B467&lt;&gt;"",VLOOKUP(JH$421,TabelleK46BI,7,FALSE),""),"")</f>
        <v/>
      </c>
      <c r="JI467" s="4" t="str">
        <f ca="1">IFERROR(IF($B467&lt;&gt;"",VLOOKUP(JI$421,TabelleK46BI,7,FALSE),""),"")</f>
        <v/>
      </c>
      <c r="JJ467" s="4" t="str">
        <f ca="1">IFERROR(IF($B467&lt;&gt;"",VLOOKUP(JJ$421,TabelleK46BI,7,FALSE),""),"")</f>
        <v/>
      </c>
      <c r="JK467" s="4" t="str">
        <f ca="1">IFERROR(IF($B467&lt;&gt;"",VLOOKUP(JK$421,TabelleK46BI,7,FALSE),""),"")</f>
        <v/>
      </c>
      <c r="JL467" s="4" t="str">
        <f ca="1">IFERROR(IF($B467&lt;&gt;"",VLOOKUP(JL$421,TabelleK46BI,7,FALSE),""),"")</f>
        <v/>
      </c>
      <c r="JM467" s="4" t="str">
        <f ca="1">IFERROR(IF($B467&lt;&gt;"",VLOOKUP(JM$421,TabelleK46BI,7,FALSE),""),"")</f>
        <v/>
      </c>
      <c r="JN467" s="4" t="str">
        <f ca="1">IFERROR(IF($B467&lt;&gt;"",VLOOKUP(JN$421,TabelleK46BI,7,FALSE),""),"")</f>
        <v/>
      </c>
      <c r="JO467" s="4" t="str">
        <f ca="1">IFERROR(IF($B467&lt;&gt;"",VLOOKUP(JO$421,TabelleK46BI,7,FALSE),""),"")</f>
        <v/>
      </c>
      <c r="JP467" s="4" t="str">
        <f ca="1">IFERROR(IF($B467&lt;&gt;"",VLOOKUP(JP$421,TabelleK46BI,7,FALSE),""),"")</f>
        <v/>
      </c>
      <c r="JQ467" s="4" t="str">
        <f ca="1">IFERROR(IF($B467&lt;&gt;"",VLOOKUP(JQ$421,TabelleK46BI,7,FALSE),""),"")</f>
        <v/>
      </c>
      <c r="JR467" s="4" t="str">
        <f ca="1">IFERROR(IF($B467&lt;&gt;"",VLOOKUP(JR$421,TabelleK46BI,7,FALSE),""),"")</f>
        <v/>
      </c>
      <c r="JS467" s="4" t="str">
        <f ca="1">IFERROR(IF($B467&lt;&gt;"",VLOOKUP(JS$421,TabelleK46BI,7,FALSE),""),"")</f>
        <v/>
      </c>
      <c r="JT467" s="4" t="str">
        <f ca="1">IFERROR(IF($B467&lt;&gt;"",VLOOKUP(JT$421,TabelleK46BI,7,FALSE),""),"")</f>
        <v/>
      </c>
      <c r="JU467" s="4" t="str">
        <f ca="1">IFERROR(IF($B467&lt;&gt;"",VLOOKUP(JU$421,TabelleK46BI,7,FALSE),""),"")</f>
        <v/>
      </c>
      <c r="JV467" s="4" t="str">
        <f ca="1">IFERROR(IF($B467&lt;&gt;"",VLOOKUP(JV$421,TabelleK46BI,7,FALSE),""),"")</f>
        <v/>
      </c>
      <c r="JW467" s="4" t="str">
        <f ca="1">IFERROR(IF($B467&lt;&gt;"",VLOOKUP(JW$421,TabelleK46BI,7,FALSE),""),"")</f>
        <v/>
      </c>
      <c r="JX467" s="4" t="str">
        <f ca="1">IFERROR(IF($B467&lt;&gt;"",VLOOKUP(JX$421,TabelleK46BI,7,FALSE),""),"")</f>
        <v/>
      </c>
      <c r="JY467" s="4" t="str">
        <f ca="1">IFERROR(IF($B467&lt;&gt;"",VLOOKUP(JY$421,TabelleK46BI,7,FALSE),""),"")</f>
        <v/>
      </c>
      <c r="JZ467" s="4" t="str">
        <f ca="1">IFERROR(IF($B467&lt;&gt;"",VLOOKUP(JZ$421,TabelleK46BI,7,FALSE),""),"")</f>
        <v/>
      </c>
      <c r="KA467" s="4" t="str">
        <f ca="1">IFERROR(IF($B467&lt;&gt;"",VLOOKUP(KA$421,TabelleK46BI,7,FALSE),""),"")</f>
        <v/>
      </c>
      <c r="KB467" s="4" t="str">
        <f ca="1">IFERROR(IF($B467&lt;&gt;"",VLOOKUP(KB$421,TabelleK46BI,7,FALSE),""),"")</f>
        <v/>
      </c>
      <c r="KC467" s="4" t="str">
        <f ca="1">IFERROR(IF($B467&lt;&gt;"",VLOOKUP(KC$421,TabelleK46BI,7,FALSE),""),"")</f>
        <v/>
      </c>
      <c r="KD467" s="4" t="str">
        <f ca="1">IFERROR(IF($B467&lt;&gt;"",VLOOKUP(KD$421,TabelleK46BI,7,FALSE),""),"")</f>
        <v/>
      </c>
      <c r="KE467" s="4" t="str">
        <f ca="1">IFERROR(IF($B467&lt;&gt;"",VLOOKUP(KE$421,TabelleK46BI,7,FALSE),""),"")</f>
        <v/>
      </c>
      <c r="KF467" s="4" t="str">
        <f ca="1">IFERROR(IF($B467&lt;&gt;"",VLOOKUP(KF$421,TabelleK46BI,7,FALSE),""),"")</f>
        <v/>
      </c>
      <c r="KG467" s="4" t="str">
        <f ca="1">IFERROR(IF($B467&lt;&gt;"",VLOOKUP(KG$421,TabelleK46BI,7,FALSE),""),"")</f>
        <v/>
      </c>
      <c r="KH467" s="4" t="str">
        <f ca="1">IFERROR(IF($B467&lt;&gt;"",VLOOKUP(KH$421,TabelleK46BI,7,FALSE),""),"")</f>
        <v/>
      </c>
      <c r="KI467" s="4" t="str">
        <f ca="1">IFERROR(IF($B467&lt;&gt;"",VLOOKUP(KI$421,TabelleK46BI,7,FALSE),""),"")</f>
        <v/>
      </c>
      <c r="KJ467" s="4" t="str">
        <f ca="1">IFERROR(IF($B467&lt;&gt;"",VLOOKUP(KJ$421,TabelleK46BI,7,FALSE),""),"")</f>
        <v/>
      </c>
      <c r="KK467" s="4" t="str">
        <f ca="1">IFERROR(IF($B467&lt;&gt;"",VLOOKUP(KK$421,TabelleK46BI,7,FALSE),""),"")</f>
        <v/>
      </c>
      <c r="KL467" s="4" t="str">
        <f ca="1">IFERROR(IF($B467&lt;&gt;"",VLOOKUP(KL$421,TabelleK46BI,7,FALSE),""),"")</f>
        <v/>
      </c>
      <c r="KM467" s="4" t="str">
        <f ca="1">IFERROR(IF($B467&lt;&gt;"",VLOOKUP(KM$421,TabelleK46BI,7,FALSE),""),"")</f>
        <v/>
      </c>
      <c r="KN467" s="4" t="str">
        <f ca="1">IFERROR(IF($B467&lt;&gt;"",VLOOKUP(KN$421,TabelleK46BI,7,FALSE),""),"")</f>
        <v/>
      </c>
      <c r="KO467" s="4" t="str">
        <f ca="1">IFERROR(IF($B467&lt;&gt;"",VLOOKUP(KO$421,TabelleK46BI,7,FALSE),""),"")</f>
        <v/>
      </c>
      <c r="KP467" s="4" t="str">
        <f ca="1">IFERROR(IF($B467&lt;&gt;"",VLOOKUP(KP$421,TabelleK46BI,7,FALSE),""),"")</f>
        <v/>
      </c>
      <c r="KQ467" s="4" t="str">
        <f ca="1">IFERROR(IF($B467&lt;&gt;"",VLOOKUP(KQ$421,TabelleK46BI,7,FALSE),""),"")</f>
        <v/>
      </c>
      <c r="KR467" s="4" t="str">
        <f>IFERROR(VLOOKUP($KR$421,TabelleK46BI,7,FALSE),"")</f>
        <v/>
      </c>
      <c r="KS467" s="4" t="str">
        <f>IFERROR(VLOOKUP($KS$421,TabelleK46BI,7,FALSE),"")</f>
        <v/>
      </c>
    </row>
    <row r="468" spans="2:305" ht="12.75" hidden="1" customHeight="1" x14ac:dyDescent="0.2">
      <c r="B468" s="138" t="str">
        <f t="shared" ca="1" si="148"/>
        <v/>
      </c>
      <c r="C468" s="4" t="str">
        <f ca="1">IFERROR(IF($B468&lt;&gt;"",VLOOKUP(C$421,TabelleK47BI,7,FALSE),""),"")</f>
        <v/>
      </c>
      <c r="D468" s="4" t="str">
        <f ca="1">IFERROR(IF($B468&lt;&gt;"",VLOOKUP(D$421,TabelleK47BI,7,FALSE),""),"")</f>
        <v/>
      </c>
      <c r="E468" s="4" t="str">
        <f ca="1">IFERROR(IF($B468&lt;&gt;"",VLOOKUP(E$421,TabelleK47BI,7,FALSE),""),"")</f>
        <v/>
      </c>
      <c r="F468" s="4" t="str">
        <f ca="1">IFERROR(IF($B468&lt;&gt;"",VLOOKUP(F$421,TabelleK47BI,7,FALSE),""),"")</f>
        <v/>
      </c>
      <c r="G468" s="4" t="str">
        <f ca="1">IFERROR(IF($B468&lt;&gt;"",VLOOKUP(G$421,TabelleK47BI,7,FALSE),""),"")</f>
        <v/>
      </c>
      <c r="H468" s="4" t="str">
        <f ca="1">IFERROR(IF($B468&lt;&gt;"",VLOOKUP(H$421,TabelleK47BI,7,FALSE),""),"")</f>
        <v/>
      </c>
      <c r="I468" s="4" t="str">
        <f ca="1">IFERROR(IF($B468&lt;&gt;"",VLOOKUP(I$421,TabelleK47BI,7,FALSE),""),"")</f>
        <v/>
      </c>
      <c r="J468" s="4" t="str">
        <f ca="1">IFERROR(IF($B468&lt;&gt;"",VLOOKUP(J$421,TabelleK47BI,7,FALSE),""),"")</f>
        <v/>
      </c>
      <c r="K468" s="4" t="str">
        <f ca="1">IFERROR(IF($B468&lt;&gt;"",VLOOKUP(K$421,TabelleK47BI,7,FALSE),""),"")</f>
        <v/>
      </c>
      <c r="L468" s="4" t="str">
        <f ca="1">IFERROR(IF($B468&lt;&gt;"",VLOOKUP(L$421,TabelleK47BI,7,FALSE),""),"")</f>
        <v/>
      </c>
      <c r="M468" s="4" t="str">
        <f ca="1">IFERROR(IF($B468&lt;&gt;"",VLOOKUP(M$421,TabelleK47BI,7,FALSE),""),"")</f>
        <v/>
      </c>
      <c r="N468" s="4" t="str">
        <f ca="1">IFERROR(IF($B468&lt;&gt;"",VLOOKUP(N$421,TabelleK47BI,7,FALSE),""),"")</f>
        <v/>
      </c>
      <c r="O468" s="4" t="str">
        <f ca="1">IFERROR(IF($B468&lt;&gt;"",VLOOKUP(O$421,TabelleK47BI,7,FALSE),""),"")</f>
        <v/>
      </c>
      <c r="P468" s="4" t="str">
        <f ca="1">IFERROR(IF($B468&lt;&gt;"",VLOOKUP(P$421,TabelleK47BI,7,FALSE),""),"")</f>
        <v/>
      </c>
      <c r="Q468" s="4" t="str">
        <f ca="1">IFERROR(IF($B468&lt;&gt;"",VLOOKUP(Q$421,TabelleK47BI,7,FALSE),""),"")</f>
        <v/>
      </c>
      <c r="R468" s="4" t="str">
        <f ca="1">IFERROR(IF($B468&lt;&gt;"",VLOOKUP(R$421,TabelleK47BI,7,FALSE),""),"")</f>
        <v/>
      </c>
      <c r="S468" s="4" t="str">
        <f ca="1">IFERROR(IF($B468&lt;&gt;"",VLOOKUP(S$421,TabelleK47BI,7,FALSE),""),"")</f>
        <v/>
      </c>
      <c r="T468" s="4" t="str">
        <f ca="1">IFERROR(IF($B468&lt;&gt;"",VLOOKUP(T$421,TabelleK47BI,7,FALSE),""),"")</f>
        <v/>
      </c>
      <c r="U468" s="4" t="str">
        <f ca="1">IFERROR(IF($B468&lt;&gt;"",VLOOKUP(U$421,TabelleK47BI,7,FALSE),""),"")</f>
        <v/>
      </c>
      <c r="V468" s="4" t="str">
        <f ca="1">IFERROR(IF($B468&lt;&gt;"",VLOOKUP(V$421,TabelleK47BI,7,FALSE),""),"")</f>
        <v/>
      </c>
      <c r="W468" s="4" t="str">
        <f ca="1">IFERROR(IF($B468&lt;&gt;"",VLOOKUP(W$421,TabelleK47BI,7,FALSE),""),"")</f>
        <v/>
      </c>
      <c r="X468" s="4" t="str">
        <f ca="1">IFERROR(IF($B468&lt;&gt;"",VLOOKUP(X$421,TabelleK47BI,7,FALSE),""),"")</f>
        <v/>
      </c>
      <c r="Y468" s="4" t="str">
        <f ca="1">IFERROR(IF($B468&lt;&gt;"",VLOOKUP(Y$421,TabelleK47BI,7,FALSE),""),"")</f>
        <v/>
      </c>
      <c r="Z468" s="4" t="str">
        <f ca="1">IFERROR(IF($B468&lt;&gt;"",VLOOKUP(Z$421,TabelleK47BI,7,FALSE),""),"")</f>
        <v/>
      </c>
      <c r="AA468" s="4" t="str">
        <f ca="1">IFERROR(IF($B468&lt;&gt;"",VLOOKUP(AA$421,TabelleK47BI,7,FALSE),""),"")</f>
        <v/>
      </c>
      <c r="AB468" s="4" t="str">
        <f ca="1">IFERROR(IF($B468&lt;&gt;"",VLOOKUP(AB$421,TabelleK47BI,7,FALSE),""),"")</f>
        <v/>
      </c>
      <c r="AC468" s="4" t="str">
        <f ca="1">IFERROR(IF($B468&lt;&gt;"",VLOOKUP(AC$421,TabelleK47BI,7,FALSE),""),"")</f>
        <v/>
      </c>
      <c r="AD468" s="4" t="str">
        <f ca="1">IFERROR(IF($B468&lt;&gt;"",VLOOKUP(AD$421,TabelleK47BI,7,FALSE),""),"")</f>
        <v/>
      </c>
      <c r="AE468" s="4" t="str">
        <f ca="1">IFERROR(IF($B468&lt;&gt;"",VLOOKUP(AE$421,TabelleK47BI,7,FALSE),""),"")</f>
        <v/>
      </c>
      <c r="AF468" s="4" t="str">
        <f ca="1">IFERROR(IF($B468&lt;&gt;"",VLOOKUP(AF$421,TabelleK47BI,7,FALSE),""),"")</f>
        <v/>
      </c>
      <c r="AG468" s="4" t="str">
        <f ca="1">IFERROR(IF($B468&lt;&gt;"",VLOOKUP(AG$421,TabelleK47BI,7,FALSE),""),"")</f>
        <v/>
      </c>
      <c r="AH468" s="4" t="str">
        <f ca="1">IFERROR(IF($B468&lt;&gt;"",VLOOKUP(AH$421,TabelleK47BI,7,FALSE),""),"")</f>
        <v/>
      </c>
      <c r="AI468" s="4" t="str">
        <f ca="1">IFERROR(IF($B468&lt;&gt;"",VLOOKUP(AI$421,TabelleK47BI,7,FALSE),""),"")</f>
        <v/>
      </c>
      <c r="AJ468" s="4" t="str">
        <f ca="1">IFERROR(IF($B468&lt;&gt;"",VLOOKUP(AJ$421,TabelleK47BI,7,FALSE),""),"")</f>
        <v/>
      </c>
      <c r="AK468" s="4" t="str">
        <f ca="1">IFERROR(IF($B468&lt;&gt;"",VLOOKUP(AK$421,TabelleK47BI,7,FALSE),""),"")</f>
        <v/>
      </c>
      <c r="AL468" s="4" t="str">
        <f ca="1">IFERROR(IF($B468&lt;&gt;"",VLOOKUP(AL$421,TabelleK47BI,7,FALSE),""),"")</f>
        <v/>
      </c>
      <c r="AM468" s="4" t="str">
        <f ca="1">IFERROR(IF($B468&lt;&gt;"",VLOOKUP(AM$421,TabelleK47BI,7,FALSE),""),"")</f>
        <v/>
      </c>
      <c r="AN468" s="4" t="str">
        <f ca="1">IFERROR(IF($B468&lt;&gt;"",VLOOKUP(AN$421,TabelleK47BI,7,FALSE),""),"")</f>
        <v/>
      </c>
      <c r="AO468" s="4" t="str">
        <f ca="1">IFERROR(IF($B468&lt;&gt;"",VLOOKUP(AO$421,TabelleK47BI,7,FALSE),""),"")</f>
        <v/>
      </c>
      <c r="AP468" s="4" t="str">
        <f ca="1">IFERROR(IF($B468&lt;&gt;"",VLOOKUP(AP$421,TabelleK47BI,7,FALSE),""),"")</f>
        <v/>
      </c>
      <c r="AQ468" s="4" t="str">
        <f ca="1">IFERROR(IF($B468&lt;&gt;"",VLOOKUP(AQ$421,TabelleK47BI,7,FALSE),""),"")</f>
        <v/>
      </c>
      <c r="AR468" s="4" t="str">
        <f ca="1">IFERROR(IF($B468&lt;&gt;"",VLOOKUP(AR$421,TabelleK47BI,7,FALSE),""),"")</f>
        <v/>
      </c>
      <c r="AS468" s="4" t="str">
        <f ca="1">IFERROR(IF($B468&lt;&gt;"",VLOOKUP(AS$421,TabelleK47BI,7,FALSE),""),"")</f>
        <v/>
      </c>
      <c r="AT468" s="4" t="str">
        <f ca="1">IFERROR(IF($B468&lt;&gt;"",VLOOKUP(AT$421,TabelleK47BI,7,FALSE),""),"")</f>
        <v/>
      </c>
      <c r="AU468" s="4" t="str">
        <f ca="1">IFERROR(IF($B468&lt;&gt;"",VLOOKUP(AU$421,TabelleK47BI,7,FALSE),""),"")</f>
        <v/>
      </c>
      <c r="AV468" s="4" t="str">
        <f ca="1">IFERROR(IF($B468&lt;&gt;"",VLOOKUP(AV$421,TabelleK47BI,7,FALSE),""),"")</f>
        <v/>
      </c>
      <c r="AW468" s="4" t="str">
        <f ca="1">IFERROR(IF($B468&lt;&gt;"",VLOOKUP(AW$421,TabelleK47BI,7,FALSE),""),"")</f>
        <v/>
      </c>
      <c r="AX468" s="4" t="str">
        <f ca="1">IFERROR(IF($B468&lt;&gt;"",VLOOKUP(AX$421,TabelleK47BI,7,FALSE),""),"")</f>
        <v/>
      </c>
      <c r="AY468" s="4" t="str">
        <f ca="1">IFERROR(IF($B468&lt;&gt;"",VLOOKUP(AY$421,TabelleK47BI,7,FALSE),""),"")</f>
        <v/>
      </c>
      <c r="AZ468" s="4" t="str">
        <f ca="1">IFERROR(IF($B468&lt;&gt;"",VLOOKUP(AZ$421,TabelleK47BI,7,FALSE),""),"")</f>
        <v/>
      </c>
      <c r="BA468" s="4" t="str">
        <f ca="1">IFERROR(IF($B468&lt;&gt;"",VLOOKUP(BA$421,TabelleK47BI,7,FALSE),""),"")</f>
        <v/>
      </c>
      <c r="BB468" s="4" t="str">
        <f ca="1">IFERROR(IF($B468&lt;&gt;"",VLOOKUP(BB$421,TabelleK47BI,7,FALSE),""),"")</f>
        <v/>
      </c>
      <c r="BC468" s="4" t="str">
        <f ca="1">IFERROR(IF($B468&lt;&gt;"",VLOOKUP(BC$421,TabelleK47BI,7,FALSE),""),"")</f>
        <v/>
      </c>
      <c r="BD468" s="4" t="str">
        <f ca="1">IFERROR(IF($B468&lt;&gt;"",VLOOKUP(BD$421,TabelleK47BI,7,FALSE),""),"")</f>
        <v/>
      </c>
      <c r="BE468" s="4" t="str">
        <f ca="1">IFERROR(IF($B468&lt;&gt;"",VLOOKUP(BE$421,TabelleK47BI,7,FALSE),""),"")</f>
        <v/>
      </c>
      <c r="BF468" s="4" t="str">
        <f ca="1">IFERROR(IF($B468&lt;&gt;"",VLOOKUP(BF$421,TabelleK47BI,7,FALSE),""),"")</f>
        <v/>
      </c>
      <c r="BG468" s="4" t="str">
        <f ca="1">IFERROR(IF($B468&lt;&gt;"",VLOOKUP(BG$421,TabelleK47BI,7,FALSE),""),"")</f>
        <v/>
      </c>
      <c r="BH468" s="4" t="str">
        <f ca="1">IFERROR(IF($B468&lt;&gt;"",VLOOKUP(BH$421,TabelleK47BI,7,FALSE),""),"")</f>
        <v/>
      </c>
      <c r="BI468" s="4" t="str">
        <f ca="1">IFERROR(IF($B468&lt;&gt;"",VLOOKUP(BI$421,TabelleK47BI,7,FALSE),""),"")</f>
        <v/>
      </c>
      <c r="BJ468" s="4" t="str">
        <f ca="1">IFERROR(IF($B468&lt;&gt;"",VLOOKUP(BJ$421,TabelleK47BI,7,FALSE),""),"")</f>
        <v/>
      </c>
      <c r="BK468" s="4" t="str">
        <f ca="1">IFERROR(IF($B468&lt;&gt;"",VLOOKUP(BK$421,TabelleK47BI,7,FALSE),""),"")</f>
        <v/>
      </c>
      <c r="BL468" s="4" t="str">
        <f ca="1">IFERROR(IF($B468&lt;&gt;"",VLOOKUP(BL$421,TabelleK47BI,7,FALSE),""),"")</f>
        <v/>
      </c>
      <c r="BM468" s="4" t="str">
        <f ca="1">IFERROR(IF($B468&lt;&gt;"",VLOOKUP(BM$421,TabelleK47BI,7,FALSE),""),"")</f>
        <v/>
      </c>
      <c r="BN468" s="4" t="str">
        <f ca="1">IFERROR(IF($B468&lt;&gt;"",VLOOKUP(BN$421,TabelleK47BI,7,FALSE),""),"")</f>
        <v/>
      </c>
      <c r="BO468" s="4" t="str">
        <f ca="1">IFERROR(IF($B468&lt;&gt;"",VLOOKUP(BO$421,TabelleK47BI,7,FALSE),""),"")</f>
        <v/>
      </c>
      <c r="BP468" s="4" t="str">
        <f ca="1">IFERROR(IF($B468&lt;&gt;"",VLOOKUP(BP$421,TabelleK47BI,7,FALSE),""),"")</f>
        <v/>
      </c>
      <c r="BQ468" s="4" t="str">
        <f ca="1">IFERROR(IF($B468&lt;&gt;"",VLOOKUP(BQ$421,TabelleK47BI,7,FALSE),""),"")</f>
        <v/>
      </c>
      <c r="BR468" s="4" t="str">
        <f ca="1">IFERROR(IF($B468&lt;&gt;"",VLOOKUP(BR$421,TabelleK47BI,7,FALSE),""),"")</f>
        <v/>
      </c>
      <c r="BS468" s="4" t="str">
        <f ca="1">IFERROR(IF($B468&lt;&gt;"",VLOOKUP(BS$421,TabelleK47BI,7,FALSE),""),"")</f>
        <v/>
      </c>
      <c r="BT468" s="4" t="str">
        <f ca="1">IFERROR(IF($B468&lt;&gt;"",VLOOKUP(BT$421,TabelleK47BI,7,FALSE),""),"")</f>
        <v/>
      </c>
      <c r="BU468" s="4" t="str">
        <f ca="1">IFERROR(IF($B468&lt;&gt;"",VLOOKUP(BU$421,TabelleK47BI,7,FALSE),""),"")</f>
        <v/>
      </c>
      <c r="BV468" s="4" t="str">
        <f ca="1">IFERROR(IF($B468&lt;&gt;"",VLOOKUP(BV$421,TabelleK47BI,7,FALSE),""),"")</f>
        <v/>
      </c>
      <c r="BW468" s="4" t="str">
        <f ca="1">IFERROR(IF($B468&lt;&gt;"",VLOOKUP(BW$421,TabelleK47BI,7,FALSE),""),"")</f>
        <v/>
      </c>
      <c r="BX468" s="4" t="str">
        <f ca="1">IFERROR(IF($B468&lt;&gt;"",VLOOKUP(BX$421,TabelleK47BI,7,FALSE),""),"")</f>
        <v/>
      </c>
      <c r="BY468" s="4" t="str">
        <f ca="1">IFERROR(IF($B468&lt;&gt;"",VLOOKUP(BY$421,TabelleK47BI,7,FALSE),""),"")</f>
        <v/>
      </c>
      <c r="BZ468" s="4" t="str">
        <f ca="1">IFERROR(IF($B468&lt;&gt;"",VLOOKUP(BZ$421,TabelleK47BI,7,FALSE),""),"")</f>
        <v/>
      </c>
      <c r="CA468" s="4" t="str">
        <f ca="1">IFERROR(IF($B468&lt;&gt;"",VLOOKUP(CA$421,TabelleK47BI,7,FALSE),""),"")</f>
        <v/>
      </c>
      <c r="CB468" s="4" t="str">
        <f ca="1">IFERROR(IF($B468&lt;&gt;"",VLOOKUP(CB$421,TabelleK47BI,7,FALSE),""),"")</f>
        <v/>
      </c>
      <c r="CC468" s="4" t="str">
        <f ca="1">IFERROR(IF($B468&lt;&gt;"",VLOOKUP(CC$421,TabelleK47BI,7,FALSE),""),"")</f>
        <v/>
      </c>
      <c r="CD468" s="4" t="str">
        <f ca="1">IFERROR(IF($B468&lt;&gt;"",VLOOKUP(CD$421,TabelleK47BI,7,FALSE),""),"")</f>
        <v/>
      </c>
      <c r="CE468" s="4" t="str">
        <f ca="1">IFERROR(IF($B468&lt;&gt;"",VLOOKUP(CE$421,TabelleK47BI,7,FALSE),""),"")</f>
        <v/>
      </c>
      <c r="CF468" s="4" t="str">
        <f ca="1">IFERROR(IF($B468&lt;&gt;"",VLOOKUP(CF$421,TabelleK47BI,7,FALSE),""),"")</f>
        <v/>
      </c>
      <c r="CG468" s="4" t="str">
        <f ca="1">IFERROR(IF($B468&lt;&gt;"",VLOOKUP(CG$421,TabelleK47BI,7,FALSE),""),"")</f>
        <v/>
      </c>
      <c r="CH468" s="4" t="str">
        <f ca="1">IFERROR(IF($B468&lt;&gt;"",VLOOKUP(CH$421,TabelleK47BI,7,FALSE),""),"")</f>
        <v/>
      </c>
      <c r="CI468" s="4" t="str">
        <f ca="1">IFERROR(IF($B468&lt;&gt;"",VLOOKUP(CI$421,TabelleK47BI,7,FALSE),""),"")</f>
        <v/>
      </c>
      <c r="CJ468" s="4" t="str">
        <f ca="1">IFERROR(IF($B468&lt;&gt;"",VLOOKUP(CJ$421,TabelleK47BI,7,FALSE),""),"")</f>
        <v/>
      </c>
      <c r="CK468" s="4" t="str">
        <f ca="1">IFERROR(IF($B468&lt;&gt;"",VLOOKUP(CK$421,TabelleK47BI,7,FALSE),""),"")</f>
        <v/>
      </c>
      <c r="CL468" s="4" t="str">
        <f ca="1">IFERROR(IF($B468&lt;&gt;"",VLOOKUP(CL$421,TabelleK47BI,7,FALSE),""),"")</f>
        <v/>
      </c>
      <c r="CM468" s="4" t="str">
        <f ca="1">IFERROR(IF($B468&lt;&gt;"",VLOOKUP(CM$421,TabelleK47BI,7,FALSE),""),"")</f>
        <v/>
      </c>
      <c r="CN468" s="4" t="str">
        <f ca="1">IFERROR(IF($B468&lt;&gt;"",VLOOKUP(CN$421,TabelleK47BI,7,FALSE),""),"")</f>
        <v/>
      </c>
      <c r="CO468" s="4" t="str">
        <f ca="1">IFERROR(IF($B468&lt;&gt;"",VLOOKUP(CO$421,TabelleK47BI,7,FALSE),""),"")</f>
        <v/>
      </c>
      <c r="CP468" s="4" t="str">
        <f ca="1">IFERROR(IF($B468&lt;&gt;"",VLOOKUP(CP$421,TabelleK47BI,7,FALSE),""),"")</f>
        <v/>
      </c>
      <c r="CQ468" s="4" t="str">
        <f ca="1">IFERROR(IF($B468&lt;&gt;"",VLOOKUP(CQ$421,TabelleK47BI,7,FALSE),""),"")</f>
        <v/>
      </c>
      <c r="CR468" s="4" t="str">
        <f ca="1">IFERROR(IF($B468&lt;&gt;"",VLOOKUP(CR$421,TabelleK47BI,7,FALSE),""),"")</f>
        <v/>
      </c>
      <c r="CS468" s="4" t="str">
        <f ca="1">IFERROR(IF($B468&lt;&gt;"",VLOOKUP(CS$421,TabelleK47BI,7,FALSE),""),"")</f>
        <v/>
      </c>
      <c r="CT468" s="4" t="str">
        <f ca="1">IFERROR(IF($B468&lt;&gt;"",VLOOKUP(CT$421,TabelleK47BI,7,FALSE),""),"")</f>
        <v/>
      </c>
      <c r="CU468" s="4" t="str">
        <f ca="1">IFERROR(IF($B468&lt;&gt;"",VLOOKUP(CU$421,TabelleK47BI,7,FALSE),""),"")</f>
        <v/>
      </c>
      <c r="CV468" s="4" t="str">
        <f ca="1">IFERROR(IF($B468&lt;&gt;"",VLOOKUP(CV$421,TabelleK47BI,7,FALSE),""),"")</f>
        <v/>
      </c>
      <c r="CW468" s="4" t="str">
        <f ca="1">IFERROR(IF($B468&lt;&gt;"",VLOOKUP(CW$421,TabelleK47BI,7,FALSE),""),"")</f>
        <v/>
      </c>
      <c r="CX468" s="4" t="str">
        <f ca="1">IFERROR(IF($B468&lt;&gt;"",VLOOKUP(CX$421,TabelleK47BI,7,FALSE),""),"")</f>
        <v/>
      </c>
      <c r="CY468" s="4" t="str">
        <f ca="1">IFERROR(IF($B468&lt;&gt;"",VLOOKUP(CY$421,TabelleK47BI,7,FALSE),""),"")</f>
        <v/>
      </c>
      <c r="CZ468" s="4" t="str">
        <f ca="1">IFERROR(IF($B468&lt;&gt;"",VLOOKUP(CZ$421,TabelleK47BI,7,FALSE),""),"")</f>
        <v/>
      </c>
      <c r="DA468" s="4" t="str">
        <f ca="1">IFERROR(IF($B468&lt;&gt;"",VLOOKUP(DA$421,TabelleK47BI,7,FALSE),""),"")</f>
        <v/>
      </c>
      <c r="DB468" s="4" t="str">
        <f ca="1">IFERROR(IF($B468&lt;&gt;"",VLOOKUP(DB$421,TabelleK47BI,7,FALSE),""),"")</f>
        <v/>
      </c>
      <c r="DC468" s="4" t="str">
        <f ca="1">IFERROR(IF($B468&lt;&gt;"",VLOOKUP(DC$421,TabelleK47BI,7,FALSE),""),"")</f>
        <v/>
      </c>
      <c r="DD468" s="4" t="str">
        <f ca="1">IFERROR(IF($B468&lt;&gt;"",VLOOKUP(DD$421,TabelleK47BI,7,FALSE),""),"")</f>
        <v/>
      </c>
      <c r="DE468" s="4" t="str">
        <f ca="1">IFERROR(IF($B468&lt;&gt;"",VLOOKUP(DE$421,TabelleK47BI,7,FALSE),""),"")</f>
        <v/>
      </c>
      <c r="DF468" s="4" t="str">
        <f ca="1">IFERROR(IF($B468&lt;&gt;"",VLOOKUP(DF$421,TabelleK47BI,7,FALSE),""),"")</f>
        <v/>
      </c>
      <c r="DG468" s="4" t="str">
        <f ca="1">IFERROR(IF($B468&lt;&gt;"",VLOOKUP(DG$421,TabelleK47BI,7,FALSE),""),"")</f>
        <v/>
      </c>
      <c r="DH468" s="4" t="str">
        <f ca="1">IFERROR(IF($B468&lt;&gt;"",VLOOKUP(DH$421,TabelleK47BI,7,FALSE),""),"")</f>
        <v/>
      </c>
      <c r="DI468" s="4" t="str">
        <f ca="1">IFERROR(IF($B468&lt;&gt;"",VLOOKUP(DI$421,TabelleK47BI,7,FALSE),""),"")</f>
        <v/>
      </c>
      <c r="DJ468" s="4" t="str">
        <f ca="1">IFERROR(IF($B468&lt;&gt;"",VLOOKUP(DJ$421,TabelleK47BI,7,FALSE),""),"")</f>
        <v/>
      </c>
      <c r="DK468" s="4" t="str">
        <f ca="1">IFERROR(IF($B468&lt;&gt;"",VLOOKUP(DK$421,TabelleK47BI,7,FALSE),""),"")</f>
        <v/>
      </c>
      <c r="DL468" s="4" t="str">
        <f ca="1">IFERROR(IF($B468&lt;&gt;"",VLOOKUP(DL$421,TabelleK47BI,7,FALSE),""),"")</f>
        <v/>
      </c>
      <c r="DM468" s="4" t="str">
        <f ca="1">IFERROR(IF($B468&lt;&gt;"",VLOOKUP(DM$421,TabelleK47BI,7,FALSE),""),"")</f>
        <v/>
      </c>
      <c r="DN468" s="4" t="str">
        <f ca="1">IFERROR(IF($B468&lt;&gt;"",VLOOKUP(DN$421,TabelleK47BI,7,FALSE),""),"")</f>
        <v/>
      </c>
      <c r="DO468" s="4" t="str">
        <f ca="1">IFERROR(IF($B468&lt;&gt;"",VLOOKUP(DO$421,TabelleK47BI,7,FALSE),""),"")</f>
        <v/>
      </c>
      <c r="DP468" s="4" t="str">
        <f ca="1">IFERROR(IF($B468&lt;&gt;"",VLOOKUP(DP$421,TabelleK47BI,7,FALSE),""),"")</f>
        <v/>
      </c>
      <c r="DQ468" s="4" t="str">
        <f ca="1">IFERROR(IF($B468&lt;&gt;"",VLOOKUP(DQ$421,TabelleK47BI,7,FALSE),""),"")</f>
        <v/>
      </c>
      <c r="DR468" s="4" t="str">
        <f ca="1">IFERROR(IF($B468&lt;&gt;"",VLOOKUP(DR$421,TabelleK47BI,7,FALSE),""),"")</f>
        <v/>
      </c>
      <c r="DS468" s="4" t="str">
        <f ca="1">IFERROR(IF($B468&lt;&gt;"",VLOOKUP(DS$421,TabelleK47BI,7,FALSE),""),"")</f>
        <v/>
      </c>
      <c r="DT468" s="4" t="str">
        <f ca="1">IFERROR(IF($B468&lt;&gt;"",VLOOKUP(DT$421,TabelleK47BI,7,FALSE),""),"")</f>
        <v/>
      </c>
      <c r="DU468" s="4" t="str">
        <f ca="1">IFERROR(IF($B468&lt;&gt;"",VLOOKUP(DU$421,TabelleK47BI,7,FALSE),""),"")</f>
        <v/>
      </c>
      <c r="DV468" s="4" t="str">
        <f ca="1">IFERROR(IF($B468&lt;&gt;"",VLOOKUP(DV$421,TabelleK47BI,7,FALSE),""),"")</f>
        <v/>
      </c>
      <c r="DW468" s="4" t="str">
        <f ca="1">IFERROR(IF($B468&lt;&gt;"",VLOOKUP(DW$421,TabelleK47BI,7,FALSE),""),"")</f>
        <v/>
      </c>
      <c r="DX468" s="4" t="str">
        <f ca="1">IFERROR(IF($B468&lt;&gt;"",VLOOKUP(DX$421,TabelleK47BI,7,FALSE),""),"")</f>
        <v/>
      </c>
      <c r="DY468" s="4" t="str">
        <f ca="1">IFERROR(IF($B468&lt;&gt;"",VLOOKUP(DY$421,TabelleK47BI,7,FALSE),""),"")</f>
        <v/>
      </c>
      <c r="DZ468" s="4" t="str">
        <f ca="1">IFERROR(IF($B468&lt;&gt;"",VLOOKUP(DZ$421,TabelleK47BI,7,FALSE),""),"")</f>
        <v/>
      </c>
      <c r="EA468" s="4" t="str">
        <f ca="1">IFERROR(IF($B468&lt;&gt;"",VLOOKUP(EA$421,TabelleK47BI,7,FALSE),""),"")</f>
        <v/>
      </c>
      <c r="EB468" s="4" t="str">
        <f ca="1">IFERROR(IF($B468&lt;&gt;"",VLOOKUP(EB$421,TabelleK47BI,7,FALSE),""),"")</f>
        <v/>
      </c>
      <c r="EC468" s="4" t="str">
        <f ca="1">IFERROR(IF($B468&lt;&gt;"",VLOOKUP(EC$421,TabelleK47BI,7,FALSE),""),"")</f>
        <v/>
      </c>
      <c r="ED468" s="4" t="str">
        <f ca="1">IFERROR(IF($B468&lt;&gt;"",VLOOKUP(ED$421,TabelleK47BI,7,FALSE),""),"")</f>
        <v/>
      </c>
      <c r="EE468" s="4" t="str">
        <f ca="1">IFERROR(IF($B468&lt;&gt;"",VLOOKUP(EE$421,TabelleK47BI,7,FALSE),""),"")</f>
        <v/>
      </c>
      <c r="EF468" s="4" t="str">
        <f ca="1">IFERROR(IF($B468&lt;&gt;"",VLOOKUP(EF$421,TabelleK47BI,7,FALSE),""),"")</f>
        <v/>
      </c>
      <c r="EG468" s="4" t="str">
        <f ca="1">IFERROR(IF($B468&lt;&gt;"",VLOOKUP(EG$421,TabelleK47BI,7,FALSE),""),"")</f>
        <v/>
      </c>
      <c r="EH468" s="4" t="str">
        <f ca="1">IFERROR(IF($B468&lt;&gt;"",VLOOKUP(EH$421,TabelleK47BI,7,FALSE),""),"")</f>
        <v/>
      </c>
      <c r="EI468" s="4" t="str">
        <f ca="1">IFERROR(IF($B468&lt;&gt;"",VLOOKUP(EI$421,TabelleK47BI,7,FALSE),""),"")</f>
        <v/>
      </c>
      <c r="EJ468" s="4" t="str">
        <f ca="1">IFERROR(IF($B468&lt;&gt;"",VLOOKUP(EJ$421,TabelleK47BI,7,FALSE),""),"")</f>
        <v/>
      </c>
      <c r="EK468" s="4" t="str">
        <f ca="1">IFERROR(IF($B468&lt;&gt;"",VLOOKUP(EK$421,TabelleK47BI,7,FALSE),""),"")</f>
        <v/>
      </c>
      <c r="EL468" s="4" t="str">
        <f ca="1">IFERROR(IF($B468&lt;&gt;"",VLOOKUP(EL$421,TabelleK47BI,7,FALSE),""),"")</f>
        <v/>
      </c>
      <c r="EM468" s="4" t="str">
        <f ca="1">IFERROR(IF($B468&lt;&gt;"",VLOOKUP(EM$421,TabelleK47BI,7,FALSE),""),"")</f>
        <v/>
      </c>
      <c r="EN468" s="4" t="str">
        <f ca="1">IFERROR(IF($B468&lt;&gt;"",VLOOKUP(EN$421,TabelleK47BI,7,FALSE),""),"")</f>
        <v/>
      </c>
      <c r="EO468" s="4" t="str">
        <f ca="1">IFERROR(IF($B468&lt;&gt;"",VLOOKUP(EO$421,TabelleK47BI,7,FALSE),""),"")</f>
        <v/>
      </c>
      <c r="EP468" s="4" t="str">
        <f ca="1">IFERROR(IF($B468&lt;&gt;"",VLOOKUP(EP$421,TabelleK47BI,7,FALSE),""),"")</f>
        <v/>
      </c>
      <c r="EQ468" s="4" t="str">
        <f ca="1">IFERROR(IF($B468&lt;&gt;"",VLOOKUP(EQ$421,TabelleK47BI,7,FALSE),""),"")</f>
        <v/>
      </c>
      <c r="ER468" s="4" t="str">
        <f ca="1">IFERROR(IF($B468&lt;&gt;"",VLOOKUP(ER$421,TabelleK47BI,7,FALSE),""),"")</f>
        <v/>
      </c>
      <c r="ES468" s="4" t="str">
        <f ca="1">IFERROR(IF($B468&lt;&gt;"",VLOOKUP(ES$421,TabelleK47BI,7,FALSE),""),"")</f>
        <v/>
      </c>
      <c r="ET468" s="4" t="str">
        <f ca="1">IFERROR(IF($B468&lt;&gt;"",VLOOKUP(ET$421,TabelleK47BI,7,FALSE),""),"")</f>
        <v/>
      </c>
      <c r="EU468" s="4" t="str">
        <f ca="1">IFERROR(IF($B468&lt;&gt;"",VLOOKUP(EU$421,TabelleK47BI,7,FALSE),""),"")</f>
        <v/>
      </c>
      <c r="EV468" s="4" t="str">
        <f ca="1">IFERROR(IF($B468&lt;&gt;"",VLOOKUP(EV$421,TabelleK47BI,7,FALSE),""),"")</f>
        <v/>
      </c>
      <c r="EW468" s="4" t="str">
        <f ca="1">IFERROR(IF($B468&lt;&gt;"",VLOOKUP(EW$421,TabelleK47BI,7,FALSE),""),"")</f>
        <v/>
      </c>
      <c r="EX468" s="4" t="str">
        <f ca="1">IFERROR(IF($B468&lt;&gt;"",VLOOKUP(EX$421,TabelleK47BI,7,FALSE),""),"")</f>
        <v/>
      </c>
      <c r="EY468" s="4" t="str">
        <f ca="1">IFERROR(IF($B468&lt;&gt;"",VLOOKUP(EY$421,TabelleK47BI,7,FALSE),""),"")</f>
        <v/>
      </c>
      <c r="EZ468" s="4" t="str">
        <f ca="1">IFERROR(IF($B468&lt;&gt;"",VLOOKUP(EZ$421,TabelleK47BI,7,FALSE),""),"")</f>
        <v/>
      </c>
      <c r="FA468" s="4" t="str">
        <f ca="1">IFERROR(IF($B468&lt;&gt;"",VLOOKUP(FA$421,TabelleK47BI,7,FALSE),""),"")</f>
        <v/>
      </c>
      <c r="FB468" s="4" t="str">
        <f ca="1">IFERROR(IF($B468&lt;&gt;"",VLOOKUP(FB$421,TabelleK47BI,7,FALSE),""),"")</f>
        <v/>
      </c>
      <c r="FC468" s="4" t="str">
        <f ca="1">IFERROR(IF($B468&lt;&gt;"",VLOOKUP(FC$421,TabelleK47BI,7,FALSE),""),"")</f>
        <v/>
      </c>
      <c r="FD468" s="4" t="str">
        <f ca="1">IFERROR(IF($B468&lt;&gt;"",VLOOKUP(FD$421,TabelleK47BI,7,FALSE),""),"")</f>
        <v/>
      </c>
      <c r="FE468" s="4" t="str">
        <f ca="1">IFERROR(IF($B468&lt;&gt;"",VLOOKUP(FE$421,TabelleK47BI,7,FALSE),""),"")</f>
        <v/>
      </c>
      <c r="FF468" s="4" t="str">
        <f ca="1">IFERROR(IF($B468&lt;&gt;"",VLOOKUP(FF$421,TabelleK47BI,7,FALSE),""),"")</f>
        <v/>
      </c>
      <c r="FG468" s="4" t="str">
        <f ca="1">IFERROR(IF($B468&lt;&gt;"",VLOOKUP(FG$421,TabelleK47BI,7,FALSE),""),"")</f>
        <v/>
      </c>
      <c r="FH468" s="4" t="str">
        <f ca="1">IFERROR(IF($B468&lt;&gt;"",VLOOKUP(FH$421,TabelleK47BI,7,FALSE),""),"")</f>
        <v/>
      </c>
      <c r="FI468" s="4" t="str">
        <f ca="1">IFERROR(IF($B468&lt;&gt;"",VLOOKUP(FI$421,TabelleK47BI,7,FALSE),""),"")</f>
        <v/>
      </c>
      <c r="FJ468" s="4" t="str">
        <f ca="1">IFERROR(IF($B468&lt;&gt;"",VLOOKUP(FJ$421,TabelleK47BI,7,FALSE),""),"")</f>
        <v/>
      </c>
      <c r="FK468" s="4" t="str">
        <f ca="1">IFERROR(IF($B468&lt;&gt;"",VLOOKUP(FK$421,TabelleK47BI,7,FALSE),""),"")</f>
        <v/>
      </c>
      <c r="FL468" s="4" t="str">
        <f ca="1">IFERROR(IF($B468&lt;&gt;"",VLOOKUP(FL$421,TabelleK47BI,7,FALSE),""),"")</f>
        <v/>
      </c>
      <c r="FM468" s="4" t="str">
        <f ca="1">IFERROR(IF($B468&lt;&gt;"",VLOOKUP(FM$421,TabelleK47BI,7,FALSE),""),"")</f>
        <v/>
      </c>
      <c r="FN468" s="4" t="str">
        <f ca="1">IFERROR(IF($B468&lt;&gt;"",VLOOKUP(FN$421,TabelleK47BI,7,FALSE),""),"")</f>
        <v/>
      </c>
      <c r="FO468" s="4" t="str">
        <f ca="1">IFERROR(IF($B468&lt;&gt;"",VLOOKUP(FO$421,TabelleK47BI,7,FALSE),""),"")</f>
        <v/>
      </c>
      <c r="FP468" s="4" t="str">
        <f ca="1">IFERROR(IF($B468&lt;&gt;"",VLOOKUP(FP$421,TabelleK47BI,7,FALSE),""),"")</f>
        <v/>
      </c>
      <c r="FQ468" s="4" t="str">
        <f ca="1">IFERROR(IF($B468&lt;&gt;"",VLOOKUP(FQ$421,TabelleK47BI,7,FALSE),""),"")</f>
        <v/>
      </c>
      <c r="FR468" s="4" t="str">
        <f ca="1">IFERROR(IF($B468&lt;&gt;"",VLOOKUP(FR$421,TabelleK47BI,7,FALSE),""),"")</f>
        <v/>
      </c>
      <c r="FS468" s="4" t="str">
        <f ca="1">IFERROR(IF($B468&lt;&gt;"",VLOOKUP(FS$421,TabelleK47BI,7,FALSE),""),"")</f>
        <v/>
      </c>
      <c r="FT468" s="4" t="str">
        <f ca="1">IFERROR(IF($B468&lt;&gt;"",VLOOKUP(FT$421,TabelleK47BI,7,FALSE),""),"")</f>
        <v/>
      </c>
      <c r="FU468" s="4" t="str">
        <f ca="1">IFERROR(IF($B468&lt;&gt;"",VLOOKUP(FU$421,TabelleK47BI,7,FALSE),""),"")</f>
        <v/>
      </c>
      <c r="FV468" s="4" t="str">
        <f ca="1">IFERROR(IF($B468&lt;&gt;"",VLOOKUP(FV$421,TabelleK47BI,7,FALSE),""),"")</f>
        <v/>
      </c>
      <c r="FW468" s="4" t="str">
        <f ca="1">IFERROR(IF($B468&lt;&gt;"",VLOOKUP(FW$421,TabelleK47BI,7,FALSE),""),"")</f>
        <v/>
      </c>
      <c r="FX468" s="4" t="str">
        <f ca="1">IFERROR(IF($B468&lt;&gt;"",VLOOKUP(FX$421,TabelleK47BI,7,FALSE),""),"")</f>
        <v/>
      </c>
      <c r="FY468" s="4" t="str">
        <f ca="1">IFERROR(IF($B468&lt;&gt;"",VLOOKUP(FY$421,TabelleK47BI,7,FALSE),""),"")</f>
        <v/>
      </c>
      <c r="FZ468" s="4" t="str">
        <f ca="1">IFERROR(IF($B468&lt;&gt;"",VLOOKUP(FZ$421,TabelleK47BI,7,FALSE),""),"")</f>
        <v/>
      </c>
      <c r="GA468" s="4" t="str">
        <f ca="1">IFERROR(IF($B468&lt;&gt;"",VLOOKUP(GA$421,TabelleK47BI,7,FALSE),""),"")</f>
        <v/>
      </c>
      <c r="GB468" s="4" t="str">
        <f ca="1">IFERROR(IF($B468&lt;&gt;"",VLOOKUP(GB$421,TabelleK47BI,7,FALSE),""),"")</f>
        <v/>
      </c>
      <c r="GC468" s="4" t="str">
        <f ca="1">IFERROR(IF($B468&lt;&gt;"",VLOOKUP(GC$421,TabelleK47BI,7,FALSE),""),"")</f>
        <v/>
      </c>
      <c r="GD468" s="4" t="str">
        <f ca="1">IFERROR(IF($B468&lt;&gt;"",VLOOKUP(GD$421,TabelleK47BI,7,FALSE),""),"")</f>
        <v/>
      </c>
      <c r="GE468" s="4" t="str">
        <f ca="1">IFERROR(IF($B468&lt;&gt;"",VLOOKUP(GE$421,TabelleK47BI,7,FALSE),""),"")</f>
        <v/>
      </c>
      <c r="GF468" s="4" t="str">
        <f ca="1">IFERROR(IF($B468&lt;&gt;"",VLOOKUP(GF$421,TabelleK47BI,7,FALSE),""),"")</f>
        <v/>
      </c>
      <c r="GG468" s="4" t="str">
        <f ca="1">IFERROR(IF($B468&lt;&gt;"",VLOOKUP(GG$421,TabelleK47BI,7,FALSE),""),"")</f>
        <v/>
      </c>
      <c r="GH468" s="4" t="str">
        <f ca="1">IFERROR(IF($B468&lt;&gt;"",VLOOKUP(GH$421,TabelleK47BI,7,FALSE),""),"")</f>
        <v/>
      </c>
      <c r="GI468" s="4" t="str">
        <f ca="1">IFERROR(IF($B468&lt;&gt;"",VLOOKUP(GI$421,TabelleK47BI,7,FALSE),""),"")</f>
        <v/>
      </c>
      <c r="GJ468" s="4" t="str">
        <f ca="1">IFERROR(IF($B468&lt;&gt;"",VLOOKUP(GJ$421,TabelleK47BI,7,FALSE),""),"")</f>
        <v/>
      </c>
      <c r="GK468" s="4" t="str">
        <f ca="1">IFERROR(IF($B468&lt;&gt;"",VLOOKUP(GK$421,TabelleK47BI,7,FALSE),""),"")</f>
        <v/>
      </c>
      <c r="GL468" s="4" t="str">
        <f ca="1">IFERROR(IF($B468&lt;&gt;"",VLOOKUP(GL$421,TabelleK47BI,7,FALSE),""),"")</f>
        <v/>
      </c>
      <c r="GM468" s="4" t="str">
        <f ca="1">IFERROR(IF($B468&lt;&gt;"",VLOOKUP(GM$421,TabelleK47BI,7,FALSE),""),"")</f>
        <v/>
      </c>
      <c r="GN468" s="4" t="str">
        <f ca="1">IFERROR(IF($B468&lt;&gt;"",VLOOKUP(GN$421,TabelleK47BI,7,FALSE),""),"")</f>
        <v/>
      </c>
      <c r="GO468" s="4" t="str">
        <f ca="1">IFERROR(IF($B468&lt;&gt;"",VLOOKUP(GO$421,TabelleK47BI,7,FALSE),""),"")</f>
        <v/>
      </c>
      <c r="GP468" s="4" t="str">
        <f ca="1">IFERROR(IF($B468&lt;&gt;"",VLOOKUP(GP$421,TabelleK47BI,7,FALSE),""),"")</f>
        <v/>
      </c>
      <c r="GQ468" s="4" t="str">
        <f ca="1">IFERROR(IF($B468&lt;&gt;"",VLOOKUP(GQ$421,TabelleK47BI,7,FALSE),""),"")</f>
        <v/>
      </c>
      <c r="GR468" s="4" t="str">
        <f ca="1">IFERROR(IF($B468&lt;&gt;"",VLOOKUP(GR$421,TabelleK47BI,7,FALSE),""),"")</f>
        <v/>
      </c>
      <c r="GS468" s="4" t="str">
        <f ca="1">IFERROR(IF($B468&lt;&gt;"",VLOOKUP(GS$421,TabelleK47BI,7,FALSE),""),"")</f>
        <v/>
      </c>
      <c r="GT468" s="4" t="str">
        <f ca="1">IFERROR(IF($B468&lt;&gt;"",VLOOKUP(GT$421,TabelleK47BI,7,FALSE),""),"")</f>
        <v/>
      </c>
      <c r="GU468" s="4" t="str">
        <f ca="1">IFERROR(IF($B468&lt;&gt;"",VLOOKUP(GU$421,TabelleK47BI,7,FALSE),""),"")</f>
        <v/>
      </c>
      <c r="GV468" s="4" t="str">
        <f ca="1">IFERROR(IF($B468&lt;&gt;"",VLOOKUP(GV$421,TabelleK47BI,7,FALSE),""),"")</f>
        <v/>
      </c>
      <c r="GW468" s="4" t="str">
        <f ca="1">IFERROR(IF($B468&lt;&gt;"",VLOOKUP(GW$421,TabelleK47BI,7,FALSE),""),"")</f>
        <v/>
      </c>
      <c r="GX468" s="4" t="str">
        <f ca="1">IFERROR(IF($B468&lt;&gt;"",VLOOKUP(GX$421,TabelleK47BI,7,FALSE),""),"")</f>
        <v/>
      </c>
      <c r="GY468" s="4" t="str">
        <f ca="1">IFERROR(IF($B468&lt;&gt;"",VLOOKUP(GY$421,TabelleK47BI,7,FALSE),""),"")</f>
        <v/>
      </c>
      <c r="GZ468" s="4" t="str">
        <f ca="1">IFERROR(IF($B468&lt;&gt;"",VLOOKUP(GZ$421,TabelleK47BI,7,FALSE),""),"")</f>
        <v/>
      </c>
      <c r="HA468" s="4" t="str">
        <f ca="1">IFERROR(IF($B468&lt;&gt;"",VLOOKUP(HA$421,TabelleK47BI,7,FALSE),""),"")</f>
        <v/>
      </c>
      <c r="HB468" s="4" t="str">
        <f ca="1">IFERROR(IF($B468&lt;&gt;"",VLOOKUP(HB$421,TabelleK47BI,7,FALSE),""),"")</f>
        <v/>
      </c>
      <c r="HC468" s="4" t="str">
        <f ca="1">IFERROR(IF($B468&lt;&gt;"",VLOOKUP(HC$421,TabelleK47BI,7,FALSE),""),"")</f>
        <v/>
      </c>
      <c r="HD468" s="4" t="str">
        <f ca="1">IFERROR(IF($B468&lt;&gt;"",VLOOKUP(HD$421,TabelleK47BI,7,FALSE),""),"")</f>
        <v/>
      </c>
      <c r="HE468" s="4" t="str">
        <f ca="1">IFERROR(IF($B468&lt;&gt;"",VLOOKUP(HE$421,TabelleK47BI,7,FALSE),""),"")</f>
        <v/>
      </c>
      <c r="HF468" s="4" t="str">
        <f ca="1">IFERROR(IF($B468&lt;&gt;"",VLOOKUP(HF$421,TabelleK47BI,7,FALSE),""),"")</f>
        <v/>
      </c>
      <c r="HG468" s="4" t="str">
        <f ca="1">IFERROR(IF($B468&lt;&gt;"",VLOOKUP(HG$421,TabelleK47BI,7,FALSE),""),"")</f>
        <v/>
      </c>
      <c r="HH468" s="4" t="str">
        <f ca="1">IFERROR(IF($B468&lt;&gt;"",VLOOKUP(HH$421,TabelleK47BI,7,FALSE),""),"")</f>
        <v/>
      </c>
      <c r="HI468" s="4" t="str">
        <f ca="1">IFERROR(IF($B468&lt;&gt;"",VLOOKUP(HI$421,TabelleK47BI,7,FALSE),""),"")</f>
        <v/>
      </c>
      <c r="HJ468" s="4" t="str">
        <f ca="1">IFERROR(IF($B468&lt;&gt;"",VLOOKUP(HJ$421,TabelleK47BI,7,FALSE),""),"")</f>
        <v/>
      </c>
      <c r="HK468" s="4" t="str">
        <f ca="1">IFERROR(IF($B468&lt;&gt;"",VLOOKUP(HK$421,TabelleK47BI,7,FALSE),""),"")</f>
        <v/>
      </c>
      <c r="HL468" s="4" t="str">
        <f ca="1">IFERROR(IF($B468&lt;&gt;"",VLOOKUP(HL$421,TabelleK47BI,7,FALSE),""),"")</f>
        <v/>
      </c>
      <c r="HM468" s="4" t="str">
        <f ca="1">IFERROR(IF($B468&lt;&gt;"",VLOOKUP(HM$421,TabelleK47BI,7,FALSE),""),"")</f>
        <v/>
      </c>
      <c r="HN468" s="4" t="str">
        <f ca="1">IFERROR(IF($B468&lt;&gt;"",VLOOKUP(HN$421,TabelleK47BI,7,FALSE),""),"")</f>
        <v/>
      </c>
      <c r="HO468" s="4" t="str">
        <f ca="1">IFERROR(IF($B468&lt;&gt;"",VLOOKUP(HO$421,TabelleK47BI,7,FALSE),""),"")</f>
        <v/>
      </c>
      <c r="HP468" s="4" t="str">
        <f ca="1">IFERROR(IF($B468&lt;&gt;"",VLOOKUP(HP$421,TabelleK47BI,7,FALSE),""),"")</f>
        <v/>
      </c>
      <c r="HQ468" s="4" t="str">
        <f ca="1">IFERROR(IF($B468&lt;&gt;"",VLOOKUP(HQ$421,TabelleK47BI,7,FALSE),""),"")</f>
        <v/>
      </c>
      <c r="HR468" s="4" t="str">
        <f ca="1">IFERROR(IF($B468&lt;&gt;"",VLOOKUP(HR$421,TabelleK47BI,7,FALSE),""),"")</f>
        <v/>
      </c>
      <c r="HS468" s="4" t="str">
        <f ca="1">IFERROR(IF($B468&lt;&gt;"",VLOOKUP(HS$421,TabelleK47BI,7,FALSE),""),"")</f>
        <v/>
      </c>
      <c r="HT468" s="4" t="str">
        <f ca="1">IFERROR(IF($B468&lt;&gt;"",VLOOKUP(HT$421,TabelleK47BI,7,FALSE),""),"")</f>
        <v/>
      </c>
      <c r="HU468" s="4" t="str">
        <f ca="1">IFERROR(IF($B468&lt;&gt;"",VLOOKUP(HU$421,TabelleK47BI,7,FALSE),""),"")</f>
        <v/>
      </c>
      <c r="HV468" s="4" t="str">
        <f ca="1">IFERROR(IF($B468&lt;&gt;"",VLOOKUP(HV$421,TabelleK47BI,7,FALSE),""),"")</f>
        <v/>
      </c>
      <c r="HW468" s="4" t="str">
        <f ca="1">IFERROR(IF($B468&lt;&gt;"",VLOOKUP(HW$421,TabelleK47BI,7,FALSE),""),"")</f>
        <v/>
      </c>
      <c r="HX468" s="4" t="str">
        <f ca="1">IFERROR(IF($B468&lt;&gt;"",VLOOKUP(HX$421,TabelleK47BI,7,FALSE),""),"")</f>
        <v/>
      </c>
      <c r="HY468" s="4" t="str">
        <f ca="1">IFERROR(IF($B468&lt;&gt;"",VLOOKUP(HY$421,TabelleK47BI,7,FALSE),""),"")</f>
        <v/>
      </c>
      <c r="HZ468" s="4" t="str">
        <f ca="1">IFERROR(IF($B468&lt;&gt;"",VLOOKUP(HZ$421,TabelleK47BI,7,FALSE),""),"")</f>
        <v/>
      </c>
      <c r="IA468" s="4" t="str">
        <f ca="1">IFERROR(IF($B468&lt;&gt;"",VLOOKUP(IA$421,TabelleK47BI,7,FALSE),""),"")</f>
        <v/>
      </c>
      <c r="IB468" s="4" t="str">
        <f ca="1">IFERROR(IF($B468&lt;&gt;"",VLOOKUP(IB$421,TabelleK47BI,7,FALSE),""),"")</f>
        <v/>
      </c>
      <c r="IC468" s="4" t="str">
        <f ca="1">IFERROR(IF($B468&lt;&gt;"",VLOOKUP(IC$421,TabelleK47BI,7,FALSE),""),"")</f>
        <v/>
      </c>
      <c r="ID468" s="4" t="str">
        <f ca="1">IFERROR(IF($B468&lt;&gt;"",VLOOKUP(ID$421,TabelleK47BI,7,FALSE),""),"")</f>
        <v/>
      </c>
      <c r="IE468" s="4" t="str">
        <f ca="1">IFERROR(IF($B468&lt;&gt;"",VLOOKUP(IE$421,TabelleK47BI,7,FALSE),""),"")</f>
        <v/>
      </c>
      <c r="IF468" s="4" t="str">
        <f ca="1">IFERROR(IF($B468&lt;&gt;"",VLOOKUP(IF$421,TabelleK47BI,7,FALSE),""),"")</f>
        <v/>
      </c>
      <c r="IG468" s="4" t="str">
        <f ca="1">IFERROR(IF($B468&lt;&gt;"",VLOOKUP(IG$421,TabelleK47BI,7,FALSE),""),"")</f>
        <v/>
      </c>
      <c r="IH468" s="4" t="str">
        <f ca="1">IFERROR(IF($B468&lt;&gt;"",VLOOKUP(IH$421,TabelleK47BI,7,FALSE),""),"")</f>
        <v/>
      </c>
      <c r="II468" s="4" t="str">
        <f ca="1">IFERROR(IF($B468&lt;&gt;"",VLOOKUP(II$421,TabelleK47BI,7,FALSE),""),"")</f>
        <v/>
      </c>
      <c r="IJ468" s="4" t="str">
        <f ca="1">IFERROR(IF($B468&lt;&gt;"",VLOOKUP(IJ$421,TabelleK47BI,7,FALSE),""),"")</f>
        <v/>
      </c>
      <c r="IK468" s="4" t="str">
        <f ca="1">IFERROR(IF($B468&lt;&gt;"",VLOOKUP(IK$421,TabelleK47BI,7,FALSE),""),"")</f>
        <v/>
      </c>
      <c r="IL468" s="4" t="str">
        <f ca="1">IFERROR(IF($B468&lt;&gt;"",VLOOKUP(IL$421,TabelleK47BI,7,FALSE),""),"")</f>
        <v/>
      </c>
      <c r="IM468" s="4" t="str">
        <f ca="1">IFERROR(IF($B468&lt;&gt;"",VLOOKUP(IM$421,TabelleK47BI,7,FALSE),""),"")</f>
        <v/>
      </c>
      <c r="IN468" s="4" t="str">
        <f ca="1">IFERROR(IF($B468&lt;&gt;"",VLOOKUP(IN$421,TabelleK47BI,7,FALSE),""),"")</f>
        <v/>
      </c>
      <c r="IO468" s="4" t="str">
        <f ca="1">IFERROR(IF($B468&lt;&gt;"",VLOOKUP(IO$421,TabelleK47BI,7,FALSE),""),"")</f>
        <v/>
      </c>
      <c r="IP468" s="4" t="str">
        <f ca="1">IFERROR(IF($B468&lt;&gt;"",VLOOKUP(IP$421,TabelleK47BI,7,FALSE),""),"")</f>
        <v/>
      </c>
      <c r="IQ468" s="4" t="str">
        <f ca="1">IFERROR(IF($B468&lt;&gt;"",VLOOKUP(IQ$421,TabelleK47BI,7,FALSE),""),"")</f>
        <v/>
      </c>
      <c r="IR468" s="4" t="str">
        <f ca="1">IFERROR(IF($B468&lt;&gt;"",VLOOKUP(IR$421,TabelleK47BI,7,FALSE),""),"")</f>
        <v/>
      </c>
      <c r="IS468" s="4" t="str">
        <f ca="1">IFERROR(IF($B468&lt;&gt;"",VLOOKUP(IS$421,TabelleK47BI,7,FALSE),""),"")</f>
        <v/>
      </c>
      <c r="IT468" s="4" t="str">
        <f ca="1">IFERROR(IF($B468&lt;&gt;"",VLOOKUP(IT$421,TabelleK47BI,7,FALSE),""),"")</f>
        <v/>
      </c>
      <c r="IU468" s="4" t="str">
        <f ca="1">IFERROR(IF($B468&lt;&gt;"",VLOOKUP(IU$421,TabelleK47BI,7,FALSE),""),"")</f>
        <v/>
      </c>
      <c r="IV468" s="4" t="str">
        <f ca="1">IFERROR(IF($B468&lt;&gt;"",VLOOKUP(IV$421,TabelleK47BI,7,FALSE),""),"")</f>
        <v/>
      </c>
      <c r="IW468" s="4" t="str">
        <f ca="1">IFERROR(IF($B468&lt;&gt;"",VLOOKUP(IW$421,TabelleK47BI,7,FALSE),""),"")</f>
        <v/>
      </c>
      <c r="IX468" s="4" t="str">
        <f ca="1">IFERROR(IF($B468&lt;&gt;"",VLOOKUP(IX$421,TabelleK47BI,7,FALSE),""),"")</f>
        <v/>
      </c>
      <c r="IY468" s="4" t="str">
        <f ca="1">IFERROR(IF($B468&lt;&gt;"",VLOOKUP(IY$421,TabelleK47BI,7,FALSE),""),"")</f>
        <v/>
      </c>
      <c r="IZ468" s="4" t="str">
        <f ca="1">IFERROR(IF($B468&lt;&gt;"",VLOOKUP(IZ$421,TabelleK47BI,7,FALSE),""),"")</f>
        <v/>
      </c>
      <c r="JA468" s="4" t="str">
        <f ca="1">IFERROR(IF($B468&lt;&gt;"",VLOOKUP(JA$421,TabelleK47BI,7,FALSE),""),"")</f>
        <v/>
      </c>
      <c r="JB468" s="4" t="str">
        <f ca="1">IFERROR(IF($B468&lt;&gt;"",VLOOKUP(JB$421,TabelleK47BI,7,FALSE),""),"")</f>
        <v/>
      </c>
      <c r="JC468" s="4" t="str">
        <f ca="1">IFERROR(IF($B468&lt;&gt;"",VLOOKUP(JC$421,TabelleK47BI,7,FALSE),""),"")</f>
        <v/>
      </c>
      <c r="JD468" s="4" t="str">
        <f ca="1">IFERROR(IF($B468&lt;&gt;"",VLOOKUP(JD$421,TabelleK47BI,7,FALSE),""),"")</f>
        <v/>
      </c>
      <c r="JE468" s="4" t="str">
        <f ca="1">IFERROR(IF($B468&lt;&gt;"",VLOOKUP(JE$421,TabelleK47BI,7,FALSE),""),"")</f>
        <v/>
      </c>
      <c r="JF468" s="4" t="str">
        <f ca="1">IFERROR(IF($B468&lt;&gt;"",VLOOKUP(JF$421,TabelleK47BI,7,FALSE),""),"")</f>
        <v/>
      </c>
      <c r="JG468" s="4" t="str">
        <f ca="1">IFERROR(IF($B468&lt;&gt;"",VLOOKUP(JG$421,TabelleK47BI,7,FALSE),""),"")</f>
        <v/>
      </c>
      <c r="JH468" s="4" t="str">
        <f ca="1">IFERROR(IF($B468&lt;&gt;"",VLOOKUP(JH$421,TabelleK47BI,7,FALSE),""),"")</f>
        <v/>
      </c>
      <c r="JI468" s="4" t="str">
        <f ca="1">IFERROR(IF($B468&lt;&gt;"",VLOOKUP(JI$421,TabelleK47BI,7,FALSE),""),"")</f>
        <v/>
      </c>
      <c r="JJ468" s="4" t="str">
        <f ca="1">IFERROR(IF($B468&lt;&gt;"",VLOOKUP(JJ$421,TabelleK47BI,7,FALSE),""),"")</f>
        <v/>
      </c>
      <c r="JK468" s="4" t="str">
        <f ca="1">IFERROR(IF($B468&lt;&gt;"",VLOOKUP(JK$421,TabelleK47BI,7,FALSE),""),"")</f>
        <v/>
      </c>
      <c r="JL468" s="4" t="str">
        <f ca="1">IFERROR(IF($B468&lt;&gt;"",VLOOKUP(JL$421,TabelleK47BI,7,FALSE),""),"")</f>
        <v/>
      </c>
      <c r="JM468" s="4" t="str">
        <f ca="1">IFERROR(IF($B468&lt;&gt;"",VLOOKUP(JM$421,TabelleK47BI,7,FALSE),""),"")</f>
        <v/>
      </c>
      <c r="JN468" s="4" t="str">
        <f ca="1">IFERROR(IF($B468&lt;&gt;"",VLOOKUP(JN$421,TabelleK47BI,7,FALSE),""),"")</f>
        <v/>
      </c>
      <c r="JO468" s="4" t="str">
        <f ca="1">IFERROR(IF($B468&lt;&gt;"",VLOOKUP(JO$421,TabelleK47BI,7,FALSE),""),"")</f>
        <v/>
      </c>
      <c r="JP468" s="4" t="str">
        <f ca="1">IFERROR(IF($B468&lt;&gt;"",VLOOKUP(JP$421,TabelleK47BI,7,FALSE),""),"")</f>
        <v/>
      </c>
      <c r="JQ468" s="4" t="str">
        <f ca="1">IFERROR(IF($B468&lt;&gt;"",VLOOKUP(JQ$421,TabelleK47BI,7,FALSE),""),"")</f>
        <v/>
      </c>
      <c r="JR468" s="4" t="str">
        <f ca="1">IFERROR(IF($B468&lt;&gt;"",VLOOKUP(JR$421,TabelleK47BI,7,FALSE),""),"")</f>
        <v/>
      </c>
      <c r="JS468" s="4" t="str">
        <f ca="1">IFERROR(IF($B468&lt;&gt;"",VLOOKUP(JS$421,TabelleK47BI,7,FALSE),""),"")</f>
        <v/>
      </c>
      <c r="JT468" s="4" t="str">
        <f ca="1">IFERROR(IF($B468&lt;&gt;"",VLOOKUP(JT$421,TabelleK47BI,7,FALSE),""),"")</f>
        <v/>
      </c>
      <c r="JU468" s="4" t="str">
        <f ca="1">IFERROR(IF($B468&lt;&gt;"",VLOOKUP(JU$421,TabelleK47BI,7,FALSE),""),"")</f>
        <v/>
      </c>
      <c r="JV468" s="4" t="str">
        <f ca="1">IFERROR(IF($B468&lt;&gt;"",VLOOKUP(JV$421,TabelleK47BI,7,FALSE),""),"")</f>
        <v/>
      </c>
      <c r="JW468" s="4" t="str">
        <f ca="1">IFERROR(IF($B468&lt;&gt;"",VLOOKUP(JW$421,TabelleK47BI,7,FALSE),""),"")</f>
        <v/>
      </c>
      <c r="JX468" s="4" t="str">
        <f ca="1">IFERROR(IF($B468&lt;&gt;"",VLOOKUP(JX$421,TabelleK47BI,7,FALSE),""),"")</f>
        <v/>
      </c>
      <c r="JY468" s="4" t="str">
        <f ca="1">IFERROR(IF($B468&lt;&gt;"",VLOOKUP(JY$421,TabelleK47BI,7,FALSE),""),"")</f>
        <v/>
      </c>
      <c r="JZ468" s="4" t="str">
        <f ca="1">IFERROR(IF($B468&lt;&gt;"",VLOOKUP(JZ$421,TabelleK47BI,7,FALSE),""),"")</f>
        <v/>
      </c>
      <c r="KA468" s="4" t="str">
        <f ca="1">IFERROR(IF($B468&lt;&gt;"",VLOOKUP(KA$421,TabelleK47BI,7,FALSE),""),"")</f>
        <v/>
      </c>
      <c r="KB468" s="4" t="str">
        <f ca="1">IFERROR(IF($B468&lt;&gt;"",VLOOKUP(KB$421,TabelleK47BI,7,FALSE),""),"")</f>
        <v/>
      </c>
      <c r="KC468" s="4" t="str">
        <f ca="1">IFERROR(IF($B468&lt;&gt;"",VLOOKUP(KC$421,TabelleK47BI,7,FALSE),""),"")</f>
        <v/>
      </c>
      <c r="KD468" s="4" t="str">
        <f ca="1">IFERROR(IF($B468&lt;&gt;"",VLOOKUP(KD$421,TabelleK47BI,7,FALSE),""),"")</f>
        <v/>
      </c>
      <c r="KE468" s="4" t="str">
        <f ca="1">IFERROR(IF($B468&lt;&gt;"",VLOOKUP(KE$421,TabelleK47BI,7,FALSE),""),"")</f>
        <v/>
      </c>
      <c r="KF468" s="4" t="str">
        <f ca="1">IFERROR(IF($B468&lt;&gt;"",VLOOKUP(KF$421,TabelleK47BI,7,FALSE),""),"")</f>
        <v/>
      </c>
      <c r="KG468" s="4" t="str">
        <f ca="1">IFERROR(IF($B468&lt;&gt;"",VLOOKUP(KG$421,TabelleK47BI,7,FALSE),""),"")</f>
        <v/>
      </c>
      <c r="KH468" s="4" t="str">
        <f ca="1">IFERROR(IF($B468&lt;&gt;"",VLOOKUP(KH$421,TabelleK47BI,7,FALSE),""),"")</f>
        <v/>
      </c>
      <c r="KI468" s="4" t="str">
        <f ca="1">IFERROR(IF($B468&lt;&gt;"",VLOOKUP(KI$421,TabelleK47BI,7,FALSE),""),"")</f>
        <v/>
      </c>
      <c r="KJ468" s="4" t="str">
        <f ca="1">IFERROR(IF($B468&lt;&gt;"",VLOOKUP(KJ$421,TabelleK47BI,7,FALSE),""),"")</f>
        <v/>
      </c>
      <c r="KK468" s="4" t="str">
        <f ca="1">IFERROR(IF($B468&lt;&gt;"",VLOOKUP(KK$421,TabelleK47BI,7,FALSE),""),"")</f>
        <v/>
      </c>
      <c r="KL468" s="4" t="str">
        <f ca="1">IFERROR(IF($B468&lt;&gt;"",VLOOKUP(KL$421,TabelleK47BI,7,FALSE),""),"")</f>
        <v/>
      </c>
      <c r="KM468" s="4" t="str">
        <f ca="1">IFERROR(IF($B468&lt;&gt;"",VLOOKUP(KM$421,TabelleK47BI,7,FALSE),""),"")</f>
        <v/>
      </c>
      <c r="KN468" s="4" t="str">
        <f ca="1">IFERROR(IF($B468&lt;&gt;"",VLOOKUP(KN$421,TabelleK47BI,7,FALSE),""),"")</f>
        <v/>
      </c>
      <c r="KO468" s="4" t="str">
        <f ca="1">IFERROR(IF($B468&lt;&gt;"",VLOOKUP(KO$421,TabelleK47BI,7,FALSE),""),"")</f>
        <v/>
      </c>
      <c r="KP468" s="4" t="str">
        <f ca="1">IFERROR(IF($B468&lt;&gt;"",VLOOKUP(KP$421,TabelleK47BI,7,FALSE),""),"")</f>
        <v/>
      </c>
      <c r="KQ468" s="4" t="str">
        <f ca="1">IFERROR(IF($B468&lt;&gt;"",VLOOKUP(KQ$421,TabelleK47BI,7,FALSE),""),"")</f>
        <v/>
      </c>
      <c r="KR468" s="4" t="str">
        <f>IFERROR(VLOOKUP($KR$421,TabelleK47BI,7,FALSE),"")</f>
        <v/>
      </c>
      <c r="KS468" s="4" t="str">
        <f>IFERROR(VLOOKUP($KS$421,TabelleK47BI,7,FALSE),"")</f>
        <v/>
      </c>
    </row>
    <row r="469" spans="2:305" ht="12.75" hidden="1" customHeight="1" x14ac:dyDescent="0.2">
      <c r="B469" s="138" t="str">
        <f t="shared" ca="1" si="148"/>
        <v/>
      </c>
      <c r="C469" s="4" t="str">
        <f ca="1">IFERROR(IF($B469&lt;&gt;"",VLOOKUP(C$421,TabelleK48BI,7,FALSE),""),"")</f>
        <v/>
      </c>
      <c r="D469" s="4" t="str">
        <f ca="1">IFERROR(IF($B469&lt;&gt;"",VLOOKUP(D$421,TabelleK48BI,7,FALSE),""),"")</f>
        <v/>
      </c>
      <c r="E469" s="4" t="str">
        <f ca="1">IFERROR(IF($B469&lt;&gt;"",VLOOKUP(E$421,TabelleK48BI,7,FALSE),""),"")</f>
        <v/>
      </c>
      <c r="F469" s="4" t="str">
        <f ca="1">IFERROR(IF($B469&lt;&gt;"",VLOOKUP(F$421,TabelleK48BI,7,FALSE),""),"")</f>
        <v/>
      </c>
      <c r="G469" s="4" t="str">
        <f ca="1">IFERROR(IF($B469&lt;&gt;"",VLOOKUP(G$421,TabelleK48BI,7,FALSE),""),"")</f>
        <v/>
      </c>
      <c r="H469" s="4" t="str">
        <f ca="1">IFERROR(IF($B469&lt;&gt;"",VLOOKUP(H$421,TabelleK48BI,7,FALSE),""),"")</f>
        <v/>
      </c>
      <c r="I469" s="4" t="str">
        <f ca="1">IFERROR(IF($B469&lt;&gt;"",VLOOKUP(I$421,TabelleK48BI,7,FALSE),""),"")</f>
        <v/>
      </c>
      <c r="J469" s="4" t="str">
        <f ca="1">IFERROR(IF($B469&lt;&gt;"",VLOOKUP(J$421,TabelleK48BI,7,FALSE),""),"")</f>
        <v/>
      </c>
      <c r="K469" s="4" t="str">
        <f ca="1">IFERROR(IF($B469&lt;&gt;"",VLOOKUP(K$421,TabelleK48BI,7,FALSE),""),"")</f>
        <v/>
      </c>
      <c r="L469" s="4" t="str">
        <f ca="1">IFERROR(IF($B469&lt;&gt;"",VLOOKUP(L$421,TabelleK48BI,7,FALSE),""),"")</f>
        <v/>
      </c>
      <c r="M469" s="4" t="str">
        <f ca="1">IFERROR(IF($B469&lt;&gt;"",VLOOKUP(M$421,TabelleK48BI,7,FALSE),""),"")</f>
        <v/>
      </c>
      <c r="N469" s="4" t="str">
        <f ca="1">IFERROR(IF($B469&lt;&gt;"",VLOOKUP(N$421,TabelleK48BI,7,FALSE),""),"")</f>
        <v/>
      </c>
      <c r="O469" s="4" t="str">
        <f ca="1">IFERROR(IF($B469&lt;&gt;"",VLOOKUP(O$421,TabelleK48BI,7,FALSE),""),"")</f>
        <v/>
      </c>
      <c r="P469" s="4" t="str">
        <f ca="1">IFERROR(IF($B469&lt;&gt;"",VLOOKUP(P$421,TabelleK48BI,7,FALSE),""),"")</f>
        <v/>
      </c>
      <c r="Q469" s="4" t="str">
        <f ca="1">IFERROR(IF($B469&lt;&gt;"",VLOOKUP(Q$421,TabelleK48BI,7,FALSE),""),"")</f>
        <v/>
      </c>
      <c r="R469" s="4" t="str">
        <f ca="1">IFERROR(IF($B469&lt;&gt;"",VLOOKUP(R$421,TabelleK48BI,7,FALSE),""),"")</f>
        <v/>
      </c>
      <c r="S469" s="4" t="str">
        <f ca="1">IFERROR(IF($B469&lt;&gt;"",VLOOKUP(S$421,TabelleK48BI,7,FALSE),""),"")</f>
        <v/>
      </c>
      <c r="T469" s="4" t="str">
        <f ca="1">IFERROR(IF($B469&lt;&gt;"",VLOOKUP(T$421,TabelleK48BI,7,FALSE),""),"")</f>
        <v/>
      </c>
      <c r="U469" s="4" t="str">
        <f ca="1">IFERROR(IF($B469&lt;&gt;"",VLOOKUP(U$421,TabelleK48BI,7,FALSE),""),"")</f>
        <v/>
      </c>
      <c r="V469" s="4" t="str">
        <f ca="1">IFERROR(IF($B469&lt;&gt;"",VLOOKUP(V$421,TabelleK48BI,7,FALSE),""),"")</f>
        <v/>
      </c>
      <c r="W469" s="4" t="str">
        <f ca="1">IFERROR(IF($B469&lt;&gt;"",VLOOKUP(W$421,TabelleK48BI,7,FALSE),""),"")</f>
        <v/>
      </c>
      <c r="X469" s="4" t="str">
        <f ca="1">IFERROR(IF($B469&lt;&gt;"",VLOOKUP(X$421,TabelleK48BI,7,FALSE),""),"")</f>
        <v/>
      </c>
      <c r="Y469" s="4" t="str">
        <f ca="1">IFERROR(IF($B469&lt;&gt;"",VLOOKUP(Y$421,TabelleK48BI,7,FALSE),""),"")</f>
        <v/>
      </c>
      <c r="Z469" s="4" t="str">
        <f ca="1">IFERROR(IF($B469&lt;&gt;"",VLOOKUP(Z$421,TabelleK48BI,7,FALSE),""),"")</f>
        <v/>
      </c>
      <c r="AA469" s="4" t="str">
        <f ca="1">IFERROR(IF($B469&lt;&gt;"",VLOOKUP(AA$421,TabelleK48BI,7,FALSE),""),"")</f>
        <v/>
      </c>
      <c r="AB469" s="4" t="str">
        <f ca="1">IFERROR(IF($B469&lt;&gt;"",VLOOKUP(AB$421,TabelleK48BI,7,FALSE),""),"")</f>
        <v/>
      </c>
      <c r="AC469" s="4" t="str">
        <f ca="1">IFERROR(IF($B469&lt;&gt;"",VLOOKUP(AC$421,TabelleK48BI,7,FALSE),""),"")</f>
        <v/>
      </c>
      <c r="AD469" s="4" t="str">
        <f ca="1">IFERROR(IF($B469&lt;&gt;"",VLOOKUP(AD$421,TabelleK48BI,7,FALSE),""),"")</f>
        <v/>
      </c>
      <c r="AE469" s="4" t="str">
        <f ca="1">IFERROR(IF($B469&lt;&gt;"",VLOOKUP(AE$421,TabelleK48BI,7,FALSE),""),"")</f>
        <v/>
      </c>
      <c r="AF469" s="4" t="str">
        <f ca="1">IFERROR(IF($B469&lt;&gt;"",VLOOKUP(AF$421,TabelleK48BI,7,FALSE),""),"")</f>
        <v/>
      </c>
      <c r="AG469" s="4" t="str">
        <f ca="1">IFERROR(IF($B469&lt;&gt;"",VLOOKUP(AG$421,TabelleK48BI,7,FALSE),""),"")</f>
        <v/>
      </c>
      <c r="AH469" s="4" t="str">
        <f ca="1">IFERROR(IF($B469&lt;&gt;"",VLOOKUP(AH$421,TabelleK48BI,7,FALSE),""),"")</f>
        <v/>
      </c>
      <c r="AI469" s="4" t="str">
        <f ca="1">IFERROR(IF($B469&lt;&gt;"",VLOOKUP(AI$421,TabelleK48BI,7,FALSE),""),"")</f>
        <v/>
      </c>
      <c r="AJ469" s="4" t="str">
        <f ca="1">IFERROR(IF($B469&lt;&gt;"",VLOOKUP(AJ$421,TabelleK48BI,7,FALSE),""),"")</f>
        <v/>
      </c>
      <c r="AK469" s="4" t="str">
        <f ca="1">IFERROR(IF($B469&lt;&gt;"",VLOOKUP(AK$421,TabelleK48BI,7,FALSE),""),"")</f>
        <v/>
      </c>
      <c r="AL469" s="4" t="str">
        <f ca="1">IFERROR(IF($B469&lt;&gt;"",VLOOKUP(AL$421,TabelleK48BI,7,FALSE),""),"")</f>
        <v/>
      </c>
      <c r="AM469" s="4" t="str">
        <f ca="1">IFERROR(IF($B469&lt;&gt;"",VLOOKUP(AM$421,TabelleK48BI,7,FALSE),""),"")</f>
        <v/>
      </c>
      <c r="AN469" s="4" t="str">
        <f ca="1">IFERROR(IF($B469&lt;&gt;"",VLOOKUP(AN$421,TabelleK48BI,7,FALSE),""),"")</f>
        <v/>
      </c>
      <c r="AO469" s="4" t="str">
        <f ca="1">IFERROR(IF($B469&lt;&gt;"",VLOOKUP(AO$421,TabelleK48BI,7,FALSE),""),"")</f>
        <v/>
      </c>
      <c r="AP469" s="4" t="str">
        <f ca="1">IFERROR(IF($B469&lt;&gt;"",VLOOKUP(AP$421,TabelleK48BI,7,FALSE),""),"")</f>
        <v/>
      </c>
      <c r="AQ469" s="4" t="str">
        <f ca="1">IFERROR(IF($B469&lt;&gt;"",VLOOKUP(AQ$421,TabelleK48BI,7,FALSE),""),"")</f>
        <v/>
      </c>
      <c r="AR469" s="4" t="str">
        <f ca="1">IFERROR(IF($B469&lt;&gt;"",VLOOKUP(AR$421,TabelleK48BI,7,FALSE),""),"")</f>
        <v/>
      </c>
      <c r="AS469" s="4" t="str">
        <f ca="1">IFERROR(IF($B469&lt;&gt;"",VLOOKUP(AS$421,TabelleK48BI,7,FALSE),""),"")</f>
        <v/>
      </c>
      <c r="AT469" s="4" t="str">
        <f ca="1">IFERROR(IF($B469&lt;&gt;"",VLOOKUP(AT$421,TabelleK48BI,7,FALSE),""),"")</f>
        <v/>
      </c>
      <c r="AU469" s="4" t="str">
        <f ca="1">IFERROR(IF($B469&lt;&gt;"",VLOOKUP(AU$421,TabelleK48BI,7,FALSE),""),"")</f>
        <v/>
      </c>
      <c r="AV469" s="4" t="str">
        <f ca="1">IFERROR(IF($B469&lt;&gt;"",VLOOKUP(AV$421,TabelleK48BI,7,FALSE),""),"")</f>
        <v/>
      </c>
      <c r="AW469" s="4" t="str">
        <f ca="1">IFERROR(IF($B469&lt;&gt;"",VLOOKUP(AW$421,TabelleK48BI,7,FALSE),""),"")</f>
        <v/>
      </c>
      <c r="AX469" s="4" t="str">
        <f ca="1">IFERROR(IF($B469&lt;&gt;"",VLOOKUP(AX$421,TabelleK48BI,7,FALSE),""),"")</f>
        <v/>
      </c>
      <c r="AY469" s="4" t="str">
        <f ca="1">IFERROR(IF($B469&lt;&gt;"",VLOOKUP(AY$421,TabelleK48BI,7,FALSE),""),"")</f>
        <v/>
      </c>
      <c r="AZ469" s="4" t="str">
        <f ca="1">IFERROR(IF($B469&lt;&gt;"",VLOOKUP(AZ$421,TabelleK48BI,7,FALSE),""),"")</f>
        <v/>
      </c>
      <c r="BA469" s="4" t="str">
        <f ca="1">IFERROR(IF($B469&lt;&gt;"",VLOOKUP(BA$421,TabelleK48BI,7,FALSE),""),"")</f>
        <v/>
      </c>
      <c r="BB469" s="4" t="str">
        <f ca="1">IFERROR(IF($B469&lt;&gt;"",VLOOKUP(BB$421,TabelleK48BI,7,FALSE),""),"")</f>
        <v/>
      </c>
      <c r="BC469" s="4" t="str">
        <f ca="1">IFERROR(IF($B469&lt;&gt;"",VLOOKUP(BC$421,TabelleK48BI,7,FALSE),""),"")</f>
        <v/>
      </c>
      <c r="BD469" s="4" t="str">
        <f ca="1">IFERROR(IF($B469&lt;&gt;"",VLOOKUP(BD$421,TabelleK48BI,7,FALSE),""),"")</f>
        <v/>
      </c>
      <c r="BE469" s="4" t="str">
        <f ca="1">IFERROR(IF($B469&lt;&gt;"",VLOOKUP(BE$421,TabelleK48BI,7,FALSE),""),"")</f>
        <v/>
      </c>
      <c r="BF469" s="4" t="str">
        <f ca="1">IFERROR(IF($B469&lt;&gt;"",VLOOKUP(BF$421,TabelleK48BI,7,FALSE),""),"")</f>
        <v/>
      </c>
      <c r="BG469" s="4" t="str">
        <f ca="1">IFERROR(IF($B469&lt;&gt;"",VLOOKUP(BG$421,TabelleK48BI,7,FALSE),""),"")</f>
        <v/>
      </c>
      <c r="BH469" s="4" t="str">
        <f ca="1">IFERROR(IF($B469&lt;&gt;"",VLOOKUP(BH$421,TabelleK48BI,7,FALSE),""),"")</f>
        <v/>
      </c>
      <c r="BI469" s="4" t="str">
        <f ca="1">IFERROR(IF($B469&lt;&gt;"",VLOOKUP(BI$421,TabelleK48BI,7,FALSE),""),"")</f>
        <v/>
      </c>
      <c r="BJ469" s="4" t="str">
        <f ca="1">IFERROR(IF($B469&lt;&gt;"",VLOOKUP(BJ$421,TabelleK48BI,7,FALSE),""),"")</f>
        <v/>
      </c>
      <c r="BK469" s="4" t="str">
        <f ca="1">IFERROR(IF($B469&lt;&gt;"",VLOOKUP(BK$421,TabelleK48BI,7,FALSE),""),"")</f>
        <v/>
      </c>
      <c r="BL469" s="4" t="str">
        <f ca="1">IFERROR(IF($B469&lt;&gt;"",VLOOKUP(BL$421,TabelleK48BI,7,FALSE),""),"")</f>
        <v/>
      </c>
      <c r="BM469" s="4" t="str">
        <f ca="1">IFERROR(IF($B469&lt;&gt;"",VLOOKUP(BM$421,TabelleK48BI,7,FALSE),""),"")</f>
        <v/>
      </c>
      <c r="BN469" s="4" t="str">
        <f ca="1">IFERROR(IF($B469&lt;&gt;"",VLOOKUP(BN$421,TabelleK48BI,7,FALSE),""),"")</f>
        <v/>
      </c>
      <c r="BO469" s="4" t="str">
        <f ca="1">IFERROR(IF($B469&lt;&gt;"",VLOOKUP(BO$421,TabelleK48BI,7,FALSE),""),"")</f>
        <v/>
      </c>
      <c r="BP469" s="4" t="str">
        <f ca="1">IFERROR(IF($B469&lt;&gt;"",VLOOKUP(BP$421,TabelleK48BI,7,FALSE),""),"")</f>
        <v/>
      </c>
      <c r="BQ469" s="4" t="str">
        <f ca="1">IFERROR(IF($B469&lt;&gt;"",VLOOKUP(BQ$421,TabelleK48BI,7,FALSE),""),"")</f>
        <v/>
      </c>
      <c r="BR469" s="4" t="str">
        <f ca="1">IFERROR(IF($B469&lt;&gt;"",VLOOKUP(BR$421,TabelleK48BI,7,FALSE),""),"")</f>
        <v/>
      </c>
      <c r="BS469" s="4" t="str">
        <f ca="1">IFERROR(IF($B469&lt;&gt;"",VLOOKUP(BS$421,TabelleK48BI,7,FALSE),""),"")</f>
        <v/>
      </c>
      <c r="BT469" s="4" t="str">
        <f ca="1">IFERROR(IF($B469&lt;&gt;"",VLOOKUP(BT$421,TabelleK48BI,7,FALSE),""),"")</f>
        <v/>
      </c>
      <c r="BU469" s="4" t="str">
        <f ca="1">IFERROR(IF($B469&lt;&gt;"",VLOOKUP(BU$421,TabelleK48BI,7,FALSE),""),"")</f>
        <v/>
      </c>
      <c r="BV469" s="4" t="str">
        <f ca="1">IFERROR(IF($B469&lt;&gt;"",VLOOKUP(BV$421,TabelleK48BI,7,FALSE),""),"")</f>
        <v/>
      </c>
      <c r="BW469" s="4" t="str">
        <f ca="1">IFERROR(IF($B469&lt;&gt;"",VLOOKUP(BW$421,TabelleK48BI,7,FALSE),""),"")</f>
        <v/>
      </c>
      <c r="BX469" s="4" t="str">
        <f ca="1">IFERROR(IF($B469&lt;&gt;"",VLOOKUP(BX$421,TabelleK48BI,7,FALSE),""),"")</f>
        <v/>
      </c>
      <c r="BY469" s="4" t="str">
        <f ca="1">IFERROR(IF($B469&lt;&gt;"",VLOOKUP(BY$421,TabelleK48BI,7,FALSE),""),"")</f>
        <v/>
      </c>
      <c r="BZ469" s="4" t="str">
        <f ca="1">IFERROR(IF($B469&lt;&gt;"",VLOOKUP(BZ$421,TabelleK48BI,7,FALSE),""),"")</f>
        <v/>
      </c>
      <c r="CA469" s="4" t="str">
        <f ca="1">IFERROR(IF($B469&lt;&gt;"",VLOOKUP(CA$421,TabelleK48BI,7,FALSE),""),"")</f>
        <v/>
      </c>
      <c r="CB469" s="4" t="str">
        <f ca="1">IFERROR(IF($B469&lt;&gt;"",VLOOKUP(CB$421,TabelleK48BI,7,FALSE),""),"")</f>
        <v/>
      </c>
      <c r="CC469" s="4" t="str">
        <f ca="1">IFERROR(IF($B469&lt;&gt;"",VLOOKUP(CC$421,TabelleK48BI,7,FALSE),""),"")</f>
        <v/>
      </c>
      <c r="CD469" s="4" t="str">
        <f ca="1">IFERROR(IF($B469&lt;&gt;"",VLOOKUP(CD$421,TabelleK48BI,7,FALSE),""),"")</f>
        <v/>
      </c>
      <c r="CE469" s="4" t="str">
        <f ca="1">IFERROR(IF($B469&lt;&gt;"",VLOOKUP(CE$421,TabelleK48BI,7,FALSE),""),"")</f>
        <v/>
      </c>
      <c r="CF469" s="4" t="str">
        <f ca="1">IFERROR(IF($B469&lt;&gt;"",VLOOKUP(CF$421,TabelleK48BI,7,FALSE),""),"")</f>
        <v/>
      </c>
      <c r="CG469" s="4" t="str">
        <f ca="1">IFERROR(IF($B469&lt;&gt;"",VLOOKUP(CG$421,TabelleK48BI,7,FALSE),""),"")</f>
        <v/>
      </c>
      <c r="CH469" s="4" t="str">
        <f ca="1">IFERROR(IF($B469&lt;&gt;"",VLOOKUP(CH$421,TabelleK48BI,7,FALSE),""),"")</f>
        <v/>
      </c>
      <c r="CI469" s="4" t="str">
        <f ca="1">IFERROR(IF($B469&lt;&gt;"",VLOOKUP(CI$421,TabelleK48BI,7,FALSE),""),"")</f>
        <v/>
      </c>
      <c r="CJ469" s="4" t="str">
        <f ca="1">IFERROR(IF($B469&lt;&gt;"",VLOOKUP(CJ$421,TabelleK48BI,7,FALSE),""),"")</f>
        <v/>
      </c>
      <c r="CK469" s="4" t="str">
        <f ca="1">IFERROR(IF($B469&lt;&gt;"",VLOOKUP(CK$421,TabelleK48BI,7,FALSE),""),"")</f>
        <v/>
      </c>
      <c r="CL469" s="4" t="str">
        <f ca="1">IFERROR(IF($B469&lt;&gt;"",VLOOKUP(CL$421,TabelleK48BI,7,FALSE),""),"")</f>
        <v/>
      </c>
      <c r="CM469" s="4" t="str">
        <f ca="1">IFERROR(IF($B469&lt;&gt;"",VLOOKUP(CM$421,TabelleK48BI,7,FALSE),""),"")</f>
        <v/>
      </c>
      <c r="CN469" s="4" t="str">
        <f ca="1">IFERROR(IF($B469&lt;&gt;"",VLOOKUP(CN$421,TabelleK48BI,7,FALSE),""),"")</f>
        <v/>
      </c>
      <c r="CO469" s="4" t="str">
        <f ca="1">IFERROR(IF($B469&lt;&gt;"",VLOOKUP(CO$421,TabelleK48BI,7,FALSE),""),"")</f>
        <v/>
      </c>
      <c r="CP469" s="4" t="str">
        <f ca="1">IFERROR(IF($B469&lt;&gt;"",VLOOKUP(CP$421,TabelleK48BI,7,FALSE),""),"")</f>
        <v/>
      </c>
      <c r="CQ469" s="4" t="str">
        <f ca="1">IFERROR(IF($B469&lt;&gt;"",VLOOKUP(CQ$421,TabelleK48BI,7,FALSE),""),"")</f>
        <v/>
      </c>
      <c r="CR469" s="4" t="str">
        <f ca="1">IFERROR(IF($B469&lt;&gt;"",VLOOKUP(CR$421,TabelleK48BI,7,FALSE),""),"")</f>
        <v/>
      </c>
      <c r="CS469" s="4" t="str">
        <f ca="1">IFERROR(IF($B469&lt;&gt;"",VLOOKUP(CS$421,TabelleK48BI,7,FALSE),""),"")</f>
        <v/>
      </c>
      <c r="CT469" s="4" t="str">
        <f ca="1">IFERROR(IF($B469&lt;&gt;"",VLOOKUP(CT$421,TabelleK48BI,7,FALSE),""),"")</f>
        <v/>
      </c>
      <c r="CU469" s="4" t="str">
        <f ca="1">IFERROR(IF($B469&lt;&gt;"",VLOOKUP(CU$421,TabelleK48BI,7,FALSE),""),"")</f>
        <v/>
      </c>
      <c r="CV469" s="4" t="str">
        <f ca="1">IFERROR(IF($B469&lt;&gt;"",VLOOKUP(CV$421,TabelleK48BI,7,FALSE),""),"")</f>
        <v/>
      </c>
      <c r="CW469" s="4" t="str">
        <f ca="1">IFERROR(IF($B469&lt;&gt;"",VLOOKUP(CW$421,TabelleK48BI,7,FALSE),""),"")</f>
        <v/>
      </c>
      <c r="CX469" s="4" t="str">
        <f ca="1">IFERROR(IF($B469&lt;&gt;"",VLOOKUP(CX$421,TabelleK48BI,7,FALSE),""),"")</f>
        <v/>
      </c>
      <c r="CY469" s="4" t="str">
        <f ca="1">IFERROR(IF($B469&lt;&gt;"",VLOOKUP(CY$421,TabelleK48BI,7,FALSE),""),"")</f>
        <v/>
      </c>
      <c r="CZ469" s="4" t="str">
        <f ca="1">IFERROR(IF($B469&lt;&gt;"",VLOOKUP(CZ$421,TabelleK48BI,7,FALSE),""),"")</f>
        <v/>
      </c>
      <c r="DA469" s="4" t="str">
        <f ca="1">IFERROR(IF($B469&lt;&gt;"",VLOOKUP(DA$421,TabelleK48BI,7,FALSE),""),"")</f>
        <v/>
      </c>
      <c r="DB469" s="4" t="str">
        <f ca="1">IFERROR(IF($B469&lt;&gt;"",VLOOKUP(DB$421,TabelleK48BI,7,FALSE),""),"")</f>
        <v/>
      </c>
      <c r="DC469" s="4" t="str">
        <f ca="1">IFERROR(IF($B469&lt;&gt;"",VLOOKUP(DC$421,TabelleK48BI,7,FALSE),""),"")</f>
        <v/>
      </c>
      <c r="DD469" s="4" t="str">
        <f ca="1">IFERROR(IF($B469&lt;&gt;"",VLOOKUP(DD$421,TabelleK48BI,7,FALSE),""),"")</f>
        <v/>
      </c>
      <c r="DE469" s="4" t="str">
        <f ca="1">IFERROR(IF($B469&lt;&gt;"",VLOOKUP(DE$421,TabelleK48BI,7,FALSE),""),"")</f>
        <v/>
      </c>
      <c r="DF469" s="4" t="str">
        <f ca="1">IFERROR(IF($B469&lt;&gt;"",VLOOKUP(DF$421,TabelleK48BI,7,FALSE),""),"")</f>
        <v/>
      </c>
      <c r="DG469" s="4" t="str">
        <f ca="1">IFERROR(IF($B469&lt;&gt;"",VLOOKUP(DG$421,TabelleK48BI,7,FALSE),""),"")</f>
        <v/>
      </c>
      <c r="DH469" s="4" t="str">
        <f ca="1">IFERROR(IF($B469&lt;&gt;"",VLOOKUP(DH$421,TabelleK48BI,7,FALSE),""),"")</f>
        <v/>
      </c>
      <c r="DI469" s="4" t="str">
        <f ca="1">IFERROR(IF($B469&lt;&gt;"",VLOOKUP(DI$421,TabelleK48BI,7,FALSE),""),"")</f>
        <v/>
      </c>
      <c r="DJ469" s="4" t="str">
        <f ca="1">IFERROR(IF($B469&lt;&gt;"",VLOOKUP(DJ$421,TabelleK48BI,7,FALSE),""),"")</f>
        <v/>
      </c>
      <c r="DK469" s="4" t="str">
        <f ca="1">IFERROR(IF($B469&lt;&gt;"",VLOOKUP(DK$421,TabelleK48BI,7,FALSE),""),"")</f>
        <v/>
      </c>
      <c r="DL469" s="4" t="str">
        <f ca="1">IFERROR(IF($B469&lt;&gt;"",VLOOKUP(DL$421,TabelleK48BI,7,FALSE),""),"")</f>
        <v/>
      </c>
      <c r="DM469" s="4" t="str">
        <f ca="1">IFERROR(IF($B469&lt;&gt;"",VLOOKUP(DM$421,TabelleK48BI,7,FALSE),""),"")</f>
        <v/>
      </c>
      <c r="DN469" s="4" t="str">
        <f ca="1">IFERROR(IF($B469&lt;&gt;"",VLOOKUP(DN$421,TabelleK48BI,7,FALSE),""),"")</f>
        <v/>
      </c>
      <c r="DO469" s="4" t="str">
        <f ca="1">IFERROR(IF($B469&lt;&gt;"",VLOOKUP(DO$421,TabelleK48BI,7,FALSE),""),"")</f>
        <v/>
      </c>
      <c r="DP469" s="4" t="str">
        <f ca="1">IFERROR(IF($B469&lt;&gt;"",VLOOKUP(DP$421,TabelleK48BI,7,FALSE),""),"")</f>
        <v/>
      </c>
      <c r="DQ469" s="4" t="str">
        <f ca="1">IFERROR(IF($B469&lt;&gt;"",VLOOKUP(DQ$421,TabelleK48BI,7,FALSE),""),"")</f>
        <v/>
      </c>
      <c r="DR469" s="4" t="str">
        <f ca="1">IFERROR(IF($B469&lt;&gt;"",VLOOKUP(DR$421,TabelleK48BI,7,FALSE),""),"")</f>
        <v/>
      </c>
      <c r="DS469" s="4" t="str">
        <f ca="1">IFERROR(IF($B469&lt;&gt;"",VLOOKUP(DS$421,TabelleK48BI,7,FALSE),""),"")</f>
        <v/>
      </c>
      <c r="DT469" s="4" t="str">
        <f ca="1">IFERROR(IF($B469&lt;&gt;"",VLOOKUP(DT$421,TabelleK48BI,7,FALSE),""),"")</f>
        <v/>
      </c>
      <c r="DU469" s="4" t="str">
        <f ca="1">IFERROR(IF($B469&lt;&gt;"",VLOOKUP(DU$421,TabelleK48BI,7,FALSE),""),"")</f>
        <v/>
      </c>
      <c r="DV469" s="4" t="str">
        <f ca="1">IFERROR(IF($B469&lt;&gt;"",VLOOKUP(DV$421,TabelleK48BI,7,FALSE),""),"")</f>
        <v/>
      </c>
      <c r="DW469" s="4" t="str">
        <f ca="1">IFERROR(IF($B469&lt;&gt;"",VLOOKUP(DW$421,TabelleK48BI,7,FALSE),""),"")</f>
        <v/>
      </c>
      <c r="DX469" s="4" t="str">
        <f ca="1">IFERROR(IF($B469&lt;&gt;"",VLOOKUP(DX$421,TabelleK48BI,7,FALSE),""),"")</f>
        <v/>
      </c>
      <c r="DY469" s="4" t="str">
        <f ca="1">IFERROR(IF($B469&lt;&gt;"",VLOOKUP(DY$421,TabelleK48BI,7,FALSE),""),"")</f>
        <v/>
      </c>
      <c r="DZ469" s="4" t="str">
        <f ca="1">IFERROR(IF($B469&lt;&gt;"",VLOOKUP(DZ$421,TabelleK48BI,7,FALSE),""),"")</f>
        <v/>
      </c>
      <c r="EA469" s="4" t="str">
        <f ca="1">IFERROR(IF($B469&lt;&gt;"",VLOOKUP(EA$421,TabelleK48BI,7,FALSE),""),"")</f>
        <v/>
      </c>
      <c r="EB469" s="4" t="str">
        <f ca="1">IFERROR(IF($B469&lt;&gt;"",VLOOKUP(EB$421,TabelleK48BI,7,FALSE),""),"")</f>
        <v/>
      </c>
      <c r="EC469" s="4" t="str">
        <f ca="1">IFERROR(IF($B469&lt;&gt;"",VLOOKUP(EC$421,TabelleK48BI,7,FALSE),""),"")</f>
        <v/>
      </c>
      <c r="ED469" s="4" t="str">
        <f ca="1">IFERROR(IF($B469&lt;&gt;"",VLOOKUP(ED$421,TabelleK48BI,7,FALSE),""),"")</f>
        <v/>
      </c>
      <c r="EE469" s="4" t="str">
        <f ca="1">IFERROR(IF($B469&lt;&gt;"",VLOOKUP(EE$421,TabelleK48BI,7,FALSE),""),"")</f>
        <v/>
      </c>
      <c r="EF469" s="4" t="str">
        <f ca="1">IFERROR(IF($B469&lt;&gt;"",VLOOKUP(EF$421,TabelleK48BI,7,FALSE),""),"")</f>
        <v/>
      </c>
      <c r="EG469" s="4" t="str">
        <f ca="1">IFERROR(IF($B469&lt;&gt;"",VLOOKUP(EG$421,TabelleK48BI,7,FALSE),""),"")</f>
        <v/>
      </c>
      <c r="EH469" s="4" t="str">
        <f ca="1">IFERROR(IF($B469&lt;&gt;"",VLOOKUP(EH$421,TabelleK48BI,7,FALSE),""),"")</f>
        <v/>
      </c>
      <c r="EI469" s="4" t="str">
        <f ca="1">IFERROR(IF($B469&lt;&gt;"",VLOOKUP(EI$421,TabelleK48BI,7,FALSE),""),"")</f>
        <v/>
      </c>
      <c r="EJ469" s="4" t="str">
        <f ca="1">IFERROR(IF($B469&lt;&gt;"",VLOOKUP(EJ$421,TabelleK48BI,7,FALSE),""),"")</f>
        <v/>
      </c>
      <c r="EK469" s="4" t="str">
        <f ca="1">IFERROR(IF($B469&lt;&gt;"",VLOOKUP(EK$421,TabelleK48BI,7,FALSE),""),"")</f>
        <v/>
      </c>
      <c r="EL469" s="4" t="str">
        <f ca="1">IFERROR(IF($B469&lt;&gt;"",VLOOKUP(EL$421,TabelleK48BI,7,FALSE),""),"")</f>
        <v/>
      </c>
      <c r="EM469" s="4" t="str">
        <f ca="1">IFERROR(IF($B469&lt;&gt;"",VLOOKUP(EM$421,TabelleK48BI,7,FALSE),""),"")</f>
        <v/>
      </c>
      <c r="EN469" s="4" t="str">
        <f ca="1">IFERROR(IF($B469&lt;&gt;"",VLOOKUP(EN$421,TabelleK48BI,7,FALSE),""),"")</f>
        <v/>
      </c>
      <c r="EO469" s="4" t="str">
        <f ca="1">IFERROR(IF($B469&lt;&gt;"",VLOOKUP(EO$421,TabelleK48BI,7,FALSE),""),"")</f>
        <v/>
      </c>
      <c r="EP469" s="4" t="str">
        <f ca="1">IFERROR(IF($B469&lt;&gt;"",VLOOKUP(EP$421,TabelleK48BI,7,FALSE),""),"")</f>
        <v/>
      </c>
      <c r="EQ469" s="4" t="str">
        <f ca="1">IFERROR(IF($B469&lt;&gt;"",VLOOKUP(EQ$421,TabelleK48BI,7,FALSE),""),"")</f>
        <v/>
      </c>
      <c r="ER469" s="4" t="str">
        <f ca="1">IFERROR(IF($B469&lt;&gt;"",VLOOKUP(ER$421,TabelleK48BI,7,FALSE),""),"")</f>
        <v/>
      </c>
      <c r="ES469" s="4" t="str">
        <f ca="1">IFERROR(IF($B469&lt;&gt;"",VLOOKUP(ES$421,TabelleK48BI,7,FALSE),""),"")</f>
        <v/>
      </c>
      <c r="ET469" s="4" t="str">
        <f ca="1">IFERROR(IF($B469&lt;&gt;"",VLOOKUP(ET$421,TabelleK48BI,7,FALSE),""),"")</f>
        <v/>
      </c>
      <c r="EU469" s="4" t="str">
        <f ca="1">IFERROR(IF($B469&lt;&gt;"",VLOOKUP(EU$421,TabelleK48BI,7,FALSE),""),"")</f>
        <v/>
      </c>
      <c r="EV469" s="4" t="str">
        <f ca="1">IFERROR(IF($B469&lt;&gt;"",VLOOKUP(EV$421,TabelleK48BI,7,FALSE),""),"")</f>
        <v/>
      </c>
      <c r="EW469" s="4" t="str">
        <f ca="1">IFERROR(IF($B469&lt;&gt;"",VLOOKUP(EW$421,TabelleK48BI,7,FALSE),""),"")</f>
        <v/>
      </c>
      <c r="EX469" s="4" t="str">
        <f ca="1">IFERROR(IF($B469&lt;&gt;"",VLOOKUP(EX$421,TabelleK48BI,7,FALSE),""),"")</f>
        <v/>
      </c>
      <c r="EY469" s="4" t="str">
        <f ca="1">IFERROR(IF($B469&lt;&gt;"",VLOOKUP(EY$421,TabelleK48BI,7,FALSE),""),"")</f>
        <v/>
      </c>
      <c r="EZ469" s="4" t="str">
        <f ca="1">IFERROR(IF($B469&lt;&gt;"",VLOOKUP(EZ$421,TabelleK48BI,7,FALSE),""),"")</f>
        <v/>
      </c>
      <c r="FA469" s="4" t="str">
        <f ca="1">IFERROR(IF($B469&lt;&gt;"",VLOOKUP(FA$421,TabelleK48BI,7,FALSE),""),"")</f>
        <v/>
      </c>
      <c r="FB469" s="4" t="str">
        <f ca="1">IFERROR(IF($B469&lt;&gt;"",VLOOKUP(FB$421,TabelleK48BI,7,FALSE),""),"")</f>
        <v/>
      </c>
      <c r="FC469" s="4" t="str">
        <f ca="1">IFERROR(IF($B469&lt;&gt;"",VLOOKUP(FC$421,TabelleK48BI,7,FALSE),""),"")</f>
        <v/>
      </c>
      <c r="FD469" s="4" t="str">
        <f ca="1">IFERROR(IF($B469&lt;&gt;"",VLOOKUP(FD$421,TabelleK48BI,7,FALSE),""),"")</f>
        <v/>
      </c>
      <c r="FE469" s="4" t="str">
        <f ca="1">IFERROR(IF($B469&lt;&gt;"",VLOOKUP(FE$421,TabelleK48BI,7,FALSE),""),"")</f>
        <v/>
      </c>
      <c r="FF469" s="4" t="str">
        <f ca="1">IFERROR(IF($B469&lt;&gt;"",VLOOKUP(FF$421,TabelleK48BI,7,FALSE),""),"")</f>
        <v/>
      </c>
      <c r="FG469" s="4" t="str">
        <f ca="1">IFERROR(IF($B469&lt;&gt;"",VLOOKUP(FG$421,TabelleK48BI,7,FALSE),""),"")</f>
        <v/>
      </c>
      <c r="FH469" s="4" t="str">
        <f ca="1">IFERROR(IF($B469&lt;&gt;"",VLOOKUP(FH$421,TabelleK48BI,7,FALSE),""),"")</f>
        <v/>
      </c>
      <c r="FI469" s="4" t="str">
        <f ca="1">IFERROR(IF($B469&lt;&gt;"",VLOOKUP(FI$421,TabelleK48BI,7,FALSE),""),"")</f>
        <v/>
      </c>
      <c r="FJ469" s="4" t="str">
        <f ca="1">IFERROR(IF($B469&lt;&gt;"",VLOOKUP(FJ$421,TabelleK48BI,7,FALSE),""),"")</f>
        <v/>
      </c>
      <c r="FK469" s="4" t="str">
        <f ca="1">IFERROR(IF($B469&lt;&gt;"",VLOOKUP(FK$421,TabelleK48BI,7,FALSE),""),"")</f>
        <v/>
      </c>
      <c r="FL469" s="4" t="str">
        <f ca="1">IFERROR(IF($B469&lt;&gt;"",VLOOKUP(FL$421,TabelleK48BI,7,FALSE),""),"")</f>
        <v/>
      </c>
      <c r="FM469" s="4" t="str">
        <f ca="1">IFERROR(IF($B469&lt;&gt;"",VLOOKUP(FM$421,TabelleK48BI,7,FALSE),""),"")</f>
        <v/>
      </c>
      <c r="FN469" s="4" t="str">
        <f ca="1">IFERROR(IF($B469&lt;&gt;"",VLOOKUP(FN$421,TabelleK48BI,7,FALSE),""),"")</f>
        <v/>
      </c>
      <c r="FO469" s="4" t="str">
        <f ca="1">IFERROR(IF($B469&lt;&gt;"",VLOOKUP(FO$421,TabelleK48BI,7,FALSE),""),"")</f>
        <v/>
      </c>
      <c r="FP469" s="4" t="str">
        <f ca="1">IFERROR(IF($B469&lt;&gt;"",VLOOKUP(FP$421,TabelleK48BI,7,FALSE),""),"")</f>
        <v/>
      </c>
      <c r="FQ469" s="4" t="str">
        <f ca="1">IFERROR(IF($B469&lt;&gt;"",VLOOKUP(FQ$421,TabelleK48BI,7,FALSE),""),"")</f>
        <v/>
      </c>
      <c r="FR469" s="4" t="str">
        <f ca="1">IFERROR(IF($B469&lt;&gt;"",VLOOKUP(FR$421,TabelleK48BI,7,FALSE),""),"")</f>
        <v/>
      </c>
      <c r="FS469" s="4" t="str">
        <f ca="1">IFERROR(IF($B469&lt;&gt;"",VLOOKUP(FS$421,TabelleK48BI,7,FALSE),""),"")</f>
        <v/>
      </c>
      <c r="FT469" s="4" t="str">
        <f ca="1">IFERROR(IF($B469&lt;&gt;"",VLOOKUP(FT$421,TabelleK48BI,7,FALSE),""),"")</f>
        <v/>
      </c>
      <c r="FU469" s="4" t="str">
        <f ca="1">IFERROR(IF($B469&lt;&gt;"",VLOOKUP(FU$421,TabelleK48BI,7,FALSE),""),"")</f>
        <v/>
      </c>
      <c r="FV469" s="4" t="str">
        <f ca="1">IFERROR(IF($B469&lt;&gt;"",VLOOKUP(FV$421,TabelleK48BI,7,FALSE),""),"")</f>
        <v/>
      </c>
      <c r="FW469" s="4" t="str">
        <f ca="1">IFERROR(IF($B469&lt;&gt;"",VLOOKUP(FW$421,TabelleK48BI,7,FALSE),""),"")</f>
        <v/>
      </c>
      <c r="FX469" s="4" t="str">
        <f ca="1">IFERROR(IF($B469&lt;&gt;"",VLOOKUP(FX$421,TabelleK48BI,7,FALSE),""),"")</f>
        <v/>
      </c>
      <c r="FY469" s="4" t="str">
        <f ca="1">IFERROR(IF($B469&lt;&gt;"",VLOOKUP(FY$421,TabelleK48BI,7,FALSE),""),"")</f>
        <v/>
      </c>
      <c r="FZ469" s="4" t="str">
        <f ca="1">IFERROR(IF($B469&lt;&gt;"",VLOOKUP(FZ$421,TabelleK48BI,7,FALSE),""),"")</f>
        <v/>
      </c>
      <c r="GA469" s="4" t="str">
        <f ca="1">IFERROR(IF($B469&lt;&gt;"",VLOOKUP(GA$421,TabelleK48BI,7,FALSE),""),"")</f>
        <v/>
      </c>
      <c r="GB469" s="4" t="str">
        <f ca="1">IFERROR(IF($B469&lt;&gt;"",VLOOKUP(GB$421,TabelleK48BI,7,FALSE),""),"")</f>
        <v/>
      </c>
      <c r="GC469" s="4" t="str">
        <f ca="1">IFERROR(IF($B469&lt;&gt;"",VLOOKUP(GC$421,TabelleK48BI,7,FALSE),""),"")</f>
        <v/>
      </c>
      <c r="GD469" s="4" t="str">
        <f ca="1">IFERROR(IF($B469&lt;&gt;"",VLOOKUP(GD$421,TabelleK48BI,7,FALSE),""),"")</f>
        <v/>
      </c>
      <c r="GE469" s="4" t="str">
        <f ca="1">IFERROR(IF($B469&lt;&gt;"",VLOOKUP(GE$421,TabelleK48BI,7,FALSE),""),"")</f>
        <v/>
      </c>
      <c r="GF469" s="4" t="str">
        <f ca="1">IFERROR(IF($B469&lt;&gt;"",VLOOKUP(GF$421,TabelleK48BI,7,FALSE),""),"")</f>
        <v/>
      </c>
      <c r="GG469" s="4" t="str">
        <f ca="1">IFERROR(IF($B469&lt;&gt;"",VLOOKUP(GG$421,TabelleK48BI,7,FALSE),""),"")</f>
        <v/>
      </c>
      <c r="GH469" s="4" t="str">
        <f ca="1">IFERROR(IF($B469&lt;&gt;"",VLOOKUP(GH$421,TabelleK48BI,7,FALSE),""),"")</f>
        <v/>
      </c>
      <c r="GI469" s="4" t="str">
        <f ca="1">IFERROR(IF($B469&lt;&gt;"",VLOOKUP(GI$421,TabelleK48BI,7,FALSE),""),"")</f>
        <v/>
      </c>
      <c r="GJ469" s="4" t="str">
        <f ca="1">IFERROR(IF($B469&lt;&gt;"",VLOOKUP(GJ$421,TabelleK48BI,7,FALSE),""),"")</f>
        <v/>
      </c>
      <c r="GK469" s="4" t="str">
        <f ca="1">IFERROR(IF($B469&lt;&gt;"",VLOOKUP(GK$421,TabelleK48BI,7,FALSE),""),"")</f>
        <v/>
      </c>
      <c r="GL469" s="4" t="str">
        <f ca="1">IFERROR(IF($B469&lt;&gt;"",VLOOKUP(GL$421,TabelleK48BI,7,FALSE),""),"")</f>
        <v/>
      </c>
      <c r="GM469" s="4" t="str">
        <f ca="1">IFERROR(IF($B469&lt;&gt;"",VLOOKUP(GM$421,TabelleK48BI,7,FALSE),""),"")</f>
        <v/>
      </c>
      <c r="GN469" s="4" t="str">
        <f ca="1">IFERROR(IF($B469&lt;&gt;"",VLOOKUP(GN$421,TabelleK48BI,7,FALSE),""),"")</f>
        <v/>
      </c>
      <c r="GO469" s="4" t="str">
        <f ca="1">IFERROR(IF($B469&lt;&gt;"",VLOOKUP(GO$421,TabelleK48BI,7,FALSE),""),"")</f>
        <v/>
      </c>
      <c r="GP469" s="4" t="str">
        <f ca="1">IFERROR(IF($B469&lt;&gt;"",VLOOKUP(GP$421,TabelleK48BI,7,FALSE),""),"")</f>
        <v/>
      </c>
      <c r="GQ469" s="4" t="str">
        <f ca="1">IFERROR(IF($B469&lt;&gt;"",VLOOKUP(GQ$421,TabelleK48BI,7,FALSE),""),"")</f>
        <v/>
      </c>
      <c r="GR469" s="4" t="str">
        <f ca="1">IFERROR(IF($B469&lt;&gt;"",VLOOKUP(GR$421,TabelleK48BI,7,FALSE),""),"")</f>
        <v/>
      </c>
      <c r="GS469" s="4" t="str">
        <f ca="1">IFERROR(IF($B469&lt;&gt;"",VLOOKUP(GS$421,TabelleK48BI,7,FALSE),""),"")</f>
        <v/>
      </c>
      <c r="GT469" s="4" t="str">
        <f ca="1">IFERROR(IF($B469&lt;&gt;"",VLOOKUP(GT$421,TabelleK48BI,7,FALSE),""),"")</f>
        <v/>
      </c>
      <c r="GU469" s="4" t="str">
        <f ca="1">IFERROR(IF($B469&lt;&gt;"",VLOOKUP(GU$421,TabelleK48BI,7,FALSE),""),"")</f>
        <v/>
      </c>
      <c r="GV469" s="4" t="str">
        <f ca="1">IFERROR(IF($B469&lt;&gt;"",VLOOKUP(GV$421,TabelleK48BI,7,FALSE),""),"")</f>
        <v/>
      </c>
      <c r="GW469" s="4" t="str">
        <f ca="1">IFERROR(IF($B469&lt;&gt;"",VLOOKUP(GW$421,TabelleK48BI,7,FALSE),""),"")</f>
        <v/>
      </c>
      <c r="GX469" s="4" t="str">
        <f ca="1">IFERROR(IF($B469&lt;&gt;"",VLOOKUP(GX$421,TabelleK48BI,7,FALSE),""),"")</f>
        <v/>
      </c>
      <c r="GY469" s="4" t="str">
        <f ca="1">IFERROR(IF($B469&lt;&gt;"",VLOOKUP(GY$421,TabelleK48BI,7,FALSE),""),"")</f>
        <v/>
      </c>
      <c r="GZ469" s="4" t="str">
        <f ca="1">IFERROR(IF($B469&lt;&gt;"",VLOOKUP(GZ$421,TabelleK48BI,7,FALSE),""),"")</f>
        <v/>
      </c>
      <c r="HA469" s="4" t="str">
        <f ca="1">IFERROR(IF($B469&lt;&gt;"",VLOOKUP(HA$421,TabelleK48BI,7,FALSE),""),"")</f>
        <v/>
      </c>
      <c r="HB469" s="4" t="str">
        <f ca="1">IFERROR(IF($B469&lt;&gt;"",VLOOKUP(HB$421,TabelleK48BI,7,FALSE),""),"")</f>
        <v/>
      </c>
      <c r="HC469" s="4" t="str">
        <f ca="1">IFERROR(IF($B469&lt;&gt;"",VLOOKUP(HC$421,TabelleK48BI,7,FALSE),""),"")</f>
        <v/>
      </c>
      <c r="HD469" s="4" t="str">
        <f ca="1">IFERROR(IF($B469&lt;&gt;"",VLOOKUP(HD$421,TabelleK48BI,7,FALSE),""),"")</f>
        <v/>
      </c>
      <c r="HE469" s="4" t="str">
        <f ca="1">IFERROR(IF($B469&lt;&gt;"",VLOOKUP(HE$421,TabelleK48BI,7,FALSE),""),"")</f>
        <v/>
      </c>
      <c r="HF469" s="4" t="str">
        <f ca="1">IFERROR(IF($B469&lt;&gt;"",VLOOKUP(HF$421,TabelleK48BI,7,FALSE),""),"")</f>
        <v/>
      </c>
      <c r="HG469" s="4" t="str">
        <f ca="1">IFERROR(IF($B469&lt;&gt;"",VLOOKUP(HG$421,TabelleK48BI,7,FALSE),""),"")</f>
        <v/>
      </c>
      <c r="HH469" s="4" t="str">
        <f ca="1">IFERROR(IF($B469&lt;&gt;"",VLOOKUP(HH$421,TabelleK48BI,7,FALSE),""),"")</f>
        <v/>
      </c>
      <c r="HI469" s="4" t="str">
        <f ca="1">IFERROR(IF($B469&lt;&gt;"",VLOOKUP(HI$421,TabelleK48BI,7,FALSE),""),"")</f>
        <v/>
      </c>
      <c r="HJ469" s="4" t="str">
        <f ca="1">IFERROR(IF($B469&lt;&gt;"",VLOOKUP(HJ$421,TabelleK48BI,7,FALSE),""),"")</f>
        <v/>
      </c>
      <c r="HK469" s="4" t="str">
        <f ca="1">IFERROR(IF($B469&lt;&gt;"",VLOOKUP(HK$421,TabelleK48BI,7,FALSE),""),"")</f>
        <v/>
      </c>
      <c r="HL469" s="4" t="str">
        <f ca="1">IFERROR(IF($B469&lt;&gt;"",VLOOKUP(HL$421,TabelleK48BI,7,FALSE),""),"")</f>
        <v/>
      </c>
      <c r="HM469" s="4" t="str">
        <f ca="1">IFERROR(IF($B469&lt;&gt;"",VLOOKUP(HM$421,TabelleK48BI,7,FALSE),""),"")</f>
        <v/>
      </c>
      <c r="HN469" s="4" t="str">
        <f ca="1">IFERROR(IF($B469&lt;&gt;"",VLOOKUP(HN$421,TabelleK48BI,7,FALSE),""),"")</f>
        <v/>
      </c>
      <c r="HO469" s="4" t="str">
        <f ca="1">IFERROR(IF($B469&lt;&gt;"",VLOOKUP(HO$421,TabelleK48BI,7,FALSE),""),"")</f>
        <v/>
      </c>
      <c r="HP469" s="4" t="str">
        <f ca="1">IFERROR(IF($B469&lt;&gt;"",VLOOKUP(HP$421,TabelleK48BI,7,FALSE),""),"")</f>
        <v/>
      </c>
      <c r="HQ469" s="4" t="str">
        <f ca="1">IFERROR(IF($B469&lt;&gt;"",VLOOKUP(HQ$421,TabelleK48BI,7,FALSE),""),"")</f>
        <v/>
      </c>
      <c r="HR469" s="4" t="str">
        <f ca="1">IFERROR(IF($B469&lt;&gt;"",VLOOKUP(HR$421,TabelleK48BI,7,FALSE),""),"")</f>
        <v/>
      </c>
      <c r="HS469" s="4" t="str">
        <f ca="1">IFERROR(IF($B469&lt;&gt;"",VLOOKUP(HS$421,TabelleK48BI,7,FALSE),""),"")</f>
        <v/>
      </c>
      <c r="HT469" s="4" t="str">
        <f ca="1">IFERROR(IF($B469&lt;&gt;"",VLOOKUP(HT$421,TabelleK48BI,7,FALSE),""),"")</f>
        <v/>
      </c>
      <c r="HU469" s="4" t="str">
        <f ca="1">IFERROR(IF($B469&lt;&gt;"",VLOOKUP(HU$421,TabelleK48BI,7,FALSE),""),"")</f>
        <v/>
      </c>
      <c r="HV469" s="4" t="str">
        <f ca="1">IFERROR(IF($B469&lt;&gt;"",VLOOKUP(HV$421,TabelleK48BI,7,FALSE),""),"")</f>
        <v/>
      </c>
      <c r="HW469" s="4" t="str">
        <f ca="1">IFERROR(IF($B469&lt;&gt;"",VLOOKUP(HW$421,TabelleK48BI,7,FALSE),""),"")</f>
        <v/>
      </c>
      <c r="HX469" s="4" t="str">
        <f ca="1">IFERROR(IF($B469&lt;&gt;"",VLOOKUP(HX$421,TabelleK48BI,7,FALSE),""),"")</f>
        <v/>
      </c>
      <c r="HY469" s="4" t="str">
        <f ca="1">IFERROR(IF($B469&lt;&gt;"",VLOOKUP(HY$421,TabelleK48BI,7,FALSE),""),"")</f>
        <v/>
      </c>
      <c r="HZ469" s="4" t="str">
        <f ca="1">IFERROR(IF($B469&lt;&gt;"",VLOOKUP(HZ$421,TabelleK48BI,7,FALSE),""),"")</f>
        <v/>
      </c>
      <c r="IA469" s="4" t="str">
        <f ca="1">IFERROR(IF($B469&lt;&gt;"",VLOOKUP(IA$421,TabelleK48BI,7,FALSE),""),"")</f>
        <v/>
      </c>
      <c r="IB469" s="4" t="str">
        <f ca="1">IFERROR(IF($B469&lt;&gt;"",VLOOKUP(IB$421,TabelleK48BI,7,FALSE),""),"")</f>
        <v/>
      </c>
      <c r="IC469" s="4" t="str">
        <f ca="1">IFERROR(IF($B469&lt;&gt;"",VLOOKUP(IC$421,TabelleK48BI,7,FALSE),""),"")</f>
        <v/>
      </c>
      <c r="ID469" s="4" t="str">
        <f ca="1">IFERROR(IF($B469&lt;&gt;"",VLOOKUP(ID$421,TabelleK48BI,7,FALSE),""),"")</f>
        <v/>
      </c>
      <c r="IE469" s="4" t="str">
        <f ca="1">IFERROR(IF($B469&lt;&gt;"",VLOOKUP(IE$421,TabelleK48BI,7,FALSE),""),"")</f>
        <v/>
      </c>
      <c r="IF469" s="4" t="str">
        <f ca="1">IFERROR(IF($B469&lt;&gt;"",VLOOKUP(IF$421,TabelleK48BI,7,FALSE),""),"")</f>
        <v/>
      </c>
      <c r="IG469" s="4" t="str">
        <f ca="1">IFERROR(IF($B469&lt;&gt;"",VLOOKUP(IG$421,TabelleK48BI,7,FALSE),""),"")</f>
        <v/>
      </c>
      <c r="IH469" s="4" t="str">
        <f ca="1">IFERROR(IF($B469&lt;&gt;"",VLOOKUP(IH$421,TabelleK48BI,7,FALSE),""),"")</f>
        <v/>
      </c>
      <c r="II469" s="4" t="str">
        <f ca="1">IFERROR(IF($B469&lt;&gt;"",VLOOKUP(II$421,TabelleK48BI,7,FALSE),""),"")</f>
        <v/>
      </c>
      <c r="IJ469" s="4" t="str">
        <f ca="1">IFERROR(IF($B469&lt;&gt;"",VLOOKUP(IJ$421,TabelleK48BI,7,FALSE),""),"")</f>
        <v/>
      </c>
      <c r="IK469" s="4" t="str">
        <f ca="1">IFERROR(IF($B469&lt;&gt;"",VLOOKUP(IK$421,TabelleK48BI,7,FALSE),""),"")</f>
        <v/>
      </c>
      <c r="IL469" s="4" t="str">
        <f ca="1">IFERROR(IF($B469&lt;&gt;"",VLOOKUP(IL$421,TabelleK48BI,7,FALSE),""),"")</f>
        <v/>
      </c>
      <c r="IM469" s="4" t="str">
        <f ca="1">IFERROR(IF($B469&lt;&gt;"",VLOOKUP(IM$421,TabelleK48BI,7,FALSE),""),"")</f>
        <v/>
      </c>
      <c r="IN469" s="4" t="str">
        <f ca="1">IFERROR(IF($B469&lt;&gt;"",VLOOKUP(IN$421,TabelleK48BI,7,FALSE),""),"")</f>
        <v/>
      </c>
      <c r="IO469" s="4" t="str">
        <f ca="1">IFERROR(IF($B469&lt;&gt;"",VLOOKUP(IO$421,TabelleK48BI,7,FALSE),""),"")</f>
        <v/>
      </c>
      <c r="IP469" s="4" t="str">
        <f ca="1">IFERROR(IF($B469&lt;&gt;"",VLOOKUP(IP$421,TabelleK48BI,7,FALSE),""),"")</f>
        <v/>
      </c>
      <c r="IQ469" s="4" t="str">
        <f ca="1">IFERROR(IF($B469&lt;&gt;"",VLOOKUP(IQ$421,TabelleK48BI,7,FALSE),""),"")</f>
        <v/>
      </c>
      <c r="IR469" s="4" t="str">
        <f ca="1">IFERROR(IF($B469&lt;&gt;"",VLOOKUP(IR$421,TabelleK48BI,7,FALSE),""),"")</f>
        <v/>
      </c>
      <c r="IS469" s="4" t="str">
        <f ca="1">IFERROR(IF($B469&lt;&gt;"",VLOOKUP(IS$421,TabelleK48BI,7,FALSE),""),"")</f>
        <v/>
      </c>
      <c r="IT469" s="4" t="str">
        <f ca="1">IFERROR(IF($B469&lt;&gt;"",VLOOKUP(IT$421,TabelleK48BI,7,FALSE),""),"")</f>
        <v/>
      </c>
      <c r="IU469" s="4" t="str">
        <f ca="1">IFERROR(IF($B469&lt;&gt;"",VLOOKUP(IU$421,TabelleK48BI,7,FALSE),""),"")</f>
        <v/>
      </c>
      <c r="IV469" s="4" t="str">
        <f ca="1">IFERROR(IF($B469&lt;&gt;"",VLOOKUP(IV$421,TabelleK48BI,7,FALSE),""),"")</f>
        <v/>
      </c>
      <c r="IW469" s="4" t="str">
        <f ca="1">IFERROR(IF($B469&lt;&gt;"",VLOOKUP(IW$421,TabelleK48BI,7,FALSE),""),"")</f>
        <v/>
      </c>
      <c r="IX469" s="4" t="str">
        <f ca="1">IFERROR(IF($B469&lt;&gt;"",VLOOKUP(IX$421,TabelleK48BI,7,FALSE),""),"")</f>
        <v/>
      </c>
      <c r="IY469" s="4" t="str">
        <f ca="1">IFERROR(IF($B469&lt;&gt;"",VLOOKUP(IY$421,TabelleK48BI,7,FALSE),""),"")</f>
        <v/>
      </c>
      <c r="IZ469" s="4" t="str">
        <f ca="1">IFERROR(IF($B469&lt;&gt;"",VLOOKUP(IZ$421,TabelleK48BI,7,FALSE),""),"")</f>
        <v/>
      </c>
      <c r="JA469" s="4" t="str">
        <f ca="1">IFERROR(IF($B469&lt;&gt;"",VLOOKUP(JA$421,TabelleK48BI,7,FALSE),""),"")</f>
        <v/>
      </c>
      <c r="JB469" s="4" t="str">
        <f ca="1">IFERROR(IF($B469&lt;&gt;"",VLOOKUP(JB$421,TabelleK48BI,7,FALSE),""),"")</f>
        <v/>
      </c>
      <c r="JC469" s="4" t="str">
        <f ca="1">IFERROR(IF($B469&lt;&gt;"",VLOOKUP(JC$421,TabelleK48BI,7,FALSE),""),"")</f>
        <v/>
      </c>
      <c r="JD469" s="4" t="str">
        <f ca="1">IFERROR(IF($B469&lt;&gt;"",VLOOKUP(JD$421,TabelleK48BI,7,FALSE),""),"")</f>
        <v/>
      </c>
      <c r="JE469" s="4" t="str">
        <f ca="1">IFERROR(IF($B469&lt;&gt;"",VLOOKUP(JE$421,TabelleK48BI,7,FALSE),""),"")</f>
        <v/>
      </c>
      <c r="JF469" s="4" t="str">
        <f ca="1">IFERROR(IF($B469&lt;&gt;"",VLOOKUP(JF$421,TabelleK48BI,7,FALSE),""),"")</f>
        <v/>
      </c>
      <c r="JG469" s="4" t="str">
        <f ca="1">IFERROR(IF($B469&lt;&gt;"",VLOOKUP(JG$421,TabelleK48BI,7,FALSE),""),"")</f>
        <v/>
      </c>
      <c r="JH469" s="4" t="str">
        <f ca="1">IFERROR(IF($B469&lt;&gt;"",VLOOKUP(JH$421,TabelleK48BI,7,FALSE),""),"")</f>
        <v/>
      </c>
      <c r="JI469" s="4" t="str">
        <f ca="1">IFERROR(IF($B469&lt;&gt;"",VLOOKUP(JI$421,TabelleK48BI,7,FALSE),""),"")</f>
        <v/>
      </c>
      <c r="JJ469" s="4" t="str">
        <f ca="1">IFERROR(IF($B469&lt;&gt;"",VLOOKUP(JJ$421,TabelleK48BI,7,FALSE),""),"")</f>
        <v/>
      </c>
      <c r="JK469" s="4" t="str">
        <f ca="1">IFERROR(IF($B469&lt;&gt;"",VLOOKUP(JK$421,TabelleK48BI,7,FALSE),""),"")</f>
        <v/>
      </c>
      <c r="JL469" s="4" t="str">
        <f ca="1">IFERROR(IF($B469&lt;&gt;"",VLOOKUP(JL$421,TabelleK48BI,7,FALSE),""),"")</f>
        <v/>
      </c>
      <c r="JM469" s="4" t="str">
        <f ca="1">IFERROR(IF($B469&lt;&gt;"",VLOOKUP(JM$421,TabelleK48BI,7,FALSE),""),"")</f>
        <v/>
      </c>
      <c r="JN469" s="4" t="str">
        <f ca="1">IFERROR(IF($B469&lt;&gt;"",VLOOKUP(JN$421,TabelleK48BI,7,FALSE),""),"")</f>
        <v/>
      </c>
      <c r="JO469" s="4" t="str">
        <f ca="1">IFERROR(IF($B469&lt;&gt;"",VLOOKUP(JO$421,TabelleK48BI,7,FALSE),""),"")</f>
        <v/>
      </c>
      <c r="JP469" s="4" t="str">
        <f ca="1">IFERROR(IF($B469&lt;&gt;"",VLOOKUP(JP$421,TabelleK48BI,7,FALSE),""),"")</f>
        <v/>
      </c>
      <c r="JQ469" s="4" t="str">
        <f ca="1">IFERROR(IF($B469&lt;&gt;"",VLOOKUP(JQ$421,TabelleK48BI,7,FALSE),""),"")</f>
        <v/>
      </c>
      <c r="JR469" s="4" t="str">
        <f ca="1">IFERROR(IF($B469&lt;&gt;"",VLOOKUP(JR$421,TabelleK48BI,7,FALSE),""),"")</f>
        <v/>
      </c>
      <c r="JS469" s="4" t="str">
        <f ca="1">IFERROR(IF($B469&lt;&gt;"",VLOOKUP(JS$421,TabelleK48BI,7,FALSE),""),"")</f>
        <v/>
      </c>
      <c r="JT469" s="4" t="str">
        <f ca="1">IFERROR(IF($B469&lt;&gt;"",VLOOKUP(JT$421,TabelleK48BI,7,FALSE),""),"")</f>
        <v/>
      </c>
      <c r="JU469" s="4" t="str">
        <f ca="1">IFERROR(IF($B469&lt;&gt;"",VLOOKUP(JU$421,TabelleK48BI,7,FALSE),""),"")</f>
        <v/>
      </c>
      <c r="JV469" s="4" t="str">
        <f ca="1">IFERROR(IF($B469&lt;&gt;"",VLOOKUP(JV$421,TabelleK48BI,7,FALSE),""),"")</f>
        <v/>
      </c>
      <c r="JW469" s="4" t="str">
        <f ca="1">IFERROR(IF($B469&lt;&gt;"",VLOOKUP(JW$421,TabelleK48BI,7,FALSE),""),"")</f>
        <v/>
      </c>
      <c r="JX469" s="4" t="str">
        <f ca="1">IFERROR(IF($B469&lt;&gt;"",VLOOKUP(JX$421,TabelleK48BI,7,FALSE),""),"")</f>
        <v/>
      </c>
      <c r="JY469" s="4" t="str">
        <f ca="1">IFERROR(IF($B469&lt;&gt;"",VLOOKUP(JY$421,TabelleK48BI,7,FALSE),""),"")</f>
        <v/>
      </c>
      <c r="JZ469" s="4" t="str">
        <f ca="1">IFERROR(IF($B469&lt;&gt;"",VLOOKUP(JZ$421,TabelleK48BI,7,FALSE),""),"")</f>
        <v/>
      </c>
      <c r="KA469" s="4" t="str">
        <f ca="1">IFERROR(IF($B469&lt;&gt;"",VLOOKUP(KA$421,TabelleK48BI,7,FALSE),""),"")</f>
        <v/>
      </c>
      <c r="KB469" s="4" t="str">
        <f ca="1">IFERROR(IF($B469&lt;&gt;"",VLOOKUP(KB$421,TabelleK48BI,7,FALSE),""),"")</f>
        <v/>
      </c>
      <c r="KC469" s="4" t="str">
        <f ca="1">IFERROR(IF($B469&lt;&gt;"",VLOOKUP(KC$421,TabelleK48BI,7,FALSE),""),"")</f>
        <v/>
      </c>
      <c r="KD469" s="4" t="str">
        <f ca="1">IFERROR(IF($B469&lt;&gt;"",VLOOKUP(KD$421,TabelleK48BI,7,FALSE),""),"")</f>
        <v/>
      </c>
      <c r="KE469" s="4" t="str">
        <f ca="1">IFERROR(IF($B469&lt;&gt;"",VLOOKUP(KE$421,TabelleK48BI,7,FALSE),""),"")</f>
        <v/>
      </c>
      <c r="KF469" s="4" t="str">
        <f ca="1">IFERROR(IF($B469&lt;&gt;"",VLOOKUP(KF$421,TabelleK48BI,7,FALSE),""),"")</f>
        <v/>
      </c>
      <c r="KG469" s="4" t="str">
        <f ca="1">IFERROR(IF($B469&lt;&gt;"",VLOOKUP(KG$421,TabelleK48BI,7,FALSE),""),"")</f>
        <v/>
      </c>
      <c r="KH469" s="4" t="str">
        <f ca="1">IFERROR(IF($B469&lt;&gt;"",VLOOKUP(KH$421,TabelleK48BI,7,FALSE),""),"")</f>
        <v/>
      </c>
      <c r="KI469" s="4" t="str">
        <f ca="1">IFERROR(IF($B469&lt;&gt;"",VLOOKUP(KI$421,TabelleK48BI,7,FALSE),""),"")</f>
        <v/>
      </c>
      <c r="KJ469" s="4" t="str">
        <f ca="1">IFERROR(IF($B469&lt;&gt;"",VLOOKUP(KJ$421,TabelleK48BI,7,FALSE),""),"")</f>
        <v/>
      </c>
      <c r="KK469" s="4" t="str">
        <f ca="1">IFERROR(IF($B469&lt;&gt;"",VLOOKUP(KK$421,TabelleK48BI,7,FALSE),""),"")</f>
        <v/>
      </c>
      <c r="KL469" s="4" t="str">
        <f ca="1">IFERROR(IF($B469&lt;&gt;"",VLOOKUP(KL$421,TabelleK48BI,7,FALSE),""),"")</f>
        <v/>
      </c>
      <c r="KM469" s="4" t="str">
        <f ca="1">IFERROR(IF($B469&lt;&gt;"",VLOOKUP(KM$421,TabelleK48BI,7,FALSE),""),"")</f>
        <v/>
      </c>
      <c r="KN469" s="4" t="str">
        <f ca="1">IFERROR(IF($B469&lt;&gt;"",VLOOKUP(KN$421,TabelleK48BI,7,FALSE),""),"")</f>
        <v/>
      </c>
      <c r="KO469" s="4" t="str">
        <f ca="1">IFERROR(IF($B469&lt;&gt;"",VLOOKUP(KO$421,TabelleK48BI,7,FALSE),""),"")</f>
        <v/>
      </c>
      <c r="KP469" s="4" t="str">
        <f ca="1">IFERROR(IF($B469&lt;&gt;"",VLOOKUP(KP$421,TabelleK48BI,7,FALSE),""),"")</f>
        <v/>
      </c>
      <c r="KQ469" s="4" t="str">
        <f ca="1">IFERROR(IF($B469&lt;&gt;"",VLOOKUP(KQ$421,TabelleK48BI,7,FALSE),""),"")</f>
        <v/>
      </c>
      <c r="KR469" s="4" t="str">
        <f>IFERROR(VLOOKUP($KR$421,TabelleK48BI,7,FALSE),"")</f>
        <v/>
      </c>
      <c r="KS469" s="4" t="str">
        <f>IFERROR(VLOOKUP($KS$421,TabelleK48BI,7,FALSE),"")</f>
        <v/>
      </c>
    </row>
    <row r="470" spans="2:305" ht="12.75" hidden="1" customHeight="1" x14ac:dyDescent="0.2">
      <c r="B470" s="138" t="str">
        <f t="shared" ca="1" si="148"/>
        <v/>
      </c>
      <c r="C470" s="4" t="str">
        <f ca="1">IFERROR(IF($B470&lt;&gt;"",VLOOKUP(C$421,TabelleK49BI,7,FALSE),""),"")</f>
        <v/>
      </c>
      <c r="D470" s="4" t="str">
        <f ca="1">IFERROR(IF($B470&lt;&gt;"",VLOOKUP(D$421,TabelleK49BI,7,FALSE),""),"")</f>
        <v/>
      </c>
      <c r="E470" s="4" t="str">
        <f ca="1">IFERROR(IF($B470&lt;&gt;"",VLOOKUP(E$421,TabelleK49BI,7,FALSE),""),"")</f>
        <v/>
      </c>
      <c r="F470" s="4" t="str">
        <f ca="1">IFERROR(IF($B470&lt;&gt;"",VLOOKUP(F$421,TabelleK49BI,7,FALSE),""),"")</f>
        <v/>
      </c>
      <c r="G470" s="4" t="str">
        <f ca="1">IFERROR(IF($B470&lt;&gt;"",VLOOKUP(G$421,TabelleK49BI,7,FALSE),""),"")</f>
        <v/>
      </c>
      <c r="H470" s="4" t="str">
        <f ca="1">IFERROR(IF($B470&lt;&gt;"",VLOOKUP(H$421,TabelleK49BI,7,FALSE),""),"")</f>
        <v/>
      </c>
      <c r="I470" s="4" t="str">
        <f ca="1">IFERROR(IF($B470&lt;&gt;"",VLOOKUP(I$421,TabelleK49BI,7,FALSE),""),"")</f>
        <v/>
      </c>
      <c r="J470" s="4" t="str">
        <f ca="1">IFERROR(IF($B470&lt;&gt;"",VLOOKUP(J$421,TabelleK49BI,7,FALSE),""),"")</f>
        <v/>
      </c>
      <c r="K470" s="4" t="str">
        <f ca="1">IFERROR(IF($B470&lt;&gt;"",VLOOKUP(K$421,TabelleK49BI,7,FALSE),""),"")</f>
        <v/>
      </c>
      <c r="L470" s="4" t="str">
        <f ca="1">IFERROR(IF($B470&lt;&gt;"",VLOOKUP(L$421,TabelleK49BI,7,FALSE),""),"")</f>
        <v/>
      </c>
      <c r="M470" s="4" t="str">
        <f ca="1">IFERROR(IF($B470&lt;&gt;"",VLOOKUP(M$421,TabelleK49BI,7,FALSE),""),"")</f>
        <v/>
      </c>
      <c r="N470" s="4" t="str">
        <f ca="1">IFERROR(IF($B470&lt;&gt;"",VLOOKUP(N$421,TabelleK49BI,7,FALSE),""),"")</f>
        <v/>
      </c>
      <c r="O470" s="4" t="str">
        <f ca="1">IFERROR(IF($B470&lt;&gt;"",VLOOKUP(O$421,TabelleK49BI,7,FALSE),""),"")</f>
        <v/>
      </c>
      <c r="P470" s="4" t="str">
        <f ca="1">IFERROR(IF($B470&lt;&gt;"",VLOOKUP(P$421,TabelleK49BI,7,FALSE),""),"")</f>
        <v/>
      </c>
      <c r="Q470" s="4" t="str">
        <f ca="1">IFERROR(IF($B470&lt;&gt;"",VLOOKUP(Q$421,TabelleK49BI,7,FALSE),""),"")</f>
        <v/>
      </c>
      <c r="R470" s="4" t="str">
        <f ca="1">IFERROR(IF($B470&lt;&gt;"",VLOOKUP(R$421,TabelleK49BI,7,FALSE),""),"")</f>
        <v/>
      </c>
      <c r="S470" s="4" t="str">
        <f ca="1">IFERROR(IF($B470&lt;&gt;"",VLOOKUP(S$421,TabelleK49BI,7,FALSE),""),"")</f>
        <v/>
      </c>
      <c r="T470" s="4" t="str">
        <f ca="1">IFERROR(IF($B470&lt;&gt;"",VLOOKUP(T$421,TabelleK49BI,7,FALSE),""),"")</f>
        <v/>
      </c>
      <c r="U470" s="4" t="str">
        <f ca="1">IFERROR(IF($B470&lt;&gt;"",VLOOKUP(U$421,TabelleK49BI,7,FALSE),""),"")</f>
        <v/>
      </c>
      <c r="V470" s="4" t="str">
        <f ca="1">IFERROR(IF($B470&lt;&gt;"",VLOOKUP(V$421,TabelleK49BI,7,FALSE),""),"")</f>
        <v/>
      </c>
      <c r="W470" s="4" t="str">
        <f ca="1">IFERROR(IF($B470&lt;&gt;"",VLOOKUP(W$421,TabelleK49BI,7,FALSE),""),"")</f>
        <v/>
      </c>
      <c r="X470" s="4" t="str">
        <f ca="1">IFERROR(IF($B470&lt;&gt;"",VLOOKUP(X$421,TabelleK49BI,7,FALSE),""),"")</f>
        <v/>
      </c>
      <c r="Y470" s="4" t="str">
        <f ca="1">IFERROR(IF($B470&lt;&gt;"",VLOOKUP(Y$421,TabelleK49BI,7,FALSE),""),"")</f>
        <v/>
      </c>
      <c r="Z470" s="4" t="str">
        <f ca="1">IFERROR(IF($B470&lt;&gt;"",VLOOKUP(Z$421,TabelleK49BI,7,FALSE),""),"")</f>
        <v/>
      </c>
      <c r="AA470" s="4" t="str">
        <f ca="1">IFERROR(IF($B470&lt;&gt;"",VLOOKUP(AA$421,TabelleK49BI,7,FALSE),""),"")</f>
        <v/>
      </c>
      <c r="AB470" s="4" t="str">
        <f ca="1">IFERROR(IF($B470&lt;&gt;"",VLOOKUP(AB$421,TabelleK49BI,7,FALSE),""),"")</f>
        <v/>
      </c>
      <c r="AC470" s="4" t="str">
        <f ca="1">IFERROR(IF($B470&lt;&gt;"",VLOOKUP(AC$421,TabelleK49BI,7,FALSE),""),"")</f>
        <v/>
      </c>
      <c r="AD470" s="4" t="str">
        <f ca="1">IFERROR(IF($B470&lt;&gt;"",VLOOKUP(AD$421,TabelleK49BI,7,FALSE),""),"")</f>
        <v/>
      </c>
      <c r="AE470" s="4" t="str">
        <f ca="1">IFERROR(IF($B470&lt;&gt;"",VLOOKUP(AE$421,TabelleK49BI,7,FALSE),""),"")</f>
        <v/>
      </c>
      <c r="AF470" s="4" t="str">
        <f ca="1">IFERROR(IF($B470&lt;&gt;"",VLOOKUP(AF$421,TabelleK49BI,7,FALSE),""),"")</f>
        <v/>
      </c>
      <c r="AG470" s="4" t="str">
        <f ca="1">IFERROR(IF($B470&lt;&gt;"",VLOOKUP(AG$421,TabelleK49BI,7,FALSE),""),"")</f>
        <v/>
      </c>
      <c r="AH470" s="4" t="str">
        <f ca="1">IFERROR(IF($B470&lt;&gt;"",VLOOKUP(AH$421,TabelleK49BI,7,FALSE),""),"")</f>
        <v/>
      </c>
      <c r="AI470" s="4" t="str">
        <f ca="1">IFERROR(IF($B470&lt;&gt;"",VLOOKUP(AI$421,TabelleK49BI,7,FALSE),""),"")</f>
        <v/>
      </c>
      <c r="AJ470" s="4" t="str">
        <f ca="1">IFERROR(IF($B470&lt;&gt;"",VLOOKUP(AJ$421,TabelleK49BI,7,FALSE),""),"")</f>
        <v/>
      </c>
      <c r="AK470" s="4" t="str">
        <f ca="1">IFERROR(IF($B470&lt;&gt;"",VLOOKUP(AK$421,TabelleK49BI,7,FALSE),""),"")</f>
        <v/>
      </c>
      <c r="AL470" s="4" t="str">
        <f ca="1">IFERROR(IF($B470&lt;&gt;"",VLOOKUP(AL$421,TabelleK49BI,7,FALSE),""),"")</f>
        <v/>
      </c>
      <c r="AM470" s="4" t="str">
        <f ca="1">IFERROR(IF($B470&lt;&gt;"",VLOOKUP(AM$421,TabelleK49BI,7,FALSE),""),"")</f>
        <v/>
      </c>
      <c r="AN470" s="4" t="str">
        <f ca="1">IFERROR(IF($B470&lt;&gt;"",VLOOKUP(AN$421,TabelleK49BI,7,FALSE),""),"")</f>
        <v/>
      </c>
      <c r="AO470" s="4" t="str">
        <f ca="1">IFERROR(IF($B470&lt;&gt;"",VLOOKUP(AO$421,TabelleK49BI,7,FALSE),""),"")</f>
        <v/>
      </c>
      <c r="AP470" s="4" t="str">
        <f ca="1">IFERROR(IF($B470&lt;&gt;"",VLOOKUP(AP$421,TabelleK49BI,7,FALSE),""),"")</f>
        <v/>
      </c>
      <c r="AQ470" s="4" t="str">
        <f ca="1">IFERROR(IF($B470&lt;&gt;"",VLOOKUP(AQ$421,TabelleK49BI,7,FALSE),""),"")</f>
        <v/>
      </c>
      <c r="AR470" s="4" t="str">
        <f ca="1">IFERROR(IF($B470&lt;&gt;"",VLOOKUP(AR$421,TabelleK49BI,7,FALSE),""),"")</f>
        <v/>
      </c>
      <c r="AS470" s="4" t="str">
        <f ca="1">IFERROR(IF($B470&lt;&gt;"",VLOOKUP(AS$421,TabelleK49BI,7,FALSE),""),"")</f>
        <v/>
      </c>
      <c r="AT470" s="4" t="str">
        <f ca="1">IFERROR(IF($B470&lt;&gt;"",VLOOKUP(AT$421,TabelleK49BI,7,FALSE),""),"")</f>
        <v/>
      </c>
      <c r="AU470" s="4" t="str">
        <f ca="1">IFERROR(IF($B470&lt;&gt;"",VLOOKUP(AU$421,TabelleK49BI,7,FALSE),""),"")</f>
        <v/>
      </c>
      <c r="AV470" s="4" t="str">
        <f ca="1">IFERROR(IF($B470&lt;&gt;"",VLOOKUP(AV$421,TabelleK49BI,7,FALSE),""),"")</f>
        <v/>
      </c>
      <c r="AW470" s="4" t="str">
        <f ca="1">IFERROR(IF($B470&lt;&gt;"",VLOOKUP(AW$421,TabelleK49BI,7,FALSE),""),"")</f>
        <v/>
      </c>
      <c r="AX470" s="4" t="str">
        <f ca="1">IFERROR(IF($B470&lt;&gt;"",VLOOKUP(AX$421,TabelleK49BI,7,FALSE),""),"")</f>
        <v/>
      </c>
      <c r="AY470" s="4" t="str">
        <f ca="1">IFERROR(IF($B470&lt;&gt;"",VLOOKUP(AY$421,TabelleK49BI,7,FALSE),""),"")</f>
        <v/>
      </c>
      <c r="AZ470" s="4" t="str">
        <f ca="1">IFERROR(IF($B470&lt;&gt;"",VLOOKUP(AZ$421,TabelleK49BI,7,FALSE),""),"")</f>
        <v/>
      </c>
      <c r="BA470" s="4" t="str">
        <f ca="1">IFERROR(IF($B470&lt;&gt;"",VLOOKUP(BA$421,TabelleK49BI,7,FALSE),""),"")</f>
        <v/>
      </c>
      <c r="BB470" s="4" t="str">
        <f ca="1">IFERROR(IF($B470&lt;&gt;"",VLOOKUP(BB$421,TabelleK49BI,7,FALSE),""),"")</f>
        <v/>
      </c>
      <c r="BC470" s="4" t="str">
        <f ca="1">IFERROR(IF($B470&lt;&gt;"",VLOOKUP(BC$421,TabelleK49BI,7,FALSE),""),"")</f>
        <v/>
      </c>
      <c r="BD470" s="4" t="str">
        <f ca="1">IFERROR(IF($B470&lt;&gt;"",VLOOKUP(BD$421,TabelleK49BI,7,FALSE),""),"")</f>
        <v/>
      </c>
      <c r="BE470" s="4" t="str">
        <f ca="1">IFERROR(IF($B470&lt;&gt;"",VLOOKUP(BE$421,TabelleK49BI,7,FALSE),""),"")</f>
        <v/>
      </c>
      <c r="BF470" s="4" t="str">
        <f ca="1">IFERROR(IF($B470&lt;&gt;"",VLOOKUP(BF$421,TabelleK49BI,7,FALSE),""),"")</f>
        <v/>
      </c>
      <c r="BG470" s="4" t="str">
        <f ca="1">IFERROR(IF($B470&lt;&gt;"",VLOOKUP(BG$421,TabelleK49BI,7,FALSE),""),"")</f>
        <v/>
      </c>
      <c r="BH470" s="4" t="str">
        <f ca="1">IFERROR(IF($B470&lt;&gt;"",VLOOKUP(BH$421,TabelleK49BI,7,FALSE),""),"")</f>
        <v/>
      </c>
      <c r="BI470" s="4" t="str">
        <f ca="1">IFERROR(IF($B470&lt;&gt;"",VLOOKUP(BI$421,TabelleK49BI,7,FALSE),""),"")</f>
        <v/>
      </c>
      <c r="BJ470" s="4" t="str">
        <f ca="1">IFERROR(IF($B470&lt;&gt;"",VLOOKUP(BJ$421,TabelleK49BI,7,FALSE),""),"")</f>
        <v/>
      </c>
      <c r="BK470" s="4" t="str">
        <f ca="1">IFERROR(IF($B470&lt;&gt;"",VLOOKUP(BK$421,TabelleK49BI,7,FALSE),""),"")</f>
        <v/>
      </c>
      <c r="BL470" s="4" t="str">
        <f ca="1">IFERROR(IF($B470&lt;&gt;"",VLOOKUP(BL$421,TabelleK49BI,7,FALSE),""),"")</f>
        <v/>
      </c>
      <c r="BM470" s="4" t="str">
        <f ca="1">IFERROR(IF($B470&lt;&gt;"",VLOOKUP(BM$421,TabelleK49BI,7,FALSE),""),"")</f>
        <v/>
      </c>
      <c r="BN470" s="4" t="str">
        <f ca="1">IFERROR(IF($B470&lt;&gt;"",VLOOKUP(BN$421,TabelleK49BI,7,FALSE),""),"")</f>
        <v/>
      </c>
      <c r="BO470" s="4" t="str">
        <f ca="1">IFERROR(IF($B470&lt;&gt;"",VLOOKUP(BO$421,TabelleK49BI,7,FALSE),""),"")</f>
        <v/>
      </c>
      <c r="BP470" s="4" t="str">
        <f ca="1">IFERROR(IF($B470&lt;&gt;"",VLOOKUP(BP$421,TabelleK49BI,7,FALSE),""),"")</f>
        <v/>
      </c>
      <c r="BQ470" s="4" t="str">
        <f ca="1">IFERROR(IF($B470&lt;&gt;"",VLOOKUP(BQ$421,TabelleK49BI,7,FALSE),""),"")</f>
        <v/>
      </c>
      <c r="BR470" s="4" t="str">
        <f ca="1">IFERROR(IF($B470&lt;&gt;"",VLOOKUP(BR$421,TabelleK49BI,7,FALSE),""),"")</f>
        <v/>
      </c>
      <c r="BS470" s="4" t="str">
        <f ca="1">IFERROR(IF($B470&lt;&gt;"",VLOOKUP(BS$421,TabelleK49BI,7,FALSE),""),"")</f>
        <v/>
      </c>
      <c r="BT470" s="4" t="str">
        <f ca="1">IFERROR(IF($B470&lt;&gt;"",VLOOKUP(BT$421,TabelleK49BI,7,FALSE),""),"")</f>
        <v/>
      </c>
      <c r="BU470" s="4" t="str">
        <f ca="1">IFERROR(IF($B470&lt;&gt;"",VLOOKUP(BU$421,TabelleK49BI,7,FALSE),""),"")</f>
        <v/>
      </c>
      <c r="BV470" s="4" t="str">
        <f ca="1">IFERROR(IF($B470&lt;&gt;"",VLOOKUP(BV$421,TabelleK49BI,7,FALSE),""),"")</f>
        <v/>
      </c>
      <c r="BW470" s="4" t="str">
        <f ca="1">IFERROR(IF($B470&lt;&gt;"",VLOOKUP(BW$421,TabelleK49BI,7,FALSE),""),"")</f>
        <v/>
      </c>
      <c r="BX470" s="4" t="str">
        <f ca="1">IFERROR(IF($B470&lt;&gt;"",VLOOKUP(BX$421,TabelleK49BI,7,FALSE),""),"")</f>
        <v/>
      </c>
      <c r="BY470" s="4" t="str">
        <f ca="1">IFERROR(IF($B470&lt;&gt;"",VLOOKUP(BY$421,TabelleK49BI,7,FALSE),""),"")</f>
        <v/>
      </c>
      <c r="BZ470" s="4" t="str">
        <f ca="1">IFERROR(IF($B470&lt;&gt;"",VLOOKUP(BZ$421,TabelleK49BI,7,FALSE),""),"")</f>
        <v/>
      </c>
      <c r="CA470" s="4" t="str">
        <f ca="1">IFERROR(IF($B470&lt;&gt;"",VLOOKUP(CA$421,TabelleK49BI,7,FALSE),""),"")</f>
        <v/>
      </c>
      <c r="CB470" s="4" t="str">
        <f ca="1">IFERROR(IF($B470&lt;&gt;"",VLOOKUP(CB$421,TabelleK49BI,7,FALSE),""),"")</f>
        <v/>
      </c>
      <c r="CC470" s="4" t="str">
        <f ca="1">IFERROR(IF($B470&lt;&gt;"",VLOOKUP(CC$421,TabelleK49BI,7,FALSE),""),"")</f>
        <v/>
      </c>
      <c r="CD470" s="4" t="str">
        <f ca="1">IFERROR(IF($B470&lt;&gt;"",VLOOKUP(CD$421,TabelleK49BI,7,FALSE),""),"")</f>
        <v/>
      </c>
      <c r="CE470" s="4" t="str">
        <f ca="1">IFERROR(IF($B470&lt;&gt;"",VLOOKUP(CE$421,TabelleK49BI,7,FALSE),""),"")</f>
        <v/>
      </c>
      <c r="CF470" s="4" t="str">
        <f ca="1">IFERROR(IF($B470&lt;&gt;"",VLOOKUP(CF$421,TabelleK49BI,7,FALSE),""),"")</f>
        <v/>
      </c>
      <c r="CG470" s="4" t="str">
        <f ca="1">IFERROR(IF($B470&lt;&gt;"",VLOOKUP(CG$421,TabelleK49BI,7,FALSE),""),"")</f>
        <v/>
      </c>
      <c r="CH470" s="4" t="str">
        <f ca="1">IFERROR(IF($B470&lt;&gt;"",VLOOKUP(CH$421,TabelleK49BI,7,FALSE),""),"")</f>
        <v/>
      </c>
      <c r="CI470" s="4" t="str">
        <f ca="1">IFERROR(IF($B470&lt;&gt;"",VLOOKUP(CI$421,TabelleK49BI,7,FALSE),""),"")</f>
        <v/>
      </c>
      <c r="CJ470" s="4" t="str">
        <f ca="1">IFERROR(IF($B470&lt;&gt;"",VLOOKUP(CJ$421,TabelleK49BI,7,FALSE),""),"")</f>
        <v/>
      </c>
      <c r="CK470" s="4" t="str">
        <f ca="1">IFERROR(IF($B470&lt;&gt;"",VLOOKUP(CK$421,TabelleK49BI,7,FALSE),""),"")</f>
        <v/>
      </c>
      <c r="CL470" s="4" t="str">
        <f ca="1">IFERROR(IF($B470&lt;&gt;"",VLOOKUP(CL$421,TabelleK49BI,7,FALSE),""),"")</f>
        <v/>
      </c>
      <c r="CM470" s="4" t="str">
        <f ca="1">IFERROR(IF($B470&lt;&gt;"",VLOOKUP(CM$421,TabelleK49BI,7,FALSE),""),"")</f>
        <v/>
      </c>
      <c r="CN470" s="4" t="str">
        <f ca="1">IFERROR(IF($B470&lt;&gt;"",VLOOKUP(CN$421,TabelleK49BI,7,FALSE),""),"")</f>
        <v/>
      </c>
      <c r="CO470" s="4" t="str">
        <f ca="1">IFERROR(IF($B470&lt;&gt;"",VLOOKUP(CO$421,TabelleK49BI,7,FALSE),""),"")</f>
        <v/>
      </c>
      <c r="CP470" s="4" t="str">
        <f ca="1">IFERROR(IF($B470&lt;&gt;"",VLOOKUP(CP$421,TabelleK49BI,7,FALSE),""),"")</f>
        <v/>
      </c>
      <c r="CQ470" s="4" t="str">
        <f ca="1">IFERROR(IF($B470&lt;&gt;"",VLOOKUP(CQ$421,TabelleK49BI,7,FALSE),""),"")</f>
        <v/>
      </c>
      <c r="CR470" s="4" t="str">
        <f ca="1">IFERROR(IF($B470&lt;&gt;"",VLOOKUP(CR$421,TabelleK49BI,7,FALSE),""),"")</f>
        <v/>
      </c>
      <c r="CS470" s="4" t="str">
        <f ca="1">IFERROR(IF($B470&lt;&gt;"",VLOOKUP(CS$421,TabelleK49BI,7,FALSE),""),"")</f>
        <v/>
      </c>
      <c r="CT470" s="4" t="str">
        <f ca="1">IFERROR(IF($B470&lt;&gt;"",VLOOKUP(CT$421,TabelleK49BI,7,FALSE),""),"")</f>
        <v/>
      </c>
      <c r="CU470" s="4" t="str">
        <f ca="1">IFERROR(IF($B470&lt;&gt;"",VLOOKUP(CU$421,TabelleK49BI,7,FALSE),""),"")</f>
        <v/>
      </c>
      <c r="CV470" s="4" t="str">
        <f ca="1">IFERROR(IF($B470&lt;&gt;"",VLOOKUP(CV$421,TabelleK49BI,7,FALSE),""),"")</f>
        <v/>
      </c>
      <c r="CW470" s="4" t="str">
        <f ca="1">IFERROR(IF($B470&lt;&gt;"",VLOOKUP(CW$421,TabelleK49BI,7,FALSE),""),"")</f>
        <v/>
      </c>
      <c r="CX470" s="4" t="str">
        <f ca="1">IFERROR(IF($B470&lt;&gt;"",VLOOKUP(CX$421,TabelleK49BI,7,FALSE),""),"")</f>
        <v/>
      </c>
      <c r="CY470" s="4" t="str">
        <f ca="1">IFERROR(IF($B470&lt;&gt;"",VLOOKUP(CY$421,TabelleK49BI,7,FALSE),""),"")</f>
        <v/>
      </c>
      <c r="CZ470" s="4" t="str">
        <f ca="1">IFERROR(IF($B470&lt;&gt;"",VLOOKUP(CZ$421,TabelleK49BI,7,FALSE),""),"")</f>
        <v/>
      </c>
      <c r="DA470" s="4" t="str">
        <f ca="1">IFERROR(IF($B470&lt;&gt;"",VLOOKUP(DA$421,TabelleK49BI,7,FALSE),""),"")</f>
        <v/>
      </c>
      <c r="DB470" s="4" t="str">
        <f ca="1">IFERROR(IF($B470&lt;&gt;"",VLOOKUP(DB$421,TabelleK49BI,7,FALSE),""),"")</f>
        <v/>
      </c>
      <c r="DC470" s="4" t="str">
        <f ca="1">IFERROR(IF($B470&lt;&gt;"",VLOOKUP(DC$421,TabelleK49BI,7,FALSE),""),"")</f>
        <v/>
      </c>
      <c r="DD470" s="4" t="str">
        <f ca="1">IFERROR(IF($B470&lt;&gt;"",VLOOKUP(DD$421,TabelleK49BI,7,FALSE),""),"")</f>
        <v/>
      </c>
      <c r="DE470" s="4" t="str">
        <f ca="1">IFERROR(IF($B470&lt;&gt;"",VLOOKUP(DE$421,TabelleK49BI,7,FALSE),""),"")</f>
        <v/>
      </c>
      <c r="DF470" s="4" t="str">
        <f ca="1">IFERROR(IF($B470&lt;&gt;"",VLOOKUP(DF$421,TabelleK49BI,7,FALSE),""),"")</f>
        <v/>
      </c>
      <c r="DG470" s="4" t="str">
        <f ca="1">IFERROR(IF($B470&lt;&gt;"",VLOOKUP(DG$421,TabelleK49BI,7,FALSE),""),"")</f>
        <v/>
      </c>
      <c r="DH470" s="4" t="str">
        <f ca="1">IFERROR(IF($B470&lt;&gt;"",VLOOKUP(DH$421,TabelleK49BI,7,FALSE),""),"")</f>
        <v/>
      </c>
      <c r="DI470" s="4" t="str">
        <f ca="1">IFERROR(IF($B470&lt;&gt;"",VLOOKUP(DI$421,TabelleK49BI,7,FALSE),""),"")</f>
        <v/>
      </c>
      <c r="DJ470" s="4" t="str">
        <f ca="1">IFERROR(IF($B470&lt;&gt;"",VLOOKUP(DJ$421,TabelleK49BI,7,FALSE),""),"")</f>
        <v/>
      </c>
      <c r="DK470" s="4" t="str">
        <f ca="1">IFERROR(IF($B470&lt;&gt;"",VLOOKUP(DK$421,TabelleK49BI,7,FALSE),""),"")</f>
        <v/>
      </c>
      <c r="DL470" s="4" t="str">
        <f ca="1">IFERROR(IF($B470&lt;&gt;"",VLOOKUP(DL$421,TabelleK49BI,7,FALSE),""),"")</f>
        <v/>
      </c>
      <c r="DM470" s="4" t="str">
        <f ca="1">IFERROR(IF($B470&lt;&gt;"",VLOOKUP(DM$421,TabelleK49BI,7,FALSE),""),"")</f>
        <v/>
      </c>
      <c r="DN470" s="4" t="str">
        <f ca="1">IFERROR(IF($B470&lt;&gt;"",VLOOKUP(DN$421,TabelleK49BI,7,FALSE),""),"")</f>
        <v/>
      </c>
      <c r="DO470" s="4" t="str">
        <f ca="1">IFERROR(IF($B470&lt;&gt;"",VLOOKUP(DO$421,TabelleK49BI,7,FALSE),""),"")</f>
        <v/>
      </c>
      <c r="DP470" s="4" t="str">
        <f ca="1">IFERROR(IF($B470&lt;&gt;"",VLOOKUP(DP$421,TabelleK49BI,7,FALSE),""),"")</f>
        <v/>
      </c>
      <c r="DQ470" s="4" t="str">
        <f ca="1">IFERROR(IF($B470&lt;&gt;"",VLOOKUP(DQ$421,TabelleK49BI,7,FALSE),""),"")</f>
        <v/>
      </c>
      <c r="DR470" s="4" t="str">
        <f ca="1">IFERROR(IF($B470&lt;&gt;"",VLOOKUP(DR$421,TabelleK49BI,7,FALSE),""),"")</f>
        <v/>
      </c>
      <c r="DS470" s="4" t="str">
        <f ca="1">IFERROR(IF($B470&lt;&gt;"",VLOOKUP(DS$421,TabelleK49BI,7,FALSE),""),"")</f>
        <v/>
      </c>
      <c r="DT470" s="4" t="str">
        <f ca="1">IFERROR(IF($B470&lt;&gt;"",VLOOKUP(DT$421,TabelleK49BI,7,FALSE),""),"")</f>
        <v/>
      </c>
      <c r="DU470" s="4" t="str">
        <f ca="1">IFERROR(IF($B470&lt;&gt;"",VLOOKUP(DU$421,TabelleK49BI,7,FALSE),""),"")</f>
        <v/>
      </c>
      <c r="DV470" s="4" t="str">
        <f ca="1">IFERROR(IF($B470&lt;&gt;"",VLOOKUP(DV$421,TabelleK49BI,7,FALSE),""),"")</f>
        <v/>
      </c>
      <c r="DW470" s="4" t="str">
        <f ca="1">IFERROR(IF($B470&lt;&gt;"",VLOOKUP(DW$421,TabelleK49BI,7,FALSE),""),"")</f>
        <v/>
      </c>
      <c r="DX470" s="4" t="str">
        <f ca="1">IFERROR(IF($B470&lt;&gt;"",VLOOKUP(DX$421,TabelleK49BI,7,FALSE),""),"")</f>
        <v/>
      </c>
      <c r="DY470" s="4" t="str">
        <f ca="1">IFERROR(IF($B470&lt;&gt;"",VLOOKUP(DY$421,TabelleK49BI,7,FALSE),""),"")</f>
        <v/>
      </c>
      <c r="DZ470" s="4" t="str">
        <f ca="1">IFERROR(IF($B470&lt;&gt;"",VLOOKUP(DZ$421,TabelleK49BI,7,FALSE),""),"")</f>
        <v/>
      </c>
      <c r="EA470" s="4" t="str">
        <f ca="1">IFERROR(IF($B470&lt;&gt;"",VLOOKUP(EA$421,TabelleK49BI,7,FALSE),""),"")</f>
        <v/>
      </c>
      <c r="EB470" s="4" t="str">
        <f ca="1">IFERROR(IF($B470&lt;&gt;"",VLOOKUP(EB$421,TabelleK49BI,7,FALSE),""),"")</f>
        <v/>
      </c>
      <c r="EC470" s="4" t="str">
        <f ca="1">IFERROR(IF($B470&lt;&gt;"",VLOOKUP(EC$421,TabelleK49BI,7,FALSE),""),"")</f>
        <v/>
      </c>
      <c r="ED470" s="4" t="str">
        <f ca="1">IFERROR(IF($B470&lt;&gt;"",VLOOKUP(ED$421,TabelleK49BI,7,FALSE),""),"")</f>
        <v/>
      </c>
      <c r="EE470" s="4" t="str">
        <f ca="1">IFERROR(IF($B470&lt;&gt;"",VLOOKUP(EE$421,TabelleK49BI,7,FALSE),""),"")</f>
        <v/>
      </c>
      <c r="EF470" s="4" t="str">
        <f ca="1">IFERROR(IF($B470&lt;&gt;"",VLOOKUP(EF$421,TabelleK49BI,7,FALSE),""),"")</f>
        <v/>
      </c>
      <c r="EG470" s="4" t="str">
        <f ca="1">IFERROR(IF($B470&lt;&gt;"",VLOOKUP(EG$421,TabelleK49BI,7,FALSE),""),"")</f>
        <v/>
      </c>
      <c r="EH470" s="4" t="str">
        <f ca="1">IFERROR(IF($B470&lt;&gt;"",VLOOKUP(EH$421,TabelleK49BI,7,FALSE),""),"")</f>
        <v/>
      </c>
      <c r="EI470" s="4" t="str">
        <f ca="1">IFERROR(IF($B470&lt;&gt;"",VLOOKUP(EI$421,TabelleK49BI,7,FALSE),""),"")</f>
        <v/>
      </c>
      <c r="EJ470" s="4" t="str">
        <f ca="1">IFERROR(IF($B470&lt;&gt;"",VLOOKUP(EJ$421,TabelleK49BI,7,FALSE),""),"")</f>
        <v/>
      </c>
      <c r="EK470" s="4" t="str">
        <f ca="1">IFERROR(IF($B470&lt;&gt;"",VLOOKUP(EK$421,TabelleK49BI,7,FALSE),""),"")</f>
        <v/>
      </c>
      <c r="EL470" s="4" t="str">
        <f ca="1">IFERROR(IF($B470&lt;&gt;"",VLOOKUP(EL$421,TabelleK49BI,7,FALSE),""),"")</f>
        <v/>
      </c>
      <c r="EM470" s="4" t="str">
        <f ca="1">IFERROR(IF($B470&lt;&gt;"",VLOOKUP(EM$421,TabelleK49BI,7,FALSE),""),"")</f>
        <v/>
      </c>
      <c r="EN470" s="4" t="str">
        <f ca="1">IFERROR(IF($B470&lt;&gt;"",VLOOKUP(EN$421,TabelleK49BI,7,FALSE),""),"")</f>
        <v/>
      </c>
      <c r="EO470" s="4" t="str">
        <f ca="1">IFERROR(IF($B470&lt;&gt;"",VLOOKUP(EO$421,TabelleK49BI,7,FALSE),""),"")</f>
        <v/>
      </c>
      <c r="EP470" s="4" t="str">
        <f ca="1">IFERROR(IF($B470&lt;&gt;"",VLOOKUP(EP$421,TabelleK49BI,7,FALSE),""),"")</f>
        <v/>
      </c>
      <c r="EQ470" s="4" t="str">
        <f ca="1">IFERROR(IF($B470&lt;&gt;"",VLOOKUP(EQ$421,TabelleK49BI,7,FALSE),""),"")</f>
        <v/>
      </c>
      <c r="ER470" s="4" t="str">
        <f ca="1">IFERROR(IF($B470&lt;&gt;"",VLOOKUP(ER$421,TabelleK49BI,7,FALSE),""),"")</f>
        <v/>
      </c>
      <c r="ES470" s="4" t="str">
        <f ca="1">IFERROR(IF($B470&lt;&gt;"",VLOOKUP(ES$421,TabelleK49BI,7,FALSE),""),"")</f>
        <v/>
      </c>
      <c r="ET470" s="4" t="str">
        <f ca="1">IFERROR(IF($B470&lt;&gt;"",VLOOKUP(ET$421,TabelleK49BI,7,FALSE),""),"")</f>
        <v/>
      </c>
      <c r="EU470" s="4" t="str">
        <f ca="1">IFERROR(IF($B470&lt;&gt;"",VLOOKUP(EU$421,TabelleK49BI,7,FALSE),""),"")</f>
        <v/>
      </c>
      <c r="EV470" s="4" t="str">
        <f ca="1">IFERROR(IF($B470&lt;&gt;"",VLOOKUP(EV$421,TabelleK49BI,7,FALSE),""),"")</f>
        <v/>
      </c>
      <c r="EW470" s="4" t="str">
        <f ca="1">IFERROR(IF($B470&lt;&gt;"",VLOOKUP(EW$421,TabelleK49BI,7,FALSE),""),"")</f>
        <v/>
      </c>
      <c r="EX470" s="4" t="str">
        <f ca="1">IFERROR(IF($B470&lt;&gt;"",VLOOKUP(EX$421,TabelleK49BI,7,FALSE),""),"")</f>
        <v/>
      </c>
      <c r="EY470" s="4" t="str">
        <f ca="1">IFERROR(IF($B470&lt;&gt;"",VLOOKUP(EY$421,TabelleK49BI,7,FALSE),""),"")</f>
        <v/>
      </c>
      <c r="EZ470" s="4" t="str">
        <f ca="1">IFERROR(IF($B470&lt;&gt;"",VLOOKUP(EZ$421,TabelleK49BI,7,FALSE),""),"")</f>
        <v/>
      </c>
      <c r="FA470" s="4" t="str">
        <f ca="1">IFERROR(IF($B470&lt;&gt;"",VLOOKUP(FA$421,TabelleK49BI,7,FALSE),""),"")</f>
        <v/>
      </c>
      <c r="FB470" s="4" t="str">
        <f ca="1">IFERROR(IF($B470&lt;&gt;"",VLOOKUP(FB$421,TabelleK49BI,7,FALSE),""),"")</f>
        <v/>
      </c>
      <c r="FC470" s="4" t="str">
        <f ca="1">IFERROR(IF($B470&lt;&gt;"",VLOOKUP(FC$421,TabelleK49BI,7,FALSE),""),"")</f>
        <v/>
      </c>
      <c r="FD470" s="4" t="str">
        <f ca="1">IFERROR(IF($B470&lt;&gt;"",VLOOKUP(FD$421,TabelleK49BI,7,FALSE),""),"")</f>
        <v/>
      </c>
      <c r="FE470" s="4" t="str">
        <f ca="1">IFERROR(IF($B470&lt;&gt;"",VLOOKUP(FE$421,TabelleK49BI,7,FALSE),""),"")</f>
        <v/>
      </c>
      <c r="FF470" s="4" t="str">
        <f ca="1">IFERROR(IF($B470&lt;&gt;"",VLOOKUP(FF$421,TabelleK49BI,7,FALSE),""),"")</f>
        <v/>
      </c>
      <c r="FG470" s="4" t="str">
        <f ca="1">IFERROR(IF($B470&lt;&gt;"",VLOOKUP(FG$421,TabelleK49BI,7,FALSE),""),"")</f>
        <v/>
      </c>
      <c r="FH470" s="4" t="str">
        <f ca="1">IFERROR(IF($B470&lt;&gt;"",VLOOKUP(FH$421,TabelleK49BI,7,FALSE),""),"")</f>
        <v/>
      </c>
      <c r="FI470" s="4" t="str">
        <f ca="1">IFERROR(IF($B470&lt;&gt;"",VLOOKUP(FI$421,TabelleK49BI,7,FALSE),""),"")</f>
        <v/>
      </c>
      <c r="FJ470" s="4" t="str">
        <f ca="1">IFERROR(IF($B470&lt;&gt;"",VLOOKUP(FJ$421,TabelleK49BI,7,FALSE),""),"")</f>
        <v/>
      </c>
      <c r="FK470" s="4" t="str">
        <f ca="1">IFERROR(IF($B470&lt;&gt;"",VLOOKUP(FK$421,TabelleK49BI,7,FALSE),""),"")</f>
        <v/>
      </c>
      <c r="FL470" s="4" t="str">
        <f ca="1">IFERROR(IF($B470&lt;&gt;"",VLOOKUP(FL$421,TabelleK49BI,7,FALSE),""),"")</f>
        <v/>
      </c>
      <c r="FM470" s="4" t="str">
        <f ca="1">IFERROR(IF($B470&lt;&gt;"",VLOOKUP(FM$421,TabelleK49BI,7,FALSE),""),"")</f>
        <v/>
      </c>
      <c r="FN470" s="4" t="str">
        <f ca="1">IFERROR(IF($B470&lt;&gt;"",VLOOKUP(FN$421,TabelleK49BI,7,FALSE),""),"")</f>
        <v/>
      </c>
      <c r="FO470" s="4" t="str">
        <f ca="1">IFERROR(IF($B470&lt;&gt;"",VLOOKUP(FO$421,TabelleK49BI,7,FALSE),""),"")</f>
        <v/>
      </c>
      <c r="FP470" s="4" t="str">
        <f ca="1">IFERROR(IF($B470&lt;&gt;"",VLOOKUP(FP$421,TabelleK49BI,7,FALSE),""),"")</f>
        <v/>
      </c>
      <c r="FQ470" s="4" t="str">
        <f ca="1">IFERROR(IF($B470&lt;&gt;"",VLOOKUP(FQ$421,TabelleK49BI,7,FALSE),""),"")</f>
        <v/>
      </c>
      <c r="FR470" s="4" t="str">
        <f ca="1">IFERROR(IF($B470&lt;&gt;"",VLOOKUP(FR$421,TabelleK49BI,7,FALSE),""),"")</f>
        <v/>
      </c>
      <c r="FS470" s="4" t="str">
        <f ca="1">IFERROR(IF($B470&lt;&gt;"",VLOOKUP(FS$421,TabelleK49BI,7,FALSE),""),"")</f>
        <v/>
      </c>
      <c r="FT470" s="4" t="str">
        <f ca="1">IFERROR(IF($B470&lt;&gt;"",VLOOKUP(FT$421,TabelleK49BI,7,FALSE),""),"")</f>
        <v/>
      </c>
      <c r="FU470" s="4" t="str">
        <f ca="1">IFERROR(IF($B470&lt;&gt;"",VLOOKUP(FU$421,TabelleK49BI,7,FALSE),""),"")</f>
        <v/>
      </c>
      <c r="FV470" s="4" t="str">
        <f ca="1">IFERROR(IF($B470&lt;&gt;"",VLOOKUP(FV$421,TabelleK49BI,7,FALSE),""),"")</f>
        <v/>
      </c>
      <c r="FW470" s="4" t="str">
        <f ca="1">IFERROR(IF($B470&lt;&gt;"",VLOOKUP(FW$421,TabelleK49BI,7,FALSE),""),"")</f>
        <v/>
      </c>
      <c r="FX470" s="4" t="str">
        <f ca="1">IFERROR(IF($B470&lt;&gt;"",VLOOKUP(FX$421,TabelleK49BI,7,FALSE),""),"")</f>
        <v/>
      </c>
      <c r="FY470" s="4" t="str">
        <f ca="1">IFERROR(IF($B470&lt;&gt;"",VLOOKUP(FY$421,TabelleK49BI,7,FALSE),""),"")</f>
        <v/>
      </c>
      <c r="FZ470" s="4" t="str">
        <f ca="1">IFERROR(IF($B470&lt;&gt;"",VLOOKUP(FZ$421,TabelleK49BI,7,FALSE),""),"")</f>
        <v/>
      </c>
      <c r="GA470" s="4" t="str">
        <f ca="1">IFERROR(IF($B470&lt;&gt;"",VLOOKUP(GA$421,TabelleK49BI,7,FALSE),""),"")</f>
        <v/>
      </c>
      <c r="GB470" s="4" t="str">
        <f ca="1">IFERROR(IF($B470&lt;&gt;"",VLOOKUP(GB$421,TabelleK49BI,7,FALSE),""),"")</f>
        <v/>
      </c>
      <c r="GC470" s="4" t="str">
        <f ca="1">IFERROR(IF($B470&lt;&gt;"",VLOOKUP(GC$421,TabelleK49BI,7,FALSE),""),"")</f>
        <v/>
      </c>
      <c r="GD470" s="4" t="str">
        <f ca="1">IFERROR(IF($B470&lt;&gt;"",VLOOKUP(GD$421,TabelleK49BI,7,FALSE),""),"")</f>
        <v/>
      </c>
      <c r="GE470" s="4" t="str">
        <f ca="1">IFERROR(IF($B470&lt;&gt;"",VLOOKUP(GE$421,TabelleK49BI,7,FALSE),""),"")</f>
        <v/>
      </c>
      <c r="GF470" s="4" t="str">
        <f ca="1">IFERROR(IF($B470&lt;&gt;"",VLOOKUP(GF$421,TabelleK49BI,7,FALSE),""),"")</f>
        <v/>
      </c>
      <c r="GG470" s="4" t="str">
        <f ca="1">IFERROR(IF($B470&lt;&gt;"",VLOOKUP(GG$421,TabelleK49BI,7,FALSE),""),"")</f>
        <v/>
      </c>
      <c r="GH470" s="4" t="str">
        <f ca="1">IFERROR(IF($B470&lt;&gt;"",VLOOKUP(GH$421,TabelleK49BI,7,FALSE),""),"")</f>
        <v/>
      </c>
      <c r="GI470" s="4" t="str">
        <f ca="1">IFERROR(IF($B470&lt;&gt;"",VLOOKUP(GI$421,TabelleK49BI,7,FALSE),""),"")</f>
        <v/>
      </c>
      <c r="GJ470" s="4" t="str">
        <f ca="1">IFERROR(IF($B470&lt;&gt;"",VLOOKUP(GJ$421,TabelleK49BI,7,FALSE),""),"")</f>
        <v/>
      </c>
      <c r="GK470" s="4" t="str">
        <f ca="1">IFERROR(IF($B470&lt;&gt;"",VLOOKUP(GK$421,TabelleK49BI,7,FALSE),""),"")</f>
        <v/>
      </c>
      <c r="GL470" s="4" t="str">
        <f ca="1">IFERROR(IF($B470&lt;&gt;"",VLOOKUP(GL$421,TabelleK49BI,7,FALSE),""),"")</f>
        <v/>
      </c>
      <c r="GM470" s="4" t="str">
        <f ca="1">IFERROR(IF($B470&lt;&gt;"",VLOOKUP(GM$421,TabelleK49BI,7,FALSE),""),"")</f>
        <v/>
      </c>
      <c r="GN470" s="4" t="str">
        <f ca="1">IFERROR(IF($B470&lt;&gt;"",VLOOKUP(GN$421,TabelleK49BI,7,FALSE),""),"")</f>
        <v/>
      </c>
      <c r="GO470" s="4" t="str">
        <f ca="1">IFERROR(IF($B470&lt;&gt;"",VLOOKUP(GO$421,TabelleK49BI,7,FALSE),""),"")</f>
        <v/>
      </c>
      <c r="GP470" s="4" t="str">
        <f ca="1">IFERROR(IF($B470&lt;&gt;"",VLOOKUP(GP$421,TabelleK49BI,7,FALSE),""),"")</f>
        <v/>
      </c>
      <c r="GQ470" s="4" t="str">
        <f ca="1">IFERROR(IF($B470&lt;&gt;"",VLOOKUP(GQ$421,TabelleK49BI,7,FALSE),""),"")</f>
        <v/>
      </c>
      <c r="GR470" s="4" t="str">
        <f ca="1">IFERROR(IF($B470&lt;&gt;"",VLOOKUP(GR$421,TabelleK49BI,7,FALSE),""),"")</f>
        <v/>
      </c>
      <c r="GS470" s="4" t="str">
        <f ca="1">IFERROR(IF($B470&lt;&gt;"",VLOOKUP(GS$421,TabelleK49BI,7,FALSE),""),"")</f>
        <v/>
      </c>
      <c r="GT470" s="4" t="str">
        <f ca="1">IFERROR(IF($B470&lt;&gt;"",VLOOKUP(GT$421,TabelleK49BI,7,FALSE),""),"")</f>
        <v/>
      </c>
      <c r="GU470" s="4" t="str">
        <f ca="1">IFERROR(IF($B470&lt;&gt;"",VLOOKUP(GU$421,TabelleK49BI,7,FALSE),""),"")</f>
        <v/>
      </c>
      <c r="GV470" s="4" t="str">
        <f ca="1">IFERROR(IF($B470&lt;&gt;"",VLOOKUP(GV$421,TabelleK49BI,7,FALSE),""),"")</f>
        <v/>
      </c>
      <c r="GW470" s="4" t="str">
        <f ca="1">IFERROR(IF($B470&lt;&gt;"",VLOOKUP(GW$421,TabelleK49BI,7,FALSE),""),"")</f>
        <v/>
      </c>
      <c r="GX470" s="4" t="str">
        <f ca="1">IFERROR(IF($B470&lt;&gt;"",VLOOKUP(GX$421,TabelleK49BI,7,FALSE),""),"")</f>
        <v/>
      </c>
      <c r="GY470" s="4" t="str">
        <f ca="1">IFERROR(IF($B470&lt;&gt;"",VLOOKUP(GY$421,TabelleK49BI,7,FALSE),""),"")</f>
        <v/>
      </c>
      <c r="GZ470" s="4" t="str">
        <f ca="1">IFERROR(IF($B470&lt;&gt;"",VLOOKUP(GZ$421,TabelleK49BI,7,FALSE),""),"")</f>
        <v/>
      </c>
      <c r="HA470" s="4" t="str">
        <f ca="1">IFERROR(IF($B470&lt;&gt;"",VLOOKUP(HA$421,TabelleK49BI,7,FALSE),""),"")</f>
        <v/>
      </c>
      <c r="HB470" s="4" t="str">
        <f ca="1">IFERROR(IF($B470&lt;&gt;"",VLOOKUP(HB$421,TabelleK49BI,7,FALSE),""),"")</f>
        <v/>
      </c>
      <c r="HC470" s="4" t="str">
        <f ca="1">IFERROR(IF($B470&lt;&gt;"",VLOOKUP(HC$421,TabelleK49BI,7,FALSE),""),"")</f>
        <v/>
      </c>
      <c r="HD470" s="4" t="str">
        <f ca="1">IFERROR(IF($B470&lt;&gt;"",VLOOKUP(HD$421,TabelleK49BI,7,FALSE),""),"")</f>
        <v/>
      </c>
      <c r="HE470" s="4" t="str">
        <f ca="1">IFERROR(IF($B470&lt;&gt;"",VLOOKUP(HE$421,TabelleK49BI,7,FALSE),""),"")</f>
        <v/>
      </c>
      <c r="HF470" s="4" t="str">
        <f ca="1">IFERROR(IF($B470&lt;&gt;"",VLOOKUP(HF$421,TabelleK49BI,7,FALSE),""),"")</f>
        <v/>
      </c>
      <c r="HG470" s="4" t="str">
        <f ca="1">IFERROR(IF($B470&lt;&gt;"",VLOOKUP(HG$421,TabelleK49BI,7,FALSE),""),"")</f>
        <v/>
      </c>
      <c r="HH470" s="4" t="str">
        <f ca="1">IFERROR(IF($B470&lt;&gt;"",VLOOKUP(HH$421,TabelleK49BI,7,FALSE),""),"")</f>
        <v/>
      </c>
      <c r="HI470" s="4" t="str">
        <f ca="1">IFERROR(IF($B470&lt;&gt;"",VLOOKUP(HI$421,TabelleK49BI,7,FALSE),""),"")</f>
        <v/>
      </c>
      <c r="HJ470" s="4" t="str">
        <f ca="1">IFERROR(IF($B470&lt;&gt;"",VLOOKUP(HJ$421,TabelleK49BI,7,FALSE),""),"")</f>
        <v/>
      </c>
      <c r="HK470" s="4" t="str">
        <f ca="1">IFERROR(IF($B470&lt;&gt;"",VLOOKUP(HK$421,TabelleK49BI,7,FALSE),""),"")</f>
        <v/>
      </c>
      <c r="HL470" s="4" t="str">
        <f ca="1">IFERROR(IF($B470&lt;&gt;"",VLOOKUP(HL$421,TabelleK49BI,7,FALSE),""),"")</f>
        <v/>
      </c>
      <c r="HM470" s="4" t="str">
        <f ca="1">IFERROR(IF($B470&lt;&gt;"",VLOOKUP(HM$421,TabelleK49BI,7,FALSE),""),"")</f>
        <v/>
      </c>
      <c r="HN470" s="4" t="str">
        <f ca="1">IFERROR(IF($B470&lt;&gt;"",VLOOKUP(HN$421,TabelleK49BI,7,FALSE),""),"")</f>
        <v/>
      </c>
      <c r="HO470" s="4" t="str">
        <f ca="1">IFERROR(IF($B470&lt;&gt;"",VLOOKUP(HO$421,TabelleK49BI,7,FALSE),""),"")</f>
        <v/>
      </c>
      <c r="HP470" s="4" t="str">
        <f ca="1">IFERROR(IF($B470&lt;&gt;"",VLOOKUP(HP$421,TabelleK49BI,7,FALSE),""),"")</f>
        <v/>
      </c>
      <c r="HQ470" s="4" t="str">
        <f ca="1">IFERROR(IF($B470&lt;&gt;"",VLOOKUP(HQ$421,TabelleK49BI,7,FALSE),""),"")</f>
        <v/>
      </c>
      <c r="HR470" s="4" t="str">
        <f ca="1">IFERROR(IF($B470&lt;&gt;"",VLOOKUP(HR$421,TabelleK49BI,7,FALSE),""),"")</f>
        <v/>
      </c>
      <c r="HS470" s="4" t="str">
        <f ca="1">IFERROR(IF($B470&lt;&gt;"",VLOOKUP(HS$421,TabelleK49BI,7,FALSE),""),"")</f>
        <v/>
      </c>
      <c r="HT470" s="4" t="str">
        <f ca="1">IFERROR(IF($B470&lt;&gt;"",VLOOKUP(HT$421,TabelleK49BI,7,FALSE),""),"")</f>
        <v/>
      </c>
      <c r="HU470" s="4" t="str">
        <f ca="1">IFERROR(IF($B470&lt;&gt;"",VLOOKUP(HU$421,TabelleK49BI,7,FALSE),""),"")</f>
        <v/>
      </c>
      <c r="HV470" s="4" t="str">
        <f ca="1">IFERROR(IF($B470&lt;&gt;"",VLOOKUP(HV$421,TabelleK49BI,7,FALSE),""),"")</f>
        <v/>
      </c>
      <c r="HW470" s="4" t="str">
        <f ca="1">IFERROR(IF($B470&lt;&gt;"",VLOOKUP(HW$421,TabelleK49BI,7,FALSE),""),"")</f>
        <v/>
      </c>
      <c r="HX470" s="4" t="str">
        <f ca="1">IFERROR(IF($B470&lt;&gt;"",VLOOKUP(HX$421,TabelleK49BI,7,FALSE),""),"")</f>
        <v/>
      </c>
      <c r="HY470" s="4" t="str">
        <f ca="1">IFERROR(IF($B470&lt;&gt;"",VLOOKUP(HY$421,TabelleK49BI,7,FALSE),""),"")</f>
        <v/>
      </c>
      <c r="HZ470" s="4" t="str">
        <f ca="1">IFERROR(IF($B470&lt;&gt;"",VLOOKUP(HZ$421,TabelleK49BI,7,FALSE),""),"")</f>
        <v/>
      </c>
      <c r="IA470" s="4" t="str">
        <f ca="1">IFERROR(IF($B470&lt;&gt;"",VLOOKUP(IA$421,TabelleK49BI,7,FALSE),""),"")</f>
        <v/>
      </c>
      <c r="IB470" s="4" t="str">
        <f ca="1">IFERROR(IF($B470&lt;&gt;"",VLOOKUP(IB$421,TabelleK49BI,7,FALSE),""),"")</f>
        <v/>
      </c>
      <c r="IC470" s="4" t="str">
        <f ca="1">IFERROR(IF($B470&lt;&gt;"",VLOOKUP(IC$421,TabelleK49BI,7,FALSE),""),"")</f>
        <v/>
      </c>
      <c r="ID470" s="4" t="str">
        <f ca="1">IFERROR(IF($B470&lt;&gt;"",VLOOKUP(ID$421,TabelleK49BI,7,FALSE),""),"")</f>
        <v/>
      </c>
      <c r="IE470" s="4" t="str">
        <f ca="1">IFERROR(IF($B470&lt;&gt;"",VLOOKUP(IE$421,TabelleK49BI,7,FALSE),""),"")</f>
        <v/>
      </c>
      <c r="IF470" s="4" t="str">
        <f ca="1">IFERROR(IF($B470&lt;&gt;"",VLOOKUP(IF$421,TabelleK49BI,7,FALSE),""),"")</f>
        <v/>
      </c>
      <c r="IG470" s="4" t="str">
        <f ca="1">IFERROR(IF($B470&lt;&gt;"",VLOOKUP(IG$421,TabelleK49BI,7,FALSE),""),"")</f>
        <v/>
      </c>
      <c r="IH470" s="4" t="str">
        <f ca="1">IFERROR(IF($B470&lt;&gt;"",VLOOKUP(IH$421,TabelleK49BI,7,FALSE),""),"")</f>
        <v/>
      </c>
      <c r="II470" s="4" t="str">
        <f ca="1">IFERROR(IF($B470&lt;&gt;"",VLOOKUP(II$421,TabelleK49BI,7,FALSE),""),"")</f>
        <v/>
      </c>
      <c r="IJ470" s="4" t="str">
        <f ca="1">IFERROR(IF($B470&lt;&gt;"",VLOOKUP(IJ$421,TabelleK49BI,7,FALSE),""),"")</f>
        <v/>
      </c>
      <c r="IK470" s="4" t="str">
        <f ca="1">IFERROR(IF($B470&lt;&gt;"",VLOOKUP(IK$421,TabelleK49BI,7,FALSE),""),"")</f>
        <v/>
      </c>
      <c r="IL470" s="4" t="str">
        <f ca="1">IFERROR(IF($B470&lt;&gt;"",VLOOKUP(IL$421,TabelleK49BI,7,FALSE),""),"")</f>
        <v/>
      </c>
      <c r="IM470" s="4" t="str">
        <f ca="1">IFERROR(IF($B470&lt;&gt;"",VLOOKUP(IM$421,TabelleK49BI,7,FALSE),""),"")</f>
        <v/>
      </c>
      <c r="IN470" s="4" t="str">
        <f ca="1">IFERROR(IF($B470&lt;&gt;"",VLOOKUP(IN$421,TabelleK49BI,7,FALSE),""),"")</f>
        <v/>
      </c>
      <c r="IO470" s="4" t="str">
        <f ca="1">IFERROR(IF($B470&lt;&gt;"",VLOOKUP(IO$421,TabelleK49BI,7,FALSE),""),"")</f>
        <v/>
      </c>
      <c r="IP470" s="4" t="str">
        <f ca="1">IFERROR(IF($B470&lt;&gt;"",VLOOKUP(IP$421,TabelleK49BI,7,FALSE),""),"")</f>
        <v/>
      </c>
      <c r="IQ470" s="4" t="str">
        <f ca="1">IFERROR(IF($B470&lt;&gt;"",VLOOKUP(IQ$421,TabelleK49BI,7,FALSE),""),"")</f>
        <v/>
      </c>
      <c r="IR470" s="4" t="str">
        <f ca="1">IFERROR(IF($B470&lt;&gt;"",VLOOKUP(IR$421,TabelleK49BI,7,FALSE),""),"")</f>
        <v/>
      </c>
      <c r="IS470" s="4" t="str">
        <f ca="1">IFERROR(IF($B470&lt;&gt;"",VLOOKUP(IS$421,TabelleK49BI,7,FALSE),""),"")</f>
        <v/>
      </c>
      <c r="IT470" s="4" t="str">
        <f ca="1">IFERROR(IF($B470&lt;&gt;"",VLOOKUP(IT$421,TabelleK49BI,7,FALSE),""),"")</f>
        <v/>
      </c>
      <c r="IU470" s="4" t="str">
        <f ca="1">IFERROR(IF($B470&lt;&gt;"",VLOOKUP(IU$421,TabelleK49BI,7,FALSE),""),"")</f>
        <v/>
      </c>
      <c r="IV470" s="4" t="str">
        <f ca="1">IFERROR(IF($B470&lt;&gt;"",VLOOKUP(IV$421,TabelleK49BI,7,FALSE),""),"")</f>
        <v/>
      </c>
      <c r="IW470" s="4" t="str">
        <f ca="1">IFERROR(IF($B470&lt;&gt;"",VLOOKUP(IW$421,TabelleK49BI,7,FALSE),""),"")</f>
        <v/>
      </c>
      <c r="IX470" s="4" t="str">
        <f ca="1">IFERROR(IF($B470&lt;&gt;"",VLOOKUP(IX$421,TabelleK49BI,7,FALSE),""),"")</f>
        <v/>
      </c>
      <c r="IY470" s="4" t="str">
        <f ca="1">IFERROR(IF($B470&lt;&gt;"",VLOOKUP(IY$421,TabelleK49BI,7,FALSE),""),"")</f>
        <v/>
      </c>
      <c r="IZ470" s="4" t="str">
        <f ca="1">IFERROR(IF($B470&lt;&gt;"",VLOOKUP(IZ$421,TabelleK49BI,7,FALSE),""),"")</f>
        <v/>
      </c>
      <c r="JA470" s="4" t="str">
        <f ca="1">IFERROR(IF($B470&lt;&gt;"",VLOOKUP(JA$421,TabelleK49BI,7,FALSE),""),"")</f>
        <v/>
      </c>
      <c r="JB470" s="4" t="str">
        <f ca="1">IFERROR(IF($B470&lt;&gt;"",VLOOKUP(JB$421,TabelleK49BI,7,FALSE),""),"")</f>
        <v/>
      </c>
      <c r="JC470" s="4" t="str">
        <f ca="1">IFERROR(IF($B470&lt;&gt;"",VLOOKUP(JC$421,TabelleK49BI,7,FALSE),""),"")</f>
        <v/>
      </c>
      <c r="JD470" s="4" t="str">
        <f ca="1">IFERROR(IF($B470&lt;&gt;"",VLOOKUP(JD$421,TabelleK49BI,7,FALSE),""),"")</f>
        <v/>
      </c>
      <c r="JE470" s="4" t="str">
        <f ca="1">IFERROR(IF($B470&lt;&gt;"",VLOOKUP(JE$421,TabelleK49BI,7,FALSE),""),"")</f>
        <v/>
      </c>
      <c r="JF470" s="4" t="str">
        <f ca="1">IFERROR(IF($B470&lt;&gt;"",VLOOKUP(JF$421,TabelleK49BI,7,FALSE),""),"")</f>
        <v/>
      </c>
      <c r="JG470" s="4" t="str">
        <f ca="1">IFERROR(IF($B470&lt;&gt;"",VLOOKUP(JG$421,TabelleK49BI,7,FALSE),""),"")</f>
        <v/>
      </c>
      <c r="JH470" s="4" t="str">
        <f ca="1">IFERROR(IF($B470&lt;&gt;"",VLOOKUP(JH$421,TabelleK49BI,7,FALSE),""),"")</f>
        <v/>
      </c>
      <c r="JI470" s="4" t="str">
        <f ca="1">IFERROR(IF($B470&lt;&gt;"",VLOOKUP(JI$421,TabelleK49BI,7,FALSE),""),"")</f>
        <v/>
      </c>
      <c r="JJ470" s="4" t="str">
        <f ca="1">IFERROR(IF($B470&lt;&gt;"",VLOOKUP(JJ$421,TabelleK49BI,7,FALSE),""),"")</f>
        <v/>
      </c>
      <c r="JK470" s="4" t="str">
        <f ca="1">IFERROR(IF($B470&lt;&gt;"",VLOOKUP(JK$421,TabelleK49BI,7,FALSE),""),"")</f>
        <v/>
      </c>
      <c r="JL470" s="4" t="str">
        <f ca="1">IFERROR(IF($B470&lt;&gt;"",VLOOKUP(JL$421,TabelleK49BI,7,FALSE),""),"")</f>
        <v/>
      </c>
      <c r="JM470" s="4" t="str">
        <f ca="1">IFERROR(IF($B470&lt;&gt;"",VLOOKUP(JM$421,TabelleK49BI,7,FALSE),""),"")</f>
        <v/>
      </c>
      <c r="JN470" s="4" t="str">
        <f ca="1">IFERROR(IF($B470&lt;&gt;"",VLOOKUP(JN$421,TabelleK49BI,7,FALSE),""),"")</f>
        <v/>
      </c>
      <c r="JO470" s="4" t="str">
        <f ca="1">IFERROR(IF($B470&lt;&gt;"",VLOOKUP(JO$421,TabelleK49BI,7,FALSE),""),"")</f>
        <v/>
      </c>
      <c r="JP470" s="4" t="str">
        <f ca="1">IFERROR(IF($B470&lt;&gt;"",VLOOKUP(JP$421,TabelleK49BI,7,FALSE),""),"")</f>
        <v/>
      </c>
      <c r="JQ470" s="4" t="str">
        <f ca="1">IFERROR(IF($B470&lt;&gt;"",VLOOKUP(JQ$421,TabelleK49BI,7,FALSE),""),"")</f>
        <v/>
      </c>
      <c r="JR470" s="4" t="str">
        <f ca="1">IFERROR(IF($B470&lt;&gt;"",VLOOKUP(JR$421,TabelleK49BI,7,FALSE),""),"")</f>
        <v/>
      </c>
      <c r="JS470" s="4" t="str">
        <f ca="1">IFERROR(IF($B470&lt;&gt;"",VLOOKUP(JS$421,TabelleK49BI,7,FALSE),""),"")</f>
        <v/>
      </c>
      <c r="JT470" s="4" t="str">
        <f ca="1">IFERROR(IF($B470&lt;&gt;"",VLOOKUP(JT$421,TabelleK49BI,7,FALSE),""),"")</f>
        <v/>
      </c>
      <c r="JU470" s="4" t="str">
        <f ca="1">IFERROR(IF($B470&lt;&gt;"",VLOOKUP(JU$421,TabelleK49BI,7,FALSE),""),"")</f>
        <v/>
      </c>
      <c r="JV470" s="4" t="str">
        <f ca="1">IFERROR(IF($B470&lt;&gt;"",VLOOKUP(JV$421,TabelleK49BI,7,FALSE),""),"")</f>
        <v/>
      </c>
      <c r="JW470" s="4" t="str">
        <f ca="1">IFERROR(IF($B470&lt;&gt;"",VLOOKUP(JW$421,TabelleK49BI,7,FALSE),""),"")</f>
        <v/>
      </c>
      <c r="JX470" s="4" t="str">
        <f ca="1">IFERROR(IF($B470&lt;&gt;"",VLOOKUP(JX$421,TabelleK49BI,7,FALSE),""),"")</f>
        <v/>
      </c>
      <c r="JY470" s="4" t="str">
        <f ca="1">IFERROR(IF($B470&lt;&gt;"",VLOOKUP(JY$421,TabelleK49BI,7,FALSE),""),"")</f>
        <v/>
      </c>
      <c r="JZ470" s="4" t="str">
        <f ca="1">IFERROR(IF($B470&lt;&gt;"",VLOOKUP(JZ$421,TabelleK49BI,7,FALSE),""),"")</f>
        <v/>
      </c>
      <c r="KA470" s="4" t="str">
        <f ca="1">IFERROR(IF($B470&lt;&gt;"",VLOOKUP(KA$421,TabelleK49BI,7,FALSE),""),"")</f>
        <v/>
      </c>
      <c r="KB470" s="4" t="str">
        <f ca="1">IFERROR(IF($B470&lt;&gt;"",VLOOKUP(KB$421,TabelleK49BI,7,FALSE),""),"")</f>
        <v/>
      </c>
      <c r="KC470" s="4" t="str">
        <f ca="1">IFERROR(IF($B470&lt;&gt;"",VLOOKUP(KC$421,TabelleK49BI,7,FALSE),""),"")</f>
        <v/>
      </c>
      <c r="KD470" s="4" t="str">
        <f ca="1">IFERROR(IF($B470&lt;&gt;"",VLOOKUP(KD$421,TabelleK49BI,7,FALSE),""),"")</f>
        <v/>
      </c>
      <c r="KE470" s="4" t="str">
        <f ca="1">IFERROR(IF($B470&lt;&gt;"",VLOOKUP(KE$421,TabelleK49BI,7,FALSE),""),"")</f>
        <v/>
      </c>
      <c r="KF470" s="4" t="str">
        <f ca="1">IFERROR(IF($B470&lt;&gt;"",VLOOKUP(KF$421,TabelleK49BI,7,FALSE),""),"")</f>
        <v/>
      </c>
      <c r="KG470" s="4" t="str">
        <f ca="1">IFERROR(IF($B470&lt;&gt;"",VLOOKUP(KG$421,TabelleK49BI,7,FALSE),""),"")</f>
        <v/>
      </c>
      <c r="KH470" s="4" t="str">
        <f ca="1">IFERROR(IF($B470&lt;&gt;"",VLOOKUP(KH$421,TabelleK49BI,7,FALSE),""),"")</f>
        <v/>
      </c>
      <c r="KI470" s="4" t="str">
        <f ca="1">IFERROR(IF($B470&lt;&gt;"",VLOOKUP(KI$421,TabelleK49BI,7,FALSE),""),"")</f>
        <v/>
      </c>
      <c r="KJ470" s="4" t="str">
        <f ca="1">IFERROR(IF($B470&lt;&gt;"",VLOOKUP(KJ$421,TabelleK49BI,7,FALSE),""),"")</f>
        <v/>
      </c>
      <c r="KK470" s="4" t="str">
        <f ca="1">IFERROR(IF($B470&lt;&gt;"",VLOOKUP(KK$421,TabelleK49BI,7,FALSE),""),"")</f>
        <v/>
      </c>
      <c r="KL470" s="4" t="str">
        <f ca="1">IFERROR(IF($B470&lt;&gt;"",VLOOKUP(KL$421,TabelleK49BI,7,FALSE),""),"")</f>
        <v/>
      </c>
      <c r="KM470" s="4" t="str">
        <f ca="1">IFERROR(IF($B470&lt;&gt;"",VLOOKUP(KM$421,TabelleK49BI,7,FALSE),""),"")</f>
        <v/>
      </c>
      <c r="KN470" s="4" t="str">
        <f ca="1">IFERROR(IF($B470&lt;&gt;"",VLOOKUP(KN$421,TabelleK49BI,7,FALSE),""),"")</f>
        <v/>
      </c>
      <c r="KO470" s="4" t="str">
        <f ca="1">IFERROR(IF($B470&lt;&gt;"",VLOOKUP(KO$421,TabelleK49BI,7,FALSE),""),"")</f>
        <v/>
      </c>
      <c r="KP470" s="4" t="str">
        <f ca="1">IFERROR(IF($B470&lt;&gt;"",VLOOKUP(KP$421,TabelleK49BI,7,FALSE),""),"")</f>
        <v/>
      </c>
      <c r="KQ470" s="4" t="str">
        <f ca="1">IFERROR(IF($B470&lt;&gt;"",VLOOKUP(KQ$421,TabelleK49BI,7,FALSE),""),"")</f>
        <v/>
      </c>
      <c r="KR470" s="4" t="str">
        <f>IFERROR(VLOOKUP($KR$421,TabelleK49BI,7,FALSE),"")</f>
        <v/>
      </c>
      <c r="KS470" s="4" t="str">
        <f>IFERROR(VLOOKUP($KS$421,TabelleK49BI,7,FALSE),"")</f>
        <v/>
      </c>
    </row>
    <row r="471" spans="2:305" ht="12.75" hidden="1" customHeight="1" x14ac:dyDescent="0.2">
      <c r="B471" s="138" t="str">
        <f t="shared" ca="1" si="148"/>
        <v/>
      </c>
      <c r="C471" s="4" t="str">
        <f ca="1">IFERROR(IF($B471&lt;&gt;"",VLOOKUP(C$421,TabelleK50BI,7,FALSE),""),"")</f>
        <v/>
      </c>
      <c r="D471" s="4" t="str">
        <f ca="1">IFERROR(IF($B471&lt;&gt;"",VLOOKUP(D$421,TabelleK50BI,7,FALSE),""),"")</f>
        <v/>
      </c>
      <c r="E471" s="4" t="str">
        <f ca="1">IFERROR(IF($B471&lt;&gt;"",VLOOKUP(E$421,TabelleK50BI,7,FALSE),""),"")</f>
        <v/>
      </c>
      <c r="F471" s="4" t="str">
        <f ca="1">IFERROR(IF($B471&lt;&gt;"",VLOOKUP(F$421,TabelleK50BI,7,FALSE),""),"")</f>
        <v/>
      </c>
      <c r="G471" s="4" t="str">
        <f ca="1">IFERROR(IF($B471&lt;&gt;"",VLOOKUP(G$421,TabelleK50BI,7,FALSE),""),"")</f>
        <v/>
      </c>
      <c r="H471" s="4" t="str">
        <f ca="1">IFERROR(IF($B471&lt;&gt;"",VLOOKUP(H$421,TabelleK50BI,7,FALSE),""),"")</f>
        <v/>
      </c>
      <c r="I471" s="4" t="str">
        <f ca="1">IFERROR(IF($B471&lt;&gt;"",VLOOKUP(I$421,TabelleK50BI,7,FALSE),""),"")</f>
        <v/>
      </c>
      <c r="J471" s="4" t="str">
        <f ca="1">IFERROR(IF($B471&lt;&gt;"",VLOOKUP(J$421,TabelleK50BI,7,FALSE),""),"")</f>
        <v/>
      </c>
      <c r="K471" s="4" t="str">
        <f ca="1">IFERROR(IF($B471&lt;&gt;"",VLOOKUP(K$421,TabelleK50BI,7,FALSE),""),"")</f>
        <v/>
      </c>
      <c r="L471" s="4" t="str">
        <f ca="1">IFERROR(IF($B471&lt;&gt;"",VLOOKUP(L$421,TabelleK50BI,7,FALSE),""),"")</f>
        <v/>
      </c>
      <c r="M471" s="4" t="str">
        <f ca="1">IFERROR(IF($B471&lt;&gt;"",VLOOKUP(M$421,TabelleK50BI,7,FALSE),""),"")</f>
        <v/>
      </c>
      <c r="N471" s="4" t="str">
        <f ca="1">IFERROR(IF($B471&lt;&gt;"",VLOOKUP(N$421,TabelleK50BI,7,FALSE),""),"")</f>
        <v/>
      </c>
      <c r="O471" s="4" t="str">
        <f ca="1">IFERROR(IF($B471&lt;&gt;"",VLOOKUP(O$421,TabelleK50BI,7,FALSE),""),"")</f>
        <v/>
      </c>
      <c r="P471" s="4" t="str">
        <f ca="1">IFERROR(IF($B471&lt;&gt;"",VLOOKUP(P$421,TabelleK50BI,7,FALSE),""),"")</f>
        <v/>
      </c>
      <c r="Q471" s="4" t="str">
        <f ca="1">IFERROR(IF($B471&lt;&gt;"",VLOOKUP(Q$421,TabelleK50BI,7,FALSE),""),"")</f>
        <v/>
      </c>
      <c r="R471" s="4" t="str">
        <f ca="1">IFERROR(IF($B471&lt;&gt;"",VLOOKUP(R$421,TabelleK50BI,7,FALSE),""),"")</f>
        <v/>
      </c>
      <c r="S471" s="4" t="str">
        <f ca="1">IFERROR(IF($B471&lt;&gt;"",VLOOKUP(S$421,TabelleK50BI,7,FALSE),""),"")</f>
        <v/>
      </c>
      <c r="T471" s="4" t="str">
        <f ca="1">IFERROR(IF($B471&lt;&gt;"",VLOOKUP(T$421,TabelleK50BI,7,FALSE),""),"")</f>
        <v/>
      </c>
      <c r="U471" s="4" t="str">
        <f ca="1">IFERROR(IF($B471&lt;&gt;"",VLOOKUP(U$421,TabelleK50BI,7,FALSE),""),"")</f>
        <v/>
      </c>
      <c r="V471" s="4" t="str">
        <f ca="1">IFERROR(IF($B471&lt;&gt;"",VLOOKUP(V$421,TabelleK50BI,7,FALSE),""),"")</f>
        <v/>
      </c>
      <c r="W471" s="4" t="str">
        <f ca="1">IFERROR(IF($B471&lt;&gt;"",VLOOKUP(W$421,TabelleK50BI,7,FALSE),""),"")</f>
        <v/>
      </c>
      <c r="X471" s="4" t="str">
        <f ca="1">IFERROR(IF($B471&lt;&gt;"",VLOOKUP(X$421,TabelleK50BI,7,FALSE),""),"")</f>
        <v/>
      </c>
      <c r="Y471" s="4" t="str">
        <f ca="1">IFERROR(IF($B471&lt;&gt;"",VLOOKUP(Y$421,TabelleK50BI,7,FALSE),""),"")</f>
        <v/>
      </c>
      <c r="Z471" s="4" t="str">
        <f ca="1">IFERROR(IF($B471&lt;&gt;"",VLOOKUP(Z$421,TabelleK50BI,7,FALSE),""),"")</f>
        <v/>
      </c>
      <c r="AA471" s="4" t="str">
        <f ca="1">IFERROR(IF($B471&lt;&gt;"",VLOOKUP(AA$421,TabelleK50BI,7,FALSE),""),"")</f>
        <v/>
      </c>
      <c r="AB471" s="4" t="str">
        <f ca="1">IFERROR(IF($B471&lt;&gt;"",VLOOKUP(AB$421,TabelleK50BI,7,FALSE),""),"")</f>
        <v/>
      </c>
      <c r="AC471" s="4" t="str">
        <f ca="1">IFERROR(IF($B471&lt;&gt;"",VLOOKUP(AC$421,TabelleK50BI,7,FALSE),""),"")</f>
        <v/>
      </c>
      <c r="AD471" s="4" t="str">
        <f ca="1">IFERROR(IF($B471&lt;&gt;"",VLOOKUP(AD$421,TabelleK50BI,7,FALSE),""),"")</f>
        <v/>
      </c>
      <c r="AE471" s="4" t="str">
        <f ca="1">IFERROR(IF($B471&lt;&gt;"",VLOOKUP(AE$421,TabelleK50BI,7,FALSE),""),"")</f>
        <v/>
      </c>
      <c r="AF471" s="4" t="str">
        <f ca="1">IFERROR(IF($B471&lt;&gt;"",VLOOKUP(AF$421,TabelleK50BI,7,FALSE),""),"")</f>
        <v/>
      </c>
      <c r="AG471" s="4" t="str">
        <f ca="1">IFERROR(IF($B471&lt;&gt;"",VLOOKUP(AG$421,TabelleK50BI,7,FALSE),""),"")</f>
        <v/>
      </c>
      <c r="AH471" s="4" t="str">
        <f ca="1">IFERROR(IF($B471&lt;&gt;"",VLOOKUP(AH$421,TabelleK50BI,7,FALSE),""),"")</f>
        <v/>
      </c>
      <c r="AI471" s="4" t="str">
        <f ca="1">IFERROR(IF($B471&lt;&gt;"",VLOOKUP(AI$421,TabelleK50BI,7,FALSE),""),"")</f>
        <v/>
      </c>
      <c r="AJ471" s="4" t="str">
        <f ca="1">IFERROR(IF($B471&lt;&gt;"",VLOOKUP(AJ$421,TabelleK50BI,7,FALSE),""),"")</f>
        <v/>
      </c>
      <c r="AK471" s="4" t="str">
        <f ca="1">IFERROR(IF($B471&lt;&gt;"",VLOOKUP(AK$421,TabelleK50BI,7,FALSE),""),"")</f>
        <v/>
      </c>
      <c r="AL471" s="4" t="str">
        <f ca="1">IFERROR(IF($B471&lt;&gt;"",VLOOKUP(AL$421,TabelleK50BI,7,FALSE),""),"")</f>
        <v/>
      </c>
      <c r="AM471" s="4" t="str">
        <f ca="1">IFERROR(IF($B471&lt;&gt;"",VLOOKUP(AM$421,TabelleK50BI,7,FALSE),""),"")</f>
        <v/>
      </c>
      <c r="AN471" s="4" t="str">
        <f ca="1">IFERROR(IF($B471&lt;&gt;"",VLOOKUP(AN$421,TabelleK50BI,7,FALSE),""),"")</f>
        <v/>
      </c>
      <c r="AO471" s="4" t="str">
        <f ca="1">IFERROR(IF($B471&lt;&gt;"",VLOOKUP(AO$421,TabelleK50BI,7,FALSE),""),"")</f>
        <v/>
      </c>
      <c r="AP471" s="4" t="str">
        <f ca="1">IFERROR(IF($B471&lt;&gt;"",VLOOKUP(AP$421,TabelleK50BI,7,FALSE),""),"")</f>
        <v/>
      </c>
      <c r="AQ471" s="4" t="str">
        <f ca="1">IFERROR(IF($B471&lt;&gt;"",VLOOKUP(AQ$421,TabelleK50BI,7,FALSE),""),"")</f>
        <v/>
      </c>
      <c r="AR471" s="4" t="str">
        <f ca="1">IFERROR(IF($B471&lt;&gt;"",VLOOKUP(AR$421,TabelleK50BI,7,FALSE),""),"")</f>
        <v/>
      </c>
      <c r="AS471" s="4" t="str">
        <f ca="1">IFERROR(IF($B471&lt;&gt;"",VLOOKUP(AS$421,TabelleK50BI,7,FALSE),""),"")</f>
        <v/>
      </c>
      <c r="AT471" s="4" t="str">
        <f ca="1">IFERROR(IF($B471&lt;&gt;"",VLOOKUP(AT$421,TabelleK50BI,7,FALSE),""),"")</f>
        <v/>
      </c>
      <c r="AU471" s="4" t="str">
        <f ca="1">IFERROR(IF($B471&lt;&gt;"",VLOOKUP(AU$421,TabelleK50BI,7,FALSE),""),"")</f>
        <v/>
      </c>
      <c r="AV471" s="4" t="str">
        <f ca="1">IFERROR(IF($B471&lt;&gt;"",VLOOKUP(AV$421,TabelleK50BI,7,FALSE),""),"")</f>
        <v/>
      </c>
      <c r="AW471" s="4" t="str">
        <f ca="1">IFERROR(IF($B471&lt;&gt;"",VLOOKUP(AW$421,TabelleK50BI,7,FALSE),""),"")</f>
        <v/>
      </c>
      <c r="AX471" s="4" t="str">
        <f ca="1">IFERROR(IF($B471&lt;&gt;"",VLOOKUP(AX$421,TabelleK50BI,7,FALSE),""),"")</f>
        <v/>
      </c>
      <c r="AY471" s="4" t="str">
        <f ca="1">IFERROR(IF($B471&lt;&gt;"",VLOOKUP(AY$421,TabelleK50BI,7,FALSE),""),"")</f>
        <v/>
      </c>
      <c r="AZ471" s="4" t="str">
        <f ca="1">IFERROR(IF($B471&lt;&gt;"",VLOOKUP(AZ$421,TabelleK50BI,7,FALSE),""),"")</f>
        <v/>
      </c>
      <c r="BA471" s="4" t="str">
        <f ca="1">IFERROR(IF($B471&lt;&gt;"",VLOOKUP(BA$421,TabelleK50BI,7,FALSE),""),"")</f>
        <v/>
      </c>
      <c r="BB471" s="4" t="str">
        <f ca="1">IFERROR(IF($B471&lt;&gt;"",VLOOKUP(BB$421,TabelleK50BI,7,FALSE),""),"")</f>
        <v/>
      </c>
      <c r="BC471" s="4" t="str">
        <f ca="1">IFERROR(IF($B471&lt;&gt;"",VLOOKUP(BC$421,TabelleK50BI,7,FALSE),""),"")</f>
        <v/>
      </c>
      <c r="BD471" s="4" t="str">
        <f ca="1">IFERROR(IF($B471&lt;&gt;"",VLOOKUP(BD$421,TabelleK50BI,7,FALSE),""),"")</f>
        <v/>
      </c>
      <c r="BE471" s="4" t="str">
        <f ca="1">IFERROR(IF($B471&lt;&gt;"",VLOOKUP(BE$421,TabelleK50BI,7,FALSE),""),"")</f>
        <v/>
      </c>
      <c r="BF471" s="4" t="str">
        <f ca="1">IFERROR(IF($B471&lt;&gt;"",VLOOKUP(BF$421,TabelleK50BI,7,FALSE),""),"")</f>
        <v/>
      </c>
      <c r="BG471" s="4" t="str">
        <f ca="1">IFERROR(IF($B471&lt;&gt;"",VLOOKUP(BG$421,TabelleK50BI,7,FALSE),""),"")</f>
        <v/>
      </c>
      <c r="BH471" s="4" t="str">
        <f ca="1">IFERROR(IF($B471&lt;&gt;"",VLOOKUP(BH$421,TabelleK50BI,7,FALSE),""),"")</f>
        <v/>
      </c>
      <c r="BI471" s="4" t="str">
        <f ca="1">IFERROR(IF($B471&lt;&gt;"",VLOOKUP(BI$421,TabelleK50BI,7,FALSE),""),"")</f>
        <v/>
      </c>
      <c r="BJ471" s="4" t="str">
        <f ca="1">IFERROR(IF($B471&lt;&gt;"",VLOOKUP(BJ$421,TabelleK50BI,7,FALSE),""),"")</f>
        <v/>
      </c>
      <c r="BK471" s="4" t="str">
        <f ca="1">IFERROR(IF($B471&lt;&gt;"",VLOOKUP(BK$421,TabelleK50BI,7,FALSE),""),"")</f>
        <v/>
      </c>
      <c r="BL471" s="4" t="str">
        <f ca="1">IFERROR(IF($B471&lt;&gt;"",VLOOKUP(BL$421,TabelleK50BI,7,FALSE),""),"")</f>
        <v/>
      </c>
      <c r="BM471" s="4" t="str">
        <f ca="1">IFERROR(IF($B471&lt;&gt;"",VLOOKUP(BM$421,TabelleK50BI,7,FALSE),""),"")</f>
        <v/>
      </c>
      <c r="BN471" s="4" t="str">
        <f ca="1">IFERROR(IF($B471&lt;&gt;"",VLOOKUP(BN$421,TabelleK50BI,7,FALSE),""),"")</f>
        <v/>
      </c>
      <c r="BO471" s="4" t="str">
        <f ca="1">IFERROR(IF($B471&lt;&gt;"",VLOOKUP(BO$421,TabelleK50BI,7,FALSE),""),"")</f>
        <v/>
      </c>
      <c r="BP471" s="4" t="str">
        <f ca="1">IFERROR(IF($B471&lt;&gt;"",VLOOKUP(BP$421,TabelleK50BI,7,FALSE),""),"")</f>
        <v/>
      </c>
      <c r="BQ471" s="4" t="str">
        <f ca="1">IFERROR(IF($B471&lt;&gt;"",VLOOKUP(BQ$421,TabelleK50BI,7,FALSE),""),"")</f>
        <v/>
      </c>
      <c r="BR471" s="4" t="str">
        <f ca="1">IFERROR(IF($B471&lt;&gt;"",VLOOKUP(BR$421,TabelleK50BI,7,FALSE),""),"")</f>
        <v/>
      </c>
      <c r="BS471" s="4" t="str">
        <f ca="1">IFERROR(IF($B471&lt;&gt;"",VLOOKUP(BS$421,TabelleK50BI,7,FALSE),""),"")</f>
        <v/>
      </c>
      <c r="BT471" s="4" t="str">
        <f ca="1">IFERROR(IF($B471&lt;&gt;"",VLOOKUP(BT$421,TabelleK50BI,7,FALSE),""),"")</f>
        <v/>
      </c>
      <c r="BU471" s="4" t="str">
        <f ca="1">IFERROR(IF($B471&lt;&gt;"",VLOOKUP(BU$421,TabelleK50BI,7,FALSE),""),"")</f>
        <v/>
      </c>
      <c r="BV471" s="4" t="str">
        <f ca="1">IFERROR(IF($B471&lt;&gt;"",VLOOKUP(BV$421,TabelleK50BI,7,FALSE),""),"")</f>
        <v/>
      </c>
      <c r="BW471" s="4" t="str">
        <f ca="1">IFERROR(IF($B471&lt;&gt;"",VLOOKUP(BW$421,TabelleK50BI,7,FALSE),""),"")</f>
        <v/>
      </c>
      <c r="BX471" s="4" t="str">
        <f ca="1">IFERROR(IF($B471&lt;&gt;"",VLOOKUP(BX$421,TabelleK50BI,7,FALSE),""),"")</f>
        <v/>
      </c>
      <c r="BY471" s="4" t="str">
        <f ca="1">IFERROR(IF($B471&lt;&gt;"",VLOOKUP(BY$421,TabelleK50BI,7,FALSE),""),"")</f>
        <v/>
      </c>
      <c r="BZ471" s="4" t="str">
        <f ca="1">IFERROR(IF($B471&lt;&gt;"",VLOOKUP(BZ$421,TabelleK50BI,7,FALSE),""),"")</f>
        <v/>
      </c>
      <c r="CA471" s="4" t="str">
        <f ca="1">IFERROR(IF($B471&lt;&gt;"",VLOOKUP(CA$421,TabelleK50BI,7,FALSE),""),"")</f>
        <v/>
      </c>
      <c r="CB471" s="4" t="str">
        <f ca="1">IFERROR(IF($B471&lt;&gt;"",VLOOKUP(CB$421,TabelleK50BI,7,FALSE),""),"")</f>
        <v/>
      </c>
      <c r="CC471" s="4" t="str">
        <f ca="1">IFERROR(IF($B471&lt;&gt;"",VLOOKUP(CC$421,TabelleK50BI,7,FALSE),""),"")</f>
        <v/>
      </c>
      <c r="CD471" s="4" t="str">
        <f ca="1">IFERROR(IF($B471&lt;&gt;"",VLOOKUP(CD$421,TabelleK50BI,7,FALSE),""),"")</f>
        <v/>
      </c>
      <c r="CE471" s="4" t="str">
        <f ca="1">IFERROR(IF($B471&lt;&gt;"",VLOOKUP(CE$421,TabelleK50BI,7,FALSE),""),"")</f>
        <v/>
      </c>
      <c r="CF471" s="4" t="str">
        <f ca="1">IFERROR(IF($B471&lt;&gt;"",VLOOKUP(CF$421,TabelleK50BI,7,FALSE),""),"")</f>
        <v/>
      </c>
      <c r="CG471" s="4" t="str">
        <f ca="1">IFERROR(IF($B471&lt;&gt;"",VLOOKUP(CG$421,TabelleK50BI,7,FALSE),""),"")</f>
        <v/>
      </c>
      <c r="CH471" s="4" t="str">
        <f ca="1">IFERROR(IF($B471&lt;&gt;"",VLOOKUP(CH$421,TabelleK50BI,7,FALSE),""),"")</f>
        <v/>
      </c>
      <c r="CI471" s="4" t="str">
        <f ca="1">IFERROR(IF($B471&lt;&gt;"",VLOOKUP(CI$421,TabelleK50BI,7,FALSE),""),"")</f>
        <v/>
      </c>
      <c r="CJ471" s="4" t="str">
        <f ca="1">IFERROR(IF($B471&lt;&gt;"",VLOOKUP(CJ$421,TabelleK50BI,7,FALSE),""),"")</f>
        <v/>
      </c>
      <c r="CK471" s="4" t="str">
        <f ca="1">IFERROR(IF($B471&lt;&gt;"",VLOOKUP(CK$421,TabelleK50BI,7,FALSE),""),"")</f>
        <v/>
      </c>
      <c r="CL471" s="4" t="str">
        <f ca="1">IFERROR(IF($B471&lt;&gt;"",VLOOKUP(CL$421,TabelleK50BI,7,FALSE),""),"")</f>
        <v/>
      </c>
      <c r="CM471" s="4" t="str">
        <f ca="1">IFERROR(IF($B471&lt;&gt;"",VLOOKUP(CM$421,TabelleK50BI,7,FALSE),""),"")</f>
        <v/>
      </c>
      <c r="CN471" s="4" t="str">
        <f ca="1">IFERROR(IF($B471&lt;&gt;"",VLOOKUP(CN$421,TabelleK50BI,7,FALSE),""),"")</f>
        <v/>
      </c>
      <c r="CO471" s="4" t="str">
        <f ca="1">IFERROR(IF($B471&lt;&gt;"",VLOOKUP(CO$421,TabelleK50BI,7,FALSE),""),"")</f>
        <v/>
      </c>
      <c r="CP471" s="4" t="str">
        <f ca="1">IFERROR(IF($B471&lt;&gt;"",VLOOKUP(CP$421,TabelleK50BI,7,FALSE),""),"")</f>
        <v/>
      </c>
      <c r="CQ471" s="4" t="str">
        <f ca="1">IFERROR(IF($B471&lt;&gt;"",VLOOKUP(CQ$421,TabelleK50BI,7,FALSE),""),"")</f>
        <v/>
      </c>
      <c r="CR471" s="4" t="str">
        <f ca="1">IFERROR(IF($B471&lt;&gt;"",VLOOKUP(CR$421,TabelleK50BI,7,FALSE),""),"")</f>
        <v/>
      </c>
      <c r="CS471" s="4" t="str">
        <f ca="1">IFERROR(IF($B471&lt;&gt;"",VLOOKUP(CS$421,TabelleK50BI,7,FALSE),""),"")</f>
        <v/>
      </c>
      <c r="CT471" s="4" t="str">
        <f ca="1">IFERROR(IF($B471&lt;&gt;"",VLOOKUP(CT$421,TabelleK50BI,7,FALSE),""),"")</f>
        <v/>
      </c>
      <c r="CU471" s="4" t="str">
        <f ca="1">IFERROR(IF($B471&lt;&gt;"",VLOOKUP(CU$421,TabelleK50BI,7,FALSE),""),"")</f>
        <v/>
      </c>
      <c r="CV471" s="4" t="str">
        <f ca="1">IFERROR(IF($B471&lt;&gt;"",VLOOKUP(CV$421,TabelleK50BI,7,FALSE),""),"")</f>
        <v/>
      </c>
      <c r="CW471" s="4" t="str">
        <f ca="1">IFERROR(IF($B471&lt;&gt;"",VLOOKUP(CW$421,TabelleK50BI,7,FALSE),""),"")</f>
        <v/>
      </c>
      <c r="CX471" s="4" t="str">
        <f ca="1">IFERROR(IF($B471&lt;&gt;"",VLOOKUP(CX$421,TabelleK50BI,7,FALSE),""),"")</f>
        <v/>
      </c>
      <c r="CY471" s="4" t="str">
        <f ca="1">IFERROR(IF($B471&lt;&gt;"",VLOOKUP(CY$421,TabelleK50BI,7,FALSE),""),"")</f>
        <v/>
      </c>
      <c r="CZ471" s="4" t="str">
        <f ca="1">IFERROR(IF($B471&lt;&gt;"",VLOOKUP(CZ$421,TabelleK50BI,7,FALSE),""),"")</f>
        <v/>
      </c>
      <c r="DA471" s="4" t="str">
        <f ca="1">IFERROR(IF($B471&lt;&gt;"",VLOOKUP(DA$421,TabelleK50BI,7,FALSE),""),"")</f>
        <v/>
      </c>
      <c r="DB471" s="4" t="str">
        <f ca="1">IFERROR(IF($B471&lt;&gt;"",VLOOKUP(DB$421,TabelleK50BI,7,FALSE),""),"")</f>
        <v/>
      </c>
      <c r="DC471" s="4" t="str">
        <f ca="1">IFERROR(IF($B471&lt;&gt;"",VLOOKUP(DC$421,TabelleK50BI,7,FALSE),""),"")</f>
        <v/>
      </c>
      <c r="DD471" s="4" t="str">
        <f ca="1">IFERROR(IF($B471&lt;&gt;"",VLOOKUP(DD$421,TabelleK50BI,7,FALSE),""),"")</f>
        <v/>
      </c>
      <c r="DE471" s="4" t="str">
        <f ca="1">IFERROR(IF($B471&lt;&gt;"",VLOOKUP(DE$421,TabelleK50BI,7,FALSE),""),"")</f>
        <v/>
      </c>
      <c r="DF471" s="4" t="str">
        <f ca="1">IFERROR(IF($B471&lt;&gt;"",VLOOKUP(DF$421,TabelleK50BI,7,FALSE),""),"")</f>
        <v/>
      </c>
      <c r="DG471" s="4" t="str">
        <f ca="1">IFERROR(IF($B471&lt;&gt;"",VLOOKUP(DG$421,TabelleK50BI,7,FALSE),""),"")</f>
        <v/>
      </c>
      <c r="DH471" s="4" t="str">
        <f ca="1">IFERROR(IF($B471&lt;&gt;"",VLOOKUP(DH$421,TabelleK50BI,7,FALSE),""),"")</f>
        <v/>
      </c>
      <c r="DI471" s="4" t="str">
        <f ca="1">IFERROR(IF($B471&lt;&gt;"",VLOOKUP(DI$421,TabelleK50BI,7,FALSE),""),"")</f>
        <v/>
      </c>
      <c r="DJ471" s="4" t="str">
        <f ca="1">IFERROR(IF($B471&lt;&gt;"",VLOOKUP(DJ$421,TabelleK50BI,7,FALSE),""),"")</f>
        <v/>
      </c>
      <c r="DK471" s="4" t="str">
        <f ca="1">IFERROR(IF($B471&lt;&gt;"",VLOOKUP(DK$421,TabelleK50BI,7,FALSE),""),"")</f>
        <v/>
      </c>
      <c r="DL471" s="4" t="str">
        <f ca="1">IFERROR(IF($B471&lt;&gt;"",VLOOKUP(DL$421,TabelleK50BI,7,FALSE),""),"")</f>
        <v/>
      </c>
      <c r="DM471" s="4" t="str">
        <f ca="1">IFERROR(IF($B471&lt;&gt;"",VLOOKUP(DM$421,TabelleK50BI,7,FALSE),""),"")</f>
        <v/>
      </c>
      <c r="DN471" s="4" t="str">
        <f ca="1">IFERROR(IF($B471&lt;&gt;"",VLOOKUP(DN$421,TabelleK50BI,7,FALSE),""),"")</f>
        <v/>
      </c>
      <c r="DO471" s="4" t="str">
        <f ca="1">IFERROR(IF($B471&lt;&gt;"",VLOOKUP(DO$421,TabelleK50BI,7,FALSE),""),"")</f>
        <v/>
      </c>
      <c r="DP471" s="4" t="str">
        <f ca="1">IFERROR(IF($B471&lt;&gt;"",VLOOKUP(DP$421,TabelleK50BI,7,FALSE),""),"")</f>
        <v/>
      </c>
      <c r="DQ471" s="4" t="str">
        <f ca="1">IFERROR(IF($B471&lt;&gt;"",VLOOKUP(DQ$421,TabelleK50BI,7,FALSE),""),"")</f>
        <v/>
      </c>
      <c r="DR471" s="4" t="str">
        <f ca="1">IFERROR(IF($B471&lt;&gt;"",VLOOKUP(DR$421,TabelleK50BI,7,FALSE),""),"")</f>
        <v/>
      </c>
      <c r="DS471" s="4" t="str">
        <f ca="1">IFERROR(IF($B471&lt;&gt;"",VLOOKUP(DS$421,TabelleK50BI,7,FALSE),""),"")</f>
        <v/>
      </c>
      <c r="DT471" s="4" t="str">
        <f ca="1">IFERROR(IF($B471&lt;&gt;"",VLOOKUP(DT$421,TabelleK50BI,7,FALSE),""),"")</f>
        <v/>
      </c>
      <c r="DU471" s="4" t="str">
        <f ca="1">IFERROR(IF($B471&lt;&gt;"",VLOOKUP(DU$421,TabelleK50BI,7,FALSE),""),"")</f>
        <v/>
      </c>
      <c r="DV471" s="4" t="str">
        <f ca="1">IFERROR(IF($B471&lt;&gt;"",VLOOKUP(DV$421,TabelleK50BI,7,FALSE),""),"")</f>
        <v/>
      </c>
      <c r="DW471" s="4" t="str">
        <f ca="1">IFERROR(IF($B471&lt;&gt;"",VLOOKUP(DW$421,TabelleK50BI,7,FALSE),""),"")</f>
        <v/>
      </c>
      <c r="DX471" s="4" t="str">
        <f ca="1">IFERROR(IF($B471&lt;&gt;"",VLOOKUP(DX$421,TabelleK50BI,7,FALSE),""),"")</f>
        <v/>
      </c>
      <c r="DY471" s="4" t="str">
        <f ca="1">IFERROR(IF($B471&lt;&gt;"",VLOOKUP(DY$421,TabelleK50BI,7,FALSE),""),"")</f>
        <v/>
      </c>
      <c r="DZ471" s="4" t="str">
        <f ca="1">IFERROR(IF($B471&lt;&gt;"",VLOOKUP(DZ$421,TabelleK50BI,7,FALSE),""),"")</f>
        <v/>
      </c>
      <c r="EA471" s="4" t="str">
        <f ca="1">IFERROR(IF($B471&lt;&gt;"",VLOOKUP(EA$421,TabelleK50BI,7,FALSE),""),"")</f>
        <v/>
      </c>
      <c r="EB471" s="4" t="str">
        <f ca="1">IFERROR(IF($B471&lt;&gt;"",VLOOKUP(EB$421,TabelleK50BI,7,FALSE),""),"")</f>
        <v/>
      </c>
      <c r="EC471" s="4" t="str">
        <f ca="1">IFERROR(IF($B471&lt;&gt;"",VLOOKUP(EC$421,TabelleK50BI,7,FALSE),""),"")</f>
        <v/>
      </c>
      <c r="ED471" s="4" t="str">
        <f ca="1">IFERROR(IF($B471&lt;&gt;"",VLOOKUP(ED$421,TabelleK50BI,7,FALSE),""),"")</f>
        <v/>
      </c>
      <c r="EE471" s="4" t="str">
        <f ca="1">IFERROR(IF($B471&lt;&gt;"",VLOOKUP(EE$421,TabelleK50BI,7,FALSE),""),"")</f>
        <v/>
      </c>
      <c r="EF471" s="4" t="str">
        <f ca="1">IFERROR(IF($B471&lt;&gt;"",VLOOKUP(EF$421,TabelleK50BI,7,FALSE),""),"")</f>
        <v/>
      </c>
      <c r="EG471" s="4" t="str">
        <f ca="1">IFERROR(IF($B471&lt;&gt;"",VLOOKUP(EG$421,TabelleK50BI,7,FALSE),""),"")</f>
        <v/>
      </c>
      <c r="EH471" s="4" t="str">
        <f ca="1">IFERROR(IF($B471&lt;&gt;"",VLOOKUP(EH$421,TabelleK50BI,7,FALSE),""),"")</f>
        <v/>
      </c>
      <c r="EI471" s="4" t="str">
        <f ca="1">IFERROR(IF($B471&lt;&gt;"",VLOOKUP(EI$421,TabelleK50BI,7,FALSE),""),"")</f>
        <v/>
      </c>
      <c r="EJ471" s="4" t="str">
        <f ca="1">IFERROR(IF($B471&lt;&gt;"",VLOOKUP(EJ$421,TabelleK50BI,7,FALSE),""),"")</f>
        <v/>
      </c>
      <c r="EK471" s="4" t="str">
        <f ca="1">IFERROR(IF($B471&lt;&gt;"",VLOOKUP(EK$421,TabelleK50BI,7,FALSE),""),"")</f>
        <v/>
      </c>
      <c r="EL471" s="4" t="str">
        <f ca="1">IFERROR(IF($B471&lt;&gt;"",VLOOKUP(EL$421,TabelleK50BI,7,FALSE),""),"")</f>
        <v/>
      </c>
      <c r="EM471" s="4" t="str">
        <f ca="1">IFERROR(IF($B471&lt;&gt;"",VLOOKUP(EM$421,TabelleK50BI,7,FALSE),""),"")</f>
        <v/>
      </c>
      <c r="EN471" s="4" t="str">
        <f ca="1">IFERROR(IF($B471&lt;&gt;"",VLOOKUP(EN$421,TabelleK50BI,7,FALSE),""),"")</f>
        <v/>
      </c>
      <c r="EO471" s="4" t="str">
        <f ca="1">IFERROR(IF($B471&lt;&gt;"",VLOOKUP(EO$421,TabelleK50BI,7,FALSE),""),"")</f>
        <v/>
      </c>
      <c r="EP471" s="4" t="str">
        <f ca="1">IFERROR(IF($B471&lt;&gt;"",VLOOKUP(EP$421,TabelleK50BI,7,FALSE),""),"")</f>
        <v/>
      </c>
      <c r="EQ471" s="4" t="str">
        <f ca="1">IFERROR(IF($B471&lt;&gt;"",VLOOKUP(EQ$421,TabelleK50BI,7,FALSE),""),"")</f>
        <v/>
      </c>
      <c r="ER471" s="4" t="str">
        <f ca="1">IFERROR(IF($B471&lt;&gt;"",VLOOKUP(ER$421,TabelleK50BI,7,FALSE),""),"")</f>
        <v/>
      </c>
      <c r="ES471" s="4" t="str">
        <f ca="1">IFERROR(IF($B471&lt;&gt;"",VLOOKUP(ES$421,TabelleK50BI,7,FALSE),""),"")</f>
        <v/>
      </c>
      <c r="ET471" s="4" t="str">
        <f ca="1">IFERROR(IF($B471&lt;&gt;"",VLOOKUP(ET$421,TabelleK50BI,7,FALSE),""),"")</f>
        <v/>
      </c>
      <c r="EU471" s="4" t="str">
        <f ca="1">IFERROR(IF($B471&lt;&gt;"",VLOOKUP(EU$421,TabelleK50BI,7,FALSE),""),"")</f>
        <v/>
      </c>
      <c r="EV471" s="4" t="str">
        <f ca="1">IFERROR(IF($B471&lt;&gt;"",VLOOKUP(EV$421,TabelleK50BI,7,FALSE),""),"")</f>
        <v/>
      </c>
      <c r="EW471" s="4" t="str">
        <f ca="1">IFERROR(IF($B471&lt;&gt;"",VLOOKUP(EW$421,TabelleK50BI,7,FALSE),""),"")</f>
        <v/>
      </c>
      <c r="EX471" s="4" t="str">
        <f ca="1">IFERROR(IF($B471&lt;&gt;"",VLOOKUP(EX$421,TabelleK50BI,7,FALSE),""),"")</f>
        <v/>
      </c>
      <c r="EY471" s="4" t="str">
        <f ca="1">IFERROR(IF($B471&lt;&gt;"",VLOOKUP(EY$421,TabelleK50BI,7,FALSE),""),"")</f>
        <v/>
      </c>
      <c r="EZ471" s="4" t="str">
        <f ca="1">IFERROR(IF($B471&lt;&gt;"",VLOOKUP(EZ$421,TabelleK50BI,7,FALSE),""),"")</f>
        <v/>
      </c>
      <c r="FA471" s="4" t="str">
        <f ca="1">IFERROR(IF($B471&lt;&gt;"",VLOOKUP(FA$421,TabelleK50BI,7,FALSE),""),"")</f>
        <v/>
      </c>
      <c r="FB471" s="4" t="str">
        <f ca="1">IFERROR(IF($B471&lt;&gt;"",VLOOKUP(FB$421,TabelleK50BI,7,FALSE),""),"")</f>
        <v/>
      </c>
      <c r="FC471" s="4" t="str">
        <f ca="1">IFERROR(IF($B471&lt;&gt;"",VLOOKUP(FC$421,TabelleK50BI,7,FALSE),""),"")</f>
        <v/>
      </c>
      <c r="FD471" s="4" t="str">
        <f ca="1">IFERROR(IF($B471&lt;&gt;"",VLOOKUP(FD$421,TabelleK50BI,7,FALSE),""),"")</f>
        <v/>
      </c>
      <c r="FE471" s="4" t="str">
        <f ca="1">IFERROR(IF($B471&lt;&gt;"",VLOOKUP(FE$421,TabelleK50BI,7,FALSE),""),"")</f>
        <v/>
      </c>
      <c r="FF471" s="4" t="str">
        <f ca="1">IFERROR(IF($B471&lt;&gt;"",VLOOKUP(FF$421,TabelleK50BI,7,FALSE),""),"")</f>
        <v/>
      </c>
      <c r="FG471" s="4" t="str">
        <f ca="1">IFERROR(IF($B471&lt;&gt;"",VLOOKUP(FG$421,TabelleK50BI,7,FALSE),""),"")</f>
        <v/>
      </c>
      <c r="FH471" s="4" t="str">
        <f ca="1">IFERROR(IF($B471&lt;&gt;"",VLOOKUP(FH$421,TabelleK50BI,7,FALSE),""),"")</f>
        <v/>
      </c>
      <c r="FI471" s="4" t="str">
        <f ca="1">IFERROR(IF($B471&lt;&gt;"",VLOOKUP(FI$421,TabelleK50BI,7,FALSE),""),"")</f>
        <v/>
      </c>
      <c r="FJ471" s="4" t="str">
        <f ca="1">IFERROR(IF($B471&lt;&gt;"",VLOOKUP(FJ$421,TabelleK50BI,7,FALSE),""),"")</f>
        <v/>
      </c>
      <c r="FK471" s="4" t="str">
        <f ca="1">IFERROR(IF($B471&lt;&gt;"",VLOOKUP(FK$421,TabelleK50BI,7,FALSE),""),"")</f>
        <v/>
      </c>
      <c r="FL471" s="4" t="str">
        <f ca="1">IFERROR(IF($B471&lt;&gt;"",VLOOKUP(FL$421,TabelleK50BI,7,FALSE),""),"")</f>
        <v/>
      </c>
      <c r="FM471" s="4" t="str">
        <f ca="1">IFERROR(IF($B471&lt;&gt;"",VLOOKUP(FM$421,TabelleK50BI,7,FALSE),""),"")</f>
        <v/>
      </c>
      <c r="FN471" s="4" t="str">
        <f ca="1">IFERROR(IF($B471&lt;&gt;"",VLOOKUP(FN$421,TabelleK50BI,7,FALSE),""),"")</f>
        <v/>
      </c>
      <c r="FO471" s="4" t="str">
        <f ca="1">IFERROR(IF($B471&lt;&gt;"",VLOOKUP(FO$421,TabelleK50BI,7,FALSE),""),"")</f>
        <v/>
      </c>
      <c r="FP471" s="4" t="str">
        <f ca="1">IFERROR(IF($B471&lt;&gt;"",VLOOKUP(FP$421,TabelleK50BI,7,FALSE),""),"")</f>
        <v/>
      </c>
      <c r="FQ471" s="4" t="str">
        <f ca="1">IFERROR(IF($B471&lt;&gt;"",VLOOKUP(FQ$421,TabelleK50BI,7,FALSE),""),"")</f>
        <v/>
      </c>
      <c r="FR471" s="4" t="str">
        <f ca="1">IFERROR(IF($B471&lt;&gt;"",VLOOKUP(FR$421,TabelleK50BI,7,FALSE),""),"")</f>
        <v/>
      </c>
      <c r="FS471" s="4" t="str">
        <f ca="1">IFERROR(IF($B471&lt;&gt;"",VLOOKUP(FS$421,TabelleK50BI,7,FALSE),""),"")</f>
        <v/>
      </c>
      <c r="FT471" s="4" t="str">
        <f ca="1">IFERROR(IF($B471&lt;&gt;"",VLOOKUP(FT$421,TabelleK50BI,7,FALSE),""),"")</f>
        <v/>
      </c>
      <c r="FU471" s="4" t="str">
        <f ca="1">IFERROR(IF($B471&lt;&gt;"",VLOOKUP(FU$421,TabelleK50BI,7,FALSE),""),"")</f>
        <v/>
      </c>
      <c r="FV471" s="4" t="str">
        <f ca="1">IFERROR(IF($B471&lt;&gt;"",VLOOKUP(FV$421,TabelleK50BI,7,FALSE),""),"")</f>
        <v/>
      </c>
      <c r="FW471" s="4" t="str">
        <f ca="1">IFERROR(IF($B471&lt;&gt;"",VLOOKUP(FW$421,TabelleK50BI,7,FALSE),""),"")</f>
        <v/>
      </c>
      <c r="FX471" s="4" t="str">
        <f ca="1">IFERROR(IF($B471&lt;&gt;"",VLOOKUP(FX$421,TabelleK50BI,7,FALSE),""),"")</f>
        <v/>
      </c>
      <c r="FY471" s="4" t="str">
        <f ca="1">IFERROR(IF($B471&lt;&gt;"",VLOOKUP(FY$421,TabelleK50BI,7,FALSE),""),"")</f>
        <v/>
      </c>
      <c r="FZ471" s="4" t="str">
        <f ca="1">IFERROR(IF($B471&lt;&gt;"",VLOOKUP(FZ$421,TabelleK50BI,7,FALSE),""),"")</f>
        <v/>
      </c>
      <c r="GA471" s="4" t="str">
        <f ca="1">IFERROR(IF($B471&lt;&gt;"",VLOOKUP(GA$421,TabelleK50BI,7,FALSE),""),"")</f>
        <v/>
      </c>
      <c r="GB471" s="4" t="str">
        <f ca="1">IFERROR(IF($B471&lt;&gt;"",VLOOKUP(GB$421,TabelleK50BI,7,FALSE),""),"")</f>
        <v/>
      </c>
      <c r="GC471" s="4" t="str">
        <f ca="1">IFERROR(IF($B471&lt;&gt;"",VLOOKUP(GC$421,TabelleK50BI,7,FALSE),""),"")</f>
        <v/>
      </c>
      <c r="GD471" s="4" t="str">
        <f ca="1">IFERROR(IF($B471&lt;&gt;"",VLOOKUP(GD$421,TabelleK50BI,7,FALSE),""),"")</f>
        <v/>
      </c>
      <c r="GE471" s="4" t="str">
        <f ca="1">IFERROR(IF($B471&lt;&gt;"",VLOOKUP(GE$421,TabelleK50BI,7,FALSE),""),"")</f>
        <v/>
      </c>
      <c r="GF471" s="4" t="str">
        <f ca="1">IFERROR(IF($B471&lt;&gt;"",VLOOKUP(GF$421,TabelleK50BI,7,FALSE),""),"")</f>
        <v/>
      </c>
      <c r="GG471" s="4" t="str">
        <f ca="1">IFERROR(IF($B471&lt;&gt;"",VLOOKUP(GG$421,TabelleK50BI,7,FALSE),""),"")</f>
        <v/>
      </c>
      <c r="GH471" s="4" t="str">
        <f ca="1">IFERROR(IF($B471&lt;&gt;"",VLOOKUP(GH$421,TabelleK50BI,7,FALSE),""),"")</f>
        <v/>
      </c>
      <c r="GI471" s="4" t="str">
        <f ca="1">IFERROR(IF($B471&lt;&gt;"",VLOOKUP(GI$421,TabelleK50BI,7,FALSE),""),"")</f>
        <v/>
      </c>
      <c r="GJ471" s="4" t="str">
        <f ca="1">IFERROR(IF($B471&lt;&gt;"",VLOOKUP(GJ$421,TabelleK50BI,7,FALSE),""),"")</f>
        <v/>
      </c>
      <c r="GK471" s="4" t="str">
        <f ca="1">IFERROR(IF($B471&lt;&gt;"",VLOOKUP(GK$421,TabelleK50BI,7,FALSE),""),"")</f>
        <v/>
      </c>
      <c r="GL471" s="4" t="str">
        <f ca="1">IFERROR(IF($B471&lt;&gt;"",VLOOKUP(GL$421,TabelleK50BI,7,FALSE),""),"")</f>
        <v/>
      </c>
      <c r="GM471" s="4" t="str">
        <f ca="1">IFERROR(IF($B471&lt;&gt;"",VLOOKUP(GM$421,TabelleK50BI,7,FALSE),""),"")</f>
        <v/>
      </c>
      <c r="GN471" s="4" t="str">
        <f ca="1">IFERROR(IF($B471&lt;&gt;"",VLOOKUP(GN$421,TabelleK50BI,7,FALSE),""),"")</f>
        <v/>
      </c>
      <c r="GO471" s="4" t="str">
        <f ca="1">IFERROR(IF($B471&lt;&gt;"",VLOOKUP(GO$421,TabelleK50BI,7,FALSE),""),"")</f>
        <v/>
      </c>
      <c r="GP471" s="4" t="str">
        <f ca="1">IFERROR(IF($B471&lt;&gt;"",VLOOKUP(GP$421,TabelleK50BI,7,FALSE),""),"")</f>
        <v/>
      </c>
      <c r="GQ471" s="4" t="str">
        <f ca="1">IFERROR(IF($B471&lt;&gt;"",VLOOKUP(GQ$421,TabelleK50BI,7,FALSE),""),"")</f>
        <v/>
      </c>
      <c r="GR471" s="4" t="str">
        <f ca="1">IFERROR(IF($B471&lt;&gt;"",VLOOKUP(GR$421,TabelleK50BI,7,FALSE),""),"")</f>
        <v/>
      </c>
      <c r="GS471" s="4" t="str">
        <f ca="1">IFERROR(IF($B471&lt;&gt;"",VLOOKUP(GS$421,TabelleK50BI,7,FALSE),""),"")</f>
        <v/>
      </c>
      <c r="GT471" s="4" t="str">
        <f ca="1">IFERROR(IF($B471&lt;&gt;"",VLOOKUP(GT$421,TabelleK50BI,7,FALSE),""),"")</f>
        <v/>
      </c>
      <c r="GU471" s="4" t="str">
        <f ca="1">IFERROR(IF($B471&lt;&gt;"",VLOOKUP(GU$421,TabelleK50BI,7,FALSE),""),"")</f>
        <v/>
      </c>
      <c r="GV471" s="4" t="str">
        <f ca="1">IFERROR(IF($B471&lt;&gt;"",VLOOKUP(GV$421,TabelleK50BI,7,FALSE),""),"")</f>
        <v/>
      </c>
      <c r="GW471" s="4" t="str">
        <f ca="1">IFERROR(IF($B471&lt;&gt;"",VLOOKUP(GW$421,TabelleK50BI,7,FALSE),""),"")</f>
        <v/>
      </c>
      <c r="GX471" s="4" t="str">
        <f ca="1">IFERROR(IF($B471&lt;&gt;"",VLOOKUP(GX$421,TabelleK50BI,7,FALSE),""),"")</f>
        <v/>
      </c>
      <c r="GY471" s="4" t="str">
        <f ca="1">IFERROR(IF($B471&lt;&gt;"",VLOOKUP(GY$421,TabelleK50BI,7,FALSE),""),"")</f>
        <v/>
      </c>
      <c r="GZ471" s="4" t="str">
        <f ca="1">IFERROR(IF($B471&lt;&gt;"",VLOOKUP(GZ$421,TabelleK50BI,7,FALSE),""),"")</f>
        <v/>
      </c>
      <c r="HA471" s="4" t="str">
        <f ca="1">IFERROR(IF($B471&lt;&gt;"",VLOOKUP(HA$421,TabelleK50BI,7,FALSE),""),"")</f>
        <v/>
      </c>
      <c r="HB471" s="4" t="str">
        <f ca="1">IFERROR(IF($B471&lt;&gt;"",VLOOKUP(HB$421,TabelleK50BI,7,FALSE),""),"")</f>
        <v/>
      </c>
      <c r="HC471" s="4" t="str">
        <f ca="1">IFERROR(IF($B471&lt;&gt;"",VLOOKUP(HC$421,TabelleK50BI,7,FALSE),""),"")</f>
        <v/>
      </c>
      <c r="HD471" s="4" t="str">
        <f ca="1">IFERROR(IF($B471&lt;&gt;"",VLOOKUP(HD$421,TabelleK50BI,7,FALSE),""),"")</f>
        <v/>
      </c>
      <c r="HE471" s="4" t="str">
        <f ca="1">IFERROR(IF($B471&lt;&gt;"",VLOOKUP(HE$421,TabelleK50BI,7,FALSE),""),"")</f>
        <v/>
      </c>
      <c r="HF471" s="4" t="str">
        <f ca="1">IFERROR(IF($B471&lt;&gt;"",VLOOKUP(HF$421,TabelleK50BI,7,FALSE),""),"")</f>
        <v/>
      </c>
      <c r="HG471" s="4" t="str">
        <f ca="1">IFERROR(IF($B471&lt;&gt;"",VLOOKUP(HG$421,TabelleK50BI,7,FALSE),""),"")</f>
        <v/>
      </c>
      <c r="HH471" s="4" t="str">
        <f ca="1">IFERROR(IF($B471&lt;&gt;"",VLOOKUP(HH$421,TabelleK50BI,7,FALSE),""),"")</f>
        <v/>
      </c>
      <c r="HI471" s="4" t="str">
        <f ca="1">IFERROR(IF($B471&lt;&gt;"",VLOOKUP(HI$421,TabelleK50BI,7,FALSE),""),"")</f>
        <v/>
      </c>
      <c r="HJ471" s="4" t="str">
        <f ca="1">IFERROR(IF($B471&lt;&gt;"",VLOOKUP(HJ$421,TabelleK50BI,7,FALSE),""),"")</f>
        <v/>
      </c>
      <c r="HK471" s="4" t="str">
        <f ca="1">IFERROR(IF($B471&lt;&gt;"",VLOOKUP(HK$421,TabelleK50BI,7,FALSE),""),"")</f>
        <v/>
      </c>
      <c r="HL471" s="4" t="str">
        <f ca="1">IFERROR(IF($B471&lt;&gt;"",VLOOKUP(HL$421,TabelleK50BI,7,FALSE),""),"")</f>
        <v/>
      </c>
      <c r="HM471" s="4" t="str">
        <f ca="1">IFERROR(IF($B471&lt;&gt;"",VLOOKUP(HM$421,TabelleK50BI,7,FALSE),""),"")</f>
        <v/>
      </c>
      <c r="HN471" s="4" t="str">
        <f ca="1">IFERROR(IF($B471&lt;&gt;"",VLOOKUP(HN$421,TabelleK50BI,7,FALSE),""),"")</f>
        <v/>
      </c>
      <c r="HO471" s="4" t="str">
        <f ca="1">IFERROR(IF($B471&lt;&gt;"",VLOOKUP(HO$421,TabelleK50BI,7,FALSE),""),"")</f>
        <v/>
      </c>
      <c r="HP471" s="4" t="str">
        <f ca="1">IFERROR(IF($B471&lt;&gt;"",VLOOKUP(HP$421,TabelleK50BI,7,FALSE),""),"")</f>
        <v/>
      </c>
      <c r="HQ471" s="4" t="str">
        <f ca="1">IFERROR(IF($B471&lt;&gt;"",VLOOKUP(HQ$421,TabelleK50BI,7,FALSE),""),"")</f>
        <v/>
      </c>
      <c r="HR471" s="4" t="str">
        <f ca="1">IFERROR(IF($B471&lt;&gt;"",VLOOKUP(HR$421,TabelleK50BI,7,FALSE),""),"")</f>
        <v/>
      </c>
      <c r="HS471" s="4" t="str">
        <f ca="1">IFERROR(IF($B471&lt;&gt;"",VLOOKUP(HS$421,TabelleK50BI,7,FALSE),""),"")</f>
        <v/>
      </c>
      <c r="HT471" s="4" t="str">
        <f ca="1">IFERROR(IF($B471&lt;&gt;"",VLOOKUP(HT$421,TabelleK50BI,7,FALSE),""),"")</f>
        <v/>
      </c>
      <c r="HU471" s="4" t="str">
        <f ca="1">IFERROR(IF($B471&lt;&gt;"",VLOOKUP(HU$421,TabelleK50BI,7,FALSE),""),"")</f>
        <v/>
      </c>
      <c r="HV471" s="4" t="str">
        <f ca="1">IFERROR(IF($B471&lt;&gt;"",VLOOKUP(HV$421,TabelleK50BI,7,FALSE),""),"")</f>
        <v/>
      </c>
      <c r="HW471" s="4" t="str">
        <f ca="1">IFERROR(IF($B471&lt;&gt;"",VLOOKUP(HW$421,TabelleK50BI,7,FALSE),""),"")</f>
        <v/>
      </c>
      <c r="HX471" s="4" t="str">
        <f ca="1">IFERROR(IF($B471&lt;&gt;"",VLOOKUP(HX$421,TabelleK50BI,7,FALSE),""),"")</f>
        <v/>
      </c>
      <c r="HY471" s="4" t="str">
        <f ca="1">IFERROR(IF($B471&lt;&gt;"",VLOOKUP(HY$421,TabelleK50BI,7,FALSE),""),"")</f>
        <v/>
      </c>
      <c r="HZ471" s="4" t="str">
        <f ca="1">IFERROR(IF($B471&lt;&gt;"",VLOOKUP(HZ$421,TabelleK50BI,7,FALSE),""),"")</f>
        <v/>
      </c>
      <c r="IA471" s="4" t="str">
        <f ca="1">IFERROR(IF($B471&lt;&gt;"",VLOOKUP(IA$421,TabelleK50BI,7,FALSE),""),"")</f>
        <v/>
      </c>
      <c r="IB471" s="4" t="str">
        <f ca="1">IFERROR(IF($B471&lt;&gt;"",VLOOKUP(IB$421,TabelleK50BI,7,FALSE),""),"")</f>
        <v/>
      </c>
      <c r="IC471" s="4" t="str">
        <f ca="1">IFERROR(IF($B471&lt;&gt;"",VLOOKUP(IC$421,TabelleK50BI,7,FALSE),""),"")</f>
        <v/>
      </c>
      <c r="ID471" s="4" t="str">
        <f ca="1">IFERROR(IF($B471&lt;&gt;"",VLOOKUP(ID$421,TabelleK50BI,7,FALSE),""),"")</f>
        <v/>
      </c>
      <c r="IE471" s="4" t="str">
        <f ca="1">IFERROR(IF($B471&lt;&gt;"",VLOOKUP(IE$421,TabelleK50BI,7,FALSE),""),"")</f>
        <v/>
      </c>
      <c r="IF471" s="4" t="str">
        <f ca="1">IFERROR(IF($B471&lt;&gt;"",VLOOKUP(IF$421,TabelleK50BI,7,FALSE),""),"")</f>
        <v/>
      </c>
      <c r="IG471" s="4" t="str">
        <f ca="1">IFERROR(IF($B471&lt;&gt;"",VLOOKUP(IG$421,TabelleK50BI,7,FALSE),""),"")</f>
        <v/>
      </c>
      <c r="IH471" s="4" t="str">
        <f ca="1">IFERROR(IF($B471&lt;&gt;"",VLOOKUP(IH$421,TabelleK50BI,7,FALSE),""),"")</f>
        <v/>
      </c>
      <c r="II471" s="4" t="str">
        <f ca="1">IFERROR(IF($B471&lt;&gt;"",VLOOKUP(II$421,TabelleK50BI,7,FALSE),""),"")</f>
        <v/>
      </c>
      <c r="IJ471" s="4" t="str">
        <f ca="1">IFERROR(IF($B471&lt;&gt;"",VLOOKUP(IJ$421,TabelleK50BI,7,FALSE),""),"")</f>
        <v/>
      </c>
      <c r="IK471" s="4" t="str">
        <f ca="1">IFERROR(IF($B471&lt;&gt;"",VLOOKUP(IK$421,TabelleK50BI,7,FALSE),""),"")</f>
        <v/>
      </c>
      <c r="IL471" s="4" t="str">
        <f ca="1">IFERROR(IF($B471&lt;&gt;"",VLOOKUP(IL$421,TabelleK50BI,7,FALSE),""),"")</f>
        <v/>
      </c>
      <c r="IM471" s="4" t="str">
        <f ca="1">IFERROR(IF($B471&lt;&gt;"",VLOOKUP(IM$421,TabelleK50BI,7,FALSE),""),"")</f>
        <v/>
      </c>
      <c r="IN471" s="4" t="str">
        <f ca="1">IFERROR(IF($B471&lt;&gt;"",VLOOKUP(IN$421,TabelleK50BI,7,FALSE),""),"")</f>
        <v/>
      </c>
      <c r="IO471" s="4" t="str">
        <f ca="1">IFERROR(IF($B471&lt;&gt;"",VLOOKUP(IO$421,TabelleK50BI,7,FALSE),""),"")</f>
        <v/>
      </c>
      <c r="IP471" s="4" t="str">
        <f ca="1">IFERROR(IF($B471&lt;&gt;"",VLOOKUP(IP$421,TabelleK50BI,7,FALSE),""),"")</f>
        <v/>
      </c>
      <c r="IQ471" s="4" t="str">
        <f ca="1">IFERROR(IF($B471&lt;&gt;"",VLOOKUP(IQ$421,TabelleK50BI,7,FALSE),""),"")</f>
        <v/>
      </c>
      <c r="IR471" s="4" t="str">
        <f ca="1">IFERROR(IF($B471&lt;&gt;"",VLOOKUP(IR$421,TabelleK50BI,7,FALSE),""),"")</f>
        <v/>
      </c>
      <c r="IS471" s="4" t="str">
        <f ca="1">IFERROR(IF($B471&lt;&gt;"",VLOOKUP(IS$421,TabelleK50BI,7,FALSE),""),"")</f>
        <v/>
      </c>
      <c r="IT471" s="4" t="str">
        <f ca="1">IFERROR(IF($B471&lt;&gt;"",VLOOKUP(IT$421,TabelleK50BI,7,FALSE),""),"")</f>
        <v/>
      </c>
      <c r="IU471" s="4" t="str">
        <f ca="1">IFERROR(IF($B471&lt;&gt;"",VLOOKUP(IU$421,TabelleK50BI,7,FALSE),""),"")</f>
        <v/>
      </c>
      <c r="IV471" s="4" t="str">
        <f ca="1">IFERROR(IF($B471&lt;&gt;"",VLOOKUP(IV$421,TabelleK50BI,7,FALSE),""),"")</f>
        <v/>
      </c>
      <c r="IW471" s="4" t="str">
        <f ca="1">IFERROR(IF($B471&lt;&gt;"",VLOOKUP(IW$421,TabelleK50BI,7,FALSE),""),"")</f>
        <v/>
      </c>
      <c r="IX471" s="4" t="str">
        <f ca="1">IFERROR(IF($B471&lt;&gt;"",VLOOKUP(IX$421,TabelleK50BI,7,FALSE),""),"")</f>
        <v/>
      </c>
      <c r="IY471" s="4" t="str">
        <f ca="1">IFERROR(IF($B471&lt;&gt;"",VLOOKUP(IY$421,TabelleK50BI,7,FALSE),""),"")</f>
        <v/>
      </c>
      <c r="IZ471" s="4" t="str">
        <f ca="1">IFERROR(IF($B471&lt;&gt;"",VLOOKUP(IZ$421,TabelleK50BI,7,FALSE),""),"")</f>
        <v/>
      </c>
      <c r="JA471" s="4" t="str">
        <f ca="1">IFERROR(IF($B471&lt;&gt;"",VLOOKUP(JA$421,TabelleK50BI,7,FALSE),""),"")</f>
        <v/>
      </c>
      <c r="JB471" s="4" t="str">
        <f ca="1">IFERROR(IF($B471&lt;&gt;"",VLOOKUP(JB$421,TabelleK50BI,7,FALSE),""),"")</f>
        <v/>
      </c>
      <c r="JC471" s="4" t="str">
        <f ca="1">IFERROR(IF($B471&lt;&gt;"",VLOOKUP(JC$421,TabelleK50BI,7,FALSE),""),"")</f>
        <v/>
      </c>
      <c r="JD471" s="4" t="str">
        <f ca="1">IFERROR(IF($B471&lt;&gt;"",VLOOKUP(JD$421,TabelleK50BI,7,FALSE),""),"")</f>
        <v/>
      </c>
      <c r="JE471" s="4" t="str">
        <f ca="1">IFERROR(IF($B471&lt;&gt;"",VLOOKUP(JE$421,TabelleK50BI,7,FALSE),""),"")</f>
        <v/>
      </c>
      <c r="JF471" s="4" t="str">
        <f ca="1">IFERROR(IF($B471&lt;&gt;"",VLOOKUP(JF$421,TabelleK50BI,7,FALSE),""),"")</f>
        <v/>
      </c>
      <c r="JG471" s="4" t="str">
        <f ca="1">IFERROR(IF($B471&lt;&gt;"",VLOOKUP(JG$421,TabelleK50BI,7,FALSE),""),"")</f>
        <v/>
      </c>
      <c r="JH471" s="4" t="str">
        <f ca="1">IFERROR(IF($B471&lt;&gt;"",VLOOKUP(JH$421,TabelleK50BI,7,FALSE),""),"")</f>
        <v/>
      </c>
      <c r="JI471" s="4" t="str">
        <f ca="1">IFERROR(IF($B471&lt;&gt;"",VLOOKUP(JI$421,TabelleK50BI,7,FALSE),""),"")</f>
        <v/>
      </c>
      <c r="JJ471" s="4" t="str">
        <f ca="1">IFERROR(IF($B471&lt;&gt;"",VLOOKUP(JJ$421,TabelleK50BI,7,FALSE),""),"")</f>
        <v/>
      </c>
      <c r="JK471" s="4" t="str">
        <f ca="1">IFERROR(IF($B471&lt;&gt;"",VLOOKUP(JK$421,TabelleK50BI,7,FALSE),""),"")</f>
        <v/>
      </c>
      <c r="JL471" s="4" t="str">
        <f ca="1">IFERROR(IF($B471&lt;&gt;"",VLOOKUP(JL$421,TabelleK50BI,7,FALSE),""),"")</f>
        <v/>
      </c>
      <c r="JM471" s="4" t="str">
        <f ca="1">IFERROR(IF($B471&lt;&gt;"",VLOOKUP(JM$421,TabelleK50BI,7,FALSE),""),"")</f>
        <v/>
      </c>
      <c r="JN471" s="4" t="str">
        <f ca="1">IFERROR(IF($B471&lt;&gt;"",VLOOKUP(JN$421,TabelleK50BI,7,FALSE),""),"")</f>
        <v/>
      </c>
      <c r="JO471" s="4" t="str">
        <f ca="1">IFERROR(IF($B471&lt;&gt;"",VLOOKUP(JO$421,TabelleK50BI,7,FALSE),""),"")</f>
        <v/>
      </c>
      <c r="JP471" s="4" t="str">
        <f ca="1">IFERROR(IF($B471&lt;&gt;"",VLOOKUP(JP$421,TabelleK50BI,7,FALSE),""),"")</f>
        <v/>
      </c>
      <c r="JQ471" s="4" t="str">
        <f ca="1">IFERROR(IF($B471&lt;&gt;"",VLOOKUP(JQ$421,TabelleK50BI,7,FALSE),""),"")</f>
        <v/>
      </c>
      <c r="JR471" s="4" t="str">
        <f ca="1">IFERROR(IF($B471&lt;&gt;"",VLOOKUP(JR$421,TabelleK50BI,7,FALSE),""),"")</f>
        <v/>
      </c>
      <c r="JS471" s="4" t="str">
        <f ca="1">IFERROR(IF($B471&lt;&gt;"",VLOOKUP(JS$421,TabelleK50BI,7,FALSE),""),"")</f>
        <v/>
      </c>
      <c r="JT471" s="4" t="str">
        <f ca="1">IFERROR(IF($B471&lt;&gt;"",VLOOKUP(JT$421,TabelleK50BI,7,FALSE),""),"")</f>
        <v/>
      </c>
      <c r="JU471" s="4" t="str">
        <f ca="1">IFERROR(IF($B471&lt;&gt;"",VLOOKUP(JU$421,TabelleK50BI,7,FALSE),""),"")</f>
        <v/>
      </c>
      <c r="JV471" s="4" t="str">
        <f ca="1">IFERROR(IF($B471&lt;&gt;"",VLOOKUP(JV$421,TabelleK50BI,7,FALSE),""),"")</f>
        <v/>
      </c>
      <c r="JW471" s="4" t="str">
        <f ca="1">IFERROR(IF($B471&lt;&gt;"",VLOOKUP(JW$421,TabelleK50BI,7,FALSE),""),"")</f>
        <v/>
      </c>
      <c r="JX471" s="4" t="str">
        <f ca="1">IFERROR(IF($B471&lt;&gt;"",VLOOKUP(JX$421,TabelleK50BI,7,FALSE),""),"")</f>
        <v/>
      </c>
      <c r="JY471" s="4" t="str">
        <f ca="1">IFERROR(IF($B471&lt;&gt;"",VLOOKUP(JY$421,TabelleK50BI,7,FALSE),""),"")</f>
        <v/>
      </c>
      <c r="JZ471" s="4" t="str">
        <f ca="1">IFERROR(IF($B471&lt;&gt;"",VLOOKUP(JZ$421,TabelleK50BI,7,FALSE),""),"")</f>
        <v/>
      </c>
      <c r="KA471" s="4" t="str">
        <f ca="1">IFERROR(IF($B471&lt;&gt;"",VLOOKUP(KA$421,TabelleK50BI,7,FALSE),""),"")</f>
        <v/>
      </c>
      <c r="KB471" s="4" t="str">
        <f ca="1">IFERROR(IF($B471&lt;&gt;"",VLOOKUP(KB$421,TabelleK50BI,7,FALSE),""),"")</f>
        <v/>
      </c>
      <c r="KC471" s="4" t="str">
        <f ca="1">IFERROR(IF($B471&lt;&gt;"",VLOOKUP(KC$421,TabelleK50BI,7,FALSE),""),"")</f>
        <v/>
      </c>
      <c r="KD471" s="4" t="str">
        <f ca="1">IFERROR(IF($B471&lt;&gt;"",VLOOKUP(KD$421,TabelleK50BI,7,FALSE),""),"")</f>
        <v/>
      </c>
      <c r="KE471" s="4" t="str">
        <f ca="1">IFERROR(IF($B471&lt;&gt;"",VLOOKUP(KE$421,TabelleK50BI,7,FALSE),""),"")</f>
        <v/>
      </c>
      <c r="KF471" s="4" t="str">
        <f ca="1">IFERROR(IF($B471&lt;&gt;"",VLOOKUP(KF$421,TabelleK50BI,7,FALSE),""),"")</f>
        <v/>
      </c>
      <c r="KG471" s="4" t="str">
        <f ca="1">IFERROR(IF($B471&lt;&gt;"",VLOOKUP(KG$421,TabelleK50BI,7,FALSE),""),"")</f>
        <v/>
      </c>
      <c r="KH471" s="4" t="str">
        <f ca="1">IFERROR(IF($B471&lt;&gt;"",VLOOKUP(KH$421,TabelleK50BI,7,FALSE),""),"")</f>
        <v/>
      </c>
      <c r="KI471" s="4" t="str">
        <f ca="1">IFERROR(IF($B471&lt;&gt;"",VLOOKUP(KI$421,TabelleK50BI,7,FALSE),""),"")</f>
        <v/>
      </c>
      <c r="KJ471" s="4" t="str">
        <f ca="1">IFERROR(IF($B471&lt;&gt;"",VLOOKUP(KJ$421,TabelleK50BI,7,FALSE),""),"")</f>
        <v/>
      </c>
      <c r="KK471" s="4" t="str">
        <f ca="1">IFERROR(IF($B471&lt;&gt;"",VLOOKUP(KK$421,TabelleK50BI,7,FALSE),""),"")</f>
        <v/>
      </c>
      <c r="KL471" s="4" t="str">
        <f ca="1">IFERROR(IF($B471&lt;&gt;"",VLOOKUP(KL$421,TabelleK50BI,7,FALSE),""),"")</f>
        <v/>
      </c>
      <c r="KM471" s="4" t="str">
        <f ca="1">IFERROR(IF($B471&lt;&gt;"",VLOOKUP(KM$421,TabelleK50BI,7,FALSE),""),"")</f>
        <v/>
      </c>
      <c r="KN471" s="4" t="str">
        <f ca="1">IFERROR(IF($B471&lt;&gt;"",VLOOKUP(KN$421,TabelleK50BI,7,FALSE),""),"")</f>
        <v/>
      </c>
      <c r="KO471" s="4" t="str">
        <f ca="1">IFERROR(IF($B471&lt;&gt;"",VLOOKUP(KO$421,TabelleK50BI,7,FALSE),""),"")</f>
        <v/>
      </c>
      <c r="KP471" s="4" t="str">
        <f ca="1">IFERROR(IF($B471&lt;&gt;"",VLOOKUP(KP$421,TabelleK50BI,7,FALSE),""),"")</f>
        <v/>
      </c>
      <c r="KQ471" s="4" t="str">
        <f ca="1">IFERROR(IF($B471&lt;&gt;"",VLOOKUP(KQ$421,TabelleK50BI,7,FALSE),""),"")</f>
        <v/>
      </c>
      <c r="KR471" s="4" t="str">
        <f>IFERROR(VLOOKUP($KR$421,TabelleK50BI,7,FALSE),"")</f>
        <v/>
      </c>
      <c r="KS471" s="4" t="str">
        <f>IFERROR(VLOOKUP($KS$421,TabelleK50BI,7,FALSE),"")</f>
        <v/>
      </c>
    </row>
    <row r="472" spans="2:305" ht="12.75" hidden="1" customHeight="1" x14ac:dyDescent="0.2">
      <c r="B472" s="138" t="str">
        <f t="shared" ca="1" si="148"/>
        <v/>
      </c>
      <c r="C472" s="4" t="str">
        <f ca="1">IFERROR(IF($B472&lt;&gt;"",VLOOKUP(C$421,TabelleK51BI,7,FALSE),""),"")</f>
        <v/>
      </c>
      <c r="D472" s="4" t="str">
        <f ca="1">IFERROR(IF($B472&lt;&gt;"",VLOOKUP(D$421,TabelleK51BI,7,FALSE),""),"")</f>
        <v/>
      </c>
      <c r="E472" s="4" t="str">
        <f ca="1">IFERROR(IF($B472&lt;&gt;"",VLOOKUP(E$421,TabelleK51BI,7,FALSE),""),"")</f>
        <v/>
      </c>
      <c r="F472" s="4" t="str">
        <f ca="1">IFERROR(IF($B472&lt;&gt;"",VLOOKUP(F$421,TabelleK51BI,7,FALSE),""),"")</f>
        <v/>
      </c>
      <c r="G472" s="4" t="str">
        <f ca="1">IFERROR(IF($B472&lt;&gt;"",VLOOKUP(G$421,TabelleK51BI,7,FALSE),""),"")</f>
        <v/>
      </c>
      <c r="H472" s="4" t="str">
        <f ca="1">IFERROR(IF($B472&lt;&gt;"",VLOOKUP(H$421,TabelleK51BI,7,FALSE),""),"")</f>
        <v/>
      </c>
      <c r="I472" s="4" t="str">
        <f ca="1">IFERROR(IF($B472&lt;&gt;"",VLOOKUP(I$421,TabelleK51BI,7,FALSE),""),"")</f>
        <v/>
      </c>
      <c r="J472" s="4" t="str">
        <f ca="1">IFERROR(IF($B472&lt;&gt;"",VLOOKUP(J$421,TabelleK51BI,7,FALSE),""),"")</f>
        <v/>
      </c>
      <c r="K472" s="4" t="str">
        <f ca="1">IFERROR(IF($B472&lt;&gt;"",VLOOKUP(K$421,TabelleK51BI,7,FALSE),""),"")</f>
        <v/>
      </c>
      <c r="L472" s="4" t="str">
        <f ca="1">IFERROR(IF($B472&lt;&gt;"",VLOOKUP(L$421,TabelleK51BI,7,FALSE),""),"")</f>
        <v/>
      </c>
      <c r="M472" s="4" t="str">
        <f ca="1">IFERROR(IF($B472&lt;&gt;"",VLOOKUP(M$421,TabelleK51BI,7,FALSE),""),"")</f>
        <v/>
      </c>
      <c r="N472" s="4" t="str">
        <f ca="1">IFERROR(IF($B472&lt;&gt;"",VLOOKUP(N$421,TabelleK51BI,7,FALSE),""),"")</f>
        <v/>
      </c>
      <c r="O472" s="4" t="str">
        <f ca="1">IFERROR(IF($B472&lt;&gt;"",VLOOKUP(O$421,TabelleK51BI,7,FALSE),""),"")</f>
        <v/>
      </c>
      <c r="P472" s="4" t="str">
        <f ca="1">IFERROR(IF($B472&lt;&gt;"",VLOOKUP(P$421,TabelleK51BI,7,FALSE),""),"")</f>
        <v/>
      </c>
      <c r="Q472" s="4" t="str">
        <f ca="1">IFERROR(IF($B472&lt;&gt;"",VLOOKUP(Q$421,TabelleK51BI,7,FALSE),""),"")</f>
        <v/>
      </c>
      <c r="R472" s="4" t="str">
        <f ca="1">IFERROR(IF($B472&lt;&gt;"",VLOOKUP(R$421,TabelleK51BI,7,FALSE),""),"")</f>
        <v/>
      </c>
      <c r="S472" s="4" t="str">
        <f ca="1">IFERROR(IF($B472&lt;&gt;"",VLOOKUP(S$421,TabelleK51BI,7,FALSE),""),"")</f>
        <v/>
      </c>
      <c r="T472" s="4" t="str">
        <f ca="1">IFERROR(IF($B472&lt;&gt;"",VLOOKUP(T$421,TabelleK51BI,7,FALSE),""),"")</f>
        <v/>
      </c>
      <c r="U472" s="4" t="str">
        <f ca="1">IFERROR(IF($B472&lt;&gt;"",VLOOKUP(U$421,TabelleK51BI,7,FALSE),""),"")</f>
        <v/>
      </c>
      <c r="V472" s="4" t="str">
        <f ca="1">IFERROR(IF($B472&lt;&gt;"",VLOOKUP(V$421,TabelleK51BI,7,FALSE),""),"")</f>
        <v/>
      </c>
      <c r="W472" s="4" t="str">
        <f ca="1">IFERROR(IF($B472&lt;&gt;"",VLOOKUP(W$421,TabelleK51BI,7,FALSE),""),"")</f>
        <v/>
      </c>
      <c r="X472" s="4" t="str">
        <f ca="1">IFERROR(IF($B472&lt;&gt;"",VLOOKUP(X$421,TabelleK51BI,7,FALSE),""),"")</f>
        <v/>
      </c>
      <c r="Y472" s="4" t="str">
        <f ca="1">IFERROR(IF($B472&lt;&gt;"",VLOOKUP(Y$421,TabelleK51BI,7,FALSE),""),"")</f>
        <v/>
      </c>
      <c r="Z472" s="4" t="str">
        <f ca="1">IFERROR(IF($B472&lt;&gt;"",VLOOKUP(Z$421,TabelleK51BI,7,FALSE),""),"")</f>
        <v/>
      </c>
      <c r="AA472" s="4" t="str">
        <f ca="1">IFERROR(IF($B472&lt;&gt;"",VLOOKUP(AA$421,TabelleK51BI,7,FALSE),""),"")</f>
        <v/>
      </c>
      <c r="AB472" s="4" t="str">
        <f ca="1">IFERROR(IF($B472&lt;&gt;"",VLOOKUP(AB$421,TabelleK51BI,7,FALSE),""),"")</f>
        <v/>
      </c>
      <c r="AC472" s="4" t="str">
        <f ca="1">IFERROR(IF($B472&lt;&gt;"",VLOOKUP(AC$421,TabelleK51BI,7,FALSE),""),"")</f>
        <v/>
      </c>
      <c r="AD472" s="4" t="str">
        <f ca="1">IFERROR(IF($B472&lt;&gt;"",VLOOKUP(AD$421,TabelleK51BI,7,FALSE),""),"")</f>
        <v/>
      </c>
      <c r="AE472" s="4" t="str">
        <f ca="1">IFERROR(IF($B472&lt;&gt;"",VLOOKUP(AE$421,TabelleK51BI,7,FALSE),""),"")</f>
        <v/>
      </c>
      <c r="AF472" s="4" t="str">
        <f ca="1">IFERROR(IF($B472&lt;&gt;"",VLOOKUP(AF$421,TabelleK51BI,7,FALSE),""),"")</f>
        <v/>
      </c>
      <c r="AG472" s="4" t="str">
        <f ca="1">IFERROR(IF($B472&lt;&gt;"",VLOOKUP(AG$421,TabelleK51BI,7,FALSE),""),"")</f>
        <v/>
      </c>
      <c r="AH472" s="4" t="str">
        <f ca="1">IFERROR(IF($B472&lt;&gt;"",VLOOKUP(AH$421,TabelleK51BI,7,FALSE),""),"")</f>
        <v/>
      </c>
      <c r="AI472" s="4" t="str">
        <f ca="1">IFERROR(IF($B472&lt;&gt;"",VLOOKUP(AI$421,TabelleK51BI,7,FALSE),""),"")</f>
        <v/>
      </c>
      <c r="AJ472" s="4" t="str">
        <f ca="1">IFERROR(IF($B472&lt;&gt;"",VLOOKUP(AJ$421,TabelleK51BI,7,FALSE),""),"")</f>
        <v/>
      </c>
      <c r="AK472" s="4" t="str">
        <f ca="1">IFERROR(IF($B472&lt;&gt;"",VLOOKUP(AK$421,TabelleK51BI,7,FALSE),""),"")</f>
        <v/>
      </c>
      <c r="AL472" s="4" t="str">
        <f ca="1">IFERROR(IF($B472&lt;&gt;"",VLOOKUP(AL$421,TabelleK51BI,7,FALSE),""),"")</f>
        <v/>
      </c>
      <c r="AM472" s="4" t="str">
        <f ca="1">IFERROR(IF($B472&lt;&gt;"",VLOOKUP(AM$421,TabelleK51BI,7,FALSE),""),"")</f>
        <v/>
      </c>
      <c r="AN472" s="4" t="str">
        <f ca="1">IFERROR(IF($B472&lt;&gt;"",VLOOKUP(AN$421,TabelleK51BI,7,FALSE),""),"")</f>
        <v/>
      </c>
      <c r="AO472" s="4" t="str">
        <f ca="1">IFERROR(IF($B472&lt;&gt;"",VLOOKUP(AO$421,TabelleK51BI,7,FALSE),""),"")</f>
        <v/>
      </c>
      <c r="AP472" s="4" t="str">
        <f ca="1">IFERROR(IF($B472&lt;&gt;"",VLOOKUP(AP$421,TabelleK51BI,7,FALSE),""),"")</f>
        <v/>
      </c>
      <c r="AQ472" s="4" t="str">
        <f ca="1">IFERROR(IF($B472&lt;&gt;"",VLOOKUP(AQ$421,TabelleK51BI,7,FALSE),""),"")</f>
        <v/>
      </c>
      <c r="AR472" s="4" t="str">
        <f ca="1">IFERROR(IF($B472&lt;&gt;"",VLOOKUP(AR$421,TabelleK51BI,7,FALSE),""),"")</f>
        <v/>
      </c>
      <c r="AS472" s="4" t="str">
        <f ca="1">IFERROR(IF($B472&lt;&gt;"",VLOOKUP(AS$421,TabelleK51BI,7,FALSE),""),"")</f>
        <v/>
      </c>
      <c r="AT472" s="4" t="str">
        <f ca="1">IFERROR(IF($B472&lt;&gt;"",VLOOKUP(AT$421,TabelleK51BI,7,FALSE),""),"")</f>
        <v/>
      </c>
      <c r="AU472" s="4" t="str">
        <f ca="1">IFERROR(IF($B472&lt;&gt;"",VLOOKUP(AU$421,TabelleK51BI,7,FALSE),""),"")</f>
        <v/>
      </c>
      <c r="AV472" s="4" t="str">
        <f ca="1">IFERROR(IF($B472&lt;&gt;"",VLOOKUP(AV$421,TabelleK51BI,7,FALSE),""),"")</f>
        <v/>
      </c>
      <c r="AW472" s="4" t="str">
        <f ca="1">IFERROR(IF($B472&lt;&gt;"",VLOOKUP(AW$421,TabelleK51BI,7,FALSE),""),"")</f>
        <v/>
      </c>
      <c r="AX472" s="4" t="str">
        <f ca="1">IFERROR(IF($B472&lt;&gt;"",VLOOKUP(AX$421,TabelleK51BI,7,FALSE),""),"")</f>
        <v/>
      </c>
      <c r="AY472" s="4" t="str">
        <f ca="1">IFERROR(IF($B472&lt;&gt;"",VLOOKUP(AY$421,TabelleK51BI,7,FALSE),""),"")</f>
        <v/>
      </c>
      <c r="AZ472" s="4" t="str">
        <f ca="1">IFERROR(IF($B472&lt;&gt;"",VLOOKUP(AZ$421,TabelleK51BI,7,FALSE),""),"")</f>
        <v/>
      </c>
      <c r="BA472" s="4" t="str">
        <f ca="1">IFERROR(IF($B472&lt;&gt;"",VLOOKUP(BA$421,TabelleK51BI,7,FALSE),""),"")</f>
        <v/>
      </c>
      <c r="BB472" s="4" t="str">
        <f ca="1">IFERROR(IF($B472&lt;&gt;"",VLOOKUP(BB$421,TabelleK51BI,7,FALSE),""),"")</f>
        <v/>
      </c>
      <c r="BC472" s="4" t="str">
        <f ca="1">IFERROR(IF($B472&lt;&gt;"",VLOOKUP(BC$421,TabelleK51BI,7,FALSE),""),"")</f>
        <v/>
      </c>
      <c r="BD472" s="4" t="str">
        <f ca="1">IFERROR(IF($B472&lt;&gt;"",VLOOKUP(BD$421,TabelleK51BI,7,FALSE),""),"")</f>
        <v/>
      </c>
      <c r="BE472" s="4" t="str">
        <f ca="1">IFERROR(IF($B472&lt;&gt;"",VLOOKUP(BE$421,TabelleK51BI,7,FALSE),""),"")</f>
        <v/>
      </c>
      <c r="BF472" s="4" t="str">
        <f ca="1">IFERROR(IF($B472&lt;&gt;"",VLOOKUP(BF$421,TabelleK51BI,7,FALSE),""),"")</f>
        <v/>
      </c>
      <c r="BG472" s="4" t="str">
        <f ca="1">IFERROR(IF($B472&lt;&gt;"",VLOOKUP(BG$421,TabelleK51BI,7,FALSE),""),"")</f>
        <v/>
      </c>
      <c r="BH472" s="4" t="str">
        <f ca="1">IFERROR(IF($B472&lt;&gt;"",VLOOKUP(BH$421,TabelleK51BI,7,FALSE),""),"")</f>
        <v/>
      </c>
      <c r="BI472" s="4" t="str">
        <f ca="1">IFERROR(IF($B472&lt;&gt;"",VLOOKUP(BI$421,TabelleK51BI,7,FALSE),""),"")</f>
        <v/>
      </c>
      <c r="BJ472" s="4" t="str">
        <f ca="1">IFERROR(IF($B472&lt;&gt;"",VLOOKUP(BJ$421,TabelleK51BI,7,FALSE),""),"")</f>
        <v/>
      </c>
      <c r="BK472" s="4" t="str">
        <f ca="1">IFERROR(IF($B472&lt;&gt;"",VLOOKUP(BK$421,TabelleK51BI,7,FALSE),""),"")</f>
        <v/>
      </c>
      <c r="BL472" s="4" t="str">
        <f ca="1">IFERROR(IF($B472&lt;&gt;"",VLOOKUP(BL$421,TabelleK51BI,7,FALSE),""),"")</f>
        <v/>
      </c>
      <c r="BM472" s="4" t="str">
        <f ca="1">IFERROR(IF($B472&lt;&gt;"",VLOOKUP(BM$421,TabelleK51BI,7,FALSE),""),"")</f>
        <v/>
      </c>
      <c r="BN472" s="4" t="str">
        <f ca="1">IFERROR(IF($B472&lt;&gt;"",VLOOKUP(BN$421,TabelleK51BI,7,FALSE),""),"")</f>
        <v/>
      </c>
      <c r="BO472" s="4" t="str">
        <f ca="1">IFERROR(IF($B472&lt;&gt;"",VLOOKUP(BO$421,TabelleK51BI,7,FALSE),""),"")</f>
        <v/>
      </c>
      <c r="BP472" s="4" t="str">
        <f ca="1">IFERROR(IF($B472&lt;&gt;"",VLOOKUP(BP$421,TabelleK51BI,7,FALSE),""),"")</f>
        <v/>
      </c>
      <c r="BQ472" s="4" t="str">
        <f ca="1">IFERROR(IF($B472&lt;&gt;"",VLOOKUP(BQ$421,TabelleK51BI,7,FALSE),""),"")</f>
        <v/>
      </c>
      <c r="BR472" s="4" t="str">
        <f ca="1">IFERROR(IF($B472&lt;&gt;"",VLOOKUP(BR$421,TabelleK51BI,7,FALSE),""),"")</f>
        <v/>
      </c>
      <c r="BS472" s="4" t="str">
        <f ca="1">IFERROR(IF($B472&lt;&gt;"",VLOOKUP(BS$421,TabelleK51BI,7,FALSE),""),"")</f>
        <v/>
      </c>
      <c r="BT472" s="4" t="str">
        <f ca="1">IFERROR(IF($B472&lt;&gt;"",VLOOKUP(BT$421,TabelleK51BI,7,FALSE),""),"")</f>
        <v/>
      </c>
      <c r="BU472" s="4" t="str">
        <f ca="1">IFERROR(IF($B472&lt;&gt;"",VLOOKUP(BU$421,TabelleK51BI,7,FALSE),""),"")</f>
        <v/>
      </c>
      <c r="BV472" s="4" t="str">
        <f ca="1">IFERROR(IF($B472&lt;&gt;"",VLOOKUP(BV$421,TabelleK51BI,7,FALSE),""),"")</f>
        <v/>
      </c>
      <c r="BW472" s="4" t="str">
        <f ca="1">IFERROR(IF($B472&lt;&gt;"",VLOOKUP(BW$421,TabelleK51BI,7,FALSE),""),"")</f>
        <v/>
      </c>
      <c r="BX472" s="4" t="str">
        <f ca="1">IFERROR(IF($B472&lt;&gt;"",VLOOKUP(BX$421,TabelleK51BI,7,FALSE),""),"")</f>
        <v/>
      </c>
      <c r="BY472" s="4" t="str">
        <f ca="1">IFERROR(IF($B472&lt;&gt;"",VLOOKUP(BY$421,TabelleK51BI,7,FALSE),""),"")</f>
        <v/>
      </c>
      <c r="BZ472" s="4" t="str">
        <f ca="1">IFERROR(IF($B472&lt;&gt;"",VLOOKUP(BZ$421,TabelleK51BI,7,FALSE),""),"")</f>
        <v/>
      </c>
      <c r="CA472" s="4" t="str">
        <f ca="1">IFERROR(IF($B472&lt;&gt;"",VLOOKUP(CA$421,TabelleK51BI,7,FALSE),""),"")</f>
        <v/>
      </c>
      <c r="CB472" s="4" t="str">
        <f ca="1">IFERROR(IF($B472&lt;&gt;"",VLOOKUP(CB$421,TabelleK51BI,7,FALSE),""),"")</f>
        <v/>
      </c>
      <c r="CC472" s="4" t="str">
        <f ca="1">IFERROR(IF($B472&lt;&gt;"",VLOOKUP(CC$421,TabelleK51BI,7,FALSE),""),"")</f>
        <v/>
      </c>
      <c r="CD472" s="4" t="str">
        <f ca="1">IFERROR(IF($B472&lt;&gt;"",VLOOKUP(CD$421,TabelleK51BI,7,FALSE),""),"")</f>
        <v/>
      </c>
      <c r="CE472" s="4" t="str">
        <f ca="1">IFERROR(IF($B472&lt;&gt;"",VLOOKUP(CE$421,TabelleK51BI,7,FALSE),""),"")</f>
        <v/>
      </c>
      <c r="CF472" s="4" t="str">
        <f ca="1">IFERROR(IF($B472&lt;&gt;"",VLOOKUP(CF$421,TabelleK51BI,7,FALSE),""),"")</f>
        <v/>
      </c>
      <c r="CG472" s="4" t="str">
        <f ca="1">IFERROR(IF($B472&lt;&gt;"",VLOOKUP(CG$421,TabelleK51BI,7,FALSE),""),"")</f>
        <v/>
      </c>
      <c r="CH472" s="4" t="str">
        <f ca="1">IFERROR(IF($B472&lt;&gt;"",VLOOKUP(CH$421,TabelleK51BI,7,FALSE),""),"")</f>
        <v/>
      </c>
      <c r="CI472" s="4" t="str">
        <f ca="1">IFERROR(IF($B472&lt;&gt;"",VLOOKUP(CI$421,TabelleK51BI,7,FALSE),""),"")</f>
        <v/>
      </c>
      <c r="CJ472" s="4" t="str">
        <f ca="1">IFERROR(IF($B472&lt;&gt;"",VLOOKUP(CJ$421,TabelleK51BI,7,FALSE),""),"")</f>
        <v/>
      </c>
      <c r="CK472" s="4" t="str">
        <f ca="1">IFERROR(IF($B472&lt;&gt;"",VLOOKUP(CK$421,TabelleK51BI,7,FALSE),""),"")</f>
        <v/>
      </c>
      <c r="CL472" s="4" t="str">
        <f ca="1">IFERROR(IF($B472&lt;&gt;"",VLOOKUP(CL$421,TabelleK51BI,7,FALSE),""),"")</f>
        <v/>
      </c>
      <c r="CM472" s="4" t="str">
        <f ca="1">IFERROR(IF($B472&lt;&gt;"",VLOOKUP(CM$421,TabelleK51BI,7,FALSE),""),"")</f>
        <v/>
      </c>
      <c r="CN472" s="4" t="str">
        <f ca="1">IFERROR(IF($B472&lt;&gt;"",VLOOKUP(CN$421,TabelleK51BI,7,FALSE),""),"")</f>
        <v/>
      </c>
      <c r="CO472" s="4" t="str">
        <f ca="1">IFERROR(IF($B472&lt;&gt;"",VLOOKUP(CO$421,TabelleK51BI,7,FALSE),""),"")</f>
        <v/>
      </c>
      <c r="CP472" s="4" t="str">
        <f ca="1">IFERROR(IF($B472&lt;&gt;"",VLOOKUP(CP$421,TabelleK51BI,7,FALSE),""),"")</f>
        <v/>
      </c>
      <c r="CQ472" s="4" t="str">
        <f ca="1">IFERROR(IF($B472&lt;&gt;"",VLOOKUP(CQ$421,TabelleK51BI,7,FALSE),""),"")</f>
        <v/>
      </c>
      <c r="CR472" s="4" t="str">
        <f ca="1">IFERROR(IF($B472&lt;&gt;"",VLOOKUP(CR$421,TabelleK51BI,7,FALSE),""),"")</f>
        <v/>
      </c>
      <c r="CS472" s="4" t="str">
        <f ca="1">IFERROR(IF($B472&lt;&gt;"",VLOOKUP(CS$421,TabelleK51BI,7,FALSE),""),"")</f>
        <v/>
      </c>
      <c r="CT472" s="4" t="str">
        <f ca="1">IFERROR(IF($B472&lt;&gt;"",VLOOKUP(CT$421,TabelleK51BI,7,FALSE),""),"")</f>
        <v/>
      </c>
      <c r="CU472" s="4" t="str">
        <f ca="1">IFERROR(IF($B472&lt;&gt;"",VLOOKUP(CU$421,TabelleK51BI,7,FALSE),""),"")</f>
        <v/>
      </c>
      <c r="CV472" s="4" t="str">
        <f ca="1">IFERROR(IF($B472&lt;&gt;"",VLOOKUP(CV$421,TabelleK51BI,7,FALSE),""),"")</f>
        <v/>
      </c>
      <c r="CW472" s="4" t="str">
        <f ca="1">IFERROR(IF($B472&lt;&gt;"",VLOOKUP(CW$421,TabelleK51BI,7,FALSE),""),"")</f>
        <v/>
      </c>
      <c r="CX472" s="4" t="str">
        <f ca="1">IFERROR(IF($B472&lt;&gt;"",VLOOKUP(CX$421,TabelleK51BI,7,FALSE),""),"")</f>
        <v/>
      </c>
      <c r="CY472" s="4" t="str">
        <f ca="1">IFERROR(IF($B472&lt;&gt;"",VLOOKUP(CY$421,TabelleK51BI,7,FALSE),""),"")</f>
        <v/>
      </c>
      <c r="CZ472" s="4" t="str">
        <f ca="1">IFERROR(IF($B472&lt;&gt;"",VLOOKUP(CZ$421,TabelleK51BI,7,FALSE),""),"")</f>
        <v/>
      </c>
      <c r="DA472" s="4" t="str">
        <f ca="1">IFERROR(IF($B472&lt;&gt;"",VLOOKUP(DA$421,TabelleK51BI,7,FALSE),""),"")</f>
        <v/>
      </c>
      <c r="DB472" s="4" t="str">
        <f ca="1">IFERROR(IF($B472&lt;&gt;"",VLOOKUP(DB$421,TabelleK51BI,7,FALSE),""),"")</f>
        <v/>
      </c>
      <c r="DC472" s="4" t="str">
        <f ca="1">IFERROR(IF($B472&lt;&gt;"",VLOOKUP(DC$421,TabelleK51BI,7,FALSE),""),"")</f>
        <v/>
      </c>
      <c r="DD472" s="4" t="str">
        <f ca="1">IFERROR(IF($B472&lt;&gt;"",VLOOKUP(DD$421,TabelleK51BI,7,FALSE),""),"")</f>
        <v/>
      </c>
      <c r="DE472" s="4" t="str">
        <f ca="1">IFERROR(IF($B472&lt;&gt;"",VLOOKUP(DE$421,TabelleK51BI,7,FALSE),""),"")</f>
        <v/>
      </c>
      <c r="DF472" s="4" t="str">
        <f ca="1">IFERROR(IF($B472&lt;&gt;"",VLOOKUP(DF$421,TabelleK51BI,7,FALSE),""),"")</f>
        <v/>
      </c>
      <c r="DG472" s="4" t="str">
        <f ca="1">IFERROR(IF($B472&lt;&gt;"",VLOOKUP(DG$421,TabelleK51BI,7,FALSE),""),"")</f>
        <v/>
      </c>
      <c r="DH472" s="4" t="str">
        <f ca="1">IFERROR(IF($B472&lt;&gt;"",VLOOKUP(DH$421,TabelleK51BI,7,FALSE),""),"")</f>
        <v/>
      </c>
      <c r="DI472" s="4" t="str">
        <f ca="1">IFERROR(IF($B472&lt;&gt;"",VLOOKUP(DI$421,TabelleK51BI,7,FALSE),""),"")</f>
        <v/>
      </c>
      <c r="DJ472" s="4" t="str">
        <f ca="1">IFERROR(IF($B472&lt;&gt;"",VLOOKUP(DJ$421,TabelleK51BI,7,FALSE),""),"")</f>
        <v/>
      </c>
      <c r="DK472" s="4" t="str">
        <f ca="1">IFERROR(IF($B472&lt;&gt;"",VLOOKUP(DK$421,TabelleK51BI,7,FALSE),""),"")</f>
        <v/>
      </c>
      <c r="DL472" s="4" t="str">
        <f ca="1">IFERROR(IF($B472&lt;&gt;"",VLOOKUP(DL$421,TabelleK51BI,7,FALSE),""),"")</f>
        <v/>
      </c>
      <c r="DM472" s="4" t="str">
        <f ca="1">IFERROR(IF($B472&lt;&gt;"",VLOOKUP(DM$421,TabelleK51BI,7,FALSE),""),"")</f>
        <v/>
      </c>
      <c r="DN472" s="4" t="str">
        <f ca="1">IFERROR(IF($B472&lt;&gt;"",VLOOKUP(DN$421,TabelleK51BI,7,FALSE),""),"")</f>
        <v/>
      </c>
      <c r="DO472" s="4" t="str">
        <f ca="1">IFERROR(IF($B472&lt;&gt;"",VLOOKUP(DO$421,TabelleK51BI,7,FALSE),""),"")</f>
        <v/>
      </c>
      <c r="DP472" s="4" t="str">
        <f ca="1">IFERROR(IF($B472&lt;&gt;"",VLOOKUP(DP$421,TabelleK51BI,7,FALSE),""),"")</f>
        <v/>
      </c>
      <c r="DQ472" s="4" t="str">
        <f ca="1">IFERROR(IF($B472&lt;&gt;"",VLOOKUP(DQ$421,TabelleK51BI,7,FALSE),""),"")</f>
        <v/>
      </c>
      <c r="DR472" s="4" t="str">
        <f ca="1">IFERROR(IF($B472&lt;&gt;"",VLOOKUP(DR$421,TabelleK51BI,7,FALSE),""),"")</f>
        <v/>
      </c>
      <c r="DS472" s="4" t="str">
        <f ca="1">IFERROR(IF($B472&lt;&gt;"",VLOOKUP(DS$421,TabelleK51BI,7,FALSE),""),"")</f>
        <v/>
      </c>
      <c r="DT472" s="4" t="str">
        <f ca="1">IFERROR(IF($B472&lt;&gt;"",VLOOKUP(DT$421,TabelleK51BI,7,FALSE),""),"")</f>
        <v/>
      </c>
      <c r="DU472" s="4" t="str">
        <f ca="1">IFERROR(IF($B472&lt;&gt;"",VLOOKUP(DU$421,TabelleK51BI,7,FALSE),""),"")</f>
        <v/>
      </c>
      <c r="DV472" s="4" t="str">
        <f ca="1">IFERROR(IF($B472&lt;&gt;"",VLOOKUP(DV$421,TabelleK51BI,7,FALSE),""),"")</f>
        <v/>
      </c>
      <c r="DW472" s="4" t="str">
        <f ca="1">IFERROR(IF($B472&lt;&gt;"",VLOOKUP(DW$421,TabelleK51BI,7,FALSE),""),"")</f>
        <v/>
      </c>
      <c r="DX472" s="4" t="str">
        <f ca="1">IFERROR(IF($B472&lt;&gt;"",VLOOKUP(DX$421,TabelleK51BI,7,FALSE),""),"")</f>
        <v/>
      </c>
      <c r="DY472" s="4" t="str">
        <f ca="1">IFERROR(IF($B472&lt;&gt;"",VLOOKUP(DY$421,TabelleK51BI,7,FALSE),""),"")</f>
        <v/>
      </c>
      <c r="DZ472" s="4" t="str">
        <f ca="1">IFERROR(IF($B472&lt;&gt;"",VLOOKUP(DZ$421,TabelleK51BI,7,FALSE),""),"")</f>
        <v/>
      </c>
      <c r="EA472" s="4" t="str">
        <f ca="1">IFERROR(IF($B472&lt;&gt;"",VLOOKUP(EA$421,TabelleK51BI,7,FALSE),""),"")</f>
        <v/>
      </c>
      <c r="EB472" s="4" t="str">
        <f ca="1">IFERROR(IF($B472&lt;&gt;"",VLOOKUP(EB$421,TabelleK51BI,7,FALSE),""),"")</f>
        <v/>
      </c>
      <c r="EC472" s="4" t="str">
        <f ca="1">IFERROR(IF($B472&lt;&gt;"",VLOOKUP(EC$421,TabelleK51BI,7,FALSE),""),"")</f>
        <v/>
      </c>
      <c r="ED472" s="4" t="str">
        <f ca="1">IFERROR(IF($B472&lt;&gt;"",VLOOKUP(ED$421,TabelleK51BI,7,FALSE),""),"")</f>
        <v/>
      </c>
      <c r="EE472" s="4" t="str">
        <f ca="1">IFERROR(IF($B472&lt;&gt;"",VLOOKUP(EE$421,TabelleK51BI,7,FALSE),""),"")</f>
        <v/>
      </c>
      <c r="EF472" s="4" t="str">
        <f ca="1">IFERROR(IF($B472&lt;&gt;"",VLOOKUP(EF$421,TabelleK51BI,7,FALSE),""),"")</f>
        <v/>
      </c>
      <c r="EG472" s="4" t="str">
        <f ca="1">IFERROR(IF($B472&lt;&gt;"",VLOOKUP(EG$421,TabelleK51BI,7,FALSE),""),"")</f>
        <v/>
      </c>
      <c r="EH472" s="4" t="str">
        <f ca="1">IFERROR(IF($B472&lt;&gt;"",VLOOKUP(EH$421,TabelleK51BI,7,FALSE),""),"")</f>
        <v/>
      </c>
      <c r="EI472" s="4" t="str">
        <f ca="1">IFERROR(IF($B472&lt;&gt;"",VLOOKUP(EI$421,TabelleK51BI,7,FALSE),""),"")</f>
        <v/>
      </c>
      <c r="EJ472" s="4" t="str">
        <f ca="1">IFERROR(IF($B472&lt;&gt;"",VLOOKUP(EJ$421,TabelleK51BI,7,FALSE),""),"")</f>
        <v/>
      </c>
      <c r="EK472" s="4" t="str">
        <f ca="1">IFERROR(IF($B472&lt;&gt;"",VLOOKUP(EK$421,TabelleK51BI,7,FALSE),""),"")</f>
        <v/>
      </c>
      <c r="EL472" s="4" t="str">
        <f ca="1">IFERROR(IF($B472&lt;&gt;"",VLOOKUP(EL$421,TabelleK51BI,7,FALSE),""),"")</f>
        <v/>
      </c>
      <c r="EM472" s="4" t="str">
        <f ca="1">IFERROR(IF($B472&lt;&gt;"",VLOOKUP(EM$421,TabelleK51BI,7,FALSE),""),"")</f>
        <v/>
      </c>
      <c r="EN472" s="4" t="str">
        <f ca="1">IFERROR(IF($B472&lt;&gt;"",VLOOKUP(EN$421,TabelleK51BI,7,FALSE),""),"")</f>
        <v/>
      </c>
      <c r="EO472" s="4" t="str">
        <f ca="1">IFERROR(IF($B472&lt;&gt;"",VLOOKUP(EO$421,TabelleK51BI,7,FALSE),""),"")</f>
        <v/>
      </c>
      <c r="EP472" s="4" t="str">
        <f ca="1">IFERROR(IF($B472&lt;&gt;"",VLOOKUP(EP$421,TabelleK51BI,7,FALSE),""),"")</f>
        <v/>
      </c>
      <c r="EQ472" s="4" t="str">
        <f ca="1">IFERROR(IF($B472&lt;&gt;"",VLOOKUP(EQ$421,TabelleK51BI,7,FALSE),""),"")</f>
        <v/>
      </c>
      <c r="ER472" s="4" t="str">
        <f ca="1">IFERROR(IF($B472&lt;&gt;"",VLOOKUP(ER$421,TabelleK51BI,7,FALSE),""),"")</f>
        <v/>
      </c>
      <c r="ES472" s="4" t="str">
        <f ca="1">IFERROR(IF($B472&lt;&gt;"",VLOOKUP(ES$421,TabelleK51BI,7,FALSE),""),"")</f>
        <v/>
      </c>
      <c r="ET472" s="4" t="str">
        <f ca="1">IFERROR(IF($B472&lt;&gt;"",VLOOKUP(ET$421,TabelleK51BI,7,FALSE),""),"")</f>
        <v/>
      </c>
      <c r="EU472" s="4" t="str">
        <f ca="1">IFERROR(IF($B472&lt;&gt;"",VLOOKUP(EU$421,TabelleK51BI,7,FALSE),""),"")</f>
        <v/>
      </c>
      <c r="EV472" s="4" t="str">
        <f ca="1">IFERROR(IF($B472&lt;&gt;"",VLOOKUP(EV$421,TabelleK51BI,7,FALSE),""),"")</f>
        <v/>
      </c>
      <c r="EW472" s="4" t="str">
        <f ca="1">IFERROR(IF($B472&lt;&gt;"",VLOOKUP(EW$421,TabelleK51BI,7,FALSE),""),"")</f>
        <v/>
      </c>
      <c r="EX472" s="4" t="str">
        <f ca="1">IFERROR(IF($B472&lt;&gt;"",VLOOKUP(EX$421,TabelleK51BI,7,FALSE),""),"")</f>
        <v/>
      </c>
      <c r="EY472" s="4" t="str">
        <f ca="1">IFERROR(IF($B472&lt;&gt;"",VLOOKUP(EY$421,TabelleK51BI,7,FALSE),""),"")</f>
        <v/>
      </c>
      <c r="EZ472" s="4" t="str">
        <f ca="1">IFERROR(IF($B472&lt;&gt;"",VLOOKUP(EZ$421,TabelleK51BI,7,FALSE),""),"")</f>
        <v/>
      </c>
      <c r="FA472" s="4" t="str">
        <f ca="1">IFERROR(IF($B472&lt;&gt;"",VLOOKUP(FA$421,TabelleK51BI,7,FALSE),""),"")</f>
        <v/>
      </c>
      <c r="FB472" s="4" t="str">
        <f ca="1">IFERROR(IF($B472&lt;&gt;"",VLOOKUP(FB$421,TabelleK51BI,7,FALSE),""),"")</f>
        <v/>
      </c>
      <c r="FC472" s="4" t="str">
        <f ca="1">IFERROR(IF($B472&lt;&gt;"",VLOOKUP(FC$421,TabelleK51BI,7,FALSE),""),"")</f>
        <v/>
      </c>
      <c r="FD472" s="4" t="str">
        <f ca="1">IFERROR(IF($B472&lt;&gt;"",VLOOKUP(FD$421,TabelleK51BI,7,FALSE),""),"")</f>
        <v/>
      </c>
      <c r="FE472" s="4" t="str">
        <f ca="1">IFERROR(IF($B472&lt;&gt;"",VLOOKUP(FE$421,TabelleK51BI,7,FALSE),""),"")</f>
        <v/>
      </c>
      <c r="FF472" s="4" t="str">
        <f ca="1">IFERROR(IF($B472&lt;&gt;"",VLOOKUP(FF$421,TabelleK51BI,7,FALSE),""),"")</f>
        <v/>
      </c>
      <c r="FG472" s="4" t="str">
        <f ca="1">IFERROR(IF($B472&lt;&gt;"",VLOOKUP(FG$421,TabelleK51BI,7,FALSE),""),"")</f>
        <v/>
      </c>
      <c r="FH472" s="4" t="str">
        <f ca="1">IFERROR(IF($B472&lt;&gt;"",VLOOKUP(FH$421,TabelleK51BI,7,FALSE),""),"")</f>
        <v/>
      </c>
      <c r="FI472" s="4" t="str">
        <f ca="1">IFERROR(IF($B472&lt;&gt;"",VLOOKUP(FI$421,TabelleK51BI,7,FALSE),""),"")</f>
        <v/>
      </c>
      <c r="FJ472" s="4" t="str">
        <f ca="1">IFERROR(IF($B472&lt;&gt;"",VLOOKUP(FJ$421,TabelleK51BI,7,FALSE),""),"")</f>
        <v/>
      </c>
      <c r="FK472" s="4" t="str">
        <f ca="1">IFERROR(IF($B472&lt;&gt;"",VLOOKUP(FK$421,TabelleK51BI,7,FALSE),""),"")</f>
        <v/>
      </c>
      <c r="FL472" s="4" t="str">
        <f ca="1">IFERROR(IF($B472&lt;&gt;"",VLOOKUP(FL$421,TabelleK51BI,7,FALSE),""),"")</f>
        <v/>
      </c>
      <c r="FM472" s="4" t="str">
        <f ca="1">IFERROR(IF($B472&lt;&gt;"",VLOOKUP(FM$421,TabelleK51BI,7,FALSE),""),"")</f>
        <v/>
      </c>
      <c r="FN472" s="4" t="str">
        <f ca="1">IFERROR(IF($B472&lt;&gt;"",VLOOKUP(FN$421,TabelleK51BI,7,FALSE),""),"")</f>
        <v/>
      </c>
      <c r="FO472" s="4" t="str">
        <f ca="1">IFERROR(IF($B472&lt;&gt;"",VLOOKUP(FO$421,TabelleK51BI,7,FALSE),""),"")</f>
        <v/>
      </c>
      <c r="FP472" s="4" t="str">
        <f ca="1">IFERROR(IF($B472&lt;&gt;"",VLOOKUP(FP$421,TabelleK51BI,7,FALSE),""),"")</f>
        <v/>
      </c>
      <c r="FQ472" s="4" t="str">
        <f ca="1">IFERROR(IF($B472&lt;&gt;"",VLOOKUP(FQ$421,TabelleK51BI,7,FALSE),""),"")</f>
        <v/>
      </c>
      <c r="FR472" s="4" t="str">
        <f ca="1">IFERROR(IF($B472&lt;&gt;"",VLOOKUP(FR$421,TabelleK51BI,7,FALSE),""),"")</f>
        <v/>
      </c>
      <c r="FS472" s="4" t="str">
        <f ca="1">IFERROR(IF($B472&lt;&gt;"",VLOOKUP(FS$421,TabelleK51BI,7,FALSE),""),"")</f>
        <v/>
      </c>
      <c r="FT472" s="4" t="str">
        <f ca="1">IFERROR(IF($B472&lt;&gt;"",VLOOKUP(FT$421,TabelleK51BI,7,FALSE),""),"")</f>
        <v/>
      </c>
      <c r="FU472" s="4" t="str">
        <f ca="1">IFERROR(IF($B472&lt;&gt;"",VLOOKUP(FU$421,TabelleK51BI,7,FALSE),""),"")</f>
        <v/>
      </c>
      <c r="FV472" s="4" t="str">
        <f ca="1">IFERROR(IF($B472&lt;&gt;"",VLOOKUP(FV$421,TabelleK51BI,7,FALSE),""),"")</f>
        <v/>
      </c>
      <c r="FW472" s="4" t="str">
        <f ca="1">IFERROR(IF($B472&lt;&gt;"",VLOOKUP(FW$421,TabelleK51BI,7,FALSE),""),"")</f>
        <v/>
      </c>
      <c r="FX472" s="4" t="str">
        <f ca="1">IFERROR(IF($B472&lt;&gt;"",VLOOKUP(FX$421,TabelleK51BI,7,FALSE),""),"")</f>
        <v/>
      </c>
      <c r="FY472" s="4" t="str">
        <f ca="1">IFERROR(IF($B472&lt;&gt;"",VLOOKUP(FY$421,TabelleK51BI,7,FALSE),""),"")</f>
        <v/>
      </c>
      <c r="FZ472" s="4" t="str">
        <f ca="1">IFERROR(IF($B472&lt;&gt;"",VLOOKUP(FZ$421,TabelleK51BI,7,FALSE),""),"")</f>
        <v/>
      </c>
      <c r="GA472" s="4" t="str">
        <f ca="1">IFERROR(IF($B472&lt;&gt;"",VLOOKUP(GA$421,TabelleK51BI,7,FALSE),""),"")</f>
        <v/>
      </c>
      <c r="GB472" s="4" t="str">
        <f ca="1">IFERROR(IF($B472&lt;&gt;"",VLOOKUP(GB$421,TabelleK51BI,7,FALSE),""),"")</f>
        <v/>
      </c>
      <c r="GC472" s="4" t="str">
        <f ca="1">IFERROR(IF($B472&lt;&gt;"",VLOOKUP(GC$421,TabelleK51BI,7,FALSE),""),"")</f>
        <v/>
      </c>
      <c r="GD472" s="4" t="str">
        <f ca="1">IFERROR(IF($B472&lt;&gt;"",VLOOKUP(GD$421,TabelleK51BI,7,FALSE),""),"")</f>
        <v/>
      </c>
      <c r="GE472" s="4" t="str">
        <f ca="1">IFERROR(IF($B472&lt;&gt;"",VLOOKUP(GE$421,TabelleK51BI,7,FALSE),""),"")</f>
        <v/>
      </c>
      <c r="GF472" s="4" t="str">
        <f ca="1">IFERROR(IF($B472&lt;&gt;"",VLOOKUP(GF$421,TabelleK51BI,7,FALSE),""),"")</f>
        <v/>
      </c>
      <c r="GG472" s="4" t="str">
        <f ca="1">IFERROR(IF($B472&lt;&gt;"",VLOOKUP(GG$421,TabelleK51BI,7,FALSE),""),"")</f>
        <v/>
      </c>
      <c r="GH472" s="4" t="str">
        <f ca="1">IFERROR(IF($B472&lt;&gt;"",VLOOKUP(GH$421,TabelleK51BI,7,FALSE),""),"")</f>
        <v/>
      </c>
      <c r="GI472" s="4" t="str">
        <f ca="1">IFERROR(IF($B472&lt;&gt;"",VLOOKUP(GI$421,TabelleK51BI,7,FALSE),""),"")</f>
        <v/>
      </c>
      <c r="GJ472" s="4" t="str">
        <f ca="1">IFERROR(IF($B472&lt;&gt;"",VLOOKUP(GJ$421,TabelleK51BI,7,FALSE),""),"")</f>
        <v/>
      </c>
      <c r="GK472" s="4" t="str">
        <f ca="1">IFERROR(IF($B472&lt;&gt;"",VLOOKUP(GK$421,TabelleK51BI,7,FALSE),""),"")</f>
        <v/>
      </c>
      <c r="GL472" s="4" t="str">
        <f ca="1">IFERROR(IF($B472&lt;&gt;"",VLOOKUP(GL$421,TabelleK51BI,7,FALSE),""),"")</f>
        <v/>
      </c>
      <c r="GM472" s="4" t="str">
        <f ca="1">IFERROR(IF($B472&lt;&gt;"",VLOOKUP(GM$421,TabelleK51BI,7,FALSE),""),"")</f>
        <v/>
      </c>
      <c r="GN472" s="4" t="str">
        <f ca="1">IFERROR(IF($B472&lt;&gt;"",VLOOKUP(GN$421,TabelleK51BI,7,FALSE),""),"")</f>
        <v/>
      </c>
      <c r="GO472" s="4" t="str">
        <f ca="1">IFERROR(IF($B472&lt;&gt;"",VLOOKUP(GO$421,TabelleK51BI,7,FALSE),""),"")</f>
        <v/>
      </c>
      <c r="GP472" s="4" t="str">
        <f ca="1">IFERROR(IF($B472&lt;&gt;"",VLOOKUP(GP$421,TabelleK51BI,7,FALSE),""),"")</f>
        <v/>
      </c>
      <c r="GQ472" s="4" t="str">
        <f ca="1">IFERROR(IF($B472&lt;&gt;"",VLOOKUP(GQ$421,TabelleK51BI,7,FALSE),""),"")</f>
        <v/>
      </c>
      <c r="GR472" s="4" t="str">
        <f ca="1">IFERROR(IF($B472&lt;&gt;"",VLOOKUP(GR$421,TabelleK51BI,7,FALSE),""),"")</f>
        <v/>
      </c>
      <c r="GS472" s="4" t="str">
        <f ca="1">IFERROR(IF($B472&lt;&gt;"",VLOOKUP(GS$421,TabelleK51BI,7,FALSE),""),"")</f>
        <v/>
      </c>
      <c r="GT472" s="4" t="str">
        <f ca="1">IFERROR(IF($B472&lt;&gt;"",VLOOKUP(GT$421,TabelleK51BI,7,FALSE),""),"")</f>
        <v/>
      </c>
      <c r="GU472" s="4" t="str">
        <f ca="1">IFERROR(IF($B472&lt;&gt;"",VLOOKUP(GU$421,TabelleK51BI,7,FALSE),""),"")</f>
        <v/>
      </c>
      <c r="GV472" s="4" t="str">
        <f ca="1">IFERROR(IF($B472&lt;&gt;"",VLOOKUP(GV$421,TabelleK51BI,7,FALSE),""),"")</f>
        <v/>
      </c>
      <c r="GW472" s="4" t="str">
        <f ca="1">IFERROR(IF($B472&lt;&gt;"",VLOOKUP(GW$421,TabelleK51BI,7,FALSE),""),"")</f>
        <v/>
      </c>
      <c r="GX472" s="4" t="str">
        <f ca="1">IFERROR(IF($B472&lt;&gt;"",VLOOKUP(GX$421,TabelleK51BI,7,FALSE),""),"")</f>
        <v/>
      </c>
      <c r="GY472" s="4" t="str">
        <f ca="1">IFERROR(IF($B472&lt;&gt;"",VLOOKUP(GY$421,TabelleK51BI,7,FALSE),""),"")</f>
        <v/>
      </c>
      <c r="GZ472" s="4" t="str">
        <f ca="1">IFERROR(IF($B472&lt;&gt;"",VLOOKUP(GZ$421,TabelleK51BI,7,FALSE),""),"")</f>
        <v/>
      </c>
      <c r="HA472" s="4" t="str">
        <f ca="1">IFERROR(IF($B472&lt;&gt;"",VLOOKUP(HA$421,TabelleK51BI,7,FALSE),""),"")</f>
        <v/>
      </c>
      <c r="HB472" s="4" t="str">
        <f ca="1">IFERROR(IF($B472&lt;&gt;"",VLOOKUP(HB$421,TabelleK51BI,7,FALSE),""),"")</f>
        <v/>
      </c>
      <c r="HC472" s="4" t="str">
        <f ca="1">IFERROR(IF($B472&lt;&gt;"",VLOOKUP(HC$421,TabelleK51BI,7,FALSE),""),"")</f>
        <v/>
      </c>
      <c r="HD472" s="4" t="str">
        <f ca="1">IFERROR(IF($B472&lt;&gt;"",VLOOKUP(HD$421,TabelleK51BI,7,FALSE),""),"")</f>
        <v/>
      </c>
      <c r="HE472" s="4" t="str">
        <f ca="1">IFERROR(IF($B472&lt;&gt;"",VLOOKUP(HE$421,TabelleK51BI,7,FALSE),""),"")</f>
        <v/>
      </c>
      <c r="HF472" s="4" t="str">
        <f ca="1">IFERROR(IF($B472&lt;&gt;"",VLOOKUP(HF$421,TabelleK51BI,7,FALSE),""),"")</f>
        <v/>
      </c>
      <c r="HG472" s="4" t="str">
        <f ca="1">IFERROR(IF($B472&lt;&gt;"",VLOOKUP(HG$421,TabelleK51BI,7,FALSE),""),"")</f>
        <v/>
      </c>
      <c r="HH472" s="4" t="str">
        <f ca="1">IFERROR(IF($B472&lt;&gt;"",VLOOKUP(HH$421,TabelleK51BI,7,FALSE),""),"")</f>
        <v/>
      </c>
      <c r="HI472" s="4" t="str">
        <f ca="1">IFERROR(IF($B472&lt;&gt;"",VLOOKUP(HI$421,TabelleK51BI,7,FALSE),""),"")</f>
        <v/>
      </c>
      <c r="HJ472" s="4" t="str">
        <f ca="1">IFERROR(IF($B472&lt;&gt;"",VLOOKUP(HJ$421,TabelleK51BI,7,FALSE),""),"")</f>
        <v/>
      </c>
      <c r="HK472" s="4" t="str">
        <f ca="1">IFERROR(IF($B472&lt;&gt;"",VLOOKUP(HK$421,TabelleK51BI,7,FALSE),""),"")</f>
        <v/>
      </c>
      <c r="HL472" s="4" t="str">
        <f ca="1">IFERROR(IF($B472&lt;&gt;"",VLOOKUP(HL$421,TabelleK51BI,7,FALSE),""),"")</f>
        <v/>
      </c>
      <c r="HM472" s="4" t="str">
        <f ca="1">IFERROR(IF($B472&lt;&gt;"",VLOOKUP(HM$421,TabelleK51BI,7,FALSE),""),"")</f>
        <v/>
      </c>
      <c r="HN472" s="4" t="str">
        <f ca="1">IFERROR(IF($B472&lt;&gt;"",VLOOKUP(HN$421,TabelleK51BI,7,FALSE),""),"")</f>
        <v/>
      </c>
      <c r="HO472" s="4" t="str">
        <f ca="1">IFERROR(IF($B472&lt;&gt;"",VLOOKUP(HO$421,TabelleK51BI,7,FALSE),""),"")</f>
        <v/>
      </c>
      <c r="HP472" s="4" t="str">
        <f ca="1">IFERROR(IF($B472&lt;&gt;"",VLOOKUP(HP$421,TabelleK51BI,7,FALSE),""),"")</f>
        <v/>
      </c>
      <c r="HQ472" s="4" t="str">
        <f ca="1">IFERROR(IF($B472&lt;&gt;"",VLOOKUP(HQ$421,TabelleK51BI,7,FALSE),""),"")</f>
        <v/>
      </c>
      <c r="HR472" s="4" t="str">
        <f ca="1">IFERROR(IF($B472&lt;&gt;"",VLOOKUP(HR$421,TabelleK51BI,7,FALSE),""),"")</f>
        <v/>
      </c>
      <c r="HS472" s="4" t="str">
        <f ca="1">IFERROR(IF($B472&lt;&gt;"",VLOOKUP(HS$421,TabelleK51BI,7,FALSE),""),"")</f>
        <v/>
      </c>
      <c r="HT472" s="4" t="str">
        <f ca="1">IFERROR(IF($B472&lt;&gt;"",VLOOKUP(HT$421,TabelleK51BI,7,FALSE),""),"")</f>
        <v/>
      </c>
      <c r="HU472" s="4" t="str">
        <f ca="1">IFERROR(IF($B472&lt;&gt;"",VLOOKUP(HU$421,TabelleK51BI,7,FALSE),""),"")</f>
        <v/>
      </c>
      <c r="HV472" s="4" t="str">
        <f ca="1">IFERROR(IF($B472&lt;&gt;"",VLOOKUP(HV$421,TabelleK51BI,7,FALSE),""),"")</f>
        <v/>
      </c>
      <c r="HW472" s="4" t="str">
        <f ca="1">IFERROR(IF($B472&lt;&gt;"",VLOOKUP(HW$421,TabelleK51BI,7,FALSE),""),"")</f>
        <v/>
      </c>
      <c r="HX472" s="4" t="str">
        <f ca="1">IFERROR(IF($B472&lt;&gt;"",VLOOKUP(HX$421,TabelleK51BI,7,FALSE),""),"")</f>
        <v/>
      </c>
      <c r="HY472" s="4" t="str">
        <f ca="1">IFERROR(IF($B472&lt;&gt;"",VLOOKUP(HY$421,TabelleK51BI,7,FALSE),""),"")</f>
        <v/>
      </c>
      <c r="HZ472" s="4" t="str">
        <f ca="1">IFERROR(IF($B472&lt;&gt;"",VLOOKUP(HZ$421,TabelleK51BI,7,FALSE),""),"")</f>
        <v/>
      </c>
      <c r="IA472" s="4" t="str">
        <f ca="1">IFERROR(IF($B472&lt;&gt;"",VLOOKUP(IA$421,TabelleK51BI,7,FALSE),""),"")</f>
        <v/>
      </c>
      <c r="IB472" s="4" t="str">
        <f ca="1">IFERROR(IF($B472&lt;&gt;"",VLOOKUP(IB$421,TabelleK51BI,7,FALSE),""),"")</f>
        <v/>
      </c>
      <c r="IC472" s="4" t="str">
        <f ca="1">IFERROR(IF($B472&lt;&gt;"",VLOOKUP(IC$421,TabelleK51BI,7,FALSE),""),"")</f>
        <v/>
      </c>
      <c r="ID472" s="4" t="str">
        <f ca="1">IFERROR(IF($B472&lt;&gt;"",VLOOKUP(ID$421,TabelleK51BI,7,FALSE),""),"")</f>
        <v/>
      </c>
      <c r="IE472" s="4" t="str">
        <f ca="1">IFERROR(IF($B472&lt;&gt;"",VLOOKUP(IE$421,TabelleK51BI,7,FALSE),""),"")</f>
        <v/>
      </c>
      <c r="IF472" s="4" t="str">
        <f ca="1">IFERROR(IF($B472&lt;&gt;"",VLOOKUP(IF$421,TabelleK51BI,7,FALSE),""),"")</f>
        <v/>
      </c>
      <c r="IG472" s="4" t="str">
        <f ca="1">IFERROR(IF($B472&lt;&gt;"",VLOOKUP(IG$421,TabelleK51BI,7,FALSE),""),"")</f>
        <v/>
      </c>
      <c r="IH472" s="4" t="str">
        <f ca="1">IFERROR(IF($B472&lt;&gt;"",VLOOKUP(IH$421,TabelleK51BI,7,FALSE),""),"")</f>
        <v/>
      </c>
      <c r="II472" s="4" t="str">
        <f ca="1">IFERROR(IF($B472&lt;&gt;"",VLOOKUP(II$421,TabelleK51BI,7,FALSE),""),"")</f>
        <v/>
      </c>
      <c r="IJ472" s="4" t="str">
        <f ca="1">IFERROR(IF($B472&lt;&gt;"",VLOOKUP(IJ$421,TabelleK51BI,7,FALSE),""),"")</f>
        <v/>
      </c>
      <c r="IK472" s="4" t="str">
        <f ca="1">IFERROR(IF($B472&lt;&gt;"",VLOOKUP(IK$421,TabelleK51BI,7,FALSE),""),"")</f>
        <v/>
      </c>
      <c r="IL472" s="4" t="str">
        <f ca="1">IFERROR(IF($B472&lt;&gt;"",VLOOKUP(IL$421,TabelleK51BI,7,FALSE),""),"")</f>
        <v/>
      </c>
      <c r="IM472" s="4" t="str">
        <f ca="1">IFERROR(IF($B472&lt;&gt;"",VLOOKUP(IM$421,TabelleK51BI,7,FALSE),""),"")</f>
        <v/>
      </c>
      <c r="IN472" s="4" t="str">
        <f ca="1">IFERROR(IF($B472&lt;&gt;"",VLOOKUP(IN$421,TabelleK51BI,7,FALSE),""),"")</f>
        <v/>
      </c>
      <c r="IO472" s="4" t="str">
        <f ca="1">IFERROR(IF($B472&lt;&gt;"",VLOOKUP(IO$421,TabelleK51BI,7,FALSE),""),"")</f>
        <v/>
      </c>
      <c r="IP472" s="4" t="str">
        <f ca="1">IFERROR(IF($B472&lt;&gt;"",VLOOKUP(IP$421,TabelleK51BI,7,FALSE),""),"")</f>
        <v/>
      </c>
      <c r="IQ472" s="4" t="str">
        <f ca="1">IFERROR(IF($B472&lt;&gt;"",VLOOKUP(IQ$421,TabelleK51BI,7,FALSE),""),"")</f>
        <v/>
      </c>
      <c r="IR472" s="4" t="str">
        <f ca="1">IFERROR(IF($B472&lt;&gt;"",VLOOKUP(IR$421,TabelleK51BI,7,FALSE),""),"")</f>
        <v/>
      </c>
      <c r="IS472" s="4" t="str">
        <f ca="1">IFERROR(IF($B472&lt;&gt;"",VLOOKUP(IS$421,TabelleK51BI,7,FALSE),""),"")</f>
        <v/>
      </c>
      <c r="IT472" s="4" t="str">
        <f ca="1">IFERROR(IF($B472&lt;&gt;"",VLOOKUP(IT$421,TabelleK51BI,7,FALSE),""),"")</f>
        <v/>
      </c>
      <c r="IU472" s="4" t="str">
        <f ca="1">IFERROR(IF($B472&lt;&gt;"",VLOOKUP(IU$421,TabelleK51BI,7,FALSE),""),"")</f>
        <v/>
      </c>
      <c r="IV472" s="4" t="str">
        <f ca="1">IFERROR(IF($B472&lt;&gt;"",VLOOKUP(IV$421,TabelleK51BI,7,FALSE),""),"")</f>
        <v/>
      </c>
      <c r="IW472" s="4" t="str">
        <f ca="1">IFERROR(IF($B472&lt;&gt;"",VLOOKUP(IW$421,TabelleK51BI,7,FALSE),""),"")</f>
        <v/>
      </c>
      <c r="IX472" s="4" t="str">
        <f ca="1">IFERROR(IF($B472&lt;&gt;"",VLOOKUP(IX$421,TabelleK51BI,7,FALSE),""),"")</f>
        <v/>
      </c>
      <c r="IY472" s="4" t="str">
        <f ca="1">IFERROR(IF($B472&lt;&gt;"",VLOOKUP(IY$421,TabelleK51BI,7,FALSE),""),"")</f>
        <v/>
      </c>
      <c r="IZ472" s="4" t="str">
        <f ca="1">IFERROR(IF($B472&lt;&gt;"",VLOOKUP(IZ$421,TabelleK51BI,7,FALSE),""),"")</f>
        <v/>
      </c>
      <c r="JA472" s="4" t="str">
        <f ca="1">IFERROR(IF($B472&lt;&gt;"",VLOOKUP(JA$421,TabelleK51BI,7,FALSE),""),"")</f>
        <v/>
      </c>
      <c r="JB472" s="4" t="str">
        <f ca="1">IFERROR(IF($B472&lt;&gt;"",VLOOKUP(JB$421,TabelleK51BI,7,FALSE),""),"")</f>
        <v/>
      </c>
      <c r="JC472" s="4" t="str">
        <f ca="1">IFERROR(IF($B472&lt;&gt;"",VLOOKUP(JC$421,TabelleK51BI,7,FALSE),""),"")</f>
        <v/>
      </c>
      <c r="JD472" s="4" t="str">
        <f ca="1">IFERROR(IF($B472&lt;&gt;"",VLOOKUP(JD$421,TabelleK51BI,7,FALSE),""),"")</f>
        <v/>
      </c>
      <c r="JE472" s="4" t="str">
        <f ca="1">IFERROR(IF($B472&lt;&gt;"",VLOOKUP(JE$421,TabelleK51BI,7,FALSE),""),"")</f>
        <v/>
      </c>
      <c r="JF472" s="4" t="str">
        <f ca="1">IFERROR(IF($B472&lt;&gt;"",VLOOKUP(JF$421,TabelleK51BI,7,FALSE),""),"")</f>
        <v/>
      </c>
      <c r="JG472" s="4" t="str">
        <f ca="1">IFERROR(IF($B472&lt;&gt;"",VLOOKUP(JG$421,TabelleK51BI,7,FALSE),""),"")</f>
        <v/>
      </c>
      <c r="JH472" s="4" t="str">
        <f ca="1">IFERROR(IF($B472&lt;&gt;"",VLOOKUP(JH$421,TabelleK51BI,7,FALSE),""),"")</f>
        <v/>
      </c>
      <c r="JI472" s="4" t="str">
        <f ca="1">IFERROR(IF($B472&lt;&gt;"",VLOOKUP(JI$421,TabelleK51BI,7,FALSE),""),"")</f>
        <v/>
      </c>
      <c r="JJ472" s="4" t="str">
        <f ca="1">IFERROR(IF($B472&lt;&gt;"",VLOOKUP(JJ$421,TabelleK51BI,7,FALSE),""),"")</f>
        <v/>
      </c>
      <c r="JK472" s="4" t="str">
        <f ca="1">IFERROR(IF($B472&lt;&gt;"",VLOOKUP(JK$421,TabelleK51BI,7,FALSE),""),"")</f>
        <v/>
      </c>
      <c r="JL472" s="4" t="str">
        <f ca="1">IFERROR(IF($B472&lt;&gt;"",VLOOKUP(JL$421,TabelleK51BI,7,FALSE),""),"")</f>
        <v/>
      </c>
      <c r="JM472" s="4" t="str">
        <f ca="1">IFERROR(IF($B472&lt;&gt;"",VLOOKUP(JM$421,TabelleK51BI,7,FALSE),""),"")</f>
        <v/>
      </c>
      <c r="JN472" s="4" t="str">
        <f ca="1">IFERROR(IF($B472&lt;&gt;"",VLOOKUP(JN$421,TabelleK51BI,7,FALSE),""),"")</f>
        <v/>
      </c>
      <c r="JO472" s="4" t="str">
        <f ca="1">IFERROR(IF($B472&lt;&gt;"",VLOOKUP(JO$421,TabelleK51BI,7,FALSE),""),"")</f>
        <v/>
      </c>
      <c r="JP472" s="4" t="str">
        <f ca="1">IFERROR(IF($B472&lt;&gt;"",VLOOKUP(JP$421,TabelleK51BI,7,FALSE),""),"")</f>
        <v/>
      </c>
      <c r="JQ472" s="4" t="str">
        <f ca="1">IFERROR(IF($B472&lt;&gt;"",VLOOKUP(JQ$421,TabelleK51BI,7,FALSE),""),"")</f>
        <v/>
      </c>
      <c r="JR472" s="4" t="str">
        <f ca="1">IFERROR(IF($B472&lt;&gt;"",VLOOKUP(JR$421,TabelleK51BI,7,FALSE),""),"")</f>
        <v/>
      </c>
      <c r="JS472" s="4" t="str">
        <f ca="1">IFERROR(IF($B472&lt;&gt;"",VLOOKUP(JS$421,TabelleK51BI,7,FALSE),""),"")</f>
        <v/>
      </c>
      <c r="JT472" s="4" t="str">
        <f ca="1">IFERROR(IF($B472&lt;&gt;"",VLOOKUP(JT$421,TabelleK51BI,7,FALSE),""),"")</f>
        <v/>
      </c>
      <c r="JU472" s="4" t="str">
        <f ca="1">IFERROR(IF($B472&lt;&gt;"",VLOOKUP(JU$421,TabelleK51BI,7,FALSE),""),"")</f>
        <v/>
      </c>
      <c r="JV472" s="4" t="str">
        <f ca="1">IFERROR(IF($B472&lt;&gt;"",VLOOKUP(JV$421,TabelleK51BI,7,FALSE),""),"")</f>
        <v/>
      </c>
      <c r="JW472" s="4" t="str">
        <f ca="1">IFERROR(IF($B472&lt;&gt;"",VLOOKUP(JW$421,TabelleK51BI,7,FALSE),""),"")</f>
        <v/>
      </c>
      <c r="JX472" s="4" t="str">
        <f ca="1">IFERROR(IF($B472&lt;&gt;"",VLOOKUP(JX$421,TabelleK51BI,7,FALSE),""),"")</f>
        <v/>
      </c>
      <c r="JY472" s="4" t="str">
        <f ca="1">IFERROR(IF($B472&lt;&gt;"",VLOOKUP(JY$421,TabelleK51BI,7,FALSE),""),"")</f>
        <v/>
      </c>
      <c r="JZ472" s="4" t="str">
        <f ca="1">IFERROR(IF($B472&lt;&gt;"",VLOOKUP(JZ$421,TabelleK51BI,7,FALSE),""),"")</f>
        <v/>
      </c>
      <c r="KA472" s="4" t="str">
        <f ca="1">IFERROR(IF($B472&lt;&gt;"",VLOOKUP(KA$421,TabelleK51BI,7,FALSE),""),"")</f>
        <v/>
      </c>
      <c r="KB472" s="4" t="str">
        <f ca="1">IFERROR(IF($B472&lt;&gt;"",VLOOKUP(KB$421,TabelleK51BI,7,FALSE),""),"")</f>
        <v/>
      </c>
      <c r="KC472" s="4" t="str">
        <f ca="1">IFERROR(IF($B472&lt;&gt;"",VLOOKUP(KC$421,TabelleK51BI,7,FALSE),""),"")</f>
        <v/>
      </c>
      <c r="KD472" s="4" t="str">
        <f ca="1">IFERROR(IF($B472&lt;&gt;"",VLOOKUP(KD$421,TabelleK51BI,7,FALSE),""),"")</f>
        <v/>
      </c>
      <c r="KE472" s="4" t="str">
        <f ca="1">IFERROR(IF($B472&lt;&gt;"",VLOOKUP(KE$421,TabelleK51BI,7,FALSE),""),"")</f>
        <v/>
      </c>
      <c r="KF472" s="4" t="str">
        <f ca="1">IFERROR(IF($B472&lt;&gt;"",VLOOKUP(KF$421,TabelleK51BI,7,FALSE),""),"")</f>
        <v/>
      </c>
      <c r="KG472" s="4" t="str">
        <f ca="1">IFERROR(IF($B472&lt;&gt;"",VLOOKUP(KG$421,TabelleK51BI,7,FALSE),""),"")</f>
        <v/>
      </c>
      <c r="KH472" s="4" t="str">
        <f ca="1">IFERROR(IF($B472&lt;&gt;"",VLOOKUP(KH$421,TabelleK51BI,7,FALSE),""),"")</f>
        <v/>
      </c>
      <c r="KI472" s="4" t="str">
        <f ca="1">IFERROR(IF($B472&lt;&gt;"",VLOOKUP(KI$421,TabelleK51BI,7,FALSE),""),"")</f>
        <v/>
      </c>
      <c r="KJ472" s="4" t="str">
        <f ca="1">IFERROR(IF($B472&lt;&gt;"",VLOOKUP(KJ$421,TabelleK51BI,7,FALSE),""),"")</f>
        <v/>
      </c>
      <c r="KK472" s="4" t="str">
        <f ca="1">IFERROR(IF($B472&lt;&gt;"",VLOOKUP(KK$421,TabelleK51BI,7,FALSE),""),"")</f>
        <v/>
      </c>
      <c r="KL472" s="4" t="str">
        <f ca="1">IFERROR(IF($B472&lt;&gt;"",VLOOKUP(KL$421,TabelleK51BI,7,FALSE),""),"")</f>
        <v/>
      </c>
      <c r="KM472" s="4" t="str">
        <f ca="1">IFERROR(IF($B472&lt;&gt;"",VLOOKUP(KM$421,TabelleK51BI,7,FALSE),""),"")</f>
        <v/>
      </c>
      <c r="KN472" s="4" t="str">
        <f ca="1">IFERROR(IF($B472&lt;&gt;"",VLOOKUP(KN$421,TabelleK51BI,7,FALSE),""),"")</f>
        <v/>
      </c>
      <c r="KO472" s="4" t="str">
        <f ca="1">IFERROR(IF($B472&lt;&gt;"",VLOOKUP(KO$421,TabelleK51BI,7,FALSE),""),"")</f>
        <v/>
      </c>
      <c r="KP472" s="4" t="str">
        <f ca="1">IFERROR(IF($B472&lt;&gt;"",VLOOKUP(KP$421,TabelleK51BI,7,FALSE),""),"")</f>
        <v/>
      </c>
      <c r="KQ472" s="4" t="str">
        <f ca="1">IFERROR(IF($B472&lt;&gt;"",VLOOKUP(KQ$421,TabelleK51BI,7,FALSE),""),"")</f>
        <v/>
      </c>
      <c r="KR472" s="4" t="str">
        <f>IFERROR(VLOOKUP($KR$421,TabelleK51BI,7,FALSE),"")</f>
        <v/>
      </c>
      <c r="KS472" s="4" t="str">
        <f>IFERROR(VLOOKUP($KS$421,TabelleK51BI,7,FALSE),"")</f>
        <v/>
      </c>
    </row>
    <row r="473" spans="2:305" ht="12.75" hidden="1" customHeight="1" x14ac:dyDescent="0.2">
      <c r="B473" s="138" t="str">
        <f t="shared" ca="1" si="148"/>
        <v/>
      </c>
      <c r="C473" s="4" t="str">
        <f ca="1">IFERROR(IF($B473&lt;&gt;"",VLOOKUP(C$421,TabelleK52BI,7,FALSE),""),"")</f>
        <v/>
      </c>
      <c r="D473" s="4" t="str">
        <f ca="1">IFERROR(IF($B473&lt;&gt;"",VLOOKUP(D$421,TabelleK52BI,7,FALSE),""),"")</f>
        <v/>
      </c>
      <c r="E473" s="4" t="str">
        <f ca="1">IFERROR(IF($B473&lt;&gt;"",VLOOKUP(E$421,TabelleK52BI,7,FALSE),""),"")</f>
        <v/>
      </c>
      <c r="F473" s="4" t="str">
        <f ca="1">IFERROR(IF($B473&lt;&gt;"",VLOOKUP(F$421,TabelleK52BI,7,FALSE),""),"")</f>
        <v/>
      </c>
      <c r="G473" s="4" t="str">
        <f ca="1">IFERROR(IF($B473&lt;&gt;"",VLOOKUP(G$421,TabelleK52BI,7,FALSE),""),"")</f>
        <v/>
      </c>
      <c r="H473" s="4" t="str">
        <f ca="1">IFERROR(IF($B473&lt;&gt;"",VLOOKUP(H$421,TabelleK52BI,7,FALSE),""),"")</f>
        <v/>
      </c>
      <c r="I473" s="4" t="str">
        <f ca="1">IFERROR(IF($B473&lt;&gt;"",VLOOKUP(I$421,TabelleK52BI,7,FALSE),""),"")</f>
        <v/>
      </c>
      <c r="J473" s="4" t="str">
        <f ca="1">IFERROR(IF($B473&lt;&gt;"",VLOOKUP(J$421,TabelleK52BI,7,FALSE),""),"")</f>
        <v/>
      </c>
      <c r="K473" s="4" t="str">
        <f ca="1">IFERROR(IF($B473&lt;&gt;"",VLOOKUP(K$421,TabelleK52BI,7,FALSE),""),"")</f>
        <v/>
      </c>
      <c r="L473" s="4" t="str">
        <f ca="1">IFERROR(IF($B473&lt;&gt;"",VLOOKUP(L$421,TabelleK52BI,7,FALSE),""),"")</f>
        <v/>
      </c>
      <c r="M473" s="4" t="str">
        <f ca="1">IFERROR(IF($B473&lt;&gt;"",VLOOKUP(M$421,TabelleK52BI,7,FALSE),""),"")</f>
        <v/>
      </c>
      <c r="N473" s="4" t="str">
        <f ca="1">IFERROR(IF($B473&lt;&gt;"",VLOOKUP(N$421,TabelleK52BI,7,FALSE),""),"")</f>
        <v/>
      </c>
      <c r="O473" s="4" t="str">
        <f ca="1">IFERROR(IF($B473&lt;&gt;"",VLOOKUP(O$421,TabelleK52BI,7,FALSE),""),"")</f>
        <v/>
      </c>
      <c r="P473" s="4" t="str">
        <f ca="1">IFERROR(IF($B473&lt;&gt;"",VLOOKUP(P$421,TabelleK52BI,7,FALSE),""),"")</f>
        <v/>
      </c>
      <c r="Q473" s="4" t="str">
        <f ca="1">IFERROR(IF($B473&lt;&gt;"",VLOOKUP(Q$421,TabelleK52BI,7,FALSE),""),"")</f>
        <v/>
      </c>
      <c r="R473" s="4" t="str">
        <f ca="1">IFERROR(IF($B473&lt;&gt;"",VLOOKUP(R$421,TabelleK52BI,7,FALSE),""),"")</f>
        <v/>
      </c>
      <c r="S473" s="4" t="str">
        <f ca="1">IFERROR(IF($B473&lt;&gt;"",VLOOKUP(S$421,TabelleK52BI,7,FALSE),""),"")</f>
        <v/>
      </c>
      <c r="T473" s="4" t="str">
        <f ca="1">IFERROR(IF($B473&lt;&gt;"",VLOOKUP(T$421,TabelleK52BI,7,FALSE),""),"")</f>
        <v/>
      </c>
      <c r="U473" s="4" t="str">
        <f ca="1">IFERROR(IF($B473&lt;&gt;"",VLOOKUP(U$421,TabelleK52BI,7,FALSE),""),"")</f>
        <v/>
      </c>
      <c r="V473" s="4" t="str">
        <f ca="1">IFERROR(IF($B473&lt;&gt;"",VLOOKUP(V$421,TabelleK52BI,7,FALSE),""),"")</f>
        <v/>
      </c>
      <c r="W473" s="4" t="str">
        <f ca="1">IFERROR(IF($B473&lt;&gt;"",VLOOKUP(W$421,TabelleK52BI,7,FALSE),""),"")</f>
        <v/>
      </c>
      <c r="X473" s="4" t="str">
        <f ca="1">IFERROR(IF($B473&lt;&gt;"",VLOOKUP(X$421,TabelleK52BI,7,FALSE),""),"")</f>
        <v/>
      </c>
      <c r="Y473" s="4" t="str">
        <f ca="1">IFERROR(IF($B473&lt;&gt;"",VLOOKUP(Y$421,TabelleK52BI,7,FALSE),""),"")</f>
        <v/>
      </c>
      <c r="Z473" s="4" t="str">
        <f ca="1">IFERROR(IF($B473&lt;&gt;"",VLOOKUP(Z$421,TabelleK52BI,7,FALSE),""),"")</f>
        <v/>
      </c>
      <c r="AA473" s="4" t="str">
        <f ca="1">IFERROR(IF($B473&lt;&gt;"",VLOOKUP(AA$421,TabelleK52BI,7,FALSE),""),"")</f>
        <v/>
      </c>
      <c r="AB473" s="4" t="str">
        <f ca="1">IFERROR(IF($B473&lt;&gt;"",VLOOKUP(AB$421,TabelleK52BI,7,FALSE),""),"")</f>
        <v/>
      </c>
      <c r="AC473" s="4" t="str">
        <f ca="1">IFERROR(IF($B473&lt;&gt;"",VLOOKUP(AC$421,TabelleK52BI,7,FALSE),""),"")</f>
        <v/>
      </c>
      <c r="AD473" s="4" t="str">
        <f ca="1">IFERROR(IF($B473&lt;&gt;"",VLOOKUP(AD$421,TabelleK52BI,7,FALSE),""),"")</f>
        <v/>
      </c>
      <c r="AE473" s="4" t="str">
        <f ca="1">IFERROR(IF($B473&lt;&gt;"",VLOOKUP(AE$421,TabelleK52BI,7,FALSE),""),"")</f>
        <v/>
      </c>
      <c r="AF473" s="4" t="str">
        <f ca="1">IFERROR(IF($B473&lt;&gt;"",VLOOKUP(AF$421,TabelleK52BI,7,FALSE),""),"")</f>
        <v/>
      </c>
      <c r="AG473" s="4" t="str">
        <f ca="1">IFERROR(IF($B473&lt;&gt;"",VLOOKUP(AG$421,TabelleK52BI,7,FALSE),""),"")</f>
        <v/>
      </c>
      <c r="AH473" s="4" t="str">
        <f ca="1">IFERROR(IF($B473&lt;&gt;"",VLOOKUP(AH$421,TabelleK52BI,7,FALSE),""),"")</f>
        <v/>
      </c>
      <c r="AI473" s="4" t="str">
        <f ca="1">IFERROR(IF($B473&lt;&gt;"",VLOOKUP(AI$421,TabelleK52BI,7,FALSE),""),"")</f>
        <v/>
      </c>
      <c r="AJ473" s="4" t="str">
        <f ca="1">IFERROR(IF($B473&lt;&gt;"",VLOOKUP(AJ$421,TabelleK52BI,7,FALSE),""),"")</f>
        <v/>
      </c>
      <c r="AK473" s="4" t="str">
        <f ca="1">IFERROR(IF($B473&lt;&gt;"",VLOOKUP(AK$421,TabelleK52BI,7,FALSE),""),"")</f>
        <v/>
      </c>
      <c r="AL473" s="4" t="str">
        <f ca="1">IFERROR(IF($B473&lt;&gt;"",VLOOKUP(AL$421,TabelleK52BI,7,FALSE),""),"")</f>
        <v/>
      </c>
      <c r="AM473" s="4" t="str">
        <f ca="1">IFERROR(IF($B473&lt;&gt;"",VLOOKUP(AM$421,TabelleK52BI,7,FALSE),""),"")</f>
        <v/>
      </c>
      <c r="AN473" s="4" t="str">
        <f ca="1">IFERROR(IF($B473&lt;&gt;"",VLOOKUP(AN$421,TabelleK52BI,7,FALSE),""),"")</f>
        <v/>
      </c>
      <c r="AO473" s="4" t="str">
        <f ca="1">IFERROR(IF($B473&lt;&gt;"",VLOOKUP(AO$421,TabelleK52BI,7,FALSE),""),"")</f>
        <v/>
      </c>
      <c r="AP473" s="4" t="str">
        <f ca="1">IFERROR(IF($B473&lt;&gt;"",VLOOKUP(AP$421,TabelleK52BI,7,FALSE),""),"")</f>
        <v/>
      </c>
      <c r="AQ473" s="4" t="str">
        <f ca="1">IFERROR(IF($B473&lt;&gt;"",VLOOKUP(AQ$421,TabelleK52BI,7,FALSE),""),"")</f>
        <v/>
      </c>
      <c r="AR473" s="4" t="str">
        <f ca="1">IFERROR(IF($B473&lt;&gt;"",VLOOKUP(AR$421,TabelleK52BI,7,FALSE),""),"")</f>
        <v/>
      </c>
      <c r="AS473" s="4" t="str">
        <f ca="1">IFERROR(IF($B473&lt;&gt;"",VLOOKUP(AS$421,TabelleK52BI,7,FALSE),""),"")</f>
        <v/>
      </c>
      <c r="AT473" s="4" t="str">
        <f ca="1">IFERROR(IF($B473&lt;&gt;"",VLOOKUP(AT$421,TabelleK52BI,7,FALSE),""),"")</f>
        <v/>
      </c>
      <c r="AU473" s="4" t="str">
        <f ca="1">IFERROR(IF($B473&lt;&gt;"",VLOOKUP(AU$421,TabelleK52BI,7,FALSE),""),"")</f>
        <v/>
      </c>
      <c r="AV473" s="4" t="str">
        <f ca="1">IFERROR(IF($B473&lt;&gt;"",VLOOKUP(AV$421,TabelleK52BI,7,FALSE),""),"")</f>
        <v/>
      </c>
      <c r="AW473" s="4" t="str">
        <f ca="1">IFERROR(IF($B473&lt;&gt;"",VLOOKUP(AW$421,TabelleK52BI,7,FALSE),""),"")</f>
        <v/>
      </c>
      <c r="AX473" s="4" t="str">
        <f ca="1">IFERROR(IF($B473&lt;&gt;"",VLOOKUP(AX$421,TabelleK52BI,7,FALSE),""),"")</f>
        <v/>
      </c>
      <c r="AY473" s="4" t="str">
        <f ca="1">IFERROR(IF($B473&lt;&gt;"",VLOOKUP(AY$421,TabelleK52BI,7,FALSE),""),"")</f>
        <v/>
      </c>
      <c r="AZ473" s="4" t="str">
        <f ca="1">IFERROR(IF($B473&lt;&gt;"",VLOOKUP(AZ$421,TabelleK52BI,7,FALSE),""),"")</f>
        <v/>
      </c>
      <c r="BA473" s="4" t="str">
        <f ca="1">IFERROR(IF($B473&lt;&gt;"",VLOOKUP(BA$421,TabelleK52BI,7,FALSE),""),"")</f>
        <v/>
      </c>
      <c r="BB473" s="4" t="str">
        <f ca="1">IFERROR(IF($B473&lt;&gt;"",VLOOKUP(BB$421,TabelleK52BI,7,FALSE),""),"")</f>
        <v/>
      </c>
      <c r="BC473" s="4" t="str">
        <f ca="1">IFERROR(IF($B473&lt;&gt;"",VLOOKUP(BC$421,TabelleK52BI,7,FALSE),""),"")</f>
        <v/>
      </c>
      <c r="BD473" s="4" t="str">
        <f ca="1">IFERROR(IF($B473&lt;&gt;"",VLOOKUP(BD$421,TabelleK52BI,7,FALSE),""),"")</f>
        <v/>
      </c>
      <c r="BE473" s="4" t="str">
        <f ca="1">IFERROR(IF($B473&lt;&gt;"",VLOOKUP(BE$421,TabelleK52BI,7,FALSE),""),"")</f>
        <v/>
      </c>
      <c r="BF473" s="4" t="str">
        <f ca="1">IFERROR(IF($B473&lt;&gt;"",VLOOKUP(BF$421,TabelleK52BI,7,FALSE),""),"")</f>
        <v/>
      </c>
      <c r="BG473" s="4" t="str">
        <f ca="1">IFERROR(IF($B473&lt;&gt;"",VLOOKUP(BG$421,TabelleK52BI,7,FALSE),""),"")</f>
        <v/>
      </c>
      <c r="BH473" s="4" t="str">
        <f ca="1">IFERROR(IF($B473&lt;&gt;"",VLOOKUP(BH$421,TabelleK52BI,7,FALSE),""),"")</f>
        <v/>
      </c>
      <c r="BI473" s="4" t="str">
        <f ca="1">IFERROR(IF($B473&lt;&gt;"",VLOOKUP(BI$421,TabelleK52BI,7,FALSE),""),"")</f>
        <v/>
      </c>
      <c r="BJ473" s="4" t="str">
        <f ca="1">IFERROR(IF($B473&lt;&gt;"",VLOOKUP(BJ$421,TabelleK52BI,7,FALSE),""),"")</f>
        <v/>
      </c>
      <c r="BK473" s="4" t="str">
        <f ca="1">IFERROR(IF($B473&lt;&gt;"",VLOOKUP(BK$421,TabelleK52BI,7,FALSE),""),"")</f>
        <v/>
      </c>
      <c r="BL473" s="4" t="str">
        <f ca="1">IFERROR(IF($B473&lt;&gt;"",VLOOKUP(BL$421,TabelleK52BI,7,FALSE),""),"")</f>
        <v/>
      </c>
      <c r="BM473" s="4" t="str">
        <f ca="1">IFERROR(IF($B473&lt;&gt;"",VLOOKUP(BM$421,TabelleK52BI,7,FALSE),""),"")</f>
        <v/>
      </c>
      <c r="BN473" s="4" t="str">
        <f ca="1">IFERROR(IF($B473&lt;&gt;"",VLOOKUP(BN$421,TabelleK52BI,7,FALSE),""),"")</f>
        <v/>
      </c>
      <c r="BO473" s="4" t="str">
        <f ca="1">IFERROR(IF($B473&lt;&gt;"",VLOOKUP(BO$421,TabelleK52BI,7,FALSE),""),"")</f>
        <v/>
      </c>
      <c r="BP473" s="4" t="str">
        <f ca="1">IFERROR(IF($B473&lt;&gt;"",VLOOKUP(BP$421,TabelleK52BI,7,FALSE),""),"")</f>
        <v/>
      </c>
      <c r="BQ473" s="4" t="str">
        <f ca="1">IFERROR(IF($B473&lt;&gt;"",VLOOKUP(BQ$421,TabelleK52BI,7,FALSE),""),"")</f>
        <v/>
      </c>
      <c r="BR473" s="4" t="str">
        <f ca="1">IFERROR(IF($B473&lt;&gt;"",VLOOKUP(BR$421,TabelleK52BI,7,FALSE),""),"")</f>
        <v/>
      </c>
      <c r="BS473" s="4" t="str">
        <f ca="1">IFERROR(IF($B473&lt;&gt;"",VLOOKUP(BS$421,TabelleK52BI,7,FALSE),""),"")</f>
        <v/>
      </c>
      <c r="BT473" s="4" t="str">
        <f ca="1">IFERROR(IF($B473&lt;&gt;"",VLOOKUP(BT$421,TabelleK52BI,7,FALSE),""),"")</f>
        <v/>
      </c>
      <c r="BU473" s="4" t="str">
        <f ca="1">IFERROR(IF($B473&lt;&gt;"",VLOOKUP(BU$421,TabelleK52BI,7,FALSE),""),"")</f>
        <v/>
      </c>
      <c r="BV473" s="4" t="str">
        <f ca="1">IFERROR(IF($B473&lt;&gt;"",VLOOKUP(BV$421,TabelleK52BI,7,FALSE),""),"")</f>
        <v/>
      </c>
      <c r="BW473" s="4" t="str">
        <f ca="1">IFERROR(IF($B473&lt;&gt;"",VLOOKUP(BW$421,TabelleK52BI,7,FALSE),""),"")</f>
        <v/>
      </c>
      <c r="BX473" s="4" t="str">
        <f ca="1">IFERROR(IF($B473&lt;&gt;"",VLOOKUP(BX$421,TabelleK52BI,7,FALSE),""),"")</f>
        <v/>
      </c>
      <c r="BY473" s="4" t="str">
        <f ca="1">IFERROR(IF($B473&lt;&gt;"",VLOOKUP(BY$421,TabelleK52BI,7,FALSE),""),"")</f>
        <v/>
      </c>
      <c r="BZ473" s="4" t="str">
        <f ca="1">IFERROR(IF($B473&lt;&gt;"",VLOOKUP(BZ$421,TabelleK52BI,7,FALSE),""),"")</f>
        <v/>
      </c>
      <c r="CA473" s="4" t="str">
        <f ca="1">IFERROR(IF($B473&lt;&gt;"",VLOOKUP(CA$421,TabelleK52BI,7,FALSE),""),"")</f>
        <v/>
      </c>
      <c r="CB473" s="4" t="str">
        <f ca="1">IFERROR(IF($B473&lt;&gt;"",VLOOKUP(CB$421,TabelleK52BI,7,FALSE),""),"")</f>
        <v/>
      </c>
      <c r="CC473" s="4" t="str">
        <f ca="1">IFERROR(IF($B473&lt;&gt;"",VLOOKUP(CC$421,TabelleK52BI,7,FALSE),""),"")</f>
        <v/>
      </c>
      <c r="CD473" s="4" t="str">
        <f ca="1">IFERROR(IF($B473&lt;&gt;"",VLOOKUP(CD$421,TabelleK52BI,7,FALSE),""),"")</f>
        <v/>
      </c>
      <c r="CE473" s="4" t="str">
        <f ca="1">IFERROR(IF($B473&lt;&gt;"",VLOOKUP(CE$421,TabelleK52BI,7,FALSE),""),"")</f>
        <v/>
      </c>
      <c r="CF473" s="4" t="str">
        <f ca="1">IFERROR(IF($B473&lt;&gt;"",VLOOKUP(CF$421,TabelleK52BI,7,FALSE),""),"")</f>
        <v/>
      </c>
      <c r="CG473" s="4" t="str">
        <f ca="1">IFERROR(IF($B473&lt;&gt;"",VLOOKUP(CG$421,TabelleK52BI,7,FALSE),""),"")</f>
        <v/>
      </c>
      <c r="CH473" s="4" t="str">
        <f ca="1">IFERROR(IF($B473&lt;&gt;"",VLOOKUP(CH$421,TabelleK52BI,7,FALSE),""),"")</f>
        <v/>
      </c>
      <c r="CI473" s="4" t="str">
        <f ca="1">IFERROR(IF($B473&lt;&gt;"",VLOOKUP(CI$421,TabelleK52BI,7,FALSE),""),"")</f>
        <v/>
      </c>
      <c r="CJ473" s="4" t="str">
        <f ca="1">IFERROR(IF($B473&lt;&gt;"",VLOOKUP(CJ$421,TabelleK52BI,7,FALSE),""),"")</f>
        <v/>
      </c>
      <c r="CK473" s="4" t="str">
        <f ca="1">IFERROR(IF($B473&lt;&gt;"",VLOOKUP(CK$421,TabelleK52BI,7,FALSE),""),"")</f>
        <v/>
      </c>
      <c r="CL473" s="4" t="str">
        <f ca="1">IFERROR(IF($B473&lt;&gt;"",VLOOKUP(CL$421,TabelleK52BI,7,FALSE),""),"")</f>
        <v/>
      </c>
      <c r="CM473" s="4" t="str">
        <f ca="1">IFERROR(IF($B473&lt;&gt;"",VLOOKUP(CM$421,TabelleK52BI,7,FALSE),""),"")</f>
        <v/>
      </c>
      <c r="CN473" s="4" t="str">
        <f ca="1">IFERROR(IF($B473&lt;&gt;"",VLOOKUP(CN$421,TabelleK52BI,7,FALSE),""),"")</f>
        <v/>
      </c>
      <c r="CO473" s="4" t="str">
        <f ca="1">IFERROR(IF($B473&lt;&gt;"",VLOOKUP(CO$421,TabelleK52BI,7,FALSE),""),"")</f>
        <v/>
      </c>
      <c r="CP473" s="4" t="str">
        <f ca="1">IFERROR(IF($B473&lt;&gt;"",VLOOKUP(CP$421,TabelleK52BI,7,FALSE),""),"")</f>
        <v/>
      </c>
      <c r="CQ473" s="4" t="str">
        <f ca="1">IFERROR(IF($B473&lt;&gt;"",VLOOKUP(CQ$421,TabelleK52BI,7,FALSE),""),"")</f>
        <v/>
      </c>
      <c r="CR473" s="4" t="str">
        <f ca="1">IFERROR(IF($B473&lt;&gt;"",VLOOKUP(CR$421,TabelleK52BI,7,FALSE),""),"")</f>
        <v/>
      </c>
      <c r="CS473" s="4" t="str">
        <f ca="1">IFERROR(IF($B473&lt;&gt;"",VLOOKUP(CS$421,TabelleK52BI,7,FALSE),""),"")</f>
        <v/>
      </c>
      <c r="CT473" s="4" t="str">
        <f ca="1">IFERROR(IF($B473&lt;&gt;"",VLOOKUP(CT$421,TabelleK52BI,7,FALSE),""),"")</f>
        <v/>
      </c>
      <c r="CU473" s="4" t="str">
        <f ca="1">IFERROR(IF($B473&lt;&gt;"",VLOOKUP(CU$421,TabelleK52BI,7,FALSE),""),"")</f>
        <v/>
      </c>
      <c r="CV473" s="4" t="str">
        <f ca="1">IFERROR(IF($B473&lt;&gt;"",VLOOKUP(CV$421,TabelleK52BI,7,FALSE),""),"")</f>
        <v/>
      </c>
      <c r="CW473" s="4" t="str">
        <f ca="1">IFERROR(IF($B473&lt;&gt;"",VLOOKUP(CW$421,TabelleK52BI,7,FALSE),""),"")</f>
        <v/>
      </c>
      <c r="CX473" s="4" t="str">
        <f ca="1">IFERROR(IF($B473&lt;&gt;"",VLOOKUP(CX$421,TabelleK52BI,7,FALSE),""),"")</f>
        <v/>
      </c>
      <c r="CY473" s="4" t="str">
        <f ca="1">IFERROR(IF($B473&lt;&gt;"",VLOOKUP(CY$421,TabelleK52BI,7,FALSE),""),"")</f>
        <v/>
      </c>
      <c r="CZ473" s="4" t="str">
        <f ca="1">IFERROR(IF($B473&lt;&gt;"",VLOOKUP(CZ$421,TabelleK52BI,7,FALSE),""),"")</f>
        <v/>
      </c>
      <c r="DA473" s="4" t="str">
        <f ca="1">IFERROR(IF($B473&lt;&gt;"",VLOOKUP(DA$421,TabelleK52BI,7,FALSE),""),"")</f>
        <v/>
      </c>
      <c r="DB473" s="4" t="str">
        <f ca="1">IFERROR(IF($B473&lt;&gt;"",VLOOKUP(DB$421,TabelleK52BI,7,FALSE),""),"")</f>
        <v/>
      </c>
      <c r="DC473" s="4" t="str">
        <f ca="1">IFERROR(IF($B473&lt;&gt;"",VLOOKUP(DC$421,TabelleK52BI,7,FALSE),""),"")</f>
        <v/>
      </c>
      <c r="DD473" s="4" t="str">
        <f ca="1">IFERROR(IF($B473&lt;&gt;"",VLOOKUP(DD$421,TabelleK52BI,7,FALSE),""),"")</f>
        <v/>
      </c>
      <c r="DE473" s="4" t="str">
        <f ca="1">IFERROR(IF($B473&lt;&gt;"",VLOOKUP(DE$421,TabelleK52BI,7,FALSE),""),"")</f>
        <v/>
      </c>
      <c r="DF473" s="4" t="str">
        <f ca="1">IFERROR(IF($B473&lt;&gt;"",VLOOKUP(DF$421,TabelleK52BI,7,FALSE),""),"")</f>
        <v/>
      </c>
      <c r="DG473" s="4" t="str">
        <f ca="1">IFERROR(IF($B473&lt;&gt;"",VLOOKUP(DG$421,TabelleK52BI,7,FALSE),""),"")</f>
        <v/>
      </c>
      <c r="DH473" s="4" t="str">
        <f ca="1">IFERROR(IF($B473&lt;&gt;"",VLOOKUP(DH$421,TabelleK52BI,7,FALSE),""),"")</f>
        <v/>
      </c>
      <c r="DI473" s="4" t="str">
        <f ca="1">IFERROR(IF($B473&lt;&gt;"",VLOOKUP(DI$421,TabelleK52BI,7,FALSE),""),"")</f>
        <v/>
      </c>
      <c r="DJ473" s="4" t="str">
        <f ca="1">IFERROR(IF($B473&lt;&gt;"",VLOOKUP(DJ$421,TabelleK52BI,7,FALSE),""),"")</f>
        <v/>
      </c>
      <c r="DK473" s="4" t="str">
        <f ca="1">IFERROR(IF($B473&lt;&gt;"",VLOOKUP(DK$421,TabelleK52BI,7,FALSE),""),"")</f>
        <v/>
      </c>
      <c r="DL473" s="4" t="str">
        <f ca="1">IFERROR(IF($B473&lt;&gt;"",VLOOKUP(DL$421,TabelleK52BI,7,FALSE),""),"")</f>
        <v/>
      </c>
      <c r="DM473" s="4" t="str">
        <f ca="1">IFERROR(IF($B473&lt;&gt;"",VLOOKUP(DM$421,TabelleK52BI,7,FALSE),""),"")</f>
        <v/>
      </c>
      <c r="DN473" s="4" t="str">
        <f ca="1">IFERROR(IF($B473&lt;&gt;"",VLOOKUP(DN$421,TabelleK52BI,7,FALSE),""),"")</f>
        <v/>
      </c>
      <c r="DO473" s="4" t="str">
        <f ca="1">IFERROR(IF($B473&lt;&gt;"",VLOOKUP(DO$421,TabelleK52BI,7,FALSE),""),"")</f>
        <v/>
      </c>
      <c r="DP473" s="4" t="str">
        <f ca="1">IFERROR(IF($B473&lt;&gt;"",VLOOKUP(DP$421,TabelleK52BI,7,FALSE),""),"")</f>
        <v/>
      </c>
      <c r="DQ473" s="4" t="str">
        <f ca="1">IFERROR(IF($B473&lt;&gt;"",VLOOKUP(DQ$421,TabelleK52BI,7,FALSE),""),"")</f>
        <v/>
      </c>
      <c r="DR473" s="4" t="str">
        <f ca="1">IFERROR(IF($B473&lt;&gt;"",VLOOKUP(DR$421,TabelleK52BI,7,FALSE),""),"")</f>
        <v/>
      </c>
      <c r="DS473" s="4" t="str">
        <f ca="1">IFERROR(IF($B473&lt;&gt;"",VLOOKUP(DS$421,TabelleK52BI,7,FALSE),""),"")</f>
        <v/>
      </c>
      <c r="DT473" s="4" t="str">
        <f ca="1">IFERROR(IF($B473&lt;&gt;"",VLOOKUP(DT$421,TabelleK52BI,7,FALSE),""),"")</f>
        <v/>
      </c>
      <c r="DU473" s="4" t="str">
        <f ca="1">IFERROR(IF($B473&lt;&gt;"",VLOOKUP(DU$421,TabelleK52BI,7,FALSE),""),"")</f>
        <v/>
      </c>
      <c r="DV473" s="4" t="str">
        <f ca="1">IFERROR(IF($B473&lt;&gt;"",VLOOKUP(DV$421,TabelleK52BI,7,FALSE),""),"")</f>
        <v/>
      </c>
      <c r="DW473" s="4" t="str">
        <f ca="1">IFERROR(IF($B473&lt;&gt;"",VLOOKUP(DW$421,TabelleK52BI,7,FALSE),""),"")</f>
        <v/>
      </c>
      <c r="DX473" s="4" t="str">
        <f ca="1">IFERROR(IF($B473&lt;&gt;"",VLOOKUP(DX$421,TabelleK52BI,7,FALSE),""),"")</f>
        <v/>
      </c>
      <c r="DY473" s="4" t="str">
        <f ca="1">IFERROR(IF($B473&lt;&gt;"",VLOOKUP(DY$421,TabelleK52BI,7,FALSE),""),"")</f>
        <v/>
      </c>
      <c r="DZ473" s="4" t="str">
        <f ca="1">IFERROR(IF($B473&lt;&gt;"",VLOOKUP(DZ$421,TabelleK52BI,7,FALSE),""),"")</f>
        <v/>
      </c>
      <c r="EA473" s="4" t="str">
        <f ca="1">IFERROR(IF($B473&lt;&gt;"",VLOOKUP(EA$421,TabelleK52BI,7,FALSE),""),"")</f>
        <v/>
      </c>
      <c r="EB473" s="4" t="str">
        <f ca="1">IFERROR(IF($B473&lt;&gt;"",VLOOKUP(EB$421,TabelleK52BI,7,FALSE),""),"")</f>
        <v/>
      </c>
      <c r="EC473" s="4" t="str">
        <f ca="1">IFERROR(IF($B473&lt;&gt;"",VLOOKUP(EC$421,TabelleK52BI,7,FALSE),""),"")</f>
        <v/>
      </c>
      <c r="ED473" s="4" t="str">
        <f ca="1">IFERROR(IF($B473&lt;&gt;"",VLOOKUP(ED$421,TabelleK52BI,7,FALSE),""),"")</f>
        <v/>
      </c>
      <c r="EE473" s="4" t="str">
        <f ca="1">IFERROR(IF($B473&lt;&gt;"",VLOOKUP(EE$421,TabelleK52BI,7,FALSE),""),"")</f>
        <v/>
      </c>
      <c r="EF473" s="4" t="str">
        <f ca="1">IFERROR(IF($B473&lt;&gt;"",VLOOKUP(EF$421,TabelleK52BI,7,FALSE),""),"")</f>
        <v/>
      </c>
      <c r="EG473" s="4" t="str">
        <f ca="1">IFERROR(IF($B473&lt;&gt;"",VLOOKUP(EG$421,TabelleK52BI,7,FALSE),""),"")</f>
        <v/>
      </c>
      <c r="EH473" s="4" t="str">
        <f ca="1">IFERROR(IF($B473&lt;&gt;"",VLOOKUP(EH$421,TabelleK52BI,7,FALSE),""),"")</f>
        <v/>
      </c>
      <c r="EI473" s="4" t="str">
        <f ca="1">IFERROR(IF($B473&lt;&gt;"",VLOOKUP(EI$421,TabelleK52BI,7,FALSE),""),"")</f>
        <v/>
      </c>
      <c r="EJ473" s="4" t="str">
        <f ca="1">IFERROR(IF($B473&lt;&gt;"",VLOOKUP(EJ$421,TabelleK52BI,7,FALSE),""),"")</f>
        <v/>
      </c>
      <c r="EK473" s="4" t="str">
        <f ca="1">IFERROR(IF($B473&lt;&gt;"",VLOOKUP(EK$421,TabelleK52BI,7,FALSE),""),"")</f>
        <v/>
      </c>
      <c r="EL473" s="4" t="str">
        <f ca="1">IFERROR(IF($B473&lt;&gt;"",VLOOKUP(EL$421,TabelleK52BI,7,FALSE),""),"")</f>
        <v/>
      </c>
      <c r="EM473" s="4" t="str">
        <f ca="1">IFERROR(IF($B473&lt;&gt;"",VLOOKUP(EM$421,TabelleK52BI,7,FALSE),""),"")</f>
        <v/>
      </c>
      <c r="EN473" s="4" t="str">
        <f ca="1">IFERROR(IF($B473&lt;&gt;"",VLOOKUP(EN$421,TabelleK52BI,7,FALSE),""),"")</f>
        <v/>
      </c>
      <c r="EO473" s="4" t="str">
        <f ca="1">IFERROR(IF($B473&lt;&gt;"",VLOOKUP(EO$421,TabelleK52BI,7,FALSE),""),"")</f>
        <v/>
      </c>
      <c r="EP473" s="4" t="str">
        <f ca="1">IFERROR(IF($B473&lt;&gt;"",VLOOKUP(EP$421,TabelleK52BI,7,FALSE),""),"")</f>
        <v/>
      </c>
      <c r="EQ473" s="4" t="str">
        <f ca="1">IFERROR(IF($B473&lt;&gt;"",VLOOKUP(EQ$421,TabelleK52BI,7,FALSE),""),"")</f>
        <v/>
      </c>
      <c r="ER473" s="4" t="str">
        <f ca="1">IFERROR(IF($B473&lt;&gt;"",VLOOKUP(ER$421,TabelleK52BI,7,FALSE),""),"")</f>
        <v/>
      </c>
      <c r="ES473" s="4" t="str">
        <f ca="1">IFERROR(IF($B473&lt;&gt;"",VLOOKUP(ES$421,TabelleK52BI,7,FALSE),""),"")</f>
        <v/>
      </c>
      <c r="ET473" s="4" t="str">
        <f ca="1">IFERROR(IF($B473&lt;&gt;"",VLOOKUP(ET$421,TabelleK52BI,7,FALSE),""),"")</f>
        <v/>
      </c>
      <c r="EU473" s="4" t="str">
        <f ca="1">IFERROR(IF($B473&lt;&gt;"",VLOOKUP(EU$421,TabelleK52BI,7,FALSE),""),"")</f>
        <v/>
      </c>
      <c r="EV473" s="4" t="str">
        <f ca="1">IFERROR(IF($B473&lt;&gt;"",VLOOKUP(EV$421,TabelleK52BI,7,FALSE),""),"")</f>
        <v/>
      </c>
      <c r="EW473" s="4" t="str">
        <f ca="1">IFERROR(IF($B473&lt;&gt;"",VLOOKUP(EW$421,TabelleK52BI,7,FALSE),""),"")</f>
        <v/>
      </c>
      <c r="EX473" s="4" t="str">
        <f ca="1">IFERROR(IF($B473&lt;&gt;"",VLOOKUP(EX$421,TabelleK52BI,7,FALSE),""),"")</f>
        <v/>
      </c>
      <c r="EY473" s="4" t="str">
        <f ca="1">IFERROR(IF($B473&lt;&gt;"",VLOOKUP(EY$421,TabelleK52BI,7,FALSE),""),"")</f>
        <v/>
      </c>
      <c r="EZ473" s="4" t="str">
        <f ca="1">IFERROR(IF($B473&lt;&gt;"",VLOOKUP(EZ$421,TabelleK52BI,7,FALSE),""),"")</f>
        <v/>
      </c>
      <c r="FA473" s="4" t="str">
        <f ca="1">IFERROR(IF($B473&lt;&gt;"",VLOOKUP(FA$421,TabelleK52BI,7,FALSE),""),"")</f>
        <v/>
      </c>
      <c r="FB473" s="4" t="str">
        <f ca="1">IFERROR(IF($B473&lt;&gt;"",VLOOKUP(FB$421,TabelleK52BI,7,FALSE),""),"")</f>
        <v/>
      </c>
      <c r="FC473" s="4" t="str">
        <f ca="1">IFERROR(IF($B473&lt;&gt;"",VLOOKUP(FC$421,TabelleK52BI,7,FALSE),""),"")</f>
        <v/>
      </c>
      <c r="FD473" s="4" t="str">
        <f ca="1">IFERROR(IF($B473&lt;&gt;"",VLOOKUP(FD$421,TabelleK52BI,7,FALSE),""),"")</f>
        <v/>
      </c>
      <c r="FE473" s="4" t="str">
        <f ca="1">IFERROR(IF($B473&lt;&gt;"",VLOOKUP(FE$421,TabelleK52BI,7,FALSE),""),"")</f>
        <v/>
      </c>
      <c r="FF473" s="4" t="str">
        <f ca="1">IFERROR(IF($B473&lt;&gt;"",VLOOKUP(FF$421,TabelleK52BI,7,FALSE),""),"")</f>
        <v/>
      </c>
      <c r="FG473" s="4" t="str">
        <f ca="1">IFERROR(IF($B473&lt;&gt;"",VLOOKUP(FG$421,TabelleK52BI,7,FALSE),""),"")</f>
        <v/>
      </c>
      <c r="FH473" s="4" t="str">
        <f ca="1">IFERROR(IF($B473&lt;&gt;"",VLOOKUP(FH$421,TabelleK52BI,7,FALSE),""),"")</f>
        <v/>
      </c>
      <c r="FI473" s="4" t="str">
        <f ca="1">IFERROR(IF($B473&lt;&gt;"",VLOOKUP(FI$421,TabelleK52BI,7,FALSE),""),"")</f>
        <v/>
      </c>
      <c r="FJ473" s="4" t="str">
        <f ca="1">IFERROR(IF($B473&lt;&gt;"",VLOOKUP(FJ$421,TabelleK52BI,7,FALSE),""),"")</f>
        <v/>
      </c>
      <c r="FK473" s="4" t="str">
        <f ca="1">IFERROR(IF($B473&lt;&gt;"",VLOOKUP(FK$421,TabelleK52BI,7,FALSE),""),"")</f>
        <v/>
      </c>
      <c r="FL473" s="4" t="str">
        <f ca="1">IFERROR(IF($B473&lt;&gt;"",VLOOKUP(FL$421,TabelleK52BI,7,FALSE),""),"")</f>
        <v/>
      </c>
      <c r="FM473" s="4" t="str">
        <f ca="1">IFERROR(IF($B473&lt;&gt;"",VLOOKUP(FM$421,TabelleK52BI,7,FALSE),""),"")</f>
        <v/>
      </c>
      <c r="FN473" s="4" t="str">
        <f ca="1">IFERROR(IF($B473&lt;&gt;"",VLOOKUP(FN$421,TabelleK52BI,7,FALSE),""),"")</f>
        <v/>
      </c>
      <c r="FO473" s="4" t="str">
        <f ca="1">IFERROR(IF($B473&lt;&gt;"",VLOOKUP(FO$421,TabelleK52BI,7,FALSE),""),"")</f>
        <v/>
      </c>
      <c r="FP473" s="4" t="str">
        <f ca="1">IFERROR(IF($B473&lt;&gt;"",VLOOKUP(FP$421,TabelleK52BI,7,FALSE),""),"")</f>
        <v/>
      </c>
      <c r="FQ473" s="4" t="str">
        <f ca="1">IFERROR(IF($B473&lt;&gt;"",VLOOKUP(FQ$421,TabelleK52BI,7,FALSE),""),"")</f>
        <v/>
      </c>
      <c r="FR473" s="4" t="str">
        <f ca="1">IFERROR(IF($B473&lt;&gt;"",VLOOKUP(FR$421,TabelleK52BI,7,FALSE),""),"")</f>
        <v/>
      </c>
      <c r="FS473" s="4" t="str">
        <f ca="1">IFERROR(IF($B473&lt;&gt;"",VLOOKUP(FS$421,TabelleK52BI,7,FALSE),""),"")</f>
        <v/>
      </c>
      <c r="FT473" s="4" t="str">
        <f ca="1">IFERROR(IF($B473&lt;&gt;"",VLOOKUP(FT$421,TabelleK52BI,7,FALSE),""),"")</f>
        <v/>
      </c>
      <c r="FU473" s="4" t="str">
        <f ca="1">IFERROR(IF($B473&lt;&gt;"",VLOOKUP(FU$421,TabelleK52BI,7,FALSE),""),"")</f>
        <v/>
      </c>
      <c r="FV473" s="4" t="str">
        <f ca="1">IFERROR(IF($B473&lt;&gt;"",VLOOKUP(FV$421,TabelleK52BI,7,FALSE),""),"")</f>
        <v/>
      </c>
      <c r="FW473" s="4" t="str">
        <f ca="1">IFERROR(IF($B473&lt;&gt;"",VLOOKUP(FW$421,TabelleK52BI,7,FALSE),""),"")</f>
        <v/>
      </c>
      <c r="FX473" s="4" t="str">
        <f ca="1">IFERROR(IF($B473&lt;&gt;"",VLOOKUP(FX$421,TabelleK52BI,7,FALSE),""),"")</f>
        <v/>
      </c>
      <c r="FY473" s="4" t="str">
        <f ca="1">IFERROR(IF($B473&lt;&gt;"",VLOOKUP(FY$421,TabelleK52BI,7,FALSE),""),"")</f>
        <v/>
      </c>
      <c r="FZ473" s="4" t="str">
        <f ca="1">IFERROR(IF($B473&lt;&gt;"",VLOOKUP(FZ$421,TabelleK52BI,7,FALSE),""),"")</f>
        <v/>
      </c>
      <c r="GA473" s="4" t="str">
        <f ca="1">IFERROR(IF($B473&lt;&gt;"",VLOOKUP(GA$421,TabelleK52BI,7,FALSE),""),"")</f>
        <v/>
      </c>
      <c r="GB473" s="4" t="str">
        <f ca="1">IFERROR(IF($B473&lt;&gt;"",VLOOKUP(GB$421,TabelleK52BI,7,FALSE),""),"")</f>
        <v/>
      </c>
      <c r="GC473" s="4" t="str">
        <f ca="1">IFERROR(IF($B473&lt;&gt;"",VLOOKUP(GC$421,TabelleK52BI,7,FALSE),""),"")</f>
        <v/>
      </c>
      <c r="GD473" s="4" t="str">
        <f ca="1">IFERROR(IF($B473&lt;&gt;"",VLOOKUP(GD$421,TabelleK52BI,7,FALSE),""),"")</f>
        <v/>
      </c>
      <c r="GE473" s="4" t="str">
        <f ca="1">IFERROR(IF($B473&lt;&gt;"",VLOOKUP(GE$421,TabelleK52BI,7,FALSE),""),"")</f>
        <v/>
      </c>
      <c r="GF473" s="4" t="str">
        <f ca="1">IFERROR(IF($B473&lt;&gt;"",VLOOKUP(GF$421,TabelleK52BI,7,FALSE),""),"")</f>
        <v/>
      </c>
      <c r="GG473" s="4" t="str">
        <f ca="1">IFERROR(IF($B473&lt;&gt;"",VLOOKUP(GG$421,TabelleK52BI,7,FALSE),""),"")</f>
        <v/>
      </c>
      <c r="GH473" s="4" t="str">
        <f ca="1">IFERROR(IF($B473&lt;&gt;"",VLOOKUP(GH$421,TabelleK52BI,7,FALSE),""),"")</f>
        <v/>
      </c>
      <c r="GI473" s="4" t="str">
        <f ca="1">IFERROR(IF($B473&lt;&gt;"",VLOOKUP(GI$421,TabelleK52BI,7,FALSE),""),"")</f>
        <v/>
      </c>
      <c r="GJ473" s="4" t="str">
        <f ca="1">IFERROR(IF($B473&lt;&gt;"",VLOOKUP(GJ$421,TabelleK52BI,7,FALSE),""),"")</f>
        <v/>
      </c>
      <c r="GK473" s="4" t="str">
        <f ca="1">IFERROR(IF($B473&lt;&gt;"",VLOOKUP(GK$421,TabelleK52BI,7,FALSE),""),"")</f>
        <v/>
      </c>
      <c r="GL473" s="4" t="str">
        <f ca="1">IFERROR(IF($B473&lt;&gt;"",VLOOKUP(GL$421,TabelleK52BI,7,FALSE),""),"")</f>
        <v/>
      </c>
      <c r="GM473" s="4" t="str">
        <f ca="1">IFERROR(IF($B473&lt;&gt;"",VLOOKUP(GM$421,TabelleK52BI,7,FALSE),""),"")</f>
        <v/>
      </c>
      <c r="GN473" s="4" t="str">
        <f ca="1">IFERROR(IF($B473&lt;&gt;"",VLOOKUP(GN$421,TabelleK52BI,7,FALSE),""),"")</f>
        <v/>
      </c>
      <c r="GO473" s="4" t="str">
        <f ca="1">IFERROR(IF($B473&lt;&gt;"",VLOOKUP(GO$421,TabelleK52BI,7,FALSE),""),"")</f>
        <v/>
      </c>
      <c r="GP473" s="4" t="str">
        <f ca="1">IFERROR(IF($B473&lt;&gt;"",VLOOKUP(GP$421,TabelleK52BI,7,FALSE),""),"")</f>
        <v/>
      </c>
      <c r="GQ473" s="4" t="str">
        <f ca="1">IFERROR(IF($B473&lt;&gt;"",VLOOKUP(GQ$421,TabelleK52BI,7,FALSE),""),"")</f>
        <v/>
      </c>
      <c r="GR473" s="4" t="str">
        <f ca="1">IFERROR(IF($B473&lt;&gt;"",VLOOKUP(GR$421,TabelleK52BI,7,FALSE),""),"")</f>
        <v/>
      </c>
      <c r="GS473" s="4" t="str">
        <f ca="1">IFERROR(IF($B473&lt;&gt;"",VLOOKUP(GS$421,TabelleK52BI,7,FALSE),""),"")</f>
        <v/>
      </c>
      <c r="GT473" s="4" t="str">
        <f ca="1">IFERROR(IF($B473&lt;&gt;"",VLOOKUP(GT$421,TabelleK52BI,7,FALSE),""),"")</f>
        <v/>
      </c>
      <c r="GU473" s="4" t="str">
        <f ca="1">IFERROR(IF($B473&lt;&gt;"",VLOOKUP(GU$421,TabelleK52BI,7,FALSE),""),"")</f>
        <v/>
      </c>
      <c r="GV473" s="4" t="str">
        <f ca="1">IFERROR(IF($B473&lt;&gt;"",VLOOKUP(GV$421,TabelleK52BI,7,FALSE),""),"")</f>
        <v/>
      </c>
      <c r="GW473" s="4" t="str">
        <f ca="1">IFERROR(IF($B473&lt;&gt;"",VLOOKUP(GW$421,TabelleK52BI,7,FALSE),""),"")</f>
        <v/>
      </c>
      <c r="GX473" s="4" t="str">
        <f ca="1">IFERROR(IF($B473&lt;&gt;"",VLOOKUP(GX$421,TabelleK52BI,7,FALSE),""),"")</f>
        <v/>
      </c>
      <c r="GY473" s="4" t="str">
        <f ca="1">IFERROR(IF($B473&lt;&gt;"",VLOOKUP(GY$421,TabelleK52BI,7,FALSE),""),"")</f>
        <v/>
      </c>
      <c r="GZ473" s="4" t="str">
        <f ca="1">IFERROR(IF($B473&lt;&gt;"",VLOOKUP(GZ$421,TabelleK52BI,7,FALSE),""),"")</f>
        <v/>
      </c>
      <c r="HA473" s="4" t="str">
        <f ca="1">IFERROR(IF($B473&lt;&gt;"",VLOOKUP(HA$421,TabelleK52BI,7,FALSE),""),"")</f>
        <v/>
      </c>
      <c r="HB473" s="4" t="str">
        <f ca="1">IFERROR(IF($B473&lt;&gt;"",VLOOKUP(HB$421,TabelleK52BI,7,FALSE),""),"")</f>
        <v/>
      </c>
      <c r="HC473" s="4" t="str">
        <f ca="1">IFERROR(IF($B473&lt;&gt;"",VLOOKUP(HC$421,TabelleK52BI,7,FALSE),""),"")</f>
        <v/>
      </c>
      <c r="HD473" s="4" t="str">
        <f ca="1">IFERROR(IF($B473&lt;&gt;"",VLOOKUP(HD$421,TabelleK52BI,7,FALSE),""),"")</f>
        <v/>
      </c>
      <c r="HE473" s="4" t="str">
        <f ca="1">IFERROR(IF($B473&lt;&gt;"",VLOOKUP(HE$421,TabelleK52BI,7,FALSE),""),"")</f>
        <v/>
      </c>
      <c r="HF473" s="4" t="str">
        <f ca="1">IFERROR(IF($B473&lt;&gt;"",VLOOKUP(HF$421,TabelleK52BI,7,FALSE),""),"")</f>
        <v/>
      </c>
      <c r="HG473" s="4" t="str">
        <f ca="1">IFERROR(IF($B473&lt;&gt;"",VLOOKUP(HG$421,TabelleK52BI,7,FALSE),""),"")</f>
        <v/>
      </c>
      <c r="HH473" s="4" t="str">
        <f ca="1">IFERROR(IF($B473&lt;&gt;"",VLOOKUP(HH$421,TabelleK52BI,7,FALSE),""),"")</f>
        <v/>
      </c>
      <c r="HI473" s="4" t="str">
        <f ca="1">IFERROR(IF($B473&lt;&gt;"",VLOOKUP(HI$421,TabelleK52BI,7,FALSE),""),"")</f>
        <v/>
      </c>
      <c r="HJ473" s="4" t="str">
        <f ca="1">IFERROR(IF($B473&lt;&gt;"",VLOOKUP(HJ$421,TabelleK52BI,7,FALSE),""),"")</f>
        <v/>
      </c>
      <c r="HK473" s="4" t="str">
        <f ca="1">IFERROR(IF($B473&lt;&gt;"",VLOOKUP(HK$421,TabelleK52BI,7,FALSE),""),"")</f>
        <v/>
      </c>
      <c r="HL473" s="4" t="str">
        <f ca="1">IFERROR(IF($B473&lt;&gt;"",VLOOKUP(HL$421,TabelleK52BI,7,FALSE),""),"")</f>
        <v/>
      </c>
      <c r="HM473" s="4" t="str">
        <f ca="1">IFERROR(IF($B473&lt;&gt;"",VLOOKUP(HM$421,TabelleK52BI,7,FALSE),""),"")</f>
        <v/>
      </c>
      <c r="HN473" s="4" t="str">
        <f ca="1">IFERROR(IF($B473&lt;&gt;"",VLOOKUP(HN$421,TabelleK52BI,7,FALSE),""),"")</f>
        <v/>
      </c>
      <c r="HO473" s="4" t="str">
        <f ca="1">IFERROR(IF($B473&lt;&gt;"",VLOOKUP(HO$421,TabelleK52BI,7,FALSE),""),"")</f>
        <v/>
      </c>
      <c r="HP473" s="4" t="str">
        <f ca="1">IFERROR(IF($B473&lt;&gt;"",VLOOKUP(HP$421,TabelleK52BI,7,FALSE),""),"")</f>
        <v/>
      </c>
      <c r="HQ473" s="4" t="str">
        <f ca="1">IFERROR(IF($B473&lt;&gt;"",VLOOKUP(HQ$421,TabelleK52BI,7,FALSE),""),"")</f>
        <v/>
      </c>
      <c r="HR473" s="4" t="str">
        <f ca="1">IFERROR(IF($B473&lt;&gt;"",VLOOKUP(HR$421,TabelleK52BI,7,FALSE),""),"")</f>
        <v/>
      </c>
      <c r="HS473" s="4" t="str">
        <f ca="1">IFERROR(IF($B473&lt;&gt;"",VLOOKUP(HS$421,TabelleK52BI,7,FALSE),""),"")</f>
        <v/>
      </c>
      <c r="HT473" s="4" t="str">
        <f ca="1">IFERROR(IF($B473&lt;&gt;"",VLOOKUP(HT$421,TabelleK52BI,7,FALSE),""),"")</f>
        <v/>
      </c>
      <c r="HU473" s="4" t="str">
        <f ca="1">IFERROR(IF($B473&lt;&gt;"",VLOOKUP(HU$421,TabelleK52BI,7,FALSE),""),"")</f>
        <v/>
      </c>
      <c r="HV473" s="4" t="str">
        <f ca="1">IFERROR(IF($B473&lt;&gt;"",VLOOKUP(HV$421,TabelleK52BI,7,FALSE),""),"")</f>
        <v/>
      </c>
      <c r="HW473" s="4" t="str">
        <f ca="1">IFERROR(IF($B473&lt;&gt;"",VLOOKUP(HW$421,TabelleK52BI,7,FALSE),""),"")</f>
        <v/>
      </c>
      <c r="HX473" s="4" t="str">
        <f ca="1">IFERROR(IF($B473&lt;&gt;"",VLOOKUP(HX$421,TabelleK52BI,7,FALSE),""),"")</f>
        <v/>
      </c>
      <c r="HY473" s="4" t="str">
        <f ca="1">IFERROR(IF($B473&lt;&gt;"",VLOOKUP(HY$421,TabelleK52BI,7,FALSE),""),"")</f>
        <v/>
      </c>
      <c r="HZ473" s="4" t="str">
        <f ca="1">IFERROR(IF($B473&lt;&gt;"",VLOOKUP(HZ$421,TabelleK52BI,7,FALSE),""),"")</f>
        <v/>
      </c>
      <c r="IA473" s="4" t="str">
        <f ca="1">IFERROR(IF($B473&lt;&gt;"",VLOOKUP(IA$421,TabelleK52BI,7,FALSE),""),"")</f>
        <v/>
      </c>
      <c r="IB473" s="4" t="str">
        <f ca="1">IFERROR(IF($B473&lt;&gt;"",VLOOKUP(IB$421,TabelleK52BI,7,FALSE),""),"")</f>
        <v/>
      </c>
      <c r="IC473" s="4" t="str">
        <f ca="1">IFERROR(IF($B473&lt;&gt;"",VLOOKUP(IC$421,TabelleK52BI,7,FALSE),""),"")</f>
        <v/>
      </c>
      <c r="ID473" s="4" t="str">
        <f ca="1">IFERROR(IF($B473&lt;&gt;"",VLOOKUP(ID$421,TabelleK52BI,7,FALSE),""),"")</f>
        <v/>
      </c>
      <c r="IE473" s="4" t="str">
        <f ca="1">IFERROR(IF($B473&lt;&gt;"",VLOOKUP(IE$421,TabelleK52BI,7,FALSE),""),"")</f>
        <v/>
      </c>
      <c r="IF473" s="4" t="str">
        <f ca="1">IFERROR(IF($B473&lt;&gt;"",VLOOKUP(IF$421,TabelleK52BI,7,FALSE),""),"")</f>
        <v/>
      </c>
      <c r="IG473" s="4" t="str">
        <f ca="1">IFERROR(IF($B473&lt;&gt;"",VLOOKUP(IG$421,TabelleK52BI,7,FALSE),""),"")</f>
        <v/>
      </c>
      <c r="IH473" s="4" t="str">
        <f ca="1">IFERROR(IF($B473&lt;&gt;"",VLOOKUP(IH$421,TabelleK52BI,7,FALSE),""),"")</f>
        <v/>
      </c>
      <c r="II473" s="4" t="str">
        <f ca="1">IFERROR(IF($B473&lt;&gt;"",VLOOKUP(II$421,TabelleK52BI,7,FALSE),""),"")</f>
        <v/>
      </c>
      <c r="IJ473" s="4" t="str">
        <f ca="1">IFERROR(IF($B473&lt;&gt;"",VLOOKUP(IJ$421,TabelleK52BI,7,FALSE),""),"")</f>
        <v/>
      </c>
      <c r="IK473" s="4" t="str">
        <f ca="1">IFERROR(IF($B473&lt;&gt;"",VLOOKUP(IK$421,TabelleK52BI,7,FALSE),""),"")</f>
        <v/>
      </c>
      <c r="IL473" s="4" t="str">
        <f ca="1">IFERROR(IF($B473&lt;&gt;"",VLOOKUP(IL$421,TabelleK52BI,7,FALSE),""),"")</f>
        <v/>
      </c>
      <c r="IM473" s="4" t="str">
        <f ca="1">IFERROR(IF($B473&lt;&gt;"",VLOOKUP(IM$421,TabelleK52BI,7,FALSE),""),"")</f>
        <v/>
      </c>
      <c r="IN473" s="4" t="str">
        <f ca="1">IFERROR(IF($B473&lt;&gt;"",VLOOKUP(IN$421,TabelleK52BI,7,FALSE),""),"")</f>
        <v/>
      </c>
      <c r="IO473" s="4" t="str">
        <f ca="1">IFERROR(IF($B473&lt;&gt;"",VLOOKUP(IO$421,TabelleK52BI,7,FALSE),""),"")</f>
        <v/>
      </c>
      <c r="IP473" s="4" t="str">
        <f ca="1">IFERROR(IF($B473&lt;&gt;"",VLOOKUP(IP$421,TabelleK52BI,7,FALSE),""),"")</f>
        <v/>
      </c>
      <c r="IQ473" s="4" t="str">
        <f ca="1">IFERROR(IF($B473&lt;&gt;"",VLOOKUP(IQ$421,TabelleK52BI,7,FALSE),""),"")</f>
        <v/>
      </c>
      <c r="IR473" s="4" t="str">
        <f ca="1">IFERROR(IF($B473&lt;&gt;"",VLOOKUP(IR$421,TabelleK52BI,7,FALSE),""),"")</f>
        <v/>
      </c>
      <c r="IS473" s="4" t="str">
        <f ca="1">IFERROR(IF($B473&lt;&gt;"",VLOOKUP(IS$421,TabelleK52BI,7,FALSE),""),"")</f>
        <v/>
      </c>
      <c r="IT473" s="4" t="str">
        <f ca="1">IFERROR(IF($B473&lt;&gt;"",VLOOKUP(IT$421,TabelleK52BI,7,FALSE),""),"")</f>
        <v/>
      </c>
      <c r="IU473" s="4" t="str">
        <f ca="1">IFERROR(IF($B473&lt;&gt;"",VLOOKUP(IU$421,TabelleK52BI,7,FALSE),""),"")</f>
        <v/>
      </c>
      <c r="IV473" s="4" t="str">
        <f ca="1">IFERROR(IF($B473&lt;&gt;"",VLOOKUP(IV$421,TabelleK52BI,7,FALSE),""),"")</f>
        <v/>
      </c>
      <c r="IW473" s="4" t="str">
        <f ca="1">IFERROR(IF($B473&lt;&gt;"",VLOOKUP(IW$421,TabelleK52BI,7,FALSE),""),"")</f>
        <v/>
      </c>
      <c r="IX473" s="4" t="str">
        <f ca="1">IFERROR(IF($B473&lt;&gt;"",VLOOKUP(IX$421,TabelleK52BI,7,FALSE),""),"")</f>
        <v/>
      </c>
      <c r="IY473" s="4" t="str">
        <f ca="1">IFERROR(IF($B473&lt;&gt;"",VLOOKUP(IY$421,TabelleK52BI,7,FALSE),""),"")</f>
        <v/>
      </c>
      <c r="IZ473" s="4" t="str">
        <f ca="1">IFERROR(IF($B473&lt;&gt;"",VLOOKUP(IZ$421,TabelleK52BI,7,FALSE),""),"")</f>
        <v/>
      </c>
      <c r="JA473" s="4" t="str">
        <f ca="1">IFERROR(IF($B473&lt;&gt;"",VLOOKUP(JA$421,TabelleK52BI,7,FALSE),""),"")</f>
        <v/>
      </c>
      <c r="JB473" s="4" t="str">
        <f ca="1">IFERROR(IF($B473&lt;&gt;"",VLOOKUP(JB$421,TabelleK52BI,7,FALSE),""),"")</f>
        <v/>
      </c>
      <c r="JC473" s="4" t="str">
        <f ca="1">IFERROR(IF($B473&lt;&gt;"",VLOOKUP(JC$421,TabelleK52BI,7,FALSE),""),"")</f>
        <v/>
      </c>
      <c r="JD473" s="4" t="str">
        <f ca="1">IFERROR(IF($B473&lt;&gt;"",VLOOKUP(JD$421,TabelleK52BI,7,FALSE),""),"")</f>
        <v/>
      </c>
      <c r="JE473" s="4" t="str">
        <f ca="1">IFERROR(IF($B473&lt;&gt;"",VLOOKUP(JE$421,TabelleK52BI,7,FALSE),""),"")</f>
        <v/>
      </c>
      <c r="JF473" s="4" t="str">
        <f ca="1">IFERROR(IF($B473&lt;&gt;"",VLOOKUP(JF$421,TabelleK52BI,7,FALSE),""),"")</f>
        <v/>
      </c>
      <c r="JG473" s="4" t="str">
        <f ca="1">IFERROR(IF($B473&lt;&gt;"",VLOOKUP(JG$421,TabelleK52BI,7,FALSE),""),"")</f>
        <v/>
      </c>
      <c r="JH473" s="4" t="str">
        <f ca="1">IFERROR(IF($B473&lt;&gt;"",VLOOKUP(JH$421,TabelleK52BI,7,FALSE),""),"")</f>
        <v/>
      </c>
      <c r="JI473" s="4" t="str">
        <f ca="1">IFERROR(IF($B473&lt;&gt;"",VLOOKUP(JI$421,TabelleK52BI,7,FALSE),""),"")</f>
        <v/>
      </c>
      <c r="JJ473" s="4" t="str">
        <f ca="1">IFERROR(IF($B473&lt;&gt;"",VLOOKUP(JJ$421,TabelleK52BI,7,FALSE),""),"")</f>
        <v/>
      </c>
      <c r="JK473" s="4" t="str">
        <f ca="1">IFERROR(IF($B473&lt;&gt;"",VLOOKUP(JK$421,TabelleK52BI,7,FALSE),""),"")</f>
        <v/>
      </c>
      <c r="JL473" s="4" t="str">
        <f ca="1">IFERROR(IF($B473&lt;&gt;"",VLOOKUP(JL$421,TabelleK52BI,7,FALSE),""),"")</f>
        <v/>
      </c>
      <c r="JM473" s="4" t="str">
        <f ca="1">IFERROR(IF($B473&lt;&gt;"",VLOOKUP(JM$421,TabelleK52BI,7,FALSE),""),"")</f>
        <v/>
      </c>
      <c r="JN473" s="4" t="str">
        <f ca="1">IFERROR(IF($B473&lt;&gt;"",VLOOKUP(JN$421,TabelleK52BI,7,FALSE),""),"")</f>
        <v/>
      </c>
      <c r="JO473" s="4" t="str">
        <f ca="1">IFERROR(IF($B473&lt;&gt;"",VLOOKUP(JO$421,TabelleK52BI,7,FALSE),""),"")</f>
        <v/>
      </c>
      <c r="JP473" s="4" t="str">
        <f ca="1">IFERROR(IF($B473&lt;&gt;"",VLOOKUP(JP$421,TabelleK52BI,7,FALSE),""),"")</f>
        <v/>
      </c>
      <c r="JQ473" s="4" t="str">
        <f ca="1">IFERROR(IF($B473&lt;&gt;"",VLOOKUP(JQ$421,TabelleK52BI,7,FALSE),""),"")</f>
        <v/>
      </c>
      <c r="JR473" s="4" t="str">
        <f ca="1">IFERROR(IF($B473&lt;&gt;"",VLOOKUP(JR$421,TabelleK52BI,7,FALSE),""),"")</f>
        <v/>
      </c>
      <c r="JS473" s="4" t="str">
        <f ca="1">IFERROR(IF($B473&lt;&gt;"",VLOOKUP(JS$421,TabelleK52BI,7,FALSE),""),"")</f>
        <v/>
      </c>
      <c r="JT473" s="4" t="str">
        <f ca="1">IFERROR(IF($B473&lt;&gt;"",VLOOKUP(JT$421,TabelleK52BI,7,FALSE),""),"")</f>
        <v/>
      </c>
      <c r="JU473" s="4" t="str">
        <f ca="1">IFERROR(IF($B473&lt;&gt;"",VLOOKUP(JU$421,TabelleK52BI,7,FALSE),""),"")</f>
        <v/>
      </c>
      <c r="JV473" s="4" t="str">
        <f ca="1">IFERROR(IF($B473&lt;&gt;"",VLOOKUP(JV$421,TabelleK52BI,7,FALSE),""),"")</f>
        <v/>
      </c>
      <c r="JW473" s="4" t="str">
        <f ca="1">IFERROR(IF($B473&lt;&gt;"",VLOOKUP(JW$421,TabelleK52BI,7,FALSE),""),"")</f>
        <v/>
      </c>
      <c r="JX473" s="4" t="str">
        <f ca="1">IFERROR(IF($B473&lt;&gt;"",VLOOKUP(JX$421,TabelleK52BI,7,FALSE),""),"")</f>
        <v/>
      </c>
      <c r="JY473" s="4" t="str">
        <f ca="1">IFERROR(IF($B473&lt;&gt;"",VLOOKUP(JY$421,TabelleK52BI,7,FALSE),""),"")</f>
        <v/>
      </c>
      <c r="JZ473" s="4" t="str">
        <f ca="1">IFERROR(IF($B473&lt;&gt;"",VLOOKUP(JZ$421,TabelleK52BI,7,FALSE),""),"")</f>
        <v/>
      </c>
      <c r="KA473" s="4" t="str">
        <f ca="1">IFERROR(IF($B473&lt;&gt;"",VLOOKUP(KA$421,TabelleK52BI,7,FALSE),""),"")</f>
        <v/>
      </c>
      <c r="KB473" s="4" t="str">
        <f ca="1">IFERROR(IF($B473&lt;&gt;"",VLOOKUP(KB$421,TabelleK52BI,7,FALSE),""),"")</f>
        <v/>
      </c>
      <c r="KC473" s="4" t="str">
        <f ca="1">IFERROR(IF($B473&lt;&gt;"",VLOOKUP(KC$421,TabelleK52BI,7,FALSE),""),"")</f>
        <v/>
      </c>
      <c r="KD473" s="4" t="str">
        <f ca="1">IFERROR(IF($B473&lt;&gt;"",VLOOKUP(KD$421,TabelleK52BI,7,FALSE),""),"")</f>
        <v/>
      </c>
      <c r="KE473" s="4" t="str">
        <f ca="1">IFERROR(IF($B473&lt;&gt;"",VLOOKUP(KE$421,TabelleK52BI,7,FALSE),""),"")</f>
        <v/>
      </c>
      <c r="KF473" s="4" t="str">
        <f ca="1">IFERROR(IF($B473&lt;&gt;"",VLOOKUP(KF$421,TabelleK52BI,7,FALSE),""),"")</f>
        <v/>
      </c>
      <c r="KG473" s="4" t="str">
        <f ca="1">IFERROR(IF($B473&lt;&gt;"",VLOOKUP(KG$421,TabelleK52BI,7,FALSE),""),"")</f>
        <v/>
      </c>
      <c r="KH473" s="4" t="str">
        <f ca="1">IFERROR(IF($B473&lt;&gt;"",VLOOKUP(KH$421,TabelleK52BI,7,FALSE),""),"")</f>
        <v/>
      </c>
      <c r="KI473" s="4" t="str">
        <f ca="1">IFERROR(IF($B473&lt;&gt;"",VLOOKUP(KI$421,TabelleK52BI,7,FALSE),""),"")</f>
        <v/>
      </c>
      <c r="KJ473" s="4" t="str">
        <f ca="1">IFERROR(IF($B473&lt;&gt;"",VLOOKUP(KJ$421,TabelleK52BI,7,FALSE),""),"")</f>
        <v/>
      </c>
      <c r="KK473" s="4" t="str">
        <f ca="1">IFERROR(IF($B473&lt;&gt;"",VLOOKUP(KK$421,TabelleK52BI,7,FALSE),""),"")</f>
        <v/>
      </c>
      <c r="KL473" s="4" t="str">
        <f ca="1">IFERROR(IF($B473&lt;&gt;"",VLOOKUP(KL$421,TabelleK52BI,7,FALSE),""),"")</f>
        <v/>
      </c>
      <c r="KM473" s="4" t="str">
        <f ca="1">IFERROR(IF($B473&lt;&gt;"",VLOOKUP(KM$421,TabelleK52BI,7,FALSE),""),"")</f>
        <v/>
      </c>
      <c r="KN473" s="4" t="str">
        <f ca="1">IFERROR(IF($B473&lt;&gt;"",VLOOKUP(KN$421,TabelleK52BI,7,FALSE),""),"")</f>
        <v/>
      </c>
      <c r="KO473" s="4" t="str">
        <f ca="1">IFERROR(IF($B473&lt;&gt;"",VLOOKUP(KO$421,TabelleK52BI,7,FALSE),""),"")</f>
        <v/>
      </c>
      <c r="KP473" s="4" t="str">
        <f ca="1">IFERROR(IF($B473&lt;&gt;"",VLOOKUP(KP$421,TabelleK52BI,7,FALSE),""),"")</f>
        <v/>
      </c>
      <c r="KQ473" s="4" t="str">
        <f ca="1">IFERROR(IF($B473&lt;&gt;"",VLOOKUP(KQ$421,TabelleK52BI,7,FALSE),""),"")</f>
        <v/>
      </c>
      <c r="KR473" s="4" t="str">
        <f>IFERROR(VLOOKUP($KR$421,TabelleK52BI,7,FALSE),"")</f>
        <v/>
      </c>
      <c r="KS473" s="4" t="str">
        <f>IFERROR(VLOOKUP($KS$421,TabelleK52BI,7,FALSE),"")</f>
        <v/>
      </c>
    </row>
    <row r="474" spans="2:305" ht="12.75" hidden="1" customHeight="1" x14ac:dyDescent="0.2">
      <c r="B474" s="138" t="str">
        <f t="shared" ca="1" si="148"/>
        <v/>
      </c>
      <c r="C474" s="4" t="str">
        <f ca="1">IFERROR(IF($B474&lt;&gt;"",VLOOKUP(C$421,TabelleK53BI,7,FALSE),""),"")</f>
        <v/>
      </c>
      <c r="D474" s="4" t="str">
        <f ca="1">IFERROR(IF($B474&lt;&gt;"",VLOOKUP(D$421,TabelleK53BI,7,FALSE),""),"")</f>
        <v/>
      </c>
      <c r="E474" s="4" t="str">
        <f ca="1">IFERROR(IF($B474&lt;&gt;"",VLOOKUP(E$421,TabelleK53BI,7,FALSE),""),"")</f>
        <v/>
      </c>
      <c r="F474" s="4" t="str">
        <f ca="1">IFERROR(IF($B474&lt;&gt;"",VLOOKUP(F$421,TabelleK53BI,7,FALSE),""),"")</f>
        <v/>
      </c>
      <c r="G474" s="4" t="str">
        <f ca="1">IFERROR(IF($B474&lt;&gt;"",VLOOKUP(G$421,TabelleK53BI,7,FALSE),""),"")</f>
        <v/>
      </c>
      <c r="H474" s="4" t="str">
        <f ca="1">IFERROR(IF($B474&lt;&gt;"",VLOOKUP(H$421,TabelleK53BI,7,FALSE),""),"")</f>
        <v/>
      </c>
      <c r="I474" s="4" t="str">
        <f ca="1">IFERROR(IF($B474&lt;&gt;"",VLOOKUP(I$421,TabelleK53BI,7,FALSE),""),"")</f>
        <v/>
      </c>
      <c r="J474" s="4" t="str">
        <f ca="1">IFERROR(IF($B474&lt;&gt;"",VLOOKUP(J$421,TabelleK53BI,7,FALSE),""),"")</f>
        <v/>
      </c>
      <c r="K474" s="4" t="str">
        <f ca="1">IFERROR(IF($B474&lt;&gt;"",VLOOKUP(K$421,TabelleK53BI,7,FALSE),""),"")</f>
        <v/>
      </c>
      <c r="L474" s="4" t="str">
        <f ca="1">IFERROR(IF($B474&lt;&gt;"",VLOOKUP(L$421,TabelleK53BI,7,FALSE),""),"")</f>
        <v/>
      </c>
      <c r="M474" s="4" t="str">
        <f ca="1">IFERROR(IF($B474&lt;&gt;"",VLOOKUP(M$421,TabelleK53BI,7,FALSE),""),"")</f>
        <v/>
      </c>
      <c r="N474" s="4" t="str">
        <f ca="1">IFERROR(IF($B474&lt;&gt;"",VLOOKUP(N$421,TabelleK53BI,7,FALSE),""),"")</f>
        <v/>
      </c>
      <c r="O474" s="4" t="str">
        <f ca="1">IFERROR(IF($B474&lt;&gt;"",VLOOKUP(O$421,TabelleK53BI,7,FALSE),""),"")</f>
        <v/>
      </c>
      <c r="P474" s="4" t="str">
        <f ca="1">IFERROR(IF($B474&lt;&gt;"",VLOOKUP(P$421,TabelleK53BI,7,FALSE),""),"")</f>
        <v/>
      </c>
      <c r="Q474" s="4" t="str">
        <f ca="1">IFERROR(IF($B474&lt;&gt;"",VLOOKUP(Q$421,TabelleK53BI,7,FALSE),""),"")</f>
        <v/>
      </c>
      <c r="R474" s="4" t="str">
        <f ca="1">IFERROR(IF($B474&lt;&gt;"",VLOOKUP(R$421,TabelleK53BI,7,FALSE),""),"")</f>
        <v/>
      </c>
      <c r="S474" s="4" t="str">
        <f ca="1">IFERROR(IF($B474&lt;&gt;"",VLOOKUP(S$421,TabelleK53BI,7,FALSE),""),"")</f>
        <v/>
      </c>
      <c r="T474" s="4" t="str">
        <f ca="1">IFERROR(IF($B474&lt;&gt;"",VLOOKUP(T$421,TabelleK53BI,7,FALSE),""),"")</f>
        <v/>
      </c>
      <c r="U474" s="4" t="str">
        <f ca="1">IFERROR(IF($B474&lt;&gt;"",VLOOKUP(U$421,TabelleK53BI,7,FALSE),""),"")</f>
        <v/>
      </c>
      <c r="V474" s="4" t="str">
        <f ca="1">IFERROR(IF($B474&lt;&gt;"",VLOOKUP(V$421,TabelleK53BI,7,FALSE),""),"")</f>
        <v/>
      </c>
      <c r="W474" s="4" t="str">
        <f ca="1">IFERROR(IF($B474&lt;&gt;"",VLOOKUP(W$421,TabelleK53BI,7,FALSE),""),"")</f>
        <v/>
      </c>
      <c r="X474" s="4" t="str">
        <f ca="1">IFERROR(IF($B474&lt;&gt;"",VLOOKUP(X$421,TabelleK53BI,7,FALSE),""),"")</f>
        <v/>
      </c>
      <c r="Y474" s="4" t="str">
        <f ca="1">IFERROR(IF($B474&lt;&gt;"",VLOOKUP(Y$421,TabelleK53BI,7,FALSE),""),"")</f>
        <v/>
      </c>
      <c r="Z474" s="4" t="str">
        <f ca="1">IFERROR(IF($B474&lt;&gt;"",VLOOKUP(Z$421,TabelleK53BI,7,FALSE),""),"")</f>
        <v/>
      </c>
      <c r="AA474" s="4" t="str">
        <f ca="1">IFERROR(IF($B474&lt;&gt;"",VLOOKUP(AA$421,TabelleK53BI,7,FALSE),""),"")</f>
        <v/>
      </c>
      <c r="AB474" s="4" t="str">
        <f ca="1">IFERROR(IF($B474&lt;&gt;"",VLOOKUP(AB$421,TabelleK53BI,7,FALSE),""),"")</f>
        <v/>
      </c>
      <c r="AC474" s="4" t="str">
        <f ca="1">IFERROR(IF($B474&lt;&gt;"",VLOOKUP(AC$421,TabelleK53BI,7,FALSE),""),"")</f>
        <v/>
      </c>
      <c r="AD474" s="4" t="str">
        <f ca="1">IFERROR(IF($B474&lt;&gt;"",VLOOKUP(AD$421,TabelleK53BI,7,FALSE),""),"")</f>
        <v/>
      </c>
      <c r="AE474" s="4" t="str">
        <f ca="1">IFERROR(IF($B474&lt;&gt;"",VLOOKUP(AE$421,TabelleK53BI,7,FALSE),""),"")</f>
        <v/>
      </c>
      <c r="AF474" s="4" t="str">
        <f ca="1">IFERROR(IF($B474&lt;&gt;"",VLOOKUP(AF$421,TabelleK53BI,7,FALSE),""),"")</f>
        <v/>
      </c>
      <c r="AG474" s="4" t="str">
        <f ca="1">IFERROR(IF($B474&lt;&gt;"",VLOOKUP(AG$421,TabelleK53BI,7,FALSE),""),"")</f>
        <v/>
      </c>
      <c r="AH474" s="4" t="str">
        <f ca="1">IFERROR(IF($B474&lt;&gt;"",VLOOKUP(AH$421,TabelleK53BI,7,FALSE),""),"")</f>
        <v/>
      </c>
      <c r="AI474" s="4" t="str">
        <f ca="1">IFERROR(IF($B474&lt;&gt;"",VLOOKUP(AI$421,TabelleK53BI,7,FALSE),""),"")</f>
        <v/>
      </c>
      <c r="AJ474" s="4" t="str">
        <f ca="1">IFERROR(IF($B474&lt;&gt;"",VLOOKUP(AJ$421,TabelleK53BI,7,FALSE),""),"")</f>
        <v/>
      </c>
      <c r="AK474" s="4" t="str">
        <f ca="1">IFERROR(IF($B474&lt;&gt;"",VLOOKUP(AK$421,TabelleK53BI,7,FALSE),""),"")</f>
        <v/>
      </c>
      <c r="AL474" s="4" t="str">
        <f ca="1">IFERROR(IF($B474&lt;&gt;"",VLOOKUP(AL$421,TabelleK53BI,7,FALSE),""),"")</f>
        <v/>
      </c>
      <c r="AM474" s="4" t="str">
        <f ca="1">IFERROR(IF($B474&lt;&gt;"",VLOOKUP(AM$421,TabelleK53BI,7,FALSE),""),"")</f>
        <v/>
      </c>
      <c r="AN474" s="4" t="str">
        <f ca="1">IFERROR(IF($B474&lt;&gt;"",VLOOKUP(AN$421,TabelleK53BI,7,FALSE),""),"")</f>
        <v/>
      </c>
      <c r="AO474" s="4" t="str">
        <f ca="1">IFERROR(IF($B474&lt;&gt;"",VLOOKUP(AO$421,TabelleK53BI,7,FALSE),""),"")</f>
        <v/>
      </c>
      <c r="AP474" s="4" t="str">
        <f ca="1">IFERROR(IF($B474&lt;&gt;"",VLOOKUP(AP$421,TabelleK53BI,7,FALSE),""),"")</f>
        <v/>
      </c>
      <c r="AQ474" s="4" t="str">
        <f ca="1">IFERROR(IF($B474&lt;&gt;"",VLOOKUP(AQ$421,TabelleK53BI,7,FALSE),""),"")</f>
        <v/>
      </c>
      <c r="AR474" s="4" t="str">
        <f ca="1">IFERROR(IF($B474&lt;&gt;"",VLOOKUP(AR$421,TabelleK53BI,7,FALSE),""),"")</f>
        <v/>
      </c>
      <c r="AS474" s="4" t="str">
        <f ca="1">IFERROR(IF($B474&lt;&gt;"",VLOOKUP(AS$421,TabelleK53BI,7,FALSE),""),"")</f>
        <v/>
      </c>
      <c r="AT474" s="4" t="str">
        <f ca="1">IFERROR(IF($B474&lt;&gt;"",VLOOKUP(AT$421,TabelleK53BI,7,FALSE),""),"")</f>
        <v/>
      </c>
      <c r="AU474" s="4" t="str">
        <f ca="1">IFERROR(IF($B474&lt;&gt;"",VLOOKUP(AU$421,TabelleK53BI,7,FALSE),""),"")</f>
        <v/>
      </c>
      <c r="AV474" s="4" t="str">
        <f ca="1">IFERROR(IF($B474&lt;&gt;"",VLOOKUP(AV$421,TabelleK53BI,7,FALSE),""),"")</f>
        <v/>
      </c>
      <c r="AW474" s="4" t="str">
        <f ca="1">IFERROR(IF($B474&lt;&gt;"",VLOOKUP(AW$421,TabelleK53BI,7,FALSE),""),"")</f>
        <v/>
      </c>
      <c r="AX474" s="4" t="str">
        <f ca="1">IFERROR(IF($B474&lt;&gt;"",VLOOKUP(AX$421,TabelleK53BI,7,FALSE),""),"")</f>
        <v/>
      </c>
      <c r="AY474" s="4" t="str">
        <f ca="1">IFERROR(IF($B474&lt;&gt;"",VLOOKUP(AY$421,TabelleK53BI,7,FALSE),""),"")</f>
        <v/>
      </c>
      <c r="AZ474" s="4" t="str">
        <f ca="1">IFERROR(IF($B474&lt;&gt;"",VLOOKUP(AZ$421,TabelleK53BI,7,FALSE),""),"")</f>
        <v/>
      </c>
      <c r="BA474" s="4" t="str">
        <f ca="1">IFERROR(IF($B474&lt;&gt;"",VLOOKUP(BA$421,TabelleK53BI,7,FALSE),""),"")</f>
        <v/>
      </c>
      <c r="BB474" s="4" t="str">
        <f ca="1">IFERROR(IF($B474&lt;&gt;"",VLOOKUP(BB$421,TabelleK53BI,7,FALSE),""),"")</f>
        <v/>
      </c>
      <c r="BC474" s="4" t="str">
        <f ca="1">IFERROR(IF($B474&lt;&gt;"",VLOOKUP(BC$421,TabelleK53BI,7,FALSE),""),"")</f>
        <v/>
      </c>
      <c r="BD474" s="4" t="str">
        <f ca="1">IFERROR(IF($B474&lt;&gt;"",VLOOKUP(BD$421,TabelleK53BI,7,FALSE),""),"")</f>
        <v/>
      </c>
      <c r="BE474" s="4" t="str">
        <f ca="1">IFERROR(IF($B474&lt;&gt;"",VLOOKUP(BE$421,TabelleK53BI,7,FALSE),""),"")</f>
        <v/>
      </c>
      <c r="BF474" s="4" t="str">
        <f ca="1">IFERROR(IF($B474&lt;&gt;"",VLOOKUP(BF$421,TabelleK53BI,7,FALSE),""),"")</f>
        <v/>
      </c>
      <c r="BG474" s="4" t="str">
        <f ca="1">IFERROR(IF($B474&lt;&gt;"",VLOOKUP(BG$421,TabelleK53BI,7,FALSE),""),"")</f>
        <v/>
      </c>
      <c r="BH474" s="4" t="str">
        <f ca="1">IFERROR(IF($B474&lt;&gt;"",VLOOKUP(BH$421,TabelleK53BI,7,FALSE),""),"")</f>
        <v/>
      </c>
      <c r="BI474" s="4" t="str">
        <f ca="1">IFERROR(IF($B474&lt;&gt;"",VLOOKUP(BI$421,TabelleK53BI,7,FALSE),""),"")</f>
        <v/>
      </c>
      <c r="BJ474" s="4" t="str">
        <f ca="1">IFERROR(IF($B474&lt;&gt;"",VLOOKUP(BJ$421,TabelleK53BI,7,FALSE),""),"")</f>
        <v/>
      </c>
      <c r="BK474" s="4" t="str">
        <f ca="1">IFERROR(IF($B474&lt;&gt;"",VLOOKUP(BK$421,TabelleK53BI,7,FALSE),""),"")</f>
        <v/>
      </c>
      <c r="BL474" s="4" t="str">
        <f ca="1">IFERROR(IF($B474&lt;&gt;"",VLOOKUP(BL$421,TabelleK53BI,7,FALSE),""),"")</f>
        <v/>
      </c>
      <c r="BM474" s="4" t="str">
        <f ca="1">IFERROR(IF($B474&lt;&gt;"",VLOOKUP(BM$421,TabelleK53BI,7,FALSE),""),"")</f>
        <v/>
      </c>
      <c r="BN474" s="4" t="str">
        <f ca="1">IFERROR(IF($B474&lt;&gt;"",VLOOKUP(BN$421,TabelleK53BI,7,FALSE),""),"")</f>
        <v/>
      </c>
      <c r="BO474" s="4" t="str">
        <f ca="1">IFERROR(IF($B474&lt;&gt;"",VLOOKUP(BO$421,TabelleK53BI,7,FALSE),""),"")</f>
        <v/>
      </c>
      <c r="BP474" s="4" t="str">
        <f ca="1">IFERROR(IF($B474&lt;&gt;"",VLOOKUP(BP$421,TabelleK53BI,7,FALSE),""),"")</f>
        <v/>
      </c>
      <c r="BQ474" s="4" t="str">
        <f ca="1">IFERROR(IF($B474&lt;&gt;"",VLOOKUP(BQ$421,TabelleK53BI,7,FALSE),""),"")</f>
        <v/>
      </c>
      <c r="BR474" s="4" t="str">
        <f ca="1">IFERROR(IF($B474&lt;&gt;"",VLOOKUP(BR$421,TabelleK53BI,7,FALSE),""),"")</f>
        <v/>
      </c>
      <c r="BS474" s="4" t="str">
        <f ca="1">IFERROR(IF($B474&lt;&gt;"",VLOOKUP(BS$421,TabelleK53BI,7,FALSE),""),"")</f>
        <v/>
      </c>
      <c r="BT474" s="4" t="str">
        <f ca="1">IFERROR(IF($B474&lt;&gt;"",VLOOKUP(BT$421,TabelleK53BI,7,FALSE),""),"")</f>
        <v/>
      </c>
      <c r="BU474" s="4" t="str">
        <f ca="1">IFERROR(IF($B474&lt;&gt;"",VLOOKUP(BU$421,TabelleK53BI,7,FALSE),""),"")</f>
        <v/>
      </c>
      <c r="BV474" s="4" t="str">
        <f ca="1">IFERROR(IF($B474&lt;&gt;"",VLOOKUP(BV$421,TabelleK53BI,7,FALSE),""),"")</f>
        <v/>
      </c>
      <c r="BW474" s="4" t="str">
        <f ca="1">IFERROR(IF($B474&lt;&gt;"",VLOOKUP(BW$421,TabelleK53BI,7,FALSE),""),"")</f>
        <v/>
      </c>
      <c r="BX474" s="4" t="str">
        <f ca="1">IFERROR(IF($B474&lt;&gt;"",VLOOKUP(BX$421,TabelleK53BI,7,FALSE),""),"")</f>
        <v/>
      </c>
      <c r="BY474" s="4" t="str">
        <f ca="1">IFERROR(IF($B474&lt;&gt;"",VLOOKUP(BY$421,TabelleK53BI,7,FALSE),""),"")</f>
        <v/>
      </c>
      <c r="BZ474" s="4" t="str">
        <f ca="1">IFERROR(IF($B474&lt;&gt;"",VLOOKUP(BZ$421,TabelleK53BI,7,FALSE),""),"")</f>
        <v/>
      </c>
      <c r="CA474" s="4" t="str">
        <f ca="1">IFERROR(IF($B474&lt;&gt;"",VLOOKUP(CA$421,TabelleK53BI,7,FALSE),""),"")</f>
        <v/>
      </c>
      <c r="CB474" s="4" t="str">
        <f ca="1">IFERROR(IF($B474&lt;&gt;"",VLOOKUP(CB$421,TabelleK53BI,7,FALSE),""),"")</f>
        <v/>
      </c>
      <c r="CC474" s="4" t="str">
        <f ca="1">IFERROR(IF($B474&lt;&gt;"",VLOOKUP(CC$421,TabelleK53BI,7,FALSE),""),"")</f>
        <v/>
      </c>
      <c r="CD474" s="4" t="str">
        <f ca="1">IFERROR(IF($B474&lt;&gt;"",VLOOKUP(CD$421,TabelleK53BI,7,FALSE),""),"")</f>
        <v/>
      </c>
      <c r="CE474" s="4" t="str">
        <f ca="1">IFERROR(IF($B474&lt;&gt;"",VLOOKUP(CE$421,TabelleK53BI,7,FALSE),""),"")</f>
        <v/>
      </c>
      <c r="CF474" s="4" t="str">
        <f ca="1">IFERROR(IF($B474&lt;&gt;"",VLOOKUP(CF$421,TabelleK53BI,7,FALSE),""),"")</f>
        <v/>
      </c>
      <c r="CG474" s="4" t="str">
        <f ca="1">IFERROR(IF($B474&lt;&gt;"",VLOOKUP(CG$421,TabelleK53BI,7,FALSE),""),"")</f>
        <v/>
      </c>
      <c r="CH474" s="4" t="str">
        <f ca="1">IFERROR(IF($B474&lt;&gt;"",VLOOKUP(CH$421,TabelleK53BI,7,FALSE),""),"")</f>
        <v/>
      </c>
      <c r="CI474" s="4" t="str">
        <f ca="1">IFERROR(IF($B474&lt;&gt;"",VLOOKUP(CI$421,TabelleK53BI,7,FALSE),""),"")</f>
        <v/>
      </c>
      <c r="CJ474" s="4" t="str">
        <f ca="1">IFERROR(IF($B474&lt;&gt;"",VLOOKUP(CJ$421,TabelleK53BI,7,FALSE),""),"")</f>
        <v/>
      </c>
      <c r="CK474" s="4" t="str">
        <f ca="1">IFERROR(IF($B474&lt;&gt;"",VLOOKUP(CK$421,TabelleK53BI,7,FALSE),""),"")</f>
        <v/>
      </c>
      <c r="CL474" s="4" t="str">
        <f ca="1">IFERROR(IF($B474&lt;&gt;"",VLOOKUP(CL$421,TabelleK53BI,7,FALSE),""),"")</f>
        <v/>
      </c>
      <c r="CM474" s="4" t="str">
        <f ca="1">IFERROR(IF($B474&lt;&gt;"",VLOOKUP(CM$421,TabelleK53BI,7,FALSE),""),"")</f>
        <v/>
      </c>
      <c r="CN474" s="4" t="str">
        <f ca="1">IFERROR(IF($B474&lt;&gt;"",VLOOKUP(CN$421,TabelleK53BI,7,FALSE),""),"")</f>
        <v/>
      </c>
      <c r="CO474" s="4" t="str">
        <f ca="1">IFERROR(IF($B474&lt;&gt;"",VLOOKUP(CO$421,TabelleK53BI,7,FALSE),""),"")</f>
        <v/>
      </c>
      <c r="CP474" s="4" t="str">
        <f ca="1">IFERROR(IF($B474&lt;&gt;"",VLOOKUP(CP$421,TabelleK53BI,7,FALSE),""),"")</f>
        <v/>
      </c>
      <c r="CQ474" s="4" t="str">
        <f ca="1">IFERROR(IF($B474&lt;&gt;"",VLOOKUP(CQ$421,TabelleK53BI,7,FALSE),""),"")</f>
        <v/>
      </c>
      <c r="CR474" s="4" t="str">
        <f ca="1">IFERROR(IF($B474&lt;&gt;"",VLOOKUP(CR$421,TabelleK53BI,7,FALSE),""),"")</f>
        <v/>
      </c>
      <c r="CS474" s="4" t="str">
        <f ca="1">IFERROR(IF($B474&lt;&gt;"",VLOOKUP(CS$421,TabelleK53BI,7,FALSE),""),"")</f>
        <v/>
      </c>
      <c r="CT474" s="4" t="str">
        <f ca="1">IFERROR(IF($B474&lt;&gt;"",VLOOKUP(CT$421,TabelleK53BI,7,FALSE),""),"")</f>
        <v/>
      </c>
      <c r="CU474" s="4" t="str">
        <f ca="1">IFERROR(IF($B474&lt;&gt;"",VLOOKUP(CU$421,TabelleK53BI,7,FALSE),""),"")</f>
        <v/>
      </c>
      <c r="CV474" s="4" t="str">
        <f ca="1">IFERROR(IF($B474&lt;&gt;"",VLOOKUP(CV$421,TabelleK53BI,7,FALSE),""),"")</f>
        <v/>
      </c>
      <c r="CW474" s="4" t="str">
        <f ca="1">IFERROR(IF($B474&lt;&gt;"",VLOOKUP(CW$421,TabelleK53BI,7,FALSE),""),"")</f>
        <v/>
      </c>
      <c r="CX474" s="4" t="str">
        <f ca="1">IFERROR(IF($B474&lt;&gt;"",VLOOKUP(CX$421,TabelleK53BI,7,FALSE),""),"")</f>
        <v/>
      </c>
      <c r="CY474" s="4" t="str">
        <f ca="1">IFERROR(IF($B474&lt;&gt;"",VLOOKUP(CY$421,TabelleK53BI,7,FALSE),""),"")</f>
        <v/>
      </c>
      <c r="CZ474" s="4" t="str">
        <f ca="1">IFERROR(IF($B474&lt;&gt;"",VLOOKUP(CZ$421,TabelleK53BI,7,FALSE),""),"")</f>
        <v/>
      </c>
      <c r="DA474" s="4" t="str">
        <f ca="1">IFERROR(IF($B474&lt;&gt;"",VLOOKUP(DA$421,TabelleK53BI,7,FALSE),""),"")</f>
        <v/>
      </c>
      <c r="DB474" s="4" t="str">
        <f ca="1">IFERROR(IF($B474&lt;&gt;"",VLOOKUP(DB$421,TabelleK53BI,7,FALSE),""),"")</f>
        <v/>
      </c>
      <c r="DC474" s="4" t="str">
        <f ca="1">IFERROR(IF($B474&lt;&gt;"",VLOOKUP(DC$421,TabelleK53BI,7,FALSE),""),"")</f>
        <v/>
      </c>
      <c r="DD474" s="4" t="str">
        <f ca="1">IFERROR(IF($B474&lt;&gt;"",VLOOKUP(DD$421,TabelleK53BI,7,FALSE),""),"")</f>
        <v/>
      </c>
      <c r="DE474" s="4" t="str">
        <f ca="1">IFERROR(IF($B474&lt;&gt;"",VLOOKUP(DE$421,TabelleK53BI,7,FALSE),""),"")</f>
        <v/>
      </c>
      <c r="DF474" s="4" t="str">
        <f ca="1">IFERROR(IF($B474&lt;&gt;"",VLOOKUP(DF$421,TabelleK53BI,7,FALSE),""),"")</f>
        <v/>
      </c>
      <c r="DG474" s="4" t="str">
        <f ca="1">IFERROR(IF($B474&lt;&gt;"",VLOOKUP(DG$421,TabelleK53BI,7,FALSE),""),"")</f>
        <v/>
      </c>
      <c r="DH474" s="4" t="str">
        <f ca="1">IFERROR(IF($B474&lt;&gt;"",VLOOKUP(DH$421,TabelleK53BI,7,FALSE),""),"")</f>
        <v/>
      </c>
      <c r="DI474" s="4" t="str">
        <f ca="1">IFERROR(IF($B474&lt;&gt;"",VLOOKUP(DI$421,TabelleK53BI,7,FALSE),""),"")</f>
        <v/>
      </c>
      <c r="DJ474" s="4" t="str">
        <f ca="1">IFERROR(IF($B474&lt;&gt;"",VLOOKUP(DJ$421,TabelleK53BI,7,FALSE),""),"")</f>
        <v/>
      </c>
      <c r="DK474" s="4" t="str">
        <f ca="1">IFERROR(IF($B474&lt;&gt;"",VLOOKUP(DK$421,TabelleK53BI,7,FALSE),""),"")</f>
        <v/>
      </c>
      <c r="DL474" s="4" t="str">
        <f ca="1">IFERROR(IF($B474&lt;&gt;"",VLOOKUP(DL$421,TabelleK53BI,7,FALSE),""),"")</f>
        <v/>
      </c>
      <c r="DM474" s="4" t="str">
        <f ca="1">IFERROR(IF($B474&lt;&gt;"",VLOOKUP(DM$421,TabelleK53BI,7,FALSE),""),"")</f>
        <v/>
      </c>
      <c r="DN474" s="4" t="str">
        <f ca="1">IFERROR(IF($B474&lt;&gt;"",VLOOKUP(DN$421,TabelleK53BI,7,FALSE),""),"")</f>
        <v/>
      </c>
      <c r="DO474" s="4" t="str">
        <f ca="1">IFERROR(IF($B474&lt;&gt;"",VLOOKUP(DO$421,TabelleK53BI,7,FALSE),""),"")</f>
        <v/>
      </c>
      <c r="DP474" s="4" t="str">
        <f ca="1">IFERROR(IF($B474&lt;&gt;"",VLOOKUP(DP$421,TabelleK53BI,7,FALSE),""),"")</f>
        <v/>
      </c>
      <c r="DQ474" s="4" t="str">
        <f ca="1">IFERROR(IF($B474&lt;&gt;"",VLOOKUP(DQ$421,TabelleK53BI,7,FALSE),""),"")</f>
        <v/>
      </c>
      <c r="DR474" s="4" t="str">
        <f ca="1">IFERROR(IF($B474&lt;&gt;"",VLOOKUP(DR$421,TabelleK53BI,7,FALSE),""),"")</f>
        <v/>
      </c>
      <c r="DS474" s="4" t="str">
        <f ca="1">IFERROR(IF($B474&lt;&gt;"",VLOOKUP(DS$421,TabelleK53BI,7,FALSE),""),"")</f>
        <v/>
      </c>
      <c r="DT474" s="4" t="str">
        <f ca="1">IFERROR(IF($B474&lt;&gt;"",VLOOKUP(DT$421,TabelleK53BI,7,FALSE),""),"")</f>
        <v/>
      </c>
      <c r="DU474" s="4" t="str">
        <f ca="1">IFERROR(IF($B474&lt;&gt;"",VLOOKUP(DU$421,TabelleK53BI,7,FALSE),""),"")</f>
        <v/>
      </c>
      <c r="DV474" s="4" t="str">
        <f ca="1">IFERROR(IF($B474&lt;&gt;"",VLOOKUP(DV$421,TabelleK53BI,7,FALSE),""),"")</f>
        <v/>
      </c>
      <c r="DW474" s="4" t="str">
        <f ca="1">IFERROR(IF($B474&lt;&gt;"",VLOOKUP(DW$421,TabelleK53BI,7,FALSE),""),"")</f>
        <v/>
      </c>
      <c r="DX474" s="4" t="str">
        <f ca="1">IFERROR(IF($B474&lt;&gt;"",VLOOKUP(DX$421,TabelleK53BI,7,FALSE),""),"")</f>
        <v/>
      </c>
      <c r="DY474" s="4" t="str">
        <f ca="1">IFERROR(IF($B474&lt;&gt;"",VLOOKUP(DY$421,TabelleK53BI,7,FALSE),""),"")</f>
        <v/>
      </c>
      <c r="DZ474" s="4" t="str">
        <f ca="1">IFERROR(IF($B474&lt;&gt;"",VLOOKUP(DZ$421,TabelleK53BI,7,FALSE),""),"")</f>
        <v/>
      </c>
      <c r="EA474" s="4" t="str">
        <f ca="1">IFERROR(IF($B474&lt;&gt;"",VLOOKUP(EA$421,TabelleK53BI,7,FALSE),""),"")</f>
        <v/>
      </c>
      <c r="EB474" s="4" t="str">
        <f ca="1">IFERROR(IF($B474&lt;&gt;"",VLOOKUP(EB$421,TabelleK53BI,7,FALSE),""),"")</f>
        <v/>
      </c>
      <c r="EC474" s="4" t="str">
        <f ca="1">IFERROR(IF($B474&lt;&gt;"",VLOOKUP(EC$421,TabelleK53BI,7,FALSE),""),"")</f>
        <v/>
      </c>
      <c r="ED474" s="4" t="str">
        <f ca="1">IFERROR(IF($B474&lt;&gt;"",VLOOKUP(ED$421,TabelleK53BI,7,FALSE),""),"")</f>
        <v/>
      </c>
      <c r="EE474" s="4" t="str">
        <f ca="1">IFERROR(IF($B474&lt;&gt;"",VLOOKUP(EE$421,TabelleK53BI,7,FALSE),""),"")</f>
        <v/>
      </c>
      <c r="EF474" s="4" t="str">
        <f ca="1">IFERROR(IF($B474&lt;&gt;"",VLOOKUP(EF$421,TabelleK53BI,7,FALSE),""),"")</f>
        <v/>
      </c>
      <c r="EG474" s="4" t="str">
        <f ca="1">IFERROR(IF($B474&lt;&gt;"",VLOOKUP(EG$421,TabelleK53BI,7,FALSE),""),"")</f>
        <v/>
      </c>
      <c r="EH474" s="4" t="str">
        <f ca="1">IFERROR(IF($B474&lt;&gt;"",VLOOKUP(EH$421,TabelleK53BI,7,FALSE),""),"")</f>
        <v/>
      </c>
      <c r="EI474" s="4" t="str">
        <f ca="1">IFERROR(IF($B474&lt;&gt;"",VLOOKUP(EI$421,TabelleK53BI,7,FALSE),""),"")</f>
        <v/>
      </c>
      <c r="EJ474" s="4" t="str">
        <f ca="1">IFERROR(IF($B474&lt;&gt;"",VLOOKUP(EJ$421,TabelleK53BI,7,FALSE),""),"")</f>
        <v/>
      </c>
      <c r="EK474" s="4" t="str">
        <f ca="1">IFERROR(IF($B474&lt;&gt;"",VLOOKUP(EK$421,TabelleK53BI,7,FALSE),""),"")</f>
        <v/>
      </c>
      <c r="EL474" s="4" t="str">
        <f ca="1">IFERROR(IF($B474&lt;&gt;"",VLOOKUP(EL$421,TabelleK53BI,7,FALSE),""),"")</f>
        <v/>
      </c>
      <c r="EM474" s="4" t="str">
        <f ca="1">IFERROR(IF($B474&lt;&gt;"",VLOOKUP(EM$421,TabelleK53BI,7,FALSE),""),"")</f>
        <v/>
      </c>
      <c r="EN474" s="4" t="str">
        <f ca="1">IFERROR(IF($B474&lt;&gt;"",VLOOKUP(EN$421,TabelleK53BI,7,FALSE),""),"")</f>
        <v/>
      </c>
      <c r="EO474" s="4" t="str">
        <f ca="1">IFERROR(IF($B474&lt;&gt;"",VLOOKUP(EO$421,TabelleK53BI,7,FALSE),""),"")</f>
        <v/>
      </c>
      <c r="EP474" s="4" t="str">
        <f ca="1">IFERROR(IF($B474&lt;&gt;"",VLOOKUP(EP$421,TabelleK53BI,7,FALSE),""),"")</f>
        <v/>
      </c>
      <c r="EQ474" s="4" t="str">
        <f ca="1">IFERROR(IF($B474&lt;&gt;"",VLOOKUP(EQ$421,TabelleK53BI,7,FALSE),""),"")</f>
        <v/>
      </c>
      <c r="ER474" s="4" t="str">
        <f ca="1">IFERROR(IF($B474&lt;&gt;"",VLOOKUP(ER$421,TabelleK53BI,7,FALSE),""),"")</f>
        <v/>
      </c>
      <c r="ES474" s="4" t="str">
        <f ca="1">IFERROR(IF($B474&lt;&gt;"",VLOOKUP(ES$421,TabelleK53BI,7,FALSE),""),"")</f>
        <v/>
      </c>
      <c r="ET474" s="4" t="str">
        <f ca="1">IFERROR(IF($B474&lt;&gt;"",VLOOKUP(ET$421,TabelleK53BI,7,FALSE),""),"")</f>
        <v/>
      </c>
      <c r="EU474" s="4" t="str">
        <f ca="1">IFERROR(IF($B474&lt;&gt;"",VLOOKUP(EU$421,TabelleK53BI,7,FALSE),""),"")</f>
        <v/>
      </c>
      <c r="EV474" s="4" t="str">
        <f ca="1">IFERROR(IF($B474&lt;&gt;"",VLOOKUP(EV$421,TabelleK53BI,7,FALSE),""),"")</f>
        <v/>
      </c>
      <c r="EW474" s="4" t="str">
        <f ca="1">IFERROR(IF($B474&lt;&gt;"",VLOOKUP(EW$421,TabelleK53BI,7,FALSE),""),"")</f>
        <v/>
      </c>
      <c r="EX474" s="4" t="str">
        <f ca="1">IFERROR(IF($B474&lt;&gt;"",VLOOKUP(EX$421,TabelleK53BI,7,FALSE),""),"")</f>
        <v/>
      </c>
      <c r="EY474" s="4" t="str">
        <f ca="1">IFERROR(IF($B474&lt;&gt;"",VLOOKUP(EY$421,TabelleK53BI,7,FALSE),""),"")</f>
        <v/>
      </c>
      <c r="EZ474" s="4" t="str">
        <f ca="1">IFERROR(IF($B474&lt;&gt;"",VLOOKUP(EZ$421,TabelleK53BI,7,FALSE),""),"")</f>
        <v/>
      </c>
      <c r="FA474" s="4" t="str">
        <f ca="1">IFERROR(IF($B474&lt;&gt;"",VLOOKUP(FA$421,TabelleK53BI,7,FALSE),""),"")</f>
        <v/>
      </c>
      <c r="FB474" s="4" t="str">
        <f ca="1">IFERROR(IF($B474&lt;&gt;"",VLOOKUP(FB$421,TabelleK53BI,7,FALSE),""),"")</f>
        <v/>
      </c>
      <c r="FC474" s="4" t="str">
        <f ca="1">IFERROR(IF($B474&lt;&gt;"",VLOOKUP(FC$421,TabelleK53BI,7,FALSE),""),"")</f>
        <v/>
      </c>
      <c r="FD474" s="4" t="str">
        <f ca="1">IFERROR(IF($B474&lt;&gt;"",VLOOKUP(FD$421,TabelleK53BI,7,FALSE),""),"")</f>
        <v/>
      </c>
      <c r="FE474" s="4" t="str">
        <f ca="1">IFERROR(IF($B474&lt;&gt;"",VLOOKUP(FE$421,TabelleK53BI,7,FALSE),""),"")</f>
        <v/>
      </c>
      <c r="FF474" s="4" t="str">
        <f ca="1">IFERROR(IF($B474&lt;&gt;"",VLOOKUP(FF$421,TabelleK53BI,7,FALSE),""),"")</f>
        <v/>
      </c>
      <c r="FG474" s="4" t="str">
        <f ca="1">IFERROR(IF($B474&lt;&gt;"",VLOOKUP(FG$421,TabelleK53BI,7,FALSE),""),"")</f>
        <v/>
      </c>
      <c r="FH474" s="4" t="str">
        <f ca="1">IFERROR(IF($B474&lt;&gt;"",VLOOKUP(FH$421,TabelleK53BI,7,FALSE),""),"")</f>
        <v/>
      </c>
      <c r="FI474" s="4" t="str">
        <f ca="1">IFERROR(IF($B474&lt;&gt;"",VLOOKUP(FI$421,TabelleK53BI,7,FALSE),""),"")</f>
        <v/>
      </c>
      <c r="FJ474" s="4" t="str">
        <f ca="1">IFERROR(IF($B474&lt;&gt;"",VLOOKUP(FJ$421,TabelleK53BI,7,FALSE),""),"")</f>
        <v/>
      </c>
      <c r="FK474" s="4" t="str">
        <f ca="1">IFERROR(IF($B474&lt;&gt;"",VLOOKUP(FK$421,TabelleK53BI,7,FALSE),""),"")</f>
        <v/>
      </c>
      <c r="FL474" s="4" t="str">
        <f ca="1">IFERROR(IF($B474&lt;&gt;"",VLOOKUP(FL$421,TabelleK53BI,7,FALSE),""),"")</f>
        <v/>
      </c>
      <c r="FM474" s="4" t="str">
        <f ca="1">IFERROR(IF($B474&lt;&gt;"",VLOOKUP(FM$421,TabelleK53BI,7,FALSE),""),"")</f>
        <v/>
      </c>
      <c r="FN474" s="4" t="str">
        <f ca="1">IFERROR(IF($B474&lt;&gt;"",VLOOKUP(FN$421,TabelleK53BI,7,FALSE),""),"")</f>
        <v/>
      </c>
      <c r="FO474" s="4" t="str">
        <f ca="1">IFERROR(IF($B474&lt;&gt;"",VLOOKUP(FO$421,TabelleK53BI,7,FALSE),""),"")</f>
        <v/>
      </c>
      <c r="FP474" s="4" t="str">
        <f ca="1">IFERROR(IF($B474&lt;&gt;"",VLOOKUP(FP$421,TabelleK53BI,7,FALSE),""),"")</f>
        <v/>
      </c>
      <c r="FQ474" s="4" t="str">
        <f ca="1">IFERROR(IF($B474&lt;&gt;"",VLOOKUP(FQ$421,TabelleK53BI,7,FALSE),""),"")</f>
        <v/>
      </c>
      <c r="FR474" s="4" t="str">
        <f ca="1">IFERROR(IF($B474&lt;&gt;"",VLOOKUP(FR$421,TabelleK53BI,7,FALSE),""),"")</f>
        <v/>
      </c>
      <c r="FS474" s="4" t="str">
        <f ca="1">IFERROR(IF($B474&lt;&gt;"",VLOOKUP(FS$421,TabelleK53BI,7,FALSE),""),"")</f>
        <v/>
      </c>
      <c r="FT474" s="4" t="str">
        <f ca="1">IFERROR(IF($B474&lt;&gt;"",VLOOKUP(FT$421,TabelleK53BI,7,FALSE),""),"")</f>
        <v/>
      </c>
      <c r="FU474" s="4" t="str">
        <f ca="1">IFERROR(IF($B474&lt;&gt;"",VLOOKUP(FU$421,TabelleK53BI,7,FALSE),""),"")</f>
        <v/>
      </c>
      <c r="FV474" s="4" t="str">
        <f ca="1">IFERROR(IF($B474&lt;&gt;"",VLOOKUP(FV$421,TabelleK53BI,7,FALSE),""),"")</f>
        <v/>
      </c>
      <c r="FW474" s="4" t="str">
        <f ca="1">IFERROR(IF($B474&lt;&gt;"",VLOOKUP(FW$421,TabelleK53BI,7,FALSE),""),"")</f>
        <v/>
      </c>
      <c r="FX474" s="4" t="str">
        <f ca="1">IFERROR(IF($B474&lt;&gt;"",VLOOKUP(FX$421,TabelleK53BI,7,FALSE),""),"")</f>
        <v/>
      </c>
      <c r="FY474" s="4" t="str">
        <f ca="1">IFERROR(IF($B474&lt;&gt;"",VLOOKUP(FY$421,TabelleK53BI,7,FALSE),""),"")</f>
        <v/>
      </c>
      <c r="FZ474" s="4" t="str">
        <f ca="1">IFERROR(IF($B474&lt;&gt;"",VLOOKUP(FZ$421,TabelleK53BI,7,FALSE),""),"")</f>
        <v/>
      </c>
      <c r="GA474" s="4" t="str">
        <f ca="1">IFERROR(IF($B474&lt;&gt;"",VLOOKUP(GA$421,TabelleK53BI,7,FALSE),""),"")</f>
        <v/>
      </c>
      <c r="GB474" s="4" t="str">
        <f ca="1">IFERROR(IF($B474&lt;&gt;"",VLOOKUP(GB$421,TabelleK53BI,7,FALSE),""),"")</f>
        <v/>
      </c>
      <c r="GC474" s="4" t="str">
        <f ca="1">IFERROR(IF($B474&lt;&gt;"",VLOOKUP(GC$421,TabelleK53BI,7,FALSE),""),"")</f>
        <v/>
      </c>
      <c r="GD474" s="4" t="str">
        <f ca="1">IFERROR(IF($B474&lt;&gt;"",VLOOKUP(GD$421,TabelleK53BI,7,FALSE),""),"")</f>
        <v/>
      </c>
      <c r="GE474" s="4" t="str">
        <f ca="1">IFERROR(IF($B474&lt;&gt;"",VLOOKUP(GE$421,TabelleK53BI,7,FALSE),""),"")</f>
        <v/>
      </c>
      <c r="GF474" s="4" t="str">
        <f ca="1">IFERROR(IF($B474&lt;&gt;"",VLOOKUP(GF$421,TabelleK53BI,7,FALSE),""),"")</f>
        <v/>
      </c>
      <c r="GG474" s="4" t="str">
        <f ca="1">IFERROR(IF($B474&lt;&gt;"",VLOOKUP(GG$421,TabelleK53BI,7,FALSE),""),"")</f>
        <v/>
      </c>
      <c r="GH474" s="4" t="str">
        <f ca="1">IFERROR(IF($B474&lt;&gt;"",VLOOKUP(GH$421,TabelleK53BI,7,FALSE),""),"")</f>
        <v/>
      </c>
      <c r="GI474" s="4" t="str">
        <f ca="1">IFERROR(IF($B474&lt;&gt;"",VLOOKUP(GI$421,TabelleK53BI,7,FALSE),""),"")</f>
        <v/>
      </c>
      <c r="GJ474" s="4" t="str">
        <f ca="1">IFERROR(IF($B474&lt;&gt;"",VLOOKUP(GJ$421,TabelleK53BI,7,FALSE),""),"")</f>
        <v/>
      </c>
      <c r="GK474" s="4" t="str">
        <f ca="1">IFERROR(IF($B474&lt;&gt;"",VLOOKUP(GK$421,TabelleK53BI,7,FALSE),""),"")</f>
        <v/>
      </c>
      <c r="GL474" s="4" t="str">
        <f ca="1">IFERROR(IF($B474&lt;&gt;"",VLOOKUP(GL$421,TabelleK53BI,7,FALSE),""),"")</f>
        <v/>
      </c>
      <c r="GM474" s="4" t="str">
        <f ca="1">IFERROR(IF($B474&lt;&gt;"",VLOOKUP(GM$421,TabelleK53BI,7,FALSE),""),"")</f>
        <v/>
      </c>
      <c r="GN474" s="4" t="str">
        <f ca="1">IFERROR(IF($B474&lt;&gt;"",VLOOKUP(GN$421,TabelleK53BI,7,FALSE),""),"")</f>
        <v/>
      </c>
      <c r="GO474" s="4" t="str">
        <f ca="1">IFERROR(IF($B474&lt;&gt;"",VLOOKUP(GO$421,TabelleK53BI,7,FALSE),""),"")</f>
        <v/>
      </c>
      <c r="GP474" s="4" t="str">
        <f ca="1">IFERROR(IF($B474&lt;&gt;"",VLOOKUP(GP$421,TabelleK53BI,7,FALSE),""),"")</f>
        <v/>
      </c>
      <c r="GQ474" s="4" t="str">
        <f ca="1">IFERROR(IF($B474&lt;&gt;"",VLOOKUP(GQ$421,TabelleK53BI,7,FALSE),""),"")</f>
        <v/>
      </c>
      <c r="GR474" s="4" t="str">
        <f ca="1">IFERROR(IF($B474&lt;&gt;"",VLOOKUP(GR$421,TabelleK53BI,7,FALSE),""),"")</f>
        <v/>
      </c>
      <c r="GS474" s="4" t="str">
        <f ca="1">IFERROR(IF($B474&lt;&gt;"",VLOOKUP(GS$421,TabelleK53BI,7,FALSE),""),"")</f>
        <v/>
      </c>
      <c r="GT474" s="4" t="str">
        <f ca="1">IFERROR(IF($B474&lt;&gt;"",VLOOKUP(GT$421,TabelleK53BI,7,FALSE),""),"")</f>
        <v/>
      </c>
      <c r="GU474" s="4" t="str">
        <f ca="1">IFERROR(IF($B474&lt;&gt;"",VLOOKUP(GU$421,TabelleK53BI,7,FALSE),""),"")</f>
        <v/>
      </c>
      <c r="GV474" s="4" t="str">
        <f ca="1">IFERROR(IF($B474&lt;&gt;"",VLOOKUP(GV$421,TabelleK53BI,7,FALSE),""),"")</f>
        <v/>
      </c>
      <c r="GW474" s="4" t="str">
        <f ca="1">IFERROR(IF($B474&lt;&gt;"",VLOOKUP(GW$421,TabelleK53BI,7,FALSE),""),"")</f>
        <v/>
      </c>
      <c r="GX474" s="4" t="str">
        <f ca="1">IFERROR(IF($B474&lt;&gt;"",VLOOKUP(GX$421,TabelleK53BI,7,FALSE),""),"")</f>
        <v/>
      </c>
      <c r="GY474" s="4" t="str">
        <f ca="1">IFERROR(IF($B474&lt;&gt;"",VLOOKUP(GY$421,TabelleK53BI,7,FALSE),""),"")</f>
        <v/>
      </c>
      <c r="GZ474" s="4" t="str">
        <f ca="1">IFERROR(IF($B474&lt;&gt;"",VLOOKUP(GZ$421,TabelleK53BI,7,FALSE),""),"")</f>
        <v/>
      </c>
      <c r="HA474" s="4" t="str">
        <f ca="1">IFERROR(IF($B474&lt;&gt;"",VLOOKUP(HA$421,TabelleK53BI,7,FALSE),""),"")</f>
        <v/>
      </c>
      <c r="HB474" s="4" t="str">
        <f ca="1">IFERROR(IF($B474&lt;&gt;"",VLOOKUP(HB$421,TabelleK53BI,7,FALSE),""),"")</f>
        <v/>
      </c>
      <c r="HC474" s="4" t="str">
        <f ca="1">IFERROR(IF($B474&lt;&gt;"",VLOOKUP(HC$421,TabelleK53BI,7,FALSE),""),"")</f>
        <v/>
      </c>
      <c r="HD474" s="4" t="str">
        <f ca="1">IFERROR(IF($B474&lt;&gt;"",VLOOKUP(HD$421,TabelleK53BI,7,FALSE),""),"")</f>
        <v/>
      </c>
      <c r="HE474" s="4" t="str">
        <f ca="1">IFERROR(IF($B474&lt;&gt;"",VLOOKUP(HE$421,TabelleK53BI,7,FALSE),""),"")</f>
        <v/>
      </c>
      <c r="HF474" s="4" t="str">
        <f ca="1">IFERROR(IF($B474&lt;&gt;"",VLOOKUP(HF$421,TabelleK53BI,7,FALSE),""),"")</f>
        <v/>
      </c>
      <c r="HG474" s="4" t="str">
        <f ca="1">IFERROR(IF($B474&lt;&gt;"",VLOOKUP(HG$421,TabelleK53BI,7,FALSE),""),"")</f>
        <v/>
      </c>
      <c r="HH474" s="4" t="str">
        <f ca="1">IFERROR(IF($B474&lt;&gt;"",VLOOKUP(HH$421,TabelleK53BI,7,FALSE),""),"")</f>
        <v/>
      </c>
      <c r="HI474" s="4" t="str">
        <f ca="1">IFERROR(IF($B474&lt;&gt;"",VLOOKUP(HI$421,TabelleK53BI,7,FALSE),""),"")</f>
        <v/>
      </c>
      <c r="HJ474" s="4" t="str">
        <f ca="1">IFERROR(IF($B474&lt;&gt;"",VLOOKUP(HJ$421,TabelleK53BI,7,FALSE),""),"")</f>
        <v/>
      </c>
      <c r="HK474" s="4" t="str">
        <f ca="1">IFERROR(IF($B474&lt;&gt;"",VLOOKUP(HK$421,TabelleK53BI,7,FALSE),""),"")</f>
        <v/>
      </c>
      <c r="HL474" s="4" t="str">
        <f ca="1">IFERROR(IF($B474&lt;&gt;"",VLOOKUP(HL$421,TabelleK53BI,7,FALSE),""),"")</f>
        <v/>
      </c>
      <c r="HM474" s="4" t="str">
        <f ca="1">IFERROR(IF($B474&lt;&gt;"",VLOOKUP(HM$421,TabelleK53BI,7,FALSE),""),"")</f>
        <v/>
      </c>
      <c r="HN474" s="4" t="str">
        <f ca="1">IFERROR(IF($B474&lt;&gt;"",VLOOKUP(HN$421,TabelleK53BI,7,FALSE),""),"")</f>
        <v/>
      </c>
      <c r="HO474" s="4" t="str">
        <f ca="1">IFERROR(IF($B474&lt;&gt;"",VLOOKUP(HO$421,TabelleK53BI,7,FALSE),""),"")</f>
        <v/>
      </c>
      <c r="HP474" s="4" t="str">
        <f ca="1">IFERROR(IF($B474&lt;&gt;"",VLOOKUP(HP$421,TabelleK53BI,7,FALSE),""),"")</f>
        <v/>
      </c>
      <c r="HQ474" s="4" t="str">
        <f ca="1">IFERROR(IF($B474&lt;&gt;"",VLOOKUP(HQ$421,TabelleK53BI,7,FALSE),""),"")</f>
        <v/>
      </c>
      <c r="HR474" s="4" t="str">
        <f ca="1">IFERROR(IF($B474&lt;&gt;"",VLOOKUP(HR$421,TabelleK53BI,7,FALSE),""),"")</f>
        <v/>
      </c>
      <c r="HS474" s="4" t="str">
        <f ca="1">IFERROR(IF($B474&lt;&gt;"",VLOOKUP(HS$421,TabelleK53BI,7,FALSE),""),"")</f>
        <v/>
      </c>
      <c r="HT474" s="4" t="str">
        <f ca="1">IFERROR(IF($B474&lt;&gt;"",VLOOKUP(HT$421,TabelleK53BI,7,FALSE),""),"")</f>
        <v/>
      </c>
      <c r="HU474" s="4" t="str">
        <f ca="1">IFERROR(IF($B474&lt;&gt;"",VLOOKUP(HU$421,TabelleK53BI,7,FALSE),""),"")</f>
        <v/>
      </c>
      <c r="HV474" s="4" t="str">
        <f ca="1">IFERROR(IF($B474&lt;&gt;"",VLOOKUP(HV$421,TabelleK53BI,7,FALSE),""),"")</f>
        <v/>
      </c>
      <c r="HW474" s="4" t="str">
        <f ca="1">IFERROR(IF($B474&lt;&gt;"",VLOOKUP(HW$421,TabelleK53BI,7,FALSE),""),"")</f>
        <v/>
      </c>
      <c r="HX474" s="4" t="str">
        <f ca="1">IFERROR(IF($B474&lt;&gt;"",VLOOKUP(HX$421,TabelleK53BI,7,FALSE),""),"")</f>
        <v/>
      </c>
      <c r="HY474" s="4" t="str">
        <f ca="1">IFERROR(IF($B474&lt;&gt;"",VLOOKUP(HY$421,TabelleK53BI,7,FALSE),""),"")</f>
        <v/>
      </c>
      <c r="HZ474" s="4" t="str">
        <f ca="1">IFERROR(IF($B474&lt;&gt;"",VLOOKUP(HZ$421,TabelleK53BI,7,FALSE),""),"")</f>
        <v/>
      </c>
      <c r="IA474" s="4" t="str">
        <f ca="1">IFERROR(IF($B474&lt;&gt;"",VLOOKUP(IA$421,TabelleK53BI,7,FALSE),""),"")</f>
        <v/>
      </c>
      <c r="IB474" s="4" t="str">
        <f ca="1">IFERROR(IF($B474&lt;&gt;"",VLOOKUP(IB$421,TabelleK53BI,7,FALSE),""),"")</f>
        <v/>
      </c>
      <c r="IC474" s="4" t="str">
        <f ca="1">IFERROR(IF($B474&lt;&gt;"",VLOOKUP(IC$421,TabelleK53BI,7,FALSE),""),"")</f>
        <v/>
      </c>
      <c r="ID474" s="4" t="str">
        <f ca="1">IFERROR(IF($B474&lt;&gt;"",VLOOKUP(ID$421,TabelleK53BI,7,FALSE),""),"")</f>
        <v/>
      </c>
      <c r="IE474" s="4" t="str">
        <f ca="1">IFERROR(IF($B474&lt;&gt;"",VLOOKUP(IE$421,TabelleK53BI,7,FALSE),""),"")</f>
        <v/>
      </c>
      <c r="IF474" s="4" t="str">
        <f ca="1">IFERROR(IF($B474&lt;&gt;"",VLOOKUP(IF$421,TabelleK53BI,7,FALSE),""),"")</f>
        <v/>
      </c>
      <c r="IG474" s="4" t="str">
        <f ca="1">IFERROR(IF($B474&lt;&gt;"",VLOOKUP(IG$421,TabelleK53BI,7,FALSE),""),"")</f>
        <v/>
      </c>
      <c r="IH474" s="4" t="str">
        <f ca="1">IFERROR(IF($B474&lt;&gt;"",VLOOKUP(IH$421,TabelleK53BI,7,FALSE),""),"")</f>
        <v/>
      </c>
      <c r="II474" s="4" t="str">
        <f ca="1">IFERROR(IF($B474&lt;&gt;"",VLOOKUP(II$421,TabelleK53BI,7,FALSE),""),"")</f>
        <v/>
      </c>
      <c r="IJ474" s="4" t="str">
        <f ca="1">IFERROR(IF($B474&lt;&gt;"",VLOOKUP(IJ$421,TabelleK53BI,7,FALSE),""),"")</f>
        <v/>
      </c>
      <c r="IK474" s="4" t="str">
        <f ca="1">IFERROR(IF($B474&lt;&gt;"",VLOOKUP(IK$421,TabelleK53BI,7,FALSE),""),"")</f>
        <v/>
      </c>
      <c r="IL474" s="4" t="str">
        <f ca="1">IFERROR(IF($B474&lt;&gt;"",VLOOKUP(IL$421,TabelleK53BI,7,FALSE),""),"")</f>
        <v/>
      </c>
      <c r="IM474" s="4" t="str">
        <f ca="1">IFERROR(IF($B474&lt;&gt;"",VLOOKUP(IM$421,TabelleK53BI,7,FALSE),""),"")</f>
        <v/>
      </c>
      <c r="IN474" s="4" t="str">
        <f ca="1">IFERROR(IF($B474&lt;&gt;"",VLOOKUP(IN$421,TabelleK53BI,7,FALSE),""),"")</f>
        <v/>
      </c>
      <c r="IO474" s="4" t="str">
        <f ca="1">IFERROR(IF($B474&lt;&gt;"",VLOOKUP(IO$421,TabelleK53BI,7,FALSE),""),"")</f>
        <v/>
      </c>
      <c r="IP474" s="4" t="str">
        <f ca="1">IFERROR(IF($B474&lt;&gt;"",VLOOKUP(IP$421,TabelleK53BI,7,FALSE),""),"")</f>
        <v/>
      </c>
      <c r="IQ474" s="4" t="str">
        <f ca="1">IFERROR(IF($B474&lt;&gt;"",VLOOKUP(IQ$421,TabelleK53BI,7,FALSE),""),"")</f>
        <v/>
      </c>
      <c r="IR474" s="4" t="str">
        <f ca="1">IFERROR(IF($B474&lt;&gt;"",VLOOKUP(IR$421,TabelleK53BI,7,FALSE),""),"")</f>
        <v/>
      </c>
      <c r="IS474" s="4" t="str">
        <f ca="1">IFERROR(IF($B474&lt;&gt;"",VLOOKUP(IS$421,TabelleK53BI,7,FALSE),""),"")</f>
        <v/>
      </c>
      <c r="IT474" s="4" t="str">
        <f ca="1">IFERROR(IF($B474&lt;&gt;"",VLOOKUP(IT$421,TabelleK53BI,7,FALSE),""),"")</f>
        <v/>
      </c>
      <c r="IU474" s="4" t="str">
        <f ca="1">IFERROR(IF($B474&lt;&gt;"",VLOOKUP(IU$421,TabelleK53BI,7,FALSE),""),"")</f>
        <v/>
      </c>
      <c r="IV474" s="4" t="str">
        <f ca="1">IFERROR(IF($B474&lt;&gt;"",VLOOKUP(IV$421,TabelleK53BI,7,FALSE),""),"")</f>
        <v/>
      </c>
      <c r="IW474" s="4" t="str">
        <f ca="1">IFERROR(IF($B474&lt;&gt;"",VLOOKUP(IW$421,TabelleK53BI,7,FALSE),""),"")</f>
        <v/>
      </c>
      <c r="IX474" s="4" t="str">
        <f ca="1">IFERROR(IF($B474&lt;&gt;"",VLOOKUP(IX$421,TabelleK53BI,7,FALSE),""),"")</f>
        <v/>
      </c>
      <c r="IY474" s="4" t="str">
        <f ca="1">IFERROR(IF($B474&lt;&gt;"",VLOOKUP(IY$421,TabelleK53BI,7,FALSE),""),"")</f>
        <v/>
      </c>
      <c r="IZ474" s="4" t="str">
        <f ca="1">IFERROR(IF($B474&lt;&gt;"",VLOOKUP(IZ$421,TabelleK53BI,7,FALSE),""),"")</f>
        <v/>
      </c>
      <c r="JA474" s="4" t="str">
        <f ca="1">IFERROR(IF($B474&lt;&gt;"",VLOOKUP(JA$421,TabelleK53BI,7,FALSE),""),"")</f>
        <v/>
      </c>
      <c r="JB474" s="4" t="str">
        <f ca="1">IFERROR(IF($B474&lt;&gt;"",VLOOKUP(JB$421,TabelleK53BI,7,FALSE),""),"")</f>
        <v/>
      </c>
      <c r="JC474" s="4" t="str">
        <f ca="1">IFERROR(IF($B474&lt;&gt;"",VLOOKUP(JC$421,TabelleK53BI,7,FALSE),""),"")</f>
        <v/>
      </c>
      <c r="JD474" s="4" t="str">
        <f ca="1">IFERROR(IF($B474&lt;&gt;"",VLOOKUP(JD$421,TabelleK53BI,7,FALSE),""),"")</f>
        <v/>
      </c>
      <c r="JE474" s="4" t="str">
        <f ca="1">IFERROR(IF($B474&lt;&gt;"",VLOOKUP(JE$421,TabelleK53BI,7,FALSE),""),"")</f>
        <v/>
      </c>
      <c r="JF474" s="4" t="str">
        <f ca="1">IFERROR(IF($B474&lt;&gt;"",VLOOKUP(JF$421,TabelleK53BI,7,FALSE),""),"")</f>
        <v/>
      </c>
      <c r="JG474" s="4" t="str">
        <f ca="1">IFERROR(IF($B474&lt;&gt;"",VLOOKUP(JG$421,TabelleK53BI,7,FALSE),""),"")</f>
        <v/>
      </c>
      <c r="JH474" s="4" t="str">
        <f ca="1">IFERROR(IF($B474&lt;&gt;"",VLOOKUP(JH$421,TabelleK53BI,7,FALSE),""),"")</f>
        <v/>
      </c>
      <c r="JI474" s="4" t="str">
        <f ca="1">IFERROR(IF($B474&lt;&gt;"",VLOOKUP(JI$421,TabelleK53BI,7,FALSE),""),"")</f>
        <v/>
      </c>
      <c r="JJ474" s="4" t="str">
        <f ca="1">IFERROR(IF($B474&lt;&gt;"",VLOOKUP(JJ$421,TabelleK53BI,7,FALSE),""),"")</f>
        <v/>
      </c>
      <c r="JK474" s="4" t="str">
        <f ca="1">IFERROR(IF($B474&lt;&gt;"",VLOOKUP(JK$421,TabelleK53BI,7,FALSE),""),"")</f>
        <v/>
      </c>
      <c r="JL474" s="4" t="str">
        <f ca="1">IFERROR(IF($B474&lt;&gt;"",VLOOKUP(JL$421,TabelleK53BI,7,FALSE),""),"")</f>
        <v/>
      </c>
      <c r="JM474" s="4" t="str">
        <f ca="1">IFERROR(IF($B474&lt;&gt;"",VLOOKUP(JM$421,TabelleK53BI,7,FALSE),""),"")</f>
        <v/>
      </c>
      <c r="JN474" s="4" t="str">
        <f ca="1">IFERROR(IF($B474&lt;&gt;"",VLOOKUP(JN$421,TabelleK53BI,7,FALSE),""),"")</f>
        <v/>
      </c>
      <c r="JO474" s="4" t="str">
        <f ca="1">IFERROR(IF($B474&lt;&gt;"",VLOOKUP(JO$421,TabelleK53BI,7,FALSE),""),"")</f>
        <v/>
      </c>
      <c r="JP474" s="4" t="str">
        <f ca="1">IFERROR(IF($B474&lt;&gt;"",VLOOKUP(JP$421,TabelleK53BI,7,FALSE),""),"")</f>
        <v/>
      </c>
      <c r="JQ474" s="4" t="str">
        <f ca="1">IFERROR(IF($B474&lt;&gt;"",VLOOKUP(JQ$421,TabelleK53BI,7,FALSE),""),"")</f>
        <v/>
      </c>
      <c r="JR474" s="4" t="str">
        <f ca="1">IFERROR(IF($B474&lt;&gt;"",VLOOKUP(JR$421,TabelleK53BI,7,FALSE),""),"")</f>
        <v/>
      </c>
      <c r="JS474" s="4" t="str">
        <f ca="1">IFERROR(IF($B474&lt;&gt;"",VLOOKUP(JS$421,TabelleK53BI,7,FALSE),""),"")</f>
        <v/>
      </c>
      <c r="JT474" s="4" t="str">
        <f ca="1">IFERROR(IF($B474&lt;&gt;"",VLOOKUP(JT$421,TabelleK53BI,7,FALSE),""),"")</f>
        <v/>
      </c>
      <c r="JU474" s="4" t="str">
        <f ca="1">IFERROR(IF($B474&lt;&gt;"",VLOOKUP(JU$421,TabelleK53BI,7,FALSE),""),"")</f>
        <v/>
      </c>
      <c r="JV474" s="4" t="str">
        <f ca="1">IFERROR(IF($B474&lt;&gt;"",VLOOKUP(JV$421,TabelleK53BI,7,FALSE),""),"")</f>
        <v/>
      </c>
      <c r="JW474" s="4" t="str">
        <f ca="1">IFERROR(IF($B474&lt;&gt;"",VLOOKUP(JW$421,TabelleK53BI,7,FALSE),""),"")</f>
        <v/>
      </c>
      <c r="JX474" s="4" t="str">
        <f ca="1">IFERROR(IF($B474&lt;&gt;"",VLOOKUP(JX$421,TabelleK53BI,7,FALSE),""),"")</f>
        <v/>
      </c>
      <c r="JY474" s="4" t="str">
        <f ca="1">IFERROR(IF($B474&lt;&gt;"",VLOOKUP(JY$421,TabelleK53BI,7,FALSE),""),"")</f>
        <v/>
      </c>
      <c r="JZ474" s="4" t="str">
        <f ca="1">IFERROR(IF($B474&lt;&gt;"",VLOOKUP(JZ$421,TabelleK53BI,7,FALSE),""),"")</f>
        <v/>
      </c>
      <c r="KA474" s="4" t="str">
        <f ca="1">IFERROR(IF($B474&lt;&gt;"",VLOOKUP(KA$421,TabelleK53BI,7,FALSE),""),"")</f>
        <v/>
      </c>
      <c r="KB474" s="4" t="str">
        <f ca="1">IFERROR(IF($B474&lt;&gt;"",VLOOKUP(KB$421,TabelleK53BI,7,FALSE),""),"")</f>
        <v/>
      </c>
      <c r="KC474" s="4" t="str">
        <f ca="1">IFERROR(IF($B474&lt;&gt;"",VLOOKUP(KC$421,TabelleK53BI,7,FALSE),""),"")</f>
        <v/>
      </c>
      <c r="KD474" s="4" t="str">
        <f ca="1">IFERROR(IF($B474&lt;&gt;"",VLOOKUP(KD$421,TabelleK53BI,7,FALSE),""),"")</f>
        <v/>
      </c>
      <c r="KE474" s="4" t="str">
        <f ca="1">IFERROR(IF($B474&lt;&gt;"",VLOOKUP(KE$421,TabelleK53BI,7,FALSE),""),"")</f>
        <v/>
      </c>
      <c r="KF474" s="4" t="str">
        <f ca="1">IFERROR(IF($B474&lt;&gt;"",VLOOKUP(KF$421,TabelleK53BI,7,FALSE),""),"")</f>
        <v/>
      </c>
      <c r="KG474" s="4" t="str">
        <f ca="1">IFERROR(IF($B474&lt;&gt;"",VLOOKUP(KG$421,TabelleK53BI,7,FALSE),""),"")</f>
        <v/>
      </c>
      <c r="KH474" s="4" t="str">
        <f ca="1">IFERROR(IF($B474&lt;&gt;"",VLOOKUP(KH$421,TabelleK53BI,7,FALSE),""),"")</f>
        <v/>
      </c>
      <c r="KI474" s="4" t="str">
        <f ca="1">IFERROR(IF($B474&lt;&gt;"",VLOOKUP(KI$421,TabelleK53BI,7,FALSE),""),"")</f>
        <v/>
      </c>
      <c r="KJ474" s="4" t="str">
        <f ca="1">IFERROR(IF($B474&lt;&gt;"",VLOOKUP(KJ$421,TabelleK53BI,7,FALSE),""),"")</f>
        <v/>
      </c>
      <c r="KK474" s="4" t="str">
        <f ca="1">IFERROR(IF($B474&lt;&gt;"",VLOOKUP(KK$421,TabelleK53BI,7,FALSE),""),"")</f>
        <v/>
      </c>
      <c r="KL474" s="4" t="str">
        <f ca="1">IFERROR(IF($B474&lt;&gt;"",VLOOKUP(KL$421,TabelleK53BI,7,FALSE),""),"")</f>
        <v/>
      </c>
      <c r="KM474" s="4" t="str">
        <f ca="1">IFERROR(IF($B474&lt;&gt;"",VLOOKUP(KM$421,TabelleK53BI,7,FALSE),""),"")</f>
        <v/>
      </c>
      <c r="KN474" s="4" t="str">
        <f ca="1">IFERROR(IF($B474&lt;&gt;"",VLOOKUP(KN$421,TabelleK53BI,7,FALSE),""),"")</f>
        <v/>
      </c>
      <c r="KO474" s="4" t="str">
        <f ca="1">IFERROR(IF($B474&lt;&gt;"",VLOOKUP(KO$421,TabelleK53BI,7,FALSE),""),"")</f>
        <v/>
      </c>
      <c r="KP474" s="4" t="str">
        <f ca="1">IFERROR(IF($B474&lt;&gt;"",VLOOKUP(KP$421,TabelleK53BI,7,FALSE),""),"")</f>
        <v/>
      </c>
      <c r="KQ474" s="4" t="str">
        <f ca="1">IFERROR(IF($B474&lt;&gt;"",VLOOKUP(KQ$421,TabelleK53BI,7,FALSE),""),"")</f>
        <v/>
      </c>
      <c r="KR474" s="4" t="str">
        <f>IFERROR(VLOOKUP($KR$421,TabelleK53BI,7,FALSE),"")</f>
        <v/>
      </c>
      <c r="KS474" s="4" t="str">
        <f>IFERROR(VLOOKUP($KS$421,TabelleK53BI,7,FALSE),"")</f>
        <v/>
      </c>
    </row>
    <row r="475" spans="2:305" ht="12.75" hidden="1" customHeight="1" x14ac:dyDescent="0.2">
      <c r="B475" s="138" t="str">
        <f t="shared" ca="1" si="148"/>
        <v/>
      </c>
      <c r="C475" s="4" t="str">
        <f ca="1">IFERROR(IF($B475&lt;&gt;"",VLOOKUP(C$421,TabelleK54BI,7,FALSE),""),"")</f>
        <v/>
      </c>
      <c r="D475" s="4" t="str">
        <f ca="1">IFERROR(IF($B475&lt;&gt;"",VLOOKUP(D$421,TabelleK54BI,7,FALSE),""),"")</f>
        <v/>
      </c>
      <c r="E475" s="4" t="str">
        <f ca="1">IFERROR(IF($B475&lt;&gt;"",VLOOKUP(E$421,TabelleK54BI,7,FALSE),""),"")</f>
        <v/>
      </c>
      <c r="F475" s="4" t="str">
        <f ca="1">IFERROR(IF($B475&lt;&gt;"",VLOOKUP(F$421,TabelleK54BI,7,FALSE),""),"")</f>
        <v/>
      </c>
      <c r="G475" s="4" t="str">
        <f ca="1">IFERROR(IF($B475&lt;&gt;"",VLOOKUP(G$421,TabelleK54BI,7,FALSE),""),"")</f>
        <v/>
      </c>
      <c r="H475" s="4" t="str">
        <f ca="1">IFERROR(IF($B475&lt;&gt;"",VLOOKUP(H$421,TabelleK54BI,7,FALSE),""),"")</f>
        <v/>
      </c>
      <c r="I475" s="4" t="str">
        <f ca="1">IFERROR(IF($B475&lt;&gt;"",VLOOKUP(I$421,TabelleK54BI,7,FALSE),""),"")</f>
        <v/>
      </c>
      <c r="J475" s="4" t="str">
        <f ca="1">IFERROR(IF($B475&lt;&gt;"",VLOOKUP(J$421,TabelleK54BI,7,FALSE),""),"")</f>
        <v/>
      </c>
      <c r="K475" s="4" t="str">
        <f ca="1">IFERROR(IF($B475&lt;&gt;"",VLOOKUP(K$421,TabelleK54BI,7,FALSE),""),"")</f>
        <v/>
      </c>
      <c r="L475" s="4" t="str">
        <f ca="1">IFERROR(IF($B475&lt;&gt;"",VLOOKUP(L$421,TabelleK54BI,7,FALSE),""),"")</f>
        <v/>
      </c>
      <c r="M475" s="4" t="str">
        <f ca="1">IFERROR(IF($B475&lt;&gt;"",VLOOKUP(M$421,TabelleK54BI,7,FALSE),""),"")</f>
        <v/>
      </c>
      <c r="N475" s="4" t="str">
        <f ca="1">IFERROR(IF($B475&lt;&gt;"",VLOOKUP(N$421,TabelleK54BI,7,FALSE),""),"")</f>
        <v/>
      </c>
      <c r="O475" s="4" t="str">
        <f ca="1">IFERROR(IF($B475&lt;&gt;"",VLOOKUP(O$421,TabelleK54BI,7,FALSE),""),"")</f>
        <v/>
      </c>
      <c r="P475" s="4" t="str">
        <f ca="1">IFERROR(IF($B475&lt;&gt;"",VLOOKUP(P$421,TabelleK54BI,7,FALSE),""),"")</f>
        <v/>
      </c>
      <c r="Q475" s="4" t="str">
        <f ca="1">IFERROR(IF($B475&lt;&gt;"",VLOOKUP(Q$421,TabelleK54BI,7,FALSE),""),"")</f>
        <v/>
      </c>
      <c r="R475" s="4" t="str">
        <f ca="1">IFERROR(IF($B475&lt;&gt;"",VLOOKUP(R$421,TabelleK54BI,7,FALSE),""),"")</f>
        <v/>
      </c>
      <c r="S475" s="4" t="str">
        <f ca="1">IFERROR(IF($B475&lt;&gt;"",VLOOKUP(S$421,TabelleK54BI,7,FALSE),""),"")</f>
        <v/>
      </c>
      <c r="T475" s="4" t="str">
        <f ca="1">IFERROR(IF($B475&lt;&gt;"",VLOOKUP(T$421,TabelleK54BI,7,FALSE),""),"")</f>
        <v/>
      </c>
      <c r="U475" s="4" t="str">
        <f ca="1">IFERROR(IF($B475&lt;&gt;"",VLOOKUP(U$421,TabelleK54BI,7,FALSE),""),"")</f>
        <v/>
      </c>
      <c r="V475" s="4" t="str">
        <f ca="1">IFERROR(IF($B475&lt;&gt;"",VLOOKUP(V$421,TabelleK54BI,7,FALSE),""),"")</f>
        <v/>
      </c>
      <c r="W475" s="4" t="str">
        <f ca="1">IFERROR(IF($B475&lt;&gt;"",VLOOKUP(W$421,TabelleK54BI,7,FALSE),""),"")</f>
        <v/>
      </c>
      <c r="X475" s="4" t="str">
        <f ca="1">IFERROR(IF($B475&lt;&gt;"",VLOOKUP(X$421,TabelleK54BI,7,FALSE),""),"")</f>
        <v/>
      </c>
      <c r="Y475" s="4" t="str">
        <f ca="1">IFERROR(IF($B475&lt;&gt;"",VLOOKUP(Y$421,TabelleK54BI,7,FALSE),""),"")</f>
        <v/>
      </c>
      <c r="Z475" s="4" t="str">
        <f ca="1">IFERROR(IF($B475&lt;&gt;"",VLOOKUP(Z$421,TabelleK54BI,7,FALSE),""),"")</f>
        <v/>
      </c>
      <c r="AA475" s="4" t="str">
        <f ca="1">IFERROR(IF($B475&lt;&gt;"",VLOOKUP(AA$421,TabelleK54BI,7,FALSE),""),"")</f>
        <v/>
      </c>
      <c r="AB475" s="4" t="str">
        <f ca="1">IFERROR(IF($B475&lt;&gt;"",VLOOKUP(AB$421,TabelleK54BI,7,FALSE),""),"")</f>
        <v/>
      </c>
      <c r="AC475" s="4" t="str">
        <f ca="1">IFERROR(IF($B475&lt;&gt;"",VLOOKUP(AC$421,TabelleK54BI,7,FALSE),""),"")</f>
        <v/>
      </c>
      <c r="AD475" s="4" t="str">
        <f ca="1">IFERROR(IF($B475&lt;&gt;"",VLOOKUP(AD$421,TabelleK54BI,7,FALSE),""),"")</f>
        <v/>
      </c>
      <c r="AE475" s="4" t="str">
        <f ca="1">IFERROR(IF($B475&lt;&gt;"",VLOOKUP(AE$421,TabelleK54BI,7,FALSE),""),"")</f>
        <v/>
      </c>
      <c r="AF475" s="4" t="str">
        <f ca="1">IFERROR(IF($B475&lt;&gt;"",VLOOKUP(AF$421,TabelleK54BI,7,FALSE),""),"")</f>
        <v/>
      </c>
      <c r="AG475" s="4" t="str">
        <f ca="1">IFERROR(IF($B475&lt;&gt;"",VLOOKUP(AG$421,TabelleK54BI,7,FALSE),""),"")</f>
        <v/>
      </c>
      <c r="AH475" s="4" t="str">
        <f ca="1">IFERROR(IF($B475&lt;&gt;"",VLOOKUP(AH$421,TabelleK54BI,7,FALSE),""),"")</f>
        <v/>
      </c>
      <c r="AI475" s="4" t="str">
        <f ca="1">IFERROR(IF($B475&lt;&gt;"",VLOOKUP(AI$421,TabelleK54BI,7,FALSE),""),"")</f>
        <v/>
      </c>
      <c r="AJ475" s="4" t="str">
        <f ca="1">IFERROR(IF($B475&lt;&gt;"",VLOOKUP(AJ$421,TabelleK54BI,7,FALSE),""),"")</f>
        <v/>
      </c>
      <c r="AK475" s="4" t="str">
        <f ca="1">IFERROR(IF($B475&lt;&gt;"",VLOOKUP(AK$421,TabelleK54BI,7,FALSE),""),"")</f>
        <v/>
      </c>
      <c r="AL475" s="4" t="str">
        <f ca="1">IFERROR(IF($B475&lt;&gt;"",VLOOKUP(AL$421,TabelleK54BI,7,FALSE),""),"")</f>
        <v/>
      </c>
      <c r="AM475" s="4" t="str">
        <f ca="1">IFERROR(IF($B475&lt;&gt;"",VLOOKUP(AM$421,TabelleK54BI,7,FALSE),""),"")</f>
        <v/>
      </c>
      <c r="AN475" s="4" t="str">
        <f ca="1">IFERROR(IF($B475&lt;&gt;"",VLOOKUP(AN$421,TabelleK54BI,7,FALSE),""),"")</f>
        <v/>
      </c>
      <c r="AO475" s="4" t="str">
        <f ca="1">IFERROR(IF($B475&lt;&gt;"",VLOOKUP(AO$421,TabelleK54BI,7,FALSE),""),"")</f>
        <v/>
      </c>
      <c r="AP475" s="4" t="str">
        <f ca="1">IFERROR(IF($B475&lt;&gt;"",VLOOKUP(AP$421,TabelleK54BI,7,FALSE),""),"")</f>
        <v/>
      </c>
      <c r="AQ475" s="4" t="str">
        <f ca="1">IFERROR(IF($B475&lt;&gt;"",VLOOKUP(AQ$421,TabelleK54BI,7,FALSE),""),"")</f>
        <v/>
      </c>
      <c r="AR475" s="4" t="str">
        <f ca="1">IFERROR(IF($B475&lt;&gt;"",VLOOKUP(AR$421,TabelleK54BI,7,FALSE),""),"")</f>
        <v/>
      </c>
      <c r="AS475" s="4" t="str">
        <f ca="1">IFERROR(IF($B475&lt;&gt;"",VLOOKUP(AS$421,TabelleK54BI,7,FALSE),""),"")</f>
        <v/>
      </c>
      <c r="AT475" s="4" t="str">
        <f ca="1">IFERROR(IF($B475&lt;&gt;"",VLOOKUP(AT$421,TabelleK54BI,7,FALSE),""),"")</f>
        <v/>
      </c>
      <c r="AU475" s="4" t="str">
        <f ca="1">IFERROR(IF($B475&lt;&gt;"",VLOOKUP(AU$421,TabelleK54BI,7,FALSE),""),"")</f>
        <v/>
      </c>
      <c r="AV475" s="4" t="str">
        <f ca="1">IFERROR(IF($B475&lt;&gt;"",VLOOKUP(AV$421,TabelleK54BI,7,FALSE),""),"")</f>
        <v/>
      </c>
      <c r="AW475" s="4" t="str">
        <f ca="1">IFERROR(IF($B475&lt;&gt;"",VLOOKUP(AW$421,TabelleK54BI,7,FALSE),""),"")</f>
        <v/>
      </c>
      <c r="AX475" s="4" t="str">
        <f ca="1">IFERROR(IF($B475&lt;&gt;"",VLOOKUP(AX$421,TabelleK54BI,7,FALSE),""),"")</f>
        <v/>
      </c>
      <c r="AY475" s="4" t="str">
        <f ca="1">IFERROR(IF($B475&lt;&gt;"",VLOOKUP(AY$421,TabelleK54BI,7,FALSE),""),"")</f>
        <v/>
      </c>
      <c r="AZ475" s="4" t="str">
        <f ca="1">IFERROR(IF($B475&lt;&gt;"",VLOOKUP(AZ$421,TabelleK54BI,7,FALSE),""),"")</f>
        <v/>
      </c>
      <c r="BA475" s="4" t="str">
        <f ca="1">IFERROR(IF($B475&lt;&gt;"",VLOOKUP(BA$421,TabelleK54BI,7,FALSE),""),"")</f>
        <v/>
      </c>
      <c r="BB475" s="4" t="str">
        <f ca="1">IFERROR(IF($B475&lt;&gt;"",VLOOKUP(BB$421,TabelleK54BI,7,FALSE),""),"")</f>
        <v/>
      </c>
      <c r="BC475" s="4" t="str">
        <f ca="1">IFERROR(IF($B475&lt;&gt;"",VLOOKUP(BC$421,TabelleK54BI,7,FALSE),""),"")</f>
        <v/>
      </c>
      <c r="BD475" s="4" t="str">
        <f ca="1">IFERROR(IF($B475&lt;&gt;"",VLOOKUP(BD$421,TabelleK54BI,7,FALSE),""),"")</f>
        <v/>
      </c>
      <c r="BE475" s="4" t="str">
        <f ca="1">IFERROR(IF($B475&lt;&gt;"",VLOOKUP(BE$421,TabelleK54BI,7,FALSE),""),"")</f>
        <v/>
      </c>
      <c r="BF475" s="4" t="str">
        <f ca="1">IFERROR(IF($B475&lt;&gt;"",VLOOKUP(BF$421,TabelleK54BI,7,FALSE),""),"")</f>
        <v/>
      </c>
      <c r="BG475" s="4" t="str">
        <f ca="1">IFERROR(IF($B475&lt;&gt;"",VLOOKUP(BG$421,TabelleK54BI,7,FALSE),""),"")</f>
        <v/>
      </c>
      <c r="BH475" s="4" t="str">
        <f ca="1">IFERROR(IF($B475&lt;&gt;"",VLOOKUP(BH$421,TabelleK54BI,7,FALSE),""),"")</f>
        <v/>
      </c>
      <c r="BI475" s="4" t="str">
        <f ca="1">IFERROR(IF($B475&lt;&gt;"",VLOOKUP(BI$421,TabelleK54BI,7,FALSE),""),"")</f>
        <v/>
      </c>
      <c r="BJ475" s="4" t="str">
        <f ca="1">IFERROR(IF($B475&lt;&gt;"",VLOOKUP(BJ$421,TabelleK54BI,7,FALSE),""),"")</f>
        <v/>
      </c>
      <c r="BK475" s="4" t="str">
        <f ca="1">IFERROR(IF($B475&lt;&gt;"",VLOOKUP(BK$421,TabelleK54BI,7,FALSE),""),"")</f>
        <v/>
      </c>
      <c r="BL475" s="4" t="str">
        <f ca="1">IFERROR(IF($B475&lt;&gt;"",VLOOKUP(BL$421,TabelleK54BI,7,FALSE),""),"")</f>
        <v/>
      </c>
      <c r="BM475" s="4" t="str">
        <f ca="1">IFERROR(IF($B475&lt;&gt;"",VLOOKUP(BM$421,TabelleK54BI,7,FALSE),""),"")</f>
        <v/>
      </c>
      <c r="BN475" s="4" t="str">
        <f ca="1">IFERROR(IF($B475&lt;&gt;"",VLOOKUP(BN$421,TabelleK54BI,7,FALSE),""),"")</f>
        <v/>
      </c>
      <c r="BO475" s="4" t="str">
        <f ca="1">IFERROR(IF($B475&lt;&gt;"",VLOOKUP(BO$421,TabelleK54BI,7,FALSE),""),"")</f>
        <v/>
      </c>
      <c r="BP475" s="4" t="str">
        <f ca="1">IFERROR(IF($B475&lt;&gt;"",VLOOKUP(BP$421,TabelleK54BI,7,FALSE),""),"")</f>
        <v/>
      </c>
      <c r="BQ475" s="4" t="str">
        <f ca="1">IFERROR(IF($B475&lt;&gt;"",VLOOKUP(BQ$421,TabelleK54BI,7,FALSE),""),"")</f>
        <v/>
      </c>
      <c r="BR475" s="4" t="str">
        <f ca="1">IFERROR(IF($B475&lt;&gt;"",VLOOKUP(BR$421,TabelleK54BI,7,FALSE),""),"")</f>
        <v/>
      </c>
      <c r="BS475" s="4" t="str">
        <f ca="1">IFERROR(IF($B475&lt;&gt;"",VLOOKUP(BS$421,TabelleK54BI,7,FALSE),""),"")</f>
        <v/>
      </c>
      <c r="BT475" s="4" t="str">
        <f ca="1">IFERROR(IF($B475&lt;&gt;"",VLOOKUP(BT$421,TabelleK54BI,7,FALSE),""),"")</f>
        <v/>
      </c>
      <c r="BU475" s="4" t="str">
        <f ca="1">IFERROR(IF($B475&lt;&gt;"",VLOOKUP(BU$421,TabelleK54BI,7,FALSE),""),"")</f>
        <v/>
      </c>
      <c r="BV475" s="4" t="str">
        <f ca="1">IFERROR(IF($B475&lt;&gt;"",VLOOKUP(BV$421,TabelleK54BI,7,FALSE),""),"")</f>
        <v/>
      </c>
      <c r="BW475" s="4" t="str">
        <f ca="1">IFERROR(IF($B475&lt;&gt;"",VLOOKUP(BW$421,TabelleK54BI,7,FALSE),""),"")</f>
        <v/>
      </c>
      <c r="BX475" s="4" t="str">
        <f ca="1">IFERROR(IF($B475&lt;&gt;"",VLOOKUP(BX$421,TabelleK54BI,7,FALSE),""),"")</f>
        <v/>
      </c>
      <c r="BY475" s="4" t="str">
        <f ca="1">IFERROR(IF($B475&lt;&gt;"",VLOOKUP(BY$421,TabelleK54BI,7,FALSE),""),"")</f>
        <v/>
      </c>
      <c r="BZ475" s="4" t="str">
        <f ca="1">IFERROR(IF($B475&lt;&gt;"",VLOOKUP(BZ$421,TabelleK54BI,7,FALSE),""),"")</f>
        <v/>
      </c>
      <c r="CA475" s="4" t="str">
        <f ca="1">IFERROR(IF($B475&lt;&gt;"",VLOOKUP(CA$421,TabelleK54BI,7,FALSE),""),"")</f>
        <v/>
      </c>
      <c r="CB475" s="4" t="str">
        <f ca="1">IFERROR(IF($B475&lt;&gt;"",VLOOKUP(CB$421,TabelleK54BI,7,FALSE),""),"")</f>
        <v/>
      </c>
      <c r="CC475" s="4" t="str">
        <f ca="1">IFERROR(IF($B475&lt;&gt;"",VLOOKUP(CC$421,TabelleK54BI,7,FALSE),""),"")</f>
        <v/>
      </c>
      <c r="CD475" s="4" t="str">
        <f ca="1">IFERROR(IF($B475&lt;&gt;"",VLOOKUP(CD$421,TabelleK54BI,7,FALSE),""),"")</f>
        <v/>
      </c>
      <c r="CE475" s="4" t="str">
        <f ca="1">IFERROR(IF($B475&lt;&gt;"",VLOOKUP(CE$421,TabelleK54BI,7,FALSE),""),"")</f>
        <v/>
      </c>
      <c r="CF475" s="4" t="str">
        <f ca="1">IFERROR(IF($B475&lt;&gt;"",VLOOKUP(CF$421,TabelleK54BI,7,FALSE),""),"")</f>
        <v/>
      </c>
      <c r="CG475" s="4" t="str">
        <f ca="1">IFERROR(IF($B475&lt;&gt;"",VLOOKUP(CG$421,TabelleK54BI,7,FALSE),""),"")</f>
        <v/>
      </c>
      <c r="CH475" s="4" t="str">
        <f ca="1">IFERROR(IF($B475&lt;&gt;"",VLOOKUP(CH$421,TabelleK54BI,7,FALSE),""),"")</f>
        <v/>
      </c>
      <c r="CI475" s="4" t="str">
        <f ca="1">IFERROR(IF($B475&lt;&gt;"",VLOOKUP(CI$421,TabelleK54BI,7,FALSE),""),"")</f>
        <v/>
      </c>
      <c r="CJ475" s="4" t="str">
        <f ca="1">IFERROR(IF($B475&lt;&gt;"",VLOOKUP(CJ$421,TabelleK54BI,7,FALSE),""),"")</f>
        <v/>
      </c>
      <c r="CK475" s="4" t="str">
        <f ca="1">IFERROR(IF($B475&lt;&gt;"",VLOOKUP(CK$421,TabelleK54BI,7,FALSE),""),"")</f>
        <v/>
      </c>
      <c r="CL475" s="4" t="str">
        <f ca="1">IFERROR(IF($B475&lt;&gt;"",VLOOKUP(CL$421,TabelleK54BI,7,FALSE),""),"")</f>
        <v/>
      </c>
      <c r="CM475" s="4" t="str">
        <f ca="1">IFERROR(IF($B475&lt;&gt;"",VLOOKUP(CM$421,TabelleK54BI,7,FALSE),""),"")</f>
        <v/>
      </c>
      <c r="CN475" s="4" t="str">
        <f ca="1">IFERROR(IF($B475&lt;&gt;"",VLOOKUP(CN$421,TabelleK54BI,7,FALSE),""),"")</f>
        <v/>
      </c>
      <c r="CO475" s="4" t="str">
        <f ca="1">IFERROR(IF($B475&lt;&gt;"",VLOOKUP(CO$421,TabelleK54BI,7,FALSE),""),"")</f>
        <v/>
      </c>
      <c r="CP475" s="4" t="str">
        <f ca="1">IFERROR(IF($B475&lt;&gt;"",VLOOKUP(CP$421,TabelleK54BI,7,FALSE),""),"")</f>
        <v/>
      </c>
      <c r="CQ475" s="4" t="str">
        <f ca="1">IFERROR(IF($B475&lt;&gt;"",VLOOKUP(CQ$421,TabelleK54BI,7,FALSE),""),"")</f>
        <v/>
      </c>
      <c r="CR475" s="4" t="str">
        <f ca="1">IFERROR(IF($B475&lt;&gt;"",VLOOKUP(CR$421,TabelleK54BI,7,FALSE),""),"")</f>
        <v/>
      </c>
      <c r="CS475" s="4" t="str">
        <f ca="1">IFERROR(IF($B475&lt;&gt;"",VLOOKUP(CS$421,TabelleK54BI,7,FALSE),""),"")</f>
        <v/>
      </c>
      <c r="CT475" s="4" t="str">
        <f ca="1">IFERROR(IF($B475&lt;&gt;"",VLOOKUP(CT$421,TabelleK54BI,7,FALSE),""),"")</f>
        <v/>
      </c>
      <c r="CU475" s="4" t="str">
        <f ca="1">IFERROR(IF($B475&lt;&gt;"",VLOOKUP(CU$421,TabelleK54BI,7,FALSE),""),"")</f>
        <v/>
      </c>
      <c r="CV475" s="4" t="str">
        <f ca="1">IFERROR(IF($B475&lt;&gt;"",VLOOKUP(CV$421,TabelleK54BI,7,FALSE),""),"")</f>
        <v/>
      </c>
      <c r="CW475" s="4" t="str">
        <f ca="1">IFERROR(IF($B475&lt;&gt;"",VLOOKUP(CW$421,TabelleK54BI,7,FALSE),""),"")</f>
        <v/>
      </c>
      <c r="CX475" s="4" t="str">
        <f ca="1">IFERROR(IF($B475&lt;&gt;"",VLOOKUP(CX$421,TabelleK54BI,7,FALSE),""),"")</f>
        <v/>
      </c>
      <c r="CY475" s="4" t="str">
        <f ca="1">IFERROR(IF($B475&lt;&gt;"",VLOOKUP(CY$421,TabelleK54BI,7,FALSE),""),"")</f>
        <v/>
      </c>
      <c r="CZ475" s="4" t="str">
        <f ca="1">IFERROR(IF($B475&lt;&gt;"",VLOOKUP(CZ$421,TabelleK54BI,7,FALSE),""),"")</f>
        <v/>
      </c>
      <c r="DA475" s="4" t="str">
        <f ca="1">IFERROR(IF($B475&lt;&gt;"",VLOOKUP(DA$421,TabelleK54BI,7,FALSE),""),"")</f>
        <v/>
      </c>
      <c r="DB475" s="4" t="str">
        <f ca="1">IFERROR(IF($B475&lt;&gt;"",VLOOKUP(DB$421,TabelleK54BI,7,FALSE),""),"")</f>
        <v/>
      </c>
      <c r="DC475" s="4" t="str">
        <f ca="1">IFERROR(IF($B475&lt;&gt;"",VLOOKUP(DC$421,TabelleK54BI,7,FALSE),""),"")</f>
        <v/>
      </c>
      <c r="DD475" s="4" t="str">
        <f ca="1">IFERROR(IF($B475&lt;&gt;"",VLOOKUP(DD$421,TabelleK54BI,7,FALSE),""),"")</f>
        <v/>
      </c>
      <c r="DE475" s="4" t="str">
        <f ca="1">IFERROR(IF($B475&lt;&gt;"",VLOOKUP(DE$421,TabelleK54BI,7,FALSE),""),"")</f>
        <v/>
      </c>
      <c r="DF475" s="4" t="str">
        <f ca="1">IFERROR(IF($B475&lt;&gt;"",VLOOKUP(DF$421,TabelleK54BI,7,FALSE),""),"")</f>
        <v/>
      </c>
      <c r="DG475" s="4" t="str">
        <f ca="1">IFERROR(IF($B475&lt;&gt;"",VLOOKUP(DG$421,TabelleK54BI,7,FALSE),""),"")</f>
        <v/>
      </c>
      <c r="DH475" s="4" t="str">
        <f ca="1">IFERROR(IF($B475&lt;&gt;"",VLOOKUP(DH$421,TabelleK54BI,7,FALSE),""),"")</f>
        <v/>
      </c>
      <c r="DI475" s="4" t="str">
        <f ca="1">IFERROR(IF($B475&lt;&gt;"",VLOOKUP(DI$421,TabelleK54BI,7,FALSE),""),"")</f>
        <v/>
      </c>
      <c r="DJ475" s="4" t="str">
        <f ca="1">IFERROR(IF($B475&lt;&gt;"",VLOOKUP(DJ$421,TabelleK54BI,7,FALSE),""),"")</f>
        <v/>
      </c>
      <c r="DK475" s="4" t="str">
        <f ca="1">IFERROR(IF($B475&lt;&gt;"",VLOOKUP(DK$421,TabelleK54BI,7,FALSE),""),"")</f>
        <v/>
      </c>
      <c r="DL475" s="4" t="str">
        <f ca="1">IFERROR(IF($B475&lt;&gt;"",VLOOKUP(DL$421,TabelleK54BI,7,FALSE),""),"")</f>
        <v/>
      </c>
      <c r="DM475" s="4" t="str">
        <f ca="1">IFERROR(IF($B475&lt;&gt;"",VLOOKUP(DM$421,TabelleK54BI,7,FALSE),""),"")</f>
        <v/>
      </c>
      <c r="DN475" s="4" t="str">
        <f ca="1">IFERROR(IF($B475&lt;&gt;"",VLOOKUP(DN$421,TabelleK54BI,7,FALSE),""),"")</f>
        <v/>
      </c>
      <c r="DO475" s="4" t="str">
        <f ca="1">IFERROR(IF($B475&lt;&gt;"",VLOOKUP(DO$421,TabelleK54BI,7,FALSE),""),"")</f>
        <v/>
      </c>
      <c r="DP475" s="4" t="str">
        <f ca="1">IFERROR(IF($B475&lt;&gt;"",VLOOKUP(DP$421,TabelleK54BI,7,FALSE),""),"")</f>
        <v/>
      </c>
      <c r="DQ475" s="4" t="str">
        <f ca="1">IFERROR(IF($B475&lt;&gt;"",VLOOKUP(DQ$421,TabelleK54BI,7,FALSE),""),"")</f>
        <v/>
      </c>
      <c r="DR475" s="4" t="str">
        <f ca="1">IFERROR(IF($B475&lt;&gt;"",VLOOKUP(DR$421,TabelleK54BI,7,FALSE),""),"")</f>
        <v/>
      </c>
      <c r="DS475" s="4" t="str">
        <f ca="1">IFERROR(IF($B475&lt;&gt;"",VLOOKUP(DS$421,TabelleK54BI,7,FALSE),""),"")</f>
        <v/>
      </c>
      <c r="DT475" s="4" t="str">
        <f ca="1">IFERROR(IF($B475&lt;&gt;"",VLOOKUP(DT$421,TabelleK54BI,7,FALSE),""),"")</f>
        <v/>
      </c>
      <c r="DU475" s="4" t="str">
        <f ca="1">IFERROR(IF($B475&lt;&gt;"",VLOOKUP(DU$421,TabelleK54BI,7,FALSE),""),"")</f>
        <v/>
      </c>
      <c r="DV475" s="4" t="str">
        <f ca="1">IFERROR(IF($B475&lt;&gt;"",VLOOKUP(DV$421,TabelleK54BI,7,FALSE),""),"")</f>
        <v/>
      </c>
      <c r="DW475" s="4" t="str">
        <f ca="1">IFERROR(IF($B475&lt;&gt;"",VLOOKUP(DW$421,TabelleK54BI,7,FALSE),""),"")</f>
        <v/>
      </c>
      <c r="DX475" s="4" t="str">
        <f ca="1">IFERROR(IF($B475&lt;&gt;"",VLOOKUP(DX$421,TabelleK54BI,7,FALSE),""),"")</f>
        <v/>
      </c>
      <c r="DY475" s="4" t="str">
        <f ca="1">IFERROR(IF($B475&lt;&gt;"",VLOOKUP(DY$421,TabelleK54BI,7,FALSE),""),"")</f>
        <v/>
      </c>
      <c r="DZ475" s="4" t="str">
        <f ca="1">IFERROR(IF($B475&lt;&gt;"",VLOOKUP(DZ$421,TabelleK54BI,7,FALSE),""),"")</f>
        <v/>
      </c>
      <c r="EA475" s="4" t="str">
        <f ca="1">IFERROR(IF($B475&lt;&gt;"",VLOOKUP(EA$421,TabelleK54BI,7,FALSE),""),"")</f>
        <v/>
      </c>
      <c r="EB475" s="4" t="str">
        <f ca="1">IFERROR(IF($B475&lt;&gt;"",VLOOKUP(EB$421,TabelleK54BI,7,FALSE),""),"")</f>
        <v/>
      </c>
      <c r="EC475" s="4" t="str">
        <f ca="1">IFERROR(IF($B475&lt;&gt;"",VLOOKUP(EC$421,TabelleK54BI,7,FALSE),""),"")</f>
        <v/>
      </c>
      <c r="ED475" s="4" t="str">
        <f ca="1">IFERROR(IF($B475&lt;&gt;"",VLOOKUP(ED$421,TabelleK54BI,7,FALSE),""),"")</f>
        <v/>
      </c>
      <c r="EE475" s="4" t="str">
        <f ca="1">IFERROR(IF($B475&lt;&gt;"",VLOOKUP(EE$421,TabelleK54BI,7,FALSE),""),"")</f>
        <v/>
      </c>
      <c r="EF475" s="4" t="str">
        <f ca="1">IFERROR(IF($B475&lt;&gt;"",VLOOKUP(EF$421,TabelleK54BI,7,FALSE),""),"")</f>
        <v/>
      </c>
      <c r="EG475" s="4" t="str">
        <f ca="1">IFERROR(IF($B475&lt;&gt;"",VLOOKUP(EG$421,TabelleK54BI,7,FALSE),""),"")</f>
        <v/>
      </c>
      <c r="EH475" s="4" t="str">
        <f ca="1">IFERROR(IF($B475&lt;&gt;"",VLOOKUP(EH$421,TabelleK54BI,7,FALSE),""),"")</f>
        <v/>
      </c>
      <c r="EI475" s="4" t="str">
        <f ca="1">IFERROR(IF($B475&lt;&gt;"",VLOOKUP(EI$421,TabelleK54BI,7,FALSE),""),"")</f>
        <v/>
      </c>
      <c r="EJ475" s="4" t="str">
        <f ca="1">IFERROR(IF($B475&lt;&gt;"",VLOOKUP(EJ$421,TabelleK54BI,7,FALSE),""),"")</f>
        <v/>
      </c>
      <c r="EK475" s="4" t="str">
        <f ca="1">IFERROR(IF($B475&lt;&gt;"",VLOOKUP(EK$421,TabelleK54BI,7,FALSE),""),"")</f>
        <v/>
      </c>
      <c r="EL475" s="4" t="str">
        <f ca="1">IFERROR(IF($B475&lt;&gt;"",VLOOKUP(EL$421,TabelleK54BI,7,FALSE),""),"")</f>
        <v/>
      </c>
      <c r="EM475" s="4" t="str">
        <f ca="1">IFERROR(IF($B475&lt;&gt;"",VLOOKUP(EM$421,TabelleK54BI,7,FALSE),""),"")</f>
        <v/>
      </c>
      <c r="EN475" s="4" t="str">
        <f ca="1">IFERROR(IF($B475&lt;&gt;"",VLOOKUP(EN$421,TabelleK54BI,7,FALSE),""),"")</f>
        <v/>
      </c>
      <c r="EO475" s="4" t="str">
        <f ca="1">IFERROR(IF($B475&lt;&gt;"",VLOOKUP(EO$421,TabelleK54BI,7,FALSE),""),"")</f>
        <v/>
      </c>
      <c r="EP475" s="4" t="str">
        <f ca="1">IFERROR(IF($B475&lt;&gt;"",VLOOKUP(EP$421,TabelleK54BI,7,FALSE),""),"")</f>
        <v/>
      </c>
      <c r="EQ475" s="4" t="str">
        <f ca="1">IFERROR(IF($B475&lt;&gt;"",VLOOKUP(EQ$421,TabelleK54BI,7,FALSE),""),"")</f>
        <v/>
      </c>
      <c r="ER475" s="4" t="str">
        <f ca="1">IFERROR(IF($B475&lt;&gt;"",VLOOKUP(ER$421,TabelleK54BI,7,FALSE),""),"")</f>
        <v/>
      </c>
      <c r="ES475" s="4" t="str">
        <f ca="1">IFERROR(IF($B475&lt;&gt;"",VLOOKUP(ES$421,TabelleK54BI,7,FALSE),""),"")</f>
        <v/>
      </c>
      <c r="ET475" s="4" t="str">
        <f ca="1">IFERROR(IF($B475&lt;&gt;"",VLOOKUP(ET$421,TabelleK54BI,7,FALSE),""),"")</f>
        <v/>
      </c>
      <c r="EU475" s="4" t="str">
        <f ca="1">IFERROR(IF($B475&lt;&gt;"",VLOOKUP(EU$421,TabelleK54BI,7,FALSE),""),"")</f>
        <v/>
      </c>
      <c r="EV475" s="4" t="str">
        <f ca="1">IFERROR(IF($B475&lt;&gt;"",VLOOKUP(EV$421,TabelleK54BI,7,FALSE),""),"")</f>
        <v/>
      </c>
      <c r="EW475" s="4" t="str">
        <f ca="1">IFERROR(IF($B475&lt;&gt;"",VLOOKUP(EW$421,TabelleK54BI,7,FALSE),""),"")</f>
        <v/>
      </c>
      <c r="EX475" s="4" t="str">
        <f ca="1">IFERROR(IF($B475&lt;&gt;"",VLOOKUP(EX$421,TabelleK54BI,7,FALSE),""),"")</f>
        <v/>
      </c>
      <c r="EY475" s="4" t="str">
        <f ca="1">IFERROR(IF($B475&lt;&gt;"",VLOOKUP(EY$421,TabelleK54BI,7,FALSE),""),"")</f>
        <v/>
      </c>
      <c r="EZ475" s="4" t="str">
        <f ca="1">IFERROR(IF($B475&lt;&gt;"",VLOOKUP(EZ$421,TabelleK54BI,7,FALSE),""),"")</f>
        <v/>
      </c>
      <c r="FA475" s="4" t="str">
        <f ca="1">IFERROR(IF($B475&lt;&gt;"",VLOOKUP(FA$421,TabelleK54BI,7,FALSE),""),"")</f>
        <v/>
      </c>
      <c r="FB475" s="4" t="str">
        <f ca="1">IFERROR(IF($B475&lt;&gt;"",VLOOKUP(FB$421,TabelleK54BI,7,FALSE),""),"")</f>
        <v/>
      </c>
      <c r="FC475" s="4" t="str">
        <f ca="1">IFERROR(IF($B475&lt;&gt;"",VLOOKUP(FC$421,TabelleK54BI,7,FALSE),""),"")</f>
        <v/>
      </c>
      <c r="FD475" s="4" t="str">
        <f ca="1">IFERROR(IF($B475&lt;&gt;"",VLOOKUP(FD$421,TabelleK54BI,7,FALSE),""),"")</f>
        <v/>
      </c>
      <c r="FE475" s="4" t="str">
        <f ca="1">IFERROR(IF($B475&lt;&gt;"",VLOOKUP(FE$421,TabelleK54BI,7,FALSE),""),"")</f>
        <v/>
      </c>
      <c r="FF475" s="4" t="str">
        <f ca="1">IFERROR(IF($B475&lt;&gt;"",VLOOKUP(FF$421,TabelleK54BI,7,FALSE),""),"")</f>
        <v/>
      </c>
      <c r="FG475" s="4" t="str">
        <f ca="1">IFERROR(IF($B475&lt;&gt;"",VLOOKUP(FG$421,TabelleK54BI,7,FALSE),""),"")</f>
        <v/>
      </c>
      <c r="FH475" s="4" t="str">
        <f ca="1">IFERROR(IF($B475&lt;&gt;"",VLOOKUP(FH$421,TabelleK54BI,7,FALSE),""),"")</f>
        <v/>
      </c>
      <c r="FI475" s="4" t="str">
        <f ca="1">IFERROR(IF($B475&lt;&gt;"",VLOOKUP(FI$421,TabelleK54BI,7,FALSE),""),"")</f>
        <v/>
      </c>
      <c r="FJ475" s="4" t="str">
        <f ca="1">IFERROR(IF($B475&lt;&gt;"",VLOOKUP(FJ$421,TabelleK54BI,7,FALSE),""),"")</f>
        <v/>
      </c>
      <c r="FK475" s="4" t="str">
        <f ca="1">IFERROR(IF($B475&lt;&gt;"",VLOOKUP(FK$421,TabelleK54BI,7,FALSE),""),"")</f>
        <v/>
      </c>
      <c r="FL475" s="4" t="str">
        <f ca="1">IFERROR(IF($B475&lt;&gt;"",VLOOKUP(FL$421,TabelleK54BI,7,FALSE),""),"")</f>
        <v/>
      </c>
      <c r="FM475" s="4" t="str">
        <f ca="1">IFERROR(IF($B475&lt;&gt;"",VLOOKUP(FM$421,TabelleK54BI,7,FALSE),""),"")</f>
        <v/>
      </c>
      <c r="FN475" s="4" t="str">
        <f ca="1">IFERROR(IF($B475&lt;&gt;"",VLOOKUP(FN$421,TabelleK54BI,7,FALSE),""),"")</f>
        <v/>
      </c>
      <c r="FO475" s="4" t="str">
        <f ca="1">IFERROR(IF($B475&lt;&gt;"",VLOOKUP(FO$421,TabelleK54BI,7,FALSE),""),"")</f>
        <v/>
      </c>
      <c r="FP475" s="4" t="str">
        <f ca="1">IFERROR(IF($B475&lt;&gt;"",VLOOKUP(FP$421,TabelleK54BI,7,FALSE),""),"")</f>
        <v/>
      </c>
      <c r="FQ475" s="4" t="str">
        <f ca="1">IFERROR(IF($B475&lt;&gt;"",VLOOKUP(FQ$421,TabelleK54BI,7,FALSE),""),"")</f>
        <v/>
      </c>
      <c r="FR475" s="4" t="str">
        <f ca="1">IFERROR(IF($B475&lt;&gt;"",VLOOKUP(FR$421,TabelleK54BI,7,FALSE),""),"")</f>
        <v/>
      </c>
      <c r="FS475" s="4" t="str">
        <f ca="1">IFERROR(IF($B475&lt;&gt;"",VLOOKUP(FS$421,TabelleK54BI,7,FALSE),""),"")</f>
        <v/>
      </c>
      <c r="FT475" s="4" t="str">
        <f ca="1">IFERROR(IF($B475&lt;&gt;"",VLOOKUP(FT$421,TabelleK54BI,7,FALSE),""),"")</f>
        <v/>
      </c>
      <c r="FU475" s="4" t="str">
        <f ca="1">IFERROR(IF($B475&lt;&gt;"",VLOOKUP(FU$421,TabelleK54BI,7,FALSE),""),"")</f>
        <v/>
      </c>
      <c r="FV475" s="4" t="str">
        <f ca="1">IFERROR(IF($B475&lt;&gt;"",VLOOKUP(FV$421,TabelleK54BI,7,FALSE),""),"")</f>
        <v/>
      </c>
      <c r="FW475" s="4" t="str">
        <f ca="1">IFERROR(IF($B475&lt;&gt;"",VLOOKUP(FW$421,TabelleK54BI,7,FALSE),""),"")</f>
        <v/>
      </c>
      <c r="FX475" s="4" t="str">
        <f ca="1">IFERROR(IF($B475&lt;&gt;"",VLOOKUP(FX$421,TabelleK54BI,7,FALSE),""),"")</f>
        <v/>
      </c>
      <c r="FY475" s="4" t="str">
        <f ca="1">IFERROR(IF($B475&lt;&gt;"",VLOOKUP(FY$421,TabelleK54BI,7,FALSE),""),"")</f>
        <v/>
      </c>
      <c r="FZ475" s="4" t="str">
        <f ca="1">IFERROR(IF($B475&lt;&gt;"",VLOOKUP(FZ$421,TabelleK54BI,7,FALSE),""),"")</f>
        <v/>
      </c>
      <c r="GA475" s="4" t="str">
        <f ca="1">IFERROR(IF($B475&lt;&gt;"",VLOOKUP(GA$421,TabelleK54BI,7,FALSE),""),"")</f>
        <v/>
      </c>
      <c r="GB475" s="4" t="str">
        <f ca="1">IFERROR(IF($B475&lt;&gt;"",VLOOKUP(GB$421,TabelleK54BI,7,FALSE),""),"")</f>
        <v/>
      </c>
      <c r="GC475" s="4" t="str">
        <f ca="1">IFERROR(IF($B475&lt;&gt;"",VLOOKUP(GC$421,TabelleK54BI,7,FALSE),""),"")</f>
        <v/>
      </c>
      <c r="GD475" s="4" t="str">
        <f ca="1">IFERROR(IF($B475&lt;&gt;"",VLOOKUP(GD$421,TabelleK54BI,7,FALSE),""),"")</f>
        <v/>
      </c>
      <c r="GE475" s="4" t="str">
        <f ca="1">IFERROR(IF($B475&lt;&gt;"",VLOOKUP(GE$421,TabelleK54BI,7,FALSE),""),"")</f>
        <v/>
      </c>
      <c r="GF475" s="4" t="str">
        <f ca="1">IFERROR(IF($B475&lt;&gt;"",VLOOKUP(GF$421,TabelleK54BI,7,FALSE),""),"")</f>
        <v/>
      </c>
      <c r="GG475" s="4" t="str">
        <f ca="1">IFERROR(IF($B475&lt;&gt;"",VLOOKUP(GG$421,TabelleK54BI,7,FALSE),""),"")</f>
        <v/>
      </c>
      <c r="GH475" s="4" t="str">
        <f ca="1">IFERROR(IF($B475&lt;&gt;"",VLOOKUP(GH$421,TabelleK54BI,7,FALSE),""),"")</f>
        <v/>
      </c>
      <c r="GI475" s="4" t="str">
        <f ca="1">IFERROR(IF($B475&lt;&gt;"",VLOOKUP(GI$421,TabelleK54BI,7,FALSE),""),"")</f>
        <v/>
      </c>
      <c r="GJ475" s="4" t="str">
        <f ca="1">IFERROR(IF($B475&lt;&gt;"",VLOOKUP(GJ$421,TabelleK54BI,7,FALSE),""),"")</f>
        <v/>
      </c>
      <c r="GK475" s="4" t="str">
        <f ca="1">IFERROR(IF($B475&lt;&gt;"",VLOOKUP(GK$421,TabelleK54BI,7,FALSE),""),"")</f>
        <v/>
      </c>
      <c r="GL475" s="4" t="str">
        <f ca="1">IFERROR(IF($B475&lt;&gt;"",VLOOKUP(GL$421,TabelleK54BI,7,FALSE),""),"")</f>
        <v/>
      </c>
      <c r="GM475" s="4" t="str">
        <f ca="1">IFERROR(IF($B475&lt;&gt;"",VLOOKUP(GM$421,TabelleK54BI,7,FALSE),""),"")</f>
        <v/>
      </c>
      <c r="GN475" s="4" t="str">
        <f ca="1">IFERROR(IF($B475&lt;&gt;"",VLOOKUP(GN$421,TabelleK54BI,7,FALSE),""),"")</f>
        <v/>
      </c>
      <c r="GO475" s="4" t="str">
        <f ca="1">IFERROR(IF($B475&lt;&gt;"",VLOOKUP(GO$421,TabelleK54BI,7,FALSE),""),"")</f>
        <v/>
      </c>
      <c r="GP475" s="4" t="str">
        <f ca="1">IFERROR(IF($B475&lt;&gt;"",VLOOKUP(GP$421,TabelleK54BI,7,FALSE),""),"")</f>
        <v/>
      </c>
      <c r="GQ475" s="4" t="str">
        <f ca="1">IFERROR(IF($B475&lt;&gt;"",VLOOKUP(GQ$421,TabelleK54BI,7,FALSE),""),"")</f>
        <v/>
      </c>
      <c r="GR475" s="4" t="str">
        <f ca="1">IFERROR(IF($B475&lt;&gt;"",VLOOKUP(GR$421,TabelleK54BI,7,FALSE),""),"")</f>
        <v/>
      </c>
      <c r="GS475" s="4" t="str">
        <f ca="1">IFERROR(IF($B475&lt;&gt;"",VLOOKUP(GS$421,TabelleK54BI,7,FALSE),""),"")</f>
        <v/>
      </c>
      <c r="GT475" s="4" t="str">
        <f ca="1">IFERROR(IF($B475&lt;&gt;"",VLOOKUP(GT$421,TabelleK54BI,7,FALSE),""),"")</f>
        <v/>
      </c>
      <c r="GU475" s="4" t="str">
        <f ca="1">IFERROR(IF($B475&lt;&gt;"",VLOOKUP(GU$421,TabelleK54BI,7,FALSE),""),"")</f>
        <v/>
      </c>
      <c r="GV475" s="4" t="str">
        <f ca="1">IFERROR(IF($B475&lt;&gt;"",VLOOKUP(GV$421,TabelleK54BI,7,FALSE),""),"")</f>
        <v/>
      </c>
      <c r="GW475" s="4" t="str">
        <f ca="1">IFERROR(IF($B475&lt;&gt;"",VLOOKUP(GW$421,TabelleK54BI,7,FALSE),""),"")</f>
        <v/>
      </c>
      <c r="GX475" s="4" t="str">
        <f ca="1">IFERROR(IF($B475&lt;&gt;"",VLOOKUP(GX$421,TabelleK54BI,7,FALSE),""),"")</f>
        <v/>
      </c>
      <c r="GY475" s="4" t="str">
        <f ca="1">IFERROR(IF($B475&lt;&gt;"",VLOOKUP(GY$421,TabelleK54BI,7,FALSE),""),"")</f>
        <v/>
      </c>
      <c r="GZ475" s="4" t="str">
        <f ca="1">IFERROR(IF($B475&lt;&gt;"",VLOOKUP(GZ$421,TabelleK54BI,7,FALSE),""),"")</f>
        <v/>
      </c>
      <c r="HA475" s="4" t="str">
        <f ca="1">IFERROR(IF($B475&lt;&gt;"",VLOOKUP(HA$421,TabelleK54BI,7,FALSE),""),"")</f>
        <v/>
      </c>
      <c r="HB475" s="4" t="str">
        <f ca="1">IFERROR(IF($B475&lt;&gt;"",VLOOKUP(HB$421,TabelleK54BI,7,FALSE),""),"")</f>
        <v/>
      </c>
      <c r="HC475" s="4" t="str">
        <f ca="1">IFERROR(IF($B475&lt;&gt;"",VLOOKUP(HC$421,TabelleK54BI,7,FALSE),""),"")</f>
        <v/>
      </c>
      <c r="HD475" s="4" t="str">
        <f ca="1">IFERROR(IF($B475&lt;&gt;"",VLOOKUP(HD$421,TabelleK54BI,7,FALSE),""),"")</f>
        <v/>
      </c>
      <c r="HE475" s="4" t="str">
        <f ca="1">IFERROR(IF($B475&lt;&gt;"",VLOOKUP(HE$421,TabelleK54BI,7,FALSE),""),"")</f>
        <v/>
      </c>
      <c r="HF475" s="4" t="str">
        <f ca="1">IFERROR(IF($B475&lt;&gt;"",VLOOKUP(HF$421,TabelleK54BI,7,FALSE),""),"")</f>
        <v/>
      </c>
      <c r="HG475" s="4" t="str">
        <f ca="1">IFERROR(IF($B475&lt;&gt;"",VLOOKUP(HG$421,TabelleK54BI,7,FALSE),""),"")</f>
        <v/>
      </c>
      <c r="HH475" s="4" t="str">
        <f ca="1">IFERROR(IF($B475&lt;&gt;"",VLOOKUP(HH$421,TabelleK54BI,7,FALSE),""),"")</f>
        <v/>
      </c>
      <c r="HI475" s="4" t="str">
        <f ca="1">IFERROR(IF($B475&lt;&gt;"",VLOOKUP(HI$421,TabelleK54BI,7,FALSE),""),"")</f>
        <v/>
      </c>
      <c r="HJ475" s="4" t="str">
        <f ca="1">IFERROR(IF($B475&lt;&gt;"",VLOOKUP(HJ$421,TabelleK54BI,7,FALSE),""),"")</f>
        <v/>
      </c>
      <c r="HK475" s="4" t="str">
        <f ca="1">IFERROR(IF($B475&lt;&gt;"",VLOOKUP(HK$421,TabelleK54BI,7,FALSE),""),"")</f>
        <v/>
      </c>
      <c r="HL475" s="4" t="str">
        <f ca="1">IFERROR(IF($B475&lt;&gt;"",VLOOKUP(HL$421,TabelleK54BI,7,FALSE),""),"")</f>
        <v/>
      </c>
      <c r="HM475" s="4" t="str">
        <f ca="1">IFERROR(IF($B475&lt;&gt;"",VLOOKUP(HM$421,TabelleK54BI,7,FALSE),""),"")</f>
        <v/>
      </c>
      <c r="HN475" s="4" t="str">
        <f ca="1">IFERROR(IF($B475&lt;&gt;"",VLOOKUP(HN$421,TabelleK54BI,7,FALSE),""),"")</f>
        <v/>
      </c>
      <c r="HO475" s="4" t="str">
        <f ca="1">IFERROR(IF($B475&lt;&gt;"",VLOOKUP(HO$421,TabelleK54BI,7,FALSE),""),"")</f>
        <v/>
      </c>
      <c r="HP475" s="4" t="str">
        <f ca="1">IFERROR(IF($B475&lt;&gt;"",VLOOKUP(HP$421,TabelleK54BI,7,FALSE),""),"")</f>
        <v/>
      </c>
      <c r="HQ475" s="4" t="str">
        <f ca="1">IFERROR(IF($B475&lt;&gt;"",VLOOKUP(HQ$421,TabelleK54BI,7,FALSE),""),"")</f>
        <v/>
      </c>
      <c r="HR475" s="4" t="str">
        <f ca="1">IFERROR(IF($B475&lt;&gt;"",VLOOKUP(HR$421,TabelleK54BI,7,FALSE),""),"")</f>
        <v/>
      </c>
      <c r="HS475" s="4" t="str">
        <f ca="1">IFERROR(IF($B475&lt;&gt;"",VLOOKUP(HS$421,TabelleK54BI,7,FALSE),""),"")</f>
        <v/>
      </c>
      <c r="HT475" s="4" t="str">
        <f ca="1">IFERROR(IF($B475&lt;&gt;"",VLOOKUP(HT$421,TabelleK54BI,7,FALSE),""),"")</f>
        <v/>
      </c>
      <c r="HU475" s="4" t="str">
        <f ca="1">IFERROR(IF($B475&lt;&gt;"",VLOOKUP(HU$421,TabelleK54BI,7,FALSE),""),"")</f>
        <v/>
      </c>
      <c r="HV475" s="4" t="str">
        <f ca="1">IFERROR(IF($B475&lt;&gt;"",VLOOKUP(HV$421,TabelleK54BI,7,FALSE),""),"")</f>
        <v/>
      </c>
      <c r="HW475" s="4" t="str">
        <f ca="1">IFERROR(IF($B475&lt;&gt;"",VLOOKUP(HW$421,TabelleK54BI,7,FALSE),""),"")</f>
        <v/>
      </c>
      <c r="HX475" s="4" t="str">
        <f ca="1">IFERROR(IF($B475&lt;&gt;"",VLOOKUP(HX$421,TabelleK54BI,7,FALSE),""),"")</f>
        <v/>
      </c>
      <c r="HY475" s="4" t="str">
        <f ca="1">IFERROR(IF($B475&lt;&gt;"",VLOOKUP(HY$421,TabelleK54BI,7,FALSE),""),"")</f>
        <v/>
      </c>
      <c r="HZ475" s="4" t="str">
        <f ca="1">IFERROR(IF($B475&lt;&gt;"",VLOOKUP(HZ$421,TabelleK54BI,7,FALSE),""),"")</f>
        <v/>
      </c>
      <c r="IA475" s="4" t="str">
        <f ca="1">IFERROR(IF($B475&lt;&gt;"",VLOOKUP(IA$421,TabelleK54BI,7,FALSE),""),"")</f>
        <v/>
      </c>
      <c r="IB475" s="4" t="str">
        <f ca="1">IFERROR(IF($B475&lt;&gt;"",VLOOKUP(IB$421,TabelleK54BI,7,FALSE),""),"")</f>
        <v/>
      </c>
      <c r="IC475" s="4" t="str">
        <f ca="1">IFERROR(IF($B475&lt;&gt;"",VLOOKUP(IC$421,TabelleK54BI,7,FALSE),""),"")</f>
        <v/>
      </c>
      <c r="ID475" s="4" t="str">
        <f ca="1">IFERROR(IF($B475&lt;&gt;"",VLOOKUP(ID$421,TabelleK54BI,7,FALSE),""),"")</f>
        <v/>
      </c>
      <c r="IE475" s="4" t="str">
        <f ca="1">IFERROR(IF($B475&lt;&gt;"",VLOOKUP(IE$421,TabelleK54BI,7,FALSE),""),"")</f>
        <v/>
      </c>
      <c r="IF475" s="4" t="str">
        <f ca="1">IFERROR(IF($B475&lt;&gt;"",VLOOKUP(IF$421,TabelleK54BI,7,FALSE),""),"")</f>
        <v/>
      </c>
      <c r="IG475" s="4" t="str">
        <f ca="1">IFERROR(IF($B475&lt;&gt;"",VLOOKUP(IG$421,TabelleK54BI,7,FALSE),""),"")</f>
        <v/>
      </c>
      <c r="IH475" s="4" t="str">
        <f ca="1">IFERROR(IF($B475&lt;&gt;"",VLOOKUP(IH$421,TabelleK54BI,7,FALSE),""),"")</f>
        <v/>
      </c>
      <c r="II475" s="4" t="str">
        <f ca="1">IFERROR(IF($B475&lt;&gt;"",VLOOKUP(II$421,TabelleK54BI,7,FALSE),""),"")</f>
        <v/>
      </c>
      <c r="IJ475" s="4" t="str">
        <f ca="1">IFERROR(IF($B475&lt;&gt;"",VLOOKUP(IJ$421,TabelleK54BI,7,FALSE),""),"")</f>
        <v/>
      </c>
      <c r="IK475" s="4" t="str">
        <f ca="1">IFERROR(IF($B475&lt;&gt;"",VLOOKUP(IK$421,TabelleK54BI,7,FALSE),""),"")</f>
        <v/>
      </c>
      <c r="IL475" s="4" t="str">
        <f ca="1">IFERROR(IF($B475&lt;&gt;"",VLOOKUP(IL$421,TabelleK54BI,7,FALSE),""),"")</f>
        <v/>
      </c>
      <c r="IM475" s="4" t="str">
        <f ca="1">IFERROR(IF($B475&lt;&gt;"",VLOOKUP(IM$421,TabelleK54BI,7,FALSE),""),"")</f>
        <v/>
      </c>
      <c r="IN475" s="4" t="str">
        <f ca="1">IFERROR(IF($B475&lt;&gt;"",VLOOKUP(IN$421,TabelleK54BI,7,FALSE),""),"")</f>
        <v/>
      </c>
      <c r="IO475" s="4" t="str">
        <f ca="1">IFERROR(IF($B475&lt;&gt;"",VLOOKUP(IO$421,TabelleK54BI,7,FALSE),""),"")</f>
        <v/>
      </c>
      <c r="IP475" s="4" t="str">
        <f ca="1">IFERROR(IF($B475&lt;&gt;"",VLOOKUP(IP$421,TabelleK54BI,7,FALSE),""),"")</f>
        <v/>
      </c>
      <c r="IQ475" s="4" t="str">
        <f ca="1">IFERROR(IF($B475&lt;&gt;"",VLOOKUP(IQ$421,TabelleK54BI,7,FALSE),""),"")</f>
        <v/>
      </c>
      <c r="IR475" s="4" t="str">
        <f ca="1">IFERROR(IF($B475&lt;&gt;"",VLOOKUP(IR$421,TabelleK54BI,7,FALSE),""),"")</f>
        <v/>
      </c>
      <c r="IS475" s="4" t="str">
        <f ca="1">IFERROR(IF($B475&lt;&gt;"",VLOOKUP(IS$421,TabelleK54BI,7,FALSE),""),"")</f>
        <v/>
      </c>
      <c r="IT475" s="4" t="str">
        <f ca="1">IFERROR(IF($B475&lt;&gt;"",VLOOKUP(IT$421,TabelleK54BI,7,FALSE),""),"")</f>
        <v/>
      </c>
      <c r="IU475" s="4" t="str">
        <f ca="1">IFERROR(IF($B475&lt;&gt;"",VLOOKUP(IU$421,TabelleK54BI,7,FALSE),""),"")</f>
        <v/>
      </c>
      <c r="IV475" s="4" t="str">
        <f ca="1">IFERROR(IF($B475&lt;&gt;"",VLOOKUP(IV$421,TabelleK54BI,7,FALSE),""),"")</f>
        <v/>
      </c>
      <c r="IW475" s="4" t="str">
        <f ca="1">IFERROR(IF($B475&lt;&gt;"",VLOOKUP(IW$421,TabelleK54BI,7,FALSE),""),"")</f>
        <v/>
      </c>
      <c r="IX475" s="4" t="str">
        <f ca="1">IFERROR(IF($B475&lt;&gt;"",VLOOKUP(IX$421,TabelleK54BI,7,FALSE),""),"")</f>
        <v/>
      </c>
      <c r="IY475" s="4" t="str">
        <f ca="1">IFERROR(IF($B475&lt;&gt;"",VLOOKUP(IY$421,TabelleK54BI,7,FALSE),""),"")</f>
        <v/>
      </c>
      <c r="IZ475" s="4" t="str">
        <f ca="1">IFERROR(IF($B475&lt;&gt;"",VLOOKUP(IZ$421,TabelleK54BI,7,FALSE),""),"")</f>
        <v/>
      </c>
      <c r="JA475" s="4" t="str">
        <f ca="1">IFERROR(IF($B475&lt;&gt;"",VLOOKUP(JA$421,TabelleK54BI,7,FALSE),""),"")</f>
        <v/>
      </c>
      <c r="JB475" s="4" t="str">
        <f ca="1">IFERROR(IF($B475&lt;&gt;"",VLOOKUP(JB$421,TabelleK54BI,7,FALSE),""),"")</f>
        <v/>
      </c>
      <c r="JC475" s="4" t="str">
        <f ca="1">IFERROR(IF($B475&lt;&gt;"",VLOOKUP(JC$421,TabelleK54BI,7,FALSE),""),"")</f>
        <v/>
      </c>
      <c r="JD475" s="4" t="str">
        <f ca="1">IFERROR(IF($B475&lt;&gt;"",VLOOKUP(JD$421,TabelleK54BI,7,FALSE),""),"")</f>
        <v/>
      </c>
      <c r="JE475" s="4" t="str">
        <f ca="1">IFERROR(IF($B475&lt;&gt;"",VLOOKUP(JE$421,TabelleK54BI,7,FALSE),""),"")</f>
        <v/>
      </c>
      <c r="JF475" s="4" t="str">
        <f ca="1">IFERROR(IF($B475&lt;&gt;"",VLOOKUP(JF$421,TabelleK54BI,7,FALSE),""),"")</f>
        <v/>
      </c>
      <c r="JG475" s="4" t="str">
        <f ca="1">IFERROR(IF($B475&lt;&gt;"",VLOOKUP(JG$421,TabelleK54BI,7,FALSE),""),"")</f>
        <v/>
      </c>
      <c r="JH475" s="4" t="str">
        <f ca="1">IFERROR(IF($B475&lt;&gt;"",VLOOKUP(JH$421,TabelleK54BI,7,FALSE),""),"")</f>
        <v/>
      </c>
      <c r="JI475" s="4" t="str">
        <f ca="1">IFERROR(IF($B475&lt;&gt;"",VLOOKUP(JI$421,TabelleK54BI,7,FALSE),""),"")</f>
        <v/>
      </c>
      <c r="JJ475" s="4" t="str">
        <f ca="1">IFERROR(IF($B475&lt;&gt;"",VLOOKUP(JJ$421,TabelleK54BI,7,FALSE),""),"")</f>
        <v/>
      </c>
      <c r="JK475" s="4" t="str">
        <f ca="1">IFERROR(IF($B475&lt;&gt;"",VLOOKUP(JK$421,TabelleK54BI,7,FALSE),""),"")</f>
        <v/>
      </c>
      <c r="JL475" s="4" t="str">
        <f ca="1">IFERROR(IF($B475&lt;&gt;"",VLOOKUP(JL$421,TabelleK54BI,7,FALSE),""),"")</f>
        <v/>
      </c>
      <c r="JM475" s="4" t="str">
        <f ca="1">IFERROR(IF($B475&lt;&gt;"",VLOOKUP(JM$421,TabelleK54BI,7,FALSE),""),"")</f>
        <v/>
      </c>
      <c r="JN475" s="4" t="str">
        <f ca="1">IFERROR(IF($B475&lt;&gt;"",VLOOKUP(JN$421,TabelleK54BI,7,FALSE),""),"")</f>
        <v/>
      </c>
      <c r="JO475" s="4" t="str">
        <f ca="1">IFERROR(IF($B475&lt;&gt;"",VLOOKUP(JO$421,TabelleK54BI,7,FALSE),""),"")</f>
        <v/>
      </c>
      <c r="JP475" s="4" t="str">
        <f ca="1">IFERROR(IF($B475&lt;&gt;"",VLOOKUP(JP$421,TabelleK54BI,7,FALSE),""),"")</f>
        <v/>
      </c>
      <c r="JQ475" s="4" t="str">
        <f ca="1">IFERROR(IF($B475&lt;&gt;"",VLOOKUP(JQ$421,TabelleK54BI,7,FALSE),""),"")</f>
        <v/>
      </c>
      <c r="JR475" s="4" t="str">
        <f ca="1">IFERROR(IF($B475&lt;&gt;"",VLOOKUP(JR$421,TabelleK54BI,7,FALSE),""),"")</f>
        <v/>
      </c>
      <c r="JS475" s="4" t="str">
        <f ca="1">IFERROR(IF($B475&lt;&gt;"",VLOOKUP(JS$421,TabelleK54BI,7,FALSE),""),"")</f>
        <v/>
      </c>
      <c r="JT475" s="4" t="str">
        <f ca="1">IFERROR(IF($B475&lt;&gt;"",VLOOKUP(JT$421,TabelleK54BI,7,FALSE),""),"")</f>
        <v/>
      </c>
      <c r="JU475" s="4" t="str">
        <f ca="1">IFERROR(IF($B475&lt;&gt;"",VLOOKUP(JU$421,TabelleK54BI,7,FALSE),""),"")</f>
        <v/>
      </c>
      <c r="JV475" s="4" t="str">
        <f ca="1">IFERROR(IF($B475&lt;&gt;"",VLOOKUP(JV$421,TabelleK54BI,7,FALSE),""),"")</f>
        <v/>
      </c>
      <c r="JW475" s="4" t="str">
        <f ca="1">IFERROR(IF($B475&lt;&gt;"",VLOOKUP(JW$421,TabelleK54BI,7,FALSE),""),"")</f>
        <v/>
      </c>
      <c r="JX475" s="4" t="str">
        <f ca="1">IFERROR(IF($B475&lt;&gt;"",VLOOKUP(JX$421,TabelleK54BI,7,FALSE),""),"")</f>
        <v/>
      </c>
      <c r="JY475" s="4" t="str">
        <f ca="1">IFERROR(IF($B475&lt;&gt;"",VLOOKUP(JY$421,TabelleK54BI,7,FALSE),""),"")</f>
        <v/>
      </c>
      <c r="JZ475" s="4" t="str">
        <f ca="1">IFERROR(IF($B475&lt;&gt;"",VLOOKUP(JZ$421,TabelleK54BI,7,FALSE),""),"")</f>
        <v/>
      </c>
      <c r="KA475" s="4" t="str">
        <f ca="1">IFERROR(IF($B475&lt;&gt;"",VLOOKUP(KA$421,TabelleK54BI,7,FALSE),""),"")</f>
        <v/>
      </c>
      <c r="KB475" s="4" t="str">
        <f ca="1">IFERROR(IF($B475&lt;&gt;"",VLOOKUP(KB$421,TabelleK54BI,7,FALSE),""),"")</f>
        <v/>
      </c>
      <c r="KC475" s="4" t="str">
        <f ca="1">IFERROR(IF($B475&lt;&gt;"",VLOOKUP(KC$421,TabelleK54BI,7,FALSE),""),"")</f>
        <v/>
      </c>
      <c r="KD475" s="4" t="str">
        <f ca="1">IFERROR(IF($B475&lt;&gt;"",VLOOKUP(KD$421,TabelleK54BI,7,FALSE),""),"")</f>
        <v/>
      </c>
      <c r="KE475" s="4" t="str">
        <f ca="1">IFERROR(IF($B475&lt;&gt;"",VLOOKUP(KE$421,TabelleK54BI,7,FALSE),""),"")</f>
        <v/>
      </c>
      <c r="KF475" s="4" t="str">
        <f ca="1">IFERROR(IF($B475&lt;&gt;"",VLOOKUP(KF$421,TabelleK54BI,7,FALSE),""),"")</f>
        <v/>
      </c>
      <c r="KG475" s="4" t="str">
        <f ca="1">IFERROR(IF($B475&lt;&gt;"",VLOOKUP(KG$421,TabelleK54BI,7,FALSE),""),"")</f>
        <v/>
      </c>
      <c r="KH475" s="4" t="str">
        <f ca="1">IFERROR(IF($B475&lt;&gt;"",VLOOKUP(KH$421,TabelleK54BI,7,FALSE),""),"")</f>
        <v/>
      </c>
      <c r="KI475" s="4" t="str">
        <f ca="1">IFERROR(IF($B475&lt;&gt;"",VLOOKUP(KI$421,TabelleK54BI,7,FALSE),""),"")</f>
        <v/>
      </c>
      <c r="KJ475" s="4" t="str">
        <f ca="1">IFERROR(IF($B475&lt;&gt;"",VLOOKUP(KJ$421,TabelleK54BI,7,FALSE),""),"")</f>
        <v/>
      </c>
      <c r="KK475" s="4" t="str">
        <f ca="1">IFERROR(IF($B475&lt;&gt;"",VLOOKUP(KK$421,TabelleK54BI,7,FALSE),""),"")</f>
        <v/>
      </c>
      <c r="KL475" s="4" t="str">
        <f ca="1">IFERROR(IF($B475&lt;&gt;"",VLOOKUP(KL$421,TabelleK54BI,7,FALSE),""),"")</f>
        <v/>
      </c>
      <c r="KM475" s="4" t="str">
        <f ca="1">IFERROR(IF($B475&lt;&gt;"",VLOOKUP(KM$421,TabelleK54BI,7,FALSE),""),"")</f>
        <v/>
      </c>
      <c r="KN475" s="4" t="str">
        <f ca="1">IFERROR(IF($B475&lt;&gt;"",VLOOKUP(KN$421,TabelleK54BI,7,FALSE),""),"")</f>
        <v/>
      </c>
      <c r="KO475" s="4" t="str">
        <f ca="1">IFERROR(IF($B475&lt;&gt;"",VLOOKUP(KO$421,TabelleK54BI,7,FALSE),""),"")</f>
        <v/>
      </c>
      <c r="KP475" s="4" t="str">
        <f ca="1">IFERROR(IF($B475&lt;&gt;"",VLOOKUP(KP$421,TabelleK54BI,7,FALSE),""),"")</f>
        <v/>
      </c>
      <c r="KQ475" s="4" t="str">
        <f ca="1">IFERROR(IF($B475&lt;&gt;"",VLOOKUP(KQ$421,TabelleK54BI,7,FALSE),""),"")</f>
        <v/>
      </c>
      <c r="KR475" s="4" t="str">
        <f>IFERROR(VLOOKUP($KR$421,TabelleK54BI,7,FALSE),"")</f>
        <v/>
      </c>
      <c r="KS475" s="4" t="str">
        <f>IFERROR(VLOOKUP($KS$421,TabelleK54BI,7,FALSE),"")</f>
        <v/>
      </c>
    </row>
    <row r="476" spans="2:305" ht="12.75" hidden="1" customHeight="1" x14ac:dyDescent="0.2">
      <c r="B476" s="138" t="str">
        <f t="shared" ca="1" si="148"/>
        <v/>
      </c>
      <c r="C476" s="4" t="str">
        <f ca="1">IFERROR(IF($B476&lt;&gt;"",VLOOKUP(C$421,TabelleK55BI,7,FALSE),""),"")</f>
        <v/>
      </c>
      <c r="D476" s="4" t="str">
        <f ca="1">IFERROR(IF($B476&lt;&gt;"",VLOOKUP(D$421,TabelleK55BI,7,FALSE),""),"")</f>
        <v/>
      </c>
      <c r="E476" s="4" t="str">
        <f ca="1">IFERROR(IF($B476&lt;&gt;"",VLOOKUP(E$421,TabelleK55BI,7,FALSE),""),"")</f>
        <v/>
      </c>
      <c r="F476" s="4" t="str">
        <f ca="1">IFERROR(IF($B476&lt;&gt;"",VLOOKUP(F$421,TabelleK55BI,7,FALSE),""),"")</f>
        <v/>
      </c>
      <c r="G476" s="4" t="str">
        <f ca="1">IFERROR(IF($B476&lt;&gt;"",VLOOKUP(G$421,TabelleK55BI,7,FALSE),""),"")</f>
        <v/>
      </c>
      <c r="H476" s="4" t="str">
        <f ca="1">IFERROR(IF($B476&lt;&gt;"",VLOOKUP(H$421,TabelleK55BI,7,FALSE),""),"")</f>
        <v/>
      </c>
      <c r="I476" s="4" t="str">
        <f ca="1">IFERROR(IF($B476&lt;&gt;"",VLOOKUP(I$421,TabelleK55BI,7,FALSE),""),"")</f>
        <v/>
      </c>
      <c r="J476" s="4" t="str">
        <f ca="1">IFERROR(IF($B476&lt;&gt;"",VLOOKUP(J$421,TabelleK55BI,7,FALSE),""),"")</f>
        <v/>
      </c>
      <c r="K476" s="4" t="str">
        <f ca="1">IFERROR(IF($B476&lt;&gt;"",VLOOKUP(K$421,TabelleK55BI,7,FALSE),""),"")</f>
        <v/>
      </c>
      <c r="L476" s="4" t="str">
        <f ca="1">IFERROR(IF($B476&lt;&gt;"",VLOOKUP(L$421,TabelleK55BI,7,FALSE),""),"")</f>
        <v/>
      </c>
      <c r="M476" s="4" t="str">
        <f ca="1">IFERROR(IF($B476&lt;&gt;"",VLOOKUP(M$421,TabelleK55BI,7,FALSE),""),"")</f>
        <v/>
      </c>
      <c r="N476" s="4" t="str">
        <f ca="1">IFERROR(IF($B476&lt;&gt;"",VLOOKUP(N$421,TabelleK55BI,7,FALSE),""),"")</f>
        <v/>
      </c>
      <c r="O476" s="4" t="str">
        <f ca="1">IFERROR(IF($B476&lt;&gt;"",VLOOKUP(O$421,TabelleK55BI,7,FALSE),""),"")</f>
        <v/>
      </c>
      <c r="P476" s="4" t="str">
        <f ca="1">IFERROR(IF($B476&lt;&gt;"",VLOOKUP(P$421,TabelleK55BI,7,FALSE),""),"")</f>
        <v/>
      </c>
      <c r="Q476" s="4" t="str">
        <f ca="1">IFERROR(IF($B476&lt;&gt;"",VLOOKUP(Q$421,TabelleK55BI,7,FALSE),""),"")</f>
        <v/>
      </c>
      <c r="R476" s="4" t="str">
        <f ca="1">IFERROR(IF($B476&lt;&gt;"",VLOOKUP(R$421,TabelleK55BI,7,FALSE),""),"")</f>
        <v/>
      </c>
      <c r="S476" s="4" t="str">
        <f ca="1">IFERROR(IF($B476&lt;&gt;"",VLOOKUP(S$421,TabelleK55BI,7,FALSE),""),"")</f>
        <v/>
      </c>
      <c r="T476" s="4" t="str">
        <f ca="1">IFERROR(IF($B476&lt;&gt;"",VLOOKUP(T$421,TabelleK55BI,7,FALSE),""),"")</f>
        <v/>
      </c>
      <c r="U476" s="4" t="str">
        <f ca="1">IFERROR(IF($B476&lt;&gt;"",VLOOKUP(U$421,TabelleK55BI,7,FALSE),""),"")</f>
        <v/>
      </c>
      <c r="V476" s="4" t="str">
        <f ca="1">IFERROR(IF($B476&lt;&gt;"",VLOOKUP(V$421,TabelleK55BI,7,FALSE),""),"")</f>
        <v/>
      </c>
      <c r="W476" s="4" t="str">
        <f ca="1">IFERROR(IF($B476&lt;&gt;"",VLOOKUP(W$421,TabelleK55BI,7,FALSE),""),"")</f>
        <v/>
      </c>
      <c r="X476" s="4" t="str">
        <f ca="1">IFERROR(IF($B476&lt;&gt;"",VLOOKUP(X$421,TabelleK55BI,7,FALSE),""),"")</f>
        <v/>
      </c>
      <c r="Y476" s="4" t="str">
        <f ca="1">IFERROR(IF($B476&lt;&gt;"",VLOOKUP(Y$421,TabelleK55BI,7,FALSE),""),"")</f>
        <v/>
      </c>
      <c r="Z476" s="4" t="str">
        <f ca="1">IFERROR(IF($B476&lt;&gt;"",VLOOKUP(Z$421,TabelleK55BI,7,FALSE),""),"")</f>
        <v/>
      </c>
      <c r="AA476" s="4" t="str">
        <f ca="1">IFERROR(IF($B476&lt;&gt;"",VLOOKUP(AA$421,TabelleK55BI,7,FALSE),""),"")</f>
        <v/>
      </c>
      <c r="AB476" s="4" t="str">
        <f ca="1">IFERROR(IF($B476&lt;&gt;"",VLOOKUP(AB$421,TabelleK55BI,7,FALSE),""),"")</f>
        <v/>
      </c>
      <c r="AC476" s="4" t="str">
        <f ca="1">IFERROR(IF($B476&lt;&gt;"",VLOOKUP(AC$421,TabelleK55BI,7,FALSE),""),"")</f>
        <v/>
      </c>
      <c r="AD476" s="4" t="str">
        <f ca="1">IFERROR(IF($B476&lt;&gt;"",VLOOKUP(AD$421,TabelleK55BI,7,FALSE),""),"")</f>
        <v/>
      </c>
      <c r="AE476" s="4" t="str">
        <f ca="1">IFERROR(IF($B476&lt;&gt;"",VLOOKUP(AE$421,TabelleK55BI,7,FALSE),""),"")</f>
        <v/>
      </c>
      <c r="AF476" s="4" t="str">
        <f ca="1">IFERROR(IF($B476&lt;&gt;"",VLOOKUP(AF$421,TabelleK55BI,7,FALSE),""),"")</f>
        <v/>
      </c>
      <c r="AG476" s="4" t="str">
        <f ca="1">IFERROR(IF($B476&lt;&gt;"",VLOOKUP(AG$421,TabelleK55BI,7,FALSE),""),"")</f>
        <v/>
      </c>
      <c r="AH476" s="4" t="str">
        <f ca="1">IFERROR(IF($B476&lt;&gt;"",VLOOKUP(AH$421,TabelleK55BI,7,FALSE),""),"")</f>
        <v/>
      </c>
      <c r="AI476" s="4" t="str">
        <f ca="1">IFERROR(IF($B476&lt;&gt;"",VLOOKUP(AI$421,TabelleK55BI,7,FALSE),""),"")</f>
        <v/>
      </c>
      <c r="AJ476" s="4" t="str">
        <f ca="1">IFERROR(IF($B476&lt;&gt;"",VLOOKUP(AJ$421,TabelleK55BI,7,FALSE),""),"")</f>
        <v/>
      </c>
      <c r="AK476" s="4" t="str">
        <f ca="1">IFERROR(IF($B476&lt;&gt;"",VLOOKUP(AK$421,TabelleK55BI,7,FALSE),""),"")</f>
        <v/>
      </c>
      <c r="AL476" s="4" t="str">
        <f ca="1">IFERROR(IF($B476&lt;&gt;"",VLOOKUP(AL$421,TabelleK55BI,7,FALSE),""),"")</f>
        <v/>
      </c>
      <c r="AM476" s="4" t="str">
        <f ca="1">IFERROR(IF($B476&lt;&gt;"",VLOOKUP(AM$421,TabelleK55BI,7,FALSE),""),"")</f>
        <v/>
      </c>
      <c r="AN476" s="4" t="str">
        <f ca="1">IFERROR(IF($B476&lt;&gt;"",VLOOKUP(AN$421,TabelleK55BI,7,FALSE),""),"")</f>
        <v/>
      </c>
      <c r="AO476" s="4" t="str">
        <f ca="1">IFERROR(IF($B476&lt;&gt;"",VLOOKUP(AO$421,TabelleK55BI,7,FALSE),""),"")</f>
        <v/>
      </c>
      <c r="AP476" s="4" t="str">
        <f ca="1">IFERROR(IF($B476&lt;&gt;"",VLOOKUP(AP$421,TabelleK55BI,7,FALSE),""),"")</f>
        <v/>
      </c>
      <c r="AQ476" s="4" t="str">
        <f ca="1">IFERROR(IF($B476&lt;&gt;"",VLOOKUP(AQ$421,TabelleK55BI,7,FALSE),""),"")</f>
        <v/>
      </c>
      <c r="AR476" s="4" t="str">
        <f ca="1">IFERROR(IF($B476&lt;&gt;"",VLOOKUP(AR$421,TabelleK55BI,7,FALSE),""),"")</f>
        <v/>
      </c>
      <c r="AS476" s="4" t="str">
        <f ca="1">IFERROR(IF($B476&lt;&gt;"",VLOOKUP(AS$421,TabelleK55BI,7,FALSE),""),"")</f>
        <v/>
      </c>
      <c r="AT476" s="4" t="str">
        <f ca="1">IFERROR(IF($B476&lt;&gt;"",VLOOKUP(AT$421,TabelleK55BI,7,FALSE),""),"")</f>
        <v/>
      </c>
      <c r="AU476" s="4" t="str">
        <f ca="1">IFERROR(IF($B476&lt;&gt;"",VLOOKUP(AU$421,TabelleK55BI,7,FALSE),""),"")</f>
        <v/>
      </c>
      <c r="AV476" s="4" t="str">
        <f ca="1">IFERROR(IF($B476&lt;&gt;"",VLOOKUP(AV$421,TabelleK55BI,7,FALSE),""),"")</f>
        <v/>
      </c>
      <c r="AW476" s="4" t="str">
        <f ca="1">IFERROR(IF($B476&lt;&gt;"",VLOOKUP(AW$421,TabelleK55BI,7,FALSE),""),"")</f>
        <v/>
      </c>
      <c r="AX476" s="4" t="str">
        <f ca="1">IFERROR(IF($B476&lt;&gt;"",VLOOKUP(AX$421,TabelleK55BI,7,FALSE),""),"")</f>
        <v/>
      </c>
      <c r="AY476" s="4" t="str">
        <f ca="1">IFERROR(IF($B476&lt;&gt;"",VLOOKUP(AY$421,TabelleK55BI,7,FALSE),""),"")</f>
        <v/>
      </c>
      <c r="AZ476" s="4" t="str">
        <f ca="1">IFERROR(IF($B476&lt;&gt;"",VLOOKUP(AZ$421,TabelleK55BI,7,FALSE),""),"")</f>
        <v/>
      </c>
      <c r="BA476" s="4" t="str">
        <f ca="1">IFERROR(IF($B476&lt;&gt;"",VLOOKUP(BA$421,TabelleK55BI,7,FALSE),""),"")</f>
        <v/>
      </c>
      <c r="BB476" s="4" t="str">
        <f ca="1">IFERROR(IF($B476&lt;&gt;"",VLOOKUP(BB$421,TabelleK55BI,7,FALSE),""),"")</f>
        <v/>
      </c>
      <c r="BC476" s="4" t="str">
        <f ca="1">IFERROR(IF($B476&lt;&gt;"",VLOOKUP(BC$421,TabelleK55BI,7,FALSE),""),"")</f>
        <v/>
      </c>
      <c r="BD476" s="4" t="str">
        <f ca="1">IFERROR(IF($B476&lt;&gt;"",VLOOKUP(BD$421,TabelleK55BI,7,FALSE),""),"")</f>
        <v/>
      </c>
      <c r="BE476" s="4" t="str">
        <f ca="1">IFERROR(IF($B476&lt;&gt;"",VLOOKUP(BE$421,TabelleK55BI,7,FALSE),""),"")</f>
        <v/>
      </c>
      <c r="BF476" s="4" t="str">
        <f ca="1">IFERROR(IF($B476&lt;&gt;"",VLOOKUP(BF$421,TabelleK55BI,7,FALSE),""),"")</f>
        <v/>
      </c>
      <c r="BG476" s="4" t="str">
        <f ca="1">IFERROR(IF($B476&lt;&gt;"",VLOOKUP(BG$421,TabelleK55BI,7,FALSE),""),"")</f>
        <v/>
      </c>
      <c r="BH476" s="4" t="str">
        <f ca="1">IFERROR(IF($B476&lt;&gt;"",VLOOKUP(BH$421,TabelleK55BI,7,FALSE),""),"")</f>
        <v/>
      </c>
      <c r="BI476" s="4" t="str">
        <f ca="1">IFERROR(IF($B476&lt;&gt;"",VLOOKUP(BI$421,TabelleK55BI,7,FALSE),""),"")</f>
        <v/>
      </c>
      <c r="BJ476" s="4" t="str">
        <f ca="1">IFERROR(IF($B476&lt;&gt;"",VLOOKUP(BJ$421,TabelleK55BI,7,FALSE),""),"")</f>
        <v/>
      </c>
      <c r="BK476" s="4" t="str">
        <f ca="1">IFERROR(IF($B476&lt;&gt;"",VLOOKUP(BK$421,TabelleK55BI,7,FALSE),""),"")</f>
        <v/>
      </c>
      <c r="BL476" s="4" t="str">
        <f ca="1">IFERROR(IF($B476&lt;&gt;"",VLOOKUP(BL$421,TabelleK55BI,7,FALSE),""),"")</f>
        <v/>
      </c>
      <c r="BM476" s="4" t="str">
        <f ca="1">IFERROR(IF($B476&lt;&gt;"",VLOOKUP(BM$421,TabelleK55BI,7,FALSE),""),"")</f>
        <v/>
      </c>
      <c r="BN476" s="4" t="str">
        <f ca="1">IFERROR(IF($B476&lt;&gt;"",VLOOKUP(BN$421,TabelleK55BI,7,FALSE),""),"")</f>
        <v/>
      </c>
      <c r="BO476" s="4" t="str">
        <f ca="1">IFERROR(IF($B476&lt;&gt;"",VLOOKUP(BO$421,TabelleK55BI,7,FALSE),""),"")</f>
        <v/>
      </c>
      <c r="BP476" s="4" t="str">
        <f ca="1">IFERROR(IF($B476&lt;&gt;"",VLOOKUP(BP$421,TabelleK55BI,7,FALSE),""),"")</f>
        <v/>
      </c>
      <c r="BQ476" s="4" t="str">
        <f ca="1">IFERROR(IF($B476&lt;&gt;"",VLOOKUP(BQ$421,TabelleK55BI,7,FALSE),""),"")</f>
        <v/>
      </c>
      <c r="BR476" s="4" t="str">
        <f ca="1">IFERROR(IF($B476&lt;&gt;"",VLOOKUP(BR$421,TabelleK55BI,7,FALSE),""),"")</f>
        <v/>
      </c>
      <c r="BS476" s="4" t="str">
        <f ca="1">IFERROR(IF($B476&lt;&gt;"",VLOOKUP(BS$421,TabelleK55BI,7,FALSE),""),"")</f>
        <v/>
      </c>
      <c r="BT476" s="4" t="str">
        <f ca="1">IFERROR(IF($B476&lt;&gt;"",VLOOKUP(BT$421,TabelleK55BI,7,FALSE),""),"")</f>
        <v/>
      </c>
      <c r="BU476" s="4" t="str">
        <f ca="1">IFERROR(IF($B476&lt;&gt;"",VLOOKUP(BU$421,TabelleK55BI,7,FALSE),""),"")</f>
        <v/>
      </c>
      <c r="BV476" s="4" t="str">
        <f ca="1">IFERROR(IF($B476&lt;&gt;"",VLOOKUP(BV$421,TabelleK55BI,7,FALSE),""),"")</f>
        <v/>
      </c>
      <c r="BW476" s="4" t="str">
        <f ca="1">IFERROR(IF($B476&lt;&gt;"",VLOOKUP(BW$421,TabelleK55BI,7,FALSE),""),"")</f>
        <v/>
      </c>
      <c r="BX476" s="4" t="str">
        <f ca="1">IFERROR(IF($B476&lt;&gt;"",VLOOKUP(BX$421,TabelleK55BI,7,FALSE),""),"")</f>
        <v/>
      </c>
      <c r="BY476" s="4" t="str">
        <f ca="1">IFERROR(IF($B476&lt;&gt;"",VLOOKUP(BY$421,TabelleK55BI,7,FALSE),""),"")</f>
        <v/>
      </c>
      <c r="BZ476" s="4" t="str">
        <f ca="1">IFERROR(IF($B476&lt;&gt;"",VLOOKUP(BZ$421,TabelleK55BI,7,FALSE),""),"")</f>
        <v/>
      </c>
      <c r="CA476" s="4" t="str">
        <f ca="1">IFERROR(IF($B476&lt;&gt;"",VLOOKUP(CA$421,TabelleK55BI,7,FALSE),""),"")</f>
        <v/>
      </c>
      <c r="CB476" s="4" t="str">
        <f ca="1">IFERROR(IF($B476&lt;&gt;"",VLOOKUP(CB$421,TabelleK55BI,7,FALSE),""),"")</f>
        <v/>
      </c>
      <c r="CC476" s="4" t="str">
        <f ca="1">IFERROR(IF($B476&lt;&gt;"",VLOOKUP(CC$421,TabelleK55BI,7,FALSE),""),"")</f>
        <v/>
      </c>
      <c r="CD476" s="4" t="str">
        <f ca="1">IFERROR(IF($B476&lt;&gt;"",VLOOKUP(CD$421,TabelleK55BI,7,FALSE),""),"")</f>
        <v/>
      </c>
      <c r="CE476" s="4" t="str">
        <f ca="1">IFERROR(IF($B476&lt;&gt;"",VLOOKUP(CE$421,TabelleK55BI,7,FALSE),""),"")</f>
        <v/>
      </c>
      <c r="CF476" s="4" t="str">
        <f ca="1">IFERROR(IF($B476&lt;&gt;"",VLOOKUP(CF$421,TabelleK55BI,7,FALSE),""),"")</f>
        <v/>
      </c>
      <c r="CG476" s="4" t="str">
        <f ca="1">IFERROR(IF($B476&lt;&gt;"",VLOOKUP(CG$421,TabelleK55BI,7,FALSE),""),"")</f>
        <v/>
      </c>
      <c r="CH476" s="4" t="str">
        <f ca="1">IFERROR(IF($B476&lt;&gt;"",VLOOKUP(CH$421,TabelleK55BI,7,FALSE),""),"")</f>
        <v/>
      </c>
      <c r="CI476" s="4" t="str">
        <f ca="1">IFERROR(IF($B476&lt;&gt;"",VLOOKUP(CI$421,TabelleK55BI,7,FALSE),""),"")</f>
        <v/>
      </c>
      <c r="CJ476" s="4" t="str">
        <f ca="1">IFERROR(IF($B476&lt;&gt;"",VLOOKUP(CJ$421,TabelleK55BI,7,FALSE),""),"")</f>
        <v/>
      </c>
      <c r="CK476" s="4" t="str">
        <f ca="1">IFERROR(IF($B476&lt;&gt;"",VLOOKUP(CK$421,TabelleK55BI,7,FALSE),""),"")</f>
        <v/>
      </c>
      <c r="CL476" s="4" t="str">
        <f ca="1">IFERROR(IF($B476&lt;&gt;"",VLOOKUP(CL$421,TabelleK55BI,7,FALSE),""),"")</f>
        <v/>
      </c>
      <c r="CM476" s="4" t="str">
        <f ca="1">IFERROR(IF($B476&lt;&gt;"",VLOOKUP(CM$421,TabelleK55BI,7,FALSE),""),"")</f>
        <v/>
      </c>
      <c r="CN476" s="4" t="str">
        <f ca="1">IFERROR(IF($B476&lt;&gt;"",VLOOKUP(CN$421,TabelleK55BI,7,FALSE),""),"")</f>
        <v/>
      </c>
      <c r="CO476" s="4" t="str">
        <f ca="1">IFERROR(IF($B476&lt;&gt;"",VLOOKUP(CO$421,TabelleK55BI,7,FALSE),""),"")</f>
        <v/>
      </c>
      <c r="CP476" s="4" t="str">
        <f ca="1">IFERROR(IF($B476&lt;&gt;"",VLOOKUP(CP$421,TabelleK55BI,7,FALSE),""),"")</f>
        <v/>
      </c>
      <c r="CQ476" s="4" t="str">
        <f ca="1">IFERROR(IF($B476&lt;&gt;"",VLOOKUP(CQ$421,TabelleK55BI,7,FALSE),""),"")</f>
        <v/>
      </c>
      <c r="CR476" s="4" t="str">
        <f ca="1">IFERROR(IF($B476&lt;&gt;"",VLOOKUP(CR$421,TabelleK55BI,7,FALSE),""),"")</f>
        <v/>
      </c>
      <c r="CS476" s="4" t="str">
        <f ca="1">IFERROR(IF($B476&lt;&gt;"",VLOOKUP(CS$421,TabelleK55BI,7,FALSE),""),"")</f>
        <v/>
      </c>
      <c r="CT476" s="4" t="str">
        <f ca="1">IFERROR(IF($B476&lt;&gt;"",VLOOKUP(CT$421,TabelleK55BI,7,FALSE),""),"")</f>
        <v/>
      </c>
      <c r="CU476" s="4" t="str">
        <f ca="1">IFERROR(IF($B476&lt;&gt;"",VLOOKUP(CU$421,TabelleK55BI,7,FALSE),""),"")</f>
        <v/>
      </c>
      <c r="CV476" s="4" t="str">
        <f ca="1">IFERROR(IF($B476&lt;&gt;"",VLOOKUP(CV$421,TabelleK55BI,7,FALSE),""),"")</f>
        <v/>
      </c>
      <c r="CW476" s="4" t="str">
        <f ca="1">IFERROR(IF($B476&lt;&gt;"",VLOOKUP(CW$421,TabelleK55BI,7,FALSE),""),"")</f>
        <v/>
      </c>
      <c r="CX476" s="4" t="str">
        <f ca="1">IFERROR(IF($B476&lt;&gt;"",VLOOKUP(CX$421,TabelleK55BI,7,FALSE),""),"")</f>
        <v/>
      </c>
      <c r="CY476" s="4" t="str">
        <f ca="1">IFERROR(IF($B476&lt;&gt;"",VLOOKUP(CY$421,TabelleK55BI,7,FALSE),""),"")</f>
        <v/>
      </c>
      <c r="CZ476" s="4" t="str">
        <f ca="1">IFERROR(IF($B476&lt;&gt;"",VLOOKUP(CZ$421,TabelleK55BI,7,FALSE),""),"")</f>
        <v/>
      </c>
      <c r="DA476" s="4" t="str">
        <f ca="1">IFERROR(IF($B476&lt;&gt;"",VLOOKUP(DA$421,TabelleK55BI,7,FALSE),""),"")</f>
        <v/>
      </c>
      <c r="DB476" s="4" t="str">
        <f ca="1">IFERROR(IF($B476&lt;&gt;"",VLOOKUP(DB$421,TabelleK55BI,7,FALSE),""),"")</f>
        <v/>
      </c>
      <c r="DC476" s="4" t="str">
        <f ca="1">IFERROR(IF($B476&lt;&gt;"",VLOOKUP(DC$421,TabelleK55BI,7,FALSE),""),"")</f>
        <v/>
      </c>
      <c r="DD476" s="4" t="str">
        <f ca="1">IFERROR(IF($B476&lt;&gt;"",VLOOKUP(DD$421,TabelleK55BI,7,FALSE),""),"")</f>
        <v/>
      </c>
      <c r="DE476" s="4" t="str">
        <f ca="1">IFERROR(IF($B476&lt;&gt;"",VLOOKUP(DE$421,TabelleK55BI,7,FALSE),""),"")</f>
        <v/>
      </c>
      <c r="DF476" s="4" t="str">
        <f ca="1">IFERROR(IF($B476&lt;&gt;"",VLOOKUP(DF$421,TabelleK55BI,7,FALSE),""),"")</f>
        <v/>
      </c>
      <c r="DG476" s="4" t="str">
        <f ca="1">IFERROR(IF($B476&lt;&gt;"",VLOOKUP(DG$421,TabelleK55BI,7,FALSE),""),"")</f>
        <v/>
      </c>
      <c r="DH476" s="4" t="str">
        <f ca="1">IFERROR(IF($B476&lt;&gt;"",VLOOKUP(DH$421,TabelleK55BI,7,FALSE),""),"")</f>
        <v/>
      </c>
      <c r="DI476" s="4" t="str">
        <f ca="1">IFERROR(IF($B476&lt;&gt;"",VLOOKUP(DI$421,TabelleK55BI,7,FALSE),""),"")</f>
        <v/>
      </c>
      <c r="DJ476" s="4" t="str">
        <f ca="1">IFERROR(IF($B476&lt;&gt;"",VLOOKUP(DJ$421,TabelleK55BI,7,FALSE),""),"")</f>
        <v/>
      </c>
      <c r="DK476" s="4" t="str">
        <f ca="1">IFERROR(IF($B476&lt;&gt;"",VLOOKUP(DK$421,TabelleK55BI,7,FALSE),""),"")</f>
        <v/>
      </c>
      <c r="DL476" s="4" t="str">
        <f ca="1">IFERROR(IF($B476&lt;&gt;"",VLOOKUP(DL$421,TabelleK55BI,7,FALSE),""),"")</f>
        <v/>
      </c>
      <c r="DM476" s="4" t="str">
        <f ca="1">IFERROR(IF($B476&lt;&gt;"",VLOOKUP(DM$421,TabelleK55BI,7,FALSE),""),"")</f>
        <v/>
      </c>
      <c r="DN476" s="4" t="str">
        <f ca="1">IFERROR(IF($B476&lt;&gt;"",VLOOKUP(DN$421,TabelleK55BI,7,FALSE),""),"")</f>
        <v/>
      </c>
      <c r="DO476" s="4" t="str">
        <f ca="1">IFERROR(IF($B476&lt;&gt;"",VLOOKUP(DO$421,TabelleK55BI,7,FALSE),""),"")</f>
        <v/>
      </c>
      <c r="DP476" s="4" t="str">
        <f ca="1">IFERROR(IF($B476&lt;&gt;"",VLOOKUP(DP$421,TabelleK55BI,7,FALSE),""),"")</f>
        <v/>
      </c>
      <c r="DQ476" s="4" t="str">
        <f ca="1">IFERROR(IF($B476&lt;&gt;"",VLOOKUP(DQ$421,TabelleK55BI,7,FALSE),""),"")</f>
        <v/>
      </c>
      <c r="DR476" s="4" t="str">
        <f ca="1">IFERROR(IF($B476&lt;&gt;"",VLOOKUP(DR$421,TabelleK55BI,7,FALSE),""),"")</f>
        <v/>
      </c>
      <c r="DS476" s="4" t="str">
        <f ca="1">IFERROR(IF($B476&lt;&gt;"",VLOOKUP(DS$421,TabelleK55BI,7,FALSE),""),"")</f>
        <v/>
      </c>
      <c r="DT476" s="4" t="str">
        <f ca="1">IFERROR(IF($B476&lt;&gt;"",VLOOKUP(DT$421,TabelleK55BI,7,FALSE),""),"")</f>
        <v/>
      </c>
      <c r="DU476" s="4" t="str">
        <f ca="1">IFERROR(IF($B476&lt;&gt;"",VLOOKUP(DU$421,TabelleK55BI,7,FALSE),""),"")</f>
        <v/>
      </c>
      <c r="DV476" s="4" t="str">
        <f ca="1">IFERROR(IF($B476&lt;&gt;"",VLOOKUP(DV$421,TabelleK55BI,7,FALSE),""),"")</f>
        <v/>
      </c>
      <c r="DW476" s="4" t="str">
        <f ca="1">IFERROR(IF($B476&lt;&gt;"",VLOOKUP(DW$421,TabelleK55BI,7,FALSE),""),"")</f>
        <v/>
      </c>
      <c r="DX476" s="4" t="str">
        <f ca="1">IFERROR(IF($B476&lt;&gt;"",VLOOKUP(DX$421,TabelleK55BI,7,FALSE),""),"")</f>
        <v/>
      </c>
      <c r="DY476" s="4" t="str">
        <f ca="1">IFERROR(IF($B476&lt;&gt;"",VLOOKUP(DY$421,TabelleK55BI,7,FALSE),""),"")</f>
        <v/>
      </c>
      <c r="DZ476" s="4" t="str">
        <f ca="1">IFERROR(IF($B476&lt;&gt;"",VLOOKUP(DZ$421,TabelleK55BI,7,FALSE),""),"")</f>
        <v/>
      </c>
      <c r="EA476" s="4" t="str">
        <f ca="1">IFERROR(IF($B476&lt;&gt;"",VLOOKUP(EA$421,TabelleK55BI,7,FALSE),""),"")</f>
        <v/>
      </c>
      <c r="EB476" s="4" t="str">
        <f ca="1">IFERROR(IF($B476&lt;&gt;"",VLOOKUP(EB$421,TabelleK55BI,7,FALSE),""),"")</f>
        <v/>
      </c>
      <c r="EC476" s="4" t="str">
        <f ca="1">IFERROR(IF($B476&lt;&gt;"",VLOOKUP(EC$421,TabelleK55BI,7,FALSE),""),"")</f>
        <v/>
      </c>
      <c r="ED476" s="4" t="str">
        <f ca="1">IFERROR(IF($B476&lt;&gt;"",VLOOKUP(ED$421,TabelleK55BI,7,FALSE),""),"")</f>
        <v/>
      </c>
      <c r="EE476" s="4" t="str">
        <f ca="1">IFERROR(IF($B476&lt;&gt;"",VLOOKUP(EE$421,TabelleK55BI,7,FALSE),""),"")</f>
        <v/>
      </c>
      <c r="EF476" s="4" t="str">
        <f ca="1">IFERROR(IF($B476&lt;&gt;"",VLOOKUP(EF$421,TabelleK55BI,7,FALSE),""),"")</f>
        <v/>
      </c>
      <c r="EG476" s="4" t="str">
        <f ca="1">IFERROR(IF($B476&lt;&gt;"",VLOOKUP(EG$421,TabelleK55BI,7,FALSE),""),"")</f>
        <v/>
      </c>
      <c r="EH476" s="4" t="str">
        <f ca="1">IFERROR(IF($B476&lt;&gt;"",VLOOKUP(EH$421,TabelleK55BI,7,FALSE),""),"")</f>
        <v/>
      </c>
      <c r="EI476" s="4" t="str">
        <f ca="1">IFERROR(IF($B476&lt;&gt;"",VLOOKUP(EI$421,TabelleK55BI,7,FALSE),""),"")</f>
        <v/>
      </c>
      <c r="EJ476" s="4" t="str">
        <f ca="1">IFERROR(IF($B476&lt;&gt;"",VLOOKUP(EJ$421,TabelleK55BI,7,FALSE),""),"")</f>
        <v/>
      </c>
      <c r="EK476" s="4" t="str">
        <f ca="1">IFERROR(IF($B476&lt;&gt;"",VLOOKUP(EK$421,TabelleK55BI,7,FALSE),""),"")</f>
        <v/>
      </c>
      <c r="EL476" s="4" t="str">
        <f ca="1">IFERROR(IF($B476&lt;&gt;"",VLOOKUP(EL$421,TabelleK55BI,7,FALSE),""),"")</f>
        <v/>
      </c>
      <c r="EM476" s="4" t="str">
        <f ca="1">IFERROR(IF($B476&lt;&gt;"",VLOOKUP(EM$421,TabelleK55BI,7,FALSE),""),"")</f>
        <v/>
      </c>
      <c r="EN476" s="4" t="str">
        <f ca="1">IFERROR(IF($B476&lt;&gt;"",VLOOKUP(EN$421,TabelleK55BI,7,FALSE),""),"")</f>
        <v/>
      </c>
      <c r="EO476" s="4" t="str">
        <f ca="1">IFERROR(IF($B476&lt;&gt;"",VLOOKUP(EO$421,TabelleK55BI,7,FALSE),""),"")</f>
        <v/>
      </c>
      <c r="EP476" s="4" t="str">
        <f ca="1">IFERROR(IF($B476&lt;&gt;"",VLOOKUP(EP$421,TabelleK55BI,7,FALSE),""),"")</f>
        <v/>
      </c>
      <c r="EQ476" s="4" t="str">
        <f ca="1">IFERROR(IF($B476&lt;&gt;"",VLOOKUP(EQ$421,TabelleK55BI,7,FALSE),""),"")</f>
        <v/>
      </c>
      <c r="ER476" s="4" t="str">
        <f ca="1">IFERROR(IF($B476&lt;&gt;"",VLOOKUP(ER$421,TabelleK55BI,7,FALSE),""),"")</f>
        <v/>
      </c>
      <c r="ES476" s="4" t="str">
        <f ca="1">IFERROR(IF($B476&lt;&gt;"",VLOOKUP(ES$421,TabelleK55BI,7,FALSE),""),"")</f>
        <v/>
      </c>
      <c r="ET476" s="4" t="str">
        <f ca="1">IFERROR(IF($B476&lt;&gt;"",VLOOKUP(ET$421,TabelleK55BI,7,FALSE),""),"")</f>
        <v/>
      </c>
      <c r="EU476" s="4" t="str">
        <f ca="1">IFERROR(IF($B476&lt;&gt;"",VLOOKUP(EU$421,TabelleK55BI,7,FALSE),""),"")</f>
        <v/>
      </c>
      <c r="EV476" s="4" t="str">
        <f ca="1">IFERROR(IF($B476&lt;&gt;"",VLOOKUP(EV$421,TabelleK55BI,7,FALSE),""),"")</f>
        <v/>
      </c>
      <c r="EW476" s="4" t="str">
        <f ca="1">IFERROR(IF($B476&lt;&gt;"",VLOOKUP(EW$421,TabelleK55BI,7,FALSE),""),"")</f>
        <v/>
      </c>
      <c r="EX476" s="4" t="str">
        <f ca="1">IFERROR(IF($B476&lt;&gt;"",VLOOKUP(EX$421,TabelleK55BI,7,FALSE),""),"")</f>
        <v/>
      </c>
      <c r="EY476" s="4" t="str">
        <f ca="1">IFERROR(IF($B476&lt;&gt;"",VLOOKUP(EY$421,TabelleK55BI,7,FALSE),""),"")</f>
        <v/>
      </c>
      <c r="EZ476" s="4" t="str">
        <f ca="1">IFERROR(IF($B476&lt;&gt;"",VLOOKUP(EZ$421,TabelleK55BI,7,FALSE),""),"")</f>
        <v/>
      </c>
      <c r="FA476" s="4" t="str">
        <f ca="1">IFERROR(IF($B476&lt;&gt;"",VLOOKUP(FA$421,TabelleK55BI,7,FALSE),""),"")</f>
        <v/>
      </c>
      <c r="FB476" s="4" t="str">
        <f ca="1">IFERROR(IF($B476&lt;&gt;"",VLOOKUP(FB$421,TabelleK55BI,7,FALSE),""),"")</f>
        <v/>
      </c>
      <c r="FC476" s="4" t="str">
        <f ca="1">IFERROR(IF($B476&lt;&gt;"",VLOOKUP(FC$421,TabelleK55BI,7,FALSE),""),"")</f>
        <v/>
      </c>
      <c r="FD476" s="4" t="str">
        <f ca="1">IFERROR(IF($B476&lt;&gt;"",VLOOKUP(FD$421,TabelleK55BI,7,FALSE),""),"")</f>
        <v/>
      </c>
      <c r="FE476" s="4" t="str">
        <f ca="1">IFERROR(IF($B476&lt;&gt;"",VLOOKUP(FE$421,TabelleK55BI,7,FALSE),""),"")</f>
        <v/>
      </c>
      <c r="FF476" s="4" t="str">
        <f ca="1">IFERROR(IF($B476&lt;&gt;"",VLOOKUP(FF$421,TabelleK55BI,7,FALSE),""),"")</f>
        <v/>
      </c>
      <c r="FG476" s="4" t="str">
        <f ca="1">IFERROR(IF($B476&lt;&gt;"",VLOOKUP(FG$421,TabelleK55BI,7,FALSE),""),"")</f>
        <v/>
      </c>
      <c r="FH476" s="4" t="str">
        <f ca="1">IFERROR(IF($B476&lt;&gt;"",VLOOKUP(FH$421,TabelleK55BI,7,FALSE),""),"")</f>
        <v/>
      </c>
      <c r="FI476" s="4" t="str">
        <f ca="1">IFERROR(IF($B476&lt;&gt;"",VLOOKUP(FI$421,TabelleK55BI,7,FALSE),""),"")</f>
        <v/>
      </c>
      <c r="FJ476" s="4" t="str">
        <f ca="1">IFERROR(IF($B476&lt;&gt;"",VLOOKUP(FJ$421,TabelleK55BI,7,FALSE),""),"")</f>
        <v/>
      </c>
      <c r="FK476" s="4" t="str">
        <f ca="1">IFERROR(IF($B476&lt;&gt;"",VLOOKUP(FK$421,TabelleK55BI,7,FALSE),""),"")</f>
        <v/>
      </c>
      <c r="FL476" s="4" t="str">
        <f ca="1">IFERROR(IF($B476&lt;&gt;"",VLOOKUP(FL$421,TabelleK55BI,7,FALSE),""),"")</f>
        <v/>
      </c>
      <c r="FM476" s="4" t="str">
        <f ca="1">IFERROR(IF($B476&lt;&gt;"",VLOOKUP(FM$421,TabelleK55BI,7,FALSE),""),"")</f>
        <v/>
      </c>
      <c r="FN476" s="4" t="str">
        <f ca="1">IFERROR(IF($B476&lt;&gt;"",VLOOKUP(FN$421,TabelleK55BI,7,FALSE),""),"")</f>
        <v/>
      </c>
      <c r="FO476" s="4" t="str">
        <f ca="1">IFERROR(IF($B476&lt;&gt;"",VLOOKUP(FO$421,TabelleK55BI,7,FALSE),""),"")</f>
        <v/>
      </c>
      <c r="FP476" s="4" t="str">
        <f ca="1">IFERROR(IF($B476&lt;&gt;"",VLOOKUP(FP$421,TabelleK55BI,7,FALSE),""),"")</f>
        <v/>
      </c>
      <c r="FQ476" s="4" t="str">
        <f ca="1">IFERROR(IF($B476&lt;&gt;"",VLOOKUP(FQ$421,TabelleK55BI,7,FALSE),""),"")</f>
        <v/>
      </c>
      <c r="FR476" s="4" t="str">
        <f ca="1">IFERROR(IF($B476&lt;&gt;"",VLOOKUP(FR$421,TabelleK55BI,7,FALSE),""),"")</f>
        <v/>
      </c>
      <c r="FS476" s="4" t="str">
        <f ca="1">IFERROR(IF($B476&lt;&gt;"",VLOOKUP(FS$421,TabelleK55BI,7,FALSE),""),"")</f>
        <v/>
      </c>
      <c r="FT476" s="4" t="str">
        <f ca="1">IFERROR(IF($B476&lt;&gt;"",VLOOKUP(FT$421,TabelleK55BI,7,FALSE),""),"")</f>
        <v/>
      </c>
      <c r="FU476" s="4" t="str">
        <f ca="1">IFERROR(IF($B476&lt;&gt;"",VLOOKUP(FU$421,TabelleK55BI,7,FALSE),""),"")</f>
        <v/>
      </c>
      <c r="FV476" s="4" t="str">
        <f ca="1">IFERROR(IF($B476&lt;&gt;"",VLOOKUP(FV$421,TabelleK55BI,7,FALSE),""),"")</f>
        <v/>
      </c>
      <c r="FW476" s="4" t="str">
        <f ca="1">IFERROR(IF($B476&lt;&gt;"",VLOOKUP(FW$421,TabelleK55BI,7,FALSE),""),"")</f>
        <v/>
      </c>
      <c r="FX476" s="4" t="str">
        <f ca="1">IFERROR(IF($B476&lt;&gt;"",VLOOKUP(FX$421,TabelleK55BI,7,FALSE),""),"")</f>
        <v/>
      </c>
      <c r="FY476" s="4" t="str">
        <f ca="1">IFERROR(IF($B476&lt;&gt;"",VLOOKUP(FY$421,TabelleK55BI,7,FALSE),""),"")</f>
        <v/>
      </c>
      <c r="FZ476" s="4" t="str">
        <f ca="1">IFERROR(IF($B476&lt;&gt;"",VLOOKUP(FZ$421,TabelleK55BI,7,FALSE),""),"")</f>
        <v/>
      </c>
      <c r="GA476" s="4" t="str">
        <f ca="1">IFERROR(IF($B476&lt;&gt;"",VLOOKUP(GA$421,TabelleK55BI,7,FALSE),""),"")</f>
        <v/>
      </c>
      <c r="GB476" s="4" t="str">
        <f ca="1">IFERROR(IF($B476&lt;&gt;"",VLOOKUP(GB$421,TabelleK55BI,7,FALSE),""),"")</f>
        <v/>
      </c>
      <c r="GC476" s="4" t="str">
        <f ca="1">IFERROR(IF($B476&lt;&gt;"",VLOOKUP(GC$421,TabelleK55BI,7,FALSE),""),"")</f>
        <v/>
      </c>
      <c r="GD476" s="4" t="str">
        <f ca="1">IFERROR(IF($B476&lt;&gt;"",VLOOKUP(GD$421,TabelleK55BI,7,FALSE),""),"")</f>
        <v/>
      </c>
      <c r="GE476" s="4" t="str">
        <f ca="1">IFERROR(IF($B476&lt;&gt;"",VLOOKUP(GE$421,TabelleK55BI,7,FALSE),""),"")</f>
        <v/>
      </c>
      <c r="GF476" s="4" t="str">
        <f ca="1">IFERROR(IF($B476&lt;&gt;"",VLOOKUP(GF$421,TabelleK55BI,7,FALSE),""),"")</f>
        <v/>
      </c>
      <c r="GG476" s="4" t="str">
        <f ca="1">IFERROR(IF($B476&lt;&gt;"",VLOOKUP(GG$421,TabelleK55BI,7,FALSE),""),"")</f>
        <v/>
      </c>
      <c r="GH476" s="4" t="str">
        <f ca="1">IFERROR(IF($B476&lt;&gt;"",VLOOKUP(GH$421,TabelleK55BI,7,FALSE),""),"")</f>
        <v/>
      </c>
      <c r="GI476" s="4" t="str">
        <f ca="1">IFERROR(IF($B476&lt;&gt;"",VLOOKUP(GI$421,TabelleK55BI,7,FALSE),""),"")</f>
        <v/>
      </c>
      <c r="GJ476" s="4" t="str">
        <f ca="1">IFERROR(IF($B476&lt;&gt;"",VLOOKUP(GJ$421,TabelleK55BI,7,FALSE),""),"")</f>
        <v/>
      </c>
      <c r="GK476" s="4" t="str">
        <f ca="1">IFERROR(IF($B476&lt;&gt;"",VLOOKUP(GK$421,TabelleK55BI,7,FALSE),""),"")</f>
        <v/>
      </c>
      <c r="GL476" s="4" t="str">
        <f ca="1">IFERROR(IF($B476&lt;&gt;"",VLOOKUP(GL$421,TabelleK55BI,7,FALSE),""),"")</f>
        <v/>
      </c>
      <c r="GM476" s="4" t="str">
        <f ca="1">IFERROR(IF($B476&lt;&gt;"",VLOOKUP(GM$421,TabelleK55BI,7,FALSE),""),"")</f>
        <v/>
      </c>
      <c r="GN476" s="4" t="str">
        <f ca="1">IFERROR(IF($B476&lt;&gt;"",VLOOKUP(GN$421,TabelleK55BI,7,FALSE),""),"")</f>
        <v/>
      </c>
      <c r="GO476" s="4" t="str">
        <f ca="1">IFERROR(IF($B476&lt;&gt;"",VLOOKUP(GO$421,TabelleK55BI,7,FALSE),""),"")</f>
        <v/>
      </c>
      <c r="GP476" s="4" t="str">
        <f ca="1">IFERROR(IF($B476&lt;&gt;"",VLOOKUP(GP$421,TabelleK55BI,7,FALSE),""),"")</f>
        <v/>
      </c>
      <c r="GQ476" s="4" t="str">
        <f ca="1">IFERROR(IF($B476&lt;&gt;"",VLOOKUP(GQ$421,TabelleK55BI,7,FALSE),""),"")</f>
        <v/>
      </c>
      <c r="GR476" s="4" t="str">
        <f ca="1">IFERROR(IF($B476&lt;&gt;"",VLOOKUP(GR$421,TabelleK55BI,7,FALSE),""),"")</f>
        <v/>
      </c>
      <c r="GS476" s="4" t="str">
        <f ca="1">IFERROR(IF($B476&lt;&gt;"",VLOOKUP(GS$421,TabelleK55BI,7,FALSE),""),"")</f>
        <v/>
      </c>
      <c r="GT476" s="4" t="str">
        <f ca="1">IFERROR(IF($B476&lt;&gt;"",VLOOKUP(GT$421,TabelleK55BI,7,FALSE),""),"")</f>
        <v/>
      </c>
      <c r="GU476" s="4" t="str">
        <f ca="1">IFERROR(IF($B476&lt;&gt;"",VLOOKUP(GU$421,TabelleK55BI,7,FALSE),""),"")</f>
        <v/>
      </c>
      <c r="GV476" s="4" t="str">
        <f ca="1">IFERROR(IF($B476&lt;&gt;"",VLOOKUP(GV$421,TabelleK55BI,7,FALSE),""),"")</f>
        <v/>
      </c>
      <c r="GW476" s="4" t="str">
        <f ca="1">IFERROR(IF($B476&lt;&gt;"",VLOOKUP(GW$421,TabelleK55BI,7,FALSE),""),"")</f>
        <v/>
      </c>
      <c r="GX476" s="4" t="str">
        <f ca="1">IFERROR(IF($B476&lt;&gt;"",VLOOKUP(GX$421,TabelleK55BI,7,FALSE),""),"")</f>
        <v/>
      </c>
      <c r="GY476" s="4" t="str">
        <f ca="1">IFERROR(IF($B476&lt;&gt;"",VLOOKUP(GY$421,TabelleK55BI,7,FALSE),""),"")</f>
        <v/>
      </c>
      <c r="GZ476" s="4" t="str">
        <f ca="1">IFERROR(IF($B476&lt;&gt;"",VLOOKUP(GZ$421,TabelleK55BI,7,FALSE),""),"")</f>
        <v/>
      </c>
      <c r="HA476" s="4" t="str">
        <f ca="1">IFERROR(IF($B476&lt;&gt;"",VLOOKUP(HA$421,TabelleK55BI,7,FALSE),""),"")</f>
        <v/>
      </c>
      <c r="HB476" s="4" t="str">
        <f ca="1">IFERROR(IF($B476&lt;&gt;"",VLOOKUP(HB$421,TabelleK55BI,7,FALSE),""),"")</f>
        <v/>
      </c>
      <c r="HC476" s="4" t="str">
        <f ca="1">IFERROR(IF($B476&lt;&gt;"",VLOOKUP(HC$421,TabelleK55BI,7,FALSE),""),"")</f>
        <v/>
      </c>
      <c r="HD476" s="4" t="str">
        <f ca="1">IFERROR(IF($B476&lt;&gt;"",VLOOKUP(HD$421,TabelleK55BI,7,FALSE),""),"")</f>
        <v/>
      </c>
      <c r="HE476" s="4" t="str">
        <f ca="1">IFERROR(IF($B476&lt;&gt;"",VLOOKUP(HE$421,TabelleK55BI,7,FALSE),""),"")</f>
        <v/>
      </c>
      <c r="HF476" s="4" t="str">
        <f ca="1">IFERROR(IF($B476&lt;&gt;"",VLOOKUP(HF$421,TabelleK55BI,7,FALSE),""),"")</f>
        <v/>
      </c>
      <c r="HG476" s="4" t="str">
        <f ca="1">IFERROR(IF($B476&lt;&gt;"",VLOOKUP(HG$421,TabelleK55BI,7,FALSE),""),"")</f>
        <v/>
      </c>
      <c r="HH476" s="4" t="str">
        <f ca="1">IFERROR(IF($B476&lt;&gt;"",VLOOKUP(HH$421,TabelleK55BI,7,FALSE),""),"")</f>
        <v/>
      </c>
      <c r="HI476" s="4" t="str">
        <f ca="1">IFERROR(IF($B476&lt;&gt;"",VLOOKUP(HI$421,TabelleK55BI,7,FALSE),""),"")</f>
        <v/>
      </c>
      <c r="HJ476" s="4" t="str">
        <f ca="1">IFERROR(IF($B476&lt;&gt;"",VLOOKUP(HJ$421,TabelleK55BI,7,FALSE),""),"")</f>
        <v/>
      </c>
      <c r="HK476" s="4" t="str">
        <f ca="1">IFERROR(IF($B476&lt;&gt;"",VLOOKUP(HK$421,TabelleK55BI,7,FALSE),""),"")</f>
        <v/>
      </c>
      <c r="HL476" s="4" t="str">
        <f ca="1">IFERROR(IF($B476&lt;&gt;"",VLOOKUP(HL$421,TabelleK55BI,7,FALSE),""),"")</f>
        <v/>
      </c>
      <c r="HM476" s="4" t="str">
        <f ca="1">IFERROR(IF($B476&lt;&gt;"",VLOOKUP(HM$421,TabelleK55BI,7,FALSE),""),"")</f>
        <v/>
      </c>
      <c r="HN476" s="4" t="str">
        <f ca="1">IFERROR(IF($B476&lt;&gt;"",VLOOKUP(HN$421,TabelleK55BI,7,FALSE),""),"")</f>
        <v/>
      </c>
      <c r="HO476" s="4" t="str">
        <f ca="1">IFERROR(IF($B476&lt;&gt;"",VLOOKUP(HO$421,TabelleK55BI,7,FALSE),""),"")</f>
        <v/>
      </c>
      <c r="HP476" s="4" t="str">
        <f ca="1">IFERROR(IF($B476&lt;&gt;"",VLOOKUP(HP$421,TabelleK55BI,7,FALSE),""),"")</f>
        <v/>
      </c>
      <c r="HQ476" s="4" t="str">
        <f ca="1">IFERROR(IF($B476&lt;&gt;"",VLOOKUP(HQ$421,TabelleK55BI,7,FALSE),""),"")</f>
        <v/>
      </c>
      <c r="HR476" s="4" t="str">
        <f ca="1">IFERROR(IF($B476&lt;&gt;"",VLOOKUP(HR$421,TabelleK55BI,7,FALSE),""),"")</f>
        <v/>
      </c>
      <c r="HS476" s="4" t="str">
        <f ca="1">IFERROR(IF($B476&lt;&gt;"",VLOOKUP(HS$421,TabelleK55BI,7,FALSE),""),"")</f>
        <v/>
      </c>
      <c r="HT476" s="4" t="str">
        <f ca="1">IFERROR(IF($B476&lt;&gt;"",VLOOKUP(HT$421,TabelleK55BI,7,FALSE),""),"")</f>
        <v/>
      </c>
      <c r="HU476" s="4" t="str">
        <f ca="1">IFERROR(IF($B476&lt;&gt;"",VLOOKUP(HU$421,TabelleK55BI,7,FALSE),""),"")</f>
        <v/>
      </c>
      <c r="HV476" s="4" t="str">
        <f ca="1">IFERROR(IF($B476&lt;&gt;"",VLOOKUP(HV$421,TabelleK55BI,7,FALSE),""),"")</f>
        <v/>
      </c>
      <c r="HW476" s="4" t="str">
        <f ca="1">IFERROR(IF($B476&lt;&gt;"",VLOOKUP(HW$421,TabelleK55BI,7,FALSE),""),"")</f>
        <v/>
      </c>
      <c r="HX476" s="4" t="str">
        <f ca="1">IFERROR(IF($B476&lt;&gt;"",VLOOKUP(HX$421,TabelleK55BI,7,FALSE),""),"")</f>
        <v/>
      </c>
      <c r="HY476" s="4" t="str">
        <f ca="1">IFERROR(IF($B476&lt;&gt;"",VLOOKUP(HY$421,TabelleK55BI,7,FALSE),""),"")</f>
        <v/>
      </c>
      <c r="HZ476" s="4" t="str">
        <f ca="1">IFERROR(IF($B476&lt;&gt;"",VLOOKUP(HZ$421,TabelleK55BI,7,FALSE),""),"")</f>
        <v/>
      </c>
      <c r="IA476" s="4" t="str">
        <f ca="1">IFERROR(IF($B476&lt;&gt;"",VLOOKUP(IA$421,TabelleK55BI,7,FALSE),""),"")</f>
        <v/>
      </c>
      <c r="IB476" s="4" t="str">
        <f ca="1">IFERROR(IF($B476&lt;&gt;"",VLOOKUP(IB$421,TabelleK55BI,7,FALSE),""),"")</f>
        <v/>
      </c>
      <c r="IC476" s="4" t="str">
        <f ca="1">IFERROR(IF($B476&lt;&gt;"",VLOOKUP(IC$421,TabelleK55BI,7,FALSE),""),"")</f>
        <v/>
      </c>
      <c r="ID476" s="4" t="str">
        <f ca="1">IFERROR(IF($B476&lt;&gt;"",VLOOKUP(ID$421,TabelleK55BI,7,FALSE),""),"")</f>
        <v/>
      </c>
      <c r="IE476" s="4" t="str">
        <f ca="1">IFERROR(IF($B476&lt;&gt;"",VLOOKUP(IE$421,TabelleK55BI,7,FALSE),""),"")</f>
        <v/>
      </c>
      <c r="IF476" s="4" t="str">
        <f ca="1">IFERROR(IF($B476&lt;&gt;"",VLOOKUP(IF$421,TabelleK55BI,7,FALSE),""),"")</f>
        <v/>
      </c>
      <c r="IG476" s="4" t="str">
        <f ca="1">IFERROR(IF($B476&lt;&gt;"",VLOOKUP(IG$421,TabelleK55BI,7,FALSE),""),"")</f>
        <v/>
      </c>
      <c r="IH476" s="4" t="str">
        <f ca="1">IFERROR(IF($B476&lt;&gt;"",VLOOKUP(IH$421,TabelleK55BI,7,FALSE),""),"")</f>
        <v/>
      </c>
      <c r="II476" s="4" t="str">
        <f ca="1">IFERROR(IF($B476&lt;&gt;"",VLOOKUP(II$421,TabelleK55BI,7,FALSE),""),"")</f>
        <v/>
      </c>
      <c r="IJ476" s="4" t="str">
        <f ca="1">IFERROR(IF($B476&lt;&gt;"",VLOOKUP(IJ$421,TabelleK55BI,7,FALSE),""),"")</f>
        <v/>
      </c>
      <c r="IK476" s="4" t="str">
        <f ca="1">IFERROR(IF($B476&lt;&gt;"",VLOOKUP(IK$421,TabelleK55BI,7,FALSE),""),"")</f>
        <v/>
      </c>
      <c r="IL476" s="4" t="str">
        <f ca="1">IFERROR(IF($B476&lt;&gt;"",VLOOKUP(IL$421,TabelleK55BI,7,FALSE),""),"")</f>
        <v/>
      </c>
      <c r="IM476" s="4" t="str">
        <f ca="1">IFERROR(IF($B476&lt;&gt;"",VLOOKUP(IM$421,TabelleK55BI,7,FALSE),""),"")</f>
        <v/>
      </c>
      <c r="IN476" s="4" t="str">
        <f ca="1">IFERROR(IF($B476&lt;&gt;"",VLOOKUP(IN$421,TabelleK55BI,7,FALSE),""),"")</f>
        <v/>
      </c>
      <c r="IO476" s="4" t="str">
        <f ca="1">IFERROR(IF($B476&lt;&gt;"",VLOOKUP(IO$421,TabelleK55BI,7,FALSE),""),"")</f>
        <v/>
      </c>
      <c r="IP476" s="4" t="str">
        <f ca="1">IFERROR(IF($B476&lt;&gt;"",VLOOKUP(IP$421,TabelleK55BI,7,FALSE),""),"")</f>
        <v/>
      </c>
      <c r="IQ476" s="4" t="str">
        <f ca="1">IFERROR(IF($B476&lt;&gt;"",VLOOKUP(IQ$421,TabelleK55BI,7,FALSE),""),"")</f>
        <v/>
      </c>
      <c r="IR476" s="4" t="str">
        <f ca="1">IFERROR(IF($B476&lt;&gt;"",VLOOKUP(IR$421,TabelleK55BI,7,FALSE),""),"")</f>
        <v/>
      </c>
      <c r="IS476" s="4" t="str">
        <f ca="1">IFERROR(IF($B476&lt;&gt;"",VLOOKUP(IS$421,TabelleK55BI,7,FALSE),""),"")</f>
        <v/>
      </c>
      <c r="IT476" s="4" t="str">
        <f ca="1">IFERROR(IF($B476&lt;&gt;"",VLOOKUP(IT$421,TabelleK55BI,7,FALSE),""),"")</f>
        <v/>
      </c>
      <c r="IU476" s="4" t="str">
        <f ca="1">IFERROR(IF($B476&lt;&gt;"",VLOOKUP(IU$421,TabelleK55BI,7,FALSE),""),"")</f>
        <v/>
      </c>
      <c r="IV476" s="4" t="str">
        <f ca="1">IFERROR(IF($B476&lt;&gt;"",VLOOKUP(IV$421,TabelleK55BI,7,FALSE),""),"")</f>
        <v/>
      </c>
      <c r="IW476" s="4" t="str">
        <f ca="1">IFERROR(IF($B476&lt;&gt;"",VLOOKUP(IW$421,TabelleK55BI,7,FALSE),""),"")</f>
        <v/>
      </c>
      <c r="IX476" s="4" t="str">
        <f ca="1">IFERROR(IF($B476&lt;&gt;"",VLOOKUP(IX$421,TabelleK55BI,7,FALSE),""),"")</f>
        <v/>
      </c>
      <c r="IY476" s="4" t="str">
        <f ca="1">IFERROR(IF($B476&lt;&gt;"",VLOOKUP(IY$421,TabelleK55BI,7,FALSE),""),"")</f>
        <v/>
      </c>
      <c r="IZ476" s="4" t="str">
        <f ca="1">IFERROR(IF($B476&lt;&gt;"",VLOOKUP(IZ$421,TabelleK55BI,7,FALSE),""),"")</f>
        <v/>
      </c>
      <c r="JA476" s="4" t="str">
        <f ca="1">IFERROR(IF($B476&lt;&gt;"",VLOOKUP(JA$421,TabelleK55BI,7,FALSE),""),"")</f>
        <v/>
      </c>
      <c r="JB476" s="4" t="str">
        <f ca="1">IFERROR(IF($B476&lt;&gt;"",VLOOKUP(JB$421,TabelleK55BI,7,FALSE),""),"")</f>
        <v/>
      </c>
      <c r="JC476" s="4" t="str">
        <f ca="1">IFERROR(IF($B476&lt;&gt;"",VLOOKUP(JC$421,TabelleK55BI,7,FALSE),""),"")</f>
        <v/>
      </c>
      <c r="JD476" s="4" t="str">
        <f ca="1">IFERROR(IF($B476&lt;&gt;"",VLOOKUP(JD$421,TabelleK55BI,7,FALSE),""),"")</f>
        <v/>
      </c>
      <c r="JE476" s="4" t="str">
        <f ca="1">IFERROR(IF($B476&lt;&gt;"",VLOOKUP(JE$421,TabelleK55BI,7,FALSE),""),"")</f>
        <v/>
      </c>
      <c r="JF476" s="4" t="str">
        <f ca="1">IFERROR(IF($B476&lt;&gt;"",VLOOKUP(JF$421,TabelleK55BI,7,FALSE),""),"")</f>
        <v/>
      </c>
      <c r="JG476" s="4" t="str">
        <f ca="1">IFERROR(IF($B476&lt;&gt;"",VLOOKUP(JG$421,TabelleK55BI,7,FALSE),""),"")</f>
        <v/>
      </c>
      <c r="JH476" s="4" t="str">
        <f ca="1">IFERROR(IF($B476&lt;&gt;"",VLOOKUP(JH$421,TabelleK55BI,7,FALSE),""),"")</f>
        <v/>
      </c>
      <c r="JI476" s="4" t="str">
        <f ca="1">IFERROR(IF($B476&lt;&gt;"",VLOOKUP(JI$421,TabelleK55BI,7,FALSE),""),"")</f>
        <v/>
      </c>
      <c r="JJ476" s="4" t="str">
        <f ca="1">IFERROR(IF($B476&lt;&gt;"",VLOOKUP(JJ$421,TabelleK55BI,7,FALSE),""),"")</f>
        <v/>
      </c>
      <c r="JK476" s="4" t="str">
        <f ca="1">IFERROR(IF($B476&lt;&gt;"",VLOOKUP(JK$421,TabelleK55BI,7,FALSE),""),"")</f>
        <v/>
      </c>
      <c r="JL476" s="4" t="str">
        <f ca="1">IFERROR(IF($B476&lt;&gt;"",VLOOKUP(JL$421,TabelleK55BI,7,FALSE),""),"")</f>
        <v/>
      </c>
      <c r="JM476" s="4" t="str">
        <f ca="1">IFERROR(IF($B476&lt;&gt;"",VLOOKUP(JM$421,TabelleK55BI,7,FALSE),""),"")</f>
        <v/>
      </c>
      <c r="JN476" s="4" t="str">
        <f ca="1">IFERROR(IF($B476&lt;&gt;"",VLOOKUP(JN$421,TabelleK55BI,7,FALSE),""),"")</f>
        <v/>
      </c>
      <c r="JO476" s="4" t="str">
        <f ca="1">IFERROR(IF($B476&lt;&gt;"",VLOOKUP(JO$421,TabelleK55BI,7,FALSE),""),"")</f>
        <v/>
      </c>
      <c r="JP476" s="4" t="str">
        <f ca="1">IFERROR(IF($B476&lt;&gt;"",VLOOKUP(JP$421,TabelleK55BI,7,FALSE),""),"")</f>
        <v/>
      </c>
      <c r="JQ476" s="4" t="str">
        <f ca="1">IFERROR(IF($B476&lt;&gt;"",VLOOKUP(JQ$421,TabelleK55BI,7,FALSE),""),"")</f>
        <v/>
      </c>
      <c r="JR476" s="4" t="str">
        <f ca="1">IFERROR(IF($B476&lt;&gt;"",VLOOKUP(JR$421,TabelleK55BI,7,FALSE),""),"")</f>
        <v/>
      </c>
      <c r="JS476" s="4" t="str">
        <f ca="1">IFERROR(IF($B476&lt;&gt;"",VLOOKUP(JS$421,TabelleK55BI,7,FALSE),""),"")</f>
        <v/>
      </c>
      <c r="JT476" s="4" t="str">
        <f ca="1">IFERROR(IF($B476&lt;&gt;"",VLOOKUP(JT$421,TabelleK55BI,7,FALSE),""),"")</f>
        <v/>
      </c>
      <c r="JU476" s="4" t="str">
        <f ca="1">IFERROR(IF($B476&lt;&gt;"",VLOOKUP(JU$421,TabelleK55BI,7,FALSE),""),"")</f>
        <v/>
      </c>
      <c r="JV476" s="4" t="str">
        <f ca="1">IFERROR(IF($B476&lt;&gt;"",VLOOKUP(JV$421,TabelleK55BI,7,FALSE),""),"")</f>
        <v/>
      </c>
      <c r="JW476" s="4" t="str">
        <f ca="1">IFERROR(IF($B476&lt;&gt;"",VLOOKUP(JW$421,TabelleK55BI,7,FALSE),""),"")</f>
        <v/>
      </c>
      <c r="JX476" s="4" t="str">
        <f ca="1">IFERROR(IF($B476&lt;&gt;"",VLOOKUP(JX$421,TabelleK55BI,7,FALSE),""),"")</f>
        <v/>
      </c>
      <c r="JY476" s="4" t="str">
        <f ca="1">IFERROR(IF($B476&lt;&gt;"",VLOOKUP(JY$421,TabelleK55BI,7,FALSE),""),"")</f>
        <v/>
      </c>
      <c r="JZ476" s="4" t="str">
        <f ca="1">IFERROR(IF($B476&lt;&gt;"",VLOOKUP(JZ$421,TabelleK55BI,7,FALSE),""),"")</f>
        <v/>
      </c>
      <c r="KA476" s="4" t="str">
        <f ca="1">IFERROR(IF($B476&lt;&gt;"",VLOOKUP(KA$421,TabelleK55BI,7,FALSE),""),"")</f>
        <v/>
      </c>
      <c r="KB476" s="4" t="str">
        <f ca="1">IFERROR(IF($B476&lt;&gt;"",VLOOKUP(KB$421,TabelleK55BI,7,FALSE),""),"")</f>
        <v/>
      </c>
      <c r="KC476" s="4" t="str">
        <f ca="1">IFERROR(IF($B476&lt;&gt;"",VLOOKUP(KC$421,TabelleK55BI,7,FALSE),""),"")</f>
        <v/>
      </c>
      <c r="KD476" s="4" t="str">
        <f ca="1">IFERROR(IF($B476&lt;&gt;"",VLOOKUP(KD$421,TabelleK55BI,7,FALSE),""),"")</f>
        <v/>
      </c>
      <c r="KE476" s="4" t="str">
        <f ca="1">IFERROR(IF($B476&lt;&gt;"",VLOOKUP(KE$421,TabelleK55BI,7,FALSE),""),"")</f>
        <v/>
      </c>
      <c r="KF476" s="4" t="str">
        <f ca="1">IFERROR(IF($B476&lt;&gt;"",VLOOKUP(KF$421,TabelleK55BI,7,FALSE),""),"")</f>
        <v/>
      </c>
      <c r="KG476" s="4" t="str">
        <f ca="1">IFERROR(IF($B476&lt;&gt;"",VLOOKUP(KG$421,TabelleK55BI,7,FALSE),""),"")</f>
        <v/>
      </c>
      <c r="KH476" s="4" t="str">
        <f ca="1">IFERROR(IF($B476&lt;&gt;"",VLOOKUP(KH$421,TabelleK55BI,7,FALSE),""),"")</f>
        <v/>
      </c>
      <c r="KI476" s="4" t="str">
        <f ca="1">IFERROR(IF($B476&lt;&gt;"",VLOOKUP(KI$421,TabelleK55BI,7,FALSE),""),"")</f>
        <v/>
      </c>
      <c r="KJ476" s="4" t="str">
        <f ca="1">IFERROR(IF($B476&lt;&gt;"",VLOOKUP(KJ$421,TabelleK55BI,7,FALSE),""),"")</f>
        <v/>
      </c>
      <c r="KK476" s="4" t="str">
        <f ca="1">IFERROR(IF($B476&lt;&gt;"",VLOOKUP(KK$421,TabelleK55BI,7,FALSE),""),"")</f>
        <v/>
      </c>
      <c r="KL476" s="4" t="str">
        <f ca="1">IFERROR(IF($B476&lt;&gt;"",VLOOKUP(KL$421,TabelleK55BI,7,FALSE),""),"")</f>
        <v/>
      </c>
      <c r="KM476" s="4" t="str">
        <f ca="1">IFERROR(IF($B476&lt;&gt;"",VLOOKUP(KM$421,TabelleK55BI,7,FALSE),""),"")</f>
        <v/>
      </c>
      <c r="KN476" s="4" t="str">
        <f ca="1">IFERROR(IF($B476&lt;&gt;"",VLOOKUP(KN$421,TabelleK55BI,7,FALSE),""),"")</f>
        <v/>
      </c>
      <c r="KO476" s="4" t="str">
        <f ca="1">IFERROR(IF($B476&lt;&gt;"",VLOOKUP(KO$421,TabelleK55BI,7,FALSE),""),"")</f>
        <v/>
      </c>
      <c r="KP476" s="4" t="str">
        <f ca="1">IFERROR(IF($B476&lt;&gt;"",VLOOKUP(KP$421,TabelleK55BI,7,FALSE),""),"")</f>
        <v/>
      </c>
      <c r="KQ476" s="4" t="str">
        <f ca="1">IFERROR(IF($B476&lt;&gt;"",VLOOKUP(KQ$421,TabelleK55BI,7,FALSE),""),"")</f>
        <v/>
      </c>
      <c r="KR476" s="4" t="str">
        <f>IFERROR(VLOOKUP($KR$421,TabelleK55BI,7,FALSE),"")</f>
        <v/>
      </c>
      <c r="KS476" s="4" t="str">
        <f>IFERROR(VLOOKUP($KS$421,TabelleK55BI,7,FALSE),"")</f>
        <v/>
      </c>
    </row>
    <row r="477" spans="2:305" ht="12.75" hidden="1" customHeight="1" x14ac:dyDescent="0.2">
      <c r="B477" s="138" t="str">
        <f t="shared" ca="1" si="148"/>
        <v/>
      </c>
      <c r="C477" s="4" t="str">
        <f ca="1">IFERROR(IF($B477&lt;&gt;"",VLOOKUP(C$421,TabelleK56BI,7,FALSE),""),"")</f>
        <v/>
      </c>
      <c r="D477" s="4" t="str">
        <f ca="1">IFERROR(IF($B477&lt;&gt;"",VLOOKUP(D$421,TabelleK56BI,7,FALSE),""),"")</f>
        <v/>
      </c>
      <c r="E477" s="4" t="str">
        <f ca="1">IFERROR(IF($B477&lt;&gt;"",VLOOKUP(E$421,TabelleK56BI,7,FALSE),""),"")</f>
        <v/>
      </c>
      <c r="F477" s="4" t="str">
        <f ca="1">IFERROR(IF($B477&lt;&gt;"",VLOOKUP(F$421,TabelleK56BI,7,FALSE),""),"")</f>
        <v/>
      </c>
      <c r="G477" s="4" t="str">
        <f ca="1">IFERROR(IF($B477&lt;&gt;"",VLOOKUP(G$421,TabelleK56BI,7,FALSE),""),"")</f>
        <v/>
      </c>
      <c r="H477" s="4" t="str">
        <f ca="1">IFERROR(IF($B477&lt;&gt;"",VLOOKUP(H$421,TabelleK56BI,7,FALSE),""),"")</f>
        <v/>
      </c>
      <c r="I477" s="4" t="str">
        <f ca="1">IFERROR(IF($B477&lt;&gt;"",VLOOKUP(I$421,TabelleK56BI,7,FALSE),""),"")</f>
        <v/>
      </c>
      <c r="J477" s="4" t="str">
        <f ca="1">IFERROR(IF($B477&lt;&gt;"",VLOOKUP(J$421,TabelleK56BI,7,FALSE),""),"")</f>
        <v/>
      </c>
      <c r="K477" s="4" t="str">
        <f ca="1">IFERROR(IF($B477&lt;&gt;"",VLOOKUP(K$421,TabelleK56BI,7,FALSE),""),"")</f>
        <v/>
      </c>
      <c r="L477" s="4" t="str">
        <f ca="1">IFERROR(IF($B477&lt;&gt;"",VLOOKUP(L$421,TabelleK56BI,7,FALSE),""),"")</f>
        <v/>
      </c>
      <c r="M477" s="4" t="str">
        <f ca="1">IFERROR(IF($B477&lt;&gt;"",VLOOKUP(M$421,TabelleK56BI,7,FALSE),""),"")</f>
        <v/>
      </c>
      <c r="N477" s="4" t="str">
        <f ca="1">IFERROR(IF($B477&lt;&gt;"",VLOOKUP(N$421,TabelleK56BI,7,FALSE),""),"")</f>
        <v/>
      </c>
      <c r="O477" s="4" t="str">
        <f ca="1">IFERROR(IF($B477&lt;&gt;"",VLOOKUP(O$421,TabelleK56BI,7,FALSE),""),"")</f>
        <v/>
      </c>
      <c r="P477" s="4" t="str">
        <f ca="1">IFERROR(IF($B477&lt;&gt;"",VLOOKUP(P$421,TabelleK56BI,7,FALSE),""),"")</f>
        <v/>
      </c>
      <c r="Q477" s="4" t="str">
        <f ca="1">IFERROR(IF($B477&lt;&gt;"",VLOOKUP(Q$421,TabelleK56BI,7,FALSE),""),"")</f>
        <v/>
      </c>
      <c r="R477" s="4" t="str">
        <f ca="1">IFERROR(IF($B477&lt;&gt;"",VLOOKUP(R$421,TabelleK56BI,7,FALSE),""),"")</f>
        <v/>
      </c>
      <c r="S477" s="4" t="str">
        <f ca="1">IFERROR(IF($B477&lt;&gt;"",VLOOKUP(S$421,TabelleK56BI,7,FALSE),""),"")</f>
        <v/>
      </c>
      <c r="T477" s="4" t="str">
        <f ca="1">IFERROR(IF($B477&lt;&gt;"",VLOOKUP(T$421,TabelleK56BI,7,FALSE),""),"")</f>
        <v/>
      </c>
      <c r="U477" s="4" t="str">
        <f ca="1">IFERROR(IF($B477&lt;&gt;"",VLOOKUP(U$421,TabelleK56BI,7,FALSE),""),"")</f>
        <v/>
      </c>
      <c r="V477" s="4" t="str">
        <f ca="1">IFERROR(IF($B477&lt;&gt;"",VLOOKUP(V$421,TabelleK56BI,7,FALSE),""),"")</f>
        <v/>
      </c>
      <c r="W477" s="4" t="str">
        <f ca="1">IFERROR(IF($B477&lt;&gt;"",VLOOKUP(W$421,TabelleK56BI,7,FALSE),""),"")</f>
        <v/>
      </c>
      <c r="X477" s="4" t="str">
        <f ca="1">IFERROR(IF($B477&lt;&gt;"",VLOOKUP(X$421,TabelleK56BI,7,FALSE),""),"")</f>
        <v/>
      </c>
      <c r="Y477" s="4" t="str">
        <f ca="1">IFERROR(IF($B477&lt;&gt;"",VLOOKUP(Y$421,TabelleK56BI,7,FALSE),""),"")</f>
        <v/>
      </c>
      <c r="Z477" s="4" t="str">
        <f ca="1">IFERROR(IF($B477&lt;&gt;"",VLOOKUP(Z$421,TabelleK56BI,7,FALSE),""),"")</f>
        <v/>
      </c>
      <c r="AA477" s="4" t="str">
        <f ca="1">IFERROR(IF($B477&lt;&gt;"",VLOOKUP(AA$421,TabelleK56BI,7,FALSE),""),"")</f>
        <v/>
      </c>
      <c r="AB477" s="4" t="str">
        <f ca="1">IFERROR(IF($B477&lt;&gt;"",VLOOKUP(AB$421,TabelleK56BI,7,FALSE),""),"")</f>
        <v/>
      </c>
      <c r="AC477" s="4" t="str">
        <f ca="1">IFERROR(IF($B477&lt;&gt;"",VLOOKUP(AC$421,TabelleK56BI,7,FALSE),""),"")</f>
        <v/>
      </c>
      <c r="AD477" s="4" t="str">
        <f ca="1">IFERROR(IF($B477&lt;&gt;"",VLOOKUP(AD$421,TabelleK56BI,7,FALSE),""),"")</f>
        <v/>
      </c>
      <c r="AE477" s="4" t="str">
        <f ca="1">IFERROR(IF($B477&lt;&gt;"",VLOOKUP(AE$421,TabelleK56BI,7,FALSE),""),"")</f>
        <v/>
      </c>
      <c r="AF477" s="4" t="str">
        <f ca="1">IFERROR(IF($B477&lt;&gt;"",VLOOKUP(AF$421,TabelleK56BI,7,FALSE),""),"")</f>
        <v/>
      </c>
      <c r="AG477" s="4" t="str">
        <f ca="1">IFERROR(IF($B477&lt;&gt;"",VLOOKUP(AG$421,TabelleK56BI,7,FALSE),""),"")</f>
        <v/>
      </c>
      <c r="AH477" s="4" t="str">
        <f ca="1">IFERROR(IF($B477&lt;&gt;"",VLOOKUP(AH$421,TabelleK56BI,7,FALSE),""),"")</f>
        <v/>
      </c>
      <c r="AI477" s="4" t="str">
        <f ca="1">IFERROR(IF($B477&lt;&gt;"",VLOOKUP(AI$421,TabelleK56BI,7,FALSE),""),"")</f>
        <v/>
      </c>
      <c r="AJ477" s="4" t="str">
        <f ca="1">IFERROR(IF($B477&lt;&gt;"",VLOOKUP(AJ$421,TabelleK56BI,7,FALSE),""),"")</f>
        <v/>
      </c>
      <c r="AK477" s="4" t="str">
        <f ca="1">IFERROR(IF($B477&lt;&gt;"",VLOOKUP(AK$421,TabelleK56BI,7,FALSE),""),"")</f>
        <v/>
      </c>
      <c r="AL477" s="4" t="str">
        <f ca="1">IFERROR(IF($B477&lt;&gt;"",VLOOKUP(AL$421,TabelleK56BI,7,FALSE),""),"")</f>
        <v/>
      </c>
      <c r="AM477" s="4" t="str">
        <f ca="1">IFERROR(IF($B477&lt;&gt;"",VLOOKUP(AM$421,TabelleK56BI,7,FALSE),""),"")</f>
        <v/>
      </c>
      <c r="AN477" s="4" t="str">
        <f ca="1">IFERROR(IF($B477&lt;&gt;"",VLOOKUP(AN$421,TabelleK56BI,7,FALSE),""),"")</f>
        <v/>
      </c>
      <c r="AO477" s="4" t="str">
        <f ca="1">IFERROR(IF($B477&lt;&gt;"",VLOOKUP(AO$421,TabelleK56BI,7,FALSE),""),"")</f>
        <v/>
      </c>
      <c r="AP477" s="4" t="str">
        <f ca="1">IFERROR(IF($B477&lt;&gt;"",VLOOKUP(AP$421,TabelleK56BI,7,FALSE),""),"")</f>
        <v/>
      </c>
      <c r="AQ477" s="4" t="str">
        <f ca="1">IFERROR(IF($B477&lt;&gt;"",VLOOKUP(AQ$421,TabelleK56BI,7,FALSE),""),"")</f>
        <v/>
      </c>
      <c r="AR477" s="4" t="str">
        <f ca="1">IFERROR(IF($B477&lt;&gt;"",VLOOKUP(AR$421,TabelleK56BI,7,FALSE),""),"")</f>
        <v/>
      </c>
      <c r="AS477" s="4" t="str">
        <f ca="1">IFERROR(IF($B477&lt;&gt;"",VLOOKUP(AS$421,TabelleK56BI,7,FALSE),""),"")</f>
        <v/>
      </c>
      <c r="AT477" s="4" t="str">
        <f ca="1">IFERROR(IF($B477&lt;&gt;"",VLOOKUP(AT$421,TabelleK56BI,7,FALSE),""),"")</f>
        <v/>
      </c>
      <c r="AU477" s="4" t="str">
        <f ca="1">IFERROR(IF($B477&lt;&gt;"",VLOOKUP(AU$421,TabelleK56BI,7,FALSE),""),"")</f>
        <v/>
      </c>
      <c r="AV477" s="4" t="str">
        <f ca="1">IFERROR(IF($B477&lt;&gt;"",VLOOKUP(AV$421,TabelleK56BI,7,FALSE),""),"")</f>
        <v/>
      </c>
      <c r="AW477" s="4" t="str">
        <f ca="1">IFERROR(IF($B477&lt;&gt;"",VLOOKUP(AW$421,TabelleK56BI,7,FALSE),""),"")</f>
        <v/>
      </c>
      <c r="AX477" s="4" t="str">
        <f ca="1">IFERROR(IF($B477&lt;&gt;"",VLOOKUP(AX$421,TabelleK56BI,7,FALSE),""),"")</f>
        <v/>
      </c>
      <c r="AY477" s="4" t="str">
        <f ca="1">IFERROR(IF($B477&lt;&gt;"",VLOOKUP(AY$421,TabelleK56BI,7,FALSE),""),"")</f>
        <v/>
      </c>
      <c r="AZ477" s="4" t="str">
        <f ca="1">IFERROR(IF($B477&lt;&gt;"",VLOOKUP(AZ$421,TabelleK56BI,7,FALSE),""),"")</f>
        <v/>
      </c>
      <c r="BA477" s="4" t="str">
        <f ca="1">IFERROR(IF($B477&lt;&gt;"",VLOOKUP(BA$421,TabelleK56BI,7,FALSE),""),"")</f>
        <v/>
      </c>
      <c r="BB477" s="4" t="str">
        <f ca="1">IFERROR(IF($B477&lt;&gt;"",VLOOKUP(BB$421,TabelleK56BI,7,FALSE),""),"")</f>
        <v/>
      </c>
      <c r="BC477" s="4" t="str">
        <f ca="1">IFERROR(IF($B477&lt;&gt;"",VLOOKUP(BC$421,TabelleK56BI,7,FALSE),""),"")</f>
        <v/>
      </c>
      <c r="BD477" s="4" t="str">
        <f ca="1">IFERROR(IF($B477&lt;&gt;"",VLOOKUP(BD$421,TabelleK56BI,7,FALSE),""),"")</f>
        <v/>
      </c>
      <c r="BE477" s="4" t="str">
        <f ca="1">IFERROR(IF($B477&lt;&gt;"",VLOOKUP(BE$421,TabelleK56BI,7,FALSE),""),"")</f>
        <v/>
      </c>
      <c r="BF477" s="4" t="str">
        <f ca="1">IFERROR(IF($B477&lt;&gt;"",VLOOKUP(BF$421,TabelleK56BI,7,FALSE),""),"")</f>
        <v/>
      </c>
      <c r="BG477" s="4" t="str">
        <f ca="1">IFERROR(IF($B477&lt;&gt;"",VLOOKUP(BG$421,TabelleK56BI,7,FALSE),""),"")</f>
        <v/>
      </c>
      <c r="BH477" s="4" t="str">
        <f ca="1">IFERROR(IF($B477&lt;&gt;"",VLOOKUP(BH$421,TabelleK56BI,7,FALSE),""),"")</f>
        <v/>
      </c>
      <c r="BI477" s="4" t="str">
        <f ca="1">IFERROR(IF($B477&lt;&gt;"",VLOOKUP(BI$421,TabelleK56BI,7,FALSE),""),"")</f>
        <v/>
      </c>
      <c r="BJ477" s="4" t="str">
        <f ca="1">IFERROR(IF($B477&lt;&gt;"",VLOOKUP(BJ$421,TabelleK56BI,7,FALSE),""),"")</f>
        <v/>
      </c>
      <c r="BK477" s="4" t="str">
        <f ca="1">IFERROR(IF($B477&lt;&gt;"",VLOOKUP(BK$421,TabelleK56BI,7,FALSE),""),"")</f>
        <v/>
      </c>
      <c r="BL477" s="4" t="str">
        <f ca="1">IFERROR(IF($B477&lt;&gt;"",VLOOKUP(BL$421,TabelleK56BI,7,FALSE),""),"")</f>
        <v/>
      </c>
      <c r="BM477" s="4" t="str">
        <f ca="1">IFERROR(IF($B477&lt;&gt;"",VLOOKUP(BM$421,TabelleK56BI,7,FALSE),""),"")</f>
        <v/>
      </c>
      <c r="BN477" s="4" t="str">
        <f ca="1">IFERROR(IF($B477&lt;&gt;"",VLOOKUP(BN$421,TabelleK56BI,7,FALSE),""),"")</f>
        <v/>
      </c>
      <c r="BO477" s="4" t="str">
        <f ca="1">IFERROR(IF($B477&lt;&gt;"",VLOOKUP(BO$421,TabelleK56BI,7,FALSE),""),"")</f>
        <v/>
      </c>
      <c r="BP477" s="4" t="str">
        <f ca="1">IFERROR(IF($B477&lt;&gt;"",VLOOKUP(BP$421,TabelleK56BI,7,FALSE),""),"")</f>
        <v/>
      </c>
      <c r="BQ477" s="4" t="str">
        <f ca="1">IFERROR(IF($B477&lt;&gt;"",VLOOKUP(BQ$421,TabelleK56BI,7,FALSE),""),"")</f>
        <v/>
      </c>
      <c r="BR477" s="4" t="str">
        <f ca="1">IFERROR(IF($B477&lt;&gt;"",VLOOKUP(BR$421,TabelleK56BI,7,FALSE),""),"")</f>
        <v/>
      </c>
      <c r="BS477" s="4" t="str">
        <f ca="1">IFERROR(IF($B477&lt;&gt;"",VLOOKUP(BS$421,TabelleK56BI,7,FALSE),""),"")</f>
        <v/>
      </c>
      <c r="BT477" s="4" t="str">
        <f ca="1">IFERROR(IF($B477&lt;&gt;"",VLOOKUP(BT$421,TabelleK56BI,7,FALSE),""),"")</f>
        <v/>
      </c>
      <c r="BU477" s="4" t="str">
        <f ca="1">IFERROR(IF($B477&lt;&gt;"",VLOOKUP(BU$421,TabelleK56BI,7,FALSE),""),"")</f>
        <v/>
      </c>
      <c r="BV477" s="4" t="str">
        <f ca="1">IFERROR(IF($B477&lt;&gt;"",VLOOKUP(BV$421,TabelleK56BI,7,FALSE),""),"")</f>
        <v/>
      </c>
      <c r="BW477" s="4" t="str">
        <f ca="1">IFERROR(IF($B477&lt;&gt;"",VLOOKUP(BW$421,TabelleK56BI,7,FALSE),""),"")</f>
        <v/>
      </c>
      <c r="BX477" s="4" t="str">
        <f ca="1">IFERROR(IF($B477&lt;&gt;"",VLOOKUP(BX$421,TabelleK56BI,7,FALSE),""),"")</f>
        <v/>
      </c>
      <c r="BY477" s="4" t="str">
        <f ca="1">IFERROR(IF($B477&lt;&gt;"",VLOOKUP(BY$421,TabelleK56BI,7,FALSE),""),"")</f>
        <v/>
      </c>
      <c r="BZ477" s="4" t="str">
        <f ca="1">IFERROR(IF($B477&lt;&gt;"",VLOOKUP(BZ$421,TabelleK56BI,7,FALSE),""),"")</f>
        <v/>
      </c>
      <c r="CA477" s="4" t="str">
        <f ca="1">IFERROR(IF($B477&lt;&gt;"",VLOOKUP(CA$421,TabelleK56BI,7,FALSE),""),"")</f>
        <v/>
      </c>
      <c r="CB477" s="4" t="str">
        <f ca="1">IFERROR(IF($B477&lt;&gt;"",VLOOKUP(CB$421,TabelleK56BI,7,FALSE),""),"")</f>
        <v/>
      </c>
      <c r="CC477" s="4" t="str">
        <f ca="1">IFERROR(IF($B477&lt;&gt;"",VLOOKUP(CC$421,TabelleK56BI,7,FALSE),""),"")</f>
        <v/>
      </c>
      <c r="CD477" s="4" t="str">
        <f ca="1">IFERROR(IF($B477&lt;&gt;"",VLOOKUP(CD$421,TabelleK56BI,7,FALSE),""),"")</f>
        <v/>
      </c>
      <c r="CE477" s="4" t="str">
        <f ca="1">IFERROR(IF($B477&lt;&gt;"",VLOOKUP(CE$421,TabelleK56BI,7,FALSE),""),"")</f>
        <v/>
      </c>
      <c r="CF477" s="4" t="str">
        <f ca="1">IFERROR(IF($B477&lt;&gt;"",VLOOKUP(CF$421,TabelleK56BI,7,FALSE),""),"")</f>
        <v/>
      </c>
      <c r="CG477" s="4" t="str">
        <f ca="1">IFERROR(IF($B477&lt;&gt;"",VLOOKUP(CG$421,TabelleK56BI,7,FALSE),""),"")</f>
        <v/>
      </c>
      <c r="CH477" s="4" t="str">
        <f ca="1">IFERROR(IF($B477&lt;&gt;"",VLOOKUP(CH$421,TabelleK56BI,7,FALSE),""),"")</f>
        <v/>
      </c>
      <c r="CI477" s="4" t="str">
        <f ca="1">IFERROR(IF($B477&lt;&gt;"",VLOOKUP(CI$421,TabelleK56BI,7,FALSE),""),"")</f>
        <v/>
      </c>
      <c r="CJ477" s="4" t="str">
        <f ca="1">IFERROR(IF($B477&lt;&gt;"",VLOOKUP(CJ$421,TabelleK56BI,7,FALSE),""),"")</f>
        <v/>
      </c>
      <c r="CK477" s="4" t="str">
        <f ca="1">IFERROR(IF($B477&lt;&gt;"",VLOOKUP(CK$421,TabelleK56BI,7,FALSE),""),"")</f>
        <v/>
      </c>
      <c r="CL477" s="4" t="str">
        <f ca="1">IFERROR(IF($B477&lt;&gt;"",VLOOKUP(CL$421,TabelleK56BI,7,FALSE),""),"")</f>
        <v/>
      </c>
      <c r="CM477" s="4" t="str">
        <f ca="1">IFERROR(IF($B477&lt;&gt;"",VLOOKUP(CM$421,TabelleK56BI,7,FALSE),""),"")</f>
        <v/>
      </c>
      <c r="CN477" s="4" t="str">
        <f ca="1">IFERROR(IF($B477&lt;&gt;"",VLOOKUP(CN$421,TabelleK56BI,7,FALSE),""),"")</f>
        <v/>
      </c>
      <c r="CO477" s="4" t="str">
        <f ca="1">IFERROR(IF($B477&lt;&gt;"",VLOOKUP(CO$421,TabelleK56BI,7,FALSE),""),"")</f>
        <v/>
      </c>
      <c r="CP477" s="4" t="str">
        <f ca="1">IFERROR(IF($B477&lt;&gt;"",VLOOKUP(CP$421,TabelleK56BI,7,FALSE),""),"")</f>
        <v/>
      </c>
      <c r="CQ477" s="4" t="str">
        <f ca="1">IFERROR(IF($B477&lt;&gt;"",VLOOKUP(CQ$421,TabelleK56BI,7,FALSE),""),"")</f>
        <v/>
      </c>
      <c r="CR477" s="4" t="str">
        <f ca="1">IFERROR(IF($B477&lt;&gt;"",VLOOKUP(CR$421,TabelleK56BI,7,FALSE),""),"")</f>
        <v/>
      </c>
      <c r="CS477" s="4" t="str">
        <f ca="1">IFERROR(IF($B477&lt;&gt;"",VLOOKUP(CS$421,TabelleK56BI,7,FALSE),""),"")</f>
        <v/>
      </c>
      <c r="CT477" s="4" t="str">
        <f ca="1">IFERROR(IF($B477&lt;&gt;"",VLOOKUP(CT$421,TabelleK56BI,7,FALSE),""),"")</f>
        <v/>
      </c>
      <c r="CU477" s="4" t="str">
        <f ca="1">IFERROR(IF($B477&lt;&gt;"",VLOOKUP(CU$421,TabelleK56BI,7,FALSE),""),"")</f>
        <v/>
      </c>
      <c r="CV477" s="4" t="str">
        <f ca="1">IFERROR(IF($B477&lt;&gt;"",VLOOKUP(CV$421,TabelleK56BI,7,FALSE),""),"")</f>
        <v/>
      </c>
      <c r="CW477" s="4" t="str">
        <f ca="1">IFERROR(IF($B477&lt;&gt;"",VLOOKUP(CW$421,TabelleK56BI,7,FALSE),""),"")</f>
        <v/>
      </c>
      <c r="CX477" s="4" t="str">
        <f ca="1">IFERROR(IF($B477&lt;&gt;"",VLOOKUP(CX$421,TabelleK56BI,7,FALSE),""),"")</f>
        <v/>
      </c>
      <c r="CY477" s="4" t="str">
        <f ca="1">IFERROR(IF($B477&lt;&gt;"",VLOOKUP(CY$421,TabelleK56BI,7,FALSE),""),"")</f>
        <v/>
      </c>
      <c r="CZ477" s="4" t="str">
        <f ca="1">IFERROR(IF($B477&lt;&gt;"",VLOOKUP(CZ$421,TabelleK56BI,7,FALSE),""),"")</f>
        <v/>
      </c>
      <c r="DA477" s="4" t="str">
        <f ca="1">IFERROR(IF($B477&lt;&gt;"",VLOOKUP(DA$421,TabelleK56BI,7,FALSE),""),"")</f>
        <v/>
      </c>
      <c r="DB477" s="4" t="str">
        <f ca="1">IFERROR(IF($B477&lt;&gt;"",VLOOKUP(DB$421,TabelleK56BI,7,FALSE),""),"")</f>
        <v/>
      </c>
      <c r="DC477" s="4" t="str">
        <f ca="1">IFERROR(IF($B477&lt;&gt;"",VLOOKUP(DC$421,TabelleK56BI,7,FALSE),""),"")</f>
        <v/>
      </c>
      <c r="DD477" s="4" t="str">
        <f ca="1">IFERROR(IF($B477&lt;&gt;"",VLOOKUP(DD$421,TabelleK56BI,7,FALSE),""),"")</f>
        <v/>
      </c>
      <c r="DE477" s="4" t="str">
        <f ca="1">IFERROR(IF($B477&lt;&gt;"",VLOOKUP(DE$421,TabelleK56BI,7,FALSE),""),"")</f>
        <v/>
      </c>
      <c r="DF477" s="4" t="str">
        <f ca="1">IFERROR(IF($B477&lt;&gt;"",VLOOKUP(DF$421,TabelleK56BI,7,FALSE),""),"")</f>
        <v/>
      </c>
      <c r="DG477" s="4" t="str">
        <f ca="1">IFERROR(IF($B477&lt;&gt;"",VLOOKUP(DG$421,TabelleK56BI,7,FALSE),""),"")</f>
        <v/>
      </c>
      <c r="DH477" s="4" t="str">
        <f ca="1">IFERROR(IF($B477&lt;&gt;"",VLOOKUP(DH$421,TabelleK56BI,7,FALSE),""),"")</f>
        <v/>
      </c>
      <c r="DI477" s="4" t="str">
        <f ca="1">IFERROR(IF($B477&lt;&gt;"",VLOOKUP(DI$421,TabelleK56BI,7,FALSE),""),"")</f>
        <v/>
      </c>
      <c r="DJ477" s="4" t="str">
        <f ca="1">IFERROR(IF($B477&lt;&gt;"",VLOOKUP(DJ$421,TabelleK56BI,7,FALSE),""),"")</f>
        <v/>
      </c>
      <c r="DK477" s="4" t="str">
        <f ca="1">IFERROR(IF($B477&lt;&gt;"",VLOOKUP(DK$421,TabelleK56BI,7,FALSE),""),"")</f>
        <v/>
      </c>
      <c r="DL477" s="4" t="str">
        <f ca="1">IFERROR(IF($B477&lt;&gt;"",VLOOKUP(DL$421,TabelleK56BI,7,FALSE),""),"")</f>
        <v/>
      </c>
      <c r="DM477" s="4" t="str">
        <f ca="1">IFERROR(IF($B477&lt;&gt;"",VLOOKUP(DM$421,TabelleK56BI,7,FALSE),""),"")</f>
        <v/>
      </c>
      <c r="DN477" s="4" t="str">
        <f ca="1">IFERROR(IF($B477&lt;&gt;"",VLOOKUP(DN$421,TabelleK56BI,7,FALSE),""),"")</f>
        <v/>
      </c>
      <c r="DO477" s="4" t="str">
        <f ca="1">IFERROR(IF($B477&lt;&gt;"",VLOOKUP(DO$421,TabelleK56BI,7,FALSE),""),"")</f>
        <v/>
      </c>
      <c r="DP477" s="4" t="str">
        <f ca="1">IFERROR(IF($B477&lt;&gt;"",VLOOKUP(DP$421,TabelleK56BI,7,FALSE),""),"")</f>
        <v/>
      </c>
      <c r="DQ477" s="4" t="str">
        <f ca="1">IFERROR(IF($B477&lt;&gt;"",VLOOKUP(DQ$421,TabelleK56BI,7,FALSE),""),"")</f>
        <v/>
      </c>
      <c r="DR477" s="4" t="str">
        <f ca="1">IFERROR(IF($B477&lt;&gt;"",VLOOKUP(DR$421,TabelleK56BI,7,FALSE),""),"")</f>
        <v/>
      </c>
      <c r="DS477" s="4" t="str">
        <f ca="1">IFERROR(IF($B477&lt;&gt;"",VLOOKUP(DS$421,TabelleK56BI,7,FALSE),""),"")</f>
        <v/>
      </c>
      <c r="DT477" s="4" t="str">
        <f ca="1">IFERROR(IF($B477&lt;&gt;"",VLOOKUP(DT$421,TabelleK56BI,7,FALSE),""),"")</f>
        <v/>
      </c>
      <c r="DU477" s="4" t="str">
        <f ca="1">IFERROR(IF($B477&lt;&gt;"",VLOOKUP(DU$421,TabelleK56BI,7,FALSE),""),"")</f>
        <v/>
      </c>
      <c r="DV477" s="4" t="str">
        <f ca="1">IFERROR(IF($B477&lt;&gt;"",VLOOKUP(DV$421,TabelleK56BI,7,FALSE),""),"")</f>
        <v/>
      </c>
      <c r="DW477" s="4" t="str">
        <f ca="1">IFERROR(IF($B477&lt;&gt;"",VLOOKUP(DW$421,TabelleK56BI,7,FALSE),""),"")</f>
        <v/>
      </c>
      <c r="DX477" s="4" t="str">
        <f ca="1">IFERROR(IF($B477&lt;&gt;"",VLOOKUP(DX$421,TabelleK56BI,7,FALSE),""),"")</f>
        <v/>
      </c>
      <c r="DY477" s="4" t="str">
        <f ca="1">IFERROR(IF($B477&lt;&gt;"",VLOOKUP(DY$421,TabelleK56BI,7,FALSE),""),"")</f>
        <v/>
      </c>
      <c r="DZ477" s="4" t="str">
        <f ca="1">IFERROR(IF($B477&lt;&gt;"",VLOOKUP(DZ$421,TabelleK56BI,7,FALSE),""),"")</f>
        <v/>
      </c>
      <c r="EA477" s="4" t="str">
        <f ca="1">IFERROR(IF($B477&lt;&gt;"",VLOOKUP(EA$421,TabelleK56BI,7,FALSE),""),"")</f>
        <v/>
      </c>
      <c r="EB477" s="4" t="str">
        <f ca="1">IFERROR(IF($B477&lt;&gt;"",VLOOKUP(EB$421,TabelleK56BI,7,FALSE),""),"")</f>
        <v/>
      </c>
      <c r="EC477" s="4" t="str">
        <f ca="1">IFERROR(IF($B477&lt;&gt;"",VLOOKUP(EC$421,TabelleK56BI,7,FALSE),""),"")</f>
        <v/>
      </c>
      <c r="ED477" s="4" t="str">
        <f ca="1">IFERROR(IF($B477&lt;&gt;"",VLOOKUP(ED$421,TabelleK56BI,7,FALSE),""),"")</f>
        <v/>
      </c>
      <c r="EE477" s="4" t="str">
        <f ca="1">IFERROR(IF($B477&lt;&gt;"",VLOOKUP(EE$421,TabelleK56BI,7,FALSE),""),"")</f>
        <v/>
      </c>
      <c r="EF477" s="4" t="str">
        <f ca="1">IFERROR(IF($B477&lt;&gt;"",VLOOKUP(EF$421,TabelleK56BI,7,FALSE),""),"")</f>
        <v/>
      </c>
      <c r="EG477" s="4" t="str">
        <f ca="1">IFERROR(IF($B477&lt;&gt;"",VLOOKUP(EG$421,TabelleK56BI,7,FALSE),""),"")</f>
        <v/>
      </c>
      <c r="EH477" s="4" t="str">
        <f ca="1">IFERROR(IF($B477&lt;&gt;"",VLOOKUP(EH$421,TabelleK56BI,7,FALSE),""),"")</f>
        <v/>
      </c>
      <c r="EI477" s="4" t="str">
        <f ca="1">IFERROR(IF($B477&lt;&gt;"",VLOOKUP(EI$421,TabelleK56BI,7,FALSE),""),"")</f>
        <v/>
      </c>
      <c r="EJ477" s="4" t="str">
        <f ca="1">IFERROR(IF($B477&lt;&gt;"",VLOOKUP(EJ$421,TabelleK56BI,7,FALSE),""),"")</f>
        <v/>
      </c>
      <c r="EK477" s="4" t="str">
        <f ca="1">IFERROR(IF($B477&lt;&gt;"",VLOOKUP(EK$421,TabelleK56BI,7,FALSE),""),"")</f>
        <v/>
      </c>
      <c r="EL477" s="4" t="str">
        <f ca="1">IFERROR(IF($B477&lt;&gt;"",VLOOKUP(EL$421,TabelleK56BI,7,FALSE),""),"")</f>
        <v/>
      </c>
      <c r="EM477" s="4" t="str">
        <f ca="1">IFERROR(IF($B477&lt;&gt;"",VLOOKUP(EM$421,TabelleK56BI,7,FALSE),""),"")</f>
        <v/>
      </c>
      <c r="EN477" s="4" t="str">
        <f ca="1">IFERROR(IF($B477&lt;&gt;"",VLOOKUP(EN$421,TabelleK56BI,7,FALSE),""),"")</f>
        <v/>
      </c>
      <c r="EO477" s="4" t="str">
        <f ca="1">IFERROR(IF($B477&lt;&gt;"",VLOOKUP(EO$421,TabelleK56BI,7,FALSE),""),"")</f>
        <v/>
      </c>
      <c r="EP477" s="4" t="str">
        <f ca="1">IFERROR(IF($B477&lt;&gt;"",VLOOKUP(EP$421,TabelleK56BI,7,FALSE),""),"")</f>
        <v/>
      </c>
      <c r="EQ477" s="4" t="str">
        <f ca="1">IFERROR(IF($B477&lt;&gt;"",VLOOKUP(EQ$421,TabelleK56BI,7,FALSE),""),"")</f>
        <v/>
      </c>
      <c r="ER477" s="4" t="str">
        <f ca="1">IFERROR(IF($B477&lt;&gt;"",VLOOKUP(ER$421,TabelleK56BI,7,FALSE),""),"")</f>
        <v/>
      </c>
      <c r="ES477" s="4" t="str">
        <f ca="1">IFERROR(IF($B477&lt;&gt;"",VLOOKUP(ES$421,TabelleK56BI,7,FALSE),""),"")</f>
        <v/>
      </c>
      <c r="ET477" s="4" t="str">
        <f ca="1">IFERROR(IF($B477&lt;&gt;"",VLOOKUP(ET$421,TabelleK56BI,7,FALSE),""),"")</f>
        <v/>
      </c>
      <c r="EU477" s="4" t="str">
        <f ca="1">IFERROR(IF($B477&lt;&gt;"",VLOOKUP(EU$421,TabelleK56BI,7,FALSE),""),"")</f>
        <v/>
      </c>
      <c r="EV477" s="4" t="str">
        <f ca="1">IFERROR(IF($B477&lt;&gt;"",VLOOKUP(EV$421,TabelleK56BI,7,FALSE),""),"")</f>
        <v/>
      </c>
      <c r="EW477" s="4" t="str">
        <f ca="1">IFERROR(IF($B477&lt;&gt;"",VLOOKUP(EW$421,TabelleK56BI,7,FALSE),""),"")</f>
        <v/>
      </c>
      <c r="EX477" s="4" t="str">
        <f ca="1">IFERROR(IF($B477&lt;&gt;"",VLOOKUP(EX$421,TabelleK56BI,7,FALSE),""),"")</f>
        <v/>
      </c>
      <c r="EY477" s="4" t="str">
        <f ca="1">IFERROR(IF($B477&lt;&gt;"",VLOOKUP(EY$421,TabelleK56BI,7,FALSE),""),"")</f>
        <v/>
      </c>
      <c r="EZ477" s="4" t="str">
        <f ca="1">IFERROR(IF($B477&lt;&gt;"",VLOOKUP(EZ$421,TabelleK56BI,7,FALSE),""),"")</f>
        <v/>
      </c>
      <c r="FA477" s="4" t="str">
        <f ca="1">IFERROR(IF($B477&lt;&gt;"",VLOOKUP(FA$421,TabelleK56BI,7,FALSE),""),"")</f>
        <v/>
      </c>
      <c r="FB477" s="4" t="str">
        <f ca="1">IFERROR(IF($B477&lt;&gt;"",VLOOKUP(FB$421,TabelleK56BI,7,FALSE),""),"")</f>
        <v/>
      </c>
      <c r="FC477" s="4" t="str">
        <f ca="1">IFERROR(IF($B477&lt;&gt;"",VLOOKUP(FC$421,TabelleK56BI,7,FALSE),""),"")</f>
        <v/>
      </c>
      <c r="FD477" s="4" t="str">
        <f ca="1">IFERROR(IF($B477&lt;&gt;"",VLOOKUP(FD$421,TabelleK56BI,7,FALSE),""),"")</f>
        <v/>
      </c>
      <c r="FE477" s="4" t="str">
        <f ca="1">IFERROR(IF($B477&lt;&gt;"",VLOOKUP(FE$421,TabelleK56BI,7,FALSE),""),"")</f>
        <v/>
      </c>
      <c r="FF477" s="4" t="str">
        <f ca="1">IFERROR(IF($B477&lt;&gt;"",VLOOKUP(FF$421,TabelleK56BI,7,FALSE),""),"")</f>
        <v/>
      </c>
      <c r="FG477" s="4" t="str">
        <f ca="1">IFERROR(IF($B477&lt;&gt;"",VLOOKUP(FG$421,TabelleK56BI,7,FALSE),""),"")</f>
        <v/>
      </c>
      <c r="FH477" s="4" t="str">
        <f ca="1">IFERROR(IF($B477&lt;&gt;"",VLOOKUP(FH$421,TabelleK56BI,7,FALSE),""),"")</f>
        <v/>
      </c>
      <c r="FI477" s="4" t="str">
        <f ca="1">IFERROR(IF($B477&lt;&gt;"",VLOOKUP(FI$421,TabelleK56BI,7,FALSE),""),"")</f>
        <v/>
      </c>
      <c r="FJ477" s="4" t="str">
        <f ca="1">IFERROR(IF($B477&lt;&gt;"",VLOOKUP(FJ$421,TabelleK56BI,7,FALSE),""),"")</f>
        <v/>
      </c>
      <c r="FK477" s="4" t="str">
        <f ca="1">IFERROR(IF($B477&lt;&gt;"",VLOOKUP(FK$421,TabelleK56BI,7,FALSE),""),"")</f>
        <v/>
      </c>
      <c r="FL477" s="4" t="str">
        <f ca="1">IFERROR(IF($B477&lt;&gt;"",VLOOKUP(FL$421,TabelleK56BI,7,FALSE),""),"")</f>
        <v/>
      </c>
      <c r="FM477" s="4" t="str">
        <f ca="1">IFERROR(IF($B477&lt;&gt;"",VLOOKUP(FM$421,TabelleK56BI,7,FALSE),""),"")</f>
        <v/>
      </c>
      <c r="FN477" s="4" t="str">
        <f ca="1">IFERROR(IF($B477&lt;&gt;"",VLOOKUP(FN$421,TabelleK56BI,7,FALSE),""),"")</f>
        <v/>
      </c>
      <c r="FO477" s="4" t="str">
        <f ca="1">IFERROR(IF($B477&lt;&gt;"",VLOOKUP(FO$421,TabelleK56BI,7,FALSE),""),"")</f>
        <v/>
      </c>
      <c r="FP477" s="4" t="str">
        <f ca="1">IFERROR(IF($B477&lt;&gt;"",VLOOKUP(FP$421,TabelleK56BI,7,FALSE),""),"")</f>
        <v/>
      </c>
      <c r="FQ477" s="4" t="str">
        <f ca="1">IFERROR(IF($B477&lt;&gt;"",VLOOKUP(FQ$421,TabelleK56BI,7,FALSE),""),"")</f>
        <v/>
      </c>
      <c r="FR477" s="4" t="str">
        <f ca="1">IFERROR(IF($B477&lt;&gt;"",VLOOKUP(FR$421,TabelleK56BI,7,FALSE),""),"")</f>
        <v/>
      </c>
      <c r="FS477" s="4" t="str">
        <f ca="1">IFERROR(IF($B477&lt;&gt;"",VLOOKUP(FS$421,TabelleK56BI,7,FALSE),""),"")</f>
        <v/>
      </c>
      <c r="FT477" s="4" t="str">
        <f ca="1">IFERROR(IF($B477&lt;&gt;"",VLOOKUP(FT$421,TabelleK56BI,7,FALSE),""),"")</f>
        <v/>
      </c>
      <c r="FU477" s="4" t="str">
        <f ca="1">IFERROR(IF($B477&lt;&gt;"",VLOOKUP(FU$421,TabelleK56BI,7,FALSE),""),"")</f>
        <v/>
      </c>
      <c r="FV477" s="4" t="str">
        <f ca="1">IFERROR(IF($B477&lt;&gt;"",VLOOKUP(FV$421,TabelleK56BI,7,FALSE),""),"")</f>
        <v/>
      </c>
      <c r="FW477" s="4" t="str">
        <f ca="1">IFERROR(IF($B477&lt;&gt;"",VLOOKUP(FW$421,TabelleK56BI,7,FALSE),""),"")</f>
        <v/>
      </c>
      <c r="FX477" s="4" t="str">
        <f ca="1">IFERROR(IF($B477&lt;&gt;"",VLOOKUP(FX$421,TabelleK56BI,7,FALSE),""),"")</f>
        <v/>
      </c>
      <c r="FY477" s="4" t="str">
        <f ca="1">IFERROR(IF($B477&lt;&gt;"",VLOOKUP(FY$421,TabelleK56BI,7,FALSE),""),"")</f>
        <v/>
      </c>
      <c r="FZ477" s="4" t="str">
        <f ca="1">IFERROR(IF($B477&lt;&gt;"",VLOOKUP(FZ$421,TabelleK56BI,7,FALSE),""),"")</f>
        <v/>
      </c>
      <c r="GA477" s="4" t="str">
        <f ca="1">IFERROR(IF($B477&lt;&gt;"",VLOOKUP(GA$421,TabelleK56BI,7,FALSE),""),"")</f>
        <v/>
      </c>
      <c r="GB477" s="4" t="str">
        <f ca="1">IFERROR(IF($B477&lt;&gt;"",VLOOKUP(GB$421,TabelleK56BI,7,FALSE),""),"")</f>
        <v/>
      </c>
      <c r="GC477" s="4" t="str">
        <f ca="1">IFERROR(IF($B477&lt;&gt;"",VLOOKUP(GC$421,TabelleK56BI,7,FALSE),""),"")</f>
        <v/>
      </c>
      <c r="GD477" s="4" t="str">
        <f ca="1">IFERROR(IF($B477&lt;&gt;"",VLOOKUP(GD$421,TabelleK56BI,7,FALSE),""),"")</f>
        <v/>
      </c>
      <c r="GE477" s="4" t="str">
        <f ca="1">IFERROR(IF($B477&lt;&gt;"",VLOOKUP(GE$421,TabelleK56BI,7,FALSE),""),"")</f>
        <v/>
      </c>
      <c r="GF477" s="4" t="str">
        <f ca="1">IFERROR(IF($B477&lt;&gt;"",VLOOKUP(GF$421,TabelleK56BI,7,FALSE),""),"")</f>
        <v/>
      </c>
      <c r="GG477" s="4" t="str">
        <f ca="1">IFERROR(IF($B477&lt;&gt;"",VLOOKUP(GG$421,TabelleK56BI,7,FALSE),""),"")</f>
        <v/>
      </c>
      <c r="GH477" s="4" t="str">
        <f ca="1">IFERROR(IF($B477&lt;&gt;"",VLOOKUP(GH$421,TabelleK56BI,7,FALSE),""),"")</f>
        <v/>
      </c>
      <c r="GI477" s="4" t="str">
        <f ca="1">IFERROR(IF($B477&lt;&gt;"",VLOOKUP(GI$421,TabelleK56BI,7,FALSE),""),"")</f>
        <v/>
      </c>
      <c r="GJ477" s="4" t="str">
        <f ca="1">IFERROR(IF($B477&lt;&gt;"",VLOOKUP(GJ$421,TabelleK56BI,7,FALSE),""),"")</f>
        <v/>
      </c>
      <c r="GK477" s="4" t="str">
        <f ca="1">IFERROR(IF($B477&lt;&gt;"",VLOOKUP(GK$421,TabelleK56BI,7,FALSE),""),"")</f>
        <v/>
      </c>
      <c r="GL477" s="4" t="str">
        <f ca="1">IFERROR(IF($B477&lt;&gt;"",VLOOKUP(GL$421,TabelleK56BI,7,FALSE),""),"")</f>
        <v/>
      </c>
      <c r="GM477" s="4" t="str">
        <f ca="1">IFERROR(IF($B477&lt;&gt;"",VLOOKUP(GM$421,TabelleK56BI,7,FALSE),""),"")</f>
        <v/>
      </c>
      <c r="GN477" s="4" t="str">
        <f ca="1">IFERROR(IF($B477&lt;&gt;"",VLOOKUP(GN$421,TabelleK56BI,7,FALSE),""),"")</f>
        <v/>
      </c>
      <c r="GO477" s="4" t="str">
        <f ca="1">IFERROR(IF($B477&lt;&gt;"",VLOOKUP(GO$421,TabelleK56BI,7,FALSE),""),"")</f>
        <v/>
      </c>
      <c r="GP477" s="4" t="str">
        <f ca="1">IFERROR(IF($B477&lt;&gt;"",VLOOKUP(GP$421,TabelleK56BI,7,FALSE),""),"")</f>
        <v/>
      </c>
      <c r="GQ477" s="4" t="str">
        <f ca="1">IFERROR(IF($B477&lt;&gt;"",VLOOKUP(GQ$421,TabelleK56BI,7,FALSE),""),"")</f>
        <v/>
      </c>
      <c r="GR477" s="4" t="str">
        <f ca="1">IFERROR(IF($B477&lt;&gt;"",VLOOKUP(GR$421,TabelleK56BI,7,FALSE),""),"")</f>
        <v/>
      </c>
      <c r="GS477" s="4" t="str">
        <f ca="1">IFERROR(IF($B477&lt;&gt;"",VLOOKUP(GS$421,TabelleK56BI,7,FALSE),""),"")</f>
        <v/>
      </c>
      <c r="GT477" s="4" t="str">
        <f ca="1">IFERROR(IF($B477&lt;&gt;"",VLOOKUP(GT$421,TabelleK56BI,7,FALSE),""),"")</f>
        <v/>
      </c>
      <c r="GU477" s="4" t="str">
        <f ca="1">IFERROR(IF($B477&lt;&gt;"",VLOOKUP(GU$421,TabelleK56BI,7,FALSE),""),"")</f>
        <v/>
      </c>
      <c r="GV477" s="4" t="str">
        <f ca="1">IFERROR(IF($B477&lt;&gt;"",VLOOKUP(GV$421,TabelleK56BI,7,FALSE),""),"")</f>
        <v/>
      </c>
      <c r="GW477" s="4" t="str">
        <f ca="1">IFERROR(IF($B477&lt;&gt;"",VLOOKUP(GW$421,TabelleK56BI,7,FALSE),""),"")</f>
        <v/>
      </c>
      <c r="GX477" s="4" t="str">
        <f ca="1">IFERROR(IF($B477&lt;&gt;"",VLOOKUP(GX$421,TabelleK56BI,7,FALSE),""),"")</f>
        <v/>
      </c>
      <c r="GY477" s="4" t="str">
        <f ca="1">IFERROR(IF($B477&lt;&gt;"",VLOOKUP(GY$421,TabelleK56BI,7,FALSE),""),"")</f>
        <v/>
      </c>
      <c r="GZ477" s="4" t="str">
        <f ca="1">IFERROR(IF($B477&lt;&gt;"",VLOOKUP(GZ$421,TabelleK56BI,7,FALSE),""),"")</f>
        <v/>
      </c>
      <c r="HA477" s="4" t="str">
        <f ca="1">IFERROR(IF($B477&lt;&gt;"",VLOOKUP(HA$421,TabelleK56BI,7,FALSE),""),"")</f>
        <v/>
      </c>
      <c r="HB477" s="4" t="str">
        <f ca="1">IFERROR(IF($B477&lt;&gt;"",VLOOKUP(HB$421,TabelleK56BI,7,FALSE),""),"")</f>
        <v/>
      </c>
      <c r="HC477" s="4" t="str">
        <f ca="1">IFERROR(IF($B477&lt;&gt;"",VLOOKUP(HC$421,TabelleK56BI,7,FALSE),""),"")</f>
        <v/>
      </c>
      <c r="HD477" s="4" t="str">
        <f ca="1">IFERROR(IF($B477&lt;&gt;"",VLOOKUP(HD$421,TabelleK56BI,7,FALSE),""),"")</f>
        <v/>
      </c>
      <c r="HE477" s="4" t="str">
        <f ca="1">IFERROR(IF($B477&lt;&gt;"",VLOOKUP(HE$421,TabelleK56BI,7,FALSE),""),"")</f>
        <v/>
      </c>
      <c r="HF477" s="4" t="str">
        <f ca="1">IFERROR(IF($B477&lt;&gt;"",VLOOKUP(HF$421,TabelleK56BI,7,FALSE),""),"")</f>
        <v/>
      </c>
      <c r="HG477" s="4" t="str">
        <f ca="1">IFERROR(IF($B477&lt;&gt;"",VLOOKUP(HG$421,TabelleK56BI,7,FALSE),""),"")</f>
        <v/>
      </c>
      <c r="HH477" s="4" t="str">
        <f ca="1">IFERROR(IF($B477&lt;&gt;"",VLOOKUP(HH$421,TabelleK56BI,7,FALSE),""),"")</f>
        <v/>
      </c>
      <c r="HI477" s="4" t="str">
        <f ca="1">IFERROR(IF($B477&lt;&gt;"",VLOOKUP(HI$421,TabelleK56BI,7,FALSE),""),"")</f>
        <v/>
      </c>
      <c r="HJ477" s="4" t="str">
        <f ca="1">IFERROR(IF($B477&lt;&gt;"",VLOOKUP(HJ$421,TabelleK56BI,7,FALSE),""),"")</f>
        <v/>
      </c>
      <c r="HK477" s="4" t="str">
        <f ca="1">IFERROR(IF($B477&lt;&gt;"",VLOOKUP(HK$421,TabelleK56BI,7,FALSE),""),"")</f>
        <v/>
      </c>
      <c r="HL477" s="4" t="str">
        <f ca="1">IFERROR(IF($B477&lt;&gt;"",VLOOKUP(HL$421,TabelleK56BI,7,FALSE),""),"")</f>
        <v/>
      </c>
      <c r="HM477" s="4" t="str">
        <f ca="1">IFERROR(IF($B477&lt;&gt;"",VLOOKUP(HM$421,TabelleK56BI,7,FALSE),""),"")</f>
        <v/>
      </c>
      <c r="HN477" s="4" t="str">
        <f ca="1">IFERROR(IF($B477&lt;&gt;"",VLOOKUP(HN$421,TabelleK56BI,7,FALSE),""),"")</f>
        <v/>
      </c>
      <c r="HO477" s="4" t="str">
        <f ca="1">IFERROR(IF($B477&lt;&gt;"",VLOOKUP(HO$421,TabelleK56BI,7,FALSE),""),"")</f>
        <v/>
      </c>
      <c r="HP477" s="4" t="str">
        <f ca="1">IFERROR(IF($B477&lt;&gt;"",VLOOKUP(HP$421,TabelleK56BI,7,FALSE),""),"")</f>
        <v/>
      </c>
      <c r="HQ477" s="4" t="str">
        <f ca="1">IFERROR(IF($B477&lt;&gt;"",VLOOKUP(HQ$421,TabelleK56BI,7,FALSE),""),"")</f>
        <v/>
      </c>
      <c r="HR477" s="4" t="str">
        <f ca="1">IFERROR(IF($B477&lt;&gt;"",VLOOKUP(HR$421,TabelleK56BI,7,FALSE),""),"")</f>
        <v/>
      </c>
      <c r="HS477" s="4" t="str">
        <f ca="1">IFERROR(IF($B477&lt;&gt;"",VLOOKUP(HS$421,TabelleK56BI,7,FALSE),""),"")</f>
        <v/>
      </c>
      <c r="HT477" s="4" t="str">
        <f ca="1">IFERROR(IF($B477&lt;&gt;"",VLOOKUP(HT$421,TabelleK56BI,7,FALSE),""),"")</f>
        <v/>
      </c>
      <c r="HU477" s="4" t="str">
        <f ca="1">IFERROR(IF($B477&lt;&gt;"",VLOOKUP(HU$421,TabelleK56BI,7,FALSE),""),"")</f>
        <v/>
      </c>
      <c r="HV477" s="4" t="str">
        <f ca="1">IFERROR(IF($B477&lt;&gt;"",VLOOKUP(HV$421,TabelleK56BI,7,FALSE),""),"")</f>
        <v/>
      </c>
      <c r="HW477" s="4" t="str">
        <f ca="1">IFERROR(IF($B477&lt;&gt;"",VLOOKUP(HW$421,TabelleK56BI,7,FALSE),""),"")</f>
        <v/>
      </c>
      <c r="HX477" s="4" t="str">
        <f ca="1">IFERROR(IF($B477&lt;&gt;"",VLOOKUP(HX$421,TabelleK56BI,7,FALSE),""),"")</f>
        <v/>
      </c>
      <c r="HY477" s="4" t="str">
        <f ca="1">IFERROR(IF($B477&lt;&gt;"",VLOOKUP(HY$421,TabelleK56BI,7,FALSE),""),"")</f>
        <v/>
      </c>
      <c r="HZ477" s="4" t="str">
        <f ca="1">IFERROR(IF($B477&lt;&gt;"",VLOOKUP(HZ$421,TabelleK56BI,7,FALSE),""),"")</f>
        <v/>
      </c>
      <c r="IA477" s="4" t="str">
        <f ca="1">IFERROR(IF($B477&lt;&gt;"",VLOOKUP(IA$421,TabelleK56BI,7,FALSE),""),"")</f>
        <v/>
      </c>
      <c r="IB477" s="4" t="str">
        <f ca="1">IFERROR(IF($B477&lt;&gt;"",VLOOKUP(IB$421,TabelleK56BI,7,FALSE),""),"")</f>
        <v/>
      </c>
      <c r="IC477" s="4" t="str">
        <f ca="1">IFERROR(IF($B477&lt;&gt;"",VLOOKUP(IC$421,TabelleK56BI,7,FALSE),""),"")</f>
        <v/>
      </c>
      <c r="ID477" s="4" t="str">
        <f ca="1">IFERROR(IF($B477&lt;&gt;"",VLOOKUP(ID$421,TabelleK56BI,7,FALSE),""),"")</f>
        <v/>
      </c>
      <c r="IE477" s="4" t="str">
        <f ca="1">IFERROR(IF($B477&lt;&gt;"",VLOOKUP(IE$421,TabelleK56BI,7,FALSE),""),"")</f>
        <v/>
      </c>
      <c r="IF477" s="4" t="str">
        <f ca="1">IFERROR(IF($B477&lt;&gt;"",VLOOKUP(IF$421,TabelleK56BI,7,FALSE),""),"")</f>
        <v/>
      </c>
      <c r="IG477" s="4" t="str">
        <f ca="1">IFERROR(IF($B477&lt;&gt;"",VLOOKUP(IG$421,TabelleK56BI,7,FALSE),""),"")</f>
        <v/>
      </c>
      <c r="IH477" s="4" t="str">
        <f ca="1">IFERROR(IF($B477&lt;&gt;"",VLOOKUP(IH$421,TabelleK56BI,7,FALSE),""),"")</f>
        <v/>
      </c>
      <c r="II477" s="4" t="str">
        <f ca="1">IFERROR(IF($B477&lt;&gt;"",VLOOKUP(II$421,TabelleK56BI,7,FALSE),""),"")</f>
        <v/>
      </c>
      <c r="IJ477" s="4" t="str">
        <f ca="1">IFERROR(IF($B477&lt;&gt;"",VLOOKUP(IJ$421,TabelleK56BI,7,FALSE),""),"")</f>
        <v/>
      </c>
      <c r="IK477" s="4" t="str">
        <f ca="1">IFERROR(IF($B477&lt;&gt;"",VLOOKUP(IK$421,TabelleK56BI,7,FALSE),""),"")</f>
        <v/>
      </c>
      <c r="IL477" s="4" t="str">
        <f ca="1">IFERROR(IF($B477&lt;&gt;"",VLOOKUP(IL$421,TabelleK56BI,7,FALSE),""),"")</f>
        <v/>
      </c>
      <c r="IM477" s="4" t="str">
        <f ca="1">IFERROR(IF($B477&lt;&gt;"",VLOOKUP(IM$421,TabelleK56BI,7,FALSE),""),"")</f>
        <v/>
      </c>
      <c r="IN477" s="4" t="str">
        <f ca="1">IFERROR(IF($B477&lt;&gt;"",VLOOKUP(IN$421,TabelleK56BI,7,FALSE),""),"")</f>
        <v/>
      </c>
      <c r="IO477" s="4" t="str">
        <f ca="1">IFERROR(IF($B477&lt;&gt;"",VLOOKUP(IO$421,TabelleK56BI,7,FALSE),""),"")</f>
        <v/>
      </c>
      <c r="IP477" s="4" t="str">
        <f ca="1">IFERROR(IF($B477&lt;&gt;"",VLOOKUP(IP$421,TabelleK56BI,7,FALSE),""),"")</f>
        <v/>
      </c>
      <c r="IQ477" s="4" t="str">
        <f ca="1">IFERROR(IF($B477&lt;&gt;"",VLOOKUP(IQ$421,TabelleK56BI,7,FALSE),""),"")</f>
        <v/>
      </c>
      <c r="IR477" s="4" t="str">
        <f ca="1">IFERROR(IF($B477&lt;&gt;"",VLOOKUP(IR$421,TabelleK56BI,7,FALSE),""),"")</f>
        <v/>
      </c>
      <c r="IS477" s="4" t="str">
        <f ca="1">IFERROR(IF($B477&lt;&gt;"",VLOOKUP(IS$421,TabelleK56BI,7,FALSE),""),"")</f>
        <v/>
      </c>
      <c r="IT477" s="4" t="str">
        <f ca="1">IFERROR(IF($B477&lt;&gt;"",VLOOKUP(IT$421,TabelleK56BI,7,FALSE),""),"")</f>
        <v/>
      </c>
      <c r="IU477" s="4" t="str">
        <f ca="1">IFERROR(IF($B477&lt;&gt;"",VLOOKUP(IU$421,TabelleK56BI,7,FALSE),""),"")</f>
        <v/>
      </c>
      <c r="IV477" s="4" t="str">
        <f ca="1">IFERROR(IF($B477&lt;&gt;"",VLOOKUP(IV$421,TabelleK56BI,7,FALSE),""),"")</f>
        <v/>
      </c>
      <c r="IW477" s="4" t="str">
        <f ca="1">IFERROR(IF($B477&lt;&gt;"",VLOOKUP(IW$421,TabelleK56BI,7,FALSE),""),"")</f>
        <v/>
      </c>
      <c r="IX477" s="4" t="str">
        <f ca="1">IFERROR(IF($B477&lt;&gt;"",VLOOKUP(IX$421,TabelleK56BI,7,FALSE),""),"")</f>
        <v/>
      </c>
      <c r="IY477" s="4" t="str">
        <f ca="1">IFERROR(IF($B477&lt;&gt;"",VLOOKUP(IY$421,TabelleK56BI,7,FALSE),""),"")</f>
        <v/>
      </c>
      <c r="IZ477" s="4" t="str">
        <f ca="1">IFERROR(IF($B477&lt;&gt;"",VLOOKUP(IZ$421,TabelleK56BI,7,FALSE),""),"")</f>
        <v/>
      </c>
      <c r="JA477" s="4" t="str">
        <f ca="1">IFERROR(IF($B477&lt;&gt;"",VLOOKUP(JA$421,TabelleK56BI,7,FALSE),""),"")</f>
        <v/>
      </c>
      <c r="JB477" s="4" t="str">
        <f ca="1">IFERROR(IF($B477&lt;&gt;"",VLOOKUP(JB$421,TabelleK56BI,7,FALSE),""),"")</f>
        <v/>
      </c>
      <c r="JC477" s="4" t="str">
        <f ca="1">IFERROR(IF($B477&lt;&gt;"",VLOOKUP(JC$421,TabelleK56BI,7,FALSE),""),"")</f>
        <v/>
      </c>
      <c r="JD477" s="4" t="str">
        <f ca="1">IFERROR(IF($B477&lt;&gt;"",VLOOKUP(JD$421,TabelleK56BI,7,FALSE),""),"")</f>
        <v/>
      </c>
      <c r="JE477" s="4" t="str">
        <f ca="1">IFERROR(IF($B477&lt;&gt;"",VLOOKUP(JE$421,TabelleK56BI,7,FALSE),""),"")</f>
        <v/>
      </c>
      <c r="JF477" s="4" t="str">
        <f ca="1">IFERROR(IF($B477&lt;&gt;"",VLOOKUP(JF$421,TabelleK56BI,7,FALSE),""),"")</f>
        <v/>
      </c>
      <c r="JG477" s="4" t="str">
        <f ca="1">IFERROR(IF($B477&lt;&gt;"",VLOOKUP(JG$421,TabelleK56BI,7,FALSE),""),"")</f>
        <v/>
      </c>
      <c r="JH477" s="4" t="str">
        <f ca="1">IFERROR(IF($B477&lt;&gt;"",VLOOKUP(JH$421,TabelleK56BI,7,FALSE),""),"")</f>
        <v/>
      </c>
      <c r="JI477" s="4" t="str">
        <f ca="1">IFERROR(IF($B477&lt;&gt;"",VLOOKUP(JI$421,TabelleK56BI,7,FALSE),""),"")</f>
        <v/>
      </c>
      <c r="JJ477" s="4" t="str">
        <f ca="1">IFERROR(IF($B477&lt;&gt;"",VLOOKUP(JJ$421,TabelleK56BI,7,FALSE),""),"")</f>
        <v/>
      </c>
      <c r="JK477" s="4" t="str">
        <f ca="1">IFERROR(IF($B477&lt;&gt;"",VLOOKUP(JK$421,TabelleK56BI,7,FALSE),""),"")</f>
        <v/>
      </c>
      <c r="JL477" s="4" t="str">
        <f ca="1">IFERROR(IF($B477&lt;&gt;"",VLOOKUP(JL$421,TabelleK56BI,7,FALSE),""),"")</f>
        <v/>
      </c>
      <c r="JM477" s="4" t="str">
        <f ca="1">IFERROR(IF($B477&lt;&gt;"",VLOOKUP(JM$421,TabelleK56BI,7,FALSE),""),"")</f>
        <v/>
      </c>
      <c r="JN477" s="4" t="str">
        <f ca="1">IFERROR(IF($B477&lt;&gt;"",VLOOKUP(JN$421,TabelleK56BI,7,FALSE),""),"")</f>
        <v/>
      </c>
      <c r="JO477" s="4" t="str">
        <f ca="1">IFERROR(IF($B477&lt;&gt;"",VLOOKUP(JO$421,TabelleK56BI,7,FALSE),""),"")</f>
        <v/>
      </c>
      <c r="JP477" s="4" t="str">
        <f ca="1">IFERROR(IF($B477&lt;&gt;"",VLOOKUP(JP$421,TabelleK56BI,7,FALSE),""),"")</f>
        <v/>
      </c>
      <c r="JQ477" s="4" t="str">
        <f ca="1">IFERROR(IF($B477&lt;&gt;"",VLOOKUP(JQ$421,TabelleK56BI,7,FALSE),""),"")</f>
        <v/>
      </c>
      <c r="JR477" s="4" t="str">
        <f ca="1">IFERROR(IF($B477&lt;&gt;"",VLOOKUP(JR$421,TabelleK56BI,7,FALSE),""),"")</f>
        <v/>
      </c>
      <c r="JS477" s="4" t="str">
        <f ca="1">IFERROR(IF($B477&lt;&gt;"",VLOOKUP(JS$421,TabelleK56BI,7,FALSE),""),"")</f>
        <v/>
      </c>
      <c r="JT477" s="4" t="str">
        <f ca="1">IFERROR(IF($B477&lt;&gt;"",VLOOKUP(JT$421,TabelleK56BI,7,FALSE),""),"")</f>
        <v/>
      </c>
      <c r="JU477" s="4" t="str">
        <f ca="1">IFERROR(IF($B477&lt;&gt;"",VLOOKUP(JU$421,TabelleK56BI,7,FALSE),""),"")</f>
        <v/>
      </c>
      <c r="JV477" s="4" t="str">
        <f ca="1">IFERROR(IF($B477&lt;&gt;"",VLOOKUP(JV$421,TabelleK56BI,7,FALSE),""),"")</f>
        <v/>
      </c>
      <c r="JW477" s="4" t="str">
        <f ca="1">IFERROR(IF($B477&lt;&gt;"",VLOOKUP(JW$421,TabelleK56BI,7,FALSE),""),"")</f>
        <v/>
      </c>
      <c r="JX477" s="4" t="str">
        <f ca="1">IFERROR(IF($B477&lt;&gt;"",VLOOKUP(JX$421,TabelleK56BI,7,FALSE),""),"")</f>
        <v/>
      </c>
      <c r="JY477" s="4" t="str">
        <f ca="1">IFERROR(IF($B477&lt;&gt;"",VLOOKUP(JY$421,TabelleK56BI,7,FALSE),""),"")</f>
        <v/>
      </c>
      <c r="JZ477" s="4" t="str">
        <f ca="1">IFERROR(IF($B477&lt;&gt;"",VLOOKUP(JZ$421,TabelleK56BI,7,FALSE),""),"")</f>
        <v/>
      </c>
      <c r="KA477" s="4" t="str">
        <f ca="1">IFERROR(IF($B477&lt;&gt;"",VLOOKUP(KA$421,TabelleK56BI,7,FALSE),""),"")</f>
        <v/>
      </c>
      <c r="KB477" s="4" t="str">
        <f ca="1">IFERROR(IF($B477&lt;&gt;"",VLOOKUP(KB$421,TabelleK56BI,7,FALSE),""),"")</f>
        <v/>
      </c>
      <c r="KC477" s="4" t="str">
        <f ca="1">IFERROR(IF($B477&lt;&gt;"",VLOOKUP(KC$421,TabelleK56BI,7,FALSE),""),"")</f>
        <v/>
      </c>
      <c r="KD477" s="4" t="str">
        <f ca="1">IFERROR(IF($B477&lt;&gt;"",VLOOKUP(KD$421,TabelleK56BI,7,FALSE),""),"")</f>
        <v/>
      </c>
      <c r="KE477" s="4" t="str">
        <f ca="1">IFERROR(IF($B477&lt;&gt;"",VLOOKUP(KE$421,TabelleK56BI,7,FALSE),""),"")</f>
        <v/>
      </c>
      <c r="KF477" s="4" t="str">
        <f ca="1">IFERROR(IF($B477&lt;&gt;"",VLOOKUP(KF$421,TabelleK56BI,7,FALSE),""),"")</f>
        <v/>
      </c>
      <c r="KG477" s="4" t="str">
        <f ca="1">IFERROR(IF($B477&lt;&gt;"",VLOOKUP(KG$421,TabelleK56BI,7,FALSE),""),"")</f>
        <v/>
      </c>
      <c r="KH477" s="4" t="str">
        <f ca="1">IFERROR(IF($B477&lt;&gt;"",VLOOKUP(KH$421,TabelleK56BI,7,FALSE),""),"")</f>
        <v/>
      </c>
      <c r="KI477" s="4" t="str">
        <f ca="1">IFERROR(IF($B477&lt;&gt;"",VLOOKUP(KI$421,TabelleK56BI,7,FALSE),""),"")</f>
        <v/>
      </c>
      <c r="KJ477" s="4" t="str">
        <f ca="1">IFERROR(IF($B477&lt;&gt;"",VLOOKUP(KJ$421,TabelleK56BI,7,FALSE),""),"")</f>
        <v/>
      </c>
      <c r="KK477" s="4" t="str">
        <f ca="1">IFERROR(IF($B477&lt;&gt;"",VLOOKUP(KK$421,TabelleK56BI,7,FALSE),""),"")</f>
        <v/>
      </c>
      <c r="KL477" s="4" t="str">
        <f ca="1">IFERROR(IF($B477&lt;&gt;"",VLOOKUP(KL$421,TabelleK56BI,7,FALSE),""),"")</f>
        <v/>
      </c>
      <c r="KM477" s="4" t="str">
        <f ca="1">IFERROR(IF($B477&lt;&gt;"",VLOOKUP(KM$421,TabelleK56BI,7,FALSE),""),"")</f>
        <v/>
      </c>
      <c r="KN477" s="4" t="str">
        <f ca="1">IFERROR(IF($B477&lt;&gt;"",VLOOKUP(KN$421,TabelleK56BI,7,FALSE),""),"")</f>
        <v/>
      </c>
      <c r="KO477" s="4" t="str">
        <f ca="1">IFERROR(IF($B477&lt;&gt;"",VLOOKUP(KO$421,TabelleK56BI,7,FALSE),""),"")</f>
        <v/>
      </c>
      <c r="KP477" s="4" t="str">
        <f ca="1">IFERROR(IF($B477&lt;&gt;"",VLOOKUP(KP$421,TabelleK56BI,7,FALSE),""),"")</f>
        <v/>
      </c>
      <c r="KQ477" s="4" t="str">
        <f ca="1">IFERROR(IF($B477&lt;&gt;"",VLOOKUP(KQ$421,TabelleK56BI,7,FALSE),""),"")</f>
        <v/>
      </c>
      <c r="KR477" s="4" t="str">
        <f>IFERROR(VLOOKUP($KR$421,TabelleK56BI,7,FALSE),"")</f>
        <v/>
      </c>
      <c r="KS477" s="4" t="str">
        <f>IFERROR(VLOOKUP($KS$421,TabelleK56BI,7,FALSE),"")</f>
        <v/>
      </c>
    </row>
    <row r="478" spans="2:305" ht="12.75" hidden="1" customHeight="1" x14ac:dyDescent="0.2">
      <c r="B478" s="138" t="str">
        <f t="shared" ca="1" si="148"/>
        <v/>
      </c>
      <c r="C478" s="4" t="str">
        <f ca="1">IFERROR(IF($B478&lt;&gt;"",VLOOKUP(C$421,TabelleK57BI,7,FALSE),""),"")</f>
        <v/>
      </c>
      <c r="D478" s="4" t="str">
        <f ca="1">IFERROR(IF($B478&lt;&gt;"",VLOOKUP(D$421,TabelleK57BI,7,FALSE),""),"")</f>
        <v/>
      </c>
      <c r="E478" s="4" t="str">
        <f ca="1">IFERROR(IF($B478&lt;&gt;"",VLOOKUP(E$421,TabelleK57BI,7,FALSE),""),"")</f>
        <v/>
      </c>
      <c r="F478" s="4" t="str">
        <f ca="1">IFERROR(IF($B478&lt;&gt;"",VLOOKUP(F$421,TabelleK57BI,7,FALSE),""),"")</f>
        <v/>
      </c>
      <c r="G478" s="4" t="str">
        <f ca="1">IFERROR(IF($B478&lt;&gt;"",VLOOKUP(G$421,TabelleK57BI,7,FALSE),""),"")</f>
        <v/>
      </c>
      <c r="H478" s="4" t="str">
        <f ca="1">IFERROR(IF($B478&lt;&gt;"",VLOOKUP(H$421,TabelleK57BI,7,FALSE),""),"")</f>
        <v/>
      </c>
      <c r="I478" s="4" t="str">
        <f ca="1">IFERROR(IF($B478&lt;&gt;"",VLOOKUP(I$421,TabelleK57BI,7,FALSE),""),"")</f>
        <v/>
      </c>
      <c r="J478" s="4" t="str">
        <f ca="1">IFERROR(IF($B478&lt;&gt;"",VLOOKUP(J$421,TabelleK57BI,7,FALSE),""),"")</f>
        <v/>
      </c>
      <c r="K478" s="4" t="str">
        <f ca="1">IFERROR(IF($B478&lt;&gt;"",VLOOKUP(K$421,TabelleK57BI,7,FALSE),""),"")</f>
        <v/>
      </c>
      <c r="L478" s="4" t="str">
        <f ca="1">IFERROR(IF($B478&lt;&gt;"",VLOOKUP(L$421,TabelleK57BI,7,FALSE),""),"")</f>
        <v/>
      </c>
      <c r="M478" s="4" t="str">
        <f ca="1">IFERROR(IF($B478&lt;&gt;"",VLOOKUP(M$421,TabelleK57BI,7,FALSE),""),"")</f>
        <v/>
      </c>
      <c r="N478" s="4" t="str">
        <f ca="1">IFERROR(IF($B478&lt;&gt;"",VLOOKUP(N$421,TabelleK57BI,7,FALSE),""),"")</f>
        <v/>
      </c>
      <c r="O478" s="4" t="str">
        <f ca="1">IFERROR(IF($B478&lt;&gt;"",VLOOKUP(O$421,TabelleK57BI,7,FALSE),""),"")</f>
        <v/>
      </c>
      <c r="P478" s="4" t="str">
        <f ca="1">IFERROR(IF($B478&lt;&gt;"",VLOOKUP(P$421,TabelleK57BI,7,FALSE),""),"")</f>
        <v/>
      </c>
      <c r="Q478" s="4" t="str">
        <f ca="1">IFERROR(IF($B478&lt;&gt;"",VLOOKUP(Q$421,TabelleK57BI,7,FALSE),""),"")</f>
        <v/>
      </c>
      <c r="R478" s="4" t="str">
        <f ca="1">IFERROR(IF($B478&lt;&gt;"",VLOOKUP(R$421,TabelleK57BI,7,FALSE),""),"")</f>
        <v/>
      </c>
      <c r="S478" s="4" t="str">
        <f ca="1">IFERROR(IF($B478&lt;&gt;"",VLOOKUP(S$421,TabelleK57BI,7,FALSE),""),"")</f>
        <v/>
      </c>
      <c r="T478" s="4" t="str">
        <f ca="1">IFERROR(IF($B478&lt;&gt;"",VLOOKUP(T$421,TabelleK57BI,7,FALSE),""),"")</f>
        <v/>
      </c>
      <c r="U478" s="4" t="str">
        <f ca="1">IFERROR(IF($B478&lt;&gt;"",VLOOKUP(U$421,TabelleK57BI,7,FALSE),""),"")</f>
        <v/>
      </c>
      <c r="V478" s="4" t="str">
        <f ca="1">IFERROR(IF($B478&lt;&gt;"",VLOOKUP(V$421,TabelleK57BI,7,FALSE),""),"")</f>
        <v/>
      </c>
      <c r="W478" s="4" t="str">
        <f ca="1">IFERROR(IF($B478&lt;&gt;"",VLOOKUP(W$421,TabelleK57BI,7,FALSE),""),"")</f>
        <v/>
      </c>
      <c r="X478" s="4" t="str">
        <f ca="1">IFERROR(IF($B478&lt;&gt;"",VLOOKUP(X$421,TabelleK57BI,7,FALSE),""),"")</f>
        <v/>
      </c>
      <c r="Y478" s="4" t="str">
        <f ca="1">IFERROR(IF($B478&lt;&gt;"",VLOOKUP(Y$421,TabelleK57BI,7,FALSE),""),"")</f>
        <v/>
      </c>
      <c r="Z478" s="4" t="str">
        <f ca="1">IFERROR(IF($B478&lt;&gt;"",VLOOKUP(Z$421,TabelleK57BI,7,FALSE),""),"")</f>
        <v/>
      </c>
      <c r="AA478" s="4" t="str">
        <f ca="1">IFERROR(IF($B478&lt;&gt;"",VLOOKUP(AA$421,TabelleK57BI,7,FALSE),""),"")</f>
        <v/>
      </c>
      <c r="AB478" s="4" t="str">
        <f ca="1">IFERROR(IF($B478&lt;&gt;"",VLOOKUP(AB$421,TabelleK57BI,7,FALSE),""),"")</f>
        <v/>
      </c>
      <c r="AC478" s="4" t="str">
        <f ca="1">IFERROR(IF($B478&lt;&gt;"",VLOOKUP(AC$421,TabelleK57BI,7,FALSE),""),"")</f>
        <v/>
      </c>
      <c r="AD478" s="4" t="str">
        <f ca="1">IFERROR(IF($B478&lt;&gt;"",VLOOKUP(AD$421,TabelleK57BI,7,FALSE),""),"")</f>
        <v/>
      </c>
      <c r="AE478" s="4" t="str">
        <f ca="1">IFERROR(IF($B478&lt;&gt;"",VLOOKUP(AE$421,TabelleK57BI,7,FALSE),""),"")</f>
        <v/>
      </c>
      <c r="AF478" s="4" t="str">
        <f ca="1">IFERROR(IF($B478&lt;&gt;"",VLOOKUP(AF$421,TabelleK57BI,7,FALSE),""),"")</f>
        <v/>
      </c>
      <c r="AG478" s="4" t="str">
        <f ca="1">IFERROR(IF($B478&lt;&gt;"",VLOOKUP(AG$421,TabelleK57BI,7,FALSE),""),"")</f>
        <v/>
      </c>
      <c r="AH478" s="4" t="str">
        <f ca="1">IFERROR(IF($B478&lt;&gt;"",VLOOKUP(AH$421,TabelleK57BI,7,FALSE),""),"")</f>
        <v/>
      </c>
      <c r="AI478" s="4" t="str">
        <f ca="1">IFERROR(IF($B478&lt;&gt;"",VLOOKUP(AI$421,TabelleK57BI,7,FALSE),""),"")</f>
        <v/>
      </c>
      <c r="AJ478" s="4" t="str">
        <f ca="1">IFERROR(IF($B478&lt;&gt;"",VLOOKUP(AJ$421,TabelleK57BI,7,FALSE),""),"")</f>
        <v/>
      </c>
      <c r="AK478" s="4" t="str">
        <f ca="1">IFERROR(IF($B478&lt;&gt;"",VLOOKUP(AK$421,TabelleK57BI,7,FALSE),""),"")</f>
        <v/>
      </c>
      <c r="AL478" s="4" t="str">
        <f ca="1">IFERROR(IF($B478&lt;&gt;"",VLOOKUP(AL$421,TabelleK57BI,7,FALSE),""),"")</f>
        <v/>
      </c>
      <c r="AM478" s="4" t="str">
        <f ca="1">IFERROR(IF($B478&lt;&gt;"",VLOOKUP(AM$421,TabelleK57BI,7,FALSE),""),"")</f>
        <v/>
      </c>
      <c r="AN478" s="4" t="str">
        <f ca="1">IFERROR(IF($B478&lt;&gt;"",VLOOKUP(AN$421,TabelleK57BI,7,FALSE),""),"")</f>
        <v/>
      </c>
      <c r="AO478" s="4" t="str">
        <f ca="1">IFERROR(IF($B478&lt;&gt;"",VLOOKUP(AO$421,TabelleK57BI,7,FALSE),""),"")</f>
        <v/>
      </c>
      <c r="AP478" s="4" t="str">
        <f ca="1">IFERROR(IF($B478&lt;&gt;"",VLOOKUP(AP$421,TabelleK57BI,7,FALSE),""),"")</f>
        <v/>
      </c>
      <c r="AQ478" s="4" t="str">
        <f ca="1">IFERROR(IF($B478&lt;&gt;"",VLOOKUP(AQ$421,TabelleK57BI,7,FALSE),""),"")</f>
        <v/>
      </c>
      <c r="AR478" s="4" t="str">
        <f ca="1">IFERROR(IF($B478&lt;&gt;"",VLOOKUP(AR$421,TabelleK57BI,7,FALSE),""),"")</f>
        <v/>
      </c>
      <c r="AS478" s="4" t="str">
        <f ca="1">IFERROR(IF($B478&lt;&gt;"",VLOOKUP(AS$421,TabelleK57BI,7,FALSE),""),"")</f>
        <v/>
      </c>
      <c r="AT478" s="4" t="str">
        <f ca="1">IFERROR(IF($B478&lt;&gt;"",VLOOKUP(AT$421,TabelleK57BI,7,FALSE),""),"")</f>
        <v/>
      </c>
      <c r="AU478" s="4" t="str">
        <f ca="1">IFERROR(IF($B478&lt;&gt;"",VLOOKUP(AU$421,TabelleK57BI,7,FALSE),""),"")</f>
        <v/>
      </c>
      <c r="AV478" s="4" t="str">
        <f ca="1">IFERROR(IF($B478&lt;&gt;"",VLOOKUP(AV$421,TabelleK57BI,7,FALSE),""),"")</f>
        <v/>
      </c>
      <c r="AW478" s="4" t="str">
        <f ca="1">IFERROR(IF($B478&lt;&gt;"",VLOOKUP(AW$421,TabelleK57BI,7,FALSE),""),"")</f>
        <v/>
      </c>
      <c r="AX478" s="4" t="str">
        <f ca="1">IFERROR(IF($B478&lt;&gt;"",VLOOKUP(AX$421,TabelleK57BI,7,FALSE),""),"")</f>
        <v/>
      </c>
      <c r="AY478" s="4" t="str">
        <f ca="1">IFERROR(IF($B478&lt;&gt;"",VLOOKUP(AY$421,TabelleK57BI,7,FALSE),""),"")</f>
        <v/>
      </c>
      <c r="AZ478" s="4" t="str">
        <f ca="1">IFERROR(IF($B478&lt;&gt;"",VLOOKUP(AZ$421,TabelleK57BI,7,FALSE),""),"")</f>
        <v/>
      </c>
      <c r="BA478" s="4" t="str">
        <f ca="1">IFERROR(IF($B478&lt;&gt;"",VLOOKUP(BA$421,TabelleK57BI,7,FALSE),""),"")</f>
        <v/>
      </c>
      <c r="BB478" s="4" t="str">
        <f ca="1">IFERROR(IF($B478&lt;&gt;"",VLOOKUP(BB$421,TabelleK57BI,7,FALSE),""),"")</f>
        <v/>
      </c>
      <c r="BC478" s="4" t="str">
        <f ca="1">IFERROR(IF($B478&lt;&gt;"",VLOOKUP(BC$421,TabelleK57BI,7,FALSE),""),"")</f>
        <v/>
      </c>
      <c r="BD478" s="4" t="str">
        <f ca="1">IFERROR(IF($B478&lt;&gt;"",VLOOKUP(BD$421,TabelleK57BI,7,FALSE),""),"")</f>
        <v/>
      </c>
      <c r="BE478" s="4" t="str">
        <f ca="1">IFERROR(IF($B478&lt;&gt;"",VLOOKUP(BE$421,TabelleK57BI,7,FALSE),""),"")</f>
        <v/>
      </c>
      <c r="BF478" s="4" t="str">
        <f ca="1">IFERROR(IF($B478&lt;&gt;"",VLOOKUP(BF$421,TabelleK57BI,7,FALSE),""),"")</f>
        <v/>
      </c>
      <c r="BG478" s="4" t="str">
        <f ca="1">IFERROR(IF($B478&lt;&gt;"",VLOOKUP(BG$421,TabelleK57BI,7,FALSE),""),"")</f>
        <v/>
      </c>
      <c r="BH478" s="4" t="str">
        <f ca="1">IFERROR(IF($B478&lt;&gt;"",VLOOKUP(BH$421,TabelleK57BI,7,FALSE),""),"")</f>
        <v/>
      </c>
      <c r="BI478" s="4" t="str">
        <f ca="1">IFERROR(IF($B478&lt;&gt;"",VLOOKUP(BI$421,TabelleK57BI,7,FALSE),""),"")</f>
        <v/>
      </c>
      <c r="BJ478" s="4" t="str">
        <f ca="1">IFERROR(IF($B478&lt;&gt;"",VLOOKUP(BJ$421,TabelleK57BI,7,FALSE),""),"")</f>
        <v/>
      </c>
      <c r="BK478" s="4" t="str">
        <f ca="1">IFERROR(IF($B478&lt;&gt;"",VLOOKUP(BK$421,TabelleK57BI,7,FALSE),""),"")</f>
        <v/>
      </c>
      <c r="BL478" s="4" t="str">
        <f ca="1">IFERROR(IF($B478&lt;&gt;"",VLOOKUP(BL$421,TabelleK57BI,7,FALSE),""),"")</f>
        <v/>
      </c>
      <c r="BM478" s="4" t="str">
        <f ca="1">IFERROR(IF($B478&lt;&gt;"",VLOOKUP(BM$421,TabelleK57BI,7,FALSE),""),"")</f>
        <v/>
      </c>
      <c r="BN478" s="4" t="str">
        <f ca="1">IFERROR(IF($B478&lt;&gt;"",VLOOKUP(BN$421,TabelleK57BI,7,FALSE),""),"")</f>
        <v/>
      </c>
      <c r="BO478" s="4" t="str">
        <f ca="1">IFERROR(IF($B478&lt;&gt;"",VLOOKUP(BO$421,TabelleK57BI,7,FALSE),""),"")</f>
        <v/>
      </c>
      <c r="BP478" s="4" t="str">
        <f ca="1">IFERROR(IF($B478&lt;&gt;"",VLOOKUP(BP$421,TabelleK57BI,7,FALSE),""),"")</f>
        <v/>
      </c>
      <c r="BQ478" s="4" t="str">
        <f ca="1">IFERROR(IF($B478&lt;&gt;"",VLOOKUP(BQ$421,TabelleK57BI,7,FALSE),""),"")</f>
        <v/>
      </c>
      <c r="BR478" s="4" t="str">
        <f ca="1">IFERROR(IF($B478&lt;&gt;"",VLOOKUP(BR$421,TabelleK57BI,7,FALSE),""),"")</f>
        <v/>
      </c>
      <c r="BS478" s="4" t="str">
        <f ca="1">IFERROR(IF($B478&lt;&gt;"",VLOOKUP(BS$421,TabelleK57BI,7,FALSE),""),"")</f>
        <v/>
      </c>
      <c r="BT478" s="4" t="str">
        <f ca="1">IFERROR(IF($B478&lt;&gt;"",VLOOKUP(BT$421,TabelleK57BI,7,FALSE),""),"")</f>
        <v/>
      </c>
      <c r="BU478" s="4" t="str">
        <f ca="1">IFERROR(IF($B478&lt;&gt;"",VLOOKUP(BU$421,TabelleK57BI,7,FALSE),""),"")</f>
        <v/>
      </c>
      <c r="BV478" s="4" t="str">
        <f ca="1">IFERROR(IF($B478&lt;&gt;"",VLOOKUP(BV$421,TabelleK57BI,7,FALSE),""),"")</f>
        <v/>
      </c>
      <c r="BW478" s="4" t="str">
        <f ca="1">IFERROR(IF($B478&lt;&gt;"",VLOOKUP(BW$421,TabelleK57BI,7,FALSE),""),"")</f>
        <v/>
      </c>
      <c r="BX478" s="4" t="str">
        <f ca="1">IFERROR(IF($B478&lt;&gt;"",VLOOKUP(BX$421,TabelleK57BI,7,FALSE),""),"")</f>
        <v/>
      </c>
      <c r="BY478" s="4" t="str">
        <f ca="1">IFERROR(IF($B478&lt;&gt;"",VLOOKUP(BY$421,TabelleK57BI,7,FALSE),""),"")</f>
        <v/>
      </c>
      <c r="BZ478" s="4" t="str">
        <f ca="1">IFERROR(IF($B478&lt;&gt;"",VLOOKUP(BZ$421,TabelleK57BI,7,FALSE),""),"")</f>
        <v/>
      </c>
      <c r="CA478" s="4" t="str">
        <f ca="1">IFERROR(IF($B478&lt;&gt;"",VLOOKUP(CA$421,TabelleK57BI,7,FALSE),""),"")</f>
        <v/>
      </c>
      <c r="CB478" s="4" t="str">
        <f ca="1">IFERROR(IF($B478&lt;&gt;"",VLOOKUP(CB$421,TabelleK57BI,7,FALSE),""),"")</f>
        <v/>
      </c>
      <c r="CC478" s="4" t="str">
        <f ca="1">IFERROR(IF($B478&lt;&gt;"",VLOOKUP(CC$421,TabelleK57BI,7,FALSE),""),"")</f>
        <v/>
      </c>
      <c r="CD478" s="4" t="str">
        <f ca="1">IFERROR(IF($B478&lt;&gt;"",VLOOKUP(CD$421,TabelleK57BI,7,FALSE),""),"")</f>
        <v/>
      </c>
      <c r="CE478" s="4" t="str">
        <f ca="1">IFERROR(IF($B478&lt;&gt;"",VLOOKUP(CE$421,TabelleK57BI,7,FALSE),""),"")</f>
        <v/>
      </c>
      <c r="CF478" s="4" t="str">
        <f ca="1">IFERROR(IF($B478&lt;&gt;"",VLOOKUP(CF$421,TabelleK57BI,7,FALSE),""),"")</f>
        <v/>
      </c>
      <c r="CG478" s="4" t="str">
        <f ca="1">IFERROR(IF($B478&lt;&gt;"",VLOOKUP(CG$421,TabelleK57BI,7,FALSE),""),"")</f>
        <v/>
      </c>
      <c r="CH478" s="4" t="str">
        <f ca="1">IFERROR(IF($B478&lt;&gt;"",VLOOKUP(CH$421,TabelleK57BI,7,FALSE),""),"")</f>
        <v/>
      </c>
      <c r="CI478" s="4" t="str">
        <f ca="1">IFERROR(IF($B478&lt;&gt;"",VLOOKUP(CI$421,TabelleK57BI,7,FALSE),""),"")</f>
        <v/>
      </c>
      <c r="CJ478" s="4" t="str">
        <f ca="1">IFERROR(IF($B478&lt;&gt;"",VLOOKUP(CJ$421,TabelleK57BI,7,FALSE),""),"")</f>
        <v/>
      </c>
      <c r="CK478" s="4" t="str">
        <f ca="1">IFERROR(IF($B478&lt;&gt;"",VLOOKUP(CK$421,TabelleK57BI,7,FALSE),""),"")</f>
        <v/>
      </c>
      <c r="CL478" s="4" t="str">
        <f ca="1">IFERROR(IF($B478&lt;&gt;"",VLOOKUP(CL$421,TabelleK57BI,7,FALSE),""),"")</f>
        <v/>
      </c>
      <c r="CM478" s="4" t="str">
        <f ca="1">IFERROR(IF($B478&lt;&gt;"",VLOOKUP(CM$421,TabelleK57BI,7,FALSE),""),"")</f>
        <v/>
      </c>
      <c r="CN478" s="4" t="str">
        <f ca="1">IFERROR(IF($B478&lt;&gt;"",VLOOKUP(CN$421,TabelleK57BI,7,FALSE),""),"")</f>
        <v/>
      </c>
      <c r="CO478" s="4" t="str">
        <f ca="1">IFERROR(IF($B478&lt;&gt;"",VLOOKUP(CO$421,TabelleK57BI,7,FALSE),""),"")</f>
        <v/>
      </c>
      <c r="CP478" s="4" t="str">
        <f ca="1">IFERROR(IF($B478&lt;&gt;"",VLOOKUP(CP$421,TabelleK57BI,7,FALSE),""),"")</f>
        <v/>
      </c>
      <c r="CQ478" s="4" t="str">
        <f ca="1">IFERROR(IF($B478&lt;&gt;"",VLOOKUP(CQ$421,TabelleK57BI,7,FALSE),""),"")</f>
        <v/>
      </c>
      <c r="CR478" s="4" t="str">
        <f ca="1">IFERROR(IF($B478&lt;&gt;"",VLOOKUP(CR$421,TabelleK57BI,7,FALSE),""),"")</f>
        <v/>
      </c>
      <c r="CS478" s="4" t="str">
        <f ca="1">IFERROR(IF($B478&lt;&gt;"",VLOOKUP(CS$421,TabelleK57BI,7,FALSE),""),"")</f>
        <v/>
      </c>
      <c r="CT478" s="4" t="str">
        <f ca="1">IFERROR(IF($B478&lt;&gt;"",VLOOKUP(CT$421,TabelleK57BI,7,FALSE),""),"")</f>
        <v/>
      </c>
      <c r="CU478" s="4" t="str">
        <f ca="1">IFERROR(IF($B478&lt;&gt;"",VLOOKUP(CU$421,TabelleK57BI,7,FALSE),""),"")</f>
        <v/>
      </c>
      <c r="CV478" s="4" t="str">
        <f ca="1">IFERROR(IF($B478&lt;&gt;"",VLOOKUP(CV$421,TabelleK57BI,7,FALSE),""),"")</f>
        <v/>
      </c>
      <c r="CW478" s="4" t="str">
        <f ca="1">IFERROR(IF($B478&lt;&gt;"",VLOOKUP(CW$421,TabelleK57BI,7,FALSE),""),"")</f>
        <v/>
      </c>
      <c r="CX478" s="4" t="str">
        <f ca="1">IFERROR(IF($B478&lt;&gt;"",VLOOKUP(CX$421,TabelleK57BI,7,FALSE),""),"")</f>
        <v/>
      </c>
      <c r="CY478" s="4" t="str">
        <f ca="1">IFERROR(IF($B478&lt;&gt;"",VLOOKUP(CY$421,TabelleK57BI,7,FALSE),""),"")</f>
        <v/>
      </c>
      <c r="CZ478" s="4" t="str">
        <f ca="1">IFERROR(IF($B478&lt;&gt;"",VLOOKUP(CZ$421,TabelleK57BI,7,FALSE),""),"")</f>
        <v/>
      </c>
      <c r="DA478" s="4" t="str">
        <f ca="1">IFERROR(IF($B478&lt;&gt;"",VLOOKUP(DA$421,TabelleK57BI,7,FALSE),""),"")</f>
        <v/>
      </c>
      <c r="DB478" s="4" t="str">
        <f ca="1">IFERROR(IF($B478&lt;&gt;"",VLOOKUP(DB$421,TabelleK57BI,7,FALSE),""),"")</f>
        <v/>
      </c>
      <c r="DC478" s="4" t="str">
        <f ca="1">IFERROR(IF($B478&lt;&gt;"",VLOOKUP(DC$421,TabelleK57BI,7,FALSE),""),"")</f>
        <v/>
      </c>
      <c r="DD478" s="4" t="str">
        <f ca="1">IFERROR(IF($B478&lt;&gt;"",VLOOKUP(DD$421,TabelleK57BI,7,FALSE),""),"")</f>
        <v/>
      </c>
      <c r="DE478" s="4" t="str">
        <f ca="1">IFERROR(IF($B478&lt;&gt;"",VLOOKUP(DE$421,TabelleK57BI,7,FALSE),""),"")</f>
        <v/>
      </c>
      <c r="DF478" s="4" t="str">
        <f ca="1">IFERROR(IF($B478&lt;&gt;"",VLOOKUP(DF$421,TabelleK57BI,7,FALSE),""),"")</f>
        <v/>
      </c>
      <c r="DG478" s="4" t="str">
        <f ca="1">IFERROR(IF($B478&lt;&gt;"",VLOOKUP(DG$421,TabelleK57BI,7,FALSE),""),"")</f>
        <v/>
      </c>
      <c r="DH478" s="4" t="str">
        <f ca="1">IFERROR(IF($B478&lt;&gt;"",VLOOKUP(DH$421,TabelleK57BI,7,FALSE),""),"")</f>
        <v/>
      </c>
      <c r="DI478" s="4" t="str">
        <f ca="1">IFERROR(IF($B478&lt;&gt;"",VLOOKUP(DI$421,TabelleK57BI,7,FALSE),""),"")</f>
        <v/>
      </c>
      <c r="DJ478" s="4" t="str">
        <f ca="1">IFERROR(IF($B478&lt;&gt;"",VLOOKUP(DJ$421,TabelleK57BI,7,FALSE),""),"")</f>
        <v/>
      </c>
      <c r="DK478" s="4" t="str">
        <f ca="1">IFERROR(IF($B478&lt;&gt;"",VLOOKUP(DK$421,TabelleK57BI,7,FALSE),""),"")</f>
        <v/>
      </c>
      <c r="DL478" s="4" t="str">
        <f ca="1">IFERROR(IF($B478&lt;&gt;"",VLOOKUP(DL$421,TabelleK57BI,7,FALSE),""),"")</f>
        <v/>
      </c>
      <c r="DM478" s="4" t="str">
        <f ca="1">IFERROR(IF($B478&lt;&gt;"",VLOOKUP(DM$421,TabelleK57BI,7,FALSE),""),"")</f>
        <v/>
      </c>
      <c r="DN478" s="4" t="str">
        <f ca="1">IFERROR(IF($B478&lt;&gt;"",VLOOKUP(DN$421,TabelleK57BI,7,FALSE),""),"")</f>
        <v/>
      </c>
      <c r="DO478" s="4" t="str">
        <f ca="1">IFERROR(IF($B478&lt;&gt;"",VLOOKUP(DO$421,TabelleK57BI,7,FALSE),""),"")</f>
        <v/>
      </c>
      <c r="DP478" s="4" t="str">
        <f ca="1">IFERROR(IF($B478&lt;&gt;"",VLOOKUP(DP$421,TabelleK57BI,7,FALSE),""),"")</f>
        <v/>
      </c>
      <c r="DQ478" s="4" t="str">
        <f ca="1">IFERROR(IF($B478&lt;&gt;"",VLOOKUP(DQ$421,TabelleK57BI,7,FALSE),""),"")</f>
        <v/>
      </c>
      <c r="DR478" s="4" t="str">
        <f ca="1">IFERROR(IF($B478&lt;&gt;"",VLOOKUP(DR$421,TabelleK57BI,7,FALSE),""),"")</f>
        <v/>
      </c>
      <c r="DS478" s="4" t="str">
        <f ca="1">IFERROR(IF($B478&lt;&gt;"",VLOOKUP(DS$421,TabelleK57BI,7,FALSE),""),"")</f>
        <v/>
      </c>
      <c r="DT478" s="4" t="str">
        <f ca="1">IFERROR(IF($B478&lt;&gt;"",VLOOKUP(DT$421,TabelleK57BI,7,FALSE),""),"")</f>
        <v/>
      </c>
      <c r="DU478" s="4" t="str">
        <f ca="1">IFERROR(IF($B478&lt;&gt;"",VLOOKUP(DU$421,TabelleK57BI,7,FALSE),""),"")</f>
        <v/>
      </c>
      <c r="DV478" s="4" t="str">
        <f ca="1">IFERROR(IF($B478&lt;&gt;"",VLOOKUP(DV$421,TabelleK57BI,7,FALSE),""),"")</f>
        <v/>
      </c>
      <c r="DW478" s="4" t="str">
        <f ca="1">IFERROR(IF($B478&lt;&gt;"",VLOOKUP(DW$421,TabelleK57BI,7,FALSE),""),"")</f>
        <v/>
      </c>
      <c r="DX478" s="4" t="str">
        <f ca="1">IFERROR(IF($B478&lt;&gt;"",VLOOKUP(DX$421,TabelleK57BI,7,FALSE),""),"")</f>
        <v/>
      </c>
      <c r="DY478" s="4" t="str">
        <f ca="1">IFERROR(IF($B478&lt;&gt;"",VLOOKUP(DY$421,TabelleK57BI,7,FALSE),""),"")</f>
        <v/>
      </c>
      <c r="DZ478" s="4" t="str">
        <f ca="1">IFERROR(IF($B478&lt;&gt;"",VLOOKUP(DZ$421,TabelleK57BI,7,FALSE),""),"")</f>
        <v/>
      </c>
      <c r="EA478" s="4" t="str">
        <f ca="1">IFERROR(IF($B478&lt;&gt;"",VLOOKUP(EA$421,TabelleK57BI,7,FALSE),""),"")</f>
        <v/>
      </c>
      <c r="EB478" s="4" t="str">
        <f ca="1">IFERROR(IF($B478&lt;&gt;"",VLOOKUP(EB$421,TabelleK57BI,7,FALSE),""),"")</f>
        <v/>
      </c>
      <c r="EC478" s="4" t="str">
        <f ca="1">IFERROR(IF($B478&lt;&gt;"",VLOOKUP(EC$421,TabelleK57BI,7,FALSE),""),"")</f>
        <v/>
      </c>
      <c r="ED478" s="4" t="str">
        <f ca="1">IFERROR(IF($B478&lt;&gt;"",VLOOKUP(ED$421,TabelleK57BI,7,FALSE),""),"")</f>
        <v/>
      </c>
      <c r="EE478" s="4" t="str">
        <f ca="1">IFERROR(IF($B478&lt;&gt;"",VLOOKUP(EE$421,TabelleK57BI,7,FALSE),""),"")</f>
        <v/>
      </c>
      <c r="EF478" s="4" t="str">
        <f ca="1">IFERROR(IF($B478&lt;&gt;"",VLOOKUP(EF$421,TabelleK57BI,7,FALSE),""),"")</f>
        <v/>
      </c>
      <c r="EG478" s="4" t="str">
        <f ca="1">IFERROR(IF($B478&lt;&gt;"",VLOOKUP(EG$421,TabelleK57BI,7,FALSE),""),"")</f>
        <v/>
      </c>
      <c r="EH478" s="4" t="str">
        <f ca="1">IFERROR(IF($B478&lt;&gt;"",VLOOKUP(EH$421,TabelleK57BI,7,FALSE),""),"")</f>
        <v/>
      </c>
      <c r="EI478" s="4" t="str">
        <f ca="1">IFERROR(IF($B478&lt;&gt;"",VLOOKUP(EI$421,TabelleK57BI,7,FALSE),""),"")</f>
        <v/>
      </c>
      <c r="EJ478" s="4" t="str">
        <f ca="1">IFERROR(IF($B478&lt;&gt;"",VLOOKUP(EJ$421,TabelleK57BI,7,FALSE),""),"")</f>
        <v/>
      </c>
      <c r="EK478" s="4" t="str">
        <f ca="1">IFERROR(IF($B478&lt;&gt;"",VLOOKUP(EK$421,TabelleK57BI,7,FALSE),""),"")</f>
        <v/>
      </c>
      <c r="EL478" s="4" t="str">
        <f ca="1">IFERROR(IF($B478&lt;&gt;"",VLOOKUP(EL$421,TabelleK57BI,7,FALSE),""),"")</f>
        <v/>
      </c>
      <c r="EM478" s="4" t="str">
        <f ca="1">IFERROR(IF($B478&lt;&gt;"",VLOOKUP(EM$421,TabelleK57BI,7,FALSE),""),"")</f>
        <v/>
      </c>
      <c r="EN478" s="4" t="str">
        <f ca="1">IFERROR(IF($B478&lt;&gt;"",VLOOKUP(EN$421,TabelleK57BI,7,FALSE),""),"")</f>
        <v/>
      </c>
      <c r="EO478" s="4" t="str">
        <f ca="1">IFERROR(IF($B478&lt;&gt;"",VLOOKUP(EO$421,TabelleK57BI,7,FALSE),""),"")</f>
        <v/>
      </c>
      <c r="EP478" s="4" t="str">
        <f ca="1">IFERROR(IF($B478&lt;&gt;"",VLOOKUP(EP$421,TabelleK57BI,7,FALSE),""),"")</f>
        <v/>
      </c>
      <c r="EQ478" s="4" t="str">
        <f ca="1">IFERROR(IF($B478&lt;&gt;"",VLOOKUP(EQ$421,TabelleK57BI,7,FALSE),""),"")</f>
        <v/>
      </c>
      <c r="ER478" s="4" t="str">
        <f ca="1">IFERROR(IF($B478&lt;&gt;"",VLOOKUP(ER$421,TabelleK57BI,7,FALSE),""),"")</f>
        <v/>
      </c>
      <c r="ES478" s="4" t="str">
        <f ca="1">IFERROR(IF($B478&lt;&gt;"",VLOOKUP(ES$421,TabelleK57BI,7,FALSE),""),"")</f>
        <v/>
      </c>
      <c r="ET478" s="4" t="str">
        <f ca="1">IFERROR(IF($B478&lt;&gt;"",VLOOKUP(ET$421,TabelleK57BI,7,FALSE),""),"")</f>
        <v/>
      </c>
      <c r="EU478" s="4" t="str">
        <f ca="1">IFERROR(IF($B478&lt;&gt;"",VLOOKUP(EU$421,TabelleK57BI,7,FALSE),""),"")</f>
        <v/>
      </c>
      <c r="EV478" s="4" t="str">
        <f ca="1">IFERROR(IF($B478&lt;&gt;"",VLOOKUP(EV$421,TabelleK57BI,7,FALSE),""),"")</f>
        <v/>
      </c>
      <c r="EW478" s="4" t="str">
        <f ca="1">IFERROR(IF($B478&lt;&gt;"",VLOOKUP(EW$421,TabelleK57BI,7,FALSE),""),"")</f>
        <v/>
      </c>
      <c r="EX478" s="4" t="str">
        <f ca="1">IFERROR(IF($B478&lt;&gt;"",VLOOKUP(EX$421,TabelleK57BI,7,FALSE),""),"")</f>
        <v/>
      </c>
      <c r="EY478" s="4" t="str">
        <f ca="1">IFERROR(IF($B478&lt;&gt;"",VLOOKUP(EY$421,TabelleK57BI,7,FALSE),""),"")</f>
        <v/>
      </c>
      <c r="EZ478" s="4" t="str">
        <f ca="1">IFERROR(IF($B478&lt;&gt;"",VLOOKUP(EZ$421,TabelleK57BI,7,FALSE),""),"")</f>
        <v/>
      </c>
      <c r="FA478" s="4" t="str">
        <f ca="1">IFERROR(IF($B478&lt;&gt;"",VLOOKUP(FA$421,TabelleK57BI,7,FALSE),""),"")</f>
        <v/>
      </c>
      <c r="FB478" s="4" t="str">
        <f ca="1">IFERROR(IF($B478&lt;&gt;"",VLOOKUP(FB$421,TabelleK57BI,7,FALSE),""),"")</f>
        <v/>
      </c>
      <c r="FC478" s="4" t="str">
        <f ca="1">IFERROR(IF($B478&lt;&gt;"",VLOOKUP(FC$421,TabelleK57BI,7,FALSE),""),"")</f>
        <v/>
      </c>
      <c r="FD478" s="4" t="str">
        <f ca="1">IFERROR(IF($B478&lt;&gt;"",VLOOKUP(FD$421,TabelleK57BI,7,FALSE),""),"")</f>
        <v/>
      </c>
      <c r="FE478" s="4" t="str">
        <f ca="1">IFERROR(IF($B478&lt;&gt;"",VLOOKUP(FE$421,TabelleK57BI,7,FALSE),""),"")</f>
        <v/>
      </c>
      <c r="FF478" s="4" t="str">
        <f ca="1">IFERROR(IF($B478&lt;&gt;"",VLOOKUP(FF$421,TabelleK57BI,7,FALSE),""),"")</f>
        <v/>
      </c>
      <c r="FG478" s="4" t="str">
        <f ca="1">IFERROR(IF($B478&lt;&gt;"",VLOOKUP(FG$421,TabelleK57BI,7,FALSE),""),"")</f>
        <v/>
      </c>
      <c r="FH478" s="4" t="str">
        <f ca="1">IFERROR(IF($B478&lt;&gt;"",VLOOKUP(FH$421,TabelleK57BI,7,FALSE),""),"")</f>
        <v/>
      </c>
      <c r="FI478" s="4" t="str">
        <f ca="1">IFERROR(IF($B478&lt;&gt;"",VLOOKUP(FI$421,TabelleK57BI,7,FALSE),""),"")</f>
        <v/>
      </c>
      <c r="FJ478" s="4" t="str">
        <f ca="1">IFERROR(IF($B478&lt;&gt;"",VLOOKUP(FJ$421,TabelleK57BI,7,FALSE),""),"")</f>
        <v/>
      </c>
      <c r="FK478" s="4" t="str">
        <f ca="1">IFERROR(IF($B478&lt;&gt;"",VLOOKUP(FK$421,TabelleK57BI,7,FALSE),""),"")</f>
        <v/>
      </c>
      <c r="FL478" s="4" t="str">
        <f ca="1">IFERROR(IF($B478&lt;&gt;"",VLOOKUP(FL$421,TabelleK57BI,7,FALSE),""),"")</f>
        <v/>
      </c>
      <c r="FM478" s="4" t="str">
        <f ca="1">IFERROR(IF($B478&lt;&gt;"",VLOOKUP(FM$421,TabelleK57BI,7,FALSE),""),"")</f>
        <v/>
      </c>
      <c r="FN478" s="4" t="str">
        <f ca="1">IFERROR(IF($B478&lt;&gt;"",VLOOKUP(FN$421,TabelleK57BI,7,FALSE),""),"")</f>
        <v/>
      </c>
      <c r="FO478" s="4" t="str">
        <f ca="1">IFERROR(IF($B478&lt;&gt;"",VLOOKUP(FO$421,TabelleK57BI,7,FALSE),""),"")</f>
        <v/>
      </c>
      <c r="FP478" s="4" t="str">
        <f ca="1">IFERROR(IF($B478&lt;&gt;"",VLOOKUP(FP$421,TabelleK57BI,7,FALSE),""),"")</f>
        <v/>
      </c>
      <c r="FQ478" s="4" t="str">
        <f ca="1">IFERROR(IF($B478&lt;&gt;"",VLOOKUP(FQ$421,TabelleK57BI,7,FALSE),""),"")</f>
        <v/>
      </c>
      <c r="FR478" s="4" t="str">
        <f ca="1">IFERROR(IF($B478&lt;&gt;"",VLOOKUP(FR$421,TabelleK57BI,7,FALSE),""),"")</f>
        <v/>
      </c>
      <c r="FS478" s="4" t="str">
        <f ca="1">IFERROR(IF($B478&lt;&gt;"",VLOOKUP(FS$421,TabelleK57BI,7,FALSE),""),"")</f>
        <v/>
      </c>
      <c r="FT478" s="4" t="str">
        <f ca="1">IFERROR(IF($B478&lt;&gt;"",VLOOKUP(FT$421,TabelleK57BI,7,FALSE),""),"")</f>
        <v/>
      </c>
      <c r="FU478" s="4" t="str">
        <f ca="1">IFERROR(IF($B478&lt;&gt;"",VLOOKUP(FU$421,TabelleK57BI,7,FALSE),""),"")</f>
        <v/>
      </c>
      <c r="FV478" s="4" t="str">
        <f ca="1">IFERROR(IF($B478&lt;&gt;"",VLOOKUP(FV$421,TabelleK57BI,7,FALSE),""),"")</f>
        <v/>
      </c>
      <c r="FW478" s="4" t="str">
        <f ca="1">IFERROR(IF($B478&lt;&gt;"",VLOOKUP(FW$421,TabelleK57BI,7,FALSE),""),"")</f>
        <v/>
      </c>
      <c r="FX478" s="4" t="str">
        <f ca="1">IFERROR(IF($B478&lt;&gt;"",VLOOKUP(FX$421,TabelleK57BI,7,FALSE),""),"")</f>
        <v/>
      </c>
      <c r="FY478" s="4" t="str">
        <f ca="1">IFERROR(IF($B478&lt;&gt;"",VLOOKUP(FY$421,TabelleK57BI,7,FALSE),""),"")</f>
        <v/>
      </c>
      <c r="FZ478" s="4" t="str">
        <f ca="1">IFERROR(IF($B478&lt;&gt;"",VLOOKUP(FZ$421,TabelleK57BI,7,FALSE),""),"")</f>
        <v/>
      </c>
      <c r="GA478" s="4" t="str">
        <f ca="1">IFERROR(IF($B478&lt;&gt;"",VLOOKUP(GA$421,TabelleK57BI,7,FALSE),""),"")</f>
        <v/>
      </c>
      <c r="GB478" s="4" t="str">
        <f ca="1">IFERROR(IF($B478&lt;&gt;"",VLOOKUP(GB$421,TabelleK57BI,7,FALSE),""),"")</f>
        <v/>
      </c>
      <c r="GC478" s="4" t="str">
        <f ca="1">IFERROR(IF($B478&lt;&gt;"",VLOOKUP(GC$421,TabelleK57BI,7,FALSE),""),"")</f>
        <v/>
      </c>
      <c r="GD478" s="4" t="str">
        <f ca="1">IFERROR(IF($B478&lt;&gt;"",VLOOKUP(GD$421,TabelleK57BI,7,FALSE),""),"")</f>
        <v/>
      </c>
      <c r="GE478" s="4" t="str">
        <f ca="1">IFERROR(IF($B478&lt;&gt;"",VLOOKUP(GE$421,TabelleK57BI,7,FALSE),""),"")</f>
        <v/>
      </c>
      <c r="GF478" s="4" t="str">
        <f ca="1">IFERROR(IF($B478&lt;&gt;"",VLOOKUP(GF$421,TabelleK57BI,7,FALSE),""),"")</f>
        <v/>
      </c>
      <c r="GG478" s="4" t="str">
        <f ca="1">IFERROR(IF($B478&lt;&gt;"",VLOOKUP(GG$421,TabelleK57BI,7,FALSE),""),"")</f>
        <v/>
      </c>
      <c r="GH478" s="4" t="str">
        <f ca="1">IFERROR(IF($B478&lt;&gt;"",VLOOKUP(GH$421,TabelleK57BI,7,FALSE),""),"")</f>
        <v/>
      </c>
      <c r="GI478" s="4" t="str">
        <f ca="1">IFERROR(IF($B478&lt;&gt;"",VLOOKUP(GI$421,TabelleK57BI,7,FALSE),""),"")</f>
        <v/>
      </c>
      <c r="GJ478" s="4" t="str">
        <f ca="1">IFERROR(IF($B478&lt;&gt;"",VLOOKUP(GJ$421,TabelleK57BI,7,FALSE),""),"")</f>
        <v/>
      </c>
      <c r="GK478" s="4" t="str">
        <f ca="1">IFERROR(IF($B478&lt;&gt;"",VLOOKUP(GK$421,TabelleK57BI,7,FALSE),""),"")</f>
        <v/>
      </c>
      <c r="GL478" s="4" t="str">
        <f ca="1">IFERROR(IF($B478&lt;&gt;"",VLOOKUP(GL$421,TabelleK57BI,7,FALSE),""),"")</f>
        <v/>
      </c>
      <c r="GM478" s="4" t="str">
        <f ca="1">IFERROR(IF($B478&lt;&gt;"",VLOOKUP(GM$421,TabelleK57BI,7,FALSE),""),"")</f>
        <v/>
      </c>
      <c r="GN478" s="4" t="str">
        <f ca="1">IFERROR(IF($B478&lt;&gt;"",VLOOKUP(GN$421,TabelleK57BI,7,FALSE),""),"")</f>
        <v/>
      </c>
      <c r="GO478" s="4" t="str">
        <f ca="1">IFERROR(IF($B478&lt;&gt;"",VLOOKUP(GO$421,TabelleK57BI,7,FALSE),""),"")</f>
        <v/>
      </c>
      <c r="GP478" s="4" t="str">
        <f ca="1">IFERROR(IF($B478&lt;&gt;"",VLOOKUP(GP$421,TabelleK57BI,7,FALSE),""),"")</f>
        <v/>
      </c>
      <c r="GQ478" s="4" t="str">
        <f ca="1">IFERROR(IF($B478&lt;&gt;"",VLOOKUP(GQ$421,TabelleK57BI,7,FALSE),""),"")</f>
        <v/>
      </c>
      <c r="GR478" s="4" t="str">
        <f ca="1">IFERROR(IF($B478&lt;&gt;"",VLOOKUP(GR$421,TabelleK57BI,7,FALSE),""),"")</f>
        <v/>
      </c>
      <c r="GS478" s="4" t="str">
        <f ca="1">IFERROR(IF($B478&lt;&gt;"",VLOOKUP(GS$421,TabelleK57BI,7,FALSE),""),"")</f>
        <v/>
      </c>
      <c r="GT478" s="4" t="str">
        <f ca="1">IFERROR(IF($B478&lt;&gt;"",VLOOKUP(GT$421,TabelleK57BI,7,FALSE),""),"")</f>
        <v/>
      </c>
      <c r="GU478" s="4" t="str">
        <f ca="1">IFERROR(IF($B478&lt;&gt;"",VLOOKUP(GU$421,TabelleK57BI,7,FALSE),""),"")</f>
        <v/>
      </c>
      <c r="GV478" s="4" t="str">
        <f ca="1">IFERROR(IF($B478&lt;&gt;"",VLOOKUP(GV$421,TabelleK57BI,7,FALSE),""),"")</f>
        <v/>
      </c>
      <c r="GW478" s="4" t="str">
        <f ca="1">IFERROR(IF($B478&lt;&gt;"",VLOOKUP(GW$421,TabelleK57BI,7,FALSE),""),"")</f>
        <v/>
      </c>
      <c r="GX478" s="4" t="str">
        <f ca="1">IFERROR(IF($B478&lt;&gt;"",VLOOKUP(GX$421,TabelleK57BI,7,FALSE),""),"")</f>
        <v/>
      </c>
      <c r="GY478" s="4" t="str">
        <f ca="1">IFERROR(IF($B478&lt;&gt;"",VLOOKUP(GY$421,TabelleK57BI,7,FALSE),""),"")</f>
        <v/>
      </c>
      <c r="GZ478" s="4" t="str">
        <f ca="1">IFERROR(IF($B478&lt;&gt;"",VLOOKUP(GZ$421,TabelleK57BI,7,FALSE),""),"")</f>
        <v/>
      </c>
      <c r="HA478" s="4" t="str">
        <f ca="1">IFERROR(IF($B478&lt;&gt;"",VLOOKUP(HA$421,TabelleK57BI,7,FALSE),""),"")</f>
        <v/>
      </c>
      <c r="HB478" s="4" t="str">
        <f ca="1">IFERROR(IF($B478&lt;&gt;"",VLOOKUP(HB$421,TabelleK57BI,7,FALSE),""),"")</f>
        <v/>
      </c>
      <c r="HC478" s="4" t="str">
        <f ca="1">IFERROR(IF($B478&lt;&gt;"",VLOOKUP(HC$421,TabelleK57BI,7,FALSE),""),"")</f>
        <v/>
      </c>
      <c r="HD478" s="4" t="str">
        <f ca="1">IFERROR(IF($B478&lt;&gt;"",VLOOKUP(HD$421,TabelleK57BI,7,FALSE),""),"")</f>
        <v/>
      </c>
      <c r="HE478" s="4" t="str">
        <f ca="1">IFERROR(IF($B478&lt;&gt;"",VLOOKUP(HE$421,TabelleK57BI,7,FALSE),""),"")</f>
        <v/>
      </c>
      <c r="HF478" s="4" t="str">
        <f ca="1">IFERROR(IF($B478&lt;&gt;"",VLOOKUP(HF$421,TabelleK57BI,7,FALSE),""),"")</f>
        <v/>
      </c>
      <c r="HG478" s="4" t="str">
        <f ca="1">IFERROR(IF($B478&lt;&gt;"",VLOOKUP(HG$421,TabelleK57BI,7,FALSE),""),"")</f>
        <v/>
      </c>
      <c r="HH478" s="4" t="str">
        <f ca="1">IFERROR(IF($B478&lt;&gt;"",VLOOKUP(HH$421,TabelleK57BI,7,FALSE),""),"")</f>
        <v/>
      </c>
      <c r="HI478" s="4" t="str">
        <f ca="1">IFERROR(IF($B478&lt;&gt;"",VLOOKUP(HI$421,TabelleK57BI,7,FALSE),""),"")</f>
        <v/>
      </c>
      <c r="HJ478" s="4" t="str">
        <f ca="1">IFERROR(IF($B478&lt;&gt;"",VLOOKUP(HJ$421,TabelleK57BI,7,FALSE),""),"")</f>
        <v/>
      </c>
      <c r="HK478" s="4" t="str">
        <f ca="1">IFERROR(IF($B478&lt;&gt;"",VLOOKUP(HK$421,TabelleK57BI,7,FALSE),""),"")</f>
        <v/>
      </c>
      <c r="HL478" s="4" t="str">
        <f ca="1">IFERROR(IF($B478&lt;&gt;"",VLOOKUP(HL$421,TabelleK57BI,7,FALSE),""),"")</f>
        <v/>
      </c>
      <c r="HM478" s="4" t="str">
        <f ca="1">IFERROR(IF($B478&lt;&gt;"",VLOOKUP(HM$421,TabelleK57BI,7,FALSE),""),"")</f>
        <v/>
      </c>
      <c r="HN478" s="4" t="str">
        <f ca="1">IFERROR(IF($B478&lt;&gt;"",VLOOKUP(HN$421,TabelleK57BI,7,FALSE),""),"")</f>
        <v/>
      </c>
      <c r="HO478" s="4" t="str">
        <f ca="1">IFERROR(IF($B478&lt;&gt;"",VLOOKUP(HO$421,TabelleK57BI,7,FALSE),""),"")</f>
        <v/>
      </c>
      <c r="HP478" s="4" t="str">
        <f ca="1">IFERROR(IF($B478&lt;&gt;"",VLOOKUP(HP$421,TabelleK57BI,7,FALSE),""),"")</f>
        <v/>
      </c>
      <c r="HQ478" s="4" t="str">
        <f ca="1">IFERROR(IF($B478&lt;&gt;"",VLOOKUP(HQ$421,TabelleK57BI,7,FALSE),""),"")</f>
        <v/>
      </c>
      <c r="HR478" s="4" t="str">
        <f ca="1">IFERROR(IF($B478&lt;&gt;"",VLOOKUP(HR$421,TabelleK57BI,7,FALSE),""),"")</f>
        <v/>
      </c>
      <c r="HS478" s="4" t="str">
        <f ca="1">IFERROR(IF($B478&lt;&gt;"",VLOOKUP(HS$421,TabelleK57BI,7,FALSE),""),"")</f>
        <v/>
      </c>
      <c r="HT478" s="4" t="str">
        <f ca="1">IFERROR(IF($B478&lt;&gt;"",VLOOKUP(HT$421,TabelleK57BI,7,FALSE),""),"")</f>
        <v/>
      </c>
      <c r="HU478" s="4" t="str">
        <f ca="1">IFERROR(IF($B478&lt;&gt;"",VLOOKUP(HU$421,TabelleK57BI,7,FALSE),""),"")</f>
        <v/>
      </c>
      <c r="HV478" s="4" t="str">
        <f ca="1">IFERROR(IF($B478&lt;&gt;"",VLOOKUP(HV$421,TabelleK57BI,7,FALSE),""),"")</f>
        <v/>
      </c>
      <c r="HW478" s="4" t="str">
        <f ca="1">IFERROR(IF($B478&lt;&gt;"",VLOOKUP(HW$421,TabelleK57BI,7,FALSE),""),"")</f>
        <v/>
      </c>
      <c r="HX478" s="4" t="str">
        <f ca="1">IFERROR(IF($B478&lt;&gt;"",VLOOKUP(HX$421,TabelleK57BI,7,FALSE),""),"")</f>
        <v/>
      </c>
      <c r="HY478" s="4" t="str">
        <f ca="1">IFERROR(IF($B478&lt;&gt;"",VLOOKUP(HY$421,TabelleK57BI,7,FALSE),""),"")</f>
        <v/>
      </c>
      <c r="HZ478" s="4" t="str">
        <f ca="1">IFERROR(IF($B478&lt;&gt;"",VLOOKUP(HZ$421,TabelleK57BI,7,FALSE),""),"")</f>
        <v/>
      </c>
      <c r="IA478" s="4" t="str">
        <f ca="1">IFERROR(IF($B478&lt;&gt;"",VLOOKUP(IA$421,TabelleK57BI,7,FALSE),""),"")</f>
        <v/>
      </c>
      <c r="IB478" s="4" t="str">
        <f ca="1">IFERROR(IF($B478&lt;&gt;"",VLOOKUP(IB$421,TabelleK57BI,7,FALSE),""),"")</f>
        <v/>
      </c>
      <c r="IC478" s="4" t="str">
        <f ca="1">IFERROR(IF($B478&lt;&gt;"",VLOOKUP(IC$421,TabelleK57BI,7,FALSE),""),"")</f>
        <v/>
      </c>
      <c r="ID478" s="4" t="str">
        <f ca="1">IFERROR(IF($B478&lt;&gt;"",VLOOKUP(ID$421,TabelleK57BI,7,FALSE),""),"")</f>
        <v/>
      </c>
      <c r="IE478" s="4" t="str">
        <f ca="1">IFERROR(IF($B478&lt;&gt;"",VLOOKUP(IE$421,TabelleK57BI,7,FALSE),""),"")</f>
        <v/>
      </c>
      <c r="IF478" s="4" t="str">
        <f ca="1">IFERROR(IF($B478&lt;&gt;"",VLOOKUP(IF$421,TabelleK57BI,7,FALSE),""),"")</f>
        <v/>
      </c>
      <c r="IG478" s="4" t="str">
        <f ca="1">IFERROR(IF($B478&lt;&gt;"",VLOOKUP(IG$421,TabelleK57BI,7,FALSE),""),"")</f>
        <v/>
      </c>
      <c r="IH478" s="4" t="str">
        <f ca="1">IFERROR(IF($B478&lt;&gt;"",VLOOKUP(IH$421,TabelleK57BI,7,FALSE),""),"")</f>
        <v/>
      </c>
      <c r="II478" s="4" t="str">
        <f ca="1">IFERROR(IF($B478&lt;&gt;"",VLOOKUP(II$421,TabelleK57BI,7,FALSE),""),"")</f>
        <v/>
      </c>
      <c r="IJ478" s="4" t="str">
        <f ca="1">IFERROR(IF($B478&lt;&gt;"",VLOOKUP(IJ$421,TabelleK57BI,7,FALSE),""),"")</f>
        <v/>
      </c>
      <c r="IK478" s="4" t="str">
        <f ca="1">IFERROR(IF($B478&lt;&gt;"",VLOOKUP(IK$421,TabelleK57BI,7,FALSE),""),"")</f>
        <v/>
      </c>
      <c r="IL478" s="4" t="str">
        <f ca="1">IFERROR(IF($B478&lt;&gt;"",VLOOKUP(IL$421,TabelleK57BI,7,FALSE),""),"")</f>
        <v/>
      </c>
      <c r="IM478" s="4" t="str">
        <f ca="1">IFERROR(IF($B478&lt;&gt;"",VLOOKUP(IM$421,TabelleK57BI,7,FALSE),""),"")</f>
        <v/>
      </c>
      <c r="IN478" s="4" t="str">
        <f ca="1">IFERROR(IF($B478&lt;&gt;"",VLOOKUP(IN$421,TabelleK57BI,7,FALSE),""),"")</f>
        <v/>
      </c>
      <c r="IO478" s="4" t="str">
        <f ca="1">IFERROR(IF($B478&lt;&gt;"",VLOOKUP(IO$421,TabelleK57BI,7,FALSE),""),"")</f>
        <v/>
      </c>
      <c r="IP478" s="4" t="str">
        <f ca="1">IFERROR(IF($B478&lt;&gt;"",VLOOKUP(IP$421,TabelleK57BI,7,FALSE),""),"")</f>
        <v/>
      </c>
      <c r="IQ478" s="4" t="str">
        <f ca="1">IFERROR(IF($B478&lt;&gt;"",VLOOKUP(IQ$421,TabelleK57BI,7,FALSE),""),"")</f>
        <v/>
      </c>
      <c r="IR478" s="4" t="str">
        <f ca="1">IFERROR(IF($B478&lt;&gt;"",VLOOKUP(IR$421,TabelleK57BI,7,FALSE),""),"")</f>
        <v/>
      </c>
      <c r="IS478" s="4" t="str">
        <f ca="1">IFERROR(IF($B478&lt;&gt;"",VLOOKUP(IS$421,TabelleK57BI,7,FALSE),""),"")</f>
        <v/>
      </c>
      <c r="IT478" s="4" t="str">
        <f ca="1">IFERROR(IF($B478&lt;&gt;"",VLOOKUP(IT$421,TabelleK57BI,7,FALSE),""),"")</f>
        <v/>
      </c>
      <c r="IU478" s="4" t="str">
        <f ca="1">IFERROR(IF($B478&lt;&gt;"",VLOOKUP(IU$421,TabelleK57BI,7,FALSE),""),"")</f>
        <v/>
      </c>
      <c r="IV478" s="4" t="str">
        <f ca="1">IFERROR(IF($B478&lt;&gt;"",VLOOKUP(IV$421,TabelleK57BI,7,FALSE),""),"")</f>
        <v/>
      </c>
      <c r="IW478" s="4" t="str">
        <f ca="1">IFERROR(IF($B478&lt;&gt;"",VLOOKUP(IW$421,TabelleK57BI,7,FALSE),""),"")</f>
        <v/>
      </c>
      <c r="IX478" s="4" t="str">
        <f ca="1">IFERROR(IF($B478&lt;&gt;"",VLOOKUP(IX$421,TabelleK57BI,7,FALSE),""),"")</f>
        <v/>
      </c>
      <c r="IY478" s="4" t="str">
        <f ca="1">IFERROR(IF($B478&lt;&gt;"",VLOOKUP(IY$421,TabelleK57BI,7,FALSE),""),"")</f>
        <v/>
      </c>
      <c r="IZ478" s="4" t="str">
        <f ca="1">IFERROR(IF($B478&lt;&gt;"",VLOOKUP(IZ$421,TabelleK57BI,7,FALSE),""),"")</f>
        <v/>
      </c>
      <c r="JA478" s="4" t="str">
        <f ca="1">IFERROR(IF($B478&lt;&gt;"",VLOOKUP(JA$421,TabelleK57BI,7,FALSE),""),"")</f>
        <v/>
      </c>
      <c r="JB478" s="4" t="str">
        <f ca="1">IFERROR(IF($B478&lt;&gt;"",VLOOKUP(JB$421,TabelleK57BI,7,FALSE),""),"")</f>
        <v/>
      </c>
      <c r="JC478" s="4" t="str">
        <f ca="1">IFERROR(IF($B478&lt;&gt;"",VLOOKUP(JC$421,TabelleK57BI,7,FALSE),""),"")</f>
        <v/>
      </c>
      <c r="JD478" s="4" t="str">
        <f ca="1">IFERROR(IF($B478&lt;&gt;"",VLOOKUP(JD$421,TabelleK57BI,7,FALSE),""),"")</f>
        <v/>
      </c>
      <c r="JE478" s="4" t="str">
        <f ca="1">IFERROR(IF($B478&lt;&gt;"",VLOOKUP(JE$421,TabelleK57BI,7,FALSE),""),"")</f>
        <v/>
      </c>
      <c r="JF478" s="4" t="str">
        <f ca="1">IFERROR(IF($B478&lt;&gt;"",VLOOKUP(JF$421,TabelleK57BI,7,FALSE),""),"")</f>
        <v/>
      </c>
      <c r="JG478" s="4" t="str">
        <f ca="1">IFERROR(IF($B478&lt;&gt;"",VLOOKUP(JG$421,TabelleK57BI,7,FALSE),""),"")</f>
        <v/>
      </c>
      <c r="JH478" s="4" t="str">
        <f ca="1">IFERROR(IF($B478&lt;&gt;"",VLOOKUP(JH$421,TabelleK57BI,7,FALSE),""),"")</f>
        <v/>
      </c>
      <c r="JI478" s="4" t="str">
        <f ca="1">IFERROR(IF($B478&lt;&gt;"",VLOOKUP(JI$421,TabelleK57BI,7,FALSE),""),"")</f>
        <v/>
      </c>
      <c r="JJ478" s="4" t="str">
        <f ca="1">IFERROR(IF($B478&lt;&gt;"",VLOOKUP(JJ$421,TabelleK57BI,7,FALSE),""),"")</f>
        <v/>
      </c>
      <c r="JK478" s="4" t="str">
        <f ca="1">IFERROR(IF($B478&lt;&gt;"",VLOOKUP(JK$421,TabelleK57BI,7,FALSE),""),"")</f>
        <v/>
      </c>
      <c r="JL478" s="4" t="str">
        <f ca="1">IFERROR(IF($B478&lt;&gt;"",VLOOKUP(JL$421,TabelleK57BI,7,FALSE),""),"")</f>
        <v/>
      </c>
      <c r="JM478" s="4" t="str">
        <f ca="1">IFERROR(IF($B478&lt;&gt;"",VLOOKUP(JM$421,TabelleK57BI,7,FALSE),""),"")</f>
        <v/>
      </c>
      <c r="JN478" s="4" t="str">
        <f ca="1">IFERROR(IF($B478&lt;&gt;"",VLOOKUP(JN$421,TabelleK57BI,7,FALSE),""),"")</f>
        <v/>
      </c>
      <c r="JO478" s="4" t="str">
        <f ca="1">IFERROR(IF($B478&lt;&gt;"",VLOOKUP(JO$421,TabelleK57BI,7,FALSE),""),"")</f>
        <v/>
      </c>
      <c r="JP478" s="4" t="str">
        <f ca="1">IFERROR(IF($B478&lt;&gt;"",VLOOKUP(JP$421,TabelleK57BI,7,FALSE),""),"")</f>
        <v/>
      </c>
      <c r="JQ478" s="4" t="str">
        <f ca="1">IFERROR(IF($B478&lt;&gt;"",VLOOKUP(JQ$421,TabelleK57BI,7,FALSE),""),"")</f>
        <v/>
      </c>
      <c r="JR478" s="4" t="str">
        <f ca="1">IFERROR(IF($B478&lt;&gt;"",VLOOKUP(JR$421,TabelleK57BI,7,FALSE),""),"")</f>
        <v/>
      </c>
      <c r="JS478" s="4" t="str">
        <f ca="1">IFERROR(IF($B478&lt;&gt;"",VLOOKUP(JS$421,TabelleK57BI,7,FALSE),""),"")</f>
        <v/>
      </c>
      <c r="JT478" s="4" t="str">
        <f ca="1">IFERROR(IF($B478&lt;&gt;"",VLOOKUP(JT$421,TabelleK57BI,7,FALSE),""),"")</f>
        <v/>
      </c>
      <c r="JU478" s="4" t="str">
        <f ca="1">IFERROR(IF($B478&lt;&gt;"",VLOOKUP(JU$421,TabelleK57BI,7,FALSE),""),"")</f>
        <v/>
      </c>
      <c r="JV478" s="4" t="str">
        <f ca="1">IFERROR(IF($B478&lt;&gt;"",VLOOKUP(JV$421,TabelleK57BI,7,FALSE),""),"")</f>
        <v/>
      </c>
      <c r="JW478" s="4" t="str">
        <f ca="1">IFERROR(IF($B478&lt;&gt;"",VLOOKUP(JW$421,TabelleK57BI,7,FALSE),""),"")</f>
        <v/>
      </c>
      <c r="JX478" s="4" t="str">
        <f ca="1">IFERROR(IF($B478&lt;&gt;"",VLOOKUP(JX$421,TabelleK57BI,7,FALSE),""),"")</f>
        <v/>
      </c>
      <c r="JY478" s="4" t="str">
        <f ca="1">IFERROR(IF($B478&lt;&gt;"",VLOOKUP(JY$421,TabelleK57BI,7,FALSE),""),"")</f>
        <v/>
      </c>
      <c r="JZ478" s="4" t="str">
        <f ca="1">IFERROR(IF($B478&lt;&gt;"",VLOOKUP(JZ$421,TabelleK57BI,7,FALSE),""),"")</f>
        <v/>
      </c>
      <c r="KA478" s="4" t="str">
        <f ca="1">IFERROR(IF($B478&lt;&gt;"",VLOOKUP(KA$421,TabelleK57BI,7,FALSE),""),"")</f>
        <v/>
      </c>
      <c r="KB478" s="4" t="str">
        <f ca="1">IFERROR(IF($B478&lt;&gt;"",VLOOKUP(KB$421,TabelleK57BI,7,FALSE),""),"")</f>
        <v/>
      </c>
      <c r="KC478" s="4" t="str">
        <f ca="1">IFERROR(IF($B478&lt;&gt;"",VLOOKUP(KC$421,TabelleK57BI,7,FALSE),""),"")</f>
        <v/>
      </c>
      <c r="KD478" s="4" t="str">
        <f ca="1">IFERROR(IF($B478&lt;&gt;"",VLOOKUP(KD$421,TabelleK57BI,7,FALSE),""),"")</f>
        <v/>
      </c>
      <c r="KE478" s="4" t="str">
        <f ca="1">IFERROR(IF($B478&lt;&gt;"",VLOOKUP(KE$421,TabelleK57BI,7,FALSE),""),"")</f>
        <v/>
      </c>
      <c r="KF478" s="4" t="str">
        <f ca="1">IFERROR(IF($B478&lt;&gt;"",VLOOKUP(KF$421,TabelleK57BI,7,FALSE),""),"")</f>
        <v/>
      </c>
      <c r="KG478" s="4" t="str">
        <f ca="1">IFERROR(IF($B478&lt;&gt;"",VLOOKUP(KG$421,TabelleK57BI,7,FALSE),""),"")</f>
        <v/>
      </c>
      <c r="KH478" s="4" t="str">
        <f ca="1">IFERROR(IF($B478&lt;&gt;"",VLOOKUP(KH$421,TabelleK57BI,7,FALSE),""),"")</f>
        <v/>
      </c>
      <c r="KI478" s="4" t="str">
        <f ca="1">IFERROR(IF($B478&lt;&gt;"",VLOOKUP(KI$421,TabelleK57BI,7,FALSE),""),"")</f>
        <v/>
      </c>
      <c r="KJ478" s="4" t="str">
        <f ca="1">IFERROR(IF($B478&lt;&gt;"",VLOOKUP(KJ$421,TabelleK57BI,7,FALSE),""),"")</f>
        <v/>
      </c>
      <c r="KK478" s="4" t="str">
        <f ca="1">IFERROR(IF($B478&lt;&gt;"",VLOOKUP(KK$421,TabelleK57BI,7,FALSE),""),"")</f>
        <v/>
      </c>
      <c r="KL478" s="4" t="str">
        <f ca="1">IFERROR(IF($B478&lt;&gt;"",VLOOKUP(KL$421,TabelleK57BI,7,FALSE),""),"")</f>
        <v/>
      </c>
      <c r="KM478" s="4" t="str">
        <f ca="1">IFERROR(IF($B478&lt;&gt;"",VLOOKUP(KM$421,TabelleK57BI,7,FALSE),""),"")</f>
        <v/>
      </c>
      <c r="KN478" s="4" t="str">
        <f ca="1">IFERROR(IF($B478&lt;&gt;"",VLOOKUP(KN$421,TabelleK57BI,7,FALSE),""),"")</f>
        <v/>
      </c>
      <c r="KO478" s="4" t="str">
        <f ca="1">IFERROR(IF($B478&lt;&gt;"",VLOOKUP(KO$421,TabelleK57BI,7,FALSE),""),"")</f>
        <v/>
      </c>
      <c r="KP478" s="4" t="str">
        <f ca="1">IFERROR(IF($B478&lt;&gt;"",VLOOKUP(KP$421,TabelleK57BI,7,FALSE),""),"")</f>
        <v/>
      </c>
      <c r="KQ478" s="4" t="str">
        <f ca="1">IFERROR(IF($B478&lt;&gt;"",VLOOKUP(KQ$421,TabelleK57BI,7,FALSE),""),"")</f>
        <v/>
      </c>
      <c r="KR478" s="4" t="str">
        <f>IFERROR(VLOOKUP($KR$421,TabelleK57BI,7,FALSE),"")</f>
        <v/>
      </c>
      <c r="KS478" s="4" t="str">
        <f>IFERROR(VLOOKUP($KS$421,TabelleK57BI,7,FALSE),"")</f>
        <v/>
      </c>
    </row>
    <row r="479" spans="2:305" ht="12.75" hidden="1" customHeight="1" x14ac:dyDescent="0.2">
      <c r="B479" s="138" t="str">
        <f t="shared" ca="1" si="148"/>
        <v/>
      </c>
      <c r="C479" s="4" t="str">
        <f ca="1">IFERROR(IF($B479&lt;&gt;"",VLOOKUP(C$421,TabelleK58BI,7,FALSE),""),"")</f>
        <v/>
      </c>
      <c r="D479" s="4" t="str">
        <f ca="1">IFERROR(IF($B479&lt;&gt;"",VLOOKUP(D$421,TabelleK58BI,7,FALSE),""),"")</f>
        <v/>
      </c>
      <c r="E479" s="4" t="str">
        <f ca="1">IFERROR(IF($B479&lt;&gt;"",VLOOKUP(E$421,TabelleK58BI,7,FALSE),""),"")</f>
        <v/>
      </c>
      <c r="F479" s="4" t="str">
        <f ca="1">IFERROR(IF($B479&lt;&gt;"",VLOOKUP(F$421,TabelleK58BI,7,FALSE),""),"")</f>
        <v/>
      </c>
      <c r="G479" s="4" t="str">
        <f ca="1">IFERROR(IF($B479&lt;&gt;"",VLOOKUP(G$421,TabelleK58BI,7,FALSE),""),"")</f>
        <v/>
      </c>
      <c r="H479" s="4" t="str">
        <f ca="1">IFERROR(IF($B479&lt;&gt;"",VLOOKUP(H$421,TabelleK58BI,7,FALSE),""),"")</f>
        <v/>
      </c>
      <c r="I479" s="4" t="str">
        <f ca="1">IFERROR(IF($B479&lt;&gt;"",VLOOKUP(I$421,TabelleK58BI,7,FALSE),""),"")</f>
        <v/>
      </c>
      <c r="J479" s="4" t="str">
        <f ca="1">IFERROR(IF($B479&lt;&gt;"",VLOOKUP(J$421,TabelleK58BI,7,FALSE),""),"")</f>
        <v/>
      </c>
      <c r="K479" s="4" t="str">
        <f ca="1">IFERROR(IF($B479&lt;&gt;"",VLOOKUP(K$421,TabelleK58BI,7,FALSE),""),"")</f>
        <v/>
      </c>
      <c r="L479" s="4" t="str">
        <f ca="1">IFERROR(IF($B479&lt;&gt;"",VLOOKUP(L$421,TabelleK58BI,7,FALSE),""),"")</f>
        <v/>
      </c>
      <c r="M479" s="4" t="str">
        <f ca="1">IFERROR(IF($B479&lt;&gt;"",VLOOKUP(M$421,TabelleK58BI,7,FALSE),""),"")</f>
        <v/>
      </c>
      <c r="N479" s="4" t="str">
        <f ca="1">IFERROR(IF($B479&lt;&gt;"",VLOOKUP(N$421,TabelleK58BI,7,FALSE),""),"")</f>
        <v/>
      </c>
      <c r="O479" s="4" t="str">
        <f ca="1">IFERROR(IF($B479&lt;&gt;"",VLOOKUP(O$421,TabelleK58BI,7,FALSE),""),"")</f>
        <v/>
      </c>
      <c r="P479" s="4" t="str">
        <f ca="1">IFERROR(IF($B479&lt;&gt;"",VLOOKUP(P$421,TabelleK58BI,7,FALSE),""),"")</f>
        <v/>
      </c>
      <c r="Q479" s="4" t="str">
        <f ca="1">IFERROR(IF($B479&lt;&gt;"",VLOOKUP(Q$421,TabelleK58BI,7,FALSE),""),"")</f>
        <v/>
      </c>
      <c r="R479" s="4" t="str">
        <f ca="1">IFERROR(IF($B479&lt;&gt;"",VLOOKUP(R$421,TabelleK58BI,7,FALSE),""),"")</f>
        <v/>
      </c>
      <c r="S479" s="4" t="str">
        <f ca="1">IFERROR(IF($B479&lt;&gt;"",VLOOKUP(S$421,TabelleK58BI,7,FALSE),""),"")</f>
        <v/>
      </c>
      <c r="T479" s="4" t="str">
        <f ca="1">IFERROR(IF($B479&lt;&gt;"",VLOOKUP(T$421,TabelleK58BI,7,FALSE),""),"")</f>
        <v/>
      </c>
      <c r="U479" s="4" t="str">
        <f ca="1">IFERROR(IF($B479&lt;&gt;"",VLOOKUP(U$421,TabelleK58BI,7,FALSE),""),"")</f>
        <v/>
      </c>
      <c r="V479" s="4" t="str">
        <f ca="1">IFERROR(IF($B479&lt;&gt;"",VLOOKUP(V$421,TabelleK58BI,7,FALSE),""),"")</f>
        <v/>
      </c>
      <c r="W479" s="4" t="str">
        <f ca="1">IFERROR(IF($B479&lt;&gt;"",VLOOKUP(W$421,TabelleK58BI,7,FALSE),""),"")</f>
        <v/>
      </c>
      <c r="X479" s="4" t="str">
        <f ca="1">IFERROR(IF($B479&lt;&gt;"",VLOOKUP(X$421,TabelleK58BI,7,FALSE),""),"")</f>
        <v/>
      </c>
      <c r="Y479" s="4" t="str">
        <f ca="1">IFERROR(IF($B479&lt;&gt;"",VLOOKUP(Y$421,TabelleK58BI,7,FALSE),""),"")</f>
        <v/>
      </c>
      <c r="Z479" s="4" t="str">
        <f ca="1">IFERROR(IF($B479&lt;&gt;"",VLOOKUP(Z$421,TabelleK58BI,7,FALSE),""),"")</f>
        <v/>
      </c>
      <c r="AA479" s="4" t="str">
        <f ca="1">IFERROR(IF($B479&lt;&gt;"",VLOOKUP(AA$421,TabelleK58BI,7,FALSE),""),"")</f>
        <v/>
      </c>
      <c r="AB479" s="4" t="str">
        <f ca="1">IFERROR(IF($B479&lt;&gt;"",VLOOKUP(AB$421,TabelleK58BI,7,FALSE),""),"")</f>
        <v/>
      </c>
      <c r="AC479" s="4" t="str">
        <f ca="1">IFERROR(IF($B479&lt;&gt;"",VLOOKUP(AC$421,TabelleK58BI,7,FALSE),""),"")</f>
        <v/>
      </c>
      <c r="AD479" s="4" t="str">
        <f ca="1">IFERROR(IF($B479&lt;&gt;"",VLOOKUP(AD$421,TabelleK58BI,7,FALSE),""),"")</f>
        <v/>
      </c>
      <c r="AE479" s="4" t="str">
        <f ca="1">IFERROR(IF($B479&lt;&gt;"",VLOOKUP(AE$421,TabelleK58BI,7,FALSE),""),"")</f>
        <v/>
      </c>
      <c r="AF479" s="4" t="str">
        <f ca="1">IFERROR(IF($B479&lt;&gt;"",VLOOKUP(AF$421,TabelleK58BI,7,FALSE),""),"")</f>
        <v/>
      </c>
      <c r="AG479" s="4" t="str">
        <f ca="1">IFERROR(IF($B479&lt;&gt;"",VLOOKUP(AG$421,TabelleK58BI,7,FALSE),""),"")</f>
        <v/>
      </c>
      <c r="AH479" s="4" t="str">
        <f ca="1">IFERROR(IF($B479&lt;&gt;"",VLOOKUP(AH$421,TabelleK58BI,7,FALSE),""),"")</f>
        <v/>
      </c>
      <c r="AI479" s="4" t="str">
        <f ca="1">IFERROR(IF($B479&lt;&gt;"",VLOOKUP(AI$421,TabelleK58BI,7,FALSE),""),"")</f>
        <v/>
      </c>
      <c r="AJ479" s="4" t="str">
        <f ca="1">IFERROR(IF($B479&lt;&gt;"",VLOOKUP(AJ$421,TabelleK58BI,7,FALSE),""),"")</f>
        <v/>
      </c>
      <c r="AK479" s="4" t="str">
        <f ca="1">IFERROR(IF($B479&lt;&gt;"",VLOOKUP(AK$421,TabelleK58BI,7,FALSE),""),"")</f>
        <v/>
      </c>
      <c r="AL479" s="4" t="str">
        <f ca="1">IFERROR(IF($B479&lt;&gt;"",VLOOKUP(AL$421,TabelleK58BI,7,FALSE),""),"")</f>
        <v/>
      </c>
      <c r="AM479" s="4" t="str">
        <f ca="1">IFERROR(IF($B479&lt;&gt;"",VLOOKUP(AM$421,TabelleK58BI,7,FALSE),""),"")</f>
        <v/>
      </c>
      <c r="AN479" s="4" t="str">
        <f ca="1">IFERROR(IF($B479&lt;&gt;"",VLOOKUP(AN$421,TabelleK58BI,7,FALSE),""),"")</f>
        <v/>
      </c>
      <c r="AO479" s="4" t="str">
        <f ca="1">IFERROR(IF($B479&lt;&gt;"",VLOOKUP(AO$421,TabelleK58BI,7,FALSE),""),"")</f>
        <v/>
      </c>
      <c r="AP479" s="4" t="str">
        <f ca="1">IFERROR(IF($B479&lt;&gt;"",VLOOKUP(AP$421,TabelleK58BI,7,FALSE),""),"")</f>
        <v/>
      </c>
      <c r="AQ479" s="4" t="str">
        <f ca="1">IFERROR(IF($B479&lt;&gt;"",VLOOKUP(AQ$421,TabelleK58BI,7,FALSE),""),"")</f>
        <v/>
      </c>
      <c r="AR479" s="4" t="str">
        <f ca="1">IFERROR(IF($B479&lt;&gt;"",VLOOKUP(AR$421,TabelleK58BI,7,FALSE),""),"")</f>
        <v/>
      </c>
      <c r="AS479" s="4" t="str">
        <f ca="1">IFERROR(IF($B479&lt;&gt;"",VLOOKUP(AS$421,TabelleK58BI,7,FALSE),""),"")</f>
        <v/>
      </c>
      <c r="AT479" s="4" t="str">
        <f ca="1">IFERROR(IF($B479&lt;&gt;"",VLOOKUP(AT$421,TabelleK58BI,7,FALSE),""),"")</f>
        <v/>
      </c>
      <c r="AU479" s="4" t="str">
        <f ca="1">IFERROR(IF($B479&lt;&gt;"",VLOOKUP(AU$421,TabelleK58BI,7,FALSE),""),"")</f>
        <v/>
      </c>
      <c r="AV479" s="4" t="str">
        <f ca="1">IFERROR(IF($B479&lt;&gt;"",VLOOKUP(AV$421,TabelleK58BI,7,FALSE),""),"")</f>
        <v/>
      </c>
      <c r="AW479" s="4" t="str">
        <f ca="1">IFERROR(IF($B479&lt;&gt;"",VLOOKUP(AW$421,TabelleK58BI,7,FALSE),""),"")</f>
        <v/>
      </c>
      <c r="AX479" s="4" t="str">
        <f ca="1">IFERROR(IF($B479&lt;&gt;"",VLOOKUP(AX$421,TabelleK58BI,7,FALSE),""),"")</f>
        <v/>
      </c>
      <c r="AY479" s="4" t="str">
        <f ca="1">IFERROR(IF($B479&lt;&gt;"",VLOOKUP(AY$421,TabelleK58BI,7,FALSE),""),"")</f>
        <v/>
      </c>
      <c r="AZ479" s="4" t="str">
        <f ca="1">IFERROR(IF($B479&lt;&gt;"",VLOOKUP(AZ$421,TabelleK58BI,7,FALSE),""),"")</f>
        <v/>
      </c>
      <c r="BA479" s="4" t="str">
        <f ca="1">IFERROR(IF($B479&lt;&gt;"",VLOOKUP(BA$421,TabelleK58BI,7,FALSE),""),"")</f>
        <v/>
      </c>
      <c r="BB479" s="4" t="str">
        <f ca="1">IFERROR(IF($B479&lt;&gt;"",VLOOKUP(BB$421,TabelleK58BI,7,FALSE),""),"")</f>
        <v/>
      </c>
      <c r="BC479" s="4" t="str">
        <f ca="1">IFERROR(IF($B479&lt;&gt;"",VLOOKUP(BC$421,TabelleK58BI,7,FALSE),""),"")</f>
        <v/>
      </c>
      <c r="BD479" s="4" t="str">
        <f ca="1">IFERROR(IF($B479&lt;&gt;"",VLOOKUP(BD$421,TabelleK58BI,7,FALSE),""),"")</f>
        <v/>
      </c>
      <c r="BE479" s="4" t="str">
        <f ca="1">IFERROR(IF($B479&lt;&gt;"",VLOOKUP(BE$421,TabelleK58BI,7,FALSE),""),"")</f>
        <v/>
      </c>
      <c r="BF479" s="4" t="str">
        <f ca="1">IFERROR(IF($B479&lt;&gt;"",VLOOKUP(BF$421,TabelleK58BI,7,FALSE),""),"")</f>
        <v/>
      </c>
      <c r="BG479" s="4" t="str">
        <f ca="1">IFERROR(IF($B479&lt;&gt;"",VLOOKUP(BG$421,TabelleK58BI,7,FALSE),""),"")</f>
        <v/>
      </c>
      <c r="BH479" s="4" t="str">
        <f ca="1">IFERROR(IF($B479&lt;&gt;"",VLOOKUP(BH$421,TabelleK58BI,7,FALSE),""),"")</f>
        <v/>
      </c>
      <c r="BI479" s="4" t="str">
        <f ca="1">IFERROR(IF($B479&lt;&gt;"",VLOOKUP(BI$421,TabelleK58BI,7,FALSE),""),"")</f>
        <v/>
      </c>
      <c r="BJ479" s="4" t="str">
        <f ca="1">IFERROR(IF($B479&lt;&gt;"",VLOOKUP(BJ$421,TabelleK58BI,7,FALSE),""),"")</f>
        <v/>
      </c>
      <c r="BK479" s="4" t="str">
        <f ca="1">IFERROR(IF($B479&lt;&gt;"",VLOOKUP(BK$421,TabelleK58BI,7,FALSE),""),"")</f>
        <v/>
      </c>
      <c r="BL479" s="4" t="str">
        <f ca="1">IFERROR(IF($B479&lt;&gt;"",VLOOKUP(BL$421,TabelleK58BI,7,FALSE),""),"")</f>
        <v/>
      </c>
      <c r="BM479" s="4" t="str">
        <f ca="1">IFERROR(IF($B479&lt;&gt;"",VLOOKUP(BM$421,TabelleK58BI,7,FALSE),""),"")</f>
        <v/>
      </c>
      <c r="BN479" s="4" t="str">
        <f ca="1">IFERROR(IF($B479&lt;&gt;"",VLOOKUP(BN$421,TabelleK58BI,7,FALSE),""),"")</f>
        <v/>
      </c>
      <c r="BO479" s="4" t="str">
        <f ca="1">IFERROR(IF($B479&lt;&gt;"",VLOOKUP(BO$421,TabelleK58BI,7,FALSE),""),"")</f>
        <v/>
      </c>
      <c r="BP479" s="4" t="str">
        <f ca="1">IFERROR(IF($B479&lt;&gt;"",VLOOKUP(BP$421,TabelleK58BI,7,FALSE),""),"")</f>
        <v/>
      </c>
      <c r="BQ479" s="4" t="str">
        <f ca="1">IFERROR(IF($B479&lt;&gt;"",VLOOKUP(BQ$421,TabelleK58BI,7,FALSE),""),"")</f>
        <v/>
      </c>
      <c r="BR479" s="4" t="str">
        <f ca="1">IFERROR(IF($B479&lt;&gt;"",VLOOKUP(BR$421,TabelleK58BI,7,FALSE),""),"")</f>
        <v/>
      </c>
      <c r="BS479" s="4" t="str">
        <f ca="1">IFERROR(IF($B479&lt;&gt;"",VLOOKUP(BS$421,TabelleK58BI,7,FALSE),""),"")</f>
        <v/>
      </c>
      <c r="BT479" s="4" t="str">
        <f ca="1">IFERROR(IF($B479&lt;&gt;"",VLOOKUP(BT$421,TabelleK58BI,7,FALSE),""),"")</f>
        <v/>
      </c>
      <c r="BU479" s="4" t="str">
        <f ca="1">IFERROR(IF($B479&lt;&gt;"",VLOOKUP(BU$421,TabelleK58BI,7,FALSE),""),"")</f>
        <v/>
      </c>
      <c r="BV479" s="4" t="str">
        <f ca="1">IFERROR(IF($B479&lt;&gt;"",VLOOKUP(BV$421,TabelleK58BI,7,FALSE),""),"")</f>
        <v/>
      </c>
      <c r="BW479" s="4" t="str">
        <f ca="1">IFERROR(IF($B479&lt;&gt;"",VLOOKUP(BW$421,TabelleK58BI,7,FALSE),""),"")</f>
        <v/>
      </c>
      <c r="BX479" s="4" t="str">
        <f ca="1">IFERROR(IF($B479&lt;&gt;"",VLOOKUP(BX$421,TabelleK58BI,7,FALSE),""),"")</f>
        <v/>
      </c>
      <c r="BY479" s="4" t="str">
        <f ca="1">IFERROR(IF($B479&lt;&gt;"",VLOOKUP(BY$421,TabelleK58BI,7,FALSE),""),"")</f>
        <v/>
      </c>
      <c r="BZ479" s="4" t="str">
        <f ca="1">IFERROR(IF($B479&lt;&gt;"",VLOOKUP(BZ$421,TabelleK58BI,7,FALSE),""),"")</f>
        <v/>
      </c>
      <c r="CA479" s="4" t="str">
        <f ca="1">IFERROR(IF($B479&lt;&gt;"",VLOOKUP(CA$421,TabelleK58BI,7,FALSE),""),"")</f>
        <v/>
      </c>
      <c r="CB479" s="4" t="str">
        <f ca="1">IFERROR(IF($B479&lt;&gt;"",VLOOKUP(CB$421,TabelleK58BI,7,FALSE),""),"")</f>
        <v/>
      </c>
      <c r="CC479" s="4" t="str">
        <f ca="1">IFERROR(IF($B479&lt;&gt;"",VLOOKUP(CC$421,TabelleK58BI,7,FALSE),""),"")</f>
        <v/>
      </c>
      <c r="CD479" s="4" t="str">
        <f ca="1">IFERROR(IF($B479&lt;&gt;"",VLOOKUP(CD$421,TabelleK58BI,7,FALSE),""),"")</f>
        <v/>
      </c>
      <c r="CE479" s="4" t="str">
        <f ca="1">IFERROR(IF($B479&lt;&gt;"",VLOOKUP(CE$421,TabelleK58BI,7,FALSE),""),"")</f>
        <v/>
      </c>
      <c r="CF479" s="4" t="str">
        <f ca="1">IFERROR(IF($B479&lt;&gt;"",VLOOKUP(CF$421,TabelleK58BI,7,FALSE),""),"")</f>
        <v/>
      </c>
      <c r="CG479" s="4" t="str">
        <f ca="1">IFERROR(IF($B479&lt;&gt;"",VLOOKUP(CG$421,TabelleK58BI,7,FALSE),""),"")</f>
        <v/>
      </c>
      <c r="CH479" s="4" t="str">
        <f ca="1">IFERROR(IF($B479&lt;&gt;"",VLOOKUP(CH$421,TabelleK58BI,7,FALSE),""),"")</f>
        <v/>
      </c>
      <c r="CI479" s="4" t="str">
        <f ca="1">IFERROR(IF($B479&lt;&gt;"",VLOOKUP(CI$421,TabelleK58BI,7,FALSE),""),"")</f>
        <v/>
      </c>
      <c r="CJ479" s="4" t="str">
        <f ca="1">IFERROR(IF($B479&lt;&gt;"",VLOOKUP(CJ$421,TabelleK58BI,7,FALSE),""),"")</f>
        <v/>
      </c>
      <c r="CK479" s="4" t="str">
        <f ca="1">IFERROR(IF($B479&lt;&gt;"",VLOOKUP(CK$421,TabelleK58BI,7,FALSE),""),"")</f>
        <v/>
      </c>
      <c r="CL479" s="4" t="str">
        <f ca="1">IFERROR(IF($B479&lt;&gt;"",VLOOKUP(CL$421,TabelleK58BI,7,FALSE),""),"")</f>
        <v/>
      </c>
      <c r="CM479" s="4" t="str">
        <f ca="1">IFERROR(IF($B479&lt;&gt;"",VLOOKUP(CM$421,TabelleK58BI,7,FALSE),""),"")</f>
        <v/>
      </c>
      <c r="CN479" s="4" t="str">
        <f ca="1">IFERROR(IF($B479&lt;&gt;"",VLOOKUP(CN$421,TabelleK58BI,7,FALSE),""),"")</f>
        <v/>
      </c>
      <c r="CO479" s="4" t="str">
        <f ca="1">IFERROR(IF($B479&lt;&gt;"",VLOOKUP(CO$421,TabelleK58BI,7,FALSE),""),"")</f>
        <v/>
      </c>
      <c r="CP479" s="4" t="str">
        <f ca="1">IFERROR(IF($B479&lt;&gt;"",VLOOKUP(CP$421,TabelleK58BI,7,FALSE),""),"")</f>
        <v/>
      </c>
      <c r="CQ479" s="4" t="str">
        <f ca="1">IFERROR(IF($B479&lt;&gt;"",VLOOKUP(CQ$421,TabelleK58BI,7,FALSE),""),"")</f>
        <v/>
      </c>
      <c r="CR479" s="4" t="str">
        <f ca="1">IFERROR(IF($B479&lt;&gt;"",VLOOKUP(CR$421,TabelleK58BI,7,FALSE),""),"")</f>
        <v/>
      </c>
      <c r="CS479" s="4" t="str">
        <f ca="1">IFERROR(IF($B479&lt;&gt;"",VLOOKUP(CS$421,TabelleK58BI,7,FALSE),""),"")</f>
        <v/>
      </c>
      <c r="CT479" s="4" t="str">
        <f ca="1">IFERROR(IF($B479&lt;&gt;"",VLOOKUP(CT$421,TabelleK58BI,7,FALSE),""),"")</f>
        <v/>
      </c>
      <c r="CU479" s="4" t="str">
        <f ca="1">IFERROR(IF($B479&lt;&gt;"",VLOOKUP(CU$421,TabelleK58BI,7,FALSE),""),"")</f>
        <v/>
      </c>
      <c r="CV479" s="4" t="str">
        <f ca="1">IFERROR(IF($B479&lt;&gt;"",VLOOKUP(CV$421,TabelleK58BI,7,FALSE),""),"")</f>
        <v/>
      </c>
      <c r="CW479" s="4" t="str">
        <f ca="1">IFERROR(IF($B479&lt;&gt;"",VLOOKUP(CW$421,TabelleK58BI,7,FALSE),""),"")</f>
        <v/>
      </c>
      <c r="CX479" s="4" t="str">
        <f ca="1">IFERROR(IF($B479&lt;&gt;"",VLOOKUP(CX$421,TabelleK58BI,7,FALSE),""),"")</f>
        <v/>
      </c>
      <c r="CY479" s="4" t="str">
        <f ca="1">IFERROR(IF($B479&lt;&gt;"",VLOOKUP(CY$421,TabelleK58BI,7,FALSE),""),"")</f>
        <v/>
      </c>
      <c r="CZ479" s="4" t="str">
        <f ca="1">IFERROR(IF($B479&lt;&gt;"",VLOOKUP(CZ$421,TabelleK58BI,7,FALSE),""),"")</f>
        <v/>
      </c>
      <c r="DA479" s="4" t="str">
        <f ca="1">IFERROR(IF($B479&lt;&gt;"",VLOOKUP(DA$421,TabelleK58BI,7,FALSE),""),"")</f>
        <v/>
      </c>
      <c r="DB479" s="4" t="str">
        <f ca="1">IFERROR(IF($B479&lt;&gt;"",VLOOKUP(DB$421,TabelleK58BI,7,FALSE),""),"")</f>
        <v/>
      </c>
      <c r="DC479" s="4" t="str">
        <f ca="1">IFERROR(IF($B479&lt;&gt;"",VLOOKUP(DC$421,TabelleK58BI,7,FALSE),""),"")</f>
        <v/>
      </c>
      <c r="DD479" s="4" t="str">
        <f ca="1">IFERROR(IF($B479&lt;&gt;"",VLOOKUP(DD$421,TabelleK58BI,7,FALSE),""),"")</f>
        <v/>
      </c>
      <c r="DE479" s="4" t="str">
        <f ca="1">IFERROR(IF($B479&lt;&gt;"",VLOOKUP(DE$421,TabelleK58BI,7,FALSE),""),"")</f>
        <v/>
      </c>
      <c r="DF479" s="4" t="str">
        <f ca="1">IFERROR(IF($B479&lt;&gt;"",VLOOKUP(DF$421,TabelleK58BI,7,FALSE),""),"")</f>
        <v/>
      </c>
      <c r="DG479" s="4" t="str">
        <f ca="1">IFERROR(IF($B479&lt;&gt;"",VLOOKUP(DG$421,TabelleK58BI,7,FALSE),""),"")</f>
        <v/>
      </c>
      <c r="DH479" s="4" t="str">
        <f ca="1">IFERROR(IF($B479&lt;&gt;"",VLOOKUP(DH$421,TabelleK58BI,7,FALSE),""),"")</f>
        <v/>
      </c>
      <c r="DI479" s="4" t="str">
        <f ca="1">IFERROR(IF($B479&lt;&gt;"",VLOOKUP(DI$421,TabelleK58BI,7,FALSE),""),"")</f>
        <v/>
      </c>
      <c r="DJ479" s="4" t="str">
        <f ca="1">IFERROR(IF($B479&lt;&gt;"",VLOOKUP(DJ$421,TabelleK58BI,7,FALSE),""),"")</f>
        <v/>
      </c>
      <c r="DK479" s="4" t="str">
        <f ca="1">IFERROR(IF($B479&lt;&gt;"",VLOOKUP(DK$421,TabelleK58BI,7,FALSE),""),"")</f>
        <v/>
      </c>
      <c r="DL479" s="4" t="str">
        <f ca="1">IFERROR(IF($B479&lt;&gt;"",VLOOKUP(DL$421,TabelleK58BI,7,FALSE),""),"")</f>
        <v/>
      </c>
      <c r="DM479" s="4" t="str">
        <f ca="1">IFERROR(IF($B479&lt;&gt;"",VLOOKUP(DM$421,TabelleK58BI,7,FALSE),""),"")</f>
        <v/>
      </c>
      <c r="DN479" s="4" t="str">
        <f ca="1">IFERROR(IF($B479&lt;&gt;"",VLOOKUP(DN$421,TabelleK58BI,7,FALSE),""),"")</f>
        <v/>
      </c>
      <c r="DO479" s="4" t="str">
        <f ca="1">IFERROR(IF($B479&lt;&gt;"",VLOOKUP(DO$421,TabelleK58BI,7,FALSE),""),"")</f>
        <v/>
      </c>
      <c r="DP479" s="4" t="str">
        <f ca="1">IFERROR(IF($B479&lt;&gt;"",VLOOKUP(DP$421,TabelleK58BI,7,FALSE),""),"")</f>
        <v/>
      </c>
      <c r="DQ479" s="4" t="str">
        <f ca="1">IFERROR(IF($B479&lt;&gt;"",VLOOKUP(DQ$421,TabelleK58BI,7,FALSE),""),"")</f>
        <v/>
      </c>
      <c r="DR479" s="4" t="str">
        <f ca="1">IFERROR(IF($B479&lt;&gt;"",VLOOKUP(DR$421,TabelleK58BI,7,FALSE),""),"")</f>
        <v/>
      </c>
      <c r="DS479" s="4" t="str">
        <f ca="1">IFERROR(IF($B479&lt;&gt;"",VLOOKUP(DS$421,TabelleK58BI,7,FALSE),""),"")</f>
        <v/>
      </c>
      <c r="DT479" s="4" t="str">
        <f ca="1">IFERROR(IF($B479&lt;&gt;"",VLOOKUP(DT$421,TabelleK58BI,7,FALSE),""),"")</f>
        <v/>
      </c>
      <c r="DU479" s="4" t="str">
        <f ca="1">IFERROR(IF($B479&lt;&gt;"",VLOOKUP(DU$421,TabelleK58BI,7,FALSE),""),"")</f>
        <v/>
      </c>
      <c r="DV479" s="4" t="str">
        <f ca="1">IFERROR(IF($B479&lt;&gt;"",VLOOKUP(DV$421,TabelleK58BI,7,FALSE),""),"")</f>
        <v/>
      </c>
      <c r="DW479" s="4" t="str">
        <f ca="1">IFERROR(IF($B479&lt;&gt;"",VLOOKUP(DW$421,TabelleK58BI,7,FALSE),""),"")</f>
        <v/>
      </c>
      <c r="DX479" s="4" t="str">
        <f ca="1">IFERROR(IF($B479&lt;&gt;"",VLOOKUP(DX$421,TabelleK58BI,7,FALSE),""),"")</f>
        <v/>
      </c>
      <c r="DY479" s="4" t="str">
        <f ca="1">IFERROR(IF($B479&lt;&gt;"",VLOOKUP(DY$421,TabelleK58BI,7,FALSE),""),"")</f>
        <v/>
      </c>
      <c r="DZ479" s="4" t="str">
        <f ca="1">IFERROR(IF($B479&lt;&gt;"",VLOOKUP(DZ$421,TabelleK58BI,7,FALSE),""),"")</f>
        <v/>
      </c>
      <c r="EA479" s="4" t="str">
        <f ca="1">IFERROR(IF($B479&lt;&gt;"",VLOOKUP(EA$421,TabelleK58BI,7,FALSE),""),"")</f>
        <v/>
      </c>
      <c r="EB479" s="4" t="str">
        <f ca="1">IFERROR(IF($B479&lt;&gt;"",VLOOKUP(EB$421,TabelleK58BI,7,FALSE),""),"")</f>
        <v/>
      </c>
      <c r="EC479" s="4" t="str">
        <f ca="1">IFERROR(IF($B479&lt;&gt;"",VLOOKUP(EC$421,TabelleK58BI,7,FALSE),""),"")</f>
        <v/>
      </c>
      <c r="ED479" s="4" t="str">
        <f ca="1">IFERROR(IF($B479&lt;&gt;"",VLOOKUP(ED$421,TabelleK58BI,7,FALSE),""),"")</f>
        <v/>
      </c>
      <c r="EE479" s="4" t="str">
        <f ca="1">IFERROR(IF($B479&lt;&gt;"",VLOOKUP(EE$421,TabelleK58BI,7,FALSE),""),"")</f>
        <v/>
      </c>
      <c r="EF479" s="4" t="str">
        <f ca="1">IFERROR(IF($B479&lt;&gt;"",VLOOKUP(EF$421,TabelleK58BI,7,FALSE),""),"")</f>
        <v/>
      </c>
      <c r="EG479" s="4" t="str">
        <f ca="1">IFERROR(IF($B479&lt;&gt;"",VLOOKUP(EG$421,TabelleK58BI,7,FALSE),""),"")</f>
        <v/>
      </c>
      <c r="EH479" s="4" t="str">
        <f ca="1">IFERROR(IF($B479&lt;&gt;"",VLOOKUP(EH$421,TabelleK58BI,7,FALSE),""),"")</f>
        <v/>
      </c>
      <c r="EI479" s="4" t="str">
        <f ca="1">IFERROR(IF($B479&lt;&gt;"",VLOOKUP(EI$421,TabelleK58BI,7,FALSE),""),"")</f>
        <v/>
      </c>
      <c r="EJ479" s="4" t="str">
        <f ca="1">IFERROR(IF($B479&lt;&gt;"",VLOOKUP(EJ$421,TabelleK58BI,7,FALSE),""),"")</f>
        <v/>
      </c>
      <c r="EK479" s="4" t="str">
        <f ca="1">IFERROR(IF($B479&lt;&gt;"",VLOOKUP(EK$421,TabelleK58BI,7,FALSE),""),"")</f>
        <v/>
      </c>
      <c r="EL479" s="4" t="str">
        <f ca="1">IFERROR(IF($B479&lt;&gt;"",VLOOKUP(EL$421,TabelleK58BI,7,FALSE),""),"")</f>
        <v/>
      </c>
      <c r="EM479" s="4" t="str">
        <f ca="1">IFERROR(IF($B479&lt;&gt;"",VLOOKUP(EM$421,TabelleK58BI,7,FALSE),""),"")</f>
        <v/>
      </c>
      <c r="EN479" s="4" t="str">
        <f ca="1">IFERROR(IF($B479&lt;&gt;"",VLOOKUP(EN$421,TabelleK58BI,7,FALSE),""),"")</f>
        <v/>
      </c>
      <c r="EO479" s="4" t="str">
        <f ca="1">IFERROR(IF($B479&lt;&gt;"",VLOOKUP(EO$421,TabelleK58BI,7,FALSE),""),"")</f>
        <v/>
      </c>
      <c r="EP479" s="4" t="str">
        <f ca="1">IFERROR(IF($B479&lt;&gt;"",VLOOKUP(EP$421,TabelleK58BI,7,FALSE),""),"")</f>
        <v/>
      </c>
      <c r="EQ479" s="4" t="str">
        <f ca="1">IFERROR(IF($B479&lt;&gt;"",VLOOKUP(EQ$421,TabelleK58BI,7,FALSE),""),"")</f>
        <v/>
      </c>
      <c r="ER479" s="4" t="str">
        <f ca="1">IFERROR(IF($B479&lt;&gt;"",VLOOKUP(ER$421,TabelleK58BI,7,FALSE),""),"")</f>
        <v/>
      </c>
      <c r="ES479" s="4" t="str">
        <f ca="1">IFERROR(IF($B479&lt;&gt;"",VLOOKUP(ES$421,TabelleK58BI,7,FALSE),""),"")</f>
        <v/>
      </c>
      <c r="ET479" s="4" t="str">
        <f ca="1">IFERROR(IF($B479&lt;&gt;"",VLOOKUP(ET$421,TabelleK58BI,7,FALSE),""),"")</f>
        <v/>
      </c>
      <c r="EU479" s="4" t="str">
        <f ca="1">IFERROR(IF($B479&lt;&gt;"",VLOOKUP(EU$421,TabelleK58BI,7,FALSE),""),"")</f>
        <v/>
      </c>
      <c r="EV479" s="4" t="str">
        <f ca="1">IFERROR(IF($B479&lt;&gt;"",VLOOKUP(EV$421,TabelleK58BI,7,FALSE),""),"")</f>
        <v/>
      </c>
      <c r="EW479" s="4" t="str">
        <f ca="1">IFERROR(IF($B479&lt;&gt;"",VLOOKUP(EW$421,TabelleK58BI,7,FALSE),""),"")</f>
        <v/>
      </c>
      <c r="EX479" s="4" t="str">
        <f ca="1">IFERROR(IF($B479&lt;&gt;"",VLOOKUP(EX$421,TabelleK58BI,7,FALSE),""),"")</f>
        <v/>
      </c>
      <c r="EY479" s="4" t="str">
        <f ca="1">IFERROR(IF($B479&lt;&gt;"",VLOOKUP(EY$421,TabelleK58BI,7,FALSE),""),"")</f>
        <v/>
      </c>
      <c r="EZ479" s="4" t="str">
        <f ca="1">IFERROR(IF($B479&lt;&gt;"",VLOOKUP(EZ$421,TabelleK58BI,7,FALSE),""),"")</f>
        <v/>
      </c>
      <c r="FA479" s="4" t="str">
        <f ca="1">IFERROR(IF($B479&lt;&gt;"",VLOOKUP(FA$421,TabelleK58BI,7,FALSE),""),"")</f>
        <v/>
      </c>
      <c r="FB479" s="4" t="str">
        <f ca="1">IFERROR(IF($B479&lt;&gt;"",VLOOKUP(FB$421,TabelleK58BI,7,FALSE),""),"")</f>
        <v/>
      </c>
      <c r="FC479" s="4" t="str">
        <f ca="1">IFERROR(IF($B479&lt;&gt;"",VLOOKUP(FC$421,TabelleK58BI,7,FALSE),""),"")</f>
        <v/>
      </c>
      <c r="FD479" s="4" t="str">
        <f ca="1">IFERROR(IF($B479&lt;&gt;"",VLOOKUP(FD$421,TabelleK58BI,7,FALSE),""),"")</f>
        <v/>
      </c>
      <c r="FE479" s="4" t="str">
        <f ca="1">IFERROR(IF($B479&lt;&gt;"",VLOOKUP(FE$421,TabelleK58BI,7,FALSE),""),"")</f>
        <v/>
      </c>
      <c r="FF479" s="4" t="str">
        <f ca="1">IFERROR(IF($B479&lt;&gt;"",VLOOKUP(FF$421,TabelleK58BI,7,FALSE),""),"")</f>
        <v/>
      </c>
      <c r="FG479" s="4" t="str">
        <f ca="1">IFERROR(IF($B479&lt;&gt;"",VLOOKUP(FG$421,TabelleK58BI,7,FALSE),""),"")</f>
        <v/>
      </c>
      <c r="FH479" s="4" t="str">
        <f ca="1">IFERROR(IF($B479&lt;&gt;"",VLOOKUP(FH$421,TabelleK58BI,7,FALSE),""),"")</f>
        <v/>
      </c>
      <c r="FI479" s="4" t="str">
        <f ca="1">IFERROR(IF($B479&lt;&gt;"",VLOOKUP(FI$421,TabelleK58BI,7,FALSE),""),"")</f>
        <v/>
      </c>
      <c r="FJ479" s="4" t="str">
        <f ca="1">IFERROR(IF($B479&lt;&gt;"",VLOOKUP(FJ$421,TabelleK58BI,7,FALSE),""),"")</f>
        <v/>
      </c>
      <c r="FK479" s="4" t="str">
        <f ca="1">IFERROR(IF($B479&lt;&gt;"",VLOOKUP(FK$421,TabelleK58BI,7,FALSE),""),"")</f>
        <v/>
      </c>
      <c r="FL479" s="4" t="str">
        <f ca="1">IFERROR(IF($B479&lt;&gt;"",VLOOKUP(FL$421,TabelleK58BI,7,FALSE),""),"")</f>
        <v/>
      </c>
      <c r="FM479" s="4" t="str">
        <f ca="1">IFERROR(IF($B479&lt;&gt;"",VLOOKUP(FM$421,TabelleK58BI,7,FALSE),""),"")</f>
        <v/>
      </c>
      <c r="FN479" s="4" t="str">
        <f ca="1">IFERROR(IF($B479&lt;&gt;"",VLOOKUP(FN$421,TabelleK58BI,7,FALSE),""),"")</f>
        <v/>
      </c>
      <c r="FO479" s="4" t="str">
        <f ca="1">IFERROR(IF($B479&lt;&gt;"",VLOOKUP(FO$421,TabelleK58BI,7,FALSE),""),"")</f>
        <v/>
      </c>
      <c r="FP479" s="4" t="str">
        <f ca="1">IFERROR(IF($B479&lt;&gt;"",VLOOKUP(FP$421,TabelleK58BI,7,FALSE),""),"")</f>
        <v/>
      </c>
      <c r="FQ479" s="4" t="str">
        <f ca="1">IFERROR(IF($B479&lt;&gt;"",VLOOKUP(FQ$421,TabelleK58BI,7,FALSE),""),"")</f>
        <v/>
      </c>
      <c r="FR479" s="4" t="str">
        <f ca="1">IFERROR(IF($B479&lt;&gt;"",VLOOKUP(FR$421,TabelleK58BI,7,FALSE),""),"")</f>
        <v/>
      </c>
      <c r="FS479" s="4" t="str">
        <f ca="1">IFERROR(IF($B479&lt;&gt;"",VLOOKUP(FS$421,TabelleK58BI,7,FALSE),""),"")</f>
        <v/>
      </c>
      <c r="FT479" s="4" t="str">
        <f ca="1">IFERROR(IF($B479&lt;&gt;"",VLOOKUP(FT$421,TabelleK58BI,7,FALSE),""),"")</f>
        <v/>
      </c>
      <c r="FU479" s="4" t="str">
        <f ca="1">IFERROR(IF($B479&lt;&gt;"",VLOOKUP(FU$421,TabelleK58BI,7,FALSE),""),"")</f>
        <v/>
      </c>
      <c r="FV479" s="4" t="str">
        <f ca="1">IFERROR(IF($B479&lt;&gt;"",VLOOKUP(FV$421,TabelleK58BI,7,FALSE),""),"")</f>
        <v/>
      </c>
      <c r="FW479" s="4" t="str">
        <f ca="1">IFERROR(IF($B479&lt;&gt;"",VLOOKUP(FW$421,TabelleK58BI,7,FALSE),""),"")</f>
        <v/>
      </c>
      <c r="FX479" s="4" t="str">
        <f ca="1">IFERROR(IF($B479&lt;&gt;"",VLOOKUP(FX$421,TabelleK58BI,7,FALSE),""),"")</f>
        <v/>
      </c>
      <c r="FY479" s="4" t="str">
        <f ca="1">IFERROR(IF($B479&lt;&gt;"",VLOOKUP(FY$421,TabelleK58BI,7,FALSE),""),"")</f>
        <v/>
      </c>
      <c r="FZ479" s="4" t="str">
        <f ca="1">IFERROR(IF($B479&lt;&gt;"",VLOOKUP(FZ$421,TabelleK58BI,7,FALSE),""),"")</f>
        <v/>
      </c>
      <c r="GA479" s="4" t="str">
        <f ca="1">IFERROR(IF($B479&lt;&gt;"",VLOOKUP(GA$421,TabelleK58BI,7,FALSE),""),"")</f>
        <v/>
      </c>
      <c r="GB479" s="4" t="str">
        <f ca="1">IFERROR(IF($B479&lt;&gt;"",VLOOKUP(GB$421,TabelleK58BI,7,FALSE),""),"")</f>
        <v/>
      </c>
      <c r="GC479" s="4" t="str">
        <f ca="1">IFERROR(IF($B479&lt;&gt;"",VLOOKUP(GC$421,TabelleK58BI,7,FALSE),""),"")</f>
        <v/>
      </c>
      <c r="GD479" s="4" t="str">
        <f ca="1">IFERROR(IF($B479&lt;&gt;"",VLOOKUP(GD$421,TabelleK58BI,7,FALSE),""),"")</f>
        <v/>
      </c>
      <c r="GE479" s="4" t="str">
        <f ca="1">IFERROR(IF($B479&lt;&gt;"",VLOOKUP(GE$421,TabelleK58BI,7,FALSE),""),"")</f>
        <v/>
      </c>
      <c r="GF479" s="4" t="str">
        <f ca="1">IFERROR(IF($B479&lt;&gt;"",VLOOKUP(GF$421,TabelleK58BI,7,FALSE),""),"")</f>
        <v/>
      </c>
      <c r="GG479" s="4" t="str">
        <f ca="1">IFERROR(IF($B479&lt;&gt;"",VLOOKUP(GG$421,TabelleK58BI,7,FALSE),""),"")</f>
        <v/>
      </c>
      <c r="GH479" s="4" t="str">
        <f ca="1">IFERROR(IF($B479&lt;&gt;"",VLOOKUP(GH$421,TabelleK58BI,7,FALSE),""),"")</f>
        <v/>
      </c>
      <c r="GI479" s="4" t="str">
        <f ca="1">IFERROR(IF($B479&lt;&gt;"",VLOOKUP(GI$421,TabelleK58BI,7,FALSE),""),"")</f>
        <v/>
      </c>
      <c r="GJ479" s="4" t="str">
        <f ca="1">IFERROR(IF($B479&lt;&gt;"",VLOOKUP(GJ$421,TabelleK58BI,7,FALSE),""),"")</f>
        <v/>
      </c>
      <c r="GK479" s="4" t="str">
        <f ca="1">IFERROR(IF($B479&lt;&gt;"",VLOOKUP(GK$421,TabelleK58BI,7,FALSE),""),"")</f>
        <v/>
      </c>
      <c r="GL479" s="4" t="str">
        <f ca="1">IFERROR(IF($B479&lt;&gt;"",VLOOKUP(GL$421,TabelleK58BI,7,FALSE),""),"")</f>
        <v/>
      </c>
      <c r="GM479" s="4" t="str">
        <f ca="1">IFERROR(IF($B479&lt;&gt;"",VLOOKUP(GM$421,TabelleK58BI,7,FALSE),""),"")</f>
        <v/>
      </c>
      <c r="GN479" s="4" t="str">
        <f ca="1">IFERROR(IF($B479&lt;&gt;"",VLOOKUP(GN$421,TabelleK58BI,7,FALSE),""),"")</f>
        <v/>
      </c>
      <c r="GO479" s="4" t="str">
        <f ca="1">IFERROR(IF($B479&lt;&gt;"",VLOOKUP(GO$421,TabelleK58BI,7,FALSE),""),"")</f>
        <v/>
      </c>
      <c r="GP479" s="4" t="str">
        <f ca="1">IFERROR(IF($B479&lt;&gt;"",VLOOKUP(GP$421,TabelleK58BI,7,FALSE),""),"")</f>
        <v/>
      </c>
      <c r="GQ479" s="4" t="str">
        <f ca="1">IFERROR(IF($B479&lt;&gt;"",VLOOKUP(GQ$421,TabelleK58BI,7,FALSE),""),"")</f>
        <v/>
      </c>
      <c r="GR479" s="4" t="str">
        <f ca="1">IFERROR(IF($B479&lt;&gt;"",VLOOKUP(GR$421,TabelleK58BI,7,FALSE),""),"")</f>
        <v/>
      </c>
      <c r="GS479" s="4" t="str">
        <f ca="1">IFERROR(IF($B479&lt;&gt;"",VLOOKUP(GS$421,TabelleK58BI,7,FALSE),""),"")</f>
        <v/>
      </c>
      <c r="GT479" s="4" t="str">
        <f ca="1">IFERROR(IF($B479&lt;&gt;"",VLOOKUP(GT$421,TabelleK58BI,7,FALSE),""),"")</f>
        <v/>
      </c>
      <c r="GU479" s="4" t="str">
        <f ca="1">IFERROR(IF($B479&lt;&gt;"",VLOOKUP(GU$421,TabelleK58BI,7,FALSE),""),"")</f>
        <v/>
      </c>
      <c r="GV479" s="4" t="str">
        <f ca="1">IFERROR(IF($B479&lt;&gt;"",VLOOKUP(GV$421,TabelleK58BI,7,FALSE),""),"")</f>
        <v/>
      </c>
      <c r="GW479" s="4" t="str">
        <f ca="1">IFERROR(IF($B479&lt;&gt;"",VLOOKUP(GW$421,TabelleK58BI,7,FALSE),""),"")</f>
        <v/>
      </c>
      <c r="GX479" s="4" t="str">
        <f ca="1">IFERROR(IF($B479&lt;&gt;"",VLOOKUP(GX$421,TabelleK58BI,7,FALSE),""),"")</f>
        <v/>
      </c>
      <c r="GY479" s="4" t="str">
        <f ca="1">IFERROR(IF($B479&lt;&gt;"",VLOOKUP(GY$421,TabelleK58BI,7,FALSE),""),"")</f>
        <v/>
      </c>
      <c r="GZ479" s="4" t="str">
        <f ca="1">IFERROR(IF($B479&lt;&gt;"",VLOOKUP(GZ$421,TabelleK58BI,7,FALSE),""),"")</f>
        <v/>
      </c>
      <c r="HA479" s="4" t="str">
        <f ca="1">IFERROR(IF($B479&lt;&gt;"",VLOOKUP(HA$421,TabelleK58BI,7,FALSE),""),"")</f>
        <v/>
      </c>
      <c r="HB479" s="4" t="str">
        <f ca="1">IFERROR(IF($B479&lt;&gt;"",VLOOKUP(HB$421,TabelleK58BI,7,FALSE),""),"")</f>
        <v/>
      </c>
      <c r="HC479" s="4" t="str">
        <f ca="1">IFERROR(IF($B479&lt;&gt;"",VLOOKUP(HC$421,TabelleK58BI,7,FALSE),""),"")</f>
        <v/>
      </c>
      <c r="HD479" s="4" t="str">
        <f ca="1">IFERROR(IF($B479&lt;&gt;"",VLOOKUP(HD$421,TabelleK58BI,7,FALSE),""),"")</f>
        <v/>
      </c>
      <c r="HE479" s="4" t="str">
        <f ca="1">IFERROR(IF($B479&lt;&gt;"",VLOOKUP(HE$421,TabelleK58BI,7,FALSE),""),"")</f>
        <v/>
      </c>
      <c r="HF479" s="4" t="str">
        <f ca="1">IFERROR(IF($B479&lt;&gt;"",VLOOKUP(HF$421,TabelleK58BI,7,FALSE),""),"")</f>
        <v/>
      </c>
      <c r="HG479" s="4" t="str">
        <f ca="1">IFERROR(IF($B479&lt;&gt;"",VLOOKUP(HG$421,TabelleK58BI,7,FALSE),""),"")</f>
        <v/>
      </c>
      <c r="HH479" s="4" t="str">
        <f ca="1">IFERROR(IF($B479&lt;&gt;"",VLOOKUP(HH$421,TabelleK58BI,7,FALSE),""),"")</f>
        <v/>
      </c>
      <c r="HI479" s="4" t="str">
        <f ca="1">IFERROR(IF($B479&lt;&gt;"",VLOOKUP(HI$421,TabelleK58BI,7,FALSE),""),"")</f>
        <v/>
      </c>
      <c r="HJ479" s="4" t="str">
        <f ca="1">IFERROR(IF($B479&lt;&gt;"",VLOOKUP(HJ$421,TabelleK58BI,7,FALSE),""),"")</f>
        <v/>
      </c>
      <c r="HK479" s="4" t="str">
        <f ca="1">IFERROR(IF($B479&lt;&gt;"",VLOOKUP(HK$421,TabelleK58BI,7,FALSE),""),"")</f>
        <v/>
      </c>
      <c r="HL479" s="4" t="str">
        <f ca="1">IFERROR(IF($B479&lt;&gt;"",VLOOKUP(HL$421,TabelleK58BI,7,FALSE),""),"")</f>
        <v/>
      </c>
      <c r="HM479" s="4" t="str">
        <f ca="1">IFERROR(IF($B479&lt;&gt;"",VLOOKUP(HM$421,TabelleK58BI,7,FALSE),""),"")</f>
        <v/>
      </c>
      <c r="HN479" s="4" t="str">
        <f ca="1">IFERROR(IF($B479&lt;&gt;"",VLOOKUP(HN$421,TabelleK58BI,7,FALSE),""),"")</f>
        <v/>
      </c>
      <c r="HO479" s="4" t="str">
        <f ca="1">IFERROR(IF($B479&lt;&gt;"",VLOOKUP(HO$421,TabelleK58BI,7,FALSE),""),"")</f>
        <v/>
      </c>
      <c r="HP479" s="4" t="str">
        <f ca="1">IFERROR(IF($B479&lt;&gt;"",VLOOKUP(HP$421,TabelleK58BI,7,FALSE),""),"")</f>
        <v/>
      </c>
      <c r="HQ479" s="4" t="str">
        <f ca="1">IFERROR(IF($B479&lt;&gt;"",VLOOKUP(HQ$421,TabelleK58BI,7,FALSE),""),"")</f>
        <v/>
      </c>
      <c r="HR479" s="4" t="str">
        <f ca="1">IFERROR(IF($B479&lt;&gt;"",VLOOKUP(HR$421,TabelleK58BI,7,FALSE),""),"")</f>
        <v/>
      </c>
      <c r="HS479" s="4" t="str">
        <f ca="1">IFERROR(IF($B479&lt;&gt;"",VLOOKUP(HS$421,TabelleK58BI,7,FALSE),""),"")</f>
        <v/>
      </c>
      <c r="HT479" s="4" t="str">
        <f ca="1">IFERROR(IF($B479&lt;&gt;"",VLOOKUP(HT$421,TabelleK58BI,7,FALSE),""),"")</f>
        <v/>
      </c>
      <c r="HU479" s="4" t="str">
        <f ca="1">IFERROR(IF($B479&lt;&gt;"",VLOOKUP(HU$421,TabelleK58BI,7,FALSE),""),"")</f>
        <v/>
      </c>
      <c r="HV479" s="4" t="str">
        <f ca="1">IFERROR(IF($B479&lt;&gt;"",VLOOKUP(HV$421,TabelleK58BI,7,FALSE),""),"")</f>
        <v/>
      </c>
      <c r="HW479" s="4" t="str">
        <f ca="1">IFERROR(IF($B479&lt;&gt;"",VLOOKUP(HW$421,TabelleK58BI,7,FALSE),""),"")</f>
        <v/>
      </c>
      <c r="HX479" s="4" t="str">
        <f ca="1">IFERROR(IF($B479&lt;&gt;"",VLOOKUP(HX$421,TabelleK58BI,7,FALSE),""),"")</f>
        <v/>
      </c>
      <c r="HY479" s="4" t="str">
        <f ca="1">IFERROR(IF($B479&lt;&gt;"",VLOOKUP(HY$421,TabelleK58BI,7,FALSE),""),"")</f>
        <v/>
      </c>
      <c r="HZ479" s="4" t="str">
        <f ca="1">IFERROR(IF($B479&lt;&gt;"",VLOOKUP(HZ$421,TabelleK58BI,7,FALSE),""),"")</f>
        <v/>
      </c>
      <c r="IA479" s="4" t="str">
        <f ca="1">IFERROR(IF($B479&lt;&gt;"",VLOOKUP(IA$421,TabelleK58BI,7,FALSE),""),"")</f>
        <v/>
      </c>
      <c r="IB479" s="4" t="str">
        <f ca="1">IFERROR(IF($B479&lt;&gt;"",VLOOKUP(IB$421,TabelleK58BI,7,FALSE),""),"")</f>
        <v/>
      </c>
      <c r="IC479" s="4" t="str">
        <f ca="1">IFERROR(IF($B479&lt;&gt;"",VLOOKUP(IC$421,TabelleK58BI,7,FALSE),""),"")</f>
        <v/>
      </c>
      <c r="ID479" s="4" t="str">
        <f ca="1">IFERROR(IF($B479&lt;&gt;"",VLOOKUP(ID$421,TabelleK58BI,7,FALSE),""),"")</f>
        <v/>
      </c>
      <c r="IE479" s="4" t="str">
        <f ca="1">IFERROR(IF($B479&lt;&gt;"",VLOOKUP(IE$421,TabelleK58BI,7,FALSE),""),"")</f>
        <v/>
      </c>
      <c r="IF479" s="4" t="str">
        <f ca="1">IFERROR(IF($B479&lt;&gt;"",VLOOKUP(IF$421,TabelleK58BI,7,FALSE),""),"")</f>
        <v/>
      </c>
      <c r="IG479" s="4" t="str">
        <f ca="1">IFERROR(IF($B479&lt;&gt;"",VLOOKUP(IG$421,TabelleK58BI,7,FALSE),""),"")</f>
        <v/>
      </c>
      <c r="IH479" s="4" t="str">
        <f ca="1">IFERROR(IF($B479&lt;&gt;"",VLOOKUP(IH$421,TabelleK58BI,7,FALSE),""),"")</f>
        <v/>
      </c>
      <c r="II479" s="4" t="str">
        <f ca="1">IFERROR(IF($B479&lt;&gt;"",VLOOKUP(II$421,TabelleK58BI,7,FALSE),""),"")</f>
        <v/>
      </c>
      <c r="IJ479" s="4" t="str">
        <f ca="1">IFERROR(IF($B479&lt;&gt;"",VLOOKUP(IJ$421,TabelleK58BI,7,FALSE),""),"")</f>
        <v/>
      </c>
      <c r="IK479" s="4" t="str">
        <f ca="1">IFERROR(IF($B479&lt;&gt;"",VLOOKUP(IK$421,TabelleK58BI,7,FALSE),""),"")</f>
        <v/>
      </c>
      <c r="IL479" s="4" t="str">
        <f ca="1">IFERROR(IF($B479&lt;&gt;"",VLOOKUP(IL$421,TabelleK58BI,7,FALSE),""),"")</f>
        <v/>
      </c>
      <c r="IM479" s="4" t="str">
        <f ca="1">IFERROR(IF($B479&lt;&gt;"",VLOOKUP(IM$421,TabelleK58BI,7,FALSE),""),"")</f>
        <v/>
      </c>
      <c r="IN479" s="4" t="str">
        <f ca="1">IFERROR(IF($B479&lt;&gt;"",VLOOKUP(IN$421,TabelleK58BI,7,FALSE),""),"")</f>
        <v/>
      </c>
      <c r="IO479" s="4" t="str">
        <f ca="1">IFERROR(IF($B479&lt;&gt;"",VLOOKUP(IO$421,TabelleK58BI,7,FALSE),""),"")</f>
        <v/>
      </c>
      <c r="IP479" s="4" t="str">
        <f ca="1">IFERROR(IF($B479&lt;&gt;"",VLOOKUP(IP$421,TabelleK58BI,7,FALSE),""),"")</f>
        <v/>
      </c>
      <c r="IQ479" s="4" t="str">
        <f ca="1">IFERROR(IF($B479&lt;&gt;"",VLOOKUP(IQ$421,TabelleK58BI,7,FALSE),""),"")</f>
        <v/>
      </c>
      <c r="IR479" s="4" t="str">
        <f ca="1">IFERROR(IF($B479&lt;&gt;"",VLOOKUP(IR$421,TabelleK58BI,7,FALSE),""),"")</f>
        <v/>
      </c>
      <c r="IS479" s="4" t="str">
        <f ca="1">IFERROR(IF($B479&lt;&gt;"",VLOOKUP(IS$421,TabelleK58BI,7,FALSE),""),"")</f>
        <v/>
      </c>
      <c r="IT479" s="4" t="str">
        <f ca="1">IFERROR(IF($B479&lt;&gt;"",VLOOKUP(IT$421,TabelleK58BI,7,FALSE),""),"")</f>
        <v/>
      </c>
      <c r="IU479" s="4" t="str">
        <f ca="1">IFERROR(IF($B479&lt;&gt;"",VLOOKUP(IU$421,TabelleK58BI,7,FALSE),""),"")</f>
        <v/>
      </c>
      <c r="IV479" s="4" t="str">
        <f ca="1">IFERROR(IF($B479&lt;&gt;"",VLOOKUP(IV$421,TabelleK58BI,7,FALSE),""),"")</f>
        <v/>
      </c>
      <c r="IW479" s="4" t="str">
        <f ca="1">IFERROR(IF($B479&lt;&gt;"",VLOOKUP(IW$421,TabelleK58BI,7,FALSE),""),"")</f>
        <v/>
      </c>
      <c r="IX479" s="4" t="str">
        <f ca="1">IFERROR(IF($B479&lt;&gt;"",VLOOKUP(IX$421,TabelleK58BI,7,FALSE),""),"")</f>
        <v/>
      </c>
      <c r="IY479" s="4" t="str">
        <f ca="1">IFERROR(IF($B479&lt;&gt;"",VLOOKUP(IY$421,TabelleK58BI,7,FALSE),""),"")</f>
        <v/>
      </c>
      <c r="IZ479" s="4" t="str">
        <f ca="1">IFERROR(IF($B479&lt;&gt;"",VLOOKUP(IZ$421,TabelleK58BI,7,FALSE),""),"")</f>
        <v/>
      </c>
      <c r="JA479" s="4" t="str">
        <f ca="1">IFERROR(IF($B479&lt;&gt;"",VLOOKUP(JA$421,TabelleK58BI,7,FALSE),""),"")</f>
        <v/>
      </c>
      <c r="JB479" s="4" t="str">
        <f ca="1">IFERROR(IF($B479&lt;&gt;"",VLOOKUP(JB$421,TabelleK58BI,7,FALSE),""),"")</f>
        <v/>
      </c>
      <c r="JC479" s="4" t="str">
        <f ca="1">IFERROR(IF($B479&lt;&gt;"",VLOOKUP(JC$421,TabelleK58BI,7,FALSE),""),"")</f>
        <v/>
      </c>
      <c r="JD479" s="4" t="str">
        <f ca="1">IFERROR(IF($B479&lt;&gt;"",VLOOKUP(JD$421,TabelleK58BI,7,FALSE),""),"")</f>
        <v/>
      </c>
      <c r="JE479" s="4" t="str">
        <f ca="1">IFERROR(IF($B479&lt;&gt;"",VLOOKUP(JE$421,TabelleK58BI,7,FALSE),""),"")</f>
        <v/>
      </c>
      <c r="JF479" s="4" t="str">
        <f ca="1">IFERROR(IF($B479&lt;&gt;"",VLOOKUP(JF$421,TabelleK58BI,7,FALSE),""),"")</f>
        <v/>
      </c>
      <c r="JG479" s="4" t="str">
        <f ca="1">IFERROR(IF($B479&lt;&gt;"",VLOOKUP(JG$421,TabelleK58BI,7,FALSE),""),"")</f>
        <v/>
      </c>
      <c r="JH479" s="4" t="str">
        <f ca="1">IFERROR(IF($B479&lt;&gt;"",VLOOKUP(JH$421,TabelleK58BI,7,FALSE),""),"")</f>
        <v/>
      </c>
      <c r="JI479" s="4" t="str">
        <f ca="1">IFERROR(IF($B479&lt;&gt;"",VLOOKUP(JI$421,TabelleK58BI,7,FALSE),""),"")</f>
        <v/>
      </c>
      <c r="JJ479" s="4" t="str">
        <f ca="1">IFERROR(IF($B479&lt;&gt;"",VLOOKUP(JJ$421,TabelleK58BI,7,FALSE),""),"")</f>
        <v/>
      </c>
      <c r="JK479" s="4" t="str">
        <f ca="1">IFERROR(IF($B479&lt;&gt;"",VLOOKUP(JK$421,TabelleK58BI,7,FALSE),""),"")</f>
        <v/>
      </c>
      <c r="JL479" s="4" t="str">
        <f ca="1">IFERROR(IF($B479&lt;&gt;"",VLOOKUP(JL$421,TabelleK58BI,7,FALSE),""),"")</f>
        <v/>
      </c>
      <c r="JM479" s="4" t="str">
        <f ca="1">IFERROR(IF($B479&lt;&gt;"",VLOOKUP(JM$421,TabelleK58BI,7,FALSE),""),"")</f>
        <v/>
      </c>
      <c r="JN479" s="4" t="str">
        <f ca="1">IFERROR(IF($B479&lt;&gt;"",VLOOKUP(JN$421,TabelleK58BI,7,FALSE),""),"")</f>
        <v/>
      </c>
      <c r="JO479" s="4" t="str">
        <f ca="1">IFERROR(IF($B479&lt;&gt;"",VLOOKUP(JO$421,TabelleK58BI,7,FALSE),""),"")</f>
        <v/>
      </c>
      <c r="JP479" s="4" t="str">
        <f ca="1">IFERROR(IF($B479&lt;&gt;"",VLOOKUP(JP$421,TabelleK58BI,7,FALSE),""),"")</f>
        <v/>
      </c>
      <c r="JQ479" s="4" t="str">
        <f ca="1">IFERROR(IF($B479&lt;&gt;"",VLOOKUP(JQ$421,TabelleK58BI,7,FALSE),""),"")</f>
        <v/>
      </c>
      <c r="JR479" s="4" t="str">
        <f ca="1">IFERROR(IF($B479&lt;&gt;"",VLOOKUP(JR$421,TabelleK58BI,7,FALSE),""),"")</f>
        <v/>
      </c>
      <c r="JS479" s="4" t="str">
        <f ca="1">IFERROR(IF($B479&lt;&gt;"",VLOOKUP(JS$421,TabelleK58BI,7,FALSE),""),"")</f>
        <v/>
      </c>
      <c r="JT479" s="4" t="str">
        <f ca="1">IFERROR(IF($B479&lt;&gt;"",VLOOKUP(JT$421,TabelleK58BI,7,FALSE),""),"")</f>
        <v/>
      </c>
      <c r="JU479" s="4" t="str">
        <f ca="1">IFERROR(IF($B479&lt;&gt;"",VLOOKUP(JU$421,TabelleK58BI,7,FALSE),""),"")</f>
        <v/>
      </c>
      <c r="JV479" s="4" t="str">
        <f ca="1">IFERROR(IF($B479&lt;&gt;"",VLOOKUP(JV$421,TabelleK58BI,7,FALSE),""),"")</f>
        <v/>
      </c>
      <c r="JW479" s="4" t="str">
        <f ca="1">IFERROR(IF($B479&lt;&gt;"",VLOOKUP(JW$421,TabelleK58BI,7,FALSE),""),"")</f>
        <v/>
      </c>
      <c r="JX479" s="4" t="str">
        <f ca="1">IFERROR(IF($B479&lt;&gt;"",VLOOKUP(JX$421,TabelleK58BI,7,FALSE),""),"")</f>
        <v/>
      </c>
      <c r="JY479" s="4" t="str">
        <f ca="1">IFERROR(IF($B479&lt;&gt;"",VLOOKUP(JY$421,TabelleK58BI,7,FALSE),""),"")</f>
        <v/>
      </c>
      <c r="JZ479" s="4" t="str">
        <f ca="1">IFERROR(IF($B479&lt;&gt;"",VLOOKUP(JZ$421,TabelleK58BI,7,FALSE),""),"")</f>
        <v/>
      </c>
      <c r="KA479" s="4" t="str">
        <f ca="1">IFERROR(IF($B479&lt;&gt;"",VLOOKUP(KA$421,TabelleK58BI,7,FALSE),""),"")</f>
        <v/>
      </c>
      <c r="KB479" s="4" t="str">
        <f ca="1">IFERROR(IF($B479&lt;&gt;"",VLOOKUP(KB$421,TabelleK58BI,7,FALSE),""),"")</f>
        <v/>
      </c>
      <c r="KC479" s="4" t="str">
        <f ca="1">IFERROR(IF($B479&lt;&gt;"",VLOOKUP(KC$421,TabelleK58BI,7,FALSE),""),"")</f>
        <v/>
      </c>
      <c r="KD479" s="4" t="str">
        <f ca="1">IFERROR(IF($B479&lt;&gt;"",VLOOKUP(KD$421,TabelleK58BI,7,FALSE),""),"")</f>
        <v/>
      </c>
      <c r="KE479" s="4" t="str">
        <f ca="1">IFERROR(IF($B479&lt;&gt;"",VLOOKUP(KE$421,TabelleK58BI,7,FALSE),""),"")</f>
        <v/>
      </c>
      <c r="KF479" s="4" t="str">
        <f ca="1">IFERROR(IF($B479&lt;&gt;"",VLOOKUP(KF$421,TabelleK58BI,7,FALSE),""),"")</f>
        <v/>
      </c>
      <c r="KG479" s="4" t="str">
        <f ca="1">IFERROR(IF($B479&lt;&gt;"",VLOOKUP(KG$421,TabelleK58BI,7,FALSE),""),"")</f>
        <v/>
      </c>
      <c r="KH479" s="4" t="str">
        <f ca="1">IFERROR(IF($B479&lt;&gt;"",VLOOKUP(KH$421,TabelleK58BI,7,FALSE),""),"")</f>
        <v/>
      </c>
      <c r="KI479" s="4" t="str">
        <f ca="1">IFERROR(IF($B479&lt;&gt;"",VLOOKUP(KI$421,TabelleK58BI,7,FALSE),""),"")</f>
        <v/>
      </c>
      <c r="KJ479" s="4" t="str">
        <f ca="1">IFERROR(IF($B479&lt;&gt;"",VLOOKUP(KJ$421,TabelleK58BI,7,FALSE),""),"")</f>
        <v/>
      </c>
      <c r="KK479" s="4" t="str">
        <f ca="1">IFERROR(IF($B479&lt;&gt;"",VLOOKUP(KK$421,TabelleK58BI,7,FALSE),""),"")</f>
        <v/>
      </c>
      <c r="KL479" s="4" t="str">
        <f ca="1">IFERROR(IF($B479&lt;&gt;"",VLOOKUP(KL$421,TabelleK58BI,7,FALSE),""),"")</f>
        <v/>
      </c>
      <c r="KM479" s="4" t="str">
        <f ca="1">IFERROR(IF($B479&lt;&gt;"",VLOOKUP(KM$421,TabelleK58BI,7,FALSE),""),"")</f>
        <v/>
      </c>
      <c r="KN479" s="4" t="str">
        <f ca="1">IFERROR(IF($B479&lt;&gt;"",VLOOKUP(KN$421,TabelleK58BI,7,FALSE),""),"")</f>
        <v/>
      </c>
      <c r="KO479" s="4" t="str">
        <f ca="1">IFERROR(IF($B479&lt;&gt;"",VLOOKUP(KO$421,TabelleK58BI,7,FALSE),""),"")</f>
        <v/>
      </c>
      <c r="KP479" s="4" t="str">
        <f ca="1">IFERROR(IF($B479&lt;&gt;"",VLOOKUP(KP$421,TabelleK58BI,7,FALSE),""),"")</f>
        <v/>
      </c>
      <c r="KQ479" s="4" t="str">
        <f ca="1">IFERROR(IF($B479&lt;&gt;"",VLOOKUP(KQ$421,TabelleK58BI,7,FALSE),""),"")</f>
        <v/>
      </c>
      <c r="KR479" s="4" t="str">
        <f>IFERROR(VLOOKUP($KR$421,TabelleK58BI,7,FALSE),"")</f>
        <v/>
      </c>
      <c r="KS479" s="4" t="str">
        <f>IFERROR(VLOOKUP($KS$421,TabelleK58BI,7,FALSE),"")</f>
        <v/>
      </c>
    </row>
    <row r="480" spans="2:305" ht="12.75" hidden="1" customHeight="1" x14ac:dyDescent="0.2">
      <c r="B480" s="138" t="str">
        <f t="shared" ca="1" si="148"/>
        <v/>
      </c>
      <c r="C480" s="4" t="str">
        <f ca="1">IFERROR(IF($B480&lt;&gt;"",VLOOKUP(C$421,TabelleK59BI,7,FALSE),""),"")</f>
        <v/>
      </c>
      <c r="D480" s="4" t="str">
        <f ca="1">IFERROR(IF($B480&lt;&gt;"",VLOOKUP(D$421,TabelleK59BI,7,FALSE),""),"")</f>
        <v/>
      </c>
      <c r="E480" s="4" t="str">
        <f ca="1">IFERROR(IF($B480&lt;&gt;"",VLOOKUP(E$421,TabelleK59BI,7,FALSE),""),"")</f>
        <v/>
      </c>
      <c r="F480" s="4" t="str">
        <f ca="1">IFERROR(IF($B480&lt;&gt;"",VLOOKUP(F$421,TabelleK59BI,7,FALSE),""),"")</f>
        <v/>
      </c>
      <c r="G480" s="4" t="str">
        <f ca="1">IFERROR(IF($B480&lt;&gt;"",VLOOKUP(G$421,TabelleK59BI,7,FALSE),""),"")</f>
        <v/>
      </c>
      <c r="H480" s="4" t="str">
        <f ca="1">IFERROR(IF($B480&lt;&gt;"",VLOOKUP(H$421,TabelleK59BI,7,FALSE),""),"")</f>
        <v/>
      </c>
      <c r="I480" s="4" t="str">
        <f ca="1">IFERROR(IF($B480&lt;&gt;"",VLOOKUP(I$421,TabelleK59BI,7,FALSE),""),"")</f>
        <v/>
      </c>
      <c r="J480" s="4" t="str">
        <f ca="1">IFERROR(IF($B480&lt;&gt;"",VLOOKUP(J$421,TabelleK59BI,7,FALSE),""),"")</f>
        <v/>
      </c>
      <c r="K480" s="4" t="str">
        <f ca="1">IFERROR(IF($B480&lt;&gt;"",VLOOKUP(K$421,TabelleK59BI,7,FALSE),""),"")</f>
        <v/>
      </c>
      <c r="L480" s="4" t="str">
        <f ca="1">IFERROR(IF($B480&lt;&gt;"",VLOOKUP(L$421,TabelleK59BI,7,FALSE),""),"")</f>
        <v/>
      </c>
      <c r="M480" s="4" t="str">
        <f ca="1">IFERROR(IF($B480&lt;&gt;"",VLOOKUP(M$421,TabelleK59BI,7,FALSE),""),"")</f>
        <v/>
      </c>
      <c r="N480" s="4" t="str">
        <f ca="1">IFERROR(IF($B480&lt;&gt;"",VLOOKUP(N$421,TabelleK59BI,7,FALSE),""),"")</f>
        <v/>
      </c>
      <c r="O480" s="4" t="str">
        <f ca="1">IFERROR(IF($B480&lt;&gt;"",VLOOKUP(O$421,TabelleK59BI,7,FALSE),""),"")</f>
        <v/>
      </c>
      <c r="P480" s="4" t="str">
        <f ca="1">IFERROR(IF($B480&lt;&gt;"",VLOOKUP(P$421,TabelleK59BI,7,FALSE),""),"")</f>
        <v/>
      </c>
      <c r="Q480" s="4" t="str">
        <f ca="1">IFERROR(IF($B480&lt;&gt;"",VLOOKUP(Q$421,TabelleK59BI,7,FALSE),""),"")</f>
        <v/>
      </c>
      <c r="R480" s="4" t="str">
        <f ca="1">IFERROR(IF($B480&lt;&gt;"",VLOOKUP(R$421,TabelleK59BI,7,FALSE),""),"")</f>
        <v/>
      </c>
      <c r="S480" s="4" t="str">
        <f ca="1">IFERROR(IF($B480&lt;&gt;"",VLOOKUP(S$421,TabelleK59BI,7,FALSE),""),"")</f>
        <v/>
      </c>
      <c r="T480" s="4" t="str">
        <f ca="1">IFERROR(IF($B480&lt;&gt;"",VLOOKUP(T$421,TabelleK59BI,7,FALSE),""),"")</f>
        <v/>
      </c>
      <c r="U480" s="4" t="str">
        <f ca="1">IFERROR(IF($B480&lt;&gt;"",VLOOKUP(U$421,TabelleK59BI,7,FALSE),""),"")</f>
        <v/>
      </c>
      <c r="V480" s="4" t="str">
        <f ca="1">IFERROR(IF($B480&lt;&gt;"",VLOOKUP(V$421,TabelleK59BI,7,FALSE),""),"")</f>
        <v/>
      </c>
      <c r="W480" s="4" t="str">
        <f ca="1">IFERROR(IF($B480&lt;&gt;"",VLOOKUP(W$421,TabelleK59BI,7,FALSE),""),"")</f>
        <v/>
      </c>
      <c r="X480" s="4" t="str">
        <f ca="1">IFERROR(IF($B480&lt;&gt;"",VLOOKUP(X$421,TabelleK59BI,7,FALSE),""),"")</f>
        <v/>
      </c>
      <c r="Y480" s="4" t="str">
        <f ca="1">IFERROR(IF($B480&lt;&gt;"",VLOOKUP(Y$421,TabelleK59BI,7,FALSE),""),"")</f>
        <v/>
      </c>
      <c r="Z480" s="4" t="str">
        <f ca="1">IFERROR(IF($B480&lt;&gt;"",VLOOKUP(Z$421,TabelleK59BI,7,FALSE),""),"")</f>
        <v/>
      </c>
      <c r="AA480" s="4" t="str">
        <f ca="1">IFERROR(IF($B480&lt;&gt;"",VLOOKUP(AA$421,TabelleK59BI,7,FALSE),""),"")</f>
        <v/>
      </c>
      <c r="AB480" s="4" t="str">
        <f ca="1">IFERROR(IF($B480&lt;&gt;"",VLOOKUP(AB$421,TabelleK59BI,7,FALSE),""),"")</f>
        <v/>
      </c>
      <c r="AC480" s="4" t="str">
        <f ca="1">IFERROR(IF($B480&lt;&gt;"",VLOOKUP(AC$421,TabelleK59BI,7,FALSE),""),"")</f>
        <v/>
      </c>
      <c r="AD480" s="4" t="str">
        <f ca="1">IFERROR(IF($B480&lt;&gt;"",VLOOKUP(AD$421,TabelleK59BI,7,FALSE),""),"")</f>
        <v/>
      </c>
      <c r="AE480" s="4" t="str">
        <f ca="1">IFERROR(IF($B480&lt;&gt;"",VLOOKUP(AE$421,TabelleK59BI,7,FALSE),""),"")</f>
        <v/>
      </c>
      <c r="AF480" s="4" t="str">
        <f ca="1">IFERROR(IF($B480&lt;&gt;"",VLOOKUP(AF$421,TabelleK59BI,7,FALSE),""),"")</f>
        <v/>
      </c>
      <c r="AG480" s="4" t="str">
        <f ca="1">IFERROR(IF($B480&lt;&gt;"",VLOOKUP(AG$421,TabelleK59BI,7,FALSE),""),"")</f>
        <v/>
      </c>
      <c r="AH480" s="4" t="str">
        <f ca="1">IFERROR(IF($B480&lt;&gt;"",VLOOKUP(AH$421,TabelleK59BI,7,FALSE),""),"")</f>
        <v/>
      </c>
      <c r="AI480" s="4" t="str">
        <f ca="1">IFERROR(IF($B480&lt;&gt;"",VLOOKUP(AI$421,TabelleK59BI,7,FALSE),""),"")</f>
        <v/>
      </c>
      <c r="AJ480" s="4" t="str">
        <f ca="1">IFERROR(IF($B480&lt;&gt;"",VLOOKUP(AJ$421,TabelleK59BI,7,FALSE),""),"")</f>
        <v/>
      </c>
      <c r="AK480" s="4" t="str">
        <f ca="1">IFERROR(IF($B480&lt;&gt;"",VLOOKUP(AK$421,TabelleK59BI,7,FALSE),""),"")</f>
        <v/>
      </c>
      <c r="AL480" s="4" t="str">
        <f ca="1">IFERROR(IF($B480&lt;&gt;"",VLOOKUP(AL$421,TabelleK59BI,7,FALSE),""),"")</f>
        <v/>
      </c>
      <c r="AM480" s="4" t="str">
        <f ca="1">IFERROR(IF($B480&lt;&gt;"",VLOOKUP(AM$421,TabelleK59BI,7,FALSE),""),"")</f>
        <v/>
      </c>
      <c r="AN480" s="4" t="str">
        <f ca="1">IFERROR(IF($B480&lt;&gt;"",VLOOKUP(AN$421,TabelleK59BI,7,FALSE),""),"")</f>
        <v/>
      </c>
      <c r="AO480" s="4" t="str">
        <f ca="1">IFERROR(IF($B480&lt;&gt;"",VLOOKUP(AO$421,TabelleK59BI,7,FALSE),""),"")</f>
        <v/>
      </c>
      <c r="AP480" s="4" t="str">
        <f ca="1">IFERROR(IF($B480&lt;&gt;"",VLOOKUP(AP$421,TabelleK59BI,7,FALSE),""),"")</f>
        <v/>
      </c>
      <c r="AQ480" s="4" t="str">
        <f ca="1">IFERROR(IF($B480&lt;&gt;"",VLOOKUP(AQ$421,TabelleK59BI,7,FALSE),""),"")</f>
        <v/>
      </c>
      <c r="AR480" s="4" t="str">
        <f ca="1">IFERROR(IF($B480&lt;&gt;"",VLOOKUP(AR$421,TabelleK59BI,7,FALSE),""),"")</f>
        <v/>
      </c>
      <c r="AS480" s="4" t="str">
        <f ca="1">IFERROR(IF($B480&lt;&gt;"",VLOOKUP(AS$421,TabelleK59BI,7,FALSE),""),"")</f>
        <v/>
      </c>
      <c r="AT480" s="4" t="str">
        <f ca="1">IFERROR(IF($B480&lt;&gt;"",VLOOKUP(AT$421,TabelleK59BI,7,FALSE),""),"")</f>
        <v/>
      </c>
      <c r="AU480" s="4" t="str">
        <f ca="1">IFERROR(IF($B480&lt;&gt;"",VLOOKUP(AU$421,TabelleK59BI,7,FALSE),""),"")</f>
        <v/>
      </c>
      <c r="AV480" s="4" t="str">
        <f ca="1">IFERROR(IF($B480&lt;&gt;"",VLOOKUP(AV$421,TabelleK59BI,7,FALSE),""),"")</f>
        <v/>
      </c>
      <c r="AW480" s="4" t="str">
        <f ca="1">IFERROR(IF($B480&lt;&gt;"",VLOOKUP(AW$421,TabelleK59BI,7,FALSE),""),"")</f>
        <v/>
      </c>
      <c r="AX480" s="4" t="str">
        <f ca="1">IFERROR(IF($B480&lt;&gt;"",VLOOKUP(AX$421,TabelleK59BI,7,FALSE),""),"")</f>
        <v/>
      </c>
      <c r="AY480" s="4" t="str">
        <f ca="1">IFERROR(IF($B480&lt;&gt;"",VLOOKUP(AY$421,TabelleK59BI,7,FALSE),""),"")</f>
        <v/>
      </c>
      <c r="AZ480" s="4" t="str">
        <f ca="1">IFERROR(IF($B480&lt;&gt;"",VLOOKUP(AZ$421,TabelleK59BI,7,FALSE),""),"")</f>
        <v/>
      </c>
      <c r="BA480" s="4" t="str">
        <f ca="1">IFERROR(IF($B480&lt;&gt;"",VLOOKUP(BA$421,TabelleK59BI,7,FALSE),""),"")</f>
        <v/>
      </c>
      <c r="BB480" s="4" t="str">
        <f ca="1">IFERROR(IF($B480&lt;&gt;"",VLOOKUP(BB$421,TabelleK59BI,7,FALSE),""),"")</f>
        <v/>
      </c>
      <c r="BC480" s="4" t="str">
        <f ca="1">IFERROR(IF($B480&lt;&gt;"",VLOOKUP(BC$421,TabelleK59BI,7,FALSE),""),"")</f>
        <v/>
      </c>
      <c r="BD480" s="4" t="str">
        <f ca="1">IFERROR(IF($B480&lt;&gt;"",VLOOKUP(BD$421,TabelleK59BI,7,FALSE),""),"")</f>
        <v/>
      </c>
      <c r="BE480" s="4" t="str">
        <f ca="1">IFERROR(IF($B480&lt;&gt;"",VLOOKUP(BE$421,TabelleK59BI,7,FALSE),""),"")</f>
        <v/>
      </c>
      <c r="BF480" s="4" t="str">
        <f ca="1">IFERROR(IF($B480&lt;&gt;"",VLOOKUP(BF$421,TabelleK59BI,7,FALSE),""),"")</f>
        <v/>
      </c>
      <c r="BG480" s="4" t="str">
        <f ca="1">IFERROR(IF($B480&lt;&gt;"",VLOOKUP(BG$421,TabelleK59BI,7,FALSE),""),"")</f>
        <v/>
      </c>
      <c r="BH480" s="4" t="str">
        <f ca="1">IFERROR(IF($B480&lt;&gt;"",VLOOKUP(BH$421,TabelleK59BI,7,FALSE),""),"")</f>
        <v/>
      </c>
      <c r="BI480" s="4" t="str">
        <f ca="1">IFERROR(IF($B480&lt;&gt;"",VLOOKUP(BI$421,TabelleK59BI,7,FALSE),""),"")</f>
        <v/>
      </c>
      <c r="BJ480" s="4" t="str">
        <f ca="1">IFERROR(IF($B480&lt;&gt;"",VLOOKUP(BJ$421,TabelleK59BI,7,FALSE),""),"")</f>
        <v/>
      </c>
      <c r="BK480" s="4" t="str">
        <f ca="1">IFERROR(IF($B480&lt;&gt;"",VLOOKUP(BK$421,TabelleK59BI,7,FALSE),""),"")</f>
        <v/>
      </c>
      <c r="BL480" s="4" t="str">
        <f ca="1">IFERROR(IF($B480&lt;&gt;"",VLOOKUP(BL$421,TabelleK59BI,7,FALSE),""),"")</f>
        <v/>
      </c>
      <c r="BM480" s="4" t="str">
        <f ca="1">IFERROR(IF($B480&lt;&gt;"",VLOOKUP(BM$421,TabelleK59BI,7,FALSE),""),"")</f>
        <v/>
      </c>
      <c r="BN480" s="4" t="str">
        <f ca="1">IFERROR(IF($B480&lt;&gt;"",VLOOKUP(BN$421,TabelleK59BI,7,FALSE),""),"")</f>
        <v/>
      </c>
      <c r="BO480" s="4" t="str">
        <f ca="1">IFERROR(IF($B480&lt;&gt;"",VLOOKUP(BO$421,TabelleK59BI,7,FALSE),""),"")</f>
        <v/>
      </c>
      <c r="BP480" s="4" t="str">
        <f ca="1">IFERROR(IF($B480&lt;&gt;"",VLOOKUP(BP$421,TabelleK59BI,7,FALSE),""),"")</f>
        <v/>
      </c>
      <c r="BQ480" s="4" t="str">
        <f ca="1">IFERROR(IF($B480&lt;&gt;"",VLOOKUP(BQ$421,TabelleK59BI,7,FALSE),""),"")</f>
        <v/>
      </c>
      <c r="BR480" s="4" t="str">
        <f ca="1">IFERROR(IF($B480&lt;&gt;"",VLOOKUP(BR$421,TabelleK59BI,7,FALSE),""),"")</f>
        <v/>
      </c>
      <c r="BS480" s="4" t="str">
        <f ca="1">IFERROR(IF($B480&lt;&gt;"",VLOOKUP(BS$421,TabelleK59BI,7,FALSE),""),"")</f>
        <v/>
      </c>
      <c r="BT480" s="4" t="str">
        <f ca="1">IFERROR(IF($B480&lt;&gt;"",VLOOKUP(BT$421,TabelleK59BI,7,FALSE),""),"")</f>
        <v/>
      </c>
      <c r="BU480" s="4" t="str">
        <f ca="1">IFERROR(IF($B480&lt;&gt;"",VLOOKUP(BU$421,TabelleK59BI,7,FALSE),""),"")</f>
        <v/>
      </c>
      <c r="BV480" s="4" t="str">
        <f ca="1">IFERROR(IF($B480&lt;&gt;"",VLOOKUP(BV$421,TabelleK59BI,7,FALSE),""),"")</f>
        <v/>
      </c>
      <c r="BW480" s="4" t="str">
        <f ca="1">IFERROR(IF($B480&lt;&gt;"",VLOOKUP(BW$421,TabelleK59BI,7,FALSE),""),"")</f>
        <v/>
      </c>
      <c r="BX480" s="4" t="str">
        <f ca="1">IFERROR(IF($B480&lt;&gt;"",VLOOKUP(BX$421,TabelleK59BI,7,FALSE),""),"")</f>
        <v/>
      </c>
      <c r="BY480" s="4" t="str">
        <f ca="1">IFERROR(IF($B480&lt;&gt;"",VLOOKUP(BY$421,TabelleK59BI,7,FALSE),""),"")</f>
        <v/>
      </c>
      <c r="BZ480" s="4" t="str">
        <f ca="1">IFERROR(IF($B480&lt;&gt;"",VLOOKUP(BZ$421,TabelleK59BI,7,FALSE),""),"")</f>
        <v/>
      </c>
      <c r="CA480" s="4" t="str">
        <f ca="1">IFERROR(IF($B480&lt;&gt;"",VLOOKUP(CA$421,TabelleK59BI,7,FALSE),""),"")</f>
        <v/>
      </c>
      <c r="CB480" s="4" t="str">
        <f ca="1">IFERROR(IF($B480&lt;&gt;"",VLOOKUP(CB$421,TabelleK59BI,7,FALSE),""),"")</f>
        <v/>
      </c>
      <c r="CC480" s="4" t="str">
        <f ca="1">IFERROR(IF($B480&lt;&gt;"",VLOOKUP(CC$421,TabelleK59BI,7,FALSE),""),"")</f>
        <v/>
      </c>
      <c r="CD480" s="4" t="str">
        <f ca="1">IFERROR(IF($B480&lt;&gt;"",VLOOKUP(CD$421,TabelleK59BI,7,FALSE),""),"")</f>
        <v/>
      </c>
      <c r="CE480" s="4" t="str">
        <f ca="1">IFERROR(IF($B480&lt;&gt;"",VLOOKUP(CE$421,TabelleK59BI,7,FALSE),""),"")</f>
        <v/>
      </c>
      <c r="CF480" s="4" t="str">
        <f ca="1">IFERROR(IF($B480&lt;&gt;"",VLOOKUP(CF$421,TabelleK59BI,7,FALSE),""),"")</f>
        <v/>
      </c>
      <c r="CG480" s="4" t="str">
        <f ca="1">IFERROR(IF($B480&lt;&gt;"",VLOOKUP(CG$421,TabelleK59BI,7,FALSE),""),"")</f>
        <v/>
      </c>
      <c r="CH480" s="4" t="str">
        <f ca="1">IFERROR(IF($B480&lt;&gt;"",VLOOKUP(CH$421,TabelleK59BI,7,FALSE),""),"")</f>
        <v/>
      </c>
      <c r="CI480" s="4" t="str">
        <f ca="1">IFERROR(IF($B480&lt;&gt;"",VLOOKUP(CI$421,TabelleK59BI,7,FALSE),""),"")</f>
        <v/>
      </c>
      <c r="CJ480" s="4" t="str">
        <f ca="1">IFERROR(IF($B480&lt;&gt;"",VLOOKUP(CJ$421,TabelleK59BI,7,FALSE),""),"")</f>
        <v/>
      </c>
      <c r="CK480" s="4" t="str">
        <f ca="1">IFERROR(IF($B480&lt;&gt;"",VLOOKUP(CK$421,TabelleK59BI,7,FALSE),""),"")</f>
        <v/>
      </c>
      <c r="CL480" s="4" t="str">
        <f ca="1">IFERROR(IF($B480&lt;&gt;"",VLOOKUP(CL$421,TabelleK59BI,7,FALSE),""),"")</f>
        <v/>
      </c>
      <c r="CM480" s="4" t="str">
        <f ca="1">IFERROR(IF($B480&lt;&gt;"",VLOOKUP(CM$421,TabelleK59BI,7,FALSE),""),"")</f>
        <v/>
      </c>
      <c r="CN480" s="4" t="str">
        <f ca="1">IFERROR(IF($B480&lt;&gt;"",VLOOKUP(CN$421,TabelleK59BI,7,FALSE),""),"")</f>
        <v/>
      </c>
      <c r="CO480" s="4" t="str">
        <f ca="1">IFERROR(IF($B480&lt;&gt;"",VLOOKUP(CO$421,TabelleK59BI,7,FALSE),""),"")</f>
        <v/>
      </c>
      <c r="CP480" s="4" t="str">
        <f ca="1">IFERROR(IF($B480&lt;&gt;"",VLOOKUP(CP$421,TabelleK59BI,7,FALSE),""),"")</f>
        <v/>
      </c>
      <c r="CQ480" s="4" t="str">
        <f ca="1">IFERROR(IF($B480&lt;&gt;"",VLOOKUP(CQ$421,TabelleK59BI,7,FALSE),""),"")</f>
        <v/>
      </c>
      <c r="CR480" s="4" t="str">
        <f ca="1">IFERROR(IF($B480&lt;&gt;"",VLOOKUP(CR$421,TabelleK59BI,7,FALSE),""),"")</f>
        <v/>
      </c>
      <c r="CS480" s="4" t="str">
        <f ca="1">IFERROR(IF($B480&lt;&gt;"",VLOOKUP(CS$421,TabelleK59BI,7,FALSE),""),"")</f>
        <v/>
      </c>
      <c r="CT480" s="4" t="str">
        <f ca="1">IFERROR(IF($B480&lt;&gt;"",VLOOKUP(CT$421,TabelleK59BI,7,FALSE),""),"")</f>
        <v/>
      </c>
      <c r="CU480" s="4" t="str">
        <f ca="1">IFERROR(IF($B480&lt;&gt;"",VLOOKUP(CU$421,TabelleK59BI,7,FALSE),""),"")</f>
        <v/>
      </c>
      <c r="CV480" s="4" t="str">
        <f ca="1">IFERROR(IF($B480&lt;&gt;"",VLOOKUP(CV$421,TabelleK59BI,7,FALSE),""),"")</f>
        <v/>
      </c>
      <c r="CW480" s="4" t="str">
        <f ca="1">IFERROR(IF($B480&lt;&gt;"",VLOOKUP(CW$421,TabelleK59BI,7,FALSE),""),"")</f>
        <v/>
      </c>
      <c r="CX480" s="4" t="str">
        <f ca="1">IFERROR(IF($B480&lt;&gt;"",VLOOKUP(CX$421,TabelleK59BI,7,FALSE),""),"")</f>
        <v/>
      </c>
      <c r="CY480" s="4" t="str">
        <f ca="1">IFERROR(IF($B480&lt;&gt;"",VLOOKUP(CY$421,TabelleK59BI,7,FALSE),""),"")</f>
        <v/>
      </c>
      <c r="CZ480" s="4" t="str">
        <f ca="1">IFERROR(IF($B480&lt;&gt;"",VLOOKUP(CZ$421,TabelleK59BI,7,FALSE),""),"")</f>
        <v/>
      </c>
      <c r="DA480" s="4" t="str">
        <f ca="1">IFERROR(IF($B480&lt;&gt;"",VLOOKUP(DA$421,TabelleK59BI,7,FALSE),""),"")</f>
        <v/>
      </c>
      <c r="DB480" s="4" t="str">
        <f ca="1">IFERROR(IF($B480&lt;&gt;"",VLOOKUP(DB$421,TabelleK59BI,7,FALSE),""),"")</f>
        <v/>
      </c>
      <c r="DC480" s="4" t="str">
        <f ca="1">IFERROR(IF($B480&lt;&gt;"",VLOOKUP(DC$421,TabelleK59BI,7,FALSE),""),"")</f>
        <v/>
      </c>
      <c r="DD480" s="4" t="str">
        <f ca="1">IFERROR(IF($B480&lt;&gt;"",VLOOKUP(DD$421,TabelleK59BI,7,FALSE),""),"")</f>
        <v/>
      </c>
      <c r="DE480" s="4" t="str">
        <f ca="1">IFERROR(IF($B480&lt;&gt;"",VLOOKUP(DE$421,TabelleK59BI,7,FALSE),""),"")</f>
        <v/>
      </c>
      <c r="DF480" s="4" t="str">
        <f ca="1">IFERROR(IF($B480&lt;&gt;"",VLOOKUP(DF$421,TabelleK59BI,7,FALSE),""),"")</f>
        <v/>
      </c>
      <c r="DG480" s="4" t="str">
        <f ca="1">IFERROR(IF($B480&lt;&gt;"",VLOOKUP(DG$421,TabelleK59BI,7,FALSE),""),"")</f>
        <v/>
      </c>
      <c r="DH480" s="4" t="str">
        <f ca="1">IFERROR(IF($B480&lt;&gt;"",VLOOKUP(DH$421,TabelleK59BI,7,FALSE),""),"")</f>
        <v/>
      </c>
      <c r="DI480" s="4" t="str">
        <f ca="1">IFERROR(IF($B480&lt;&gt;"",VLOOKUP(DI$421,TabelleK59BI,7,FALSE),""),"")</f>
        <v/>
      </c>
      <c r="DJ480" s="4" t="str">
        <f ca="1">IFERROR(IF($B480&lt;&gt;"",VLOOKUP(DJ$421,TabelleK59BI,7,FALSE),""),"")</f>
        <v/>
      </c>
      <c r="DK480" s="4" t="str">
        <f ca="1">IFERROR(IF($B480&lt;&gt;"",VLOOKUP(DK$421,TabelleK59BI,7,FALSE),""),"")</f>
        <v/>
      </c>
      <c r="DL480" s="4" t="str">
        <f ca="1">IFERROR(IF($B480&lt;&gt;"",VLOOKUP(DL$421,TabelleK59BI,7,FALSE),""),"")</f>
        <v/>
      </c>
      <c r="DM480" s="4" t="str">
        <f ca="1">IFERROR(IF($B480&lt;&gt;"",VLOOKUP(DM$421,TabelleK59BI,7,FALSE),""),"")</f>
        <v/>
      </c>
      <c r="DN480" s="4" t="str">
        <f ca="1">IFERROR(IF($B480&lt;&gt;"",VLOOKUP(DN$421,TabelleK59BI,7,FALSE),""),"")</f>
        <v/>
      </c>
      <c r="DO480" s="4" t="str">
        <f ca="1">IFERROR(IF($B480&lt;&gt;"",VLOOKUP(DO$421,TabelleK59BI,7,FALSE),""),"")</f>
        <v/>
      </c>
      <c r="DP480" s="4" t="str">
        <f ca="1">IFERROR(IF($B480&lt;&gt;"",VLOOKUP(DP$421,TabelleK59BI,7,FALSE),""),"")</f>
        <v/>
      </c>
      <c r="DQ480" s="4" t="str">
        <f ca="1">IFERROR(IF($B480&lt;&gt;"",VLOOKUP(DQ$421,TabelleK59BI,7,FALSE),""),"")</f>
        <v/>
      </c>
      <c r="DR480" s="4" t="str">
        <f ca="1">IFERROR(IF($B480&lt;&gt;"",VLOOKUP(DR$421,TabelleK59BI,7,FALSE),""),"")</f>
        <v/>
      </c>
      <c r="DS480" s="4" t="str">
        <f ca="1">IFERROR(IF($B480&lt;&gt;"",VLOOKUP(DS$421,TabelleK59BI,7,FALSE),""),"")</f>
        <v/>
      </c>
      <c r="DT480" s="4" t="str">
        <f ca="1">IFERROR(IF($B480&lt;&gt;"",VLOOKUP(DT$421,TabelleK59BI,7,FALSE),""),"")</f>
        <v/>
      </c>
      <c r="DU480" s="4" t="str">
        <f ca="1">IFERROR(IF($B480&lt;&gt;"",VLOOKUP(DU$421,TabelleK59BI,7,FALSE),""),"")</f>
        <v/>
      </c>
      <c r="DV480" s="4" t="str">
        <f ca="1">IFERROR(IF($B480&lt;&gt;"",VLOOKUP(DV$421,TabelleK59BI,7,FALSE),""),"")</f>
        <v/>
      </c>
      <c r="DW480" s="4" t="str">
        <f ca="1">IFERROR(IF($B480&lt;&gt;"",VLOOKUP(DW$421,TabelleK59BI,7,FALSE),""),"")</f>
        <v/>
      </c>
      <c r="DX480" s="4" t="str">
        <f ca="1">IFERROR(IF($B480&lt;&gt;"",VLOOKUP(DX$421,TabelleK59BI,7,FALSE),""),"")</f>
        <v/>
      </c>
      <c r="DY480" s="4" t="str">
        <f ca="1">IFERROR(IF($B480&lt;&gt;"",VLOOKUP(DY$421,TabelleK59BI,7,FALSE),""),"")</f>
        <v/>
      </c>
      <c r="DZ480" s="4" t="str">
        <f ca="1">IFERROR(IF($B480&lt;&gt;"",VLOOKUP(DZ$421,TabelleK59BI,7,FALSE),""),"")</f>
        <v/>
      </c>
      <c r="EA480" s="4" t="str">
        <f ca="1">IFERROR(IF($B480&lt;&gt;"",VLOOKUP(EA$421,TabelleK59BI,7,FALSE),""),"")</f>
        <v/>
      </c>
      <c r="EB480" s="4" t="str">
        <f ca="1">IFERROR(IF($B480&lt;&gt;"",VLOOKUP(EB$421,TabelleK59BI,7,FALSE),""),"")</f>
        <v/>
      </c>
      <c r="EC480" s="4" t="str">
        <f ca="1">IFERROR(IF($B480&lt;&gt;"",VLOOKUP(EC$421,TabelleK59BI,7,FALSE),""),"")</f>
        <v/>
      </c>
      <c r="ED480" s="4" t="str">
        <f ca="1">IFERROR(IF($B480&lt;&gt;"",VLOOKUP(ED$421,TabelleK59BI,7,FALSE),""),"")</f>
        <v/>
      </c>
      <c r="EE480" s="4" t="str">
        <f ca="1">IFERROR(IF($B480&lt;&gt;"",VLOOKUP(EE$421,TabelleK59BI,7,FALSE),""),"")</f>
        <v/>
      </c>
      <c r="EF480" s="4" t="str">
        <f ca="1">IFERROR(IF($B480&lt;&gt;"",VLOOKUP(EF$421,TabelleK59BI,7,FALSE),""),"")</f>
        <v/>
      </c>
      <c r="EG480" s="4" t="str">
        <f ca="1">IFERROR(IF($B480&lt;&gt;"",VLOOKUP(EG$421,TabelleK59BI,7,FALSE),""),"")</f>
        <v/>
      </c>
      <c r="EH480" s="4" t="str">
        <f ca="1">IFERROR(IF($B480&lt;&gt;"",VLOOKUP(EH$421,TabelleK59BI,7,FALSE),""),"")</f>
        <v/>
      </c>
      <c r="EI480" s="4" t="str">
        <f ca="1">IFERROR(IF($B480&lt;&gt;"",VLOOKUP(EI$421,TabelleK59BI,7,FALSE),""),"")</f>
        <v/>
      </c>
      <c r="EJ480" s="4" t="str">
        <f ca="1">IFERROR(IF($B480&lt;&gt;"",VLOOKUP(EJ$421,TabelleK59BI,7,FALSE),""),"")</f>
        <v/>
      </c>
      <c r="EK480" s="4" t="str">
        <f ca="1">IFERROR(IF($B480&lt;&gt;"",VLOOKUP(EK$421,TabelleK59BI,7,FALSE),""),"")</f>
        <v/>
      </c>
      <c r="EL480" s="4" t="str">
        <f ca="1">IFERROR(IF($B480&lt;&gt;"",VLOOKUP(EL$421,TabelleK59BI,7,FALSE),""),"")</f>
        <v/>
      </c>
      <c r="EM480" s="4" t="str">
        <f ca="1">IFERROR(IF($B480&lt;&gt;"",VLOOKUP(EM$421,TabelleK59BI,7,FALSE),""),"")</f>
        <v/>
      </c>
      <c r="EN480" s="4" t="str">
        <f ca="1">IFERROR(IF($B480&lt;&gt;"",VLOOKUP(EN$421,TabelleK59BI,7,FALSE),""),"")</f>
        <v/>
      </c>
      <c r="EO480" s="4" t="str">
        <f ca="1">IFERROR(IF($B480&lt;&gt;"",VLOOKUP(EO$421,TabelleK59BI,7,FALSE),""),"")</f>
        <v/>
      </c>
      <c r="EP480" s="4" t="str">
        <f ca="1">IFERROR(IF($B480&lt;&gt;"",VLOOKUP(EP$421,TabelleK59BI,7,FALSE),""),"")</f>
        <v/>
      </c>
      <c r="EQ480" s="4" t="str">
        <f ca="1">IFERROR(IF($B480&lt;&gt;"",VLOOKUP(EQ$421,TabelleK59BI,7,FALSE),""),"")</f>
        <v/>
      </c>
      <c r="ER480" s="4" t="str">
        <f ca="1">IFERROR(IF($B480&lt;&gt;"",VLOOKUP(ER$421,TabelleK59BI,7,FALSE),""),"")</f>
        <v/>
      </c>
      <c r="ES480" s="4" t="str">
        <f ca="1">IFERROR(IF($B480&lt;&gt;"",VLOOKUP(ES$421,TabelleK59BI,7,FALSE),""),"")</f>
        <v/>
      </c>
      <c r="ET480" s="4" t="str">
        <f ca="1">IFERROR(IF($B480&lt;&gt;"",VLOOKUP(ET$421,TabelleK59BI,7,FALSE),""),"")</f>
        <v/>
      </c>
      <c r="EU480" s="4" t="str">
        <f ca="1">IFERROR(IF($B480&lt;&gt;"",VLOOKUP(EU$421,TabelleK59BI,7,FALSE),""),"")</f>
        <v/>
      </c>
      <c r="EV480" s="4" t="str">
        <f ca="1">IFERROR(IF($B480&lt;&gt;"",VLOOKUP(EV$421,TabelleK59BI,7,FALSE),""),"")</f>
        <v/>
      </c>
      <c r="EW480" s="4" t="str">
        <f ca="1">IFERROR(IF($B480&lt;&gt;"",VLOOKUP(EW$421,TabelleK59BI,7,FALSE),""),"")</f>
        <v/>
      </c>
      <c r="EX480" s="4" t="str">
        <f ca="1">IFERROR(IF($B480&lt;&gt;"",VLOOKUP(EX$421,TabelleK59BI,7,FALSE),""),"")</f>
        <v/>
      </c>
      <c r="EY480" s="4" t="str">
        <f ca="1">IFERROR(IF($B480&lt;&gt;"",VLOOKUP(EY$421,TabelleK59BI,7,FALSE),""),"")</f>
        <v/>
      </c>
      <c r="EZ480" s="4" t="str">
        <f ca="1">IFERROR(IF($B480&lt;&gt;"",VLOOKUP(EZ$421,TabelleK59BI,7,FALSE),""),"")</f>
        <v/>
      </c>
      <c r="FA480" s="4" t="str">
        <f ca="1">IFERROR(IF($B480&lt;&gt;"",VLOOKUP(FA$421,TabelleK59BI,7,FALSE),""),"")</f>
        <v/>
      </c>
      <c r="FB480" s="4" t="str">
        <f ca="1">IFERROR(IF($B480&lt;&gt;"",VLOOKUP(FB$421,TabelleK59BI,7,FALSE),""),"")</f>
        <v/>
      </c>
      <c r="FC480" s="4" t="str">
        <f ca="1">IFERROR(IF($B480&lt;&gt;"",VLOOKUP(FC$421,TabelleK59BI,7,FALSE),""),"")</f>
        <v/>
      </c>
      <c r="FD480" s="4" t="str">
        <f ca="1">IFERROR(IF($B480&lt;&gt;"",VLOOKUP(FD$421,TabelleK59BI,7,FALSE),""),"")</f>
        <v/>
      </c>
      <c r="FE480" s="4" t="str">
        <f ca="1">IFERROR(IF($B480&lt;&gt;"",VLOOKUP(FE$421,TabelleK59BI,7,FALSE),""),"")</f>
        <v/>
      </c>
      <c r="FF480" s="4" t="str">
        <f ca="1">IFERROR(IF($B480&lt;&gt;"",VLOOKUP(FF$421,TabelleK59BI,7,FALSE),""),"")</f>
        <v/>
      </c>
      <c r="FG480" s="4" t="str">
        <f ca="1">IFERROR(IF($B480&lt;&gt;"",VLOOKUP(FG$421,TabelleK59BI,7,FALSE),""),"")</f>
        <v/>
      </c>
      <c r="FH480" s="4" t="str">
        <f ca="1">IFERROR(IF($B480&lt;&gt;"",VLOOKUP(FH$421,TabelleK59BI,7,FALSE),""),"")</f>
        <v/>
      </c>
      <c r="FI480" s="4" t="str">
        <f ca="1">IFERROR(IF($B480&lt;&gt;"",VLOOKUP(FI$421,TabelleK59BI,7,FALSE),""),"")</f>
        <v/>
      </c>
      <c r="FJ480" s="4" t="str">
        <f ca="1">IFERROR(IF($B480&lt;&gt;"",VLOOKUP(FJ$421,TabelleK59BI,7,FALSE),""),"")</f>
        <v/>
      </c>
      <c r="FK480" s="4" t="str">
        <f ca="1">IFERROR(IF($B480&lt;&gt;"",VLOOKUP(FK$421,TabelleK59BI,7,FALSE),""),"")</f>
        <v/>
      </c>
      <c r="FL480" s="4" t="str">
        <f ca="1">IFERROR(IF($B480&lt;&gt;"",VLOOKUP(FL$421,TabelleK59BI,7,FALSE),""),"")</f>
        <v/>
      </c>
      <c r="FM480" s="4" t="str">
        <f ca="1">IFERROR(IF($B480&lt;&gt;"",VLOOKUP(FM$421,TabelleK59BI,7,FALSE),""),"")</f>
        <v/>
      </c>
      <c r="FN480" s="4" t="str">
        <f ca="1">IFERROR(IF($B480&lt;&gt;"",VLOOKUP(FN$421,TabelleK59BI,7,FALSE),""),"")</f>
        <v/>
      </c>
      <c r="FO480" s="4" t="str">
        <f ca="1">IFERROR(IF($B480&lt;&gt;"",VLOOKUP(FO$421,TabelleK59BI,7,FALSE),""),"")</f>
        <v/>
      </c>
      <c r="FP480" s="4" t="str">
        <f ca="1">IFERROR(IF($B480&lt;&gt;"",VLOOKUP(FP$421,TabelleK59BI,7,FALSE),""),"")</f>
        <v/>
      </c>
      <c r="FQ480" s="4" t="str">
        <f ca="1">IFERROR(IF($B480&lt;&gt;"",VLOOKUP(FQ$421,TabelleK59BI,7,FALSE),""),"")</f>
        <v/>
      </c>
      <c r="FR480" s="4" t="str">
        <f ca="1">IFERROR(IF($B480&lt;&gt;"",VLOOKUP(FR$421,TabelleK59BI,7,FALSE),""),"")</f>
        <v/>
      </c>
      <c r="FS480" s="4" t="str">
        <f ca="1">IFERROR(IF($B480&lt;&gt;"",VLOOKUP(FS$421,TabelleK59BI,7,FALSE),""),"")</f>
        <v/>
      </c>
      <c r="FT480" s="4" t="str">
        <f ca="1">IFERROR(IF($B480&lt;&gt;"",VLOOKUP(FT$421,TabelleK59BI,7,FALSE),""),"")</f>
        <v/>
      </c>
      <c r="FU480" s="4" t="str">
        <f ca="1">IFERROR(IF($B480&lt;&gt;"",VLOOKUP(FU$421,TabelleK59BI,7,FALSE),""),"")</f>
        <v/>
      </c>
      <c r="FV480" s="4" t="str">
        <f ca="1">IFERROR(IF($B480&lt;&gt;"",VLOOKUP(FV$421,TabelleK59BI,7,FALSE),""),"")</f>
        <v/>
      </c>
      <c r="FW480" s="4" t="str">
        <f ca="1">IFERROR(IF($B480&lt;&gt;"",VLOOKUP(FW$421,TabelleK59BI,7,FALSE),""),"")</f>
        <v/>
      </c>
      <c r="FX480" s="4" t="str">
        <f ca="1">IFERROR(IF($B480&lt;&gt;"",VLOOKUP(FX$421,TabelleK59BI,7,FALSE),""),"")</f>
        <v/>
      </c>
      <c r="FY480" s="4" t="str">
        <f ca="1">IFERROR(IF($B480&lt;&gt;"",VLOOKUP(FY$421,TabelleK59BI,7,FALSE),""),"")</f>
        <v/>
      </c>
      <c r="FZ480" s="4" t="str">
        <f ca="1">IFERROR(IF($B480&lt;&gt;"",VLOOKUP(FZ$421,TabelleK59BI,7,FALSE),""),"")</f>
        <v/>
      </c>
      <c r="GA480" s="4" t="str">
        <f ca="1">IFERROR(IF($B480&lt;&gt;"",VLOOKUP(GA$421,TabelleK59BI,7,FALSE),""),"")</f>
        <v/>
      </c>
      <c r="GB480" s="4" t="str">
        <f ca="1">IFERROR(IF($B480&lt;&gt;"",VLOOKUP(GB$421,TabelleK59BI,7,FALSE),""),"")</f>
        <v/>
      </c>
      <c r="GC480" s="4" t="str">
        <f ca="1">IFERROR(IF($B480&lt;&gt;"",VLOOKUP(GC$421,TabelleK59BI,7,FALSE),""),"")</f>
        <v/>
      </c>
      <c r="GD480" s="4" t="str">
        <f ca="1">IFERROR(IF($B480&lt;&gt;"",VLOOKUP(GD$421,TabelleK59BI,7,FALSE),""),"")</f>
        <v/>
      </c>
      <c r="GE480" s="4" t="str">
        <f ca="1">IFERROR(IF($B480&lt;&gt;"",VLOOKUP(GE$421,TabelleK59BI,7,FALSE),""),"")</f>
        <v/>
      </c>
      <c r="GF480" s="4" t="str">
        <f ca="1">IFERROR(IF($B480&lt;&gt;"",VLOOKUP(GF$421,TabelleK59BI,7,FALSE),""),"")</f>
        <v/>
      </c>
      <c r="GG480" s="4" t="str">
        <f ca="1">IFERROR(IF($B480&lt;&gt;"",VLOOKUP(GG$421,TabelleK59BI,7,FALSE),""),"")</f>
        <v/>
      </c>
      <c r="GH480" s="4" t="str">
        <f ca="1">IFERROR(IF($B480&lt;&gt;"",VLOOKUP(GH$421,TabelleK59BI,7,FALSE),""),"")</f>
        <v/>
      </c>
      <c r="GI480" s="4" t="str">
        <f ca="1">IFERROR(IF($B480&lt;&gt;"",VLOOKUP(GI$421,TabelleK59BI,7,FALSE),""),"")</f>
        <v/>
      </c>
      <c r="GJ480" s="4" t="str">
        <f ca="1">IFERROR(IF($B480&lt;&gt;"",VLOOKUP(GJ$421,TabelleK59BI,7,FALSE),""),"")</f>
        <v/>
      </c>
      <c r="GK480" s="4" t="str">
        <f ca="1">IFERROR(IF($B480&lt;&gt;"",VLOOKUP(GK$421,TabelleK59BI,7,FALSE),""),"")</f>
        <v/>
      </c>
      <c r="GL480" s="4" t="str">
        <f ca="1">IFERROR(IF($B480&lt;&gt;"",VLOOKUP(GL$421,TabelleK59BI,7,FALSE),""),"")</f>
        <v/>
      </c>
      <c r="GM480" s="4" t="str">
        <f ca="1">IFERROR(IF($B480&lt;&gt;"",VLOOKUP(GM$421,TabelleK59BI,7,FALSE),""),"")</f>
        <v/>
      </c>
      <c r="GN480" s="4" t="str">
        <f ca="1">IFERROR(IF($B480&lt;&gt;"",VLOOKUP(GN$421,TabelleK59BI,7,FALSE),""),"")</f>
        <v/>
      </c>
      <c r="GO480" s="4" t="str">
        <f ca="1">IFERROR(IF($B480&lt;&gt;"",VLOOKUP(GO$421,TabelleK59BI,7,FALSE),""),"")</f>
        <v/>
      </c>
      <c r="GP480" s="4" t="str">
        <f ca="1">IFERROR(IF($B480&lt;&gt;"",VLOOKUP(GP$421,TabelleK59BI,7,FALSE),""),"")</f>
        <v/>
      </c>
      <c r="GQ480" s="4" t="str">
        <f ca="1">IFERROR(IF($B480&lt;&gt;"",VLOOKUP(GQ$421,TabelleK59BI,7,FALSE),""),"")</f>
        <v/>
      </c>
      <c r="GR480" s="4" t="str">
        <f ca="1">IFERROR(IF($B480&lt;&gt;"",VLOOKUP(GR$421,TabelleK59BI,7,FALSE),""),"")</f>
        <v/>
      </c>
      <c r="GS480" s="4" t="str">
        <f ca="1">IFERROR(IF($B480&lt;&gt;"",VLOOKUP(GS$421,TabelleK59BI,7,FALSE),""),"")</f>
        <v/>
      </c>
      <c r="GT480" s="4" t="str">
        <f ca="1">IFERROR(IF($B480&lt;&gt;"",VLOOKUP(GT$421,TabelleK59BI,7,FALSE),""),"")</f>
        <v/>
      </c>
      <c r="GU480" s="4" t="str">
        <f ca="1">IFERROR(IF($B480&lt;&gt;"",VLOOKUP(GU$421,TabelleK59BI,7,FALSE),""),"")</f>
        <v/>
      </c>
      <c r="GV480" s="4" t="str">
        <f ca="1">IFERROR(IF($B480&lt;&gt;"",VLOOKUP(GV$421,TabelleK59BI,7,FALSE),""),"")</f>
        <v/>
      </c>
      <c r="GW480" s="4" t="str">
        <f ca="1">IFERROR(IF($B480&lt;&gt;"",VLOOKUP(GW$421,TabelleK59BI,7,FALSE),""),"")</f>
        <v/>
      </c>
      <c r="GX480" s="4" t="str">
        <f ca="1">IFERROR(IF($B480&lt;&gt;"",VLOOKUP(GX$421,TabelleK59BI,7,FALSE),""),"")</f>
        <v/>
      </c>
      <c r="GY480" s="4" t="str">
        <f ca="1">IFERROR(IF($B480&lt;&gt;"",VLOOKUP(GY$421,TabelleK59BI,7,FALSE),""),"")</f>
        <v/>
      </c>
      <c r="GZ480" s="4" t="str">
        <f ca="1">IFERROR(IF($B480&lt;&gt;"",VLOOKUP(GZ$421,TabelleK59BI,7,FALSE),""),"")</f>
        <v/>
      </c>
      <c r="HA480" s="4" t="str">
        <f ca="1">IFERROR(IF($B480&lt;&gt;"",VLOOKUP(HA$421,TabelleK59BI,7,FALSE),""),"")</f>
        <v/>
      </c>
      <c r="HB480" s="4" t="str">
        <f ca="1">IFERROR(IF($B480&lt;&gt;"",VLOOKUP(HB$421,TabelleK59BI,7,FALSE),""),"")</f>
        <v/>
      </c>
      <c r="HC480" s="4" t="str">
        <f ca="1">IFERROR(IF($B480&lt;&gt;"",VLOOKUP(HC$421,TabelleK59BI,7,FALSE),""),"")</f>
        <v/>
      </c>
      <c r="HD480" s="4" t="str">
        <f ca="1">IFERROR(IF($B480&lt;&gt;"",VLOOKUP(HD$421,TabelleK59BI,7,FALSE),""),"")</f>
        <v/>
      </c>
      <c r="HE480" s="4" t="str">
        <f ca="1">IFERROR(IF($B480&lt;&gt;"",VLOOKUP(HE$421,TabelleK59BI,7,FALSE),""),"")</f>
        <v/>
      </c>
      <c r="HF480" s="4" t="str">
        <f ca="1">IFERROR(IF($B480&lt;&gt;"",VLOOKUP(HF$421,TabelleK59BI,7,FALSE),""),"")</f>
        <v/>
      </c>
      <c r="HG480" s="4" t="str">
        <f ca="1">IFERROR(IF($B480&lt;&gt;"",VLOOKUP(HG$421,TabelleK59BI,7,FALSE),""),"")</f>
        <v/>
      </c>
      <c r="HH480" s="4" t="str">
        <f ca="1">IFERROR(IF($B480&lt;&gt;"",VLOOKUP(HH$421,TabelleK59BI,7,FALSE),""),"")</f>
        <v/>
      </c>
      <c r="HI480" s="4" t="str">
        <f ca="1">IFERROR(IF($B480&lt;&gt;"",VLOOKUP(HI$421,TabelleK59BI,7,FALSE),""),"")</f>
        <v/>
      </c>
      <c r="HJ480" s="4" t="str">
        <f ca="1">IFERROR(IF($B480&lt;&gt;"",VLOOKUP(HJ$421,TabelleK59BI,7,FALSE),""),"")</f>
        <v/>
      </c>
      <c r="HK480" s="4" t="str">
        <f ca="1">IFERROR(IF($B480&lt;&gt;"",VLOOKUP(HK$421,TabelleK59BI,7,FALSE),""),"")</f>
        <v/>
      </c>
      <c r="HL480" s="4" t="str">
        <f ca="1">IFERROR(IF($B480&lt;&gt;"",VLOOKUP(HL$421,TabelleK59BI,7,FALSE),""),"")</f>
        <v/>
      </c>
      <c r="HM480" s="4" t="str">
        <f ca="1">IFERROR(IF($B480&lt;&gt;"",VLOOKUP(HM$421,TabelleK59BI,7,FALSE),""),"")</f>
        <v/>
      </c>
      <c r="HN480" s="4" t="str">
        <f ca="1">IFERROR(IF($B480&lt;&gt;"",VLOOKUP(HN$421,TabelleK59BI,7,FALSE),""),"")</f>
        <v/>
      </c>
      <c r="HO480" s="4" t="str">
        <f ca="1">IFERROR(IF($B480&lt;&gt;"",VLOOKUP(HO$421,TabelleK59BI,7,FALSE),""),"")</f>
        <v/>
      </c>
      <c r="HP480" s="4" t="str">
        <f ca="1">IFERROR(IF($B480&lt;&gt;"",VLOOKUP(HP$421,TabelleK59BI,7,FALSE),""),"")</f>
        <v/>
      </c>
      <c r="HQ480" s="4" t="str">
        <f ca="1">IFERROR(IF($B480&lt;&gt;"",VLOOKUP(HQ$421,TabelleK59BI,7,FALSE),""),"")</f>
        <v/>
      </c>
      <c r="HR480" s="4" t="str">
        <f ca="1">IFERROR(IF($B480&lt;&gt;"",VLOOKUP(HR$421,TabelleK59BI,7,FALSE),""),"")</f>
        <v/>
      </c>
      <c r="HS480" s="4" t="str">
        <f ca="1">IFERROR(IF($B480&lt;&gt;"",VLOOKUP(HS$421,TabelleK59BI,7,FALSE),""),"")</f>
        <v/>
      </c>
      <c r="HT480" s="4" t="str">
        <f ca="1">IFERROR(IF($B480&lt;&gt;"",VLOOKUP(HT$421,TabelleK59BI,7,FALSE),""),"")</f>
        <v/>
      </c>
      <c r="HU480" s="4" t="str">
        <f ca="1">IFERROR(IF($B480&lt;&gt;"",VLOOKUP(HU$421,TabelleK59BI,7,FALSE),""),"")</f>
        <v/>
      </c>
      <c r="HV480" s="4" t="str">
        <f ca="1">IFERROR(IF($B480&lt;&gt;"",VLOOKUP(HV$421,TabelleK59BI,7,FALSE),""),"")</f>
        <v/>
      </c>
      <c r="HW480" s="4" t="str">
        <f ca="1">IFERROR(IF($B480&lt;&gt;"",VLOOKUP(HW$421,TabelleK59BI,7,FALSE),""),"")</f>
        <v/>
      </c>
      <c r="HX480" s="4" t="str">
        <f ca="1">IFERROR(IF($B480&lt;&gt;"",VLOOKUP(HX$421,TabelleK59BI,7,FALSE),""),"")</f>
        <v/>
      </c>
      <c r="HY480" s="4" t="str">
        <f ca="1">IFERROR(IF($B480&lt;&gt;"",VLOOKUP(HY$421,TabelleK59BI,7,FALSE),""),"")</f>
        <v/>
      </c>
      <c r="HZ480" s="4" t="str">
        <f ca="1">IFERROR(IF($B480&lt;&gt;"",VLOOKUP(HZ$421,TabelleK59BI,7,FALSE),""),"")</f>
        <v/>
      </c>
      <c r="IA480" s="4" t="str">
        <f ca="1">IFERROR(IF($B480&lt;&gt;"",VLOOKUP(IA$421,TabelleK59BI,7,FALSE),""),"")</f>
        <v/>
      </c>
      <c r="IB480" s="4" t="str">
        <f ca="1">IFERROR(IF($B480&lt;&gt;"",VLOOKUP(IB$421,TabelleK59BI,7,FALSE),""),"")</f>
        <v/>
      </c>
      <c r="IC480" s="4" t="str">
        <f ca="1">IFERROR(IF($B480&lt;&gt;"",VLOOKUP(IC$421,TabelleK59BI,7,FALSE),""),"")</f>
        <v/>
      </c>
      <c r="ID480" s="4" t="str">
        <f ca="1">IFERROR(IF($B480&lt;&gt;"",VLOOKUP(ID$421,TabelleK59BI,7,FALSE),""),"")</f>
        <v/>
      </c>
      <c r="IE480" s="4" t="str">
        <f ca="1">IFERROR(IF($B480&lt;&gt;"",VLOOKUP(IE$421,TabelleK59BI,7,FALSE),""),"")</f>
        <v/>
      </c>
      <c r="IF480" s="4" t="str">
        <f ca="1">IFERROR(IF($B480&lt;&gt;"",VLOOKUP(IF$421,TabelleK59BI,7,FALSE),""),"")</f>
        <v/>
      </c>
      <c r="IG480" s="4" t="str">
        <f ca="1">IFERROR(IF($B480&lt;&gt;"",VLOOKUP(IG$421,TabelleK59BI,7,FALSE),""),"")</f>
        <v/>
      </c>
      <c r="IH480" s="4" t="str">
        <f ca="1">IFERROR(IF($B480&lt;&gt;"",VLOOKUP(IH$421,TabelleK59BI,7,FALSE),""),"")</f>
        <v/>
      </c>
      <c r="II480" s="4" t="str">
        <f ca="1">IFERROR(IF($B480&lt;&gt;"",VLOOKUP(II$421,TabelleK59BI,7,FALSE),""),"")</f>
        <v/>
      </c>
      <c r="IJ480" s="4" t="str">
        <f ca="1">IFERROR(IF($B480&lt;&gt;"",VLOOKUP(IJ$421,TabelleK59BI,7,FALSE),""),"")</f>
        <v/>
      </c>
      <c r="IK480" s="4" t="str">
        <f ca="1">IFERROR(IF($B480&lt;&gt;"",VLOOKUP(IK$421,TabelleK59BI,7,FALSE),""),"")</f>
        <v/>
      </c>
      <c r="IL480" s="4" t="str">
        <f ca="1">IFERROR(IF($B480&lt;&gt;"",VLOOKUP(IL$421,TabelleK59BI,7,FALSE),""),"")</f>
        <v/>
      </c>
      <c r="IM480" s="4" t="str">
        <f ca="1">IFERROR(IF($B480&lt;&gt;"",VLOOKUP(IM$421,TabelleK59BI,7,FALSE),""),"")</f>
        <v/>
      </c>
      <c r="IN480" s="4" t="str">
        <f ca="1">IFERROR(IF($B480&lt;&gt;"",VLOOKUP(IN$421,TabelleK59BI,7,FALSE),""),"")</f>
        <v/>
      </c>
      <c r="IO480" s="4" t="str">
        <f ca="1">IFERROR(IF($B480&lt;&gt;"",VLOOKUP(IO$421,TabelleK59BI,7,FALSE),""),"")</f>
        <v/>
      </c>
      <c r="IP480" s="4" t="str">
        <f ca="1">IFERROR(IF($B480&lt;&gt;"",VLOOKUP(IP$421,TabelleK59BI,7,FALSE),""),"")</f>
        <v/>
      </c>
      <c r="IQ480" s="4" t="str">
        <f ca="1">IFERROR(IF($B480&lt;&gt;"",VLOOKUP(IQ$421,TabelleK59BI,7,FALSE),""),"")</f>
        <v/>
      </c>
      <c r="IR480" s="4" t="str">
        <f ca="1">IFERROR(IF($B480&lt;&gt;"",VLOOKUP(IR$421,TabelleK59BI,7,FALSE),""),"")</f>
        <v/>
      </c>
      <c r="IS480" s="4" t="str">
        <f ca="1">IFERROR(IF($B480&lt;&gt;"",VLOOKUP(IS$421,TabelleK59BI,7,FALSE),""),"")</f>
        <v/>
      </c>
      <c r="IT480" s="4" t="str">
        <f ca="1">IFERROR(IF($B480&lt;&gt;"",VLOOKUP(IT$421,TabelleK59BI,7,FALSE),""),"")</f>
        <v/>
      </c>
      <c r="IU480" s="4" t="str">
        <f ca="1">IFERROR(IF($B480&lt;&gt;"",VLOOKUP(IU$421,TabelleK59BI,7,FALSE),""),"")</f>
        <v/>
      </c>
      <c r="IV480" s="4" t="str">
        <f ca="1">IFERROR(IF($B480&lt;&gt;"",VLOOKUP(IV$421,TabelleK59BI,7,FALSE),""),"")</f>
        <v/>
      </c>
      <c r="IW480" s="4" t="str">
        <f ca="1">IFERROR(IF($B480&lt;&gt;"",VLOOKUP(IW$421,TabelleK59BI,7,FALSE),""),"")</f>
        <v/>
      </c>
      <c r="IX480" s="4" t="str">
        <f ca="1">IFERROR(IF($B480&lt;&gt;"",VLOOKUP(IX$421,TabelleK59BI,7,FALSE),""),"")</f>
        <v/>
      </c>
      <c r="IY480" s="4" t="str">
        <f ca="1">IFERROR(IF($B480&lt;&gt;"",VLOOKUP(IY$421,TabelleK59BI,7,FALSE),""),"")</f>
        <v/>
      </c>
      <c r="IZ480" s="4" t="str">
        <f ca="1">IFERROR(IF($B480&lt;&gt;"",VLOOKUP(IZ$421,TabelleK59BI,7,FALSE),""),"")</f>
        <v/>
      </c>
      <c r="JA480" s="4" t="str">
        <f ca="1">IFERROR(IF($B480&lt;&gt;"",VLOOKUP(JA$421,TabelleK59BI,7,FALSE),""),"")</f>
        <v/>
      </c>
      <c r="JB480" s="4" t="str">
        <f ca="1">IFERROR(IF($B480&lt;&gt;"",VLOOKUP(JB$421,TabelleK59BI,7,FALSE),""),"")</f>
        <v/>
      </c>
      <c r="JC480" s="4" t="str">
        <f ca="1">IFERROR(IF($B480&lt;&gt;"",VLOOKUP(JC$421,TabelleK59BI,7,FALSE),""),"")</f>
        <v/>
      </c>
      <c r="JD480" s="4" t="str">
        <f ca="1">IFERROR(IF($B480&lt;&gt;"",VLOOKUP(JD$421,TabelleK59BI,7,FALSE),""),"")</f>
        <v/>
      </c>
      <c r="JE480" s="4" t="str">
        <f ca="1">IFERROR(IF($B480&lt;&gt;"",VLOOKUP(JE$421,TabelleK59BI,7,FALSE),""),"")</f>
        <v/>
      </c>
      <c r="JF480" s="4" t="str">
        <f ca="1">IFERROR(IF($B480&lt;&gt;"",VLOOKUP(JF$421,TabelleK59BI,7,FALSE),""),"")</f>
        <v/>
      </c>
      <c r="JG480" s="4" t="str">
        <f ca="1">IFERROR(IF($B480&lt;&gt;"",VLOOKUP(JG$421,TabelleK59BI,7,FALSE),""),"")</f>
        <v/>
      </c>
      <c r="JH480" s="4" t="str">
        <f ca="1">IFERROR(IF($B480&lt;&gt;"",VLOOKUP(JH$421,TabelleK59BI,7,FALSE),""),"")</f>
        <v/>
      </c>
      <c r="JI480" s="4" t="str">
        <f ca="1">IFERROR(IF($B480&lt;&gt;"",VLOOKUP(JI$421,TabelleK59BI,7,FALSE),""),"")</f>
        <v/>
      </c>
      <c r="JJ480" s="4" t="str">
        <f ca="1">IFERROR(IF($B480&lt;&gt;"",VLOOKUP(JJ$421,TabelleK59BI,7,FALSE),""),"")</f>
        <v/>
      </c>
      <c r="JK480" s="4" t="str">
        <f ca="1">IFERROR(IF($B480&lt;&gt;"",VLOOKUP(JK$421,TabelleK59BI,7,FALSE),""),"")</f>
        <v/>
      </c>
      <c r="JL480" s="4" t="str">
        <f ca="1">IFERROR(IF($B480&lt;&gt;"",VLOOKUP(JL$421,TabelleK59BI,7,FALSE),""),"")</f>
        <v/>
      </c>
      <c r="JM480" s="4" t="str">
        <f ca="1">IFERROR(IF($B480&lt;&gt;"",VLOOKUP(JM$421,TabelleK59BI,7,FALSE),""),"")</f>
        <v/>
      </c>
      <c r="JN480" s="4" t="str">
        <f ca="1">IFERROR(IF($B480&lt;&gt;"",VLOOKUP(JN$421,TabelleK59BI,7,FALSE),""),"")</f>
        <v/>
      </c>
      <c r="JO480" s="4" t="str">
        <f ca="1">IFERROR(IF($B480&lt;&gt;"",VLOOKUP(JO$421,TabelleK59BI,7,FALSE),""),"")</f>
        <v/>
      </c>
      <c r="JP480" s="4" t="str">
        <f ca="1">IFERROR(IF($B480&lt;&gt;"",VLOOKUP(JP$421,TabelleK59BI,7,FALSE),""),"")</f>
        <v/>
      </c>
      <c r="JQ480" s="4" t="str">
        <f ca="1">IFERROR(IF($B480&lt;&gt;"",VLOOKUP(JQ$421,TabelleK59BI,7,FALSE),""),"")</f>
        <v/>
      </c>
      <c r="JR480" s="4" t="str">
        <f ca="1">IFERROR(IF($B480&lt;&gt;"",VLOOKUP(JR$421,TabelleK59BI,7,FALSE),""),"")</f>
        <v/>
      </c>
      <c r="JS480" s="4" t="str">
        <f ca="1">IFERROR(IF($B480&lt;&gt;"",VLOOKUP(JS$421,TabelleK59BI,7,FALSE),""),"")</f>
        <v/>
      </c>
      <c r="JT480" s="4" t="str">
        <f ca="1">IFERROR(IF($B480&lt;&gt;"",VLOOKUP(JT$421,TabelleK59BI,7,FALSE),""),"")</f>
        <v/>
      </c>
      <c r="JU480" s="4" t="str">
        <f ca="1">IFERROR(IF($B480&lt;&gt;"",VLOOKUP(JU$421,TabelleK59BI,7,FALSE),""),"")</f>
        <v/>
      </c>
      <c r="JV480" s="4" t="str">
        <f ca="1">IFERROR(IF($B480&lt;&gt;"",VLOOKUP(JV$421,TabelleK59BI,7,FALSE),""),"")</f>
        <v/>
      </c>
      <c r="JW480" s="4" t="str">
        <f ca="1">IFERROR(IF($B480&lt;&gt;"",VLOOKUP(JW$421,TabelleK59BI,7,FALSE),""),"")</f>
        <v/>
      </c>
      <c r="JX480" s="4" t="str">
        <f ca="1">IFERROR(IF($B480&lt;&gt;"",VLOOKUP(JX$421,TabelleK59BI,7,FALSE),""),"")</f>
        <v/>
      </c>
      <c r="JY480" s="4" t="str">
        <f ca="1">IFERROR(IF($B480&lt;&gt;"",VLOOKUP(JY$421,TabelleK59BI,7,FALSE),""),"")</f>
        <v/>
      </c>
      <c r="JZ480" s="4" t="str">
        <f ca="1">IFERROR(IF($B480&lt;&gt;"",VLOOKUP(JZ$421,TabelleK59BI,7,FALSE),""),"")</f>
        <v/>
      </c>
      <c r="KA480" s="4" t="str">
        <f ca="1">IFERROR(IF($B480&lt;&gt;"",VLOOKUP(KA$421,TabelleK59BI,7,FALSE),""),"")</f>
        <v/>
      </c>
      <c r="KB480" s="4" t="str">
        <f ca="1">IFERROR(IF($B480&lt;&gt;"",VLOOKUP(KB$421,TabelleK59BI,7,FALSE),""),"")</f>
        <v/>
      </c>
      <c r="KC480" s="4" t="str">
        <f ca="1">IFERROR(IF($B480&lt;&gt;"",VLOOKUP(KC$421,TabelleK59BI,7,FALSE),""),"")</f>
        <v/>
      </c>
      <c r="KD480" s="4" t="str">
        <f ca="1">IFERROR(IF($B480&lt;&gt;"",VLOOKUP(KD$421,TabelleK59BI,7,FALSE),""),"")</f>
        <v/>
      </c>
      <c r="KE480" s="4" t="str">
        <f ca="1">IFERROR(IF($B480&lt;&gt;"",VLOOKUP(KE$421,TabelleK59BI,7,FALSE),""),"")</f>
        <v/>
      </c>
      <c r="KF480" s="4" t="str">
        <f ca="1">IFERROR(IF($B480&lt;&gt;"",VLOOKUP(KF$421,TabelleK59BI,7,FALSE),""),"")</f>
        <v/>
      </c>
      <c r="KG480" s="4" t="str">
        <f ca="1">IFERROR(IF($B480&lt;&gt;"",VLOOKUP(KG$421,TabelleK59BI,7,FALSE),""),"")</f>
        <v/>
      </c>
      <c r="KH480" s="4" t="str">
        <f ca="1">IFERROR(IF($B480&lt;&gt;"",VLOOKUP(KH$421,TabelleK59BI,7,FALSE),""),"")</f>
        <v/>
      </c>
      <c r="KI480" s="4" t="str">
        <f ca="1">IFERROR(IF($B480&lt;&gt;"",VLOOKUP(KI$421,TabelleK59BI,7,FALSE),""),"")</f>
        <v/>
      </c>
      <c r="KJ480" s="4" t="str">
        <f ca="1">IFERROR(IF($B480&lt;&gt;"",VLOOKUP(KJ$421,TabelleK59BI,7,FALSE),""),"")</f>
        <v/>
      </c>
      <c r="KK480" s="4" t="str">
        <f ca="1">IFERROR(IF($B480&lt;&gt;"",VLOOKUP(KK$421,TabelleK59BI,7,FALSE),""),"")</f>
        <v/>
      </c>
      <c r="KL480" s="4" t="str">
        <f ca="1">IFERROR(IF($B480&lt;&gt;"",VLOOKUP(KL$421,TabelleK59BI,7,FALSE),""),"")</f>
        <v/>
      </c>
      <c r="KM480" s="4" t="str">
        <f ca="1">IFERROR(IF($B480&lt;&gt;"",VLOOKUP(KM$421,TabelleK59BI,7,FALSE),""),"")</f>
        <v/>
      </c>
      <c r="KN480" s="4" t="str">
        <f ca="1">IFERROR(IF($B480&lt;&gt;"",VLOOKUP(KN$421,TabelleK59BI,7,FALSE),""),"")</f>
        <v/>
      </c>
      <c r="KO480" s="4" t="str">
        <f ca="1">IFERROR(IF($B480&lt;&gt;"",VLOOKUP(KO$421,TabelleK59BI,7,FALSE),""),"")</f>
        <v/>
      </c>
      <c r="KP480" s="4" t="str">
        <f ca="1">IFERROR(IF($B480&lt;&gt;"",VLOOKUP(KP$421,TabelleK59BI,7,FALSE),""),"")</f>
        <v/>
      </c>
      <c r="KQ480" s="4" t="str">
        <f ca="1">IFERROR(IF($B480&lt;&gt;"",VLOOKUP(KQ$421,TabelleK59BI,7,FALSE),""),"")</f>
        <v/>
      </c>
      <c r="KR480" s="4" t="str">
        <f>IFERROR(VLOOKUP($KR$421,TabelleK59BI,7,FALSE),"")</f>
        <v/>
      </c>
      <c r="KS480" s="4" t="str">
        <f>IFERROR(VLOOKUP($KS$421,TabelleK59BI,7,FALSE),"")</f>
        <v/>
      </c>
    </row>
    <row r="481" spans="2:305" ht="12.75" hidden="1" customHeight="1" x14ac:dyDescent="0.2">
      <c r="B481" s="138" t="str">
        <f t="shared" ca="1" si="148"/>
        <v/>
      </c>
      <c r="C481" s="4" t="str">
        <f ca="1">IFERROR(IF($B481&lt;&gt;"",VLOOKUP(C$421,TabelleK60BI,7,FALSE),""),"")</f>
        <v/>
      </c>
      <c r="D481" s="4" t="str">
        <f ca="1">IFERROR(IF($B481&lt;&gt;"",VLOOKUP(D$421,TabelleK60BI,7,FALSE),""),"")</f>
        <v/>
      </c>
      <c r="E481" s="4" t="str">
        <f ca="1">IFERROR(IF($B481&lt;&gt;"",VLOOKUP(E$421,TabelleK60BI,7,FALSE),""),"")</f>
        <v/>
      </c>
      <c r="F481" s="4" t="str">
        <f ca="1">IFERROR(IF($B481&lt;&gt;"",VLOOKUP(F$421,TabelleK60BI,7,FALSE),""),"")</f>
        <v/>
      </c>
      <c r="G481" s="4" t="str">
        <f ca="1">IFERROR(IF($B481&lt;&gt;"",VLOOKUP(G$421,TabelleK60BI,7,FALSE),""),"")</f>
        <v/>
      </c>
      <c r="H481" s="4" t="str">
        <f ca="1">IFERROR(IF($B481&lt;&gt;"",VLOOKUP(H$421,TabelleK60BI,7,FALSE),""),"")</f>
        <v/>
      </c>
      <c r="I481" s="4" t="str">
        <f ca="1">IFERROR(IF($B481&lt;&gt;"",VLOOKUP(I$421,TabelleK60BI,7,FALSE),""),"")</f>
        <v/>
      </c>
      <c r="J481" s="4" t="str">
        <f ca="1">IFERROR(IF($B481&lt;&gt;"",VLOOKUP(J$421,TabelleK60BI,7,FALSE),""),"")</f>
        <v/>
      </c>
      <c r="K481" s="4" t="str">
        <f ca="1">IFERROR(IF($B481&lt;&gt;"",VLOOKUP(K$421,TabelleK60BI,7,FALSE),""),"")</f>
        <v/>
      </c>
      <c r="L481" s="4" t="str">
        <f ca="1">IFERROR(IF($B481&lt;&gt;"",VLOOKUP(L$421,TabelleK60BI,7,FALSE),""),"")</f>
        <v/>
      </c>
      <c r="M481" s="4" t="str">
        <f ca="1">IFERROR(IF($B481&lt;&gt;"",VLOOKUP(M$421,TabelleK60BI,7,FALSE),""),"")</f>
        <v/>
      </c>
      <c r="N481" s="4" t="str">
        <f ca="1">IFERROR(IF($B481&lt;&gt;"",VLOOKUP(N$421,TabelleK60BI,7,FALSE),""),"")</f>
        <v/>
      </c>
      <c r="O481" s="4" t="str">
        <f ca="1">IFERROR(IF($B481&lt;&gt;"",VLOOKUP(O$421,TabelleK60BI,7,FALSE),""),"")</f>
        <v/>
      </c>
      <c r="P481" s="4" t="str">
        <f ca="1">IFERROR(IF($B481&lt;&gt;"",VLOOKUP(P$421,TabelleK60BI,7,FALSE),""),"")</f>
        <v/>
      </c>
      <c r="Q481" s="4" t="str">
        <f ca="1">IFERROR(IF($B481&lt;&gt;"",VLOOKUP(Q$421,TabelleK60BI,7,FALSE),""),"")</f>
        <v/>
      </c>
      <c r="R481" s="4" t="str">
        <f ca="1">IFERROR(IF($B481&lt;&gt;"",VLOOKUP(R$421,TabelleK60BI,7,FALSE),""),"")</f>
        <v/>
      </c>
      <c r="S481" s="4" t="str">
        <f ca="1">IFERROR(IF($B481&lt;&gt;"",VLOOKUP(S$421,TabelleK60BI,7,FALSE),""),"")</f>
        <v/>
      </c>
      <c r="T481" s="4" t="str">
        <f ca="1">IFERROR(IF($B481&lt;&gt;"",VLOOKUP(T$421,TabelleK60BI,7,FALSE),""),"")</f>
        <v/>
      </c>
      <c r="U481" s="4" t="str">
        <f ca="1">IFERROR(IF($B481&lt;&gt;"",VLOOKUP(U$421,TabelleK60BI,7,FALSE),""),"")</f>
        <v/>
      </c>
      <c r="V481" s="4" t="str">
        <f ca="1">IFERROR(IF($B481&lt;&gt;"",VLOOKUP(V$421,TabelleK60BI,7,FALSE),""),"")</f>
        <v/>
      </c>
      <c r="W481" s="4" t="str">
        <f ca="1">IFERROR(IF($B481&lt;&gt;"",VLOOKUP(W$421,TabelleK60BI,7,FALSE),""),"")</f>
        <v/>
      </c>
      <c r="X481" s="4" t="str">
        <f ca="1">IFERROR(IF($B481&lt;&gt;"",VLOOKUP(X$421,TabelleK60BI,7,FALSE),""),"")</f>
        <v/>
      </c>
      <c r="Y481" s="4" t="str">
        <f ca="1">IFERROR(IF($B481&lt;&gt;"",VLOOKUP(Y$421,TabelleK60BI,7,FALSE),""),"")</f>
        <v/>
      </c>
      <c r="Z481" s="4" t="str">
        <f ca="1">IFERROR(IF($B481&lt;&gt;"",VLOOKUP(Z$421,TabelleK60BI,7,FALSE),""),"")</f>
        <v/>
      </c>
      <c r="AA481" s="4" t="str">
        <f ca="1">IFERROR(IF($B481&lt;&gt;"",VLOOKUP(AA$421,TabelleK60BI,7,FALSE),""),"")</f>
        <v/>
      </c>
      <c r="AB481" s="4" t="str">
        <f ca="1">IFERROR(IF($B481&lt;&gt;"",VLOOKUP(AB$421,TabelleK60BI,7,FALSE),""),"")</f>
        <v/>
      </c>
      <c r="AC481" s="4" t="str">
        <f ca="1">IFERROR(IF($B481&lt;&gt;"",VLOOKUP(AC$421,TabelleK60BI,7,FALSE),""),"")</f>
        <v/>
      </c>
      <c r="AD481" s="4" t="str">
        <f ca="1">IFERROR(IF($B481&lt;&gt;"",VLOOKUP(AD$421,TabelleK60BI,7,FALSE),""),"")</f>
        <v/>
      </c>
      <c r="AE481" s="4" t="str">
        <f ca="1">IFERROR(IF($B481&lt;&gt;"",VLOOKUP(AE$421,TabelleK60BI,7,FALSE),""),"")</f>
        <v/>
      </c>
      <c r="AF481" s="4" t="str">
        <f ca="1">IFERROR(IF($B481&lt;&gt;"",VLOOKUP(AF$421,TabelleK60BI,7,FALSE),""),"")</f>
        <v/>
      </c>
      <c r="AG481" s="4" t="str">
        <f ca="1">IFERROR(IF($B481&lt;&gt;"",VLOOKUP(AG$421,TabelleK60BI,7,FALSE),""),"")</f>
        <v/>
      </c>
      <c r="AH481" s="4" t="str">
        <f ca="1">IFERROR(IF($B481&lt;&gt;"",VLOOKUP(AH$421,TabelleK60BI,7,FALSE),""),"")</f>
        <v/>
      </c>
      <c r="AI481" s="4" t="str">
        <f ca="1">IFERROR(IF($B481&lt;&gt;"",VLOOKUP(AI$421,TabelleK60BI,7,FALSE),""),"")</f>
        <v/>
      </c>
      <c r="AJ481" s="4" t="str">
        <f ca="1">IFERROR(IF($B481&lt;&gt;"",VLOOKUP(AJ$421,TabelleK60BI,7,FALSE),""),"")</f>
        <v/>
      </c>
      <c r="AK481" s="4" t="str">
        <f ca="1">IFERROR(IF($B481&lt;&gt;"",VLOOKUP(AK$421,TabelleK60BI,7,FALSE),""),"")</f>
        <v/>
      </c>
      <c r="AL481" s="4" t="str">
        <f ca="1">IFERROR(IF($B481&lt;&gt;"",VLOOKUP(AL$421,TabelleK60BI,7,FALSE),""),"")</f>
        <v/>
      </c>
      <c r="AM481" s="4" t="str">
        <f ca="1">IFERROR(IF($B481&lt;&gt;"",VLOOKUP(AM$421,TabelleK60BI,7,FALSE),""),"")</f>
        <v/>
      </c>
      <c r="AN481" s="4" t="str">
        <f ca="1">IFERROR(IF($B481&lt;&gt;"",VLOOKUP(AN$421,TabelleK60BI,7,FALSE),""),"")</f>
        <v/>
      </c>
      <c r="AO481" s="4" t="str">
        <f ca="1">IFERROR(IF($B481&lt;&gt;"",VLOOKUP(AO$421,TabelleK60BI,7,FALSE),""),"")</f>
        <v/>
      </c>
      <c r="AP481" s="4" t="str">
        <f ca="1">IFERROR(IF($B481&lt;&gt;"",VLOOKUP(AP$421,TabelleK60BI,7,FALSE),""),"")</f>
        <v/>
      </c>
      <c r="AQ481" s="4" t="str">
        <f ca="1">IFERROR(IF($B481&lt;&gt;"",VLOOKUP(AQ$421,TabelleK60BI,7,FALSE),""),"")</f>
        <v/>
      </c>
      <c r="AR481" s="4" t="str">
        <f ca="1">IFERROR(IF($B481&lt;&gt;"",VLOOKUP(AR$421,TabelleK60BI,7,FALSE),""),"")</f>
        <v/>
      </c>
      <c r="AS481" s="4" t="str">
        <f ca="1">IFERROR(IF($B481&lt;&gt;"",VLOOKUP(AS$421,TabelleK60BI,7,FALSE),""),"")</f>
        <v/>
      </c>
      <c r="AT481" s="4" t="str">
        <f ca="1">IFERROR(IF($B481&lt;&gt;"",VLOOKUP(AT$421,TabelleK60BI,7,FALSE),""),"")</f>
        <v/>
      </c>
      <c r="AU481" s="4" t="str">
        <f ca="1">IFERROR(IF($B481&lt;&gt;"",VLOOKUP(AU$421,TabelleK60BI,7,FALSE),""),"")</f>
        <v/>
      </c>
      <c r="AV481" s="4" t="str">
        <f ca="1">IFERROR(IF($B481&lt;&gt;"",VLOOKUP(AV$421,TabelleK60BI,7,FALSE),""),"")</f>
        <v/>
      </c>
      <c r="AW481" s="4" t="str">
        <f ca="1">IFERROR(IF($B481&lt;&gt;"",VLOOKUP(AW$421,TabelleK60BI,7,FALSE),""),"")</f>
        <v/>
      </c>
      <c r="AX481" s="4" t="str">
        <f ca="1">IFERROR(IF($B481&lt;&gt;"",VLOOKUP(AX$421,TabelleK60BI,7,FALSE),""),"")</f>
        <v/>
      </c>
      <c r="AY481" s="4" t="str">
        <f ca="1">IFERROR(IF($B481&lt;&gt;"",VLOOKUP(AY$421,TabelleK60BI,7,FALSE),""),"")</f>
        <v/>
      </c>
      <c r="AZ481" s="4" t="str">
        <f ca="1">IFERROR(IF($B481&lt;&gt;"",VLOOKUP(AZ$421,TabelleK60BI,7,FALSE),""),"")</f>
        <v/>
      </c>
      <c r="BA481" s="4" t="str">
        <f ca="1">IFERROR(IF($B481&lt;&gt;"",VLOOKUP(BA$421,TabelleK60BI,7,FALSE),""),"")</f>
        <v/>
      </c>
      <c r="BB481" s="4" t="str">
        <f ca="1">IFERROR(IF($B481&lt;&gt;"",VLOOKUP(BB$421,TabelleK60BI,7,FALSE),""),"")</f>
        <v/>
      </c>
      <c r="BC481" s="4" t="str">
        <f ca="1">IFERROR(IF($B481&lt;&gt;"",VLOOKUP(BC$421,TabelleK60BI,7,FALSE),""),"")</f>
        <v/>
      </c>
      <c r="BD481" s="4" t="str">
        <f ca="1">IFERROR(IF($B481&lt;&gt;"",VLOOKUP(BD$421,TabelleK60BI,7,FALSE),""),"")</f>
        <v/>
      </c>
      <c r="BE481" s="4" t="str">
        <f ca="1">IFERROR(IF($B481&lt;&gt;"",VLOOKUP(BE$421,TabelleK60BI,7,FALSE),""),"")</f>
        <v/>
      </c>
      <c r="BF481" s="4" t="str">
        <f ca="1">IFERROR(IF($B481&lt;&gt;"",VLOOKUP(BF$421,TabelleK60BI,7,FALSE),""),"")</f>
        <v/>
      </c>
      <c r="BG481" s="4" t="str">
        <f ca="1">IFERROR(IF($B481&lt;&gt;"",VLOOKUP(BG$421,TabelleK60BI,7,FALSE),""),"")</f>
        <v/>
      </c>
      <c r="BH481" s="4" t="str">
        <f ca="1">IFERROR(IF($B481&lt;&gt;"",VLOOKUP(BH$421,TabelleK60BI,7,FALSE),""),"")</f>
        <v/>
      </c>
      <c r="BI481" s="4" t="str">
        <f ca="1">IFERROR(IF($B481&lt;&gt;"",VLOOKUP(BI$421,TabelleK60BI,7,FALSE),""),"")</f>
        <v/>
      </c>
      <c r="BJ481" s="4" t="str">
        <f ca="1">IFERROR(IF($B481&lt;&gt;"",VLOOKUP(BJ$421,TabelleK60BI,7,FALSE),""),"")</f>
        <v/>
      </c>
      <c r="BK481" s="4" t="str">
        <f ca="1">IFERROR(IF($B481&lt;&gt;"",VLOOKUP(BK$421,TabelleK60BI,7,FALSE),""),"")</f>
        <v/>
      </c>
      <c r="BL481" s="4" t="str">
        <f ca="1">IFERROR(IF($B481&lt;&gt;"",VLOOKUP(BL$421,TabelleK60BI,7,FALSE),""),"")</f>
        <v/>
      </c>
      <c r="BM481" s="4" t="str">
        <f ca="1">IFERROR(IF($B481&lt;&gt;"",VLOOKUP(BM$421,TabelleK60BI,7,FALSE),""),"")</f>
        <v/>
      </c>
      <c r="BN481" s="4" t="str">
        <f ca="1">IFERROR(IF($B481&lt;&gt;"",VLOOKUP(BN$421,TabelleK60BI,7,FALSE),""),"")</f>
        <v/>
      </c>
      <c r="BO481" s="4" t="str">
        <f ca="1">IFERROR(IF($B481&lt;&gt;"",VLOOKUP(BO$421,TabelleK60BI,7,FALSE),""),"")</f>
        <v/>
      </c>
      <c r="BP481" s="4" t="str">
        <f ca="1">IFERROR(IF($B481&lt;&gt;"",VLOOKUP(BP$421,TabelleK60BI,7,FALSE),""),"")</f>
        <v/>
      </c>
      <c r="BQ481" s="4" t="str">
        <f ca="1">IFERROR(IF($B481&lt;&gt;"",VLOOKUP(BQ$421,TabelleK60BI,7,FALSE),""),"")</f>
        <v/>
      </c>
      <c r="BR481" s="4" t="str">
        <f ca="1">IFERROR(IF($B481&lt;&gt;"",VLOOKUP(BR$421,TabelleK60BI,7,FALSE),""),"")</f>
        <v/>
      </c>
      <c r="BS481" s="4" t="str">
        <f ca="1">IFERROR(IF($B481&lt;&gt;"",VLOOKUP(BS$421,TabelleK60BI,7,FALSE),""),"")</f>
        <v/>
      </c>
      <c r="BT481" s="4" t="str">
        <f ca="1">IFERROR(IF($B481&lt;&gt;"",VLOOKUP(BT$421,TabelleK60BI,7,FALSE),""),"")</f>
        <v/>
      </c>
      <c r="BU481" s="4" t="str">
        <f ca="1">IFERROR(IF($B481&lt;&gt;"",VLOOKUP(BU$421,TabelleK60BI,7,FALSE),""),"")</f>
        <v/>
      </c>
      <c r="BV481" s="4" t="str">
        <f ca="1">IFERROR(IF($B481&lt;&gt;"",VLOOKUP(BV$421,TabelleK60BI,7,FALSE),""),"")</f>
        <v/>
      </c>
      <c r="BW481" s="4" t="str">
        <f ca="1">IFERROR(IF($B481&lt;&gt;"",VLOOKUP(BW$421,TabelleK60BI,7,FALSE),""),"")</f>
        <v/>
      </c>
      <c r="BX481" s="4" t="str">
        <f ca="1">IFERROR(IF($B481&lt;&gt;"",VLOOKUP(BX$421,TabelleK60BI,7,FALSE),""),"")</f>
        <v/>
      </c>
      <c r="BY481" s="4" t="str">
        <f ca="1">IFERROR(IF($B481&lt;&gt;"",VLOOKUP(BY$421,TabelleK60BI,7,FALSE),""),"")</f>
        <v/>
      </c>
      <c r="BZ481" s="4" t="str">
        <f ca="1">IFERROR(IF($B481&lt;&gt;"",VLOOKUP(BZ$421,TabelleK60BI,7,FALSE),""),"")</f>
        <v/>
      </c>
      <c r="CA481" s="4" t="str">
        <f ca="1">IFERROR(IF($B481&lt;&gt;"",VLOOKUP(CA$421,TabelleK60BI,7,FALSE),""),"")</f>
        <v/>
      </c>
      <c r="CB481" s="4" t="str">
        <f ca="1">IFERROR(IF($B481&lt;&gt;"",VLOOKUP(CB$421,TabelleK60BI,7,FALSE),""),"")</f>
        <v/>
      </c>
      <c r="CC481" s="4" t="str">
        <f ca="1">IFERROR(IF($B481&lt;&gt;"",VLOOKUP(CC$421,TabelleK60BI,7,FALSE),""),"")</f>
        <v/>
      </c>
      <c r="CD481" s="4" t="str">
        <f ca="1">IFERROR(IF($B481&lt;&gt;"",VLOOKUP(CD$421,TabelleK60BI,7,FALSE),""),"")</f>
        <v/>
      </c>
      <c r="CE481" s="4" t="str">
        <f ca="1">IFERROR(IF($B481&lt;&gt;"",VLOOKUP(CE$421,TabelleK60BI,7,FALSE),""),"")</f>
        <v/>
      </c>
      <c r="CF481" s="4" t="str">
        <f ca="1">IFERROR(IF($B481&lt;&gt;"",VLOOKUP(CF$421,TabelleK60BI,7,FALSE),""),"")</f>
        <v/>
      </c>
      <c r="CG481" s="4" t="str">
        <f ca="1">IFERROR(IF($B481&lt;&gt;"",VLOOKUP(CG$421,TabelleK60BI,7,FALSE),""),"")</f>
        <v/>
      </c>
      <c r="CH481" s="4" t="str">
        <f ca="1">IFERROR(IF($B481&lt;&gt;"",VLOOKUP(CH$421,TabelleK60BI,7,FALSE),""),"")</f>
        <v/>
      </c>
      <c r="CI481" s="4" t="str">
        <f ca="1">IFERROR(IF($B481&lt;&gt;"",VLOOKUP(CI$421,TabelleK60BI,7,FALSE),""),"")</f>
        <v/>
      </c>
      <c r="CJ481" s="4" t="str">
        <f ca="1">IFERROR(IF($B481&lt;&gt;"",VLOOKUP(CJ$421,TabelleK60BI,7,FALSE),""),"")</f>
        <v/>
      </c>
      <c r="CK481" s="4" t="str">
        <f ca="1">IFERROR(IF($B481&lt;&gt;"",VLOOKUP(CK$421,TabelleK60BI,7,FALSE),""),"")</f>
        <v/>
      </c>
      <c r="CL481" s="4" t="str">
        <f ca="1">IFERROR(IF($B481&lt;&gt;"",VLOOKUP(CL$421,TabelleK60BI,7,FALSE),""),"")</f>
        <v/>
      </c>
      <c r="CM481" s="4" t="str">
        <f ca="1">IFERROR(IF($B481&lt;&gt;"",VLOOKUP(CM$421,TabelleK60BI,7,FALSE),""),"")</f>
        <v/>
      </c>
      <c r="CN481" s="4" t="str">
        <f ca="1">IFERROR(IF($B481&lt;&gt;"",VLOOKUP(CN$421,TabelleK60BI,7,FALSE),""),"")</f>
        <v/>
      </c>
      <c r="CO481" s="4" t="str">
        <f ca="1">IFERROR(IF($B481&lt;&gt;"",VLOOKUP(CO$421,TabelleK60BI,7,FALSE),""),"")</f>
        <v/>
      </c>
      <c r="CP481" s="4" t="str">
        <f ca="1">IFERROR(IF($B481&lt;&gt;"",VLOOKUP(CP$421,TabelleK60BI,7,FALSE),""),"")</f>
        <v/>
      </c>
      <c r="CQ481" s="4" t="str">
        <f ca="1">IFERROR(IF($B481&lt;&gt;"",VLOOKUP(CQ$421,TabelleK60BI,7,FALSE),""),"")</f>
        <v/>
      </c>
      <c r="CR481" s="4" t="str">
        <f ca="1">IFERROR(IF($B481&lt;&gt;"",VLOOKUP(CR$421,TabelleK60BI,7,FALSE),""),"")</f>
        <v/>
      </c>
      <c r="CS481" s="4" t="str">
        <f ca="1">IFERROR(IF($B481&lt;&gt;"",VLOOKUP(CS$421,TabelleK60BI,7,FALSE),""),"")</f>
        <v/>
      </c>
      <c r="CT481" s="4" t="str">
        <f ca="1">IFERROR(IF($B481&lt;&gt;"",VLOOKUP(CT$421,TabelleK60BI,7,FALSE),""),"")</f>
        <v/>
      </c>
      <c r="CU481" s="4" t="str">
        <f ca="1">IFERROR(IF($B481&lt;&gt;"",VLOOKUP(CU$421,TabelleK60BI,7,FALSE),""),"")</f>
        <v/>
      </c>
      <c r="CV481" s="4" t="str">
        <f ca="1">IFERROR(IF($B481&lt;&gt;"",VLOOKUP(CV$421,TabelleK60BI,7,FALSE),""),"")</f>
        <v/>
      </c>
      <c r="CW481" s="4" t="str">
        <f ca="1">IFERROR(IF($B481&lt;&gt;"",VLOOKUP(CW$421,TabelleK60BI,7,FALSE),""),"")</f>
        <v/>
      </c>
      <c r="CX481" s="4" t="str">
        <f ca="1">IFERROR(IF($B481&lt;&gt;"",VLOOKUP(CX$421,TabelleK60BI,7,FALSE),""),"")</f>
        <v/>
      </c>
      <c r="CY481" s="4" t="str">
        <f ca="1">IFERROR(IF($B481&lt;&gt;"",VLOOKUP(CY$421,TabelleK60BI,7,FALSE),""),"")</f>
        <v/>
      </c>
      <c r="CZ481" s="4" t="str">
        <f ca="1">IFERROR(IF($B481&lt;&gt;"",VLOOKUP(CZ$421,TabelleK60BI,7,FALSE),""),"")</f>
        <v/>
      </c>
      <c r="DA481" s="4" t="str">
        <f ca="1">IFERROR(IF($B481&lt;&gt;"",VLOOKUP(DA$421,TabelleK60BI,7,FALSE),""),"")</f>
        <v/>
      </c>
      <c r="DB481" s="4" t="str">
        <f ca="1">IFERROR(IF($B481&lt;&gt;"",VLOOKUP(DB$421,TabelleK60BI,7,FALSE),""),"")</f>
        <v/>
      </c>
      <c r="DC481" s="4" t="str">
        <f ca="1">IFERROR(IF($B481&lt;&gt;"",VLOOKUP(DC$421,TabelleK60BI,7,FALSE),""),"")</f>
        <v/>
      </c>
      <c r="DD481" s="4" t="str">
        <f ca="1">IFERROR(IF($B481&lt;&gt;"",VLOOKUP(DD$421,TabelleK60BI,7,FALSE),""),"")</f>
        <v/>
      </c>
      <c r="DE481" s="4" t="str">
        <f ca="1">IFERROR(IF($B481&lt;&gt;"",VLOOKUP(DE$421,TabelleK60BI,7,FALSE),""),"")</f>
        <v/>
      </c>
      <c r="DF481" s="4" t="str">
        <f ca="1">IFERROR(IF($B481&lt;&gt;"",VLOOKUP(DF$421,TabelleK60BI,7,FALSE),""),"")</f>
        <v/>
      </c>
      <c r="DG481" s="4" t="str">
        <f ca="1">IFERROR(IF($B481&lt;&gt;"",VLOOKUP(DG$421,TabelleK60BI,7,FALSE),""),"")</f>
        <v/>
      </c>
      <c r="DH481" s="4" t="str">
        <f ca="1">IFERROR(IF($B481&lt;&gt;"",VLOOKUP(DH$421,TabelleK60BI,7,FALSE),""),"")</f>
        <v/>
      </c>
      <c r="DI481" s="4" t="str">
        <f ca="1">IFERROR(IF($B481&lt;&gt;"",VLOOKUP(DI$421,TabelleK60BI,7,FALSE),""),"")</f>
        <v/>
      </c>
      <c r="DJ481" s="4" t="str">
        <f ca="1">IFERROR(IF($B481&lt;&gt;"",VLOOKUP(DJ$421,TabelleK60BI,7,FALSE),""),"")</f>
        <v/>
      </c>
      <c r="DK481" s="4" t="str">
        <f ca="1">IFERROR(IF($B481&lt;&gt;"",VLOOKUP(DK$421,TabelleK60BI,7,FALSE),""),"")</f>
        <v/>
      </c>
      <c r="DL481" s="4" t="str">
        <f ca="1">IFERROR(IF($B481&lt;&gt;"",VLOOKUP(DL$421,TabelleK60BI,7,FALSE),""),"")</f>
        <v/>
      </c>
      <c r="DM481" s="4" t="str">
        <f ca="1">IFERROR(IF($B481&lt;&gt;"",VLOOKUP(DM$421,TabelleK60BI,7,FALSE),""),"")</f>
        <v/>
      </c>
      <c r="DN481" s="4" t="str">
        <f ca="1">IFERROR(IF($B481&lt;&gt;"",VLOOKUP(DN$421,TabelleK60BI,7,FALSE),""),"")</f>
        <v/>
      </c>
      <c r="DO481" s="4" t="str">
        <f ca="1">IFERROR(IF($B481&lt;&gt;"",VLOOKUP(DO$421,TabelleK60BI,7,FALSE),""),"")</f>
        <v/>
      </c>
      <c r="DP481" s="4" t="str">
        <f ca="1">IFERROR(IF($B481&lt;&gt;"",VLOOKUP(DP$421,TabelleK60BI,7,FALSE),""),"")</f>
        <v/>
      </c>
      <c r="DQ481" s="4" t="str">
        <f ca="1">IFERROR(IF($B481&lt;&gt;"",VLOOKUP(DQ$421,TabelleK60BI,7,FALSE),""),"")</f>
        <v/>
      </c>
      <c r="DR481" s="4" t="str">
        <f ca="1">IFERROR(IF($B481&lt;&gt;"",VLOOKUP(DR$421,TabelleK60BI,7,FALSE),""),"")</f>
        <v/>
      </c>
      <c r="DS481" s="4" t="str">
        <f ca="1">IFERROR(IF($B481&lt;&gt;"",VLOOKUP(DS$421,TabelleK60BI,7,FALSE),""),"")</f>
        <v/>
      </c>
      <c r="DT481" s="4" t="str">
        <f ca="1">IFERROR(IF($B481&lt;&gt;"",VLOOKUP(DT$421,TabelleK60BI,7,FALSE),""),"")</f>
        <v/>
      </c>
      <c r="DU481" s="4" t="str">
        <f ca="1">IFERROR(IF($B481&lt;&gt;"",VLOOKUP(DU$421,TabelleK60BI,7,FALSE),""),"")</f>
        <v/>
      </c>
      <c r="DV481" s="4" t="str">
        <f ca="1">IFERROR(IF($B481&lt;&gt;"",VLOOKUP(DV$421,TabelleK60BI,7,FALSE),""),"")</f>
        <v/>
      </c>
      <c r="DW481" s="4" t="str">
        <f ca="1">IFERROR(IF($B481&lt;&gt;"",VLOOKUP(DW$421,TabelleK60BI,7,FALSE),""),"")</f>
        <v/>
      </c>
      <c r="DX481" s="4" t="str">
        <f ca="1">IFERROR(IF($B481&lt;&gt;"",VLOOKUP(DX$421,TabelleK60BI,7,FALSE),""),"")</f>
        <v/>
      </c>
      <c r="DY481" s="4" t="str">
        <f ca="1">IFERROR(IF($B481&lt;&gt;"",VLOOKUP(DY$421,TabelleK60BI,7,FALSE),""),"")</f>
        <v/>
      </c>
      <c r="DZ481" s="4" t="str">
        <f ca="1">IFERROR(IF($B481&lt;&gt;"",VLOOKUP(DZ$421,TabelleK60BI,7,FALSE),""),"")</f>
        <v/>
      </c>
      <c r="EA481" s="4" t="str">
        <f ca="1">IFERROR(IF($B481&lt;&gt;"",VLOOKUP(EA$421,TabelleK60BI,7,FALSE),""),"")</f>
        <v/>
      </c>
      <c r="EB481" s="4" t="str">
        <f ca="1">IFERROR(IF($B481&lt;&gt;"",VLOOKUP(EB$421,TabelleK60BI,7,FALSE),""),"")</f>
        <v/>
      </c>
      <c r="EC481" s="4" t="str">
        <f ca="1">IFERROR(IF($B481&lt;&gt;"",VLOOKUP(EC$421,TabelleK60BI,7,FALSE),""),"")</f>
        <v/>
      </c>
      <c r="ED481" s="4" t="str">
        <f ca="1">IFERROR(IF($B481&lt;&gt;"",VLOOKUP(ED$421,TabelleK60BI,7,FALSE),""),"")</f>
        <v/>
      </c>
      <c r="EE481" s="4" t="str">
        <f ca="1">IFERROR(IF($B481&lt;&gt;"",VLOOKUP(EE$421,TabelleK60BI,7,FALSE),""),"")</f>
        <v/>
      </c>
      <c r="EF481" s="4" t="str">
        <f ca="1">IFERROR(IF($B481&lt;&gt;"",VLOOKUP(EF$421,TabelleK60BI,7,FALSE),""),"")</f>
        <v/>
      </c>
      <c r="EG481" s="4" t="str">
        <f ca="1">IFERROR(IF($B481&lt;&gt;"",VLOOKUP(EG$421,TabelleK60BI,7,FALSE),""),"")</f>
        <v/>
      </c>
      <c r="EH481" s="4" t="str">
        <f ca="1">IFERROR(IF($B481&lt;&gt;"",VLOOKUP(EH$421,TabelleK60BI,7,FALSE),""),"")</f>
        <v/>
      </c>
      <c r="EI481" s="4" t="str">
        <f ca="1">IFERROR(IF($B481&lt;&gt;"",VLOOKUP(EI$421,TabelleK60BI,7,FALSE),""),"")</f>
        <v/>
      </c>
      <c r="EJ481" s="4" t="str">
        <f ca="1">IFERROR(IF($B481&lt;&gt;"",VLOOKUP(EJ$421,TabelleK60BI,7,FALSE),""),"")</f>
        <v/>
      </c>
      <c r="EK481" s="4" t="str">
        <f ca="1">IFERROR(IF($B481&lt;&gt;"",VLOOKUP(EK$421,TabelleK60BI,7,FALSE),""),"")</f>
        <v/>
      </c>
      <c r="EL481" s="4" t="str">
        <f ca="1">IFERROR(IF($B481&lt;&gt;"",VLOOKUP(EL$421,TabelleK60BI,7,FALSE),""),"")</f>
        <v/>
      </c>
      <c r="EM481" s="4" t="str">
        <f ca="1">IFERROR(IF($B481&lt;&gt;"",VLOOKUP(EM$421,TabelleK60BI,7,FALSE),""),"")</f>
        <v/>
      </c>
      <c r="EN481" s="4" t="str">
        <f ca="1">IFERROR(IF($B481&lt;&gt;"",VLOOKUP(EN$421,TabelleK60BI,7,FALSE),""),"")</f>
        <v/>
      </c>
      <c r="EO481" s="4" t="str">
        <f ca="1">IFERROR(IF($B481&lt;&gt;"",VLOOKUP(EO$421,TabelleK60BI,7,FALSE),""),"")</f>
        <v/>
      </c>
      <c r="EP481" s="4" t="str">
        <f ca="1">IFERROR(IF($B481&lt;&gt;"",VLOOKUP(EP$421,TabelleK60BI,7,FALSE),""),"")</f>
        <v/>
      </c>
      <c r="EQ481" s="4" t="str">
        <f ca="1">IFERROR(IF($B481&lt;&gt;"",VLOOKUP(EQ$421,TabelleK60BI,7,FALSE),""),"")</f>
        <v/>
      </c>
      <c r="ER481" s="4" t="str">
        <f ca="1">IFERROR(IF($B481&lt;&gt;"",VLOOKUP(ER$421,TabelleK60BI,7,FALSE),""),"")</f>
        <v/>
      </c>
      <c r="ES481" s="4" t="str">
        <f ca="1">IFERROR(IF($B481&lt;&gt;"",VLOOKUP(ES$421,TabelleK60BI,7,FALSE),""),"")</f>
        <v/>
      </c>
      <c r="ET481" s="4" t="str">
        <f ca="1">IFERROR(IF($B481&lt;&gt;"",VLOOKUP(ET$421,TabelleK60BI,7,FALSE),""),"")</f>
        <v/>
      </c>
      <c r="EU481" s="4" t="str">
        <f ca="1">IFERROR(IF($B481&lt;&gt;"",VLOOKUP(EU$421,TabelleK60BI,7,FALSE),""),"")</f>
        <v/>
      </c>
      <c r="EV481" s="4" t="str">
        <f ca="1">IFERROR(IF($B481&lt;&gt;"",VLOOKUP(EV$421,TabelleK60BI,7,FALSE),""),"")</f>
        <v/>
      </c>
      <c r="EW481" s="4" t="str">
        <f ca="1">IFERROR(IF($B481&lt;&gt;"",VLOOKUP(EW$421,TabelleK60BI,7,FALSE),""),"")</f>
        <v/>
      </c>
      <c r="EX481" s="4" t="str">
        <f ca="1">IFERROR(IF($B481&lt;&gt;"",VLOOKUP(EX$421,TabelleK60BI,7,FALSE),""),"")</f>
        <v/>
      </c>
      <c r="EY481" s="4" t="str">
        <f ca="1">IFERROR(IF($B481&lt;&gt;"",VLOOKUP(EY$421,TabelleK60BI,7,FALSE),""),"")</f>
        <v/>
      </c>
      <c r="EZ481" s="4" t="str">
        <f ca="1">IFERROR(IF($B481&lt;&gt;"",VLOOKUP(EZ$421,TabelleK60BI,7,FALSE),""),"")</f>
        <v/>
      </c>
      <c r="FA481" s="4" t="str">
        <f ca="1">IFERROR(IF($B481&lt;&gt;"",VLOOKUP(FA$421,TabelleK60BI,7,FALSE),""),"")</f>
        <v/>
      </c>
      <c r="FB481" s="4" t="str">
        <f ca="1">IFERROR(IF($B481&lt;&gt;"",VLOOKUP(FB$421,TabelleK60BI,7,FALSE),""),"")</f>
        <v/>
      </c>
      <c r="FC481" s="4" t="str">
        <f ca="1">IFERROR(IF($B481&lt;&gt;"",VLOOKUP(FC$421,TabelleK60BI,7,FALSE),""),"")</f>
        <v/>
      </c>
      <c r="FD481" s="4" t="str">
        <f ca="1">IFERROR(IF($B481&lt;&gt;"",VLOOKUP(FD$421,TabelleK60BI,7,FALSE),""),"")</f>
        <v/>
      </c>
      <c r="FE481" s="4" t="str">
        <f ca="1">IFERROR(IF($B481&lt;&gt;"",VLOOKUP(FE$421,TabelleK60BI,7,FALSE),""),"")</f>
        <v/>
      </c>
      <c r="FF481" s="4" t="str">
        <f ca="1">IFERROR(IF($B481&lt;&gt;"",VLOOKUP(FF$421,TabelleK60BI,7,FALSE),""),"")</f>
        <v/>
      </c>
      <c r="FG481" s="4" t="str">
        <f ca="1">IFERROR(IF($B481&lt;&gt;"",VLOOKUP(FG$421,TabelleK60BI,7,FALSE),""),"")</f>
        <v/>
      </c>
      <c r="FH481" s="4" t="str">
        <f ca="1">IFERROR(IF($B481&lt;&gt;"",VLOOKUP(FH$421,TabelleK60BI,7,FALSE),""),"")</f>
        <v/>
      </c>
      <c r="FI481" s="4" t="str">
        <f ca="1">IFERROR(IF($B481&lt;&gt;"",VLOOKUP(FI$421,TabelleK60BI,7,FALSE),""),"")</f>
        <v/>
      </c>
      <c r="FJ481" s="4" t="str">
        <f ca="1">IFERROR(IF($B481&lt;&gt;"",VLOOKUP(FJ$421,TabelleK60BI,7,FALSE),""),"")</f>
        <v/>
      </c>
      <c r="FK481" s="4" t="str">
        <f ca="1">IFERROR(IF($B481&lt;&gt;"",VLOOKUP(FK$421,TabelleK60BI,7,FALSE),""),"")</f>
        <v/>
      </c>
      <c r="FL481" s="4" t="str">
        <f ca="1">IFERROR(IF($B481&lt;&gt;"",VLOOKUP(FL$421,TabelleK60BI,7,FALSE),""),"")</f>
        <v/>
      </c>
      <c r="FM481" s="4" t="str">
        <f ca="1">IFERROR(IF($B481&lt;&gt;"",VLOOKUP(FM$421,TabelleK60BI,7,FALSE),""),"")</f>
        <v/>
      </c>
      <c r="FN481" s="4" t="str">
        <f ca="1">IFERROR(IF($B481&lt;&gt;"",VLOOKUP(FN$421,TabelleK60BI,7,FALSE),""),"")</f>
        <v/>
      </c>
      <c r="FO481" s="4" t="str">
        <f ca="1">IFERROR(IF($B481&lt;&gt;"",VLOOKUP(FO$421,TabelleK60BI,7,FALSE),""),"")</f>
        <v/>
      </c>
      <c r="FP481" s="4" t="str">
        <f ca="1">IFERROR(IF($B481&lt;&gt;"",VLOOKUP(FP$421,TabelleK60BI,7,FALSE),""),"")</f>
        <v/>
      </c>
      <c r="FQ481" s="4" t="str">
        <f ca="1">IFERROR(IF($B481&lt;&gt;"",VLOOKUP(FQ$421,TabelleK60BI,7,FALSE),""),"")</f>
        <v/>
      </c>
      <c r="FR481" s="4" t="str">
        <f ca="1">IFERROR(IF($B481&lt;&gt;"",VLOOKUP(FR$421,TabelleK60BI,7,FALSE),""),"")</f>
        <v/>
      </c>
      <c r="FS481" s="4" t="str">
        <f ca="1">IFERROR(IF($B481&lt;&gt;"",VLOOKUP(FS$421,TabelleK60BI,7,FALSE),""),"")</f>
        <v/>
      </c>
      <c r="FT481" s="4" t="str">
        <f ca="1">IFERROR(IF($B481&lt;&gt;"",VLOOKUP(FT$421,TabelleK60BI,7,FALSE),""),"")</f>
        <v/>
      </c>
      <c r="FU481" s="4" t="str">
        <f ca="1">IFERROR(IF($B481&lt;&gt;"",VLOOKUP(FU$421,TabelleK60BI,7,FALSE),""),"")</f>
        <v/>
      </c>
      <c r="FV481" s="4" t="str">
        <f ca="1">IFERROR(IF($B481&lt;&gt;"",VLOOKUP(FV$421,TabelleK60BI,7,FALSE),""),"")</f>
        <v/>
      </c>
      <c r="FW481" s="4" t="str">
        <f ca="1">IFERROR(IF($B481&lt;&gt;"",VLOOKUP(FW$421,TabelleK60BI,7,FALSE),""),"")</f>
        <v/>
      </c>
      <c r="FX481" s="4" t="str">
        <f ca="1">IFERROR(IF($B481&lt;&gt;"",VLOOKUP(FX$421,TabelleK60BI,7,FALSE),""),"")</f>
        <v/>
      </c>
      <c r="FY481" s="4" t="str">
        <f ca="1">IFERROR(IF($B481&lt;&gt;"",VLOOKUP(FY$421,TabelleK60BI,7,FALSE),""),"")</f>
        <v/>
      </c>
      <c r="FZ481" s="4" t="str">
        <f ca="1">IFERROR(IF($B481&lt;&gt;"",VLOOKUP(FZ$421,TabelleK60BI,7,FALSE),""),"")</f>
        <v/>
      </c>
      <c r="GA481" s="4" t="str">
        <f ca="1">IFERROR(IF($B481&lt;&gt;"",VLOOKUP(GA$421,TabelleK60BI,7,FALSE),""),"")</f>
        <v/>
      </c>
      <c r="GB481" s="4" t="str">
        <f ca="1">IFERROR(IF($B481&lt;&gt;"",VLOOKUP(GB$421,TabelleK60BI,7,FALSE),""),"")</f>
        <v/>
      </c>
      <c r="GC481" s="4" t="str">
        <f ca="1">IFERROR(IF($B481&lt;&gt;"",VLOOKUP(GC$421,TabelleK60BI,7,FALSE),""),"")</f>
        <v/>
      </c>
      <c r="GD481" s="4" t="str">
        <f ca="1">IFERROR(IF($B481&lt;&gt;"",VLOOKUP(GD$421,TabelleK60BI,7,FALSE),""),"")</f>
        <v/>
      </c>
      <c r="GE481" s="4" t="str">
        <f ca="1">IFERROR(IF($B481&lt;&gt;"",VLOOKUP(GE$421,TabelleK60BI,7,FALSE),""),"")</f>
        <v/>
      </c>
      <c r="GF481" s="4" t="str">
        <f ca="1">IFERROR(IF($B481&lt;&gt;"",VLOOKUP(GF$421,TabelleK60BI,7,FALSE),""),"")</f>
        <v/>
      </c>
      <c r="GG481" s="4" t="str">
        <f ca="1">IFERROR(IF($B481&lt;&gt;"",VLOOKUP(GG$421,TabelleK60BI,7,FALSE),""),"")</f>
        <v/>
      </c>
      <c r="GH481" s="4" t="str">
        <f ca="1">IFERROR(IF($B481&lt;&gt;"",VLOOKUP(GH$421,TabelleK60BI,7,FALSE),""),"")</f>
        <v/>
      </c>
      <c r="GI481" s="4" t="str">
        <f ca="1">IFERROR(IF($B481&lt;&gt;"",VLOOKUP(GI$421,TabelleK60BI,7,FALSE),""),"")</f>
        <v/>
      </c>
      <c r="GJ481" s="4" t="str">
        <f ca="1">IFERROR(IF($B481&lt;&gt;"",VLOOKUP(GJ$421,TabelleK60BI,7,FALSE),""),"")</f>
        <v/>
      </c>
      <c r="GK481" s="4" t="str">
        <f ca="1">IFERROR(IF($B481&lt;&gt;"",VLOOKUP(GK$421,TabelleK60BI,7,FALSE),""),"")</f>
        <v/>
      </c>
      <c r="GL481" s="4" t="str">
        <f ca="1">IFERROR(IF($B481&lt;&gt;"",VLOOKUP(GL$421,TabelleK60BI,7,FALSE),""),"")</f>
        <v/>
      </c>
      <c r="GM481" s="4" t="str">
        <f ca="1">IFERROR(IF($B481&lt;&gt;"",VLOOKUP(GM$421,TabelleK60BI,7,FALSE),""),"")</f>
        <v/>
      </c>
      <c r="GN481" s="4" t="str">
        <f ca="1">IFERROR(IF($B481&lt;&gt;"",VLOOKUP(GN$421,TabelleK60BI,7,FALSE),""),"")</f>
        <v/>
      </c>
      <c r="GO481" s="4" t="str">
        <f ca="1">IFERROR(IF($B481&lt;&gt;"",VLOOKUP(GO$421,TabelleK60BI,7,FALSE),""),"")</f>
        <v/>
      </c>
      <c r="GP481" s="4" t="str">
        <f ca="1">IFERROR(IF($B481&lt;&gt;"",VLOOKUP(GP$421,TabelleK60BI,7,FALSE),""),"")</f>
        <v/>
      </c>
      <c r="GQ481" s="4" t="str">
        <f ca="1">IFERROR(IF($B481&lt;&gt;"",VLOOKUP(GQ$421,TabelleK60BI,7,FALSE),""),"")</f>
        <v/>
      </c>
      <c r="GR481" s="4" t="str">
        <f ca="1">IFERROR(IF($B481&lt;&gt;"",VLOOKUP(GR$421,TabelleK60BI,7,FALSE),""),"")</f>
        <v/>
      </c>
      <c r="GS481" s="4" t="str">
        <f ca="1">IFERROR(IF($B481&lt;&gt;"",VLOOKUP(GS$421,TabelleK60BI,7,FALSE),""),"")</f>
        <v/>
      </c>
      <c r="GT481" s="4" t="str">
        <f ca="1">IFERROR(IF($B481&lt;&gt;"",VLOOKUP(GT$421,TabelleK60BI,7,FALSE),""),"")</f>
        <v/>
      </c>
      <c r="GU481" s="4" t="str">
        <f ca="1">IFERROR(IF($B481&lt;&gt;"",VLOOKUP(GU$421,TabelleK60BI,7,FALSE),""),"")</f>
        <v/>
      </c>
      <c r="GV481" s="4" t="str">
        <f ca="1">IFERROR(IF($B481&lt;&gt;"",VLOOKUP(GV$421,TabelleK60BI,7,FALSE),""),"")</f>
        <v/>
      </c>
      <c r="GW481" s="4" t="str">
        <f ca="1">IFERROR(IF($B481&lt;&gt;"",VLOOKUP(GW$421,TabelleK60BI,7,FALSE),""),"")</f>
        <v/>
      </c>
      <c r="GX481" s="4" t="str">
        <f ca="1">IFERROR(IF($B481&lt;&gt;"",VLOOKUP(GX$421,TabelleK60BI,7,FALSE),""),"")</f>
        <v/>
      </c>
      <c r="GY481" s="4" t="str">
        <f ca="1">IFERROR(IF($B481&lt;&gt;"",VLOOKUP(GY$421,TabelleK60BI,7,FALSE),""),"")</f>
        <v/>
      </c>
      <c r="GZ481" s="4" t="str">
        <f ca="1">IFERROR(IF($B481&lt;&gt;"",VLOOKUP(GZ$421,TabelleK60BI,7,FALSE),""),"")</f>
        <v/>
      </c>
      <c r="HA481" s="4" t="str">
        <f ca="1">IFERROR(IF($B481&lt;&gt;"",VLOOKUP(HA$421,TabelleK60BI,7,FALSE),""),"")</f>
        <v/>
      </c>
      <c r="HB481" s="4" t="str">
        <f ca="1">IFERROR(IF($B481&lt;&gt;"",VLOOKUP(HB$421,TabelleK60BI,7,FALSE),""),"")</f>
        <v/>
      </c>
      <c r="HC481" s="4" t="str">
        <f ca="1">IFERROR(IF($B481&lt;&gt;"",VLOOKUP(HC$421,TabelleK60BI,7,FALSE),""),"")</f>
        <v/>
      </c>
      <c r="HD481" s="4" t="str">
        <f ca="1">IFERROR(IF($B481&lt;&gt;"",VLOOKUP(HD$421,TabelleK60BI,7,FALSE),""),"")</f>
        <v/>
      </c>
      <c r="HE481" s="4" t="str">
        <f ca="1">IFERROR(IF($B481&lt;&gt;"",VLOOKUP(HE$421,TabelleK60BI,7,FALSE),""),"")</f>
        <v/>
      </c>
      <c r="HF481" s="4" t="str">
        <f ca="1">IFERROR(IF($B481&lt;&gt;"",VLOOKUP(HF$421,TabelleK60BI,7,FALSE),""),"")</f>
        <v/>
      </c>
      <c r="HG481" s="4" t="str">
        <f ca="1">IFERROR(IF($B481&lt;&gt;"",VLOOKUP(HG$421,TabelleK60BI,7,FALSE),""),"")</f>
        <v/>
      </c>
      <c r="HH481" s="4" t="str">
        <f ca="1">IFERROR(IF($B481&lt;&gt;"",VLOOKUP(HH$421,TabelleK60BI,7,FALSE),""),"")</f>
        <v/>
      </c>
      <c r="HI481" s="4" t="str">
        <f ca="1">IFERROR(IF($B481&lt;&gt;"",VLOOKUP(HI$421,TabelleK60BI,7,FALSE),""),"")</f>
        <v/>
      </c>
      <c r="HJ481" s="4" t="str">
        <f ca="1">IFERROR(IF($B481&lt;&gt;"",VLOOKUP(HJ$421,TabelleK60BI,7,FALSE),""),"")</f>
        <v/>
      </c>
      <c r="HK481" s="4" t="str">
        <f ca="1">IFERROR(IF($B481&lt;&gt;"",VLOOKUP(HK$421,TabelleK60BI,7,FALSE),""),"")</f>
        <v/>
      </c>
      <c r="HL481" s="4" t="str">
        <f ca="1">IFERROR(IF($B481&lt;&gt;"",VLOOKUP(HL$421,TabelleK60BI,7,FALSE),""),"")</f>
        <v/>
      </c>
      <c r="HM481" s="4" t="str">
        <f ca="1">IFERROR(IF($B481&lt;&gt;"",VLOOKUP(HM$421,TabelleK60BI,7,FALSE),""),"")</f>
        <v/>
      </c>
      <c r="HN481" s="4" t="str">
        <f ca="1">IFERROR(IF($B481&lt;&gt;"",VLOOKUP(HN$421,TabelleK60BI,7,FALSE),""),"")</f>
        <v/>
      </c>
      <c r="HO481" s="4" t="str">
        <f ca="1">IFERROR(IF($B481&lt;&gt;"",VLOOKUP(HO$421,TabelleK60BI,7,FALSE),""),"")</f>
        <v/>
      </c>
      <c r="HP481" s="4" t="str">
        <f ca="1">IFERROR(IF($B481&lt;&gt;"",VLOOKUP(HP$421,TabelleK60BI,7,FALSE),""),"")</f>
        <v/>
      </c>
      <c r="HQ481" s="4" t="str">
        <f ca="1">IFERROR(IF($B481&lt;&gt;"",VLOOKUP(HQ$421,TabelleK60BI,7,FALSE),""),"")</f>
        <v/>
      </c>
      <c r="HR481" s="4" t="str">
        <f ca="1">IFERROR(IF($B481&lt;&gt;"",VLOOKUP(HR$421,TabelleK60BI,7,FALSE),""),"")</f>
        <v/>
      </c>
      <c r="HS481" s="4" t="str">
        <f ca="1">IFERROR(IF($B481&lt;&gt;"",VLOOKUP(HS$421,TabelleK60BI,7,FALSE),""),"")</f>
        <v/>
      </c>
      <c r="HT481" s="4" t="str">
        <f ca="1">IFERROR(IF($B481&lt;&gt;"",VLOOKUP(HT$421,TabelleK60BI,7,FALSE),""),"")</f>
        <v/>
      </c>
      <c r="HU481" s="4" t="str">
        <f ca="1">IFERROR(IF($B481&lt;&gt;"",VLOOKUP(HU$421,TabelleK60BI,7,FALSE),""),"")</f>
        <v/>
      </c>
      <c r="HV481" s="4" t="str">
        <f ca="1">IFERROR(IF($B481&lt;&gt;"",VLOOKUP(HV$421,TabelleK60BI,7,FALSE),""),"")</f>
        <v/>
      </c>
      <c r="HW481" s="4" t="str">
        <f ca="1">IFERROR(IF($B481&lt;&gt;"",VLOOKUP(HW$421,TabelleK60BI,7,FALSE),""),"")</f>
        <v/>
      </c>
      <c r="HX481" s="4" t="str">
        <f ca="1">IFERROR(IF($B481&lt;&gt;"",VLOOKUP(HX$421,TabelleK60BI,7,FALSE),""),"")</f>
        <v/>
      </c>
      <c r="HY481" s="4" t="str">
        <f ca="1">IFERROR(IF($B481&lt;&gt;"",VLOOKUP(HY$421,TabelleK60BI,7,FALSE),""),"")</f>
        <v/>
      </c>
      <c r="HZ481" s="4" t="str">
        <f ca="1">IFERROR(IF($B481&lt;&gt;"",VLOOKUP(HZ$421,TabelleK60BI,7,FALSE),""),"")</f>
        <v/>
      </c>
      <c r="IA481" s="4" t="str">
        <f ca="1">IFERROR(IF($B481&lt;&gt;"",VLOOKUP(IA$421,TabelleK60BI,7,FALSE),""),"")</f>
        <v/>
      </c>
      <c r="IB481" s="4" t="str">
        <f ca="1">IFERROR(IF($B481&lt;&gt;"",VLOOKUP(IB$421,TabelleK60BI,7,FALSE),""),"")</f>
        <v/>
      </c>
      <c r="IC481" s="4" t="str">
        <f ca="1">IFERROR(IF($B481&lt;&gt;"",VLOOKUP(IC$421,TabelleK60BI,7,FALSE),""),"")</f>
        <v/>
      </c>
      <c r="ID481" s="4" t="str">
        <f ca="1">IFERROR(IF($B481&lt;&gt;"",VLOOKUP(ID$421,TabelleK60BI,7,FALSE),""),"")</f>
        <v/>
      </c>
      <c r="IE481" s="4" t="str">
        <f ca="1">IFERROR(IF($B481&lt;&gt;"",VLOOKUP(IE$421,TabelleK60BI,7,FALSE),""),"")</f>
        <v/>
      </c>
      <c r="IF481" s="4" t="str">
        <f ca="1">IFERROR(IF($B481&lt;&gt;"",VLOOKUP(IF$421,TabelleK60BI,7,FALSE),""),"")</f>
        <v/>
      </c>
      <c r="IG481" s="4" t="str">
        <f ca="1">IFERROR(IF($B481&lt;&gt;"",VLOOKUP(IG$421,TabelleK60BI,7,FALSE),""),"")</f>
        <v/>
      </c>
      <c r="IH481" s="4" t="str">
        <f ca="1">IFERROR(IF($B481&lt;&gt;"",VLOOKUP(IH$421,TabelleK60BI,7,FALSE),""),"")</f>
        <v/>
      </c>
      <c r="II481" s="4" t="str">
        <f ca="1">IFERROR(IF($B481&lt;&gt;"",VLOOKUP(II$421,TabelleK60BI,7,FALSE),""),"")</f>
        <v/>
      </c>
      <c r="IJ481" s="4" t="str">
        <f ca="1">IFERROR(IF($B481&lt;&gt;"",VLOOKUP(IJ$421,TabelleK60BI,7,FALSE),""),"")</f>
        <v/>
      </c>
      <c r="IK481" s="4" t="str">
        <f ca="1">IFERROR(IF($B481&lt;&gt;"",VLOOKUP(IK$421,TabelleK60BI,7,FALSE),""),"")</f>
        <v/>
      </c>
      <c r="IL481" s="4" t="str">
        <f ca="1">IFERROR(IF($B481&lt;&gt;"",VLOOKUP(IL$421,TabelleK60BI,7,FALSE),""),"")</f>
        <v/>
      </c>
      <c r="IM481" s="4" t="str">
        <f ca="1">IFERROR(IF($B481&lt;&gt;"",VLOOKUP(IM$421,TabelleK60BI,7,FALSE),""),"")</f>
        <v/>
      </c>
      <c r="IN481" s="4" t="str">
        <f ca="1">IFERROR(IF($B481&lt;&gt;"",VLOOKUP(IN$421,TabelleK60BI,7,FALSE),""),"")</f>
        <v/>
      </c>
      <c r="IO481" s="4" t="str">
        <f ca="1">IFERROR(IF($B481&lt;&gt;"",VLOOKUP(IO$421,TabelleK60BI,7,FALSE),""),"")</f>
        <v/>
      </c>
      <c r="IP481" s="4" t="str">
        <f ca="1">IFERROR(IF($B481&lt;&gt;"",VLOOKUP(IP$421,TabelleK60BI,7,FALSE),""),"")</f>
        <v/>
      </c>
      <c r="IQ481" s="4" t="str">
        <f ca="1">IFERROR(IF($B481&lt;&gt;"",VLOOKUP(IQ$421,TabelleK60BI,7,FALSE),""),"")</f>
        <v/>
      </c>
      <c r="IR481" s="4" t="str">
        <f ca="1">IFERROR(IF($B481&lt;&gt;"",VLOOKUP(IR$421,TabelleK60BI,7,FALSE),""),"")</f>
        <v/>
      </c>
      <c r="IS481" s="4" t="str">
        <f ca="1">IFERROR(IF($B481&lt;&gt;"",VLOOKUP(IS$421,TabelleK60BI,7,FALSE),""),"")</f>
        <v/>
      </c>
      <c r="IT481" s="4" t="str">
        <f ca="1">IFERROR(IF($B481&lt;&gt;"",VLOOKUP(IT$421,TabelleK60BI,7,FALSE),""),"")</f>
        <v/>
      </c>
      <c r="IU481" s="4" t="str">
        <f ca="1">IFERROR(IF($B481&lt;&gt;"",VLOOKUP(IU$421,TabelleK60BI,7,FALSE),""),"")</f>
        <v/>
      </c>
      <c r="IV481" s="4" t="str">
        <f ca="1">IFERROR(IF($B481&lt;&gt;"",VLOOKUP(IV$421,TabelleK60BI,7,FALSE),""),"")</f>
        <v/>
      </c>
      <c r="IW481" s="4" t="str">
        <f ca="1">IFERROR(IF($B481&lt;&gt;"",VLOOKUP(IW$421,TabelleK60BI,7,FALSE),""),"")</f>
        <v/>
      </c>
      <c r="IX481" s="4" t="str">
        <f ca="1">IFERROR(IF($B481&lt;&gt;"",VLOOKUP(IX$421,TabelleK60BI,7,FALSE),""),"")</f>
        <v/>
      </c>
      <c r="IY481" s="4" t="str">
        <f ca="1">IFERROR(IF($B481&lt;&gt;"",VLOOKUP(IY$421,TabelleK60BI,7,FALSE),""),"")</f>
        <v/>
      </c>
      <c r="IZ481" s="4" t="str">
        <f ca="1">IFERROR(IF($B481&lt;&gt;"",VLOOKUP(IZ$421,TabelleK60BI,7,FALSE),""),"")</f>
        <v/>
      </c>
      <c r="JA481" s="4" t="str">
        <f ca="1">IFERROR(IF($B481&lt;&gt;"",VLOOKUP(JA$421,TabelleK60BI,7,FALSE),""),"")</f>
        <v/>
      </c>
      <c r="JB481" s="4" t="str">
        <f ca="1">IFERROR(IF($B481&lt;&gt;"",VLOOKUP(JB$421,TabelleK60BI,7,FALSE),""),"")</f>
        <v/>
      </c>
      <c r="JC481" s="4" t="str">
        <f ca="1">IFERROR(IF($B481&lt;&gt;"",VLOOKUP(JC$421,TabelleK60BI,7,FALSE),""),"")</f>
        <v/>
      </c>
      <c r="JD481" s="4" t="str">
        <f ca="1">IFERROR(IF($B481&lt;&gt;"",VLOOKUP(JD$421,TabelleK60BI,7,FALSE),""),"")</f>
        <v/>
      </c>
      <c r="JE481" s="4" t="str">
        <f ca="1">IFERROR(IF($B481&lt;&gt;"",VLOOKUP(JE$421,TabelleK60BI,7,FALSE),""),"")</f>
        <v/>
      </c>
      <c r="JF481" s="4" t="str">
        <f ca="1">IFERROR(IF($B481&lt;&gt;"",VLOOKUP(JF$421,TabelleK60BI,7,FALSE),""),"")</f>
        <v/>
      </c>
      <c r="JG481" s="4" t="str">
        <f ca="1">IFERROR(IF($B481&lt;&gt;"",VLOOKUP(JG$421,TabelleK60BI,7,FALSE),""),"")</f>
        <v/>
      </c>
      <c r="JH481" s="4" t="str">
        <f ca="1">IFERROR(IF($B481&lt;&gt;"",VLOOKUP(JH$421,TabelleK60BI,7,FALSE),""),"")</f>
        <v/>
      </c>
      <c r="JI481" s="4" t="str">
        <f ca="1">IFERROR(IF($B481&lt;&gt;"",VLOOKUP(JI$421,TabelleK60BI,7,FALSE),""),"")</f>
        <v/>
      </c>
      <c r="JJ481" s="4" t="str">
        <f ca="1">IFERROR(IF($B481&lt;&gt;"",VLOOKUP(JJ$421,TabelleK60BI,7,FALSE),""),"")</f>
        <v/>
      </c>
      <c r="JK481" s="4" t="str">
        <f ca="1">IFERROR(IF($B481&lt;&gt;"",VLOOKUP(JK$421,TabelleK60BI,7,FALSE),""),"")</f>
        <v/>
      </c>
      <c r="JL481" s="4" t="str">
        <f ca="1">IFERROR(IF($B481&lt;&gt;"",VLOOKUP(JL$421,TabelleK60BI,7,FALSE),""),"")</f>
        <v/>
      </c>
      <c r="JM481" s="4" t="str">
        <f ca="1">IFERROR(IF($B481&lt;&gt;"",VLOOKUP(JM$421,TabelleK60BI,7,FALSE),""),"")</f>
        <v/>
      </c>
      <c r="JN481" s="4" t="str">
        <f ca="1">IFERROR(IF($B481&lt;&gt;"",VLOOKUP(JN$421,TabelleK60BI,7,FALSE),""),"")</f>
        <v/>
      </c>
      <c r="JO481" s="4" t="str">
        <f ca="1">IFERROR(IF($B481&lt;&gt;"",VLOOKUP(JO$421,TabelleK60BI,7,FALSE),""),"")</f>
        <v/>
      </c>
      <c r="JP481" s="4" t="str">
        <f ca="1">IFERROR(IF($B481&lt;&gt;"",VLOOKUP(JP$421,TabelleK60BI,7,FALSE),""),"")</f>
        <v/>
      </c>
      <c r="JQ481" s="4" t="str">
        <f ca="1">IFERROR(IF($B481&lt;&gt;"",VLOOKUP(JQ$421,TabelleK60BI,7,FALSE),""),"")</f>
        <v/>
      </c>
      <c r="JR481" s="4" t="str">
        <f ca="1">IFERROR(IF($B481&lt;&gt;"",VLOOKUP(JR$421,TabelleK60BI,7,FALSE),""),"")</f>
        <v/>
      </c>
      <c r="JS481" s="4" t="str">
        <f ca="1">IFERROR(IF($B481&lt;&gt;"",VLOOKUP(JS$421,TabelleK60BI,7,FALSE),""),"")</f>
        <v/>
      </c>
      <c r="JT481" s="4" t="str">
        <f ca="1">IFERROR(IF($B481&lt;&gt;"",VLOOKUP(JT$421,TabelleK60BI,7,FALSE),""),"")</f>
        <v/>
      </c>
      <c r="JU481" s="4" t="str">
        <f ca="1">IFERROR(IF($B481&lt;&gt;"",VLOOKUP(JU$421,TabelleK60BI,7,FALSE),""),"")</f>
        <v/>
      </c>
      <c r="JV481" s="4" t="str">
        <f ca="1">IFERROR(IF($B481&lt;&gt;"",VLOOKUP(JV$421,TabelleK60BI,7,FALSE),""),"")</f>
        <v/>
      </c>
      <c r="JW481" s="4" t="str">
        <f ca="1">IFERROR(IF($B481&lt;&gt;"",VLOOKUP(JW$421,TabelleK60BI,7,FALSE),""),"")</f>
        <v/>
      </c>
      <c r="JX481" s="4" t="str">
        <f ca="1">IFERROR(IF($B481&lt;&gt;"",VLOOKUP(JX$421,TabelleK60BI,7,FALSE),""),"")</f>
        <v/>
      </c>
      <c r="JY481" s="4" t="str">
        <f ca="1">IFERROR(IF($B481&lt;&gt;"",VLOOKUP(JY$421,TabelleK60BI,7,FALSE),""),"")</f>
        <v/>
      </c>
      <c r="JZ481" s="4" t="str">
        <f ca="1">IFERROR(IF($B481&lt;&gt;"",VLOOKUP(JZ$421,TabelleK60BI,7,FALSE),""),"")</f>
        <v/>
      </c>
      <c r="KA481" s="4" t="str">
        <f ca="1">IFERROR(IF($B481&lt;&gt;"",VLOOKUP(KA$421,TabelleK60BI,7,FALSE),""),"")</f>
        <v/>
      </c>
      <c r="KB481" s="4" t="str">
        <f ca="1">IFERROR(IF($B481&lt;&gt;"",VLOOKUP(KB$421,TabelleK60BI,7,FALSE),""),"")</f>
        <v/>
      </c>
      <c r="KC481" s="4" t="str">
        <f ca="1">IFERROR(IF($B481&lt;&gt;"",VLOOKUP(KC$421,TabelleK60BI,7,FALSE),""),"")</f>
        <v/>
      </c>
      <c r="KD481" s="4" t="str">
        <f ca="1">IFERROR(IF($B481&lt;&gt;"",VLOOKUP(KD$421,TabelleK60BI,7,FALSE),""),"")</f>
        <v/>
      </c>
      <c r="KE481" s="4" t="str">
        <f ca="1">IFERROR(IF($B481&lt;&gt;"",VLOOKUP(KE$421,TabelleK60BI,7,FALSE),""),"")</f>
        <v/>
      </c>
      <c r="KF481" s="4" t="str">
        <f ca="1">IFERROR(IF($B481&lt;&gt;"",VLOOKUP(KF$421,TabelleK60BI,7,FALSE),""),"")</f>
        <v/>
      </c>
      <c r="KG481" s="4" t="str">
        <f ca="1">IFERROR(IF($B481&lt;&gt;"",VLOOKUP(KG$421,TabelleK60BI,7,FALSE),""),"")</f>
        <v/>
      </c>
      <c r="KH481" s="4" t="str">
        <f ca="1">IFERROR(IF($B481&lt;&gt;"",VLOOKUP(KH$421,TabelleK60BI,7,FALSE),""),"")</f>
        <v/>
      </c>
      <c r="KI481" s="4" t="str">
        <f ca="1">IFERROR(IF($B481&lt;&gt;"",VLOOKUP(KI$421,TabelleK60BI,7,FALSE),""),"")</f>
        <v/>
      </c>
      <c r="KJ481" s="4" t="str">
        <f ca="1">IFERROR(IF($B481&lt;&gt;"",VLOOKUP(KJ$421,TabelleK60BI,7,FALSE),""),"")</f>
        <v/>
      </c>
      <c r="KK481" s="4" t="str">
        <f ca="1">IFERROR(IF($B481&lt;&gt;"",VLOOKUP(KK$421,TabelleK60BI,7,FALSE),""),"")</f>
        <v/>
      </c>
      <c r="KL481" s="4" t="str">
        <f ca="1">IFERROR(IF($B481&lt;&gt;"",VLOOKUP(KL$421,TabelleK60BI,7,FALSE),""),"")</f>
        <v/>
      </c>
      <c r="KM481" s="4" t="str">
        <f ca="1">IFERROR(IF($B481&lt;&gt;"",VLOOKUP(KM$421,TabelleK60BI,7,FALSE),""),"")</f>
        <v/>
      </c>
      <c r="KN481" s="4" t="str">
        <f ca="1">IFERROR(IF($B481&lt;&gt;"",VLOOKUP(KN$421,TabelleK60BI,7,FALSE),""),"")</f>
        <v/>
      </c>
      <c r="KO481" s="4" t="str">
        <f ca="1">IFERROR(IF($B481&lt;&gt;"",VLOOKUP(KO$421,TabelleK60BI,7,FALSE),""),"")</f>
        <v/>
      </c>
      <c r="KP481" s="4" t="str">
        <f ca="1">IFERROR(IF($B481&lt;&gt;"",VLOOKUP(KP$421,TabelleK60BI,7,FALSE),""),"")</f>
        <v/>
      </c>
      <c r="KQ481" s="4" t="str">
        <f ca="1">IFERROR(IF($B481&lt;&gt;"",VLOOKUP(KQ$421,TabelleK60BI,7,FALSE),""),"")</f>
        <v/>
      </c>
      <c r="KR481" s="4" t="str">
        <f>IFERROR(VLOOKUP($KR$421,TabelleK60BI,7,FALSE),"")</f>
        <v/>
      </c>
      <c r="KS481" s="4" t="str">
        <f>IFERROR(VLOOKUP($KS$421,TabelleK60BI,7,FALSE),"")</f>
        <v/>
      </c>
    </row>
    <row r="482" spans="2:305" ht="12.75" hidden="1" customHeight="1" x14ac:dyDescent="0.2">
      <c r="B482" s="138" t="str">
        <f t="shared" ca="1" si="148"/>
        <v/>
      </c>
      <c r="C482" s="4" t="str">
        <f ca="1">IFERROR(IF($B482&lt;&gt;"",VLOOKUP(C$421,TabelleK61BI,7,FALSE),""),"")</f>
        <v/>
      </c>
      <c r="D482" s="4" t="str">
        <f ca="1">IFERROR(IF($B482&lt;&gt;"",VLOOKUP(D$421,TabelleK61BI,7,FALSE),""),"")</f>
        <v/>
      </c>
      <c r="E482" s="4" t="str">
        <f ca="1">IFERROR(IF($B482&lt;&gt;"",VLOOKUP(E$421,TabelleK61BI,7,FALSE),""),"")</f>
        <v/>
      </c>
      <c r="F482" s="4" t="str">
        <f ca="1">IFERROR(IF($B482&lt;&gt;"",VLOOKUP(F$421,TabelleK61BI,7,FALSE),""),"")</f>
        <v/>
      </c>
      <c r="G482" s="4" t="str">
        <f ca="1">IFERROR(IF($B482&lt;&gt;"",VLOOKUP(G$421,TabelleK61BI,7,FALSE),""),"")</f>
        <v/>
      </c>
      <c r="H482" s="4" t="str">
        <f ca="1">IFERROR(IF($B482&lt;&gt;"",VLOOKUP(H$421,TabelleK61BI,7,FALSE),""),"")</f>
        <v/>
      </c>
      <c r="I482" s="4" t="str">
        <f ca="1">IFERROR(IF($B482&lt;&gt;"",VLOOKUP(I$421,TabelleK61BI,7,FALSE),""),"")</f>
        <v/>
      </c>
      <c r="J482" s="4" t="str">
        <f ca="1">IFERROR(IF($B482&lt;&gt;"",VLOOKUP(J$421,TabelleK61BI,7,FALSE),""),"")</f>
        <v/>
      </c>
      <c r="K482" s="4" t="str">
        <f ca="1">IFERROR(IF($B482&lt;&gt;"",VLOOKUP(K$421,TabelleK61BI,7,FALSE),""),"")</f>
        <v/>
      </c>
      <c r="L482" s="4" t="str">
        <f ca="1">IFERROR(IF($B482&lt;&gt;"",VLOOKUP(L$421,TabelleK61BI,7,FALSE),""),"")</f>
        <v/>
      </c>
      <c r="M482" s="4" t="str">
        <f ca="1">IFERROR(IF($B482&lt;&gt;"",VLOOKUP(M$421,TabelleK61BI,7,FALSE),""),"")</f>
        <v/>
      </c>
      <c r="N482" s="4" t="str">
        <f ca="1">IFERROR(IF($B482&lt;&gt;"",VLOOKUP(N$421,TabelleK61BI,7,FALSE),""),"")</f>
        <v/>
      </c>
      <c r="O482" s="4" t="str">
        <f ca="1">IFERROR(IF($B482&lt;&gt;"",VLOOKUP(O$421,TabelleK61BI,7,FALSE),""),"")</f>
        <v/>
      </c>
      <c r="P482" s="4" t="str">
        <f ca="1">IFERROR(IF($B482&lt;&gt;"",VLOOKUP(P$421,TabelleK61BI,7,FALSE),""),"")</f>
        <v/>
      </c>
      <c r="Q482" s="4" t="str">
        <f ca="1">IFERROR(IF($B482&lt;&gt;"",VLOOKUP(Q$421,TabelleK61BI,7,FALSE),""),"")</f>
        <v/>
      </c>
      <c r="R482" s="4" t="str">
        <f ca="1">IFERROR(IF($B482&lt;&gt;"",VLOOKUP(R$421,TabelleK61BI,7,FALSE),""),"")</f>
        <v/>
      </c>
      <c r="S482" s="4" t="str">
        <f ca="1">IFERROR(IF($B482&lt;&gt;"",VLOOKUP(S$421,TabelleK61BI,7,FALSE),""),"")</f>
        <v/>
      </c>
      <c r="T482" s="4" t="str">
        <f ca="1">IFERROR(IF($B482&lt;&gt;"",VLOOKUP(T$421,TabelleK61BI,7,FALSE),""),"")</f>
        <v/>
      </c>
      <c r="U482" s="4" t="str">
        <f ca="1">IFERROR(IF($B482&lt;&gt;"",VLOOKUP(U$421,TabelleK61BI,7,FALSE),""),"")</f>
        <v/>
      </c>
      <c r="V482" s="4" t="str">
        <f ca="1">IFERROR(IF($B482&lt;&gt;"",VLOOKUP(V$421,TabelleK61BI,7,FALSE),""),"")</f>
        <v/>
      </c>
      <c r="W482" s="4" t="str">
        <f ca="1">IFERROR(IF($B482&lt;&gt;"",VLOOKUP(W$421,TabelleK61BI,7,FALSE),""),"")</f>
        <v/>
      </c>
      <c r="X482" s="4" t="str">
        <f ca="1">IFERROR(IF($B482&lt;&gt;"",VLOOKUP(X$421,TabelleK61BI,7,FALSE),""),"")</f>
        <v/>
      </c>
      <c r="Y482" s="4" t="str">
        <f ca="1">IFERROR(IF($B482&lt;&gt;"",VLOOKUP(Y$421,TabelleK61BI,7,FALSE),""),"")</f>
        <v/>
      </c>
      <c r="Z482" s="4" t="str">
        <f ca="1">IFERROR(IF($B482&lt;&gt;"",VLOOKUP(Z$421,TabelleK61BI,7,FALSE),""),"")</f>
        <v/>
      </c>
      <c r="AA482" s="4" t="str">
        <f ca="1">IFERROR(IF($B482&lt;&gt;"",VLOOKUP(AA$421,TabelleK61BI,7,FALSE),""),"")</f>
        <v/>
      </c>
      <c r="AB482" s="4" t="str">
        <f ca="1">IFERROR(IF($B482&lt;&gt;"",VLOOKUP(AB$421,TabelleK61BI,7,FALSE),""),"")</f>
        <v/>
      </c>
      <c r="AC482" s="4" t="str">
        <f ca="1">IFERROR(IF($B482&lt;&gt;"",VLOOKUP(AC$421,TabelleK61BI,7,FALSE),""),"")</f>
        <v/>
      </c>
      <c r="AD482" s="4" t="str">
        <f ca="1">IFERROR(IF($B482&lt;&gt;"",VLOOKUP(AD$421,TabelleK61BI,7,FALSE),""),"")</f>
        <v/>
      </c>
      <c r="AE482" s="4" t="str">
        <f ca="1">IFERROR(IF($B482&lt;&gt;"",VLOOKUP(AE$421,TabelleK61BI,7,FALSE),""),"")</f>
        <v/>
      </c>
      <c r="AF482" s="4" t="str">
        <f ca="1">IFERROR(IF($B482&lt;&gt;"",VLOOKUP(AF$421,TabelleK61BI,7,FALSE),""),"")</f>
        <v/>
      </c>
      <c r="AG482" s="4" t="str">
        <f ca="1">IFERROR(IF($B482&lt;&gt;"",VLOOKUP(AG$421,TabelleK61BI,7,FALSE),""),"")</f>
        <v/>
      </c>
      <c r="AH482" s="4" t="str">
        <f ca="1">IFERROR(IF($B482&lt;&gt;"",VLOOKUP(AH$421,TabelleK61BI,7,FALSE),""),"")</f>
        <v/>
      </c>
      <c r="AI482" s="4" t="str">
        <f ca="1">IFERROR(IF($B482&lt;&gt;"",VLOOKUP(AI$421,TabelleK61BI,7,FALSE),""),"")</f>
        <v/>
      </c>
      <c r="AJ482" s="4" t="str">
        <f ca="1">IFERROR(IF($B482&lt;&gt;"",VLOOKUP(AJ$421,TabelleK61BI,7,FALSE),""),"")</f>
        <v/>
      </c>
      <c r="AK482" s="4" t="str">
        <f ca="1">IFERROR(IF($B482&lt;&gt;"",VLOOKUP(AK$421,TabelleK61BI,7,FALSE),""),"")</f>
        <v/>
      </c>
      <c r="AL482" s="4" t="str">
        <f ca="1">IFERROR(IF($B482&lt;&gt;"",VLOOKUP(AL$421,TabelleK61BI,7,FALSE),""),"")</f>
        <v/>
      </c>
      <c r="AM482" s="4" t="str">
        <f ca="1">IFERROR(IF($B482&lt;&gt;"",VLOOKUP(AM$421,TabelleK61BI,7,FALSE),""),"")</f>
        <v/>
      </c>
      <c r="AN482" s="4" t="str">
        <f ca="1">IFERROR(IF($B482&lt;&gt;"",VLOOKUP(AN$421,TabelleK61BI,7,FALSE),""),"")</f>
        <v/>
      </c>
      <c r="AO482" s="4" t="str">
        <f ca="1">IFERROR(IF($B482&lt;&gt;"",VLOOKUP(AO$421,TabelleK61BI,7,FALSE),""),"")</f>
        <v/>
      </c>
      <c r="AP482" s="4" t="str">
        <f ca="1">IFERROR(IF($B482&lt;&gt;"",VLOOKUP(AP$421,TabelleK61BI,7,FALSE),""),"")</f>
        <v/>
      </c>
      <c r="AQ482" s="4" t="str">
        <f ca="1">IFERROR(IF($B482&lt;&gt;"",VLOOKUP(AQ$421,TabelleK61BI,7,FALSE),""),"")</f>
        <v/>
      </c>
      <c r="AR482" s="4" t="str">
        <f ca="1">IFERROR(IF($B482&lt;&gt;"",VLOOKUP(AR$421,TabelleK61BI,7,FALSE),""),"")</f>
        <v/>
      </c>
      <c r="AS482" s="4" t="str">
        <f ca="1">IFERROR(IF($B482&lt;&gt;"",VLOOKUP(AS$421,TabelleK61BI,7,FALSE),""),"")</f>
        <v/>
      </c>
      <c r="AT482" s="4" t="str">
        <f ca="1">IFERROR(IF($B482&lt;&gt;"",VLOOKUP(AT$421,TabelleK61BI,7,FALSE),""),"")</f>
        <v/>
      </c>
      <c r="AU482" s="4" t="str">
        <f ca="1">IFERROR(IF($B482&lt;&gt;"",VLOOKUP(AU$421,TabelleK61BI,7,FALSE),""),"")</f>
        <v/>
      </c>
      <c r="AV482" s="4" t="str">
        <f ca="1">IFERROR(IF($B482&lt;&gt;"",VLOOKUP(AV$421,TabelleK61BI,7,FALSE),""),"")</f>
        <v/>
      </c>
      <c r="AW482" s="4" t="str">
        <f ca="1">IFERROR(IF($B482&lt;&gt;"",VLOOKUP(AW$421,TabelleK61BI,7,FALSE),""),"")</f>
        <v/>
      </c>
      <c r="AX482" s="4" t="str">
        <f ca="1">IFERROR(IF($B482&lt;&gt;"",VLOOKUP(AX$421,TabelleK61BI,7,FALSE),""),"")</f>
        <v/>
      </c>
      <c r="AY482" s="4" t="str">
        <f ca="1">IFERROR(IF($B482&lt;&gt;"",VLOOKUP(AY$421,TabelleK61BI,7,FALSE),""),"")</f>
        <v/>
      </c>
      <c r="AZ482" s="4" t="str">
        <f ca="1">IFERROR(IF($B482&lt;&gt;"",VLOOKUP(AZ$421,TabelleK61BI,7,FALSE),""),"")</f>
        <v/>
      </c>
      <c r="BA482" s="4" t="str">
        <f ca="1">IFERROR(IF($B482&lt;&gt;"",VLOOKUP(BA$421,TabelleK61BI,7,FALSE),""),"")</f>
        <v/>
      </c>
      <c r="BB482" s="4" t="str">
        <f ca="1">IFERROR(IF($B482&lt;&gt;"",VLOOKUP(BB$421,TabelleK61BI,7,FALSE),""),"")</f>
        <v/>
      </c>
      <c r="BC482" s="4" t="str">
        <f ca="1">IFERROR(IF($B482&lt;&gt;"",VLOOKUP(BC$421,TabelleK61BI,7,FALSE),""),"")</f>
        <v/>
      </c>
      <c r="BD482" s="4" t="str">
        <f ca="1">IFERROR(IF($B482&lt;&gt;"",VLOOKUP(BD$421,TabelleK61BI,7,FALSE),""),"")</f>
        <v/>
      </c>
      <c r="BE482" s="4" t="str">
        <f ca="1">IFERROR(IF($B482&lt;&gt;"",VLOOKUP(BE$421,TabelleK61BI,7,FALSE),""),"")</f>
        <v/>
      </c>
      <c r="BF482" s="4" t="str">
        <f ca="1">IFERROR(IF($B482&lt;&gt;"",VLOOKUP(BF$421,TabelleK61BI,7,FALSE),""),"")</f>
        <v/>
      </c>
      <c r="BG482" s="4" t="str">
        <f ca="1">IFERROR(IF($B482&lt;&gt;"",VLOOKUP(BG$421,TabelleK61BI,7,FALSE),""),"")</f>
        <v/>
      </c>
      <c r="BH482" s="4" t="str">
        <f ca="1">IFERROR(IF($B482&lt;&gt;"",VLOOKUP(BH$421,TabelleK61BI,7,FALSE),""),"")</f>
        <v/>
      </c>
      <c r="BI482" s="4" t="str">
        <f ca="1">IFERROR(IF($B482&lt;&gt;"",VLOOKUP(BI$421,TabelleK61BI,7,FALSE),""),"")</f>
        <v/>
      </c>
      <c r="BJ482" s="4" t="str">
        <f ca="1">IFERROR(IF($B482&lt;&gt;"",VLOOKUP(BJ$421,TabelleK61BI,7,FALSE),""),"")</f>
        <v/>
      </c>
      <c r="BK482" s="4" t="str">
        <f ca="1">IFERROR(IF($B482&lt;&gt;"",VLOOKUP(BK$421,TabelleK61BI,7,FALSE),""),"")</f>
        <v/>
      </c>
      <c r="BL482" s="4" t="str">
        <f ca="1">IFERROR(IF($B482&lt;&gt;"",VLOOKUP(BL$421,TabelleK61BI,7,FALSE),""),"")</f>
        <v/>
      </c>
      <c r="BM482" s="4" t="str">
        <f ca="1">IFERROR(IF($B482&lt;&gt;"",VLOOKUP(BM$421,TabelleK61BI,7,FALSE),""),"")</f>
        <v/>
      </c>
      <c r="BN482" s="4" t="str">
        <f ca="1">IFERROR(IF($B482&lt;&gt;"",VLOOKUP(BN$421,TabelleK61BI,7,FALSE),""),"")</f>
        <v/>
      </c>
      <c r="BO482" s="4" t="str">
        <f ca="1">IFERROR(IF($B482&lt;&gt;"",VLOOKUP(BO$421,TabelleK61BI,7,FALSE),""),"")</f>
        <v/>
      </c>
      <c r="BP482" s="4" t="str">
        <f ca="1">IFERROR(IF($B482&lt;&gt;"",VLOOKUP(BP$421,TabelleK61BI,7,FALSE),""),"")</f>
        <v/>
      </c>
      <c r="BQ482" s="4" t="str">
        <f ca="1">IFERROR(IF($B482&lt;&gt;"",VLOOKUP(BQ$421,TabelleK61BI,7,FALSE),""),"")</f>
        <v/>
      </c>
      <c r="BR482" s="4" t="str">
        <f ca="1">IFERROR(IF($B482&lt;&gt;"",VLOOKUP(BR$421,TabelleK61BI,7,FALSE),""),"")</f>
        <v/>
      </c>
      <c r="BS482" s="4" t="str">
        <f ca="1">IFERROR(IF($B482&lt;&gt;"",VLOOKUP(BS$421,TabelleK61BI,7,FALSE),""),"")</f>
        <v/>
      </c>
      <c r="BT482" s="4" t="str">
        <f ca="1">IFERROR(IF($B482&lt;&gt;"",VLOOKUP(BT$421,TabelleK61BI,7,FALSE),""),"")</f>
        <v/>
      </c>
      <c r="BU482" s="4" t="str">
        <f ca="1">IFERROR(IF($B482&lt;&gt;"",VLOOKUP(BU$421,TabelleK61BI,7,FALSE),""),"")</f>
        <v/>
      </c>
      <c r="BV482" s="4" t="str">
        <f ca="1">IFERROR(IF($B482&lt;&gt;"",VLOOKUP(BV$421,TabelleK61BI,7,FALSE),""),"")</f>
        <v/>
      </c>
      <c r="BW482" s="4" t="str">
        <f ca="1">IFERROR(IF($B482&lt;&gt;"",VLOOKUP(BW$421,TabelleK61BI,7,FALSE),""),"")</f>
        <v/>
      </c>
      <c r="BX482" s="4" t="str">
        <f ca="1">IFERROR(IF($B482&lt;&gt;"",VLOOKUP(BX$421,TabelleK61BI,7,FALSE),""),"")</f>
        <v/>
      </c>
      <c r="BY482" s="4" t="str">
        <f ca="1">IFERROR(IF($B482&lt;&gt;"",VLOOKUP(BY$421,TabelleK61BI,7,FALSE),""),"")</f>
        <v/>
      </c>
      <c r="BZ482" s="4" t="str">
        <f ca="1">IFERROR(IF($B482&lt;&gt;"",VLOOKUP(BZ$421,TabelleK61BI,7,FALSE),""),"")</f>
        <v/>
      </c>
      <c r="CA482" s="4" t="str">
        <f ca="1">IFERROR(IF($B482&lt;&gt;"",VLOOKUP(CA$421,TabelleK61BI,7,FALSE),""),"")</f>
        <v/>
      </c>
      <c r="CB482" s="4" t="str">
        <f ca="1">IFERROR(IF($B482&lt;&gt;"",VLOOKUP(CB$421,TabelleK61BI,7,FALSE),""),"")</f>
        <v/>
      </c>
      <c r="CC482" s="4" t="str">
        <f ca="1">IFERROR(IF($B482&lt;&gt;"",VLOOKUP(CC$421,TabelleK61BI,7,FALSE),""),"")</f>
        <v/>
      </c>
      <c r="CD482" s="4" t="str">
        <f ca="1">IFERROR(IF($B482&lt;&gt;"",VLOOKUP(CD$421,TabelleK61BI,7,FALSE),""),"")</f>
        <v/>
      </c>
      <c r="CE482" s="4" t="str">
        <f ca="1">IFERROR(IF($B482&lt;&gt;"",VLOOKUP(CE$421,TabelleK61BI,7,FALSE),""),"")</f>
        <v/>
      </c>
      <c r="CF482" s="4" t="str">
        <f ca="1">IFERROR(IF($B482&lt;&gt;"",VLOOKUP(CF$421,TabelleK61BI,7,FALSE),""),"")</f>
        <v/>
      </c>
      <c r="CG482" s="4" t="str">
        <f ca="1">IFERROR(IF($B482&lt;&gt;"",VLOOKUP(CG$421,TabelleK61BI,7,FALSE),""),"")</f>
        <v/>
      </c>
      <c r="CH482" s="4" t="str">
        <f ca="1">IFERROR(IF($B482&lt;&gt;"",VLOOKUP(CH$421,TabelleK61BI,7,FALSE),""),"")</f>
        <v/>
      </c>
      <c r="CI482" s="4" t="str">
        <f ca="1">IFERROR(IF($B482&lt;&gt;"",VLOOKUP(CI$421,TabelleK61BI,7,FALSE),""),"")</f>
        <v/>
      </c>
      <c r="CJ482" s="4" t="str">
        <f ca="1">IFERROR(IF($B482&lt;&gt;"",VLOOKUP(CJ$421,TabelleK61BI,7,FALSE),""),"")</f>
        <v/>
      </c>
      <c r="CK482" s="4" t="str">
        <f ca="1">IFERROR(IF($B482&lt;&gt;"",VLOOKUP(CK$421,TabelleK61BI,7,FALSE),""),"")</f>
        <v/>
      </c>
      <c r="CL482" s="4" t="str">
        <f ca="1">IFERROR(IF($B482&lt;&gt;"",VLOOKUP(CL$421,TabelleK61BI,7,FALSE),""),"")</f>
        <v/>
      </c>
      <c r="CM482" s="4" t="str">
        <f ca="1">IFERROR(IF($B482&lt;&gt;"",VLOOKUP(CM$421,TabelleK61BI,7,FALSE),""),"")</f>
        <v/>
      </c>
      <c r="CN482" s="4" t="str">
        <f ca="1">IFERROR(IF($B482&lt;&gt;"",VLOOKUP(CN$421,TabelleK61BI,7,FALSE),""),"")</f>
        <v/>
      </c>
      <c r="CO482" s="4" t="str">
        <f ca="1">IFERROR(IF($B482&lt;&gt;"",VLOOKUP(CO$421,TabelleK61BI,7,FALSE),""),"")</f>
        <v/>
      </c>
      <c r="CP482" s="4" t="str">
        <f ca="1">IFERROR(IF($B482&lt;&gt;"",VLOOKUP(CP$421,TabelleK61BI,7,FALSE),""),"")</f>
        <v/>
      </c>
      <c r="CQ482" s="4" t="str">
        <f ca="1">IFERROR(IF($B482&lt;&gt;"",VLOOKUP(CQ$421,TabelleK61BI,7,FALSE),""),"")</f>
        <v/>
      </c>
      <c r="CR482" s="4" t="str">
        <f ca="1">IFERROR(IF($B482&lt;&gt;"",VLOOKUP(CR$421,TabelleK61BI,7,FALSE),""),"")</f>
        <v/>
      </c>
      <c r="CS482" s="4" t="str">
        <f ca="1">IFERROR(IF($B482&lt;&gt;"",VLOOKUP(CS$421,TabelleK61BI,7,FALSE),""),"")</f>
        <v/>
      </c>
      <c r="CT482" s="4" t="str">
        <f ca="1">IFERROR(IF($B482&lt;&gt;"",VLOOKUP(CT$421,TabelleK61BI,7,FALSE),""),"")</f>
        <v/>
      </c>
      <c r="CU482" s="4" t="str">
        <f ca="1">IFERROR(IF($B482&lt;&gt;"",VLOOKUP(CU$421,TabelleK61BI,7,FALSE),""),"")</f>
        <v/>
      </c>
      <c r="CV482" s="4" t="str">
        <f ca="1">IFERROR(IF($B482&lt;&gt;"",VLOOKUP(CV$421,TabelleK61BI,7,FALSE),""),"")</f>
        <v/>
      </c>
      <c r="CW482" s="4" t="str">
        <f ca="1">IFERROR(IF($B482&lt;&gt;"",VLOOKUP(CW$421,TabelleK61BI,7,FALSE),""),"")</f>
        <v/>
      </c>
      <c r="CX482" s="4" t="str">
        <f ca="1">IFERROR(IF($B482&lt;&gt;"",VLOOKUP(CX$421,TabelleK61BI,7,FALSE),""),"")</f>
        <v/>
      </c>
      <c r="CY482" s="4" t="str">
        <f ca="1">IFERROR(IF($B482&lt;&gt;"",VLOOKUP(CY$421,TabelleK61BI,7,FALSE),""),"")</f>
        <v/>
      </c>
      <c r="CZ482" s="4" t="str">
        <f ca="1">IFERROR(IF($B482&lt;&gt;"",VLOOKUP(CZ$421,TabelleK61BI,7,FALSE),""),"")</f>
        <v/>
      </c>
      <c r="DA482" s="4" t="str">
        <f ca="1">IFERROR(IF($B482&lt;&gt;"",VLOOKUP(DA$421,TabelleK61BI,7,FALSE),""),"")</f>
        <v/>
      </c>
      <c r="DB482" s="4" t="str">
        <f ca="1">IFERROR(IF($B482&lt;&gt;"",VLOOKUP(DB$421,TabelleK61BI,7,FALSE),""),"")</f>
        <v/>
      </c>
      <c r="DC482" s="4" t="str">
        <f ca="1">IFERROR(IF($B482&lt;&gt;"",VLOOKUP(DC$421,TabelleK61BI,7,FALSE),""),"")</f>
        <v/>
      </c>
      <c r="DD482" s="4" t="str">
        <f ca="1">IFERROR(IF($B482&lt;&gt;"",VLOOKUP(DD$421,TabelleK61BI,7,FALSE),""),"")</f>
        <v/>
      </c>
      <c r="DE482" s="4" t="str">
        <f ca="1">IFERROR(IF($B482&lt;&gt;"",VLOOKUP(DE$421,TabelleK61BI,7,FALSE),""),"")</f>
        <v/>
      </c>
      <c r="DF482" s="4" t="str">
        <f ca="1">IFERROR(IF($B482&lt;&gt;"",VLOOKUP(DF$421,TabelleK61BI,7,FALSE),""),"")</f>
        <v/>
      </c>
      <c r="DG482" s="4" t="str">
        <f ca="1">IFERROR(IF($B482&lt;&gt;"",VLOOKUP(DG$421,TabelleK61BI,7,FALSE),""),"")</f>
        <v/>
      </c>
      <c r="DH482" s="4" t="str">
        <f ca="1">IFERROR(IF($B482&lt;&gt;"",VLOOKUP(DH$421,TabelleK61BI,7,FALSE),""),"")</f>
        <v/>
      </c>
      <c r="DI482" s="4" t="str">
        <f ca="1">IFERROR(IF($B482&lt;&gt;"",VLOOKUP(DI$421,TabelleK61BI,7,FALSE),""),"")</f>
        <v/>
      </c>
      <c r="DJ482" s="4" t="str">
        <f ca="1">IFERROR(IF($B482&lt;&gt;"",VLOOKUP(DJ$421,TabelleK61BI,7,FALSE),""),"")</f>
        <v/>
      </c>
      <c r="DK482" s="4" t="str">
        <f ca="1">IFERROR(IF($B482&lt;&gt;"",VLOOKUP(DK$421,TabelleK61BI,7,FALSE),""),"")</f>
        <v/>
      </c>
      <c r="DL482" s="4" t="str">
        <f ca="1">IFERROR(IF($B482&lt;&gt;"",VLOOKUP(DL$421,TabelleK61BI,7,FALSE),""),"")</f>
        <v/>
      </c>
      <c r="DM482" s="4" t="str">
        <f ca="1">IFERROR(IF($B482&lt;&gt;"",VLOOKUP(DM$421,TabelleK61BI,7,FALSE),""),"")</f>
        <v/>
      </c>
      <c r="DN482" s="4" t="str">
        <f ca="1">IFERROR(IF($B482&lt;&gt;"",VLOOKUP(DN$421,TabelleK61BI,7,FALSE),""),"")</f>
        <v/>
      </c>
      <c r="DO482" s="4" t="str">
        <f ca="1">IFERROR(IF($B482&lt;&gt;"",VLOOKUP(DO$421,TabelleK61BI,7,FALSE),""),"")</f>
        <v/>
      </c>
      <c r="DP482" s="4" t="str">
        <f ca="1">IFERROR(IF($B482&lt;&gt;"",VLOOKUP(DP$421,TabelleK61BI,7,FALSE),""),"")</f>
        <v/>
      </c>
      <c r="DQ482" s="4" t="str">
        <f ca="1">IFERROR(IF($B482&lt;&gt;"",VLOOKUP(DQ$421,TabelleK61BI,7,FALSE),""),"")</f>
        <v/>
      </c>
      <c r="DR482" s="4" t="str">
        <f ca="1">IFERROR(IF($B482&lt;&gt;"",VLOOKUP(DR$421,TabelleK61BI,7,FALSE),""),"")</f>
        <v/>
      </c>
      <c r="DS482" s="4" t="str">
        <f ca="1">IFERROR(IF($B482&lt;&gt;"",VLOOKUP(DS$421,TabelleK61BI,7,FALSE),""),"")</f>
        <v/>
      </c>
      <c r="DT482" s="4" t="str">
        <f ca="1">IFERROR(IF($B482&lt;&gt;"",VLOOKUP(DT$421,TabelleK61BI,7,FALSE),""),"")</f>
        <v/>
      </c>
      <c r="DU482" s="4" t="str">
        <f ca="1">IFERROR(IF($B482&lt;&gt;"",VLOOKUP(DU$421,TabelleK61BI,7,FALSE),""),"")</f>
        <v/>
      </c>
      <c r="DV482" s="4" t="str">
        <f ca="1">IFERROR(IF($B482&lt;&gt;"",VLOOKUP(DV$421,TabelleK61BI,7,FALSE),""),"")</f>
        <v/>
      </c>
      <c r="DW482" s="4" t="str">
        <f ca="1">IFERROR(IF($B482&lt;&gt;"",VLOOKUP(DW$421,TabelleK61BI,7,FALSE),""),"")</f>
        <v/>
      </c>
      <c r="DX482" s="4" t="str">
        <f ca="1">IFERROR(IF($B482&lt;&gt;"",VLOOKUP(DX$421,TabelleK61BI,7,FALSE),""),"")</f>
        <v/>
      </c>
      <c r="DY482" s="4" t="str">
        <f ca="1">IFERROR(IF($B482&lt;&gt;"",VLOOKUP(DY$421,TabelleK61BI,7,FALSE),""),"")</f>
        <v/>
      </c>
      <c r="DZ482" s="4" t="str">
        <f ca="1">IFERROR(IF($B482&lt;&gt;"",VLOOKUP(DZ$421,TabelleK61BI,7,FALSE),""),"")</f>
        <v/>
      </c>
      <c r="EA482" s="4" t="str">
        <f ca="1">IFERROR(IF($B482&lt;&gt;"",VLOOKUP(EA$421,TabelleK61BI,7,FALSE),""),"")</f>
        <v/>
      </c>
      <c r="EB482" s="4" t="str">
        <f ca="1">IFERROR(IF($B482&lt;&gt;"",VLOOKUP(EB$421,TabelleK61BI,7,FALSE),""),"")</f>
        <v/>
      </c>
      <c r="EC482" s="4" t="str">
        <f ca="1">IFERROR(IF($B482&lt;&gt;"",VLOOKUP(EC$421,TabelleK61BI,7,FALSE),""),"")</f>
        <v/>
      </c>
      <c r="ED482" s="4" t="str">
        <f ca="1">IFERROR(IF($B482&lt;&gt;"",VLOOKUP(ED$421,TabelleK61BI,7,FALSE),""),"")</f>
        <v/>
      </c>
      <c r="EE482" s="4" t="str">
        <f ca="1">IFERROR(IF($B482&lt;&gt;"",VLOOKUP(EE$421,TabelleK61BI,7,FALSE),""),"")</f>
        <v/>
      </c>
      <c r="EF482" s="4" t="str">
        <f ca="1">IFERROR(IF($B482&lt;&gt;"",VLOOKUP(EF$421,TabelleK61BI,7,FALSE),""),"")</f>
        <v/>
      </c>
      <c r="EG482" s="4" t="str">
        <f ca="1">IFERROR(IF($B482&lt;&gt;"",VLOOKUP(EG$421,TabelleK61BI,7,FALSE),""),"")</f>
        <v/>
      </c>
      <c r="EH482" s="4" t="str">
        <f ca="1">IFERROR(IF($B482&lt;&gt;"",VLOOKUP(EH$421,TabelleK61BI,7,FALSE),""),"")</f>
        <v/>
      </c>
      <c r="EI482" s="4" t="str">
        <f ca="1">IFERROR(IF($B482&lt;&gt;"",VLOOKUP(EI$421,TabelleK61BI,7,FALSE),""),"")</f>
        <v/>
      </c>
      <c r="EJ482" s="4" t="str">
        <f ca="1">IFERROR(IF($B482&lt;&gt;"",VLOOKUP(EJ$421,TabelleK61BI,7,FALSE),""),"")</f>
        <v/>
      </c>
      <c r="EK482" s="4" t="str">
        <f ca="1">IFERROR(IF($B482&lt;&gt;"",VLOOKUP(EK$421,TabelleK61BI,7,FALSE),""),"")</f>
        <v/>
      </c>
      <c r="EL482" s="4" t="str">
        <f ca="1">IFERROR(IF($B482&lt;&gt;"",VLOOKUP(EL$421,TabelleK61BI,7,FALSE),""),"")</f>
        <v/>
      </c>
      <c r="EM482" s="4" t="str">
        <f ca="1">IFERROR(IF($B482&lt;&gt;"",VLOOKUP(EM$421,TabelleK61BI,7,FALSE),""),"")</f>
        <v/>
      </c>
      <c r="EN482" s="4" t="str">
        <f ca="1">IFERROR(IF($B482&lt;&gt;"",VLOOKUP(EN$421,TabelleK61BI,7,FALSE),""),"")</f>
        <v/>
      </c>
      <c r="EO482" s="4" t="str">
        <f ca="1">IFERROR(IF($B482&lt;&gt;"",VLOOKUP(EO$421,TabelleK61BI,7,FALSE),""),"")</f>
        <v/>
      </c>
      <c r="EP482" s="4" t="str">
        <f ca="1">IFERROR(IF($B482&lt;&gt;"",VLOOKUP(EP$421,TabelleK61BI,7,FALSE),""),"")</f>
        <v/>
      </c>
      <c r="EQ482" s="4" t="str">
        <f ca="1">IFERROR(IF($B482&lt;&gt;"",VLOOKUP(EQ$421,TabelleK61BI,7,FALSE),""),"")</f>
        <v/>
      </c>
      <c r="ER482" s="4" t="str">
        <f ca="1">IFERROR(IF($B482&lt;&gt;"",VLOOKUP(ER$421,TabelleK61BI,7,FALSE),""),"")</f>
        <v/>
      </c>
      <c r="ES482" s="4" t="str">
        <f ca="1">IFERROR(IF($B482&lt;&gt;"",VLOOKUP(ES$421,TabelleK61BI,7,FALSE),""),"")</f>
        <v/>
      </c>
      <c r="ET482" s="4" t="str">
        <f ca="1">IFERROR(IF($B482&lt;&gt;"",VLOOKUP(ET$421,TabelleK61BI,7,FALSE),""),"")</f>
        <v/>
      </c>
      <c r="EU482" s="4" t="str">
        <f ca="1">IFERROR(IF($B482&lt;&gt;"",VLOOKUP(EU$421,TabelleK61BI,7,FALSE),""),"")</f>
        <v/>
      </c>
      <c r="EV482" s="4" t="str">
        <f ca="1">IFERROR(IF($B482&lt;&gt;"",VLOOKUP(EV$421,TabelleK61BI,7,FALSE),""),"")</f>
        <v/>
      </c>
      <c r="EW482" s="4" t="str">
        <f ca="1">IFERROR(IF($B482&lt;&gt;"",VLOOKUP(EW$421,TabelleK61BI,7,FALSE),""),"")</f>
        <v/>
      </c>
      <c r="EX482" s="4" t="str">
        <f ca="1">IFERROR(IF($B482&lt;&gt;"",VLOOKUP(EX$421,TabelleK61BI,7,FALSE),""),"")</f>
        <v/>
      </c>
      <c r="EY482" s="4" t="str">
        <f ca="1">IFERROR(IF($B482&lt;&gt;"",VLOOKUP(EY$421,TabelleK61BI,7,FALSE),""),"")</f>
        <v/>
      </c>
      <c r="EZ482" s="4" t="str">
        <f ca="1">IFERROR(IF($B482&lt;&gt;"",VLOOKUP(EZ$421,TabelleK61BI,7,FALSE),""),"")</f>
        <v/>
      </c>
      <c r="FA482" s="4" t="str">
        <f ca="1">IFERROR(IF($B482&lt;&gt;"",VLOOKUP(FA$421,TabelleK61BI,7,FALSE),""),"")</f>
        <v/>
      </c>
      <c r="FB482" s="4" t="str">
        <f ca="1">IFERROR(IF($B482&lt;&gt;"",VLOOKUP(FB$421,TabelleK61BI,7,FALSE),""),"")</f>
        <v/>
      </c>
      <c r="FC482" s="4" t="str">
        <f ca="1">IFERROR(IF($B482&lt;&gt;"",VLOOKUP(FC$421,TabelleK61BI,7,FALSE),""),"")</f>
        <v/>
      </c>
      <c r="FD482" s="4" t="str">
        <f ca="1">IFERROR(IF($B482&lt;&gt;"",VLOOKUP(FD$421,TabelleK61BI,7,FALSE),""),"")</f>
        <v/>
      </c>
      <c r="FE482" s="4" t="str">
        <f ca="1">IFERROR(IF($B482&lt;&gt;"",VLOOKUP(FE$421,TabelleK61BI,7,FALSE),""),"")</f>
        <v/>
      </c>
      <c r="FF482" s="4" t="str">
        <f ca="1">IFERROR(IF($B482&lt;&gt;"",VLOOKUP(FF$421,TabelleK61BI,7,FALSE),""),"")</f>
        <v/>
      </c>
      <c r="FG482" s="4" t="str">
        <f ca="1">IFERROR(IF($B482&lt;&gt;"",VLOOKUP(FG$421,TabelleK61BI,7,FALSE),""),"")</f>
        <v/>
      </c>
      <c r="FH482" s="4" t="str">
        <f ca="1">IFERROR(IF($B482&lt;&gt;"",VLOOKUP(FH$421,TabelleK61BI,7,FALSE),""),"")</f>
        <v/>
      </c>
      <c r="FI482" s="4" t="str">
        <f ca="1">IFERROR(IF($B482&lt;&gt;"",VLOOKUP(FI$421,TabelleK61BI,7,FALSE),""),"")</f>
        <v/>
      </c>
      <c r="FJ482" s="4" t="str">
        <f ca="1">IFERROR(IF($B482&lt;&gt;"",VLOOKUP(FJ$421,TabelleK61BI,7,FALSE),""),"")</f>
        <v/>
      </c>
      <c r="FK482" s="4" t="str">
        <f ca="1">IFERROR(IF($B482&lt;&gt;"",VLOOKUP(FK$421,TabelleK61BI,7,FALSE),""),"")</f>
        <v/>
      </c>
      <c r="FL482" s="4" t="str">
        <f ca="1">IFERROR(IF($B482&lt;&gt;"",VLOOKUP(FL$421,TabelleK61BI,7,FALSE),""),"")</f>
        <v/>
      </c>
      <c r="FM482" s="4" t="str">
        <f ca="1">IFERROR(IF($B482&lt;&gt;"",VLOOKUP(FM$421,TabelleK61BI,7,FALSE),""),"")</f>
        <v/>
      </c>
      <c r="FN482" s="4" t="str">
        <f ca="1">IFERROR(IF($B482&lt;&gt;"",VLOOKUP(FN$421,TabelleK61BI,7,FALSE),""),"")</f>
        <v/>
      </c>
      <c r="FO482" s="4" t="str">
        <f ca="1">IFERROR(IF($B482&lt;&gt;"",VLOOKUP(FO$421,TabelleK61BI,7,FALSE),""),"")</f>
        <v/>
      </c>
      <c r="FP482" s="4" t="str">
        <f ca="1">IFERROR(IF($B482&lt;&gt;"",VLOOKUP(FP$421,TabelleK61BI,7,FALSE),""),"")</f>
        <v/>
      </c>
      <c r="FQ482" s="4" t="str">
        <f ca="1">IFERROR(IF($B482&lt;&gt;"",VLOOKUP(FQ$421,TabelleK61BI,7,FALSE),""),"")</f>
        <v/>
      </c>
      <c r="FR482" s="4" t="str">
        <f ca="1">IFERROR(IF($B482&lt;&gt;"",VLOOKUP(FR$421,TabelleK61BI,7,FALSE),""),"")</f>
        <v/>
      </c>
      <c r="FS482" s="4" t="str">
        <f ca="1">IFERROR(IF($B482&lt;&gt;"",VLOOKUP(FS$421,TabelleK61BI,7,FALSE),""),"")</f>
        <v/>
      </c>
      <c r="FT482" s="4" t="str">
        <f ca="1">IFERROR(IF($B482&lt;&gt;"",VLOOKUP(FT$421,TabelleK61BI,7,FALSE),""),"")</f>
        <v/>
      </c>
      <c r="FU482" s="4" t="str">
        <f ca="1">IFERROR(IF($B482&lt;&gt;"",VLOOKUP(FU$421,TabelleK61BI,7,FALSE),""),"")</f>
        <v/>
      </c>
      <c r="FV482" s="4" t="str">
        <f ca="1">IFERROR(IF($B482&lt;&gt;"",VLOOKUP(FV$421,TabelleK61BI,7,FALSE),""),"")</f>
        <v/>
      </c>
      <c r="FW482" s="4" t="str">
        <f ca="1">IFERROR(IF($B482&lt;&gt;"",VLOOKUP(FW$421,TabelleK61BI,7,FALSE),""),"")</f>
        <v/>
      </c>
      <c r="FX482" s="4" t="str">
        <f ca="1">IFERROR(IF($B482&lt;&gt;"",VLOOKUP(FX$421,TabelleK61BI,7,FALSE),""),"")</f>
        <v/>
      </c>
      <c r="FY482" s="4" t="str">
        <f ca="1">IFERROR(IF($B482&lt;&gt;"",VLOOKUP(FY$421,TabelleK61BI,7,FALSE),""),"")</f>
        <v/>
      </c>
      <c r="FZ482" s="4" t="str">
        <f ca="1">IFERROR(IF($B482&lt;&gt;"",VLOOKUP(FZ$421,TabelleK61BI,7,FALSE),""),"")</f>
        <v/>
      </c>
      <c r="GA482" s="4" t="str">
        <f ca="1">IFERROR(IF($B482&lt;&gt;"",VLOOKUP(GA$421,TabelleK61BI,7,FALSE),""),"")</f>
        <v/>
      </c>
      <c r="GB482" s="4" t="str">
        <f ca="1">IFERROR(IF($B482&lt;&gt;"",VLOOKUP(GB$421,TabelleK61BI,7,FALSE),""),"")</f>
        <v/>
      </c>
      <c r="GC482" s="4" t="str">
        <f ca="1">IFERROR(IF($B482&lt;&gt;"",VLOOKUP(GC$421,TabelleK61BI,7,FALSE),""),"")</f>
        <v/>
      </c>
      <c r="GD482" s="4" t="str">
        <f ca="1">IFERROR(IF($B482&lt;&gt;"",VLOOKUP(GD$421,TabelleK61BI,7,FALSE),""),"")</f>
        <v/>
      </c>
      <c r="GE482" s="4" t="str">
        <f ca="1">IFERROR(IF($B482&lt;&gt;"",VLOOKUP(GE$421,TabelleK61BI,7,FALSE),""),"")</f>
        <v/>
      </c>
      <c r="GF482" s="4" t="str">
        <f ca="1">IFERROR(IF($B482&lt;&gt;"",VLOOKUP(GF$421,TabelleK61BI,7,FALSE),""),"")</f>
        <v/>
      </c>
      <c r="GG482" s="4" t="str">
        <f ca="1">IFERROR(IF($B482&lt;&gt;"",VLOOKUP(GG$421,TabelleK61BI,7,FALSE),""),"")</f>
        <v/>
      </c>
      <c r="GH482" s="4" t="str">
        <f ca="1">IFERROR(IF($B482&lt;&gt;"",VLOOKUP(GH$421,TabelleK61BI,7,FALSE),""),"")</f>
        <v/>
      </c>
      <c r="GI482" s="4" t="str">
        <f ca="1">IFERROR(IF($B482&lt;&gt;"",VLOOKUP(GI$421,TabelleK61BI,7,FALSE),""),"")</f>
        <v/>
      </c>
      <c r="GJ482" s="4" t="str">
        <f ca="1">IFERROR(IF($B482&lt;&gt;"",VLOOKUP(GJ$421,TabelleK61BI,7,FALSE),""),"")</f>
        <v/>
      </c>
      <c r="GK482" s="4" t="str">
        <f ca="1">IFERROR(IF($B482&lt;&gt;"",VLOOKUP(GK$421,TabelleK61BI,7,FALSE),""),"")</f>
        <v/>
      </c>
      <c r="GL482" s="4" t="str">
        <f ca="1">IFERROR(IF($B482&lt;&gt;"",VLOOKUP(GL$421,TabelleK61BI,7,FALSE),""),"")</f>
        <v/>
      </c>
      <c r="GM482" s="4" t="str">
        <f ca="1">IFERROR(IF($B482&lt;&gt;"",VLOOKUP(GM$421,TabelleK61BI,7,FALSE),""),"")</f>
        <v/>
      </c>
      <c r="GN482" s="4" t="str">
        <f ca="1">IFERROR(IF($B482&lt;&gt;"",VLOOKUP(GN$421,TabelleK61BI,7,FALSE),""),"")</f>
        <v/>
      </c>
      <c r="GO482" s="4" t="str">
        <f ca="1">IFERROR(IF($B482&lt;&gt;"",VLOOKUP(GO$421,TabelleK61BI,7,FALSE),""),"")</f>
        <v/>
      </c>
      <c r="GP482" s="4" t="str">
        <f ca="1">IFERROR(IF($B482&lt;&gt;"",VLOOKUP(GP$421,TabelleK61BI,7,FALSE),""),"")</f>
        <v/>
      </c>
      <c r="GQ482" s="4" t="str">
        <f ca="1">IFERROR(IF($B482&lt;&gt;"",VLOOKUP(GQ$421,TabelleK61BI,7,FALSE),""),"")</f>
        <v/>
      </c>
      <c r="GR482" s="4" t="str">
        <f ca="1">IFERROR(IF($B482&lt;&gt;"",VLOOKUP(GR$421,TabelleK61BI,7,FALSE),""),"")</f>
        <v/>
      </c>
      <c r="GS482" s="4" t="str">
        <f ca="1">IFERROR(IF($B482&lt;&gt;"",VLOOKUP(GS$421,TabelleK61BI,7,FALSE),""),"")</f>
        <v/>
      </c>
      <c r="GT482" s="4" t="str">
        <f ca="1">IFERROR(IF($B482&lt;&gt;"",VLOOKUP(GT$421,TabelleK61BI,7,FALSE),""),"")</f>
        <v/>
      </c>
      <c r="GU482" s="4" t="str">
        <f ca="1">IFERROR(IF($B482&lt;&gt;"",VLOOKUP(GU$421,TabelleK61BI,7,FALSE),""),"")</f>
        <v/>
      </c>
      <c r="GV482" s="4" t="str">
        <f ca="1">IFERROR(IF($B482&lt;&gt;"",VLOOKUP(GV$421,TabelleK61BI,7,FALSE),""),"")</f>
        <v/>
      </c>
      <c r="GW482" s="4" t="str">
        <f ca="1">IFERROR(IF($B482&lt;&gt;"",VLOOKUP(GW$421,TabelleK61BI,7,FALSE),""),"")</f>
        <v/>
      </c>
      <c r="GX482" s="4" t="str">
        <f ca="1">IFERROR(IF($B482&lt;&gt;"",VLOOKUP(GX$421,TabelleK61BI,7,FALSE),""),"")</f>
        <v/>
      </c>
      <c r="GY482" s="4" t="str">
        <f ca="1">IFERROR(IF($B482&lt;&gt;"",VLOOKUP(GY$421,TabelleK61BI,7,FALSE),""),"")</f>
        <v/>
      </c>
      <c r="GZ482" s="4" t="str">
        <f ca="1">IFERROR(IF($B482&lt;&gt;"",VLOOKUP(GZ$421,TabelleK61BI,7,FALSE),""),"")</f>
        <v/>
      </c>
      <c r="HA482" s="4" t="str">
        <f ca="1">IFERROR(IF($B482&lt;&gt;"",VLOOKUP(HA$421,TabelleK61BI,7,FALSE),""),"")</f>
        <v/>
      </c>
      <c r="HB482" s="4" t="str">
        <f ca="1">IFERROR(IF($B482&lt;&gt;"",VLOOKUP(HB$421,TabelleK61BI,7,FALSE),""),"")</f>
        <v/>
      </c>
      <c r="HC482" s="4" t="str">
        <f ca="1">IFERROR(IF($B482&lt;&gt;"",VLOOKUP(HC$421,TabelleK61BI,7,FALSE),""),"")</f>
        <v/>
      </c>
      <c r="HD482" s="4" t="str">
        <f ca="1">IFERROR(IF($B482&lt;&gt;"",VLOOKUP(HD$421,TabelleK61BI,7,FALSE),""),"")</f>
        <v/>
      </c>
      <c r="HE482" s="4" t="str">
        <f ca="1">IFERROR(IF($B482&lt;&gt;"",VLOOKUP(HE$421,TabelleK61BI,7,FALSE),""),"")</f>
        <v/>
      </c>
      <c r="HF482" s="4" t="str">
        <f ca="1">IFERROR(IF($B482&lt;&gt;"",VLOOKUP(HF$421,TabelleK61BI,7,FALSE),""),"")</f>
        <v/>
      </c>
      <c r="HG482" s="4" t="str">
        <f ca="1">IFERROR(IF($B482&lt;&gt;"",VLOOKUP(HG$421,TabelleK61BI,7,FALSE),""),"")</f>
        <v/>
      </c>
      <c r="HH482" s="4" t="str">
        <f ca="1">IFERROR(IF($B482&lt;&gt;"",VLOOKUP(HH$421,TabelleK61BI,7,FALSE),""),"")</f>
        <v/>
      </c>
      <c r="HI482" s="4" t="str">
        <f ca="1">IFERROR(IF($B482&lt;&gt;"",VLOOKUP(HI$421,TabelleK61BI,7,FALSE),""),"")</f>
        <v/>
      </c>
      <c r="HJ482" s="4" t="str">
        <f ca="1">IFERROR(IF($B482&lt;&gt;"",VLOOKUP(HJ$421,TabelleK61BI,7,FALSE),""),"")</f>
        <v/>
      </c>
      <c r="HK482" s="4" t="str">
        <f ca="1">IFERROR(IF($B482&lt;&gt;"",VLOOKUP(HK$421,TabelleK61BI,7,FALSE),""),"")</f>
        <v/>
      </c>
      <c r="HL482" s="4" t="str">
        <f ca="1">IFERROR(IF($B482&lt;&gt;"",VLOOKUP(HL$421,TabelleK61BI,7,FALSE),""),"")</f>
        <v/>
      </c>
      <c r="HM482" s="4" t="str">
        <f ca="1">IFERROR(IF($B482&lt;&gt;"",VLOOKUP(HM$421,TabelleK61BI,7,FALSE),""),"")</f>
        <v/>
      </c>
      <c r="HN482" s="4" t="str">
        <f ca="1">IFERROR(IF($B482&lt;&gt;"",VLOOKUP(HN$421,TabelleK61BI,7,FALSE),""),"")</f>
        <v/>
      </c>
      <c r="HO482" s="4" t="str">
        <f ca="1">IFERROR(IF($B482&lt;&gt;"",VLOOKUP(HO$421,TabelleK61BI,7,FALSE),""),"")</f>
        <v/>
      </c>
      <c r="HP482" s="4" t="str">
        <f ca="1">IFERROR(IF($B482&lt;&gt;"",VLOOKUP(HP$421,TabelleK61BI,7,FALSE),""),"")</f>
        <v/>
      </c>
      <c r="HQ482" s="4" t="str">
        <f ca="1">IFERROR(IF($B482&lt;&gt;"",VLOOKUP(HQ$421,TabelleK61BI,7,FALSE),""),"")</f>
        <v/>
      </c>
      <c r="HR482" s="4" t="str">
        <f ca="1">IFERROR(IF($B482&lt;&gt;"",VLOOKUP(HR$421,TabelleK61BI,7,FALSE),""),"")</f>
        <v/>
      </c>
      <c r="HS482" s="4" t="str">
        <f ca="1">IFERROR(IF($B482&lt;&gt;"",VLOOKUP(HS$421,TabelleK61BI,7,FALSE),""),"")</f>
        <v/>
      </c>
      <c r="HT482" s="4" t="str">
        <f ca="1">IFERROR(IF($B482&lt;&gt;"",VLOOKUP(HT$421,TabelleK61BI,7,FALSE),""),"")</f>
        <v/>
      </c>
      <c r="HU482" s="4" t="str">
        <f ca="1">IFERROR(IF($B482&lt;&gt;"",VLOOKUP(HU$421,TabelleK61BI,7,FALSE),""),"")</f>
        <v/>
      </c>
      <c r="HV482" s="4" t="str">
        <f ca="1">IFERROR(IF($B482&lt;&gt;"",VLOOKUP(HV$421,TabelleK61BI,7,FALSE),""),"")</f>
        <v/>
      </c>
      <c r="HW482" s="4" t="str">
        <f ca="1">IFERROR(IF($B482&lt;&gt;"",VLOOKUP(HW$421,TabelleK61BI,7,FALSE),""),"")</f>
        <v/>
      </c>
      <c r="HX482" s="4" t="str">
        <f ca="1">IFERROR(IF($B482&lt;&gt;"",VLOOKUP(HX$421,TabelleK61BI,7,FALSE),""),"")</f>
        <v/>
      </c>
      <c r="HY482" s="4" t="str">
        <f ca="1">IFERROR(IF($B482&lt;&gt;"",VLOOKUP(HY$421,TabelleK61BI,7,FALSE),""),"")</f>
        <v/>
      </c>
      <c r="HZ482" s="4" t="str">
        <f ca="1">IFERROR(IF($B482&lt;&gt;"",VLOOKUP(HZ$421,TabelleK61BI,7,FALSE),""),"")</f>
        <v/>
      </c>
      <c r="IA482" s="4" t="str">
        <f ca="1">IFERROR(IF($B482&lt;&gt;"",VLOOKUP(IA$421,TabelleK61BI,7,FALSE),""),"")</f>
        <v/>
      </c>
      <c r="IB482" s="4" t="str">
        <f ca="1">IFERROR(IF($B482&lt;&gt;"",VLOOKUP(IB$421,TabelleK61BI,7,FALSE),""),"")</f>
        <v/>
      </c>
      <c r="IC482" s="4" t="str">
        <f ca="1">IFERROR(IF($B482&lt;&gt;"",VLOOKUP(IC$421,TabelleK61BI,7,FALSE),""),"")</f>
        <v/>
      </c>
      <c r="ID482" s="4" t="str">
        <f ca="1">IFERROR(IF($B482&lt;&gt;"",VLOOKUP(ID$421,TabelleK61BI,7,FALSE),""),"")</f>
        <v/>
      </c>
      <c r="IE482" s="4" t="str">
        <f ca="1">IFERROR(IF($B482&lt;&gt;"",VLOOKUP(IE$421,TabelleK61BI,7,FALSE),""),"")</f>
        <v/>
      </c>
      <c r="IF482" s="4" t="str">
        <f ca="1">IFERROR(IF($B482&lt;&gt;"",VLOOKUP(IF$421,TabelleK61BI,7,FALSE),""),"")</f>
        <v/>
      </c>
      <c r="IG482" s="4" t="str">
        <f ca="1">IFERROR(IF($B482&lt;&gt;"",VLOOKUP(IG$421,TabelleK61BI,7,FALSE),""),"")</f>
        <v/>
      </c>
      <c r="IH482" s="4" t="str">
        <f ca="1">IFERROR(IF($B482&lt;&gt;"",VLOOKUP(IH$421,TabelleK61BI,7,FALSE),""),"")</f>
        <v/>
      </c>
      <c r="II482" s="4" t="str">
        <f ca="1">IFERROR(IF($B482&lt;&gt;"",VLOOKUP(II$421,TabelleK61BI,7,FALSE),""),"")</f>
        <v/>
      </c>
      <c r="IJ482" s="4" t="str">
        <f ca="1">IFERROR(IF($B482&lt;&gt;"",VLOOKUP(IJ$421,TabelleK61BI,7,FALSE),""),"")</f>
        <v/>
      </c>
      <c r="IK482" s="4" t="str">
        <f ca="1">IFERROR(IF($B482&lt;&gt;"",VLOOKUP(IK$421,TabelleK61BI,7,FALSE),""),"")</f>
        <v/>
      </c>
      <c r="IL482" s="4" t="str">
        <f ca="1">IFERROR(IF($B482&lt;&gt;"",VLOOKUP(IL$421,TabelleK61BI,7,FALSE),""),"")</f>
        <v/>
      </c>
      <c r="IM482" s="4" t="str">
        <f ca="1">IFERROR(IF($B482&lt;&gt;"",VLOOKUP(IM$421,TabelleK61BI,7,FALSE),""),"")</f>
        <v/>
      </c>
      <c r="IN482" s="4" t="str">
        <f ca="1">IFERROR(IF($B482&lt;&gt;"",VLOOKUP(IN$421,TabelleK61BI,7,FALSE),""),"")</f>
        <v/>
      </c>
      <c r="IO482" s="4" t="str">
        <f ca="1">IFERROR(IF($B482&lt;&gt;"",VLOOKUP(IO$421,TabelleK61BI,7,FALSE),""),"")</f>
        <v/>
      </c>
      <c r="IP482" s="4" t="str">
        <f ca="1">IFERROR(IF($B482&lt;&gt;"",VLOOKUP(IP$421,TabelleK61BI,7,FALSE),""),"")</f>
        <v/>
      </c>
      <c r="IQ482" s="4" t="str">
        <f ca="1">IFERROR(IF($B482&lt;&gt;"",VLOOKUP(IQ$421,TabelleK61BI,7,FALSE),""),"")</f>
        <v/>
      </c>
      <c r="IR482" s="4" t="str">
        <f ca="1">IFERROR(IF($B482&lt;&gt;"",VLOOKUP(IR$421,TabelleK61BI,7,FALSE),""),"")</f>
        <v/>
      </c>
      <c r="IS482" s="4" t="str">
        <f ca="1">IFERROR(IF($B482&lt;&gt;"",VLOOKUP(IS$421,TabelleK61BI,7,FALSE),""),"")</f>
        <v/>
      </c>
      <c r="IT482" s="4" t="str">
        <f ca="1">IFERROR(IF($B482&lt;&gt;"",VLOOKUP(IT$421,TabelleK61BI,7,FALSE),""),"")</f>
        <v/>
      </c>
      <c r="IU482" s="4" t="str">
        <f ca="1">IFERROR(IF($B482&lt;&gt;"",VLOOKUP(IU$421,TabelleK61BI,7,FALSE),""),"")</f>
        <v/>
      </c>
      <c r="IV482" s="4" t="str">
        <f ca="1">IFERROR(IF($B482&lt;&gt;"",VLOOKUP(IV$421,TabelleK61BI,7,FALSE),""),"")</f>
        <v/>
      </c>
      <c r="IW482" s="4" t="str">
        <f ca="1">IFERROR(IF($B482&lt;&gt;"",VLOOKUP(IW$421,TabelleK61BI,7,FALSE),""),"")</f>
        <v/>
      </c>
      <c r="IX482" s="4" t="str">
        <f ca="1">IFERROR(IF($B482&lt;&gt;"",VLOOKUP(IX$421,TabelleK61BI,7,FALSE),""),"")</f>
        <v/>
      </c>
      <c r="IY482" s="4" t="str">
        <f ca="1">IFERROR(IF($B482&lt;&gt;"",VLOOKUP(IY$421,TabelleK61BI,7,FALSE),""),"")</f>
        <v/>
      </c>
      <c r="IZ482" s="4" t="str">
        <f ca="1">IFERROR(IF($B482&lt;&gt;"",VLOOKUP(IZ$421,TabelleK61BI,7,FALSE),""),"")</f>
        <v/>
      </c>
      <c r="JA482" s="4" t="str">
        <f ca="1">IFERROR(IF($B482&lt;&gt;"",VLOOKUP(JA$421,TabelleK61BI,7,FALSE),""),"")</f>
        <v/>
      </c>
      <c r="JB482" s="4" t="str">
        <f ca="1">IFERROR(IF($B482&lt;&gt;"",VLOOKUP(JB$421,TabelleK61BI,7,FALSE),""),"")</f>
        <v/>
      </c>
      <c r="JC482" s="4" t="str">
        <f ca="1">IFERROR(IF($B482&lt;&gt;"",VLOOKUP(JC$421,TabelleK61BI,7,FALSE),""),"")</f>
        <v/>
      </c>
      <c r="JD482" s="4" t="str">
        <f ca="1">IFERROR(IF($B482&lt;&gt;"",VLOOKUP(JD$421,TabelleK61BI,7,FALSE),""),"")</f>
        <v/>
      </c>
      <c r="JE482" s="4" t="str">
        <f ca="1">IFERROR(IF($B482&lt;&gt;"",VLOOKUP(JE$421,TabelleK61BI,7,FALSE),""),"")</f>
        <v/>
      </c>
      <c r="JF482" s="4" t="str">
        <f ca="1">IFERROR(IF($B482&lt;&gt;"",VLOOKUP(JF$421,TabelleK61BI,7,FALSE),""),"")</f>
        <v/>
      </c>
      <c r="JG482" s="4" t="str">
        <f ca="1">IFERROR(IF($B482&lt;&gt;"",VLOOKUP(JG$421,TabelleK61BI,7,FALSE),""),"")</f>
        <v/>
      </c>
      <c r="JH482" s="4" t="str">
        <f ca="1">IFERROR(IF($B482&lt;&gt;"",VLOOKUP(JH$421,TabelleK61BI,7,FALSE),""),"")</f>
        <v/>
      </c>
      <c r="JI482" s="4" t="str">
        <f ca="1">IFERROR(IF($B482&lt;&gt;"",VLOOKUP(JI$421,TabelleK61BI,7,FALSE),""),"")</f>
        <v/>
      </c>
      <c r="JJ482" s="4" t="str">
        <f ca="1">IFERROR(IF($B482&lt;&gt;"",VLOOKUP(JJ$421,TabelleK61BI,7,FALSE),""),"")</f>
        <v/>
      </c>
      <c r="JK482" s="4" t="str">
        <f ca="1">IFERROR(IF($B482&lt;&gt;"",VLOOKUP(JK$421,TabelleK61BI,7,FALSE),""),"")</f>
        <v/>
      </c>
      <c r="JL482" s="4" t="str">
        <f ca="1">IFERROR(IF($B482&lt;&gt;"",VLOOKUP(JL$421,TabelleK61BI,7,FALSE),""),"")</f>
        <v/>
      </c>
      <c r="JM482" s="4" t="str">
        <f ca="1">IFERROR(IF($B482&lt;&gt;"",VLOOKUP(JM$421,TabelleK61BI,7,FALSE),""),"")</f>
        <v/>
      </c>
      <c r="JN482" s="4" t="str">
        <f ca="1">IFERROR(IF($B482&lt;&gt;"",VLOOKUP(JN$421,TabelleK61BI,7,FALSE),""),"")</f>
        <v/>
      </c>
      <c r="JO482" s="4" t="str">
        <f ca="1">IFERROR(IF($B482&lt;&gt;"",VLOOKUP(JO$421,TabelleK61BI,7,FALSE),""),"")</f>
        <v/>
      </c>
      <c r="JP482" s="4" t="str">
        <f ca="1">IFERROR(IF($B482&lt;&gt;"",VLOOKUP(JP$421,TabelleK61BI,7,FALSE),""),"")</f>
        <v/>
      </c>
      <c r="JQ482" s="4" t="str">
        <f ca="1">IFERROR(IF($B482&lt;&gt;"",VLOOKUP(JQ$421,TabelleK61BI,7,FALSE),""),"")</f>
        <v/>
      </c>
      <c r="JR482" s="4" t="str">
        <f ca="1">IFERROR(IF($B482&lt;&gt;"",VLOOKUP(JR$421,TabelleK61BI,7,FALSE),""),"")</f>
        <v/>
      </c>
      <c r="JS482" s="4" t="str">
        <f ca="1">IFERROR(IF($B482&lt;&gt;"",VLOOKUP(JS$421,TabelleK61BI,7,FALSE),""),"")</f>
        <v/>
      </c>
      <c r="JT482" s="4" t="str">
        <f ca="1">IFERROR(IF($B482&lt;&gt;"",VLOOKUP(JT$421,TabelleK61BI,7,FALSE),""),"")</f>
        <v/>
      </c>
      <c r="JU482" s="4" t="str">
        <f ca="1">IFERROR(IF($B482&lt;&gt;"",VLOOKUP(JU$421,TabelleK61BI,7,FALSE),""),"")</f>
        <v/>
      </c>
      <c r="JV482" s="4" t="str">
        <f ca="1">IFERROR(IF($B482&lt;&gt;"",VLOOKUP(JV$421,TabelleK61BI,7,FALSE),""),"")</f>
        <v/>
      </c>
      <c r="JW482" s="4" t="str">
        <f ca="1">IFERROR(IF($B482&lt;&gt;"",VLOOKUP(JW$421,TabelleK61BI,7,FALSE),""),"")</f>
        <v/>
      </c>
      <c r="JX482" s="4" t="str">
        <f ca="1">IFERROR(IF($B482&lt;&gt;"",VLOOKUP(JX$421,TabelleK61BI,7,FALSE),""),"")</f>
        <v/>
      </c>
      <c r="JY482" s="4" t="str">
        <f ca="1">IFERROR(IF($B482&lt;&gt;"",VLOOKUP(JY$421,TabelleK61BI,7,FALSE),""),"")</f>
        <v/>
      </c>
      <c r="JZ482" s="4" t="str">
        <f ca="1">IFERROR(IF($B482&lt;&gt;"",VLOOKUP(JZ$421,TabelleK61BI,7,FALSE),""),"")</f>
        <v/>
      </c>
      <c r="KA482" s="4" t="str">
        <f ca="1">IFERROR(IF($B482&lt;&gt;"",VLOOKUP(KA$421,TabelleK61BI,7,FALSE),""),"")</f>
        <v/>
      </c>
      <c r="KB482" s="4" t="str">
        <f ca="1">IFERROR(IF($B482&lt;&gt;"",VLOOKUP(KB$421,TabelleK61BI,7,FALSE),""),"")</f>
        <v/>
      </c>
      <c r="KC482" s="4" t="str">
        <f ca="1">IFERROR(IF($B482&lt;&gt;"",VLOOKUP(KC$421,TabelleK61BI,7,FALSE),""),"")</f>
        <v/>
      </c>
      <c r="KD482" s="4" t="str">
        <f ca="1">IFERROR(IF($B482&lt;&gt;"",VLOOKUP(KD$421,TabelleK61BI,7,FALSE),""),"")</f>
        <v/>
      </c>
      <c r="KE482" s="4" t="str">
        <f ca="1">IFERROR(IF($B482&lt;&gt;"",VLOOKUP(KE$421,TabelleK61BI,7,FALSE),""),"")</f>
        <v/>
      </c>
      <c r="KF482" s="4" t="str">
        <f ca="1">IFERROR(IF($B482&lt;&gt;"",VLOOKUP(KF$421,TabelleK61BI,7,FALSE),""),"")</f>
        <v/>
      </c>
      <c r="KG482" s="4" t="str">
        <f ca="1">IFERROR(IF($B482&lt;&gt;"",VLOOKUP(KG$421,TabelleK61BI,7,FALSE),""),"")</f>
        <v/>
      </c>
      <c r="KH482" s="4" t="str">
        <f ca="1">IFERROR(IF($B482&lt;&gt;"",VLOOKUP(KH$421,TabelleK61BI,7,FALSE),""),"")</f>
        <v/>
      </c>
      <c r="KI482" s="4" t="str">
        <f ca="1">IFERROR(IF($B482&lt;&gt;"",VLOOKUP(KI$421,TabelleK61BI,7,FALSE),""),"")</f>
        <v/>
      </c>
      <c r="KJ482" s="4" t="str">
        <f ca="1">IFERROR(IF($B482&lt;&gt;"",VLOOKUP(KJ$421,TabelleK61BI,7,FALSE),""),"")</f>
        <v/>
      </c>
      <c r="KK482" s="4" t="str">
        <f ca="1">IFERROR(IF($B482&lt;&gt;"",VLOOKUP(KK$421,TabelleK61BI,7,FALSE),""),"")</f>
        <v/>
      </c>
      <c r="KL482" s="4" t="str">
        <f ca="1">IFERROR(IF($B482&lt;&gt;"",VLOOKUP(KL$421,TabelleK61BI,7,FALSE),""),"")</f>
        <v/>
      </c>
      <c r="KM482" s="4" t="str">
        <f ca="1">IFERROR(IF($B482&lt;&gt;"",VLOOKUP(KM$421,TabelleK61BI,7,FALSE),""),"")</f>
        <v/>
      </c>
      <c r="KN482" s="4" t="str">
        <f ca="1">IFERROR(IF($B482&lt;&gt;"",VLOOKUP(KN$421,TabelleK61BI,7,FALSE),""),"")</f>
        <v/>
      </c>
      <c r="KO482" s="4" t="str">
        <f ca="1">IFERROR(IF($B482&lt;&gt;"",VLOOKUP(KO$421,TabelleK61BI,7,FALSE),""),"")</f>
        <v/>
      </c>
      <c r="KP482" s="4" t="str">
        <f ca="1">IFERROR(IF($B482&lt;&gt;"",VLOOKUP(KP$421,TabelleK61BI,7,FALSE),""),"")</f>
        <v/>
      </c>
      <c r="KQ482" s="4" t="str">
        <f ca="1">IFERROR(IF($B482&lt;&gt;"",VLOOKUP(KQ$421,TabelleK61BI,7,FALSE),""),"")</f>
        <v/>
      </c>
      <c r="KR482" s="4" t="str">
        <f>IFERROR(VLOOKUP($KR$421,TabelleK61BI,7,FALSE),"")</f>
        <v/>
      </c>
      <c r="KS482" s="4" t="str">
        <f>IFERROR(VLOOKUP($KS$421,TabelleK61BI,7,FALSE),"")</f>
        <v/>
      </c>
    </row>
    <row r="483" spans="2:305" ht="12.75" hidden="1" customHeight="1" x14ac:dyDescent="0.2">
      <c r="B483" s="138" t="str">
        <f t="shared" ca="1" si="148"/>
        <v/>
      </c>
      <c r="C483" s="4" t="str">
        <f ca="1">IFERROR(IF($B483&lt;&gt;"",VLOOKUP(C$421,TabelleK62BI,7,FALSE),""),"")</f>
        <v/>
      </c>
      <c r="D483" s="4" t="str">
        <f ca="1">IFERROR(IF($B483&lt;&gt;"",VLOOKUP(D$421,TabelleK62BI,7,FALSE),""),"")</f>
        <v/>
      </c>
      <c r="E483" s="4" t="str">
        <f ca="1">IFERROR(IF($B483&lt;&gt;"",VLOOKUP(E$421,TabelleK62BI,7,FALSE),""),"")</f>
        <v/>
      </c>
      <c r="F483" s="4" t="str">
        <f ca="1">IFERROR(IF($B483&lt;&gt;"",VLOOKUP(F$421,TabelleK62BI,7,FALSE),""),"")</f>
        <v/>
      </c>
      <c r="G483" s="4" t="str">
        <f ca="1">IFERROR(IF($B483&lt;&gt;"",VLOOKUP(G$421,TabelleK62BI,7,FALSE),""),"")</f>
        <v/>
      </c>
      <c r="H483" s="4" t="str">
        <f ca="1">IFERROR(IF($B483&lt;&gt;"",VLOOKUP(H$421,TabelleK62BI,7,FALSE),""),"")</f>
        <v/>
      </c>
      <c r="I483" s="4" t="str">
        <f ca="1">IFERROR(IF($B483&lt;&gt;"",VLOOKUP(I$421,TabelleK62BI,7,FALSE),""),"")</f>
        <v/>
      </c>
      <c r="J483" s="4" t="str">
        <f ca="1">IFERROR(IF($B483&lt;&gt;"",VLOOKUP(J$421,TabelleK62BI,7,FALSE),""),"")</f>
        <v/>
      </c>
      <c r="K483" s="4" t="str">
        <f ca="1">IFERROR(IF($B483&lt;&gt;"",VLOOKUP(K$421,TabelleK62BI,7,FALSE),""),"")</f>
        <v/>
      </c>
      <c r="L483" s="4" t="str">
        <f ca="1">IFERROR(IF($B483&lt;&gt;"",VLOOKUP(L$421,TabelleK62BI,7,FALSE),""),"")</f>
        <v/>
      </c>
      <c r="M483" s="4" t="str">
        <f ca="1">IFERROR(IF($B483&lt;&gt;"",VLOOKUP(M$421,TabelleK62BI,7,FALSE),""),"")</f>
        <v/>
      </c>
      <c r="N483" s="4" t="str">
        <f ca="1">IFERROR(IF($B483&lt;&gt;"",VLOOKUP(N$421,TabelleK62BI,7,FALSE),""),"")</f>
        <v/>
      </c>
      <c r="O483" s="4" t="str">
        <f ca="1">IFERROR(IF($B483&lt;&gt;"",VLOOKUP(O$421,TabelleK62BI,7,FALSE),""),"")</f>
        <v/>
      </c>
      <c r="P483" s="4" t="str">
        <f ca="1">IFERROR(IF($B483&lt;&gt;"",VLOOKUP(P$421,TabelleK62BI,7,FALSE),""),"")</f>
        <v/>
      </c>
      <c r="Q483" s="4" t="str">
        <f ca="1">IFERROR(IF($B483&lt;&gt;"",VLOOKUP(Q$421,TabelleK62BI,7,FALSE),""),"")</f>
        <v/>
      </c>
      <c r="R483" s="4" t="str">
        <f ca="1">IFERROR(IF($B483&lt;&gt;"",VLOOKUP(R$421,TabelleK62BI,7,FALSE),""),"")</f>
        <v/>
      </c>
      <c r="S483" s="4" t="str">
        <f ca="1">IFERROR(IF($B483&lt;&gt;"",VLOOKUP(S$421,TabelleK62BI,7,FALSE),""),"")</f>
        <v/>
      </c>
      <c r="T483" s="4" t="str">
        <f ca="1">IFERROR(IF($B483&lt;&gt;"",VLOOKUP(T$421,TabelleK62BI,7,FALSE),""),"")</f>
        <v/>
      </c>
      <c r="U483" s="4" t="str">
        <f ca="1">IFERROR(IF($B483&lt;&gt;"",VLOOKUP(U$421,TabelleK62BI,7,FALSE),""),"")</f>
        <v/>
      </c>
      <c r="V483" s="4" t="str">
        <f ca="1">IFERROR(IF($B483&lt;&gt;"",VLOOKUP(V$421,TabelleK62BI,7,FALSE),""),"")</f>
        <v/>
      </c>
      <c r="W483" s="4" t="str">
        <f ca="1">IFERROR(IF($B483&lt;&gt;"",VLOOKUP(W$421,TabelleK62BI,7,FALSE),""),"")</f>
        <v/>
      </c>
      <c r="X483" s="4" t="str">
        <f ca="1">IFERROR(IF($B483&lt;&gt;"",VLOOKUP(X$421,TabelleK62BI,7,FALSE),""),"")</f>
        <v/>
      </c>
      <c r="Y483" s="4" t="str">
        <f ca="1">IFERROR(IF($B483&lt;&gt;"",VLOOKUP(Y$421,TabelleK62BI,7,FALSE),""),"")</f>
        <v/>
      </c>
      <c r="Z483" s="4" t="str">
        <f ca="1">IFERROR(IF($B483&lt;&gt;"",VLOOKUP(Z$421,TabelleK62BI,7,FALSE),""),"")</f>
        <v/>
      </c>
      <c r="AA483" s="4" t="str">
        <f ca="1">IFERROR(IF($B483&lt;&gt;"",VLOOKUP(AA$421,TabelleK62BI,7,FALSE),""),"")</f>
        <v/>
      </c>
      <c r="AB483" s="4" t="str">
        <f ca="1">IFERROR(IF($B483&lt;&gt;"",VLOOKUP(AB$421,TabelleK62BI,7,FALSE),""),"")</f>
        <v/>
      </c>
      <c r="AC483" s="4" t="str">
        <f ca="1">IFERROR(IF($B483&lt;&gt;"",VLOOKUP(AC$421,TabelleK62BI,7,FALSE),""),"")</f>
        <v/>
      </c>
      <c r="AD483" s="4" t="str">
        <f ca="1">IFERROR(IF($B483&lt;&gt;"",VLOOKUP(AD$421,TabelleK62BI,7,FALSE),""),"")</f>
        <v/>
      </c>
      <c r="AE483" s="4" t="str">
        <f ca="1">IFERROR(IF($B483&lt;&gt;"",VLOOKUP(AE$421,TabelleK62BI,7,FALSE),""),"")</f>
        <v/>
      </c>
      <c r="AF483" s="4" t="str">
        <f ca="1">IFERROR(IF($B483&lt;&gt;"",VLOOKUP(AF$421,TabelleK62BI,7,FALSE),""),"")</f>
        <v/>
      </c>
      <c r="AG483" s="4" t="str">
        <f ca="1">IFERROR(IF($B483&lt;&gt;"",VLOOKUP(AG$421,TabelleK62BI,7,FALSE),""),"")</f>
        <v/>
      </c>
      <c r="AH483" s="4" t="str">
        <f ca="1">IFERROR(IF($B483&lt;&gt;"",VLOOKUP(AH$421,TabelleK62BI,7,FALSE),""),"")</f>
        <v/>
      </c>
      <c r="AI483" s="4" t="str">
        <f ca="1">IFERROR(IF($B483&lt;&gt;"",VLOOKUP(AI$421,TabelleK62BI,7,FALSE),""),"")</f>
        <v/>
      </c>
      <c r="AJ483" s="4" t="str">
        <f ca="1">IFERROR(IF($B483&lt;&gt;"",VLOOKUP(AJ$421,TabelleK62BI,7,FALSE),""),"")</f>
        <v/>
      </c>
      <c r="AK483" s="4" t="str">
        <f ca="1">IFERROR(IF($B483&lt;&gt;"",VLOOKUP(AK$421,TabelleK62BI,7,FALSE),""),"")</f>
        <v/>
      </c>
      <c r="AL483" s="4" t="str">
        <f ca="1">IFERROR(IF($B483&lt;&gt;"",VLOOKUP(AL$421,TabelleK62BI,7,FALSE),""),"")</f>
        <v/>
      </c>
      <c r="AM483" s="4" t="str">
        <f ca="1">IFERROR(IF($B483&lt;&gt;"",VLOOKUP(AM$421,TabelleK62BI,7,FALSE),""),"")</f>
        <v/>
      </c>
      <c r="AN483" s="4" t="str">
        <f ca="1">IFERROR(IF($B483&lt;&gt;"",VLOOKUP(AN$421,TabelleK62BI,7,FALSE),""),"")</f>
        <v/>
      </c>
      <c r="AO483" s="4" t="str">
        <f ca="1">IFERROR(IF($B483&lt;&gt;"",VLOOKUP(AO$421,TabelleK62BI,7,FALSE),""),"")</f>
        <v/>
      </c>
      <c r="AP483" s="4" t="str">
        <f ca="1">IFERROR(IF($B483&lt;&gt;"",VLOOKUP(AP$421,TabelleK62BI,7,FALSE),""),"")</f>
        <v/>
      </c>
      <c r="AQ483" s="4" t="str">
        <f ca="1">IFERROR(IF($B483&lt;&gt;"",VLOOKUP(AQ$421,TabelleK62BI,7,FALSE),""),"")</f>
        <v/>
      </c>
      <c r="AR483" s="4" t="str">
        <f ca="1">IFERROR(IF($B483&lt;&gt;"",VLOOKUP(AR$421,TabelleK62BI,7,FALSE),""),"")</f>
        <v/>
      </c>
      <c r="AS483" s="4" t="str">
        <f ca="1">IFERROR(IF($B483&lt;&gt;"",VLOOKUP(AS$421,TabelleK62BI,7,FALSE),""),"")</f>
        <v/>
      </c>
      <c r="AT483" s="4" t="str">
        <f ca="1">IFERROR(IF($B483&lt;&gt;"",VLOOKUP(AT$421,TabelleK62BI,7,FALSE),""),"")</f>
        <v/>
      </c>
      <c r="AU483" s="4" t="str">
        <f ca="1">IFERROR(IF($B483&lt;&gt;"",VLOOKUP(AU$421,TabelleK62BI,7,FALSE),""),"")</f>
        <v/>
      </c>
      <c r="AV483" s="4" t="str">
        <f ca="1">IFERROR(IF($B483&lt;&gt;"",VLOOKUP(AV$421,TabelleK62BI,7,FALSE),""),"")</f>
        <v/>
      </c>
      <c r="AW483" s="4" t="str">
        <f ca="1">IFERROR(IF($B483&lt;&gt;"",VLOOKUP(AW$421,TabelleK62BI,7,FALSE),""),"")</f>
        <v/>
      </c>
      <c r="AX483" s="4" t="str">
        <f ca="1">IFERROR(IF($B483&lt;&gt;"",VLOOKUP(AX$421,TabelleK62BI,7,FALSE),""),"")</f>
        <v/>
      </c>
      <c r="AY483" s="4" t="str">
        <f ca="1">IFERROR(IF($B483&lt;&gt;"",VLOOKUP(AY$421,TabelleK62BI,7,FALSE),""),"")</f>
        <v/>
      </c>
      <c r="AZ483" s="4" t="str">
        <f ca="1">IFERROR(IF($B483&lt;&gt;"",VLOOKUP(AZ$421,TabelleK62BI,7,FALSE),""),"")</f>
        <v/>
      </c>
      <c r="BA483" s="4" t="str">
        <f ca="1">IFERROR(IF($B483&lt;&gt;"",VLOOKUP(BA$421,TabelleK62BI,7,FALSE),""),"")</f>
        <v/>
      </c>
      <c r="BB483" s="4" t="str">
        <f ca="1">IFERROR(IF($B483&lt;&gt;"",VLOOKUP(BB$421,TabelleK62BI,7,FALSE),""),"")</f>
        <v/>
      </c>
      <c r="BC483" s="4" t="str">
        <f ca="1">IFERROR(IF($B483&lt;&gt;"",VLOOKUP(BC$421,TabelleK62BI,7,FALSE),""),"")</f>
        <v/>
      </c>
      <c r="BD483" s="4" t="str">
        <f ca="1">IFERROR(IF($B483&lt;&gt;"",VLOOKUP(BD$421,TabelleK62BI,7,FALSE),""),"")</f>
        <v/>
      </c>
      <c r="BE483" s="4" t="str">
        <f ca="1">IFERROR(IF($B483&lt;&gt;"",VLOOKUP(BE$421,TabelleK62BI,7,FALSE),""),"")</f>
        <v/>
      </c>
      <c r="BF483" s="4" t="str">
        <f ca="1">IFERROR(IF($B483&lt;&gt;"",VLOOKUP(BF$421,TabelleK62BI,7,FALSE),""),"")</f>
        <v/>
      </c>
      <c r="BG483" s="4" t="str">
        <f ca="1">IFERROR(IF($B483&lt;&gt;"",VLOOKUP(BG$421,TabelleK62BI,7,FALSE),""),"")</f>
        <v/>
      </c>
      <c r="BH483" s="4" t="str">
        <f ca="1">IFERROR(IF($B483&lt;&gt;"",VLOOKUP(BH$421,TabelleK62BI,7,FALSE),""),"")</f>
        <v/>
      </c>
      <c r="BI483" s="4" t="str">
        <f ca="1">IFERROR(IF($B483&lt;&gt;"",VLOOKUP(BI$421,TabelleK62BI,7,FALSE),""),"")</f>
        <v/>
      </c>
      <c r="BJ483" s="4" t="str">
        <f ca="1">IFERROR(IF($B483&lt;&gt;"",VLOOKUP(BJ$421,TabelleK62BI,7,FALSE),""),"")</f>
        <v/>
      </c>
      <c r="BK483" s="4" t="str">
        <f ca="1">IFERROR(IF($B483&lt;&gt;"",VLOOKUP(BK$421,TabelleK62BI,7,FALSE),""),"")</f>
        <v/>
      </c>
      <c r="BL483" s="4" t="str">
        <f ca="1">IFERROR(IF($B483&lt;&gt;"",VLOOKUP(BL$421,TabelleK62BI,7,FALSE),""),"")</f>
        <v/>
      </c>
      <c r="BM483" s="4" t="str">
        <f ca="1">IFERROR(IF($B483&lt;&gt;"",VLOOKUP(BM$421,TabelleK62BI,7,FALSE),""),"")</f>
        <v/>
      </c>
      <c r="BN483" s="4" t="str">
        <f ca="1">IFERROR(IF($B483&lt;&gt;"",VLOOKUP(BN$421,TabelleK62BI,7,FALSE),""),"")</f>
        <v/>
      </c>
      <c r="BO483" s="4" t="str">
        <f ca="1">IFERROR(IF($B483&lt;&gt;"",VLOOKUP(BO$421,TabelleK62BI,7,FALSE),""),"")</f>
        <v/>
      </c>
      <c r="BP483" s="4" t="str">
        <f ca="1">IFERROR(IF($B483&lt;&gt;"",VLOOKUP(BP$421,TabelleK62BI,7,FALSE),""),"")</f>
        <v/>
      </c>
      <c r="BQ483" s="4" t="str">
        <f ca="1">IFERROR(IF($B483&lt;&gt;"",VLOOKUP(BQ$421,TabelleK62BI,7,FALSE),""),"")</f>
        <v/>
      </c>
      <c r="BR483" s="4" t="str">
        <f ca="1">IFERROR(IF($B483&lt;&gt;"",VLOOKUP(BR$421,TabelleK62BI,7,FALSE),""),"")</f>
        <v/>
      </c>
      <c r="BS483" s="4" t="str">
        <f ca="1">IFERROR(IF($B483&lt;&gt;"",VLOOKUP(BS$421,TabelleK62BI,7,FALSE),""),"")</f>
        <v/>
      </c>
      <c r="BT483" s="4" t="str">
        <f ca="1">IFERROR(IF($B483&lt;&gt;"",VLOOKUP(BT$421,TabelleK62BI,7,FALSE),""),"")</f>
        <v/>
      </c>
      <c r="BU483" s="4" t="str">
        <f ca="1">IFERROR(IF($B483&lt;&gt;"",VLOOKUP(BU$421,TabelleK62BI,7,FALSE),""),"")</f>
        <v/>
      </c>
      <c r="BV483" s="4" t="str">
        <f ca="1">IFERROR(IF($B483&lt;&gt;"",VLOOKUP(BV$421,TabelleK62BI,7,FALSE),""),"")</f>
        <v/>
      </c>
      <c r="BW483" s="4" t="str">
        <f ca="1">IFERROR(IF($B483&lt;&gt;"",VLOOKUP(BW$421,TabelleK62BI,7,FALSE),""),"")</f>
        <v/>
      </c>
      <c r="BX483" s="4" t="str">
        <f ca="1">IFERROR(IF($B483&lt;&gt;"",VLOOKUP(BX$421,TabelleK62BI,7,FALSE),""),"")</f>
        <v/>
      </c>
      <c r="BY483" s="4" t="str">
        <f ca="1">IFERROR(IF($B483&lt;&gt;"",VLOOKUP(BY$421,TabelleK62BI,7,FALSE),""),"")</f>
        <v/>
      </c>
      <c r="BZ483" s="4" t="str">
        <f ca="1">IFERROR(IF($B483&lt;&gt;"",VLOOKUP(BZ$421,TabelleK62BI,7,FALSE),""),"")</f>
        <v/>
      </c>
      <c r="CA483" s="4" t="str">
        <f ca="1">IFERROR(IF($B483&lt;&gt;"",VLOOKUP(CA$421,TabelleK62BI,7,FALSE),""),"")</f>
        <v/>
      </c>
      <c r="CB483" s="4" t="str">
        <f ca="1">IFERROR(IF($B483&lt;&gt;"",VLOOKUP(CB$421,TabelleK62BI,7,FALSE),""),"")</f>
        <v/>
      </c>
      <c r="CC483" s="4" t="str">
        <f ca="1">IFERROR(IF($B483&lt;&gt;"",VLOOKUP(CC$421,TabelleK62BI,7,FALSE),""),"")</f>
        <v/>
      </c>
      <c r="CD483" s="4" t="str">
        <f ca="1">IFERROR(IF($B483&lt;&gt;"",VLOOKUP(CD$421,TabelleK62BI,7,FALSE),""),"")</f>
        <v/>
      </c>
      <c r="CE483" s="4" t="str">
        <f ca="1">IFERROR(IF($B483&lt;&gt;"",VLOOKUP(CE$421,TabelleK62BI,7,FALSE),""),"")</f>
        <v/>
      </c>
      <c r="CF483" s="4" t="str">
        <f ca="1">IFERROR(IF($B483&lt;&gt;"",VLOOKUP(CF$421,TabelleK62BI,7,FALSE),""),"")</f>
        <v/>
      </c>
      <c r="CG483" s="4" t="str">
        <f ca="1">IFERROR(IF($B483&lt;&gt;"",VLOOKUP(CG$421,TabelleK62BI,7,FALSE),""),"")</f>
        <v/>
      </c>
      <c r="CH483" s="4" t="str">
        <f ca="1">IFERROR(IF($B483&lt;&gt;"",VLOOKUP(CH$421,TabelleK62BI,7,FALSE),""),"")</f>
        <v/>
      </c>
      <c r="CI483" s="4" t="str">
        <f ca="1">IFERROR(IF($B483&lt;&gt;"",VLOOKUP(CI$421,TabelleK62BI,7,FALSE),""),"")</f>
        <v/>
      </c>
      <c r="CJ483" s="4" t="str">
        <f ca="1">IFERROR(IF($B483&lt;&gt;"",VLOOKUP(CJ$421,TabelleK62BI,7,FALSE),""),"")</f>
        <v/>
      </c>
      <c r="CK483" s="4" t="str">
        <f ca="1">IFERROR(IF($B483&lt;&gt;"",VLOOKUP(CK$421,TabelleK62BI,7,FALSE),""),"")</f>
        <v/>
      </c>
      <c r="CL483" s="4" t="str">
        <f ca="1">IFERROR(IF($B483&lt;&gt;"",VLOOKUP(CL$421,TabelleK62BI,7,FALSE),""),"")</f>
        <v/>
      </c>
      <c r="CM483" s="4" t="str">
        <f ca="1">IFERROR(IF($B483&lt;&gt;"",VLOOKUP(CM$421,TabelleK62BI,7,FALSE),""),"")</f>
        <v/>
      </c>
      <c r="CN483" s="4" t="str">
        <f ca="1">IFERROR(IF($B483&lt;&gt;"",VLOOKUP(CN$421,TabelleK62BI,7,FALSE),""),"")</f>
        <v/>
      </c>
      <c r="CO483" s="4" t="str">
        <f ca="1">IFERROR(IF($B483&lt;&gt;"",VLOOKUP(CO$421,TabelleK62BI,7,FALSE),""),"")</f>
        <v/>
      </c>
      <c r="CP483" s="4" t="str">
        <f ca="1">IFERROR(IF($B483&lt;&gt;"",VLOOKUP(CP$421,TabelleK62BI,7,FALSE),""),"")</f>
        <v/>
      </c>
      <c r="CQ483" s="4" t="str">
        <f ca="1">IFERROR(IF($B483&lt;&gt;"",VLOOKUP(CQ$421,TabelleK62BI,7,FALSE),""),"")</f>
        <v/>
      </c>
      <c r="CR483" s="4" t="str">
        <f ca="1">IFERROR(IF($B483&lt;&gt;"",VLOOKUP(CR$421,TabelleK62BI,7,FALSE),""),"")</f>
        <v/>
      </c>
      <c r="CS483" s="4" t="str">
        <f ca="1">IFERROR(IF($B483&lt;&gt;"",VLOOKUP(CS$421,TabelleK62BI,7,FALSE),""),"")</f>
        <v/>
      </c>
      <c r="CT483" s="4" t="str">
        <f ca="1">IFERROR(IF($B483&lt;&gt;"",VLOOKUP(CT$421,TabelleK62BI,7,FALSE),""),"")</f>
        <v/>
      </c>
      <c r="CU483" s="4" t="str">
        <f ca="1">IFERROR(IF($B483&lt;&gt;"",VLOOKUP(CU$421,TabelleK62BI,7,FALSE),""),"")</f>
        <v/>
      </c>
      <c r="CV483" s="4" t="str">
        <f ca="1">IFERROR(IF($B483&lt;&gt;"",VLOOKUP(CV$421,TabelleK62BI,7,FALSE),""),"")</f>
        <v/>
      </c>
      <c r="CW483" s="4" t="str">
        <f ca="1">IFERROR(IF($B483&lt;&gt;"",VLOOKUP(CW$421,TabelleK62BI,7,FALSE),""),"")</f>
        <v/>
      </c>
      <c r="CX483" s="4" t="str">
        <f ca="1">IFERROR(IF($B483&lt;&gt;"",VLOOKUP(CX$421,TabelleK62BI,7,FALSE),""),"")</f>
        <v/>
      </c>
      <c r="CY483" s="4" t="str">
        <f ca="1">IFERROR(IF($B483&lt;&gt;"",VLOOKUP(CY$421,TabelleK62BI,7,FALSE),""),"")</f>
        <v/>
      </c>
      <c r="CZ483" s="4" t="str">
        <f ca="1">IFERROR(IF($B483&lt;&gt;"",VLOOKUP(CZ$421,TabelleK62BI,7,FALSE),""),"")</f>
        <v/>
      </c>
      <c r="DA483" s="4" t="str">
        <f ca="1">IFERROR(IF($B483&lt;&gt;"",VLOOKUP(DA$421,TabelleK62BI,7,FALSE),""),"")</f>
        <v/>
      </c>
      <c r="DB483" s="4" t="str">
        <f ca="1">IFERROR(IF($B483&lt;&gt;"",VLOOKUP(DB$421,TabelleK62BI,7,FALSE),""),"")</f>
        <v/>
      </c>
      <c r="DC483" s="4" t="str">
        <f ca="1">IFERROR(IF($B483&lt;&gt;"",VLOOKUP(DC$421,TabelleK62BI,7,FALSE),""),"")</f>
        <v/>
      </c>
      <c r="DD483" s="4" t="str">
        <f ca="1">IFERROR(IF($B483&lt;&gt;"",VLOOKUP(DD$421,TabelleK62BI,7,FALSE),""),"")</f>
        <v/>
      </c>
      <c r="DE483" s="4" t="str">
        <f ca="1">IFERROR(IF($B483&lt;&gt;"",VLOOKUP(DE$421,TabelleK62BI,7,FALSE),""),"")</f>
        <v/>
      </c>
      <c r="DF483" s="4" t="str">
        <f ca="1">IFERROR(IF($B483&lt;&gt;"",VLOOKUP(DF$421,TabelleK62BI,7,FALSE),""),"")</f>
        <v/>
      </c>
      <c r="DG483" s="4" t="str">
        <f ca="1">IFERROR(IF($B483&lt;&gt;"",VLOOKUP(DG$421,TabelleK62BI,7,FALSE),""),"")</f>
        <v/>
      </c>
      <c r="DH483" s="4" t="str">
        <f ca="1">IFERROR(IF($B483&lt;&gt;"",VLOOKUP(DH$421,TabelleK62BI,7,FALSE),""),"")</f>
        <v/>
      </c>
      <c r="DI483" s="4" t="str">
        <f ca="1">IFERROR(IF($B483&lt;&gt;"",VLOOKUP(DI$421,TabelleK62BI,7,FALSE),""),"")</f>
        <v/>
      </c>
      <c r="DJ483" s="4" t="str">
        <f ca="1">IFERROR(IF($B483&lt;&gt;"",VLOOKUP(DJ$421,TabelleK62BI,7,FALSE),""),"")</f>
        <v/>
      </c>
      <c r="DK483" s="4" t="str">
        <f ca="1">IFERROR(IF($B483&lt;&gt;"",VLOOKUP(DK$421,TabelleK62BI,7,FALSE),""),"")</f>
        <v/>
      </c>
      <c r="DL483" s="4" t="str">
        <f ca="1">IFERROR(IF($B483&lt;&gt;"",VLOOKUP(DL$421,TabelleK62BI,7,FALSE),""),"")</f>
        <v/>
      </c>
      <c r="DM483" s="4" t="str">
        <f ca="1">IFERROR(IF($B483&lt;&gt;"",VLOOKUP(DM$421,TabelleK62BI,7,FALSE),""),"")</f>
        <v/>
      </c>
      <c r="DN483" s="4" t="str">
        <f ca="1">IFERROR(IF($B483&lt;&gt;"",VLOOKUP(DN$421,TabelleK62BI,7,FALSE),""),"")</f>
        <v/>
      </c>
      <c r="DO483" s="4" t="str">
        <f ca="1">IFERROR(IF($B483&lt;&gt;"",VLOOKUP(DO$421,TabelleK62BI,7,FALSE),""),"")</f>
        <v/>
      </c>
      <c r="DP483" s="4" t="str">
        <f ca="1">IFERROR(IF($B483&lt;&gt;"",VLOOKUP(DP$421,TabelleK62BI,7,FALSE),""),"")</f>
        <v/>
      </c>
      <c r="DQ483" s="4" t="str">
        <f ca="1">IFERROR(IF($B483&lt;&gt;"",VLOOKUP(DQ$421,TabelleK62BI,7,FALSE),""),"")</f>
        <v/>
      </c>
      <c r="DR483" s="4" t="str">
        <f ca="1">IFERROR(IF($B483&lt;&gt;"",VLOOKUP(DR$421,TabelleK62BI,7,FALSE),""),"")</f>
        <v/>
      </c>
      <c r="DS483" s="4" t="str">
        <f ca="1">IFERROR(IF($B483&lt;&gt;"",VLOOKUP(DS$421,TabelleK62BI,7,FALSE),""),"")</f>
        <v/>
      </c>
      <c r="DT483" s="4" t="str">
        <f ca="1">IFERROR(IF($B483&lt;&gt;"",VLOOKUP(DT$421,TabelleK62BI,7,FALSE),""),"")</f>
        <v/>
      </c>
      <c r="DU483" s="4" t="str">
        <f ca="1">IFERROR(IF($B483&lt;&gt;"",VLOOKUP(DU$421,TabelleK62BI,7,FALSE),""),"")</f>
        <v/>
      </c>
      <c r="DV483" s="4" t="str">
        <f ca="1">IFERROR(IF($B483&lt;&gt;"",VLOOKUP(DV$421,TabelleK62BI,7,FALSE),""),"")</f>
        <v/>
      </c>
      <c r="DW483" s="4" t="str">
        <f ca="1">IFERROR(IF($B483&lt;&gt;"",VLOOKUP(DW$421,TabelleK62BI,7,FALSE),""),"")</f>
        <v/>
      </c>
      <c r="DX483" s="4" t="str">
        <f ca="1">IFERROR(IF($B483&lt;&gt;"",VLOOKUP(DX$421,TabelleK62BI,7,FALSE),""),"")</f>
        <v/>
      </c>
      <c r="DY483" s="4" t="str">
        <f ca="1">IFERROR(IF($B483&lt;&gt;"",VLOOKUP(DY$421,TabelleK62BI,7,FALSE),""),"")</f>
        <v/>
      </c>
      <c r="DZ483" s="4" t="str">
        <f ca="1">IFERROR(IF($B483&lt;&gt;"",VLOOKUP(DZ$421,TabelleK62BI,7,FALSE),""),"")</f>
        <v/>
      </c>
      <c r="EA483" s="4" t="str">
        <f ca="1">IFERROR(IF($B483&lt;&gt;"",VLOOKUP(EA$421,TabelleK62BI,7,FALSE),""),"")</f>
        <v/>
      </c>
      <c r="EB483" s="4" t="str">
        <f ca="1">IFERROR(IF($B483&lt;&gt;"",VLOOKUP(EB$421,TabelleK62BI,7,FALSE),""),"")</f>
        <v/>
      </c>
      <c r="EC483" s="4" t="str">
        <f ca="1">IFERROR(IF($B483&lt;&gt;"",VLOOKUP(EC$421,TabelleK62BI,7,FALSE),""),"")</f>
        <v/>
      </c>
      <c r="ED483" s="4" t="str">
        <f ca="1">IFERROR(IF($B483&lt;&gt;"",VLOOKUP(ED$421,TabelleK62BI,7,FALSE),""),"")</f>
        <v/>
      </c>
      <c r="EE483" s="4" t="str">
        <f ca="1">IFERROR(IF($B483&lt;&gt;"",VLOOKUP(EE$421,TabelleK62BI,7,FALSE),""),"")</f>
        <v/>
      </c>
      <c r="EF483" s="4" t="str">
        <f ca="1">IFERROR(IF($B483&lt;&gt;"",VLOOKUP(EF$421,TabelleK62BI,7,FALSE),""),"")</f>
        <v/>
      </c>
      <c r="EG483" s="4" t="str">
        <f ca="1">IFERROR(IF($B483&lt;&gt;"",VLOOKUP(EG$421,TabelleK62BI,7,FALSE),""),"")</f>
        <v/>
      </c>
      <c r="EH483" s="4" t="str">
        <f ca="1">IFERROR(IF($B483&lt;&gt;"",VLOOKUP(EH$421,TabelleK62BI,7,FALSE),""),"")</f>
        <v/>
      </c>
      <c r="EI483" s="4" t="str">
        <f ca="1">IFERROR(IF($B483&lt;&gt;"",VLOOKUP(EI$421,TabelleK62BI,7,FALSE),""),"")</f>
        <v/>
      </c>
      <c r="EJ483" s="4" t="str">
        <f ca="1">IFERROR(IF($B483&lt;&gt;"",VLOOKUP(EJ$421,TabelleK62BI,7,FALSE),""),"")</f>
        <v/>
      </c>
      <c r="EK483" s="4" t="str">
        <f ca="1">IFERROR(IF($B483&lt;&gt;"",VLOOKUP(EK$421,TabelleK62BI,7,FALSE),""),"")</f>
        <v/>
      </c>
      <c r="EL483" s="4" t="str">
        <f ca="1">IFERROR(IF($B483&lt;&gt;"",VLOOKUP(EL$421,TabelleK62BI,7,FALSE),""),"")</f>
        <v/>
      </c>
      <c r="EM483" s="4" t="str">
        <f ca="1">IFERROR(IF($B483&lt;&gt;"",VLOOKUP(EM$421,TabelleK62BI,7,FALSE),""),"")</f>
        <v/>
      </c>
      <c r="EN483" s="4" t="str">
        <f ca="1">IFERROR(IF($B483&lt;&gt;"",VLOOKUP(EN$421,TabelleK62BI,7,FALSE),""),"")</f>
        <v/>
      </c>
      <c r="EO483" s="4" t="str">
        <f ca="1">IFERROR(IF($B483&lt;&gt;"",VLOOKUP(EO$421,TabelleK62BI,7,FALSE),""),"")</f>
        <v/>
      </c>
      <c r="EP483" s="4" t="str">
        <f ca="1">IFERROR(IF($B483&lt;&gt;"",VLOOKUP(EP$421,TabelleK62BI,7,FALSE),""),"")</f>
        <v/>
      </c>
      <c r="EQ483" s="4" t="str">
        <f ca="1">IFERROR(IF($B483&lt;&gt;"",VLOOKUP(EQ$421,TabelleK62BI,7,FALSE),""),"")</f>
        <v/>
      </c>
      <c r="ER483" s="4" t="str">
        <f ca="1">IFERROR(IF($B483&lt;&gt;"",VLOOKUP(ER$421,TabelleK62BI,7,FALSE),""),"")</f>
        <v/>
      </c>
      <c r="ES483" s="4" t="str">
        <f ca="1">IFERROR(IF($B483&lt;&gt;"",VLOOKUP(ES$421,TabelleK62BI,7,FALSE),""),"")</f>
        <v/>
      </c>
      <c r="ET483" s="4" t="str">
        <f ca="1">IFERROR(IF($B483&lt;&gt;"",VLOOKUP(ET$421,TabelleK62BI,7,FALSE),""),"")</f>
        <v/>
      </c>
      <c r="EU483" s="4" t="str">
        <f ca="1">IFERROR(IF($B483&lt;&gt;"",VLOOKUP(EU$421,TabelleK62BI,7,FALSE),""),"")</f>
        <v/>
      </c>
      <c r="EV483" s="4" t="str">
        <f ca="1">IFERROR(IF($B483&lt;&gt;"",VLOOKUP(EV$421,TabelleK62BI,7,FALSE),""),"")</f>
        <v/>
      </c>
      <c r="EW483" s="4" t="str">
        <f ca="1">IFERROR(IF($B483&lt;&gt;"",VLOOKUP(EW$421,TabelleK62BI,7,FALSE),""),"")</f>
        <v/>
      </c>
      <c r="EX483" s="4" t="str">
        <f ca="1">IFERROR(IF($B483&lt;&gt;"",VLOOKUP(EX$421,TabelleK62BI,7,FALSE),""),"")</f>
        <v/>
      </c>
      <c r="EY483" s="4" t="str">
        <f ca="1">IFERROR(IF($B483&lt;&gt;"",VLOOKUP(EY$421,TabelleK62BI,7,FALSE),""),"")</f>
        <v/>
      </c>
      <c r="EZ483" s="4" t="str">
        <f ca="1">IFERROR(IF($B483&lt;&gt;"",VLOOKUP(EZ$421,TabelleK62BI,7,FALSE),""),"")</f>
        <v/>
      </c>
      <c r="FA483" s="4" t="str">
        <f ca="1">IFERROR(IF($B483&lt;&gt;"",VLOOKUP(FA$421,TabelleK62BI,7,FALSE),""),"")</f>
        <v/>
      </c>
      <c r="FB483" s="4" t="str">
        <f ca="1">IFERROR(IF($B483&lt;&gt;"",VLOOKUP(FB$421,TabelleK62BI,7,FALSE),""),"")</f>
        <v/>
      </c>
      <c r="FC483" s="4" t="str">
        <f ca="1">IFERROR(IF($B483&lt;&gt;"",VLOOKUP(FC$421,TabelleK62BI,7,FALSE),""),"")</f>
        <v/>
      </c>
      <c r="FD483" s="4" t="str">
        <f ca="1">IFERROR(IF($B483&lt;&gt;"",VLOOKUP(FD$421,TabelleK62BI,7,FALSE),""),"")</f>
        <v/>
      </c>
      <c r="FE483" s="4" t="str">
        <f ca="1">IFERROR(IF($B483&lt;&gt;"",VLOOKUP(FE$421,TabelleK62BI,7,FALSE),""),"")</f>
        <v/>
      </c>
      <c r="FF483" s="4" t="str">
        <f ca="1">IFERROR(IF($B483&lt;&gt;"",VLOOKUP(FF$421,TabelleK62BI,7,FALSE),""),"")</f>
        <v/>
      </c>
      <c r="FG483" s="4" t="str">
        <f ca="1">IFERROR(IF($B483&lt;&gt;"",VLOOKUP(FG$421,TabelleK62BI,7,FALSE),""),"")</f>
        <v/>
      </c>
      <c r="FH483" s="4" t="str">
        <f ca="1">IFERROR(IF($B483&lt;&gt;"",VLOOKUP(FH$421,TabelleK62BI,7,FALSE),""),"")</f>
        <v/>
      </c>
      <c r="FI483" s="4" t="str">
        <f ca="1">IFERROR(IF($B483&lt;&gt;"",VLOOKUP(FI$421,TabelleK62BI,7,FALSE),""),"")</f>
        <v/>
      </c>
      <c r="FJ483" s="4" t="str">
        <f ca="1">IFERROR(IF($B483&lt;&gt;"",VLOOKUP(FJ$421,TabelleK62BI,7,FALSE),""),"")</f>
        <v/>
      </c>
      <c r="FK483" s="4" t="str">
        <f ca="1">IFERROR(IF($B483&lt;&gt;"",VLOOKUP(FK$421,TabelleK62BI,7,FALSE),""),"")</f>
        <v/>
      </c>
      <c r="FL483" s="4" t="str">
        <f ca="1">IFERROR(IF($B483&lt;&gt;"",VLOOKUP(FL$421,TabelleK62BI,7,FALSE),""),"")</f>
        <v/>
      </c>
      <c r="FM483" s="4" t="str">
        <f ca="1">IFERROR(IF($B483&lt;&gt;"",VLOOKUP(FM$421,TabelleK62BI,7,FALSE),""),"")</f>
        <v/>
      </c>
      <c r="FN483" s="4" t="str">
        <f ca="1">IFERROR(IF($B483&lt;&gt;"",VLOOKUP(FN$421,TabelleK62BI,7,FALSE),""),"")</f>
        <v/>
      </c>
      <c r="FO483" s="4" t="str">
        <f ca="1">IFERROR(IF($B483&lt;&gt;"",VLOOKUP(FO$421,TabelleK62BI,7,FALSE),""),"")</f>
        <v/>
      </c>
      <c r="FP483" s="4" t="str">
        <f ca="1">IFERROR(IF($B483&lt;&gt;"",VLOOKUP(FP$421,TabelleK62BI,7,FALSE),""),"")</f>
        <v/>
      </c>
      <c r="FQ483" s="4" t="str">
        <f ca="1">IFERROR(IF($B483&lt;&gt;"",VLOOKUP(FQ$421,TabelleK62BI,7,FALSE),""),"")</f>
        <v/>
      </c>
      <c r="FR483" s="4" t="str">
        <f ca="1">IFERROR(IF($B483&lt;&gt;"",VLOOKUP(FR$421,TabelleK62BI,7,FALSE),""),"")</f>
        <v/>
      </c>
      <c r="FS483" s="4" t="str">
        <f ca="1">IFERROR(IF($B483&lt;&gt;"",VLOOKUP(FS$421,TabelleK62BI,7,FALSE),""),"")</f>
        <v/>
      </c>
      <c r="FT483" s="4" t="str">
        <f ca="1">IFERROR(IF($B483&lt;&gt;"",VLOOKUP(FT$421,TabelleK62BI,7,FALSE),""),"")</f>
        <v/>
      </c>
      <c r="FU483" s="4" t="str">
        <f ca="1">IFERROR(IF($B483&lt;&gt;"",VLOOKUP(FU$421,TabelleK62BI,7,FALSE),""),"")</f>
        <v/>
      </c>
      <c r="FV483" s="4" t="str">
        <f ca="1">IFERROR(IF($B483&lt;&gt;"",VLOOKUP(FV$421,TabelleK62BI,7,FALSE),""),"")</f>
        <v/>
      </c>
      <c r="FW483" s="4" t="str">
        <f ca="1">IFERROR(IF($B483&lt;&gt;"",VLOOKUP(FW$421,TabelleK62BI,7,FALSE),""),"")</f>
        <v/>
      </c>
      <c r="FX483" s="4" t="str">
        <f ca="1">IFERROR(IF($B483&lt;&gt;"",VLOOKUP(FX$421,TabelleK62BI,7,FALSE),""),"")</f>
        <v/>
      </c>
      <c r="FY483" s="4" t="str">
        <f ca="1">IFERROR(IF($B483&lt;&gt;"",VLOOKUP(FY$421,TabelleK62BI,7,FALSE),""),"")</f>
        <v/>
      </c>
      <c r="FZ483" s="4" t="str">
        <f ca="1">IFERROR(IF($B483&lt;&gt;"",VLOOKUP(FZ$421,TabelleK62BI,7,FALSE),""),"")</f>
        <v/>
      </c>
      <c r="GA483" s="4" t="str">
        <f ca="1">IFERROR(IF($B483&lt;&gt;"",VLOOKUP(GA$421,TabelleK62BI,7,FALSE),""),"")</f>
        <v/>
      </c>
      <c r="GB483" s="4" t="str">
        <f ca="1">IFERROR(IF($B483&lt;&gt;"",VLOOKUP(GB$421,TabelleK62BI,7,FALSE),""),"")</f>
        <v/>
      </c>
      <c r="GC483" s="4" t="str">
        <f ca="1">IFERROR(IF($B483&lt;&gt;"",VLOOKUP(GC$421,TabelleK62BI,7,FALSE),""),"")</f>
        <v/>
      </c>
      <c r="GD483" s="4" t="str">
        <f ca="1">IFERROR(IF($B483&lt;&gt;"",VLOOKUP(GD$421,TabelleK62BI,7,FALSE),""),"")</f>
        <v/>
      </c>
      <c r="GE483" s="4" t="str">
        <f ca="1">IFERROR(IF($B483&lt;&gt;"",VLOOKUP(GE$421,TabelleK62BI,7,FALSE),""),"")</f>
        <v/>
      </c>
      <c r="GF483" s="4" t="str">
        <f ca="1">IFERROR(IF($B483&lt;&gt;"",VLOOKUP(GF$421,TabelleK62BI,7,FALSE),""),"")</f>
        <v/>
      </c>
      <c r="GG483" s="4" t="str">
        <f ca="1">IFERROR(IF($B483&lt;&gt;"",VLOOKUP(GG$421,TabelleK62BI,7,FALSE),""),"")</f>
        <v/>
      </c>
      <c r="GH483" s="4" t="str">
        <f ca="1">IFERROR(IF($B483&lt;&gt;"",VLOOKUP(GH$421,TabelleK62BI,7,FALSE),""),"")</f>
        <v/>
      </c>
      <c r="GI483" s="4" t="str">
        <f ca="1">IFERROR(IF($B483&lt;&gt;"",VLOOKUP(GI$421,TabelleK62BI,7,FALSE),""),"")</f>
        <v/>
      </c>
      <c r="GJ483" s="4" t="str">
        <f ca="1">IFERROR(IF($B483&lt;&gt;"",VLOOKUP(GJ$421,TabelleK62BI,7,FALSE),""),"")</f>
        <v/>
      </c>
      <c r="GK483" s="4" t="str">
        <f ca="1">IFERROR(IF($B483&lt;&gt;"",VLOOKUP(GK$421,TabelleK62BI,7,FALSE),""),"")</f>
        <v/>
      </c>
      <c r="GL483" s="4" t="str">
        <f ca="1">IFERROR(IF($B483&lt;&gt;"",VLOOKUP(GL$421,TabelleK62BI,7,FALSE),""),"")</f>
        <v/>
      </c>
      <c r="GM483" s="4" t="str">
        <f ca="1">IFERROR(IF($B483&lt;&gt;"",VLOOKUP(GM$421,TabelleK62BI,7,FALSE),""),"")</f>
        <v/>
      </c>
      <c r="GN483" s="4" t="str">
        <f ca="1">IFERROR(IF($B483&lt;&gt;"",VLOOKUP(GN$421,TabelleK62BI,7,FALSE),""),"")</f>
        <v/>
      </c>
      <c r="GO483" s="4" t="str">
        <f ca="1">IFERROR(IF($B483&lt;&gt;"",VLOOKUP(GO$421,TabelleK62BI,7,FALSE),""),"")</f>
        <v/>
      </c>
      <c r="GP483" s="4" t="str">
        <f ca="1">IFERROR(IF($B483&lt;&gt;"",VLOOKUP(GP$421,TabelleK62BI,7,FALSE),""),"")</f>
        <v/>
      </c>
      <c r="GQ483" s="4" t="str">
        <f ca="1">IFERROR(IF($B483&lt;&gt;"",VLOOKUP(GQ$421,TabelleK62BI,7,FALSE),""),"")</f>
        <v/>
      </c>
      <c r="GR483" s="4" t="str">
        <f ca="1">IFERROR(IF($B483&lt;&gt;"",VLOOKUP(GR$421,TabelleK62BI,7,FALSE),""),"")</f>
        <v/>
      </c>
      <c r="GS483" s="4" t="str">
        <f ca="1">IFERROR(IF($B483&lt;&gt;"",VLOOKUP(GS$421,TabelleK62BI,7,FALSE),""),"")</f>
        <v/>
      </c>
      <c r="GT483" s="4" t="str">
        <f ca="1">IFERROR(IF($B483&lt;&gt;"",VLOOKUP(GT$421,TabelleK62BI,7,FALSE),""),"")</f>
        <v/>
      </c>
      <c r="GU483" s="4" t="str">
        <f ca="1">IFERROR(IF($B483&lt;&gt;"",VLOOKUP(GU$421,TabelleK62BI,7,FALSE),""),"")</f>
        <v/>
      </c>
      <c r="GV483" s="4" t="str">
        <f ca="1">IFERROR(IF($B483&lt;&gt;"",VLOOKUP(GV$421,TabelleK62BI,7,FALSE),""),"")</f>
        <v/>
      </c>
      <c r="GW483" s="4" t="str">
        <f ca="1">IFERROR(IF($B483&lt;&gt;"",VLOOKUP(GW$421,TabelleK62BI,7,FALSE),""),"")</f>
        <v/>
      </c>
      <c r="GX483" s="4" t="str">
        <f ca="1">IFERROR(IF($B483&lt;&gt;"",VLOOKUP(GX$421,TabelleK62BI,7,FALSE),""),"")</f>
        <v/>
      </c>
      <c r="GY483" s="4" t="str">
        <f ca="1">IFERROR(IF($B483&lt;&gt;"",VLOOKUP(GY$421,TabelleK62BI,7,FALSE),""),"")</f>
        <v/>
      </c>
      <c r="GZ483" s="4" t="str">
        <f ca="1">IFERROR(IF($B483&lt;&gt;"",VLOOKUP(GZ$421,TabelleK62BI,7,FALSE),""),"")</f>
        <v/>
      </c>
      <c r="HA483" s="4" t="str">
        <f ca="1">IFERROR(IF($B483&lt;&gt;"",VLOOKUP(HA$421,TabelleK62BI,7,FALSE),""),"")</f>
        <v/>
      </c>
      <c r="HB483" s="4" t="str">
        <f ca="1">IFERROR(IF($B483&lt;&gt;"",VLOOKUP(HB$421,TabelleK62BI,7,FALSE),""),"")</f>
        <v/>
      </c>
      <c r="HC483" s="4" t="str">
        <f ca="1">IFERROR(IF($B483&lt;&gt;"",VLOOKUP(HC$421,TabelleK62BI,7,FALSE),""),"")</f>
        <v/>
      </c>
      <c r="HD483" s="4" t="str">
        <f ca="1">IFERROR(IF($B483&lt;&gt;"",VLOOKUP(HD$421,TabelleK62BI,7,FALSE),""),"")</f>
        <v/>
      </c>
      <c r="HE483" s="4" t="str">
        <f ca="1">IFERROR(IF($B483&lt;&gt;"",VLOOKUP(HE$421,TabelleK62BI,7,FALSE),""),"")</f>
        <v/>
      </c>
      <c r="HF483" s="4" t="str">
        <f ca="1">IFERROR(IF($B483&lt;&gt;"",VLOOKUP(HF$421,TabelleK62BI,7,FALSE),""),"")</f>
        <v/>
      </c>
      <c r="HG483" s="4" t="str">
        <f ca="1">IFERROR(IF($B483&lt;&gt;"",VLOOKUP(HG$421,TabelleK62BI,7,FALSE),""),"")</f>
        <v/>
      </c>
      <c r="HH483" s="4" t="str">
        <f ca="1">IFERROR(IF($B483&lt;&gt;"",VLOOKUP(HH$421,TabelleK62BI,7,FALSE),""),"")</f>
        <v/>
      </c>
      <c r="HI483" s="4" t="str">
        <f ca="1">IFERROR(IF($B483&lt;&gt;"",VLOOKUP(HI$421,TabelleK62BI,7,FALSE),""),"")</f>
        <v/>
      </c>
      <c r="HJ483" s="4" t="str">
        <f ca="1">IFERROR(IF($B483&lt;&gt;"",VLOOKUP(HJ$421,TabelleK62BI,7,FALSE),""),"")</f>
        <v/>
      </c>
      <c r="HK483" s="4" t="str">
        <f ca="1">IFERROR(IF($B483&lt;&gt;"",VLOOKUP(HK$421,TabelleK62BI,7,FALSE),""),"")</f>
        <v/>
      </c>
      <c r="HL483" s="4" t="str">
        <f ca="1">IFERROR(IF($B483&lt;&gt;"",VLOOKUP(HL$421,TabelleK62BI,7,FALSE),""),"")</f>
        <v/>
      </c>
      <c r="HM483" s="4" t="str">
        <f ca="1">IFERROR(IF($B483&lt;&gt;"",VLOOKUP(HM$421,TabelleK62BI,7,FALSE),""),"")</f>
        <v/>
      </c>
      <c r="HN483" s="4" t="str">
        <f ca="1">IFERROR(IF($B483&lt;&gt;"",VLOOKUP(HN$421,TabelleK62BI,7,FALSE),""),"")</f>
        <v/>
      </c>
      <c r="HO483" s="4" t="str">
        <f ca="1">IFERROR(IF($B483&lt;&gt;"",VLOOKUP(HO$421,TabelleK62BI,7,FALSE),""),"")</f>
        <v/>
      </c>
      <c r="HP483" s="4" t="str">
        <f ca="1">IFERROR(IF($B483&lt;&gt;"",VLOOKUP(HP$421,TabelleK62BI,7,FALSE),""),"")</f>
        <v/>
      </c>
      <c r="HQ483" s="4" t="str">
        <f ca="1">IFERROR(IF($B483&lt;&gt;"",VLOOKUP(HQ$421,TabelleK62BI,7,FALSE),""),"")</f>
        <v/>
      </c>
      <c r="HR483" s="4" t="str">
        <f ca="1">IFERROR(IF($B483&lt;&gt;"",VLOOKUP(HR$421,TabelleK62BI,7,FALSE),""),"")</f>
        <v/>
      </c>
      <c r="HS483" s="4" t="str">
        <f ca="1">IFERROR(IF($B483&lt;&gt;"",VLOOKUP(HS$421,TabelleK62BI,7,FALSE),""),"")</f>
        <v/>
      </c>
      <c r="HT483" s="4" t="str">
        <f ca="1">IFERROR(IF($B483&lt;&gt;"",VLOOKUP(HT$421,TabelleK62BI,7,FALSE),""),"")</f>
        <v/>
      </c>
      <c r="HU483" s="4" t="str">
        <f ca="1">IFERROR(IF($B483&lt;&gt;"",VLOOKUP(HU$421,TabelleK62BI,7,FALSE),""),"")</f>
        <v/>
      </c>
      <c r="HV483" s="4" t="str">
        <f ca="1">IFERROR(IF($B483&lt;&gt;"",VLOOKUP(HV$421,TabelleK62BI,7,FALSE),""),"")</f>
        <v/>
      </c>
      <c r="HW483" s="4" t="str">
        <f ca="1">IFERROR(IF($B483&lt;&gt;"",VLOOKUP(HW$421,TabelleK62BI,7,FALSE),""),"")</f>
        <v/>
      </c>
      <c r="HX483" s="4" t="str">
        <f ca="1">IFERROR(IF($B483&lt;&gt;"",VLOOKUP(HX$421,TabelleK62BI,7,FALSE),""),"")</f>
        <v/>
      </c>
      <c r="HY483" s="4" t="str">
        <f ca="1">IFERROR(IF($B483&lt;&gt;"",VLOOKUP(HY$421,TabelleK62BI,7,FALSE),""),"")</f>
        <v/>
      </c>
      <c r="HZ483" s="4" t="str">
        <f ca="1">IFERROR(IF($B483&lt;&gt;"",VLOOKUP(HZ$421,TabelleK62BI,7,FALSE),""),"")</f>
        <v/>
      </c>
      <c r="IA483" s="4" t="str">
        <f ca="1">IFERROR(IF($B483&lt;&gt;"",VLOOKUP(IA$421,TabelleK62BI,7,FALSE),""),"")</f>
        <v/>
      </c>
      <c r="IB483" s="4" t="str">
        <f ca="1">IFERROR(IF($B483&lt;&gt;"",VLOOKUP(IB$421,TabelleK62BI,7,FALSE),""),"")</f>
        <v/>
      </c>
      <c r="IC483" s="4" t="str">
        <f ca="1">IFERROR(IF($B483&lt;&gt;"",VLOOKUP(IC$421,TabelleK62BI,7,FALSE),""),"")</f>
        <v/>
      </c>
      <c r="ID483" s="4" t="str">
        <f ca="1">IFERROR(IF($B483&lt;&gt;"",VLOOKUP(ID$421,TabelleK62BI,7,FALSE),""),"")</f>
        <v/>
      </c>
      <c r="IE483" s="4" t="str">
        <f ca="1">IFERROR(IF($B483&lt;&gt;"",VLOOKUP(IE$421,TabelleK62BI,7,FALSE),""),"")</f>
        <v/>
      </c>
      <c r="IF483" s="4" t="str">
        <f ca="1">IFERROR(IF($B483&lt;&gt;"",VLOOKUP(IF$421,TabelleK62BI,7,FALSE),""),"")</f>
        <v/>
      </c>
      <c r="IG483" s="4" t="str">
        <f ca="1">IFERROR(IF($B483&lt;&gt;"",VLOOKUP(IG$421,TabelleK62BI,7,FALSE),""),"")</f>
        <v/>
      </c>
      <c r="IH483" s="4" t="str">
        <f ca="1">IFERROR(IF($B483&lt;&gt;"",VLOOKUP(IH$421,TabelleK62BI,7,FALSE),""),"")</f>
        <v/>
      </c>
      <c r="II483" s="4" t="str">
        <f ca="1">IFERROR(IF($B483&lt;&gt;"",VLOOKUP(II$421,TabelleK62BI,7,FALSE),""),"")</f>
        <v/>
      </c>
      <c r="IJ483" s="4" t="str">
        <f ca="1">IFERROR(IF($B483&lt;&gt;"",VLOOKUP(IJ$421,TabelleK62BI,7,FALSE),""),"")</f>
        <v/>
      </c>
      <c r="IK483" s="4" t="str">
        <f ca="1">IFERROR(IF($B483&lt;&gt;"",VLOOKUP(IK$421,TabelleK62BI,7,FALSE),""),"")</f>
        <v/>
      </c>
      <c r="IL483" s="4" t="str">
        <f ca="1">IFERROR(IF($B483&lt;&gt;"",VLOOKUP(IL$421,TabelleK62BI,7,FALSE),""),"")</f>
        <v/>
      </c>
      <c r="IM483" s="4" t="str">
        <f ca="1">IFERROR(IF($B483&lt;&gt;"",VLOOKUP(IM$421,TabelleK62BI,7,FALSE),""),"")</f>
        <v/>
      </c>
      <c r="IN483" s="4" t="str">
        <f ca="1">IFERROR(IF($B483&lt;&gt;"",VLOOKUP(IN$421,TabelleK62BI,7,FALSE),""),"")</f>
        <v/>
      </c>
      <c r="IO483" s="4" t="str">
        <f ca="1">IFERROR(IF($B483&lt;&gt;"",VLOOKUP(IO$421,TabelleK62BI,7,FALSE),""),"")</f>
        <v/>
      </c>
      <c r="IP483" s="4" t="str">
        <f ca="1">IFERROR(IF($B483&lt;&gt;"",VLOOKUP(IP$421,TabelleK62BI,7,FALSE),""),"")</f>
        <v/>
      </c>
      <c r="IQ483" s="4" t="str">
        <f ca="1">IFERROR(IF($B483&lt;&gt;"",VLOOKUP(IQ$421,TabelleK62BI,7,FALSE),""),"")</f>
        <v/>
      </c>
      <c r="IR483" s="4" t="str">
        <f ca="1">IFERROR(IF($B483&lt;&gt;"",VLOOKUP(IR$421,TabelleK62BI,7,FALSE),""),"")</f>
        <v/>
      </c>
      <c r="IS483" s="4" t="str">
        <f ca="1">IFERROR(IF($B483&lt;&gt;"",VLOOKUP(IS$421,TabelleK62BI,7,FALSE),""),"")</f>
        <v/>
      </c>
      <c r="IT483" s="4" t="str">
        <f ca="1">IFERROR(IF($B483&lt;&gt;"",VLOOKUP(IT$421,TabelleK62BI,7,FALSE),""),"")</f>
        <v/>
      </c>
      <c r="IU483" s="4" t="str">
        <f ca="1">IFERROR(IF($B483&lt;&gt;"",VLOOKUP(IU$421,TabelleK62BI,7,FALSE),""),"")</f>
        <v/>
      </c>
      <c r="IV483" s="4" t="str">
        <f ca="1">IFERROR(IF($B483&lt;&gt;"",VLOOKUP(IV$421,TabelleK62BI,7,FALSE),""),"")</f>
        <v/>
      </c>
      <c r="IW483" s="4" t="str">
        <f ca="1">IFERROR(IF($B483&lt;&gt;"",VLOOKUP(IW$421,TabelleK62BI,7,FALSE),""),"")</f>
        <v/>
      </c>
      <c r="IX483" s="4" t="str">
        <f ca="1">IFERROR(IF($B483&lt;&gt;"",VLOOKUP(IX$421,TabelleK62BI,7,FALSE),""),"")</f>
        <v/>
      </c>
      <c r="IY483" s="4" t="str">
        <f ca="1">IFERROR(IF($B483&lt;&gt;"",VLOOKUP(IY$421,TabelleK62BI,7,FALSE),""),"")</f>
        <v/>
      </c>
      <c r="IZ483" s="4" t="str">
        <f ca="1">IFERROR(IF($B483&lt;&gt;"",VLOOKUP(IZ$421,TabelleK62BI,7,FALSE),""),"")</f>
        <v/>
      </c>
      <c r="JA483" s="4" t="str">
        <f ca="1">IFERROR(IF($B483&lt;&gt;"",VLOOKUP(JA$421,TabelleK62BI,7,FALSE),""),"")</f>
        <v/>
      </c>
      <c r="JB483" s="4" t="str">
        <f ca="1">IFERROR(IF($B483&lt;&gt;"",VLOOKUP(JB$421,TabelleK62BI,7,FALSE),""),"")</f>
        <v/>
      </c>
      <c r="JC483" s="4" t="str">
        <f ca="1">IFERROR(IF($B483&lt;&gt;"",VLOOKUP(JC$421,TabelleK62BI,7,FALSE),""),"")</f>
        <v/>
      </c>
      <c r="JD483" s="4" t="str">
        <f ca="1">IFERROR(IF($B483&lt;&gt;"",VLOOKUP(JD$421,TabelleK62BI,7,FALSE),""),"")</f>
        <v/>
      </c>
      <c r="JE483" s="4" t="str">
        <f ca="1">IFERROR(IF($B483&lt;&gt;"",VLOOKUP(JE$421,TabelleK62BI,7,FALSE),""),"")</f>
        <v/>
      </c>
      <c r="JF483" s="4" t="str">
        <f ca="1">IFERROR(IF($B483&lt;&gt;"",VLOOKUP(JF$421,TabelleK62BI,7,FALSE),""),"")</f>
        <v/>
      </c>
      <c r="JG483" s="4" t="str">
        <f ca="1">IFERROR(IF($B483&lt;&gt;"",VLOOKUP(JG$421,TabelleK62BI,7,FALSE),""),"")</f>
        <v/>
      </c>
      <c r="JH483" s="4" t="str">
        <f ca="1">IFERROR(IF($B483&lt;&gt;"",VLOOKUP(JH$421,TabelleK62BI,7,FALSE),""),"")</f>
        <v/>
      </c>
      <c r="JI483" s="4" t="str">
        <f ca="1">IFERROR(IF($B483&lt;&gt;"",VLOOKUP(JI$421,TabelleK62BI,7,FALSE),""),"")</f>
        <v/>
      </c>
      <c r="JJ483" s="4" t="str">
        <f ca="1">IFERROR(IF($B483&lt;&gt;"",VLOOKUP(JJ$421,TabelleK62BI,7,FALSE),""),"")</f>
        <v/>
      </c>
      <c r="JK483" s="4" t="str">
        <f ca="1">IFERROR(IF($B483&lt;&gt;"",VLOOKUP(JK$421,TabelleK62BI,7,FALSE),""),"")</f>
        <v/>
      </c>
      <c r="JL483" s="4" t="str">
        <f ca="1">IFERROR(IF($B483&lt;&gt;"",VLOOKUP(JL$421,TabelleK62BI,7,FALSE),""),"")</f>
        <v/>
      </c>
      <c r="JM483" s="4" t="str">
        <f ca="1">IFERROR(IF($B483&lt;&gt;"",VLOOKUP(JM$421,TabelleK62BI,7,FALSE),""),"")</f>
        <v/>
      </c>
      <c r="JN483" s="4" t="str">
        <f ca="1">IFERROR(IF($B483&lt;&gt;"",VLOOKUP(JN$421,TabelleK62BI,7,FALSE),""),"")</f>
        <v/>
      </c>
      <c r="JO483" s="4" t="str">
        <f ca="1">IFERROR(IF($B483&lt;&gt;"",VLOOKUP(JO$421,TabelleK62BI,7,FALSE),""),"")</f>
        <v/>
      </c>
      <c r="JP483" s="4" t="str">
        <f ca="1">IFERROR(IF($B483&lt;&gt;"",VLOOKUP(JP$421,TabelleK62BI,7,FALSE),""),"")</f>
        <v/>
      </c>
      <c r="JQ483" s="4" t="str">
        <f ca="1">IFERROR(IF($B483&lt;&gt;"",VLOOKUP(JQ$421,TabelleK62BI,7,FALSE),""),"")</f>
        <v/>
      </c>
      <c r="JR483" s="4" t="str">
        <f ca="1">IFERROR(IF($B483&lt;&gt;"",VLOOKUP(JR$421,TabelleK62BI,7,FALSE),""),"")</f>
        <v/>
      </c>
      <c r="JS483" s="4" t="str">
        <f ca="1">IFERROR(IF($B483&lt;&gt;"",VLOOKUP(JS$421,TabelleK62BI,7,FALSE),""),"")</f>
        <v/>
      </c>
      <c r="JT483" s="4" t="str">
        <f ca="1">IFERROR(IF($B483&lt;&gt;"",VLOOKUP(JT$421,TabelleK62BI,7,FALSE),""),"")</f>
        <v/>
      </c>
      <c r="JU483" s="4" t="str">
        <f ca="1">IFERROR(IF($B483&lt;&gt;"",VLOOKUP(JU$421,TabelleK62BI,7,FALSE),""),"")</f>
        <v/>
      </c>
      <c r="JV483" s="4" t="str">
        <f ca="1">IFERROR(IF($B483&lt;&gt;"",VLOOKUP(JV$421,TabelleK62BI,7,FALSE),""),"")</f>
        <v/>
      </c>
      <c r="JW483" s="4" t="str">
        <f ca="1">IFERROR(IF($B483&lt;&gt;"",VLOOKUP(JW$421,TabelleK62BI,7,FALSE),""),"")</f>
        <v/>
      </c>
      <c r="JX483" s="4" t="str">
        <f ca="1">IFERROR(IF($B483&lt;&gt;"",VLOOKUP(JX$421,TabelleK62BI,7,FALSE),""),"")</f>
        <v/>
      </c>
      <c r="JY483" s="4" t="str">
        <f ca="1">IFERROR(IF($B483&lt;&gt;"",VLOOKUP(JY$421,TabelleK62BI,7,FALSE),""),"")</f>
        <v/>
      </c>
      <c r="JZ483" s="4" t="str">
        <f ca="1">IFERROR(IF($B483&lt;&gt;"",VLOOKUP(JZ$421,TabelleK62BI,7,FALSE),""),"")</f>
        <v/>
      </c>
      <c r="KA483" s="4" t="str">
        <f ca="1">IFERROR(IF($B483&lt;&gt;"",VLOOKUP(KA$421,TabelleK62BI,7,FALSE),""),"")</f>
        <v/>
      </c>
      <c r="KB483" s="4" t="str">
        <f ca="1">IFERROR(IF($B483&lt;&gt;"",VLOOKUP(KB$421,TabelleK62BI,7,FALSE),""),"")</f>
        <v/>
      </c>
      <c r="KC483" s="4" t="str">
        <f ca="1">IFERROR(IF($B483&lt;&gt;"",VLOOKUP(KC$421,TabelleK62BI,7,FALSE),""),"")</f>
        <v/>
      </c>
      <c r="KD483" s="4" t="str">
        <f ca="1">IFERROR(IF($B483&lt;&gt;"",VLOOKUP(KD$421,TabelleK62BI,7,FALSE),""),"")</f>
        <v/>
      </c>
      <c r="KE483" s="4" t="str">
        <f ca="1">IFERROR(IF($B483&lt;&gt;"",VLOOKUP(KE$421,TabelleK62BI,7,FALSE),""),"")</f>
        <v/>
      </c>
      <c r="KF483" s="4" t="str">
        <f ca="1">IFERROR(IF($B483&lt;&gt;"",VLOOKUP(KF$421,TabelleK62BI,7,FALSE),""),"")</f>
        <v/>
      </c>
      <c r="KG483" s="4" t="str">
        <f ca="1">IFERROR(IF($B483&lt;&gt;"",VLOOKUP(KG$421,TabelleK62BI,7,FALSE),""),"")</f>
        <v/>
      </c>
      <c r="KH483" s="4" t="str">
        <f ca="1">IFERROR(IF($B483&lt;&gt;"",VLOOKUP(KH$421,TabelleK62BI,7,FALSE),""),"")</f>
        <v/>
      </c>
      <c r="KI483" s="4" t="str">
        <f ca="1">IFERROR(IF($B483&lt;&gt;"",VLOOKUP(KI$421,TabelleK62BI,7,FALSE),""),"")</f>
        <v/>
      </c>
      <c r="KJ483" s="4" t="str">
        <f ca="1">IFERROR(IF($B483&lt;&gt;"",VLOOKUP(KJ$421,TabelleK62BI,7,FALSE),""),"")</f>
        <v/>
      </c>
      <c r="KK483" s="4" t="str">
        <f ca="1">IFERROR(IF($B483&lt;&gt;"",VLOOKUP(KK$421,TabelleK62BI,7,FALSE),""),"")</f>
        <v/>
      </c>
      <c r="KL483" s="4" t="str">
        <f ca="1">IFERROR(IF($B483&lt;&gt;"",VLOOKUP(KL$421,TabelleK62BI,7,FALSE),""),"")</f>
        <v/>
      </c>
      <c r="KM483" s="4" t="str">
        <f ca="1">IFERROR(IF($B483&lt;&gt;"",VLOOKUP(KM$421,TabelleK62BI,7,FALSE),""),"")</f>
        <v/>
      </c>
      <c r="KN483" s="4" t="str">
        <f ca="1">IFERROR(IF($B483&lt;&gt;"",VLOOKUP(KN$421,TabelleK62BI,7,FALSE),""),"")</f>
        <v/>
      </c>
      <c r="KO483" s="4" t="str">
        <f ca="1">IFERROR(IF($B483&lt;&gt;"",VLOOKUP(KO$421,TabelleK62BI,7,FALSE),""),"")</f>
        <v/>
      </c>
      <c r="KP483" s="4" t="str">
        <f ca="1">IFERROR(IF($B483&lt;&gt;"",VLOOKUP(KP$421,TabelleK62BI,7,FALSE),""),"")</f>
        <v/>
      </c>
      <c r="KQ483" s="4" t="str">
        <f ca="1">IFERROR(IF($B483&lt;&gt;"",VLOOKUP(KQ$421,TabelleK62BI,7,FALSE),""),"")</f>
        <v/>
      </c>
      <c r="KR483" s="4" t="str">
        <f>IFERROR(VLOOKUP($KR$421,TabelleK62BI,7,FALSE),"")</f>
        <v/>
      </c>
      <c r="KS483" s="4" t="str">
        <f>IFERROR(VLOOKUP($KS$421,TabelleK62BI,7,FALSE),"")</f>
        <v/>
      </c>
    </row>
    <row r="484" spans="2:305" ht="12.75" hidden="1" customHeight="1" x14ac:dyDescent="0.2">
      <c r="B484" s="138" t="str">
        <f t="shared" ca="1" si="148"/>
        <v/>
      </c>
      <c r="C484" s="4" t="str">
        <f ca="1">IFERROR(IF($B484&lt;&gt;"",VLOOKUP(C$421,TabelleK63BI,7,FALSE),""),"")</f>
        <v/>
      </c>
      <c r="D484" s="4" t="str">
        <f ca="1">IFERROR(IF($B484&lt;&gt;"",VLOOKUP(D$421,TabelleK63BI,7,FALSE),""),"")</f>
        <v/>
      </c>
      <c r="E484" s="4" t="str">
        <f ca="1">IFERROR(IF($B484&lt;&gt;"",VLOOKUP(E$421,TabelleK63BI,7,FALSE),""),"")</f>
        <v/>
      </c>
      <c r="F484" s="4" t="str">
        <f ca="1">IFERROR(IF($B484&lt;&gt;"",VLOOKUP(F$421,TabelleK63BI,7,FALSE),""),"")</f>
        <v/>
      </c>
      <c r="G484" s="4" t="str">
        <f ca="1">IFERROR(IF($B484&lt;&gt;"",VLOOKUP(G$421,TabelleK63BI,7,FALSE),""),"")</f>
        <v/>
      </c>
      <c r="H484" s="4" t="str">
        <f ca="1">IFERROR(IF($B484&lt;&gt;"",VLOOKUP(H$421,TabelleK63BI,7,FALSE),""),"")</f>
        <v/>
      </c>
      <c r="I484" s="4" t="str">
        <f ca="1">IFERROR(IF($B484&lt;&gt;"",VLOOKUP(I$421,TabelleK63BI,7,FALSE),""),"")</f>
        <v/>
      </c>
      <c r="J484" s="4" t="str">
        <f ca="1">IFERROR(IF($B484&lt;&gt;"",VLOOKUP(J$421,TabelleK63BI,7,FALSE),""),"")</f>
        <v/>
      </c>
      <c r="K484" s="4" t="str">
        <f ca="1">IFERROR(IF($B484&lt;&gt;"",VLOOKUP(K$421,TabelleK63BI,7,FALSE),""),"")</f>
        <v/>
      </c>
      <c r="L484" s="4" t="str">
        <f ca="1">IFERROR(IF($B484&lt;&gt;"",VLOOKUP(L$421,TabelleK63BI,7,FALSE),""),"")</f>
        <v/>
      </c>
      <c r="M484" s="4" t="str">
        <f ca="1">IFERROR(IF($B484&lt;&gt;"",VLOOKUP(M$421,TabelleK63BI,7,FALSE),""),"")</f>
        <v/>
      </c>
      <c r="N484" s="4" t="str">
        <f ca="1">IFERROR(IF($B484&lt;&gt;"",VLOOKUP(N$421,TabelleK63BI,7,FALSE),""),"")</f>
        <v/>
      </c>
      <c r="O484" s="4" t="str">
        <f ca="1">IFERROR(IF($B484&lt;&gt;"",VLOOKUP(O$421,TabelleK63BI,7,FALSE),""),"")</f>
        <v/>
      </c>
      <c r="P484" s="4" t="str">
        <f ca="1">IFERROR(IF($B484&lt;&gt;"",VLOOKUP(P$421,TabelleK63BI,7,FALSE),""),"")</f>
        <v/>
      </c>
      <c r="Q484" s="4" t="str">
        <f ca="1">IFERROR(IF($B484&lt;&gt;"",VLOOKUP(Q$421,TabelleK63BI,7,FALSE),""),"")</f>
        <v/>
      </c>
      <c r="R484" s="4" t="str">
        <f ca="1">IFERROR(IF($B484&lt;&gt;"",VLOOKUP(R$421,TabelleK63BI,7,FALSE),""),"")</f>
        <v/>
      </c>
      <c r="S484" s="4" t="str">
        <f ca="1">IFERROR(IF($B484&lt;&gt;"",VLOOKUP(S$421,TabelleK63BI,7,FALSE),""),"")</f>
        <v/>
      </c>
      <c r="T484" s="4" t="str">
        <f ca="1">IFERROR(IF($B484&lt;&gt;"",VLOOKUP(T$421,TabelleK63BI,7,FALSE),""),"")</f>
        <v/>
      </c>
      <c r="U484" s="4" t="str">
        <f ca="1">IFERROR(IF($B484&lt;&gt;"",VLOOKUP(U$421,TabelleK63BI,7,FALSE),""),"")</f>
        <v/>
      </c>
      <c r="V484" s="4" t="str">
        <f ca="1">IFERROR(IF($B484&lt;&gt;"",VLOOKUP(V$421,TabelleK63BI,7,FALSE),""),"")</f>
        <v/>
      </c>
      <c r="W484" s="4" t="str">
        <f ca="1">IFERROR(IF($B484&lt;&gt;"",VLOOKUP(W$421,TabelleK63BI,7,FALSE),""),"")</f>
        <v/>
      </c>
      <c r="X484" s="4" t="str">
        <f ca="1">IFERROR(IF($B484&lt;&gt;"",VLOOKUP(X$421,TabelleK63BI,7,FALSE),""),"")</f>
        <v/>
      </c>
      <c r="Y484" s="4" t="str">
        <f ca="1">IFERROR(IF($B484&lt;&gt;"",VLOOKUP(Y$421,TabelleK63BI,7,FALSE),""),"")</f>
        <v/>
      </c>
      <c r="Z484" s="4" t="str">
        <f ca="1">IFERROR(IF($B484&lt;&gt;"",VLOOKUP(Z$421,TabelleK63BI,7,FALSE),""),"")</f>
        <v/>
      </c>
      <c r="AA484" s="4" t="str">
        <f ca="1">IFERROR(IF($B484&lt;&gt;"",VLOOKUP(AA$421,TabelleK63BI,7,FALSE),""),"")</f>
        <v/>
      </c>
      <c r="AB484" s="4" t="str">
        <f ca="1">IFERROR(IF($B484&lt;&gt;"",VLOOKUP(AB$421,TabelleK63BI,7,FALSE),""),"")</f>
        <v/>
      </c>
      <c r="AC484" s="4" t="str">
        <f ca="1">IFERROR(IF($B484&lt;&gt;"",VLOOKUP(AC$421,TabelleK63BI,7,FALSE),""),"")</f>
        <v/>
      </c>
      <c r="AD484" s="4" t="str">
        <f ca="1">IFERROR(IF($B484&lt;&gt;"",VLOOKUP(AD$421,TabelleK63BI,7,FALSE),""),"")</f>
        <v/>
      </c>
      <c r="AE484" s="4" t="str">
        <f ca="1">IFERROR(IF($B484&lt;&gt;"",VLOOKUP(AE$421,TabelleK63BI,7,FALSE),""),"")</f>
        <v/>
      </c>
      <c r="AF484" s="4" t="str">
        <f ca="1">IFERROR(IF($B484&lt;&gt;"",VLOOKUP(AF$421,TabelleK63BI,7,FALSE),""),"")</f>
        <v/>
      </c>
      <c r="AG484" s="4" t="str">
        <f ca="1">IFERROR(IF($B484&lt;&gt;"",VLOOKUP(AG$421,TabelleK63BI,7,FALSE),""),"")</f>
        <v/>
      </c>
      <c r="AH484" s="4" t="str">
        <f ca="1">IFERROR(IF($B484&lt;&gt;"",VLOOKUP(AH$421,TabelleK63BI,7,FALSE),""),"")</f>
        <v/>
      </c>
      <c r="AI484" s="4" t="str">
        <f ca="1">IFERROR(IF($B484&lt;&gt;"",VLOOKUP(AI$421,TabelleK63BI,7,FALSE),""),"")</f>
        <v/>
      </c>
      <c r="AJ484" s="4" t="str">
        <f ca="1">IFERROR(IF($B484&lt;&gt;"",VLOOKUP(AJ$421,TabelleK63BI,7,FALSE),""),"")</f>
        <v/>
      </c>
      <c r="AK484" s="4" t="str">
        <f ca="1">IFERROR(IF($B484&lt;&gt;"",VLOOKUP(AK$421,TabelleK63BI,7,FALSE),""),"")</f>
        <v/>
      </c>
      <c r="AL484" s="4" t="str">
        <f ca="1">IFERROR(IF($B484&lt;&gt;"",VLOOKUP(AL$421,TabelleK63BI,7,FALSE),""),"")</f>
        <v/>
      </c>
      <c r="AM484" s="4" t="str">
        <f ca="1">IFERROR(IF($B484&lt;&gt;"",VLOOKUP(AM$421,TabelleK63BI,7,FALSE),""),"")</f>
        <v/>
      </c>
      <c r="AN484" s="4" t="str">
        <f ca="1">IFERROR(IF($B484&lt;&gt;"",VLOOKUP(AN$421,TabelleK63BI,7,FALSE),""),"")</f>
        <v/>
      </c>
      <c r="AO484" s="4" t="str">
        <f ca="1">IFERROR(IF($B484&lt;&gt;"",VLOOKUP(AO$421,TabelleK63BI,7,FALSE),""),"")</f>
        <v/>
      </c>
      <c r="AP484" s="4" t="str">
        <f ca="1">IFERROR(IF($B484&lt;&gt;"",VLOOKUP(AP$421,TabelleK63BI,7,FALSE),""),"")</f>
        <v/>
      </c>
      <c r="AQ484" s="4" t="str">
        <f ca="1">IFERROR(IF($B484&lt;&gt;"",VLOOKUP(AQ$421,TabelleK63BI,7,FALSE),""),"")</f>
        <v/>
      </c>
      <c r="AR484" s="4" t="str">
        <f ca="1">IFERROR(IF($B484&lt;&gt;"",VLOOKUP(AR$421,TabelleK63BI,7,FALSE),""),"")</f>
        <v/>
      </c>
      <c r="AS484" s="4" t="str">
        <f ca="1">IFERROR(IF($B484&lt;&gt;"",VLOOKUP(AS$421,TabelleK63BI,7,FALSE),""),"")</f>
        <v/>
      </c>
      <c r="AT484" s="4" t="str">
        <f ca="1">IFERROR(IF($B484&lt;&gt;"",VLOOKUP(AT$421,TabelleK63BI,7,FALSE),""),"")</f>
        <v/>
      </c>
      <c r="AU484" s="4" t="str">
        <f ca="1">IFERROR(IF($B484&lt;&gt;"",VLOOKUP(AU$421,TabelleK63BI,7,FALSE),""),"")</f>
        <v/>
      </c>
      <c r="AV484" s="4" t="str">
        <f ca="1">IFERROR(IF($B484&lt;&gt;"",VLOOKUP(AV$421,TabelleK63BI,7,FALSE),""),"")</f>
        <v/>
      </c>
      <c r="AW484" s="4" t="str">
        <f ca="1">IFERROR(IF($B484&lt;&gt;"",VLOOKUP(AW$421,TabelleK63BI,7,FALSE),""),"")</f>
        <v/>
      </c>
      <c r="AX484" s="4" t="str">
        <f ca="1">IFERROR(IF($B484&lt;&gt;"",VLOOKUP(AX$421,TabelleK63BI,7,FALSE),""),"")</f>
        <v/>
      </c>
      <c r="AY484" s="4" t="str">
        <f ca="1">IFERROR(IF($B484&lt;&gt;"",VLOOKUP(AY$421,TabelleK63BI,7,FALSE),""),"")</f>
        <v/>
      </c>
      <c r="AZ484" s="4" t="str">
        <f ca="1">IFERROR(IF($B484&lt;&gt;"",VLOOKUP(AZ$421,TabelleK63BI,7,FALSE),""),"")</f>
        <v/>
      </c>
      <c r="BA484" s="4" t="str">
        <f ca="1">IFERROR(IF($B484&lt;&gt;"",VLOOKUP(BA$421,TabelleK63BI,7,FALSE),""),"")</f>
        <v/>
      </c>
      <c r="BB484" s="4" t="str">
        <f ca="1">IFERROR(IF($B484&lt;&gt;"",VLOOKUP(BB$421,TabelleK63BI,7,FALSE),""),"")</f>
        <v/>
      </c>
      <c r="BC484" s="4" t="str">
        <f ca="1">IFERROR(IF($B484&lt;&gt;"",VLOOKUP(BC$421,TabelleK63BI,7,FALSE),""),"")</f>
        <v/>
      </c>
      <c r="BD484" s="4" t="str">
        <f ca="1">IFERROR(IF($B484&lt;&gt;"",VLOOKUP(BD$421,TabelleK63BI,7,FALSE),""),"")</f>
        <v/>
      </c>
      <c r="BE484" s="4" t="str">
        <f ca="1">IFERROR(IF($B484&lt;&gt;"",VLOOKUP(BE$421,TabelleK63BI,7,FALSE),""),"")</f>
        <v/>
      </c>
      <c r="BF484" s="4" t="str">
        <f ca="1">IFERROR(IF($B484&lt;&gt;"",VLOOKUP(BF$421,TabelleK63BI,7,FALSE),""),"")</f>
        <v/>
      </c>
      <c r="BG484" s="4" t="str">
        <f ca="1">IFERROR(IF($B484&lt;&gt;"",VLOOKUP(BG$421,TabelleK63BI,7,FALSE),""),"")</f>
        <v/>
      </c>
      <c r="BH484" s="4" t="str">
        <f ca="1">IFERROR(IF($B484&lt;&gt;"",VLOOKUP(BH$421,TabelleK63BI,7,FALSE),""),"")</f>
        <v/>
      </c>
      <c r="BI484" s="4" t="str">
        <f ca="1">IFERROR(IF($B484&lt;&gt;"",VLOOKUP(BI$421,TabelleK63BI,7,FALSE),""),"")</f>
        <v/>
      </c>
      <c r="BJ484" s="4" t="str">
        <f ca="1">IFERROR(IF($B484&lt;&gt;"",VLOOKUP(BJ$421,TabelleK63BI,7,FALSE),""),"")</f>
        <v/>
      </c>
      <c r="BK484" s="4" t="str">
        <f ca="1">IFERROR(IF($B484&lt;&gt;"",VLOOKUP(BK$421,TabelleK63BI,7,FALSE),""),"")</f>
        <v/>
      </c>
      <c r="BL484" s="4" t="str">
        <f ca="1">IFERROR(IF($B484&lt;&gt;"",VLOOKUP(BL$421,TabelleK63BI,7,FALSE),""),"")</f>
        <v/>
      </c>
      <c r="BM484" s="4" t="str">
        <f ca="1">IFERROR(IF($B484&lt;&gt;"",VLOOKUP(BM$421,TabelleK63BI,7,FALSE),""),"")</f>
        <v/>
      </c>
      <c r="BN484" s="4" t="str">
        <f ca="1">IFERROR(IF($B484&lt;&gt;"",VLOOKUP(BN$421,TabelleK63BI,7,FALSE),""),"")</f>
        <v/>
      </c>
      <c r="BO484" s="4" t="str">
        <f ca="1">IFERROR(IF($B484&lt;&gt;"",VLOOKUP(BO$421,TabelleK63BI,7,FALSE),""),"")</f>
        <v/>
      </c>
      <c r="BP484" s="4" t="str">
        <f ca="1">IFERROR(IF($B484&lt;&gt;"",VLOOKUP(BP$421,TabelleK63BI,7,FALSE),""),"")</f>
        <v/>
      </c>
      <c r="BQ484" s="4" t="str">
        <f ca="1">IFERROR(IF($B484&lt;&gt;"",VLOOKUP(BQ$421,TabelleK63BI,7,FALSE),""),"")</f>
        <v/>
      </c>
      <c r="BR484" s="4" t="str">
        <f ca="1">IFERROR(IF($B484&lt;&gt;"",VLOOKUP(BR$421,TabelleK63BI,7,FALSE),""),"")</f>
        <v/>
      </c>
      <c r="BS484" s="4" t="str">
        <f ca="1">IFERROR(IF($B484&lt;&gt;"",VLOOKUP(BS$421,TabelleK63BI,7,FALSE),""),"")</f>
        <v/>
      </c>
      <c r="BT484" s="4" t="str">
        <f ca="1">IFERROR(IF($B484&lt;&gt;"",VLOOKUP(BT$421,TabelleK63BI,7,FALSE),""),"")</f>
        <v/>
      </c>
      <c r="BU484" s="4" t="str">
        <f ca="1">IFERROR(IF($B484&lt;&gt;"",VLOOKUP(BU$421,TabelleK63BI,7,FALSE),""),"")</f>
        <v/>
      </c>
      <c r="BV484" s="4" t="str">
        <f ca="1">IFERROR(IF($B484&lt;&gt;"",VLOOKUP(BV$421,TabelleK63BI,7,FALSE),""),"")</f>
        <v/>
      </c>
      <c r="BW484" s="4" t="str">
        <f ca="1">IFERROR(IF($B484&lt;&gt;"",VLOOKUP(BW$421,TabelleK63BI,7,FALSE),""),"")</f>
        <v/>
      </c>
      <c r="BX484" s="4" t="str">
        <f ca="1">IFERROR(IF($B484&lt;&gt;"",VLOOKUP(BX$421,TabelleK63BI,7,FALSE),""),"")</f>
        <v/>
      </c>
      <c r="BY484" s="4" t="str">
        <f ca="1">IFERROR(IF($B484&lt;&gt;"",VLOOKUP(BY$421,TabelleK63BI,7,FALSE),""),"")</f>
        <v/>
      </c>
      <c r="BZ484" s="4" t="str">
        <f ca="1">IFERROR(IF($B484&lt;&gt;"",VLOOKUP(BZ$421,TabelleK63BI,7,FALSE),""),"")</f>
        <v/>
      </c>
      <c r="CA484" s="4" t="str">
        <f ca="1">IFERROR(IF($B484&lt;&gt;"",VLOOKUP(CA$421,TabelleK63BI,7,FALSE),""),"")</f>
        <v/>
      </c>
      <c r="CB484" s="4" t="str">
        <f ca="1">IFERROR(IF($B484&lt;&gt;"",VLOOKUP(CB$421,TabelleK63BI,7,FALSE),""),"")</f>
        <v/>
      </c>
      <c r="CC484" s="4" t="str">
        <f ca="1">IFERROR(IF($B484&lt;&gt;"",VLOOKUP(CC$421,TabelleK63BI,7,FALSE),""),"")</f>
        <v/>
      </c>
      <c r="CD484" s="4" t="str">
        <f ca="1">IFERROR(IF($B484&lt;&gt;"",VLOOKUP(CD$421,TabelleK63BI,7,FALSE),""),"")</f>
        <v/>
      </c>
      <c r="CE484" s="4" t="str">
        <f ca="1">IFERROR(IF($B484&lt;&gt;"",VLOOKUP(CE$421,TabelleK63BI,7,FALSE),""),"")</f>
        <v/>
      </c>
      <c r="CF484" s="4" t="str">
        <f ca="1">IFERROR(IF($B484&lt;&gt;"",VLOOKUP(CF$421,TabelleK63BI,7,FALSE),""),"")</f>
        <v/>
      </c>
      <c r="CG484" s="4" t="str">
        <f ca="1">IFERROR(IF($B484&lt;&gt;"",VLOOKUP(CG$421,TabelleK63BI,7,FALSE),""),"")</f>
        <v/>
      </c>
      <c r="CH484" s="4" t="str">
        <f ca="1">IFERROR(IF($B484&lt;&gt;"",VLOOKUP(CH$421,TabelleK63BI,7,FALSE),""),"")</f>
        <v/>
      </c>
      <c r="CI484" s="4" t="str">
        <f ca="1">IFERROR(IF($B484&lt;&gt;"",VLOOKUP(CI$421,TabelleK63BI,7,FALSE),""),"")</f>
        <v/>
      </c>
      <c r="CJ484" s="4" t="str">
        <f ca="1">IFERROR(IF($B484&lt;&gt;"",VLOOKUP(CJ$421,TabelleK63BI,7,FALSE),""),"")</f>
        <v/>
      </c>
      <c r="CK484" s="4" t="str">
        <f ca="1">IFERROR(IF($B484&lt;&gt;"",VLOOKUP(CK$421,TabelleK63BI,7,FALSE),""),"")</f>
        <v/>
      </c>
      <c r="CL484" s="4" t="str">
        <f ca="1">IFERROR(IF($B484&lt;&gt;"",VLOOKUP(CL$421,TabelleK63BI,7,FALSE),""),"")</f>
        <v/>
      </c>
      <c r="CM484" s="4" t="str">
        <f ca="1">IFERROR(IF($B484&lt;&gt;"",VLOOKUP(CM$421,TabelleK63BI,7,FALSE),""),"")</f>
        <v/>
      </c>
      <c r="CN484" s="4" t="str">
        <f ca="1">IFERROR(IF($B484&lt;&gt;"",VLOOKUP(CN$421,TabelleK63BI,7,FALSE),""),"")</f>
        <v/>
      </c>
      <c r="CO484" s="4" t="str">
        <f ca="1">IFERROR(IF($B484&lt;&gt;"",VLOOKUP(CO$421,TabelleK63BI,7,FALSE),""),"")</f>
        <v/>
      </c>
      <c r="CP484" s="4" t="str">
        <f ca="1">IFERROR(IF($B484&lt;&gt;"",VLOOKUP(CP$421,TabelleK63BI,7,FALSE),""),"")</f>
        <v/>
      </c>
      <c r="CQ484" s="4" t="str">
        <f ca="1">IFERROR(IF($B484&lt;&gt;"",VLOOKUP(CQ$421,TabelleK63BI,7,FALSE),""),"")</f>
        <v/>
      </c>
      <c r="CR484" s="4" t="str">
        <f ca="1">IFERROR(IF($B484&lt;&gt;"",VLOOKUP(CR$421,TabelleK63BI,7,FALSE),""),"")</f>
        <v/>
      </c>
      <c r="CS484" s="4" t="str">
        <f ca="1">IFERROR(IF($B484&lt;&gt;"",VLOOKUP(CS$421,TabelleK63BI,7,FALSE),""),"")</f>
        <v/>
      </c>
      <c r="CT484" s="4" t="str">
        <f ca="1">IFERROR(IF($B484&lt;&gt;"",VLOOKUP(CT$421,TabelleK63BI,7,FALSE),""),"")</f>
        <v/>
      </c>
      <c r="CU484" s="4" t="str">
        <f ca="1">IFERROR(IF($B484&lt;&gt;"",VLOOKUP(CU$421,TabelleK63BI,7,FALSE),""),"")</f>
        <v/>
      </c>
      <c r="CV484" s="4" t="str">
        <f ca="1">IFERROR(IF($B484&lt;&gt;"",VLOOKUP(CV$421,TabelleK63BI,7,FALSE),""),"")</f>
        <v/>
      </c>
      <c r="CW484" s="4" t="str">
        <f ca="1">IFERROR(IF($B484&lt;&gt;"",VLOOKUP(CW$421,TabelleK63BI,7,FALSE),""),"")</f>
        <v/>
      </c>
      <c r="CX484" s="4" t="str">
        <f ca="1">IFERROR(IF($B484&lt;&gt;"",VLOOKUP(CX$421,TabelleK63BI,7,FALSE),""),"")</f>
        <v/>
      </c>
      <c r="CY484" s="4" t="str">
        <f ca="1">IFERROR(IF($B484&lt;&gt;"",VLOOKUP(CY$421,TabelleK63BI,7,FALSE),""),"")</f>
        <v/>
      </c>
      <c r="CZ484" s="4" t="str">
        <f ca="1">IFERROR(IF($B484&lt;&gt;"",VLOOKUP(CZ$421,TabelleK63BI,7,FALSE),""),"")</f>
        <v/>
      </c>
      <c r="DA484" s="4" t="str">
        <f ca="1">IFERROR(IF($B484&lt;&gt;"",VLOOKUP(DA$421,TabelleK63BI,7,FALSE),""),"")</f>
        <v/>
      </c>
      <c r="DB484" s="4" t="str">
        <f ca="1">IFERROR(IF($B484&lt;&gt;"",VLOOKUP(DB$421,TabelleK63BI,7,FALSE),""),"")</f>
        <v/>
      </c>
      <c r="DC484" s="4" t="str">
        <f ca="1">IFERROR(IF($B484&lt;&gt;"",VLOOKUP(DC$421,TabelleK63BI,7,FALSE),""),"")</f>
        <v/>
      </c>
      <c r="DD484" s="4" t="str">
        <f ca="1">IFERROR(IF($B484&lt;&gt;"",VLOOKUP(DD$421,TabelleK63BI,7,FALSE),""),"")</f>
        <v/>
      </c>
      <c r="DE484" s="4" t="str">
        <f ca="1">IFERROR(IF($B484&lt;&gt;"",VLOOKUP(DE$421,TabelleK63BI,7,FALSE),""),"")</f>
        <v/>
      </c>
      <c r="DF484" s="4" t="str">
        <f ca="1">IFERROR(IF($B484&lt;&gt;"",VLOOKUP(DF$421,TabelleK63BI,7,FALSE),""),"")</f>
        <v/>
      </c>
      <c r="DG484" s="4" t="str">
        <f ca="1">IFERROR(IF($B484&lt;&gt;"",VLOOKUP(DG$421,TabelleK63BI,7,FALSE),""),"")</f>
        <v/>
      </c>
      <c r="DH484" s="4" t="str">
        <f ca="1">IFERROR(IF($B484&lt;&gt;"",VLOOKUP(DH$421,TabelleK63BI,7,FALSE),""),"")</f>
        <v/>
      </c>
      <c r="DI484" s="4" t="str">
        <f ca="1">IFERROR(IF($B484&lt;&gt;"",VLOOKUP(DI$421,TabelleK63BI,7,FALSE),""),"")</f>
        <v/>
      </c>
      <c r="DJ484" s="4" t="str">
        <f ca="1">IFERROR(IF($B484&lt;&gt;"",VLOOKUP(DJ$421,TabelleK63BI,7,FALSE),""),"")</f>
        <v/>
      </c>
      <c r="DK484" s="4" t="str">
        <f ca="1">IFERROR(IF($B484&lt;&gt;"",VLOOKUP(DK$421,TabelleK63BI,7,FALSE),""),"")</f>
        <v/>
      </c>
      <c r="DL484" s="4" t="str">
        <f ca="1">IFERROR(IF($B484&lt;&gt;"",VLOOKUP(DL$421,TabelleK63BI,7,FALSE),""),"")</f>
        <v/>
      </c>
      <c r="DM484" s="4" t="str">
        <f ca="1">IFERROR(IF($B484&lt;&gt;"",VLOOKUP(DM$421,TabelleK63BI,7,FALSE),""),"")</f>
        <v/>
      </c>
      <c r="DN484" s="4" t="str">
        <f ca="1">IFERROR(IF($B484&lt;&gt;"",VLOOKUP(DN$421,TabelleK63BI,7,FALSE),""),"")</f>
        <v/>
      </c>
      <c r="DO484" s="4" t="str">
        <f ca="1">IFERROR(IF($B484&lt;&gt;"",VLOOKUP(DO$421,TabelleK63BI,7,FALSE),""),"")</f>
        <v/>
      </c>
      <c r="DP484" s="4" t="str">
        <f ca="1">IFERROR(IF($B484&lt;&gt;"",VLOOKUP(DP$421,TabelleK63BI,7,FALSE),""),"")</f>
        <v/>
      </c>
      <c r="DQ484" s="4" t="str">
        <f ca="1">IFERROR(IF($B484&lt;&gt;"",VLOOKUP(DQ$421,TabelleK63BI,7,FALSE),""),"")</f>
        <v/>
      </c>
      <c r="DR484" s="4" t="str">
        <f ca="1">IFERROR(IF($B484&lt;&gt;"",VLOOKUP(DR$421,TabelleK63BI,7,FALSE),""),"")</f>
        <v/>
      </c>
      <c r="DS484" s="4" t="str">
        <f ca="1">IFERROR(IF($B484&lt;&gt;"",VLOOKUP(DS$421,TabelleK63BI,7,FALSE),""),"")</f>
        <v/>
      </c>
      <c r="DT484" s="4" t="str">
        <f ca="1">IFERROR(IF($B484&lt;&gt;"",VLOOKUP(DT$421,TabelleK63BI,7,FALSE),""),"")</f>
        <v/>
      </c>
      <c r="DU484" s="4" t="str">
        <f ca="1">IFERROR(IF($B484&lt;&gt;"",VLOOKUP(DU$421,TabelleK63BI,7,FALSE),""),"")</f>
        <v/>
      </c>
      <c r="DV484" s="4" t="str">
        <f ca="1">IFERROR(IF($B484&lt;&gt;"",VLOOKUP(DV$421,TabelleK63BI,7,FALSE),""),"")</f>
        <v/>
      </c>
      <c r="DW484" s="4" t="str">
        <f ca="1">IFERROR(IF($B484&lt;&gt;"",VLOOKUP(DW$421,TabelleK63BI,7,FALSE),""),"")</f>
        <v/>
      </c>
      <c r="DX484" s="4" t="str">
        <f ca="1">IFERROR(IF($B484&lt;&gt;"",VLOOKUP(DX$421,TabelleK63BI,7,FALSE),""),"")</f>
        <v/>
      </c>
      <c r="DY484" s="4" t="str">
        <f ca="1">IFERROR(IF($B484&lt;&gt;"",VLOOKUP(DY$421,TabelleK63BI,7,FALSE),""),"")</f>
        <v/>
      </c>
      <c r="DZ484" s="4" t="str">
        <f ca="1">IFERROR(IF($B484&lt;&gt;"",VLOOKUP(DZ$421,TabelleK63BI,7,FALSE),""),"")</f>
        <v/>
      </c>
      <c r="EA484" s="4" t="str">
        <f ca="1">IFERROR(IF($B484&lt;&gt;"",VLOOKUP(EA$421,TabelleK63BI,7,FALSE),""),"")</f>
        <v/>
      </c>
      <c r="EB484" s="4" t="str">
        <f ca="1">IFERROR(IF($B484&lt;&gt;"",VLOOKUP(EB$421,TabelleK63BI,7,FALSE),""),"")</f>
        <v/>
      </c>
      <c r="EC484" s="4" t="str">
        <f ca="1">IFERROR(IF($B484&lt;&gt;"",VLOOKUP(EC$421,TabelleK63BI,7,FALSE),""),"")</f>
        <v/>
      </c>
      <c r="ED484" s="4" t="str">
        <f ca="1">IFERROR(IF($B484&lt;&gt;"",VLOOKUP(ED$421,TabelleK63BI,7,FALSE),""),"")</f>
        <v/>
      </c>
      <c r="EE484" s="4" t="str">
        <f ca="1">IFERROR(IF($B484&lt;&gt;"",VLOOKUP(EE$421,TabelleK63BI,7,FALSE),""),"")</f>
        <v/>
      </c>
      <c r="EF484" s="4" t="str">
        <f ca="1">IFERROR(IF($B484&lt;&gt;"",VLOOKUP(EF$421,TabelleK63BI,7,FALSE),""),"")</f>
        <v/>
      </c>
      <c r="EG484" s="4" t="str">
        <f ca="1">IFERROR(IF($B484&lt;&gt;"",VLOOKUP(EG$421,TabelleK63BI,7,FALSE),""),"")</f>
        <v/>
      </c>
      <c r="EH484" s="4" t="str">
        <f ca="1">IFERROR(IF($B484&lt;&gt;"",VLOOKUP(EH$421,TabelleK63BI,7,FALSE),""),"")</f>
        <v/>
      </c>
      <c r="EI484" s="4" t="str">
        <f ca="1">IFERROR(IF($B484&lt;&gt;"",VLOOKUP(EI$421,TabelleK63BI,7,FALSE),""),"")</f>
        <v/>
      </c>
      <c r="EJ484" s="4" t="str">
        <f ca="1">IFERROR(IF($B484&lt;&gt;"",VLOOKUP(EJ$421,TabelleK63BI,7,FALSE),""),"")</f>
        <v/>
      </c>
      <c r="EK484" s="4" t="str">
        <f ca="1">IFERROR(IF($B484&lt;&gt;"",VLOOKUP(EK$421,TabelleK63BI,7,FALSE),""),"")</f>
        <v/>
      </c>
      <c r="EL484" s="4" t="str">
        <f ca="1">IFERROR(IF($B484&lt;&gt;"",VLOOKUP(EL$421,TabelleK63BI,7,FALSE),""),"")</f>
        <v/>
      </c>
      <c r="EM484" s="4" t="str">
        <f ca="1">IFERROR(IF($B484&lt;&gt;"",VLOOKUP(EM$421,TabelleK63BI,7,FALSE),""),"")</f>
        <v/>
      </c>
      <c r="EN484" s="4" t="str">
        <f ca="1">IFERROR(IF($B484&lt;&gt;"",VLOOKUP(EN$421,TabelleK63BI,7,FALSE),""),"")</f>
        <v/>
      </c>
      <c r="EO484" s="4" t="str">
        <f ca="1">IFERROR(IF($B484&lt;&gt;"",VLOOKUP(EO$421,TabelleK63BI,7,FALSE),""),"")</f>
        <v/>
      </c>
      <c r="EP484" s="4" t="str">
        <f ca="1">IFERROR(IF($B484&lt;&gt;"",VLOOKUP(EP$421,TabelleK63BI,7,FALSE),""),"")</f>
        <v/>
      </c>
      <c r="EQ484" s="4" t="str">
        <f ca="1">IFERROR(IF($B484&lt;&gt;"",VLOOKUP(EQ$421,TabelleK63BI,7,FALSE),""),"")</f>
        <v/>
      </c>
      <c r="ER484" s="4" t="str">
        <f ca="1">IFERROR(IF($B484&lt;&gt;"",VLOOKUP(ER$421,TabelleK63BI,7,FALSE),""),"")</f>
        <v/>
      </c>
      <c r="ES484" s="4" t="str">
        <f ca="1">IFERROR(IF($B484&lt;&gt;"",VLOOKUP(ES$421,TabelleK63BI,7,FALSE),""),"")</f>
        <v/>
      </c>
      <c r="ET484" s="4" t="str">
        <f ca="1">IFERROR(IF($B484&lt;&gt;"",VLOOKUP(ET$421,TabelleK63BI,7,FALSE),""),"")</f>
        <v/>
      </c>
      <c r="EU484" s="4" t="str">
        <f ca="1">IFERROR(IF($B484&lt;&gt;"",VLOOKUP(EU$421,TabelleK63BI,7,FALSE),""),"")</f>
        <v/>
      </c>
      <c r="EV484" s="4" t="str">
        <f ca="1">IFERROR(IF($B484&lt;&gt;"",VLOOKUP(EV$421,TabelleK63BI,7,FALSE),""),"")</f>
        <v/>
      </c>
      <c r="EW484" s="4" t="str">
        <f ca="1">IFERROR(IF($B484&lt;&gt;"",VLOOKUP(EW$421,TabelleK63BI,7,FALSE),""),"")</f>
        <v/>
      </c>
      <c r="EX484" s="4" t="str">
        <f ca="1">IFERROR(IF($B484&lt;&gt;"",VLOOKUP(EX$421,TabelleK63BI,7,FALSE),""),"")</f>
        <v/>
      </c>
      <c r="EY484" s="4" t="str">
        <f ca="1">IFERROR(IF($B484&lt;&gt;"",VLOOKUP(EY$421,TabelleK63BI,7,FALSE),""),"")</f>
        <v/>
      </c>
      <c r="EZ484" s="4" t="str">
        <f ca="1">IFERROR(IF($B484&lt;&gt;"",VLOOKUP(EZ$421,TabelleK63BI,7,FALSE),""),"")</f>
        <v/>
      </c>
      <c r="FA484" s="4" t="str">
        <f ca="1">IFERROR(IF($B484&lt;&gt;"",VLOOKUP(FA$421,TabelleK63BI,7,FALSE),""),"")</f>
        <v/>
      </c>
      <c r="FB484" s="4" t="str">
        <f ca="1">IFERROR(IF($B484&lt;&gt;"",VLOOKUP(FB$421,TabelleK63BI,7,FALSE),""),"")</f>
        <v/>
      </c>
      <c r="FC484" s="4" t="str">
        <f ca="1">IFERROR(IF($B484&lt;&gt;"",VLOOKUP(FC$421,TabelleK63BI,7,FALSE),""),"")</f>
        <v/>
      </c>
      <c r="FD484" s="4" t="str">
        <f ca="1">IFERROR(IF($B484&lt;&gt;"",VLOOKUP(FD$421,TabelleK63BI,7,FALSE),""),"")</f>
        <v/>
      </c>
      <c r="FE484" s="4" t="str">
        <f ca="1">IFERROR(IF($B484&lt;&gt;"",VLOOKUP(FE$421,TabelleK63BI,7,FALSE),""),"")</f>
        <v/>
      </c>
      <c r="FF484" s="4" t="str">
        <f ca="1">IFERROR(IF($B484&lt;&gt;"",VLOOKUP(FF$421,TabelleK63BI,7,FALSE),""),"")</f>
        <v/>
      </c>
      <c r="FG484" s="4" t="str">
        <f ca="1">IFERROR(IF($B484&lt;&gt;"",VLOOKUP(FG$421,TabelleK63BI,7,FALSE),""),"")</f>
        <v/>
      </c>
      <c r="FH484" s="4" t="str">
        <f ca="1">IFERROR(IF($B484&lt;&gt;"",VLOOKUP(FH$421,TabelleK63BI,7,FALSE),""),"")</f>
        <v/>
      </c>
      <c r="FI484" s="4" t="str">
        <f ca="1">IFERROR(IF($B484&lt;&gt;"",VLOOKUP(FI$421,TabelleK63BI,7,FALSE),""),"")</f>
        <v/>
      </c>
      <c r="FJ484" s="4" t="str">
        <f ca="1">IFERROR(IF($B484&lt;&gt;"",VLOOKUP(FJ$421,TabelleK63BI,7,FALSE),""),"")</f>
        <v/>
      </c>
      <c r="FK484" s="4" t="str">
        <f ca="1">IFERROR(IF($B484&lt;&gt;"",VLOOKUP(FK$421,TabelleK63BI,7,FALSE),""),"")</f>
        <v/>
      </c>
      <c r="FL484" s="4" t="str">
        <f ca="1">IFERROR(IF($B484&lt;&gt;"",VLOOKUP(FL$421,TabelleK63BI,7,FALSE),""),"")</f>
        <v/>
      </c>
      <c r="FM484" s="4" t="str">
        <f ca="1">IFERROR(IF($B484&lt;&gt;"",VLOOKUP(FM$421,TabelleK63BI,7,FALSE),""),"")</f>
        <v/>
      </c>
      <c r="FN484" s="4" t="str">
        <f ca="1">IFERROR(IF($B484&lt;&gt;"",VLOOKUP(FN$421,TabelleK63BI,7,FALSE),""),"")</f>
        <v/>
      </c>
      <c r="FO484" s="4" t="str">
        <f ca="1">IFERROR(IF($B484&lt;&gt;"",VLOOKUP(FO$421,TabelleK63BI,7,FALSE),""),"")</f>
        <v/>
      </c>
      <c r="FP484" s="4" t="str">
        <f ca="1">IFERROR(IF($B484&lt;&gt;"",VLOOKUP(FP$421,TabelleK63BI,7,FALSE),""),"")</f>
        <v/>
      </c>
      <c r="FQ484" s="4" t="str">
        <f ca="1">IFERROR(IF($B484&lt;&gt;"",VLOOKUP(FQ$421,TabelleK63BI,7,FALSE),""),"")</f>
        <v/>
      </c>
      <c r="FR484" s="4" t="str">
        <f ca="1">IFERROR(IF($B484&lt;&gt;"",VLOOKUP(FR$421,TabelleK63BI,7,FALSE),""),"")</f>
        <v/>
      </c>
      <c r="FS484" s="4" t="str">
        <f ca="1">IFERROR(IF($B484&lt;&gt;"",VLOOKUP(FS$421,TabelleK63BI,7,FALSE),""),"")</f>
        <v/>
      </c>
      <c r="FT484" s="4" t="str">
        <f ca="1">IFERROR(IF($B484&lt;&gt;"",VLOOKUP(FT$421,TabelleK63BI,7,FALSE),""),"")</f>
        <v/>
      </c>
      <c r="FU484" s="4" t="str">
        <f ca="1">IFERROR(IF($B484&lt;&gt;"",VLOOKUP(FU$421,TabelleK63BI,7,FALSE),""),"")</f>
        <v/>
      </c>
      <c r="FV484" s="4" t="str">
        <f ca="1">IFERROR(IF($B484&lt;&gt;"",VLOOKUP(FV$421,TabelleK63BI,7,FALSE),""),"")</f>
        <v/>
      </c>
      <c r="FW484" s="4" t="str">
        <f ca="1">IFERROR(IF($B484&lt;&gt;"",VLOOKUP(FW$421,TabelleK63BI,7,FALSE),""),"")</f>
        <v/>
      </c>
      <c r="FX484" s="4" t="str">
        <f ca="1">IFERROR(IF($B484&lt;&gt;"",VLOOKUP(FX$421,TabelleK63BI,7,FALSE),""),"")</f>
        <v/>
      </c>
      <c r="FY484" s="4" t="str">
        <f ca="1">IFERROR(IF($B484&lt;&gt;"",VLOOKUP(FY$421,TabelleK63BI,7,FALSE),""),"")</f>
        <v/>
      </c>
      <c r="FZ484" s="4" t="str">
        <f ca="1">IFERROR(IF($B484&lt;&gt;"",VLOOKUP(FZ$421,TabelleK63BI,7,FALSE),""),"")</f>
        <v/>
      </c>
      <c r="GA484" s="4" t="str">
        <f ca="1">IFERROR(IF($B484&lt;&gt;"",VLOOKUP(GA$421,TabelleK63BI,7,FALSE),""),"")</f>
        <v/>
      </c>
      <c r="GB484" s="4" t="str">
        <f ca="1">IFERROR(IF($B484&lt;&gt;"",VLOOKUP(GB$421,TabelleK63BI,7,FALSE),""),"")</f>
        <v/>
      </c>
      <c r="GC484" s="4" t="str">
        <f ca="1">IFERROR(IF($B484&lt;&gt;"",VLOOKUP(GC$421,TabelleK63BI,7,FALSE),""),"")</f>
        <v/>
      </c>
      <c r="GD484" s="4" t="str">
        <f ca="1">IFERROR(IF($B484&lt;&gt;"",VLOOKUP(GD$421,TabelleK63BI,7,FALSE),""),"")</f>
        <v/>
      </c>
      <c r="GE484" s="4" t="str">
        <f ca="1">IFERROR(IF($B484&lt;&gt;"",VLOOKUP(GE$421,TabelleK63BI,7,FALSE),""),"")</f>
        <v/>
      </c>
      <c r="GF484" s="4" t="str">
        <f ca="1">IFERROR(IF($B484&lt;&gt;"",VLOOKUP(GF$421,TabelleK63BI,7,FALSE),""),"")</f>
        <v/>
      </c>
      <c r="GG484" s="4" t="str">
        <f ca="1">IFERROR(IF($B484&lt;&gt;"",VLOOKUP(GG$421,TabelleK63BI,7,FALSE),""),"")</f>
        <v/>
      </c>
      <c r="GH484" s="4" t="str">
        <f ca="1">IFERROR(IF($B484&lt;&gt;"",VLOOKUP(GH$421,TabelleK63BI,7,FALSE),""),"")</f>
        <v/>
      </c>
      <c r="GI484" s="4" t="str">
        <f ca="1">IFERROR(IF($B484&lt;&gt;"",VLOOKUP(GI$421,TabelleK63BI,7,FALSE),""),"")</f>
        <v/>
      </c>
      <c r="GJ484" s="4" t="str">
        <f ca="1">IFERROR(IF($B484&lt;&gt;"",VLOOKUP(GJ$421,TabelleK63BI,7,FALSE),""),"")</f>
        <v/>
      </c>
      <c r="GK484" s="4" t="str">
        <f ca="1">IFERROR(IF($B484&lt;&gt;"",VLOOKUP(GK$421,TabelleK63BI,7,FALSE),""),"")</f>
        <v/>
      </c>
      <c r="GL484" s="4" t="str">
        <f ca="1">IFERROR(IF($B484&lt;&gt;"",VLOOKUP(GL$421,TabelleK63BI,7,FALSE),""),"")</f>
        <v/>
      </c>
      <c r="GM484" s="4" t="str">
        <f ca="1">IFERROR(IF($B484&lt;&gt;"",VLOOKUP(GM$421,TabelleK63BI,7,FALSE),""),"")</f>
        <v/>
      </c>
      <c r="GN484" s="4" t="str">
        <f ca="1">IFERROR(IF($B484&lt;&gt;"",VLOOKUP(GN$421,TabelleK63BI,7,FALSE),""),"")</f>
        <v/>
      </c>
      <c r="GO484" s="4" t="str">
        <f ca="1">IFERROR(IF($B484&lt;&gt;"",VLOOKUP(GO$421,TabelleK63BI,7,FALSE),""),"")</f>
        <v/>
      </c>
      <c r="GP484" s="4" t="str">
        <f ca="1">IFERROR(IF($B484&lt;&gt;"",VLOOKUP(GP$421,TabelleK63BI,7,FALSE),""),"")</f>
        <v/>
      </c>
      <c r="GQ484" s="4" t="str">
        <f ca="1">IFERROR(IF($B484&lt;&gt;"",VLOOKUP(GQ$421,TabelleK63BI,7,FALSE),""),"")</f>
        <v/>
      </c>
      <c r="GR484" s="4" t="str">
        <f ca="1">IFERROR(IF($B484&lt;&gt;"",VLOOKUP(GR$421,TabelleK63BI,7,FALSE),""),"")</f>
        <v/>
      </c>
      <c r="GS484" s="4" t="str">
        <f ca="1">IFERROR(IF($B484&lt;&gt;"",VLOOKUP(GS$421,TabelleK63BI,7,FALSE),""),"")</f>
        <v/>
      </c>
      <c r="GT484" s="4" t="str">
        <f ca="1">IFERROR(IF($B484&lt;&gt;"",VLOOKUP(GT$421,TabelleK63BI,7,FALSE),""),"")</f>
        <v/>
      </c>
      <c r="GU484" s="4" t="str">
        <f ca="1">IFERROR(IF($B484&lt;&gt;"",VLOOKUP(GU$421,TabelleK63BI,7,FALSE),""),"")</f>
        <v/>
      </c>
      <c r="GV484" s="4" t="str">
        <f ca="1">IFERROR(IF($B484&lt;&gt;"",VLOOKUP(GV$421,TabelleK63BI,7,FALSE),""),"")</f>
        <v/>
      </c>
      <c r="GW484" s="4" t="str">
        <f ca="1">IFERROR(IF($B484&lt;&gt;"",VLOOKUP(GW$421,TabelleK63BI,7,FALSE),""),"")</f>
        <v/>
      </c>
      <c r="GX484" s="4" t="str">
        <f ca="1">IFERROR(IF($B484&lt;&gt;"",VLOOKUP(GX$421,TabelleK63BI,7,FALSE),""),"")</f>
        <v/>
      </c>
      <c r="GY484" s="4" t="str">
        <f ca="1">IFERROR(IF($B484&lt;&gt;"",VLOOKUP(GY$421,TabelleK63BI,7,FALSE),""),"")</f>
        <v/>
      </c>
      <c r="GZ484" s="4" t="str">
        <f ca="1">IFERROR(IF($B484&lt;&gt;"",VLOOKUP(GZ$421,TabelleK63BI,7,FALSE),""),"")</f>
        <v/>
      </c>
      <c r="HA484" s="4" t="str">
        <f ca="1">IFERROR(IF($B484&lt;&gt;"",VLOOKUP(HA$421,TabelleK63BI,7,FALSE),""),"")</f>
        <v/>
      </c>
      <c r="HB484" s="4" t="str">
        <f ca="1">IFERROR(IF($B484&lt;&gt;"",VLOOKUP(HB$421,TabelleK63BI,7,FALSE),""),"")</f>
        <v/>
      </c>
      <c r="HC484" s="4" t="str">
        <f ca="1">IFERROR(IF($B484&lt;&gt;"",VLOOKUP(HC$421,TabelleK63BI,7,FALSE),""),"")</f>
        <v/>
      </c>
      <c r="HD484" s="4" t="str">
        <f ca="1">IFERROR(IF($B484&lt;&gt;"",VLOOKUP(HD$421,TabelleK63BI,7,FALSE),""),"")</f>
        <v/>
      </c>
      <c r="HE484" s="4" t="str">
        <f ca="1">IFERROR(IF($B484&lt;&gt;"",VLOOKUP(HE$421,TabelleK63BI,7,FALSE),""),"")</f>
        <v/>
      </c>
      <c r="HF484" s="4" t="str">
        <f ca="1">IFERROR(IF($B484&lt;&gt;"",VLOOKUP(HF$421,TabelleK63BI,7,FALSE),""),"")</f>
        <v/>
      </c>
      <c r="HG484" s="4" t="str">
        <f ca="1">IFERROR(IF($B484&lt;&gt;"",VLOOKUP(HG$421,TabelleK63BI,7,FALSE),""),"")</f>
        <v/>
      </c>
      <c r="HH484" s="4" t="str">
        <f ca="1">IFERROR(IF($B484&lt;&gt;"",VLOOKUP(HH$421,TabelleK63BI,7,FALSE),""),"")</f>
        <v/>
      </c>
      <c r="HI484" s="4" t="str">
        <f ca="1">IFERROR(IF($B484&lt;&gt;"",VLOOKUP(HI$421,TabelleK63BI,7,FALSE),""),"")</f>
        <v/>
      </c>
      <c r="HJ484" s="4" t="str">
        <f ca="1">IFERROR(IF($B484&lt;&gt;"",VLOOKUP(HJ$421,TabelleK63BI,7,FALSE),""),"")</f>
        <v/>
      </c>
      <c r="HK484" s="4" t="str">
        <f ca="1">IFERROR(IF($B484&lt;&gt;"",VLOOKUP(HK$421,TabelleK63BI,7,FALSE),""),"")</f>
        <v/>
      </c>
      <c r="HL484" s="4" t="str">
        <f ca="1">IFERROR(IF($B484&lt;&gt;"",VLOOKUP(HL$421,TabelleK63BI,7,FALSE),""),"")</f>
        <v/>
      </c>
      <c r="HM484" s="4" t="str">
        <f ca="1">IFERROR(IF($B484&lt;&gt;"",VLOOKUP(HM$421,TabelleK63BI,7,FALSE),""),"")</f>
        <v/>
      </c>
      <c r="HN484" s="4" t="str">
        <f ca="1">IFERROR(IF($B484&lt;&gt;"",VLOOKUP(HN$421,TabelleK63BI,7,FALSE),""),"")</f>
        <v/>
      </c>
      <c r="HO484" s="4" t="str">
        <f ca="1">IFERROR(IF($B484&lt;&gt;"",VLOOKUP(HO$421,TabelleK63BI,7,FALSE),""),"")</f>
        <v/>
      </c>
      <c r="HP484" s="4" t="str">
        <f ca="1">IFERROR(IF($B484&lt;&gt;"",VLOOKUP(HP$421,TabelleK63BI,7,FALSE),""),"")</f>
        <v/>
      </c>
      <c r="HQ484" s="4" t="str">
        <f ca="1">IFERROR(IF($B484&lt;&gt;"",VLOOKUP(HQ$421,TabelleK63BI,7,FALSE),""),"")</f>
        <v/>
      </c>
      <c r="HR484" s="4" t="str">
        <f ca="1">IFERROR(IF($B484&lt;&gt;"",VLOOKUP(HR$421,TabelleK63BI,7,FALSE),""),"")</f>
        <v/>
      </c>
      <c r="HS484" s="4" t="str">
        <f ca="1">IFERROR(IF($B484&lt;&gt;"",VLOOKUP(HS$421,TabelleK63BI,7,FALSE),""),"")</f>
        <v/>
      </c>
      <c r="HT484" s="4" t="str">
        <f ca="1">IFERROR(IF($B484&lt;&gt;"",VLOOKUP(HT$421,TabelleK63BI,7,FALSE),""),"")</f>
        <v/>
      </c>
      <c r="HU484" s="4" t="str">
        <f ca="1">IFERROR(IF($B484&lt;&gt;"",VLOOKUP(HU$421,TabelleK63BI,7,FALSE),""),"")</f>
        <v/>
      </c>
      <c r="HV484" s="4" t="str">
        <f ca="1">IFERROR(IF($B484&lt;&gt;"",VLOOKUP(HV$421,TabelleK63BI,7,FALSE),""),"")</f>
        <v/>
      </c>
      <c r="HW484" s="4" t="str">
        <f ca="1">IFERROR(IF($B484&lt;&gt;"",VLOOKUP(HW$421,TabelleK63BI,7,FALSE),""),"")</f>
        <v/>
      </c>
      <c r="HX484" s="4" t="str">
        <f ca="1">IFERROR(IF($B484&lt;&gt;"",VLOOKUP(HX$421,TabelleK63BI,7,FALSE),""),"")</f>
        <v/>
      </c>
      <c r="HY484" s="4" t="str">
        <f ca="1">IFERROR(IF($B484&lt;&gt;"",VLOOKUP(HY$421,TabelleK63BI,7,FALSE),""),"")</f>
        <v/>
      </c>
      <c r="HZ484" s="4" t="str">
        <f ca="1">IFERROR(IF($B484&lt;&gt;"",VLOOKUP(HZ$421,TabelleK63BI,7,FALSE),""),"")</f>
        <v/>
      </c>
      <c r="IA484" s="4" t="str">
        <f ca="1">IFERROR(IF($B484&lt;&gt;"",VLOOKUP(IA$421,TabelleK63BI,7,FALSE),""),"")</f>
        <v/>
      </c>
      <c r="IB484" s="4" t="str">
        <f ca="1">IFERROR(IF($B484&lt;&gt;"",VLOOKUP(IB$421,TabelleK63BI,7,FALSE),""),"")</f>
        <v/>
      </c>
      <c r="IC484" s="4" t="str">
        <f ca="1">IFERROR(IF($B484&lt;&gt;"",VLOOKUP(IC$421,TabelleK63BI,7,FALSE),""),"")</f>
        <v/>
      </c>
      <c r="ID484" s="4" t="str">
        <f ca="1">IFERROR(IF($B484&lt;&gt;"",VLOOKUP(ID$421,TabelleK63BI,7,FALSE),""),"")</f>
        <v/>
      </c>
      <c r="IE484" s="4" t="str">
        <f ca="1">IFERROR(IF($B484&lt;&gt;"",VLOOKUP(IE$421,TabelleK63BI,7,FALSE),""),"")</f>
        <v/>
      </c>
      <c r="IF484" s="4" t="str">
        <f ca="1">IFERROR(IF($B484&lt;&gt;"",VLOOKUP(IF$421,TabelleK63BI,7,FALSE),""),"")</f>
        <v/>
      </c>
      <c r="IG484" s="4" t="str">
        <f ca="1">IFERROR(IF($B484&lt;&gt;"",VLOOKUP(IG$421,TabelleK63BI,7,FALSE),""),"")</f>
        <v/>
      </c>
      <c r="IH484" s="4" t="str">
        <f ca="1">IFERROR(IF($B484&lt;&gt;"",VLOOKUP(IH$421,TabelleK63BI,7,FALSE),""),"")</f>
        <v/>
      </c>
      <c r="II484" s="4" t="str">
        <f ca="1">IFERROR(IF($B484&lt;&gt;"",VLOOKUP(II$421,TabelleK63BI,7,FALSE),""),"")</f>
        <v/>
      </c>
      <c r="IJ484" s="4" t="str">
        <f ca="1">IFERROR(IF($B484&lt;&gt;"",VLOOKUP(IJ$421,TabelleK63BI,7,FALSE),""),"")</f>
        <v/>
      </c>
      <c r="IK484" s="4" t="str">
        <f ca="1">IFERROR(IF($B484&lt;&gt;"",VLOOKUP(IK$421,TabelleK63BI,7,FALSE),""),"")</f>
        <v/>
      </c>
      <c r="IL484" s="4" t="str">
        <f ca="1">IFERROR(IF($B484&lt;&gt;"",VLOOKUP(IL$421,TabelleK63BI,7,FALSE),""),"")</f>
        <v/>
      </c>
      <c r="IM484" s="4" t="str">
        <f ca="1">IFERROR(IF($B484&lt;&gt;"",VLOOKUP(IM$421,TabelleK63BI,7,FALSE),""),"")</f>
        <v/>
      </c>
      <c r="IN484" s="4" t="str">
        <f ca="1">IFERROR(IF($B484&lt;&gt;"",VLOOKUP(IN$421,TabelleK63BI,7,FALSE),""),"")</f>
        <v/>
      </c>
      <c r="IO484" s="4" t="str">
        <f ca="1">IFERROR(IF($B484&lt;&gt;"",VLOOKUP(IO$421,TabelleK63BI,7,FALSE),""),"")</f>
        <v/>
      </c>
      <c r="IP484" s="4" t="str">
        <f ca="1">IFERROR(IF($B484&lt;&gt;"",VLOOKUP(IP$421,TabelleK63BI,7,FALSE),""),"")</f>
        <v/>
      </c>
      <c r="IQ484" s="4" t="str">
        <f ca="1">IFERROR(IF($B484&lt;&gt;"",VLOOKUP(IQ$421,TabelleK63BI,7,FALSE),""),"")</f>
        <v/>
      </c>
      <c r="IR484" s="4" t="str">
        <f ca="1">IFERROR(IF($B484&lt;&gt;"",VLOOKUP(IR$421,TabelleK63BI,7,FALSE),""),"")</f>
        <v/>
      </c>
      <c r="IS484" s="4" t="str">
        <f ca="1">IFERROR(IF($B484&lt;&gt;"",VLOOKUP(IS$421,TabelleK63BI,7,FALSE),""),"")</f>
        <v/>
      </c>
      <c r="IT484" s="4" t="str">
        <f ca="1">IFERROR(IF($B484&lt;&gt;"",VLOOKUP(IT$421,TabelleK63BI,7,FALSE),""),"")</f>
        <v/>
      </c>
      <c r="IU484" s="4" t="str">
        <f ca="1">IFERROR(IF($B484&lt;&gt;"",VLOOKUP(IU$421,TabelleK63BI,7,FALSE),""),"")</f>
        <v/>
      </c>
      <c r="IV484" s="4" t="str">
        <f ca="1">IFERROR(IF($B484&lt;&gt;"",VLOOKUP(IV$421,TabelleK63BI,7,FALSE),""),"")</f>
        <v/>
      </c>
      <c r="IW484" s="4" t="str">
        <f ca="1">IFERROR(IF($B484&lt;&gt;"",VLOOKUP(IW$421,TabelleK63BI,7,FALSE),""),"")</f>
        <v/>
      </c>
      <c r="IX484" s="4" t="str">
        <f ca="1">IFERROR(IF($B484&lt;&gt;"",VLOOKUP(IX$421,TabelleK63BI,7,FALSE),""),"")</f>
        <v/>
      </c>
      <c r="IY484" s="4" t="str">
        <f ca="1">IFERROR(IF($B484&lt;&gt;"",VLOOKUP(IY$421,TabelleK63BI,7,FALSE),""),"")</f>
        <v/>
      </c>
      <c r="IZ484" s="4" t="str">
        <f ca="1">IFERROR(IF($B484&lt;&gt;"",VLOOKUP(IZ$421,TabelleK63BI,7,FALSE),""),"")</f>
        <v/>
      </c>
      <c r="JA484" s="4" t="str">
        <f ca="1">IFERROR(IF($B484&lt;&gt;"",VLOOKUP(JA$421,TabelleK63BI,7,FALSE),""),"")</f>
        <v/>
      </c>
      <c r="JB484" s="4" t="str">
        <f ca="1">IFERROR(IF($B484&lt;&gt;"",VLOOKUP(JB$421,TabelleK63BI,7,FALSE),""),"")</f>
        <v/>
      </c>
      <c r="JC484" s="4" t="str">
        <f ca="1">IFERROR(IF($B484&lt;&gt;"",VLOOKUP(JC$421,TabelleK63BI,7,FALSE),""),"")</f>
        <v/>
      </c>
      <c r="JD484" s="4" t="str">
        <f ca="1">IFERROR(IF($B484&lt;&gt;"",VLOOKUP(JD$421,TabelleK63BI,7,FALSE),""),"")</f>
        <v/>
      </c>
      <c r="JE484" s="4" t="str">
        <f ca="1">IFERROR(IF($B484&lt;&gt;"",VLOOKUP(JE$421,TabelleK63BI,7,FALSE),""),"")</f>
        <v/>
      </c>
      <c r="JF484" s="4" t="str">
        <f ca="1">IFERROR(IF($B484&lt;&gt;"",VLOOKUP(JF$421,TabelleK63BI,7,FALSE),""),"")</f>
        <v/>
      </c>
      <c r="JG484" s="4" t="str">
        <f ca="1">IFERROR(IF($B484&lt;&gt;"",VLOOKUP(JG$421,TabelleK63BI,7,FALSE),""),"")</f>
        <v/>
      </c>
      <c r="JH484" s="4" t="str">
        <f ca="1">IFERROR(IF($B484&lt;&gt;"",VLOOKUP(JH$421,TabelleK63BI,7,FALSE),""),"")</f>
        <v/>
      </c>
      <c r="JI484" s="4" t="str">
        <f ca="1">IFERROR(IF($B484&lt;&gt;"",VLOOKUP(JI$421,TabelleK63BI,7,FALSE),""),"")</f>
        <v/>
      </c>
      <c r="JJ484" s="4" t="str">
        <f ca="1">IFERROR(IF($B484&lt;&gt;"",VLOOKUP(JJ$421,TabelleK63BI,7,FALSE),""),"")</f>
        <v/>
      </c>
      <c r="JK484" s="4" t="str">
        <f ca="1">IFERROR(IF($B484&lt;&gt;"",VLOOKUP(JK$421,TabelleK63BI,7,FALSE),""),"")</f>
        <v/>
      </c>
      <c r="JL484" s="4" t="str">
        <f ca="1">IFERROR(IF($B484&lt;&gt;"",VLOOKUP(JL$421,TabelleK63BI,7,FALSE),""),"")</f>
        <v/>
      </c>
      <c r="JM484" s="4" t="str">
        <f ca="1">IFERROR(IF($B484&lt;&gt;"",VLOOKUP(JM$421,TabelleK63BI,7,FALSE),""),"")</f>
        <v/>
      </c>
      <c r="JN484" s="4" t="str">
        <f ca="1">IFERROR(IF($B484&lt;&gt;"",VLOOKUP(JN$421,TabelleK63BI,7,FALSE),""),"")</f>
        <v/>
      </c>
      <c r="JO484" s="4" t="str">
        <f ca="1">IFERROR(IF($B484&lt;&gt;"",VLOOKUP(JO$421,TabelleK63BI,7,FALSE),""),"")</f>
        <v/>
      </c>
      <c r="JP484" s="4" t="str">
        <f ca="1">IFERROR(IF($B484&lt;&gt;"",VLOOKUP(JP$421,TabelleK63BI,7,FALSE),""),"")</f>
        <v/>
      </c>
      <c r="JQ484" s="4" t="str">
        <f ca="1">IFERROR(IF($B484&lt;&gt;"",VLOOKUP(JQ$421,TabelleK63BI,7,FALSE),""),"")</f>
        <v/>
      </c>
      <c r="JR484" s="4" t="str">
        <f ca="1">IFERROR(IF($B484&lt;&gt;"",VLOOKUP(JR$421,TabelleK63BI,7,FALSE),""),"")</f>
        <v/>
      </c>
      <c r="JS484" s="4" t="str">
        <f ca="1">IFERROR(IF($B484&lt;&gt;"",VLOOKUP(JS$421,TabelleK63BI,7,FALSE),""),"")</f>
        <v/>
      </c>
      <c r="JT484" s="4" t="str">
        <f ca="1">IFERROR(IF($B484&lt;&gt;"",VLOOKUP(JT$421,TabelleK63BI,7,FALSE),""),"")</f>
        <v/>
      </c>
      <c r="JU484" s="4" t="str">
        <f ca="1">IFERROR(IF($B484&lt;&gt;"",VLOOKUP(JU$421,TabelleK63BI,7,FALSE),""),"")</f>
        <v/>
      </c>
      <c r="JV484" s="4" t="str">
        <f ca="1">IFERROR(IF($B484&lt;&gt;"",VLOOKUP(JV$421,TabelleK63BI,7,FALSE),""),"")</f>
        <v/>
      </c>
      <c r="JW484" s="4" t="str">
        <f ca="1">IFERROR(IF($B484&lt;&gt;"",VLOOKUP(JW$421,TabelleK63BI,7,FALSE),""),"")</f>
        <v/>
      </c>
      <c r="JX484" s="4" t="str">
        <f ca="1">IFERROR(IF($B484&lt;&gt;"",VLOOKUP(JX$421,TabelleK63BI,7,FALSE),""),"")</f>
        <v/>
      </c>
      <c r="JY484" s="4" t="str">
        <f ca="1">IFERROR(IF($B484&lt;&gt;"",VLOOKUP(JY$421,TabelleK63BI,7,FALSE),""),"")</f>
        <v/>
      </c>
      <c r="JZ484" s="4" t="str">
        <f ca="1">IFERROR(IF($B484&lt;&gt;"",VLOOKUP(JZ$421,TabelleK63BI,7,FALSE),""),"")</f>
        <v/>
      </c>
      <c r="KA484" s="4" t="str">
        <f ca="1">IFERROR(IF($B484&lt;&gt;"",VLOOKUP(KA$421,TabelleK63BI,7,FALSE),""),"")</f>
        <v/>
      </c>
      <c r="KB484" s="4" t="str">
        <f ca="1">IFERROR(IF($B484&lt;&gt;"",VLOOKUP(KB$421,TabelleK63BI,7,FALSE),""),"")</f>
        <v/>
      </c>
      <c r="KC484" s="4" t="str">
        <f ca="1">IFERROR(IF($B484&lt;&gt;"",VLOOKUP(KC$421,TabelleK63BI,7,FALSE),""),"")</f>
        <v/>
      </c>
      <c r="KD484" s="4" t="str">
        <f ca="1">IFERROR(IF($B484&lt;&gt;"",VLOOKUP(KD$421,TabelleK63BI,7,FALSE),""),"")</f>
        <v/>
      </c>
      <c r="KE484" s="4" t="str">
        <f ca="1">IFERROR(IF($B484&lt;&gt;"",VLOOKUP(KE$421,TabelleK63BI,7,FALSE),""),"")</f>
        <v/>
      </c>
      <c r="KF484" s="4" t="str">
        <f ca="1">IFERROR(IF($B484&lt;&gt;"",VLOOKUP(KF$421,TabelleK63BI,7,FALSE),""),"")</f>
        <v/>
      </c>
      <c r="KG484" s="4" t="str">
        <f ca="1">IFERROR(IF($B484&lt;&gt;"",VLOOKUP(KG$421,TabelleK63BI,7,FALSE),""),"")</f>
        <v/>
      </c>
      <c r="KH484" s="4" t="str">
        <f ca="1">IFERROR(IF($B484&lt;&gt;"",VLOOKUP(KH$421,TabelleK63BI,7,FALSE),""),"")</f>
        <v/>
      </c>
      <c r="KI484" s="4" t="str">
        <f ca="1">IFERROR(IF($B484&lt;&gt;"",VLOOKUP(KI$421,TabelleK63BI,7,FALSE),""),"")</f>
        <v/>
      </c>
      <c r="KJ484" s="4" t="str">
        <f ca="1">IFERROR(IF($B484&lt;&gt;"",VLOOKUP(KJ$421,TabelleK63BI,7,FALSE),""),"")</f>
        <v/>
      </c>
      <c r="KK484" s="4" t="str">
        <f ca="1">IFERROR(IF($B484&lt;&gt;"",VLOOKUP(KK$421,TabelleK63BI,7,FALSE),""),"")</f>
        <v/>
      </c>
      <c r="KL484" s="4" t="str">
        <f ca="1">IFERROR(IF($B484&lt;&gt;"",VLOOKUP(KL$421,TabelleK63BI,7,FALSE),""),"")</f>
        <v/>
      </c>
      <c r="KM484" s="4" t="str">
        <f ca="1">IFERROR(IF($B484&lt;&gt;"",VLOOKUP(KM$421,TabelleK63BI,7,FALSE),""),"")</f>
        <v/>
      </c>
      <c r="KN484" s="4" t="str">
        <f ca="1">IFERROR(IF($B484&lt;&gt;"",VLOOKUP(KN$421,TabelleK63BI,7,FALSE),""),"")</f>
        <v/>
      </c>
      <c r="KO484" s="4" t="str">
        <f ca="1">IFERROR(IF($B484&lt;&gt;"",VLOOKUP(KO$421,TabelleK63BI,7,FALSE),""),"")</f>
        <v/>
      </c>
      <c r="KP484" s="4" t="str">
        <f ca="1">IFERROR(IF($B484&lt;&gt;"",VLOOKUP(KP$421,TabelleK63BI,7,FALSE),""),"")</f>
        <v/>
      </c>
      <c r="KQ484" s="4" t="str">
        <f ca="1">IFERROR(IF($B484&lt;&gt;"",VLOOKUP(KQ$421,TabelleK63BI,7,FALSE),""),"")</f>
        <v/>
      </c>
      <c r="KR484" s="4" t="str">
        <f>IFERROR(VLOOKUP($KR$421,TabelleK63BI,7,FALSE),"")</f>
        <v/>
      </c>
      <c r="KS484" s="4" t="str">
        <f>IFERROR(VLOOKUP($KS$421,TabelleK63BI,7,FALSE),"")</f>
        <v/>
      </c>
    </row>
    <row r="485" spans="2:305" ht="12.75" hidden="1" customHeight="1" x14ac:dyDescent="0.2">
      <c r="B485" s="138" t="str">
        <f t="shared" ca="1" si="148"/>
        <v/>
      </c>
      <c r="C485" s="4" t="str">
        <f ca="1">IFERROR(IF($B485&lt;&gt;"",VLOOKUP(C$421,TabelleK64BI,7,FALSE),""),"")</f>
        <v/>
      </c>
      <c r="D485" s="4" t="str">
        <f ca="1">IFERROR(IF($B485&lt;&gt;"",VLOOKUP(D$421,TabelleK64BI,7,FALSE),""),"")</f>
        <v/>
      </c>
      <c r="E485" s="4" t="str">
        <f ca="1">IFERROR(IF($B485&lt;&gt;"",VLOOKUP(E$421,TabelleK64BI,7,FALSE),""),"")</f>
        <v/>
      </c>
      <c r="F485" s="4" t="str">
        <f ca="1">IFERROR(IF($B485&lt;&gt;"",VLOOKUP(F$421,TabelleK64BI,7,FALSE),""),"")</f>
        <v/>
      </c>
      <c r="G485" s="4" t="str">
        <f ca="1">IFERROR(IF($B485&lt;&gt;"",VLOOKUP(G$421,TabelleK64BI,7,FALSE),""),"")</f>
        <v/>
      </c>
      <c r="H485" s="4" t="str">
        <f ca="1">IFERROR(IF($B485&lt;&gt;"",VLOOKUP(H$421,TabelleK64BI,7,FALSE),""),"")</f>
        <v/>
      </c>
      <c r="I485" s="4" t="str">
        <f ca="1">IFERROR(IF($B485&lt;&gt;"",VLOOKUP(I$421,TabelleK64BI,7,FALSE),""),"")</f>
        <v/>
      </c>
      <c r="J485" s="4" t="str">
        <f ca="1">IFERROR(IF($B485&lt;&gt;"",VLOOKUP(J$421,TabelleK64BI,7,FALSE),""),"")</f>
        <v/>
      </c>
      <c r="K485" s="4" t="str">
        <f ca="1">IFERROR(IF($B485&lt;&gt;"",VLOOKUP(K$421,TabelleK64BI,7,FALSE),""),"")</f>
        <v/>
      </c>
      <c r="L485" s="4" t="str">
        <f ca="1">IFERROR(IF($B485&lt;&gt;"",VLOOKUP(L$421,TabelleK64BI,7,FALSE),""),"")</f>
        <v/>
      </c>
      <c r="M485" s="4" t="str">
        <f ca="1">IFERROR(IF($B485&lt;&gt;"",VLOOKUP(M$421,TabelleK64BI,7,FALSE),""),"")</f>
        <v/>
      </c>
      <c r="N485" s="4" t="str">
        <f ca="1">IFERROR(IF($B485&lt;&gt;"",VLOOKUP(N$421,TabelleK64BI,7,FALSE),""),"")</f>
        <v/>
      </c>
      <c r="O485" s="4" t="str">
        <f ca="1">IFERROR(IF($B485&lt;&gt;"",VLOOKUP(O$421,TabelleK64BI,7,FALSE),""),"")</f>
        <v/>
      </c>
      <c r="P485" s="4" t="str">
        <f ca="1">IFERROR(IF($B485&lt;&gt;"",VLOOKUP(P$421,TabelleK64BI,7,FALSE),""),"")</f>
        <v/>
      </c>
      <c r="Q485" s="4" t="str">
        <f ca="1">IFERROR(IF($B485&lt;&gt;"",VLOOKUP(Q$421,TabelleK64BI,7,FALSE),""),"")</f>
        <v/>
      </c>
      <c r="R485" s="4" t="str">
        <f ca="1">IFERROR(IF($B485&lt;&gt;"",VLOOKUP(R$421,TabelleK64BI,7,FALSE),""),"")</f>
        <v/>
      </c>
      <c r="S485" s="4" t="str">
        <f ca="1">IFERROR(IF($B485&lt;&gt;"",VLOOKUP(S$421,TabelleK64BI,7,FALSE),""),"")</f>
        <v/>
      </c>
      <c r="T485" s="4" t="str">
        <f ca="1">IFERROR(IF($B485&lt;&gt;"",VLOOKUP(T$421,TabelleK64BI,7,FALSE),""),"")</f>
        <v/>
      </c>
      <c r="U485" s="4" t="str">
        <f ca="1">IFERROR(IF($B485&lt;&gt;"",VLOOKUP(U$421,TabelleK64BI,7,FALSE),""),"")</f>
        <v/>
      </c>
      <c r="V485" s="4" t="str">
        <f ca="1">IFERROR(IF($B485&lt;&gt;"",VLOOKUP(V$421,TabelleK64BI,7,FALSE),""),"")</f>
        <v/>
      </c>
      <c r="W485" s="4" t="str">
        <f ca="1">IFERROR(IF($B485&lt;&gt;"",VLOOKUP(W$421,TabelleK64BI,7,FALSE),""),"")</f>
        <v/>
      </c>
      <c r="X485" s="4" t="str">
        <f ca="1">IFERROR(IF($B485&lt;&gt;"",VLOOKUP(X$421,TabelleK64BI,7,FALSE),""),"")</f>
        <v/>
      </c>
      <c r="Y485" s="4" t="str">
        <f ca="1">IFERROR(IF($B485&lt;&gt;"",VLOOKUP(Y$421,TabelleK64BI,7,FALSE),""),"")</f>
        <v/>
      </c>
      <c r="Z485" s="4" t="str">
        <f ca="1">IFERROR(IF($B485&lt;&gt;"",VLOOKUP(Z$421,TabelleK64BI,7,FALSE),""),"")</f>
        <v/>
      </c>
      <c r="AA485" s="4" t="str">
        <f ca="1">IFERROR(IF($B485&lt;&gt;"",VLOOKUP(AA$421,TabelleK64BI,7,FALSE),""),"")</f>
        <v/>
      </c>
      <c r="AB485" s="4" t="str">
        <f ca="1">IFERROR(IF($B485&lt;&gt;"",VLOOKUP(AB$421,TabelleK64BI,7,FALSE),""),"")</f>
        <v/>
      </c>
      <c r="AC485" s="4" t="str">
        <f ca="1">IFERROR(IF($B485&lt;&gt;"",VLOOKUP(AC$421,TabelleK64BI,7,FALSE),""),"")</f>
        <v/>
      </c>
      <c r="AD485" s="4" t="str">
        <f ca="1">IFERROR(IF($B485&lt;&gt;"",VLOOKUP(AD$421,TabelleK64BI,7,FALSE),""),"")</f>
        <v/>
      </c>
      <c r="AE485" s="4" t="str">
        <f ca="1">IFERROR(IF($B485&lt;&gt;"",VLOOKUP(AE$421,TabelleK64BI,7,FALSE),""),"")</f>
        <v/>
      </c>
      <c r="AF485" s="4" t="str">
        <f ca="1">IFERROR(IF($B485&lt;&gt;"",VLOOKUP(AF$421,TabelleK64BI,7,FALSE),""),"")</f>
        <v/>
      </c>
      <c r="AG485" s="4" t="str">
        <f ca="1">IFERROR(IF($B485&lt;&gt;"",VLOOKUP(AG$421,TabelleK64BI,7,FALSE),""),"")</f>
        <v/>
      </c>
      <c r="AH485" s="4" t="str">
        <f ca="1">IFERROR(IF($B485&lt;&gt;"",VLOOKUP(AH$421,TabelleK64BI,7,FALSE),""),"")</f>
        <v/>
      </c>
      <c r="AI485" s="4" t="str">
        <f ca="1">IFERROR(IF($B485&lt;&gt;"",VLOOKUP(AI$421,TabelleK64BI,7,FALSE),""),"")</f>
        <v/>
      </c>
      <c r="AJ485" s="4" t="str">
        <f ca="1">IFERROR(IF($B485&lt;&gt;"",VLOOKUP(AJ$421,TabelleK64BI,7,FALSE),""),"")</f>
        <v/>
      </c>
      <c r="AK485" s="4" t="str">
        <f ca="1">IFERROR(IF($B485&lt;&gt;"",VLOOKUP(AK$421,TabelleK64BI,7,FALSE),""),"")</f>
        <v/>
      </c>
      <c r="AL485" s="4" t="str">
        <f ca="1">IFERROR(IF($B485&lt;&gt;"",VLOOKUP(AL$421,TabelleK64BI,7,FALSE),""),"")</f>
        <v/>
      </c>
      <c r="AM485" s="4" t="str">
        <f ca="1">IFERROR(IF($B485&lt;&gt;"",VLOOKUP(AM$421,TabelleK64BI,7,FALSE),""),"")</f>
        <v/>
      </c>
      <c r="AN485" s="4" t="str">
        <f ca="1">IFERROR(IF($B485&lt;&gt;"",VLOOKUP(AN$421,TabelleK64BI,7,FALSE),""),"")</f>
        <v/>
      </c>
      <c r="AO485" s="4" t="str">
        <f ca="1">IFERROR(IF($B485&lt;&gt;"",VLOOKUP(AO$421,TabelleK64BI,7,FALSE),""),"")</f>
        <v/>
      </c>
      <c r="AP485" s="4" t="str">
        <f ca="1">IFERROR(IF($B485&lt;&gt;"",VLOOKUP(AP$421,TabelleK64BI,7,FALSE),""),"")</f>
        <v/>
      </c>
      <c r="AQ485" s="4" t="str">
        <f ca="1">IFERROR(IF($B485&lt;&gt;"",VLOOKUP(AQ$421,TabelleK64BI,7,FALSE),""),"")</f>
        <v/>
      </c>
      <c r="AR485" s="4" t="str">
        <f ca="1">IFERROR(IF($B485&lt;&gt;"",VLOOKUP(AR$421,TabelleK64BI,7,FALSE),""),"")</f>
        <v/>
      </c>
      <c r="AS485" s="4" t="str">
        <f ca="1">IFERROR(IF($B485&lt;&gt;"",VLOOKUP(AS$421,TabelleK64BI,7,FALSE),""),"")</f>
        <v/>
      </c>
      <c r="AT485" s="4" t="str">
        <f ca="1">IFERROR(IF($B485&lt;&gt;"",VLOOKUP(AT$421,TabelleK64BI,7,FALSE),""),"")</f>
        <v/>
      </c>
      <c r="AU485" s="4" t="str">
        <f ca="1">IFERROR(IF($B485&lt;&gt;"",VLOOKUP(AU$421,TabelleK64BI,7,FALSE),""),"")</f>
        <v/>
      </c>
      <c r="AV485" s="4" t="str">
        <f ca="1">IFERROR(IF($B485&lt;&gt;"",VLOOKUP(AV$421,TabelleK64BI,7,FALSE),""),"")</f>
        <v/>
      </c>
      <c r="AW485" s="4" t="str">
        <f ca="1">IFERROR(IF($B485&lt;&gt;"",VLOOKUP(AW$421,TabelleK64BI,7,FALSE),""),"")</f>
        <v/>
      </c>
      <c r="AX485" s="4" t="str">
        <f ca="1">IFERROR(IF($B485&lt;&gt;"",VLOOKUP(AX$421,TabelleK64BI,7,FALSE),""),"")</f>
        <v/>
      </c>
      <c r="AY485" s="4" t="str">
        <f ca="1">IFERROR(IF($B485&lt;&gt;"",VLOOKUP(AY$421,TabelleK64BI,7,FALSE),""),"")</f>
        <v/>
      </c>
      <c r="AZ485" s="4" t="str">
        <f ca="1">IFERROR(IF($B485&lt;&gt;"",VLOOKUP(AZ$421,TabelleK64BI,7,FALSE),""),"")</f>
        <v/>
      </c>
      <c r="BA485" s="4" t="str">
        <f ca="1">IFERROR(IF($B485&lt;&gt;"",VLOOKUP(BA$421,TabelleK64BI,7,FALSE),""),"")</f>
        <v/>
      </c>
      <c r="BB485" s="4" t="str">
        <f ca="1">IFERROR(IF($B485&lt;&gt;"",VLOOKUP(BB$421,TabelleK64BI,7,FALSE),""),"")</f>
        <v/>
      </c>
      <c r="BC485" s="4" t="str">
        <f ca="1">IFERROR(IF($B485&lt;&gt;"",VLOOKUP(BC$421,TabelleK64BI,7,FALSE),""),"")</f>
        <v/>
      </c>
      <c r="BD485" s="4" t="str">
        <f ca="1">IFERROR(IF($B485&lt;&gt;"",VLOOKUP(BD$421,TabelleK64BI,7,FALSE),""),"")</f>
        <v/>
      </c>
      <c r="BE485" s="4" t="str">
        <f ca="1">IFERROR(IF($B485&lt;&gt;"",VLOOKUP(BE$421,TabelleK64BI,7,FALSE),""),"")</f>
        <v/>
      </c>
      <c r="BF485" s="4" t="str">
        <f ca="1">IFERROR(IF($B485&lt;&gt;"",VLOOKUP(BF$421,TabelleK64BI,7,FALSE),""),"")</f>
        <v/>
      </c>
      <c r="BG485" s="4" t="str">
        <f ca="1">IFERROR(IF($B485&lt;&gt;"",VLOOKUP(BG$421,TabelleK64BI,7,FALSE),""),"")</f>
        <v/>
      </c>
      <c r="BH485" s="4" t="str">
        <f ca="1">IFERROR(IF($B485&lt;&gt;"",VLOOKUP(BH$421,TabelleK64BI,7,FALSE),""),"")</f>
        <v/>
      </c>
      <c r="BI485" s="4" t="str">
        <f ca="1">IFERROR(IF($B485&lt;&gt;"",VLOOKUP(BI$421,TabelleK64BI,7,FALSE),""),"")</f>
        <v/>
      </c>
      <c r="BJ485" s="4" t="str">
        <f ca="1">IFERROR(IF($B485&lt;&gt;"",VLOOKUP(BJ$421,TabelleK64BI,7,FALSE),""),"")</f>
        <v/>
      </c>
      <c r="BK485" s="4" t="str">
        <f ca="1">IFERROR(IF($B485&lt;&gt;"",VLOOKUP(BK$421,TabelleK64BI,7,FALSE),""),"")</f>
        <v/>
      </c>
      <c r="BL485" s="4" t="str">
        <f ca="1">IFERROR(IF($B485&lt;&gt;"",VLOOKUP(BL$421,TabelleK64BI,7,FALSE),""),"")</f>
        <v/>
      </c>
      <c r="BM485" s="4" t="str">
        <f ca="1">IFERROR(IF($B485&lt;&gt;"",VLOOKUP(BM$421,TabelleK64BI,7,FALSE),""),"")</f>
        <v/>
      </c>
      <c r="BN485" s="4" t="str">
        <f ca="1">IFERROR(IF($B485&lt;&gt;"",VLOOKUP(BN$421,TabelleK64BI,7,FALSE),""),"")</f>
        <v/>
      </c>
      <c r="BO485" s="4" t="str">
        <f ca="1">IFERROR(IF($B485&lt;&gt;"",VLOOKUP(BO$421,TabelleK64BI,7,FALSE),""),"")</f>
        <v/>
      </c>
      <c r="BP485" s="4" t="str">
        <f ca="1">IFERROR(IF($B485&lt;&gt;"",VLOOKUP(BP$421,TabelleK64BI,7,FALSE),""),"")</f>
        <v/>
      </c>
      <c r="BQ485" s="4" t="str">
        <f ca="1">IFERROR(IF($B485&lt;&gt;"",VLOOKUP(BQ$421,TabelleK64BI,7,FALSE),""),"")</f>
        <v/>
      </c>
      <c r="BR485" s="4" t="str">
        <f ca="1">IFERROR(IF($B485&lt;&gt;"",VLOOKUP(BR$421,TabelleK64BI,7,FALSE),""),"")</f>
        <v/>
      </c>
      <c r="BS485" s="4" t="str">
        <f ca="1">IFERROR(IF($B485&lt;&gt;"",VLOOKUP(BS$421,TabelleK64BI,7,FALSE),""),"")</f>
        <v/>
      </c>
      <c r="BT485" s="4" t="str">
        <f ca="1">IFERROR(IF($B485&lt;&gt;"",VLOOKUP(BT$421,TabelleK64BI,7,FALSE),""),"")</f>
        <v/>
      </c>
      <c r="BU485" s="4" t="str">
        <f ca="1">IFERROR(IF($B485&lt;&gt;"",VLOOKUP(BU$421,TabelleK64BI,7,FALSE),""),"")</f>
        <v/>
      </c>
      <c r="BV485" s="4" t="str">
        <f ca="1">IFERROR(IF($B485&lt;&gt;"",VLOOKUP(BV$421,TabelleK64BI,7,FALSE),""),"")</f>
        <v/>
      </c>
      <c r="BW485" s="4" t="str">
        <f ca="1">IFERROR(IF($B485&lt;&gt;"",VLOOKUP(BW$421,TabelleK64BI,7,FALSE),""),"")</f>
        <v/>
      </c>
      <c r="BX485" s="4" t="str">
        <f ca="1">IFERROR(IF($B485&lt;&gt;"",VLOOKUP(BX$421,TabelleK64BI,7,FALSE),""),"")</f>
        <v/>
      </c>
      <c r="BY485" s="4" t="str">
        <f ca="1">IFERROR(IF($B485&lt;&gt;"",VLOOKUP(BY$421,TabelleK64BI,7,FALSE),""),"")</f>
        <v/>
      </c>
      <c r="BZ485" s="4" t="str">
        <f ca="1">IFERROR(IF($B485&lt;&gt;"",VLOOKUP(BZ$421,TabelleK64BI,7,FALSE),""),"")</f>
        <v/>
      </c>
      <c r="CA485" s="4" t="str">
        <f ca="1">IFERROR(IF($B485&lt;&gt;"",VLOOKUP(CA$421,TabelleK64BI,7,FALSE),""),"")</f>
        <v/>
      </c>
      <c r="CB485" s="4" t="str">
        <f ca="1">IFERROR(IF($B485&lt;&gt;"",VLOOKUP(CB$421,TabelleK64BI,7,FALSE),""),"")</f>
        <v/>
      </c>
      <c r="CC485" s="4" t="str">
        <f ca="1">IFERROR(IF($B485&lt;&gt;"",VLOOKUP(CC$421,TabelleK64BI,7,FALSE),""),"")</f>
        <v/>
      </c>
      <c r="CD485" s="4" t="str">
        <f ca="1">IFERROR(IF($B485&lt;&gt;"",VLOOKUP(CD$421,TabelleK64BI,7,FALSE),""),"")</f>
        <v/>
      </c>
      <c r="CE485" s="4" t="str">
        <f ca="1">IFERROR(IF($B485&lt;&gt;"",VLOOKUP(CE$421,TabelleK64BI,7,FALSE),""),"")</f>
        <v/>
      </c>
      <c r="CF485" s="4" t="str">
        <f ca="1">IFERROR(IF($B485&lt;&gt;"",VLOOKUP(CF$421,TabelleK64BI,7,FALSE),""),"")</f>
        <v/>
      </c>
      <c r="CG485" s="4" t="str">
        <f ca="1">IFERROR(IF($B485&lt;&gt;"",VLOOKUP(CG$421,TabelleK64BI,7,FALSE),""),"")</f>
        <v/>
      </c>
      <c r="CH485" s="4" t="str">
        <f ca="1">IFERROR(IF($B485&lt;&gt;"",VLOOKUP(CH$421,TabelleK64BI,7,FALSE),""),"")</f>
        <v/>
      </c>
      <c r="CI485" s="4" t="str">
        <f ca="1">IFERROR(IF($B485&lt;&gt;"",VLOOKUP(CI$421,TabelleK64BI,7,FALSE),""),"")</f>
        <v/>
      </c>
      <c r="CJ485" s="4" t="str">
        <f ca="1">IFERROR(IF($B485&lt;&gt;"",VLOOKUP(CJ$421,TabelleK64BI,7,FALSE),""),"")</f>
        <v/>
      </c>
      <c r="CK485" s="4" t="str">
        <f ca="1">IFERROR(IF($B485&lt;&gt;"",VLOOKUP(CK$421,TabelleK64BI,7,FALSE),""),"")</f>
        <v/>
      </c>
      <c r="CL485" s="4" t="str">
        <f ca="1">IFERROR(IF($B485&lt;&gt;"",VLOOKUP(CL$421,TabelleK64BI,7,FALSE),""),"")</f>
        <v/>
      </c>
      <c r="CM485" s="4" t="str">
        <f ca="1">IFERROR(IF($B485&lt;&gt;"",VLOOKUP(CM$421,TabelleK64BI,7,FALSE),""),"")</f>
        <v/>
      </c>
      <c r="CN485" s="4" t="str">
        <f ca="1">IFERROR(IF($B485&lt;&gt;"",VLOOKUP(CN$421,TabelleK64BI,7,FALSE),""),"")</f>
        <v/>
      </c>
      <c r="CO485" s="4" t="str">
        <f ca="1">IFERROR(IF($B485&lt;&gt;"",VLOOKUP(CO$421,TabelleK64BI,7,FALSE),""),"")</f>
        <v/>
      </c>
      <c r="CP485" s="4" t="str">
        <f ca="1">IFERROR(IF($B485&lt;&gt;"",VLOOKUP(CP$421,TabelleK64BI,7,FALSE),""),"")</f>
        <v/>
      </c>
      <c r="CQ485" s="4" t="str">
        <f ca="1">IFERROR(IF($B485&lt;&gt;"",VLOOKUP(CQ$421,TabelleK64BI,7,FALSE),""),"")</f>
        <v/>
      </c>
      <c r="CR485" s="4" t="str">
        <f ca="1">IFERROR(IF($B485&lt;&gt;"",VLOOKUP(CR$421,TabelleK64BI,7,FALSE),""),"")</f>
        <v/>
      </c>
      <c r="CS485" s="4" t="str">
        <f ca="1">IFERROR(IF($B485&lt;&gt;"",VLOOKUP(CS$421,TabelleK64BI,7,FALSE),""),"")</f>
        <v/>
      </c>
      <c r="CT485" s="4" t="str">
        <f ca="1">IFERROR(IF($B485&lt;&gt;"",VLOOKUP(CT$421,TabelleK64BI,7,FALSE),""),"")</f>
        <v/>
      </c>
      <c r="CU485" s="4" t="str">
        <f ca="1">IFERROR(IF($B485&lt;&gt;"",VLOOKUP(CU$421,TabelleK64BI,7,FALSE),""),"")</f>
        <v/>
      </c>
      <c r="CV485" s="4" t="str">
        <f ca="1">IFERROR(IF($B485&lt;&gt;"",VLOOKUP(CV$421,TabelleK64BI,7,FALSE),""),"")</f>
        <v/>
      </c>
      <c r="CW485" s="4" t="str">
        <f ca="1">IFERROR(IF($B485&lt;&gt;"",VLOOKUP(CW$421,TabelleK64BI,7,FALSE),""),"")</f>
        <v/>
      </c>
      <c r="CX485" s="4" t="str">
        <f ca="1">IFERROR(IF($B485&lt;&gt;"",VLOOKUP(CX$421,TabelleK64BI,7,FALSE),""),"")</f>
        <v/>
      </c>
      <c r="CY485" s="4" t="str">
        <f ca="1">IFERROR(IF($B485&lt;&gt;"",VLOOKUP(CY$421,TabelleK64BI,7,FALSE),""),"")</f>
        <v/>
      </c>
      <c r="CZ485" s="4" t="str">
        <f ca="1">IFERROR(IF($B485&lt;&gt;"",VLOOKUP(CZ$421,TabelleK64BI,7,FALSE),""),"")</f>
        <v/>
      </c>
      <c r="DA485" s="4" t="str">
        <f ca="1">IFERROR(IF($B485&lt;&gt;"",VLOOKUP(DA$421,TabelleK64BI,7,FALSE),""),"")</f>
        <v/>
      </c>
      <c r="DB485" s="4" t="str">
        <f ca="1">IFERROR(IF($B485&lt;&gt;"",VLOOKUP(DB$421,TabelleK64BI,7,FALSE),""),"")</f>
        <v/>
      </c>
      <c r="DC485" s="4" t="str">
        <f ca="1">IFERROR(IF($B485&lt;&gt;"",VLOOKUP(DC$421,TabelleK64BI,7,FALSE),""),"")</f>
        <v/>
      </c>
      <c r="DD485" s="4" t="str">
        <f ca="1">IFERROR(IF($B485&lt;&gt;"",VLOOKUP(DD$421,TabelleK64BI,7,FALSE),""),"")</f>
        <v/>
      </c>
      <c r="DE485" s="4" t="str">
        <f ca="1">IFERROR(IF($B485&lt;&gt;"",VLOOKUP(DE$421,TabelleK64BI,7,FALSE),""),"")</f>
        <v/>
      </c>
      <c r="DF485" s="4" t="str">
        <f ca="1">IFERROR(IF($B485&lt;&gt;"",VLOOKUP(DF$421,TabelleK64BI,7,FALSE),""),"")</f>
        <v/>
      </c>
      <c r="DG485" s="4" t="str">
        <f ca="1">IFERROR(IF($B485&lt;&gt;"",VLOOKUP(DG$421,TabelleK64BI,7,FALSE),""),"")</f>
        <v/>
      </c>
      <c r="DH485" s="4" t="str">
        <f ca="1">IFERROR(IF($B485&lt;&gt;"",VLOOKUP(DH$421,TabelleK64BI,7,FALSE),""),"")</f>
        <v/>
      </c>
      <c r="DI485" s="4" t="str">
        <f ca="1">IFERROR(IF($B485&lt;&gt;"",VLOOKUP(DI$421,TabelleK64BI,7,FALSE),""),"")</f>
        <v/>
      </c>
      <c r="DJ485" s="4" t="str">
        <f ca="1">IFERROR(IF($B485&lt;&gt;"",VLOOKUP(DJ$421,TabelleK64BI,7,FALSE),""),"")</f>
        <v/>
      </c>
      <c r="DK485" s="4" t="str">
        <f ca="1">IFERROR(IF($B485&lt;&gt;"",VLOOKUP(DK$421,TabelleK64BI,7,FALSE),""),"")</f>
        <v/>
      </c>
      <c r="DL485" s="4" t="str">
        <f ca="1">IFERROR(IF($B485&lt;&gt;"",VLOOKUP(DL$421,TabelleK64BI,7,FALSE),""),"")</f>
        <v/>
      </c>
      <c r="DM485" s="4" t="str">
        <f ca="1">IFERROR(IF($B485&lt;&gt;"",VLOOKUP(DM$421,TabelleK64BI,7,FALSE),""),"")</f>
        <v/>
      </c>
      <c r="DN485" s="4" t="str">
        <f ca="1">IFERROR(IF($B485&lt;&gt;"",VLOOKUP(DN$421,TabelleK64BI,7,FALSE),""),"")</f>
        <v/>
      </c>
      <c r="DO485" s="4" t="str">
        <f ca="1">IFERROR(IF($B485&lt;&gt;"",VLOOKUP(DO$421,TabelleK64BI,7,FALSE),""),"")</f>
        <v/>
      </c>
      <c r="DP485" s="4" t="str">
        <f ca="1">IFERROR(IF($B485&lt;&gt;"",VLOOKUP(DP$421,TabelleK64BI,7,FALSE),""),"")</f>
        <v/>
      </c>
      <c r="DQ485" s="4" t="str">
        <f ca="1">IFERROR(IF($B485&lt;&gt;"",VLOOKUP(DQ$421,TabelleK64BI,7,FALSE),""),"")</f>
        <v/>
      </c>
      <c r="DR485" s="4" t="str">
        <f ca="1">IFERROR(IF($B485&lt;&gt;"",VLOOKUP(DR$421,TabelleK64BI,7,FALSE),""),"")</f>
        <v/>
      </c>
      <c r="DS485" s="4" t="str">
        <f ca="1">IFERROR(IF($B485&lt;&gt;"",VLOOKUP(DS$421,TabelleK64BI,7,FALSE),""),"")</f>
        <v/>
      </c>
      <c r="DT485" s="4" t="str">
        <f ca="1">IFERROR(IF($B485&lt;&gt;"",VLOOKUP(DT$421,TabelleK64BI,7,FALSE),""),"")</f>
        <v/>
      </c>
      <c r="DU485" s="4" t="str">
        <f ca="1">IFERROR(IF($B485&lt;&gt;"",VLOOKUP(DU$421,TabelleK64BI,7,FALSE),""),"")</f>
        <v/>
      </c>
      <c r="DV485" s="4" t="str">
        <f ca="1">IFERROR(IF($B485&lt;&gt;"",VLOOKUP(DV$421,TabelleK64BI,7,FALSE),""),"")</f>
        <v/>
      </c>
      <c r="DW485" s="4" t="str">
        <f ca="1">IFERROR(IF($B485&lt;&gt;"",VLOOKUP(DW$421,TabelleK64BI,7,FALSE),""),"")</f>
        <v/>
      </c>
      <c r="DX485" s="4" t="str">
        <f ca="1">IFERROR(IF($B485&lt;&gt;"",VLOOKUP(DX$421,TabelleK64BI,7,FALSE),""),"")</f>
        <v/>
      </c>
      <c r="DY485" s="4" t="str">
        <f ca="1">IFERROR(IF($B485&lt;&gt;"",VLOOKUP(DY$421,TabelleK64BI,7,FALSE),""),"")</f>
        <v/>
      </c>
      <c r="DZ485" s="4" t="str">
        <f ca="1">IFERROR(IF($B485&lt;&gt;"",VLOOKUP(DZ$421,TabelleK64BI,7,FALSE),""),"")</f>
        <v/>
      </c>
      <c r="EA485" s="4" t="str">
        <f ca="1">IFERROR(IF($B485&lt;&gt;"",VLOOKUP(EA$421,TabelleK64BI,7,FALSE),""),"")</f>
        <v/>
      </c>
      <c r="EB485" s="4" t="str">
        <f ca="1">IFERROR(IF($B485&lt;&gt;"",VLOOKUP(EB$421,TabelleK64BI,7,FALSE),""),"")</f>
        <v/>
      </c>
      <c r="EC485" s="4" t="str">
        <f ca="1">IFERROR(IF($B485&lt;&gt;"",VLOOKUP(EC$421,TabelleK64BI,7,FALSE),""),"")</f>
        <v/>
      </c>
      <c r="ED485" s="4" t="str">
        <f ca="1">IFERROR(IF($B485&lt;&gt;"",VLOOKUP(ED$421,TabelleK64BI,7,FALSE),""),"")</f>
        <v/>
      </c>
      <c r="EE485" s="4" t="str">
        <f ca="1">IFERROR(IF($B485&lt;&gt;"",VLOOKUP(EE$421,TabelleK64BI,7,FALSE),""),"")</f>
        <v/>
      </c>
      <c r="EF485" s="4" t="str">
        <f ca="1">IFERROR(IF($B485&lt;&gt;"",VLOOKUP(EF$421,TabelleK64BI,7,FALSE),""),"")</f>
        <v/>
      </c>
      <c r="EG485" s="4" t="str">
        <f ca="1">IFERROR(IF($B485&lt;&gt;"",VLOOKUP(EG$421,TabelleK64BI,7,FALSE),""),"")</f>
        <v/>
      </c>
      <c r="EH485" s="4" t="str">
        <f ca="1">IFERROR(IF($B485&lt;&gt;"",VLOOKUP(EH$421,TabelleK64BI,7,FALSE),""),"")</f>
        <v/>
      </c>
      <c r="EI485" s="4" t="str">
        <f ca="1">IFERROR(IF($B485&lt;&gt;"",VLOOKUP(EI$421,TabelleK64BI,7,FALSE),""),"")</f>
        <v/>
      </c>
      <c r="EJ485" s="4" t="str">
        <f ca="1">IFERROR(IF($B485&lt;&gt;"",VLOOKUP(EJ$421,TabelleK64BI,7,FALSE),""),"")</f>
        <v/>
      </c>
      <c r="EK485" s="4" t="str">
        <f ca="1">IFERROR(IF($B485&lt;&gt;"",VLOOKUP(EK$421,TabelleK64BI,7,FALSE),""),"")</f>
        <v/>
      </c>
      <c r="EL485" s="4" t="str">
        <f ca="1">IFERROR(IF($B485&lt;&gt;"",VLOOKUP(EL$421,TabelleK64BI,7,FALSE),""),"")</f>
        <v/>
      </c>
      <c r="EM485" s="4" t="str">
        <f ca="1">IFERROR(IF($B485&lt;&gt;"",VLOOKUP(EM$421,TabelleK64BI,7,FALSE),""),"")</f>
        <v/>
      </c>
      <c r="EN485" s="4" t="str">
        <f ca="1">IFERROR(IF($B485&lt;&gt;"",VLOOKUP(EN$421,TabelleK64BI,7,FALSE),""),"")</f>
        <v/>
      </c>
      <c r="EO485" s="4" t="str">
        <f ca="1">IFERROR(IF($B485&lt;&gt;"",VLOOKUP(EO$421,TabelleK64BI,7,FALSE),""),"")</f>
        <v/>
      </c>
      <c r="EP485" s="4" t="str">
        <f ca="1">IFERROR(IF($B485&lt;&gt;"",VLOOKUP(EP$421,TabelleK64BI,7,FALSE),""),"")</f>
        <v/>
      </c>
      <c r="EQ485" s="4" t="str">
        <f ca="1">IFERROR(IF($B485&lt;&gt;"",VLOOKUP(EQ$421,TabelleK64BI,7,FALSE),""),"")</f>
        <v/>
      </c>
      <c r="ER485" s="4" t="str">
        <f ca="1">IFERROR(IF($B485&lt;&gt;"",VLOOKUP(ER$421,TabelleK64BI,7,FALSE),""),"")</f>
        <v/>
      </c>
      <c r="ES485" s="4" t="str">
        <f ca="1">IFERROR(IF($B485&lt;&gt;"",VLOOKUP(ES$421,TabelleK64BI,7,FALSE),""),"")</f>
        <v/>
      </c>
      <c r="ET485" s="4" t="str">
        <f ca="1">IFERROR(IF($B485&lt;&gt;"",VLOOKUP(ET$421,TabelleK64BI,7,FALSE),""),"")</f>
        <v/>
      </c>
      <c r="EU485" s="4" t="str">
        <f ca="1">IFERROR(IF($B485&lt;&gt;"",VLOOKUP(EU$421,TabelleK64BI,7,FALSE),""),"")</f>
        <v/>
      </c>
      <c r="EV485" s="4" t="str">
        <f ca="1">IFERROR(IF($B485&lt;&gt;"",VLOOKUP(EV$421,TabelleK64BI,7,FALSE),""),"")</f>
        <v/>
      </c>
      <c r="EW485" s="4" t="str">
        <f ca="1">IFERROR(IF($B485&lt;&gt;"",VLOOKUP(EW$421,TabelleK64BI,7,FALSE),""),"")</f>
        <v/>
      </c>
      <c r="EX485" s="4" t="str">
        <f ca="1">IFERROR(IF($B485&lt;&gt;"",VLOOKUP(EX$421,TabelleK64BI,7,FALSE),""),"")</f>
        <v/>
      </c>
      <c r="EY485" s="4" t="str">
        <f ca="1">IFERROR(IF($B485&lt;&gt;"",VLOOKUP(EY$421,TabelleK64BI,7,FALSE),""),"")</f>
        <v/>
      </c>
      <c r="EZ485" s="4" t="str">
        <f ca="1">IFERROR(IF($B485&lt;&gt;"",VLOOKUP(EZ$421,TabelleK64BI,7,FALSE),""),"")</f>
        <v/>
      </c>
      <c r="FA485" s="4" t="str">
        <f ca="1">IFERROR(IF($B485&lt;&gt;"",VLOOKUP(FA$421,TabelleK64BI,7,FALSE),""),"")</f>
        <v/>
      </c>
      <c r="FB485" s="4" t="str">
        <f ca="1">IFERROR(IF($B485&lt;&gt;"",VLOOKUP(FB$421,TabelleK64BI,7,FALSE),""),"")</f>
        <v/>
      </c>
      <c r="FC485" s="4" t="str">
        <f ca="1">IFERROR(IF($B485&lt;&gt;"",VLOOKUP(FC$421,TabelleK64BI,7,FALSE),""),"")</f>
        <v/>
      </c>
      <c r="FD485" s="4" t="str">
        <f ca="1">IFERROR(IF($B485&lt;&gt;"",VLOOKUP(FD$421,TabelleK64BI,7,FALSE),""),"")</f>
        <v/>
      </c>
      <c r="FE485" s="4" t="str">
        <f ca="1">IFERROR(IF($B485&lt;&gt;"",VLOOKUP(FE$421,TabelleK64BI,7,FALSE),""),"")</f>
        <v/>
      </c>
      <c r="FF485" s="4" t="str">
        <f ca="1">IFERROR(IF($B485&lt;&gt;"",VLOOKUP(FF$421,TabelleK64BI,7,FALSE),""),"")</f>
        <v/>
      </c>
      <c r="FG485" s="4" t="str">
        <f ca="1">IFERROR(IF($B485&lt;&gt;"",VLOOKUP(FG$421,TabelleK64BI,7,FALSE),""),"")</f>
        <v/>
      </c>
      <c r="FH485" s="4" t="str">
        <f ca="1">IFERROR(IF($B485&lt;&gt;"",VLOOKUP(FH$421,TabelleK64BI,7,FALSE),""),"")</f>
        <v/>
      </c>
      <c r="FI485" s="4" t="str">
        <f ca="1">IFERROR(IF($B485&lt;&gt;"",VLOOKUP(FI$421,TabelleK64BI,7,FALSE),""),"")</f>
        <v/>
      </c>
      <c r="FJ485" s="4" t="str">
        <f ca="1">IFERROR(IF($B485&lt;&gt;"",VLOOKUP(FJ$421,TabelleK64BI,7,FALSE),""),"")</f>
        <v/>
      </c>
      <c r="FK485" s="4" t="str">
        <f ca="1">IFERROR(IF($B485&lt;&gt;"",VLOOKUP(FK$421,TabelleK64BI,7,FALSE),""),"")</f>
        <v/>
      </c>
      <c r="FL485" s="4" t="str">
        <f ca="1">IFERROR(IF($B485&lt;&gt;"",VLOOKUP(FL$421,TabelleK64BI,7,FALSE),""),"")</f>
        <v/>
      </c>
      <c r="FM485" s="4" t="str">
        <f ca="1">IFERROR(IF($B485&lt;&gt;"",VLOOKUP(FM$421,TabelleK64BI,7,FALSE),""),"")</f>
        <v/>
      </c>
      <c r="FN485" s="4" t="str">
        <f ca="1">IFERROR(IF($B485&lt;&gt;"",VLOOKUP(FN$421,TabelleK64BI,7,FALSE),""),"")</f>
        <v/>
      </c>
      <c r="FO485" s="4" t="str">
        <f ca="1">IFERROR(IF($B485&lt;&gt;"",VLOOKUP(FO$421,TabelleK64BI,7,FALSE),""),"")</f>
        <v/>
      </c>
      <c r="FP485" s="4" t="str">
        <f ca="1">IFERROR(IF($B485&lt;&gt;"",VLOOKUP(FP$421,TabelleK64BI,7,FALSE),""),"")</f>
        <v/>
      </c>
      <c r="FQ485" s="4" t="str">
        <f ca="1">IFERROR(IF($B485&lt;&gt;"",VLOOKUP(FQ$421,TabelleK64BI,7,FALSE),""),"")</f>
        <v/>
      </c>
      <c r="FR485" s="4" t="str">
        <f ca="1">IFERROR(IF($B485&lt;&gt;"",VLOOKUP(FR$421,TabelleK64BI,7,FALSE),""),"")</f>
        <v/>
      </c>
      <c r="FS485" s="4" t="str">
        <f ca="1">IFERROR(IF($B485&lt;&gt;"",VLOOKUP(FS$421,TabelleK64BI,7,FALSE),""),"")</f>
        <v/>
      </c>
      <c r="FT485" s="4" t="str">
        <f ca="1">IFERROR(IF($B485&lt;&gt;"",VLOOKUP(FT$421,TabelleK64BI,7,FALSE),""),"")</f>
        <v/>
      </c>
      <c r="FU485" s="4" t="str">
        <f ca="1">IFERROR(IF($B485&lt;&gt;"",VLOOKUP(FU$421,TabelleK64BI,7,FALSE),""),"")</f>
        <v/>
      </c>
      <c r="FV485" s="4" t="str">
        <f ca="1">IFERROR(IF($B485&lt;&gt;"",VLOOKUP(FV$421,TabelleK64BI,7,FALSE),""),"")</f>
        <v/>
      </c>
      <c r="FW485" s="4" t="str">
        <f ca="1">IFERROR(IF($B485&lt;&gt;"",VLOOKUP(FW$421,TabelleK64BI,7,FALSE),""),"")</f>
        <v/>
      </c>
      <c r="FX485" s="4" t="str">
        <f ca="1">IFERROR(IF($B485&lt;&gt;"",VLOOKUP(FX$421,TabelleK64BI,7,FALSE),""),"")</f>
        <v/>
      </c>
      <c r="FY485" s="4" t="str">
        <f ca="1">IFERROR(IF($B485&lt;&gt;"",VLOOKUP(FY$421,TabelleK64BI,7,FALSE),""),"")</f>
        <v/>
      </c>
      <c r="FZ485" s="4" t="str">
        <f ca="1">IFERROR(IF($B485&lt;&gt;"",VLOOKUP(FZ$421,TabelleK64BI,7,FALSE),""),"")</f>
        <v/>
      </c>
      <c r="GA485" s="4" t="str">
        <f ca="1">IFERROR(IF($B485&lt;&gt;"",VLOOKUP(GA$421,TabelleK64BI,7,FALSE),""),"")</f>
        <v/>
      </c>
      <c r="GB485" s="4" t="str">
        <f ca="1">IFERROR(IF($B485&lt;&gt;"",VLOOKUP(GB$421,TabelleK64BI,7,FALSE),""),"")</f>
        <v/>
      </c>
      <c r="GC485" s="4" t="str">
        <f ca="1">IFERROR(IF($B485&lt;&gt;"",VLOOKUP(GC$421,TabelleK64BI,7,FALSE),""),"")</f>
        <v/>
      </c>
      <c r="GD485" s="4" t="str">
        <f ca="1">IFERROR(IF($B485&lt;&gt;"",VLOOKUP(GD$421,TabelleK64BI,7,FALSE),""),"")</f>
        <v/>
      </c>
      <c r="GE485" s="4" t="str">
        <f ca="1">IFERROR(IF($B485&lt;&gt;"",VLOOKUP(GE$421,TabelleK64BI,7,FALSE),""),"")</f>
        <v/>
      </c>
      <c r="GF485" s="4" t="str">
        <f ca="1">IFERROR(IF($B485&lt;&gt;"",VLOOKUP(GF$421,TabelleK64BI,7,FALSE),""),"")</f>
        <v/>
      </c>
      <c r="GG485" s="4" t="str">
        <f ca="1">IFERROR(IF($B485&lt;&gt;"",VLOOKUP(GG$421,TabelleK64BI,7,FALSE),""),"")</f>
        <v/>
      </c>
      <c r="GH485" s="4" t="str">
        <f ca="1">IFERROR(IF($B485&lt;&gt;"",VLOOKUP(GH$421,TabelleK64BI,7,FALSE),""),"")</f>
        <v/>
      </c>
      <c r="GI485" s="4" t="str">
        <f ca="1">IFERROR(IF($B485&lt;&gt;"",VLOOKUP(GI$421,TabelleK64BI,7,FALSE),""),"")</f>
        <v/>
      </c>
      <c r="GJ485" s="4" t="str">
        <f ca="1">IFERROR(IF($B485&lt;&gt;"",VLOOKUP(GJ$421,TabelleK64BI,7,FALSE),""),"")</f>
        <v/>
      </c>
      <c r="GK485" s="4" t="str">
        <f ca="1">IFERROR(IF($B485&lt;&gt;"",VLOOKUP(GK$421,TabelleK64BI,7,FALSE),""),"")</f>
        <v/>
      </c>
      <c r="GL485" s="4" t="str">
        <f ca="1">IFERROR(IF($B485&lt;&gt;"",VLOOKUP(GL$421,TabelleK64BI,7,FALSE),""),"")</f>
        <v/>
      </c>
      <c r="GM485" s="4" t="str">
        <f ca="1">IFERROR(IF($B485&lt;&gt;"",VLOOKUP(GM$421,TabelleK64BI,7,FALSE),""),"")</f>
        <v/>
      </c>
      <c r="GN485" s="4" t="str">
        <f ca="1">IFERROR(IF($B485&lt;&gt;"",VLOOKUP(GN$421,TabelleK64BI,7,FALSE),""),"")</f>
        <v/>
      </c>
      <c r="GO485" s="4" t="str">
        <f ca="1">IFERROR(IF($B485&lt;&gt;"",VLOOKUP(GO$421,TabelleK64BI,7,FALSE),""),"")</f>
        <v/>
      </c>
      <c r="GP485" s="4" t="str">
        <f ca="1">IFERROR(IF($B485&lt;&gt;"",VLOOKUP(GP$421,TabelleK64BI,7,FALSE),""),"")</f>
        <v/>
      </c>
      <c r="GQ485" s="4" t="str">
        <f ca="1">IFERROR(IF($B485&lt;&gt;"",VLOOKUP(GQ$421,TabelleK64BI,7,FALSE),""),"")</f>
        <v/>
      </c>
      <c r="GR485" s="4" t="str">
        <f ca="1">IFERROR(IF($B485&lt;&gt;"",VLOOKUP(GR$421,TabelleK64BI,7,FALSE),""),"")</f>
        <v/>
      </c>
      <c r="GS485" s="4" t="str">
        <f ca="1">IFERROR(IF($B485&lt;&gt;"",VLOOKUP(GS$421,TabelleK64BI,7,FALSE),""),"")</f>
        <v/>
      </c>
      <c r="GT485" s="4" t="str">
        <f ca="1">IFERROR(IF($B485&lt;&gt;"",VLOOKUP(GT$421,TabelleK64BI,7,FALSE),""),"")</f>
        <v/>
      </c>
      <c r="GU485" s="4" t="str">
        <f ca="1">IFERROR(IF($B485&lt;&gt;"",VLOOKUP(GU$421,TabelleK64BI,7,FALSE),""),"")</f>
        <v/>
      </c>
      <c r="GV485" s="4" t="str">
        <f ca="1">IFERROR(IF($B485&lt;&gt;"",VLOOKUP(GV$421,TabelleK64BI,7,FALSE),""),"")</f>
        <v/>
      </c>
      <c r="GW485" s="4" t="str">
        <f ca="1">IFERROR(IF($B485&lt;&gt;"",VLOOKUP(GW$421,TabelleK64BI,7,FALSE),""),"")</f>
        <v/>
      </c>
      <c r="GX485" s="4" t="str">
        <f ca="1">IFERROR(IF($B485&lt;&gt;"",VLOOKUP(GX$421,TabelleK64BI,7,FALSE),""),"")</f>
        <v/>
      </c>
      <c r="GY485" s="4" t="str">
        <f ca="1">IFERROR(IF($B485&lt;&gt;"",VLOOKUP(GY$421,TabelleK64BI,7,FALSE),""),"")</f>
        <v/>
      </c>
      <c r="GZ485" s="4" t="str">
        <f ca="1">IFERROR(IF($B485&lt;&gt;"",VLOOKUP(GZ$421,TabelleK64BI,7,FALSE),""),"")</f>
        <v/>
      </c>
      <c r="HA485" s="4" t="str">
        <f ca="1">IFERROR(IF($B485&lt;&gt;"",VLOOKUP(HA$421,TabelleK64BI,7,FALSE),""),"")</f>
        <v/>
      </c>
      <c r="HB485" s="4" t="str">
        <f ca="1">IFERROR(IF($B485&lt;&gt;"",VLOOKUP(HB$421,TabelleK64BI,7,FALSE),""),"")</f>
        <v/>
      </c>
      <c r="HC485" s="4" t="str">
        <f ca="1">IFERROR(IF($B485&lt;&gt;"",VLOOKUP(HC$421,TabelleK64BI,7,FALSE),""),"")</f>
        <v/>
      </c>
      <c r="HD485" s="4" t="str">
        <f ca="1">IFERROR(IF($B485&lt;&gt;"",VLOOKUP(HD$421,TabelleK64BI,7,FALSE),""),"")</f>
        <v/>
      </c>
      <c r="HE485" s="4" t="str">
        <f ca="1">IFERROR(IF($B485&lt;&gt;"",VLOOKUP(HE$421,TabelleK64BI,7,FALSE),""),"")</f>
        <v/>
      </c>
      <c r="HF485" s="4" t="str">
        <f ca="1">IFERROR(IF($B485&lt;&gt;"",VLOOKUP(HF$421,TabelleK64BI,7,FALSE),""),"")</f>
        <v/>
      </c>
      <c r="HG485" s="4" t="str">
        <f ca="1">IFERROR(IF($B485&lt;&gt;"",VLOOKUP(HG$421,TabelleK64BI,7,FALSE),""),"")</f>
        <v/>
      </c>
      <c r="HH485" s="4" t="str">
        <f ca="1">IFERROR(IF($B485&lt;&gt;"",VLOOKUP(HH$421,TabelleK64BI,7,FALSE),""),"")</f>
        <v/>
      </c>
      <c r="HI485" s="4" t="str">
        <f ca="1">IFERROR(IF($B485&lt;&gt;"",VLOOKUP(HI$421,TabelleK64BI,7,FALSE),""),"")</f>
        <v/>
      </c>
      <c r="HJ485" s="4" t="str">
        <f ca="1">IFERROR(IF($B485&lt;&gt;"",VLOOKUP(HJ$421,TabelleK64BI,7,FALSE),""),"")</f>
        <v/>
      </c>
      <c r="HK485" s="4" t="str">
        <f ca="1">IFERROR(IF($B485&lt;&gt;"",VLOOKUP(HK$421,TabelleK64BI,7,FALSE),""),"")</f>
        <v/>
      </c>
      <c r="HL485" s="4" t="str">
        <f ca="1">IFERROR(IF($B485&lt;&gt;"",VLOOKUP(HL$421,TabelleK64BI,7,FALSE),""),"")</f>
        <v/>
      </c>
      <c r="HM485" s="4" t="str">
        <f ca="1">IFERROR(IF($B485&lt;&gt;"",VLOOKUP(HM$421,TabelleK64BI,7,FALSE),""),"")</f>
        <v/>
      </c>
      <c r="HN485" s="4" t="str">
        <f ca="1">IFERROR(IF($B485&lt;&gt;"",VLOOKUP(HN$421,TabelleK64BI,7,FALSE),""),"")</f>
        <v/>
      </c>
      <c r="HO485" s="4" t="str">
        <f ca="1">IFERROR(IF($B485&lt;&gt;"",VLOOKUP(HO$421,TabelleK64BI,7,FALSE),""),"")</f>
        <v/>
      </c>
      <c r="HP485" s="4" t="str">
        <f ca="1">IFERROR(IF($B485&lt;&gt;"",VLOOKUP(HP$421,TabelleK64BI,7,FALSE),""),"")</f>
        <v/>
      </c>
      <c r="HQ485" s="4" t="str">
        <f ca="1">IFERROR(IF($B485&lt;&gt;"",VLOOKUP(HQ$421,TabelleK64BI,7,FALSE),""),"")</f>
        <v/>
      </c>
      <c r="HR485" s="4" t="str">
        <f ca="1">IFERROR(IF($B485&lt;&gt;"",VLOOKUP(HR$421,TabelleK64BI,7,FALSE),""),"")</f>
        <v/>
      </c>
      <c r="HS485" s="4" t="str">
        <f ca="1">IFERROR(IF($B485&lt;&gt;"",VLOOKUP(HS$421,TabelleK64BI,7,FALSE),""),"")</f>
        <v/>
      </c>
      <c r="HT485" s="4" t="str">
        <f ca="1">IFERROR(IF($B485&lt;&gt;"",VLOOKUP(HT$421,TabelleK64BI,7,FALSE),""),"")</f>
        <v/>
      </c>
      <c r="HU485" s="4" t="str">
        <f ca="1">IFERROR(IF($B485&lt;&gt;"",VLOOKUP(HU$421,TabelleK64BI,7,FALSE),""),"")</f>
        <v/>
      </c>
      <c r="HV485" s="4" t="str">
        <f ca="1">IFERROR(IF($B485&lt;&gt;"",VLOOKUP(HV$421,TabelleK64BI,7,FALSE),""),"")</f>
        <v/>
      </c>
      <c r="HW485" s="4" t="str">
        <f ca="1">IFERROR(IF($B485&lt;&gt;"",VLOOKUP(HW$421,TabelleK64BI,7,FALSE),""),"")</f>
        <v/>
      </c>
      <c r="HX485" s="4" t="str">
        <f ca="1">IFERROR(IF($B485&lt;&gt;"",VLOOKUP(HX$421,TabelleK64BI,7,FALSE),""),"")</f>
        <v/>
      </c>
      <c r="HY485" s="4" t="str">
        <f ca="1">IFERROR(IF($B485&lt;&gt;"",VLOOKUP(HY$421,TabelleK64BI,7,FALSE),""),"")</f>
        <v/>
      </c>
      <c r="HZ485" s="4" t="str">
        <f ca="1">IFERROR(IF($B485&lt;&gt;"",VLOOKUP(HZ$421,TabelleK64BI,7,FALSE),""),"")</f>
        <v/>
      </c>
      <c r="IA485" s="4" t="str">
        <f ca="1">IFERROR(IF($B485&lt;&gt;"",VLOOKUP(IA$421,TabelleK64BI,7,FALSE),""),"")</f>
        <v/>
      </c>
      <c r="IB485" s="4" t="str">
        <f ca="1">IFERROR(IF($B485&lt;&gt;"",VLOOKUP(IB$421,TabelleK64BI,7,FALSE),""),"")</f>
        <v/>
      </c>
      <c r="IC485" s="4" t="str">
        <f ca="1">IFERROR(IF($B485&lt;&gt;"",VLOOKUP(IC$421,TabelleK64BI,7,FALSE),""),"")</f>
        <v/>
      </c>
      <c r="ID485" s="4" t="str">
        <f ca="1">IFERROR(IF($B485&lt;&gt;"",VLOOKUP(ID$421,TabelleK64BI,7,FALSE),""),"")</f>
        <v/>
      </c>
      <c r="IE485" s="4" t="str">
        <f ca="1">IFERROR(IF($B485&lt;&gt;"",VLOOKUP(IE$421,TabelleK64BI,7,FALSE),""),"")</f>
        <v/>
      </c>
      <c r="IF485" s="4" t="str">
        <f ca="1">IFERROR(IF($B485&lt;&gt;"",VLOOKUP(IF$421,TabelleK64BI,7,FALSE),""),"")</f>
        <v/>
      </c>
      <c r="IG485" s="4" t="str">
        <f ca="1">IFERROR(IF($B485&lt;&gt;"",VLOOKUP(IG$421,TabelleK64BI,7,FALSE),""),"")</f>
        <v/>
      </c>
      <c r="IH485" s="4" t="str">
        <f ca="1">IFERROR(IF($B485&lt;&gt;"",VLOOKUP(IH$421,TabelleK64BI,7,FALSE),""),"")</f>
        <v/>
      </c>
      <c r="II485" s="4" t="str">
        <f ca="1">IFERROR(IF($B485&lt;&gt;"",VLOOKUP(II$421,TabelleK64BI,7,FALSE),""),"")</f>
        <v/>
      </c>
      <c r="IJ485" s="4" t="str">
        <f ca="1">IFERROR(IF($B485&lt;&gt;"",VLOOKUP(IJ$421,TabelleK64BI,7,FALSE),""),"")</f>
        <v/>
      </c>
      <c r="IK485" s="4" t="str">
        <f ca="1">IFERROR(IF($B485&lt;&gt;"",VLOOKUP(IK$421,TabelleK64BI,7,FALSE),""),"")</f>
        <v/>
      </c>
      <c r="IL485" s="4" t="str">
        <f ca="1">IFERROR(IF($B485&lt;&gt;"",VLOOKUP(IL$421,TabelleK64BI,7,FALSE),""),"")</f>
        <v/>
      </c>
      <c r="IM485" s="4" t="str">
        <f ca="1">IFERROR(IF($B485&lt;&gt;"",VLOOKUP(IM$421,TabelleK64BI,7,FALSE),""),"")</f>
        <v/>
      </c>
      <c r="IN485" s="4" t="str">
        <f ca="1">IFERROR(IF($B485&lt;&gt;"",VLOOKUP(IN$421,TabelleK64BI,7,FALSE),""),"")</f>
        <v/>
      </c>
      <c r="IO485" s="4" t="str">
        <f ca="1">IFERROR(IF($B485&lt;&gt;"",VLOOKUP(IO$421,TabelleK64BI,7,FALSE),""),"")</f>
        <v/>
      </c>
      <c r="IP485" s="4" t="str">
        <f ca="1">IFERROR(IF($B485&lt;&gt;"",VLOOKUP(IP$421,TabelleK64BI,7,FALSE),""),"")</f>
        <v/>
      </c>
      <c r="IQ485" s="4" t="str">
        <f ca="1">IFERROR(IF($B485&lt;&gt;"",VLOOKUP(IQ$421,TabelleK64BI,7,FALSE),""),"")</f>
        <v/>
      </c>
      <c r="IR485" s="4" t="str">
        <f ca="1">IFERROR(IF($B485&lt;&gt;"",VLOOKUP(IR$421,TabelleK64BI,7,FALSE),""),"")</f>
        <v/>
      </c>
      <c r="IS485" s="4" t="str">
        <f ca="1">IFERROR(IF($B485&lt;&gt;"",VLOOKUP(IS$421,TabelleK64BI,7,FALSE),""),"")</f>
        <v/>
      </c>
      <c r="IT485" s="4" t="str">
        <f ca="1">IFERROR(IF($B485&lt;&gt;"",VLOOKUP(IT$421,TabelleK64BI,7,FALSE),""),"")</f>
        <v/>
      </c>
      <c r="IU485" s="4" t="str">
        <f ca="1">IFERROR(IF($B485&lt;&gt;"",VLOOKUP(IU$421,TabelleK64BI,7,FALSE),""),"")</f>
        <v/>
      </c>
      <c r="IV485" s="4" t="str">
        <f ca="1">IFERROR(IF($B485&lt;&gt;"",VLOOKUP(IV$421,TabelleK64BI,7,FALSE),""),"")</f>
        <v/>
      </c>
      <c r="IW485" s="4" t="str">
        <f ca="1">IFERROR(IF($B485&lt;&gt;"",VLOOKUP(IW$421,TabelleK64BI,7,FALSE),""),"")</f>
        <v/>
      </c>
      <c r="IX485" s="4" t="str">
        <f ca="1">IFERROR(IF($B485&lt;&gt;"",VLOOKUP(IX$421,TabelleK64BI,7,FALSE),""),"")</f>
        <v/>
      </c>
      <c r="IY485" s="4" t="str">
        <f ca="1">IFERROR(IF($B485&lt;&gt;"",VLOOKUP(IY$421,TabelleK64BI,7,FALSE),""),"")</f>
        <v/>
      </c>
      <c r="IZ485" s="4" t="str">
        <f ca="1">IFERROR(IF($B485&lt;&gt;"",VLOOKUP(IZ$421,TabelleK64BI,7,FALSE),""),"")</f>
        <v/>
      </c>
      <c r="JA485" s="4" t="str">
        <f ca="1">IFERROR(IF($B485&lt;&gt;"",VLOOKUP(JA$421,TabelleK64BI,7,FALSE),""),"")</f>
        <v/>
      </c>
      <c r="JB485" s="4" t="str">
        <f ca="1">IFERROR(IF($B485&lt;&gt;"",VLOOKUP(JB$421,TabelleK64BI,7,FALSE),""),"")</f>
        <v/>
      </c>
      <c r="JC485" s="4" t="str">
        <f ca="1">IFERROR(IF($B485&lt;&gt;"",VLOOKUP(JC$421,TabelleK64BI,7,FALSE),""),"")</f>
        <v/>
      </c>
      <c r="JD485" s="4" t="str">
        <f ca="1">IFERROR(IF($B485&lt;&gt;"",VLOOKUP(JD$421,TabelleK64BI,7,FALSE),""),"")</f>
        <v/>
      </c>
      <c r="JE485" s="4" t="str">
        <f ca="1">IFERROR(IF($B485&lt;&gt;"",VLOOKUP(JE$421,TabelleK64BI,7,FALSE),""),"")</f>
        <v/>
      </c>
      <c r="JF485" s="4" t="str">
        <f ca="1">IFERROR(IF($B485&lt;&gt;"",VLOOKUP(JF$421,TabelleK64BI,7,FALSE),""),"")</f>
        <v/>
      </c>
      <c r="JG485" s="4" t="str">
        <f ca="1">IFERROR(IF($B485&lt;&gt;"",VLOOKUP(JG$421,TabelleK64BI,7,FALSE),""),"")</f>
        <v/>
      </c>
      <c r="JH485" s="4" t="str">
        <f ca="1">IFERROR(IF($B485&lt;&gt;"",VLOOKUP(JH$421,TabelleK64BI,7,FALSE),""),"")</f>
        <v/>
      </c>
      <c r="JI485" s="4" t="str">
        <f ca="1">IFERROR(IF($B485&lt;&gt;"",VLOOKUP(JI$421,TabelleK64BI,7,FALSE),""),"")</f>
        <v/>
      </c>
      <c r="JJ485" s="4" t="str">
        <f ca="1">IFERROR(IF($B485&lt;&gt;"",VLOOKUP(JJ$421,TabelleK64BI,7,FALSE),""),"")</f>
        <v/>
      </c>
      <c r="JK485" s="4" t="str">
        <f ca="1">IFERROR(IF($B485&lt;&gt;"",VLOOKUP(JK$421,TabelleK64BI,7,FALSE),""),"")</f>
        <v/>
      </c>
      <c r="JL485" s="4" t="str">
        <f ca="1">IFERROR(IF($B485&lt;&gt;"",VLOOKUP(JL$421,TabelleK64BI,7,FALSE),""),"")</f>
        <v/>
      </c>
      <c r="JM485" s="4" t="str">
        <f ca="1">IFERROR(IF($B485&lt;&gt;"",VLOOKUP(JM$421,TabelleK64BI,7,FALSE),""),"")</f>
        <v/>
      </c>
      <c r="JN485" s="4" t="str">
        <f ca="1">IFERROR(IF($B485&lt;&gt;"",VLOOKUP(JN$421,TabelleK64BI,7,FALSE),""),"")</f>
        <v/>
      </c>
      <c r="JO485" s="4" t="str">
        <f ca="1">IFERROR(IF($B485&lt;&gt;"",VLOOKUP(JO$421,TabelleK64BI,7,FALSE),""),"")</f>
        <v/>
      </c>
      <c r="JP485" s="4" t="str">
        <f ca="1">IFERROR(IF($B485&lt;&gt;"",VLOOKUP(JP$421,TabelleK64BI,7,FALSE),""),"")</f>
        <v/>
      </c>
      <c r="JQ485" s="4" t="str">
        <f ca="1">IFERROR(IF($B485&lt;&gt;"",VLOOKUP(JQ$421,TabelleK64BI,7,FALSE),""),"")</f>
        <v/>
      </c>
      <c r="JR485" s="4" t="str">
        <f ca="1">IFERROR(IF($B485&lt;&gt;"",VLOOKUP(JR$421,TabelleK64BI,7,FALSE),""),"")</f>
        <v/>
      </c>
      <c r="JS485" s="4" t="str">
        <f ca="1">IFERROR(IF($B485&lt;&gt;"",VLOOKUP(JS$421,TabelleK64BI,7,FALSE),""),"")</f>
        <v/>
      </c>
      <c r="JT485" s="4" t="str">
        <f ca="1">IFERROR(IF($B485&lt;&gt;"",VLOOKUP(JT$421,TabelleK64BI,7,FALSE),""),"")</f>
        <v/>
      </c>
      <c r="JU485" s="4" t="str">
        <f ca="1">IFERROR(IF($B485&lt;&gt;"",VLOOKUP(JU$421,TabelleK64BI,7,FALSE),""),"")</f>
        <v/>
      </c>
      <c r="JV485" s="4" t="str">
        <f ca="1">IFERROR(IF($B485&lt;&gt;"",VLOOKUP(JV$421,TabelleK64BI,7,FALSE),""),"")</f>
        <v/>
      </c>
      <c r="JW485" s="4" t="str">
        <f ca="1">IFERROR(IF($B485&lt;&gt;"",VLOOKUP(JW$421,TabelleK64BI,7,FALSE),""),"")</f>
        <v/>
      </c>
      <c r="JX485" s="4" t="str">
        <f ca="1">IFERROR(IF($B485&lt;&gt;"",VLOOKUP(JX$421,TabelleK64BI,7,FALSE),""),"")</f>
        <v/>
      </c>
      <c r="JY485" s="4" t="str">
        <f ca="1">IFERROR(IF($B485&lt;&gt;"",VLOOKUP(JY$421,TabelleK64BI,7,FALSE),""),"")</f>
        <v/>
      </c>
      <c r="JZ485" s="4" t="str">
        <f ca="1">IFERROR(IF($B485&lt;&gt;"",VLOOKUP(JZ$421,TabelleK64BI,7,FALSE),""),"")</f>
        <v/>
      </c>
      <c r="KA485" s="4" t="str">
        <f ca="1">IFERROR(IF($B485&lt;&gt;"",VLOOKUP(KA$421,TabelleK64BI,7,FALSE),""),"")</f>
        <v/>
      </c>
      <c r="KB485" s="4" t="str">
        <f ca="1">IFERROR(IF($B485&lt;&gt;"",VLOOKUP(KB$421,TabelleK64BI,7,FALSE),""),"")</f>
        <v/>
      </c>
      <c r="KC485" s="4" t="str">
        <f ca="1">IFERROR(IF($B485&lt;&gt;"",VLOOKUP(KC$421,TabelleK64BI,7,FALSE),""),"")</f>
        <v/>
      </c>
      <c r="KD485" s="4" t="str">
        <f ca="1">IFERROR(IF($B485&lt;&gt;"",VLOOKUP(KD$421,TabelleK64BI,7,FALSE),""),"")</f>
        <v/>
      </c>
      <c r="KE485" s="4" t="str">
        <f ca="1">IFERROR(IF($B485&lt;&gt;"",VLOOKUP(KE$421,TabelleK64BI,7,FALSE),""),"")</f>
        <v/>
      </c>
      <c r="KF485" s="4" t="str">
        <f ca="1">IFERROR(IF($B485&lt;&gt;"",VLOOKUP(KF$421,TabelleK64BI,7,FALSE),""),"")</f>
        <v/>
      </c>
      <c r="KG485" s="4" t="str">
        <f ca="1">IFERROR(IF($B485&lt;&gt;"",VLOOKUP(KG$421,TabelleK64BI,7,FALSE),""),"")</f>
        <v/>
      </c>
      <c r="KH485" s="4" t="str">
        <f ca="1">IFERROR(IF($B485&lt;&gt;"",VLOOKUP(KH$421,TabelleK64BI,7,FALSE),""),"")</f>
        <v/>
      </c>
      <c r="KI485" s="4" t="str">
        <f ca="1">IFERROR(IF($B485&lt;&gt;"",VLOOKUP(KI$421,TabelleK64BI,7,FALSE),""),"")</f>
        <v/>
      </c>
      <c r="KJ485" s="4" t="str">
        <f ca="1">IFERROR(IF($B485&lt;&gt;"",VLOOKUP(KJ$421,TabelleK64BI,7,FALSE),""),"")</f>
        <v/>
      </c>
      <c r="KK485" s="4" t="str">
        <f ca="1">IFERROR(IF($B485&lt;&gt;"",VLOOKUP(KK$421,TabelleK64BI,7,FALSE),""),"")</f>
        <v/>
      </c>
      <c r="KL485" s="4" t="str">
        <f ca="1">IFERROR(IF($B485&lt;&gt;"",VLOOKUP(KL$421,TabelleK64BI,7,FALSE),""),"")</f>
        <v/>
      </c>
      <c r="KM485" s="4" t="str">
        <f ca="1">IFERROR(IF($B485&lt;&gt;"",VLOOKUP(KM$421,TabelleK64BI,7,FALSE),""),"")</f>
        <v/>
      </c>
      <c r="KN485" s="4" t="str">
        <f ca="1">IFERROR(IF($B485&lt;&gt;"",VLOOKUP(KN$421,TabelleK64BI,7,FALSE),""),"")</f>
        <v/>
      </c>
      <c r="KO485" s="4" t="str">
        <f ca="1">IFERROR(IF($B485&lt;&gt;"",VLOOKUP(KO$421,TabelleK64BI,7,FALSE),""),"")</f>
        <v/>
      </c>
      <c r="KP485" s="4" t="str">
        <f ca="1">IFERROR(IF($B485&lt;&gt;"",VLOOKUP(KP$421,TabelleK64BI,7,FALSE),""),"")</f>
        <v/>
      </c>
      <c r="KQ485" s="4" t="str">
        <f ca="1">IFERROR(IF($B485&lt;&gt;"",VLOOKUP(KQ$421,TabelleK64BI,7,FALSE),""),"")</f>
        <v/>
      </c>
      <c r="KR485" s="4" t="str">
        <f>IFERROR(VLOOKUP($KR$421,TabelleK64BI,7,FALSE),"")</f>
        <v/>
      </c>
      <c r="KS485" s="4" t="str">
        <f>IFERROR(VLOOKUP($KS$421,TabelleK64BI,7,FALSE),"")</f>
        <v/>
      </c>
    </row>
    <row r="486" spans="2:305" ht="12.75" hidden="1" customHeight="1" x14ac:dyDescent="0.2">
      <c r="B486" s="138" t="str">
        <f t="shared" ca="1" si="148"/>
        <v/>
      </c>
      <c r="C486" s="4" t="str">
        <f ca="1">IFERROR(IF($B486&lt;&gt;"",VLOOKUP(C$421,TabelleK65BI,7,FALSE),""),"")</f>
        <v/>
      </c>
      <c r="D486" s="4" t="str">
        <f ca="1">IFERROR(IF($B486&lt;&gt;"",VLOOKUP(D$421,TabelleK65BI,7,FALSE),""),"")</f>
        <v/>
      </c>
      <c r="E486" s="4" t="str">
        <f ca="1">IFERROR(IF($B486&lt;&gt;"",VLOOKUP(E$421,TabelleK65BI,7,FALSE),""),"")</f>
        <v/>
      </c>
      <c r="F486" s="4" t="str">
        <f ca="1">IFERROR(IF($B486&lt;&gt;"",VLOOKUP(F$421,TabelleK65BI,7,FALSE),""),"")</f>
        <v/>
      </c>
      <c r="G486" s="4" t="str">
        <f ca="1">IFERROR(IF($B486&lt;&gt;"",VLOOKUP(G$421,TabelleK65BI,7,FALSE),""),"")</f>
        <v/>
      </c>
      <c r="H486" s="4" t="str">
        <f ca="1">IFERROR(IF($B486&lt;&gt;"",VLOOKUP(H$421,TabelleK65BI,7,FALSE),""),"")</f>
        <v/>
      </c>
      <c r="I486" s="4" t="str">
        <f ca="1">IFERROR(IF($B486&lt;&gt;"",VLOOKUP(I$421,TabelleK65BI,7,FALSE),""),"")</f>
        <v/>
      </c>
      <c r="J486" s="4" t="str">
        <f ca="1">IFERROR(IF($B486&lt;&gt;"",VLOOKUP(J$421,TabelleK65BI,7,FALSE),""),"")</f>
        <v/>
      </c>
      <c r="K486" s="4" t="str">
        <f ca="1">IFERROR(IF($B486&lt;&gt;"",VLOOKUP(K$421,TabelleK65BI,7,FALSE),""),"")</f>
        <v/>
      </c>
      <c r="L486" s="4" t="str">
        <f ca="1">IFERROR(IF($B486&lt;&gt;"",VLOOKUP(L$421,TabelleK65BI,7,FALSE),""),"")</f>
        <v/>
      </c>
      <c r="M486" s="4" t="str">
        <f ca="1">IFERROR(IF($B486&lt;&gt;"",VLOOKUP(M$421,TabelleK65BI,7,FALSE),""),"")</f>
        <v/>
      </c>
      <c r="N486" s="4" t="str">
        <f ca="1">IFERROR(IF($B486&lt;&gt;"",VLOOKUP(N$421,TabelleK65BI,7,FALSE),""),"")</f>
        <v/>
      </c>
      <c r="O486" s="4" t="str">
        <f ca="1">IFERROR(IF($B486&lt;&gt;"",VLOOKUP(O$421,TabelleK65BI,7,FALSE),""),"")</f>
        <v/>
      </c>
      <c r="P486" s="4" t="str">
        <f ca="1">IFERROR(IF($B486&lt;&gt;"",VLOOKUP(P$421,TabelleK65BI,7,FALSE),""),"")</f>
        <v/>
      </c>
      <c r="Q486" s="4" t="str">
        <f ca="1">IFERROR(IF($B486&lt;&gt;"",VLOOKUP(Q$421,TabelleK65BI,7,FALSE),""),"")</f>
        <v/>
      </c>
      <c r="R486" s="4" t="str">
        <f ca="1">IFERROR(IF($B486&lt;&gt;"",VLOOKUP(R$421,TabelleK65BI,7,FALSE),""),"")</f>
        <v/>
      </c>
      <c r="S486" s="4" t="str">
        <f ca="1">IFERROR(IF($B486&lt;&gt;"",VLOOKUP(S$421,TabelleK65BI,7,FALSE),""),"")</f>
        <v/>
      </c>
      <c r="T486" s="4" t="str">
        <f ca="1">IFERROR(IF($B486&lt;&gt;"",VLOOKUP(T$421,TabelleK65BI,7,FALSE),""),"")</f>
        <v/>
      </c>
      <c r="U486" s="4" t="str">
        <f ca="1">IFERROR(IF($B486&lt;&gt;"",VLOOKUP(U$421,TabelleK65BI,7,FALSE),""),"")</f>
        <v/>
      </c>
      <c r="V486" s="4" t="str">
        <f ca="1">IFERROR(IF($B486&lt;&gt;"",VLOOKUP(V$421,TabelleK65BI,7,FALSE),""),"")</f>
        <v/>
      </c>
      <c r="W486" s="4" t="str">
        <f ca="1">IFERROR(IF($B486&lt;&gt;"",VLOOKUP(W$421,TabelleK65BI,7,FALSE),""),"")</f>
        <v/>
      </c>
      <c r="X486" s="4" t="str">
        <f ca="1">IFERROR(IF($B486&lt;&gt;"",VLOOKUP(X$421,TabelleK65BI,7,FALSE),""),"")</f>
        <v/>
      </c>
      <c r="Y486" s="4" t="str">
        <f ca="1">IFERROR(IF($B486&lt;&gt;"",VLOOKUP(Y$421,TabelleK65BI,7,FALSE),""),"")</f>
        <v/>
      </c>
      <c r="Z486" s="4" t="str">
        <f ca="1">IFERROR(IF($B486&lt;&gt;"",VLOOKUP(Z$421,TabelleK65BI,7,FALSE),""),"")</f>
        <v/>
      </c>
      <c r="AA486" s="4" t="str">
        <f ca="1">IFERROR(IF($B486&lt;&gt;"",VLOOKUP(AA$421,TabelleK65BI,7,FALSE),""),"")</f>
        <v/>
      </c>
      <c r="AB486" s="4" t="str">
        <f ca="1">IFERROR(IF($B486&lt;&gt;"",VLOOKUP(AB$421,TabelleK65BI,7,FALSE),""),"")</f>
        <v/>
      </c>
      <c r="AC486" s="4" t="str">
        <f ca="1">IFERROR(IF($B486&lt;&gt;"",VLOOKUP(AC$421,TabelleK65BI,7,FALSE),""),"")</f>
        <v/>
      </c>
      <c r="AD486" s="4" t="str">
        <f ca="1">IFERROR(IF($B486&lt;&gt;"",VLOOKUP(AD$421,TabelleK65BI,7,FALSE),""),"")</f>
        <v/>
      </c>
      <c r="AE486" s="4" t="str">
        <f ca="1">IFERROR(IF($B486&lt;&gt;"",VLOOKUP(AE$421,TabelleK65BI,7,FALSE),""),"")</f>
        <v/>
      </c>
      <c r="AF486" s="4" t="str">
        <f ca="1">IFERROR(IF($B486&lt;&gt;"",VLOOKUP(AF$421,TabelleK65BI,7,FALSE),""),"")</f>
        <v/>
      </c>
      <c r="AG486" s="4" t="str">
        <f ca="1">IFERROR(IF($B486&lt;&gt;"",VLOOKUP(AG$421,TabelleK65BI,7,FALSE),""),"")</f>
        <v/>
      </c>
      <c r="AH486" s="4" t="str">
        <f ca="1">IFERROR(IF($B486&lt;&gt;"",VLOOKUP(AH$421,TabelleK65BI,7,FALSE),""),"")</f>
        <v/>
      </c>
      <c r="AI486" s="4" t="str">
        <f ca="1">IFERROR(IF($B486&lt;&gt;"",VLOOKUP(AI$421,TabelleK65BI,7,FALSE),""),"")</f>
        <v/>
      </c>
      <c r="AJ486" s="4" t="str">
        <f ca="1">IFERROR(IF($B486&lt;&gt;"",VLOOKUP(AJ$421,TabelleK65BI,7,FALSE),""),"")</f>
        <v/>
      </c>
      <c r="AK486" s="4" t="str">
        <f ca="1">IFERROR(IF($B486&lt;&gt;"",VLOOKUP(AK$421,TabelleK65BI,7,FALSE),""),"")</f>
        <v/>
      </c>
      <c r="AL486" s="4" t="str">
        <f ca="1">IFERROR(IF($B486&lt;&gt;"",VLOOKUP(AL$421,TabelleK65BI,7,FALSE),""),"")</f>
        <v/>
      </c>
      <c r="AM486" s="4" t="str">
        <f ca="1">IFERROR(IF($B486&lt;&gt;"",VLOOKUP(AM$421,TabelleK65BI,7,FALSE),""),"")</f>
        <v/>
      </c>
      <c r="AN486" s="4" t="str">
        <f ca="1">IFERROR(IF($B486&lt;&gt;"",VLOOKUP(AN$421,TabelleK65BI,7,FALSE),""),"")</f>
        <v/>
      </c>
      <c r="AO486" s="4" t="str">
        <f ca="1">IFERROR(IF($B486&lt;&gt;"",VLOOKUP(AO$421,TabelleK65BI,7,FALSE),""),"")</f>
        <v/>
      </c>
      <c r="AP486" s="4" t="str">
        <f ca="1">IFERROR(IF($B486&lt;&gt;"",VLOOKUP(AP$421,TabelleK65BI,7,FALSE),""),"")</f>
        <v/>
      </c>
      <c r="AQ486" s="4" t="str">
        <f ca="1">IFERROR(IF($B486&lt;&gt;"",VLOOKUP(AQ$421,TabelleK65BI,7,FALSE),""),"")</f>
        <v/>
      </c>
      <c r="AR486" s="4" t="str">
        <f ca="1">IFERROR(IF($B486&lt;&gt;"",VLOOKUP(AR$421,TabelleK65BI,7,FALSE),""),"")</f>
        <v/>
      </c>
      <c r="AS486" s="4" t="str">
        <f ca="1">IFERROR(IF($B486&lt;&gt;"",VLOOKUP(AS$421,TabelleK65BI,7,FALSE),""),"")</f>
        <v/>
      </c>
      <c r="AT486" s="4" t="str">
        <f ca="1">IFERROR(IF($B486&lt;&gt;"",VLOOKUP(AT$421,TabelleK65BI,7,FALSE),""),"")</f>
        <v/>
      </c>
      <c r="AU486" s="4" t="str">
        <f ca="1">IFERROR(IF($B486&lt;&gt;"",VLOOKUP(AU$421,TabelleK65BI,7,FALSE),""),"")</f>
        <v/>
      </c>
      <c r="AV486" s="4" t="str">
        <f ca="1">IFERROR(IF($B486&lt;&gt;"",VLOOKUP(AV$421,TabelleK65BI,7,FALSE),""),"")</f>
        <v/>
      </c>
      <c r="AW486" s="4" t="str">
        <f ca="1">IFERROR(IF($B486&lt;&gt;"",VLOOKUP(AW$421,TabelleK65BI,7,FALSE),""),"")</f>
        <v/>
      </c>
      <c r="AX486" s="4" t="str">
        <f ca="1">IFERROR(IF($B486&lt;&gt;"",VLOOKUP(AX$421,TabelleK65BI,7,FALSE),""),"")</f>
        <v/>
      </c>
      <c r="AY486" s="4" t="str">
        <f ca="1">IFERROR(IF($B486&lt;&gt;"",VLOOKUP(AY$421,TabelleK65BI,7,FALSE),""),"")</f>
        <v/>
      </c>
      <c r="AZ486" s="4" t="str">
        <f ca="1">IFERROR(IF($B486&lt;&gt;"",VLOOKUP(AZ$421,TabelleK65BI,7,FALSE),""),"")</f>
        <v/>
      </c>
      <c r="BA486" s="4" t="str">
        <f ca="1">IFERROR(IF($B486&lt;&gt;"",VLOOKUP(BA$421,TabelleK65BI,7,FALSE),""),"")</f>
        <v/>
      </c>
      <c r="BB486" s="4" t="str">
        <f ca="1">IFERROR(IF($B486&lt;&gt;"",VLOOKUP(BB$421,TabelleK65BI,7,FALSE),""),"")</f>
        <v/>
      </c>
      <c r="BC486" s="4" t="str">
        <f ca="1">IFERROR(IF($B486&lt;&gt;"",VLOOKUP(BC$421,TabelleK65BI,7,FALSE),""),"")</f>
        <v/>
      </c>
      <c r="BD486" s="4" t="str">
        <f ca="1">IFERROR(IF($B486&lt;&gt;"",VLOOKUP(BD$421,TabelleK65BI,7,FALSE),""),"")</f>
        <v/>
      </c>
      <c r="BE486" s="4" t="str">
        <f ca="1">IFERROR(IF($B486&lt;&gt;"",VLOOKUP(BE$421,TabelleK65BI,7,FALSE),""),"")</f>
        <v/>
      </c>
      <c r="BF486" s="4" t="str">
        <f ca="1">IFERROR(IF($B486&lt;&gt;"",VLOOKUP(BF$421,TabelleK65BI,7,FALSE),""),"")</f>
        <v/>
      </c>
      <c r="BG486" s="4" t="str">
        <f ca="1">IFERROR(IF($B486&lt;&gt;"",VLOOKUP(BG$421,TabelleK65BI,7,FALSE),""),"")</f>
        <v/>
      </c>
      <c r="BH486" s="4" t="str">
        <f ca="1">IFERROR(IF($B486&lt;&gt;"",VLOOKUP(BH$421,TabelleK65BI,7,FALSE),""),"")</f>
        <v/>
      </c>
      <c r="BI486" s="4" t="str">
        <f ca="1">IFERROR(IF($B486&lt;&gt;"",VLOOKUP(BI$421,TabelleK65BI,7,FALSE),""),"")</f>
        <v/>
      </c>
      <c r="BJ486" s="4" t="str">
        <f ca="1">IFERROR(IF($B486&lt;&gt;"",VLOOKUP(BJ$421,TabelleK65BI,7,FALSE),""),"")</f>
        <v/>
      </c>
      <c r="BK486" s="4" t="str">
        <f ca="1">IFERROR(IF($B486&lt;&gt;"",VLOOKUP(BK$421,TabelleK65BI,7,FALSE),""),"")</f>
        <v/>
      </c>
      <c r="BL486" s="4" t="str">
        <f ca="1">IFERROR(IF($B486&lt;&gt;"",VLOOKUP(BL$421,TabelleK65BI,7,FALSE),""),"")</f>
        <v/>
      </c>
      <c r="BM486" s="4" t="str">
        <f ca="1">IFERROR(IF($B486&lt;&gt;"",VLOOKUP(BM$421,TabelleK65BI,7,FALSE),""),"")</f>
        <v/>
      </c>
      <c r="BN486" s="4" t="str">
        <f ca="1">IFERROR(IF($B486&lt;&gt;"",VLOOKUP(BN$421,TabelleK65BI,7,FALSE),""),"")</f>
        <v/>
      </c>
      <c r="BO486" s="4" t="str">
        <f ca="1">IFERROR(IF($B486&lt;&gt;"",VLOOKUP(BO$421,TabelleK65BI,7,FALSE),""),"")</f>
        <v/>
      </c>
      <c r="BP486" s="4" t="str">
        <f ca="1">IFERROR(IF($B486&lt;&gt;"",VLOOKUP(BP$421,TabelleK65BI,7,FALSE),""),"")</f>
        <v/>
      </c>
      <c r="BQ486" s="4" t="str">
        <f ca="1">IFERROR(IF($B486&lt;&gt;"",VLOOKUP(BQ$421,TabelleK65BI,7,FALSE),""),"")</f>
        <v/>
      </c>
      <c r="BR486" s="4" t="str">
        <f ca="1">IFERROR(IF($B486&lt;&gt;"",VLOOKUP(BR$421,TabelleK65BI,7,FALSE),""),"")</f>
        <v/>
      </c>
      <c r="BS486" s="4" t="str">
        <f ca="1">IFERROR(IF($B486&lt;&gt;"",VLOOKUP(BS$421,TabelleK65BI,7,FALSE),""),"")</f>
        <v/>
      </c>
      <c r="BT486" s="4" t="str">
        <f ca="1">IFERROR(IF($B486&lt;&gt;"",VLOOKUP(BT$421,TabelleK65BI,7,FALSE),""),"")</f>
        <v/>
      </c>
      <c r="BU486" s="4" t="str">
        <f ca="1">IFERROR(IF($B486&lt;&gt;"",VLOOKUP(BU$421,TabelleK65BI,7,FALSE),""),"")</f>
        <v/>
      </c>
      <c r="BV486" s="4" t="str">
        <f ca="1">IFERROR(IF($B486&lt;&gt;"",VLOOKUP(BV$421,TabelleK65BI,7,FALSE),""),"")</f>
        <v/>
      </c>
      <c r="BW486" s="4" t="str">
        <f ca="1">IFERROR(IF($B486&lt;&gt;"",VLOOKUP(BW$421,TabelleK65BI,7,FALSE),""),"")</f>
        <v/>
      </c>
      <c r="BX486" s="4" t="str">
        <f ca="1">IFERROR(IF($B486&lt;&gt;"",VLOOKUP(BX$421,TabelleK65BI,7,FALSE),""),"")</f>
        <v/>
      </c>
      <c r="BY486" s="4" t="str">
        <f ca="1">IFERROR(IF($B486&lt;&gt;"",VLOOKUP(BY$421,TabelleK65BI,7,FALSE),""),"")</f>
        <v/>
      </c>
      <c r="BZ486" s="4" t="str">
        <f ca="1">IFERROR(IF($B486&lt;&gt;"",VLOOKUP(BZ$421,TabelleK65BI,7,FALSE),""),"")</f>
        <v/>
      </c>
      <c r="CA486" s="4" t="str">
        <f ca="1">IFERROR(IF($B486&lt;&gt;"",VLOOKUP(CA$421,TabelleK65BI,7,FALSE),""),"")</f>
        <v/>
      </c>
      <c r="CB486" s="4" t="str">
        <f ca="1">IFERROR(IF($B486&lt;&gt;"",VLOOKUP(CB$421,TabelleK65BI,7,FALSE),""),"")</f>
        <v/>
      </c>
      <c r="CC486" s="4" t="str">
        <f ca="1">IFERROR(IF($B486&lt;&gt;"",VLOOKUP(CC$421,TabelleK65BI,7,FALSE),""),"")</f>
        <v/>
      </c>
      <c r="CD486" s="4" t="str">
        <f ca="1">IFERROR(IF($B486&lt;&gt;"",VLOOKUP(CD$421,TabelleK65BI,7,FALSE),""),"")</f>
        <v/>
      </c>
      <c r="CE486" s="4" t="str">
        <f ca="1">IFERROR(IF($B486&lt;&gt;"",VLOOKUP(CE$421,TabelleK65BI,7,FALSE),""),"")</f>
        <v/>
      </c>
      <c r="CF486" s="4" t="str">
        <f ca="1">IFERROR(IF($B486&lt;&gt;"",VLOOKUP(CF$421,TabelleK65BI,7,FALSE),""),"")</f>
        <v/>
      </c>
      <c r="CG486" s="4" t="str">
        <f ca="1">IFERROR(IF($B486&lt;&gt;"",VLOOKUP(CG$421,TabelleK65BI,7,FALSE),""),"")</f>
        <v/>
      </c>
      <c r="CH486" s="4" t="str">
        <f ca="1">IFERROR(IF($B486&lt;&gt;"",VLOOKUP(CH$421,TabelleK65BI,7,FALSE),""),"")</f>
        <v/>
      </c>
      <c r="CI486" s="4" t="str">
        <f ca="1">IFERROR(IF($B486&lt;&gt;"",VLOOKUP(CI$421,TabelleK65BI,7,FALSE),""),"")</f>
        <v/>
      </c>
      <c r="CJ486" s="4" t="str">
        <f ca="1">IFERROR(IF($B486&lt;&gt;"",VLOOKUP(CJ$421,TabelleK65BI,7,FALSE),""),"")</f>
        <v/>
      </c>
      <c r="CK486" s="4" t="str">
        <f ca="1">IFERROR(IF($B486&lt;&gt;"",VLOOKUP(CK$421,TabelleK65BI,7,FALSE),""),"")</f>
        <v/>
      </c>
      <c r="CL486" s="4" t="str">
        <f ca="1">IFERROR(IF($B486&lt;&gt;"",VLOOKUP(CL$421,TabelleK65BI,7,FALSE),""),"")</f>
        <v/>
      </c>
      <c r="CM486" s="4" t="str">
        <f ca="1">IFERROR(IF($B486&lt;&gt;"",VLOOKUP(CM$421,TabelleK65BI,7,FALSE),""),"")</f>
        <v/>
      </c>
      <c r="CN486" s="4" t="str">
        <f ca="1">IFERROR(IF($B486&lt;&gt;"",VLOOKUP(CN$421,TabelleK65BI,7,FALSE),""),"")</f>
        <v/>
      </c>
      <c r="CO486" s="4" t="str">
        <f ca="1">IFERROR(IF($B486&lt;&gt;"",VLOOKUP(CO$421,TabelleK65BI,7,FALSE),""),"")</f>
        <v/>
      </c>
      <c r="CP486" s="4" t="str">
        <f ca="1">IFERROR(IF($B486&lt;&gt;"",VLOOKUP(CP$421,TabelleK65BI,7,FALSE),""),"")</f>
        <v/>
      </c>
      <c r="CQ486" s="4" t="str">
        <f ca="1">IFERROR(IF($B486&lt;&gt;"",VLOOKUP(CQ$421,TabelleK65BI,7,FALSE),""),"")</f>
        <v/>
      </c>
      <c r="CR486" s="4" t="str">
        <f ca="1">IFERROR(IF($B486&lt;&gt;"",VLOOKUP(CR$421,TabelleK65BI,7,FALSE),""),"")</f>
        <v/>
      </c>
      <c r="CS486" s="4" t="str">
        <f ca="1">IFERROR(IF($B486&lt;&gt;"",VLOOKUP(CS$421,TabelleK65BI,7,FALSE),""),"")</f>
        <v/>
      </c>
      <c r="CT486" s="4" t="str">
        <f ca="1">IFERROR(IF($B486&lt;&gt;"",VLOOKUP(CT$421,TabelleK65BI,7,FALSE),""),"")</f>
        <v/>
      </c>
      <c r="CU486" s="4" t="str">
        <f ca="1">IFERROR(IF($B486&lt;&gt;"",VLOOKUP(CU$421,TabelleK65BI,7,FALSE),""),"")</f>
        <v/>
      </c>
      <c r="CV486" s="4" t="str">
        <f ca="1">IFERROR(IF($B486&lt;&gt;"",VLOOKUP(CV$421,TabelleK65BI,7,FALSE),""),"")</f>
        <v/>
      </c>
      <c r="CW486" s="4" t="str">
        <f ca="1">IFERROR(IF($B486&lt;&gt;"",VLOOKUP(CW$421,TabelleK65BI,7,FALSE),""),"")</f>
        <v/>
      </c>
      <c r="CX486" s="4" t="str">
        <f ca="1">IFERROR(IF($B486&lt;&gt;"",VLOOKUP(CX$421,TabelleK65BI,7,FALSE),""),"")</f>
        <v/>
      </c>
      <c r="CY486" s="4" t="str">
        <f ca="1">IFERROR(IF($B486&lt;&gt;"",VLOOKUP(CY$421,TabelleK65BI,7,FALSE),""),"")</f>
        <v/>
      </c>
      <c r="CZ486" s="4" t="str">
        <f ca="1">IFERROR(IF($B486&lt;&gt;"",VLOOKUP(CZ$421,TabelleK65BI,7,FALSE),""),"")</f>
        <v/>
      </c>
      <c r="DA486" s="4" t="str">
        <f ca="1">IFERROR(IF($B486&lt;&gt;"",VLOOKUP(DA$421,TabelleK65BI,7,FALSE),""),"")</f>
        <v/>
      </c>
      <c r="DB486" s="4" t="str">
        <f ca="1">IFERROR(IF($B486&lt;&gt;"",VLOOKUP(DB$421,TabelleK65BI,7,FALSE),""),"")</f>
        <v/>
      </c>
      <c r="DC486" s="4" t="str">
        <f ca="1">IFERROR(IF($B486&lt;&gt;"",VLOOKUP(DC$421,TabelleK65BI,7,FALSE),""),"")</f>
        <v/>
      </c>
      <c r="DD486" s="4" t="str">
        <f ca="1">IFERROR(IF($B486&lt;&gt;"",VLOOKUP(DD$421,TabelleK65BI,7,FALSE),""),"")</f>
        <v/>
      </c>
      <c r="DE486" s="4" t="str">
        <f ca="1">IFERROR(IF($B486&lt;&gt;"",VLOOKUP(DE$421,TabelleK65BI,7,FALSE),""),"")</f>
        <v/>
      </c>
      <c r="DF486" s="4" t="str">
        <f ca="1">IFERROR(IF($B486&lt;&gt;"",VLOOKUP(DF$421,TabelleK65BI,7,FALSE),""),"")</f>
        <v/>
      </c>
      <c r="DG486" s="4" t="str">
        <f ca="1">IFERROR(IF($B486&lt;&gt;"",VLOOKUP(DG$421,TabelleK65BI,7,FALSE),""),"")</f>
        <v/>
      </c>
      <c r="DH486" s="4" t="str">
        <f ca="1">IFERROR(IF($B486&lt;&gt;"",VLOOKUP(DH$421,TabelleK65BI,7,FALSE),""),"")</f>
        <v/>
      </c>
      <c r="DI486" s="4" t="str">
        <f ca="1">IFERROR(IF($B486&lt;&gt;"",VLOOKUP(DI$421,TabelleK65BI,7,FALSE),""),"")</f>
        <v/>
      </c>
      <c r="DJ486" s="4" t="str">
        <f ca="1">IFERROR(IF($B486&lt;&gt;"",VLOOKUP(DJ$421,TabelleK65BI,7,FALSE),""),"")</f>
        <v/>
      </c>
      <c r="DK486" s="4" t="str">
        <f ca="1">IFERROR(IF($B486&lt;&gt;"",VLOOKUP(DK$421,TabelleK65BI,7,FALSE),""),"")</f>
        <v/>
      </c>
      <c r="DL486" s="4" t="str">
        <f ca="1">IFERROR(IF($B486&lt;&gt;"",VLOOKUP(DL$421,TabelleK65BI,7,FALSE),""),"")</f>
        <v/>
      </c>
      <c r="DM486" s="4" t="str">
        <f ca="1">IFERROR(IF($B486&lt;&gt;"",VLOOKUP(DM$421,TabelleK65BI,7,FALSE),""),"")</f>
        <v/>
      </c>
      <c r="DN486" s="4" t="str">
        <f ca="1">IFERROR(IF($B486&lt;&gt;"",VLOOKUP(DN$421,TabelleK65BI,7,FALSE),""),"")</f>
        <v/>
      </c>
      <c r="DO486" s="4" t="str">
        <f ca="1">IFERROR(IF($B486&lt;&gt;"",VLOOKUP(DO$421,TabelleK65BI,7,FALSE),""),"")</f>
        <v/>
      </c>
      <c r="DP486" s="4" t="str">
        <f ca="1">IFERROR(IF($B486&lt;&gt;"",VLOOKUP(DP$421,TabelleK65BI,7,FALSE),""),"")</f>
        <v/>
      </c>
      <c r="DQ486" s="4" t="str">
        <f ca="1">IFERROR(IF($B486&lt;&gt;"",VLOOKUP(DQ$421,TabelleK65BI,7,FALSE),""),"")</f>
        <v/>
      </c>
      <c r="DR486" s="4" t="str">
        <f ca="1">IFERROR(IF($B486&lt;&gt;"",VLOOKUP(DR$421,TabelleK65BI,7,FALSE),""),"")</f>
        <v/>
      </c>
      <c r="DS486" s="4" t="str">
        <f ca="1">IFERROR(IF($B486&lt;&gt;"",VLOOKUP(DS$421,TabelleK65BI,7,FALSE),""),"")</f>
        <v/>
      </c>
      <c r="DT486" s="4" t="str">
        <f ca="1">IFERROR(IF($B486&lt;&gt;"",VLOOKUP(DT$421,TabelleK65BI,7,FALSE),""),"")</f>
        <v/>
      </c>
      <c r="DU486" s="4" t="str">
        <f ca="1">IFERROR(IF($B486&lt;&gt;"",VLOOKUP(DU$421,TabelleK65BI,7,FALSE),""),"")</f>
        <v/>
      </c>
      <c r="DV486" s="4" t="str">
        <f ca="1">IFERROR(IF($B486&lt;&gt;"",VLOOKUP(DV$421,TabelleK65BI,7,FALSE),""),"")</f>
        <v/>
      </c>
      <c r="DW486" s="4" t="str">
        <f ca="1">IFERROR(IF($B486&lt;&gt;"",VLOOKUP(DW$421,TabelleK65BI,7,FALSE),""),"")</f>
        <v/>
      </c>
      <c r="DX486" s="4" t="str">
        <f ca="1">IFERROR(IF($B486&lt;&gt;"",VLOOKUP(DX$421,TabelleK65BI,7,FALSE),""),"")</f>
        <v/>
      </c>
      <c r="DY486" s="4" t="str">
        <f ca="1">IFERROR(IF($B486&lt;&gt;"",VLOOKUP(DY$421,TabelleK65BI,7,FALSE),""),"")</f>
        <v/>
      </c>
      <c r="DZ486" s="4" t="str">
        <f ca="1">IFERROR(IF($B486&lt;&gt;"",VLOOKUP(DZ$421,TabelleK65BI,7,FALSE),""),"")</f>
        <v/>
      </c>
      <c r="EA486" s="4" t="str">
        <f ca="1">IFERROR(IF($B486&lt;&gt;"",VLOOKUP(EA$421,TabelleK65BI,7,FALSE),""),"")</f>
        <v/>
      </c>
      <c r="EB486" s="4" t="str">
        <f ca="1">IFERROR(IF($B486&lt;&gt;"",VLOOKUP(EB$421,TabelleK65BI,7,FALSE),""),"")</f>
        <v/>
      </c>
      <c r="EC486" s="4" t="str">
        <f ca="1">IFERROR(IF($B486&lt;&gt;"",VLOOKUP(EC$421,TabelleK65BI,7,FALSE),""),"")</f>
        <v/>
      </c>
      <c r="ED486" s="4" t="str">
        <f ca="1">IFERROR(IF($B486&lt;&gt;"",VLOOKUP(ED$421,TabelleK65BI,7,FALSE),""),"")</f>
        <v/>
      </c>
      <c r="EE486" s="4" t="str">
        <f ca="1">IFERROR(IF($B486&lt;&gt;"",VLOOKUP(EE$421,TabelleK65BI,7,FALSE),""),"")</f>
        <v/>
      </c>
      <c r="EF486" s="4" t="str">
        <f ca="1">IFERROR(IF($B486&lt;&gt;"",VLOOKUP(EF$421,TabelleK65BI,7,FALSE),""),"")</f>
        <v/>
      </c>
      <c r="EG486" s="4" t="str">
        <f ca="1">IFERROR(IF($B486&lt;&gt;"",VLOOKUP(EG$421,TabelleK65BI,7,FALSE),""),"")</f>
        <v/>
      </c>
      <c r="EH486" s="4" t="str">
        <f ca="1">IFERROR(IF($B486&lt;&gt;"",VLOOKUP(EH$421,TabelleK65BI,7,FALSE),""),"")</f>
        <v/>
      </c>
      <c r="EI486" s="4" t="str">
        <f ca="1">IFERROR(IF($B486&lt;&gt;"",VLOOKUP(EI$421,TabelleK65BI,7,FALSE),""),"")</f>
        <v/>
      </c>
      <c r="EJ486" s="4" t="str">
        <f ca="1">IFERROR(IF($B486&lt;&gt;"",VLOOKUP(EJ$421,TabelleK65BI,7,FALSE),""),"")</f>
        <v/>
      </c>
      <c r="EK486" s="4" t="str">
        <f ca="1">IFERROR(IF($B486&lt;&gt;"",VLOOKUP(EK$421,TabelleK65BI,7,FALSE),""),"")</f>
        <v/>
      </c>
      <c r="EL486" s="4" t="str">
        <f ca="1">IFERROR(IF($B486&lt;&gt;"",VLOOKUP(EL$421,TabelleK65BI,7,FALSE),""),"")</f>
        <v/>
      </c>
      <c r="EM486" s="4" t="str">
        <f ca="1">IFERROR(IF($B486&lt;&gt;"",VLOOKUP(EM$421,TabelleK65BI,7,FALSE),""),"")</f>
        <v/>
      </c>
      <c r="EN486" s="4" t="str">
        <f ca="1">IFERROR(IF($B486&lt;&gt;"",VLOOKUP(EN$421,TabelleK65BI,7,FALSE),""),"")</f>
        <v/>
      </c>
      <c r="EO486" s="4" t="str">
        <f ca="1">IFERROR(IF($B486&lt;&gt;"",VLOOKUP(EO$421,TabelleK65BI,7,FALSE),""),"")</f>
        <v/>
      </c>
      <c r="EP486" s="4" t="str">
        <f ca="1">IFERROR(IF($B486&lt;&gt;"",VLOOKUP(EP$421,TabelleK65BI,7,FALSE),""),"")</f>
        <v/>
      </c>
      <c r="EQ486" s="4" t="str">
        <f ca="1">IFERROR(IF($B486&lt;&gt;"",VLOOKUP(EQ$421,TabelleK65BI,7,FALSE),""),"")</f>
        <v/>
      </c>
      <c r="ER486" s="4" t="str">
        <f ca="1">IFERROR(IF($B486&lt;&gt;"",VLOOKUP(ER$421,TabelleK65BI,7,FALSE),""),"")</f>
        <v/>
      </c>
      <c r="ES486" s="4" t="str">
        <f ca="1">IFERROR(IF($B486&lt;&gt;"",VLOOKUP(ES$421,TabelleK65BI,7,FALSE),""),"")</f>
        <v/>
      </c>
      <c r="ET486" s="4" t="str">
        <f ca="1">IFERROR(IF($B486&lt;&gt;"",VLOOKUP(ET$421,TabelleK65BI,7,FALSE),""),"")</f>
        <v/>
      </c>
      <c r="EU486" s="4" t="str">
        <f ca="1">IFERROR(IF($B486&lt;&gt;"",VLOOKUP(EU$421,TabelleK65BI,7,FALSE),""),"")</f>
        <v/>
      </c>
      <c r="EV486" s="4" t="str">
        <f ca="1">IFERROR(IF($B486&lt;&gt;"",VLOOKUP(EV$421,TabelleK65BI,7,FALSE),""),"")</f>
        <v/>
      </c>
      <c r="EW486" s="4" t="str">
        <f ca="1">IFERROR(IF($B486&lt;&gt;"",VLOOKUP(EW$421,TabelleK65BI,7,FALSE),""),"")</f>
        <v/>
      </c>
      <c r="EX486" s="4" t="str">
        <f ca="1">IFERROR(IF($B486&lt;&gt;"",VLOOKUP(EX$421,TabelleK65BI,7,FALSE),""),"")</f>
        <v/>
      </c>
      <c r="EY486" s="4" t="str">
        <f ca="1">IFERROR(IF($B486&lt;&gt;"",VLOOKUP(EY$421,TabelleK65BI,7,FALSE),""),"")</f>
        <v/>
      </c>
      <c r="EZ486" s="4" t="str">
        <f ca="1">IFERROR(IF($B486&lt;&gt;"",VLOOKUP(EZ$421,TabelleK65BI,7,FALSE),""),"")</f>
        <v/>
      </c>
      <c r="FA486" s="4" t="str">
        <f ca="1">IFERROR(IF($B486&lt;&gt;"",VLOOKUP(FA$421,TabelleK65BI,7,FALSE),""),"")</f>
        <v/>
      </c>
      <c r="FB486" s="4" t="str">
        <f ca="1">IFERROR(IF($B486&lt;&gt;"",VLOOKUP(FB$421,TabelleK65BI,7,FALSE),""),"")</f>
        <v/>
      </c>
      <c r="FC486" s="4" t="str">
        <f ca="1">IFERROR(IF($B486&lt;&gt;"",VLOOKUP(FC$421,TabelleK65BI,7,FALSE),""),"")</f>
        <v/>
      </c>
      <c r="FD486" s="4" t="str">
        <f ca="1">IFERROR(IF($B486&lt;&gt;"",VLOOKUP(FD$421,TabelleK65BI,7,FALSE),""),"")</f>
        <v/>
      </c>
      <c r="FE486" s="4" t="str">
        <f ca="1">IFERROR(IF($B486&lt;&gt;"",VLOOKUP(FE$421,TabelleK65BI,7,FALSE),""),"")</f>
        <v/>
      </c>
      <c r="FF486" s="4" t="str">
        <f ca="1">IFERROR(IF($B486&lt;&gt;"",VLOOKUP(FF$421,TabelleK65BI,7,FALSE),""),"")</f>
        <v/>
      </c>
      <c r="FG486" s="4" t="str">
        <f ca="1">IFERROR(IF($B486&lt;&gt;"",VLOOKUP(FG$421,TabelleK65BI,7,FALSE),""),"")</f>
        <v/>
      </c>
      <c r="FH486" s="4" t="str">
        <f ca="1">IFERROR(IF($B486&lt;&gt;"",VLOOKUP(FH$421,TabelleK65BI,7,FALSE),""),"")</f>
        <v/>
      </c>
      <c r="FI486" s="4" t="str">
        <f ca="1">IFERROR(IF($B486&lt;&gt;"",VLOOKUP(FI$421,TabelleK65BI,7,FALSE),""),"")</f>
        <v/>
      </c>
      <c r="FJ486" s="4" t="str">
        <f ca="1">IFERROR(IF($B486&lt;&gt;"",VLOOKUP(FJ$421,TabelleK65BI,7,FALSE),""),"")</f>
        <v/>
      </c>
      <c r="FK486" s="4" t="str">
        <f ca="1">IFERROR(IF($B486&lt;&gt;"",VLOOKUP(FK$421,TabelleK65BI,7,FALSE),""),"")</f>
        <v/>
      </c>
      <c r="FL486" s="4" t="str">
        <f ca="1">IFERROR(IF($B486&lt;&gt;"",VLOOKUP(FL$421,TabelleK65BI,7,FALSE),""),"")</f>
        <v/>
      </c>
      <c r="FM486" s="4" t="str">
        <f ca="1">IFERROR(IF($B486&lt;&gt;"",VLOOKUP(FM$421,TabelleK65BI,7,FALSE),""),"")</f>
        <v/>
      </c>
      <c r="FN486" s="4" t="str">
        <f ca="1">IFERROR(IF($B486&lt;&gt;"",VLOOKUP(FN$421,TabelleK65BI,7,FALSE),""),"")</f>
        <v/>
      </c>
      <c r="FO486" s="4" t="str">
        <f ca="1">IFERROR(IF($B486&lt;&gt;"",VLOOKUP(FO$421,TabelleK65BI,7,FALSE),""),"")</f>
        <v/>
      </c>
      <c r="FP486" s="4" t="str">
        <f ca="1">IFERROR(IF($B486&lt;&gt;"",VLOOKUP(FP$421,TabelleK65BI,7,FALSE),""),"")</f>
        <v/>
      </c>
      <c r="FQ486" s="4" t="str">
        <f ca="1">IFERROR(IF($B486&lt;&gt;"",VLOOKUP(FQ$421,TabelleK65BI,7,FALSE),""),"")</f>
        <v/>
      </c>
      <c r="FR486" s="4" t="str">
        <f ca="1">IFERROR(IF($B486&lt;&gt;"",VLOOKUP(FR$421,TabelleK65BI,7,FALSE),""),"")</f>
        <v/>
      </c>
      <c r="FS486" s="4" t="str">
        <f ca="1">IFERROR(IF($B486&lt;&gt;"",VLOOKUP(FS$421,TabelleK65BI,7,FALSE),""),"")</f>
        <v/>
      </c>
      <c r="FT486" s="4" t="str">
        <f ca="1">IFERROR(IF($B486&lt;&gt;"",VLOOKUP(FT$421,TabelleK65BI,7,FALSE),""),"")</f>
        <v/>
      </c>
      <c r="FU486" s="4" t="str">
        <f ca="1">IFERROR(IF($B486&lt;&gt;"",VLOOKUP(FU$421,TabelleK65BI,7,FALSE),""),"")</f>
        <v/>
      </c>
      <c r="FV486" s="4" t="str">
        <f ca="1">IFERROR(IF($B486&lt;&gt;"",VLOOKUP(FV$421,TabelleK65BI,7,FALSE),""),"")</f>
        <v/>
      </c>
      <c r="FW486" s="4" t="str">
        <f ca="1">IFERROR(IF($B486&lt;&gt;"",VLOOKUP(FW$421,TabelleK65BI,7,FALSE),""),"")</f>
        <v/>
      </c>
      <c r="FX486" s="4" t="str">
        <f ca="1">IFERROR(IF($B486&lt;&gt;"",VLOOKUP(FX$421,TabelleK65BI,7,FALSE),""),"")</f>
        <v/>
      </c>
      <c r="FY486" s="4" t="str">
        <f ca="1">IFERROR(IF($B486&lt;&gt;"",VLOOKUP(FY$421,TabelleK65BI,7,FALSE),""),"")</f>
        <v/>
      </c>
      <c r="FZ486" s="4" t="str">
        <f ca="1">IFERROR(IF($B486&lt;&gt;"",VLOOKUP(FZ$421,TabelleK65BI,7,FALSE),""),"")</f>
        <v/>
      </c>
      <c r="GA486" s="4" t="str">
        <f ca="1">IFERROR(IF($B486&lt;&gt;"",VLOOKUP(GA$421,TabelleK65BI,7,FALSE),""),"")</f>
        <v/>
      </c>
      <c r="GB486" s="4" t="str">
        <f ca="1">IFERROR(IF($B486&lt;&gt;"",VLOOKUP(GB$421,TabelleK65BI,7,FALSE),""),"")</f>
        <v/>
      </c>
      <c r="GC486" s="4" t="str">
        <f ca="1">IFERROR(IF($B486&lt;&gt;"",VLOOKUP(GC$421,TabelleK65BI,7,FALSE),""),"")</f>
        <v/>
      </c>
      <c r="GD486" s="4" t="str">
        <f ca="1">IFERROR(IF($B486&lt;&gt;"",VLOOKUP(GD$421,TabelleK65BI,7,FALSE),""),"")</f>
        <v/>
      </c>
      <c r="GE486" s="4" t="str">
        <f ca="1">IFERROR(IF($B486&lt;&gt;"",VLOOKUP(GE$421,TabelleK65BI,7,FALSE),""),"")</f>
        <v/>
      </c>
      <c r="GF486" s="4" t="str">
        <f ca="1">IFERROR(IF($B486&lt;&gt;"",VLOOKUP(GF$421,TabelleK65BI,7,FALSE),""),"")</f>
        <v/>
      </c>
      <c r="GG486" s="4" t="str">
        <f ca="1">IFERROR(IF($B486&lt;&gt;"",VLOOKUP(GG$421,TabelleK65BI,7,FALSE),""),"")</f>
        <v/>
      </c>
      <c r="GH486" s="4" t="str">
        <f ca="1">IFERROR(IF($B486&lt;&gt;"",VLOOKUP(GH$421,TabelleK65BI,7,FALSE),""),"")</f>
        <v/>
      </c>
      <c r="GI486" s="4" t="str">
        <f ca="1">IFERROR(IF($B486&lt;&gt;"",VLOOKUP(GI$421,TabelleK65BI,7,FALSE),""),"")</f>
        <v/>
      </c>
      <c r="GJ486" s="4" t="str">
        <f ca="1">IFERROR(IF($B486&lt;&gt;"",VLOOKUP(GJ$421,TabelleK65BI,7,FALSE),""),"")</f>
        <v/>
      </c>
      <c r="GK486" s="4" t="str">
        <f ca="1">IFERROR(IF($B486&lt;&gt;"",VLOOKUP(GK$421,TabelleK65BI,7,FALSE),""),"")</f>
        <v/>
      </c>
      <c r="GL486" s="4" t="str">
        <f ca="1">IFERROR(IF($B486&lt;&gt;"",VLOOKUP(GL$421,TabelleK65BI,7,FALSE),""),"")</f>
        <v/>
      </c>
      <c r="GM486" s="4" t="str">
        <f ca="1">IFERROR(IF($B486&lt;&gt;"",VLOOKUP(GM$421,TabelleK65BI,7,FALSE),""),"")</f>
        <v/>
      </c>
      <c r="GN486" s="4" t="str">
        <f ca="1">IFERROR(IF($B486&lt;&gt;"",VLOOKUP(GN$421,TabelleK65BI,7,FALSE),""),"")</f>
        <v/>
      </c>
      <c r="GO486" s="4" t="str">
        <f ca="1">IFERROR(IF($B486&lt;&gt;"",VLOOKUP(GO$421,TabelleK65BI,7,FALSE),""),"")</f>
        <v/>
      </c>
      <c r="GP486" s="4" t="str">
        <f ca="1">IFERROR(IF($B486&lt;&gt;"",VLOOKUP(GP$421,TabelleK65BI,7,FALSE),""),"")</f>
        <v/>
      </c>
      <c r="GQ486" s="4" t="str">
        <f ca="1">IFERROR(IF($B486&lt;&gt;"",VLOOKUP(GQ$421,TabelleK65BI,7,FALSE),""),"")</f>
        <v/>
      </c>
      <c r="GR486" s="4" t="str">
        <f ca="1">IFERROR(IF($B486&lt;&gt;"",VLOOKUP(GR$421,TabelleK65BI,7,FALSE),""),"")</f>
        <v/>
      </c>
      <c r="GS486" s="4" t="str">
        <f ca="1">IFERROR(IF($B486&lt;&gt;"",VLOOKUP(GS$421,TabelleK65BI,7,FALSE),""),"")</f>
        <v/>
      </c>
      <c r="GT486" s="4" t="str">
        <f ca="1">IFERROR(IF($B486&lt;&gt;"",VLOOKUP(GT$421,TabelleK65BI,7,FALSE),""),"")</f>
        <v/>
      </c>
      <c r="GU486" s="4" t="str">
        <f ca="1">IFERROR(IF($B486&lt;&gt;"",VLOOKUP(GU$421,TabelleK65BI,7,FALSE),""),"")</f>
        <v/>
      </c>
      <c r="GV486" s="4" t="str">
        <f ca="1">IFERROR(IF($B486&lt;&gt;"",VLOOKUP(GV$421,TabelleK65BI,7,FALSE),""),"")</f>
        <v/>
      </c>
      <c r="GW486" s="4" t="str">
        <f ca="1">IFERROR(IF($B486&lt;&gt;"",VLOOKUP(GW$421,TabelleK65BI,7,FALSE),""),"")</f>
        <v/>
      </c>
      <c r="GX486" s="4" t="str">
        <f ca="1">IFERROR(IF($B486&lt;&gt;"",VLOOKUP(GX$421,TabelleK65BI,7,FALSE),""),"")</f>
        <v/>
      </c>
      <c r="GY486" s="4" t="str">
        <f ca="1">IFERROR(IF($B486&lt;&gt;"",VLOOKUP(GY$421,TabelleK65BI,7,FALSE),""),"")</f>
        <v/>
      </c>
      <c r="GZ486" s="4" t="str">
        <f ca="1">IFERROR(IF($B486&lt;&gt;"",VLOOKUP(GZ$421,TabelleK65BI,7,FALSE),""),"")</f>
        <v/>
      </c>
      <c r="HA486" s="4" t="str">
        <f ca="1">IFERROR(IF($B486&lt;&gt;"",VLOOKUP(HA$421,TabelleK65BI,7,FALSE),""),"")</f>
        <v/>
      </c>
      <c r="HB486" s="4" t="str">
        <f ca="1">IFERROR(IF($B486&lt;&gt;"",VLOOKUP(HB$421,TabelleK65BI,7,FALSE),""),"")</f>
        <v/>
      </c>
      <c r="HC486" s="4" t="str">
        <f ca="1">IFERROR(IF($B486&lt;&gt;"",VLOOKUP(HC$421,TabelleK65BI,7,FALSE),""),"")</f>
        <v/>
      </c>
      <c r="HD486" s="4" t="str">
        <f ca="1">IFERROR(IF($B486&lt;&gt;"",VLOOKUP(HD$421,TabelleK65BI,7,FALSE),""),"")</f>
        <v/>
      </c>
      <c r="HE486" s="4" t="str">
        <f ca="1">IFERROR(IF($B486&lt;&gt;"",VLOOKUP(HE$421,TabelleK65BI,7,FALSE),""),"")</f>
        <v/>
      </c>
      <c r="HF486" s="4" t="str">
        <f ca="1">IFERROR(IF($B486&lt;&gt;"",VLOOKUP(HF$421,TabelleK65BI,7,FALSE),""),"")</f>
        <v/>
      </c>
      <c r="HG486" s="4" t="str">
        <f ca="1">IFERROR(IF($B486&lt;&gt;"",VLOOKUP(HG$421,TabelleK65BI,7,FALSE),""),"")</f>
        <v/>
      </c>
      <c r="HH486" s="4" t="str">
        <f ca="1">IFERROR(IF($B486&lt;&gt;"",VLOOKUP(HH$421,TabelleK65BI,7,FALSE),""),"")</f>
        <v/>
      </c>
      <c r="HI486" s="4" t="str">
        <f ca="1">IFERROR(IF($B486&lt;&gt;"",VLOOKUP(HI$421,TabelleK65BI,7,FALSE),""),"")</f>
        <v/>
      </c>
      <c r="HJ486" s="4" t="str">
        <f ca="1">IFERROR(IF($B486&lt;&gt;"",VLOOKUP(HJ$421,TabelleK65BI,7,FALSE),""),"")</f>
        <v/>
      </c>
      <c r="HK486" s="4" t="str">
        <f ca="1">IFERROR(IF($B486&lt;&gt;"",VLOOKUP(HK$421,TabelleK65BI,7,FALSE),""),"")</f>
        <v/>
      </c>
      <c r="HL486" s="4" t="str">
        <f ca="1">IFERROR(IF($B486&lt;&gt;"",VLOOKUP(HL$421,TabelleK65BI,7,FALSE),""),"")</f>
        <v/>
      </c>
      <c r="HM486" s="4" t="str">
        <f ca="1">IFERROR(IF($B486&lt;&gt;"",VLOOKUP(HM$421,TabelleK65BI,7,FALSE),""),"")</f>
        <v/>
      </c>
      <c r="HN486" s="4" t="str">
        <f ca="1">IFERROR(IF($B486&lt;&gt;"",VLOOKUP(HN$421,TabelleK65BI,7,FALSE),""),"")</f>
        <v/>
      </c>
      <c r="HO486" s="4" t="str">
        <f ca="1">IFERROR(IF($B486&lt;&gt;"",VLOOKUP(HO$421,TabelleK65BI,7,FALSE),""),"")</f>
        <v/>
      </c>
      <c r="HP486" s="4" t="str">
        <f ca="1">IFERROR(IF($B486&lt;&gt;"",VLOOKUP(HP$421,TabelleK65BI,7,FALSE),""),"")</f>
        <v/>
      </c>
      <c r="HQ486" s="4" t="str">
        <f ca="1">IFERROR(IF($B486&lt;&gt;"",VLOOKUP(HQ$421,TabelleK65BI,7,FALSE),""),"")</f>
        <v/>
      </c>
      <c r="HR486" s="4" t="str">
        <f ca="1">IFERROR(IF($B486&lt;&gt;"",VLOOKUP(HR$421,TabelleK65BI,7,FALSE),""),"")</f>
        <v/>
      </c>
      <c r="HS486" s="4" t="str">
        <f ca="1">IFERROR(IF($B486&lt;&gt;"",VLOOKUP(HS$421,TabelleK65BI,7,FALSE),""),"")</f>
        <v/>
      </c>
      <c r="HT486" s="4" t="str">
        <f ca="1">IFERROR(IF($B486&lt;&gt;"",VLOOKUP(HT$421,TabelleK65BI,7,FALSE),""),"")</f>
        <v/>
      </c>
      <c r="HU486" s="4" t="str">
        <f ca="1">IFERROR(IF($B486&lt;&gt;"",VLOOKUP(HU$421,TabelleK65BI,7,FALSE),""),"")</f>
        <v/>
      </c>
      <c r="HV486" s="4" t="str">
        <f ca="1">IFERROR(IF($B486&lt;&gt;"",VLOOKUP(HV$421,TabelleK65BI,7,FALSE),""),"")</f>
        <v/>
      </c>
      <c r="HW486" s="4" t="str">
        <f ca="1">IFERROR(IF($B486&lt;&gt;"",VLOOKUP(HW$421,TabelleK65BI,7,FALSE),""),"")</f>
        <v/>
      </c>
      <c r="HX486" s="4" t="str">
        <f ca="1">IFERROR(IF($B486&lt;&gt;"",VLOOKUP(HX$421,TabelleK65BI,7,FALSE),""),"")</f>
        <v/>
      </c>
      <c r="HY486" s="4" t="str">
        <f ca="1">IFERROR(IF($B486&lt;&gt;"",VLOOKUP(HY$421,TabelleK65BI,7,FALSE),""),"")</f>
        <v/>
      </c>
      <c r="HZ486" s="4" t="str">
        <f ca="1">IFERROR(IF($B486&lt;&gt;"",VLOOKUP(HZ$421,TabelleK65BI,7,FALSE),""),"")</f>
        <v/>
      </c>
      <c r="IA486" s="4" t="str">
        <f ca="1">IFERROR(IF($B486&lt;&gt;"",VLOOKUP(IA$421,TabelleK65BI,7,FALSE),""),"")</f>
        <v/>
      </c>
      <c r="IB486" s="4" t="str">
        <f ca="1">IFERROR(IF($B486&lt;&gt;"",VLOOKUP(IB$421,TabelleK65BI,7,FALSE),""),"")</f>
        <v/>
      </c>
      <c r="IC486" s="4" t="str">
        <f ca="1">IFERROR(IF($B486&lt;&gt;"",VLOOKUP(IC$421,TabelleK65BI,7,FALSE),""),"")</f>
        <v/>
      </c>
      <c r="ID486" s="4" t="str">
        <f ca="1">IFERROR(IF($B486&lt;&gt;"",VLOOKUP(ID$421,TabelleK65BI,7,FALSE),""),"")</f>
        <v/>
      </c>
      <c r="IE486" s="4" t="str">
        <f ca="1">IFERROR(IF($B486&lt;&gt;"",VLOOKUP(IE$421,TabelleK65BI,7,FALSE),""),"")</f>
        <v/>
      </c>
      <c r="IF486" s="4" t="str">
        <f ca="1">IFERROR(IF($B486&lt;&gt;"",VLOOKUP(IF$421,TabelleK65BI,7,FALSE),""),"")</f>
        <v/>
      </c>
      <c r="IG486" s="4" t="str">
        <f ca="1">IFERROR(IF($B486&lt;&gt;"",VLOOKUP(IG$421,TabelleK65BI,7,FALSE),""),"")</f>
        <v/>
      </c>
      <c r="IH486" s="4" t="str">
        <f ca="1">IFERROR(IF($B486&lt;&gt;"",VLOOKUP(IH$421,TabelleK65BI,7,FALSE),""),"")</f>
        <v/>
      </c>
      <c r="II486" s="4" t="str">
        <f ca="1">IFERROR(IF($B486&lt;&gt;"",VLOOKUP(II$421,TabelleK65BI,7,FALSE),""),"")</f>
        <v/>
      </c>
      <c r="IJ486" s="4" t="str">
        <f ca="1">IFERROR(IF($B486&lt;&gt;"",VLOOKUP(IJ$421,TabelleK65BI,7,FALSE),""),"")</f>
        <v/>
      </c>
      <c r="IK486" s="4" t="str">
        <f ca="1">IFERROR(IF($B486&lt;&gt;"",VLOOKUP(IK$421,TabelleK65BI,7,FALSE),""),"")</f>
        <v/>
      </c>
      <c r="IL486" s="4" t="str">
        <f ca="1">IFERROR(IF($B486&lt;&gt;"",VLOOKUP(IL$421,TabelleK65BI,7,FALSE),""),"")</f>
        <v/>
      </c>
      <c r="IM486" s="4" t="str">
        <f ca="1">IFERROR(IF($B486&lt;&gt;"",VLOOKUP(IM$421,TabelleK65BI,7,FALSE),""),"")</f>
        <v/>
      </c>
      <c r="IN486" s="4" t="str">
        <f ca="1">IFERROR(IF($B486&lt;&gt;"",VLOOKUP(IN$421,TabelleK65BI,7,FALSE),""),"")</f>
        <v/>
      </c>
      <c r="IO486" s="4" t="str">
        <f ca="1">IFERROR(IF($B486&lt;&gt;"",VLOOKUP(IO$421,TabelleK65BI,7,FALSE),""),"")</f>
        <v/>
      </c>
      <c r="IP486" s="4" t="str">
        <f ca="1">IFERROR(IF($B486&lt;&gt;"",VLOOKUP(IP$421,TabelleK65BI,7,FALSE),""),"")</f>
        <v/>
      </c>
      <c r="IQ486" s="4" t="str">
        <f ca="1">IFERROR(IF($B486&lt;&gt;"",VLOOKUP(IQ$421,TabelleK65BI,7,FALSE),""),"")</f>
        <v/>
      </c>
      <c r="IR486" s="4" t="str">
        <f ca="1">IFERROR(IF($B486&lt;&gt;"",VLOOKUP(IR$421,TabelleK65BI,7,FALSE),""),"")</f>
        <v/>
      </c>
      <c r="IS486" s="4" t="str">
        <f ca="1">IFERROR(IF($B486&lt;&gt;"",VLOOKUP(IS$421,TabelleK65BI,7,FALSE),""),"")</f>
        <v/>
      </c>
      <c r="IT486" s="4" t="str">
        <f ca="1">IFERROR(IF($B486&lt;&gt;"",VLOOKUP(IT$421,TabelleK65BI,7,FALSE),""),"")</f>
        <v/>
      </c>
      <c r="IU486" s="4" t="str">
        <f ca="1">IFERROR(IF($B486&lt;&gt;"",VLOOKUP(IU$421,TabelleK65BI,7,FALSE),""),"")</f>
        <v/>
      </c>
      <c r="IV486" s="4" t="str">
        <f ca="1">IFERROR(IF($B486&lt;&gt;"",VLOOKUP(IV$421,TabelleK65BI,7,FALSE),""),"")</f>
        <v/>
      </c>
      <c r="IW486" s="4" t="str">
        <f ca="1">IFERROR(IF($B486&lt;&gt;"",VLOOKUP(IW$421,TabelleK65BI,7,FALSE),""),"")</f>
        <v/>
      </c>
      <c r="IX486" s="4" t="str">
        <f ca="1">IFERROR(IF($B486&lt;&gt;"",VLOOKUP(IX$421,TabelleK65BI,7,FALSE),""),"")</f>
        <v/>
      </c>
      <c r="IY486" s="4" t="str">
        <f ca="1">IFERROR(IF($B486&lt;&gt;"",VLOOKUP(IY$421,TabelleK65BI,7,FALSE),""),"")</f>
        <v/>
      </c>
      <c r="IZ486" s="4" t="str">
        <f ca="1">IFERROR(IF($B486&lt;&gt;"",VLOOKUP(IZ$421,TabelleK65BI,7,FALSE),""),"")</f>
        <v/>
      </c>
      <c r="JA486" s="4" t="str">
        <f ca="1">IFERROR(IF($B486&lt;&gt;"",VLOOKUP(JA$421,TabelleK65BI,7,FALSE),""),"")</f>
        <v/>
      </c>
      <c r="JB486" s="4" t="str">
        <f ca="1">IFERROR(IF($B486&lt;&gt;"",VLOOKUP(JB$421,TabelleK65BI,7,FALSE),""),"")</f>
        <v/>
      </c>
      <c r="JC486" s="4" t="str">
        <f ca="1">IFERROR(IF($B486&lt;&gt;"",VLOOKUP(JC$421,TabelleK65BI,7,FALSE),""),"")</f>
        <v/>
      </c>
      <c r="JD486" s="4" t="str">
        <f ca="1">IFERROR(IF($B486&lt;&gt;"",VLOOKUP(JD$421,TabelleK65BI,7,FALSE),""),"")</f>
        <v/>
      </c>
      <c r="JE486" s="4" t="str">
        <f ca="1">IFERROR(IF($B486&lt;&gt;"",VLOOKUP(JE$421,TabelleK65BI,7,FALSE),""),"")</f>
        <v/>
      </c>
      <c r="JF486" s="4" t="str">
        <f ca="1">IFERROR(IF($B486&lt;&gt;"",VLOOKUP(JF$421,TabelleK65BI,7,FALSE),""),"")</f>
        <v/>
      </c>
      <c r="JG486" s="4" t="str">
        <f ca="1">IFERROR(IF($B486&lt;&gt;"",VLOOKUP(JG$421,TabelleK65BI,7,FALSE),""),"")</f>
        <v/>
      </c>
      <c r="JH486" s="4" t="str">
        <f ca="1">IFERROR(IF($B486&lt;&gt;"",VLOOKUP(JH$421,TabelleK65BI,7,FALSE),""),"")</f>
        <v/>
      </c>
      <c r="JI486" s="4" t="str">
        <f ca="1">IFERROR(IF($B486&lt;&gt;"",VLOOKUP(JI$421,TabelleK65BI,7,FALSE),""),"")</f>
        <v/>
      </c>
      <c r="JJ486" s="4" t="str">
        <f ca="1">IFERROR(IF($B486&lt;&gt;"",VLOOKUP(JJ$421,TabelleK65BI,7,FALSE),""),"")</f>
        <v/>
      </c>
      <c r="JK486" s="4" t="str">
        <f ca="1">IFERROR(IF($B486&lt;&gt;"",VLOOKUP(JK$421,TabelleK65BI,7,FALSE),""),"")</f>
        <v/>
      </c>
      <c r="JL486" s="4" t="str">
        <f ca="1">IFERROR(IF($B486&lt;&gt;"",VLOOKUP(JL$421,TabelleK65BI,7,FALSE),""),"")</f>
        <v/>
      </c>
      <c r="JM486" s="4" t="str">
        <f ca="1">IFERROR(IF($B486&lt;&gt;"",VLOOKUP(JM$421,TabelleK65BI,7,FALSE),""),"")</f>
        <v/>
      </c>
      <c r="JN486" s="4" t="str">
        <f ca="1">IFERROR(IF($B486&lt;&gt;"",VLOOKUP(JN$421,TabelleK65BI,7,FALSE),""),"")</f>
        <v/>
      </c>
      <c r="JO486" s="4" t="str">
        <f ca="1">IFERROR(IF($B486&lt;&gt;"",VLOOKUP(JO$421,TabelleK65BI,7,FALSE),""),"")</f>
        <v/>
      </c>
      <c r="JP486" s="4" t="str">
        <f ca="1">IFERROR(IF($B486&lt;&gt;"",VLOOKUP(JP$421,TabelleK65BI,7,FALSE),""),"")</f>
        <v/>
      </c>
      <c r="JQ486" s="4" t="str">
        <f ca="1">IFERROR(IF($B486&lt;&gt;"",VLOOKUP(JQ$421,TabelleK65BI,7,FALSE),""),"")</f>
        <v/>
      </c>
      <c r="JR486" s="4" t="str">
        <f ca="1">IFERROR(IF($B486&lt;&gt;"",VLOOKUP(JR$421,TabelleK65BI,7,FALSE),""),"")</f>
        <v/>
      </c>
      <c r="JS486" s="4" t="str">
        <f ca="1">IFERROR(IF($B486&lt;&gt;"",VLOOKUP(JS$421,TabelleK65BI,7,FALSE),""),"")</f>
        <v/>
      </c>
      <c r="JT486" s="4" t="str">
        <f ca="1">IFERROR(IF($B486&lt;&gt;"",VLOOKUP(JT$421,TabelleK65BI,7,FALSE),""),"")</f>
        <v/>
      </c>
      <c r="JU486" s="4" t="str">
        <f ca="1">IFERROR(IF($B486&lt;&gt;"",VLOOKUP(JU$421,TabelleK65BI,7,FALSE),""),"")</f>
        <v/>
      </c>
      <c r="JV486" s="4" t="str">
        <f ca="1">IFERROR(IF($B486&lt;&gt;"",VLOOKUP(JV$421,TabelleK65BI,7,FALSE),""),"")</f>
        <v/>
      </c>
      <c r="JW486" s="4" t="str">
        <f ca="1">IFERROR(IF($B486&lt;&gt;"",VLOOKUP(JW$421,TabelleK65BI,7,FALSE),""),"")</f>
        <v/>
      </c>
      <c r="JX486" s="4" t="str">
        <f ca="1">IFERROR(IF($B486&lt;&gt;"",VLOOKUP(JX$421,TabelleK65BI,7,FALSE),""),"")</f>
        <v/>
      </c>
      <c r="JY486" s="4" t="str">
        <f ca="1">IFERROR(IF($B486&lt;&gt;"",VLOOKUP(JY$421,TabelleK65BI,7,FALSE),""),"")</f>
        <v/>
      </c>
      <c r="JZ486" s="4" t="str">
        <f ca="1">IFERROR(IF($B486&lt;&gt;"",VLOOKUP(JZ$421,TabelleK65BI,7,FALSE),""),"")</f>
        <v/>
      </c>
      <c r="KA486" s="4" t="str">
        <f ca="1">IFERROR(IF($B486&lt;&gt;"",VLOOKUP(KA$421,TabelleK65BI,7,FALSE),""),"")</f>
        <v/>
      </c>
      <c r="KB486" s="4" t="str">
        <f ca="1">IFERROR(IF($B486&lt;&gt;"",VLOOKUP(KB$421,TabelleK65BI,7,FALSE),""),"")</f>
        <v/>
      </c>
      <c r="KC486" s="4" t="str">
        <f ca="1">IFERROR(IF($B486&lt;&gt;"",VLOOKUP(KC$421,TabelleK65BI,7,FALSE),""),"")</f>
        <v/>
      </c>
      <c r="KD486" s="4" t="str">
        <f ca="1">IFERROR(IF($B486&lt;&gt;"",VLOOKUP(KD$421,TabelleK65BI,7,FALSE),""),"")</f>
        <v/>
      </c>
      <c r="KE486" s="4" t="str">
        <f ca="1">IFERROR(IF($B486&lt;&gt;"",VLOOKUP(KE$421,TabelleK65BI,7,FALSE),""),"")</f>
        <v/>
      </c>
      <c r="KF486" s="4" t="str">
        <f ca="1">IFERROR(IF($B486&lt;&gt;"",VLOOKUP(KF$421,TabelleK65BI,7,FALSE),""),"")</f>
        <v/>
      </c>
      <c r="KG486" s="4" t="str">
        <f ca="1">IFERROR(IF($B486&lt;&gt;"",VLOOKUP(KG$421,TabelleK65BI,7,FALSE),""),"")</f>
        <v/>
      </c>
      <c r="KH486" s="4" t="str">
        <f ca="1">IFERROR(IF($B486&lt;&gt;"",VLOOKUP(KH$421,TabelleK65BI,7,FALSE),""),"")</f>
        <v/>
      </c>
      <c r="KI486" s="4" t="str">
        <f ca="1">IFERROR(IF($B486&lt;&gt;"",VLOOKUP(KI$421,TabelleK65BI,7,FALSE),""),"")</f>
        <v/>
      </c>
      <c r="KJ486" s="4" t="str">
        <f ca="1">IFERROR(IF($B486&lt;&gt;"",VLOOKUP(KJ$421,TabelleK65BI,7,FALSE),""),"")</f>
        <v/>
      </c>
      <c r="KK486" s="4" t="str">
        <f ca="1">IFERROR(IF($B486&lt;&gt;"",VLOOKUP(KK$421,TabelleK65BI,7,FALSE),""),"")</f>
        <v/>
      </c>
      <c r="KL486" s="4" t="str">
        <f ca="1">IFERROR(IF($B486&lt;&gt;"",VLOOKUP(KL$421,TabelleK65BI,7,FALSE),""),"")</f>
        <v/>
      </c>
      <c r="KM486" s="4" t="str">
        <f ca="1">IFERROR(IF($B486&lt;&gt;"",VLOOKUP(KM$421,TabelleK65BI,7,FALSE),""),"")</f>
        <v/>
      </c>
      <c r="KN486" s="4" t="str">
        <f ca="1">IFERROR(IF($B486&lt;&gt;"",VLOOKUP(KN$421,TabelleK65BI,7,FALSE),""),"")</f>
        <v/>
      </c>
      <c r="KO486" s="4" t="str">
        <f ca="1">IFERROR(IF($B486&lt;&gt;"",VLOOKUP(KO$421,TabelleK65BI,7,FALSE),""),"")</f>
        <v/>
      </c>
      <c r="KP486" s="4" t="str">
        <f ca="1">IFERROR(IF($B486&lt;&gt;"",VLOOKUP(KP$421,TabelleK65BI,7,FALSE),""),"")</f>
        <v/>
      </c>
      <c r="KQ486" s="4" t="str">
        <f ca="1">IFERROR(IF($B486&lt;&gt;"",VLOOKUP(KQ$421,TabelleK65BI,7,FALSE),""),"")</f>
        <v/>
      </c>
      <c r="KR486" s="4" t="str">
        <f>IFERROR(VLOOKUP($KR$421,TabelleK65BI,7,FALSE),"")</f>
        <v/>
      </c>
      <c r="KS486" s="4" t="str">
        <f>IFERROR(VLOOKUP($KS$421,TabelleK65BI,7,FALSE),"")</f>
        <v/>
      </c>
    </row>
    <row r="487" spans="2:305" ht="12.75" hidden="1" customHeight="1" x14ac:dyDescent="0.2">
      <c r="B487" s="138" t="str">
        <f t="shared" ref="B487:B496" ca="1" si="199">Q70</f>
        <v/>
      </c>
      <c r="C487" s="4" t="str">
        <f ca="1">IFERROR(IF($B487&lt;&gt;"",VLOOKUP(C$421,TabelleK66BI,7,FALSE),""),"")</f>
        <v/>
      </c>
      <c r="D487" s="4" t="str">
        <f ca="1">IFERROR(IF($B487&lt;&gt;"",VLOOKUP(D$421,TabelleK66BI,7,FALSE),""),"")</f>
        <v/>
      </c>
      <c r="E487" s="4" t="str">
        <f ca="1">IFERROR(IF($B487&lt;&gt;"",VLOOKUP(E$421,TabelleK66BI,7,FALSE),""),"")</f>
        <v/>
      </c>
      <c r="F487" s="4" t="str">
        <f ca="1">IFERROR(IF($B487&lt;&gt;"",VLOOKUP(F$421,TabelleK66BI,7,FALSE),""),"")</f>
        <v/>
      </c>
      <c r="G487" s="4" t="str">
        <f ca="1">IFERROR(IF($B487&lt;&gt;"",VLOOKUP(G$421,TabelleK66BI,7,FALSE),""),"")</f>
        <v/>
      </c>
      <c r="H487" s="4" t="str">
        <f ca="1">IFERROR(IF($B487&lt;&gt;"",VLOOKUP(H$421,TabelleK66BI,7,FALSE),""),"")</f>
        <v/>
      </c>
      <c r="I487" s="4" t="str">
        <f ca="1">IFERROR(IF($B487&lt;&gt;"",VLOOKUP(I$421,TabelleK66BI,7,FALSE),""),"")</f>
        <v/>
      </c>
      <c r="J487" s="4" t="str">
        <f ca="1">IFERROR(IF($B487&lt;&gt;"",VLOOKUP(J$421,TabelleK66BI,7,FALSE),""),"")</f>
        <v/>
      </c>
      <c r="K487" s="4" t="str">
        <f ca="1">IFERROR(IF($B487&lt;&gt;"",VLOOKUP(K$421,TabelleK66BI,7,FALSE),""),"")</f>
        <v/>
      </c>
      <c r="L487" s="4" t="str">
        <f ca="1">IFERROR(IF($B487&lt;&gt;"",VLOOKUP(L$421,TabelleK66BI,7,FALSE),""),"")</f>
        <v/>
      </c>
      <c r="M487" s="4" t="str">
        <f ca="1">IFERROR(IF($B487&lt;&gt;"",VLOOKUP(M$421,TabelleK66BI,7,FALSE),""),"")</f>
        <v/>
      </c>
      <c r="N487" s="4" t="str">
        <f ca="1">IFERROR(IF($B487&lt;&gt;"",VLOOKUP(N$421,TabelleK66BI,7,FALSE),""),"")</f>
        <v/>
      </c>
      <c r="O487" s="4" t="str">
        <f ca="1">IFERROR(IF($B487&lt;&gt;"",VLOOKUP(O$421,TabelleK66BI,7,FALSE),""),"")</f>
        <v/>
      </c>
      <c r="P487" s="4" t="str">
        <f ca="1">IFERROR(IF($B487&lt;&gt;"",VLOOKUP(P$421,TabelleK66BI,7,FALSE),""),"")</f>
        <v/>
      </c>
      <c r="Q487" s="4" t="str">
        <f ca="1">IFERROR(IF($B487&lt;&gt;"",VLOOKUP(Q$421,TabelleK66BI,7,FALSE),""),"")</f>
        <v/>
      </c>
      <c r="R487" s="4" t="str">
        <f ca="1">IFERROR(IF($B487&lt;&gt;"",VLOOKUP(R$421,TabelleK66BI,7,FALSE),""),"")</f>
        <v/>
      </c>
      <c r="S487" s="4" t="str">
        <f ca="1">IFERROR(IF($B487&lt;&gt;"",VLOOKUP(S$421,TabelleK66BI,7,FALSE),""),"")</f>
        <v/>
      </c>
      <c r="T487" s="4" t="str">
        <f ca="1">IFERROR(IF($B487&lt;&gt;"",VLOOKUP(T$421,TabelleK66BI,7,FALSE),""),"")</f>
        <v/>
      </c>
      <c r="U487" s="4" t="str">
        <f ca="1">IFERROR(IF($B487&lt;&gt;"",VLOOKUP(U$421,TabelleK66BI,7,FALSE),""),"")</f>
        <v/>
      </c>
      <c r="V487" s="4" t="str">
        <f ca="1">IFERROR(IF($B487&lt;&gt;"",VLOOKUP(V$421,TabelleK66BI,7,FALSE),""),"")</f>
        <v/>
      </c>
      <c r="W487" s="4" t="str">
        <f ca="1">IFERROR(IF($B487&lt;&gt;"",VLOOKUP(W$421,TabelleK66BI,7,FALSE),""),"")</f>
        <v/>
      </c>
      <c r="X487" s="4" t="str">
        <f ca="1">IFERROR(IF($B487&lt;&gt;"",VLOOKUP(X$421,TabelleK66BI,7,FALSE),""),"")</f>
        <v/>
      </c>
      <c r="Y487" s="4" t="str">
        <f ca="1">IFERROR(IF($B487&lt;&gt;"",VLOOKUP(Y$421,TabelleK66BI,7,FALSE),""),"")</f>
        <v/>
      </c>
      <c r="Z487" s="4" t="str">
        <f ca="1">IFERROR(IF($B487&lt;&gt;"",VLOOKUP(Z$421,TabelleK66BI,7,FALSE),""),"")</f>
        <v/>
      </c>
      <c r="AA487" s="4" t="str">
        <f ca="1">IFERROR(IF($B487&lt;&gt;"",VLOOKUP(AA$421,TabelleK66BI,7,FALSE),""),"")</f>
        <v/>
      </c>
      <c r="AB487" s="4" t="str">
        <f ca="1">IFERROR(IF($B487&lt;&gt;"",VLOOKUP(AB$421,TabelleK66BI,7,FALSE),""),"")</f>
        <v/>
      </c>
      <c r="AC487" s="4" t="str">
        <f ca="1">IFERROR(IF($B487&lt;&gt;"",VLOOKUP(AC$421,TabelleK66BI,7,FALSE),""),"")</f>
        <v/>
      </c>
      <c r="AD487" s="4" t="str">
        <f ca="1">IFERROR(IF($B487&lt;&gt;"",VLOOKUP(AD$421,TabelleK66BI,7,FALSE),""),"")</f>
        <v/>
      </c>
      <c r="AE487" s="4" t="str">
        <f ca="1">IFERROR(IF($B487&lt;&gt;"",VLOOKUP(AE$421,TabelleK66BI,7,FALSE),""),"")</f>
        <v/>
      </c>
      <c r="AF487" s="4" t="str">
        <f ca="1">IFERROR(IF($B487&lt;&gt;"",VLOOKUP(AF$421,TabelleK66BI,7,FALSE),""),"")</f>
        <v/>
      </c>
      <c r="AG487" s="4" t="str">
        <f ca="1">IFERROR(IF($B487&lt;&gt;"",VLOOKUP(AG$421,TabelleK66BI,7,FALSE),""),"")</f>
        <v/>
      </c>
      <c r="AH487" s="4" t="str">
        <f ca="1">IFERROR(IF($B487&lt;&gt;"",VLOOKUP(AH$421,TabelleK66BI,7,FALSE),""),"")</f>
        <v/>
      </c>
      <c r="AI487" s="4" t="str">
        <f ca="1">IFERROR(IF($B487&lt;&gt;"",VLOOKUP(AI$421,TabelleK66BI,7,FALSE),""),"")</f>
        <v/>
      </c>
      <c r="AJ487" s="4" t="str">
        <f ca="1">IFERROR(IF($B487&lt;&gt;"",VLOOKUP(AJ$421,TabelleK66BI,7,FALSE),""),"")</f>
        <v/>
      </c>
      <c r="AK487" s="4" t="str">
        <f ca="1">IFERROR(IF($B487&lt;&gt;"",VLOOKUP(AK$421,TabelleK66BI,7,FALSE),""),"")</f>
        <v/>
      </c>
      <c r="AL487" s="4" t="str">
        <f ca="1">IFERROR(IF($B487&lt;&gt;"",VLOOKUP(AL$421,TabelleK66BI,7,FALSE),""),"")</f>
        <v/>
      </c>
      <c r="AM487" s="4" t="str">
        <f ca="1">IFERROR(IF($B487&lt;&gt;"",VLOOKUP(AM$421,TabelleK66BI,7,FALSE),""),"")</f>
        <v/>
      </c>
      <c r="AN487" s="4" t="str">
        <f ca="1">IFERROR(IF($B487&lt;&gt;"",VLOOKUP(AN$421,TabelleK66BI,7,FALSE),""),"")</f>
        <v/>
      </c>
      <c r="AO487" s="4" t="str">
        <f ca="1">IFERROR(IF($B487&lt;&gt;"",VLOOKUP(AO$421,TabelleK66BI,7,FALSE),""),"")</f>
        <v/>
      </c>
      <c r="AP487" s="4" t="str">
        <f ca="1">IFERROR(IF($B487&lt;&gt;"",VLOOKUP(AP$421,TabelleK66BI,7,FALSE),""),"")</f>
        <v/>
      </c>
      <c r="AQ487" s="4" t="str">
        <f ca="1">IFERROR(IF($B487&lt;&gt;"",VLOOKUP(AQ$421,TabelleK66BI,7,FALSE),""),"")</f>
        <v/>
      </c>
      <c r="AR487" s="4" t="str">
        <f ca="1">IFERROR(IF($B487&lt;&gt;"",VLOOKUP(AR$421,TabelleK66BI,7,FALSE),""),"")</f>
        <v/>
      </c>
      <c r="AS487" s="4" t="str">
        <f ca="1">IFERROR(IF($B487&lt;&gt;"",VLOOKUP(AS$421,TabelleK66BI,7,FALSE),""),"")</f>
        <v/>
      </c>
      <c r="AT487" s="4" t="str">
        <f ca="1">IFERROR(IF($B487&lt;&gt;"",VLOOKUP(AT$421,TabelleK66BI,7,FALSE),""),"")</f>
        <v/>
      </c>
      <c r="AU487" s="4" t="str">
        <f ca="1">IFERROR(IF($B487&lt;&gt;"",VLOOKUP(AU$421,TabelleK66BI,7,FALSE),""),"")</f>
        <v/>
      </c>
      <c r="AV487" s="4" t="str">
        <f ca="1">IFERROR(IF($B487&lt;&gt;"",VLOOKUP(AV$421,TabelleK66BI,7,FALSE),""),"")</f>
        <v/>
      </c>
      <c r="AW487" s="4" t="str">
        <f ca="1">IFERROR(IF($B487&lt;&gt;"",VLOOKUP(AW$421,TabelleK66BI,7,FALSE),""),"")</f>
        <v/>
      </c>
      <c r="AX487" s="4" t="str">
        <f ca="1">IFERROR(IF($B487&lt;&gt;"",VLOOKUP(AX$421,TabelleK66BI,7,FALSE),""),"")</f>
        <v/>
      </c>
      <c r="AY487" s="4" t="str">
        <f ca="1">IFERROR(IF($B487&lt;&gt;"",VLOOKUP(AY$421,TabelleK66BI,7,FALSE),""),"")</f>
        <v/>
      </c>
      <c r="AZ487" s="4" t="str">
        <f ca="1">IFERROR(IF($B487&lt;&gt;"",VLOOKUP(AZ$421,TabelleK66BI,7,FALSE),""),"")</f>
        <v/>
      </c>
      <c r="BA487" s="4" t="str">
        <f ca="1">IFERROR(IF($B487&lt;&gt;"",VLOOKUP(BA$421,TabelleK66BI,7,FALSE),""),"")</f>
        <v/>
      </c>
      <c r="BB487" s="4" t="str">
        <f ca="1">IFERROR(IF($B487&lt;&gt;"",VLOOKUP(BB$421,TabelleK66BI,7,FALSE),""),"")</f>
        <v/>
      </c>
      <c r="BC487" s="4" t="str">
        <f ca="1">IFERROR(IF($B487&lt;&gt;"",VLOOKUP(BC$421,TabelleK66BI,7,FALSE),""),"")</f>
        <v/>
      </c>
      <c r="BD487" s="4" t="str">
        <f ca="1">IFERROR(IF($B487&lt;&gt;"",VLOOKUP(BD$421,TabelleK66BI,7,FALSE),""),"")</f>
        <v/>
      </c>
      <c r="BE487" s="4" t="str">
        <f ca="1">IFERROR(IF($B487&lt;&gt;"",VLOOKUP(BE$421,TabelleK66BI,7,FALSE),""),"")</f>
        <v/>
      </c>
      <c r="BF487" s="4" t="str">
        <f ca="1">IFERROR(IF($B487&lt;&gt;"",VLOOKUP(BF$421,TabelleK66BI,7,FALSE),""),"")</f>
        <v/>
      </c>
      <c r="BG487" s="4" t="str">
        <f ca="1">IFERROR(IF($B487&lt;&gt;"",VLOOKUP(BG$421,TabelleK66BI,7,FALSE),""),"")</f>
        <v/>
      </c>
      <c r="BH487" s="4" t="str">
        <f ca="1">IFERROR(IF($B487&lt;&gt;"",VLOOKUP(BH$421,TabelleK66BI,7,FALSE),""),"")</f>
        <v/>
      </c>
      <c r="BI487" s="4" t="str">
        <f ca="1">IFERROR(IF($B487&lt;&gt;"",VLOOKUP(BI$421,TabelleK66BI,7,FALSE),""),"")</f>
        <v/>
      </c>
      <c r="BJ487" s="4" t="str">
        <f ca="1">IFERROR(IF($B487&lt;&gt;"",VLOOKUP(BJ$421,TabelleK66BI,7,FALSE),""),"")</f>
        <v/>
      </c>
      <c r="BK487" s="4" t="str">
        <f ca="1">IFERROR(IF($B487&lt;&gt;"",VLOOKUP(BK$421,TabelleK66BI,7,FALSE),""),"")</f>
        <v/>
      </c>
      <c r="BL487" s="4" t="str">
        <f ca="1">IFERROR(IF($B487&lt;&gt;"",VLOOKUP(BL$421,TabelleK66BI,7,FALSE),""),"")</f>
        <v/>
      </c>
      <c r="BM487" s="4" t="str">
        <f ca="1">IFERROR(IF($B487&lt;&gt;"",VLOOKUP(BM$421,TabelleK66BI,7,FALSE),""),"")</f>
        <v/>
      </c>
      <c r="BN487" s="4" t="str">
        <f ca="1">IFERROR(IF($B487&lt;&gt;"",VLOOKUP(BN$421,TabelleK66BI,7,FALSE),""),"")</f>
        <v/>
      </c>
      <c r="BO487" s="4" t="str">
        <f ca="1">IFERROR(IF($B487&lt;&gt;"",VLOOKUP(BO$421,TabelleK66BI,7,FALSE),""),"")</f>
        <v/>
      </c>
      <c r="BP487" s="4" t="str">
        <f ca="1">IFERROR(IF($B487&lt;&gt;"",VLOOKUP(BP$421,TabelleK66BI,7,FALSE),""),"")</f>
        <v/>
      </c>
      <c r="BQ487" s="4" t="str">
        <f ca="1">IFERROR(IF($B487&lt;&gt;"",VLOOKUP(BQ$421,TabelleK66BI,7,FALSE),""),"")</f>
        <v/>
      </c>
      <c r="BR487" s="4" t="str">
        <f ca="1">IFERROR(IF($B487&lt;&gt;"",VLOOKUP(BR$421,TabelleK66BI,7,FALSE),""),"")</f>
        <v/>
      </c>
      <c r="BS487" s="4" t="str">
        <f ca="1">IFERROR(IF($B487&lt;&gt;"",VLOOKUP(BS$421,TabelleK66BI,7,FALSE),""),"")</f>
        <v/>
      </c>
      <c r="BT487" s="4" t="str">
        <f ca="1">IFERROR(IF($B487&lt;&gt;"",VLOOKUP(BT$421,TabelleK66BI,7,FALSE),""),"")</f>
        <v/>
      </c>
      <c r="BU487" s="4" t="str">
        <f ca="1">IFERROR(IF($B487&lt;&gt;"",VLOOKUP(BU$421,TabelleK66BI,7,FALSE),""),"")</f>
        <v/>
      </c>
      <c r="BV487" s="4" t="str">
        <f ca="1">IFERROR(IF($B487&lt;&gt;"",VLOOKUP(BV$421,TabelleK66BI,7,FALSE),""),"")</f>
        <v/>
      </c>
      <c r="BW487" s="4" t="str">
        <f ca="1">IFERROR(IF($B487&lt;&gt;"",VLOOKUP(BW$421,TabelleK66BI,7,FALSE),""),"")</f>
        <v/>
      </c>
      <c r="BX487" s="4" t="str">
        <f ca="1">IFERROR(IF($B487&lt;&gt;"",VLOOKUP(BX$421,TabelleK66BI,7,FALSE),""),"")</f>
        <v/>
      </c>
      <c r="BY487" s="4" t="str">
        <f ca="1">IFERROR(IF($B487&lt;&gt;"",VLOOKUP(BY$421,TabelleK66BI,7,FALSE),""),"")</f>
        <v/>
      </c>
      <c r="BZ487" s="4" t="str">
        <f ca="1">IFERROR(IF($B487&lt;&gt;"",VLOOKUP(BZ$421,TabelleK66BI,7,FALSE),""),"")</f>
        <v/>
      </c>
      <c r="CA487" s="4" t="str">
        <f ca="1">IFERROR(IF($B487&lt;&gt;"",VLOOKUP(CA$421,TabelleK66BI,7,FALSE),""),"")</f>
        <v/>
      </c>
      <c r="CB487" s="4" t="str">
        <f ca="1">IFERROR(IF($B487&lt;&gt;"",VLOOKUP(CB$421,TabelleK66BI,7,FALSE),""),"")</f>
        <v/>
      </c>
      <c r="CC487" s="4" t="str">
        <f ca="1">IFERROR(IF($B487&lt;&gt;"",VLOOKUP(CC$421,TabelleK66BI,7,FALSE),""),"")</f>
        <v/>
      </c>
      <c r="CD487" s="4" t="str">
        <f ca="1">IFERROR(IF($B487&lt;&gt;"",VLOOKUP(CD$421,TabelleK66BI,7,FALSE),""),"")</f>
        <v/>
      </c>
      <c r="CE487" s="4" t="str">
        <f ca="1">IFERROR(IF($B487&lt;&gt;"",VLOOKUP(CE$421,TabelleK66BI,7,FALSE),""),"")</f>
        <v/>
      </c>
      <c r="CF487" s="4" t="str">
        <f ca="1">IFERROR(IF($B487&lt;&gt;"",VLOOKUP(CF$421,TabelleK66BI,7,FALSE),""),"")</f>
        <v/>
      </c>
      <c r="CG487" s="4" t="str">
        <f ca="1">IFERROR(IF($B487&lt;&gt;"",VLOOKUP(CG$421,TabelleK66BI,7,FALSE),""),"")</f>
        <v/>
      </c>
      <c r="CH487" s="4" t="str">
        <f ca="1">IFERROR(IF($B487&lt;&gt;"",VLOOKUP(CH$421,TabelleK66BI,7,FALSE),""),"")</f>
        <v/>
      </c>
      <c r="CI487" s="4" t="str">
        <f ca="1">IFERROR(IF($B487&lt;&gt;"",VLOOKUP(CI$421,TabelleK66BI,7,FALSE),""),"")</f>
        <v/>
      </c>
      <c r="CJ487" s="4" t="str">
        <f ca="1">IFERROR(IF($B487&lt;&gt;"",VLOOKUP(CJ$421,TabelleK66BI,7,FALSE),""),"")</f>
        <v/>
      </c>
      <c r="CK487" s="4" t="str">
        <f ca="1">IFERROR(IF($B487&lt;&gt;"",VLOOKUP(CK$421,TabelleK66BI,7,FALSE),""),"")</f>
        <v/>
      </c>
      <c r="CL487" s="4" t="str">
        <f ca="1">IFERROR(IF($B487&lt;&gt;"",VLOOKUP(CL$421,TabelleK66BI,7,FALSE),""),"")</f>
        <v/>
      </c>
      <c r="CM487" s="4" t="str">
        <f ca="1">IFERROR(IF($B487&lt;&gt;"",VLOOKUP(CM$421,TabelleK66BI,7,FALSE),""),"")</f>
        <v/>
      </c>
      <c r="CN487" s="4" t="str">
        <f ca="1">IFERROR(IF($B487&lt;&gt;"",VLOOKUP(CN$421,TabelleK66BI,7,FALSE),""),"")</f>
        <v/>
      </c>
      <c r="CO487" s="4" t="str">
        <f ca="1">IFERROR(IF($B487&lt;&gt;"",VLOOKUP(CO$421,TabelleK66BI,7,FALSE),""),"")</f>
        <v/>
      </c>
      <c r="CP487" s="4" t="str">
        <f ca="1">IFERROR(IF($B487&lt;&gt;"",VLOOKUP(CP$421,TabelleK66BI,7,FALSE),""),"")</f>
        <v/>
      </c>
      <c r="CQ487" s="4" t="str">
        <f ca="1">IFERROR(IF($B487&lt;&gt;"",VLOOKUP(CQ$421,TabelleK66BI,7,FALSE),""),"")</f>
        <v/>
      </c>
      <c r="CR487" s="4" t="str">
        <f ca="1">IFERROR(IF($B487&lt;&gt;"",VLOOKUP(CR$421,TabelleK66BI,7,FALSE),""),"")</f>
        <v/>
      </c>
      <c r="CS487" s="4" t="str">
        <f ca="1">IFERROR(IF($B487&lt;&gt;"",VLOOKUP(CS$421,TabelleK66BI,7,FALSE),""),"")</f>
        <v/>
      </c>
      <c r="CT487" s="4" t="str">
        <f ca="1">IFERROR(IF($B487&lt;&gt;"",VLOOKUP(CT$421,TabelleK66BI,7,FALSE),""),"")</f>
        <v/>
      </c>
      <c r="CU487" s="4" t="str">
        <f ca="1">IFERROR(IF($B487&lt;&gt;"",VLOOKUP(CU$421,TabelleK66BI,7,FALSE),""),"")</f>
        <v/>
      </c>
      <c r="CV487" s="4" t="str">
        <f ca="1">IFERROR(IF($B487&lt;&gt;"",VLOOKUP(CV$421,TabelleK66BI,7,FALSE),""),"")</f>
        <v/>
      </c>
      <c r="CW487" s="4" t="str">
        <f ca="1">IFERROR(IF($B487&lt;&gt;"",VLOOKUP(CW$421,TabelleK66BI,7,FALSE),""),"")</f>
        <v/>
      </c>
      <c r="CX487" s="4" t="str">
        <f ca="1">IFERROR(IF($B487&lt;&gt;"",VLOOKUP(CX$421,TabelleK66BI,7,FALSE),""),"")</f>
        <v/>
      </c>
      <c r="CY487" s="4" t="str">
        <f ca="1">IFERROR(IF($B487&lt;&gt;"",VLOOKUP(CY$421,TabelleK66BI,7,FALSE),""),"")</f>
        <v/>
      </c>
      <c r="CZ487" s="4" t="str">
        <f ca="1">IFERROR(IF($B487&lt;&gt;"",VLOOKUP(CZ$421,TabelleK66BI,7,FALSE),""),"")</f>
        <v/>
      </c>
      <c r="DA487" s="4" t="str">
        <f ca="1">IFERROR(IF($B487&lt;&gt;"",VLOOKUP(DA$421,TabelleK66BI,7,FALSE),""),"")</f>
        <v/>
      </c>
      <c r="DB487" s="4" t="str">
        <f ca="1">IFERROR(IF($B487&lt;&gt;"",VLOOKUP(DB$421,TabelleK66BI,7,FALSE),""),"")</f>
        <v/>
      </c>
      <c r="DC487" s="4" t="str">
        <f ca="1">IFERROR(IF($B487&lt;&gt;"",VLOOKUP(DC$421,TabelleK66BI,7,FALSE),""),"")</f>
        <v/>
      </c>
      <c r="DD487" s="4" t="str">
        <f ca="1">IFERROR(IF($B487&lt;&gt;"",VLOOKUP(DD$421,TabelleK66BI,7,FALSE),""),"")</f>
        <v/>
      </c>
      <c r="DE487" s="4" t="str">
        <f ca="1">IFERROR(IF($B487&lt;&gt;"",VLOOKUP(DE$421,TabelleK66BI,7,FALSE),""),"")</f>
        <v/>
      </c>
      <c r="DF487" s="4" t="str">
        <f ca="1">IFERROR(IF($B487&lt;&gt;"",VLOOKUP(DF$421,TabelleK66BI,7,FALSE),""),"")</f>
        <v/>
      </c>
      <c r="DG487" s="4" t="str">
        <f ca="1">IFERROR(IF($B487&lt;&gt;"",VLOOKUP(DG$421,TabelleK66BI,7,FALSE),""),"")</f>
        <v/>
      </c>
      <c r="DH487" s="4" t="str">
        <f ca="1">IFERROR(IF($B487&lt;&gt;"",VLOOKUP(DH$421,TabelleK66BI,7,FALSE),""),"")</f>
        <v/>
      </c>
      <c r="DI487" s="4" t="str">
        <f ca="1">IFERROR(IF($B487&lt;&gt;"",VLOOKUP(DI$421,TabelleK66BI,7,FALSE),""),"")</f>
        <v/>
      </c>
      <c r="DJ487" s="4" t="str">
        <f ca="1">IFERROR(IF($B487&lt;&gt;"",VLOOKUP(DJ$421,TabelleK66BI,7,FALSE),""),"")</f>
        <v/>
      </c>
      <c r="DK487" s="4" t="str">
        <f ca="1">IFERROR(IF($B487&lt;&gt;"",VLOOKUP(DK$421,TabelleK66BI,7,FALSE),""),"")</f>
        <v/>
      </c>
      <c r="DL487" s="4" t="str">
        <f ca="1">IFERROR(IF($B487&lt;&gt;"",VLOOKUP(DL$421,TabelleK66BI,7,FALSE),""),"")</f>
        <v/>
      </c>
      <c r="DM487" s="4" t="str">
        <f ca="1">IFERROR(IF($B487&lt;&gt;"",VLOOKUP(DM$421,TabelleK66BI,7,FALSE),""),"")</f>
        <v/>
      </c>
      <c r="DN487" s="4" t="str">
        <f ca="1">IFERROR(IF($B487&lt;&gt;"",VLOOKUP(DN$421,TabelleK66BI,7,FALSE),""),"")</f>
        <v/>
      </c>
      <c r="DO487" s="4" t="str">
        <f ca="1">IFERROR(IF($B487&lt;&gt;"",VLOOKUP(DO$421,TabelleK66BI,7,FALSE),""),"")</f>
        <v/>
      </c>
      <c r="DP487" s="4" t="str">
        <f ca="1">IFERROR(IF($B487&lt;&gt;"",VLOOKUP(DP$421,TabelleK66BI,7,FALSE),""),"")</f>
        <v/>
      </c>
      <c r="DQ487" s="4" t="str">
        <f ca="1">IFERROR(IF($B487&lt;&gt;"",VLOOKUP(DQ$421,TabelleK66BI,7,FALSE),""),"")</f>
        <v/>
      </c>
      <c r="DR487" s="4" t="str">
        <f ca="1">IFERROR(IF($B487&lt;&gt;"",VLOOKUP(DR$421,TabelleK66BI,7,FALSE),""),"")</f>
        <v/>
      </c>
      <c r="DS487" s="4" t="str">
        <f ca="1">IFERROR(IF($B487&lt;&gt;"",VLOOKUP(DS$421,TabelleK66BI,7,FALSE),""),"")</f>
        <v/>
      </c>
      <c r="DT487" s="4" t="str">
        <f ca="1">IFERROR(IF($B487&lt;&gt;"",VLOOKUP(DT$421,TabelleK66BI,7,FALSE),""),"")</f>
        <v/>
      </c>
      <c r="DU487" s="4" t="str">
        <f ca="1">IFERROR(IF($B487&lt;&gt;"",VLOOKUP(DU$421,TabelleK66BI,7,FALSE),""),"")</f>
        <v/>
      </c>
      <c r="DV487" s="4" t="str">
        <f ca="1">IFERROR(IF($B487&lt;&gt;"",VLOOKUP(DV$421,TabelleK66BI,7,FALSE),""),"")</f>
        <v/>
      </c>
      <c r="DW487" s="4" t="str">
        <f ca="1">IFERROR(IF($B487&lt;&gt;"",VLOOKUP(DW$421,TabelleK66BI,7,FALSE),""),"")</f>
        <v/>
      </c>
      <c r="DX487" s="4" t="str">
        <f ca="1">IFERROR(IF($B487&lt;&gt;"",VLOOKUP(DX$421,TabelleK66BI,7,FALSE),""),"")</f>
        <v/>
      </c>
      <c r="DY487" s="4" t="str">
        <f ca="1">IFERROR(IF($B487&lt;&gt;"",VLOOKUP(DY$421,TabelleK66BI,7,FALSE),""),"")</f>
        <v/>
      </c>
      <c r="DZ487" s="4" t="str">
        <f ca="1">IFERROR(IF($B487&lt;&gt;"",VLOOKUP(DZ$421,TabelleK66BI,7,FALSE),""),"")</f>
        <v/>
      </c>
      <c r="EA487" s="4" t="str">
        <f ca="1">IFERROR(IF($B487&lt;&gt;"",VLOOKUP(EA$421,TabelleK66BI,7,FALSE),""),"")</f>
        <v/>
      </c>
      <c r="EB487" s="4" t="str">
        <f ca="1">IFERROR(IF($B487&lt;&gt;"",VLOOKUP(EB$421,TabelleK66BI,7,FALSE),""),"")</f>
        <v/>
      </c>
      <c r="EC487" s="4" t="str">
        <f ca="1">IFERROR(IF($B487&lt;&gt;"",VLOOKUP(EC$421,TabelleK66BI,7,FALSE),""),"")</f>
        <v/>
      </c>
      <c r="ED487" s="4" t="str">
        <f ca="1">IFERROR(IF($B487&lt;&gt;"",VLOOKUP(ED$421,TabelleK66BI,7,FALSE),""),"")</f>
        <v/>
      </c>
      <c r="EE487" s="4" t="str">
        <f ca="1">IFERROR(IF($B487&lt;&gt;"",VLOOKUP(EE$421,TabelleK66BI,7,FALSE),""),"")</f>
        <v/>
      </c>
      <c r="EF487" s="4" t="str">
        <f ca="1">IFERROR(IF($B487&lt;&gt;"",VLOOKUP(EF$421,TabelleK66BI,7,FALSE),""),"")</f>
        <v/>
      </c>
      <c r="EG487" s="4" t="str">
        <f ca="1">IFERROR(IF($B487&lt;&gt;"",VLOOKUP(EG$421,TabelleK66BI,7,FALSE),""),"")</f>
        <v/>
      </c>
      <c r="EH487" s="4" t="str">
        <f ca="1">IFERROR(IF($B487&lt;&gt;"",VLOOKUP(EH$421,TabelleK66BI,7,FALSE),""),"")</f>
        <v/>
      </c>
      <c r="EI487" s="4" t="str">
        <f ca="1">IFERROR(IF($B487&lt;&gt;"",VLOOKUP(EI$421,TabelleK66BI,7,FALSE),""),"")</f>
        <v/>
      </c>
      <c r="EJ487" s="4" t="str">
        <f ca="1">IFERROR(IF($B487&lt;&gt;"",VLOOKUP(EJ$421,TabelleK66BI,7,FALSE),""),"")</f>
        <v/>
      </c>
      <c r="EK487" s="4" t="str">
        <f ca="1">IFERROR(IF($B487&lt;&gt;"",VLOOKUP(EK$421,TabelleK66BI,7,FALSE),""),"")</f>
        <v/>
      </c>
      <c r="EL487" s="4" t="str">
        <f ca="1">IFERROR(IF($B487&lt;&gt;"",VLOOKUP(EL$421,TabelleK66BI,7,FALSE),""),"")</f>
        <v/>
      </c>
      <c r="EM487" s="4" t="str">
        <f ca="1">IFERROR(IF($B487&lt;&gt;"",VLOOKUP(EM$421,TabelleK66BI,7,FALSE),""),"")</f>
        <v/>
      </c>
      <c r="EN487" s="4" t="str">
        <f ca="1">IFERROR(IF($B487&lt;&gt;"",VLOOKUP(EN$421,TabelleK66BI,7,FALSE),""),"")</f>
        <v/>
      </c>
      <c r="EO487" s="4" t="str">
        <f ca="1">IFERROR(IF($B487&lt;&gt;"",VLOOKUP(EO$421,TabelleK66BI,7,FALSE),""),"")</f>
        <v/>
      </c>
      <c r="EP487" s="4" t="str">
        <f ca="1">IFERROR(IF($B487&lt;&gt;"",VLOOKUP(EP$421,TabelleK66BI,7,FALSE),""),"")</f>
        <v/>
      </c>
      <c r="EQ487" s="4" t="str">
        <f ca="1">IFERROR(IF($B487&lt;&gt;"",VLOOKUP(EQ$421,TabelleK66BI,7,FALSE),""),"")</f>
        <v/>
      </c>
      <c r="ER487" s="4" t="str">
        <f ca="1">IFERROR(IF($B487&lt;&gt;"",VLOOKUP(ER$421,TabelleK66BI,7,FALSE),""),"")</f>
        <v/>
      </c>
      <c r="ES487" s="4" t="str">
        <f ca="1">IFERROR(IF($B487&lt;&gt;"",VLOOKUP(ES$421,TabelleK66BI,7,FALSE),""),"")</f>
        <v/>
      </c>
      <c r="ET487" s="4" t="str">
        <f ca="1">IFERROR(IF($B487&lt;&gt;"",VLOOKUP(ET$421,TabelleK66BI,7,FALSE),""),"")</f>
        <v/>
      </c>
      <c r="EU487" s="4" t="str">
        <f ca="1">IFERROR(IF($B487&lt;&gt;"",VLOOKUP(EU$421,TabelleK66BI,7,FALSE),""),"")</f>
        <v/>
      </c>
      <c r="EV487" s="4" t="str">
        <f ca="1">IFERROR(IF($B487&lt;&gt;"",VLOOKUP(EV$421,TabelleK66BI,7,FALSE),""),"")</f>
        <v/>
      </c>
      <c r="EW487" s="4" t="str">
        <f ca="1">IFERROR(IF($B487&lt;&gt;"",VLOOKUP(EW$421,TabelleK66BI,7,FALSE),""),"")</f>
        <v/>
      </c>
      <c r="EX487" s="4" t="str">
        <f ca="1">IFERROR(IF($B487&lt;&gt;"",VLOOKUP(EX$421,TabelleK66BI,7,FALSE),""),"")</f>
        <v/>
      </c>
      <c r="EY487" s="4" t="str">
        <f ca="1">IFERROR(IF($B487&lt;&gt;"",VLOOKUP(EY$421,TabelleK66BI,7,FALSE),""),"")</f>
        <v/>
      </c>
      <c r="EZ487" s="4" t="str">
        <f ca="1">IFERROR(IF($B487&lt;&gt;"",VLOOKUP(EZ$421,TabelleK66BI,7,FALSE),""),"")</f>
        <v/>
      </c>
      <c r="FA487" s="4" t="str">
        <f ca="1">IFERROR(IF($B487&lt;&gt;"",VLOOKUP(FA$421,TabelleK66BI,7,FALSE),""),"")</f>
        <v/>
      </c>
      <c r="FB487" s="4" t="str">
        <f ca="1">IFERROR(IF($B487&lt;&gt;"",VLOOKUP(FB$421,TabelleK66BI,7,FALSE),""),"")</f>
        <v/>
      </c>
      <c r="FC487" s="4" t="str">
        <f ca="1">IFERROR(IF($B487&lt;&gt;"",VLOOKUP(FC$421,TabelleK66BI,7,FALSE),""),"")</f>
        <v/>
      </c>
      <c r="FD487" s="4" t="str">
        <f ca="1">IFERROR(IF($B487&lt;&gt;"",VLOOKUP(FD$421,TabelleK66BI,7,FALSE),""),"")</f>
        <v/>
      </c>
      <c r="FE487" s="4" t="str">
        <f ca="1">IFERROR(IF($B487&lt;&gt;"",VLOOKUP(FE$421,TabelleK66BI,7,FALSE),""),"")</f>
        <v/>
      </c>
      <c r="FF487" s="4" t="str">
        <f ca="1">IFERROR(IF($B487&lt;&gt;"",VLOOKUP(FF$421,TabelleK66BI,7,FALSE),""),"")</f>
        <v/>
      </c>
      <c r="FG487" s="4" t="str">
        <f ca="1">IFERROR(IF($B487&lt;&gt;"",VLOOKUP(FG$421,TabelleK66BI,7,FALSE),""),"")</f>
        <v/>
      </c>
      <c r="FH487" s="4" t="str">
        <f ca="1">IFERROR(IF($B487&lt;&gt;"",VLOOKUP(FH$421,TabelleK66BI,7,FALSE),""),"")</f>
        <v/>
      </c>
      <c r="FI487" s="4" t="str">
        <f ca="1">IFERROR(IF($B487&lt;&gt;"",VLOOKUP(FI$421,TabelleK66BI,7,FALSE),""),"")</f>
        <v/>
      </c>
      <c r="FJ487" s="4" t="str">
        <f ca="1">IFERROR(IF($B487&lt;&gt;"",VLOOKUP(FJ$421,TabelleK66BI,7,FALSE),""),"")</f>
        <v/>
      </c>
      <c r="FK487" s="4" t="str">
        <f ca="1">IFERROR(IF($B487&lt;&gt;"",VLOOKUP(FK$421,TabelleK66BI,7,FALSE),""),"")</f>
        <v/>
      </c>
      <c r="FL487" s="4" t="str">
        <f ca="1">IFERROR(IF($B487&lt;&gt;"",VLOOKUP(FL$421,TabelleK66BI,7,FALSE),""),"")</f>
        <v/>
      </c>
      <c r="FM487" s="4" t="str">
        <f ca="1">IFERROR(IF($B487&lt;&gt;"",VLOOKUP(FM$421,TabelleK66BI,7,FALSE),""),"")</f>
        <v/>
      </c>
      <c r="FN487" s="4" t="str">
        <f ca="1">IFERROR(IF($B487&lt;&gt;"",VLOOKUP(FN$421,TabelleK66BI,7,FALSE),""),"")</f>
        <v/>
      </c>
      <c r="FO487" s="4" t="str">
        <f ca="1">IFERROR(IF($B487&lt;&gt;"",VLOOKUP(FO$421,TabelleK66BI,7,FALSE),""),"")</f>
        <v/>
      </c>
      <c r="FP487" s="4" t="str">
        <f ca="1">IFERROR(IF($B487&lt;&gt;"",VLOOKUP(FP$421,TabelleK66BI,7,FALSE),""),"")</f>
        <v/>
      </c>
      <c r="FQ487" s="4" t="str">
        <f ca="1">IFERROR(IF($B487&lt;&gt;"",VLOOKUP(FQ$421,TabelleK66BI,7,FALSE),""),"")</f>
        <v/>
      </c>
      <c r="FR487" s="4" t="str">
        <f ca="1">IFERROR(IF($B487&lt;&gt;"",VLOOKUP(FR$421,TabelleK66BI,7,FALSE),""),"")</f>
        <v/>
      </c>
      <c r="FS487" s="4" t="str">
        <f ca="1">IFERROR(IF($B487&lt;&gt;"",VLOOKUP(FS$421,TabelleK66BI,7,FALSE),""),"")</f>
        <v/>
      </c>
      <c r="FT487" s="4" t="str">
        <f ca="1">IFERROR(IF($B487&lt;&gt;"",VLOOKUP(FT$421,TabelleK66BI,7,FALSE),""),"")</f>
        <v/>
      </c>
      <c r="FU487" s="4" t="str">
        <f ca="1">IFERROR(IF($B487&lt;&gt;"",VLOOKUP(FU$421,TabelleK66BI,7,FALSE),""),"")</f>
        <v/>
      </c>
      <c r="FV487" s="4" t="str">
        <f ca="1">IFERROR(IF($B487&lt;&gt;"",VLOOKUP(FV$421,TabelleK66BI,7,FALSE),""),"")</f>
        <v/>
      </c>
      <c r="FW487" s="4" t="str">
        <f ca="1">IFERROR(IF($B487&lt;&gt;"",VLOOKUP(FW$421,TabelleK66BI,7,FALSE),""),"")</f>
        <v/>
      </c>
      <c r="FX487" s="4" t="str">
        <f ca="1">IFERROR(IF($B487&lt;&gt;"",VLOOKUP(FX$421,TabelleK66BI,7,FALSE),""),"")</f>
        <v/>
      </c>
      <c r="FY487" s="4" t="str">
        <f ca="1">IFERROR(IF($B487&lt;&gt;"",VLOOKUP(FY$421,TabelleK66BI,7,FALSE),""),"")</f>
        <v/>
      </c>
      <c r="FZ487" s="4" t="str">
        <f ca="1">IFERROR(IF($B487&lt;&gt;"",VLOOKUP(FZ$421,TabelleK66BI,7,FALSE),""),"")</f>
        <v/>
      </c>
      <c r="GA487" s="4" t="str">
        <f ca="1">IFERROR(IF($B487&lt;&gt;"",VLOOKUP(GA$421,TabelleK66BI,7,FALSE),""),"")</f>
        <v/>
      </c>
      <c r="GB487" s="4" t="str">
        <f ca="1">IFERROR(IF($B487&lt;&gt;"",VLOOKUP(GB$421,TabelleK66BI,7,FALSE),""),"")</f>
        <v/>
      </c>
      <c r="GC487" s="4" t="str">
        <f ca="1">IFERROR(IF($B487&lt;&gt;"",VLOOKUP(GC$421,TabelleK66BI,7,FALSE),""),"")</f>
        <v/>
      </c>
      <c r="GD487" s="4" t="str">
        <f ca="1">IFERROR(IF($B487&lt;&gt;"",VLOOKUP(GD$421,TabelleK66BI,7,FALSE),""),"")</f>
        <v/>
      </c>
      <c r="GE487" s="4" t="str">
        <f ca="1">IFERROR(IF($B487&lt;&gt;"",VLOOKUP(GE$421,TabelleK66BI,7,FALSE),""),"")</f>
        <v/>
      </c>
      <c r="GF487" s="4" t="str">
        <f ca="1">IFERROR(IF($B487&lt;&gt;"",VLOOKUP(GF$421,TabelleK66BI,7,FALSE),""),"")</f>
        <v/>
      </c>
      <c r="GG487" s="4" t="str">
        <f ca="1">IFERROR(IF($B487&lt;&gt;"",VLOOKUP(GG$421,TabelleK66BI,7,FALSE),""),"")</f>
        <v/>
      </c>
      <c r="GH487" s="4" t="str">
        <f ca="1">IFERROR(IF($B487&lt;&gt;"",VLOOKUP(GH$421,TabelleK66BI,7,FALSE),""),"")</f>
        <v/>
      </c>
      <c r="GI487" s="4" t="str">
        <f ca="1">IFERROR(IF($B487&lt;&gt;"",VLOOKUP(GI$421,TabelleK66BI,7,FALSE),""),"")</f>
        <v/>
      </c>
      <c r="GJ487" s="4" t="str">
        <f ca="1">IFERROR(IF($B487&lt;&gt;"",VLOOKUP(GJ$421,TabelleK66BI,7,FALSE),""),"")</f>
        <v/>
      </c>
      <c r="GK487" s="4" t="str">
        <f ca="1">IFERROR(IF($B487&lt;&gt;"",VLOOKUP(GK$421,TabelleK66BI,7,FALSE),""),"")</f>
        <v/>
      </c>
      <c r="GL487" s="4" t="str">
        <f ca="1">IFERROR(IF($B487&lt;&gt;"",VLOOKUP(GL$421,TabelleK66BI,7,FALSE),""),"")</f>
        <v/>
      </c>
      <c r="GM487" s="4" t="str">
        <f ca="1">IFERROR(IF($B487&lt;&gt;"",VLOOKUP(GM$421,TabelleK66BI,7,FALSE),""),"")</f>
        <v/>
      </c>
      <c r="GN487" s="4" t="str">
        <f ca="1">IFERROR(IF($B487&lt;&gt;"",VLOOKUP(GN$421,TabelleK66BI,7,FALSE),""),"")</f>
        <v/>
      </c>
      <c r="GO487" s="4" t="str">
        <f ca="1">IFERROR(IF($B487&lt;&gt;"",VLOOKUP(GO$421,TabelleK66BI,7,FALSE),""),"")</f>
        <v/>
      </c>
      <c r="GP487" s="4" t="str">
        <f ca="1">IFERROR(IF($B487&lt;&gt;"",VLOOKUP(GP$421,TabelleK66BI,7,FALSE),""),"")</f>
        <v/>
      </c>
      <c r="GQ487" s="4" t="str">
        <f ca="1">IFERROR(IF($B487&lt;&gt;"",VLOOKUP(GQ$421,TabelleK66BI,7,FALSE),""),"")</f>
        <v/>
      </c>
      <c r="GR487" s="4" t="str">
        <f ca="1">IFERROR(IF($B487&lt;&gt;"",VLOOKUP(GR$421,TabelleK66BI,7,FALSE),""),"")</f>
        <v/>
      </c>
      <c r="GS487" s="4" t="str">
        <f ca="1">IFERROR(IF($B487&lt;&gt;"",VLOOKUP(GS$421,TabelleK66BI,7,FALSE),""),"")</f>
        <v/>
      </c>
      <c r="GT487" s="4" t="str">
        <f ca="1">IFERROR(IF($B487&lt;&gt;"",VLOOKUP(GT$421,TabelleK66BI,7,FALSE),""),"")</f>
        <v/>
      </c>
      <c r="GU487" s="4" t="str">
        <f ca="1">IFERROR(IF($B487&lt;&gt;"",VLOOKUP(GU$421,TabelleK66BI,7,FALSE),""),"")</f>
        <v/>
      </c>
      <c r="GV487" s="4" t="str">
        <f ca="1">IFERROR(IF($B487&lt;&gt;"",VLOOKUP(GV$421,TabelleK66BI,7,FALSE),""),"")</f>
        <v/>
      </c>
      <c r="GW487" s="4" t="str">
        <f ca="1">IFERROR(IF($B487&lt;&gt;"",VLOOKUP(GW$421,TabelleK66BI,7,FALSE),""),"")</f>
        <v/>
      </c>
      <c r="GX487" s="4" t="str">
        <f ca="1">IFERROR(IF($B487&lt;&gt;"",VLOOKUP(GX$421,TabelleK66BI,7,FALSE),""),"")</f>
        <v/>
      </c>
      <c r="GY487" s="4" t="str">
        <f ca="1">IFERROR(IF($B487&lt;&gt;"",VLOOKUP(GY$421,TabelleK66BI,7,FALSE),""),"")</f>
        <v/>
      </c>
      <c r="GZ487" s="4" t="str">
        <f ca="1">IFERROR(IF($B487&lt;&gt;"",VLOOKUP(GZ$421,TabelleK66BI,7,FALSE),""),"")</f>
        <v/>
      </c>
      <c r="HA487" s="4" t="str">
        <f ca="1">IFERROR(IF($B487&lt;&gt;"",VLOOKUP(HA$421,TabelleK66BI,7,FALSE),""),"")</f>
        <v/>
      </c>
      <c r="HB487" s="4" t="str">
        <f ca="1">IFERROR(IF($B487&lt;&gt;"",VLOOKUP(HB$421,TabelleK66BI,7,FALSE),""),"")</f>
        <v/>
      </c>
      <c r="HC487" s="4" t="str">
        <f ca="1">IFERROR(IF($B487&lt;&gt;"",VLOOKUP(HC$421,TabelleK66BI,7,FALSE),""),"")</f>
        <v/>
      </c>
      <c r="HD487" s="4" t="str">
        <f ca="1">IFERROR(IF($B487&lt;&gt;"",VLOOKUP(HD$421,TabelleK66BI,7,FALSE),""),"")</f>
        <v/>
      </c>
      <c r="HE487" s="4" t="str">
        <f ca="1">IFERROR(IF($B487&lt;&gt;"",VLOOKUP(HE$421,TabelleK66BI,7,FALSE),""),"")</f>
        <v/>
      </c>
      <c r="HF487" s="4" t="str">
        <f ca="1">IFERROR(IF($B487&lt;&gt;"",VLOOKUP(HF$421,TabelleK66BI,7,FALSE),""),"")</f>
        <v/>
      </c>
      <c r="HG487" s="4" t="str">
        <f ca="1">IFERROR(IF($B487&lt;&gt;"",VLOOKUP(HG$421,TabelleK66BI,7,FALSE),""),"")</f>
        <v/>
      </c>
      <c r="HH487" s="4" t="str">
        <f ca="1">IFERROR(IF($B487&lt;&gt;"",VLOOKUP(HH$421,TabelleK66BI,7,FALSE),""),"")</f>
        <v/>
      </c>
      <c r="HI487" s="4" t="str">
        <f ca="1">IFERROR(IF($B487&lt;&gt;"",VLOOKUP(HI$421,TabelleK66BI,7,FALSE),""),"")</f>
        <v/>
      </c>
      <c r="HJ487" s="4" t="str">
        <f ca="1">IFERROR(IF($B487&lt;&gt;"",VLOOKUP(HJ$421,TabelleK66BI,7,FALSE),""),"")</f>
        <v/>
      </c>
      <c r="HK487" s="4" t="str">
        <f ca="1">IFERROR(IF($B487&lt;&gt;"",VLOOKUP(HK$421,TabelleK66BI,7,FALSE),""),"")</f>
        <v/>
      </c>
      <c r="HL487" s="4" t="str">
        <f ca="1">IFERROR(IF($B487&lt;&gt;"",VLOOKUP(HL$421,TabelleK66BI,7,FALSE),""),"")</f>
        <v/>
      </c>
      <c r="HM487" s="4" t="str">
        <f ca="1">IFERROR(IF($B487&lt;&gt;"",VLOOKUP(HM$421,TabelleK66BI,7,FALSE),""),"")</f>
        <v/>
      </c>
      <c r="HN487" s="4" t="str">
        <f ca="1">IFERROR(IF($B487&lt;&gt;"",VLOOKUP(HN$421,TabelleK66BI,7,FALSE),""),"")</f>
        <v/>
      </c>
      <c r="HO487" s="4" t="str">
        <f ca="1">IFERROR(IF($B487&lt;&gt;"",VLOOKUP(HO$421,TabelleK66BI,7,FALSE),""),"")</f>
        <v/>
      </c>
      <c r="HP487" s="4" t="str">
        <f ca="1">IFERROR(IF($B487&lt;&gt;"",VLOOKUP(HP$421,TabelleK66BI,7,FALSE),""),"")</f>
        <v/>
      </c>
      <c r="HQ487" s="4" t="str">
        <f ca="1">IFERROR(IF($B487&lt;&gt;"",VLOOKUP(HQ$421,TabelleK66BI,7,FALSE),""),"")</f>
        <v/>
      </c>
      <c r="HR487" s="4" t="str">
        <f ca="1">IFERROR(IF($B487&lt;&gt;"",VLOOKUP(HR$421,TabelleK66BI,7,FALSE),""),"")</f>
        <v/>
      </c>
      <c r="HS487" s="4" t="str">
        <f ca="1">IFERROR(IF($B487&lt;&gt;"",VLOOKUP(HS$421,TabelleK66BI,7,FALSE),""),"")</f>
        <v/>
      </c>
      <c r="HT487" s="4" t="str">
        <f ca="1">IFERROR(IF($B487&lt;&gt;"",VLOOKUP(HT$421,TabelleK66BI,7,FALSE),""),"")</f>
        <v/>
      </c>
      <c r="HU487" s="4" t="str">
        <f ca="1">IFERROR(IF($B487&lt;&gt;"",VLOOKUP(HU$421,TabelleK66BI,7,FALSE),""),"")</f>
        <v/>
      </c>
      <c r="HV487" s="4" t="str">
        <f ca="1">IFERROR(IF($B487&lt;&gt;"",VLOOKUP(HV$421,TabelleK66BI,7,FALSE),""),"")</f>
        <v/>
      </c>
      <c r="HW487" s="4" t="str">
        <f ca="1">IFERROR(IF($B487&lt;&gt;"",VLOOKUP(HW$421,TabelleK66BI,7,FALSE),""),"")</f>
        <v/>
      </c>
      <c r="HX487" s="4" t="str">
        <f ca="1">IFERROR(IF($B487&lt;&gt;"",VLOOKUP(HX$421,TabelleK66BI,7,FALSE),""),"")</f>
        <v/>
      </c>
      <c r="HY487" s="4" t="str">
        <f ca="1">IFERROR(IF($B487&lt;&gt;"",VLOOKUP(HY$421,TabelleK66BI,7,FALSE),""),"")</f>
        <v/>
      </c>
      <c r="HZ487" s="4" t="str">
        <f ca="1">IFERROR(IF($B487&lt;&gt;"",VLOOKUP(HZ$421,TabelleK66BI,7,FALSE),""),"")</f>
        <v/>
      </c>
      <c r="IA487" s="4" t="str">
        <f ca="1">IFERROR(IF($B487&lt;&gt;"",VLOOKUP(IA$421,TabelleK66BI,7,FALSE),""),"")</f>
        <v/>
      </c>
      <c r="IB487" s="4" t="str">
        <f ca="1">IFERROR(IF($B487&lt;&gt;"",VLOOKUP(IB$421,TabelleK66BI,7,FALSE),""),"")</f>
        <v/>
      </c>
      <c r="IC487" s="4" t="str">
        <f ca="1">IFERROR(IF($B487&lt;&gt;"",VLOOKUP(IC$421,TabelleK66BI,7,FALSE),""),"")</f>
        <v/>
      </c>
      <c r="ID487" s="4" t="str">
        <f ca="1">IFERROR(IF($B487&lt;&gt;"",VLOOKUP(ID$421,TabelleK66BI,7,FALSE),""),"")</f>
        <v/>
      </c>
      <c r="IE487" s="4" t="str">
        <f ca="1">IFERROR(IF($B487&lt;&gt;"",VLOOKUP(IE$421,TabelleK66BI,7,FALSE),""),"")</f>
        <v/>
      </c>
      <c r="IF487" s="4" t="str">
        <f ca="1">IFERROR(IF($B487&lt;&gt;"",VLOOKUP(IF$421,TabelleK66BI,7,FALSE),""),"")</f>
        <v/>
      </c>
      <c r="IG487" s="4" t="str">
        <f ca="1">IFERROR(IF($B487&lt;&gt;"",VLOOKUP(IG$421,TabelleK66BI,7,FALSE),""),"")</f>
        <v/>
      </c>
      <c r="IH487" s="4" t="str">
        <f ca="1">IFERROR(IF($B487&lt;&gt;"",VLOOKUP(IH$421,TabelleK66BI,7,FALSE),""),"")</f>
        <v/>
      </c>
      <c r="II487" s="4" t="str">
        <f ca="1">IFERROR(IF($B487&lt;&gt;"",VLOOKUP(II$421,TabelleK66BI,7,FALSE),""),"")</f>
        <v/>
      </c>
      <c r="IJ487" s="4" t="str">
        <f ca="1">IFERROR(IF($B487&lt;&gt;"",VLOOKUP(IJ$421,TabelleK66BI,7,FALSE),""),"")</f>
        <v/>
      </c>
      <c r="IK487" s="4" t="str">
        <f ca="1">IFERROR(IF($B487&lt;&gt;"",VLOOKUP(IK$421,TabelleK66BI,7,FALSE),""),"")</f>
        <v/>
      </c>
      <c r="IL487" s="4" t="str">
        <f ca="1">IFERROR(IF($B487&lt;&gt;"",VLOOKUP(IL$421,TabelleK66BI,7,FALSE),""),"")</f>
        <v/>
      </c>
      <c r="IM487" s="4" t="str">
        <f ca="1">IFERROR(IF($B487&lt;&gt;"",VLOOKUP(IM$421,TabelleK66BI,7,FALSE),""),"")</f>
        <v/>
      </c>
      <c r="IN487" s="4" t="str">
        <f ca="1">IFERROR(IF($B487&lt;&gt;"",VLOOKUP(IN$421,TabelleK66BI,7,FALSE),""),"")</f>
        <v/>
      </c>
      <c r="IO487" s="4" t="str">
        <f ca="1">IFERROR(IF($B487&lt;&gt;"",VLOOKUP(IO$421,TabelleK66BI,7,FALSE),""),"")</f>
        <v/>
      </c>
      <c r="IP487" s="4" t="str">
        <f ca="1">IFERROR(IF($B487&lt;&gt;"",VLOOKUP(IP$421,TabelleK66BI,7,FALSE),""),"")</f>
        <v/>
      </c>
      <c r="IQ487" s="4" t="str">
        <f ca="1">IFERROR(IF($B487&lt;&gt;"",VLOOKUP(IQ$421,TabelleK66BI,7,FALSE),""),"")</f>
        <v/>
      </c>
      <c r="IR487" s="4" t="str">
        <f ca="1">IFERROR(IF($B487&lt;&gt;"",VLOOKUP(IR$421,TabelleK66BI,7,FALSE),""),"")</f>
        <v/>
      </c>
      <c r="IS487" s="4" t="str">
        <f ca="1">IFERROR(IF($B487&lt;&gt;"",VLOOKUP(IS$421,TabelleK66BI,7,FALSE),""),"")</f>
        <v/>
      </c>
      <c r="IT487" s="4" t="str">
        <f ca="1">IFERROR(IF($B487&lt;&gt;"",VLOOKUP(IT$421,TabelleK66BI,7,FALSE),""),"")</f>
        <v/>
      </c>
      <c r="IU487" s="4" t="str">
        <f ca="1">IFERROR(IF($B487&lt;&gt;"",VLOOKUP(IU$421,TabelleK66BI,7,FALSE),""),"")</f>
        <v/>
      </c>
      <c r="IV487" s="4" t="str">
        <f ca="1">IFERROR(IF($B487&lt;&gt;"",VLOOKUP(IV$421,TabelleK66BI,7,FALSE),""),"")</f>
        <v/>
      </c>
      <c r="IW487" s="4" t="str">
        <f ca="1">IFERROR(IF($B487&lt;&gt;"",VLOOKUP(IW$421,TabelleK66BI,7,FALSE),""),"")</f>
        <v/>
      </c>
      <c r="IX487" s="4" t="str">
        <f ca="1">IFERROR(IF($B487&lt;&gt;"",VLOOKUP(IX$421,TabelleK66BI,7,FALSE),""),"")</f>
        <v/>
      </c>
      <c r="IY487" s="4" t="str">
        <f ca="1">IFERROR(IF($B487&lt;&gt;"",VLOOKUP(IY$421,TabelleK66BI,7,FALSE),""),"")</f>
        <v/>
      </c>
      <c r="IZ487" s="4" t="str">
        <f ca="1">IFERROR(IF($B487&lt;&gt;"",VLOOKUP(IZ$421,TabelleK66BI,7,FALSE),""),"")</f>
        <v/>
      </c>
      <c r="JA487" s="4" t="str">
        <f ca="1">IFERROR(IF($B487&lt;&gt;"",VLOOKUP(JA$421,TabelleK66BI,7,FALSE),""),"")</f>
        <v/>
      </c>
      <c r="JB487" s="4" t="str">
        <f ca="1">IFERROR(IF($B487&lt;&gt;"",VLOOKUP(JB$421,TabelleK66BI,7,FALSE),""),"")</f>
        <v/>
      </c>
      <c r="JC487" s="4" t="str">
        <f ca="1">IFERROR(IF($B487&lt;&gt;"",VLOOKUP(JC$421,TabelleK66BI,7,FALSE),""),"")</f>
        <v/>
      </c>
      <c r="JD487" s="4" t="str">
        <f ca="1">IFERROR(IF($B487&lt;&gt;"",VLOOKUP(JD$421,TabelleK66BI,7,FALSE),""),"")</f>
        <v/>
      </c>
      <c r="JE487" s="4" t="str">
        <f ca="1">IFERROR(IF($B487&lt;&gt;"",VLOOKUP(JE$421,TabelleK66BI,7,FALSE),""),"")</f>
        <v/>
      </c>
      <c r="JF487" s="4" t="str">
        <f ca="1">IFERROR(IF($B487&lt;&gt;"",VLOOKUP(JF$421,TabelleK66BI,7,FALSE),""),"")</f>
        <v/>
      </c>
      <c r="JG487" s="4" t="str">
        <f ca="1">IFERROR(IF($B487&lt;&gt;"",VLOOKUP(JG$421,TabelleK66BI,7,FALSE),""),"")</f>
        <v/>
      </c>
      <c r="JH487" s="4" t="str">
        <f ca="1">IFERROR(IF($B487&lt;&gt;"",VLOOKUP(JH$421,TabelleK66BI,7,FALSE),""),"")</f>
        <v/>
      </c>
      <c r="JI487" s="4" t="str">
        <f ca="1">IFERROR(IF($B487&lt;&gt;"",VLOOKUP(JI$421,TabelleK66BI,7,FALSE),""),"")</f>
        <v/>
      </c>
      <c r="JJ487" s="4" t="str">
        <f ca="1">IFERROR(IF($B487&lt;&gt;"",VLOOKUP(JJ$421,TabelleK66BI,7,FALSE),""),"")</f>
        <v/>
      </c>
      <c r="JK487" s="4" t="str">
        <f ca="1">IFERROR(IF($B487&lt;&gt;"",VLOOKUP(JK$421,TabelleK66BI,7,FALSE),""),"")</f>
        <v/>
      </c>
      <c r="JL487" s="4" t="str">
        <f ca="1">IFERROR(IF($B487&lt;&gt;"",VLOOKUP(JL$421,TabelleK66BI,7,FALSE),""),"")</f>
        <v/>
      </c>
      <c r="JM487" s="4" t="str">
        <f ca="1">IFERROR(IF($B487&lt;&gt;"",VLOOKUP(JM$421,TabelleK66BI,7,FALSE),""),"")</f>
        <v/>
      </c>
      <c r="JN487" s="4" t="str">
        <f ca="1">IFERROR(IF($B487&lt;&gt;"",VLOOKUP(JN$421,TabelleK66BI,7,FALSE),""),"")</f>
        <v/>
      </c>
      <c r="JO487" s="4" t="str">
        <f ca="1">IFERROR(IF($B487&lt;&gt;"",VLOOKUP(JO$421,TabelleK66BI,7,FALSE),""),"")</f>
        <v/>
      </c>
      <c r="JP487" s="4" t="str">
        <f ca="1">IFERROR(IF($B487&lt;&gt;"",VLOOKUP(JP$421,TabelleK66BI,7,FALSE),""),"")</f>
        <v/>
      </c>
      <c r="JQ487" s="4" t="str">
        <f ca="1">IFERROR(IF($B487&lt;&gt;"",VLOOKUP(JQ$421,TabelleK66BI,7,FALSE),""),"")</f>
        <v/>
      </c>
      <c r="JR487" s="4" t="str">
        <f ca="1">IFERROR(IF($B487&lt;&gt;"",VLOOKUP(JR$421,TabelleK66BI,7,FALSE),""),"")</f>
        <v/>
      </c>
      <c r="JS487" s="4" t="str">
        <f ca="1">IFERROR(IF($B487&lt;&gt;"",VLOOKUP(JS$421,TabelleK66BI,7,FALSE),""),"")</f>
        <v/>
      </c>
      <c r="JT487" s="4" t="str">
        <f ca="1">IFERROR(IF($B487&lt;&gt;"",VLOOKUP(JT$421,TabelleK66BI,7,FALSE),""),"")</f>
        <v/>
      </c>
      <c r="JU487" s="4" t="str">
        <f ca="1">IFERROR(IF($B487&lt;&gt;"",VLOOKUP(JU$421,TabelleK66BI,7,FALSE),""),"")</f>
        <v/>
      </c>
      <c r="JV487" s="4" t="str">
        <f ca="1">IFERROR(IF($B487&lt;&gt;"",VLOOKUP(JV$421,TabelleK66BI,7,FALSE),""),"")</f>
        <v/>
      </c>
      <c r="JW487" s="4" t="str">
        <f ca="1">IFERROR(IF($B487&lt;&gt;"",VLOOKUP(JW$421,TabelleK66BI,7,FALSE),""),"")</f>
        <v/>
      </c>
      <c r="JX487" s="4" t="str">
        <f ca="1">IFERROR(IF($B487&lt;&gt;"",VLOOKUP(JX$421,TabelleK66BI,7,FALSE),""),"")</f>
        <v/>
      </c>
      <c r="JY487" s="4" t="str">
        <f ca="1">IFERROR(IF($B487&lt;&gt;"",VLOOKUP(JY$421,TabelleK66BI,7,FALSE),""),"")</f>
        <v/>
      </c>
      <c r="JZ487" s="4" t="str">
        <f ca="1">IFERROR(IF($B487&lt;&gt;"",VLOOKUP(JZ$421,TabelleK66BI,7,FALSE),""),"")</f>
        <v/>
      </c>
      <c r="KA487" s="4" t="str">
        <f ca="1">IFERROR(IF($B487&lt;&gt;"",VLOOKUP(KA$421,TabelleK66BI,7,FALSE),""),"")</f>
        <v/>
      </c>
      <c r="KB487" s="4" t="str">
        <f ca="1">IFERROR(IF($B487&lt;&gt;"",VLOOKUP(KB$421,TabelleK66BI,7,FALSE),""),"")</f>
        <v/>
      </c>
      <c r="KC487" s="4" t="str">
        <f ca="1">IFERROR(IF($B487&lt;&gt;"",VLOOKUP(KC$421,TabelleK66BI,7,FALSE),""),"")</f>
        <v/>
      </c>
      <c r="KD487" s="4" t="str">
        <f ca="1">IFERROR(IF($B487&lt;&gt;"",VLOOKUP(KD$421,TabelleK66BI,7,FALSE),""),"")</f>
        <v/>
      </c>
      <c r="KE487" s="4" t="str">
        <f ca="1">IFERROR(IF($B487&lt;&gt;"",VLOOKUP(KE$421,TabelleK66BI,7,FALSE),""),"")</f>
        <v/>
      </c>
      <c r="KF487" s="4" t="str">
        <f ca="1">IFERROR(IF($B487&lt;&gt;"",VLOOKUP(KF$421,TabelleK66BI,7,FALSE),""),"")</f>
        <v/>
      </c>
      <c r="KG487" s="4" t="str">
        <f ca="1">IFERROR(IF($B487&lt;&gt;"",VLOOKUP(KG$421,TabelleK66BI,7,FALSE),""),"")</f>
        <v/>
      </c>
      <c r="KH487" s="4" t="str">
        <f ca="1">IFERROR(IF($B487&lt;&gt;"",VLOOKUP(KH$421,TabelleK66BI,7,FALSE),""),"")</f>
        <v/>
      </c>
      <c r="KI487" s="4" t="str">
        <f ca="1">IFERROR(IF($B487&lt;&gt;"",VLOOKUP(KI$421,TabelleK66BI,7,FALSE),""),"")</f>
        <v/>
      </c>
      <c r="KJ487" s="4" t="str">
        <f ca="1">IFERROR(IF($B487&lt;&gt;"",VLOOKUP(KJ$421,TabelleK66BI,7,FALSE),""),"")</f>
        <v/>
      </c>
      <c r="KK487" s="4" t="str">
        <f ca="1">IFERROR(IF($B487&lt;&gt;"",VLOOKUP(KK$421,TabelleK66BI,7,FALSE),""),"")</f>
        <v/>
      </c>
      <c r="KL487" s="4" t="str">
        <f ca="1">IFERROR(IF($B487&lt;&gt;"",VLOOKUP(KL$421,TabelleK66BI,7,FALSE),""),"")</f>
        <v/>
      </c>
      <c r="KM487" s="4" t="str">
        <f ca="1">IFERROR(IF($B487&lt;&gt;"",VLOOKUP(KM$421,TabelleK66BI,7,FALSE),""),"")</f>
        <v/>
      </c>
      <c r="KN487" s="4" t="str">
        <f ca="1">IFERROR(IF($B487&lt;&gt;"",VLOOKUP(KN$421,TabelleK66BI,7,FALSE),""),"")</f>
        <v/>
      </c>
      <c r="KO487" s="4" t="str">
        <f ca="1">IFERROR(IF($B487&lt;&gt;"",VLOOKUP(KO$421,TabelleK66BI,7,FALSE),""),"")</f>
        <v/>
      </c>
      <c r="KP487" s="4" t="str">
        <f ca="1">IFERROR(IF($B487&lt;&gt;"",VLOOKUP(KP$421,TabelleK66BI,7,FALSE),""),"")</f>
        <v/>
      </c>
      <c r="KQ487" s="4" t="str">
        <f ca="1">IFERROR(IF($B487&lt;&gt;"",VLOOKUP(KQ$421,TabelleK66BI,7,FALSE),""),"")</f>
        <v/>
      </c>
      <c r="KR487" s="4" t="str">
        <f>IFERROR(VLOOKUP($KR$421,TabelleK66BI,7,FALSE),"")</f>
        <v/>
      </c>
      <c r="KS487" s="4" t="str">
        <f>IFERROR(VLOOKUP($KS$421,TabelleK66BI,7,FALSE),"")</f>
        <v/>
      </c>
    </row>
    <row r="488" spans="2:305" ht="12.75" hidden="1" customHeight="1" x14ac:dyDescent="0.2">
      <c r="B488" s="138" t="str">
        <f t="shared" ca="1" si="199"/>
        <v/>
      </c>
      <c r="C488" s="4" t="str">
        <f ca="1">IFERROR(IF($B488&lt;&gt;"",VLOOKUP(C$421,TabelleK67BI,7,FALSE),""),"")</f>
        <v/>
      </c>
      <c r="D488" s="4" t="str">
        <f ca="1">IFERROR(IF($B488&lt;&gt;"",VLOOKUP(D$421,TabelleK67BI,7,FALSE),""),"")</f>
        <v/>
      </c>
      <c r="E488" s="4" t="str">
        <f ca="1">IFERROR(IF($B488&lt;&gt;"",VLOOKUP(E$421,TabelleK67BI,7,FALSE),""),"")</f>
        <v/>
      </c>
      <c r="F488" s="4" t="str">
        <f ca="1">IFERROR(IF($B488&lt;&gt;"",VLOOKUP(F$421,TabelleK67BI,7,FALSE),""),"")</f>
        <v/>
      </c>
      <c r="G488" s="4" t="str">
        <f ca="1">IFERROR(IF($B488&lt;&gt;"",VLOOKUP(G$421,TabelleK67BI,7,FALSE),""),"")</f>
        <v/>
      </c>
      <c r="H488" s="4" t="str">
        <f ca="1">IFERROR(IF($B488&lt;&gt;"",VLOOKUP(H$421,TabelleK67BI,7,FALSE),""),"")</f>
        <v/>
      </c>
      <c r="I488" s="4" t="str">
        <f ca="1">IFERROR(IF($B488&lt;&gt;"",VLOOKUP(I$421,TabelleK67BI,7,FALSE),""),"")</f>
        <v/>
      </c>
      <c r="J488" s="4" t="str">
        <f ca="1">IFERROR(IF($B488&lt;&gt;"",VLOOKUP(J$421,TabelleK67BI,7,FALSE),""),"")</f>
        <v/>
      </c>
      <c r="K488" s="4" t="str">
        <f ca="1">IFERROR(IF($B488&lt;&gt;"",VLOOKUP(K$421,TabelleK67BI,7,FALSE),""),"")</f>
        <v/>
      </c>
      <c r="L488" s="4" t="str">
        <f ca="1">IFERROR(IF($B488&lt;&gt;"",VLOOKUP(L$421,TabelleK67BI,7,FALSE),""),"")</f>
        <v/>
      </c>
      <c r="M488" s="4" t="str">
        <f ca="1">IFERROR(IF($B488&lt;&gt;"",VLOOKUP(M$421,TabelleK67BI,7,FALSE),""),"")</f>
        <v/>
      </c>
      <c r="N488" s="4" t="str">
        <f ca="1">IFERROR(IF($B488&lt;&gt;"",VLOOKUP(N$421,TabelleK67BI,7,FALSE),""),"")</f>
        <v/>
      </c>
      <c r="O488" s="4" t="str">
        <f ca="1">IFERROR(IF($B488&lt;&gt;"",VLOOKUP(O$421,TabelleK67BI,7,FALSE),""),"")</f>
        <v/>
      </c>
      <c r="P488" s="4" t="str">
        <f ca="1">IFERROR(IF($B488&lt;&gt;"",VLOOKUP(P$421,TabelleK67BI,7,FALSE),""),"")</f>
        <v/>
      </c>
      <c r="Q488" s="4" t="str">
        <f ca="1">IFERROR(IF($B488&lt;&gt;"",VLOOKUP(Q$421,TabelleK67BI,7,FALSE),""),"")</f>
        <v/>
      </c>
      <c r="R488" s="4" t="str">
        <f ca="1">IFERROR(IF($B488&lt;&gt;"",VLOOKUP(R$421,TabelleK67BI,7,FALSE),""),"")</f>
        <v/>
      </c>
      <c r="S488" s="4" t="str">
        <f ca="1">IFERROR(IF($B488&lt;&gt;"",VLOOKUP(S$421,TabelleK67BI,7,FALSE),""),"")</f>
        <v/>
      </c>
      <c r="T488" s="4" t="str">
        <f ca="1">IFERROR(IF($B488&lt;&gt;"",VLOOKUP(T$421,TabelleK67BI,7,FALSE),""),"")</f>
        <v/>
      </c>
      <c r="U488" s="4" t="str">
        <f ca="1">IFERROR(IF($B488&lt;&gt;"",VLOOKUP(U$421,TabelleK67BI,7,FALSE),""),"")</f>
        <v/>
      </c>
      <c r="V488" s="4" t="str">
        <f ca="1">IFERROR(IF($B488&lt;&gt;"",VLOOKUP(V$421,TabelleK67BI,7,FALSE),""),"")</f>
        <v/>
      </c>
      <c r="W488" s="4" t="str">
        <f ca="1">IFERROR(IF($B488&lt;&gt;"",VLOOKUP(W$421,TabelleK67BI,7,FALSE),""),"")</f>
        <v/>
      </c>
      <c r="X488" s="4" t="str">
        <f ca="1">IFERROR(IF($B488&lt;&gt;"",VLOOKUP(X$421,TabelleK67BI,7,FALSE),""),"")</f>
        <v/>
      </c>
      <c r="Y488" s="4" t="str">
        <f ca="1">IFERROR(IF($B488&lt;&gt;"",VLOOKUP(Y$421,TabelleK67BI,7,FALSE),""),"")</f>
        <v/>
      </c>
      <c r="Z488" s="4" t="str">
        <f ca="1">IFERROR(IF($B488&lt;&gt;"",VLOOKUP(Z$421,TabelleK67BI,7,FALSE),""),"")</f>
        <v/>
      </c>
      <c r="AA488" s="4" t="str">
        <f ca="1">IFERROR(IF($B488&lt;&gt;"",VLOOKUP(AA$421,TabelleK67BI,7,FALSE),""),"")</f>
        <v/>
      </c>
      <c r="AB488" s="4" t="str">
        <f ca="1">IFERROR(IF($B488&lt;&gt;"",VLOOKUP(AB$421,TabelleK67BI,7,FALSE),""),"")</f>
        <v/>
      </c>
      <c r="AC488" s="4" t="str">
        <f ca="1">IFERROR(IF($B488&lt;&gt;"",VLOOKUP(AC$421,TabelleK67BI,7,FALSE),""),"")</f>
        <v/>
      </c>
      <c r="AD488" s="4" t="str">
        <f ca="1">IFERROR(IF($B488&lt;&gt;"",VLOOKUP(AD$421,TabelleK67BI,7,FALSE),""),"")</f>
        <v/>
      </c>
      <c r="AE488" s="4" t="str">
        <f ca="1">IFERROR(IF($B488&lt;&gt;"",VLOOKUP(AE$421,TabelleK67BI,7,FALSE),""),"")</f>
        <v/>
      </c>
      <c r="AF488" s="4" t="str">
        <f ca="1">IFERROR(IF($B488&lt;&gt;"",VLOOKUP(AF$421,TabelleK67BI,7,FALSE),""),"")</f>
        <v/>
      </c>
      <c r="AG488" s="4" t="str">
        <f ca="1">IFERROR(IF($B488&lt;&gt;"",VLOOKUP(AG$421,TabelleK67BI,7,FALSE),""),"")</f>
        <v/>
      </c>
      <c r="AH488" s="4" t="str">
        <f ca="1">IFERROR(IF($B488&lt;&gt;"",VLOOKUP(AH$421,TabelleK67BI,7,FALSE),""),"")</f>
        <v/>
      </c>
      <c r="AI488" s="4" t="str">
        <f ca="1">IFERROR(IF($B488&lt;&gt;"",VLOOKUP(AI$421,TabelleK67BI,7,FALSE),""),"")</f>
        <v/>
      </c>
      <c r="AJ488" s="4" t="str">
        <f ca="1">IFERROR(IF($B488&lt;&gt;"",VLOOKUP(AJ$421,TabelleK67BI,7,FALSE),""),"")</f>
        <v/>
      </c>
      <c r="AK488" s="4" t="str">
        <f ca="1">IFERROR(IF($B488&lt;&gt;"",VLOOKUP(AK$421,TabelleK67BI,7,FALSE),""),"")</f>
        <v/>
      </c>
      <c r="AL488" s="4" t="str">
        <f ca="1">IFERROR(IF($B488&lt;&gt;"",VLOOKUP(AL$421,TabelleK67BI,7,FALSE),""),"")</f>
        <v/>
      </c>
      <c r="AM488" s="4" t="str">
        <f ca="1">IFERROR(IF($B488&lt;&gt;"",VLOOKUP(AM$421,TabelleK67BI,7,FALSE),""),"")</f>
        <v/>
      </c>
      <c r="AN488" s="4" t="str">
        <f ca="1">IFERROR(IF($B488&lt;&gt;"",VLOOKUP(AN$421,TabelleK67BI,7,FALSE),""),"")</f>
        <v/>
      </c>
      <c r="AO488" s="4" t="str">
        <f ca="1">IFERROR(IF($B488&lt;&gt;"",VLOOKUP(AO$421,TabelleK67BI,7,FALSE),""),"")</f>
        <v/>
      </c>
      <c r="AP488" s="4" t="str">
        <f ca="1">IFERROR(IF($B488&lt;&gt;"",VLOOKUP(AP$421,TabelleK67BI,7,FALSE),""),"")</f>
        <v/>
      </c>
      <c r="AQ488" s="4" t="str">
        <f ca="1">IFERROR(IF($B488&lt;&gt;"",VLOOKUP(AQ$421,TabelleK67BI,7,FALSE),""),"")</f>
        <v/>
      </c>
      <c r="AR488" s="4" t="str">
        <f ca="1">IFERROR(IF($B488&lt;&gt;"",VLOOKUP(AR$421,TabelleK67BI,7,FALSE),""),"")</f>
        <v/>
      </c>
      <c r="AS488" s="4" t="str">
        <f ca="1">IFERROR(IF($B488&lt;&gt;"",VLOOKUP(AS$421,TabelleK67BI,7,FALSE),""),"")</f>
        <v/>
      </c>
      <c r="AT488" s="4" t="str">
        <f ca="1">IFERROR(IF($B488&lt;&gt;"",VLOOKUP(AT$421,TabelleK67BI,7,FALSE),""),"")</f>
        <v/>
      </c>
      <c r="AU488" s="4" t="str">
        <f ca="1">IFERROR(IF($B488&lt;&gt;"",VLOOKUP(AU$421,TabelleK67BI,7,FALSE),""),"")</f>
        <v/>
      </c>
      <c r="AV488" s="4" t="str">
        <f ca="1">IFERROR(IF($B488&lt;&gt;"",VLOOKUP(AV$421,TabelleK67BI,7,FALSE),""),"")</f>
        <v/>
      </c>
      <c r="AW488" s="4" t="str">
        <f ca="1">IFERROR(IF($B488&lt;&gt;"",VLOOKUP(AW$421,TabelleK67BI,7,FALSE),""),"")</f>
        <v/>
      </c>
      <c r="AX488" s="4" t="str">
        <f ca="1">IFERROR(IF($B488&lt;&gt;"",VLOOKUP(AX$421,TabelleK67BI,7,FALSE),""),"")</f>
        <v/>
      </c>
      <c r="AY488" s="4" t="str">
        <f ca="1">IFERROR(IF($B488&lt;&gt;"",VLOOKUP(AY$421,TabelleK67BI,7,FALSE),""),"")</f>
        <v/>
      </c>
      <c r="AZ488" s="4" t="str">
        <f ca="1">IFERROR(IF($B488&lt;&gt;"",VLOOKUP(AZ$421,TabelleK67BI,7,FALSE),""),"")</f>
        <v/>
      </c>
      <c r="BA488" s="4" t="str">
        <f ca="1">IFERROR(IF($B488&lt;&gt;"",VLOOKUP(BA$421,TabelleK67BI,7,FALSE),""),"")</f>
        <v/>
      </c>
      <c r="BB488" s="4" t="str">
        <f ca="1">IFERROR(IF($B488&lt;&gt;"",VLOOKUP(BB$421,TabelleK67BI,7,FALSE),""),"")</f>
        <v/>
      </c>
      <c r="BC488" s="4" t="str">
        <f ca="1">IFERROR(IF($B488&lt;&gt;"",VLOOKUP(BC$421,TabelleK67BI,7,FALSE),""),"")</f>
        <v/>
      </c>
      <c r="BD488" s="4" t="str">
        <f ca="1">IFERROR(IF($B488&lt;&gt;"",VLOOKUP(BD$421,TabelleK67BI,7,FALSE),""),"")</f>
        <v/>
      </c>
      <c r="BE488" s="4" t="str">
        <f ca="1">IFERROR(IF($B488&lt;&gt;"",VLOOKUP(BE$421,TabelleK67BI,7,FALSE),""),"")</f>
        <v/>
      </c>
      <c r="BF488" s="4" t="str">
        <f ca="1">IFERROR(IF($B488&lt;&gt;"",VLOOKUP(BF$421,TabelleK67BI,7,FALSE),""),"")</f>
        <v/>
      </c>
      <c r="BG488" s="4" t="str">
        <f ca="1">IFERROR(IF($B488&lt;&gt;"",VLOOKUP(BG$421,TabelleK67BI,7,FALSE),""),"")</f>
        <v/>
      </c>
      <c r="BH488" s="4" t="str">
        <f ca="1">IFERROR(IF($B488&lt;&gt;"",VLOOKUP(BH$421,TabelleK67BI,7,FALSE),""),"")</f>
        <v/>
      </c>
      <c r="BI488" s="4" t="str">
        <f ca="1">IFERROR(IF($B488&lt;&gt;"",VLOOKUP(BI$421,TabelleK67BI,7,FALSE),""),"")</f>
        <v/>
      </c>
      <c r="BJ488" s="4" t="str">
        <f ca="1">IFERROR(IF($B488&lt;&gt;"",VLOOKUP(BJ$421,TabelleK67BI,7,FALSE),""),"")</f>
        <v/>
      </c>
      <c r="BK488" s="4" t="str">
        <f ca="1">IFERROR(IF($B488&lt;&gt;"",VLOOKUP(BK$421,TabelleK67BI,7,FALSE),""),"")</f>
        <v/>
      </c>
      <c r="BL488" s="4" t="str">
        <f ca="1">IFERROR(IF($B488&lt;&gt;"",VLOOKUP(BL$421,TabelleK67BI,7,FALSE),""),"")</f>
        <v/>
      </c>
      <c r="BM488" s="4" t="str">
        <f ca="1">IFERROR(IF($B488&lt;&gt;"",VLOOKUP(BM$421,TabelleK67BI,7,FALSE),""),"")</f>
        <v/>
      </c>
      <c r="BN488" s="4" t="str">
        <f ca="1">IFERROR(IF($B488&lt;&gt;"",VLOOKUP(BN$421,TabelleK67BI,7,FALSE),""),"")</f>
        <v/>
      </c>
      <c r="BO488" s="4" t="str">
        <f ca="1">IFERROR(IF($B488&lt;&gt;"",VLOOKUP(BO$421,TabelleK67BI,7,FALSE),""),"")</f>
        <v/>
      </c>
      <c r="BP488" s="4" t="str">
        <f ca="1">IFERROR(IF($B488&lt;&gt;"",VLOOKUP(BP$421,TabelleK67BI,7,FALSE),""),"")</f>
        <v/>
      </c>
      <c r="BQ488" s="4" t="str">
        <f ca="1">IFERROR(IF($B488&lt;&gt;"",VLOOKUP(BQ$421,TabelleK67BI,7,FALSE),""),"")</f>
        <v/>
      </c>
      <c r="BR488" s="4" t="str">
        <f ca="1">IFERROR(IF($B488&lt;&gt;"",VLOOKUP(BR$421,TabelleK67BI,7,FALSE),""),"")</f>
        <v/>
      </c>
      <c r="BS488" s="4" t="str">
        <f ca="1">IFERROR(IF($B488&lt;&gt;"",VLOOKUP(BS$421,TabelleK67BI,7,FALSE),""),"")</f>
        <v/>
      </c>
      <c r="BT488" s="4" t="str">
        <f ca="1">IFERROR(IF($B488&lt;&gt;"",VLOOKUP(BT$421,TabelleK67BI,7,FALSE),""),"")</f>
        <v/>
      </c>
      <c r="BU488" s="4" t="str">
        <f ca="1">IFERROR(IF($B488&lt;&gt;"",VLOOKUP(BU$421,TabelleK67BI,7,FALSE),""),"")</f>
        <v/>
      </c>
      <c r="BV488" s="4" t="str">
        <f ca="1">IFERROR(IF($B488&lt;&gt;"",VLOOKUP(BV$421,TabelleK67BI,7,FALSE),""),"")</f>
        <v/>
      </c>
      <c r="BW488" s="4" t="str">
        <f ca="1">IFERROR(IF($B488&lt;&gt;"",VLOOKUP(BW$421,TabelleK67BI,7,FALSE),""),"")</f>
        <v/>
      </c>
      <c r="BX488" s="4" t="str">
        <f ca="1">IFERROR(IF($B488&lt;&gt;"",VLOOKUP(BX$421,TabelleK67BI,7,FALSE),""),"")</f>
        <v/>
      </c>
      <c r="BY488" s="4" t="str">
        <f ca="1">IFERROR(IF($B488&lt;&gt;"",VLOOKUP(BY$421,TabelleK67BI,7,FALSE),""),"")</f>
        <v/>
      </c>
      <c r="BZ488" s="4" t="str">
        <f ca="1">IFERROR(IF($B488&lt;&gt;"",VLOOKUP(BZ$421,TabelleK67BI,7,FALSE),""),"")</f>
        <v/>
      </c>
      <c r="CA488" s="4" t="str">
        <f ca="1">IFERROR(IF($B488&lt;&gt;"",VLOOKUP(CA$421,TabelleK67BI,7,FALSE),""),"")</f>
        <v/>
      </c>
      <c r="CB488" s="4" t="str">
        <f ca="1">IFERROR(IF($B488&lt;&gt;"",VLOOKUP(CB$421,TabelleK67BI,7,FALSE),""),"")</f>
        <v/>
      </c>
      <c r="CC488" s="4" t="str">
        <f ca="1">IFERROR(IF($B488&lt;&gt;"",VLOOKUP(CC$421,TabelleK67BI,7,FALSE),""),"")</f>
        <v/>
      </c>
      <c r="CD488" s="4" t="str">
        <f ca="1">IFERROR(IF($B488&lt;&gt;"",VLOOKUP(CD$421,TabelleK67BI,7,FALSE),""),"")</f>
        <v/>
      </c>
      <c r="CE488" s="4" t="str">
        <f ca="1">IFERROR(IF($B488&lt;&gt;"",VLOOKUP(CE$421,TabelleK67BI,7,FALSE),""),"")</f>
        <v/>
      </c>
      <c r="CF488" s="4" t="str">
        <f ca="1">IFERROR(IF($B488&lt;&gt;"",VLOOKUP(CF$421,TabelleK67BI,7,FALSE),""),"")</f>
        <v/>
      </c>
      <c r="CG488" s="4" t="str">
        <f ca="1">IFERROR(IF($B488&lt;&gt;"",VLOOKUP(CG$421,TabelleK67BI,7,FALSE),""),"")</f>
        <v/>
      </c>
      <c r="CH488" s="4" t="str">
        <f ca="1">IFERROR(IF($B488&lt;&gt;"",VLOOKUP(CH$421,TabelleK67BI,7,FALSE),""),"")</f>
        <v/>
      </c>
      <c r="CI488" s="4" t="str">
        <f ca="1">IFERROR(IF($B488&lt;&gt;"",VLOOKUP(CI$421,TabelleK67BI,7,FALSE),""),"")</f>
        <v/>
      </c>
      <c r="CJ488" s="4" t="str">
        <f ca="1">IFERROR(IF($B488&lt;&gt;"",VLOOKUP(CJ$421,TabelleK67BI,7,FALSE),""),"")</f>
        <v/>
      </c>
      <c r="CK488" s="4" t="str">
        <f ca="1">IFERROR(IF($B488&lt;&gt;"",VLOOKUP(CK$421,TabelleK67BI,7,FALSE),""),"")</f>
        <v/>
      </c>
      <c r="CL488" s="4" t="str">
        <f ca="1">IFERROR(IF($B488&lt;&gt;"",VLOOKUP(CL$421,TabelleK67BI,7,FALSE),""),"")</f>
        <v/>
      </c>
      <c r="CM488" s="4" t="str">
        <f ca="1">IFERROR(IF($B488&lt;&gt;"",VLOOKUP(CM$421,TabelleK67BI,7,FALSE),""),"")</f>
        <v/>
      </c>
      <c r="CN488" s="4" t="str">
        <f ca="1">IFERROR(IF($B488&lt;&gt;"",VLOOKUP(CN$421,TabelleK67BI,7,FALSE),""),"")</f>
        <v/>
      </c>
      <c r="CO488" s="4" t="str">
        <f ca="1">IFERROR(IF($B488&lt;&gt;"",VLOOKUP(CO$421,TabelleK67BI,7,FALSE),""),"")</f>
        <v/>
      </c>
      <c r="CP488" s="4" t="str">
        <f ca="1">IFERROR(IF($B488&lt;&gt;"",VLOOKUP(CP$421,TabelleK67BI,7,FALSE),""),"")</f>
        <v/>
      </c>
      <c r="CQ488" s="4" t="str">
        <f ca="1">IFERROR(IF($B488&lt;&gt;"",VLOOKUP(CQ$421,TabelleK67BI,7,FALSE),""),"")</f>
        <v/>
      </c>
      <c r="CR488" s="4" t="str">
        <f ca="1">IFERROR(IF($B488&lt;&gt;"",VLOOKUP(CR$421,TabelleK67BI,7,FALSE),""),"")</f>
        <v/>
      </c>
      <c r="CS488" s="4" t="str">
        <f ca="1">IFERROR(IF($B488&lt;&gt;"",VLOOKUP(CS$421,TabelleK67BI,7,FALSE),""),"")</f>
        <v/>
      </c>
      <c r="CT488" s="4" t="str">
        <f ca="1">IFERROR(IF($B488&lt;&gt;"",VLOOKUP(CT$421,TabelleK67BI,7,FALSE),""),"")</f>
        <v/>
      </c>
      <c r="CU488" s="4" t="str">
        <f ca="1">IFERROR(IF($B488&lt;&gt;"",VLOOKUP(CU$421,TabelleK67BI,7,FALSE),""),"")</f>
        <v/>
      </c>
      <c r="CV488" s="4" t="str">
        <f ca="1">IFERROR(IF($B488&lt;&gt;"",VLOOKUP(CV$421,TabelleK67BI,7,FALSE),""),"")</f>
        <v/>
      </c>
      <c r="CW488" s="4" t="str">
        <f ca="1">IFERROR(IF($B488&lt;&gt;"",VLOOKUP(CW$421,TabelleK67BI,7,FALSE),""),"")</f>
        <v/>
      </c>
      <c r="CX488" s="4" t="str">
        <f ca="1">IFERROR(IF($B488&lt;&gt;"",VLOOKUP(CX$421,TabelleK67BI,7,FALSE),""),"")</f>
        <v/>
      </c>
      <c r="CY488" s="4" t="str">
        <f ca="1">IFERROR(IF($B488&lt;&gt;"",VLOOKUP(CY$421,TabelleK67BI,7,FALSE),""),"")</f>
        <v/>
      </c>
      <c r="CZ488" s="4" t="str">
        <f ca="1">IFERROR(IF($B488&lt;&gt;"",VLOOKUP(CZ$421,TabelleK67BI,7,FALSE),""),"")</f>
        <v/>
      </c>
      <c r="DA488" s="4" t="str">
        <f ca="1">IFERROR(IF($B488&lt;&gt;"",VLOOKUP(DA$421,TabelleK67BI,7,FALSE),""),"")</f>
        <v/>
      </c>
      <c r="DB488" s="4" t="str">
        <f ca="1">IFERROR(IF($B488&lt;&gt;"",VLOOKUP(DB$421,TabelleK67BI,7,FALSE),""),"")</f>
        <v/>
      </c>
      <c r="DC488" s="4" t="str">
        <f ca="1">IFERROR(IF($B488&lt;&gt;"",VLOOKUP(DC$421,TabelleK67BI,7,FALSE),""),"")</f>
        <v/>
      </c>
      <c r="DD488" s="4" t="str">
        <f ca="1">IFERROR(IF($B488&lt;&gt;"",VLOOKUP(DD$421,TabelleK67BI,7,FALSE),""),"")</f>
        <v/>
      </c>
      <c r="DE488" s="4" t="str">
        <f ca="1">IFERROR(IF($B488&lt;&gt;"",VLOOKUP(DE$421,TabelleK67BI,7,FALSE),""),"")</f>
        <v/>
      </c>
      <c r="DF488" s="4" t="str">
        <f ca="1">IFERROR(IF($B488&lt;&gt;"",VLOOKUP(DF$421,TabelleK67BI,7,FALSE),""),"")</f>
        <v/>
      </c>
      <c r="DG488" s="4" t="str">
        <f ca="1">IFERROR(IF($B488&lt;&gt;"",VLOOKUP(DG$421,TabelleK67BI,7,FALSE),""),"")</f>
        <v/>
      </c>
      <c r="DH488" s="4" t="str">
        <f ca="1">IFERROR(IF($B488&lt;&gt;"",VLOOKUP(DH$421,TabelleK67BI,7,FALSE),""),"")</f>
        <v/>
      </c>
      <c r="DI488" s="4" t="str">
        <f ca="1">IFERROR(IF($B488&lt;&gt;"",VLOOKUP(DI$421,TabelleK67BI,7,FALSE),""),"")</f>
        <v/>
      </c>
      <c r="DJ488" s="4" t="str">
        <f ca="1">IFERROR(IF($B488&lt;&gt;"",VLOOKUP(DJ$421,TabelleK67BI,7,FALSE),""),"")</f>
        <v/>
      </c>
      <c r="DK488" s="4" t="str">
        <f ca="1">IFERROR(IF($B488&lt;&gt;"",VLOOKUP(DK$421,TabelleK67BI,7,FALSE),""),"")</f>
        <v/>
      </c>
      <c r="DL488" s="4" t="str">
        <f ca="1">IFERROR(IF($B488&lt;&gt;"",VLOOKUP(DL$421,TabelleK67BI,7,FALSE),""),"")</f>
        <v/>
      </c>
      <c r="DM488" s="4" t="str">
        <f ca="1">IFERROR(IF($B488&lt;&gt;"",VLOOKUP(DM$421,TabelleK67BI,7,FALSE),""),"")</f>
        <v/>
      </c>
      <c r="DN488" s="4" t="str">
        <f ca="1">IFERROR(IF($B488&lt;&gt;"",VLOOKUP(DN$421,TabelleK67BI,7,FALSE),""),"")</f>
        <v/>
      </c>
      <c r="DO488" s="4" t="str">
        <f ca="1">IFERROR(IF($B488&lt;&gt;"",VLOOKUP(DO$421,TabelleK67BI,7,FALSE),""),"")</f>
        <v/>
      </c>
      <c r="DP488" s="4" t="str">
        <f ca="1">IFERROR(IF($B488&lt;&gt;"",VLOOKUP(DP$421,TabelleK67BI,7,FALSE),""),"")</f>
        <v/>
      </c>
      <c r="DQ488" s="4" t="str">
        <f ca="1">IFERROR(IF($B488&lt;&gt;"",VLOOKUP(DQ$421,TabelleK67BI,7,FALSE),""),"")</f>
        <v/>
      </c>
      <c r="DR488" s="4" t="str">
        <f ca="1">IFERROR(IF($B488&lt;&gt;"",VLOOKUP(DR$421,TabelleK67BI,7,FALSE),""),"")</f>
        <v/>
      </c>
      <c r="DS488" s="4" t="str">
        <f ca="1">IFERROR(IF($B488&lt;&gt;"",VLOOKUP(DS$421,TabelleK67BI,7,FALSE),""),"")</f>
        <v/>
      </c>
      <c r="DT488" s="4" t="str">
        <f ca="1">IFERROR(IF($B488&lt;&gt;"",VLOOKUP(DT$421,TabelleK67BI,7,FALSE),""),"")</f>
        <v/>
      </c>
      <c r="DU488" s="4" t="str">
        <f ca="1">IFERROR(IF($B488&lt;&gt;"",VLOOKUP(DU$421,TabelleK67BI,7,FALSE),""),"")</f>
        <v/>
      </c>
      <c r="DV488" s="4" t="str">
        <f ca="1">IFERROR(IF($B488&lt;&gt;"",VLOOKUP(DV$421,TabelleK67BI,7,FALSE),""),"")</f>
        <v/>
      </c>
      <c r="DW488" s="4" t="str">
        <f ca="1">IFERROR(IF($B488&lt;&gt;"",VLOOKUP(DW$421,TabelleK67BI,7,FALSE),""),"")</f>
        <v/>
      </c>
      <c r="DX488" s="4" t="str">
        <f ca="1">IFERROR(IF($B488&lt;&gt;"",VLOOKUP(DX$421,TabelleK67BI,7,FALSE),""),"")</f>
        <v/>
      </c>
      <c r="DY488" s="4" t="str">
        <f ca="1">IFERROR(IF($B488&lt;&gt;"",VLOOKUP(DY$421,TabelleK67BI,7,FALSE),""),"")</f>
        <v/>
      </c>
      <c r="DZ488" s="4" t="str">
        <f ca="1">IFERROR(IF($B488&lt;&gt;"",VLOOKUP(DZ$421,TabelleK67BI,7,FALSE),""),"")</f>
        <v/>
      </c>
      <c r="EA488" s="4" t="str">
        <f ca="1">IFERROR(IF($B488&lt;&gt;"",VLOOKUP(EA$421,TabelleK67BI,7,FALSE),""),"")</f>
        <v/>
      </c>
      <c r="EB488" s="4" t="str">
        <f ca="1">IFERROR(IF($B488&lt;&gt;"",VLOOKUP(EB$421,TabelleK67BI,7,FALSE),""),"")</f>
        <v/>
      </c>
      <c r="EC488" s="4" t="str">
        <f ca="1">IFERROR(IF($B488&lt;&gt;"",VLOOKUP(EC$421,TabelleK67BI,7,FALSE),""),"")</f>
        <v/>
      </c>
      <c r="ED488" s="4" t="str">
        <f ca="1">IFERROR(IF($B488&lt;&gt;"",VLOOKUP(ED$421,TabelleK67BI,7,FALSE),""),"")</f>
        <v/>
      </c>
      <c r="EE488" s="4" t="str">
        <f ca="1">IFERROR(IF($B488&lt;&gt;"",VLOOKUP(EE$421,TabelleK67BI,7,FALSE),""),"")</f>
        <v/>
      </c>
      <c r="EF488" s="4" t="str">
        <f ca="1">IFERROR(IF($B488&lt;&gt;"",VLOOKUP(EF$421,TabelleK67BI,7,FALSE),""),"")</f>
        <v/>
      </c>
      <c r="EG488" s="4" t="str">
        <f ca="1">IFERROR(IF($B488&lt;&gt;"",VLOOKUP(EG$421,TabelleK67BI,7,FALSE),""),"")</f>
        <v/>
      </c>
      <c r="EH488" s="4" t="str">
        <f ca="1">IFERROR(IF($B488&lt;&gt;"",VLOOKUP(EH$421,TabelleK67BI,7,FALSE),""),"")</f>
        <v/>
      </c>
      <c r="EI488" s="4" t="str">
        <f ca="1">IFERROR(IF($B488&lt;&gt;"",VLOOKUP(EI$421,TabelleK67BI,7,FALSE),""),"")</f>
        <v/>
      </c>
      <c r="EJ488" s="4" t="str">
        <f ca="1">IFERROR(IF($B488&lt;&gt;"",VLOOKUP(EJ$421,TabelleK67BI,7,FALSE),""),"")</f>
        <v/>
      </c>
      <c r="EK488" s="4" t="str">
        <f ca="1">IFERROR(IF($B488&lt;&gt;"",VLOOKUP(EK$421,TabelleK67BI,7,FALSE),""),"")</f>
        <v/>
      </c>
      <c r="EL488" s="4" t="str">
        <f ca="1">IFERROR(IF($B488&lt;&gt;"",VLOOKUP(EL$421,TabelleK67BI,7,FALSE),""),"")</f>
        <v/>
      </c>
      <c r="EM488" s="4" t="str">
        <f ca="1">IFERROR(IF($B488&lt;&gt;"",VLOOKUP(EM$421,TabelleK67BI,7,FALSE),""),"")</f>
        <v/>
      </c>
      <c r="EN488" s="4" t="str">
        <f ca="1">IFERROR(IF($B488&lt;&gt;"",VLOOKUP(EN$421,TabelleK67BI,7,FALSE),""),"")</f>
        <v/>
      </c>
      <c r="EO488" s="4" t="str">
        <f ca="1">IFERROR(IF($B488&lt;&gt;"",VLOOKUP(EO$421,TabelleK67BI,7,FALSE),""),"")</f>
        <v/>
      </c>
      <c r="EP488" s="4" t="str">
        <f ca="1">IFERROR(IF($B488&lt;&gt;"",VLOOKUP(EP$421,TabelleK67BI,7,FALSE),""),"")</f>
        <v/>
      </c>
      <c r="EQ488" s="4" t="str">
        <f ca="1">IFERROR(IF($B488&lt;&gt;"",VLOOKUP(EQ$421,TabelleK67BI,7,FALSE),""),"")</f>
        <v/>
      </c>
      <c r="ER488" s="4" t="str">
        <f ca="1">IFERROR(IF($B488&lt;&gt;"",VLOOKUP(ER$421,TabelleK67BI,7,FALSE),""),"")</f>
        <v/>
      </c>
      <c r="ES488" s="4" t="str">
        <f ca="1">IFERROR(IF($B488&lt;&gt;"",VLOOKUP(ES$421,TabelleK67BI,7,FALSE),""),"")</f>
        <v/>
      </c>
      <c r="ET488" s="4" t="str">
        <f ca="1">IFERROR(IF($B488&lt;&gt;"",VLOOKUP(ET$421,TabelleK67BI,7,FALSE),""),"")</f>
        <v/>
      </c>
      <c r="EU488" s="4" t="str">
        <f ca="1">IFERROR(IF($B488&lt;&gt;"",VLOOKUP(EU$421,TabelleK67BI,7,FALSE),""),"")</f>
        <v/>
      </c>
      <c r="EV488" s="4" t="str">
        <f ca="1">IFERROR(IF($B488&lt;&gt;"",VLOOKUP(EV$421,TabelleK67BI,7,FALSE),""),"")</f>
        <v/>
      </c>
      <c r="EW488" s="4" t="str">
        <f ca="1">IFERROR(IF($B488&lt;&gt;"",VLOOKUP(EW$421,TabelleK67BI,7,FALSE),""),"")</f>
        <v/>
      </c>
      <c r="EX488" s="4" t="str">
        <f ca="1">IFERROR(IF($B488&lt;&gt;"",VLOOKUP(EX$421,TabelleK67BI,7,FALSE),""),"")</f>
        <v/>
      </c>
      <c r="EY488" s="4" t="str">
        <f ca="1">IFERROR(IF($B488&lt;&gt;"",VLOOKUP(EY$421,TabelleK67BI,7,FALSE),""),"")</f>
        <v/>
      </c>
      <c r="EZ488" s="4" t="str">
        <f ca="1">IFERROR(IF($B488&lt;&gt;"",VLOOKUP(EZ$421,TabelleK67BI,7,FALSE),""),"")</f>
        <v/>
      </c>
      <c r="FA488" s="4" t="str">
        <f ca="1">IFERROR(IF($B488&lt;&gt;"",VLOOKUP(FA$421,TabelleK67BI,7,FALSE),""),"")</f>
        <v/>
      </c>
      <c r="FB488" s="4" t="str">
        <f ca="1">IFERROR(IF($B488&lt;&gt;"",VLOOKUP(FB$421,TabelleK67BI,7,FALSE),""),"")</f>
        <v/>
      </c>
      <c r="FC488" s="4" t="str">
        <f ca="1">IFERROR(IF($B488&lt;&gt;"",VLOOKUP(FC$421,TabelleK67BI,7,FALSE),""),"")</f>
        <v/>
      </c>
      <c r="FD488" s="4" t="str">
        <f ca="1">IFERROR(IF($B488&lt;&gt;"",VLOOKUP(FD$421,TabelleK67BI,7,FALSE),""),"")</f>
        <v/>
      </c>
      <c r="FE488" s="4" t="str">
        <f ca="1">IFERROR(IF($B488&lt;&gt;"",VLOOKUP(FE$421,TabelleK67BI,7,FALSE),""),"")</f>
        <v/>
      </c>
      <c r="FF488" s="4" t="str">
        <f ca="1">IFERROR(IF($B488&lt;&gt;"",VLOOKUP(FF$421,TabelleK67BI,7,FALSE),""),"")</f>
        <v/>
      </c>
      <c r="FG488" s="4" t="str">
        <f ca="1">IFERROR(IF($B488&lt;&gt;"",VLOOKUP(FG$421,TabelleK67BI,7,FALSE),""),"")</f>
        <v/>
      </c>
      <c r="FH488" s="4" t="str">
        <f ca="1">IFERROR(IF($B488&lt;&gt;"",VLOOKUP(FH$421,TabelleK67BI,7,FALSE),""),"")</f>
        <v/>
      </c>
      <c r="FI488" s="4" t="str">
        <f ca="1">IFERROR(IF($B488&lt;&gt;"",VLOOKUP(FI$421,TabelleK67BI,7,FALSE),""),"")</f>
        <v/>
      </c>
      <c r="FJ488" s="4" t="str">
        <f ca="1">IFERROR(IF($B488&lt;&gt;"",VLOOKUP(FJ$421,TabelleK67BI,7,FALSE),""),"")</f>
        <v/>
      </c>
      <c r="FK488" s="4" t="str">
        <f ca="1">IFERROR(IF($B488&lt;&gt;"",VLOOKUP(FK$421,TabelleK67BI,7,FALSE),""),"")</f>
        <v/>
      </c>
      <c r="FL488" s="4" t="str">
        <f ca="1">IFERROR(IF($B488&lt;&gt;"",VLOOKUP(FL$421,TabelleK67BI,7,FALSE),""),"")</f>
        <v/>
      </c>
      <c r="FM488" s="4" t="str">
        <f ca="1">IFERROR(IF($B488&lt;&gt;"",VLOOKUP(FM$421,TabelleK67BI,7,FALSE),""),"")</f>
        <v/>
      </c>
      <c r="FN488" s="4" t="str">
        <f ca="1">IFERROR(IF($B488&lt;&gt;"",VLOOKUP(FN$421,TabelleK67BI,7,FALSE),""),"")</f>
        <v/>
      </c>
      <c r="FO488" s="4" t="str">
        <f ca="1">IFERROR(IF($B488&lt;&gt;"",VLOOKUP(FO$421,TabelleK67BI,7,FALSE),""),"")</f>
        <v/>
      </c>
      <c r="FP488" s="4" t="str">
        <f ca="1">IFERROR(IF($B488&lt;&gt;"",VLOOKUP(FP$421,TabelleK67BI,7,FALSE),""),"")</f>
        <v/>
      </c>
      <c r="FQ488" s="4" t="str">
        <f ca="1">IFERROR(IF($B488&lt;&gt;"",VLOOKUP(FQ$421,TabelleK67BI,7,FALSE),""),"")</f>
        <v/>
      </c>
      <c r="FR488" s="4" t="str">
        <f ca="1">IFERROR(IF($B488&lt;&gt;"",VLOOKUP(FR$421,TabelleK67BI,7,FALSE),""),"")</f>
        <v/>
      </c>
      <c r="FS488" s="4" t="str">
        <f ca="1">IFERROR(IF($B488&lt;&gt;"",VLOOKUP(FS$421,TabelleK67BI,7,FALSE),""),"")</f>
        <v/>
      </c>
      <c r="FT488" s="4" t="str">
        <f ca="1">IFERROR(IF($B488&lt;&gt;"",VLOOKUP(FT$421,TabelleK67BI,7,FALSE),""),"")</f>
        <v/>
      </c>
      <c r="FU488" s="4" t="str">
        <f ca="1">IFERROR(IF($B488&lt;&gt;"",VLOOKUP(FU$421,TabelleK67BI,7,FALSE),""),"")</f>
        <v/>
      </c>
      <c r="FV488" s="4" t="str">
        <f ca="1">IFERROR(IF($B488&lt;&gt;"",VLOOKUP(FV$421,TabelleK67BI,7,FALSE),""),"")</f>
        <v/>
      </c>
      <c r="FW488" s="4" t="str">
        <f ca="1">IFERROR(IF($B488&lt;&gt;"",VLOOKUP(FW$421,TabelleK67BI,7,FALSE),""),"")</f>
        <v/>
      </c>
      <c r="FX488" s="4" t="str">
        <f ca="1">IFERROR(IF($B488&lt;&gt;"",VLOOKUP(FX$421,TabelleK67BI,7,FALSE),""),"")</f>
        <v/>
      </c>
      <c r="FY488" s="4" t="str">
        <f ca="1">IFERROR(IF($B488&lt;&gt;"",VLOOKUP(FY$421,TabelleK67BI,7,FALSE),""),"")</f>
        <v/>
      </c>
      <c r="FZ488" s="4" t="str">
        <f ca="1">IFERROR(IF($B488&lt;&gt;"",VLOOKUP(FZ$421,TabelleK67BI,7,FALSE),""),"")</f>
        <v/>
      </c>
      <c r="GA488" s="4" t="str">
        <f ca="1">IFERROR(IF($B488&lt;&gt;"",VLOOKUP(GA$421,TabelleK67BI,7,FALSE),""),"")</f>
        <v/>
      </c>
      <c r="GB488" s="4" t="str">
        <f ca="1">IFERROR(IF($B488&lt;&gt;"",VLOOKUP(GB$421,TabelleK67BI,7,FALSE),""),"")</f>
        <v/>
      </c>
      <c r="GC488" s="4" t="str">
        <f ca="1">IFERROR(IF($B488&lt;&gt;"",VLOOKUP(GC$421,TabelleK67BI,7,FALSE),""),"")</f>
        <v/>
      </c>
      <c r="GD488" s="4" t="str">
        <f ca="1">IFERROR(IF($B488&lt;&gt;"",VLOOKUP(GD$421,TabelleK67BI,7,FALSE),""),"")</f>
        <v/>
      </c>
      <c r="GE488" s="4" t="str">
        <f ca="1">IFERROR(IF($B488&lt;&gt;"",VLOOKUP(GE$421,TabelleK67BI,7,FALSE),""),"")</f>
        <v/>
      </c>
      <c r="GF488" s="4" t="str">
        <f ca="1">IFERROR(IF($B488&lt;&gt;"",VLOOKUP(GF$421,TabelleK67BI,7,FALSE),""),"")</f>
        <v/>
      </c>
      <c r="GG488" s="4" t="str">
        <f ca="1">IFERROR(IF($B488&lt;&gt;"",VLOOKUP(GG$421,TabelleK67BI,7,FALSE),""),"")</f>
        <v/>
      </c>
      <c r="GH488" s="4" t="str">
        <f ca="1">IFERROR(IF($B488&lt;&gt;"",VLOOKUP(GH$421,TabelleK67BI,7,FALSE),""),"")</f>
        <v/>
      </c>
      <c r="GI488" s="4" t="str">
        <f ca="1">IFERROR(IF($B488&lt;&gt;"",VLOOKUP(GI$421,TabelleK67BI,7,FALSE),""),"")</f>
        <v/>
      </c>
      <c r="GJ488" s="4" t="str">
        <f ca="1">IFERROR(IF($B488&lt;&gt;"",VLOOKUP(GJ$421,TabelleK67BI,7,FALSE),""),"")</f>
        <v/>
      </c>
      <c r="GK488" s="4" t="str">
        <f ca="1">IFERROR(IF($B488&lt;&gt;"",VLOOKUP(GK$421,TabelleK67BI,7,FALSE),""),"")</f>
        <v/>
      </c>
      <c r="GL488" s="4" t="str">
        <f ca="1">IFERROR(IF($B488&lt;&gt;"",VLOOKUP(GL$421,TabelleK67BI,7,FALSE),""),"")</f>
        <v/>
      </c>
      <c r="GM488" s="4" t="str">
        <f ca="1">IFERROR(IF($B488&lt;&gt;"",VLOOKUP(GM$421,TabelleK67BI,7,FALSE),""),"")</f>
        <v/>
      </c>
      <c r="GN488" s="4" t="str">
        <f ca="1">IFERROR(IF($B488&lt;&gt;"",VLOOKUP(GN$421,TabelleK67BI,7,FALSE),""),"")</f>
        <v/>
      </c>
      <c r="GO488" s="4" t="str">
        <f ca="1">IFERROR(IF($B488&lt;&gt;"",VLOOKUP(GO$421,TabelleK67BI,7,FALSE),""),"")</f>
        <v/>
      </c>
      <c r="GP488" s="4" t="str">
        <f ca="1">IFERROR(IF($B488&lt;&gt;"",VLOOKUP(GP$421,TabelleK67BI,7,FALSE),""),"")</f>
        <v/>
      </c>
      <c r="GQ488" s="4" t="str">
        <f ca="1">IFERROR(IF($B488&lt;&gt;"",VLOOKUP(GQ$421,TabelleK67BI,7,FALSE),""),"")</f>
        <v/>
      </c>
      <c r="GR488" s="4" t="str">
        <f ca="1">IFERROR(IF($B488&lt;&gt;"",VLOOKUP(GR$421,TabelleK67BI,7,FALSE),""),"")</f>
        <v/>
      </c>
      <c r="GS488" s="4" t="str">
        <f ca="1">IFERROR(IF($B488&lt;&gt;"",VLOOKUP(GS$421,TabelleK67BI,7,FALSE),""),"")</f>
        <v/>
      </c>
      <c r="GT488" s="4" t="str">
        <f ca="1">IFERROR(IF($B488&lt;&gt;"",VLOOKUP(GT$421,TabelleK67BI,7,FALSE),""),"")</f>
        <v/>
      </c>
      <c r="GU488" s="4" t="str">
        <f ca="1">IFERROR(IF($B488&lt;&gt;"",VLOOKUP(GU$421,TabelleK67BI,7,FALSE),""),"")</f>
        <v/>
      </c>
      <c r="GV488" s="4" t="str">
        <f ca="1">IFERROR(IF($B488&lt;&gt;"",VLOOKUP(GV$421,TabelleK67BI,7,FALSE),""),"")</f>
        <v/>
      </c>
      <c r="GW488" s="4" t="str">
        <f ca="1">IFERROR(IF($B488&lt;&gt;"",VLOOKUP(GW$421,TabelleK67BI,7,FALSE),""),"")</f>
        <v/>
      </c>
      <c r="GX488" s="4" t="str">
        <f ca="1">IFERROR(IF($B488&lt;&gt;"",VLOOKUP(GX$421,TabelleK67BI,7,FALSE),""),"")</f>
        <v/>
      </c>
      <c r="GY488" s="4" t="str">
        <f ca="1">IFERROR(IF($B488&lt;&gt;"",VLOOKUP(GY$421,TabelleK67BI,7,FALSE),""),"")</f>
        <v/>
      </c>
      <c r="GZ488" s="4" t="str">
        <f ca="1">IFERROR(IF($B488&lt;&gt;"",VLOOKUP(GZ$421,TabelleK67BI,7,FALSE),""),"")</f>
        <v/>
      </c>
      <c r="HA488" s="4" t="str">
        <f ca="1">IFERROR(IF($B488&lt;&gt;"",VLOOKUP(HA$421,TabelleK67BI,7,FALSE),""),"")</f>
        <v/>
      </c>
      <c r="HB488" s="4" t="str">
        <f ca="1">IFERROR(IF($B488&lt;&gt;"",VLOOKUP(HB$421,TabelleK67BI,7,FALSE),""),"")</f>
        <v/>
      </c>
      <c r="HC488" s="4" t="str">
        <f ca="1">IFERROR(IF($B488&lt;&gt;"",VLOOKUP(HC$421,TabelleK67BI,7,FALSE),""),"")</f>
        <v/>
      </c>
      <c r="HD488" s="4" t="str">
        <f ca="1">IFERROR(IF($B488&lt;&gt;"",VLOOKUP(HD$421,TabelleK67BI,7,FALSE),""),"")</f>
        <v/>
      </c>
      <c r="HE488" s="4" t="str">
        <f ca="1">IFERROR(IF($B488&lt;&gt;"",VLOOKUP(HE$421,TabelleK67BI,7,FALSE),""),"")</f>
        <v/>
      </c>
      <c r="HF488" s="4" t="str">
        <f ca="1">IFERROR(IF($B488&lt;&gt;"",VLOOKUP(HF$421,TabelleK67BI,7,FALSE),""),"")</f>
        <v/>
      </c>
      <c r="HG488" s="4" t="str">
        <f ca="1">IFERROR(IF($B488&lt;&gt;"",VLOOKUP(HG$421,TabelleK67BI,7,FALSE),""),"")</f>
        <v/>
      </c>
      <c r="HH488" s="4" t="str">
        <f ca="1">IFERROR(IF($B488&lt;&gt;"",VLOOKUP(HH$421,TabelleK67BI,7,FALSE),""),"")</f>
        <v/>
      </c>
      <c r="HI488" s="4" t="str">
        <f ca="1">IFERROR(IF($B488&lt;&gt;"",VLOOKUP(HI$421,TabelleK67BI,7,FALSE),""),"")</f>
        <v/>
      </c>
      <c r="HJ488" s="4" t="str">
        <f ca="1">IFERROR(IF($B488&lt;&gt;"",VLOOKUP(HJ$421,TabelleK67BI,7,FALSE),""),"")</f>
        <v/>
      </c>
      <c r="HK488" s="4" t="str">
        <f ca="1">IFERROR(IF($B488&lt;&gt;"",VLOOKUP(HK$421,TabelleK67BI,7,FALSE),""),"")</f>
        <v/>
      </c>
      <c r="HL488" s="4" t="str">
        <f ca="1">IFERROR(IF($B488&lt;&gt;"",VLOOKUP(HL$421,TabelleK67BI,7,FALSE),""),"")</f>
        <v/>
      </c>
      <c r="HM488" s="4" t="str">
        <f ca="1">IFERROR(IF($B488&lt;&gt;"",VLOOKUP(HM$421,TabelleK67BI,7,FALSE),""),"")</f>
        <v/>
      </c>
      <c r="HN488" s="4" t="str">
        <f ca="1">IFERROR(IF($B488&lt;&gt;"",VLOOKUP(HN$421,TabelleK67BI,7,FALSE),""),"")</f>
        <v/>
      </c>
      <c r="HO488" s="4" t="str">
        <f ca="1">IFERROR(IF($B488&lt;&gt;"",VLOOKUP(HO$421,TabelleK67BI,7,FALSE),""),"")</f>
        <v/>
      </c>
      <c r="HP488" s="4" t="str">
        <f ca="1">IFERROR(IF($B488&lt;&gt;"",VLOOKUP(HP$421,TabelleK67BI,7,FALSE),""),"")</f>
        <v/>
      </c>
      <c r="HQ488" s="4" t="str">
        <f ca="1">IFERROR(IF($B488&lt;&gt;"",VLOOKUP(HQ$421,TabelleK67BI,7,FALSE),""),"")</f>
        <v/>
      </c>
      <c r="HR488" s="4" t="str">
        <f ca="1">IFERROR(IF($B488&lt;&gt;"",VLOOKUP(HR$421,TabelleK67BI,7,FALSE),""),"")</f>
        <v/>
      </c>
      <c r="HS488" s="4" t="str">
        <f ca="1">IFERROR(IF($B488&lt;&gt;"",VLOOKUP(HS$421,TabelleK67BI,7,FALSE),""),"")</f>
        <v/>
      </c>
      <c r="HT488" s="4" t="str">
        <f ca="1">IFERROR(IF($B488&lt;&gt;"",VLOOKUP(HT$421,TabelleK67BI,7,FALSE),""),"")</f>
        <v/>
      </c>
      <c r="HU488" s="4" t="str">
        <f ca="1">IFERROR(IF($B488&lt;&gt;"",VLOOKUP(HU$421,TabelleK67BI,7,FALSE),""),"")</f>
        <v/>
      </c>
      <c r="HV488" s="4" t="str">
        <f ca="1">IFERROR(IF($B488&lt;&gt;"",VLOOKUP(HV$421,TabelleK67BI,7,FALSE),""),"")</f>
        <v/>
      </c>
      <c r="HW488" s="4" t="str">
        <f ca="1">IFERROR(IF($B488&lt;&gt;"",VLOOKUP(HW$421,TabelleK67BI,7,FALSE),""),"")</f>
        <v/>
      </c>
      <c r="HX488" s="4" t="str">
        <f ca="1">IFERROR(IF($B488&lt;&gt;"",VLOOKUP(HX$421,TabelleK67BI,7,FALSE),""),"")</f>
        <v/>
      </c>
      <c r="HY488" s="4" t="str">
        <f ca="1">IFERROR(IF($B488&lt;&gt;"",VLOOKUP(HY$421,TabelleK67BI,7,FALSE),""),"")</f>
        <v/>
      </c>
      <c r="HZ488" s="4" t="str">
        <f ca="1">IFERROR(IF($B488&lt;&gt;"",VLOOKUP(HZ$421,TabelleK67BI,7,FALSE),""),"")</f>
        <v/>
      </c>
      <c r="IA488" s="4" t="str">
        <f ca="1">IFERROR(IF($B488&lt;&gt;"",VLOOKUP(IA$421,TabelleK67BI,7,FALSE),""),"")</f>
        <v/>
      </c>
      <c r="IB488" s="4" t="str">
        <f ca="1">IFERROR(IF($B488&lt;&gt;"",VLOOKUP(IB$421,TabelleK67BI,7,FALSE),""),"")</f>
        <v/>
      </c>
      <c r="IC488" s="4" t="str">
        <f ca="1">IFERROR(IF($B488&lt;&gt;"",VLOOKUP(IC$421,TabelleK67BI,7,FALSE),""),"")</f>
        <v/>
      </c>
      <c r="ID488" s="4" t="str">
        <f ca="1">IFERROR(IF($B488&lt;&gt;"",VLOOKUP(ID$421,TabelleK67BI,7,FALSE),""),"")</f>
        <v/>
      </c>
      <c r="IE488" s="4" t="str">
        <f ca="1">IFERROR(IF($B488&lt;&gt;"",VLOOKUP(IE$421,TabelleK67BI,7,FALSE),""),"")</f>
        <v/>
      </c>
      <c r="IF488" s="4" t="str">
        <f ca="1">IFERROR(IF($B488&lt;&gt;"",VLOOKUP(IF$421,TabelleK67BI,7,FALSE),""),"")</f>
        <v/>
      </c>
      <c r="IG488" s="4" t="str">
        <f ca="1">IFERROR(IF($B488&lt;&gt;"",VLOOKUP(IG$421,TabelleK67BI,7,FALSE),""),"")</f>
        <v/>
      </c>
      <c r="IH488" s="4" t="str">
        <f ca="1">IFERROR(IF($B488&lt;&gt;"",VLOOKUP(IH$421,TabelleK67BI,7,FALSE),""),"")</f>
        <v/>
      </c>
      <c r="II488" s="4" t="str">
        <f ca="1">IFERROR(IF($B488&lt;&gt;"",VLOOKUP(II$421,TabelleK67BI,7,FALSE),""),"")</f>
        <v/>
      </c>
      <c r="IJ488" s="4" t="str">
        <f ca="1">IFERROR(IF($B488&lt;&gt;"",VLOOKUP(IJ$421,TabelleK67BI,7,FALSE),""),"")</f>
        <v/>
      </c>
      <c r="IK488" s="4" t="str">
        <f ca="1">IFERROR(IF($B488&lt;&gt;"",VLOOKUP(IK$421,TabelleK67BI,7,FALSE),""),"")</f>
        <v/>
      </c>
      <c r="IL488" s="4" t="str">
        <f ca="1">IFERROR(IF($B488&lt;&gt;"",VLOOKUP(IL$421,TabelleK67BI,7,FALSE),""),"")</f>
        <v/>
      </c>
      <c r="IM488" s="4" t="str">
        <f ca="1">IFERROR(IF($B488&lt;&gt;"",VLOOKUP(IM$421,TabelleK67BI,7,FALSE),""),"")</f>
        <v/>
      </c>
      <c r="IN488" s="4" t="str">
        <f ca="1">IFERROR(IF($B488&lt;&gt;"",VLOOKUP(IN$421,TabelleK67BI,7,FALSE),""),"")</f>
        <v/>
      </c>
      <c r="IO488" s="4" t="str">
        <f ca="1">IFERROR(IF($B488&lt;&gt;"",VLOOKUP(IO$421,TabelleK67BI,7,FALSE),""),"")</f>
        <v/>
      </c>
      <c r="IP488" s="4" t="str">
        <f ca="1">IFERROR(IF($B488&lt;&gt;"",VLOOKUP(IP$421,TabelleK67BI,7,FALSE),""),"")</f>
        <v/>
      </c>
      <c r="IQ488" s="4" t="str">
        <f ca="1">IFERROR(IF($B488&lt;&gt;"",VLOOKUP(IQ$421,TabelleK67BI,7,FALSE),""),"")</f>
        <v/>
      </c>
      <c r="IR488" s="4" t="str">
        <f ca="1">IFERROR(IF($B488&lt;&gt;"",VLOOKUP(IR$421,TabelleK67BI,7,FALSE),""),"")</f>
        <v/>
      </c>
      <c r="IS488" s="4" t="str">
        <f ca="1">IFERROR(IF($B488&lt;&gt;"",VLOOKUP(IS$421,TabelleK67BI,7,FALSE),""),"")</f>
        <v/>
      </c>
      <c r="IT488" s="4" t="str">
        <f ca="1">IFERROR(IF($B488&lt;&gt;"",VLOOKUP(IT$421,TabelleK67BI,7,FALSE),""),"")</f>
        <v/>
      </c>
      <c r="IU488" s="4" t="str">
        <f ca="1">IFERROR(IF($B488&lt;&gt;"",VLOOKUP(IU$421,TabelleK67BI,7,FALSE),""),"")</f>
        <v/>
      </c>
      <c r="IV488" s="4" t="str">
        <f ca="1">IFERROR(IF($B488&lt;&gt;"",VLOOKUP(IV$421,TabelleK67BI,7,FALSE),""),"")</f>
        <v/>
      </c>
      <c r="IW488" s="4" t="str">
        <f ca="1">IFERROR(IF($B488&lt;&gt;"",VLOOKUP(IW$421,TabelleK67BI,7,FALSE),""),"")</f>
        <v/>
      </c>
      <c r="IX488" s="4" t="str">
        <f ca="1">IFERROR(IF($B488&lt;&gt;"",VLOOKUP(IX$421,TabelleK67BI,7,FALSE),""),"")</f>
        <v/>
      </c>
      <c r="IY488" s="4" t="str">
        <f ca="1">IFERROR(IF($B488&lt;&gt;"",VLOOKUP(IY$421,TabelleK67BI,7,FALSE),""),"")</f>
        <v/>
      </c>
      <c r="IZ488" s="4" t="str">
        <f ca="1">IFERROR(IF($B488&lt;&gt;"",VLOOKUP(IZ$421,TabelleK67BI,7,FALSE),""),"")</f>
        <v/>
      </c>
      <c r="JA488" s="4" t="str">
        <f ca="1">IFERROR(IF($B488&lt;&gt;"",VLOOKUP(JA$421,TabelleK67BI,7,FALSE),""),"")</f>
        <v/>
      </c>
      <c r="JB488" s="4" t="str">
        <f ca="1">IFERROR(IF($B488&lt;&gt;"",VLOOKUP(JB$421,TabelleK67BI,7,FALSE),""),"")</f>
        <v/>
      </c>
      <c r="JC488" s="4" t="str">
        <f ca="1">IFERROR(IF($B488&lt;&gt;"",VLOOKUP(JC$421,TabelleK67BI,7,FALSE),""),"")</f>
        <v/>
      </c>
      <c r="JD488" s="4" t="str">
        <f ca="1">IFERROR(IF($B488&lt;&gt;"",VLOOKUP(JD$421,TabelleK67BI,7,FALSE),""),"")</f>
        <v/>
      </c>
      <c r="JE488" s="4" t="str">
        <f ca="1">IFERROR(IF($B488&lt;&gt;"",VLOOKUP(JE$421,TabelleK67BI,7,FALSE),""),"")</f>
        <v/>
      </c>
      <c r="JF488" s="4" t="str">
        <f ca="1">IFERROR(IF($B488&lt;&gt;"",VLOOKUP(JF$421,TabelleK67BI,7,FALSE),""),"")</f>
        <v/>
      </c>
      <c r="JG488" s="4" t="str">
        <f ca="1">IFERROR(IF($B488&lt;&gt;"",VLOOKUP(JG$421,TabelleK67BI,7,FALSE),""),"")</f>
        <v/>
      </c>
      <c r="JH488" s="4" t="str">
        <f ca="1">IFERROR(IF($B488&lt;&gt;"",VLOOKUP(JH$421,TabelleK67BI,7,FALSE),""),"")</f>
        <v/>
      </c>
      <c r="JI488" s="4" t="str">
        <f ca="1">IFERROR(IF($B488&lt;&gt;"",VLOOKUP(JI$421,TabelleK67BI,7,FALSE),""),"")</f>
        <v/>
      </c>
      <c r="JJ488" s="4" t="str">
        <f ca="1">IFERROR(IF($B488&lt;&gt;"",VLOOKUP(JJ$421,TabelleK67BI,7,FALSE),""),"")</f>
        <v/>
      </c>
      <c r="JK488" s="4" t="str">
        <f ca="1">IFERROR(IF($B488&lt;&gt;"",VLOOKUP(JK$421,TabelleK67BI,7,FALSE),""),"")</f>
        <v/>
      </c>
      <c r="JL488" s="4" t="str">
        <f ca="1">IFERROR(IF($B488&lt;&gt;"",VLOOKUP(JL$421,TabelleK67BI,7,FALSE),""),"")</f>
        <v/>
      </c>
      <c r="JM488" s="4" t="str">
        <f ca="1">IFERROR(IF($B488&lt;&gt;"",VLOOKUP(JM$421,TabelleK67BI,7,FALSE),""),"")</f>
        <v/>
      </c>
      <c r="JN488" s="4" t="str">
        <f ca="1">IFERROR(IF($B488&lt;&gt;"",VLOOKUP(JN$421,TabelleK67BI,7,FALSE),""),"")</f>
        <v/>
      </c>
      <c r="JO488" s="4" t="str">
        <f ca="1">IFERROR(IF($B488&lt;&gt;"",VLOOKUP(JO$421,TabelleK67BI,7,FALSE),""),"")</f>
        <v/>
      </c>
      <c r="JP488" s="4" t="str">
        <f ca="1">IFERROR(IF($B488&lt;&gt;"",VLOOKUP(JP$421,TabelleK67BI,7,FALSE),""),"")</f>
        <v/>
      </c>
      <c r="JQ488" s="4" t="str">
        <f ca="1">IFERROR(IF($B488&lt;&gt;"",VLOOKUP(JQ$421,TabelleK67BI,7,FALSE),""),"")</f>
        <v/>
      </c>
      <c r="JR488" s="4" t="str">
        <f ca="1">IFERROR(IF($B488&lt;&gt;"",VLOOKUP(JR$421,TabelleK67BI,7,FALSE),""),"")</f>
        <v/>
      </c>
      <c r="JS488" s="4" t="str">
        <f ca="1">IFERROR(IF($B488&lt;&gt;"",VLOOKUP(JS$421,TabelleK67BI,7,FALSE),""),"")</f>
        <v/>
      </c>
      <c r="JT488" s="4" t="str">
        <f ca="1">IFERROR(IF($B488&lt;&gt;"",VLOOKUP(JT$421,TabelleK67BI,7,FALSE),""),"")</f>
        <v/>
      </c>
      <c r="JU488" s="4" t="str">
        <f ca="1">IFERROR(IF($B488&lt;&gt;"",VLOOKUP(JU$421,TabelleK67BI,7,FALSE),""),"")</f>
        <v/>
      </c>
      <c r="JV488" s="4" t="str">
        <f ca="1">IFERROR(IF($B488&lt;&gt;"",VLOOKUP(JV$421,TabelleK67BI,7,FALSE),""),"")</f>
        <v/>
      </c>
      <c r="JW488" s="4" t="str">
        <f ca="1">IFERROR(IF($B488&lt;&gt;"",VLOOKUP(JW$421,TabelleK67BI,7,FALSE),""),"")</f>
        <v/>
      </c>
      <c r="JX488" s="4" t="str">
        <f ca="1">IFERROR(IF($B488&lt;&gt;"",VLOOKUP(JX$421,TabelleK67BI,7,FALSE),""),"")</f>
        <v/>
      </c>
      <c r="JY488" s="4" t="str">
        <f ca="1">IFERROR(IF($B488&lt;&gt;"",VLOOKUP(JY$421,TabelleK67BI,7,FALSE),""),"")</f>
        <v/>
      </c>
      <c r="JZ488" s="4" t="str">
        <f ca="1">IFERROR(IF($B488&lt;&gt;"",VLOOKUP(JZ$421,TabelleK67BI,7,FALSE),""),"")</f>
        <v/>
      </c>
      <c r="KA488" s="4" t="str">
        <f ca="1">IFERROR(IF($B488&lt;&gt;"",VLOOKUP(KA$421,TabelleK67BI,7,FALSE),""),"")</f>
        <v/>
      </c>
      <c r="KB488" s="4" t="str">
        <f ca="1">IFERROR(IF($B488&lt;&gt;"",VLOOKUP(KB$421,TabelleK67BI,7,FALSE),""),"")</f>
        <v/>
      </c>
      <c r="KC488" s="4" t="str">
        <f ca="1">IFERROR(IF($B488&lt;&gt;"",VLOOKUP(KC$421,TabelleK67BI,7,FALSE),""),"")</f>
        <v/>
      </c>
      <c r="KD488" s="4" t="str">
        <f ca="1">IFERROR(IF($B488&lt;&gt;"",VLOOKUP(KD$421,TabelleK67BI,7,FALSE),""),"")</f>
        <v/>
      </c>
      <c r="KE488" s="4" t="str">
        <f ca="1">IFERROR(IF($B488&lt;&gt;"",VLOOKUP(KE$421,TabelleK67BI,7,FALSE),""),"")</f>
        <v/>
      </c>
      <c r="KF488" s="4" t="str">
        <f ca="1">IFERROR(IF($B488&lt;&gt;"",VLOOKUP(KF$421,TabelleK67BI,7,FALSE),""),"")</f>
        <v/>
      </c>
      <c r="KG488" s="4" t="str">
        <f ca="1">IFERROR(IF($B488&lt;&gt;"",VLOOKUP(KG$421,TabelleK67BI,7,FALSE),""),"")</f>
        <v/>
      </c>
      <c r="KH488" s="4" t="str">
        <f ca="1">IFERROR(IF($B488&lt;&gt;"",VLOOKUP(KH$421,TabelleK67BI,7,FALSE),""),"")</f>
        <v/>
      </c>
      <c r="KI488" s="4" t="str">
        <f ca="1">IFERROR(IF($B488&lt;&gt;"",VLOOKUP(KI$421,TabelleK67BI,7,FALSE),""),"")</f>
        <v/>
      </c>
      <c r="KJ488" s="4" t="str">
        <f ca="1">IFERROR(IF($B488&lt;&gt;"",VLOOKUP(KJ$421,TabelleK67BI,7,FALSE),""),"")</f>
        <v/>
      </c>
      <c r="KK488" s="4" t="str">
        <f ca="1">IFERROR(IF($B488&lt;&gt;"",VLOOKUP(KK$421,TabelleK67BI,7,FALSE),""),"")</f>
        <v/>
      </c>
      <c r="KL488" s="4" t="str">
        <f ca="1">IFERROR(IF($B488&lt;&gt;"",VLOOKUP(KL$421,TabelleK67BI,7,FALSE),""),"")</f>
        <v/>
      </c>
      <c r="KM488" s="4" t="str">
        <f ca="1">IFERROR(IF($B488&lt;&gt;"",VLOOKUP(KM$421,TabelleK67BI,7,FALSE),""),"")</f>
        <v/>
      </c>
      <c r="KN488" s="4" t="str">
        <f ca="1">IFERROR(IF($B488&lt;&gt;"",VLOOKUP(KN$421,TabelleK67BI,7,FALSE),""),"")</f>
        <v/>
      </c>
      <c r="KO488" s="4" t="str">
        <f ca="1">IFERROR(IF($B488&lt;&gt;"",VLOOKUP(KO$421,TabelleK67BI,7,FALSE),""),"")</f>
        <v/>
      </c>
      <c r="KP488" s="4" t="str">
        <f ca="1">IFERROR(IF($B488&lt;&gt;"",VLOOKUP(KP$421,TabelleK67BI,7,FALSE),""),"")</f>
        <v/>
      </c>
      <c r="KQ488" s="4" t="str">
        <f ca="1">IFERROR(IF($B488&lt;&gt;"",VLOOKUP(KQ$421,TabelleK67BI,7,FALSE),""),"")</f>
        <v/>
      </c>
      <c r="KR488" s="4" t="str">
        <f>IFERROR(VLOOKUP($KR$421,TabelleK67BI,7,FALSE),"")</f>
        <v/>
      </c>
      <c r="KS488" s="4" t="str">
        <f>IFERROR(VLOOKUP($KS$421,TabelleK67BI,7,FALSE),"")</f>
        <v/>
      </c>
    </row>
    <row r="489" spans="2:305" ht="12.75" hidden="1" customHeight="1" x14ac:dyDescent="0.2">
      <c r="B489" s="138" t="str">
        <f t="shared" ca="1" si="199"/>
        <v/>
      </c>
      <c r="C489" s="4" t="str">
        <f ca="1">IFERROR(IF($B489&lt;&gt;"",VLOOKUP(C$421,TabelleK68BI,7,FALSE),""),"")</f>
        <v/>
      </c>
      <c r="D489" s="4" t="str">
        <f ca="1">IFERROR(IF($B489&lt;&gt;"",VLOOKUP(D$421,TabelleK68BI,7,FALSE),""),"")</f>
        <v/>
      </c>
      <c r="E489" s="4" t="str">
        <f ca="1">IFERROR(IF($B489&lt;&gt;"",VLOOKUP(E$421,TabelleK68BI,7,FALSE),""),"")</f>
        <v/>
      </c>
      <c r="F489" s="4" t="str">
        <f ca="1">IFERROR(IF($B489&lt;&gt;"",VLOOKUP(F$421,TabelleK68BI,7,FALSE),""),"")</f>
        <v/>
      </c>
      <c r="G489" s="4" t="str">
        <f ca="1">IFERROR(IF($B489&lt;&gt;"",VLOOKUP(G$421,TabelleK68BI,7,FALSE),""),"")</f>
        <v/>
      </c>
      <c r="H489" s="4" t="str">
        <f ca="1">IFERROR(IF($B489&lt;&gt;"",VLOOKUP(H$421,TabelleK68BI,7,FALSE),""),"")</f>
        <v/>
      </c>
      <c r="I489" s="4" t="str">
        <f ca="1">IFERROR(IF($B489&lt;&gt;"",VLOOKUP(I$421,TabelleK68BI,7,FALSE),""),"")</f>
        <v/>
      </c>
      <c r="J489" s="4" t="str">
        <f ca="1">IFERROR(IF($B489&lt;&gt;"",VLOOKUP(J$421,TabelleK68BI,7,FALSE),""),"")</f>
        <v/>
      </c>
      <c r="K489" s="4" t="str">
        <f ca="1">IFERROR(IF($B489&lt;&gt;"",VLOOKUP(K$421,TabelleK68BI,7,FALSE),""),"")</f>
        <v/>
      </c>
      <c r="L489" s="4" t="str">
        <f ca="1">IFERROR(IF($B489&lt;&gt;"",VLOOKUP(L$421,TabelleK68BI,7,FALSE),""),"")</f>
        <v/>
      </c>
      <c r="M489" s="4" t="str">
        <f ca="1">IFERROR(IF($B489&lt;&gt;"",VLOOKUP(M$421,TabelleK68BI,7,FALSE),""),"")</f>
        <v/>
      </c>
      <c r="N489" s="4" t="str">
        <f ca="1">IFERROR(IF($B489&lt;&gt;"",VLOOKUP(N$421,TabelleK68BI,7,FALSE),""),"")</f>
        <v/>
      </c>
      <c r="O489" s="4" t="str">
        <f ca="1">IFERROR(IF($B489&lt;&gt;"",VLOOKUP(O$421,TabelleK68BI,7,FALSE),""),"")</f>
        <v/>
      </c>
      <c r="P489" s="4" t="str">
        <f ca="1">IFERROR(IF($B489&lt;&gt;"",VLOOKUP(P$421,TabelleK68BI,7,FALSE),""),"")</f>
        <v/>
      </c>
      <c r="Q489" s="4" t="str">
        <f ca="1">IFERROR(IF($B489&lt;&gt;"",VLOOKUP(Q$421,TabelleK68BI,7,FALSE),""),"")</f>
        <v/>
      </c>
      <c r="R489" s="4" t="str">
        <f ca="1">IFERROR(IF($B489&lt;&gt;"",VLOOKUP(R$421,TabelleK68BI,7,FALSE),""),"")</f>
        <v/>
      </c>
      <c r="S489" s="4" t="str">
        <f ca="1">IFERROR(IF($B489&lt;&gt;"",VLOOKUP(S$421,TabelleK68BI,7,FALSE),""),"")</f>
        <v/>
      </c>
      <c r="T489" s="4" t="str">
        <f ca="1">IFERROR(IF($B489&lt;&gt;"",VLOOKUP(T$421,TabelleK68BI,7,FALSE),""),"")</f>
        <v/>
      </c>
      <c r="U489" s="4" t="str">
        <f ca="1">IFERROR(IF($B489&lt;&gt;"",VLOOKUP(U$421,TabelleK68BI,7,FALSE),""),"")</f>
        <v/>
      </c>
      <c r="V489" s="4" t="str">
        <f ca="1">IFERROR(IF($B489&lt;&gt;"",VLOOKUP(V$421,TabelleK68BI,7,FALSE),""),"")</f>
        <v/>
      </c>
      <c r="W489" s="4" t="str">
        <f ca="1">IFERROR(IF($B489&lt;&gt;"",VLOOKUP(W$421,TabelleK68BI,7,FALSE),""),"")</f>
        <v/>
      </c>
      <c r="X489" s="4" t="str">
        <f ca="1">IFERROR(IF($B489&lt;&gt;"",VLOOKUP(X$421,TabelleK68BI,7,FALSE),""),"")</f>
        <v/>
      </c>
      <c r="Y489" s="4" t="str">
        <f ca="1">IFERROR(IF($B489&lt;&gt;"",VLOOKUP(Y$421,TabelleK68BI,7,FALSE),""),"")</f>
        <v/>
      </c>
      <c r="Z489" s="4" t="str">
        <f ca="1">IFERROR(IF($B489&lt;&gt;"",VLOOKUP(Z$421,TabelleK68BI,7,FALSE),""),"")</f>
        <v/>
      </c>
      <c r="AA489" s="4" t="str">
        <f ca="1">IFERROR(IF($B489&lt;&gt;"",VLOOKUP(AA$421,TabelleK68BI,7,FALSE),""),"")</f>
        <v/>
      </c>
      <c r="AB489" s="4" t="str">
        <f ca="1">IFERROR(IF($B489&lt;&gt;"",VLOOKUP(AB$421,TabelleK68BI,7,FALSE),""),"")</f>
        <v/>
      </c>
      <c r="AC489" s="4" t="str">
        <f ca="1">IFERROR(IF($B489&lt;&gt;"",VLOOKUP(AC$421,TabelleK68BI,7,FALSE),""),"")</f>
        <v/>
      </c>
      <c r="AD489" s="4" t="str">
        <f ca="1">IFERROR(IF($B489&lt;&gt;"",VLOOKUP(AD$421,TabelleK68BI,7,FALSE),""),"")</f>
        <v/>
      </c>
      <c r="AE489" s="4" t="str">
        <f ca="1">IFERROR(IF($B489&lt;&gt;"",VLOOKUP(AE$421,TabelleK68BI,7,FALSE),""),"")</f>
        <v/>
      </c>
      <c r="AF489" s="4" t="str">
        <f ca="1">IFERROR(IF($B489&lt;&gt;"",VLOOKUP(AF$421,TabelleK68BI,7,FALSE),""),"")</f>
        <v/>
      </c>
      <c r="AG489" s="4" t="str">
        <f ca="1">IFERROR(IF($B489&lt;&gt;"",VLOOKUP(AG$421,TabelleK68BI,7,FALSE),""),"")</f>
        <v/>
      </c>
      <c r="AH489" s="4" t="str">
        <f ca="1">IFERROR(IF($B489&lt;&gt;"",VLOOKUP(AH$421,TabelleK68BI,7,FALSE),""),"")</f>
        <v/>
      </c>
      <c r="AI489" s="4" t="str">
        <f ca="1">IFERROR(IF($B489&lt;&gt;"",VLOOKUP(AI$421,TabelleK68BI,7,FALSE),""),"")</f>
        <v/>
      </c>
      <c r="AJ489" s="4" t="str">
        <f ca="1">IFERROR(IF($B489&lt;&gt;"",VLOOKUP(AJ$421,TabelleK68BI,7,FALSE),""),"")</f>
        <v/>
      </c>
      <c r="AK489" s="4" t="str">
        <f ca="1">IFERROR(IF($B489&lt;&gt;"",VLOOKUP(AK$421,TabelleK68BI,7,FALSE),""),"")</f>
        <v/>
      </c>
      <c r="AL489" s="4" t="str">
        <f ca="1">IFERROR(IF($B489&lt;&gt;"",VLOOKUP(AL$421,TabelleK68BI,7,FALSE),""),"")</f>
        <v/>
      </c>
      <c r="AM489" s="4" t="str">
        <f ca="1">IFERROR(IF($B489&lt;&gt;"",VLOOKUP(AM$421,TabelleK68BI,7,FALSE),""),"")</f>
        <v/>
      </c>
      <c r="AN489" s="4" t="str">
        <f ca="1">IFERROR(IF($B489&lt;&gt;"",VLOOKUP(AN$421,TabelleK68BI,7,FALSE),""),"")</f>
        <v/>
      </c>
      <c r="AO489" s="4" t="str">
        <f ca="1">IFERROR(IF($B489&lt;&gt;"",VLOOKUP(AO$421,TabelleK68BI,7,FALSE),""),"")</f>
        <v/>
      </c>
      <c r="AP489" s="4" t="str">
        <f ca="1">IFERROR(IF($B489&lt;&gt;"",VLOOKUP(AP$421,TabelleK68BI,7,FALSE),""),"")</f>
        <v/>
      </c>
      <c r="AQ489" s="4" t="str">
        <f ca="1">IFERROR(IF($B489&lt;&gt;"",VLOOKUP(AQ$421,TabelleK68BI,7,FALSE),""),"")</f>
        <v/>
      </c>
      <c r="AR489" s="4" t="str">
        <f ca="1">IFERROR(IF($B489&lt;&gt;"",VLOOKUP(AR$421,TabelleK68BI,7,FALSE),""),"")</f>
        <v/>
      </c>
      <c r="AS489" s="4" t="str">
        <f ca="1">IFERROR(IF($B489&lt;&gt;"",VLOOKUP(AS$421,TabelleK68BI,7,FALSE),""),"")</f>
        <v/>
      </c>
      <c r="AT489" s="4" t="str">
        <f ca="1">IFERROR(IF($B489&lt;&gt;"",VLOOKUP(AT$421,TabelleK68BI,7,FALSE),""),"")</f>
        <v/>
      </c>
      <c r="AU489" s="4" t="str">
        <f ca="1">IFERROR(IF($B489&lt;&gt;"",VLOOKUP(AU$421,TabelleK68BI,7,FALSE),""),"")</f>
        <v/>
      </c>
      <c r="AV489" s="4" t="str">
        <f ca="1">IFERROR(IF($B489&lt;&gt;"",VLOOKUP(AV$421,TabelleK68BI,7,FALSE),""),"")</f>
        <v/>
      </c>
      <c r="AW489" s="4" t="str">
        <f ca="1">IFERROR(IF($B489&lt;&gt;"",VLOOKUP(AW$421,TabelleK68BI,7,FALSE),""),"")</f>
        <v/>
      </c>
      <c r="AX489" s="4" t="str">
        <f ca="1">IFERROR(IF($B489&lt;&gt;"",VLOOKUP(AX$421,TabelleK68BI,7,FALSE),""),"")</f>
        <v/>
      </c>
      <c r="AY489" s="4" t="str">
        <f ca="1">IFERROR(IF($B489&lt;&gt;"",VLOOKUP(AY$421,TabelleK68BI,7,FALSE),""),"")</f>
        <v/>
      </c>
      <c r="AZ489" s="4" t="str">
        <f ca="1">IFERROR(IF($B489&lt;&gt;"",VLOOKUP(AZ$421,TabelleK68BI,7,FALSE),""),"")</f>
        <v/>
      </c>
      <c r="BA489" s="4" t="str">
        <f ca="1">IFERROR(IF($B489&lt;&gt;"",VLOOKUP(BA$421,TabelleK68BI,7,FALSE),""),"")</f>
        <v/>
      </c>
      <c r="BB489" s="4" t="str">
        <f ca="1">IFERROR(IF($B489&lt;&gt;"",VLOOKUP(BB$421,TabelleK68BI,7,FALSE),""),"")</f>
        <v/>
      </c>
      <c r="BC489" s="4" t="str">
        <f ca="1">IFERROR(IF($B489&lt;&gt;"",VLOOKUP(BC$421,TabelleK68BI,7,FALSE),""),"")</f>
        <v/>
      </c>
      <c r="BD489" s="4" t="str">
        <f ca="1">IFERROR(IF($B489&lt;&gt;"",VLOOKUP(BD$421,TabelleK68BI,7,FALSE),""),"")</f>
        <v/>
      </c>
      <c r="BE489" s="4" t="str">
        <f ca="1">IFERROR(IF($B489&lt;&gt;"",VLOOKUP(BE$421,TabelleK68BI,7,FALSE),""),"")</f>
        <v/>
      </c>
      <c r="BF489" s="4" t="str">
        <f ca="1">IFERROR(IF($B489&lt;&gt;"",VLOOKUP(BF$421,TabelleK68BI,7,FALSE),""),"")</f>
        <v/>
      </c>
      <c r="BG489" s="4" t="str">
        <f ca="1">IFERROR(IF($B489&lt;&gt;"",VLOOKUP(BG$421,TabelleK68BI,7,FALSE),""),"")</f>
        <v/>
      </c>
      <c r="BH489" s="4" t="str">
        <f ca="1">IFERROR(IF($B489&lt;&gt;"",VLOOKUP(BH$421,TabelleK68BI,7,FALSE),""),"")</f>
        <v/>
      </c>
      <c r="BI489" s="4" t="str">
        <f ca="1">IFERROR(IF($B489&lt;&gt;"",VLOOKUP(BI$421,TabelleK68BI,7,FALSE),""),"")</f>
        <v/>
      </c>
      <c r="BJ489" s="4" t="str">
        <f ca="1">IFERROR(IF($B489&lt;&gt;"",VLOOKUP(BJ$421,TabelleK68BI,7,FALSE),""),"")</f>
        <v/>
      </c>
      <c r="BK489" s="4" t="str">
        <f ca="1">IFERROR(IF($B489&lt;&gt;"",VLOOKUP(BK$421,TabelleK68BI,7,FALSE),""),"")</f>
        <v/>
      </c>
      <c r="BL489" s="4" t="str">
        <f ca="1">IFERROR(IF($B489&lt;&gt;"",VLOOKUP(BL$421,TabelleK68BI,7,FALSE),""),"")</f>
        <v/>
      </c>
      <c r="BM489" s="4" t="str">
        <f ca="1">IFERROR(IF($B489&lt;&gt;"",VLOOKUP(BM$421,TabelleK68BI,7,FALSE),""),"")</f>
        <v/>
      </c>
      <c r="BN489" s="4" t="str">
        <f ca="1">IFERROR(IF($B489&lt;&gt;"",VLOOKUP(BN$421,TabelleK68BI,7,FALSE),""),"")</f>
        <v/>
      </c>
      <c r="BO489" s="4" t="str">
        <f ca="1">IFERROR(IF($B489&lt;&gt;"",VLOOKUP(BO$421,TabelleK68BI,7,FALSE),""),"")</f>
        <v/>
      </c>
      <c r="BP489" s="4" t="str">
        <f ca="1">IFERROR(IF($B489&lt;&gt;"",VLOOKUP(BP$421,TabelleK68BI,7,FALSE),""),"")</f>
        <v/>
      </c>
      <c r="BQ489" s="4" t="str">
        <f ca="1">IFERROR(IF($B489&lt;&gt;"",VLOOKUP(BQ$421,TabelleK68BI,7,FALSE),""),"")</f>
        <v/>
      </c>
      <c r="BR489" s="4" t="str">
        <f ca="1">IFERROR(IF($B489&lt;&gt;"",VLOOKUP(BR$421,TabelleK68BI,7,FALSE),""),"")</f>
        <v/>
      </c>
      <c r="BS489" s="4" t="str">
        <f ca="1">IFERROR(IF($B489&lt;&gt;"",VLOOKUP(BS$421,TabelleK68BI,7,FALSE),""),"")</f>
        <v/>
      </c>
      <c r="BT489" s="4" t="str">
        <f ca="1">IFERROR(IF($B489&lt;&gt;"",VLOOKUP(BT$421,TabelleK68BI,7,FALSE),""),"")</f>
        <v/>
      </c>
      <c r="BU489" s="4" t="str">
        <f ca="1">IFERROR(IF($B489&lt;&gt;"",VLOOKUP(BU$421,TabelleK68BI,7,FALSE),""),"")</f>
        <v/>
      </c>
      <c r="BV489" s="4" t="str">
        <f ca="1">IFERROR(IF($B489&lt;&gt;"",VLOOKUP(BV$421,TabelleK68BI,7,FALSE),""),"")</f>
        <v/>
      </c>
      <c r="BW489" s="4" t="str">
        <f ca="1">IFERROR(IF($B489&lt;&gt;"",VLOOKUP(BW$421,TabelleK68BI,7,FALSE),""),"")</f>
        <v/>
      </c>
      <c r="BX489" s="4" t="str">
        <f ca="1">IFERROR(IF($B489&lt;&gt;"",VLOOKUP(BX$421,TabelleK68BI,7,FALSE),""),"")</f>
        <v/>
      </c>
      <c r="BY489" s="4" t="str">
        <f ca="1">IFERROR(IF($B489&lt;&gt;"",VLOOKUP(BY$421,TabelleK68BI,7,FALSE),""),"")</f>
        <v/>
      </c>
      <c r="BZ489" s="4" t="str">
        <f ca="1">IFERROR(IF($B489&lt;&gt;"",VLOOKUP(BZ$421,TabelleK68BI,7,FALSE),""),"")</f>
        <v/>
      </c>
      <c r="CA489" s="4" t="str">
        <f ca="1">IFERROR(IF($B489&lt;&gt;"",VLOOKUP(CA$421,TabelleK68BI,7,FALSE),""),"")</f>
        <v/>
      </c>
      <c r="CB489" s="4" t="str">
        <f ca="1">IFERROR(IF($B489&lt;&gt;"",VLOOKUP(CB$421,TabelleK68BI,7,FALSE),""),"")</f>
        <v/>
      </c>
      <c r="CC489" s="4" t="str">
        <f ca="1">IFERROR(IF($B489&lt;&gt;"",VLOOKUP(CC$421,TabelleK68BI,7,FALSE),""),"")</f>
        <v/>
      </c>
      <c r="CD489" s="4" t="str">
        <f ca="1">IFERROR(IF($B489&lt;&gt;"",VLOOKUP(CD$421,TabelleK68BI,7,FALSE),""),"")</f>
        <v/>
      </c>
      <c r="CE489" s="4" t="str">
        <f ca="1">IFERROR(IF($B489&lt;&gt;"",VLOOKUP(CE$421,TabelleK68BI,7,FALSE),""),"")</f>
        <v/>
      </c>
      <c r="CF489" s="4" t="str">
        <f ca="1">IFERROR(IF($B489&lt;&gt;"",VLOOKUP(CF$421,TabelleK68BI,7,FALSE),""),"")</f>
        <v/>
      </c>
      <c r="CG489" s="4" t="str">
        <f ca="1">IFERROR(IF($B489&lt;&gt;"",VLOOKUP(CG$421,TabelleK68BI,7,FALSE),""),"")</f>
        <v/>
      </c>
      <c r="CH489" s="4" t="str">
        <f ca="1">IFERROR(IF($B489&lt;&gt;"",VLOOKUP(CH$421,TabelleK68BI,7,FALSE),""),"")</f>
        <v/>
      </c>
      <c r="CI489" s="4" t="str">
        <f ca="1">IFERROR(IF($B489&lt;&gt;"",VLOOKUP(CI$421,TabelleK68BI,7,FALSE),""),"")</f>
        <v/>
      </c>
      <c r="CJ489" s="4" t="str">
        <f ca="1">IFERROR(IF($B489&lt;&gt;"",VLOOKUP(CJ$421,TabelleK68BI,7,FALSE),""),"")</f>
        <v/>
      </c>
      <c r="CK489" s="4" t="str">
        <f ca="1">IFERROR(IF($B489&lt;&gt;"",VLOOKUP(CK$421,TabelleK68BI,7,FALSE),""),"")</f>
        <v/>
      </c>
      <c r="CL489" s="4" t="str">
        <f ca="1">IFERROR(IF($B489&lt;&gt;"",VLOOKUP(CL$421,TabelleK68BI,7,FALSE),""),"")</f>
        <v/>
      </c>
      <c r="CM489" s="4" t="str">
        <f ca="1">IFERROR(IF($B489&lt;&gt;"",VLOOKUP(CM$421,TabelleK68BI,7,FALSE),""),"")</f>
        <v/>
      </c>
      <c r="CN489" s="4" t="str">
        <f ca="1">IFERROR(IF($B489&lt;&gt;"",VLOOKUP(CN$421,TabelleK68BI,7,FALSE),""),"")</f>
        <v/>
      </c>
      <c r="CO489" s="4" t="str">
        <f ca="1">IFERROR(IF($B489&lt;&gt;"",VLOOKUP(CO$421,TabelleK68BI,7,FALSE),""),"")</f>
        <v/>
      </c>
      <c r="CP489" s="4" t="str">
        <f ca="1">IFERROR(IF($B489&lt;&gt;"",VLOOKUP(CP$421,TabelleK68BI,7,FALSE),""),"")</f>
        <v/>
      </c>
      <c r="CQ489" s="4" t="str">
        <f ca="1">IFERROR(IF($B489&lt;&gt;"",VLOOKUP(CQ$421,TabelleK68BI,7,FALSE),""),"")</f>
        <v/>
      </c>
      <c r="CR489" s="4" t="str">
        <f ca="1">IFERROR(IF($B489&lt;&gt;"",VLOOKUP(CR$421,TabelleK68BI,7,FALSE),""),"")</f>
        <v/>
      </c>
      <c r="CS489" s="4" t="str">
        <f ca="1">IFERROR(IF($B489&lt;&gt;"",VLOOKUP(CS$421,TabelleK68BI,7,FALSE),""),"")</f>
        <v/>
      </c>
      <c r="CT489" s="4" t="str">
        <f ca="1">IFERROR(IF($B489&lt;&gt;"",VLOOKUP(CT$421,TabelleK68BI,7,FALSE),""),"")</f>
        <v/>
      </c>
      <c r="CU489" s="4" t="str">
        <f ca="1">IFERROR(IF($B489&lt;&gt;"",VLOOKUP(CU$421,TabelleK68BI,7,FALSE),""),"")</f>
        <v/>
      </c>
      <c r="CV489" s="4" t="str">
        <f ca="1">IFERROR(IF($B489&lt;&gt;"",VLOOKUP(CV$421,TabelleK68BI,7,FALSE),""),"")</f>
        <v/>
      </c>
      <c r="CW489" s="4" t="str">
        <f ca="1">IFERROR(IF($B489&lt;&gt;"",VLOOKUP(CW$421,TabelleK68BI,7,FALSE),""),"")</f>
        <v/>
      </c>
      <c r="CX489" s="4" t="str">
        <f ca="1">IFERROR(IF($B489&lt;&gt;"",VLOOKUP(CX$421,TabelleK68BI,7,FALSE),""),"")</f>
        <v/>
      </c>
      <c r="CY489" s="4" t="str">
        <f ca="1">IFERROR(IF($B489&lt;&gt;"",VLOOKUP(CY$421,TabelleK68BI,7,FALSE),""),"")</f>
        <v/>
      </c>
      <c r="CZ489" s="4" t="str">
        <f ca="1">IFERROR(IF($B489&lt;&gt;"",VLOOKUP(CZ$421,TabelleK68BI,7,FALSE),""),"")</f>
        <v/>
      </c>
      <c r="DA489" s="4" t="str">
        <f ca="1">IFERROR(IF($B489&lt;&gt;"",VLOOKUP(DA$421,TabelleK68BI,7,FALSE),""),"")</f>
        <v/>
      </c>
      <c r="DB489" s="4" t="str">
        <f ca="1">IFERROR(IF($B489&lt;&gt;"",VLOOKUP(DB$421,TabelleK68BI,7,FALSE),""),"")</f>
        <v/>
      </c>
      <c r="DC489" s="4" t="str">
        <f ca="1">IFERROR(IF($B489&lt;&gt;"",VLOOKUP(DC$421,TabelleK68BI,7,FALSE),""),"")</f>
        <v/>
      </c>
      <c r="DD489" s="4" t="str">
        <f ca="1">IFERROR(IF($B489&lt;&gt;"",VLOOKUP(DD$421,TabelleK68BI,7,FALSE),""),"")</f>
        <v/>
      </c>
      <c r="DE489" s="4" t="str">
        <f ca="1">IFERROR(IF($B489&lt;&gt;"",VLOOKUP(DE$421,TabelleK68BI,7,FALSE),""),"")</f>
        <v/>
      </c>
      <c r="DF489" s="4" t="str">
        <f ca="1">IFERROR(IF($B489&lt;&gt;"",VLOOKUP(DF$421,TabelleK68BI,7,FALSE),""),"")</f>
        <v/>
      </c>
      <c r="DG489" s="4" t="str">
        <f ca="1">IFERROR(IF($B489&lt;&gt;"",VLOOKUP(DG$421,TabelleK68BI,7,FALSE),""),"")</f>
        <v/>
      </c>
      <c r="DH489" s="4" t="str">
        <f ca="1">IFERROR(IF($B489&lt;&gt;"",VLOOKUP(DH$421,TabelleK68BI,7,FALSE),""),"")</f>
        <v/>
      </c>
      <c r="DI489" s="4" t="str">
        <f ca="1">IFERROR(IF($B489&lt;&gt;"",VLOOKUP(DI$421,TabelleK68BI,7,FALSE),""),"")</f>
        <v/>
      </c>
      <c r="DJ489" s="4" t="str">
        <f ca="1">IFERROR(IF($B489&lt;&gt;"",VLOOKUP(DJ$421,TabelleK68BI,7,FALSE),""),"")</f>
        <v/>
      </c>
      <c r="DK489" s="4" t="str">
        <f ca="1">IFERROR(IF($B489&lt;&gt;"",VLOOKUP(DK$421,TabelleK68BI,7,FALSE),""),"")</f>
        <v/>
      </c>
      <c r="DL489" s="4" t="str">
        <f ca="1">IFERROR(IF($B489&lt;&gt;"",VLOOKUP(DL$421,TabelleK68BI,7,FALSE),""),"")</f>
        <v/>
      </c>
      <c r="DM489" s="4" t="str">
        <f ca="1">IFERROR(IF($B489&lt;&gt;"",VLOOKUP(DM$421,TabelleK68BI,7,FALSE),""),"")</f>
        <v/>
      </c>
      <c r="DN489" s="4" t="str">
        <f ca="1">IFERROR(IF($B489&lt;&gt;"",VLOOKUP(DN$421,TabelleK68BI,7,FALSE),""),"")</f>
        <v/>
      </c>
      <c r="DO489" s="4" t="str">
        <f ca="1">IFERROR(IF($B489&lt;&gt;"",VLOOKUP(DO$421,TabelleK68BI,7,FALSE),""),"")</f>
        <v/>
      </c>
      <c r="DP489" s="4" t="str">
        <f ca="1">IFERROR(IF($B489&lt;&gt;"",VLOOKUP(DP$421,TabelleK68BI,7,FALSE),""),"")</f>
        <v/>
      </c>
      <c r="DQ489" s="4" t="str">
        <f ca="1">IFERROR(IF($B489&lt;&gt;"",VLOOKUP(DQ$421,TabelleK68BI,7,FALSE),""),"")</f>
        <v/>
      </c>
      <c r="DR489" s="4" t="str">
        <f ca="1">IFERROR(IF($B489&lt;&gt;"",VLOOKUP(DR$421,TabelleK68BI,7,FALSE),""),"")</f>
        <v/>
      </c>
      <c r="DS489" s="4" t="str">
        <f ca="1">IFERROR(IF($B489&lt;&gt;"",VLOOKUP(DS$421,TabelleK68BI,7,FALSE),""),"")</f>
        <v/>
      </c>
      <c r="DT489" s="4" t="str">
        <f ca="1">IFERROR(IF($B489&lt;&gt;"",VLOOKUP(DT$421,TabelleK68BI,7,FALSE),""),"")</f>
        <v/>
      </c>
      <c r="DU489" s="4" t="str">
        <f ca="1">IFERROR(IF($B489&lt;&gt;"",VLOOKUP(DU$421,TabelleK68BI,7,FALSE),""),"")</f>
        <v/>
      </c>
      <c r="DV489" s="4" t="str">
        <f ca="1">IFERROR(IF($B489&lt;&gt;"",VLOOKUP(DV$421,TabelleK68BI,7,FALSE),""),"")</f>
        <v/>
      </c>
      <c r="DW489" s="4" t="str">
        <f ca="1">IFERROR(IF($B489&lt;&gt;"",VLOOKUP(DW$421,TabelleK68BI,7,FALSE),""),"")</f>
        <v/>
      </c>
      <c r="DX489" s="4" t="str">
        <f ca="1">IFERROR(IF($B489&lt;&gt;"",VLOOKUP(DX$421,TabelleK68BI,7,FALSE),""),"")</f>
        <v/>
      </c>
      <c r="DY489" s="4" t="str">
        <f ca="1">IFERROR(IF($B489&lt;&gt;"",VLOOKUP(DY$421,TabelleK68BI,7,FALSE),""),"")</f>
        <v/>
      </c>
      <c r="DZ489" s="4" t="str">
        <f ca="1">IFERROR(IF($B489&lt;&gt;"",VLOOKUP(DZ$421,TabelleK68BI,7,FALSE),""),"")</f>
        <v/>
      </c>
      <c r="EA489" s="4" t="str">
        <f ca="1">IFERROR(IF($B489&lt;&gt;"",VLOOKUP(EA$421,TabelleK68BI,7,FALSE),""),"")</f>
        <v/>
      </c>
      <c r="EB489" s="4" t="str">
        <f ca="1">IFERROR(IF($B489&lt;&gt;"",VLOOKUP(EB$421,TabelleK68BI,7,FALSE),""),"")</f>
        <v/>
      </c>
      <c r="EC489" s="4" t="str">
        <f ca="1">IFERROR(IF($B489&lt;&gt;"",VLOOKUP(EC$421,TabelleK68BI,7,FALSE),""),"")</f>
        <v/>
      </c>
      <c r="ED489" s="4" t="str">
        <f ca="1">IFERROR(IF($B489&lt;&gt;"",VLOOKUP(ED$421,TabelleK68BI,7,FALSE),""),"")</f>
        <v/>
      </c>
      <c r="EE489" s="4" t="str">
        <f ca="1">IFERROR(IF($B489&lt;&gt;"",VLOOKUP(EE$421,TabelleK68BI,7,FALSE),""),"")</f>
        <v/>
      </c>
      <c r="EF489" s="4" t="str">
        <f ca="1">IFERROR(IF($B489&lt;&gt;"",VLOOKUP(EF$421,TabelleK68BI,7,FALSE),""),"")</f>
        <v/>
      </c>
      <c r="EG489" s="4" t="str">
        <f ca="1">IFERROR(IF($B489&lt;&gt;"",VLOOKUP(EG$421,TabelleK68BI,7,FALSE),""),"")</f>
        <v/>
      </c>
      <c r="EH489" s="4" t="str">
        <f ca="1">IFERROR(IF($B489&lt;&gt;"",VLOOKUP(EH$421,TabelleK68BI,7,FALSE),""),"")</f>
        <v/>
      </c>
      <c r="EI489" s="4" t="str">
        <f ca="1">IFERROR(IF($B489&lt;&gt;"",VLOOKUP(EI$421,TabelleK68BI,7,FALSE),""),"")</f>
        <v/>
      </c>
      <c r="EJ489" s="4" t="str">
        <f ca="1">IFERROR(IF($B489&lt;&gt;"",VLOOKUP(EJ$421,TabelleK68BI,7,FALSE),""),"")</f>
        <v/>
      </c>
      <c r="EK489" s="4" t="str">
        <f ca="1">IFERROR(IF($B489&lt;&gt;"",VLOOKUP(EK$421,TabelleK68BI,7,FALSE),""),"")</f>
        <v/>
      </c>
      <c r="EL489" s="4" t="str">
        <f ca="1">IFERROR(IF($B489&lt;&gt;"",VLOOKUP(EL$421,TabelleK68BI,7,FALSE),""),"")</f>
        <v/>
      </c>
      <c r="EM489" s="4" t="str">
        <f ca="1">IFERROR(IF($B489&lt;&gt;"",VLOOKUP(EM$421,TabelleK68BI,7,FALSE),""),"")</f>
        <v/>
      </c>
      <c r="EN489" s="4" t="str">
        <f ca="1">IFERROR(IF($B489&lt;&gt;"",VLOOKUP(EN$421,TabelleK68BI,7,FALSE),""),"")</f>
        <v/>
      </c>
      <c r="EO489" s="4" t="str">
        <f ca="1">IFERROR(IF($B489&lt;&gt;"",VLOOKUP(EO$421,TabelleK68BI,7,FALSE),""),"")</f>
        <v/>
      </c>
      <c r="EP489" s="4" t="str">
        <f ca="1">IFERROR(IF($B489&lt;&gt;"",VLOOKUP(EP$421,TabelleK68BI,7,FALSE),""),"")</f>
        <v/>
      </c>
      <c r="EQ489" s="4" t="str">
        <f ca="1">IFERROR(IF($B489&lt;&gt;"",VLOOKUP(EQ$421,TabelleK68BI,7,FALSE),""),"")</f>
        <v/>
      </c>
      <c r="ER489" s="4" t="str">
        <f ca="1">IFERROR(IF($B489&lt;&gt;"",VLOOKUP(ER$421,TabelleK68BI,7,FALSE),""),"")</f>
        <v/>
      </c>
      <c r="ES489" s="4" t="str">
        <f ca="1">IFERROR(IF($B489&lt;&gt;"",VLOOKUP(ES$421,TabelleK68BI,7,FALSE),""),"")</f>
        <v/>
      </c>
      <c r="ET489" s="4" t="str">
        <f ca="1">IFERROR(IF($B489&lt;&gt;"",VLOOKUP(ET$421,TabelleK68BI,7,FALSE),""),"")</f>
        <v/>
      </c>
      <c r="EU489" s="4" t="str">
        <f ca="1">IFERROR(IF($B489&lt;&gt;"",VLOOKUP(EU$421,TabelleK68BI,7,FALSE),""),"")</f>
        <v/>
      </c>
      <c r="EV489" s="4" t="str">
        <f ca="1">IFERROR(IF($B489&lt;&gt;"",VLOOKUP(EV$421,TabelleK68BI,7,FALSE),""),"")</f>
        <v/>
      </c>
      <c r="EW489" s="4" t="str">
        <f ca="1">IFERROR(IF($B489&lt;&gt;"",VLOOKUP(EW$421,TabelleK68BI,7,FALSE),""),"")</f>
        <v/>
      </c>
      <c r="EX489" s="4" t="str">
        <f ca="1">IFERROR(IF($B489&lt;&gt;"",VLOOKUP(EX$421,TabelleK68BI,7,FALSE),""),"")</f>
        <v/>
      </c>
      <c r="EY489" s="4" t="str">
        <f ca="1">IFERROR(IF($B489&lt;&gt;"",VLOOKUP(EY$421,TabelleK68BI,7,FALSE),""),"")</f>
        <v/>
      </c>
      <c r="EZ489" s="4" t="str">
        <f ca="1">IFERROR(IF($B489&lt;&gt;"",VLOOKUP(EZ$421,TabelleK68BI,7,FALSE),""),"")</f>
        <v/>
      </c>
      <c r="FA489" s="4" t="str">
        <f ca="1">IFERROR(IF($B489&lt;&gt;"",VLOOKUP(FA$421,TabelleK68BI,7,FALSE),""),"")</f>
        <v/>
      </c>
      <c r="FB489" s="4" t="str">
        <f ca="1">IFERROR(IF($B489&lt;&gt;"",VLOOKUP(FB$421,TabelleK68BI,7,FALSE),""),"")</f>
        <v/>
      </c>
      <c r="FC489" s="4" t="str">
        <f ca="1">IFERROR(IF($B489&lt;&gt;"",VLOOKUP(FC$421,TabelleK68BI,7,FALSE),""),"")</f>
        <v/>
      </c>
      <c r="FD489" s="4" t="str">
        <f ca="1">IFERROR(IF($B489&lt;&gt;"",VLOOKUP(FD$421,TabelleK68BI,7,FALSE),""),"")</f>
        <v/>
      </c>
      <c r="FE489" s="4" t="str">
        <f ca="1">IFERROR(IF($B489&lt;&gt;"",VLOOKUP(FE$421,TabelleK68BI,7,FALSE),""),"")</f>
        <v/>
      </c>
      <c r="FF489" s="4" t="str">
        <f ca="1">IFERROR(IF($B489&lt;&gt;"",VLOOKUP(FF$421,TabelleK68BI,7,FALSE),""),"")</f>
        <v/>
      </c>
      <c r="FG489" s="4" t="str">
        <f ca="1">IFERROR(IF($B489&lt;&gt;"",VLOOKUP(FG$421,TabelleK68BI,7,FALSE),""),"")</f>
        <v/>
      </c>
      <c r="FH489" s="4" t="str">
        <f ca="1">IFERROR(IF($B489&lt;&gt;"",VLOOKUP(FH$421,TabelleK68BI,7,FALSE),""),"")</f>
        <v/>
      </c>
      <c r="FI489" s="4" t="str">
        <f ca="1">IFERROR(IF($B489&lt;&gt;"",VLOOKUP(FI$421,TabelleK68BI,7,FALSE),""),"")</f>
        <v/>
      </c>
      <c r="FJ489" s="4" t="str">
        <f ca="1">IFERROR(IF($B489&lt;&gt;"",VLOOKUP(FJ$421,TabelleK68BI,7,FALSE),""),"")</f>
        <v/>
      </c>
      <c r="FK489" s="4" t="str">
        <f ca="1">IFERROR(IF($B489&lt;&gt;"",VLOOKUP(FK$421,TabelleK68BI,7,FALSE),""),"")</f>
        <v/>
      </c>
      <c r="FL489" s="4" t="str">
        <f ca="1">IFERROR(IF($B489&lt;&gt;"",VLOOKUP(FL$421,TabelleK68BI,7,FALSE),""),"")</f>
        <v/>
      </c>
      <c r="FM489" s="4" t="str">
        <f ca="1">IFERROR(IF($B489&lt;&gt;"",VLOOKUP(FM$421,TabelleK68BI,7,FALSE),""),"")</f>
        <v/>
      </c>
      <c r="FN489" s="4" t="str">
        <f ca="1">IFERROR(IF($B489&lt;&gt;"",VLOOKUP(FN$421,TabelleK68BI,7,FALSE),""),"")</f>
        <v/>
      </c>
      <c r="FO489" s="4" t="str">
        <f ca="1">IFERROR(IF($B489&lt;&gt;"",VLOOKUP(FO$421,TabelleK68BI,7,FALSE),""),"")</f>
        <v/>
      </c>
      <c r="FP489" s="4" t="str">
        <f ca="1">IFERROR(IF($B489&lt;&gt;"",VLOOKUP(FP$421,TabelleK68BI,7,FALSE),""),"")</f>
        <v/>
      </c>
      <c r="FQ489" s="4" t="str">
        <f ca="1">IFERROR(IF($B489&lt;&gt;"",VLOOKUP(FQ$421,TabelleK68BI,7,FALSE),""),"")</f>
        <v/>
      </c>
      <c r="FR489" s="4" t="str">
        <f ca="1">IFERROR(IF($B489&lt;&gt;"",VLOOKUP(FR$421,TabelleK68BI,7,FALSE),""),"")</f>
        <v/>
      </c>
      <c r="FS489" s="4" t="str">
        <f ca="1">IFERROR(IF($B489&lt;&gt;"",VLOOKUP(FS$421,TabelleK68BI,7,FALSE),""),"")</f>
        <v/>
      </c>
      <c r="FT489" s="4" t="str">
        <f ca="1">IFERROR(IF($B489&lt;&gt;"",VLOOKUP(FT$421,TabelleK68BI,7,FALSE),""),"")</f>
        <v/>
      </c>
      <c r="FU489" s="4" t="str">
        <f ca="1">IFERROR(IF($B489&lt;&gt;"",VLOOKUP(FU$421,TabelleK68BI,7,FALSE),""),"")</f>
        <v/>
      </c>
      <c r="FV489" s="4" t="str">
        <f ca="1">IFERROR(IF($B489&lt;&gt;"",VLOOKUP(FV$421,TabelleK68BI,7,FALSE),""),"")</f>
        <v/>
      </c>
      <c r="FW489" s="4" t="str">
        <f ca="1">IFERROR(IF($B489&lt;&gt;"",VLOOKUP(FW$421,TabelleK68BI,7,FALSE),""),"")</f>
        <v/>
      </c>
      <c r="FX489" s="4" t="str">
        <f ca="1">IFERROR(IF($B489&lt;&gt;"",VLOOKUP(FX$421,TabelleK68BI,7,FALSE),""),"")</f>
        <v/>
      </c>
      <c r="FY489" s="4" t="str">
        <f ca="1">IFERROR(IF($B489&lt;&gt;"",VLOOKUP(FY$421,TabelleK68BI,7,FALSE),""),"")</f>
        <v/>
      </c>
      <c r="FZ489" s="4" t="str">
        <f ca="1">IFERROR(IF($B489&lt;&gt;"",VLOOKUP(FZ$421,TabelleK68BI,7,FALSE),""),"")</f>
        <v/>
      </c>
      <c r="GA489" s="4" t="str">
        <f ca="1">IFERROR(IF($B489&lt;&gt;"",VLOOKUP(GA$421,TabelleK68BI,7,FALSE),""),"")</f>
        <v/>
      </c>
      <c r="GB489" s="4" t="str">
        <f ca="1">IFERROR(IF($B489&lt;&gt;"",VLOOKUP(GB$421,TabelleK68BI,7,FALSE),""),"")</f>
        <v/>
      </c>
      <c r="GC489" s="4" t="str">
        <f ca="1">IFERROR(IF($B489&lt;&gt;"",VLOOKUP(GC$421,TabelleK68BI,7,FALSE),""),"")</f>
        <v/>
      </c>
      <c r="GD489" s="4" t="str">
        <f ca="1">IFERROR(IF($B489&lt;&gt;"",VLOOKUP(GD$421,TabelleK68BI,7,FALSE),""),"")</f>
        <v/>
      </c>
      <c r="GE489" s="4" t="str">
        <f ca="1">IFERROR(IF($B489&lt;&gt;"",VLOOKUP(GE$421,TabelleK68BI,7,FALSE),""),"")</f>
        <v/>
      </c>
      <c r="GF489" s="4" t="str">
        <f ca="1">IFERROR(IF($B489&lt;&gt;"",VLOOKUP(GF$421,TabelleK68BI,7,FALSE),""),"")</f>
        <v/>
      </c>
      <c r="GG489" s="4" t="str">
        <f ca="1">IFERROR(IF($B489&lt;&gt;"",VLOOKUP(GG$421,TabelleK68BI,7,FALSE),""),"")</f>
        <v/>
      </c>
      <c r="GH489" s="4" t="str">
        <f ca="1">IFERROR(IF($B489&lt;&gt;"",VLOOKUP(GH$421,TabelleK68BI,7,FALSE),""),"")</f>
        <v/>
      </c>
      <c r="GI489" s="4" t="str">
        <f ca="1">IFERROR(IF($B489&lt;&gt;"",VLOOKUP(GI$421,TabelleK68BI,7,FALSE),""),"")</f>
        <v/>
      </c>
      <c r="GJ489" s="4" t="str">
        <f ca="1">IFERROR(IF($B489&lt;&gt;"",VLOOKUP(GJ$421,TabelleK68BI,7,FALSE),""),"")</f>
        <v/>
      </c>
      <c r="GK489" s="4" t="str">
        <f ca="1">IFERROR(IF($B489&lt;&gt;"",VLOOKUP(GK$421,TabelleK68BI,7,FALSE),""),"")</f>
        <v/>
      </c>
      <c r="GL489" s="4" t="str">
        <f ca="1">IFERROR(IF($B489&lt;&gt;"",VLOOKUP(GL$421,TabelleK68BI,7,FALSE),""),"")</f>
        <v/>
      </c>
      <c r="GM489" s="4" t="str">
        <f ca="1">IFERROR(IF($B489&lt;&gt;"",VLOOKUP(GM$421,TabelleK68BI,7,FALSE),""),"")</f>
        <v/>
      </c>
      <c r="GN489" s="4" t="str">
        <f ca="1">IFERROR(IF($B489&lt;&gt;"",VLOOKUP(GN$421,TabelleK68BI,7,FALSE),""),"")</f>
        <v/>
      </c>
      <c r="GO489" s="4" t="str">
        <f ca="1">IFERROR(IF($B489&lt;&gt;"",VLOOKUP(GO$421,TabelleK68BI,7,FALSE),""),"")</f>
        <v/>
      </c>
      <c r="GP489" s="4" t="str">
        <f ca="1">IFERROR(IF($B489&lt;&gt;"",VLOOKUP(GP$421,TabelleK68BI,7,FALSE),""),"")</f>
        <v/>
      </c>
      <c r="GQ489" s="4" t="str">
        <f ca="1">IFERROR(IF($B489&lt;&gt;"",VLOOKUP(GQ$421,TabelleK68BI,7,FALSE),""),"")</f>
        <v/>
      </c>
      <c r="GR489" s="4" t="str">
        <f ca="1">IFERROR(IF($B489&lt;&gt;"",VLOOKUP(GR$421,TabelleK68BI,7,FALSE),""),"")</f>
        <v/>
      </c>
      <c r="GS489" s="4" t="str">
        <f ca="1">IFERROR(IF($B489&lt;&gt;"",VLOOKUP(GS$421,TabelleK68BI,7,FALSE),""),"")</f>
        <v/>
      </c>
      <c r="GT489" s="4" t="str">
        <f ca="1">IFERROR(IF($B489&lt;&gt;"",VLOOKUP(GT$421,TabelleK68BI,7,FALSE),""),"")</f>
        <v/>
      </c>
      <c r="GU489" s="4" t="str">
        <f ca="1">IFERROR(IF($B489&lt;&gt;"",VLOOKUP(GU$421,TabelleK68BI,7,FALSE),""),"")</f>
        <v/>
      </c>
      <c r="GV489" s="4" t="str">
        <f ca="1">IFERROR(IF($B489&lt;&gt;"",VLOOKUP(GV$421,TabelleK68BI,7,FALSE),""),"")</f>
        <v/>
      </c>
      <c r="GW489" s="4" t="str">
        <f ca="1">IFERROR(IF($B489&lt;&gt;"",VLOOKUP(GW$421,TabelleK68BI,7,FALSE),""),"")</f>
        <v/>
      </c>
      <c r="GX489" s="4" t="str">
        <f ca="1">IFERROR(IF($B489&lt;&gt;"",VLOOKUP(GX$421,TabelleK68BI,7,FALSE),""),"")</f>
        <v/>
      </c>
      <c r="GY489" s="4" t="str">
        <f ca="1">IFERROR(IF($B489&lt;&gt;"",VLOOKUP(GY$421,TabelleK68BI,7,FALSE),""),"")</f>
        <v/>
      </c>
      <c r="GZ489" s="4" t="str">
        <f ca="1">IFERROR(IF($B489&lt;&gt;"",VLOOKUP(GZ$421,TabelleK68BI,7,FALSE),""),"")</f>
        <v/>
      </c>
      <c r="HA489" s="4" t="str">
        <f ca="1">IFERROR(IF($B489&lt;&gt;"",VLOOKUP(HA$421,TabelleK68BI,7,FALSE),""),"")</f>
        <v/>
      </c>
      <c r="HB489" s="4" t="str">
        <f ca="1">IFERROR(IF($B489&lt;&gt;"",VLOOKUP(HB$421,TabelleK68BI,7,FALSE),""),"")</f>
        <v/>
      </c>
      <c r="HC489" s="4" t="str">
        <f ca="1">IFERROR(IF($B489&lt;&gt;"",VLOOKUP(HC$421,TabelleK68BI,7,FALSE),""),"")</f>
        <v/>
      </c>
      <c r="HD489" s="4" t="str">
        <f ca="1">IFERROR(IF($B489&lt;&gt;"",VLOOKUP(HD$421,TabelleK68BI,7,FALSE),""),"")</f>
        <v/>
      </c>
      <c r="HE489" s="4" t="str">
        <f ca="1">IFERROR(IF($B489&lt;&gt;"",VLOOKUP(HE$421,TabelleK68BI,7,FALSE),""),"")</f>
        <v/>
      </c>
      <c r="HF489" s="4" t="str">
        <f ca="1">IFERROR(IF($B489&lt;&gt;"",VLOOKUP(HF$421,TabelleK68BI,7,FALSE),""),"")</f>
        <v/>
      </c>
      <c r="HG489" s="4" t="str">
        <f ca="1">IFERROR(IF($B489&lt;&gt;"",VLOOKUP(HG$421,TabelleK68BI,7,FALSE),""),"")</f>
        <v/>
      </c>
      <c r="HH489" s="4" t="str">
        <f ca="1">IFERROR(IF($B489&lt;&gt;"",VLOOKUP(HH$421,TabelleK68BI,7,FALSE),""),"")</f>
        <v/>
      </c>
      <c r="HI489" s="4" t="str">
        <f ca="1">IFERROR(IF($B489&lt;&gt;"",VLOOKUP(HI$421,TabelleK68BI,7,FALSE),""),"")</f>
        <v/>
      </c>
      <c r="HJ489" s="4" t="str">
        <f ca="1">IFERROR(IF($B489&lt;&gt;"",VLOOKUP(HJ$421,TabelleK68BI,7,FALSE),""),"")</f>
        <v/>
      </c>
      <c r="HK489" s="4" t="str">
        <f ca="1">IFERROR(IF($B489&lt;&gt;"",VLOOKUP(HK$421,TabelleK68BI,7,FALSE),""),"")</f>
        <v/>
      </c>
      <c r="HL489" s="4" t="str">
        <f ca="1">IFERROR(IF($B489&lt;&gt;"",VLOOKUP(HL$421,TabelleK68BI,7,FALSE),""),"")</f>
        <v/>
      </c>
      <c r="HM489" s="4" t="str">
        <f ca="1">IFERROR(IF($B489&lt;&gt;"",VLOOKUP(HM$421,TabelleK68BI,7,FALSE),""),"")</f>
        <v/>
      </c>
      <c r="HN489" s="4" t="str">
        <f ca="1">IFERROR(IF($B489&lt;&gt;"",VLOOKUP(HN$421,TabelleK68BI,7,FALSE),""),"")</f>
        <v/>
      </c>
      <c r="HO489" s="4" t="str">
        <f ca="1">IFERROR(IF($B489&lt;&gt;"",VLOOKUP(HO$421,TabelleK68BI,7,FALSE),""),"")</f>
        <v/>
      </c>
      <c r="HP489" s="4" t="str">
        <f ca="1">IFERROR(IF($B489&lt;&gt;"",VLOOKUP(HP$421,TabelleK68BI,7,FALSE),""),"")</f>
        <v/>
      </c>
      <c r="HQ489" s="4" t="str">
        <f ca="1">IFERROR(IF($B489&lt;&gt;"",VLOOKUP(HQ$421,TabelleK68BI,7,FALSE),""),"")</f>
        <v/>
      </c>
      <c r="HR489" s="4" t="str">
        <f ca="1">IFERROR(IF($B489&lt;&gt;"",VLOOKUP(HR$421,TabelleK68BI,7,FALSE),""),"")</f>
        <v/>
      </c>
      <c r="HS489" s="4" t="str">
        <f ca="1">IFERROR(IF($B489&lt;&gt;"",VLOOKUP(HS$421,TabelleK68BI,7,FALSE),""),"")</f>
        <v/>
      </c>
      <c r="HT489" s="4" t="str">
        <f ca="1">IFERROR(IF($B489&lt;&gt;"",VLOOKUP(HT$421,TabelleK68BI,7,FALSE),""),"")</f>
        <v/>
      </c>
      <c r="HU489" s="4" t="str">
        <f ca="1">IFERROR(IF($B489&lt;&gt;"",VLOOKUP(HU$421,TabelleK68BI,7,FALSE),""),"")</f>
        <v/>
      </c>
      <c r="HV489" s="4" t="str">
        <f ca="1">IFERROR(IF($B489&lt;&gt;"",VLOOKUP(HV$421,TabelleK68BI,7,FALSE),""),"")</f>
        <v/>
      </c>
      <c r="HW489" s="4" t="str">
        <f ca="1">IFERROR(IF($B489&lt;&gt;"",VLOOKUP(HW$421,TabelleK68BI,7,FALSE),""),"")</f>
        <v/>
      </c>
      <c r="HX489" s="4" t="str">
        <f ca="1">IFERROR(IF($B489&lt;&gt;"",VLOOKUP(HX$421,TabelleK68BI,7,FALSE),""),"")</f>
        <v/>
      </c>
      <c r="HY489" s="4" t="str">
        <f ca="1">IFERROR(IF($B489&lt;&gt;"",VLOOKUP(HY$421,TabelleK68BI,7,FALSE),""),"")</f>
        <v/>
      </c>
      <c r="HZ489" s="4" t="str">
        <f ca="1">IFERROR(IF($B489&lt;&gt;"",VLOOKUP(HZ$421,TabelleK68BI,7,FALSE),""),"")</f>
        <v/>
      </c>
      <c r="IA489" s="4" t="str">
        <f ca="1">IFERROR(IF($B489&lt;&gt;"",VLOOKUP(IA$421,TabelleK68BI,7,FALSE),""),"")</f>
        <v/>
      </c>
      <c r="IB489" s="4" t="str">
        <f ca="1">IFERROR(IF($B489&lt;&gt;"",VLOOKUP(IB$421,TabelleK68BI,7,FALSE),""),"")</f>
        <v/>
      </c>
      <c r="IC489" s="4" t="str">
        <f ca="1">IFERROR(IF($B489&lt;&gt;"",VLOOKUP(IC$421,TabelleK68BI,7,FALSE),""),"")</f>
        <v/>
      </c>
      <c r="ID489" s="4" t="str">
        <f ca="1">IFERROR(IF($B489&lt;&gt;"",VLOOKUP(ID$421,TabelleK68BI,7,FALSE),""),"")</f>
        <v/>
      </c>
      <c r="IE489" s="4" t="str">
        <f ca="1">IFERROR(IF($B489&lt;&gt;"",VLOOKUP(IE$421,TabelleK68BI,7,FALSE),""),"")</f>
        <v/>
      </c>
      <c r="IF489" s="4" t="str">
        <f ca="1">IFERROR(IF($B489&lt;&gt;"",VLOOKUP(IF$421,TabelleK68BI,7,FALSE),""),"")</f>
        <v/>
      </c>
      <c r="IG489" s="4" t="str">
        <f ca="1">IFERROR(IF($B489&lt;&gt;"",VLOOKUP(IG$421,TabelleK68BI,7,FALSE),""),"")</f>
        <v/>
      </c>
      <c r="IH489" s="4" t="str">
        <f ca="1">IFERROR(IF($B489&lt;&gt;"",VLOOKUP(IH$421,TabelleK68BI,7,FALSE),""),"")</f>
        <v/>
      </c>
      <c r="II489" s="4" t="str">
        <f ca="1">IFERROR(IF($B489&lt;&gt;"",VLOOKUP(II$421,TabelleK68BI,7,FALSE),""),"")</f>
        <v/>
      </c>
      <c r="IJ489" s="4" t="str">
        <f ca="1">IFERROR(IF($B489&lt;&gt;"",VLOOKUP(IJ$421,TabelleK68BI,7,FALSE),""),"")</f>
        <v/>
      </c>
      <c r="IK489" s="4" t="str">
        <f ca="1">IFERROR(IF($B489&lt;&gt;"",VLOOKUP(IK$421,TabelleK68BI,7,FALSE),""),"")</f>
        <v/>
      </c>
      <c r="IL489" s="4" t="str">
        <f ca="1">IFERROR(IF($B489&lt;&gt;"",VLOOKUP(IL$421,TabelleK68BI,7,FALSE),""),"")</f>
        <v/>
      </c>
      <c r="IM489" s="4" t="str">
        <f ca="1">IFERROR(IF($B489&lt;&gt;"",VLOOKUP(IM$421,TabelleK68BI,7,FALSE),""),"")</f>
        <v/>
      </c>
      <c r="IN489" s="4" t="str">
        <f ca="1">IFERROR(IF($B489&lt;&gt;"",VLOOKUP(IN$421,TabelleK68BI,7,FALSE),""),"")</f>
        <v/>
      </c>
      <c r="IO489" s="4" t="str">
        <f ca="1">IFERROR(IF($B489&lt;&gt;"",VLOOKUP(IO$421,TabelleK68BI,7,FALSE),""),"")</f>
        <v/>
      </c>
      <c r="IP489" s="4" t="str">
        <f ca="1">IFERROR(IF($B489&lt;&gt;"",VLOOKUP(IP$421,TabelleK68BI,7,FALSE),""),"")</f>
        <v/>
      </c>
      <c r="IQ489" s="4" t="str">
        <f ca="1">IFERROR(IF($B489&lt;&gt;"",VLOOKUP(IQ$421,TabelleK68BI,7,FALSE),""),"")</f>
        <v/>
      </c>
      <c r="IR489" s="4" t="str">
        <f ca="1">IFERROR(IF($B489&lt;&gt;"",VLOOKUP(IR$421,TabelleK68BI,7,FALSE),""),"")</f>
        <v/>
      </c>
      <c r="IS489" s="4" t="str">
        <f ca="1">IFERROR(IF($B489&lt;&gt;"",VLOOKUP(IS$421,TabelleK68BI,7,FALSE),""),"")</f>
        <v/>
      </c>
      <c r="IT489" s="4" t="str">
        <f ca="1">IFERROR(IF($B489&lt;&gt;"",VLOOKUP(IT$421,TabelleK68BI,7,FALSE),""),"")</f>
        <v/>
      </c>
      <c r="IU489" s="4" t="str">
        <f ca="1">IFERROR(IF($B489&lt;&gt;"",VLOOKUP(IU$421,TabelleK68BI,7,FALSE),""),"")</f>
        <v/>
      </c>
      <c r="IV489" s="4" t="str">
        <f ca="1">IFERROR(IF($B489&lt;&gt;"",VLOOKUP(IV$421,TabelleK68BI,7,FALSE),""),"")</f>
        <v/>
      </c>
      <c r="IW489" s="4" t="str">
        <f ca="1">IFERROR(IF($B489&lt;&gt;"",VLOOKUP(IW$421,TabelleK68BI,7,FALSE),""),"")</f>
        <v/>
      </c>
      <c r="IX489" s="4" t="str">
        <f ca="1">IFERROR(IF($B489&lt;&gt;"",VLOOKUP(IX$421,TabelleK68BI,7,FALSE),""),"")</f>
        <v/>
      </c>
      <c r="IY489" s="4" t="str">
        <f ca="1">IFERROR(IF($B489&lt;&gt;"",VLOOKUP(IY$421,TabelleK68BI,7,FALSE),""),"")</f>
        <v/>
      </c>
      <c r="IZ489" s="4" t="str">
        <f ca="1">IFERROR(IF($B489&lt;&gt;"",VLOOKUP(IZ$421,TabelleK68BI,7,FALSE),""),"")</f>
        <v/>
      </c>
      <c r="JA489" s="4" t="str">
        <f ca="1">IFERROR(IF($B489&lt;&gt;"",VLOOKUP(JA$421,TabelleK68BI,7,FALSE),""),"")</f>
        <v/>
      </c>
      <c r="JB489" s="4" t="str">
        <f ca="1">IFERROR(IF($B489&lt;&gt;"",VLOOKUP(JB$421,TabelleK68BI,7,FALSE),""),"")</f>
        <v/>
      </c>
      <c r="JC489" s="4" t="str">
        <f ca="1">IFERROR(IF($B489&lt;&gt;"",VLOOKUP(JC$421,TabelleK68BI,7,FALSE),""),"")</f>
        <v/>
      </c>
      <c r="JD489" s="4" t="str">
        <f ca="1">IFERROR(IF($B489&lt;&gt;"",VLOOKUP(JD$421,TabelleK68BI,7,FALSE),""),"")</f>
        <v/>
      </c>
      <c r="JE489" s="4" t="str">
        <f ca="1">IFERROR(IF($B489&lt;&gt;"",VLOOKUP(JE$421,TabelleK68BI,7,FALSE),""),"")</f>
        <v/>
      </c>
      <c r="JF489" s="4" t="str">
        <f ca="1">IFERROR(IF($B489&lt;&gt;"",VLOOKUP(JF$421,TabelleK68BI,7,FALSE),""),"")</f>
        <v/>
      </c>
      <c r="JG489" s="4" t="str">
        <f ca="1">IFERROR(IF($B489&lt;&gt;"",VLOOKUP(JG$421,TabelleK68BI,7,FALSE),""),"")</f>
        <v/>
      </c>
      <c r="JH489" s="4" t="str">
        <f ca="1">IFERROR(IF($B489&lt;&gt;"",VLOOKUP(JH$421,TabelleK68BI,7,FALSE),""),"")</f>
        <v/>
      </c>
      <c r="JI489" s="4" t="str">
        <f ca="1">IFERROR(IF($B489&lt;&gt;"",VLOOKUP(JI$421,TabelleK68BI,7,FALSE),""),"")</f>
        <v/>
      </c>
      <c r="JJ489" s="4" t="str">
        <f ca="1">IFERROR(IF($B489&lt;&gt;"",VLOOKUP(JJ$421,TabelleK68BI,7,FALSE),""),"")</f>
        <v/>
      </c>
      <c r="JK489" s="4" t="str">
        <f ca="1">IFERROR(IF($B489&lt;&gt;"",VLOOKUP(JK$421,TabelleK68BI,7,FALSE),""),"")</f>
        <v/>
      </c>
      <c r="JL489" s="4" t="str">
        <f ca="1">IFERROR(IF($B489&lt;&gt;"",VLOOKUP(JL$421,TabelleK68BI,7,FALSE),""),"")</f>
        <v/>
      </c>
      <c r="JM489" s="4" t="str">
        <f ca="1">IFERROR(IF($B489&lt;&gt;"",VLOOKUP(JM$421,TabelleK68BI,7,FALSE),""),"")</f>
        <v/>
      </c>
      <c r="JN489" s="4" t="str">
        <f ca="1">IFERROR(IF($B489&lt;&gt;"",VLOOKUP(JN$421,TabelleK68BI,7,FALSE),""),"")</f>
        <v/>
      </c>
      <c r="JO489" s="4" t="str">
        <f ca="1">IFERROR(IF($B489&lt;&gt;"",VLOOKUP(JO$421,TabelleK68BI,7,FALSE),""),"")</f>
        <v/>
      </c>
      <c r="JP489" s="4" t="str">
        <f ca="1">IFERROR(IF($B489&lt;&gt;"",VLOOKUP(JP$421,TabelleK68BI,7,FALSE),""),"")</f>
        <v/>
      </c>
      <c r="JQ489" s="4" t="str">
        <f ca="1">IFERROR(IF($B489&lt;&gt;"",VLOOKUP(JQ$421,TabelleK68BI,7,FALSE),""),"")</f>
        <v/>
      </c>
      <c r="JR489" s="4" t="str">
        <f ca="1">IFERROR(IF($B489&lt;&gt;"",VLOOKUP(JR$421,TabelleK68BI,7,FALSE),""),"")</f>
        <v/>
      </c>
      <c r="JS489" s="4" t="str">
        <f ca="1">IFERROR(IF($B489&lt;&gt;"",VLOOKUP(JS$421,TabelleK68BI,7,FALSE),""),"")</f>
        <v/>
      </c>
      <c r="JT489" s="4" t="str">
        <f ca="1">IFERROR(IF($B489&lt;&gt;"",VLOOKUP(JT$421,TabelleK68BI,7,FALSE),""),"")</f>
        <v/>
      </c>
      <c r="JU489" s="4" t="str">
        <f ca="1">IFERROR(IF($B489&lt;&gt;"",VLOOKUP(JU$421,TabelleK68BI,7,FALSE),""),"")</f>
        <v/>
      </c>
      <c r="JV489" s="4" t="str">
        <f ca="1">IFERROR(IF($B489&lt;&gt;"",VLOOKUP(JV$421,TabelleK68BI,7,FALSE),""),"")</f>
        <v/>
      </c>
      <c r="JW489" s="4" t="str">
        <f ca="1">IFERROR(IF($B489&lt;&gt;"",VLOOKUP(JW$421,TabelleK68BI,7,FALSE),""),"")</f>
        <v/>
      </c>
      <c r="JX489" s="4" t="str">
        <f ca="1">IFERROR(IF($B489&lt;&gt;"",VLOOKUP(JX$421,TabelleK68BI,7,FALSE),""),"")</f>
        <v/>
      </c>
      <c r="JY489" s="4" t="str">
        <f ca="1">IFERROR(IF($B489&lt;&gt;"",VLOOKUP(JY$421,TabelleK68BI,7,FALSE),""),"")</f>
        <v/>
      </c>
      <c r="JZ489" s="4" t="str">
        <f ca="1">IFERROR(IF($B489&lt;&gt;"",VLOOKUP(JZ$421,TabelleK68BI,7,FALSE),""),"")</f>
        <v/>
      </c>
      <c r="KA489" s="4" t="str">
        <f ca="1">IFERROR(IF($B489&lt;&gt;"",VLOOKUP(KA$421,TabelleK68BI,7,FALSE),""),"")</f>
        <v/>
      </c>
      <c r="KB489" s="4" t="str">
        <f ca="1">IFERROR(IF($B489&lt;&gt;"",VLOOKUP(KB$421,TabelleK68BI,7,FALSE),""),"")</f>
        <v/>
      </c>
      <c r="KC489" s="4" t="str">
        <f ca="1">IFERROR(IF($B489&lt;&gt;"",VLOOKUP(KC$421,TabelleK68BI,7,FALSE),""),"")</f>
        <v/>
      </c>
      <c r="KD489" s="4" t="str">
        <f ca="1">IFERROR(IF($B489&lt;&gt;"",VLOOKUP(KD$421,TabelleK68BI,7,FALSE),""),"")</f>
        <v/>
      </c>
      <c r="KE489" s="4" t="str">
        <f ca="1">IFERROR(IF($B489&lt;&gt;"",VLOOKUP(KE$421,TabelleK68BI,7,FALSE),""),"")</f>
        <v/>
      </c>
      <c r="KF489" s="4" t="str">
        <f ca="1">IFERROR(IF($B489&lt;&gt;"",VLOOKUP(KF$421,TabelleK68BI,7,FALSE),""),"")</f>
        <v/>
      </c>
      <c r="KG489" s="4" t="str">
        <f ca="1">IFERROR(IF($B489&lt;&gt;"",VLOOKUP(KG$421,TabelleK68BI,7,FALSE),""),"")</f>
        <v/>
      </c>
      <c r="KH489" s="4" t="str">
        <f ca="1">IFERROR(IF($B489&lt;&gt;"",VLOOKUP(KH$421,TabelleK68BI,7,FALSE),""),"")</f>
        <v/>
      </c>
      <c r="KI489" s="4" t="str">
        <f ca="1">IFERROR(IF($B489&lt;&gt;"",VLOOKUP(KI$421,TabelleK68BI,7,FALSE),""),"")</f>
        <v/>
      </c>
      <c r="KJ489" s="4" t="str">
        <f ca="1">IFERROR(IF($B489&lt;&gt;"",VLOOKUP(KJ$421,TabelleK68BI,7,FALSE),""),"")</f>
        <v/>
      </c>
      <c r="KK489" s="4" t="str">
        <f ca="1">IFERROR(IF($B489&lt;&gt;"",VLOOKUP(KK$421,TabelleK68BI,7,FALSE),""),"")</f>
        <v/>
      </c>
      <c r="KL489" s="4" t="str">
        <f ca="1">IFERROR(IF($B489&lt;&gt;"",VLOOKUP(KL$421,TabelleK68BI,7,FALSE),""),"")</f>
        <v/>
      </c>
      <c r="KM489" s="4" t="str">
        <f ca="1">IFERROR(IF($B489&lt;&gt;"",VLOOKUP(KM$421,TabelleK68BI,7,FALSE),""),"")</f>
        <v/>
      </c>
      <c r="KN489" s="4" t="str">
        <f ca="1">IFERROR(IF($B489&lt;&gt;"",VLOOKUP(KN$421,TabelleK68BI,7,FALSE),""),"")</f>
        <v/>
      </c>
      <c r="KO489" s="4" t="str">
        <f ca="1">IFERROR(IF($B489&lt;&gt;"",VLOOKUP(KO$421,TabelleK68BI,7,FALSE),""),"")</f>
        <v/>
      </c>
      <c r="KP489" s="4" t="str">
        <f ca="1">IFERROR(IF($B489&lt;&gt;"",VLOOKUP(KP$421,TabelleK68BI,7,FALSE),""),"")</f>
        <v/>
      </c>
      <c r="KQ489" s="4" t="str">
        <f ca="1">IFERROR(IF($B489&lt;&gt;"",VLOOKUP(KQ$421,TabelleK68BI,7,FALSE),""),"")</f>
        <v/>
      </c>
      <c r="KR489" s="4" t="str">
        <f>IFERROR(VLOOKUP($KR$421,TabelleK68BI,7,FALSE),"")</f>
        <v/>
      </c>
      <c r="KS489" s="4" t="str">
        <f>IFERROR(VLOOKUP($KS$421,TabelleK68BI,7,FALSE),"")</f>
        <v/>
      </c>
    </row>
    <row r="490" spans="2:305" ht="12.75" hidden="1" customHeight="1" x14ac:dyDescent="0.2">
      <c r="B490" s="138" t="str">
        <f t="shared" ca="1" si="199"/>
        <v/>
      </c>
      <c r="C490" s="4" t="str">
        <f ca="1">IFERROR(IF($B490&lt;&gt;"",VLOOKUP(C$421,TabelleK69BI,7,FALSE),""),"")</f>
        <v/>
      </c>
      <c r="D490" s="4" t="str">
        <f ca="1">IFERROR(IF($B490&lt;&gt;"",VLOOKUP(D$421,TabelleK69BI,7,FALSE),""),"")</f>
        <v/>
      </c>
      <c r="E490" s="4" t="str">
        <f ca="1">IFERROR(IF($B490&lt;&gt;"",VLOOKUP(E$421,TabelleK69BI,7,FALSE),""),"")</f>
        <v/>
      </c>
      <c r="F490" s="4" t="str">
        <f ca="1">IFERROR(IF($B490&lt;&gt;"",VLOOKUP(F$421,TabelleK69BI,7,FALSE),""),"")</f>
        <v/>
      </c>
      <c r="G490" s="4" t="str">
        <f ca="1">IFERROR(IF($B490&lt;&gt;"",VLOOKUP(G$421,TabelleK69BI,7,FALSE),""),"")</f>
        <v/>
      </c>
      <c r="H490" s="4" t="str">
        <f ca="1">IFERROR(IF($B490&lt;&gt;"",VLOOKUP(H$421,TabelleK69BI,7,FALSE),""),"")</f>
        <v/>
      </c>
      <c r="I490" s="4" t="str">
        <f ca="1">IFERROR(IF($B490&lt;&gt;"",VLOOKUP(I$421,TabelleK69BI,7,FALSE),""),"")</f>
        <v/>
      </c>
      <c r="J490" s="4" t="str">
        <f ca="1">IFERROR(IF($B490&lt;&gt;"",VLOOKUP(J$421,TabelleK69BI,7,FALSE),""),"")</f>
        <v/>
      </c>
      <c r="K490" s="4" t="str">
        <f ca="1">IFERROR(IF($B490&lt;&gt;"",VLOOKUP(K$421,TabelleK69BI,7,FALSE),""),"")</f>
        <v/>
      </c>
      <c r="L490" s="4" t="str">
        <f ca="1">IFERROR(IF($B490&lt;&gt;"",VLOOKUP(L$421,TabelleK69BI,7,FALSE),""),"")</f>
        <v/>
      </c>
      <c r="M490" s="4" t="str">
        <f ca="1">IFERROR(IF($B490&lt;&gt;"",VLOOKUP(M$421,TabelleK69BI,7,FALSE),""),"")</f>
        <v/>
      </c>
      <c r="N490" s="4" t="str">
        <f ca="1">IFERROR(IF($B490&lt;&gt;"",VLOOKUP(N$421,TabelleK69BI,7,FALSE),""),"")</f>
        <v/>
      </c>
      <c r="O490" s="4" t="str">
        <f ca="1">IFERROR(IF($B490&lt;&gt;"",VLOOKUP(O$421,TabelleK69BI,7,FALSE),""),"")</f>
        <v/>
      </c>
      <c r="P490" s="4" t="str">
        <f ca="1">IFERROR(IF($B490&lt;&gt;"",VLOOKUP(P$421,TabelleK69BI,7,FALSE),""),"")</f>
        <v/>
      </c>
      <c r="Q490" s="4" t="str">
        <f ca="1">IFERROR(IF($B490&lt;&gt;"",VLOOKUP(Q$421,TabelleK69BI,7,FALSE),""),"")</f>
        <v/>
      </c>
      <c r="R490" s="4" t="str">
        <f ca="1">IFERROR(IF($B490&lt;&gt;"",VLOOKUP(R$421,TabelleK69BI,7,FALSE),""),"")</f>
        <v/>
      </c>
      <c r="S490" s="4" t="str">
        <f ca="1">IFERROR(IF($B490&lt;&gt;"",VLOOKUP(S$421,TabelleK69BI,7,FALSE),""),"")</f>
        <v/>
      </c>
      <c r="T490" s="4" t="str">
        <f ca="1">IFERROR(IF($B490&lt;&gt;"",VLOOKUP(T$421,TabelleK69BI,7,FALSE),""),"")</f>
        <v/>
      </c>
      <c r="U490" s="4" t="str">
        <f ca="1">IFERROR(IF($B490&lt;&gt;"",VLOOKUP(U$421,TabelleK69BI,7,FALSE),""),"")</f>
        <v/>
      </c>
      <c r="V490" s="4" t="str">
        <f ca="1">IFERROR(IF($B490&lt;&gt;"",VLOOKUP(V$421,TabelleK69BI,7,FALSE),""),"")</f>
        <v/>
      </c>
      <c r="W490" s="4" t="str">
        <f ca="1">IFERROR(IF($B490&lt;&gt;"",VLOOKUP(W$421,TabelleK69BI,7,FALSE),""),"")</f>
        <v/>
      </c>
      <c r="X490" s="4" t="str">
        <f ca="1">IFERROR(IF($B490&lt;&gt;"",VLOOKUP(X$421,TabelleK69BI,7,FALSE),""),"")</f>
        <v/>
      </c>
      <c r="Y490" s="4" t="str">
        <f ca="1">IFERROR(IF($B490&lt;&gt;"",VLOOKUP(Y$421,TabelleK69BI,7,FALSE),""),"")</f>
        <v/>
      </c>
      <c r="Z490" s="4" t="str">
        <f ca="1">IFERROR(IF($B490&lt;&gt;"",VLOOKUP(Z$421,TabelleK69BI,7,FALSE),""),"")</f>
        <v/>
      </c>
      <c r="AA490" s="4" t="str">
        <f ca="1">IFERROR(IF($B490&lt;&gt;"",VLOOKUP(AA$421,TabelleK69BI,7,FALSE),""),"")</f>
        <v/>
      </c>
      <c r="AB490" s="4" t="str">
        <f ca="1">IFERROR(IF($B490&lt;&gt;"",VLOOKUP(AB$421,TabelleK69BI,7,FALSE),""),"")</f>
        <v/>
      </c>
      <c r="AC490" s="4" t="str">
        <f ca="1">IFERROR(IF($B490&lt;&gt;"",VLOOKUP(AC$421,TabelleK69BI,7,FALSE),""),"")</f>
        <v/>
      </c>
      <c r="AD490" s="4" t="str">
        <f ca="1">IFERROR(IF($B490&lt;&gt;"",VLOOKUP(AD$421,TabelleK69BI,7,FALSE),""),"")</f>
        <v/>
      </c>
      <c r="AE490" s="4" t="str">
        <f ca="1">IFERROR(IF($B490&lt;&gt;"",VLOOKUP(AE$421,TabelleK69BI,7,FALSE),""),"")</f>
        <v/>
      </c>
      <c r="AF490" s="4" t="str">
        <f ca="1">IFERROR(IF($B490&lt;&gt;"",VLOOKUP(AF$421,TabelleK69BI,7,FALSE),""),"")</f>
        <v/>
      </c>
      <c r="AG490" s="4" t="str">
        <f ca="1">IFERROR(IF($B490&lt;&gt;"",VLOOKUP(AG$421,TabelleK69BI,7,FALSE),""),"")</f>
        <v/>
      </c>
      <c r="AH490" s="4" t="str">
        <f ca="1">IFERROR(IF($B490&lt;&gt;"",VLOOKUP(AH$421,TabelleK69BI,7,FALSE),""),"")</f>
        <v/>
      </c>
      <c r="AI490" s="4" t="str">
        <f ca="1">IFERROR(IF($B490&lt;&gt;"",VLOOKUP(AI$421,TabelleK69BI,7,FALSE),""),"")</f>
        <v/>
      </c>
      <c r="AJ490" s="4" t="str">
        <f ca="1">IFERROR(IF($B490&lt;&gt;"",VLOOKUP(AJ$421,TabelleK69BI,7,FALSE),""),"")</f>
        <v/>
      </c>
      <c r="AK490" s="4" t="str">
        <f ca="1">IFERROR(IF($B490&lt;&gt;"",VLOOKUP(AK$421,TabelleK69BI,7,FALSE),""),"")</f>
        <v/>
      </c>
      <c r="AL490" s="4" t="str">
        <f ca="1">IFERROR(IF($B490&lt;&gt;"",VLOOKUP(AL$421,TabelleK69BI,7,FALSE),""),"")</f>
        <v/>
      </c>
      <c r="AM490" s="4" t="str">
        <f ca="1">IFERROR(IF($B490&lt;&gt;"",VLOOKUP(AM$421,TabelleK69BI,7,FALSE),""),"")</f>
        <v/>
      </c>
      <c r="AN490" s="4" t="str">
        <f ca="1">IFERROR(IF($B490&lt;&gt;"",VLOOKUP(AN$421,TabelleK69BI,7,FALSE),""),"")</f>
        <v/>
      </c>
      <c r="AO490" s="4" t="str">
        <f ca="1">IFERROR(IF($B490&lt;&gt;"",VLOOKUP(AO$421,TabelleK69BI,7,FALSE),""),"")</f>
        <v/>
      </c>
      <c r="AP490" s="4" t="str">
        <f ca="1">IFERROR(IF($B490&lt;&gt;"",VLOOKUP(AP$421,TabelleK69BI,7,FALSE),""),"")</f>
        <v/>
      </c>
      <c r="AQ490" s="4" t="str">
        <f ca="1">IFERROR(IF($B490&lt;&gt;"",VLOOKUP(AQ$421,TabelleK69BI,7,FALSE),""),"")</f>
        <v/>
      </c>
      <c r="AR490" s="4" t="str">
        <f ca="1">IFERROR(IF($B490&lt;&gt;"",VLOOKUP(AR$421,TabelleK69BI,7,FALSE),""),"")</f>
        <v/>
      </c>
      <c r="AS490" s="4" t="str">
        <f ca="1">IFERROR(IF($B490&lt;&gt;"",VLOOKUP(AS$421,TabelleK69BI,7,FALSE),""),"")</f>
        <v/>
      </c>
      <c r="AT490" s="4" t="str">
        <f ca="1">IFERROR(IF($B490&lt;&gt;"",VLOOKUP(AT$421,TabelleK69BI,7,FALSE),""),"")</f>
        <v/>
      </c>
      <c r="AU490" s="4" t="str">
        <f ca="1">IFERROR(IF($B490&lt;&gt;"",VLOOKUP(AU$421,TabelleK69BI,7,FALSE),""),"")</f>
        <v/>
      </c>
      <c r="AV490" s="4" t="str">
        <f ca="1">IFERROR(IF($B490&lt;&gt;"",VLOOKUP(AV$421,TabelleK69BI,7,FALSE),""),"")</f>
        <v/>
      </c>
      <c r="AW490" s="4" t="str">
        <f ca="1">IFERROR(IF($B490&lt;&gt;"",VLOOKUP(AW$421,TabelleK69BI,7,FALSE),""),"")</f>
        <v/>
      </c>
      <c r="AX490" s="4" t="str">
        <f ca="1">IFERROR(IF($B490&lt;&gt;"",VLOOKUP(AX$421,TabelleK69BI,7,FALSE),""),"")</f>
        <v/>
      </c>
      <c r="AY490" s="4" t="str">
        <f ca="1">IFERROR(IF($B490&lt;&gt;"",VLOOKUP(AY$421,TabelleK69BI,7,FALSE),""),"")</f>
        <v/>
      </c>
      <c r="AZ490" s="4" t="str">
        <f ca="1">IFERROR(IF($B490&lt;&gt;"",VLOOKUP(AZ$421,TabelleK69BI,7,FALSE),""),"")</f>
        <v/>
      </c>
      <c r="BA490" s="4" t="str">
        <f ca="1">IFERROR(IF($B490&lt;&gt;"",VLOOKUP(BA$421,TabelleK69BI,7,FALSE),""),"")</f>
        <v/>
      </c>
      <c r="BB490" s="4" t="str">
        <f ca="1">IFERROR(IF($B490&lt;&gt;"",VLOOKUP(BB$421,TabelleK69BI,7,FALSE),""),"")</f>
        <v/>
      </c>
      <c r="BC490" s="4" t="str">
        <f ca="1">IFERROR(IF($B490&lt;&gt;"",VLOOKUP(BC$421,TabelleK69BI,7,FALSE),""),"")</f>
        <v/>
      </c>
      <c r="BD490" s="4" t="str">
        <f ca="1">IFERROR(IF($B490&lt;&gt;"",VLOOKUP(BD$421,TabelleK69BI,7,FALSE),""),"")</f>
        <v/>
      </c>
      <c r="BE490" s="4" t="str">
        <f ca="1">IFERROR(IF($B490&lt;&gt;"",VLOOKUP(BE$421,TabelleK69BI,7,FALSE),""),"")</f>
        <v/>
      </c>
      <c r="BF490" s="4" t="str">
        <f ca="1">IFERROR(IF($B490&lt;&gt;"",VLOOKUP(BF$421,TabelleK69BI,7,FALSE),""),"")</f>
        <v/>
      </c>
      <c r="BG490" s="4" t="str">
        <f ca="1">IFERROR(IF($B490&lt;&gt;"",VLOOKUP(BG$421,TabelleK69BI,7,FALSE),""),"")</f>
        <v/>
      </c>
      <c r="BH490" s="4" t="str">
        <f ca="1">IFERROR(IF($B490&lt;&gt;"",VLOOKUP(BH$421,TabelleK69BI,7,FALSE),""),"")</f>
        <v/>
      </c>
      <c r="BI490" s="4" t="str">
        <f ca="1">IFERROR(IF($B490&lt;&gt;"",VLOOKUP(BI$421,TabelleK69BI,7,FALSE),""),"")</f>
        <v/>
      </c>
      <c r="BJ490" s="4" t="str">
        <f ca="1">IFERROR(IF($B490&lt;&gt;"",VLOOKUP(BJ$421,TabelleK69BI,7,FALSE),""),"")</f>
        <v/>
      </c>
      <c r="BK490" s="4" t="str">
        <f ca="1">IFERROR(IF($B490&lt;&gt;"",VLOOKUP(BK$421,TabelleK69BI,7,FALSE),""),"")</f>
        <v/>
      </c>
      <c r="BL490" s="4" t="str">
        <f ca="1">IFERROR(IF($B490&lt;&gt;"",VLOOKUP(BL$421,TabelleK69BI,7,FALSE),""),"")</f>
        <v/>
      </c>
      <c r="BM490" s="4" t="str">
        <f ca="1">IFERROR(IF($B490&lt;&gt;"",VLOOKUP(BM$421,TabelleK69BI,7,FALSE),""),"")</f>
        <v/>
      </c>
      <c r="BN490" s="4" t="str">
        <f ca="1">IFERROR(IF($B490&lt;&gt;"",VLOOKUP(BN$421,TabelleK69BI,7,FALSE),""),"")</f>
        <v/>
      </c>
      <c r="BO490" s="4" t="str">
        <f ca="1">IFERROR(IF($B490&lt;&gt;"",VLOOKUP(BO$421,TabelleK69BI,7,FALSE),""),"")</f>
        <v/>
      </c>
      <c r="BP490" s="4" t="str">
        <f ca="1">IFERROR(IF($B490&lt;&gt;"",VLOOKUP(BP$421,TabelleK69BI,7,FALSE),""),"")</f>
        <v/>
      </c>
      <c r="BQ490" s="4" t="str">
        <f ca="1">IFERROR(IF($B490&lt;&gt;"",VLOOKUP(BQ$421,TabelleK69BI,7,FALSE),""),"")</f>
        <v/>
      </c>
      <c r="BR490" s="4" t="str">
        <f ca="1">IFERROR(IF($B490&lt;&gt;"",VLOOKUP(BR$421,TabelleK69BI,7,FALSE),""),"")</f>
        <v/>
      </c>
      <c r="BS490" s="4" t="str">
        <f ca="1">IFERROR(IF($B490&lt;&gt;"",VLOOKUP(BS$421,TabelleK69BI,7,FALSE),""),"")</f>
        <v/>
      </c>
      <c r="BT490" s="4" t="str">
        <f ca="1">IFERROR(IF($B490&lt;&gt;"",VLOOKUP(BT$421,TabelleK69BI,7,FALSE),""),"")</f>
        <v/>
      </c>
      <c r="BU490" s="4" t="str">
        <f ca="1">IFERROR(IF($B490&lt;&gt;"",VLOOKUP(BU$421,TabelleK69BI,7,FALSE),""),"")</f>
        <v/>
      </c>
      <c r="BV490" s="4" t="str">
        <f ca="1">IFERROR(IF($B490&lt;&gt;"",VLOOKUP(BV$421,TabelleK69BI,7,FALSE),""),"")</f>
        <v/>
      </c>
      <c r="BW490" s="4" t="str">
        <f ca="1">IFERROR(IF($B490&lt;&gt;"",VLOOKUP(BW$421,TabelleK69BI,7,FALSE),""),"")</f>
        <v/>
      </c>
      <c r="BX490" s="4" t="str">
        <f ca="1">IFERROR(IF($B490&lt;&gt;"",VLOOKUP(BX$421,TabelleK69BI,7,FALSE),""),"")</f>
        <v/>
      </c>
      <c r="BY490" s="4" t="str">
        <f ca="1">IFERROR(IF($B490&lt;&gt;"",VLOOKUP(BY$421,TabelleK69BI,7,FALSE),""),"")</f>
        <v/>
      </c>
      <c r="BZ490" s="4" t="str">
        <f ca="1">IFERROR(IF($B490&lt;&gt;"",VLOOKUP(BZ$421,TabelleK69BI,7,FALSE),""),"")</f>
        <v/>
      </c>
      <c r="CA490" s="4" t="str">
        <f ca="1">IFERROR(IF($B490&lt;&gt;"",VLOOKUP(CA$421,TabelleK69BI,7,FALSE),""),"")</f>
        <v/>
      </c>
      <c r="CB490" s="4" t="str">
        <f ca="1">IFERROR(IF($B490&lt;&gt;"",VLOOKUP(CB$421,TabelleK69BI,7,FALSE),""),"")</f>
        <v/>
      </c>
      <c r="CC490" s="4" t="str">
        <f ca="1">IFERROR(IF($B490&lt;&gt;"",VLOOKUP(CC$421,TabelleK69BI,7,FALSE),""),"")</f>
        <v/>
      </c>
      <c r="CD490" s="4" t="str">
        <f ca="1">IFERROR(IF($B490&lt;&gt;"",VLOOKUP(CD$421,TabelleK69BI,7,FALSE),""),"")</f>
        <v/>
      </c>
      <c r="CE490" s="4" t="str">
        <f ca="1">IFERROR(IF($B490&lt;&gt;"",VLOOKUP(CE$421,TabelleK69BI,7,FALSE),""),"")</f>
        <v/>
      </c>
      <c r="CF490" s="4" t="str">
        <f ca="1">IFERROR(IF($B490&lt;&gt;"",VLOOKUP(CF$421,TabelleK69BI,7,FALSE),""),"")</f>
        <v/>
      </c>
      <c r="CG490" s="4" t="str">
        <f ca="1">IFERROR(IF($B490&lt;&gt;"",VLOOKUP(CG$421,TabelleK69BI,7,FALSE),""),"")</f>
        <v/>
      </c>
      <c r="CH490" s="4" t="str">
        <f ca="1">IFERROR(IF($B490&lt;&gt;"",VLOOKUP(CH$421,TabelleK69BI,7,FALSE),""),"")</f>
        <v/>
      </c>
      <c r="CI490" s="4" t="str">
        <f ca="1">IFERROR(IF($B490&lt;&gt;"",VLOOKUP(CI$421,TabelleK69BI,7,FALSE),""),"")</f>
        <v/>
      </c>
      <c r="CJ490" s="4" t="str">
        <f ca="1">IFERROR(IF($B490&lt;&gt;"",VLOOKUP(CJ$421,TabelleK69BI,7,FALSE),""),"")</f>
        <v/>
      </c>
      <c r="CK490" s="4" t="str">
        <f ca="1">IFERROR(IF($B490&lt;&gt;"",VLOOKUP(CK$421,TabelleK69BI,7,FALSE),""),"")</f>
        <v/>
      </c>
      <c r="CL490" s="4" t="str">
        <f ca="1">IFERROR(IF($B490&lt;&gt;"",VLOOKUP(CL$421,TabelleK69BI,7,FALSE),""),"")</f>
        <v/>
      </c>
      <c r="CM490" s="4" t="str">
        <f ca="1">IFERROR(IF($B490&lt;&gt;"",VLOOKUP(CM$421,TabelleK69BI,7,FALSE),""),"")</f>
        <v/>
      </c>
      <c r="CN490" s="4" t="str">
        <f ca="1">IFERROR(IF($B490&lt;&gt;"",VLOOKUP(CN$421,TabelleK69BI,7,FALSE),""),"")</f>
        <v/>
      </c>
      <c r="CO490" s="4" t="str">
        <f ca="1">IFERROR(IF($B490&lt;&gt;"",VLOOKUP(CO$421,TabelleK69BI,7,FALSE),""),"")</f>
        <v/>
      </c>
      <c r="CP490" s="4" t="str">
        <f ca="1">IFERROR(IF($B490&lt;&gt;"",VLOOKUP(CP$421,TabelleK69BI,7,FALSE),""),"")</f>
        <v/>
      </c>
      <c r="CQ490" s="4" t="str">
        <f ca="1">IFERROR(IF($B490&lt;&gt;"",VLOOKUP(CQ$421,TabelleK69BI,7,FALSE),""),"")</f>
        <v/>
      </c>
      <c r="CR490" s="4" t="str">
        <f ca="1">IFERROR(IF($B490&lt;&gt;"",VLOOKUP(CR$421,TabelleK69BI,7,FALSE),""),"")</f>
        <v/>
      </c>
      <c r="CS490" s="4" t="str">
        <f ca="1">IFERROR(IF($B490&lt;&gt;"",VLOOKUP(CS$421,TabelleK69BI,7,FALSE),""),"")</f>
        <v/>
      </c>
      <c r="CT490" s="4" t="str">
        <f ca="1">IFERROR(IF($B490&lt;&gt;"",VLOOKUP(CT$421,TabelleK69BI,7,FALSE),""),"")</f>
        <v/>
      </c>
      <c r="CU490" s="4" t="str">
        <f ca="1">IFERROR(IF($B490&lt;&gt;"",VLOOKUP(CU$421,TabelleK69BI,7,FALSE),""),"")</f>
        <v/>
      </c>
      <c r="CV490" s="4" t="str">
        <f ca="1">IFERROR(IF($B490&lt;&gt;"",VLOOKUP(CV$421,TabelleK69BI,7,FALSE),""),"")</f>
        <v/>
      </c>
      <c r="CW490" s="4" t="str">
        <f ca="1">IFERROR(IF($B490&lt;&gt;"",VLOOKUP(CW$421,TabelleK69BI,7,FALSE),""),"")</f>
        <v/>
      </c>
      <c r="CX490" s="4" t="str">
        <f ca="1">IFERROR(IF($B490&lt;&gt;"",VLOOKUP(CX$421,TabelleK69BI,7,FALSE),""),"")</f>
        <v/>
      </c>
      <c r="CY490" s="4" t="str">
        <f ca="1">IFERROR(IF($B490&lt;&gt;"",VLOOKUP(CY$421,TabelleK69BI,7,FALSE),""),"")</f>
        <v/>
      </c>
      <c r="CZ490" s="4" t="str">
        <f ca="1">IFERROR(IF($B490&lt;&gt;"",VLOOKUP(CZ$421,TabelleK69BI,7,FALSE),""),"")</f>
        <v/>
      </c>
      <c r="DA490" s="4" t="str">
        <f ca="1">IFERROR(IF($B490&lt;&gt;"",VLOOKUP(DA$421,TabelleK69BI,7,FALSE),""),"")</f>
        <v/>
      </c>
      <c r="DB490" s="4" t="str">
        <f ca="1">IFERROR(IF($B490&lt;&gt;"",VLOOKUP(DB$421,TabelleK69BI,7,FALSE),""),"")</f>
        <v/>
      </c>
      <c r="DC490" s="4" t="str">
        <f ca="1">IFERROR(IF($B490&lt;&gt;"",VLOOKUP(DC$421,TabelleK69BI,7,FALSE),""),"")</f>
        <v/>
      </c>
      <c r="DD490" s="4" t="str">
        <f ca="1">IFERROR(IF($B490&lt;&gt;"",VLOOKUP(DD$421,TabelleK69BI,7,FALSE),""),"")</f>
        <v/>
      </c>
      <c r="DE490" s="4" t="str">
        <f ca="1">IFERROR(IF($B490&lt;&gt;"",VLOOKUP(DE$421,TabelleK69BI,7,FALSE),""),"")</f>
        <v/>
      </c>
      <c r="DF490" s="4" t="str">
        <f ca="1">IFERROR(IF($B490&lt;&gt;"",VLOOKUP(DF$421,TabelleK69BI,7,FALSE),""),"")</f>
        <v/>
      </c>
      <c r="DG490" s="4" t="str">
        <f ca="1">IFERROR(IF($B490&lt;&gt;"",VLOOKUP(DG$421,TabelleK69BI,7,FALSE),""),"")</f>
        <v/>
      </c>
      <c r="DH490" s="4" t="str">
        <f ca="1">IFERROR(IF($B490&lt;&gt;"",VLOOKUP(DH$421,TabelleK69BI,7,FALSE),""),"")</f>
        <v/>
      </c>
      <c r="DI490" s="4" t="str">
        <f ca="1">IFERROR(IF($B490&lt;&gt;"",VLOOKUP(DI$421,TabelleK69BI,7,FALSE),""),"")</f>
        <v/>
      </c>
      <c r="DJ490" s="4" t="str">
        <f ca="1">IFERROR(IF($B490&lt;&gt;"",VLOOKUP(DJ$421,TabelleK69BI,7,FALSE),""),"")</f>
        <v/>
      </c>
      <c r="DK490" s="4" t="str">
        <f ca="1">IFERROR(IF($B490&lt;&gt;"",VLOOKUP(DK$421,TabelleK69BI,7,FALSE),""),"")</f>
        <v/>
      </c>
      <c r="DL490" s="4" t="str">
        <f ca="1">IFERROR(IF($B490&lt;&gt;"",VLOOKUP(DL$421,TabelleK69BI,7,FALSE),""),"")</f>
        <v/>
      </c>
      <c r="DM490" s="4" t="str">
        <f ca="1">IFERROR(IF($B490&lt;&gt;"",VLOOKUP(DM$421,TabelleK69BI,7,FALSE),""),"")</f>
        <v/>
      </c>
      <c r="DN490" s="4" t="str">
        <f ca="1">IFERROR(IF($B490&lt;&gt;"",VLOOKUP(DN$421,TabelleK69BI,7,FALSE),""),"")</f>
        <v/>
      </c>
      <c r="DO490" s="4" t="str">
        <f ca="1">IFERROR(IF($B490&lt;&gt;"",VLOOKUP(DO$421,TabelleK69BI,7,FALSE),""),"")</f>
        <v/>
      </c>
      <c r="DP490" s="4" t="str">
        <f ca="1">IFERROR(IF($B490&lt;&gt;"",VLOOKUP(DP$421,TabelleK69BI,7,FALSE),""),"")</f>
        <v/>
      </c>
      <c r="DQ490" s="4" t="str">
        <f ca="1">IFERROR(IF($B490&lt;&gt;"",VLOOKUP(DQ$421,TabelleK69BI,7,FALSE),""),"")</f>
        <v/>
      </c>
      <c r="DR490" s="4" t="str">
        <f ca="1">IFERROR(IF($B490&lt;&gt;"",VLOOKUP(DR$421,TabelleK69BI,7,FALSE),""),"")</f>
        <v/>
      </c>
      <c r="DS490" s="4" t="str">
        <f ca="1">IFERROR(IF($B490&lt;&gt;"",VLOOKUP(DS$421,TabelleK69BI,7,FALSE),""),"")</f>
        <v/>
      </c>
      <c r="DT490" s="4" t="str">
        <f ca="1">IFERROR(IF($B490&lt;&gt;"",VLOOKUP(DT$421,TabelleK69BI,7,FALSE),""),"")</f>
        <v/>
      </c>
      <c r="DU490" s="4" t="str">
        <f ca="1">IFERROR(IF($B490&lt;&gt;"",VLOOKUP(DU$421,TabelleK69BI,7,FALSE),""),"")</f>
        <v/>
      </c>
      <c r="DV490" s="4" t="str">
        <f ca="1">IFERROR(IF($B490&lt;&gt;"",VLOOKUP(DV$421,TabelleK69BI,7,FALSE),""),"")</f>
        <v/>
      </c>
      <c r="DW490" s="4" t="str">
        <f ca="1">IFERROR(IF($B490&lt;&gt;"",VLOOKUP(DW$421,TabelleK69BI,7,FALSE),""),"")</f>
        <v/>
      </c>
      <c r="DX490" s="4" t="str">
        <f ca="1">IFERROR(IF($B490&lt;&gt;"",VLOOKUP(DX$421,TabelleK69BI,7,FALSE),""),"")</f>
        <v/>
      </c>
      <c r="DY490" s="4" t="str">
        <f ca="1">IFERROR(IF($B490&lt;&gt;"",VLOOKUP(DY$421,TabelleK69BI,7,FALSE),""),"")</f>
        <v/>
      </c>
      <c r="DZ490" s="4" t="str">
        <f ca="1">IFERROR(IF($B490&lt;&gt;"",VLOOKUP(DZ$421,TabelleK69BI,7,FALSE),""),"")</f>
        <v/>
      </c>
      <c r="EA490" s="4" t="str">
        <f ca="1">IFERROR(IF($B490&lt;&gt;"",VLOOKUP(EA$421,TabelleK69BI,7,FALSE),""),"")</f>
        <v/>
      </c>
      <c r="EB490" s="4" t="str">
        <f ca="1">IFERROR(IF($B490&lt;&gt;"",VLOOKUP(EB$421,TabelleK69BI,7,FALSE),""),"")</f>
        <v/>
      </c>
      <c r="EC490" s="4" t="str">
        <f ca="1">IFERROR(IF($B490&lt;&gt;"",VLOOKUP(EC$421,TabelleK69BI,7,FALSE),""),"")</f>
        <v/>
      </c>
      <c r="ED490" s="4" t="str">
        <f ca="1">IFERROR(IF($B490&lt;&gt;"",VLOOKUP(ED$421,TabelleK69BI,7,FALSE),""),"")</f>
        <v/>
      </c>
      <c r="EE490" s="4" t="str">
        <f ca="1">IFERROR(IF($B490&lt;&gt;"",VLOOKUP(EE$421,TabelleK69BI,7,FALSE),""),"")</f>
        <v/>
      </c>
      <c r="EF490" s="4" t="str">
        <f ca="1">IFERROR(IF($B490&lt;&gt;"",VLOOKUP(EF$421,TabelleK69BI,7,FALSE),""),"")</f>
        <v/>
      </c>
      <c r="EG490" s="4" t="str">
        <f ca="1">IFERROR(IF($B490&lt;&gt;"",VLOOKUP(EG$421,TabelleK69BI,7,FALSE),""),"")</f>
        <v/>
      </c>
      <c r="EH490" s="4" t="str">
        <f ca="1">IFERROR(IF($B490&lt;&gt;"",VLOOKUP(EH$421,TabelleK69BI,7,FALSE),""),"")</f>
        <v/>
      </c>
      <c r="EI490" s="4" t="str">
        <f ca="1">IFERROR(IF($B490&lt;&gt;"",VLOOKUP(EI$421,TabelleK69BI,7,FALSE),""),"")</f>
        <v/>
      </c>
      <c r="EJ490" s="4" t="str">
        <f ca="1">IFERROR(IF($B490&lt;&gt;"",VLOOKUP(EJ$421,TabelleK69BI,7,FALSE),""),"")</f>
        <v/>
      </c>
      <c r="EK490" s="4" t="str">
        <f ca="1">IFERROR(IF($B490&lt;&gt;"",VLOOKUP(EK$421,TabelleK69BI,7,FALSE),""),"")</f>
        <v/>
      </c>
      <c r="EL490" s="4" t="str">
        <f ca="1">IFERROR(IF($B490&lt;&gt;"",VLOOKUP(EL$421,TabelleK69BI,7,FALSE),""),"")</f>
        <v/>
      </c>
      <c r="EM490" s="4" t="str">
        <f ca="1">IFERROR(IF($B490&lt;&gt;"",VLOOKUP(EM$421,TabelleK69BI,7,FALSE),""),"")</f>
        <v/>
      </c>
      <c r="EN490" s="4" t="str">
        <f ca="1">IFERROR(IF($B490&lt;&gt;"",VLOOKUP(EN$421,TabelleK69BI,7,FALSE),""),"")</f>
        <v/>
      </c>
      <c r="EO490" s="4" t="str">
        <f ca="1">IFERROR(IF($B490&lt;&gt;"",VLOOKUP(EO$421,TabelleK69BI,7,FALSE),""),"")</f>
        <v/>
      </c>
      <c r="EP490" s="4" t="str">
        <f ca="1">IFERROR(IF($B490&lt;&gt;"",VLOOKUP(EP$421,TabelleK69BI,7,FALSE),""),"")</f>
        <v/>
      </c>
      <c r="EQ490" s="4" t="str">
        <f ca="1">IFERROR(IF($B490&lt;&gt;"",VLOOKUP(EQ$421,TabelleK69BI,7,FALSE),""),"")</f>
        <v/>
      </c>
      <c r="ER490" s="4" t="str">
        <f ca="1">IFERROR(IF($B490&lt;&gt;"",VLOOKUP(ER$421,TabelleK69BI,7,FALSE),""),"")</f>
        <v/>
      </c>
      <c r="ES490" s="4" t="str">
        <f ca="1">IFERROR(IF($B490&lt;&gt;"",VLOOKUP(ES$421,TabelleK69BI,7,FALSE),""),"")</f>
        <v/>
      </c>
      <c r="ET490" s="4" t="str">
        <f ca="1">IFERROR(IF($B490&lt;&gt;"",VLOOKUP(ET$421,TabelleK69BI,7,FALSE),""),"")</f>
        <v/>
      </c>
      <c r="EU490" s="4" t="str">
        <f ca="1">IFERROR(IF($B490&lt;&gt;"",VLOOKUP(EU$421,TabelleK69BI,7,FALSE),""),"")</f>
        <v/>
      </c>
      <c r="EV490" s="4" t="str">
        <f ca="1">IFERROR(IF($B490&lt;&gt;"",VLOOKUP(EV$421,TabelleK69BI,7,FALSE),""),"")</f>
        <v/>
      </c>
      <c r="EW490" s="4" t="str">
        <f ca="1">IFERROR(IF($B490&lt;&gt;"",VLOOKUP(EW$421,TabelleK69BI,7,FALSE),""),"")</f>
        <v/>
      </c>
      <c r="EX490" s="4" t="str">
        <f ca="1">IFERROR(IF($B490&lt;&gt;"",VLOOKUP(EX$421,TabelleK69BI,7,FALSE),""),"")</f>
        <v/>
      </c>
      <c r="EY490" s="4" t="str">
        <f ca="1">IFERROR(IF($B490&lt;&gt;"",VLOOKUP(EY$421,TabelleK69BI,7,FALSE),""),"")</f>
        <v/>
      </c>
      <c r="EZ490" s="4" t="str">
        <f ca="1">IFERROR(IF($B490&lt;&gt;"",VLOOKUP(EZ$421,TabelleK69BI,7,FALSE),""),"")</f>
        <v/>
      </c>
      <c r="FA490" s="4" t="str">
        <f ca="1">IFERROR(IF($B490&lt;&gt;"",VLOOKUP(FA$421,TabelleK69BI,7,FALSE),""),"")</f>
        <v/>
      </c>
      <c r="FB490" s="4" t="str">
        <f ca="1">IFERROR(IF($B490&lt;&gt;"",VLOOKUP(FB$421,TabelleK69BI,7,FALSE),""),"")</f>
        <v/>
      </c>
      <c r="FC490" s="4" t="str">
        <f ca="1">IFERROR(IF($B490&lt;&gt;"",VLOOKUP(FC$421,TabelleK69BI,7,FALSE),""),"")</f>
        <v/>
      </c>
      <c r="FD490" s="4" t="str">
        <f ca="1">IFERROR(IF($B490&lt;&gt;"",VLOOKUP(FD$421,TabelleK69BI,7,FALSE),""),"")</f>
        <v/>
      </c>
      <c r="FE490" s="4" t="str">
        <f ca="1">IFERROR(IF($B490&lt;&gt;"",VLOOKUP(FE$421,TabelleK69BI,7,FALSE),""),"")</f>
        <v/>
      </c>
      <c r="FF490" s="4" t="str">
        <f ca="1">IFERROR(IF($B490&lt;&gt;"",VLOOKUP(FF$421,TabelleK69BI,7,FALSE),""),"")</f>
        <v/>
      </c>
      <c r="FG490" s="4" t="str">
        <f ca="1">IFERROR(IF($B490&lt;&gt;"",VLOOKUP(FG$421,TabelleK69BI,7,FALSE),""),"")</f>
        <v/>
      </c>
      <c r="FH490" s="4" t="str">
        <f ca="1">IFERROR(IF($B490&lt;&gt;"",VLOOKUP(FH$421,TabelleK69BI,7,FALSE),""),"")</f>
        <v/>
      </c>
      <c r="FI490" s="4" t="str">
        <f ca="1">IFERROR(IF($B490&lt;&gt;"",VLOOKUP(FI$421,TabelleK69BI,7,FALSE),""),"")</f>
        <v/>
      </c>
      <c r="FJ490" s="4" t="str">
        <f ca="1">IFERROR(IF($B490&lt;&gt;"",VLOOKUP(FJ$421,TabelleK69BI,7,FALSE),""),"")</f>
        <v/>
      </c>
      <c r="FK490" s="4" t="str">
        <f ca="1">IFERROR(IF($B490&lt;&gt;"",VLOOKUP(FK$421,TabelleK69BI,7,FALSE),""),"")</f>
        <v/>
      </c>
      <c r="FL490" s="4" t="str">
        <f ca="1">IFERROR(IF($B490&lt;&gt;"",VLOOKUP(FL$421,TabelleK69BI,7,FALSE),""),"")</f>
        <v/>
      </c>
      <c r="FM490" s="4" t="str">
        <f ca="1">IFERROR(IF($B490&lt;&gt;"",VLOOKUP(FM$421,TabelleK69BI,7,FALSE),""),"")</f>
        <v/>
      </c>
      <c r="FN490" s="4" t="str">
        <f ca="1">IFERROR(IF($B490&lt;&gt;"",VLOOKUP(FN$421,TabelleK69BI,7,FALSE),""),"")</f>
        <v/>
      </c>
      <c r="FO490" s="4" t="str">
        <f ca="1">IFERROR(IF($B490&lt;&gt;"",VLOOKUP(FO$421,TabelleK69BI,7,FALSE),""),"")</f>
        <v/>
      </c>
      <c r="FP490" s="4" t="str">
        <f ca="1">IFERROR(IF($B490&lt;&gt;"",VLOOKUP(FP$421,TabelleK69BI,7,FALSE),""),"")</f>
        <v/>
      </c>
      <c r="FQ490" s="4" t="str">
        <f ca="1">IFERROR(IF($B490&lt;&gt;"",VLOOKUP(FQ$421,TabelleK69BI,7,FALSE),""),"")</f>
        <v/>
      </c>
      <c r="FR490" s="4" t="str">
        <f ca="1">IFERROR(IF($B490&lt;&gt;"",VLOOKUP(FR$421,TabelleK69BI,7,FALSE),""),"")</f>
        <v/>
      </c>
      <c r="FS490" s="4" t="str">
        <f ca="1">IFERROR(IF($B490&lt;&gt;"",VLOOKUP(FS$421,TabelleK69BI,7,FALSE),""),"")</f>
        <v/>
      </c>
      <c r="FT490" s="4" t="str">
        <f ca="1">IFERROR(IF($B490&lt;&gt;"",VLOOKUP(FT$421,TabelleK69BI,7,FALSE),""),"")</f>
        <v/>
      </c>
      <c r="FU490" s="4" t="str">
        <f ca="1">IFERROR(IF($B490&lt;&gt;"",VLOOKUP(FU$421,TabelleK69BI,7,FALSE),""),"")</f>
        <v/>
      </c>
      <c r="FV490" s="4" t="str">
        <f ca="1">IFERROR(IF($B490&lt;&gt;"",VLOOKUP(FV$421,TabelleK69BI,7,FALSE),""),"")</f>
        <v/>
      </c>
      <c r="FW490" s="4" t="str">
        <f ca="1">IFERROR(IF($B490&lt;&gt;"",VLOOKUP(FW$421,TabelleK69BI,7,FALSE),""),"")</f>
        <v/>
      </c>
      <c r="FX490" s="4" t="str">
        <f ca="1">IFERROR(IF($B490&lt;&gt;"",VLOOKUP(FX$421,TabelleK69BI,7,FALSE),""),"")</f>
        <v/>
      </c>
      <c r="FY490" s="4" t="str">
        <f ca="1">IFERROR(IF($B490&lt;&gt;"",VLOOKUP(FY$421,TabelleK69BI,7,FALSE),""),"")</f>
        <v/>
      </c>
      <c r="FZ490" s="4" t="str">
        <f ca="1">IFERROR(IF($B490&lt;&gt;"",VLOOKUP(FZ$421,TabelleK69BI,7,FALSE),""),"")</f>
        <v/>
      </c>
      <c r="GA490" s="4" t="str">
        <f ca="1">IFERROR(IF($B490&lt;&gt;"",VLOOKUP(GA$421,TabelleK69BI,7,FALSE),""),"")</f>
        <v/>
      </c>
      <c r="GB490" s="4" t="str">
        <f ca="1">IFERROR(IF($B490&lt;&gt;"",VLOOKUP(GB$421,TabelleK69BI,7,FALSE),""),"")</f>
        <v/>
      </c>
      <c r="GC490" s="4" t="str">
        <f ca="1">IFERROR(IF($B490&lt;&gt;"",VLOOKUP(GC$421,TabelleK69BI,7,FALSE),""),"")</f>
        <v/>
      </c>
      <c r="GD490" s="4" t="str">
        <f ca="1">IFERROR(IF($B490&lt;&gt;"",VLOOKUP(GD$421,TabelleK69BI,7,FALSE),""),"")</f>
        <v/>
      </c>
      <c r="GE490" s="4" t="str">
        <f ca="1">IFERROR(IF($B490&lt;&gt;"",VLOOKUP(GE$421,TabelleK69BI,7,FALSE),""),"")</f>
        <v/>
      </c>
      <c r="GF490" s="4" t="str">
        <f ca="1">IFERROR(IF($B490&lt;&gt;"",VLOOKUP(GF$421,TabelleK69BI,7,FALSE),""),"")</f>
        <v/>
      </c>
      <c r="GG490" s="4" t="str">
        <f ca="1">IFERROR(IF($B490&lt;&gt;"",VLOOKUP(GG$421,TabelleK69BI,7,FALSE),""),"")</f>
        <v/>
      </c>
      <c r="GH490" s="4" t="str">
        <f ca="1">IFERROR(IF($B490&lt;&gt;"",VLOOKUP(GH$421,TabelleK69BI,7,FALSE),""),"")</f>
        <v/>
      </c>
      <c r="GI490" s="4" t="str">
        <f ca="1">IFERROR(IF($B490&lt;&gt;"",VLOOKUP(GI$421,TabelleK69BI,7,FALSE),""),"")</f>
        <v/>
      </c>
      <c r="GJ490" s="4" t="str">
        <f ca="1">IFERROR(IF($B490&lt;&gt;"",VLOOKUP(GJ$421,TabelleK69BI,7,FALSE),""),"")</f>
        <v/>
      </c>
      <c r="GK490" s="4" t="str">
        <f ca="1">IFERROR(IF($B490&lt;&gt;"",VLOOKUP(GK$421,TabelleK69BI,7,FALSE),""),"")</f>
        <v/>
      </c>
      <c r="GL490" s="4" t="str">
        <f ca="1">IFERROR(IF($B490&lt;&gt;"",VLOOKUP(GL$421,TabelleK69BI,7,FALSE),""),"")</f>
        <v/>
      </c>
      <c r="GM490" s="4" t="str">
        <f ca="1">IFERROR(IF($B490&lt;&gt;"",VLOOKUP(GM$421,TabelleK69BI,7,FALSE),""),"")</f>
        <v/>
      </c>
      <c r="GN490" s="4" t="str">
        <f ca="1">IFERROR(IF($B490&lt;&gt;"",VLOOKUP(GN$421,TabelleK69BI,7,FALSE),""),"")</f>
        <v/>
      </c>
      <c r="GO490" s="4" t="str">
        <f ca="1">IFERROR(IF($B490&lt;&gt;"",VLOOKUP(GO$421,TabelleK69BI,7,FALSE),""),"")</f>
        <v/>
      </c>
      <c r="GP490" s="4" t="str">
        <f ca="1">IFERROR(IF($B490&lt;&gt;"",VLOOKUP(GP$421,TabelleK69BI,7,FALSE),""),"")</f>
        <v/>
      </c>
      <c r="GQ490" s="4" t="str">
        <f ca="1">IFERROR(IF($B490&lt;&gt;"",VLOOKUP(GQ$421,TabelleK69BI,7,FALSE),""),"")</f>
        <v/>
      </c>
      <c r="GR490" s="4" t="str">
        <f ca="1">IFERROR(IF($B490&lt;&gt;"",VLOOKUP(GR$421,TabelleK69BI,7,FALSE),""),"")</f>
        <v/>
      </c>
      <c r="GS490" s="4" t="str">
        <f ca="1">IFERROR(IF($B490&lt;&gt;"",VLOOKUP(GS$421,TabelleK69BI,7,FALSE),""),"")</f>
        <v/>
      </c>
      <c r="GT490" s="4" t="str">
        <f ca="1">IFERROR(IF($B490&lt;&gt;"",VLOOKUP(GT$421,TabelleK69BI,7,FALSE),""),"")</f>
        <v/>
      </c>
      <c r="GU490" s="4" t="str">
        <f ca="1">IFERROR(IF($B490&lt;&gt;"",VLOOKUP(GU$421,TabelleK69BI,7,FALSE),""),"")</f>
        <v/>
      </c>
      <c r="GV490" s="4" t="str">
        <f ca="1">IFERROR(IF($B490&lt;&gt;"",VLOOKUP(GV$421,TabelleK69BI,7,FALSE),""),"")</f>
        <v/>
      </c>
      <c r="GW490" s="4" t="str">
        <f ca="1">IFERROR(IF($B490&lt;&gt;"",VLOOKUP(GW$421,TabelleK69BI,7,FALSE),""),"")</f>
        <v/>
      </c>
      <c r="GX490" s="4" t="str">
        <f ca="1">IFERROR(IF($B490&lt;&gt;"",VLOOKUP(GX$421,TabelleK69BI,7,FALSE),""),"")</f>
        <v/>
      </c>
      <c r="GY490" s="4" t="str">
        <f ca="1">IFERROR(IF($B490&lt;&gt;"",VLOOKUP(GY$421,TabelleK69BI,7,FALSE),""),"")</f>
        <v/>
      </c>
      <c r="GZ490" s="4" t="str">
        <f ca="1">IFERROR(IF($B490&lt;&gt;"",VLOOKUP(GZ$421,TabelleK69BI,7,FALSE),""),"")</f>
        <v/>
      </c>
      <c r="HA490" s="4" t="str">
        <f ca="1">IFERROR(IF($B490&lt;&gt;"",VLOOKUP(HA$421,TabelleK69BI,7,FALSE),""),"")</f>
        <v/>
      </c>
      <c r="HB490" s="4" t="str">
        <f ca="1">IFERROR(IF($B490&lt;&gt;"",VLOOKUP(HB$421,TabelleK69BI,7,FALSE),""),"")</f>
        <v/>
      </c>
      <c r="HC490" s="4" t="str">
        <f ca="1">IFERROR(IF($B490&lt;&gt;"",VLOOKUP(HC$421,TabelleK69BI,7,FALSE),""),"")</f>
        <v/>
      </c>
      <c r="HD490" s="4" t="str">
        <f ca="1">IFERROR(IF($B490&lt;&gt;"",VLOOKUP(HD$421,TabelleK69BI,7,FALSE),""),"")</f>
        <v/>
      </c>
      <c r="HE490" s="4" t="str">
        <f ca="1">IFERROR(IF($B490&lt;&gt;"",VLOOKUP(HE$421,TabelleK69BI,7,FALSE),""),"")</f>
        <v/>
      </c>
      <c r="HF490" s="4" t="str">
        <f ca="1">IFERROR(IF($B490&lt;&gt;"",VLOOKUP(HF$421,TabelleK69BI,7,FALSE),""),"")</f>
        <v/>
      </c>
      <c r="HG490" s="4" t="str">
        <f ca="1">IFERROR(IF($B490&lt;&gt;"",VLOOKUP(HG$421,TabelleK69BI,7,FALSE),""),"")</f>
        <v/>
      </c>
      <c r="HH490" s="4" t="str">
        <f ca="1">IFERROR(IF($B490&lt;&gt;"",VLOOKUP(HH$421,TabelleK69BI,7,FALSE),""),"")</f>
        <v/>
      </c>
      <c r="HI490" s="4" t="str">
        <f ca="1">IFERROR(IF($B490&lt;&gt;"",VLOOKUP(HI$421,TabelleK69BI,7,FALSE),""),"")</f>
        <v/>
      </c>
      <c r="HJ490" s="4" t="str">
        <f ca="1">IFERROR(IF($B490&lt;&gt;"",VLOOKUP(HJ$421,TabelleK69BI,7,FALSE),""),"")</f>
        <v/>
      </c>
      <c r="HK490" s="4" t="str">
        <f ca="1">IFERROR(IF($B490&lt;&gt;"",VLOOKUP(HK$421,TabelleK69BI,7,FALSE),""),"")</f>
        <v/>
      </c>
      <c r="HL490" s="4" t="str">
        <f ca="1">IFERROR(IF($B490&lt;&gt;"",VLOOKUP(HL$421,TabelleK69BI,7,FALSE),""),"")</f>
        <v/>
      </c>
      <c r="HM490" s="4" t="str">
        <f ca="1">IFERROR(IF($B490&lt;&gt;"",VLOOKUP(HM$421,TabelleK69BI,7,FALSE),""),"")</f>
        <v/>
      </c>
      <c r="HN490" s="4" t="str">
        <f ca="1">IFERROR(IF($B490&lt;&gt;"",VLOOKUP(HN$421,TabelleK69BI,7,FALSE),""),"")</f>
        <v/>
      </c>
      <c r="HO490" s="4" t="str">
        <f ca="1">IFERROR(IF($B490&lt;&gt;"",VLOOKUP(HO$421,TabelleK69BI,7,FALSE),""),"")</f>
        <v/>
      </c>
      <c r="HP490" s="4" t="str">
        <f ca="1">IFERROR(IF($B490&lt;&gt;"",VLOOKUP(HP$421,TabelleK69BI,7,FALSE),""),"")</f>
        <v/>
      </c>
      <c r="HQ490" s="4" t="str">
        <f ca="1">IFERROR(IF($B490&lt;&gt;"",VLOOKUP(HQ$421,TabelleK69BI,7,FALSE),""),"")</f>
        <v/>
      </c>
      <c r="HR490" s="4" t="str">
        <f ca="1">IFERROR(IF($B490&lt;&gt;"",VLOOKUP(HR$421,TabelleK69BI,7,FALSE),""),"")</f>
        <v/>
      </c>
      <c r="HS490" s="4" t="str">
        <f ca="1">IFERROR(IF($B490&lt;&gt;"",VLOOKUP(HS$421,TabelleK69BI,7,FALSE),""),"")</f>
        <v/>
      </c>
      <c r="HT490" s="4" t="str">
        <f ca="1">IFERROR(IF($B490&lt;&gt;"",VLOOKUP(HT$421,TabelleK69BI,7,FALSE),""),"")</f>
        <v/>
      </c>
      <c r="HU490" s="4" t="str">
        <f ca="1">IFERROR(IF($B490&lt;&gt;"",VLOOKUP(HU$421,TabelleK69BI,7,FALSE),""),"")</f>
        <v/>
      </c>
      <c r="HV490" s="4" t="str">
        <f ca="1">IFERROR(IF($B490&lt;&gt;"",VLOOKUP(HV$421,TabelleK69BI,7,FALSE),""),"")</f>
        <v/>
      </c>
      <c r="HW490" s="4" t="str">
        <f ca="1">IFERROR(IF($B490&lt;&gt;"",VLOOKUP(HW$421,TabelleK69BI,7,FALSE),""),"")</f>
        <v/>
      </c>
      <c r="HX490" s="4" t="str">
        <f ca="1">IFERROR(IF($B490&lt;&gt;"",VLOOKUP(HX$421,TabelleK69BI,7,FALSE),""),"")</f>
        <v/>
      </c>
      <c r="HY490" s="4" t="str">
        <f ca="1">IFERROR(IF($B490&lt;&gt;"",VLOOKUP(HY$421,TabelleK69BI,7,FALSE),""),"")</f>
        <v/>
      </c>
      <c r="HZ490" s="4" t="str">
        <f ca="1">IFERROR(IF($B490&lt;&gt;"",VLOOKUP(HZ$421,TabelleK69BI,7,FALSE),""),"")</f>
        <v/>
      </c>
      <c r="IA490" s="4" t="str">
        <f ca="1">IFERROR(IF($B490&lt;&gt;"",VLOOKUP(IA$421,TabelleK69BI,7,FALSE),""),"")</f>
        <v/>
      </c>
      <c r="IB490" s="4" t="str">
        <f ca="1">IFERROR(IF($B490&lt;&gt;"",VLOOKUP(IB$421,TabelleK69BI,7,FALSE),""),"")</f>
        <v/>
      </c>
      <c r="IC490" s="4" t="str">
        <f ca="1">IFERROR(IF($B490&lt;&gt;"",VLOOKUP(IC$421,TabelleK69BI,7,FALSE),""),"")</f>
        <v/>
      </c>
      <c r="ID490" s="4" t="str">
        <f ca="1">IFERROR(IF($B490&lt;&gt;"",VLOOKUP(ID$421,TabelleK69BI,7,FALSE),""),"")</f>
        <v/>
      </c>
      <c r="IE490" s="4" t="str">
        <f ca="1">IFERROR(IF($B490&lt;&gt;"",VLOOKUP(IE$421,TabelleK69BI,7,FALSE),""),"")</f>
        <v/>
      </c>
      <c r="IF490" s="4" t="str">
        <f ca="1">IFERROR(IF($B490&lt;&gt;"",VLOOKUP(IF$421,TabelleK69BI,7,FALSE),""),"")</f>
        <v/>
      </c>
      <c r="IG490" s="4" t="str">
        <f ca="1">IFERROR(IF($B490&lt;&gt;"",VLOOKUP(IG$421,TabelleK69BI,7,FALSE),""),"")</f>
        <v/>
      </c>
      <c r="IH490" s="4" t="str">
        <f ca="1">IFERROR(IF($B490&lt;&gt;"",VLOOKUP(IH$421,TabelleK69BI,7,FALSE),""),"")</f>
        <v/>
      </c>
      <c r="II490" s="4" t="str">
        <f ca="1">IFERROR(IF($B490&lt;&gt;"",VLOOKUP(II$421,TabelleK69BI,7,FALSE),""),"")</f>
        <v/>
      </c>
      <c r="IJ490" s="4" t="str">
        <f ca="1">IFERROR(IF($B490&lt;&gt;"",VLOOKUP(IJ$421,TabelleK69BI,7,FALSE),""),"")</f>
        <v/>
      </c>
      <c r="IK490" s="4" t="str">
        <f ca="1">IFERROR(IF($B490&lt;&gt;"",VLOOKUP(IK$421,TabelleK69BI,7,FALSE),""),"")</f>
        <v/>
      </c>
      <c r="IL490" s="4" t="str">
        <f ca="1">IFERROR(IF($B490&lt;&gt;"",VLOOKUP(IL$421,TabelleK69BI,7,FALSE),""),"")</f>
        <v/>
      </c>
      <c r="IM490" s="4" t="str">
        <f ca="1">IFERROR(IF($B490&lt;&gt;"",VLOOKUP(IM$421,TabelleK69BI,7,FALSE),""),"")</f>
        <v/>
      </c>
      <c r="IN490" s="4" t="str">
        <f ca="1">IFERROR(IF($B490&lt;&gt;"",VLOOKUP(IN$421,TabelleK69BI,7,FALSE),""),"")</f>
        <v/>
      </c>
      <c r="IO490" s="4" t="str">
        <f ca="1">IFERROR(IF($B490&lt;&gt;"",VLOOKUP(IO$421,TabelleK69BI,7,FALSE),""),"")</f>
        <v/>
      </c>
      <c r="IP490" s="4" t="str">
        <f ca="1">IFERROR(IF($B490&lt;&gt;"",VLOOKUP(IP$421,TabelleK69BI,7,FALSE),""),"")</f>
        <v/>
      </c>
      <c r="IQ490" s="4" t="str">
        <f ca="1">IFERROR(IF($B490&lt;&gt;"",VLOOKUP(IQ$421,TabelleK69BI,7,FALSE),""),"")</f>
        <v/>
      </c>
      <c r="IR490" s="4" t="str">
        <f ca="1">IFERROR(IF($B490&lt;&gt;"",VLOOKUP(IR$421,TabelleK69BI,7,FALSE),""),"")</f>
        <v/>
      </c>
      <c r="IS490" s="4" t="str">
        <f ca="1">IFERROR(IF($B490&lt;&gt;"",VLOOKUP(IS$421,TabelleK69BI,7,FALSE),""),"")</f>
        <v/>
      </c>
      <c r="IT490" s="4" t="str">
        <f ca="1">IFERROR(IF($B490&lt;&gt;"",VLOOKUP(IT$421,TabelleK69BI,7,FALSE),""),"")</f>
        <v/>
      </c>
      <c r="IU490" s="4" t="str">
        <f ca="1">IFERROR(IF($B490&lt;&gt;"",VLOOKUP(IU$421,TabelleK69BI,7,FALSE),""),"")</f>
        <v/>
      </c>
      <c r="IV490" s="4" t="str">
        <f ca="1">IFERROR(IF($B490&lt;&gt;"",VLOOKUP(IV$421,TabelleK69BI,7,FALSE),""),"")</f>
        <v/>
      </c>
      <c r="IW490" s="4" t="str">
        <f ca="1">IFERROR(IF($B490&lt;&gt;"",VLOOKUP(IW$421,TabelleK69BI,7,FALSE),""),"")</f>
        <v/>
      </c>
      <c r="IX490" s="4" t="str">
        <f ca="1">IFERROR(IF($B490&lt;&gt;"",VLOOKUP(IX$421,TabelleK69BI,7,FALSE),""),"")</f>
        <v/>
      </c>
      <c r="IY490" s="4" t="str">
        <f ca="1">IFERROR(IF($B490&lt;&gt;"",VLOOKUP(IY$421,TabelleK69BI,7,FALSE),""),"")</f>
        <v/>
      </c>
      <c r="IZ490" s="4" t="str">
        <f ca="1">IFERROR(IF($B490&lt;&gt;"",VLOOKUP(IZ$421,TabelleK69BI,7,FALSE),""),"")</f>
        <v/>
      </c>
      <c r="JA490" s="4" t="str">
        <f ca="1">IFERROR(IF($B490&lt;&gt;"",VLOOKUP(JA$421,TabelleK69BI,7,FALSE),""),"")</f>
        <v/>
      </c>
      <c r="JB490" s="4" t="str">
        <f ca="1">IFERROR(IF($B490&lt;&gt;"",VLOOKUP(JB$421,TabelleK69BI,7,FALSE),""),"")</f>
        <v/>
      </c>
      <c r="JC490" s="4" t="str">
        <f ca="1">IFERROR(IF($B490&lt;&gt;"",VLOOKUP(JC$421,TabelleK69BI,7,FALSE),""),"")</f>
        <v/>
      </c>
      <c r="JD490" s="4" t="str">
        <f ca="1">IFERROR(IF($B490&lt;&gt;"",VLOOKUP(JD$421,TabelleK69BI,7,FALSE),""),"")</f>
        <v/>
      </c>
      <c r="JE490" s="4" t="str">
        <f ca="1">IFERROR(IF($B490&lt;&gt;"",VLOOKUP(JE$421,TabelleK69BI,7,FALSE),""),"")</f>
        <v/>
      </c>
      <c r="JF490" s="4" t="str">
        <f ca="1">IFERROR(IF($B490&lt;&gt;"",VLOOKUP(JF$421,TabelleK69BI,7,FALSE),""),"")</f>
        <v/>
      </c>
      <c r="JG490" s="4" t="str">
        <f ca="1">IFERROR(IF($B490&lt;&gt;"",VLOOKUP(JG$421,TabelleK69BI,7,FALSE),""),"")</f>
        <v/>
      </c>
      <c r="JH490" s="4" t="str">
        <f ca="1">IFERROR(IF($B490&lt;&gt;"",VLOOKUP(JH$421,TabelleK69BI,7,FALSE),""),"")</f>
        <v/>
      </c>
      <c r="JI490" s="4" t="str">
        <f ca="1">IFERROR(IF($B490&lt;&gt;"",VLOOKUP(JI$421,TabelleK69BI,7,FALSE),""),"")</f>
        <v/>
      </c>
      <c r="JJ490" s="4" t="str">
        <f ca="1">IFERROR(IF($B490&lt;&gt;"",VLOOKUP(JJ$421,TabelleK69BI,7,FALSE),""),"")</f>
        <v/>
      </c>
      <c r="JK490" s="4" t="str">
        <f ca="1">IFERROR(IF($B490&lt;&gt;"",VLOOKUP(JK$421,TabelleK69BI,7,FALSE),""),"")</f>
        <v/>
      </c>
      <c r="JL490" s="4" t="str">
        <f ca="1">IFERROR(IF($B490&lt;&gt;"",VLOOKUP(JL$421,TabelleK69BI,7,FALSE),""),"")</f>
        <v/>
      </c>
      <c r="JM490" s="4" t="str">
        <f ca="1">IFERROR(IF($B490&lt;&gt;"",VLOOKUP(JM$421,TabelleK69BI,7,FALSE),""),"")</f>
        <v/>
      </c>
      <c r="JN490" s="4" t="str">
        <f ca="1">IFERROR(IF($B490&lt;&gt;"",VLOOKUP(JN$421,TabelleK69BI,7,FALSE),""),"")</f>
        <v/>
      </c>
      <c r="JO490" s="4" t="str">
        <f ca="1">IFERROR(IF($B490&lt;&gt;"",VLOOKUP(JO$421,TabelleK69BI,7,FALSE),""),"")</f>
        <v/>
      </c>
      <c r="JP490" s="4" t="str">
        <f ca="1">IFERROR(IF($B490&lt;&gt;"",VLOOKUP(JP$421,TabelleK69BI,7,FALSE),""),"")</f>
        <v/>
      </c>
      <c r="JQ490" s="4" t="str">
        <f ca="1">IFERROR(IF($B490&lt;&gt;"",VLOOKUP(JQ$421,TabelleK69BI,7,FALSE),""),"")</f>
        <v/>
      </c>
      <c r="JR490" s="4" t="str">
        <f ca="1">IFERROR(IF($B490&lt;&gt;"",VLOOKUP(JR$421,TabelleK69BI,7,FALSE),""),"")</f>
        <v/>
      </c>
      <c r="JS490" s="4" t="str">
        <f ca="1">IFERROR(IF($B490&lt;&gt;"",VLOOKUP(JS$421,TabelleK69BI,7,FALSE),""),"")</f>
        <v/>
      </c>
      <c r="JT490" s="4" t="str">
        <f ca="1">IFERROR(IF($B490&lt;&gt;"",VLOOKUP(JT$421,TabelleK69BI,7,FALSE),""),"")</f>
        <v/>
      </c>
      <c r="JU490" s="4" t="str">
        <f ca="1">IFERROR(IF($B490&lt;&gt;"",VLOOKUP(JU$421,TabelleK69BI,7,FALSE),""),"")</f>
        <v/>
      </c>
      <c r="JV490" s="4" t="str">
        <f ca="1">IFERROR(IF($B490&lt;&gt;"",VLOOKUP(JV$421,TabelleK69BI,7,FALSE),""),"")</f>
        <v/>
      </c>
      <c r="JW490" s="4" t="str">
        <f ca="1">IFERROR(IF($B490&lt;&gt;"",VLOOKUP(JW$421,TabelleK69BI,7,FALSE),""),"")</f>
        <v/>
      </c>
      <c r="JX490" s="4" t="str">
        <f ca="1">IFERROR(IF($B490&lt;&gt;"",VLOOKUP(JX$421,TabelleK69BI,7,FALSE),""),"")</f>
        <v/>
      </c>
      <c r="JY490" s="4" t="str">
        <f ca="1">IFERROR(IF($B490&lt;&gt;"",VLOOKUP(JY$421,TabelleK69BI,7,FALSE),""),"")</f>
        <v/>
      </c>
      <c r="JZ490" s="4" t="str">
        <f ca="1">IFERROR(IF($B490&lt;&gt;"",VLOOKUP(JZ$421,TabelleK69BI,7,FALSE),""),"")</f>
        <v/>
      </c>
      <c r="KA490" s="4" t="str">
        <f ca="1">IFERROR(IF($B490&lt;&gt;"",VLOOKUP(KA$421,TabelleK69BI,7,FALSE),""),"")</f>
        <v/>
      </c>
      <c r="KB490" s="4" t="str">
        <f ca="1">IFERROR(IF($B490&lt;&gt;"",VLOOKUP(KB$421,TabelleK69BI,7,FALSE),""),"")</f>
        <v/>
      </c>
      <c r="KC490" s="4" t="str">
        <f ca="1">IFERROR(IF($B490&lt;&gt;"",VLOOKUP(KC$421,TabelleK69BI,7,FALSE),""),"")</f>
        <v/>
      </c>
      <c r="KD490" s="4" t="str">
        <f ca="1">IFERROR(IF($B490&lt;&gt;"",VLOOKUP(KD$421,TabelleK69BI,7,FALSE),""),"")</f>
        <v/>
      </c>
      <c r="KE490" s="4" t="str">
        <f ca="1">IFERROR(IF($B490&lt;&gt;"",VLOOKUP(KE$421,TabelleK69BI,7,FALSE),""),"")</f>
        <v/>
      </c>
      <c r="KF490" s="4" t="str">
        <f ca="1">IFERROR(IF($B490&lt;&gt;"",VLOOKUP(KF$421,TabelleK69BI,7,FALSE),""),"")</f>
        <v/>
      </c>
      <c r="KG490" s="4" t="str">
        <f ca="1">IFERROR(IF($B490&lt;&gt;"",VLOOKUP(KG$421,TabelleK69BI,7,FALSE),""),"")</f>
        <v/>
      </c>
      <c r="KH490" s="4" t="str">
        <f ca="1">IFERROR(IF($B490&lt;&gt;"",VLOOKUP(KH$421,TabelleK69BI,7,FALSE),""),"")</f>
        <v/>
      </c>
      <c r="KI490" s="4" t="str">
        <f ca="1">IFERROR(IF($B490&lt;&gt;"",VLOOKUP(KI$421,TabelleK69BI,7,FALSE),""),"")</f>
        <v/>
      </c>
      <c r="KJ490" s="4" t="str">
        <f ca="1">IFERROR(IF($B490&lt;&gt;"",VLOOKUP(KJ$421,TabelleK69BI,7,FALSE),""),"")</f>
        <v/>
      </c>
      <c r="KK490" s="4" t="str">
        <f ca="1">IFERROR(IF($B490&lt;&gt;"",VLOOKUP(KK$421,TabelleK69BI,7,FALSE),""),"")</f>
        <v/>
      </c>
      <c r="KL490" s="4" t="str">
        <f ca="1">IFERROR(IF($B490&lt;&gt;"",VLOOKUP(KL$421,TabelleK69BI,7,FALSE),""),"")</f>
        <v/>
      </c>
      <c r="KM490" s="4" t="str">
        <f ca="1">IFERROR(IF($B490&lt;&gt;"",VLOOKUP(KM$421,TabelleK69BI,7,FALSE),""),"")</f>
        <v/>
      </c>
      <c r="KN490" s="4" t="str">
        <f ca="1">IFERROR(IF($B490&lt;&gt;"",VLOOKUP(KN$421,TabelleK69BI,7,FALSE),""),"")</f>
        <v/>
      </c>
      <c r="KO490" s="4" t="str">
        <f ca="1">IFERROR(IF($B490&lt;&gt;"",VLOOKUP(KO$421,TabelleK69BI,7,FALSE),""),"")</f>
        <v/>
      </c>
      <c r="KP490" s="4" t="str">
        <f ca="1">IFERROR(IF($B490&lt;&gt;"",VLOOKUP(KP$421,TabelleK69BI,7,FALSE),""),"")</f>
        <v/>
      </c>
      <c r="KQ490" s="4" t="str">
        <f ca="1">IFERROR(IF($B490&lt;&gt;"",VLOOKUP(KQ$421,TabelleK69BI,7,FALSE),""),"")</f>
        <v/>
      </c>
      <c r="KR490" s="4" t="str">
        <f>IFERROR(VLOOKUP($KR$421,TabelleK69BI,7,FALSE),"")</f>
        <v/>
      </c>
      <c r="KS490" s="4" t="str">
        <f>IFERROR(VLOOKUP($KS$421,TabelleK69BI,7,FALSE),"")</f>
        <v/>
      </c>
    </row>
    <row r="491" spans="2:305" ht="12.75" hidden="1" customHeight="1" x14ac:dyDescent="0.2">
      <c r="B491" s="138" t="str">
        <f t="shared" ca="1" si="199"/>
        <v/>
      </c>
      <c r="C491" s="4" t="str">
        <f ca="1">IFERROR(IF($B491&lt;&gt;"",VLOOKUP(C$421,TabelleK70BI,7,FALSE),""),"")</f>
        <v/>
      </c>
      <c r="D491" s="4" t="str">
        <f ca="1">IFERROR(IF($B491&lt;&gt;"",VLOOKUP(D$421,TabelleK70BI,7,FALSE),""),"")</f>
        <v/>
      </c>
      <c r="E491" s="4" t="str">
        <f ca="1">IFERROR(IF($B491&lt;&gt;"",VLOOKUP(E$421,TabelleK70BI,7,FALSE),""),"")</f>
        <v/>
      </c>
      <c r="F491" s="4" t="str">
        <f ca="1">IFERROR(IF($B491&lt;&gt;"",VLOOKUP(F$421,TabelleK70BI,7,FALSE),""),"")</f>
        <v/>
      </c>
      <c r="G491" s="4" t="str">
        <f ca="1">IFERROR(IF($B491&lt;&gt;"",VLOOKUP(G$421,TabelleK70BI,7,FALSE),""),"")</f>
        <v/>
      </c>
      <c r="H491" s="4" t="str">
        <f ca="1">IFERROR(IF($B491&lt;&gt;"",VLOOKUP(H$421,TabelleK70BI,7,FALSE),""),"")</f>
        <v/>
      </c>
      <c r="I491" s="4" t="str">
        <f ca="1">IFERROR(IF($B491&lt;&gt;"",VLOOKUP(I$421,TabelleK70BI,7,FALSE),""),"")</f>
        <v/>
      </c>
      <c r="J491" s="4" t="str">
        <f ca="1">IFERROR(IF($B491&lt;&gt;"",VLOOKUP(J$421,TabelleK70BI,7,FALSE),""),"")</f>
        <v/>
      </c>
      <c r="K491" s="4" t="str">
        <f ca="1">IFERROR(IF($B491&lt;&gt;"",VLOOKUP(K$421,TabelleK70BI,7,FALSE),""),"")</f>
        <v/>
      </c>
      <c r="L491" s="4" t="str">
        <f ca="1">IFERROR(IF($B491&lt;&gt;"",VLOOKUP(L$421,TabelleK70BI,7,FALSE),""),"")</f>
        <v/>
      </c>
      <c r="M491" s="4" t="str">
        <f ca="1">IFERROR(IF($B491&lt;&gt;"",VLOOKUP(M$421,TabelleK70BI,7,FALSE),""),"")</f>
        <v/>
      </c>
      <c r="N491" s="4" t="str">
        <f ca="1">IFERROR(IF($B491&lt;&gt;"",VLOOKUP(N$421,TabelleK70BI,7,FALSE),""),"")</f>
        <v/>
      </c>
      <c r="O491" s="4" t="str">
        <f ca="1">IFERROR(IF($B491&lt;&gt;"",VLOOKUP(O$421,TabelleK70BI,7,FALSE),""),"")</f>
        <v/>
      </c>
      <c r="P491" s="4" t="str">
        <f ca="1">IFERROR(IF($B491&lt;&gt;"",VLOOKUP(P$421,TabelleK70BI,7,FALSE),""),"")</f>
        <v/>
      </c>
      <c r="Q491" s="4" t="str">
        <f ca="1">IFERROR(IF($B491&lt;&gt;"",VLOOKUP(Q$421,TabelleK70BI,7,FALSE),""),"")</f>
        <v/>
      </c>
      <c r="R491" s="4" t="str">
        <f ca="1">IFERROR(IF($B491&lt;&gt;"",VLOOKUP(R$421,TabelleK70BI,7,FALSE),""),"")</f>
        <v/>
      </c>
      <c r="S491" s="4" t="str">
        <f ca="1">IFERROR(IF($B491&lt;&gt;"",VLOOKUP(S$421,TabelleK70BI,7,FALSE),""),"")</f>
        <v/>
      </c>
      <c r="T491" s="4" t="str">
        <f ca="1">IFERROR(IF($B491&lt;&gt;"",VLOOKUP(T$421,TabelleK70BI,7,FALSE),""),"")</f>
        <v/>
      </c>
      <c r="U491" s="4" t="str">
        <f ca="1">IFERROR(IF($B491&lt;&gt;"",VLOOKUP(U$421,TabelleK70BI,7,FALSE),""),"")</f>
        <v/>
      </c>
      <c r="V491" s="4" t="str">
        <f ca="1">IFERROR(IF($B491&lt;&gt;"",VLOOKUP(V$421,TabelleK70BI,7,FALSE),""),"")</f>
        <v/>
      </c>
      <c r="W491" s="4" t="str">
        <f ca="1">IFERROR(IF($B491&lt;&gt;"",VLOOKUP(W$421,TabelleK70BI,7,FALSE),""),"")</f>
        <v/>
      </c>
      <c r="X491" s="4" t="str">
        <f ca="1">IFERROR(IF($B491&lt;&gt;"",VLOOKUP(X$421,TabelleK70BI,7,FALSE),""),"")</f>
        <v/>
      </c>
      <c r="Y491" s="4" t="str">
        <f ca="1">IFERROR(IF($B491&lt;&gt;"",VLOOKUP(Y$421,TabelleK70BI,7,FALSE),""),"")</f>
        <v/>
      </c>
      <c r="Z491" s="4" t="str">
        <f ca="1">IFERROR(IF($B491&lt;&gt;"",VLOOKUP(Z$421,TabelleK70BI,7,FALSE),""),"")</f>
        <v/>
      </c>
      <c r="AA491" s="4" t="str">
        <f ca="1">IFERROR(IF($B491&lt;&gt;"",VLOOKUP(AA$421,TabelleK70BI,7,FALSE),""),"")</f>
        <v/>
      </c>
      <c r="AB491" s="4" t="str">
        <f ca="1">IFERROR(IF($B491&lt;&gt;"",VLOOKUP(AB$421,TabelleK70BI,7,FALSE),""),"")</f>
        <v/>
      </c>
      <c r="AC491" s="4" t="str">
        <f ca="1">IFERROR(IF($B491&lt;&gt;"",VLOOKUP(AC$421,TabelleK70BI,7,FALSE),""),"")</f>
        <v/>
      </c>
      <c r="AD491" s="4" t="str">
        <f ca="1">IFERROR(IF($B491&lt;&gt;"",VLOOKUP(AD$421,TabelleK70BI,7,FALSE),""),"")</f>
        <v/>
      </c>
      <c r="AE491" s="4" t="str">
        <f ca="1">IFERROR(IF($B491&lt;&gt;"",VLOOKUP(AE$421,TabelleK70BI,7,FALSE),""),"")</f>
        <v/>
      </c>
      <c r="AF491" s="4" t="str">
        <f ca="1">IFERROR(IF($B491&lt;&gt;"",VLOOKUP(AF$421,TabelleK70BI,7,FALSE),""),"")</f>
        <v/>
      </c>
      <c r="AG491" s="4" t="str">
        <f ca="1">IFERROR(IF($B491&lt;&gt;"",VLOOKUP(AG$421,TabelleK70BI,7,FALSE),""),"")</f>
        <v/>
      </c>
      <c r="AH491" s="4" t="str">
        <f ca="1">IFERROR(IF($B491&lt;&gt;"",VLOOKUP(AH$421,TabelleK70BI,7,FALSE),""),"")</f>
        <v/>
      </c>
      <c r="AI491" s="4" t="str">
        <f ca="1">IFERROR(IF($B491&lt;&gt;"",VLOOKUP(AI$421,TabelleK70BI,7,FALSE),""),"")</f>
        <v/>
      </c>
      <c r="AJ491" s="4" t="str">
        <f ca="1">IFERROR(IF($B491&lt;&gt;"",VLOOKUP(AJ$421,TabelleK70BI,7,FALSE),""),"")</f>
        <v/>
      </c>
      <c r="AK491" s="4" t="str">
        <f ca="1">IFERROR(IF($B491&lt;&gt;"",VLOOKUP(AK$421,TabelleK70BI,7,FALSE),""),"")</f>
        <v/>
      </c>
      <c r="AL491" s="4" t="str">
        <f ca="1">IFERROR(IF($B491&lt;&gt;"",VLOOKUP(AL$421,TabelleK70BI,7,FALSE),""),"")</f>
        <v/>
      </c>
      <c r="AM491" s="4" t="str">
        <f ca="1">IFERROR(IF($B491&lt;&gt;"",VLOOKUP(AM$421,TabelleK70BI,7,FALSE),""),"")</f>
        <v/>
      </c>
      <c r="AN491" s="4" t="str">
        <f ca="1">IFERROR(IF($B491&lt;&gt;"",VLOOKUP(AN$421,TabelleK70BI,7,FALSE),""),"")</f>
        <v/>
      </c>
      <c r="AO491" s="4" t="str">
        <f ca="1">IFERROR(IF($B491&lt;&gt;"",VLOOKUP(AO$421,TabelleK70BI,7,FALSE),""),"")</f>
        <v/>
      </c>
      <c r="AP491" s="4" t="str">
        <f ca="1">IFERROR(IF($B491&lt;&gt;"",VLOOKUP(AP$421,TabelleK70BI,7,FALSE),""),"")</f>
        <v/>
      </c>
      <c r="AQ491" s="4" t="str">
        <f ca="1">IFERROR(IF($B491&lt;&gt;"",VLOOKUP(AQ$421,TabelleK70BI,7,FALSE),""),"")</f>
        <v/>
      </c>
      <c r="AR491" s="4" t="str">
        <f ca="1">IFERROR(IF($B491&lt;&gt;"",VLOOKUP(AR$421,TabelleK70BI,7,FALSE),""),"")</f>
        <v/>
      </c>
      <c r="AS491" s="4" t="str">
        <f ca="1">IFERROR(IF($B491&lt;&gt;"",VLOOKUP(AS$421,TabelleK70BI,7,FALSE),""),"")</f>
        <v/>
      </c>
      <c r="AT491" s="4" t="str">
        <f ca="1">IFERROR(IF($B491&lt;&gt;"",VLOOKUP(AT$421,TabelleK70BI,7,FALSE),""),"")</f>
        <v/>
      </c>
      <c r="AU491" s="4" t="str">
        <f ca="1">IFERROR(IF($B491&lt;&gt;"",VLOOKUP(AU$421,TabelleK70BI,7,FALSE),""),"")</f>
        <v/>
      </c>
      <c r="AV491" s="4" t="str">
        <f ca="1">IFERROR(IF($B491&lt;&gt;"",VLOOKUP(AV$421,TabelleK70BI,7,FALSE),""),"")</f>
        <v/>
      </c>
      <c r="AW491" s="4" t="str">
        <f ca="1">IFERROR(IF($B491&lt;&gt;"",VLOOKUP(AW$421,TabelleK70BI,7,FALSE),""),"")</f>
        <v/>
      </c>
      <c r="AX491" s="4" t="str">
        <f ca="1">IFERROR(IF($B491&lt;&gt;"",VLOOKUP(AX$421,TabelleK70BI,7,FALSE),""),"")</f>
        <v/>
      </c>
      <c r="AY491" s="4" t="str">
        <f ca="1">IFERROR(IF($B491&lt;&gt;"",VLOOKUP(AY$421,TabelleK70BI,7,FALSE),""),"")</f>
        <v/>
      </c>
      <c r="AZ491" s="4" t="str">
        <f ca="1">IFERROR(IF($B491&lt;&gt;"",VLOOKUP(AZ$421,TabelleK70BI,7,FALSE),""),"")</f>
        <v/>
      </c>
      <c r="BA491" s="4" t="str">
        <f ca="1">IFERROR(IF($B491&lt;&gt;"",VLOOKUP(BA$421,TabelleK70BI,7,FALSE),""),"")</f>
        <v/>
      </c>
      <c r="BB491" s="4" t="str">
        <f ca="1">IFERROR(IF($B491&lt;&gt;"",VLOOKUP(BB$421,TabelleK70BI,7,FALSE),""),"")</f>
        <v/>
      </c>
      <c r="BC491" s="4" t="str">
        <f ca="1">IFERROR(IF($B491&lt;&gt;"",VLOOKUP(BC$421,TabelleK70BI,7,FALSE),""),"")</f>
        <v/>
      </c>
      <c r="BD491" s="4" t="str">
        <f ca="1">IFERROR(IF($B491&lt;&gt;"",VLOOKUP(BD$421,TabelleK70BI,7,FALSE),""),"")</f>
        <v/>
      </c>
      <c r="BE491" s="4" t="str">
        <f ca="1">IFERROR(IF($B491&lt;&gt;"",VLOOKUP(BE$421,TabelleK70BI,7,FALSE),""),"")</f>
        <v/>
      </c>
      <c r="BF491" s="4" t="str">
        <f ca="1">IFERROR(IF($B491&lt;&gt;"",VLOOKUP(BF$421,TabelleK70BI,7,FALSE),""),"")</f>
        <v/>
      </c>
      <c r="BG491" s="4" t="str">
        <f ca="1">IFERROR(IF($B491&lt;&gt;"",VLOOKUP(BG$421,TabelleK70BI,7,FALSE),""),"")</f>
        <v/>
      </c>
      <c r="BH491" s="4" t="str">
        <f ca="1">IFERROR(IF($B491&lt;&gt;"",VLOOKUP(BH$421,TabelleK70BI,7,FALSE),""),"")</f>
        <v/>
      </c>
      <c r="BI491" s="4" t="str">
        <f ca="1">IFERROR(IF($B491&lt;&gt;"",VLOOKUP(BI$421,TabelleK70BI,7,FALSE),""),"")</f>
        <v/>
      </c>
      <c r="BJ491" s="4" t="str">
        <f ca="1">IFERROR(IF($B491&lt;&gt;"",VLOOKUP(BJ$421,TabelleK70BI,7,FALSE),""),"")</f>
        <v/>
      </c>
      <c r="BK491" s="4" t="str">
        <f ca="1">IFERROR(IF($B491&lt;&gt;"",VLOOKUP(BK$421,TabelleK70BI,7,FALSE),""),"")</f>
        <v/>
      </c>
      <c r="BL491" s="4" t="str">
        <f ca="1">IFERROR(IF($B491&lt;&gt;"",VLOOKUP(BL$421,TabelleK70BI,7,FALSE),""),"")</f>
        <v/>
      </c>
      <c r="BM491" s="4" t="str">
        <f ca="1">IFERROR(IF($B491&lt;&gt;"",VLOOKUP(BM$421,TabelleK70BI,7,FALSE),""),"")</f>
        <v/>
      </c>
      <c r="BN491" s="4" t="str">
        <f ca="1">IFERROR(IF($B491&lt;&gt;"",VLOOKUP(BN$421,TabelleK70BI,7,FALSE),""),"")</f>
        <v/>
      </c>
      <c r="BO491" s="4" t="str">
        <f ca="1">IFERROR(IF($B491&lt;&gt;"",VLOOKUP(BO$421,TabelleK70BI,7,FALSE),""),"")</f>
        <v/>
      </c>
      <c r="BP491" s="4" t="str">
        <f ca="1">IFERROR(IF($B491&lt;&gt;"",VLOOKUP(BP$421,TabelleK70BI,7,FALSE),""),"")</f>
        <v/>
      </c>
      <c r="BQ491" s="4" t="str">
        <f ca="1">IFERROR(IF($B491&lt;&gt;"",VLOOKUP(BQ$421,TabelleK70BI,7,FALSE),""),"")</f>
        <v/>
      </c>
      <c r="BR491" s="4" t="str">
        <f ca="1">IFERROR(IF($B491&lt;&gt;"",VLOOKUP(BR$421,TabelleK70BI,7,FALSE),""),"")</f>
        <v/>
      </c>
      <c r="BS491" s="4" t="str">
        <f ca="1">IFERROR(IF($B491&lt;&gt;"",VLOOKUP(BS$421,TabelleK70BI,7,FALSE),""),"")</f>
        <v/>
      </c>
      <c r="BT491" s="4" t="str">
        <f ca="1">IFERROR(IF($B491&lt;&gt;"",VLOOKUP(BT$421,TabelleK70BI,7,FALSE),""),"")</f>
        <v/>
      </c>
      <c r="BU491" s="4" t="str">
        <f ca="1">IFERROR(IF($B491&lt;&gt;"",VLOOKUP(BU$421,TabelleK70BI,7,FALSE),""),"")</f>
        <v/>
      </c>
      <c r="BV491" s="4" t="str">
        <f ca="1">IFERROR(IF($B491&lt;&gt;"",VLOOKUP(BV$421,TabelleK70BI,7,FALSE),""),"")</f>
        <v/>
      </c>
      <c r="BW491" s="4" t="str">
        <f ca="1">IFERROR(IF($B491&lt;&gt;"",VLOOKUP(BW$421,TabelleK70BI,7,FALSE),""),"")</f>
        <v/>
      </c>
      <c r="BX491" s="4" t="str">
        <f ca="1">IFERROR(IF($B491&lt;&gt;"",VLOOKUP(BX$421,TabelleK70BI,7,FALSE),""),"")</f>
        <v/>
      </c>
      <c r="BY491" s="4" t="str">
        <f ca="1">IFERROR(IF($B491&lt;&gt;"",VLOOKUP(BY$421,TabelleK70BI,7,FALSE),""),"")</f>
        <v/>
      </c>
      <c r="BZ491" s="4" t="str">
        <f ca="1">IFERROR(IF($B491&lt;&gt;"",VLOOKUP(BZ$421,TabelleK70BI,7,FALSE),""),"")</f>
        <v/>
      </c>
      <c r="CA491" s="4" t="str">
        <f ca="1">IFERROR(IF($B491&lt;&gt;"",VLOOKUP(CA$421,TabelleK70BI,7,FALSE),""),"")</f>
        <v/>
      </c>
      <c r="CB491" s="4" t="str">
        <f ca="1">IFERROR(IF($B491&lt;&gt;"",VLOOKUP(CB$421,TabelleK70BI,7,FALSE),""),"")</f>
        <v/>
      </c>
      <c r="CC491" s="4" t="str">
        <f ca="1">IFERROR(IF($B491&lt;&gt;"",VLOOKUP(CC$421,TabelleK70BI,7,FALSE),""),"")</f>
        <v/>
      </c>
      <c r="CD491" s="4" t="str">
        <f ca="1">IFERROR(IF($B491&lt;&gt;"",VLOOKUP(CD$421,TabelleK70BI,7,FALSE),""),"")</f>
        <v/>
      </c>
      <c r="CE491" s="4" t="str">
        <f ca="1">IFERROR(IF($B491&lt;&gt;"",VLOOKUP(CE$421,TabelleK70BI,7,FALSE),""),"")</f>
        <v/>
      </c>
      <c r="CF491" s="4" t="str">
        <f ca="1">IFERROR(IF($B491&lt;&gt;"",VLOOKUP(CF$421,TabelleK70BI,7,FALSE),""),"")</f>
        <v/>
      </c>
      <c r="CG491" s="4" t="str">
        <f ca="1">IFERROR(IF($B491&lt;&gt;"",VLOOKUP(CG$421,TabelleK70BI,7,FALSE),""),"")</f>
        <v/>
      </c>
      <c r="CH491" s="4" t="str">
        <f ca="1">IFERROR(IF($B491&lt;&gt;"",VLOOKUP(CH$421,TabelleK70BI,7,FALSE),""),"")</f>
        <v/>
      </c>
      <c r="CI491" s="4" t="str">
        <f ca="1">IFERROR(IF($B491&lt;&gt;"",VLOOKUP(CI$421,TabelleK70BI,7,FALSE),""),"")</f>
        <v/>
      </c>
      <c r="CJ491" s="4" t="str">
        <f ca="1">IFERROR(IF($B491&lt;&gt;"",VLOOKUP(CJ$421,TabelleK70BI,7,FALSE),""),"")</f>
        <v/>
      </c>
      <c r="CK491" s="4" t="str">
        <f ca="1">IFERROR(IF($B491&lt;&gt;"",VLOOKUP(CK$421,TabelleK70BI,7,FALSE),""),"")</f>
        <v/>
      </c>
      <c r="CL491" s="4" t="str">
        <f ca="1">IFERROR(IF($B491&lt;&gt;"",VLOOKUP(CL$421,TabelleK70BI,7,FALSE),""),"")</f>
        <v/>
      </c>
      <c r="CM491" s="4" t="str">
        <f ca="1">IFERROR(IF($B491&lt;&gt;"",VLOOKUP(CM$421,TabelleK70BI,7,FALSE),""),"")</f>
        <v/>
      </c>
      <c r="CN491" s="4" t="str">
        <f ca="1">IFERROR(IF($B491&lt;&gt;"",VLOOKUP(CN$421,TabelleK70BI,7,FALSE),""),"")</f>
        <v/>
      </c>
      <c r="CO491" s="4" t="str">
        <f ca="1">IFERROR(IF($B491&lt;&gt;"",VLOOKUP(CO$421,TabelleK70BI,7,FALSE),""),"")</f>
        <v/>
      </c>
      <c r="CP491" s="4" t="str">
        <f ca="1">IFERROR(IF($B491&lt;&gt;"",VLOOKUP(CP$421,TabelleK70BI,7,FALSE),""),"")</f>
        <v/>
      </c>
      <c r="CQ491" s="4" t="str">
        <f ca="1">IFERROR(IF($B491&lt;&gt;"",VLOOKUP(CQ$421,TabelleK70BI,7,FALSE),""),"")</f>
        <v/>
      </c>
      <c r="CR491" s="4" t="str">
        <f ca="1">IFERROR(IF($B491&lt;&gt;"",VLOOKUP(CR$421,TabelleK70BI,7,FALSE),""),"")</f>
        <v/>
      </c>
      <c r="CS491" s="4" t="str">
        <f ca="1">IFERROR(IF($B491&lt;&gt;"",VLOOKUP(CS$421,TabelleK70BI,7,FALSE),""),"")</f>
        <v/>
      </c>
      <c r="CT491" s="4" t="str">
        <f ca="1">IFERROR(IF($B491&lt;&gt;"",VLOOKUP(CT$421,TabelleK70BI,7,FALSE),""),"")</f>
        <v/>
      </c>
      <c r="CU491" s="4" t="str">
        <f ca="1">IFERROR(IF($B491&lt;&gt;"",VLOOKUP(CU$421,TabelleK70BI,7,FALSE),""),"")</f>
        <v/>
      </c>
      <c r="CV491" s="4" t="str">
        <f ca="1">IFERROR(IF($B491&lt;&gt;"",VLOOKUP(CV$421,TabelleK70BI,7,FALSE),""),"")</f>
        <v/>
      </c>
      <c r="CW491" s="4" t="str">
        <f ca="1">IFERROR(IF($B491&lt;&gt;"",VLOOKUP(CW$421,TabelleK70BI,7,FALSE),""),"")</f>
        <v/>
      </c>
      <c r="CX491" s="4" t="str">
        <f ca="1">IFERROR(IF($B491&lt;&gt;"",VLOOKUP(CX$421,TabelleK70BI,7,FALSE),""),"")</f>
        <v/>
      </c>
      <c r="CY491" s="4" t="str">
        <f ca="1">IFERROR(IF($B491&lt;&gt;"",VLOOKUP(CY$421,TabelleK70BI,7,FALSE),""),"")</f>
        <v/>
      </c>
      <c r="CZ491" s="4" t="str">
        <f ca="1">IFERROR(IF($B491&lt;&gt;"",VLOOKUP(CZ$421,TabelleK70BI,7,FALSE),""),"")</f>
        <v/>
      </c>
      <c r="DA491" s="4" t="str">
        <f ca="1">IFERROR(IF($B491&lt;&gt;"",VLOOKUP(DA$421,TabelleK70BI,7,FALSE),""),"")</f>
        <v/>
      </c>
      <c r="DB491" s="4" t="str">
        <f ca="1">IFERROR(IF($B491&lt;&gt;"",VLOOKUP(DB$421,TabelleK70BI,7,FALSE),""),"")</f>
        <v/>
      </c>
      <c r="DC491" s="4" t="str">
        <f ca="1">IFERROR(IF($B491&lt;&gt;"",VLOOKUP(DC$421,TabelleK70BI,7,FALSE),""),"")</f>
        <v/>
      </c>
      <c r="DD491" s="4" t="str">
        <f ca="1">IFERROR(IF($B491&lt;&gt;"",VLOOKUP(DD$421,TabelleK70BI,7,FALSE),""),"")</f>
        <v/>
      </c>
      <c r="DE491" s="4" t="str">
        <f ca="1">IFERROR(IF($B491&lt;&gt;"",VLOOKUP(DE$421,TabelleK70BI,7,FALSE),""),"")</f>
        <v/>
      </c>
      <c r="DF491" s="4" t="str">
        <f ca="1">IFERROR(IF($B491&lt;&gt;"",VLOOKUP(DF$421,TabelleK70BI,7,FALSE),""),"")</f>
        <v/>
      </c>
      <c r="DG491" s="4" t="str">
        <f ca="1">IFERROR(IF($B491&lt;&gt;"",VLOOKUP(DG$421,TabelleK70BI,7,FALSE),""),"")</f>
        <v/>
      </c>
      <c r="DH491" s="4" t="str">
        <f ca="1">IFERROR(IF($B491&lt;&gt;"",VLOOKUP(DH$421,TabelleK70BI,7,FALSE),""),"")</f>
        <v/>
      </c>
      <c r="DI491" s="4" t="str">
        <f ca="1">IFERROR(IF($B491&lt;&gt;"",VLOOKUP(DI$421,TabelleK70BI,7,FALSE),""),"")</f>
        <v/>
      </c>
      <c r="DJ491" s="4" t="str">
        <f ca="1">IFERROR(IF($B491&lt;&gt;"",VLOOKUP(DJ$421,TabelleK70BI,7,FALSE),""),"")</f>
        <v/>
      </c>
      <c r="DK491" s="4" t="str">
        <f ca="1">IFERROR(IF($B491&lt;&gt;"",VLOOKUP(DK$421,TabelleK70BI,7,FALSE),""),"")</f>
        <v/>
      </c>
      <c r="DL491" s="4" t="str">
        <f ca="1">IFERROR(IF($B491&lt;&gt;"",VLOOKUP(DL$421,TabelleK70BI,7,FALSE),""),"")</f>
        <v/>
      </c>
      <c r="DM491" s="4" t="str">
        <f ca="1">IFERROR(IF($B491&lt;&gt;"",VLOOKUP(DM$421,TabelleK70BI,7,FALSE),""),"")</f>
        <v/>
      </c>
      <c r="DN491" s="4" t="str">
        <f ca="1">IFERROR(IF($B491&lt;&gt;"",VLOOKUP(DN$421,TabelleK70BI,7,FALSE),""),"")</f>
        <v/>
      </c>
      <c r="DO491" s="4" t="str">
        <f ca="1">IFERROR(IF($B491&lt;&gt;"",VLOOKUP(DO$421,TabelleK70BI,7,FALSE),""),"")</f>
        <v/>
      </c>
      <c r="DP491" s="4" t="str">
        <f ca="1">IFERROR(IF($B491&lt;&gt;"",VLOOKUP(DP$421,TabelleK70BI,7,FALSE),""),"")</f>
        <v/>
      </c>
      <c r="DQ491" s="4" t="str">
        <f ca="1">IFERROR(IF($B491&lt;&gt;"",VLOOKUP(DQ$421,TabelleK70BI,7,FALSE),""),"")</f>
        <v/>
      </c>
      <c r="DR491" s="4" t="str">
        <f ca="1">IFERROR(IF($B491&lt;&gt;"",VLOOKUP(DR$421,TabelleK70BI,7,FALSE),""),"")</f>
        <v/>
      </c>
      <c r="DS491" s="4" t="str">
        <f ca="1">IFERROR(IF($B491&lt;&gt;"",VLOOKUP(DS$421,TabelleK70BI,7,FALSE),""),"")</f>
        <v/>
      </c>
      <c r="DT491" s="4" t="str">
        <f ca="1">IFERROR(IF($B491&lt;&gt;"",VLOOKUP(DT$421,TabelleK70BI,7,FALSE),""),"")</f>
        <v/>
      </c>
      <c r="DU491" s="4" t="str">
        <f ca="1">IFERROR(IF($B491&lt;&gt;"",VLOOKUP(DU$421,TabelleK70BI,7,FALSE),""),"")</f>
        <v/>
      </c>
      <c r="DV491" s="4" t="str">
        <f ca="1">IFERROR(IF($B491&lt;&gt;"",VLOOKUP(DV$421,TabelleK70BI,7,FALSE),""),"")</f>
        <v/>
      </c>
      <c r="DW491" s="4" t="str">
        <f ca="1">IFERROR(IF($B491&lt;&gt;"",VLOOKUP(DW$421,TabelleK70BI,7,FALSE),""),"")</f>
        <v/>
      </c>
      <c r="DX491" s="4" t="str">
        <f ca="1">IFERROR(IF($B491&lt;&gt;"",VLOOKUP(DX$421,TabelleK70BI,7,FALSE),""),"")</f>
        <v/>
      </c>
      <c r="DY491" s="4" t="str">
        <f ca="1">IFERROR(IF($B491&lt;&gt;"",VLOOKUP(DY$421,TabelleK70BI,7,FALSE),""),"")</f>
        <v/>
      </c>
      <c r="DZ491" s="4" t="str">
        <f ca="1">IFERROR(IF($B491&lt;&gt;"",VLOOKUP(DZ$421,TabelleK70BI,7,FALSE),""),"")</f>
        <v/>
      </c>
      <c r="EA491" s="4" t="str">
        <f ca="1">IFERROR(IF($B491&lt;&gt;"",VLOOKUP(EA$421,TabelleK70BI,7,FALSE),""),"")</f>
        <v/>
      </c>
      <c r="EB491" s="4" t="str">
        <f ca="1">IFERROR(IF($B491&lt;&gt;"",VLOOKUP(EB$421,TabelleK70BI,7,FALSE),""),"")</f>
        <v/>
      </c>
      <c r="EC491" s="4" t="str">
        <f ca="1">IFERROR(IF($B491&lt;&gt;"",VLOOKUP(EC$421,TabelleK70BI,7,FALSE),""),"")</f>
        <v/>
      </c>
      <c r="ED491" s="4" t="str">
        <f ca="1">IFERROR(IF($B491&lt;&gt;"",VLOOKUP(ED$421,TabelleK70BI,7,FALSE),""),"")</f>
        <v/>
      </c>
      <c r="EE491" s="4" t="str">
        <f ca="1">IFERROR(IF($B491&lt;&gt;"",VLOOKUP(EE$421,TabelleK70BI,7,FALSE),""),"")</f>
        <v/>
      </c>
      <c r="EF491" s="4" t="str">
        <f ca="1">IFERROR(IF($B491&lt;&gt;"",VLOOKUP(EF$421,TabelleK70BI,7,FALSE),""),"")</f>
        <v/>
      </c>
      <c r="EG491" s="4" t="str">
        <f ca="1">IFERROR(IF($B491&lt;&gt;"",VLOOKUP(EG$421,TabelleK70BI,7,FALSE),""),"")</f>
        <v/>
      </c>
      <c r="EH491" s="4" t="str">
        <f ca="1">IFERROR(IF($B491&lt;&gt;"",VLOOKUP(EH$421,TabelleK70BI,7,FALSE),""),"")</f>
        <v/>
      </c>
      <c r="EI491" s="4" t="str">
        <f ca="1">IFERROR(IF($B491&lt;&gt;"",VLOOKUP(EI$421,TabelleK70BI,7,FALSE),""),"")</f>
        <v/>
      </c>
      <c r="EJ491" s="4" t="str">
        <f ca="1">IFERROR(IF($B491&lt;&gt;"",VLOOKUP(EJ$421,TabelleK70BI,7,FALSE),""),"")</f>
        <v/>
      </c>
      <c r="EK491" s="4" t="str">
        <f ca="1">IFERROR(IF($B491&lt;&gt;"",VLOOKUP(EK$421,TabelleK70BI,7,FALSE),""),"")</f>
        <v/>
      </c>
      <c r="EL491" s="4" t="str">
        <f ca="1">IFERROR(IF($B491&lt;&gt;"",VLOOKUP(EL$421,TabelleK70BI,7,FALSE),""),"")</f>
        <v/>
      </c>
      <c r="EM491" s="4" t="str">
        <f ca="1">IFERROR(IF($B491&lt;&gt;"",VLOOKUP(EM$421,TabelleK70BI,7,FALSE),""),"")</f>
        <v/>
      </c>
      <c r="EN491" s="4" t="str">
        <f ca="1">IFERROR(IF($B491&lt;&gt;"",VLOOKUP(EN$421,TabelleK70BI,7,FALSE),""),"")</f>
        <v/>
      </c>
      <c r="EO491" s="4" t="str">
        <f ca="1">IFERROR(IF($B491&lt;&gt;"",VLOOKUP(EO$421,TabelleK70BI,7,FALSE),""),"")</f>
        <v/>
      </c>
      <c r="EP491" s="4" t="str">
        <f ca="1">IFERROR(IF($B491&lt;&gt;"",VLOOKUP(EP$421,TabelleK70BI,7,FALSE),""),"")</f>
        <v/>
      </c>
      <c r="EQ491" s="4" t="str">
        <f ca="1">IFERROR(IF($B491&lt;&gt;"",VLOOKUP(EQ$421,TabelleK70BI,7,FALSE),""),"")</f>
        <v/>
      </c>
      <c r="ER491" s="4" t="str">
        <f ca="1">IFERROR(IF($B491&lt;&gt;"",VLOOKUP(ER$421,TabelleK70BI,7,FALSE),""),"")</f>
        <v/>
      </c>
      <c r="ES491" s="4" t="str">
        <f ca="1">IFERROR(IF($B491&lt;&gt;"",VLOOKUP(ES$421,TabelleK70BI,7,FALSE),""),"")</f>
        <v/>
      </c>
      <c r="ET491" s="4" t="str">
        <f ca="1">IFERROR(IF($B491&lt;&gt;"",VLOOKUP(ET$421,TabelleK70BI,7,FALSE),""),"")</f>
        <v/>
      </c>
      <c r="EU491" s="4" t="str">
        <f ca="1">IFERROR(IF($B491&lt;&gt;"",VLOOKUP(EU$421,TabelleK70BI,7,FALSE),""),"")</f>
        <v/>
      </c>
      <c r="EV491" s="4" t="str">
        <f ca="1">IFERROR(IF($B491&lt;&gt;"",VLOOKUP(EV$421,TabelleK70BI,7,FALSE),""),"")</f>
        <v/>
      </c>
      <c r="EW491" s="4" t="str">
        <f ca="1">IFERROR(IF($B491&lt;&gt;"",VLOOKUP(EW$421,TabelleK70BI,7,FALSE),""),"")</f>
        <v/>
      </c>
      <c r="EX491" s="4" t="str">
        <f ca="1">IFERROR(IF($B491&lt;&gt;"",VLOOKUP(EX$421,TabelleK70BI,7,FALSE),""),"")</f>
        <v/>
      </c>
      <c r="EY491" s="4" t="str">
        <f ca="1">IFERROR(IF($B491&lt;&gt;"",VLOOKUP(EY$421,TabelleK70BI,7,FALSE),""),"")</f>
        <v/>
      </c>
      <c r="EZ491" s="4" t="str">
        <f ca="1">IFERROR(IF($B491&lt;&gt;"",VLOOKUP(EZ$421,TabelleK70BI,7,FALSE),""),"")</f>
        <v/>
      </c>
      <c r="FA491" s="4" t="str">
        <f ca="1">IFERROR(IF($B491&lt;&gt;"",VLOOKUP(FA$421,TabelleK70BI,7,FALSE),""),"")</f>
        <v/>
      </c>
      <c r="FB491" s="4" t="str">
        <f ca="1">IFERROR(IF($B491&lt;&gt;"",VLOOKUP(FB$421,TabelleK70BI,7,FALSE),""),"")</f>
        <v/>
      </c>
      <c r="FC491" s="4" t="str">
        <f ca="1">IFERROR(IF($B491&lt;&gt;"",VLOOKUP(FC$421,TabelleK70BI,7,FALSE),""),"")</f>
        <v/>
      </c>
      <c r="FD491" s="4" t="str">
        <f ca="1">IFERROR(IF($B491&lt;&gt;"",VLOOKUP(FD$421,TabelleK70BI,7,FALSE),""),"")</f>
        <v/>
      </c>
      <c r="FE491" s="4" t="str">
        <f ca="1">IFERROR(IF($B491&lt;&gt;"",VLOOKUP(FE$421,TabelleK70BI,7,FALSE),""),"")</f>
        <v/>
      </c>
      <c r="FF491" s="4" t="str">
        <f ca="1">IFERROR(IF($B491&lt;&gt;"",VLOOKUP(FF$421,TabelleK70BI,7,FALSE),""),"")</f>
        <v/>
      </c>
      <c r="FG491" s="4" t="str">
        <f ca="1">IFERROR(IF($B491&lt;&gt;"",VLOOKUP(FG$421,TabelleK70BI,7,FALSE),""),"")</f>
        <v/>
      </c>
      <c r="FH491" s="4" t="str">
        <f ca="1">IFERROR(IF($B491&lt;&gt;"",VLOOKUP(FH$421,TabelleK70BI,7,FALSE),""),"")</f>
        <v/>
      </c>
      <c r="FI491" s="4" t="str">
        <f ca="1">IFERROR(IF($B491&lt;&gt;"",VLOOKUP(FI$421,TabelleK70BI,7,FALSE),""),"")</f>
        <v/>
      </c>
      <c r="FJ491" s="4" t="str">
        <f ca="1">IFERROR(IF($B491&lt;&gt;"",VLOOKUP(FJ$421,TabelleK70BI,7,FALSE),""),"")</f>
        <v/>
      </c>
      <c r="FK491" s="4" t="str">
        <f ca="1">IFERROR(IF($B491&lt;&gt;"",VLOOKUP(FK$421,TabelleK70BI,7,FALSE),""),"")</f>
        <v/>
      </c>
      <c r="FL491" s="4" t="str">
        <f ca="1">IFERROR(IF($B491&lt;&gt;"",VLOOKUP(FL$421,TabelleK70BI,7,FALSE),""),"")</f>
        <v/>
      </c>
      <c r="FM491" s="4" t="str">
        <f ca="1">IFERROR(IF($B491&lt;&gt;"",VLOOKUP(FM$421,TabelleK70BI,7,FALSE),""),"")</f>
        <v/>
      </c>
      <c r="FN491" s="4" t="str">
        <f ca="1">IFERROR(IF($B491&lt;&gt;"",VLOOKUP(FN$421,TabelleK70BI,7,FALSE),""),"")</f>
        <v/>
      </c>
      <c r="FO491" s="4" t="str">
        <f ca="1">IFERROR(IF($B491&lt;&gt;"",VLOOKUP(FO$421,TabelleK70BI,7,FALSE),""),"")</f>
        <v/>
      </c>
      <c r="FP491" s="4" t="str">
        <f ca="1">IFERROR(IF($B491&lt;&gt;"",VLOOKUP(FP$421,TabelleK70BI,7,FALSE),""),"")</f>
        <v/>
      </c>
      <c r="FQ491" s="4" t="str">
        <f ca="1">IFERROR(IF($B491&lt;&gt;"",VLOOKUP(FQ$421,TabelleK70BI,7,FALSE),""),"")</f>
        <v/>
      </c>
      <c r="FR491" s="4" t="str">
        <f ca="1">IFERROR(IF($B491&lt;&gt;"",VLOOKUP(FR$421,TabelleK70BI,7,FALSE),""),"")</f>
        <v/>
      </c>
      <c r="FS491" s="4" t="str">
        <f ca="1">IFERROR(IF($B491&lt;&gt;"",VLOOKUP(FS$421,TabelleK70BI,7,FALSE),""),"")</f>
        <v/>
      </c>
      <c r="FT491" s="4" t="str">
        <f ca="1">IFERROR(IF($B491&lt;&gt;"",VLOOKUP(FT$421,TabelleK70BI,7,FALSE),""),"")</f>
        <v/>
      </c>
      <c r="FU491" s="4" t="str">
        <f ca="1">IFERROR(IF($B491&lt;&gt;"",VLOOKUP(FU$421,TabelleK70BI,7,FALSE),""),"")</f>
        <v/>
      </c>
      <c r="FV491" s="4" t="str">
        <f ca="1">IFERROR(IF($B491&lt;&gt;"",VLOOKUP(FV$421,TabelleK70BI,7,FALSE),""),"")</f>
        <v/>
      </c>
      <c r="FW491" s="4" t="str">
        <f ca="1">IFERROR(IF($B491&lt;&gt;"",VLOOKUP(FW$421,TabelleK70BI,7,FALSE),""),"")</f>
        <v/>
      </c>
      <c r="FX491" s="4" t="str">
        <f ca="1">IFERROR(IF($B491&lt;&gt;"",VLOOKUP(FX$421,TabelleK70BI,7,FALSE),""),"")</f>
        <v/>
      </c>
      <c r="FY491" s="4" t="str">
        <f ca="1">IFERROR(IF($B491&lt;&gt;"",VLOOKUP(FY$421,TabelleK70BI,7,FALSE),""),"")</f>
        <v/>
      </c>
      <c r="FZ491" s="4" t="str">
        <f ca="1">IFERROR(IF($B491&lt;&gt;"",VLOOKUP(FZ$421,TabelleK70BI,7,FALSE),""),"")</f>
        <v/>
      </c>
      <c r="GA491" s="4" t="str">
        <f ca="1">IFERROR(IF($B491&lt;&gt;"",VLOOKUP(GA$421,TabelleK70BI,7,FALSE),""),"")</f>
        <v/>
      </c>
      <c r="GB491" s="4" t="str">
        <f ca="1">IFERROR(IF($B491&lt;&gt;"",VLOOKUP(GB$421,TabelleK70BI,7,FALSE),""),"")</f>
        <v/>
      </c>
      <c r="GC491" s="4" t="str">
        <f ca="1">IFERROR(IF($B491&lt;&gt;"",VLOOKUP(GC$421,TabelleK70BI,7,FALSE),""),"")</f>
        <v/>
      </c>
      <c r="GD491" s="4" t="str">
        <f ca="1">IFERROR(IF($B491&lt;&gt;"",VLOOKUP(GD$421,TabelleK70BI,7,FALSE),""),"")</f>
        <v/>
      </c>
      <c r="GE491" s="4" t="str">
        <f ca="1">IFERROR(IF($B491&lt;&gt;"",VLOOKUP(GE$421,TabelleK70BI,7,FALSE),""),"")</f>
        <v/>
      </c>
      <c r="GF491" s="4" t="str">
        <f ca="1">IFERROR(IF($B491&lt;&gt;"",VLOOKUP(GF$421,TabelleK70BI,7,FALSE),""),"")</f>
        <v/>
      </c>
      <c r="GG491" s="4" t="str">
        <f ca="1">IFERROR(IF($B491&lt;&gt;"",VLOOKUP(GG$421,TabelleK70BI,7,FALSE),""),"")</f>
        <v/>
      </c>
      <c r="GH491" s="4" t="str">
        <f ca="1">IFERROR(IF($B491&lt;&gt;"",VLOOKUP(GH$421,TabelleK70BI,7,FALSE),""),"")</f>
        <v/>
      </c>
      <c r="GI491" s="4" t="str">
        <f ca="1">IFERROR(IF($B491&lt;&gt;"",VLOOKUP(GI$421,TabelleK70BI,7,FALSE),""),"")</f>
        <v/>
      </c>
      <c r="GJ491" s="4" t="str">
        <f ca="1">IFERROR(IF($B491&lt;&gt;"",VLOOKUP(GJ$421,TabelleK70BI,7,FALSE),""),"")</f>
        <v/>
      </c>
      <c r="GK491" s="4" t="str">
        <f ca="1">IFERROR(IF($B491&lt;&gt;"",VLOOKUP(GK$421,TabelleK70BI,7,FALSE),""),"")</f>
        <v/>
      </c>
      <c r="GL491" s="4" t="str">
        <f ca="1">IFERROR(IF($B491&lt;&gt;"",VLOOKUP(GL$421,TabelleK70BI,7,FALSE),""),"")</f>
        <v/>
      </c>
      <c r="GM491" s="4" t="str">
        <f ca="1">IFERROR(IF($B491&lt;&gt;"",VLOOKUP(GM$421,TabelleK70BI,7,FALSE),""),"")</f>
        <v/>
      </c>
      <c r="GN491" s="4" t="str">
        <f ca="1">IFERROR(IF($B491&lt;&gt;"",VLOOKUP(GN$421,TabelleK70BI,7,FALSE),""),"")</f>
        <v/>
      </c>
      <c r="GO491" s="4" t="str">
        <f ca="1">IFERROR(IF($B491&lt;&gt;"",VLOOKUP(GO$421,TabelleK70BI,7,FALSE),""),"")</f>
        <v/>
      </c>
      <c r="GP491" s="4" t="str">
        <f ca="1">IFERROR(IF($B491&lt;&gt;"",VLOOKUP(GP$421,TabelleK70BI,7,FALSE),""),"")</f>
        <v/>
      </c>
      <c r="GQ491" s="4" t="str">
        <f ca="1">IFERROR(IF($B491&lt;&gt;"",VLOOKUP(GQ$421,TabelleK70BI,7,FALSE),""),"")</f>
        <v/>
      </c>
      <c r="GR491" s="4" t="str">
        <f ca="1">IFERROR(IF($B491&lt;&gt;"",VLOOKUP(GR$421,TabelleK70BI,7,FALSE),""),"")</f>
        <v/>
      </c>
      <c r="GS491" s="4" t="str">
        <f ca="1">IFERROR(IF($B491&lt;&gt;"",VLOOKUP(GS$421,TabelleK70BI,7,FALSE),""),"")</f>
        <v/>
      </c>
      <c r="GT491" s="4" t="str">
        <f ca="1">IFERROR(IF($B491&lt;&gt;"",VLOOKUP(GT$421,TabelleK70BI,7,FALSE),""),"")</f>
        <v/>
      </c>
      <c r="GU491" s="4" t="str">
        <f ca="1">IFERROR(IF($B491&lt;&gt;"",VLOOKUP(GU$421,TabelleK70BI,7,FALSE),""),"")</f>
        <v/>
      </c>
      <c r="GV491" s="4" t="str">
        <f ca="1">IFERROR(IF($B491&lt;&gt;"",VLOOKUP(GV$421,TabelleK70BI,7,FALSE),""),"")</f>
        <v/>
      </c>
      <c r="GW491" s="4" t="str">
        <f ca="1">IFERROR(IF($B491&lt;&gt;"",VLOOKUP(GW$421,TabelleK70BI,7,FALSE),""),"")</f>
        <v/>
      </c>
      <c r="GX491" s="4" t="str">
        <f ca="1">IFERROR(IF($B491&lt;&gt;"",VLOOKUP(GX$421,TabelleK70BI,7,FALSE),""),"")</f>
        <v/>
      </c>
      <c r="GY491" s="4" t="str">
        <f ca="1">IFERROR(IF($B491&lt;&gt;"",VLOOKUP(GY$421,TabelleK70BI,7,FALSE),""),"")</f>
        <v/>
      </c>
      <c r="GZ491" s="4" t="str">
        <f ca="1">IFERROR(IF($B491&lt;&gt;"",VLOOKUP(GZ$421,TabelleK70BI,7,FALSE),""),"")</f>
        <v/>
      </c>
      <c r="HA491" s="4" t="str">
        <f ca="1">IFERROR(IF($B491&lt;&gt;"",VLOOKUP(HA$421,TabelleK70BI,7,FALSE),""),"")</f>
        <v/>
      </c>
      <c r="HB491" s="4" t="str">
        <f ca="1">IFERROR(IF($B491&lt;&gt;"",VLOOKUP(HB$421,TabelleK70BI,7,FALSE),""),"")</f>
        <v/>
      </c>
      <c r="HC491" s="4" t="str">
        <f ca="1">IFERROR(IF($B491&lt;&gt;"",VLOOKUP(HC$421,TabelleK70BI,7,FALSE),""),"")</f>
        <v/>
      </c>
      <c r="HD491" s="4" t="str">
        <f ca="1">IFERROR(IF($B491&lt;&gt;"",VLOOKUP(HD$421,TabelleK70BI,7,FALSE),""),"")</f>
        <v/>
      </c>
      <c r="HE491" s="4" t="str">
        <f ca="1">IFERROR(IF($B491&lt;&gt;"",VLOOKUP(HE$421,TabelleK70BI,7,FALSE),""),"")</f>
        <v/>
      </c>
      <c r="HF491" s="4" t="str">
        <f ca="1">IFERROR(IF($B491&lt;&gt;"",VLOOKUP(HF$421,TabelleK70BI,7,FALSE),""),"")</f>
        <v/>
      </c>
      <c r="HG491" s="4" t="str">
        <f ca="1">IFERROR(IF($B491&lt;&gt;"",VLOOKUP(HG$421,TabelleK70BI,7,FALSE),""),"")</f>
        <v/>
      </c>
      <c r="HH491" s="4" t="str">
        <f ca="1">IFERROR(IF($B491&lt;&gt;"",VLOOKUP(HH$421,TabelleK70BI,7,FALSE),""),"")</f>
        <v/>
      </c>
      <c r="HI491" s="4" t="str">
        <f ca="1">IFERROR(IF($B491&lt;&gt;"",VLOOKUP(HI$421,TabelleK70BI,7,FALSE),""),"")</f>
        <v/>
      </c>
      <c r="HJ491" s="4" t="str">
        <f ca="1">IFERROR(IF($B491&lt;&gt;"",VLOOKUP(HJ$421,TabelleK70BI,7,FALSE),""),"")</f>
        <v/>
      </c>
      <c r="HK491" s="4" t="str">
        <f ca="1">IFERROR(IF($B491&lt;&gt;"",VLOOKUP(HK$421,TabelleK70BI,7,FALSE),""),"")</f>
        <v/>
      </c>
      <c r="HL491" s="4" t="str">
        <f ca="1">IFERROR(IF($B491&lt;&gt;"",VLOOKUP(HL$421,TabelleK70BI,7,FALSE),""),"")</f>
        <v/>
      </c>
      <c r="HM491" s="4" t="str">
        <f ca="1">IFERROR(IF($B491&lt;&gt;"",VLOOKUP(HM$421,TabelleK70BI,7,FALSE),""),"")</f>
        <v/>
      </c>
      <c r="HN491" s="4" t="str">
        <f ca="1">IFERROR(IF($B491&lt;&gt;"",VLOOKUP(HN$421,TabelleK70BI,7,FALSE),""),"")</f>
        <v/>
      </c>
      <c r="HO491" s="4" t="str">
        <f ca="1">IFERROR(IF($B491&lt;&gt;"",VLOOKUP(HO$421,TabelleK70BI,7,FALSE),""),"")</f>
        <v/>
      </c>
      <c r="HP491" s="4" t="str">
        <f ca="1">IFERROR(IF($B491&lt;&gt;"",VLOOKUP(HP$421,TabelleK70BI,7,FALSE),""),"")</f>
        <v/>
      </c>
      <c r="HQ491" s="4" t="str">
        <f ca="1">IFERROR(IF($B491&lt;&gt;"",VLOOKUP(HQ$421,TabelleK70BI,7,FALSE),""),"")</f>
        <v/>
      </c>
      <c r="HR491" s="4" t="str">
        <f ca="1">IFERROR(IF($B491&lt;&gt;"",VLOOKUP(HR$421,TabelleK70BI,7,FALSE),""),"")</f>
        <v/>
      </c>
      <c r="HS491" s="4" t="str">
        <f ca="1">IFERROR(IF($B491&lt;&gt;"",VLOOKUP(HS$421,TabelleK70BI,7,FALSE),""),"")</f>
        <v/>
      </c>
      <c r="HT491" s="4" t="str">
        <f ca="1">IFERROR(IF($B491&lt;&gt;"",VLOOKUP(HT$421,TabelleK70BI,7,FALSE),""),"")</f>
        <v/>
      </c>
      <c r="HU491" s="4" t="str">
        <f ca="1">IFERROR(IF($B491&lt;&gt;"",VLOOKUP(HU$421,TabelleK70BI,7,FALSE),""),"")</f>
        <v/>
      </c>
      <c r="HV491" s="4" t="str">
        <f ca="1">IFERROR(IF($B491&lt;&gt;"",VLOOKUP(HV$421,TabelleK70BI,7,FALSE),""),"")</f>
        <v/>
      </c>
      <c r="HW491" s="4" t="str">
        <f ca="1">IFERROR(IF($B491&lt;&gt;"",VLOOKUP(HW$421,TabelleK70BI,7,FALSE),""),"")</f>
        <v/>
      </c>
      <c r="HX491" s="4" t="str">
        <f ca="1">IFERROR(IF($B491&lt;&gt;"",VLOOKUP(HX$421,TabelleK70BI,7,FALSE),""),"")</f>
        <v/>
      </c>
      <c r="HY491" s="4" t="str">
        <f ca="1">IFERROR(IF($B491&lt;&gt;"",VLOOKUP(HY$421,TabelleK70BI,7,FALSE),""),"")</f>
        <v/>
      </c>
      <c r="HZ491" s="4" t="str">
        <f ca="1">IFERROR(IF($B491&lt;&gt;"",VLOOKUP(HZ$421,TabelleK70BI,7,FALSE),""),"")</f>
        <v/>
      </c>
      <c r="IA491" s="4" t="str">
        <f ca="1">IFERROR(IF($B491&lt;&gt;"",VLOOKUP(IA$421,TabelleK70BI,7,FALSE),""),"")</f>
        <v/>
      </c>
      <c r="IB491" s="4" t="str">
        <f ca="1">IFERROR(IF($B491&lt;&gt;"",VLOOKUP(IB$421,TabelleK70BI,7,FALSE),""),"")</f>
        <v/>
      </c>
      <c r="IC491" s="4" t="str">
        <f ca="1">IFERROR(IF($B491&lt;&gt;"",VLOOKUP(IC$421,TabelleK70BI,7,FALSE),""),"")</f>
        <v/>
      </c>
      <c r="ID491" s="4" t="str">
        <f ca="1">IFERROR(IF($B491&lt;&gt;"",VLOOKUP(ID$421,TabelleK70BI,7,FALSE),""),"")</f>
        <v/>
      </c>
      <c r="IE491" s="4" t="str">
        <f ca="1">IFERROR(IF($B491&lt;&gt;"",VLOOKUP(IE$421,TabelleK70BI,7,FALSE),""),"")</f>
        <v/>
      </c>
      <c r="IF491" s="4" t="str">
        <f ca="1">IFERROR(IF($B491&lt;&gt;"",VLOOKUP(IF$421,TabelleK70BI,7,FALSE),""),"")</f>
        <v/>
      </c>
      <c r="IG491" s="4" t="str">
        <f ca="1">IFERROR(IF($B491&lt;&gt;"",VLOOKUP(IG$421,TabelleK70BI,7,FALSE),""),"")</f>
        <v/>
      </c>
      <c r="IH491" s="4" t="str">
        <f ca="1">IFERROR(IF($B491&lt;&gt;"",VLOOKUP(IH$421,TabelleK70BI,7,FALSE),""),"")</f>
        <v/>
      </c>
      <c r="II491" s="4" t="str">
        <f ca="1">IFERROR(IF($B491&lt;&gt;"",VLOOKUP(II$421,TabelleK70BI,7,FALSE),""),"")</f>
        <v/>
      </c>
      <c r="IJ491" s="4" t="str">
        <f ca="1">IFERROR(IF($B491&lt;&gt;"",VLOOKUP(IJ$421,TabelleK70BI,7,FALSE),""),"")</f>
        <v/>
      </c>
      <c r="IK491" s="4" t="str">
        <f ca="1">IFERROR(IF($B491&lt;&gt;"",VLOOKUP(IK$421,TabelleK70BI,7,FALSE),""),"")</f>
        <v/>
      </c>
      <c r="IL491" s="4" t="str">
        <f ca="1">IFERROR(IF($B491&lt;&gt;"",VLOOKUP(IL$421,TabelleK70BI,7,FALSE),""),"")</f>
        <v/>
      </c>
      <c r="IM491" s="4" t="str">
        <f ca="1">IFERROR(IF($B491&lt;&gt;"",VLOOKUP(IM$421,TabelleK70BI,7,FALSE),""),"")</f>
        <v/>
      </c>
      <c r="IN491" s="4" t="str">
        <f ca="1">IFERROR(IF($B491&lt;&gt;"",VLOOKUP(IN$421,TabelleK70BI,7,FALSE),""),"")</f>
        <v/>
      </c>
      <c r="IO491" s="4" t="str">
        <f ca="1">IFERROR(IF($B491&lt;&gt;"",VLOOKUP(IO$421,TabelleK70BI,7,FALSE),""),"")</f>
        <v/>
      </c>
      <c r="IP491" s="4" t="str">
        <f ca="1">IFERROR(IF($B491&lt;&gt;"",VLOOKUP(IP$421,TabelleK70BI,7,FALSE),""),"")</f>
        <v/>
      </c>
      <c r="IQ491" s="4" t="str">
        <f ca="1">IFERROR(IF($B491&lt;&gt;"",VLOOKUP(IQ$421,TabelleK70BI,7,FALSE),""),"")</f>
        <v/>
      </c>
      <c r="IR491" s="4" t="str">
        <f ca="1">IFERROR(IF($B491&lt;&gt;"",VLOOKUP(IR$421,TabelleK70BI,7,FALSE),""),"")</f>
        <v/>
      </c>
      <c r="IS491" s="4" t="str">
        <f ca="1">IFERROR(IF($B491&lt;&gt;"",VLOOKUP(IS$421,TabelleK70BI,7,FALSE),""),"")</f>
        <v/>
      </c>
      <c r="IT491" s="4" t="str">
        <f ca="1">IFERROR(IF($B491&lt;&gt;"",VLOOKUP(IT$421,TabelleK70BI,7,FALSE),""),"")</f>
        <v/>
      </c>
      <c r="IU491" s="4" t="str">
        <f ca="1">IFERROR(IF($B491&lt;&gt;"",VLOOKUP(IU$421,TabelleK70BI,7,FALSE),""),"")</f>
        <v/>
      </c>
      <c r="IV491" s="4" t="str">
        <f ca="1">IFERROR(IF($B491&lt;&gt;"",VLOOKUP(IV$421,TabelleK70BI,7,FALSE),""),"")</f>
        <v/>
      </c>
      <c r="IW491" s="4" t="str">
        <f ca="1">IFERROR(IF($B491&lt;&gt;"",VLOOKUP(IW$421,TabelleK70BI,7,FALSE),""),"")</f>
        <v/>
      </c>
      <c r="IX491" s="4" t="str">
        <f ca="1">IFERROR(IF($B491&lt;&gt;"",VLOOKUP(IX$421,TabelleK70BI,7,FALSE),""),"")</f>
        <v/>
      </c>
      <c r="IY491" s="4" t="str">
        <f ca="1">IFERROR(IF($B491&lt;&gt;"",VLOOKUP(IY$421,TabelleK70BI,7,FALSE),""),"")</f>
        <v/>
      </c>
      <c r="IZ491" s="4" t="str">
        <f ca="1">IFERROR(IF($B491&lt;&gt;"",VLOOKUP(IZ$421,TabelleK70BI,7,FALSE),""),"")</f>
        <v/>
      </c>
      <c r="JA491" s="4" t="str">
        <f ca="1">IFERROR(IF($B491&lt;&gt;"",VLOOKUP(JA$421,TabelleK70BI,7,FALSE),""),"")</f>
        <v/>
      </c>
      <c r="JB491" s="4" t="str">
        <f ca="1">IFERROR(IF($B491&lt;&gt;"",VLOOKUP(JB$421,TabelleK70BI,7,FALSE),""),"")</f>
        <v/>
      </c>
      <c r="JC491" s="4" t="str">
        <f ca="1">IFERROR(IF($B491&lt;&gt;"",VLOOKUP(JC$421,TabelleK70BI,7,FALSE),""),"")</f>
        <v/>
      </c>
      <c r="JD491" s="4" t="str">
        <f ca="1">IFERROR(IF($B491&lt;&gt;"",VLOOKUP(JD$421,TabelleK70BI,7,FALSE),""),"")</f>
        <v/>
      </c>
      <c r="JE491" s="4" t="str">
        <f ca="1">IFERROR(IF($B491&lt;&gt;"",VLOOKUP(JE$421,TabelleK70BI,7,FALSE),""),"")</f>
        <v/>
      </c>
      <c r="JF491" s="4" t="str">
        <f ca="1">IFERROR(IF($B491&lt;&gt;"",VLOOKUP(JF$421,TabelleK70BI,7,FALSE),""),"")</f>
        <v/>
      </c>
      <c r="JG491" s="4" t="str">
        <f ca="1">IFERROR(IF($B491&lt;&gt;"",VLOOKUP(JG$421,TabelleK70BI,7,FALSE),""),"")</f>
        <v/>
      </c>
      <c r="JH491" s="4" t="str">
        <f ca="1">IFERROR(IF($B491&lt;&gt;"",VLOOKUP(JH$421,TabelleK70BI,7,FALSE),""),"")</f>
        <v/>
      </c>
      <c r="JI491" s="4" t="str">
        <f ca="1">IFERROR(IF($B491&lt;&gt;"",VLOOKUP(JI$421,TabelleK70BI,7,FALSE),""),"")</f>
        <v/>
      </c>
      <c r="JJ491" s="4" t="str">
        <f ca="1">IFERROR(IF($B491&lt;&gt;"",VLOOKUP(JJ$421,TabelleK70BI,7,FALSE),""),"")</f>
        <v/>
      </c>
      <c r="JK491" s="4" t="str">
        <f ca="1">IFERROR(IF($B491&lt;&gt;"",VLOOKUP(JK$421,TabelleK70BI,7,FALSE),""),"")</f>
        <v/>
      </c>
      <c r="JL491" s="4" t="str">
        <f ca="1">IFERROR(IF($B491&lt;&gt;"",VLOOKUP(JL$421,TabelleK70BI,7,FALSE),""),"")</f>
        <v/>
      </c>
      <c r="JM491" s="4" t="str">
        <f ca="1">IFERROR(IF($B491&lt;&gt;"",VLOOKUP(JM$421,TabelleK70BI,7,FALSE),""),"")</f>
        <v/>
      </c>
      <c r="JN491" s="4" t="str">
        <f ca="1">IFERROR(IF($B491&lt;&gt;"",VLOOKUP(JN$421,TabelleK70BI,7,FALSE),""),"")</f>
        <v/>
      </c>
      <c r="JO491" s="4" t="str">
        <f ca="1">IFERROR(IF($B491&lt;&gt;"",VLOOKUP(JO$421,TabelleK70BI,7,FALSE),""),"")</f>
        <v/>
      </c>
      <c r="JP491" s="4" t="str">
        <f ca="1">IFERROR(IF($B491&lt;&gt;"",VLOOKUP(JP$421,TabelleK70BI,7,FALSE),""),"")</f>
        <v/>
      </c>
      <c r="JQ491" s="4" t="str">
        <f ca="1">IFERROR(IF($B491&lt;&gt;"",VLOOKUP(JQ$421,TabelleK70BI,7,FALSE),""),"")</f>
        <v/>
      </c>
      <c r="JR491" s="4" t="str">
        <f ca="1">IFERROR(IF($B491&lt;&gt;"",VLOOKUP(JR$421,TabelleK70BI,7,FALSE),""),"")</f>
        <v/>
      </c>
      <c r="JS491" s="4" t="str">
        <f ca="1">IFERROR(IF($B491&lt;&gt;"",VLOOKUP(JS$421,TabelleK70BI,7,FALSE),""),"")</f>
        <v/>
      </c>
      <c r="JT491" s="4" t="str">
        <f ca="1">IFERROR(IF($B491&lt;&gt;"",VLOOKUP(JT$421,TabelleK70BI,7,FALSE),""),"")</f>
        <v/>
      </c>
      <c r="JU491" s="4" t="str">
        <f ca="1">IFERROR(IF($B491&lt;&gt;"",VLOOKUP(JU$421,TabelleK70BI,7,FALSE),""),"")</f>
        <v/>
      </c>
      <c r="JV491" s="4" t="str">
        <f ca="1">IFERROR(IF($B491&lt;&gt;"",VLOOKUP(JV$421,TabelleK70BI,7,FALSE),""),"")</f>
        <v/>
      </c>
      <c r="JW491" s="4" t="str">
        <f ca="1">IFERROR(IF($B491&lt;&gt;"",VLOOKUP(JW$421,TabelleK70BI,7,FALSE),""),"")</f>
        <v/>
      </c>
      <c r="JX491" s="4" t="str">
        <f ca="1">IFERROR(IF($B491&lt;&gt;"",VLOOKUP(JX$421,TabelleK70BI,7,FALSE),""),"")</f>
        <v/>
      </c>
      <c r="JY491" s="4" t="str">
        <f ca="1">IFERROR(IF($B491&lt;&gt;"",VLOOKUP(JY$421,TabelleK70BI,7,FALSE),""),"")</f>
        <v/>
      </c>
      <c r="JZ491" s="4" t="str">
        <f ca="1">IFERROR(IF($B491&lt;&gt;"",VLOOKUP(JZ$421,TabelleK70BI,7,FALSE),""),"")</f>
        <v/>
      </c>
      <c r="KA491" s="4" t="str">
        <f ca="1">IFERROR(IF($B491&lt;&gt;"",VLOOKUP(KA$421,TabelleK70BI,7,FALSE),""),"")</f>
        <v/>
      </c>
      <c r="KB491" s="4" t="str">
        <f ca="1">IFERROR(IF($B491&lt;&gt;"",VLOOKUP(KB$421,TabelleK70BI,7,FALSE),""),"")</f>
        <v/>
      </c>
      <c r="KC491" s="4" t="str">
        <f ca="1">IFERROR(IF($B491&lt;&gt;"",VLOOKUP(KC$421,TabelleK70BI,7,FALSE),""),"")</f>
        <v/>
      </c>
      <c r="KD491" s="4" t="str">
        <f ca="1">IFERROR(IF($B491&lt;&gt;"",VLOOKUP(KD$421,TabelleK70BI,7,FALSE),""),"")</f>
        <v/>
      </c>
      <c r="KE491" s="4" t="str">
        <f ca="1">IFERROR(IF($B491&lt;&gt;"",VLOOKUP(KE$421,TabelleK70BI,7,FALSE),""),"")</f>
        <v/>
      </c>
      <c r="KF491" s="4" t="str">
        <f ca="1">IFERROR(IF($B491&lt;&gt;"",VLOOKUP(KF$421,TabelleK70BI,7,FALSE),""),"")</f>
        <v/>
      </c>
      <c r="KG491" s="4" t="str">
        <f ca="1">IFERROR(IF($B491&lt;&gt;"",VLOOKUP(KG$421,TabelleK70BI,7,FALSE),""),"")</f>
        <v/>
      </c>
      <c r="KH491" s="4" t="str">
        <f ca="1">IFERROR(IF($B491&lt;&gt;"",VLOOKUP(KH$421,TabelleK70BI,7,FALSE),""),"")</f>
        <v/>
      </c>
      <c r="KI491" s="4" t="str">
        <f ca="1">IFERROR(IF($B491&lt;&gt;"",VLOOKUP(KI$421,TabelleK70BI,7,FALSE),""),"")</f>
        <v/>
      </c>
      <c r="KJ491" s="4" t="str">
        <f ca="1">IFERROR(IF($B491&lt;&gt;"",VLOOKUP(KJ$421,TabelleK70BI,7,FALSE),""),"")</f>
        <v/>
      </c>
      <c r="KK491" s="4" t="str">
        <f ca="1">IFERROR(IF($B491&lt;&gt;"",VLOOKUP(KK$421,TabelleK70BI,7,FALSE),""),"")</f>
        <v/>
      </c>
      <c r="KL491" s="4" t="str">
        <f ca="1">IFERROR(IF($B491&lt;&gt;"",VLOOKUP(KL$421,TabelleK70BI,7,FALSE),""),"")</f>
        <v/>
      </c>
      <c r="KM491" s="4" t="str">
        <f ca="1">IFERROR(IF($B491&lt;&gt;"",VLOOKUP(KM$421,TabelleK70BI,7,FALSE),""),"")</f>
        <v/>
      </c>
      <c r="KN491" s="4" t="str">
        <f ca="1">IFERROR(IF($B491&lt;&gt;"",VLOOKUP(KN$421,TabelleK70BI,7,FALSE),""),"")</f>
        <v/>
      </c>
      <c r="KO491" s="4" t="str">
        <f ca="1">IFERROR(IF($B491&lt;&gt;"",VLOOKUP(KO$421,TabelleK70BI,7,FALSE),""),"")</f>
        <v/>
      </c>
      <c r="KP491" s="4" t="str">
        <f ca="1">IFERROR(IF($B491&lt;&gt;"",VLOOKUP(KP$421,TabelleK70BI,7,FALSE),""),"")</f>
        <v/>
      </c>
      <c r="KQ491" s="4" t="str">
        <f ca="1">IFERROR(IF($B491&lt;&gt;"",VLOOKUP(KQ$421,TabelleK70BI,7,FALSE),""),"")</f>
        <v/>
      </c>
      <c r="KR491" s="4" t="str">
        <f>IFERROR(VLOOKUP($KR$421,TabelleK70BI,7,FALSE),"")</f>
        <v/>
      </c>
      <c r="KS491" s="4" t="str">
        <f>IFERROR(VLOOKUP($KS$421,TabelleK70BI,7,FALSE),"")</f>
        <v/>
      </c>
    </row>
    <row r="492" spans="2:305" ht="12.75" hidden="1" customHeight="1" x14ac:dyDescent="0.2">
      <c r="B492" s="138" t="str">
        <f t="shared" ca="1" si="199"/>
        <v/>
      </c>
      <c r="C492" s="4" t="str">
        <f ca="1">IFERROR(IF($B492&lt;&gt;"",VLOOKUP(C$421,TabelleK71BI,7,FALSE),""),"")</f>
        <v/>
      </c>
      <c r="D492" s="4" t="str">
        <f ca="1">IFERROR(IF($B492&lt;&gt;"",VLOOKUP(D$421,TabelleK71BI,7,FALSE),""),"")</f>
        <v/>
      </c>
      <c r="E492" s="4" t="str">
        <f ca="1">IFERROR(IF($B492&lt;&gt;"",VLOOKUP(E$421,TabelleK71BI,7,FALSE),""),"")</f>
        <v/>
      </c>
      <c r="F492" s="4" t="str">
        <f ca="1">IFERROR(IF($B492&lt;&gt;"",VLOOKUP(F$421,TabelleK71BI,7,FALSE),""),"")</f>
        <v/>
      </c>
      <c r="G492" s="4" t="str">
        <f ca="1">IFERROR(IF($B492&lt;&gt;"",VLOOKUP(G$421,TabelleK71BI,7,FALSE),""),"")</f>
        <v/>
      </c>
      <c r="H492" s="4" t="str">
        <f ca="1">IFERROR(IF($B492&lt;&gt;"",VLOOKUP(H$421,TabelleK71BI,7,FALSE),""),"")</f>
        <v/>
      </c>
      <c r="I492" s="4" t="str">
        <f ca="1">IFERROR(IF($B492&lt;&gt;"",VLOOKUP(I$421,TabelleK71BI,7,FALSE),""),"")</f>
        <v/>
      </c>
      <c r="J492" s="4" t="str">
        <f ca="1">IFERROR(IF($B492&lt;&gt;"",VLOOKUP(J$421,TabelleK71BI,7,FALSE),""),"")</f>
        <v/>
      </c>
      <c r="K492" s="4" t="str">
        <f ca="1">IFERROR(IF($B492&lt;&gt;"",VLOOKUP(K$421,TabelleK71BI,7,FALSE),""),"")</f>
        <v/>
      </c>
      <c r="L492" s="4" t="str">
        <f ca="1">IFERROR(IF($B492&lt;&gt;"",VLOOKUP(L$421,TabelleK71BI,7,FALSE),""),"")</f>
        <v/>
      </c>
      <c r="M492" s="4" t="str">
        <f ca="1">IFERROR(IF($B492&lt;&gt;"",VLOOKUP(M$421,TabelleK71BI,7,FALSE),""),"")</f>
        <v/>
      </c>
      <c r="N492" s="4" t="str">
        <f ca="1">IFERROR(IF($B492&lt;&gt;"",VLOOKUP(N$421,TabelleK71BI,7,FALSE),""),"")</f>
        <v/>
      </c>
      <c r="O492" s="4" t="str">
        <f ca="1">IFERROR(IF($B492&lt;&gt;"",VLOOKUP(O$421,TabelleK71BI,7,FALSE),""),"")</f>
        <v/>
      </c>
      <c r="P492" s="4" t="str">
        <f ca="1">IFERROR(IF($B492&lt;&gt;"",VLOOKUP(P$421,TabelleK71BI,7,FALSE),""),"")</f>
        <v/>
      </c>
      <c r="Q492" s="4" t="str">
        <f ca="1">IFERROR(IF($B492&lt;&gt;"",VLOOKUP(Q$421,TabelleK71BI,7,FALSE),""),"")</f>
        <v/>
      </c>
      <c r="R492" s="4" t="str">
        <f ca="1">IFERROR(IF($B492&lt;&gt;"",VLOOKUP(R$421,TabelleK71BI,7,FALSE),""),"")</f>
        <v/>
      </c>
      <c r="S492" s="4" t="str">
        <f ca="1">IFERROR(IF($B492&lt;&gt;"",VLOOKUP(S$421,TabelleK71BI,7,FALSE),""),"")</f>
        <v/>
      </c>
      <c r="T492" s="4" t="str">
        <f ca="1">IFERROR(IF($B492&lt;&gt;"",VLOOKUP(T$421,TabelleK71BI,7,FALSE),""),"")</f>
        <v/>
      </c>
      <c r="U492" s="4" t="str">
        <f ca="1">IFERROR(IF($B492&lt;&gt;"",VLOOKUP(U$421,TabelleK71BI,7,FALSE),""),"")</f>
        <v/>
      </c>
      <c r="V492" s="4" t="str">
        <f ca="1">IFERROR(IF($B492&lt;&gt;"",VLOOKUP(V$421,TabelleK71BI,7,FALSE),""),"")</f>
        <v/>
      </c>
      <c r="W492" s="4" t="str">
        <f ca="1">IFERROR(IF($B492&lt;&gt;"",VLOOKUP(W$421,TabelleK71BI,7,FALSE),""),"")</f>
        <v/>
      </c>
      <c r="X492" s="4" t="str">
        <f ca="1">IFERROR(IF($B492&lt;&gt;"",VLOOKUP(X$421,TabelleK71BI,7,FALSE),""),"")</f>
        <v/>
      </c>
      <c r="Y492" s="4" t="str">
        <f ca="1">IFERROR(IF($B492&lt;&gt;"",VLOOKUP(Y$421,TabelleK71BI,7,FALSE),""),"")</f>
        <v/>
      </c>
      <c r="Z492" s="4" t="str">
        <f ca="1">IFERROR(IF($B492&lt;&gt;"",VLOOKUP(Z$421,TabelleK71BI,7,FALSE),""),"")</f>
        <v/>
      </c>
      <c r="AA492" s="4" t="str">
        <f ca="1">IFERROR(IF($B492&lt;&gt;"",VLOOKUP(AA$421,TabelleK71BI,7,FALSE),""),"")</f>
        <v/>
      </c>
      <c r="AB492" s="4" t="str">
        <f ca="1">IFERROR(IF($B492&lt;&gt;"",VLOOKUP(AB$421,TabelleK71BI,7,FALSE),""),"")</f>
        <v/>
      </c>
      <c r="AC492" s="4" t="str">
        <f ca="1">IFERROR(IF($B492&lt;&gt;"",VLOOKUP(AC$421,TabelleK71BI,7,FALSE),""),"")</f>
        <v/>
      </c>
      <c r="AD492" s="4" t="str">
        <f ca="1">IFERROR(IF($B492&lt;&gt;"",VLOOKUP(AD$421,TabelleK71BI,7,FALSE),""),"")</f>
        <v/>
      </c>
      <c r="AE492" s="4" t="str">
        <f ca="1">IFERROR(IF($B492&lt;&gt;"",VLOOKUP(AE$421,TabelleK71BI,7,FALSE),""),"")</f>
        <v/>
      </c>
      <c r="AF492" s="4" t="str">
        <f ca="1">IFERROR(IF($B492&lt;&gt;"",VLOOKUP(AF$421,TabelleK71BI,7,FALSE),""),"")</f>
        <v/>
      </c>
      <c r="AG492" s="4" t="str">
        <f ca="1">IFERROR(IF($B492&lt;&gt;"",VLOOKUP(AG$421,TabelleK71BI,7,FALSE),""),"")</f>
        <v/>
      </c>
      <c r="AH492" s="4" t="str">
        <f ca="1">IFERROR(IF($B492&lt;&gt;"",VLOOKUP(AH$421,TabelleK71BI,7,FALSE),""),"")</f>
        <v/>
      </c>
      <c r="AI492" s="4" t="str">
        <f ca="1">IFERROR(IF($B492&lt;&gt;"",VLOOKUP(AI$421,TabelleK71BI,7,FALSE),""),"")</f>
        <v/>
      </c>
      <c r="AJ492" s="4" t="str">
        <f ca="1">IFERROR(IF($B492&lt;&gt;"",VLOOKUP(AJ$421,TabelleK71BI,7,FALSE),""),"")</f>
        <v/>
      </c>
      <c r="AK492" s="4" t="str">
        <f ca="1">IFERROR(IF($B492&lt;&gt;"",VLOOKUP(AK$421,TabelleK71BI,7,FALSE),""),"")</f>
        <v/>
      </c>
      <c r="AL492" s="4" t="str">
        <f ca="1">IFERROR(IF($B492&lt;&gt;"",VLOOKUP(AL$421,TabelleK71BI,7,FALSE),""),"")</f>
        <v/>
      </c>
      <c r="AM492" s="4" t="str">
        <f ca="1">IFERROR(IF($B492&lt;&gt;"",VLOOKUP(AM$421,TabelleK71BI,7,FALSE),""),"")</f>
        <v/>
      </c>
      <c r="AN492" s="4" t="str">
        <f ca="1">IFERROR(IF($B492&lt;&gt;"",VLOOKUP(AN$421,TabelleK71BI,7,FALSE),""),"")</f>
        <v/>
      </c>
      <c r="AO492" s="4" t="str">
        <f ca="1">IFERROR(IF($B492&lt;&gt;"",VLOOKUP(AO$421,TabelleK71BI,7,FALSE),""),"")</f>
        <v/>
      </c>
      <c r="AP492" s="4" t="str">
        <f ca="1">IFERROR(IF($B492&lt;&gt;"",VLOOKUP(AP$421,TabelleK71BI,7,FALSE),""),"")</f>
        <v/>
      </c>
      <c r="AQ492" s="4" t="str">
        <f ca="1">IFERROR(IF($B492&lt;&gt;"",VLOOKUP(AQ$421,TabelleK71BI,7,FALSE),""),"")</f>
        <v/>
      </c>
      <c r="AR492" s="4" t="str">
        <f ca="1">IFERROR(IF($B492&lt;&gt;"",VLOOKUP(AR$421,TabelleK71BI,7,FALSE),""),"")</f>
        <v/>
      </c>
      <c r="AS492" s="4" t="str">
        <f ca="1">IFERROR(IF($B492&lt;&gt;"",VLOOKUP(AS$421,TabelleK71BI,7,FALSE),""),"")</f>
        <v/>
      </c>
      <c r="AT492" s="4" t="str">
        <f ca="1">IFERROR(IF($B492&lt;&gt;"",VLOOKUP(AT$421,TabelleK71BI,7,FALSE),""),"")</f>
        <v/>
      </c>
      <c r="AU492" s="4" t="str">
        <f ca="1">IFERROR(IF($B492&lt;&gt;"",VLOOKUP(AU$421,TabelleK71BI,7,FALSE),""),"")</f>
        <v/>
      </c>
      <c r="AV492" s="4" t="str">
        <f ca="1">IFERROR(IF($B492&lt;&gt;"",VLOOKUP(AV$421,TabelleK71BI,7,FALSE),""),"")</f>
        <v/>
      </c>
      <c r="AW492" s="4" t="str">
        <f ca="1">IFERROR(IF($B492&lt;&gt;"",VLOOKUP(AW$421,TabelleK71BI,7,FALSE),""),"")</f>
        <v/>
      </c>
      <c r="AX492" s="4" t="str">
        <f ca="1">IFERROR(IF($B492&lt;&gt;"",VLOOKUP(AX$421,TabelleK71BI,7,FALSE),""),"")</f>
        <v/>
      </c>
      <c r="AY492" s="4" t="str">
        <f ca="1">IFERROR(IF($B492&lt;&gt;"",VLOOKUP(AY$421,TabelleK71BI,7,FALSE),""),"")</f>
        <v/>
      </c>
      <c r="AZ492" s="4" t="str">
        <f ca="1">IFERROR(IF($B492&lt;&gt;"",VLOOKUP(AZ$421,TabelleK71BI,7,FALSE),""),"")</f>
        <v/>
      </c>
      <c r="BA492" s="4" t="str">
        <f ca="1">IFERROR(IF($B492&lt;&gt;"",VLOOKUP(BA$421,TabelleK71BI,7,FALSE),""),"")</f>
        <v/>
      </c>
      <c r="BB492" s="4" t="str">
        <f ca="1">IFERROR(IF($B492&lt;&gt;"",VLOOKUP(BB$421,TabelleK71BI,7,FALSE),""),"")</f>
        <v/>
      </c>
      <c r="BC492" s="4" t="str">
        <f ca="1">IFERROR(IF($B492&lt;&gt;"",VLOOKUP(BC$421,TabelleK71BI,7,FALSE),""),"")</f>
        <v/>
      </c>
      <c r="BD492" s="4" t="str">
        <f ca="1">IFERROR(IF($B492&lt;&gt;"",VLOOKUP(BD$421,TabelleK71BI,7,FALSE),""),"")</f>
        <v/>
      </c>
      <c r="BE492" s="4" t="str">
        <f ca="1">IFERROR(IF($B492&lt;&gt;"",VLOOKUP(BE$421,TabelleK71BI,7,FALSE),""),"")</f>
        <v/>
      </c>
      <c r="BF492" s="4" t="str">
        <f ca="1">IFERROR(IF($B492&lt;&gt;"",VLOOKUP(BF$421,TabelleK71BI,7,FALSE),""),"")</f>
        <v/>
      </c>
      <c r="BG492" s="4" t="str">
        <f ca="1">IFERROR(IF($B492&lt;&gt;"",VLOOKUP(BG$421,TabelleK71BI,7,FALSE),""),"")</f>
        <v/>
      </c>
      <c r="BH492" s="4" t="str">
        <f ca="1">IFERROR(IF($B492&lt;&gt;"",VLOOKUP(BH$421,TabelleK71BI,7,FALSE),""),"")</f>
        <v/>
      </c>
      <c r="BI492" s="4" t="str">
        <f ca="1">IFERROR(IF($B492&lt;&gt;"",VLOOKUP(BI$421,TabelleK71BI,7,FALSE),""),"")</f>
        <v/>
      </c>
      <c r="BJ492" s="4" t="str">
        <f ca="1">IFERROR(IF($B492&lt;&gt;"",VLOOKUP(BJ$421,TabelleK71BI,7,FALSE),""),"")</f>
        <v/>
      </c>
      <c r="BK492" s="4" t="str">
        <f ca="1">IFERROR(IF($B492&lt;&gt;"",VLOOKUP(BK$421,TabelleK71BI,7,FALSE),""),"")</f>
        <v/>
      </c>
      <c r="BL492" s="4" t="str">
        <f ca="1">IFERROR(IF($B492&lt;&gt;"",VLOOKUP(BL$421,TabelleK71BI,7,FALSE),""),"")</f>
        <v/>
      </c>
      <c r="BM492" s="4" t="str">
        <f ca="1">IFERROR(IF($B492&lt;&gt;"",VLOOKUP(BM$421,TabelleK71BI,7,FALSE),""),"")</f>
        <v/>
      </c>
      <c r="BN492" s="4" t="str">
        <f ca="1">IFERROR(IF($B492&lt;&gt;"",VLOOKUP(BN$421,TabelleK71BI,7,FALSE),""),"")</f>
        <v/>
      </c>
      <c r="BO492" s="4" t="str">
        <f ca="1">IFERROR(IF($B492&lt;&gt;"",VLOOKUP(BO$421,TabelleK71BI,7,FALSE),""),"")</f>
        <v/>
      </c>
      <c r="BP492" s="4" t="str">
        <f ca="1">IFERROR(IF($B492&lt;&gt;"",VLOOKUP(BP$421,TabelleK71BI,7,FALSE),""),"")</f>
        <v/>
      </c>
      <c r="BQ492" s="4" t="str">
        <f ca="1">IFERROR(IF($B492&lt;&gt;"",VLOOKUP(BQ$421,TabelleK71BI,7,FALSE),""),"")</f>
        <v/>
      </c>
      <c r="BR492" s="4" t="str">
        <f ca="1">IFERROR(IF($B492&lt;&gt;"",VLOOKUP(BR$421,TabelleK71BI,7,FALSE),""),"")</f>
        <v/>
      </c>
      <c r="BS492" s="4" t="str">
        <f ca="1">IFERROR(IF($B492&lt;&gt;"",VLOOKUP(BS$421,TabelleK71BI,7,FALSE),""),"")</f>
        <v/>
      </c>
      <c r="BT492" s="4" t="str">
        <f ca="1">IFERROR(IF($B492&lt;&gt;"",VLOOKUP(BT$421,TabelleK71BI,7,FALSE),""),"")</f>
        <v/>
      </c>
      <c r="BU492" s="4" t="str">
        <f ca="1">IFERROR(IF($B492&lt;&gt;"",VLOOKUP(BU$421,TabelleK71BI,7,FALSE),""),"")</f>
        <v/>
      </c>
      <c r="BV492" s="4" t="str">
        <f ca="1">IFERROR(IF($B492&lt;&gt;"",VLOOKUP(BV$421,TabelleK71BI,7,FALSE),""),"")</f>
        <v/>
      </c>
      <c r="BW492" s="4" t="str">
        <f ca="1">IFERROR(IF($B492&lt;&gt;"",VLOOKUP(BW$421,TabelleK71BI,7,FALSE),""),"")</f>
        <v/>
      </c>
      <c r="BX492" s="4" t="str">
        <f ca="1">IFERROR(IF($B492&lt;&gt;"",VLOOKUP(BX$421,TabelleK71BI,7,FALSE),""),"")</f>
        <v/>
      </c>
      <c r="BY492" s="4" t="str">
        <f ca="1">IFERROR(IF($B492&lt;&gt;"",VLOOKUP(BY$421,TabelleK71BI,7,FALSE),""),"")</f>
        <v/>
      </c>
      <c r="BZ492" s="4" t="str">
        <f ca="1">IFERROR(IF($B492&lt;&gt;"",VLOOKUP(BZ$421,TabelleK71BI,7,FALSE),""),"")</f>
        <v/>
      </c>
      <c r="CA492" s="4" t="str">
        <f ca="1">IFERROR(IF($B492&lt;&gt;"",VLOOKUP(CA$421,TabelleK71BI,7,FALSE),""),"")</f>
        <v/>
      </c>
      <c r="CB492" s="4" t="str">
        <f ca="1">IFERROR(IF($B492&lt;&gt;"",VLOOKUP(CB$421,TabelleK71BI,7,FALSE),""),"")</f>
        <v/>
      </c>
      <c r="CC492" s="4" t="str">
        <f ca="1">IFERROR(IF($B492&lt;&gt;"",VLOOKUP(CC$421,TabelleK71BI,7,FALSE),""),"")</f>
        <v/>
      </c>
      <c r="CD492" s="4" t="str">
        <f ca="1">IFERROR(IF($B492&lt;&gt;"",VLOOKUP(CD$421,TabelleK71BI,7,FALSE),""),"")</f>
        <v/>
      </c>
      <c r="CE492" s="4" t="str">
        <f ca="1">IFERROR(IF($B492&lt;&gt;"",VLOOKUP(CE$421,TabelleK71BI,7,FALSE),""),"")</f>
        <v/>
      </c>
      <c r="CF492" s="4" t="str">
        <f ca="1">IFERROR(IF($B492&lt;&gt;"",VLOOKUP(CF$421,TabelleK71BI,7,FALSE),""),"")</f>
        <v/>
      </c>
      <c r="CG492" s="4" t="str">
        <f ca="1">IFERROR(IF($B492&lt;&gt;"",VLOOKUP(CG$421,TabelleK71BI,7,FALSE),""),"")</f>
        <v/>
      </c>
      <c r="CH492" s="4" t="str">
        <f ca="1">IFERROR(IF($B492&lt;&gt;"",VLOOKUP(CH$421,TabelleK71BI,7,FALSE),""),"")</f>
        <v/>
      </c>
      <c r="CI492" s="4" t="str">
        <f ca="1">IFERROR(IF($B492&lt;&gt;"",VLOOKUP(CI$421,TabelleK71BI,7,FALSE),""),"")</f>
        <v/>
      </c>
      <c r="CJ492" s="4" t="str">
        <f ca="1">IFERROR(IF($B492&lt;&gt;"",VLOOKUP(CJ$421,TabelleK71BI,7,FALSE),""),"")</f>
        <v/>
      </c>
      <c r="CK492" s="4" t="str">
        <f ca="1">IFERROR(IF($B492&lt;&gt;"",VLOOKUP(CK$421,TabelleK71BI,7,FALSE),""),"")</f>
        <v/>
      </c>
      <c r="CL492" s="4" t="str">
        <f ca="1">IFERROR(IF($B492&lt;&gt;"",VLOOKUP(CL$421,TabelleK71BI,7,FALSE),""),"")</f>
        <v/>
      </c>
      <c r="CM492" s="4" t="str">
        <f ca="1">IFERROR(IF($B492&lt;&gt;"",VLOOKUP(CM$421,TabelleK71BI,7,FALSE),""),"")</f>
        <v/>
      </c>
      <c r="CN492" s="4" t="str">
        <f ca="1">IFERROR(IF($B492&lt;&gt;"",VLOOKUP(CN$421,TabelleK71BI,7,FALSE),""),"")</f>
        <v/>
      </c>
      <c r="CO492" s="4" t="str">
        <f ca="1">IFERROR(IF($B492&lt;&gt;"",VLOOKUP(CO$421,TabelleK71BI,7,FALSE),""),"")</f>
        <v/>
      </c>
      <c r="CP492" s="4" t="str">
        <f ca="1">IFERROR(IF($B492&lt;&gt;"",VLOOKUP(CP$421,TabelleK71BI,7,FALSE),""),"")</f>
        <v/>
      </c>
      <c r="CQ492" s="4" t="str">
        <f ca="1">IFERROR(IF($B492&lt;&gt;"",VLOOKUP(CQ$421,TabelleK71BI,7,FALSE),""),"")</f>
        <v/>
      </c>
      <c r="CR492" s="4" t="str">
        <f ca="1">IFERROR(IF($B492&lt;&gt;"",VLOOKUP(CR$421,TabelleK71BI,7,FALSE),""),"")</f>
        <v/>
      </c>
      <c r="CS492" s="4" t="str">
        <f ca="1">IFERROR(IF($B492&lt;&gt;"",VLOOKUP(CS$421,TabelleK71BI,7,FALSE),""),"")</f>
        <v/>
      </c>
      <c r="CT492" s="4" t="str">
        <f ca="1">IFERROR(IF($B492&lt;&gt;"",VLOOKUP(CT$421,TabelleK71BI,7,FALSE),""),"")</f>
        <v/>
      </c>
      <c r="CU492" s="4" t="str">
        <f ca="1">IFERROR(IF($B492&lt;&gt;"",VLOOKUP(CU$421,TabelleK71BI,7,FALSE),""),"")</f>
        <v/>
      </c>
      <c r="CV492" s="4" t="str">
        <f ca="1">IFERROR(IF($B492&lt;&gt;"",VLOOKUP(CV$421,TabelleK71BI,7,FALSE),""),"")</f>
        <v/>
      </c>
      <c r="CW492" s="4" t="str">
        <f ca="1">IFERROR(IF($B492&lt;&gt;"",VLOOKUP(CW$421,TabelleK71BI,7,FALSE),""),"")</f>
        <v/>
      </c>
      <c r="CX492" s="4" t="str">
        <f ca="1">IFERROR(IF($B492&lt;&gt;"",VLOOKUP(CX$421,TabelleK71BI,7,FALSE),""),"")</f>
        <v/>
      </c>
      <c r="CY492" s="4" t="str">
        <f ca="1">IFERROR(IF($B492&lt;&gt;"",VLOOKUP(CY$421,TabelleK71BI,7,FALSE),""),"")</f>
        <v/>
      </c>
      <c r="CZ492" s="4" t="str">
        <f ca="1">IFERROR(IF($B492&lt;&gt;"",VLOOKUP(CZ$421,TabelleK71BI,7,FALSE),""),"")</f>
        <v/>
      </c>
      <c r="DA492" s="4" t="str">
        <f ca="1">IFERROR(IF($B492&lt;&gt;"",VLOOKUP(DA$421,TabelleK71BI,7,FALSE),""),"")</f>
        <v/>
      </c>
      <c r="DB492" s="4" t="str">
        <f ca="1">IFERROR(IF($B492&lt;&gt;"",VLOOKUP(DB$421,TabelleK71BI,7,FALSE),""),"")</f>
        <v/>
      </c>
      <c r="DC492" s="4" t="str">
        <f ca="1">IFERROR(IF($B492&lt;&gt;"",VLOOKUP(DC$421,TabelleK71BI,7,FALSE),""),"")</f>
        <v/>
      </c>
      <c r="DD492" s="4" t="str">
        <f ca="1">IFERROR(IF($B492&lt;&gt;"",VLOOKUP(DD$421,TabelleK71BI,7,FALSE),""),"")</f>
        <v/>
      </c>
      <c r="DE492" s="4" t="str">
        <f ca="1">IFERROR(IF($B492&lt;&gt;"",VLOOKUP(DE$421,TabelleK71BI,7,FALSE),""),"")</f>
        <v/>
      </c>
      <c r="DF492" s="4" t="str">
        <f ca="1">IFERROR(IF($B492&lt;&gt;"",VLOOKUP(DF$421,TabelleK71BI,7,FALSE),""),"")</f>
        <v/>
      </c>
      <c r="DG492" s="4" t="str">
        <f ca="1">IFERROR(IF($B492&lt;&gt;"",VLOOKUP(DG$421,TabelleK71BI,7,FALSE),""),"")</f>
        <v/>
      </c>
      <c r="DH492" s="4" t="str">
        <f ca="1">IFERROR(IF($B492&lt;&gt;"",VLOOKUP(DH$421,TabelleK71BI,7,FALSE),""),"")</f>
        <v/>
      </c>
      <c r="DI492" s="4" t="str">
        <f ca="1">IFERROR(IF($B492&lt;&gt;"",VLOOKUP(DI$421,TabelleK71BI,7,FALSE),""),"")</f>
        <v/>
      </c>
      <c r="DJ492" s="4" t="str">
        <f ca="1">IFERROR(IF($B492&lt;&gt;"",VLOOKUP(DJ$421,TabelleK71BI,7,FALSE),""),"")</f>
        <v/>
      </c>
      <c r="DK492" s="4" t="str">
        <f ca="1">IFERROR(IF($B492&lt;&gt;"",VLOOKUP(DK$421,TabelleK71BI,7,FALSE),""),"")</f>
        <v/>
      </c>
      <c r="DL492" s="4" t="str">
        <f ca="1">IFERROR(IF($B492&lt;&gt;"",VLOOKUP(DL$421,TabelleK71BI,7,FALSE),""),"")</f>
        <v/>
      </c>
      <c r="DM492" s="4" t="str">
        <f ca="1">IFERROR(IF($B492&lt;&gt;"",VLOOKUP(DM$421,TabelleK71BI,7,FALSE),""),"")</f>
        <v/>
      </c>
      <c r="DN492" s="4" t="str">
        <f ca="1">IFERROR(IF($B492&lt;&gt;"",VLOOKUP(DN$421,TabelleK71BI,7,FALSE),""),"")</f>
        <v/>
      </c>
      <c r="DO492" s="4" t="str">
        <f ca="1">IFERROR(IF($B492&lt;&gt;"",VLOOKUP(DO$421,TabelleK71BI,7,FALSE),""),"")</f>
        <v/>
      </c>
      <c r="DP492" s="4" t="str">
        <f ca="1">IFERROR(IF($B492&lt;&gt;"",VLOOKUP(DP$421,TabelleK71BI,7,FALSE),""),"")</f>
        <v/>
      </c>
      <c r="DQ492" s="4" t="str">
        <f ca="1">IFERROR(IF($B492&lt;&gt;"",VLOOKUP(DQ$421,TabelleK71BI,7,FALSE),""),"")</f>
        <v/>
      </c>
      <c r="DR492" s="4" t="str">
        <f ca="1">IFERROR(IF($B492&lt;&gt;"",VLOOKUP(DR$421,TabelleK71BI,7,FALSE),""),"")</f>
        <v/>
      </c>
      <c r="DS492" s="4" t="str">
        <f ca="1">IFERROR(IF($B492&lt;&gt;"",VLOOKUP(DS$421,TabelleK71BI,7,FALSE),""),"")</f>
        <v/>
      </c>
      <c r="DT492" s="4" t="str">
        <f ca="1">IFERROR(IF($B492&lt;&gt;"",VLOOKUP(DT$421,TabelleK71BI,7,FALSE),""),"")</f>
        <v/>
      </c>
      <c r="DU492" s="4" t="str">
        <f ca="1">IFERROR(IF($B492&lt;&gt;"",VLOOKUP(DU$421,TabelleK71BI,7,FALSE),""),"")</f>
        <v/>
      </c>
      <c r="DV492" s="4" t="str">
        <f ca="1">IFERROR(IF($B492&lt;&gt;"",VLOOKUP(DV$421,TabelleK71BI,7,FALSE),""),"")</f>
        <v/>
      </c>
      <c r="DW492" s="4" t="str">
        <f ca="1">IFERROR(IF($B492&lt;&gt;"",VLOOKUP(DW$421,TabelleK71BI,7,FALSE),""),"")</f>
        <v/>
      </c>
      <c r="DX492" s="4" t="str">
        <f ca="1">IFERROR(IF($B492&lt;&gt;"",VLOOKUP(DX$421,TabelleK71BI,7,FALSE),""),"")</f>
        <v/>
      </c>
      <c r="DY492" s="4" t="str">
        <f ca="1">IFERROR(IF($B492&lt;&gt;"",VLOOKUP(DY$421,TabelleK71BI,7,FALSE),""),"")</f>
        <v/>
      </c>
      <c r="DZ492" s="4" t="str">
        <f ca="1">IFERROR(IF($B492&lt;&gt;"",VLOOKUP(DZ$421,TabelleK71BI,7,FALSE),""),"")</f>
        <v/>
      </c>
      <c r="EA492" s="4" t="str">
        <f ca="1">IFERROR(IF($B492&lt;&gt;"",VLOOKUP(EA$421,TabelleK71BI,7,FALSE),""),"")</f>
        <v/>
      </c>
      <c r="EB492" s="4" t="str">
        <f ca="1">IFERROR(IF($B492&lt;&gt;"",VLOOKUP(EB$421,TabelleK71BI,7,FALSE),""),"")</f>
        <v/>
      </c>
      <c r="EC492" s="4" t="str">
        <f ca="1">IFERROR(IF($B492&lt;&gt;"",VLOOKUP(EC$421,TabelleK71BI,7,FALSE),""),"")</f>
        <v/>
      </c>
      <c r="ED492" s="4" t="str">
        <f ca="1">IFERROR(IF($B492&lt;&gt;"",VLOOKUP(ED$421,TabelleK71BI,7,FALSE),""),"")</f>
        <v/>
      </c>
      <c r="EE492" s="4" t="str">
        <f ca="1">IFERROR(IF($B492&lt;&gt;"",VLOOKUP(EE$421,TabelleK71BI,7,FALSE),""),"")</f>
        <v/>
      </c>
      <c r="EF492" s="4" t="str">
        <f ca="1">IFERROR(IF($B492&lt;&gt;"",VLOOKUP(EF$421,TabelleK71BI,7,FALSE),""),"")</f>
        <v/>
      </c>
      <c r="EG492" s="4" t="str">
        <f ca="1">IFERROR(IF($B492&lt;&gt;"",VLOOKUP(EG$421,TabelleK71BI,7,FALSE),""),"")</f>
        <v/>
      </c>
      <c r="EH492" s="4" t="str">
        <f ca="1">IFERROR(IF($B492&lt;&gt;"",VLOOKUP(EH$421,TabelleK71BI,7,FALSE),""),"")</f>
        <v/>
      </c>
      <c r="EI492" s="4" t="str">
        <f ca="1">IFERROR(IF($B492&lt;&gt;"",VLOOKUP(EI$421,TabelleK71BI,7,FALSE),""),"")</f>
        <v/>
      </c>
      <c r="EJ492" s="4" t="str">
        <f ca="1">IFERROR(IF($B492&lt;&gt;"",VLOOKUP(EJ$421,TabelleK71BI,7,FALSE),""),"")</f>
        <v/>
      </c>
      <c r="EK492" s="4" t="str">
        <f ca="1">IFERROR(IF($B492&lt;&gt;"",VLOOKUP(EK$421,TabelleK71BI,7,FALSE),""),"")</f>
        <v/>
      </c>
      <c r="EL492" s="4" t="str">
        <f ca="1">IFERROR(IF($B492&lt;&gt;"",VLOOKUP(EL$421,TabelleK71BI,7,FALSE),""),"")</f>
        <v/>
      </c>
      <c r="EM492" s="4" t="str">
        <f ca="1">IFERROR(IF($B492&lt;&gt;"",VLOOKUP(EM$421,TabelleK71BI,7,FALSE),""),"")</f>
        <v/>
      </c>
      <c r="EN492" s="4" t="str">
        <f ca="1">IFERROR(IF($B492&lt;&gt;"",VLOOKUP(EN$421,TabelleK71BI,7,FALSE),""),"")</f>
        <v/>
      </c>
      <c r="EO492" s="4" t="str">
        <f ca="1">IFERROR(IF($B492&lt;&gt;"",VLOOKUP(EO$421,TabelleK71BI,7,FALSE),""),"")</f>
        <v/>
      </c>
      <c r="EP492" s="4" t="str">
        <f ca="1">IFERROR(IF($B492&lt;&gt;"",VLOOKUP(EP$421,TabelleK71BI,7,FALSE),""),"")</f>
        <v/>
      </c>
      <c r="EQ492" s="4" t="str">
        <f ca="1">IFERROR(IF($B492&lt;&gt;"",VLOOKUP(EQ$421,TabelleK71BI,7,FALSE),""),"")</f>
        <v/>
      </c>
      <c r="ER492" s="4" t="str">
        <f ca="1">IFERROR(IF($B492&lt;&gt;"",VLOOKUP(ER$421,TabelleK71BI,7,FALSE),""),"")</f>
        <v/>
      </c>
      <c r="ES492" s="4" t="str">
        <f ca="1">IFERROR(IF($B492&lt;&gt;"",VLOOKUP(ES$421,TabelleK71BI,7,FALSE),""),"")</f>
        <v/>
      </c>
      <c r="ET492" s="4" t="str">
        <f ca="1">IFERROR(IF($B492&lt;&gt;"",VLOOKUP(ET$421,TabelleK71BI,7,FALSE),""),"")</f>
        <v/>
      </c>
      <c r="EU492" s="4" t="str">
        <f ca="1">IFERROR(IF($B492&lt;&gt;"",VLOOKUP(EU$421,TabelleK71BI,7,FALSE),""),"")</f>
        <v/>
      </c>
      <c r="EV492" s="4" t="str">
        <f ca="1">IFERROR(IF($B492&lt;&gt;"",VLOOKUP(EV$421,TabelleK71BI,7,FALSE),""),"")</f>
        <v/>
      </c>
      <c r="EW492" s="4" t="str">
        <f ca="1">IFERROR(IF($B492&lt;&gt;"",VLOOKUP(EW$421,TabelleK71BI,7,FALSE),""),"")</f>
        <v/>
      </c>
      <c r="EX492" s="4" t="str">
        <f ca="1">IFERROR(IF($B492&lt;&gt;"",VLOOKUP(EX$421,TabelleK71BI,7,FALSE),""),"")</f>
        <v/>
      </c>
      <c r="EY492" s="4" t="str">
        <f ca="1">IFERROR(IF($B492&lt;&gt;"",VLOOKUP(EY$421,TabelleK71BI,7,FALSE),""),"")</f>
        <v/>
      </c>
      <c r="EZ492" s="4" t="str">
        <f ca="1">IFERROR(IF($B492&lt;&gt;"",VLOOKUP(EZ$421,TabelleK71BI,7,FALSE),""),"")</f>
        <v/>
      </c>
      <c r="FA492" s="4" t="str">
        <f ca="1">IFERROR(IF($B492&lt;&gt;"",VLOOKUP(FA$421,TabelleK71BI,7,FALSE),""),"")</f>
        <v/>
      </c>
      <c r="FB492" s="4" t="str">
        <f ca="1">IFERROR(IF($B492&lt;&gt;"",VLOOKUP(FB$421,TabelleK71BI,7,FALSE),""),"")</f>
        <v/>
      </c>
      <c r="FC492" s="4" t="str">
        <f ca="1">IFERROR(IF($B492&lt;&gt;"",VLOOKUP(FC$421,TabelleK71BI,7,FALSE),""),"")</f>
        <v/>
      </c>
      <c r="FD492" s="4" t="str">
        <f ca="1">IFERROR(IF($B492&lt;&gt;"",VLOOKUP(FD$421,TabelleK71BI,7,FALSE),""),"")</f>
        <v/>
      </c>
      <c r="FE492" s="4" t="str">
        <f ca="1">IFERROR(IF($B492&lt;&gt;"",VLOOKUP(FE$421,TabelleK71BI,7,FALSE),""),"")</f>
        <v/>
      </c>
      <c r="FF492" s="4" t="str">
        <f ca="1">IFERROR(IF($B492&lt;&gt;"",VLOOKUP(FF$421,TabelleK71BI,7,FALSE),""),"")</f>
        <v/>
      </c>
      <c r="FG492" s="4" t="str">
        <f ca="1">IFERROR(IF($B492&lt;&gt;"",VLOOKUP(FG$421,TabelleK71BI,7,FALSE),""),"")</f>
        <v/>
      </c>
      <c r="FH492" s="4" t="str">
        <f ca="1">IFERROR(IF($B492&lt;&gt;"",VLOOKUP(FH$421,TabelleK71BI,7,FALSE),""),"")</f>
        <v/>
      </c>
      <c r="FI492" s="4" t="str">
        <f ca="1">IFERROR(IF($B492&lt;&gt;"",VLOOKUP(FI$421,TabelleK71BI,7,FALSE),""),"")</f>
        <v/>
      </c>
      <c r="FJ492" s="4" t="str">
        <f ca="1">IFERROR(IF($B492&lt;&gt;"",VLOOKUP(FJ$421,TabelleK71BI,7,FALSE),""),"")</f>
        <v/>
      </c>
      <c r="FK492" s="4" t="str">
        <f ca="1">IFERROR(IF($B492&lt;&gt;"",VLOOKUP(FK$421,TabelleK71BI,7,FALSE),""),"")</f>
        <v/>
      </c>
      <c r="FL492" s="4" t="str">
        <f ca="1">IFERROR(IF($B492&lt;&gt;"",VLOOKUP(FL$421,TabelleK71BI,7,FALSE),""),"")</f>
        <v/>
      </c>
      <c r="FM492" s="4" t="str">
        <f ca="1">IFERROR(IF($B492&lt;&gt;"",VLOOKUP(FM$421,TabelleK71BI,7,FALSE),""),"")</f>
        <v/>
      </c>
      <c r="FN492" s="4" t="str">
        <f ca="1">IFERROR(IF($B492&lt;&gt;"",VLOOKUP(FN$421,TabelleK71BI,7,FALSE),""),"")</f>
        <v/>
      </c>
      <c r="FO492" s="4" t="str">
        <f ca="1">IFERROR(IF($B492&lt;&gt;"",VLOOKUP(FO$421,TabelleK71BI,7,FALSE),""),"")</f>
        <v/>
      </c>
      <c r="FP492" s="4" t="str">
        <f ca="1">IFERROR(IF($B492&lt;&gt;"",VLOOKUP(FP$421,TabelleK71BI,7,FALSE),""),"")</f>
        <v/>
      </c>
      <c r="FQ492" s="4" t="str">
        <f ca="1">IFERROR(IF($B492&lt;&gt;"",VLOOKUP(FQ$421,TabelleK71BI,7,FALSE),""),"")</f>
        <v/>
      </c>
      <c r="FR492" s="4" t="str">
        <f ca="1">IFERROR(IF($B492&lt;&gt;"",VLOOKUP(FR$421,TabelleK71BI,7,FALSE),""),"")</f>
        <v/>
      </c>
      <c r="FS492" s="4" t="str">
        <f ca="1">IFERROR(IF($B492&lt;&gt;"",VLOOKUP(FS$421,TabelleK71BI,7,FALSE),""),"")</f>
        <v/>
      </c>
      <c r="FT492" s="4" t="str">
        <f ca="1">IFERROR(IF($B492&lt;&gt;"",VLOOKUP(FT$421,TabelleK71BI,7,FALSE),""),"")</f>
        <v/>
      </c>
      <c r="FU492" s="4" t="str">
        <f ca="1">IFERROR(IF($B492&lt;&gt;"",VLOOKUP(FU$421,TabelleK71BI,7,FALSE),""),"")</f>
        <v/>
      </c>
      <c r="FV492" s="4" t="str">
        <f ca="1">IFERROR(IF($B492&lt;&gt;"",VLOOKUP(FV$421,TabelleK71BI,7,FALSE),""),"")</f>
        <v/>
      </c>
      <c r="FW492" s="4" t="str">
        <f ca="1">IFERROR(IF($B492&lt;&gt;"",VLOOKUP(FW$421,TabelleK71BI,7,FALSE),""),"")</f>
        <v/>
      </c>
      <c r="FX492" s="4" t="str">
        <f ca="1">IFERROR(IF($B492&lt;&gt;"",VLOOKUP(FX$421,TabelleK71BI,7,FALSE),""),"")</f>
        <v/>
      </c>
      <c r="FY492" s="4" t="str">
        <f ca="1">IFERROR(IF($B492&lt;&gt;"",VLOOKUP(FY$421,TabelleK71BI,7,FALSE),""),"")</f>
        <v/>
      </c>
      <c r="FZ492" s="4" t="str">
        <f ca="1">IFERROR(IF($B492&lt;&gt;"",VLOOKUP(FZ$421,TabelleK71BI,7,FALSE),""),"")</f>
        <v/>
      </c>
      <c r="GA492" s="4" t="str">
        <f ca="1">IFERROR(IF($B492&lt;&gt;"",VLOOKUP(GA$421,TabelleK71BI,7,FALSE),""),"")</f>
        <v/>
      </c>
      <c r="GB492" s="4" t="str">
        <f ca="1">IFERROR(IF($B492&lt;&gt;"",VLOOKUP(GB$421,TabelleK71BI,7,FALSE),""),"")</f>
        <v/>
      </c>
      <c r="GC492" s="4" t="str">
        <f ca="1">IFERROR(IF($B492&lt;&gt;"",VLOOKUP(GC$421,TabelleK71BI,7,FALSE),""),"")</f>
        <v/>
      </c>
      <c r="GD492" s="4" t="str">
        <f ca="1">IFERROR(IF($B492&lt;&gt;"",VLOOKUP(GD$421,TabelleK71BI,7,FALSE),""),"")</f>
        <v/>
      </c>
      <c r="GE492" s="4" t="str">
        <f ca="1">IFERROR(IF($B492&lt;&gt;"",VLOOKUP(GE$421,TabelleK71BI,7,FALSE),""),"")</f>
        <v/>
      </c>
      <c r="GF492" s="4" t="str">
        <f ca="1">IFERROR(IF($B492&lt;&gt;"",VLOOKUP(GF$421,TabelleK71BI,7,FALSE),""),"")</f>
        <v/>
      </c>
      <c r="GG492" s="4" t="str">
        <f ca="1">IFERROR(IF($B492&lt;&gt;"",VLOOKUP(GG$421,TabelleK71BI,7,FALSE),""),"")</f>
        <v/>
      </c>
      <c r="GH492" s="4" t="str">
        <f ca="1">IFERROR(IF($B492&lt;&gt;"",VLOOKUP(GH$421,TabelleK71BI,7,FALSE),""),"")</f>
        <v/>
      </c>
      <c r="GI492" s="4" t="str">
        <f ca="1">IFERROR(IF($B492&lt;&gt;"",VLOOKUP(GI$421,TabelleK71BI,7,FALSE),""),"")</f>
        <v/>
      </c>
      <c r="GJ492" s="4" t="str">
        <f ca="1">IFERROR(IF($B492&lt;&gt;"",VLOOKUP(GJ$421,TabelleK71BI,7,FALSE),""),"")</f>
        <v/>
      </c>
      <c r="GK492" s="4" t="str">
        <f ca="1">IFERROR(IF($B492&lt;&gt;"",VLOOKUP(GK$421,TabelleK71BI,7,FALSE),""),"")</f>
        <v/>
      </c>
      <c r="GL492" s="4" t="str">
        <f ca="1">IFERROR(IF($B492&lt;&gt;"",VLOOKUP(GL$421,TabelleK71BI,7,FALSE),""),"")</f>
        <v/>
      </c>
      <c r="GM492" s="4" t="str">
        <f ca="1">IFERROR(IF($B492&lt;&gt;"",VLOOKUP(GM$421,TabelleK71BI,7,FALSE),""),"")</f>
        <v/>
      </c>
      <c r="GN492" s="4" t="str">
        <f ca="1">IFERROR(IF($B492&lt;&gt;"",VLOOKUP(GN$421,TabelleK71BI,7,FALSE),""),"")</f>
        <v/>
      </c>
      <c r="GO492" s="4" t="str">
        <f ca="1">IFERROR(IF($B492&lt;&gt;"",VLOOKUP(GO$421,TabelleK71BI,7,FALSE),""),"")</f>
        <v/>
      </c>
      <c r="GP492" s="4" t="str">
        <f ca="1">IFERROR(IF($B492&lt;&gt;"",VLOOKUP(GP$421,TabelleK71BI,7,FALSE),""),"")</f>
        <v/>
      </c>
      <c r="GQ492" s="4" t="str">
        <f ca="1">IFERROR(IF($B492&lt;&gt;"",VLOOKUP(GQ$421,TabelleK71BI,7,FALSE),""),"")</f>
        <v/>
      </c>
      <c r="GR492" s="4" t="str">
        <f ca="1">IFERROR(IF($B492&lt;&gt;"",VLOOKUP(GR$421,TabelleK71BI,7,FALSE),""),"")</f>
        <v/>
      </c>
      <c r="GS492" s="4" t="str">
        <f ca="1">IFERROR(IF($B492&lt;&gt;"",VLOOKUP(GS$421,TabelleK71BI,7,FALSE),""),"")</f>
        <v/>
      </c>
      <c r="GT492" s="4" t="str">
        <f ca="1">IFERROR(IF($B492&lt;&gt;"",VLOOKUP(GT$421,TabelleK71BI,7,FALSE),""),"")</f>
        <v/>
      </c>
      <c r="GU492" s="4" t="str">
        <f ca="1">IFERROR(IF($B492&lt;&gt;"",VLOOKUP(GU$421,TabelleK71BI,7,FALSE),""),"")</f>
        <v/>
      </c>
      <c r="GV492" s="4" t="str">
        <f ca="1">IFERROR(IF($B492&lt;&gt;"",VLOOKUP(GV$421,TabelleK71BI,7,FALSE),""),"")</f>
        <v/>
      </c>
      <c r="GW492" s="4" t="str">
        <f ca="1">IFERROR(IF($B492&lt;&gt;"",VLOOKUP(GW$421,TabelleK71BI,7,FALSE),""),"")</f>
        <v/>
      </c>
      <c r="GX492" s="4" t="str">
        <f ca="1">IFERROR(IF($B492&lt;&gt;"",VLOOKUP(GX$421,TabelleK71BI,7,FALSE),""),"")</f>
        <v/>
      </c>
      <c r="GY492" s="4" t="str">
        <f ca="1">IFERROR(IF($B492&lt;&gt;"",VLOOKUP(GY$421,TabelleK71BI,7,FALSE),""),"")</f>
        <v/>
      </c>
      <c r="GZ492" s="4" t="str">
        <f ca="1">IFERROR(IF($B492&lt;&gt;"",VLOOKUP(GZ$421,TabelleK71BI,7,FALSE),""),"")</f>
        <v/>
      </c>
      <c r="HA492" s="4" t="str">
        <f ca="1">IFERROR(IF($B492&lt;&gt;"",VLOOKUP(HA$421,TabelleK71BI,7,FALSE),""),"")</f>
        <v/>
      </c>
      <c r="HB492" s="4" t="str">
        <f ca="1">IFERROR(IF($B492&lt;&gt;"",VLOOKUP(HB$421,TabelleK71BI,7,FALSE),""),"")</f>
        <v/>
      </c>
      <c r="HC492" s="4" t="str">
        <f ca="1">IFERROR(IF($B492&lt;&gt;"",VLOOKUP(HC$421,TabelleK71BI,7,FALSE),""),"")</f>
        <v/>
      </c>
      <c r="HD492" s="4" t="str">
        <f ca="1">IFERROR(IF($B492&lt;&gt;"",VLOOKUP(HD$421,TabelleK71BI,7,FALSE),""),"")</f>
        <v/>
      </c>
      <c r="HE492" s="4" t="str">
        <f ca="1">IFERROR(IF($B492&lt;&gt;"",VLOOKUP(HE$421,TabelleK71BI,7,FALSE),""),"")</f>
        <v/>
      </c>
      <c r="HF492" s="4" t="str">
        <f ca="1">IFERROR(IF($B492&lt;&gt;"",VLOOKUP(HF$421,TabelleK71BI,7,FALSE),""),"")</f>
        <v/>
      </c>
      <c r="HG492" s="4" t="str">
        <f ca="1">IFERROR(IF($B492&lt;&gt;"",VLOOKUP(HG$421,TabelleK71BI,7,FALSE),""),"")</f>
        <v/>
      </c>
      <c r="HH492" s="4" t="str">
        <f ca="1">IFERROR(IF($B492&lt;&gt;"",VLOOKUP(HH$421,TabelleK71BI,7,FALSE),""),"")</f>
        <v/>
      </c>
      <c r="HI492" s="4" t="str">
        <f ca="1">IFERROR(IF($B492&lt;&gt;"",VLOOKUP(HI$421,TabelleK71BI,7,FALSE),""),"")</f>
        <v/>
      </c>
      <c r="HJ492" s="4" t="str">
        <f ca="1">IFERROR(IF($B492&lt;&gt;"",VLOOKUP(HJ$421,TabelleK71BI,7,FALSE),""),"")</f>
        <v/>
      </c>
      <c r="HK492" s="4" t="str">
        <f ca="1">IFERROR(IF($B492&lt;&gt;"",VLOOKUP(HK$421,TabelleK71BI,7,FALSE),""),"")</f>
        <v/>
      </c>
      <c r="HL492" s="4" t="str">
        <f ca="1">IFERROR(IF($B492&lt;&gt;"",VLOOKUP(HL$421,TabelleK71BI,7,FALSE),""),"")</f>
        <v/>
      </c>
      <c r="HM492" s="4" t="str">
        <f ca="1">IFERROR(IF($B492&lt;&gt;"",VLOOKUP(HM$421,TabelleK71BI,7,FALSE),""),"")</f>
        <v/>
      </c>
      <c r="HN492" s="4" t="str">
        <f ca="1">IFERROR(IF($B492&lt;&gt;"",VLOOKUP(HN$421,TabelleK71BI,7,FALSE),""),"")</f>
        <v/>
      </c>
      <c r="HO492" s="4" t="str">
        <f ca="1">IFERROR(IF($B492&lt;&gt;"",VLOOKUP(HO$421,TabelleK71BI,7,FALSE),""),"")</f>
        <v/>
      </c>
      <c r="HP492" s="4" t="str">
        <f ca="1">IFERROR(IF($B492&lt;&gt;"",VLOOKUP(HP$421,TabelleK71BI,7,FALSE),""),"")</f>
        <v/>
      </c>
      <c r="HQ492" s="4" t="str">
        <f ca="1">IFERROR(IF($B492&lt;&gt;"",VLOOKUP(HQ$421,TabelleK71BI,7,FALSE),""),"")</f>
        <v/>
      </c>
      <c r="HR492" s="4" t="str">
        <f ca="1">IFERROR(IF($B492&lt;&gt;"",VLOOKUP(HR$421,TabelleK71BI,7,FALSE),""),"")</f>
        <v/>
      </c>
      <c r="HS492" s="4" t="str">
        <f ca="1">IFERROR(IF($B492&lt;&gt;"",VLOOKUP(HS$421,TabelleK71BI,7,FALSE),""),"")</f>
        <v/>
      </c>
      <c r="HT492" s="4" t="str">
        <f ca="1">IFERROR(IF($B492&lt;&gt;"",VLOOKUP(HT$421,TabelleK71BI,7,FALSE),""),"")</f>
        <v/>
      </c>
      <c r="HU492" s="4" t="str">
        <f ca="1">IFERROR(IF($B492&lt;&gt;"",VLOOKUP(HU$421,TabelleK71BI,7,FALSE),""),"")</f>
        <v/>
      </c>
      <c r="HV492" s="4" t="str">
        <f ca="1">IFERROR(IF($B492&lt;&gt;"",VLOOKUP(HV$421,TabelleK71BI,7,FALSE),""),"")</f>
        <v/>
      </c>
      <c r="HW492" s="4" t="str">
        <f ca="1">IFERROR(IF($B492&lt;&gt;"",VLOOKUP(HW$421,TabelleK71BI,7,FALSE),""),"")</f>
        <v/>
      </c>
      <c r="HX492" s="4" t="str">
        <f ca="1">IFERROR(IF($B492&lt;&gt;"",VLOOKUP(HX$421,TabelleK71BI,7,FALSE),""),"")</f>
        <v/>
      </c>
      <c r="HY492" s="4" t="str">
        <f ca="1">IFERROR(IF($B492&lt;&gt;"",VLOOKUP(HY$421,TabelleK71BI,7,FALSE),""),"")</f>
        <v/>
      </c>
      <c r="HZ492" s="4" t="str">
        <f ca="1">IFERROR(IF($B492&lt;&gt;"",VLOOKUP(HZ$421,TabelleK71BI,7,FALSE),""),"")</f>
        <v/>
      </c>
      <c r="IA492" s="4" t="str">
        <f ca="1">IFERROR(IF($B492&lt;&gt;"",VLOOKUP(IA$421,TabelleK71BI,7,FALSE),""),"")</f>
        <v/>
      </c>
      <c r="IB492" s="4" t="str">
        <f ca="1">IFERROR(IF($B492&lt;&gt;"",VLOOKUP(IB$421,TabelleK71BI,7,FALSE),""),"")</f>
        <v/>
      </c>
      <c r="IC492" s="4" t="str">
        <f ca="1">IFERROR(IF($B492&lt;&gt;"",VLOOKUP(IC$421,TabelleK71BI,7,FALSE),""),"")</f>
        <v/>
      </c>
      <c r="ID492" s="4" t="str">
        <f ca="1">IFERROR(IF($B492&lt;&gt;"",VLOOKUP(ID$421,TabelleK71BI,7,FALSE),""),"")</f>
        <v/>
      </c>
      <c r="IE492" s="4" t="str">
        <f ca="1">IFERROR(IF($B492&lt;&gt;"",VLOOKUP(IE$421,TabelleK71BI,7,FALSE),""),"")</f>
        <v/>
      </c>
      <c r="IF492" s="4" t="str">
        <f ca="1">IFERROR(IF($B492&lt;&gt;"",VLOOKUP(IF$421,TabelleK71BI,7,FALSE),""),"")</f>
        <v/>
      </c>
      <c r="IG492" s="4" t="str">
        <f ca="1">IFERROR(IF($B492&lt;&gt;"",VLOOKUP(IG$421,TabelleK71BI,7,FALSE),""),"")</f>
        <v/>
      </c>
      <c r="IH492" s="4" t="str">
        <f ca="1">IFERROR(IF($B492&lt;&gt;"",VLOOKUP(IH$421,TabelleK71BI,7,FALSE),""),"")</f>
        <v/>
      </c>
      <c r="II492" s="4" t="str">
        <f ca="1">IFERROR(IF($B492&lt;&gt;"",VLOOKUP(II$421,TabelleK71BI,7,FALSE),""),"")</f>
        <v/>
      </c>
      <c r="IJ492" s="4" t="str">
        <f ca="1">IFERROR(IF($B492&lt;&gt;"",VLOOKUP(IJ$421,TabelleK71BI,7,FALSE),""),"")</f>
        <v/>
      </c>
      <c r="IK492" s="4" t="str">
        <f ca="1">IFERROR(IF($B492&lt;&gt;"",VLOOKUP(IK$421,TabelleK71BI,7,FALSE),""),"")</f>
        <v/>
      </c>
      <c r="IL492" s="4" t="str">
        <f ca="1">IFERROR(IF($B492&lt;&gt;"",VLOOKUP(IL$421,TabelleK71BI,7,FALSE),""),"")</f>
        <v/>
      </c>
      <c r="IM492" s="4" t="str">
        <f ca="1">IFERROR(IF($B492&lt;&gt;"",VLOOKUP(IM$421,TabelleK71BI,7,FALSE),""),"")</f>
        <v/>
      </c>
      <c r="IN492" s="4" t="str">
        <f ca="1">IFERROR(IF($B492&lt;&gt;"",VLOOKUP(IN$421,TabelleK71BI,7,FALSE),""),"")</f>
        <v/>
      </c>
      <c r="IO492" s="4" t="str">
        <f ca="1">IFERROR(IF($B492&lt;&gt;"",VLOOKUP(IO$421,TabelleK71BI,7,FALSE),""),"")</f>
        <v/>
      </c>
      <c r="IP492" s="4" t="str">
        <f ca="1">IFERROR(IF($B492&lt;&gt;"",VLOOKUP(IP$421,TabelleK71BI,7,FALSE),""),"")</f>
        <v/>
      </c>
      <c r="IQ492" s="4" t="str">
        <f ca="1">IFERROR(IF($B492&lt;&gt;"",VLOOKUP(IQ$421,TabelleK71BI,7,FALSE),""),"")</f>
        <v/>
      </c>
      <c r="IR492" s="4" t="str">
        <f ca="1">IFERROR(IF($B492&lt;&gt;"",VLOOKUP(IR$421,TabelleK71BI,7,FALSE),""),"")</f>
        <v/>
      </c>
      <c r="IS492" s="4" t="str">
        <f ca="1">IFERROR(IF($B492&lt;&gt;"",VLOOKUP(IS$421,TabelleK71BI,7,FALSE),""),"")</f>
        <v/>
      </c>
      <c r="IT492" s="4" t="str">
        <f ca="1">IFERROR(IF($B492&lt;&gt;"",VLOOKUP(IT$421,TabelleK71BI,7,FALSE),""),"")</f>
        <v/>
      </c>
      <c r="IU492" s="4" t="str">
        <f ca="1">IFERROR(IF($B492&lt;&gt;"",VLOOKUP(IU$421,TabelleK71BI,7,FALSE),""),"")</f>
        <v/>
      </c>
      <c r="IV492" s="4" t="str">
        <f ca="1">IFERROR(IF($B492&lt;&gt;"",VLOOKUP(IV$421,TabelleK71BI,7,FALSE),""),"")</f>
        <v/>
      </c>
      <c r="IW492" s="4" t="str">
        <f ca="1">IFERROR(IF($B492&lt;&gt;"",VLOOKUP(IW$421,TabelleK71BI,7,FALSE),""),"")</f>
        <v/>
      </c>
      <c r="IX492" s="4" t="str">
        <f ca="1">IFERROR(IF($B492&lt;&gt;"",VLOOKUP(IX$421,TabelleK71BI,7,FALSE),""),"")</f>
        <v/>
      </c>
      <c r="IY492" s="4" t="str">
        <f ca="1">IFERROR(IF($B492&lt;&gt;"",VLOOKUP(IY$421,TabelleK71BI,7,FALSE),""),"")</f>
        <v/>
      </c>
      <c r="IZ492" s="4" t="str">
        <f ca="1">IFERROR(IF($B492&lt;&gt;"",VLOOKUP(IZ$421,TabelleK71BI,7,FALSE),""),"")</f>
        <v/>
      </c>
      <c r="JA492" s="4" t="str">
        <f ca="1">IFERROR(IF($B492&lt;&gt;"",VLOOKUP(JA$421,TabelleK71BI,7,FALSE),""),"")</f>
        <v/>
      </c>
      <c r="JB492" s="4" t="str">
        <f ca="1">IFERROR(IF($B492&lt;&gt;"",VLOOKUP(JB$421,TabelleK71BI,7,FALSE),""),"")</f>
        <v/>
      </c>
      <c r="JC492" s="4" t="str">
        <f ca="1">IFERROR(IF($B492&lt;&gt;"",VLOOKUP(JC$421,TabelleK71BI,7,FALSE),""),"")</f>
        <v/>
      </c>
      <c r="JD492" s="4" t="str">
        <f ca="1">IFERROR(IF($B492&lt;&gt;"",VLOOKUP(JD$421,TabelleK71BI,7,FALSE),""),"")</f>
        <v/>
      </c>
      <c r="JE492" s="4" t="str">
        <f ca="1">IFERROR(IF($B492&lt;&gt;"",VLOOKUP(JE$421,TabelleK71BI,7,FALSE),""),"")</f>
        <v/>
      </c>
      <c r="JF492" s="4" t="str">
        <f ca="1">IFERROR(IF($B492&lt;&gt;"",VLOOKUP(JF$421,TabelleK71BI,7,FALSE),""),"")</f>
        <v/>
      </c>
      <c r="JG492" s="4" t="str">
        <f ca="1">IFERROR(IF($B492&lt;&gt;"",VLOOKUP(JG$421,TabelleK71BI,7,FALSE),""),"")</f>
        <v/>
      </c>
      <c r="JH492" s="4" t="str">
        <f ca="1">IFERROR(IF($B492&lt;&gt;"",VLOOKUP(JH$421,TabelleK71BI,7,FALSE),""),"")</f>
        <v/>
      </c>
      <c r="JI492" s="4" t="str">
        <f ca="1">IFERROR(IF($B492&lt;&gt;"",VLOOKUP(JI$421,TabelleK71BI,7,FALSE),""),"")</f>
        <v/>
      </c>
      <c r="JJ492" s="4" t="str">
        <f ca="1">IFERROR(IF($B492&lt;&gt;"",VLOOKUP(JJ$421,TabelleK71BI,7,FALSE),""),"")</f>
        <v/>
      </c>
      <c r="JK492" s="4" t="str">
        <f ca="1">IFERROR(IF($B492&lt;&gt;"",VLOOKUP(JK$421,TabelleK71BI,7,FALSE),""),"")</f>
        <v/>
      </c>
      <c r="JL492" s="4" t="str">
        <f ca="1">IFERROR(IF($B492&lt;&gt;"",VLOOKUP(JL$421,TabelleK71BI,7,FALSE),""),"")</f>
        <v/>
      </c>
      <c r="JM492" s="4" t="str">
        <f ca="1">IFERROR(IF($B492&lt;&gt;"",VLOOKUP(JM$421,TabelleK71BI,7,FALSE),""),"")</f>
        <v/>
      </c>
      <c r="JN492" s="4" t="str">
        <f ca="1">IFERROR(IF($B492&lt;&gt;"",VLOOKUP(JN$421,TabelleK71BI,7,FALSE),""),"")</f>
        <v/>
      </c>
      <c r="JO492" s="4" t="str">
        <f ca="1">IFERROR(IF($B492&lt;&gt;"",VLOOKUP(JO$421,TabelleK71BI,7,FALSE),""),"")</f>
        <v/>
      </c>
      <c r="JP492" s="4" t="str">
        <f ca="1">IFERROR(IF($B492&lt;&gt;"",VLOOKUP(JP$421,TabelleK71BI,7,FALSE),""),"")</f>
        <v/>
      </c>
      <c r="JQ492" s="4" t="str">
        <f ca="1">IFERROR(IF($B492&lt;&gt;"",VLOOKUP(JQ$421,TabelleK71BI,7,FALSE),""),"")</f>
        <v/>
      </c>
      <c r="JR492" s="4" t="str">
        <f ca="1">IFERROR(IF($B492&lt;&gt;"",VLOOKUP(JR$421,TabelleK71BI,7,FALSE),""),"")</f>
        <v/>
      </c>
      <c r="JS492" s="4" t="str">
        <f ca="1">IFERROR(IF($B492&lt;&gt;"",VLOOKUP(JS$421,TabelleK71BI,7,FALSE),""),"")</f>
        <v/>
      </c>
      <c r="JT492" s="4" t="str">
        <f ca="1">IFERROR(IF($B492&lt;&gt;"",VLOOKUP(JT$421,TabelleK71BI,7,FALSE),""),"")</f>
        <v/>
      </c>
      <c r="JU492" s="4" t="str">
        <f ca="1">IFERROR(IF($B492&lt;&gt;"",VLOOKUP(JU$421,TabelleK71BI,7,FALSE),""),"")</f>
        <v/>
      </c>
      <c r="JV492" s="4" t="str">
        <f ca="1">IFERROR(IF($B492&lt;&gt;"",VLOOKUP(JV$421,TabelleK71BI,7,FALSE),""),"")</f>
        <v/>
      </c>
      <c r="JW492" s="4" t="str">
        <f ca="1">IFERROR(IF($B492&lt;&gt;"",VLOOKUP(JW$421,TabelleK71BI,7,FALSE),""),"")</f>
        <v/>
      </c>
      <c r="JX492" s="4" t="str">
        <f ca="1">IFERROR(IF($B492&lt;&gt;"",VLOOKUP(JX$421,TabelleK71BI,7,FALSE),""),"")</f>
        <v/>
      </c>
      <c r="JY492" s="4" t="str">
        <f ca="1">IFERROR(IF($B492&lt;&gt;"",VLOOKUP(JY$421,TabelleK71BI,7,FALSE),""),"")</f>
        <v/>
      </c>
      <c r="JZ492" s="4" t="str">
        <f ca="1">IFERROR(IF($B492&lt;&gt;"",VLOOKUP(JZ$421,TabelleK71BI,7,FALSE),""),"")</f>
        <v/>
      </c>
      <c r="KA492" s="4" t="str">
        <f ca="1">IFERROR(IF($B492&lt;&gt;"",VLOOKUP(KA$421,TabelleK71BI,7,FALSE),""),"")</f>
        <v/>
      </c>
      <c r="KB492" s="4" t="str">
        <f ca="1">IFERROR(IF($B492&lt;&gt;"",VLOOKUP(KB$421,TabelleK71BI,7,FALSE),""),"")</f>
        <v/>
      </c>
      <c r="KC492" s="4" t="str">
        <f ca="1">IFERROR(IF($B492&lt;&gt;"",VLOOKUP(KC$421,TabelleK71BI,7,FALSE),""),"")</f>
        <v/>
      </c>
      <c r="KD492" s="4" t="str">
        <f ca="1">IFERROR(IF($B492&lt;&gt;"",VLOOKUP(KD$421,TabelleK71BI,7,FALSE),""),"")</f>
        <v/>
      </c>
      <c r="KE492" s="4" t="str">
        <f ca="1">IFERROR(IF($B492&lt;&gt;"",VLOOKUP(KE$421,TabelleK71BI,7,FALSE),""),"")</f>
        <v/>
      </c>
      <c r="KF492" s="4" t="str">
        <f ca="1">IFERROR(IF($B492&lt;&gt;"",VLOOKUP(KF$421,TabelleK71BI,7,FALSE),""),"")</f>
        <v/>
      </c>
      <c r="KG492" s="4" t="str">
        <f ca="1">IFERROR(IF($B492&lt;&gt;"",VLOOKUP(KG$421,TabelleK71BI,7,FALSE),""),"")</f>
        <v/>
      </c>
      <c r="KH492" s="4" t="str">
        <f ca="1">IFERROR(IF($B492&lt;&gt;"",VLOOKUP(KH$421,TabelleK71BI,7,FALSE),""),"")</f>
        <v/>
      </c>
      <c r="KI492" s="4" t="str">
        <f ca="1">IFERROR(IF($B492&lt;&gt;"",VLOOKUP(KI$421,TabelleK71BI,7,FALSE),""),"")</f>
        <v/>
      </c>
      <c r="KJ492" s="4" t="str">
        <f ca="1">IFERROR(IF($B492&lt;&gt;"",VLOOKUP(KJ$421,TabelleK71BI,7,FALSE),""),"")</f>
        <v/>
      </c>
      <c r="KK492" s="4" t="str">
        <f ca="1">IFERROR(IF($B492&lt;&gt;"",VLOOKUP(KK$421,TabelleK71BI,7,FALSE),""),"")</f>
        <v/>
      </c>
      <c r="KL492" s="4" t="str">
        <f ca="1">IFERROR(IF($B492&lt;&gt;"",VLOOKUP(KL$421,TabelleK71BI,7,FALSE),""),"")</f>
        <v/>
      </c>
      <c r="KM492" s="4" t="str">
        <f ca="1">IFERROR(IF($B492&lt;&gt;"",VLOOKUP(KM$421,TabelleK71BI,7,FALSE),""),"")</f>
        <v/>
      </c>
      <c r="KN492" s="4" t="str">
        <f ca="1">IFERROR(IF($B492&lt;&gt;"",VLOOKUP(KN$421,TabelleK71BI,7,FALSE),""),"")</f>
        <v/>
      </c>
      <c r="KO492" s="4" t="str">
        <f ca="1">IFERROR(IF($B492&lt;&gt;"",VLOOKUP(KO$421,TabelleK71BI,7,FALSE),""),"")</f>
        <v/>
      </c>
      <c r="KP492" s="4" t="str">
        <f ca="1">IFERROR(IF($B492&lt;&gt;"",VLOOKUP(KP$421,TabelleK71BI,7,FALSE),""),"")</f>
        <v/>
      </c>
      <c r="KQ492" s="4" t="str">
        <f ca="1">IFERROR(IF($B492&lt;&gt;"",VLOOKUP(KQ$421,TabelleK71BI,7,FALSE),""),"")</f>
        <v/>
      </c>
      <c r="KR492" s="4" t="str">
        <f>IFERROR(VLOOKUP($KR$421,TabelleK71BI,7,FALSE),"")</f>
        <v/>
      </c>
      <c r="KS492" s="4" t="str">
        <f>IFERROR(VLOOKUP($KS$421,TabelleK71BI,7,FALSE),"")</f>
        <v/>
      </c>
    </row>
    <row r="493" spans="2:305" ht="12.75" hidden="1" customHeight="1" x14ac:dyDescent="0.2">
      <c r="B493" s="138" t="str">
        <f t="shared" ca="1" si="199"/>
        <v/>
      </c>
      <c r="C493" s="4" t="str">
        <f ca="1">IFERROR(IF($B493&lt;&gt;"",VLOOKUP(C$421,TabelleK72BI,7,FALSE),""),"")</f>
        <v/>
      </c>
      <c r="D493" s="4" t="str">
        <f ca="1">IFERROR(IF($B493&lt;&gt;"",VLOOKUP(D$421,TabelleK72BI,7,FALSE),""),"")</f>
        <v/>
      </c>
      <c r="E493" s="4" t="str">
        <f ca="1">IFERROR(IF($B493&lt;&gt;"",VLOOKUP(E$421,TabelleK72BI,7,FALSE),""),"")</f>
        <v/>
      </c>
      <c r="F493" s="4" t="str">
        <f ca="1">IFERROR(IF($B493&lt;&gt;"",VLOOKUP(F$421,TabelleK72BI,7,FALSE),""),"")</f>
        <v/>
      </c>
      <c r="G493" s="4" t="str">
        <f ca="1">IFERROR(IF($B493&lt;&gt;"",VLOOKUP(G$421,TabelleK72BI,7,FALSE),""),"")</f>
        <v/>
      </c>
      <c r="H493" s="4" t="str">
        <f ca="1">IFERROR(IF($B493&lt;&gt;"",VLOOKUP(H$421,TabelleK72BI,7,FALSE),""),"")</f>
        <v/>
      </c>
      <c r="I493" s="4" t="str">
        <f ca="1">IFERROR(IF($B493&lt;&gt;"",VLOOKUP(I$421,TabelleK72BI,7,FALSE),""),"")</f>
        <v/>
      </c>
      <c r="J493" s="4" t="str">
        <f ca="1">IFERROR(IF($B493&lt;&gt;"",VLOOKUP(J$421,TabelleK72BI,7,FALSE),""),"")</f>
        <v/>
      </c>
      <c r="K493" s="4" t="str">
        <f ca="1">IFERROR(IF($B493&lt;&gt;"",VLOOKUP(K$421,TabelleK72BI,7,FALSE),""),"")</f>
        <v/>
      </c>
      <c r="L493" s="4" t="str">
        <f ca="1">IFERROR(IF($B493&lt;&gt;"",VLOOKUP(L$421,TabelleK72BI,7,FALSE),""),"")</f>
        <v/>
      </c>
      <c r="M493" s="4" t="str">
        <f ca="1">IFERROR(IF($B493&lt;&gt;"",VLOOKUP(M$421,TabelleK72BI,7,FALSE),""),"")</f>
        <v/>
      </c>
      <c r="N493" s="4" t="str">
        <f ca="1">IFERROR(IF($B493&lt;&gt;"",VLOOKUP(N$421,TabelleK72BI,7,FALSE),""),"")</f>
        <v/>
      </c>
      <c r="O493" s="4" t="str">
        <f ca="1">IFERROR(IF($B493&lt;&gt;"",VLOOKUP(O$421,TabelleK72BI,7,FALSE),""),"")</f>
        <v/>
      </c>
      <c r="P493" s="4" t="str">
        <f ca="1">IFERROR(IF($B493&lt;&gt;"",VLOOKUP(P$421,TabelleK72BI,7,FALSE),""),"")</f>
        <v/>
      </c>
      <c r="Q493" s="4" t="str">
        <f ca="1">IFERROR(IF($B493&lt;&gt;"",VLOOKUP(Q$421,TabelleK72BI,7,FALSE),""),"")</f>
        <v/>
      </c>
      <c r="R493" s="4" t="str">
        <f ca="1">IFERROR(IF($B493&lt;&gt;"",VLOOKUP(R$421,TabelleK72BI,7,FALSE),""),"")</f>
        <v/>
      </c>
      <c r="S493" s="4" t="str">
        <f ca="1">IFERROR(IF($B493&lt;&gt;"",VLOOKUP(S$421,TabelleK72BI,7,FALSE),""),"")</f>
        <v/>
      </c>
      <c r="T493" s="4" t="str">
        <f ca="1">IFERROR(IF($B493&lt;&gt;"",VLOOKUP(T$421,TabelleK72BI,7,FALSE),""),"")</f>
        <v/>
      </c>
      <c r="U493" s="4" t="str">
        <f ca="1">IFERROR(IF($B493&lt;&gt;"",VLOOKUP(U$421,TabelleK72BI,7,FALSE),""),"")</f>
        <v/>
      </c>
      <c r="V493" s="4" t="str">
        <f ca="1">IFERROR(IF($B493&lt;&gt;"",VLOOKUP(V$421,TabelleK72BI,7,FALSE),""),"")</f>
        <v/>
      </c>
      <c r="W493" s="4" t="str">
        <f ca="1">IFERROR(IF($B493&lt;&gt;"",VLOOKUP(W$421,TabelleK72BI,7,FALSE),""),"")</f>
        <v/>
      </c>
      <c r="X493" s="4" t="str">
        <f ca="1">IFERROR(IF($B493&lt;&gt;"",VLOOKUP(X$421,TabelleK72BI,7,FALSE),""),"")</f>
        <v/>
      </c>
      <c r="Y493" s="4" t="str">
        <f ca="1">IFERROR(IF($B493&lt;&gt;"",VLOOKUP(Y$421,TabelleK72BI,7,FALSE),""),"")</f>
        <v/>
      </c>
      <c r="Z493" s="4" t="str">
        <f ca="1">IFERROR(IF($B493&lt;&gt;"",VLOOKUP(Z$421,TabelleK72BI,7,FALSE),""),"")</f>
        <v/>
      </c>
      <c r="AA493" s="4" t="str">
        <f ca="1">IFERROR(IF($B493&lt;&gt;"",VLOOKUP(AA$421,TabelleK72BI,7,FALSE),""),"")</f>
        <v/>
      </c>
      <c r="AB493" s="4" t="str">
        <f ca="1">IFERROR(IF($B493&lt;&gt;"",VLOOKUP(AB$421,TabelleK72BI,7,FALSE),""),"")</f>
        <v/>
      </c>
      <c r="AC493" s="4" t="str">
        <f ca="1">IFERROR(IF($B493&lt;&gt;"",VLOOKUP(AC$421,TabelleK72BI,7,FALSE),""),"")</f>
        <v/>
      </c>
      <c r="AD493" s="4" t="str">
        <f ca="1">IFERROR(IF($B493&lt;&gt;"",VLOOKUP(AD$421,TabelleK72BI,7,FALSE),""),"")</f>
        <v/>
      </c>
      <c r="AE493" s="4" t="str">
        <f ca="1">IFERROR(IF($B493&lt;&gt;"",VLOOKUP(AE$421,TabelleK72BI,7,FALSE),""),"")</f>
        <v/>
      </c>
      <c r="AF493" s="4" t="str">
        <f ca="1">IFERROR(IF($B493&lt;&gt;"",VLOOKUP(AF$421,TabelleK72BI,7,FALSE),""),"")</f>
        <v/>
      </c>
      <c r="AG493" s="4" t="str">
        <f ca="1">IFERROR(IF($B493&lt;&gt;"",VLOOKUP(AG$421,TabelleK72BI,7,FALSE),""),"")</f>
        <v/>
      </c>
      <c r="AH493" s="4" t="str">
        <f ca="1">IFERROR(IF($B493&lt;&gt;"",VLOOKUP(AH$421,TabelleK72BI,7,FALSE),""),"")</f>
        <v/>
      </c>
      <c r="AI493" s="4" t="str">
        <f ca="1">IFERROR(IF($B493&lt;&gt;"",VLOOKUP(AI$421,TabelleK72BI,7,FALSE),""),"")</f>
        <v/>
      </c>
      <c r="AJ493" s="4" t="str">
        <f ca="1">IFERROR(IF($B493&lt;&gt;"",VLOOKUP(AJ$421,TabelleK72BI,7,FALSE),""),"")</f>
        <v/>
      </c>
      <c r="AK493" s="4" t="str">
        <f ca="1">IFERROR(IF($B493&lt;&gt;"",VLOOKUP(AK$421,TabelleK72BI,7,FALSE),""),"")</f>
        <v/>
      </c>
      <c r="AL493" s="4" t="str">
        <f ca="1">IFERROR(IF($B493&lt;&gt;"",VLOOKUP(AL$421,TabelleK72BI,7,FALSE),""),"")</f>
        <v/>
      </c>
      <c r="AM493" s="4" t="str">
        <f ca="1">IFERROR(IF($B493&lt;&gt;"",VLOOKUP(AM$421,TabelleK72BI,7,FALSE),""),"")</f>
        <v/>
      </c>
      <c r="AN493" s="4" t="str">
        <f ca="1">IFERROR(IF($B493&lt;&gt;"",VLOOKUP(AN$421,TabelleK72BI,7,FALSE),""),"")</f>
        <v/>
      </c>
      <c r="AO493" s="4" t="str">
        <f ca="1">IFERROR(IF($B493&lt;&gt;"",VLOOKUP(AO$421,TabelleK72BI,7,FALSE),""),"")</f>
        <v/>
      </c>
      <c r="AP493" s="4" t="str">
        <f ca="1">IFERROR(IF($B493&lt;&gt;"",VLOOKUP(AP$421,TabelleK72BI,7,FALSE),""),"")</f>
        <v/>
      </c>
      <c r="AQ493" s="4" t="str">
        <f ca="1">IFERROR(IF($B493&lt;&gt;"",VLOOKUP(AQ$421,TabelleK72BI,7,FALSE),""),"")</f>
        <v/>
      </c>
      <c r="AR493" s="4" t="str">
        <f ca="1">IFERROR(IF($B493&lt;&gt;"",VLOOKUP(AR$421,TabelleK72BI,7,FALSE),""),"")</f>
        <v/>
      </c>
      <c r="AS493" s="4" t="str">
        <f ca="1">IFERROR(IF($B493&lt;&gt;"",VLOOKUP(AS$421,TabelleK72BI,7,FALSE),""),"")</f>
        <v/>
      </c>
      <c r="AT493" s="4" t="str">
        <f ca="1">IFERROR(IF($B493&lt;&gt;"",VLOOKUP(AT$421,TabelleK72BI,7,FALSE),""),"")</f>
        <v/>
      </c>
      <c r="AU493" s="4" t="str">
        <f ca="1">IFERROR(IF($B493&lt;&gt;"",VLOOKUP(AU$421,TabelleK72BI,7,FALSE),""),"")</f>
        <v/>
      </c>
      <c r="AV493" s="4" t="str">
        <f ca="1">IFERROR(IF($B493&lt;&gt;"",VLOOKUP(AV$421,TabelleK72BI,7,FALSE),""),"")</f>
        <v/>
      </c>
      <c r="AW493" s="4" t="str">
        <f ca="1">IFERROR(IF($B493&lt;&gt;"",VLOOKUP(AW$421,TabelleK72BI,7,FALSE),""),"")</f>
        <v/>
      </c>
      <c r="AX493" s="4" t="str">
        <f ca="1">IFERROR(IF($B493&lt;&gt;"",VLOOKUP(AX$421,TabelleK72BI,7,FALSE),""),"")</f>
        <v/>
      </c>
      <c r="AY493" s="4" t="str">
        <f ca="1">IFERROR(IF($B493&lt;&gt;"",VLOOKUP(AY$421,TabelleK72BI,7,FALSE),""),"")</f>
        <v/>
      </c>
      <c r="AZ493" s="4" t="str">
        <f ca="1">IFERROR(IF($B493&lt;&gt;"",VLOOKUP(AZ$421,TabelleK72BI,7,FALSE),""),"")</f>
        <v/>
      </c>
      <c r="BA493" s="4" t="str">
        <f ca="1">IFERROR(IF($B493&lt;&gt;"",VLOOKUP(BA$421,TabelleK72BI,7,FALSE),""),"")</f>
        <v/>
      </c>
      <c r="BB493" s="4" t="str">
        <f ca="1">IFERROR(IF($B493&lt;&gt;"",VLOOKUP(BB$421,TabelleK72BI,7,FALSE),""),"")</f>
        <v/>
      </c>
      <c r="BC493" s="4" t="str">
        <f ca="1">IFERROR(IF($B493&lt;&gt;"",VLOOKUP(BC$421,TabelleK72BI,7,FALSE),""),"")</f>
        <v/>
      </c>
      <c r="BD493" s="4" t="str">
        <f ca="1">IFERROR(IF($B493&lt;&gt;"",VLOOKUP(BD$421,TabelleK72BI,7,FALSE),""),"")</f>
        <v/>
      </c>
      <c r="BE493" s="4" t="str">
        <f ca="1">IFERROR(IF($B493&lt;&gt;"",VLOOKUP(BE$421,TabelleK72BI,7,FALSE),""),"")</f>
        <v/>
      </c>
      <c r="BF493" s="4" t="str">
        <f ca="1">IFERROR(IF($B493&lt;&gt;"",VLOOKUP(BF$421,TabelleK72BI,7,FALSE),""),"")</f>
        <v/>
      </c>
      <c r="BG493" s="4" t="str">
        <f ca="1">IFERROR(IF($B493&lt;&gt;"",VLOOKUP(BG$421,TabelleK72BI,7,FALSE),""),"")</f>
        <v/>
      </c>
      <c r="BH493" s="4" t="str">
        <f ca="1">IFERROR(IF($B493&lt;&gt;"",VLOOKUP(BH$421,TabelleK72BI,7,FALSE),""),"")</f>
        <v/>
      </c>
      <c r="BI493" s="4" t="str">
        <f ca="1">IFERROR(IF($B493&lt;&gt;"",VLOOKUP(BI$421,TabelleK72BI,7,FALSE),""),"")</f>
        <v/>
      </c>
      <c r="BJ493" s="4" t="str">
        <f ca="1">IFERROR(IF($B493&lt;&gt;"",VLOOKUP(BJ$421,TabelleK72BI,7,FALSE),""),"")</f>
        <v/>
      </c>
      <c r="BK493" s="4" t="str">
        <f ca="1">IFERROR(IF($B493&lt;&gt;"",VLOOKUP(BK$421,TabelleK72BI,7,FALSE),""),"")</f>
        <v/>
      </c>
      <c r="BL493" s="4" t="str">
        <f ca="1">IFERROR(IF($B493&lt;&gt;"",VLOOKUP(BL$421,TabelleK72BI,7,FALSE),""),"")</f>
        <v/>
      </c>
      <c r="BM493" s="4" t="str">
        <f ca="1">IFERROR(IF($B493&lt;&gt;"",VLOOKUP(BM$421,TabelleK72BI,7,FALSE),""),"")</f>
        <v/>
      </c>
      <c r="BN493" s="4" t="str">
        <f ca="1">IFERROR(IF($B493&lt;&gt;"",VLOOKUP(BN$421,TabelleK72BI,7,FALSE),""),"")</f>
        <v/>
      </c>
      <c r="BO493" s="4" t="str">
        <f ca="1">IFERROR(IF($B493&lt;&gt;"",VLOOKUP(BO$421,TabelleK72BI,7,FALSE),""),"")</f>
        <v/>
      </c>
      <c r="BP493" s="4" t="str">
        <f ca="1">IFERROR(IF($B493&lt;&gt;"",VLOOKUP(BP$421,TabelleK72BI,7,FALSE),""),"")</f>
        <v/>
      </c>
      <c r="BQ493" s="4" t="str">
        <f ca="1">IFERROR(IF($B493&lt;&gt;"",VLOOKUP(BQ$421,TabelleK72BI,7,FALSE),""),"")</f>
        <v/>
      </c>
      <c r="BR493" s="4" t="str">
        <f ca="1">IFERROR(IF($B493&lt;&gt;"",VLOOKUP(BR$421,TabelleK72BI,7,FALSE),""),"")</f>
        <v/>
      </c>
      <c r="BS493" s="4" t="str">
        <f ca="1">IFERROR(IF($B493&lt;&gt;"",VLOOKUP(BS$421,TabelleK72BI,7,FALSE),""),"")</f>
        <v/>
      </c>
      <c r="BT493" s="4" t="str">
        <f ca="1">IFERROR(IF($B493&lt;&gt;"",VLOOKUP(BT$421,TabelleK72BI,7,FALSE),""),"")</f>
        <v/>
      </c>
      <c r="BU493" s="4" t="str">
        <f ca="1">IFERROR(IF($B493&lt;&gt;"",VLOOKUP(BU$421,TabelleK72BI,7,FALSE),""),"")</f>
        <v/>
      </c>
      <c r="BV493" s="4" t="str">
        <f ca="1">IFERROR(IF($B493&lt;&gt;"",VLOOKUP(BV$421,TabelleK72BI,7,FALSE),""),"")</f>
        <v/>
      </c>
      <c r="BW493" s="4" t="str">
        <f ca="1">IFERROR(IF($B493&lt;&gt;"",VLOOKUP(BW$421,TabelleK72BI,7,FALSE),""),"")</f>
        <v/>
      </c>
      <c r="BX493" s="4" t="str">
        <f ca="1">IFERROR(IF($B493&lt;&gt;"",VLOOKUP(BX$421,TabelleK72BI,7,FALSE),""),"")</f>
        <v/>
      </c>
      <c r="BY493" s="4" t="str">
        <f ca="1">IFERROR(IF($B493&lt;&gt;"",VLOOKUP(BY$421,TabelleK72BI,7,FALSE),""),"")</f>
        <v/>
      </c>
      <c r="BZ493" s="4" t="str">
        <f ca="1">IFERROR(IF($B493&lt;&gt;"",VLOOKUP(BZ$421,TabelleK72BI,7,FALSE),""),"")</f>
        <v/>
      </c>
      <c r="CA493" s="4" t="str">
        <f ca="1">IFERROR(IF($B493&lt;&gt;"",VLOOKUP(CA$421,TabelleK72BI,7,FALSE),""),"")</f>
        <v/>
      </c>
      <c r="CB493" s="4" t="str">
        <f ca="1">IFERROR(IF($B493&lt;&gt;"",VLOOKUP(CB$421,TabelleK72BI,7,FALSE),""),"")</f>
        <v/>
      </c>
      <c r="CC493" s="4" t="str">
        <f ca="1">IFERROR(IF($B493&lt;&gt;"",VLOOKUP(CC$421,TabelleK72BI,7,FALSE),""),"")</f>
        <v/>
      </c>
      <c r="CD493" s="4" t="str">
        <f ca="1">IFERROR(IF($B493&lt;&gt;"",VLOOKUP(CD$421,TabelleK72BI,7,FALSE),""),"")</f>
        <v/>
      </c>
      <c r="CE493" s="4" t="str">
        <f ca="1">IFERROR(IF($B493&lt;&gt;"",VLOOKUP(CE$421,TabelleK72BI,7,FALSE),""),"")</f>
        <v/>
      </c>
      <c r="CF493" s="4" t="str">
        <f ca="1">IFERROR(IF($B493&lt;&gt;"",VLOOKUP(CF$421,TabelleK72BI,7,FALSE),""),"")</f>
        <v/>
      </c>
      <c r="CG493" s="4" t="str">
        <f ca="1">IFERROR(IF($B493&lt;&gt;"",VLOOKUP(CG$421,TabelleK72BI,7,FALSE),""),"")</f>
        <v/>
      </c>
      <c r="CH493" s="4" t="str">
        <f ca="1">IFERROR(IF($B493&lt;&gt;"",VLOOKUP(CH$421,TabelleK72BI,7,FALSE),""),"")</f>
        <v/>
      </c>
      <c r="CI493" s="4" t="str">
        <f ca="1">IFERROR(IF($B493&lt;&gt;"",VLOOKUP(CI$421,TabelleK72BI,7,FALSE),""),"")</f>
        <v/>
      </c>
      <c r="CJ493" s="4" t="str">
        <f ca="1">IFERROR(IF($B493&lt;&gt;"",VLOOKUP(CJ$421,TabelleK72BI,7,FALSE),""),"")</f>
        <v/>
      </c>
      <c r="CK493" s="4" t="str">
        <f ca="1">IFERROR(IF($B493&lt;&gt;"",VLOOKUP(CK$421,TabelleK72BI,7,FALSE),""),"")</f>
        <v/>
      </c>
      <c r="CL493" s="4" t="str">
        <f ca="1">IFERROR(IF($B493&lt;&gt;"",VLOOKUP(CL$421,TabelleK72BI,7,FALSE),""),"")</f>
        <v/>
      </c>
      <c r="CM493" s="4" t="str">
        <f ca="1">IFERROR(IF($B493&lt;&gt;"",VLOOKUP(CM$421,TabelleK72BI,7,FALSE),""),"")</f>
        <v/>
      </c>
      <c r="CN493" s="4" t="str">
        <f ca="1">IFERROR(IF($B493&lt;&gt;"",VLOOKUP(CN$421,TabelleK72BI,7,FALSE),""),"")</f>
        <v/>
      </c>
      <c r="CO493" s="4" t="str">
        <f ca="1">IFERROR(IF($B493&lt;&gt;"",VLOOKUP(CO$421,TabelleK72BI,7,FALSE),""),"")</f>
        <v/>
      </c>
      <c r="CP493" s="4" t="str">
        <f ca="1">IFERROR(IF($B493&lt;&gt;"",VLOOKUP(CP$421,TabelleK72BI,7,FALSE),""),"")</f>
        <v/>
      </c>
      <c r="CQ493" s="4" t="str">
        <f ca="1">IFERROR(IF($B493&lt;&gt;"",VLOOKUP(CQ$421,TabelleK72BI,7,FALSE),""),"")</f>
        <v/>
      </c>
      <c r="CR493" s="4" t="str">
        <f ca="1">IFERROR(IF($B493&lt;&gt;"",VLOOKUP(CR$421,TabelleK72BI,7,FALSE),""),"")</f>
        <v/>
      </c>
      <c r="CS493" s="4" t="str">
        <f ca="1">IFERROR(IF($B493&lt;&gt;"",VLOOKUP(CS$421,TabelleK72BI,7,FALSE),""),"")</f>
        <v/>
      </c>
      <c r="CT493" s="4" t="str">
        <f ca="1">IFERROR(IF($B493&lt;&gt;"",VLOOKUP(CT$421,TabelleK72BI,7,FALSE),""),"")</f>
        <v/>
      </c>
      <c r="CU493" s="4" t="str">
        <f ca="1">IFERROR(IF($B493&lt;&gt;"",VLOOKUP(CU$421,TabelleK72BI,7,FALSE),""),"")</f>
        <v/>
      </c>
      <c r="CV493" s="4" t="str">
        <f ca="1">IFERROR(IF($B493&lt;&gt;"",VLOOKUP(CV$421,TabelleK72BI,7,FALSE),""),"")</f>
        <v/>
      </c>
      <c r="CW493" s="4" t="str">
        <f ca="1">IFERROR(IF($B493&lt;&gt;"",VLOOKUP(CW$421,TabelleK72BI,7,FALSE),""),"")</f>
        <v/>
      </c>
      <c r="CX493" s="4" t="str">
        <f ca="1">IFERROR(IF($B493&lt;&gt;"",VLOOKUP(CX$421,TabelleK72BI,7,FALSE),""),"")</f>
        <v/>
      </c>
      <c r="CY493" s="4" t="str">
        <f ca="1">IFERROR(IF($B493&lt;&gt;"",VLOOKUP(CY$421,TabelleK72BI,7,FALSE),""),"")</f>
        <v/>
      </c>
      <c r="CZ493" s="4" t="str">
        <f ca="1">IFERROR(IF($B493&lt;&gt;"",VLOOKUP(CZ$421,TabelleK72BI,7,FALSE),""),"")</f>
        <v/>
      </c>
      <c r="DA493" s="4" t="str">
        <f ca="1">IFERROR(IF($B493&lt;&gt;"",VLOOKUP(DA$421,TabelleK72BI,7,FALSE),""),"")</f>
        <v/>
      </c>
      <c r="DB493" s="4" t="str">
        <f ca="1">IFERROR(IF($B493&lt;&gt;"",VLOOKUP(DB$421,TabelleK72BI,7,FALSE),""),"")</f>
        <v/>
      </c>
      <c r="DC493" s="4" t="str">
        <f ca="1">IFERROR(IF($B493&lt;&gt;"",VLOOKUP(DC$421,TabelleK72BI,7,FALSE),""),"")</f>
        <v/>
      </c>
      <c r="DD493" s="4" t="str">
        <f ca="1">IFERROR(IF($B493&lt;&gt;"",VLOOKUP(DD$421,TabelleK72BI,7,FALSE),""),"")</f>
        <v/>
      </c>
      <c r="DE493" s="4" t="str">
        <f ca="1">IFERROR(IF($B493&lt;&gt;"",VLOOKUP(DE$421,TabelleK72BI,7,FALSE),""),"")</f>
        <v/>
      </c>
      <c r="DF493" s="4" t="str">
        <f ca="1">IFERROR(IF($B493&lt;&gt;"",VLOOKUP(DF$421,TabelleK72BI,7,FALSE),""),"")</f>
        <v/>
      </c>
      <c r="DG493" s="4" t="str">
        <f ca="1">IFERROR(IF($B493&lt;&gt;"",VLOOKUP(DG$421,TabelleK72BI,7,FALSE),""),"")</f>
        <v/>
      </c>
      <c r="DH493" s="4" t="str">
        <f ca="1">IFERROR(IF($B493&lt;&gt;"",VLOOKUP(DH$421,TabelleK72BI,7,FALSE),""),"")</f>
        <v/>
      </c>
      <c r="DI493" s="4" t="str">
        <f ca="1">IFERROR(IF($B493&lt;&gt;"",VLOOKUP(DI$421,TabelleK72BI,7,FALSE),""),"")</f>
        <v/>
      </c>
      <c r="DJ493" s="4" t="str">
        <f ca="1">IFERROR(IF($B493&lt;&gt;"",VLOOKUP(DJ$421,TabelleK72BI,7,FALSE),""),"")</f>
        <v/>
      </c>
      <c r="DK493" s="4" t="str">
        <f ca="1">IFERROR(IF($B493&lt;&gt;"",VLOOKUP(DK$421,TabelleK72BI,7,FALSE),""),"")</f>
        <v/>
      </c>
      <c r="DL493" s="4" t="str">
        <f ca="1">IFERROR(IF($B493&lt;&gt;"",VLOOKUP(DL$421,TabelleK72BI,7,FALSE),""),"")</f>
        <v/>
      </c>
      <c r="DM493" s="4" t="str">
        <f ca="1">IFERROR(IF($B493&lt;&gt;"",VLOOKUP(DM$421,TabelleK72BI,7,FALSE),""),"")</f>
        <v/>
      </c>
      <c r="DN493" s="4" t="str">
        <f ca="1">IFERROR(IF($B493&lt;&gt;"",VLOOKUP(DN$421,TabelleK72BI,7,FALSE),""),"")</f>
        <v/>
      </c>
      <c r="DO493" s="4" t="str">
        <f ca="1">IFERROR(IF($B493&lt;&gt;"",VLOOKUP(DO$421,TabelleK72BI,7,FALSE),""),"")</f>
        <v/>
      </c>
      <c r="DP493" s="4" t="str">
        <f ca="1">IFERROR(IF($B493&lt;&gt;"",VLOOKUP(DP$421,TabelleK72BI,7,FALSE),""),"")</f>
        <v/>
      </c>
      <c r="DQ493" s="4" t="str">
        <f ca="1">IFERROR(IF($B493&lt;&gt;"",VLOOKUP(DQ$421,TabelleK72BI,7,FALSE),""),"")</f>
        <v/>
      </c>
      <c r="DR493" s="4" t="str">
        <f ca="1">IFERROR(IF($B493&lt;&gt;"",VLOOKUP(DR$421,TabelleK72BI,7,FALSE),""),"")</f>
        <v/>
      </c>
      <c r="DS493" s="4" t="str">
        <f ca="1">IFERROR(IF($B493&lt;&gt;"",VLOOKUP(DS$421,TabelleK72BI,7,FALSE),""),"")</f>
        <v/>
      </c>
      <c r="DT493" s="4" t="str">
        <f ca="1">IFERROR(IF($B493&lt;&gt;"",VLOOKUP(DT$421,TabelleK72BI,7,FALSE),""),"")</f>
        <v/>
      </c>
      <c r="DU493" s="4" t="str">
        <f ca="1">IFERROR(IF($B493&lt;&gt;"",VLOOKUP(DU$421,TabelleK72BI,7,FALSE),""),"")</f>
        <v/>
      </c>
      <c r="DV493" s="4" t="str">
        <f ca="1">IFERROR(IF($B493&lt;&gt;"",VLOOKUP(DV$421,TabelleK72BI,7,FALSE),""),"")</f>
        <v/>
      </c>
      <c r="DW493" s="4" t="str">
        <f ca="1">IFERROR(IF($B493&lt;&gt;"",VLOOKUP(DW$421,TabelleK72BI,7,FALSE),""),"")</f>
        <v/>
      </c>
      <c r="DX493" s="4" t="str">
        <f ca="1">IFERROR(IF($B493&lt;&gt;"",VLOOKUP(DX$421,TabelleK72BI,7,FALSE),""),"")</f>
        <v/>
      </c>
      <c r="DY493" s="4" t="str">
        <f ca="1">IFERROR(IF($B493&lt;&gt;"",VLOOKUP(DY$421,TabelleK72BI,7,FALSE),""),"")</f>
        <v/>
      </c>
      <c r="DZ493" s="4" t="str">
        <f ca="1">IFERROR(IF($B493&lt;&gt;"",VLOOKUP(DZ$421,TabelleK72BI,7,FALSE),""),"")</f>
        <v/>
      </c>
      <c r="EA493" s="4" t="str">
        <f ca="1">IFERROR(IF($B493&lt;&gt;"",VLOOKUP(EA$421,TabelleK72BI,7,FALSE),""),"")</f>
        <v/>
      </c>
      <c r="EB493" s="4" t="str">
        <f ca="1">IFERROR(IF($B493&lt;&gt;"",VLOOKUP(EB$421,TabelleK72BI,7,FALSE),""),"")</f>
        <v/>
      </c>
      <c r="EC493" s="4" t="str">
        <f ca="1">IFERROR(IF($B493&lt;&gt;"",VLOOKUP(EC$421,TabelleK72BI,7,FALSE),""),"")</f>
        <v/>
      </c>
      <c r="ED493" s="4" t="str">
        <f ca="1">IFERROR(IF($B493&lt;&gt;"",VLOOKUP(ED$421,TabelleK72BI,7,FALSE),""),"")</f>
        <v/>
      </c>
      <c r="EE493" s="4" t="str">
        <f ca="1">IFERROR(IF($B493&lt;&gt;"",VLOOKUP(EE$421,TabelleK72BI,7,FALSE),""),"")</f>
        <v/>
      </c>
      <c r="EF493" s="4" t="str">
        <f ca="1">IFERROR(IF($B493&lt;&gt;"",VLOOKUP(EF$421,TabelleK72BI,7,FALSE),""),"")</f>
        <v/>
      </c>
      <c r="EG493" s="4" t="str">
        <f ca="1">IFERROR(IF($B493&lt;&gt;"",VLOOKUP(EG$421,TabelleK72BI,7,FALSE),""),"")</f>
        <v/>
      </c>
      <c r="EH493" s="4" t="str">
        <f ca="1">IFERROR(IF($B493&lt;&gt;"",VLOOKUP(EH$421,TabelleK72BI,7,FALSE),""),"")</f>
        <v/>
      </c>
      <c r="EI493" s="4" t="str">
        <f ca="1">IFERROR(IF($B493&lt;&gt;"",VLOOKUP(EI$421,TabelleK72BI,7,FALSE),""),"")</f>
        <v/>
      </c>
      <c r="EJ493" s="4" t="str">
        <f ca="1">IFERROR(IF($B493&lt;&gt;"",VLOOKUP(EJ$421,TabelleK72BI,7,FALSE),""),"")</f>
        <v/>
      </c>
      <c r="EK493" s="4" t="str">
        <f ca="1">IFERROR(IF($B493&lt;&gt;"",VLOOKUP(EK$421,TabelleK72BI,7,FALSE),""),"")</f>
        <v/>
      </c>
      <c r="EL493" s="4" t="str">
        <f ca="1">IFERROR(IF($B493&lt;&gt;"",VLOOKUP(EL$421,TabelleK72BI,7,FALSE),""),"")</f>
        <v/>
      </c>
      <c r="EM493" s="4" t="str">
        <f ca="1">IFERROR(IF($B493&lt;&gt;"",VLOOKUP(EM$421,TabelleK72BI,7,FALSE),""),"")</f>
        <v/>
      </c>
      <c r="EN493" s="4" t="str">
        <f ca="1">IFERROR(IF($B493&lt;&gt;"",VLOOKUP(EN$421,TabelleK72BI,7,FALSE),""),"")</f>
        <v/>
      </c>
      <c r="EO493" s="4" t="str">
        <f ca="1">IFERROR(IF($B493&lt;&gt;"",VLOOKUP(EO$421,TabelleK72BI,7,FALSE),""),"")</f>
        <v/>
      </c>
      <c r="EP493" s="4" t="str">
        <f ca="1">IFERROR(IF($B493&lt;&gt;"",VLOOKUP(EP$421,TabelleK72BI,7,FALSE),""),"")</f>
        <v/>
      </c>
      <c r="EQ493" s="4" t="str">
        <f ca="1">IFERROR(IF($B493&lt;&gt;"",VLOOKUP(EQ$421,TabelleK72BI,7,FALSE),""),"")</f>
        <v/>
      </c>
      <c r="ER493" s="4" t="str">
        <f ca="1">IFERROR(IF($B493&lt;&gt;"",VLOOKUP(ER$421,TabelleK72BI,7,FALSE),""),"")</f>
        <v/>
      </c>
      <c r="ES493" s="4" t="str">
        <f ca="1">IFERROR(IF($B493&lt;&gt;"",VLOOKUP(ES$421,TabelleK72BI,7,FALSE),""),"")</f>
        <v/>
      </c>
      <c r="ET493" s="4" t="str">
        <f ca="1">IFERROR(IF($B493&lt;&gt;"",VLOOKUP(ET$421,TabelleK72BI,7,FALSE),""),"")</f>
        <v/>
      </c>
      <c r="EU493" s="4" t="str">
        <f ca="1">IFERROR(IF($B493&lt;&gt;"",VLOOKUP(EU$421,TabelleK72BI,7,FALSE),""),"")</f>
        <v/>
      </c>
      <c r="EV493" s="4" t="str">
        <f ca="1">IFERROR(IF($B493&lt;&gt;"",VLOOKUP(EV$421,TabelleK72BI,7,FALSE),""),"")</f>
        <v/>
      </c>
      <c r="EW493" s="4" t="str">
        <f ca="1">IFERROR(IF($B493&lt;&gt;"",VLOOKUP(EW$421,TabelleK72BI,7,FALSE),""),"")</f>
        <v/>
      </c>
      <c r="EX493" s="4" t="str">
        <f ca="1">IFERROR(IF($B493&lt;&gt;"",VLOOKUP(EX$421,TabelleK72BI,7,FALSE),""),"")</f>
        <v/>
      </c>
      <c r="EY493" s="4" t="str">
        <f ca="1">IFERROR(IF($B493&lt;&gt;"",VLOOKUP(EY$421,TabelleK72BI,7,FALSE),""),"")</f>
        <v/>
      </c>
      <c r="EZ493" s="4" t="str">
        <f ca="1">IFERROR(IF($B493&lt;&gt;"",VLOOKUP(EZ$421,TabelleK72BI,7,FALSE),""),"")</f>
        <v/>
      </c>
      <c r="FA493" s="4" t="str">
        <f ca="1">IFERROR(IF($B493&lt;&gt;"",VLOOKUP(FA$421,TabelleK72BI,7,FALSE),""),"")</f>
        <v/>
      </c>
      <c r="FB493" s="4" t="str">
        <f ca="1">IFERROR(IF($B493&lt;&gt;"",VLOOKUP(FB$421,TabelleK72BI,7,FALSE),""),"")</f>
        <v/>
      </c>
      <c r="FC493" s="4" t="str">
        <f ca="1">IFERROR(IF($B493&lt;&gt;"",VLOOKUP(FC$421,TabelleK72BI,7,FALSE),""),"")</f>
        <v/>
      </c>
      <c r="FD493" s="4" t="str">
        <f ca="1">IFERROR(IF($B493&lt;&gt;"",VLOOKUP(FD$421,TabelleK72BI,7,FALSE),""),"")</f>
        <v/>
      </c>
      <c r="FE493" s="4" t="str">
        <f ca="1">IFERROR(IF($B493&lt;&gt;"",VLOOKUP(FE$421,TabelleK72BI,7,FALSE),""),"")</f>
        <v/>
      </c>
      <c r="FF493" s="4" t="str">
        <f ca="1">IFERROR(IF($B493&lt;&gt;"",VLOOKUP(FF$421,TabelleK72BI,7,FALSE),""),"")</f>
        <v/>
      </c>
      <c r="FG493" s="4" t="str">
        <f ca="1">IFERROR(IF($B493&lt;&gt;"",VLOOKUP(FG$421,TabelleK72BI,7,FALSE),""),"")</f>
        <v/>
      </c>
      <c r="FH493" s="4" t="str">
        <f ca="1">IFERROR(IF($B493&lt;&gt;"",VLOOKUP(FH$421,TabelleK72BI,7,FALSE),""),"")</f>
        <v/>
      </c>
      <c r="FI493" s="4" t="str">
        <f ca="1">IFERROR(IF($B493&lt;&gt;"",VLOOKUP(FI$421,TabelleK72BI,7,FALSE),""),"")</f>
        <v/>
      </c>
      <c r="FJ493" s="4" t="str">
        <f ca="1">IFERROR(IF($B493&lt;&gt;"",VLOOKUP(FJ$421,TabelleK72BI,7,FALSE),""),"")</f>
        <v/>
      </c>
      <c r="FK493" s="4" t="str">
        <f ca="1">IFERROR(IF($B493&lt;&gt;"",VLOOKUP(FK$421,TabelleK72BI,7,FALSE),""),"")</f>
        <v/>
      </c>
      <c r="FL493" s="4" t="str">
        <f ca="1">IFERROR(IF($B493&lt;&gt;"",VLOOKUP(FL$421,TabelleK72BI,7,FALSE),""),"")</f>
        <v/>
      </c>
      <c r="FM493" s="4" t="str">
        <f ca="1">IFERROR(IF($B493&lt;&gt;"",VLOOKUP(FM$421,TabelleK72BI,7,FALSE),""),"")</f>
        <v/>
      </c>
      <c r="FN493" s="4" t="str">
        <f ca="1">IFERROR(IF($B493&lt;&gt;"",VLOOKUP(FN$421,TabelleK72BI,7,FALSE),""),"")</f>
        <v/>
      </c>
      <c r="FO493" s="4" t="str">
        <f ca="1">IFERROR(IF($B493&lt;&gt;"",VLOOKUP(FO$421,TabelleK72BI,7,FALSE),""),"")</f>
        <v/>
      </c>
      <c r="FP493" s="4" t="str">
        <f ca="1">IFERROR(IF($B493&lt;&gt;"",VLOOKUP(FP$421,TabelleK72BI,7,FALSE),""),"")</f>
        <v/>
      </c>
      <c r="FQ493" s="4" t="str">
        <f ca="1">IFERROR(IF($B493&lt;&gt;"",VLOOKUP(FQ$421,TabelleK72BI,7,FALSE),""),"")</f>
        <v/>
      </c>
      <c r="FR493" s="4" t="str">
        <f ca="1">IFERROR(IF($B493&lt;&gt;"",VLOOKUP(FR$421,TabelleK72BI,7,FALSE),""),"")</f>
        <v/>
      </c>
      <c r="FS493" s="4" t="str">
        <f ca="1">IFERROR(IF($B493&lt;&gt;"",VLOOKUP(FS$421,TabelleK72BI,7,FALSE),""),"")</f>
        <v/>
      </c>
      <c r="FT493" s="4" t="str">
        <f ca="1">IFERROR(IF($B493&lt;&gt;"",VLOOKUP(FT$421,TabelleK72BI,7,FALSE),""),"")</f>
        <v/>
      </c>
      <c r="FU493" s="4" t="str">
        <f ca="1">IFERROR(IF($B493&lt;&gt;"",VLOOKUP(FU$421,TabelleK72BI,7,FALSE),""),"")</f>
        <v/>
      </c>
      <c r="FV493" s="4" t="str">
        <f ca="1">IFERROR(IF($B493&lt;&gt;"",VLOOKUP(FV$421,TabelleK72BI,7,FALSE),""),"")</f>
        <v/>
      </c>
      <c r="FW493" s="4" t="str">
        <f ca="1">IFERROR(IF($B493&lt;&gt;"",VLOOKUP(FW$421,TabelleK72BI,7,FALSE),""),"")</f>
        <v/>
      </c>
      <c r="FX493" s="4" t="str">
        <f ca="1">IFERROR(IF($B493&lt;&gt;"",VLOOKUP(FX$421,TabelleK72BI,7,FALSE),""),"")</f>
        <v/>
      </c>
      <c r="FY493" s="4" t="str">
        <f ca="1">IFERROR(IF($B493&lt;&gt;"",VLOOKUP(FY$421,TabelleK72BI,7,FALSE),""),"")</f>
        <v/>
      </c>
      <c r="FZ493" s="4" t="str">
        <f ca="1">IFERROR(IF($B493&lt;&gt;"",VLOOKUP(FZ$421,TabelleK72BI,7,FALSE),""),"")</f>
        <v/>
      </c>
      <c r="GA493" s="4" t="str">
        <f ca="1">IFERROR(IF($B493&lt;&gt;"",VLOOKUP(GA$421,TabelleK72BI,7,FALSE),""),"")</f>
        <v/>
      </c>
      <c r="GB493" s="4" t="str">
        <f ca="1">IFERROR(IF($B493&lt;&gt;"",VLOOKUP(GB$421,TabelleK72BI,7,FALSE),""),"")</f>
        <v/>
      </c>
      <c r="GC493" s="4" t="str">
        <f ca="1">IFERROR(IF($B493&lt;&gt;"",VLOOKUP(GC$421,TabelleK72BI,7,FALSE),""),"")</f>
        <v/>
      </c>
      <c r="GD493" s="4" t="str">
        <f ca="1">IFERROR(IF($B493&lt;&gt;"",VLOOKUP(GD$421,TabelleK72BI,7,FALSE),""),"")</f>
        <v/>
      </c>
      <c r="GE493" s="4" t="str">
        <f ca="1">IFERROR(IF($B493&lt;&gt;"",VLOOKUP(GE$421,TabelleK72BI,7,FALSE),""),"")</f>
        <v/>
      </c>
      <c r="GF493" s="4" t="str">
        <f ca="1">IFERROR(IF($B493&lt;&gt;"",VLOOKUP(GF$421,TabelleK72BI,7,FALSE),""),"")</f>
        <v/>
      </c>
      <c r="GG493" s="4" t="str">
        <f ca="1">IFERROR(IF($B493&lt;&gt;"",VLOOKUP(GG$421,TabelleK72BI,7,FALSE),""),"")</f>
        <v/>
      </c>
      <c r="GH493" s="4" t="str">
        <f ca="1">IFERROR(IF($B493&lt;&gt;"",VLOOKUP(GH$421,TabelleK72BI,7,FALSE),""),"")</f>
        <v/>
      </c>
      <c r="GI493" s="4" t="str">
        <f ca="1">IFERROR(IF($B493&lt;&gt;"",VLOOKUP(GI$421,TabelleK72BI,7,FALSE),""),"")</f>
        <v/>
      </c>
      <c r="GJ493" s="4" t="str">
        <f ca="1">IFERROR(IF($B493&lt;&gt;"",VLOOKUP(GJ$421,TabelleK72BI,7,FALSE),""),"")</f>
        <v/>
      </c>
      <c r="GK493" s="4" t="str">
        <f ca="1">IFERROR(IF($B493&lt;&gt;"",VLOOKUP(GK$421,TabelleK72BI,7,FALSE),""),"")</f>
        <v/>
      </c>
      <c r="GL493" s="4" t="str">
        <f ca="1">IFERROR(IF($B493&lt;&gt;"",VLOOKUP(GL$421,TabelleK72BI,7,FALSE),""),"")</f>
        <v/>
      </c>
      <c r="GM493" s="4" t="str">
        <f ca="1">IFERROR(IF($B493&lt;&gt;"",VLOOKUP(GM$421,TabelleK72BI,7,FALSE),""),"")</f>
        <v/>
      </c>
      <c r="GN493" s="4" t="str">
        <f ca="1">IFERROR(IF($B493&lt;&gt;"",VLOOKUP(GN$421,TabelleK72BI,7,FALSE),""),"")</f>
        <v/>
      </c>
      <c r="GO493" s="4" t="str">
        <f ca="1">IFERROR(IF($B493&lt;&gt;"",VLOOKUP(GO$421,TabelleK72BI,7,FALSE),""),"")</f>
        <v/>
      </c>
      <c r="GP493" s="4" t="str">
        <f ca="1">IFERROR(IF($B493&lt;&gt;"",VLOOKUP(GP$421,TabelleK72BI,7,FALSE),""),"")</f>
        <v/>
      </c>
      <c r="GQ493" s="4" t="str">
        <f ca="1">IFERROR(IF($B493&lt;&gt;"",VLOOKUP(GQ$421,TabelleK72BI,7,FALSE),""),"")</f>
        <v/>
      </c>
      <c r="GR493" s="4" t="str">
        <f ca="1">IFERROR(IF($B493&lt;&gt;"",VLOOKUP(GR$421,TabelleK72BI,7,FALSE),""),"")</f>
        <v/>
      </c>
      <c r="GS493" s="4" t="str">
        <f ca="1">IFERROR(IF($B493&lt;&gt;"",VLOOKUP(GS$421,TabelleK72BI,7,FALSE),""),"")</f>
        <v/>
      </c>
      <c r="GT493" s="4" t="str">
        <f ca="1">IFERROR(IF($B493&lt;&gt;"",VLOOKUP(GT$421,TabelleK72BI,7,FALSE),""),"")</f>
        <v/>
      </c>
      <c r="GU493" s="4" t="str">
        <f ca="1">IFERROR(IF($B493&lt;&gt;"",VLOOKUP(GU$421,TabelleK72BI,7,FALSE),""),"")</f>
        <v/>
      </c>
      <c r="GV493" s="4" t="str">
        <f ca="1">IFERROR(IF($B493&lt;&gt;"",VLOOKUP(GV$421,TabelleK72BI,7,FALSE),""),"")</f>
        <v/>
      </c>
      <c r="GW493" s="4" t="str">
        <f ca="1">IFERROR(IF($B493&lt;&gt;"",VLOOKUP(GW$421,TabelleK72BI,7,FALSE),""),"")</f>
        <v/>
      </c>
      <c r="GX493" s="4" t="str">
        <f ca="1">IFERROR(IF($B493&lt;&gt;"",VLOOKUP(GX$421,TabelleK72BI,7,FALSE),""),"")</f>
        <v/>
      </c>
      <c r="GY493" s="4" t="str">
        <f ca="1">IFERROR(IF($B493&lt;&gt;"",VLOOKUP(GY$421,TabelleK72BI,7,FALSE),""),"")</f>
        <v/>
      </c>
      <c r="GZ493" s="4" t="str">
        <f ca="1">IFERROR(IF($B493&lt;&gt;"",VLOOKUP(GZ$421,TabelleK72BI,7,FALSE),""),"")</f>
        <v/>
      </c>
      <c r="HA493" s="4" t="str">
        <f ca="1">IFERROR(IF($B493&lt;&gt;"",VLOOKUP(HA$421,TabelleK72BI,7,FALSE),""),"")</f>
        <v/>
      </c>
      <c r="HB493" s="4" t="str">
        <f ca="1">IFERROR(IF($B493&lt;&gt;"",VLOOKUP(HB$421,TabelleK72BI,7,FALSE),""),"")</f>
        <v/>
      </c>
      <c r="HC493" s="4" t="str">
        <f ca="1">IFERROR(IF($B493&lt;&gt;"",VLOOKUP(HC$421,TabelleK72BI,7,FALSE),""),"")</f>
        <v/>
      </c>
      <c r="HD493" s="4" t="str">
        <f ca="1">IFERROR(IF($B493&lt;&gt;"",VLOOKUP(HD$421,TabelleK72BI,7,FALSE),""),"")</f>
        <v/>
      </c>
      <c r="HE493" s="4" t="str">
        <f ca="1">IFERROR(IF($B493&lt;&gt;"",VLOOKUP(HE$421,TabelleK72BI,7,FALSE),""),"")</f>
        <v/>
      </c>
      <c r="HF493" s="4" t="str">
        <f ca="1">IFERROR(IF($B493&lt;&gt;"",VLOOKUP(HF$421,TabelleK72BI,7,FALSE),""),"")</f>
        <v/>
      </c>
      <c r="HG493" s="4" t="str">
        <f ca="1">IFERROR(IF($B493&lt;&gt;"",VLOOKUP(HG$421,TabelleK72BI,7,FALSE),""),"")</f>
        <v/>
      </c>
      <c r="HH493" s="4" t="str">
        <f ca="1">IFERROR(IF($B493&lt;&gt;"",VLOOKUP(HH$421,TabelleK72BI,7,FALSE),""),"")</f>
        <v/>
      </c>
      <c r="HI493" s="4" t="str">
        <f ca="1">IFERROR(IF($B493&lt;&gt;"",VLOOKUP(HI$421,TabelleK72BI,7,FALSE),""),"")</f>
        <v/>
      </c>
      <c r="HJ493" s="4" t="str">
        <f ca="1">IFERROR(IF($B493&lt;&gt;"",VLOOKUP(HJ$421,TabelleK72BI,7,FALSE),""),"")</f>
        <v/>
      </c>
      <c r="HK493" s="4" t="str">
        <f ca="1">IFERROR(IF($B493&lt;&gt;"",VLOOKUP(HK$421,TabelleK72BI,7,FALSE),""),"")</f>
        <v/>
      </c>
      <c r="HL493" s="4" t="str">
        <f ca="1">IFERROR(IF($B493&lt;&gt;"",VLOOKUP(HL$421,TabelleK72BI,7,FALSE),""),"")</f>
        <v/>
      </c>
      <c r="HM493" s="4" t="str">
        <f ca="1">IFERROR(IF($B493&lt;&gt;"",VLOOKUP(HM$421,TabelleK72BI,7,FALSE),""),"")</f>
        <v/>
      </c>
      <c r="HN493" s="4" t="str">
        <f ca="1">IFERROR(IF($B493&lt;&gt;"",VLOOKUP(HN$421,TabelleK72BI,7,FALSE),""),"")</f>
        <v/>
      </c>
      <c r="HO493" s="4" t="str">
        <f ca="1">IFERROR(IF($B493&lt;&gt;"",VLOOKUP(HO$421,TabelleK72BI,7,FALSE),""),"")</f>
        <v/>
      </c>
      <c r="HP493" s="4" t="str">
        <f ca="1">IFERROR(IF($B493&lt;&gt;"",VLOOKUP(HP$421,TabelleK72BI,7,FALSE),""),"")</f>
        <v/>
      </c>
      <c r="HQ493" s="4" t="str">
        <f ca="1">IFERROR(IF($B493&lt;&gt;"",VLOOKUP(HQ$421,TabelleK72BI,7,FALSE),""),"")</f>
        <v/>
      </c>
      <c r="HR493" s="4" t="str">
        <f ca="1">IFERROR(IF($B493&lt;&gt;"",VLOOKUP(HR$421,TabelleK72BI,7,FALSE),""),"")</f>
        <v/>
      </c>
      <c r="HS493" s="4" t="str">
        <f ca="1">IFERROR(IF($B493&lt;&gt;"",VLOOKUP(HS$421,TabelleK72BI,7,FALSE),""),"")</f>
        <v/>
      </c>
      <c r="HT493" s="4" t="str">
        <f ca="1">IFERROR(IF($B493&lt;&gt;"",VLOOKUP(HT$421,TabelleK72BI,7,FALSE),""),"")</f>
        <v/>
      </c>
      <c r="HU493" s="4" t="str">
        <f ca="1">IFERROR(IF($B493&lt;&gt;"",VLOOKUP(HU$421,TabelleK72BI,7,FALSE),""),"")</f>
        <v/>
      </c>
      <c r="HV493" s="4" t="str">
        <f ca="1">IFERROR(IF($B493&lt;&gt;"",VLOOKUP(HV$421,TabelleK72BI,7,FALSE),""),"")</f>
        <v/>
      </c>
      <c r="HW493" s="4" t="str">
        <f ca="1">IFERROR(IF($B493&lt;&gt;"",VLOOKUP(HW$421,TabelleK72BI,7,FALSE),""),"")</f>
        <v/>
      </c>
      <c r="HX493" s="4" t="str">
        <f ca="1">IFERROR(IF($B493&lt;&gt;"",VLOOKUP(HX$421,TabelleK72BI,7,FALSE),""),"")</f>
        <v/>
      </c>
      <c r="HY493" s="4" t="str">
        <f ca="1">IFERROR(IF($B493&lt;&gt;"",VLOOKUP(HY$421,TabelleK72BI,7,FALSE),""),"")</f>
        <v/>
      </c>
      <c r="HZ493" s="4" t="str">
        <f ca="1">IFERROR(IF($B493&lt;&gt;"",VLOOKUP(HZ$421,TabelleK72BI,7,FALSE),""),"")</f>
        <v/>
      </c>
      <c r="IA493" s="4" t="str">
        <f ca="1">IFERROR(IF($B493&lt;&gt;"",VLOOKUP(IA$421,TabelleK72BI,7,FALSE),""),"")</f>
        <v/>
      </c>
      <c r="IB493" s="4" t="str">
        <f ca="1">IFERROR(IF($B493&lt;&gt;"",VLOOKUP(IB$421,TabelleK72BI,7,FALSE),""),"")</f>
        <v/>
      </c>
      <c r="IC493" s="4" t="str">
        <f ca="1">IFERROR(IF($B493&lt;&gt;"",VLOOKUP(IC$421,TabelleK72BI,7,FALSE),""),"")</f>
        <v/>
      </c>
      <c r="ID493" s="4" t="str">
        <f ca="1">IFERROR(IF($B493&lt;&gt;"",VLOOKUP(ID$421,TabelleK72BI,7,FALSE),""),"")</f>
        <v/>
      </c>
      <c r="IE493" s="4" t="str">
        <f ca="1">IFERROR(IF($B493&lt;&gt;"",VLOOKUP(IE$421,TabelleK72BI,7,FALSE),""),"")</f>
        <v/>
      </c>
      <c r="IF493" s="4" t="str">
        <f ca="1">IFERROR(IF($B493&lt;&gt;"",VLOOKUP(IF$421,TabelleK72BI,7,FALSE),""),"")</f>
        <v/>
      </c>
      <c r="IG493" s="4" t="str">
        <f ca="1">IFERROR(IF($B493&lt;&gt;"",VLOOKUP(IG$421,TabelleK72BI,7,FALSE),""),"")</f>
        <v/>
      </c>
      <c r="IH493" s="4" t="str">
        <f ca="1">IFERROR(IF($B493&lt;&gt;"",VLOOKUP(IH$421,TabelleK72BI,7,FALSE),""),"")</f>
        <v/>
      </c>
      <c r="II493" s="4" t="str">
        <f ca="1">IFERROR(IF($B493&lt;&gt;"",VLOOKUP(II$421,TabelleK72BI,7,FALSE),""),"")</f>
        <v/>
      </c>
      <c r="IJ493" s="4" t="str">
        <f ca="1">IFERROR(IF($B493&lt;&gt;"",VLOOKUP(IJ$421,TabelleK72BI,7,FALSE),""),"")</f>
        <v/>
      </c>
      <c r="IK493" s="4" t="str">
        <f ca="1">IFERROR(IF($B493&lt;&gt;"",VLOOKUP(IK$421,TabelleK72BI,7,FALSE),""),"")</f>
        <v/>
      </c>
      <c r="IL493" s="4" t="str">
        <f ca="1">IFERROR(IF($B493&lt;&gt;"",VLOOKUP(IL$421,TabelleK72BI,7,FALSE),""),"")</f>
        <v/>
      </c>
      <c r="IM493" s="4" t="str">
        <f ca="1">IFERROR(IF($B493&lt;&gt;"",VLOOKUP(IM$421,TabelleK72BI,7,FALSE),""),"")</f>
        <v/>
      </c>
      <c r="IN493" s="4" t="str">
        <f ca="1">IFERROR(IF($B493&lt;&gt;"",VLOOKUP(IN$421,TabelleK72BI,7,FALSE),""),"")</f>
        <v/>
      </c>
      <c r="IO493" s="4" t="str">
        <f ca="1">IFERROR(IF($B493&lt;&gt;"",VLOOKUP(IO$421,TabelleK72BI,7,FALSE),""),"")</f>
        <v/>
      </c>
      <c r="IP493" s="4" t="str">
        <f ca="1">IFERROR(IF($B493&lt;&gt;"",VLOOKUP(IP$421,TabelleK72BI,7,FALSE),""),"")</f>
        <v/>
      </c>
      <c r="IQ493" s="4" t="str">
        <f ca="1">IFERROR(IF($B493&lt;&gt;"",VLOOKUP(IQ$421,TabelleK72BI,7,FALSE),""),"")</f>
        <v/>
      </c>
      <c r="IR493" s="4" t="str">
        <f ca="1">IFERROR(IF($B493&lt;&gt;"",VLOOKUP(IR$421,TabelleK72BI,7,FALSE),""),"")</f>
        <v/>
      </c>
      <c r="IS493" s="4" t="str">
        <f ca="1">IFERROR(IF($B493&lt;&gt;"",VLOOKUP(IS$421,TabelleK72BI,7,FALSE),""),"")</f>
        <v/>
      </c>
      <c r="IT493" s="4" t="str">
        <f ca="1">IFERROR(IF($B493&lt;&gt;"",VLOOKUP(IT$421,TabelleK72BI,7,FALSE),""),"")</f>
        <v/>
      </c>
      <c r="IU493" s="4" t="str">
        <f ca="1">IFERROR(IF($B493&lt;&gt;"",VLOOKUP(IU$421,TabelleK72BI,7,FALSE),""),"")</f>
        <v/>
      </c>
      <c r="IV493" s="4" t="str">
        <f ca="1">IFERROR(IF($B493&lt;&gt;"",VLOOKUP(IV$421,TabelleK72BI,7,FALSE),""),"")</f>
        <v/>
      </c>
      <c r="IW493" s="4" t="str">
        <f ca="1">IFERROR(IF($B493&lt;&gt;"",VLOOKUP(IW$421,TabelleK72BI,7,FALSE),""),"")</f>
        <v/>
      </c>
      <c r="IX493" s="4" t="str">
        <f ca="1">IFERROR(IF($B493&lt;&gt;"",VLOOKUP(IX$421,TabelleK72BI,7,FALSE),""),"")</f>
        <v/>
      </c>
      <c r="IY493" s="4" t="str">
        <f ca="1">IFERROR(IF($B493&lt;&gt;"",VLOOKUP(IY$421,TabelleK72BI,7,FALSE),""),"")</f>
        <v/>
      </c>
      <c r="IZ493" s="4" t="str">
        <f ca="1">IFERROR(IF($B493&lt;&gt;"",VLOOKUP(IZ$421,TabelleK72BI,7,FALSE),""),"")</f>
        <v/>
      </c>
      <c r="JA493" s="4" t="str">
        <f ca="1">IFERROR(IF($B493&lt;&gt;"",VLOOKUP(JA$421,TabelleK72BI,7,FALSE),""),"")</f>
        <v/>
      </c>
      <c r="JB493" s="4" t="str">
        <f ca="1">IFERROR(IF($B493&lt;&gt;"",VLOOKUP(JB$421,TabelleK72BI,7,FALSE),""),"")</f>
        <v/>
      </c>
      <c r="JC493" s="4" t="str">
        <f ca="1">IFERROR(IF($B493&lt;&gt;"",VLOOKUP(JC$421,TabelleK72BI,7,FALSE),""),"")</f>
        <v/>
      </c>
      <c r="JD493" s="4" t="str">
        <f ca="1">IFERROR(IF($B493&lt;&gt;"",VLOOKUP(JD$421,TabelleK72BI,7,FALSE),""),"")</f>
        <v/>
      </c>
      <c r="JE493" s="4" t="str">
        <f ca="1">IFERROR(IF($B493&lt;&gt;"",VLOOKUP(JE$421,TabelleK72BI,7,FALSE),""),"")</f>
        <v/>
      </c>
      <c r="JF493" s="4" t="str">
        <f ca="1">IFERROR(IF($B493&lt;&gt;"",VLOOKUP(JF$421,TabelleK72BI,7,FALSE),""),"")</f>
        <v/>
      </c>
      <c r="JG493" s="4" t="str">
        <f ca="1">IFERROR(IF($B493&lt;&gt;"",VLOOKUP(JG$421,TabelleK72BI,7,FALSE),""),"")</f>
        <v/>
      </c>
      <c r="JH493" s="4" t="str">
        <f ca="1">IFERROR(IF($B493&lt;&gt;"",VLOOKUP(JH$421,TabelleK72BI,7,FALSE),""),"")</f>
        <v/>
      </c>
      <c r="JI493" s="4" t="str">
        <f ca="1">IFERROR(IF($B493&lt;&gt;"",VLOOKUP(JI$421,TabelleK72BI,7,FALSE),""),"")</f>
        <v/>
      </c>
      <c r="JJ493" s="4" t="str">
        <f ca="1">IFERROR(IF($B493&lt;&gt;"",VLOOKUP(JJ$421,TabelleK72BI,7,FALSE),""),"")</f>
        <v/>
      </c>
      <c r="JK493" s="4" t="str">
        <f ca="1">IFERROR(IF($B493&lt;&gt;"",VLOOKUP(JK$421,TabelleK72BI,7,FALSE),""),"")</f>
        <v/>
      </c>
      <c r="JL493" s="4" t="str">
        <f ca="1">IFERROR(IF($B493&lt;&gt;"",VLOOKUP(JL$421,TabelleK72BI,7,FALSE),""),"")</f>
        <v/>
      </c>
      <c r="JM493" s="4" t="str">
        <f ca="1">IFERROR(IF($B493&lt;&gt;"",VLOOKUP(JM$421,TabelleK72BI,7,FALSE),""),"")</f>
        <v/>
      </c>
      <c r="JN493" s="4" t="str">
        <f ca="1">IFERROR(IF($B493&lt;&gt;"",VLOOKUP(JN$421,TabelleK72BI,7,FALSE),""),"")</f>
        <v/>
      </c>
      <c r="JO493" s="4" t="str">
        <f ca="1">IFERROR(IF($B493&lt;&gt;"",VLOOKUP(JO$421,TabelleK72BI,7,FALSE),""),"")</f>
        <v/>
      </c>
      <c r="JP493" s="4" t="str">
        <f ca="1">IFERROR(IF($B493&lt;&gt;"",VLOOKUP(JP$421,TabelleK72BI,7,FALSE),""),"")</f>
        <v/>
      </c>
      <c r="JQ493" s="4" t="str">
        <f ca="1">IFERROR(IF($B493&lt;&gt;"",VLOOKUP(JQ$421,TabelleK72BI,7,FALSE),""),"")</f>
        <v/>
      </c>
      <c r="JR493" s="4" t="str">
        <f ca="1">IFERROR(IF($B493&lt;&gt;"",VLOOKUP(JR$421,TabelleK72BI,7,FALSE),""),"")</f>
        <v/>
      </c>
      <c r="JS493" s="4" t="str">
        <f ca="1">IFERROR(IF($B493&lt;&gt;"",VLOOKUP(JS$421,TabelleK72BI,7,FALSE),""),"")</f>
        <v/>
      </c>
      <c r="JT493" s="4" t="str">
        <f ca="1">IFERROR(IF($B493&lt;&gt;"",VLOOKUP(JT$421,TabelleK72BI,7,FALSE),""),"")</f>
        <v/>
      </c>
      <c r="JU493" s="4" t="str">
        <f ca="1">IFERROR(IF($B493&lt;&gt;"",VLOOKUP(JU$421,TabelleK72BI,7,FALSE),""),"")</f>
        <v/>
      </c>
      <c r="JV493" s="4" t="str">
        <f ca="1">IFERROR(IF($B493&lt;&gt;"",VLOOKUP(JV$421,TabelleK72BI,7,FALSE),""),"")</f>
        <v/>
      </c>
      <c r="JW493" s="4" t="str">
        <f ca="1">IFERROR(IF($B493&lt;&gt;"",VLOOKUP(JW$421,TabelleK72BI,7,FALSE),""),"")</f>
        <v/>
      </c>
      <c r="JX493" s="4" t="str">
        <f ca="1">IFERROR(IF($B493&lt;&gt;"",VLOOKUP(JX$421,TabelleK72BI,7,FALSE),""),"")</f>
        <v/>
      </c>
      <c r="JY493" s="4" t="str">
        <f ca="1">IFERROR(IF($B493&lt;&gt;"",VLOOKUP(JY$421,TabelleK72BI,7,FALSE),""),"")</f>
        <v/>
      </c>
      <c r="JZ493" s="4" t="str">
        <f ca="1">IFERROR(IF($B493&lt;&gt;"",VLOOKUP(JZ$421,TabelleK72BI,7,FALSE),""),"")</f>
        <v/>
      </c>
      <c r="KA493" s="4" t="str">
        <f ca="1">IFERROR(IF($B493&lt;&gt;"",VLOOKUP(KA$421,TabelleK72BI,7,FALSE),""),"")</f>
        <v/>
      </c>
      <c r="KB493" s="4" t="str">
        <f ca="1">IFERROR(IF($B493&lt;&gt;"",VLOOKUP(KB$421,TabelleK72BI,7,FALSE),""),"")</f>
        <v/>
      </c>
      <c r="KC493" s="4" t="str">
        <f ca="1">IFERROR(IF($B493&lt;&gt;"",VLOOKUP(KC$421,TabelleK72BI,7,FALSE),""),"")</f>
        <v/>
      </c>
      <c r="KD493" s="4" t="str">
        <f ca="1">IFERROR(IF($B493&lt;&gt;"",VLOOKUP(KD$421,TabelleK72BI,7,FALSE),""),"")</f>
        <v/>
      </c>
      <c r="KE493" s="4" t="str">
        <f ca="1">IFERROR(IF($B493&lt;&gt;"",VLOOKUP(KE$421,TabelleK72BI,7,FALSE),""),"")</f>
        <v/>
      </c>
      <c r="KF493" s="4" t="str">
        <f ca="1">IFERROR(IF($B493&lt;&gt;"",VLOOKUP(KF$421,TabelleK72BI,7,FALSE),""),"")</f>
        <v/>
      </c>
      <c r="KG493" s="4" t="str">
        <f ca="1">IFERROR(IF($B493&lt;&gt;"",VLOOKUP(KG$421,TabelleK72BI,7,FALSE),""),"")</f>
        <v/>
      </c>
      <c r="KH493" s="4" t="str">
        <f ca="1">IFERROR(IF($B493&lt;&gt;"",VLOOKUP(KH$421,TabelleK72BI,7,FALSE),""),"")</f>
        <v/>
      </c>
      <c r="KI493" s="4" t="str">
        <f ca="1">IFERROR(IF($B493&lt;&gt;"",VLOOKUP(KI$421,TabelleK72BI,7,FALSE),""),"")</f>
        <v/>
      </c>
      <c r="KJ493" s="4" t="str">
        <f ca="1">IFERROR(IF($B493&lt;&gt;"",VLOOKUP(KJ$421,TabelleK72BI,7,FALSE),""),"")</f>
        <v/>
      </c>
      <c r="KK493" s="4" t="str">
        <f ca="1">IFERROR(IF($B493&lt;&gt;"",VLOOKUP(KK$421,TabelleK72BI,7,FALSE),""),"")</f>
        <v/>
      </c>
      <c r="KL493" s="4" t="str">
        <f ca="1">IFERROR(IF($B493&lt;&gt;"",VLOOKUP(KL$421,TabelleK72BI,7,FALSE),""),"")</f>
        <v/>
      </c>
      <c r="KM493" s="4" t="str">
        <f ca="1">IFERROR(IF($B493&lt;&gt;"",VLOOKUP(KM$421,TabelleK72BI,7,FALSE),""),"")</f>
        <v/>
      </c>
      <c r="KN493" s="4" t="str">
        <f ca="1">IFERROR(IF($B493&lt;&gt;"",VLOOKUP(KN$421,TabelleK72BI,7,FALSE),""),"")</f>
        <v/>
      </c>
      <c r="KO493" s="4" t="str">
        <f ca="1">IFERROR(IF($B493&lt;&gt;"",VLOOKUP(KO$421,TabelleK72BI,7,FALSE),""),"")</f>
        <v/>
      </c>
      <c r="KP493" s="4" t="str">
        <f ca="1">IFERROR(IF($B493&lt;&gt;"",VLOOKUP(KP$421,TabelleK72BI,7,FALSE),""),"")</f>
        <v/>
      </c>
      <c r="KQ493" s="4" t="str">
        <f ca="1">IFERROR(IF($B493&lt;&gt;"",VLOOKUP(KQ$421,TabelleK72BI,7,FALSE),""),"")</f>
        <v/>
      </c>
      <c r="KR493" s="4" t="str">
        <f>IFERROR(VLOOKUP($KR$421,TabelleK72BI,7,FALSE),"")</f>
        <v/>
      </c>
      <c r="KS493" s="4" t="str">
        <f>IFERROR(VLOOKUP($KS$421,TabelleK72BI,7,FALSE),"")</f>
        <v/>
      </c>
    </row>
    <row r="494" spans="2:305" ht="12.75" hidden="1" customHeight="1" x14ac:dyDescent="0.2">
      <c r="B494" s="138" t="str">
        <f t="shared" ca="1" si="199"/>
        <v/>
      </c>
      <c r="C494" s="4" t="str">
        <f ca="1">IFERROR(IF($B494&lt;&gt;"",VLOOKUP(C$421,TabelleK73BI,7,FALSE),""),"")</f>
        <v/>
      </c>
      <c r="D494" s="4" t="str">
        <f ca="1">IFERROR(IF($B494&lt;&gt;"",VLOOKUP(D$421,TabelleK73BI,7,FALSE),""),"")</f>
        <v/>
      </c>
      <c r="E494" s="4" t="str">
        <f ca="1">IFERROR(IF($B494&lt;&gt;"",VLOOKUP(E$421,TabelleK73BI,7,FALSE),""),"")</f>
        <v/>
      </c>
      <c r="F494" s="4" t="str">
        <f ca="1">IFERROR(IF($B494&lt;&gt;"",VLOOKUP(F$421,TabelleK73BI,7,FALSE),""),"")</f>
        <v/>
      </c>
      <c r="G494" s="4" t="str">
        <f ca="1">IFERROR(IF($B494&lt;&gt;"",VLOOKUP(G$421,TabelleK73BI,7,FALSE),""),"")</f>
        <v/>
      </c>
      <c r="H494" s="4" t="str">
        <f ca="1">IFERROR(IF($B494&lt;&gt;"",VLOOKUP(H$421,TabelleK73BI,7,FALSE),""),"")</f>
        <v/>
      </c>
      <c r="I494" s="4" t="str">
        <f ca="1">IFERROR(IF($B494&lt;&gt;"",VLOOKUP(I$421,TabelleK73BI,7,FALSE),""),"")</f>
        <v/>
      </c>
      <c r="J494" s="4" t="str">
        <f ca="1">IFERROR(IF($B494&lt;&gt;"",VLOOKUP(J$421,TabelleK73BI,7,FALSE),""),"")</f>
        <v/>
      </c>
      <c r="K494" s="4" t="str">
        <f ca="1">IFERROR(IF($B494&lt;&gt;"",VLOOKUP(K$421,TabelleK73BI,7,FALSE),""),"")</f>
        <v/>
      </c>
      <c r="L494" s="4" t="str">
        <f ca="1">IFERROR(IF($B494&lt;&gt;"",VLOOKUP(L$421,TabelleK73BI,7,FALSE),""),"")</f>
        <v/>
      </c>
      <c r="M494" s="4" t="str">
        <f ca="1">IFERROR(IF($B494&lt;&gt;"",VLOOKUP(M$421,TabelleK73BI,7,FALSE),""),"")</f>
        <v/>
      </c>
      <c r="N494" s="4" t="str">
        <f ca="1">IFERROR(IF($B494&lt;&gt;"",VLOOKUP(N$421,TabelleK73BI,7,FALSE),""),"")</f>
        <v/>
      </c>
      <c r="O494" s="4" t="str">
        <f ca="1">IFERROR(IF($B494&lt;&gt;"",VLOOKUP(O$421,TabelleK73BI,7,FALSE),""),"")</f>
        <v/>
      </c>
      <c r="P494" s="4" t="str">
        <f ca="1">IFERROR(IF($B494&lt;&gt;"",VLOOKUP(P$421,TabelleK73BI,7,FALSE),""),"")</f>
        <v/>
      </c>
      <c r="Q494" s="4" t="str">
        <f ca="1">IFERROR(IF($B494&lt;&gt;"",VLOOKUP(Q$421,TabelleK73BI,7,FALSE),""),"")</f>
        <v/>
      </c>
      <c r="R494" s="4" t="str">
        <f ca="1">IFERROR(IF($B494&lt;&gt;"",VLOOKUP(R$421,TabelleK73BI,7,FALSE),""),"")</f>
        <v/>
      </c>
      <c r="S494" s="4" t="str">
        <f ca="1">IFERROR(IF($B494&lt;&gt;"",VLOOKUP(S$421,TabelleK73BI,7,FALSE),""),"")</f>
        <v/>
      </c>
      <c r="T494" s="4" t="str">
        <f ca="1">IFERROR(IF($B494&lt;&gt;"",VLOOKUP(T$421,TabelleK73BI,7,FALSE),""),"")</f>
        <v/>
      </c>
      <c r="U494" s="4" t="str">
        <f ca="1">IFERROR(IF($B494&lt;&gt;"",VLOOKUP(U$421,TabelleK73BI,7,FALSE),""),"")</f>
        <v/>
      </c>
      <c r="V494" s="4" t="str">
        <f ca="1">IFERROR(IF($B494&lt;&gt;"",VLOOKUP(V$421,TabelleK73BI,7,FALSE),""),"")</f>
        <v/>
      </c>
      <c r="W494" s="4" t="str">
        <f ca="1">IFERROR(IF($B494&lt;&gt;"",VLOOKUP(W$421,TabelleK73BI,7,FALSE),""),"")</f>
        <v/>
      </c>
      <c r="X494" s="4" t="str">
        <f ca="1">IFERROR(IF($B494&lt;&gt;"",VLOOKUP(X$421,TabelleK73BI,7,FALSE),""),"")</f>
        <v/>
      </c>
      <c r="Y494" s="4" t="str">
        <f ca="1">IFERROR(IF($B494&lt;&gt;"",VLOOKUP(Y$421,TabelleK73BI,7,FALSE),""),"")</f>
        <v/>
      </c>
      <c r="Z494" s="4" t="str">
        <f ca="1">IFERROR(IF($B494&lt;&gt;"",VLOOKUP(Z$421,TabelleK73BI,7,FALSE),""),"")</f>
        <v/>
      </c>
      <c r="AA494" s="4" t="str">
        <f ca="1">IFERROR(IF($B494&lt;&gt;"",VLOOKUP(AA$421,TabelleK73BI,7,FALSE),""),"")</f>
        <v/>
      </c>
      <c r="AB494" s="4" t="str">
        <f ca="1">IFERROR(IF($B494&lt;&gt;"",VLOOKUP(AB$421,TabelleK73BI,7,FALSE),""),"")</f>
        <v/>
      </c>
      <c r="AC494" s="4" t="str">
        <f ca="1">IFERROR(IF($B494&lt;&gt;"",VLOOKUP(AC$421,TabelleK73BI,7,FALSE),""),"")</f>
        <v/>
      </c>
      <c r="AD494" s="4" t="str">
        <f ca="1">IFERROR(IF($B494&lt;&gt;"",VLOOKUP(AD$421,TabelleK73BI,7,FALSE),""),"")</f>
        <v/>
      </c>
      <c r="AE494" s="4" t="str">
        <f ca="1">IFERROR(IF($B494&lt;&gt;"",VLOOKUP(AE$421,TabelleK73BI,7,FALSE),""),"")</f>
        <v/>
      </c>
      <c r="AF494" s="4" t="str">
        <f ca="1">IFERROR(IF($B494&lt;&gt;"",VLOOKUP(AF$421,TabelleK73BI,7,FALSE),""),"")</f>
        <v/>
      </c>
      <c r="AG494" s="4" t="str">
        <f ca="1">IFERROR(IF($B494&lt;&gt;"",VLOOKUP(AG$421,TabelleK73BI,7,FALSE),""),"")</f>
        <v/>
      </c>
      <c r="AH494" s="4" t="str">
        <f ca="1">IFERROR(IF($B494&lt;&gt;"",VLOOKUP(AH$421,TabelleK73BI,7,FALSE),""),"")</f>
        <v/>
      </c>
      <c r="AI494" s="4" t="str">
        <f ca="1">IFERROR(IF($B494&lt;&gt;"",VLOOKUP(AI$421,TabelleK73BI,7,FALSE),""),"")</f>
        <v/>
      </c>
      <c r="AJ494" s="4" t="str">
        <f ca="1">IFERROR(IF($B494&lt;&gt;"",VLOOKUP(AJ$421,TabelleK73BI,7,FALSE),""),"")</f>
        <v/>
      </c>
      <c r="AK494" s="4" t="str">
        <f ca="1">IFERROR(IF($B494&lt;&gt;"",VLOOKUP(AK$421,TabelleK73BI,7,FALSE),""),"")</f>
        <v/>
      </c>
      <c r="AL494" s="4" t="str">
        <f ca="1">IFERROR(IF($B494&lt;&gt;"",VLOOKUP(AL$421,TabelleK73BI,7,FALSE),""),"")</f>
        <v/>
      </c>
      <c r="AM494" s="4" t="str">
        <f ca="1">IFERROR(IF($B494&lt;&gt;"",VLOOKUP(AM$421,TabelleK73BI,7,FALSE),""),"")</f>
        <v/>
      </c>
      <c r="AN494" s="4" t="str">
        <f ca="1">IFERROR(IF($B494&lt;&gt;"",VLOOKUP(AN$421,TabelleK73BI,7,FALSE),""),"")</f>
        <v/>
      </c>
      <c r="AO494" s="4" t="str">
        <f ca="1">IFERROR(IF($B494&lt;&gt;"",VLOOKUP(AO$421,TabelleK73BI,7,FALSE),""),"")</f>
        <v/>
      </c>
      <c r="AP494" s="4" t="str">
        <f ca="1">IFERROR(IF($B494&lt;&gt;"",VLOOKUP(AP$421,TabelleK73BI,7,FALSE),""),"")</f>
        <v/>
      </c>
      <c r="AQ494" s="4" t="str">
        <f ca="1">IFERROR(IF($B494&lt;&gt;"",VLOOKUP(AQ$421,TabelleK73BI,7,FALSE),""),"")</f>
        <v/>
      </c>
      <c r="AR494" s="4" t="str">
        <f ca="1">IFERROR(IF($B494&lt;&gt;"",VLOOKUP(AR$421,TabelleK73BI,7,FALSE),""),"")</f>
        <v/>
      </c>
      <c r="AS494" s="4" t="str">
        <f ca="1">IFERROR(IF($B494&lt;&gt;"",VLOOKUP(AS$421,TabelleK73BI,7,FALSE),""),"")</f>
        <v/>
      </c>
      <c r="AT494" s="4" t="str">
        <f ca="1">IFERROR(IF($B494&lt;&gt;"",VLOOKUP(AT$421,TabelleK73BI,7,FALSE),""),"")</f>
        <v/>
      </c>
      <c r="AU494" s="4" t="str">
        <f ca="1">IFERROR(IF($B494&lt;&gt;"",VLOOKUP(AU$421,TabelleK73BI,7,FALSE),""),"")</f>
        <v/>
      </c>
      <c r="AV494" s="4" t="str">
        <f ca="1">IFERROR(IF($B494&lt;&gt;"",VLOOKUP(AV$421,TabelleK73BI,7,FALSE),""),"")</f>
        <v/>
      </c>
      <c r="AW494" s="4" t="str">
        <f ca="1">IFERROR(IF($B494&lt;&gt;"",VLOOKUP(AW$421,TabelleK73BI,7,FALSE),""),"")</f>
        <v/>
      </c>
      <c r="AX494" s="4" t="str">
        <f ca="1">IFERROR(IF($B494&lt;&gt;"",VLOOKUP(AX$421,TabelleK73BI,7,FALSE),""),"")</f>
        <v/>
      </c>
      <c r="AY494" s="4" t="str">
        <f ca="1">IFERROR(IF($B494&lt;&gt;"",VLOOKUP(AY$421,TabelleK73BI,7,FALSE),""),"")</f>
        <v/>
      </c>
      <c r="AZ494" s="4" t="str">
        <f ca="1">IFERROR(IF($B494&lt;&gt;"",VLOOKUP(AZ$421,TabelleK73BI,7,FALSE),""),"")</f>
        <v/>
      </c>
      <c r="BA494" s="4" t="str">
        <f ca="1">IFERROR(IF($B494&lt;&gt;"",VLOOKUP(BA$421,TabelleK73BI,7,FALSE),""),"")</f>
        <v/>
      </c>
      <c r="BB494" s="4" t="str">
        <f ca="1">IFERROR(IF($B494&lt;&gt;"",VLOOKUP(BB$421,TabelleK73BI,7,FALSE),""),"")</f>
        <v/>
      </c>
      <c r="BC494" s="4" t="str">
        <f ca="1">IFERROR(IF($B494&lt;&gt;"",VLOOKUP(BC$421,TabelleK73BI,7,FALSE),""),"")</f>
        <v/>
      </c>
      <c r="BD494" s="4" t="str">
        <f ca="1">IFERROR(IF($B494&lt;&gt;"",VLOOKUP(BD$421,TabelleK73BI,7,FALSE),""),"")</f>
        <v/>
      </c>
      <c r="BE494" s="4" t="str">
        <f ca="1">IFERROR(IF($B494&lt;&gt;"",VLOOKUP(BE$421,TabelleK73BI,7,FALSE),""),"")</f>
        <v/>
      </c>
      <c r="BF494" s="4" t="str">
        <f ca="1">IFERROR(IF($B494&lt;&gt;"",VLOOKUP(BF$421,TabelleK73BI,7,FALSE),""),"")</f>
        <v/>
      </c>
      <c r="BG494" s="4" t="str">
        <f ca="1">IFERROR(IF($B494&lt;&gt;"",VLOOKUP(BG$421,TabelleK73BI,7,FALSE),""),"")</f>
        <v/>
      </c>
      <c r="BH494" s="4" t="str">
        <f ca="1">IFERROR(IF($B494&lt;&gt;"",VLOOKUP(BH$421,TabelleK73BI,7,FALSE),""),"")</f>
        <v/>
      </c>
      <c r="BI494" s="4" t="str">
        <f ca="1">IFERROR(IF($B494&lt;&gt;"",VLOOKUP(BI$421,TabelleK73BI,7,FALSE),""),"")</f>
        <v/>
      </c>
      <c r="BJ494" s="4" t="str">
        <f ca="1">IFERROR(IF($B494&lt;&gt;"",VLOOKUP(BJ$421,TabelleK73BI,7,FALSE),""),"")</f>
        <v/>
      </c>
      <c r="BK494" s="4" t="str">
        <f ca="1">IFERROR(IF($B494&lt;&gt;"",VLOOKUP(BK$421,TabelleK73BI,7,FALSE),""),"")</f>
        <v/>
      </c>
      <c r="BL494" s="4" t="str">
        <f ca="1">IFERROR(IF($B494&lt;&gt;"",VLOOKUP(BL$421,TabelleK73BI,7,FALSE),""),"")</f>
        <v/>
      </c>
      <c r="BM494" s="4" t="str">
        <f ca="1">IFERROR(IF($B494&lt;&gt;"",VLOOKUP(BM$421,TabelleK73BI,7,FALSE),""),"")</f>
        <v/>
      </c>
      <c r="BN494" s="4" t="str">
        <f ca="1">IFERROR(IF($B494&lt;&gt;"",VLOOKUP(BN$421,TabelleK73BI,7,FALSE),""),"")</f>
        <v/>
      </c>
      <c r="BO494" s="4" t="str">
        <f ca="1">IFERROR(IF($B494&lt;&gt;"",VLOOKUP(BO$421,TabelleK73BI,7,FALSE),""),"")</f>
        <v/>
      </c>
      <c r="BP494" s="4" t="str">
        <f ca="1">IFERROR(IF($B494&lt;&gt;"",VLOOKUP(BP$421,TabelleK73BI,7,FALSE),""),"")</f>
        <v/>
      </c>
      <c r="BQ494" s="4" t="str">
        <f ca="1">IFERROR(IF($B494&lt;&gt;"",VLOOKUP(BQ$421,TabelleK73BI,7,FALSE),""),"")</f>
        <v/>
      </c>
      <c r="BR494" s="4" t="str">
        <f ca="1">IFERROR(IF($B494&lt;&gt;"",VLOOKUP(BR$421,TabelleK73BI,7,FALSE),""),"")</f>
        <v/>
      </c>
      <c r="BS494" s="4" t="str">
        <f ca="1">IFERROR(IF($B494&lt;&gt;"",VLOOKUP(BS$421,TabelleK73BI,7,FALSE),""),"")</f>
        <v/>
      </c>
      <c r="BT494" s="4" t="str">
        <f ca="1">IFERROR(IF($B494&lt;&gt;"",VLOOKUP(BT$421,TabelleK73BI,7,FALSE),""),"")</f>
        <v/>
      </c>
      <c r="BU494" s="4" t="str">
        <f ca="1">IFERROR(IF($B494&lt;&gt;"",VLOOKUP(BU$421,TabelleK73BI,7,FALSE),""),"")</f>
        <v/>
      </c>
      <c r="BV494" s="4" t="str">
        <f ca="1">IFERROR(IF($B494&lt;&gt;"",VLOOKUP(BV$421,TabelleK73BI,7,FALSE),""),"")</f>
        <v/>
      </c>
      <c r="BW494" s="4" t="str">
        <f ca="1">IFERROR(IF($B494&lt;&gt;"",VLOOKUP(BW$421,TabelleK73BI,7,FALSE),""),"")</f>
        <v/>
      </c>
      <c r="BX494" s="4" t="str">
        <f ca="1">IFERROR(IF($B494&lt;&gt;"",VLOOKUP(BX$421,TabelleK73BI,7,FALSE),""),"")</f>
        <v/>
      </c>
      <c r="BY494" s="4" t="str">
        <f ca="1">IFERROR(IF($B494&lt;&gt;"",VLOOKUP(BY$421,TabelleK73BI,7,FALSE),""),"")</f>
        <v/>
      </c>
      <c r="BZ494" s="4" t="str">
        <f ca="1">IFERROR(IF($B494&lt;&gt;"",VLOOKUP(BZ$421,TabelleK73BI,7,FALSE),""),"")</f>
        <v/>
      </c>
      <c r="CA494" s="4" t="str">
        <f ca="1">IFERROR(IF($B494&lt;&gt;"",VLOOKUP(CA$421,TabelleK73BI,7,FALSE),""),"")</f>
        <v/>
      </c>
      <c r="CB494" s="4" t="str">
        <f ca="1">IFERROR(IF($B494&lt;&gt;"",VLOOKUP(CB$421,TabelleK73BI,7,FALSE),""),"")</f>
        <v/>
      </c>
      <c r="CC494" s="4" t="str">
        <f ca="1">IFERROR(IF($B494&lt;&gt;"",VLOOKUP(CC$421,TabelleK73BI,7,FALSE),""),"")</f>
        <v/>
      </c>
      <c r="CD494" s="4" t="str">
        <f ca="1">IFERROR(IF($B494&lt;&gt;"",VLOOKUP(CD$421,TabelleK73BI,7,FALSE),""),"")</f>
        <v/>
      </c>
      <c r="CE494" s="4" t="str">
        <f ca="1">IFERROR(IF($B494&lt;&gt;"",VLOOKUP(CE$421,TabelleK73BI,7,FALSE),""),"")</f>
        <v/>
      </c>
      <c r="CF494" s="4" t="str">
        <f ca="1">IFERROR(IF($B494&lt;&gt;"",VLOOKUP(CF$421,TabelleK73BI,7,FALSE),""),"")</f>
        <v/>
      </c>
      <c r="CG494" s="4" t="str">
        <f ca="1">IFERROR(IF($B494&lt;&gt;"",VLOOKUP(CG$421,TabelleK73BI,7,FALSE),""),"")</f>
        <v/>
      </c>
      <c r="CH494" s="4" t="str">
        <f ca="1">IFERROR(IF($B494&lt;&gt;"",VLOOKUP(CH$421,TabelleK73BI,7,FALSE),""),"")</f>
        <v/>
      </c>
      <c r="CI494" s="4" t="str">
        <f ca="1">IFERROR(IF($B494&lt;&gt;"",VLOOKUP(CI$421,TabelleK73BI,7,FALSE),""),"")</f>
        <v/>
      </c>
      <c r="CJ494" s="4" t="str">
        <f ca="1">IFERROR(IF($B494&lt;&gt;"",VLOOKUP(CJ$421,TabelleK73BI,7,FALSE),""),"")</f>
        <v/>
      </c>
      <c r="CK494" s="4" t="str">
        <f ca="1">IFERROR(IF($B494&lt;&gt;"",VLOOKUP(CK$421,TabelleK73BI,7,FALSE),""),"")</f>
        <v/>
      </c>
      <c r="CL494" s="4" t="str">
        <f ca="1">IFERROR(IF($B494&lt;&gt;"",VLOOKUP(CL$421,TabelleK73BI,7,FALSE),""),"")</f>
        <v/>
      </c>
      <c r="CM494" s="4" t="str">
        <f ca="1">IFERROR(IF($B494&lt;&gt;"",VLOOKUP(CM$421,TabelleK73BI,7,FALSE),""),"")</f>
        <v/>
      </c>
      <c r="CN494" s="4" t="str">
        <f ca="1">IFERROR(IF($B494&lt;&gt;"",VLOOKUP(CN$421,TabelleK73BI,7,FALSE),""),"")</f>
        <v/>
      </c>
      <c r="CO494" s="4" t="str">
        <f ca="1">IFERROR(IF($B494&lt;&gt;"",VLOOKUP(CO$421,TabelleK73BI,7,FALSE),""),"")</f>
        <v/>
      </c>
      <c r="CP494" s="4" t="str">
        <f ca="1">IFERROR(IF($B494&lt;&gt;"",VLOOKUP(CP$421,TabelleK73BI,7,FALSE),""),"")</f>
        <v/>
      </c>
      <c r="CQ494" s="4" t="str">
        <f ca="1">IFERROR(IF($B494&lt;&gt;"",VLOOKUP(CQ$421,TabelleK73BI,7,FALSE),""),"")</f>
        <v/>
      </c>
      <c r="CR494" s="4" t="str">
        <f ca="1">IFERROR(IF($B494&lt;&gt;"",VLOOKUP(CR$421,TabelleK73BI,7,FALSE),""),"")</f>
        <v/>
      </c>
      <c r="CS494" s="4" t="str">
        <f ca="1">IFERROR(IF($B494&lt;&gt;"",VLOOKUP(CS$421,TabelleK73BI,7,FALSE),""),"")</f>
        <v/>
      </c>
      <c r="CT494" s="4" t="str">
        <f ca="1">IFERROR(IF($B494&lt;&gt;"",VLOOKUP(CT$421,TabelleK73BI,7,FALSE),""),"")</f>
        <v/>
      </c>
      <c r="CU494" s="4" t="str">
        <f ca="1">IFERROR(IF($B494&lt;&gt;"",VLOOKUP(CU$421,TabelleK73BI,7,FALSE),""),"")</f>
        <v/>
      </c>
      <c r="CV494" s="4" t="str">
        <f ca="1">IFERROR(IF($B494&lt;&gt;"",VLOOKUP(CV$421,TabelleK73BI,7,FALSE),""),"")</f>
        <v/>
      </c>
      <c r="CW494" s="4" t="str">
        <f ca="1">IFERROR(IF($B494&lt;&gt;"",VLOOKUP(CW$421,TabelleK73BI,7,FALSE),""),"")</f>
        <v/>
      </c>
      <c r="CX494" s="4" t="str">
        <f ca="1">IFERROR(IF($B494&lt;&gt;"",VLOOKUP(CX$421,TabelleK73BI,7,FALSE),""),"")</f>
        <v/>
      </c>
      <c r="CY494" s="4" t="str">
        <f ca="1">IFERROR(IF($B494&lt;&gt;"",VLOOKUP(CY$421,TabelleK73BI,7,FALSE),""),"")</f>
        <v/>
      </c>
      <c r="CZ494" s="4" t="str">
        <f ca="1">IFERROR(IF($B494&lt;&gt;"",VLOOKUP(CZ$421,TabelleK73BI,7,FALSE),""),"")</f>
        <v/>
      </c>
      <c r="DA494" s="4" t="str">
        <f ca="1">IFERROR(IF($B494&lt;&gt;"",VLOOKUP(DA$421,TabelleK73BI,7,FALSE),""),"")</f>
        <v/>
      </c>
      <c r="DB494" s="4" t="str">
        <f ca="1">IFERROR(IF($B494&lt;&gt;"",VLOOKUP(DB$421,TabelleK73BI,7,FALSE),""),"")</f>
        <v/>
      </c>
      <c r="DC494" s="4" t="str">
        <f ca="1">IFERROR(IF($B494&lt;&gt;"",VLOOKUP(DC$421,TabelleK73BI,7,FALSE),""),"")</f>
        <v/>
      </c>
      <c r="DD494" s="4" t="str">
        <f ca="1">IFERROR(IF($B494&lt;&gt;"",VLOOKUP(DD$421,TabelleK73BI,7,FALSE),""),"")</f>
        <v/>
      </c>
      <c r="DE494" s="4" t="str">
        <f ca="1">IFERROR(IF($B494&lt;&gt;"",VLOOKUP(DE$421,TabelleK73BI,7,FALSE),""),"")</f>
        <v/>
      </c>
      <c r="DF494" s="4" t="str">
        <f ca="1">IFERROR(IF($B494&lt;&gt;"",VLOOKUP(DF$421,TabelleK73BI,7,FALSE),""),"")</f>
        <v/>
      </c>
      <c r="DG494" s="4" t="str">
        <f ca="1">IFERROR(IF($B494&lt;&gt;"",VLOOKUP(DG$421,TabelleK73BI,7,FALSE),""),"")</f>
        <v/>
      </c>
      <c r="DH494" s="4" t="str">
        <f ca="1">IFERROR(IF($B494&lt;&gt;"",VLOOKUP(DH$421,TabelleK73BI,7,FALSE),""),"")</f>
        <v/>
      </c>
      <c r="DI494" s="4" t="str">
        <f ca="1">IFERROR(IF($B494&lt;&gt;"",VLOOKUP(DI$421,TabelleK73BI,7,FALSE),""),"")</f>
        <v/>
      </c>
      <c r="DJ494" s="4" t="str">
        <f ca="1">IFERROR(IF($B494&lt;&gt;"",VLOOKUP(DJ$421,TabelleK73BI,7,FALSE),""),"")</f>
        <v/>
      </c>
      <c r="DK494" s="4" t="str">
        <f ca="1">IFERROR(IF($B494&lt;&gt;"",VLOOKUP(DK$421,TabelleK73BI,7,FALSE),""),"")</f>
        <v/>
      </c>
      <c r="DL494" s="4" t="str">
        <f ca="1">IFERROR(IF($B494&lt;&gt;"",VLOOKUP(DL$421,TabelleK73BI,7,FALSE),""),"")</f>
        <v/>
      </c>
      <c r="DM494" s="4" t="str">
        <f ca="1">IFERROR(IF($B494&lt;&gt;"",VLOOKUP(DM$421,TabelleK73BI,7,FALSE),""),"")</f>
        <v/>
      </c>
      <c r="DN494" s="4" t="str">
        <f ca="1">IFERROR(IF($B494&lt;&gt;"",VLOOKUP(DN$421,TabelleK73BI,7,FALSE),""),"")</f>
        <v/>
      </c>
      <c r="DO494" s="4" t="str">
        <f ca="1">IFERROR(IF($B494&lt;&gt;"",VLOOKUP(DO$421,TabelleK73BI,7,FALSE),""),"")</f>
        <v/>
      </c>
      <c r="DP494" s="4" t="str">
        <f ca="1">IFERROR(IF($B494&lt;&gt;"",VLOOKUP(DP$421,TabelleK73BI,7,FALSE),""),"")</f>
        <v/>
      </c>
      <c r="DQ494" s="4" t="str">
        <f ca="1">IFERROR(IF($B494&lt;&gt;"",VLOOKUP(DQ$421,TabelleK73BI,7,FALSE),""),"")</f>
        <v/>
      </c>
      <c r="DR494" s="4" t="str">
        <f ca="1">IFERROR(IF($B494&lt;&gt;"",VLOOKUP(DR$421,TabelleK73BI,7,FALSE),""),"")</f>
        <v/>
      </c>
      <c r="DS494" s="4" t="str">
        <f ca="1">IFERROR(IF($B494&lt;&gt;"",VLOOKUP(DS$421,TabelleK73BI,7,FALSE),""),"")</f>
        <v/>
      </c>
      <c r="DT494" s="4" t="str">
        <f ca="1">IFERROR(IF($B494&lt;&gt;"",VLOOKUP(DT$421,TabelleK73BI,7,FALSE),""),"")</f>
        <v/>
      </c>
      <c r="DU494" s="4" t="str">
        <f ca="1">IFERROR(IF($B494&lt;&gt;"",VLOOKUP(DU$421,TabelleK73BI,7,FALSE),""),"")</f>
        <v/>
      </c>
      <c r="DV494" s="4" t="str">
        <f ca="1">IFERROR(IF($B494&lt;&gt;"",VLOOKUP(DV$421,TabelleK73BI,7,FALSE),""),"")</f>
        <v/>
      </c>
      <c r="DW494" s="4" t="str">
        <f ca="1">IFERROR(IF($B494&lt;&gt;"",VLOOKUP(DW$421,TabelleK73BI,7,FALSE),""),"")</f>
        <v/>
      </c>
      <c r="DX494" s="4" t="str">
        <f ca="1">IFERROR(IF($B494&lt;&gt;"",VLOOKUP(DX$421,TabelleK73BI,7,FALSE),""),"")</f>
        <v/>
      </c>
      <c r="DY494" s="4" t="str">
        <f ca="1">IFERROR(IF($B494&lt;&gt;"",VLOOKUP(DY$421,TabelleK73BI,7,FALSE),""),"")</f>
        <v/>
      </c>
      <c r="DZ494" s="4" t="str">
        <f ca="1">IFERROR(IF($B494&lt;&gt;"",VLOOKUP(DZ$421,TabelleK73BI,7,FALSE),""),"")</f>
        <v/>
      </c>
      <c r="EA494" s="4" t="str">
        <f ca="1">IFERROR(IF($B494&lt;&gt;"",VLOOKUP(EA$421,TabelleK73BI,7,FALSE),""),"")</f>
        <v/>
      </c>
      <c r="EB494" s="4" t="str">
        <f ca="1">IFERROR(IF($B494&lt;&gt;"",VLOOKUP(EB$421,TabelleK73BI,7,FALSE),""),"")</f>
        <v/>
      </c>
      <c r="EC494" s="4" t="str">
        <f ca="1">IFERROR(IF($B494&lt;&gt;"",VLOOKUP(EC$421,TabelleK73BI,7,FALSE),""),"")</f>
        <v/>
      </c>
      <c r="ED494" s="4" t="str">
        <f ca="1">IFERROR(IF($B494&lt;&gt;"",VLOOKUP(ED$421,TabelleK73BI,7,FALSE),""),"")</f>
        <v/>
      </c>
      <c r="EE494" s="4" t="str">
        <f ca="1">IFERROR(IF($B494&lt;&gt;"",VLOOKUP(EE$421,TabelleK73BI,7,FALSE),""),"")</f>
        <v/>
      </c>
      <c r="EF494" s="4" t="str">
        <f ca="1">IFERROR(IF($B494&lt;&gt;"",VLOOKUP(EF$421,TabelleK73BI,7,FALSE),""),"")</f>
        <v/>
      </c>
      <c r="EG494" s="4" t="str">
        <f ca="1">IFERROR(IF($B494&lt;&gt;"",VLOOKUP(EG$421,TabelleK73BI,7,FALSE),""),"")</f>
        <v/>
      </c>
      <c r="EH494" s="4" t="str">
        <f ca="1">IFERROR(IF($B494&lt;&gt;"",VLOOKUP(EH$421,TabelleK73BI,7,FALSE),""),"")</f>
        <v/>
      </c>
      <c r="EI494" s="4" t="str">
        <f ca="1">IFERROR(IF($B494&lt;&gt;"",VLOOKUP(EI$421,TabelleK73BI,7,FALSE),""),"")</f>
        <v/>
      </c>
      <c r="EJ494" s="4" t="str">
        <f ca="1">IFERROR(IF($B494&lt;&gt;"",VLOOKUP(EJ$421,TabelleK73BI,7,FALSE),""),"")</f>
        <v/>
      </c>
      <c r="EK494" s="4" t="str">
        <f ca="1">IFERROR(IF($B494&lt;&gt;"",VLOOKUP(EK$421,TabelleK73BI,7,FALSE),""),"")</f>
        <v/>
      </c>
      <c r="EL494" s="4" t="str">
        <f ca="1">IFERROR(IF($B494&lt;&gt;"",VLOOKUP(EL$421,TabelleK73BI,7,FALSE),""),"")</f>
        <v/>
      </c>
      <c r="EM494" s="4" t="str">
        <f ca="1">IFERROR(IF($B494&lt;&gt;"",VLOOKUP(EM$421,TabelleK73BI,7,FALSE),""),"")</f>
        <v/>
      </c>
      <c r="EN494" s="4" t="str">
        <f ca="1">IFERROR(IF($B494&lt;&gt;"",VLOOKUP(EN$421,TabelleK73BI,7,FALSE),""),"")</f>
        <v/>
      </c>
      <c r="EO494" s="4" t="str">
        <f ca="1">IFERROR(IF($B494&lt;&gt;"",VLOOKUP(EO$421,TabelleK73BI,7,FALSE),""),"")</f>
        <v/>
      </c>
      <c r="EP494" s="4" t="str">
        <f ca="1">IFERROR(IF($B494&lt;&gt;"",VLOOKUP(EP$421,TabelleK73BI,7,FALSE),""),"")</f>
        <v/>
      </c>
      <c r="EQ494" s="4" t="str">
        <f ca="1">IFERROR(IF($B494&lt;&gt;"",VLOOKUP(EQ$421,TabelleK73BI,7,FALSE),""),"")</f>
        <v/>
      </c>
      <c r="ER494" s="4" t="str">
        <f ca="1">IFERROR(IF($B494&lt;&gt;"",VLOOKUP(ER$421,TabelleK73BI,7,FALSE),""),"")</f>
        <v/>
      </c>
      <c r="ES494" s="4" t="str">
        <f ca="1">IFERROR(IF($B494&lt;&gt;"",VLOOKUP(ES$421,TabelleK73BI,7,FALSE),""),"")</f>
        <v/>
      </c>
      <c r="ET494" s="4" t="str">
        <f ca="1">IFERROR(IF($B494&lt;&gt;"",VLOOKUP(ET$421,TabelleK73BI,7,FALSE),""),"")</f>
        <v/>
      </c>
      <c r="EU494" s="4" t="str">
        <f ca="1">IFERROR(IF($B494&lt;&gt;"",VLOOKUP(EU$421,TabelleK73BI,7,FALSE),""),"")</f>
        <v/>
      </c>
      <c r="EV494" s="4" t="str">
        <f ca="1">IFERROR(IF($B494&lt;&gt;"",VLOOKUP(EV$421,TabelleK73BI,7,FALSE),""),"")</f>
        <v/>
      </c>
      <c r="EW494" s="4" t="str">
        <f ca="1">IFERROR(IF($B494&lt;&gt;"",VLOOKUP(EW$421,TabelleK73BI,7,FALSE),""),"")</f>
        <v/>
      </c>
      <c r="EX494" s="4" t="str">
        <f ca="1">IFERROR(IF($B494&lt;&gt;"",VLOOKUP(EX$421,TabelleK73BI,7,FALSE),""),"")</f>
        <v/>
      </c>
      <c r="EY494" s="4" t="str">
        <f ca="1">IFERROR(IF($B494&lt;&gt;"",VLOOKUP(EY$421,TabelleK73BI,7,FALSE),""),"")</f>
        <v/>
      </c>
      <c r="EZ494" s="4" t="str">
        <f ca="1">IFERROR(IF($B494&lt;&gt;"",VLOOKUP(EZ$421,TabelleK73BI,7,FALSE),""),"")</f>
        <v/>
      </c>
      <c r="FA494" s="4" t="str">
        <f ca="1">IFERROR(IF($B494&lt;&gt;"",VLOOKUP(FA$421,TabelleK73BI,7,FALSE),""),"")</f>
        <v/>
      </c>
      <c r="FB494" s="4" t="str">
        <f ca="1">IFERROR(IF($B494&lt;&gt;"",VLOOKUP(FB$421,TabelleK73BI,7,FALSE),""),"")</f>
        <v/>
      </c>
      <c r="FC494" s="4" t="str">
        <f ca="1">IFERROR(IF($B494&lt;&gt;"",VLOOKUP(FC$421,TabelleK73BI,7,FALSE),""),"")</f>
        <v/>
      </c>
      <c r="FD494" s="4" t="str">
        <f ca="1">IFERROR(IF($B494&lt;&gt;"",VLOOKUP(FD$421,TabelleK73BI,7,FALSE),""),"")</f>
        <v/>
      </c>
      <c r="FE494" s="4" t="str">
        <f ca="1">IFERROR(IF($B494&lt;&gt;"",VLOOKUP(FE$421,TabelleK73BI,7,FALSE),""),"")</f>
        <v/>
      </c>
      <c r="FF494" s="4" t="str">
        <f ca="1">IFERROR(IF($B494&lt;&gt;"",VLOOKUP(FF$421,TabelleK73BI,7,FALSE),""),"")</f>
        <v/>
      </c>
      <c r="FG494" s="4" t="str">
        <f ca="1">IFERROR(IF($B494&lt;&gt;"",VLOOKUP(FG$421,TabelleK73BI,7,FALSE),""),"")</f>
        <v/>
      </c>
      <c r="FH494" s="4" t="str">
        <f ca="1">IFERROR(IF($B494&lt;&gt;"",VLOOKUP(FH$421,TabelleK73BI,7,FALSE),""),"")</f>
        <v/>
      </c>
      <c r="FI494" s="4" t="str">
        <f ca="1">IFERROR(IF($B494&lt;&gt;"",VLOOKUP(FI$421,TabelleK73BI,7,FALSE),""),"")</f>
        <v/>
      </c>
      <c r="FJ494" s="4" t="str">
        <f ca="1">IFERROR(IF($B494&lt;&gt;"",VLOOKUP(FJ$421,TabelleK73BI,7,FALSE),""),"")</f>
        <v/>
      </c>
      <c r="FK494" s="4" t="str">
        <f ca="1">IFERROR(IF($B494&lt;&gt;"",VLOOKUP(FK$421,TabelleK73BI,7,FALSE),""),"")</f>
        <v/>
      </c>
      <c r="FL494" s="4" t="str">
        <f ca="1">IFERROR(IF($B494&lt;&gt;"",VLOOKUP(FL$421,TabelleK73BI,7,FALSE),""),"")</f>
        <v/>
      </c>
      <c r="FM494" s="4" t="str">
        <f ca="1">IFERROR(IF($B494&lt;&gt;"",VLOOKUP(FM$421,TabelleK73BI,7,FALSE),""),"")</f>
        <v/>
      </c>
      <c r="FN494" s="4" t="str">
        <f ca="1">IFERROR(IF($B494&lt;&gt;"",VLOOKUP(FN$421,TabelleK73BI,7,FALSE),""),"")</f>
        <v/>
      </c>
      <c r="FO494" s="4" t="str">
        <f ca="1">IFERROR(IF($B494&lt;&gt;"",VLOOKUP(FO$421,TabelleK73BI,7,FALSE),""),"")</f>
        <v/>
      </c>
      <c r="FP494" s="4" t="str">
        <f ca="1">IFERROR(IF($B494&lt;&gt;"",VLOOKUP(FP$421,TabelleK73BI,7,FALSE),""),"")</f>
        <v/>
      </c>
      <c r="FQ494" s="4" t="str">
        <f ca="1">IFERROR(IF($B494&lt;&gt;"",VLOOKUP(FQ$421,TabelleK73BI,7,FALSE),""),"")</f>
        <v/>
      </c>
      <c r="FR494" s="4" t="str">
        <f ca="1">IFERROR(IF($B494&lt;&gt;"",VLOOKUP(FR$421,TabelleK73BI,7,FALSE),""),"")</f>
        <v/>
      </c>
      <c r="FS494" s="4" t="str">
        <f ca="1">IFERROR(IF($B494&lt;&gt;"",VLOOKUP(FS$421,TabelleK73BI,7,FALSE),""),"")</f>
        <v/>
      </c>
      <c r="FT494" s="4" t="str">
        <f ca="1">IFERROR(IF($B494&lt;&gt;"",VLOOKUP(FT$421,TabelleK73BI,7,FALSE),""),"")</f>
        <v/>
      </c>
      <c r="FU494" s="4" t="str">
        <f ca="1">IFERROR(IF($B494&lt;&gt;"",VLOOKUP(FU$421,TabelleK73BI,7,FALSE),""),"")</f>
        <v/>
      </c>
      <c r="FV494" s="4" t="str">
        <f ca="1">IFERROR(IF($B494&lt;&gt;"",VLOOKUP(FV$421,TabelleK73BI,7,FALSE),""),"")</f>
        <v/>
      </c>
      <c r="FW494" s="4" t="str">
        <f ca="1">IFERROR(IF($B494&lt;&gt;"",VLOOKUP(FW$421,TabelleK73BI,7,FALSE),""),"")</f>
        <v/>
      </c>
      <c r="FX494" s="4" t="str">
        <f ca="1">IFERROR(IF($B494&lt;&gt;"",VLOOKUP(FX$421,TabelleK73BI,7,FALSE),""),"")</f>
        <v/>
      </c>
      <c r="FY494" s="4" t="str">
        <f ca="1">IFERROR(IF($B494&lt;&gt;"",VLOOKUP(FY$421,TabelleK73BI,7,FALSE),""),"")</f>
        <v/>
      </c>
      <c r="FZ494" s="4" t="str">
        <f ca="1">IFERROR(IF($B494&lt;&gt;"",VLOOKUP(FZ$421,TabelleK73BI,7,FALSE),""),"")</f>
        <v/>
      </c>
      <c r="GA494" s="4" t="str">
        <f ca="1">IFERROR(IF($B494&lt;&gt;"",VLOOKUP(GA$421,TabelleK73BI,7,FALSE),""),"")</f>
        <v/>
      </c>
      <c r="GB494" s="4" t="str">
        <f ca="1">IFERROR(IF($B494&lt;&gt;"",VLOOKUP(GB$421,TabelleK73BI,7,FALSE),""),"")</f>
        <v/>
      </c>
      <c r="GC494" s="4" t="str">
        <f ca="1">IFERROR(IF($B494&lt;&gt;"",VLOOKUP(GC$421,TabelleK73BI,7,FALSE),""),"")</f>
        <v/>
      </c>
      <c r="GD494" s="4" t="str">
        <f ca="1">IFERROR(IF($B494&lt;&gt;"",VLOOKUP(GD$421,TabelleK73BI,7,FALSE),""),"")</f>
        <v/>
      </c>
      <c r="GE494" s="4" t="str">
        <f ca="1">IFERROR(IF($B494&lt;&gt;"",VLOOKUP(GE$421,TabelleK73BI,7,FALSE),""),"")</f>
        <v/>
      </c>
      <c r="GF494" s="4" t="str">
        <f ca="1">IFERROR(IF($B494&lt;&gt;"",VLOOKUP(GF$421,TabelleK73BI,7,FALSE),""),"")</f>
        <v/>
      </c>
      <c r="GG494" s="4" t="str">
        <f ca="1">IFERROR(IF($B494&lt;&gt;"",VLOOKUP(GG$421,TabelleK73BI,7,FALSE),""),"")</f>
        <v/>
      </c>
      <c r="GH494" s="4" t="str">
        <f ca="1">IFERROR(IF($B494&lt;&gt;"",VLOOKUP(GH$421,TabelleK73BI,7,FALSE),""),"")</f>
        <v/>
      </c>
      <c r="GI494" s="4" t="str">
        <f ca="1">IFERROR(IF($B494&lt;&gt;"",VLOOKUP(GI$421,TabelleK73BI,7,FALSE),""),"")</f>
        <v/>
      </c>
      <c r="GJ494" s="4" t="str">
        <f ca="1">IFERROR(IF($B494&lt;&gt;"",VLOOKUP(GJ$421,TabelleK73BI,7,FALSE),""),"")</f>
        <v/>
      </c>
      <c r="GK494" s="4" t="str">
        <f ca="1">IFERROR(IF($B494&lt;&gt;"",VLOOKUP(GK$421,TabelleK73BI,7,FALSE),""),"")</f>
        <v/>
      </c>
      <c r="GL494" s="4" t="str">
        <f ca="1">IFERROR(IF($B494&lt;&gt;"",VLOOKUP(GL$421,TabelleK73BI,7,FALSE),""),"")</f>
        <v/>
      </c>
      <c r="GM494" s="4" t="str">
        <f ca="1">IFERROR(IF($B494&lt;&gt;"",VLOOKUP(GM$421,TabelleK73BI,7,FALSE),""),"")</f>
        <v/>
      </c>
      <c r="GN494" s="4" t="str">
        <f ca="1">IFERROR(IF($B494&lt;&gt;"",VLOOKUP(GN$421,TabelleK73BI,7,FALSE),""),"")</f>
        <v/>
      </c>
      <c r="GO494" s="4" t="str">
        <f ca="1">IFERROR(IF($B494&lt;&gt;"",VLOOKUP(GO$421,TabelleK73BI,7,FALSE),""),"")</f>
        <v/>
      </c>
      <c r="GP494" s="4" t="str">
        <f ca="1">IFERROR(IF($B494&lt;&gt;"",VLOOKUP(GP$421,TabelleK73BI,7,FALSE),""),"")</f>
        <v/>
      </c>
      <c r="GQ494" s="4" t="str">
        <f ca="1">IFERROR(IF($B494&lt;&gt;"",VLOOKUP(GQ$421,TabelleK73BI,7,FALSE),""),"")</f>
        <v/>
      </c>
      <c r="GR494" s="4" t="str">
        <f ca="1">IFERROR(IF($B494&lt;&gt;"",VLOOKUP(GR$421,TabelleK73BI,7,FALSE),""),"")</f>
        <v/>
      </c>
      <c r="GS494" s="4" t="str">
        <f ca="1">IFERROR(IF($B494&lt;&gt;"",VLOOKUP(GS$421,TabelleK73BI,7,FALSE),""),"")</f>
        <v/>
      </c>
      <c r="GT494" s="4" t="str">
        <f ca="1">IFERROR(IF($B494&lt;&gt;"",VLOOKUP(GT$421,TabelleK73BI,7,FALSE),""),"")</f>
        <v/>
      </c>
      <c r="GU494" s="4" t="str">
        <f ca="1">IFERROR(IF($B494&lt;&gt;"",VLOOKUP(GU$421,TabelleK73BI,7,FALSE),""),"")</f>
        <v/>
      </c>
      <c r="GV494" s="4" t="str">
        <f ca="1">IFERROR(IF($B494&lt;&gt;"",VLOOKUP(GV$421,TabelleK73BI,7,FALSE),""),"")</f>
        <v/>
      </c>
      <c r="GW494" s="4" t="str">
        <f ca="1">IFERROR(IF($B494&lt;&gt;"",VLOOKUP(GW$421,TabelleK73BI,7,FALSE),""),"")</f>
        <v/>
      </c>
      <c r="GX494" s="4" t="str">
        <f ca="1">IFERROR(IF($B494&lt;&gt;"",VLOOKUP(GX$421,TabelleK73BI,7,FALSE),""),"")</f>
        <v/>
      </c>
      <c r="GY494" s="4" t="str">
        <f ca="1">IFERROR(IF($B494&lt;&gt;"",VLOOKUP(GY$421,TabelleK73BI,7,FALSE),""),"")</f>
        <v/>
      </c>
      <c r="GZ494" s="4" t="str">
        <f ca="1">IFERROR(IF($B494&lt;&gt;"",VLOOKUP(GZ$421,TabelleK73BI,7,FALSE),""),"")</f>
        <v/>
      </c>
      <c r="HA494" s="4" t="str">
        <f ca="1">IFERROR(IF($B494&lt;&gt;"",VLOOKUP(HA$421,TabelleK73BI,7,FALSE),""),"")</f>
        <v/>
      </c>
      <c r="HB494" s="4" t="str">
        <f ca="1">IFERROR(IF($B494&lt;&gt;"",VLOOKUP(HB$421,TabelleK73BI,7,FALSE),""),"")</f>
        <v/>
      </c>
      <c r="HC494" s="4" t="str">
        <f ca="1">IFERROR(IF($B494&lt;&gt;"",VLOOKUP(HC$421,TabelleK73BI,7,FALSE),""),"")</f>
        <v/>
      </c>
      <c r="HD494" s="4" t="str">
        <f ca="1">IFERROR(IF($B494&lt;&gt;"",VLOOKUP(HD$421,TabelleK73BI,7,FALSE),""),"")</f>
        <v/>
      </c>
      <c r="HE494" s="4" t="str">
        <f ca="1">IFERROR(IF($B494&lt;&gt;"",VLOOKUP(HE$421,TabelleK73BI,7,FALSE),""),"")</f>
        <v/>
      </c>
      <c r="HF494" s="4" t="str">
        <f ca="1">IFERROR(IF($B494&lt;&gt;"",VLOOKUP(HF$421,TabelleK73BI,7,FALSE),""),"")</f>
        <v/>
      </c>
      <c r="HG494" s="4" t="str">
        <f ca="1">IFERROR(IF($B494&lt;&gt;"",VLOOKUP(HG$421,TabelleK73BI,7,FALSE),""),"")</f>
        <v/>
      </c>
      <c r="HH494" s="4" t="str">
        <f ca="1">IFERROR(IF($B494&lt;&gt;"",VLOOKUP(HH$421,TabelleK73BI,7,FALSE),""),"")</f>
        <v/>
      </c>
      <c r="HI494" s="4" t="str">
        <f ca="1">IFERROR(IF($B494&lt;&gt;"",VLOOKUP(HI$421,TabelleK73BI,7,FALSE),""),"")</f>
        <v/>
      </c>
      <c r="HJ494" s="4" t="str">
        <f ca="1">IFERROR(IF($B494&lt;&gt;"",VLOOKUP(HJ$421,TabelleK73BI,7,FALSE),""),"")</f>
        <v/>
      </c>
      <c r="HK494" s="4" t="str">
        <f ca="1">IFERROR(IF($B494&lt;&gt;"",VLOOKUP(HK$421,TabelleK73BI,7,FALSE),""),"")</f>
        <v/>
      </c>
      <c r="HL494" s="4" t="str">
        <f ca="1">IFERROR(IF($B494&lt;&gt;"",VLOOKUP(HL$421,TabelleK73BI,7,FALSE),""),"")</f>
        <v/>
      </c>
      <c r="HM494" s="4" t="str">
        <f ca="1">IFERROR(IF($B494&lt;&gt;"",VLOOKUP(HM$421,TabelleK73BI,7,FALSE),""),"")</f>
        <v/>
      </c>
      <c r="HN494" s="4" t="str">
        <f ca="1">IFERROR(IF($B494&lt;&gt;"",VLOOKUP(HN$421,TabelleK73BI,7,FALSE),""),"")</f>
        <v/>
      </c>
      <c r="HO494" s="4" t="str">
        <f ca="1">IFERROR(IF($B494&lt;&gt;"",VLOOKUP(HO$421,TabelleK73BI,7,FALSE),""),"")</f>
        <v/>
      </c>
      <c r="HP494" s="4" t="str">
        <f ca="1">IFERROR(IF($B494&lt;&gt;"",VLOOKUP(HP$421,TabelleK73BI,7,FALSE),""),"")</f>
        <v/>
      </c>
      <c r="HQ494" s="4" t="str">
        <f ca="1">IFERROR(IF($B494&lt;&gt;"",VLOOKUP(HQ$421,TabelleK73BI,7,FALSE),""),"")</f>
        <v/>
      </c>
      <c r="HR494" s="4" t="str">
        <f ca="1">IFERROR(IF($B494&lt;&gt;"",VLOOKUP(HR$421,TabelleK73BI,7,FALSE),""),"")</f>
        <v/>
      </c>
      <c r="HS494" s="4" t="str">
        <f ca="1">IFERROR(IF($B494&lt;&gt;"",VLOOKUP(HS$421,TabelleK73BI,7,FALSE),""),"")</f>
        <v/>
      </c>
      <c r="HT494" s="4" t="str">
        <f ca="1">IFERROR(IF($B494&lt;&gt;"",VLOOKUP(HT$421,TabelleK73BI,7,FALSE),""),"")</f>
        <v/>
      </c>
      <c r="HU494" s="4" t="str">
        <f ca="1">IFERROR(IF($B494&lt;&gt;"",VLOOKUP(HU$421,TabelleK73BI,7,FALSE),""),"")</f>
        <v/>
      </c>
      <c r="HV494" s="4" t="str">
        <f ca="1">IFERROR(IF($B494&lt;&gt;"",VLOOKUP(HV$421,TabelleK73BI,7,FALSE),""),"")</f>
        <v/>
      </c>
      <c r="HW494" s="4" t="str">
        <f ca="1">IFERROR(IF($B494&lt;&gt;"",VLOOKUP(HW$421,TabelleK73BI,7,FALSE),""),"")</f>
        <v/>
      </c>
      <c r="HX494" s="4" t="str">
        <f ca="1">IFERROR(IF($B494&lt;&gt;"",VLOOKUP(HX$421,TabelleK73BI,7,FALSE),""),"")</f>
        <v/>
      </c>
      <c r="HY494" s="4" t="str">
        <f ca="1">IFERROR(IF($B494&lt;&gt;"",VLOOKUP(HY$421,TabelleK73BI,7,FALSE),""),"")</f>
        <v/>
      </c>
      <c r="HZ494" s="4" t="str">
        <f ca="1">IFERROR(IF($B494&lt;&gt;"",VLOOKUP(HZ$421,TabelleK73BI,7,FALSE),""),"")</f>
        <v/>
      </c>
      <c r="IA494" s="4" t="str">
        <f ca="1">IFERROR(IF($B494&lt;&gt;"",VLOOKUP(IA$421,TabelleK73BI,7,FALSE),""),"")</f>
        <v/>
      </c>
      <c r="IB494" s="4" t="str">
        <f ca="1">IFERROR(IF($B494&lt;&gt;"",VLOOKUP(IB$421,TabelleK73BI,7,FALSE),""),"")</f>
        <v/>
      </c>
      <c r="IC494" s="4" t="str">
        <f ca="1">IFERROR(IF($B494&lt;&gt;"",VLOOKUP(IC$421,TabelleK73BI,7,FALSE),""),"")</f>
        <v/>
      </c>
      <c r="ID494" s="4" t="str">
        <f ca="1">IFERROR(IF($B494&lt;&gt;"",VLOOKUP(ID$421,TabelleK73BI,7,FALSE),""),"")</f>
        <v/>
      </c>
      <c r="IE494" s="4" t="str">
        <f ca="1">IFERROR(IF($B494&lt;&gt;"",VLOOKUP(IE$421,TabelleK73BI,7,FALSE),""),"")</f>
        <v/>
      </c>
      <c r="IF494" s="4" t="str">
        <f ca="1">IFERROR(IF($B494&lt;&gt;"",VLOOKUP(IF$421,TabelleK73BI,7,FALSE),""),"")</f>
        <v/>
      </c>
      <c r="IG494" s="4" t="str">
        <f ca="1">IFERROR(IF($B494&lt;&gt;"",VLOOKUP(IG$421,TabelleK73BI,7,FALSE),""),"")</f>
        <v/>
      </c>
      <c r="IH494" s="4" t="str">
        <f ca="1">IFERROR(IF($B494&lt;&gt;"",VLOOKUP(IH$421,TabelleK73BI,7,FALSE),""),"")</f>
        <v/>
      </c>
      <c r="II494" s="4" t="str">
        <f ca="1">IFERROR(IF($B494&lt;&gt;"",VLOOKUP(II$421,TabelleK73BI,7,FALSE),""),"")</f>
        <v/>
      </c>
      <c r="IJ494" s="4" t="str">
        <f ca="1">IFERROR(IF($B494&lt;&gt;"",VLOOKUP(IJ$421,TabelleK73BI,7,FALSE),""),"")</f>
        <v/>
      </c>
      <c r="IK494" s="4" t="str">
        <f ca="1">IFERROR(IF($B494&lt;&gt;"",VLOOKUP(IK$421,TabelleK73BI,7,FALSE),""),"")</f>
        <v/>
      </c>
      <c r="IL494" s="4" t="str">
        <f ca="1">IFERROR(IF($B494&lt;&gt;"",VLOOKUP(IL$421,TabelleK73BI,7,FALSE),""),"")</f>
        <v/>
      </c>
      <c r="IM494" s="4" t="str">
        <f ca="1">IFERROR(IF($B494&lt;&gt;"",VLOOKUP(IM$421,TabelleK73BI,7,FALSE),""),"")</f>
        <v/>
      </c>
      <c r="IN494" s="4" t="str">
        <f ca="1">IFERROR(IF($B494&lt;&gt;"",VLOOKUP(IN$421,TabelleK73BI,7,FALSE),""),"")</f>
        <v/>
      </c>
      <c r="IO494" s="4" t="str">
        <f ca="1">IFERROR(IF($B494&lt;&gt;"",VLOOKUP(IO$421,TabelleK73BI,7,FALSE),""),"")</f>
        <v/>
      </c>
      <c r="IP494" s="4" t="str">
        <f ca="1">IFERROR(IF($B494&lt;&gt;"",VLOOKUP(IP$421,TabelleK73BI,7,FALSE),""),"")</f>
        <v/>
      </c>
      <c r="IQ494" s="4" t="str">
        <f ca="1">IFERROR(IF($B494&lt;&gt;"",VLOOKUP(IQ$421,TabelleK73BI,7,FALSE),""),"")</f>
        <v/>
      </c>
      <c r="IR494" s="4" t="str">
        <f ca="1">IFERROR(IF($B494&lt;&gt;"",VLOOKUP(IR$421,TabelleK73BI,7,FALSE),""),"")</f>
        <v/>
      </c>
      <c r="IS494" s="4" t="str">
        <f ca="1">IFERROR(IF($B494&lt;&gt;"",VLOOKUP(IS$421,TabelleK73BI,7,FALSE),""),"")</f>
        <v/>
      </c>
      <c r="IT494" s="4" t="str">
        <f ca="1">IFERROR(IF($B494&lt;&gt;"",VLOOKUP(IT$421,TabelleK73BI,7,FALSE),""),"")</f>
        <v/>
      </c>
      <c r="IU494" s="4" t="str">
        <f ca="1">IFERROR(IF($B494&lt;&gt;"",VLOOKUP(IU$421,TabelleK73BI,7,FALSE),""),"")</f>
        <v/>
      </c>
      <c r="IV494" s="4" t="str">
        <f ca="1">IFERROR(IF($B494&lt;&gt;"",VLOOKUP(IV$421,TabelleK73BI,7,FALSE),""),"")</f>
        <v/>
      </c>
      <c r="IW494" s="4" t="str">
        <f ca="1">IFERROR(IF($B494&lt;&gt;"",VLOOKUP(IW$421,TabelleK73BI,7,FALSE),""),"")</f>
        <v/>
      </c>
      <c r="IX494" s="4" t="str">
        <f ca="1">IFERROR(IF($B494&lt;&gt;"",VLOOKUP(IX$421,TabelleK73BI,7,FALSE),""),"")</f>
        <v/>
      </c>
      <c r="IY494" s="4" t="str">
        <f ca="1">IFERROR(IF($B494&lt;&gt;"",VLOOKUP(IY$421,TabelleK73BI,7,FALSE),""),"")</f>
        <v/>
      </c>
      <c r="IZ494" s="4" t="str">
        <f ca="1">IFERROR(IF($B494&lt;&gt;"",VLOOKUP(IZ$421,TabelleK73BI,7,FALSE),""),"")</f>
        <v/>
      </c>
      <c r="JA494" s="4" t="str">
        <f ca="1">IFERROR(IF($B494&lt;&gt;"",VLOOKUP(JA$421,TabelleK73BI,7,FALSE),""),"")</f>
        <v/>
      </c>
      <c r="JB494" s="4" t="str">
        <f ca="1">IFERROR(IF($B494&lt;&gt;"",VLOOKUP(JB$421,TabelleK73BI,7,FALSE),""),"")</f>
        <v/>
      </c>
      <c r="JC494" s="4" t="str">
        <f ca="1">IFERROR(IF($B494&lt;&gt;"",VLOOKUP(JC$421,TabelleK73BI,7,FALSE),""),"")</f>
        <v/>
      </c>
      <c r="JD494" s="4" t="str">
        <f ca="1">IFERROR(IF($B494&lt;&gt;"",VLOOKUP(JD$421,TabelleK73BI,7,FALSE),""),"")</f>
        <v/>
      </c>
      <c r="JE494" s="4" t="str">
        <f ca="1">IFERROR(IF($B494&lt;&gt;"",VLOOKUP(JE$421,TabelleK73BI,7,FALSE),""),"")</f>
        <v/>
      </c>
      <c r="JF494" s="4" t="str">
        <f ca="1">IFERROR(IF($B494&lt;&gt;"",VLOOKUP(JF$421,TabelleK73BI,7,FALSE),""),"")</f>
        <v/>
      </c>
      <c r="JG494" s="4" t="str">
        <f ca="1">IFERROR(IF($B494&lt;&gt;"",VLOOKUP(JG$421,TabelleK73BI,7,FALSE),""),"")</f>
        <v/>
      </c>
      <c r="JH494" s="4" t="str">
        <f ca="1">IFERROR(IF($B494&lt;&gt;"",VLOOKUP(JH$421,TabelleK73BI,7,FALSE),""),"")</f>
        <v/>
      </c>
      <c r="JI494" s="4" t="str">
        <f ca="1">IFERROR(IF($B494&lt;&gt;"",VLOOKUP(JI$421,TabelleK73BI,7,FALSE),""),"")</f>
        <v/>
      </c>
      <c r="JJ494" s="4" t="str">
        <f ca="1">IFERROR(IF($B494&lt;&gt;"",VLOOKUP(JJ$421,TabelleK73BI,7,FALSE),""),"")</f>
        <v/>
      </c>
      <c r="JK494" s="4" t="str">
        <f ca="1">IFERROR(IF($B494&lt;&gt;"",VLOOKUP(JK$421,TabelleK73BI,7,FALSE),""),"")</f>
        <v/>
      </c>
      <c r="JL494" s="4" t="str">
        <f ca="1">IFERROR(IF($B494&lt;&gt;"",VLOOKUP(JL$421,TabelleK73BI,7,FALSE),""),"")</f>
        <v/>
      </c>
      <c r="JM494" s="4" t="str">
        <f ca="1">IFERROR(IF($B494&lt;&gt;"",VLOOKUP(JM$421,TabelleK73BI,7,FALSE),""),"")</f>
        <v/>
      </c>
      <c r="JN494" s="4" t="str">
        <f ca="1">IFERROR(IF($B494&lt;&gt;"",VLOOKUP(JN$421,TabelleK73BI,7,FALSE),""),"")</f>
        <v/>
      </c>
      <c r="JO494" s="4" t="str">
        <f ca="1">IFERROR(IF($B494&lt;&gt;"",VLOOKUP(JO$421,TabelleK73BI,7,FALSE),""),"")</f>
        <v/>
      </c>
      <c r="JP494" s="4" t="str">
        <f ca="1">IFERROR(IF($B494&lt;&gt;"",VLOOKUP(JP$421,TabelleK73BI,7,FALSE),""),"")</f>
        <v/>
      </c>
      <c r="JQ494" s="4" t="str">
        <f ca="1">IFERROR(IF($B494&lt;&gt;"",VLOOKUP(JQ$421,TabelleK73BI,7,FALSE),""),"")</f>
        <v/>
      </c>
      <c r="JR494" s="4" t="str">
        <f ca="1">IFERROR(IF($B494&lt;&gt;"",VLOOKUP(JR$421,TabelleK73BI,7,FALSE),""),"")</f>
        <v/>
      </c>
      <c r="JS494" s="4" t="str">
        <f ca="1">IFERROR(IF($B494&lt;&gt;"",VLOOKUP(JS$421,TabelleK73BI,7,FALSE),""),"")</f>
        <v/>
      </c>
      <c r="JT494" s="4" t="str">
        <f ca="1">IFERROR(IF($B494&lt;&gt;"",VLOOKUP(JT$421,TabelleK73BI,7,FALSE),""),"")</f>
        <v/>
      </c>
      <c r="JU494" s="4" t="str">
        <f ca="1">IFERROR(IF($B494&lt;&gt;"",VLOOKUP(JU$421,TabelleK73BI,7,FALSE),""),"")</f>
        <v/>
      </c>
      <c r="JV494" s="4" t="str">
        <f ca="1">IFERROR(IF($B494&lt;&gt;"",VLOOKUP(JV$421,TabelleK73BI,7,FALSE),""),"")</f>
        <v/>
      </c>
      <c r="JW494" s="4" t="str">
        <f ca="1">IFERROR(IF($B494&lt;&gt;"",VLOOKUP(JW$421,TabelleK73BI,7,FALSE),""),"")</f>
        <v/>
      </c>
      <c r="JX494" s="4" t="str">
        <f ca="1">IFERROR(IF($B494&lt;&gt;"",VLOOKUP(JX$421,TabelleK73BI,7,FALSE),""),"")</f>
        <v/>
      </c>
      <c r="JY494" s="4" t="str">
        <f ca="1">IFERROR(IF($B494&lt;&gt;"",VLOOKUP(JY$421,TabelleK73BI,7,FALSE),""),"")</f>
        <v/>
      </c>
      <c r="JZ494" s="4" t="str">
        <f ca="1">IFERROR(IF($B494&lt;&gt;"",VLOOKUP(JZ$421,TabelleK73BI,7,FALSE),""),"")</f>
        <v/>
      </c>
      <c r="KA494" s="4" t="str">
        <f ca="1">IFERROR(IF($B494&lt;&gt;"",VLOOKUP(KA$421,TabelleK73BI,7,FALSE),""),"")</f>
        <v/>
      </c>
      <c r="KB494" s="4" t="str">
        <f ca="1">IFERROR(IF($B494&lt;&gt;"",VLOOKUP(KB$421,TabelleK73BI,7,FALSE),""),"")</f>
        <v/>
      </c>
      <c r="KC494" s="4" t="str">
        <f ca="1">IFERROR(IF($B494&lt;&gt;"",VLOOKUP(KC$421,TabelleK73BI,7,FALSE),""),"")</f>
        <v/>
      </c>
      <c r="KD494" s="4" t="str">
        <f ca="1">IFERROR(IF($B494&lt;&gt;"",VLOOKUP(KD$421,TabelleK73BI,7,FALSE),""),"")</f>
        <v/>
      </c>
      <c r="KE494" s="4" t="str">
        <f ca="1">IFERROR(IF($B494&lt;&gt;"",VLOOKUP(KE$421,TabelleK73BI,7,FALSE),""),"")</f>
        <v/>
      </c>
      <c r="KF494" s="4" t="str">
        <f ca="1">IFERROR(IF($B494&lt;&gt;"",VLOOKUP(KF$421,TabelleK73BI,7,FALSE),""),"")</f>
        <v/>
      </c>
      <c r="KG494" s="4" t="str">
        <f ca="1">IFERROR(IF($B494&lt;&gt;"",VLOOKUP(KG$421,TabelleK73BI,7,FALSE),""),"")</f>
        <v/>
      </c>
      <c r="KH494" s="4" t="str">
        <f ca="1">IFERROR(IF($B494&lt;&gt;"",VLOOKUP(KH$421,TabelleK73BI,7,FALSE),""),"")</f>
        <v/>
      </c>
      <c r="KI494" s="4" t="str">
        <f ca="1">IFERROR(IF($B494&lt;&gt;"",VLOOKUP(KI$421,TabelleK73BI,7,FALSE),""),"")</f>
        <v/>
      </c>
      <c r="KJ494" s="4" t="str">
        <f ca="1">IFERROR(IF($B494&lt;&gt;"",VLOOKUP(KJ$421,TabelleK73BI,7,FALSE),""),"")</f>
        <v/>
      </c>
      <c r="KK494" s="4" t="str">
        <f ca="1">IFERROR(IF($B494&lt;&gt;"",VLOOKUP(KK$421,TabelleK73BI,7,FALSE),""),"")</f>
        <v/>
      </c>
      <c r="KL494" s="4" t="str">
        <f ca="1">IFERROR(IF($B494&lt;&gt;"",VLOOKUP(KL$421,TabelleK73BI,7,FALSE),""),"")</f>
        <v/>
      </c>
      <c r="KM494" s="4" t="str">
        <f ca="1">IFERROR(IF($B494&lt;&gt;"",VLOOKUP(KM$421,TabelleK73BI,7,FALSE),""),"")</f>
        <v/>
      </c>
      <c r="KN494" s="4" t="str">
        <f ca="1">IFERROR(IF($B494&lt;&gt;"",VLOOKUP(KN$421,TabelleK73BI,7,FALSE),""),"")</f>
        <v/>
      </c>
      <c r="KO494" s="4" t="str">
        <f ca="1">IFERROR(IF($B494&lt;&gt;"",VLOOKUP(KO$421,TabelleK73BI,7,FALSE),""),"")</f>
        <v/>
      </c>
      <c r="KP494" s="4" t="str">
        <f ca="1">IFERROR(IF($B494&lt;&gt;"",VLOOKUP(KP$421,TabelleK73BI,7,FALSE),""),"")</f>
        <v/>
      </c>
      <c r="KQ494" s="4" t="str">
        <f ca="1">IFERROR(IF($B494&lt;&gt;"",VLOOKUP(KQ$421,TabelleK73BI,7,FALSE),""),"")</f>
        <v/>
      </c>
      <c r="KR494" s="4" t="str">
        <f>IFERROR(VLOOKUP($KR$421,TabelleK73BI,7,FALSE),"")</f>
        <v/>
      </c>
      <c r="KS494" s="4" t="str">
        <f>IFERROR(VLOOKUP($KS$421,TabelleK73BI,7,FALSE),"")</f>
        <v/>
      </c>
    </row>
    <row r="495" spans="2:305" ht="12.75" hidden="1" customHeight="1" x14ac:dyDescent="0.2">
      <c r="B495" s="138" t="str">
        <f t="shared" ca="1" si="199"/>
        <v/>
      </c>
      <c r="C495" s="4" t="str">
        <f ca="1">IFERROR(IF($B495&lt;&gt;"",VLOOKUP(C$421,TabelleK74BI,7,FALSE),""),"")</f>
        <v/>
      </c>
      <c r="D495" s="4" t="str">
        <f ca="1">IFERROR(IF($B495&lt;&gt;"",VLOOKUP(D$421,TabelleK74BI,7,FALSE),""),"")</f>
        <v/>
      </c>
      <c r="E495" s="4" t="str">
        <f ca="1">IFERROR(IF($B495&lt;&gt;"",VLOOKUP(E$421,TabelleK74BI,7,FALSE),""),"")</f>
        <v/>
      </c>
      <c r="F495" s="4" t="str">
        <f ca="1">IFERROR(IF($B495&lt;&gt;"",VLOOKUP(F$421,TabelleK74BI,7,FALSE),""),"")</f>
        <v/>
      </c>
      <c r="G495" s="4" t="str">
        <f ca="1">IFERROR(IF($B495&lt;&gt;"",VLOOKUP(G$421,TabelleK74BI,7,FALSE),""),"")</f>
        <v/>
      </c>
      <c r="H495" s="4" t="str">
        <f ca="1">IFERROR(IF($B495&lt;&gt;"",VLOOKUP(H$421,TabelleK74BI,7,FALSE),""),"")</f>
        <v/>
      </c>
      <c r="I495" s="4" t="str">
        <f ca="1">IFERROR(IF($B495&lt;&gt;"",VLOOKUP(I$421,TabelleK74BI,7,FALSE),""),"")</f>
        <v/>
      </c>
      <c r="J495" s="4" t="str">
        <f ca="1">IFERROR(IF($B495&lt;&gt;"",VLOOKUP(J$421,TabelleK74BI,7,FALSE),""),"")</f>
        <v/>
      </c>
      <c r="K495" s="4" t="str">
        <f ca="1">IFERROR(IF($B495&lt;&gt;"",VLOOKUP(K$421,TabelleK74BI,7,FALSE),""),"")</f>
        <v/>
      </c>
      <c r="L495" s="4" t="str">
        <f ca="1">IFERROR(IF($B495&lt;&gt;"",VLOOKUP(L$421,TabelleK74BI,7,FALSE),""),"")</f>
        <v/>
      </c>
      <c r="M495" s="4" t="str">
        <f ca="1">IFERROR(IF($B495&lt;&gt;"",VLOOKUP(M$421,TabelleK74BI,7,FALSE),""),"")</f>
        <v/>
      </c>
      <c r="N495" s="4" t="str">
        <f ca="1">IFERROR(IF($B495&lt;&gt;"",VLOOKUP(N$421,TabelleK74BI,7,FALSE),""),"")</f>
        <v/>
      </c>
      <c r="O495" s="4" t="str">
        <f ca="1">IFERROR(IF($B495&lt;&gt;"",VLOOKUP(O$421,TabelleK74BI,7,FALSE),""),"")</f>
        <v/>
      </c>
      <c r="P495" s="4" t="str">
        <f ca="1">IFERROR(IF($B495&lt;&gt;"",VLOOKUP(P$421,TabelleK74BI,7,FALSE),""),"")</f>
        <v/>
      </c>
      <c r="Q495" s="4" t="str">
        <f ca="1">IFERROR(IF($B495&lt;&gt;"",VLOOKUP(Q$421,TabelleK74BI,7,FALSE),""),"")</f>
        <v/>
      </c>
      <c r="R495" s="4" t="str">
        <f ca="1">IFERROR(IF($B495&lt;&gt;"",VLOOKUP(R$421,TabelleK74BI,7,FALSE),""),"")</f>
        <v/>
      </c>
      <c r="S495" s="4" t="str">
        <f ca="1">IFERROR(IF($B495&lt;&gt;"",VLOOKUP(S$421,TabelleK74BI,7,FALSE),""),"")</f>
        <v/>
      </c>
      <c r="T495" s="4" t="str">
        <f ca="1">IFERROR(IF($B495&lt;&gt;"",VLOOKUP(T$421,TabelleK74BI,7,FALSE),""),"")</f>
        <v/>
      </c>
      <c r="U495" s="4" t="str">
        <f ca="1">IFERROR(IF($B495&lt;&gt;"",VLOOKUP(U$421,TabelleK74BI,7,FALSE),""),"")</f>
        <v/>
      </c>
      <c r="V495" s="4" t="str">
        <f ca="1">IFERROR(IF($B495&lt;&gt;"",VLOOKUP(V$421,TabelleK74BI,7,FALSE),""),"")</f>
        <v/>
      </c>
      <c r="W495" s="4" t="str">
        <f ca="1">IFERROR(IF($B495&lt;&gt;"",VLOOKUP(W$421,TabelleK74BI,7,FALSE),""),"")</f>
        <v/>
      </c>
      <c r="X495" s="4" t="str">
        <f ca="1">IFERROR(IF($B495&lt;&gt;"",VLOOKUP(X$421,TabelleK74BI,7,FALSE),""),"")</f>
        <v/>
      </c>
      <c r="Y495" s="4" t="str">
        <f ca="1">IFERROR(IF($B495&lt;&gt;"",VLOOKUP(Y$421,TabelleK74BI,7,FALSE),""),"")</f>
        <v/>
      </c>
      <c r="Z495" s="4" t="str">
        <f ca="1">IFERROR(IF($B495&lt;&gt;"",VLOOKUP(Z$421,TabelleK74BI,7,FALSE),""),"")</f>
        <v/>
      </c>
      <c r="AA495" s="4" t="str">
        <f ca="1">IFERROR(IF($B495&lt;&gt;"",VLOOKUP(AA$421,TabelleK74BI,7,FALSE),""),"")</f>
        <v/>
      </c>
      <c r="AB495" s="4" t="str">
        <f ca="1">IFERROR(IF($B495&lt;&gt;"",VLOOKUP(AB$421,TabelleK74BI,7,FALSE),""),"")</f>
        <v/>
      </c>
      <c r="AC495" s="4" t="str">
        <f ca="1">IFERROR(IF($B495&lt;&gt;"",VLOOKUP(AC$421,TabelleK74BI,7,FALSE),""),"")</f>
        <v/>
      </c>
      <c r="AD495" s="4" t="str">
        <f ca="1">IFERROR(IF($B495&lt;&gt;"",VLOOKUP(AD$421,TabelleK74BI,7,FALSE),""),"")</f>
        <v/>
      </c>
      <c r="AE495" s="4" t="str">
        <f ca="1">IFERROR(IF($B495&lt;&gt;"",VLOOKUP(AE$421,TabelleK74BI,7,FALSE),""),"")</f>
        <v/>
      </c>
      <c r="AF495" s="4" t="str">
        <f ca="1">IFERROR(IF($B495&lt;&gt;"",VLOOKUP(AF$421,TabelleK74BI,7,FALSE),""),"")</f>
        <v/>
      </c>
      <c r="AG495" s="4" t="str">
        <f ca="1">IFERROR(IF($B495&lt;&gt;"",VLOOKUP(AG$421,TabelleK74BI,7,FALSE),""),"")</f>
        <v/>
      </c>
      <c r="AH495" s="4" t="str">
        <f ca="1">IFERROR(IF($B495&lt;&gt;"",VLOOKUP(AH$421,TabelleK74BI,7,FALSE),""),"")</f>
        <v/>
      </c>
      <c r="AI495" s="4" t="str">
        <f ca="1">IFERROR(IF($B495&lt;&gt;"",VLOOKUP(AI$421,TabelleK74BI,7,FALSE),""),"")</f>
        <v/>
      </c>
      <c r="AJ495" s="4" t="str">
        <f ca="1">IFERROR(IF($B495&lt;&gt;"",VLOOKUP(AJ$421,TabelleK74BI,7,FALSE),""),"")</f>
        <v/>
      </c>
      <c r="AK495" s="4" t="str">
        <f ca="1">IFERROR(IF($B495&lt;&gt;"",VLOOKUP(AK$421,TabelleK74BI,7,FALSE),""),"")</f>
        <v/>
      </c>
      <c r="AL495" s="4" t="str">
        <f ca="1">IFERROR(IF($B495&lt;&gt;"",VLOOKUP(AL$421,TabelleK74BI,7,FALSE),""),"")</f>
        <v/>
      </c>
      <c r="AM495" s="4" t="str">
        <f ca="1">IFERROR(IF($B495&lt;&gt;"",VLOOKUP(AM$421,TabelleK74BI,7,FALSE),""),"")</f>
        <v/>
      </c>
      <c r="AN495" s="4" t="str">
        <f ca="1">IFERROR(IF($B495&lt;&gt;"",VLOOKUP(AN$421,TabelleK74BI,7,FALSE),""),"")</f>
        <v/>
      </c>
      <c r="AO495" s="4" t="str">
        <f ca="1">IFERROR(IF($B495&lt;&gt;"",VLOOKUP(AO$421,TabelleK74BI,7,FALSE),""),"")</f>
        <v/>
      </c>
      <c r="AP495" s="4" t="str">
        <f ca="1">IFERROR(IF($B495&lt;&gt;"",VLOOKUP(AP$421,TabelleK74BI,7,FALSE),""),"")</f>
        <v/>
      </c>
      <c r="AQ495" s="4" t="str">
        <f ca="1">IFERROR(IF($B495&lt;&gt;"",VLOOKUP(AQ$421,TabelleK74BI,7,FALSE),""),"")</f>
        <v/>
      </c>
      <c r="AR495" s="4" t="str">
        <f ca="1">IFERROR(IF($B495&lt;&gt;"",VLOOKUP(AR$421,TabelleK74BI,7,FALSE),""),"")</f>
        <v/>
      </c>
      <c r="AS495" s="4" t="str">
        <f ca="1">IFERROR(IF($B495&lt;&gt;"",VLOOKUP(AS$421,TabelleK74BI,7,FALSE),""),"")</f>
        <v/>
      </c>
      <c r="AT495" s="4" t="str">
        <f ca="1">IFERROR(IF($B495&lt;&gt;"",VLOOKUP(AT$421,TabelleK74BI,7,FALSE),""),"")</f>
        <v/>
      </c>
      <c r="AU495" s="4" t="str">
        <f ca="1">IFERROR(IF($B495&lt;&gt;"",VLOOKUP(AU$421,TabelleK74BI,7,FALSE),""),"")</f>
        <v/>
      </c>
      <c r="AV495" s="4" t="str">
        <f ca="1">IFERROR(IF($B495&lt;&gt;"",VLOOKUP(AV$421,TabelleK74BI,7,FALSE),""),"")</f>
        <v/>
      </c>
      <c r="AW495" s="4" t="str">
        <f ca="1">IFERROR(IF($B495&lt;&gt;"",VLOOKUP(AW$421,TabelleK74BI,7,FALSE),""),"")</f>
        <v/>
      </c>
      <c r="AX495" s="4" t="str">
        <f ca="1">IFERROR(IF($B495&lt;&gt;"",VLOOKUP(AX$421,TabelleK74BI,7,FALSE),""),"")</f>
        <v/>
      </c>
      <c r="AY495" s="4" t="str">
        <f ca="1">IFERROR(IF($B495&lt;&gt;"",VLOOKUP(AY$421,TabelleK74BI,7,FALSE),""),"")</f>
        <v/>
      </c>
      <c r="AZ495" s="4" t="str">
        <f ca="1">IFERROR(IF($B495&lt;&gt;"",VLOOKUP(AZ$421,TabelleK74BI,7,FALSE),""),"")</f>
        <v/>
      </c>
      <c r="BA495" s="4" t="str">
        <f ca="1">IFERROR(IF($B495&lt;&gt;"",VLOOKUP(BA$421,TabelleK74BI,7,FALSE),""),"")</f>
        <v/>
      </c>
      <c r="BB495" s="4" t="str">
        <f ca="1">IFERROR(IF($B495&lt;&gt;"",VLOOKUP(BB$421,TabelleK74BI,7,FALSE),""),"")</f>
        <v/>
      </c>
      <c r="BC495" s="4" t="str">
        <f ca="1">IFERROR(IF($B495&lt;&gt;"",VLOOKUP(BC$421,TabelleK74BI,7,FALSE),""),"")</f>
        <v/>
      </c>
      <c r="BD495" s="4" t="str">
        <f ca="1">IFERROR(IF($B495&lt;&gt;"",VLOOKUP(BD$421,TabelleK74BI,7,FALSE),""),"")</f>
        <v/>
      </c>
      <c r="BE495" s="4" t="str">
        <f ca="1">IFERROR(IF($B495&lt;&gt;"",VLOOKUP(BE$421,TabelleK74BI,7,FALSE),""),"")</f>
        <v/>
      </c>
      <c r="BF495" s="4" t="str">
        <f ca="1">IFERROR(IF($B495&lt;&gt;"",VLOOKUP(BF$421,TabelleK74BI,7,FALSE),""),"")</f>
        <v/>
      </c>
      <c r="BG495" s="4" t="str">
        <f ca="1">IFERROR(IF($B495&lt;&gt;"",VLOOKUP(BG$421,TabelleK74BI,7,FALSE),""),"")</f>
        <v/>
      </c>
      <c r="BH495" s="4" t="str">
        <f ca="1">IFERROR(IF($B495&lt;&gt;"",VLOOKUP(BH$421,TabelleK74BI,7,FALSE),""),"")</f>
        <v/>
      </c>
      <c r="BI495" s="4" t="str">
        <f ca="1">IFERROR(IF($B495&lt;&gt;"",VLOOKUP(BI$421,TabelleK74BI,7,FALSE),""),"")</f>
        <v/>
      </c>
      <c r="BJ495" s="4" t="str">
        <f ca="1">IFERROR(IF($B495&lt;&gt;"",VLOOKUP(BJ$421,TabelleK74BI,7,FALSE),""),"")</f>
        <v/>
      </c>
      <c r="BK495" s="4" t="str">
        <f ca="1">IFERROR(IF($B495&lt;&gt;"",VLOOKUP(BK$421,TabelleK74BI,7,FALSE),""),"")</f>
        <v/>
      </c>
      <c r="BL495" s="4" t="str">
        <f ca="1">IFERROR(IF($B495&lt;&gt;"",VLOOKUP(BL$421,TabelleK74BI,7,FALSE),""),"")</f>
        <v/>
      </c>
      <c r="BM495" s="4" t="str">
        <f ca="1">IFERROR(IF($B495&lt;&gt;"",VLOOKUP(BM$421,TabelleK74BI,7,FALSE),""),"")</f>
        <v/>
      </c>
      <c r="BN495" s="4" t="str">
        <f ca="1">IFERROR(IF($B495&lt;&gt;"",VLOOKUP(BN$421,TabelleK74BI,7,FALSE),""),"")</f>
        <v/>
      </c>
      <c r="BO495" s="4" t="str">
        <f ca="1">IFERROR(IF($B495&lt;&gt;"",VLOOKUP(BO$421,TabelleK74BI,7,FALSE),""),"")</f>
        <v/>
      </c>
      <c r="BP495" s="4" t="str">
        <f ca="1">IFERROR(IF($B495&lt;&gt;"",VLOOKUP(BP$421,TabelleK74BI,7,FALSE),""),"")</f>
        <v/>
      </c>
      <c r="BQ495" s="4" t="str">
        <f ca="1">IFERROR(IF($B495&lt;&gt;"",VLOOKUP(BQ$421,TabelleK74BI,7,FALSE),""),"")</f>
        <v/>
      </c>
      <c r="BR495" s="4" t="str">
        <f ca="1">IFERROR(IF($B495&lt;&gt;"",VLOOKUP(BR$421,TabelleK74BI,7,FALSE),""),"")</f>
        <v/>
      </c>
      <c r="BS495" s="4" t="str">
        <f ca="1">IFERROR(IF($B495&lt;&gt;"",VLOOKUP(BS$421,TabelleK74BI,7,FALSE),""),"")</f>
        <v/>
      </c>
      <c r="BT495" s="4" t="str">
        <f ca="1">IFERROR(IF($B495&lt;&gt;"",VLOOKUP(BT$421,TabelleK74BI,7,FALSE),""),"")</f>
        <v/>
      </c>
      <c r="BU495" s="4" t="str">
        <f ca="1">IFERROR(IF($B495&lt;&gt;"",VLOOKUP(BU$421,TabelleK74BI,7,FALSE),""),"")</f>
        <v/>
      </c>
      <c r="BV495" s="4" t="str">
        <f ca="1">IFERROR(IF($B495&lt;&gt;"",VLOOKUP(BV$421,TabelleK74BI,7,FALSE),""),"")</f>
        <v/>
      </c>
      <c r="BW495" s="4" t="str">
        <f ca="1">IFERROR(IF($B495&lt;&gt;"",VLOOKUP(BW$421,TabelleK74BI,7,FALSE),""),"")</f>
        <v/>
      </c>
      <c r="BX495" s="4" t="str">
        <f ca="1">IFERROR(IF($B495&lt;&gt;"",VLOOKUP(BX$421,TabelleK74BI,7,FALSE),""),"")</f>
        <v/>
      </c>
      <c r="BY495" s="4" t="str">
        <f ca="1">IFERROR(IF($B495&lt;&gt;"",VLOOKUP(BY$421,TabelleK74BI,7,FALSE),""),"")</f>
        <v/>
      </c>
      <c r="BZ495" s="4" t="str">
        <f ca="1">IFERROR(IF($B495&lt;&gt;"",VLOOKUP(BZ$421,TabelleK74BI,7,FALSE),""),"")</f>
        <v/>
      </c>
      <c r="CA495" s="4" t="str">
        <f ca="1">IFERROR(IF($B495&lt;&gt;"",VLOOKUP(CA$421,TabelleK74BI,7,FALSE),""),"")</f>
        <v/>
      </c>
      <c r="CB495" s="4" t="str">
        <f ca="1">IFERROR(IF($B495&lt;&gt;"",VLOOKUP(CB$421,TabelleK74BI,7,FALSE),""),"")</f>
        <v/>
      </c>
      <c r="CC495" s="4" t="str">
        <f ca="1">IFERROR(IF($B495&lt;&gt;"",VLOOKUP(CC$421,TabelleK74BI,7,FALSE),""),"")</f>
        <v/>
      </c>
      <c r="CD495" s="4" t="str">
        <f ca="1">IFERROR(IF($B495&lt;&gt;"",VLOOKUP(CD$421,TabelleK74BI,7,FALSE),""),"")</f>
        <v/>
      </c>
      <c r="CE495" s="4" t="str">
        <f ca="1">IFERROR(IF($B495&lt;&gt;"",VLOOKUP(CE$421,TabelleK74BI,7,FALSE),""),"")</f>
        <v/>
      </c>
      <c r="CF495" s="4" t="str">
        <f ca="1">IFERROR(IF($B495&lt;&gt;"",VLOOKUP(CF$421,TabelleK74BI,7,FALSE),""),"")</f>
        <v/>
      </c>
      <c r="CG495" s="4" t="str">
        <f ca="1">IFERROR(IF($B495&lt;&gt;"",VLOOKUP(CG$421,TabelleK74BI,7,FALSE),""),"")</f>
        <v/>
      </c>
      <c r="CH495" s="4" t="str">
        <f ca="1">IFERROR(IF($B495&lt;&gt;"",VLOOKUP(CH$421,TabelleK74BI,7,FALSE),""),"")</f>
        <v/>
      </c>
      <c r="CI495" s="4" t="str">
        <f ca="1">IFERROR(IF($B495&lt;&gt;"",VLOOKUP(CI$421,TabelleK74BI,7,FALSE),""),"")</f>
        <v/>
      </c>
      <c r="CJ495" s="4" t="str">
        <f ca="1">IFERROR(IF($B495&lt;&gt;"",VLOOKUP(CJ$421,TabelleK74BI,7,FALSE),""),"")</f>
        <v/>
      </c>
      <c r="CK495" s="4" t="str">
        <f ca="1">IFERROR(IF($B495&lt;&gt;"",VLOOKUP(CK$421,TabelleK74BI,7,FALSE),""),"")</f>
        <v/>
      </c>
      <c r="CL495" s="4" t="str">
        <f ca="1">IFERROR(IF($B495&lt;&gt;"",VLOOKUP(CL$421,TabelleK74BI,7,FALSE),""),"")</f>
        <v/>
      </c>
      <c r="CM495" s="4" t="str">
        <f ca="1">IFERROR(IF($B495&lt;&gt;"",VLOOKUP(CM$421,TabelleK74BI,7,FALSE),""),"")</f>
        <v/>
      </c>
      <c r="CN495" s="4" t="str">
        <f ca="1">IFERROR(IF($B495&lt;&gt;"",VLOOKUP(CN$421,TabelleK74BI,7,FALSE),""),"")</f>
        <v/>
      </c>
      <c r="CO495" s="4" t="str">
        <f ca="1">IFERROR(IF($B495&lt;&gt;"",VLOOKUP(CO$421,TabelleK74BI,7,FALSE),""),"")</f>
        <v/>
      </c>
      <c r="CP495" s="4" t="str">
        <f ca="1">IFERROR(IF($B495&lt;&gt;"",VLOOKUP(CP$421,TabelleK74BI,7,FALSE),""),"")</f>
        <v/>
      </c>
      <c r="CQ495" s="4" t="str">
        <f ca="1">IFERROR(IF($B495&lt;&gt;"",VLOOKUP(CQ$421,TabelleK74BI,7,FALSE),""),"")</f>
        <v/>
      </c>
      <c r="CR495" s="4" t="str">
        <f ca="1">IFERROR(IF($B495&lt;&gt;"",VLOOKUP(CR$421,TabelleK74BI,7,FALSE),""),"")</f>
        <v/>
      </c>
      <c r="CS495" s="4" t="str">
        <f ca="1">IFERROR(IF($B495&lt;&gt;"",VLOOKUP(CS$421,TabelleK74BI,7,FALSE),""),"")</f>
        <v/>
      </c>
      <c r="CT495" s="4" t="str">
        <f ca="1">IFERROR(IF($B495&lt;&gt;"",VLOOKUP(CT$421,TabelleK74BI,7,FALSE),""),"")</f>
        <v/>
      </c>
      <c r="CU495" s="4" t="str">
        <f ca="1">IFERROR(IF($B495&lt;&gt;"",VLOOKUP(CU$421,TabelleK74BI,7,FALSE),""),"")</f>
        <v/>
      </c>
      <c r="CV495" s="4" t="str">
        <f ca="1">IFERROR(IF($B495&lt;&gt;"",VLOOKUP(CV$421,TabelleK74BI,7,FALSE),""),"")</f>
        <v/>
      </c>
      <c r="CW495" s="4" t="str">
        <f ca="1">IFERROR(IF($B495&lt;&gt;"",VLOOKUP(CW$421,TabelleK74BI,7,FALSE),""),"")</f>
        <v/>
      </c>
      <c r="CX495" s="4" t="str">
        <f ca="1">IFERROR(IF($B495&lt;&gt;"",VLOOKUP(CX$421,TabelleK74BI,7,FALSE),""),"")</f>
        <v/>
      </c>
      <c r="CY495" s="4" t="str">
        <f ca="1">IFERROR(IF($B495&lt;&gt;"",VLOOKUP(CY$421,TabelleK74BI,7,FALSE),""),"")</f>
        <v/>
      </c>
      <c r="CZ495" s="4" t="str">
        <f ca="1">IFERROR(IF($B495&lt;&gt;"",VLOOKUP(CZ$421,TabelleK74BI,7,FALSE),""),"")</f>
        <v/>
      </c>
      <c r="DA495" s="4" t="str">
        <f ca="1">IFERROR(IF($B495&lt;&gt;"",VLOOKUP(DA$421,TabelleK74BI,7,FALSE),""),"")</f>
        <v/>
      </c>
      <c r="DB495" s="4" t="str">
        <f ca="1">IFERROR(IF($B495&lt;&gt;"",VLOOKUP(DB$421,TabelleK74BI,7,FALSE),""),"")</f>
        <v/>
      </c>
      <c r="DC495" s="4" t="str">
        <f ca="1">IFERROR(IF($B495&lt;&gt;"",VLOOKUP(DC$421,TabelleK74BI,7,FALSE),""),"")</f>
        <v/>
      </c>
      <c r="DD495" s="4" t="str">
        <f ca="1">IFERROR(IF($B495&lt;&gt;"",VLOOKUP(DD$421,TabelleK74BI,7,FALSE),""),"")</f>
        <v/>
      </c>
      <c r="DE495" s="4" t="str">
        <f ca="1">IFERROR(IF($B495&lt;&gt;"",VLOOKUP(DE$421,TabelleK74BI,7,FALSE),""),"")</f>
        <v/>
      </c>
      <c r="DF495" s="4" t="str">
        <f ca="1">IFERROR(IF($B495&lt;&gt;"",VLOOKUP(DF$421,TabelleK74BI,7,FALSE),""),"")</f>
        <v/>
      </c>
      <c r="DG495" s="4" t="str">
        <f ca="1">IFERROR(IF($B495&lt;&gt;"",VLOOKUP(DG$421,TabelleK74BI,7,FALSE),""),"")</f>
        <v/>
      </c>
      <c r="DH495" s="4" t="str">
        <f ca="1">IFERROR(IF($B495&lt;&gt;"",VLOOKUP(DH$421,TabelleK74BI,7,FALSE),""),"")</f>
        <v/>
      </c>
      <c r="DI495" s="4" t="str">
        <f ca="1">IFERROR(IF($B495&lt;&gt;"",VLOOKUP(DI$421,TabelleK74BI,7,FALSE),""),"")</f>
        <v/>
      </c>
      <c r="DJ495" s="4" t="str">
        <f ca="1">IFERROR(IF($B495&lt;&gt;"",VLOOKUP(DJ$421,TabelleK74BI,7,FALSE),""),"")</f>
        <v/>
      </c>
      <c r="DK495" s="4" t="str">
        <f ca="1">IFERROR(IF($B495&lt;&gt;"",VLOOKUP(DK$421,TabelleK74BI,7,FALSE),""),"")</f>
        <v/>
      </c>
      <c r="DL495" s="4" t="str">
        <f ca="1">IFERROR(IF($B495&lt;&gt;"",VLOOKUP(DL$421,TabelleK74BI,7,FALSE),""),"")</f>
        <v/>
      </c>
      <c r="DM495" s="4" t="str">
        <f ca="1">IFERROR(IF($B495&lt;&gt;"",VLOOKUP(DM$421,TabelleK74BI,7,FALSE),""),"")</f>
        <v/>
      </c>
      <c r="DN495" s="4" t="str">
        <f ca="1">IFERROR(IF($B495&lt;&gt;"",VLOOKUP(DN$421,TabelleK74BI,7,FALSE),""),"")</f>
        <v/>
      </c>
      <c r="DO495" s="4" t="str">
        <f ca="1">IFERROR(IF($B495&lt;&gt;"",VLOOKUP(DO$421,TabelleK74BI,7,FALSE),""),"")</f>
        <v/>
      </c>
      <c r="DP495" s="4" t="str">
        <f ca="1">IFERROR(IF($B495&lt;&gt;"",VLOOKUP(DP$421,TabelleK74BI,7,FALSE),""),"")</f>
        <v/>
      </c>
      <c r="DQ495" s="4" t="str">
        <f ca="1">IFERROR(IF($B495&lt;&gt;"",VLOOKUP(DQ$421,TabelleK74BI,7,FALSE),""),"")</f>
        <v/>
      </c>
      <c r="DR495" s="4" t="str">
        <f ca="1">IFERROR(IF($B495&lt;&gt;"",VLOOKUP(DR$421,TabelleK74BI,7,FALSE),""),"")</f>
        <v/>
      </c>
      <c r="DS495" s="4" t="str">
        <f ca="1">IFERROR(IF($B495&lt;&gt;"",VLOOKUP(DS$421,TabelleK74BI,7,FALSE),""),"")</f>
        <v/>
      </c>
      <c r="DT495" s="4" t="str">
        <f ca="1">IFERROR(IF($B495&lt;&gt;"",VLOOKUP(DT$421,TabelleK74BI,7,FALSE),""),"")</f>
        <v/>
      </c>
      <c r="DU495" s="4" t="str">
        <f ca="1">IFERROR(IF($B495&lt;&gt;"",VLOOKUP(DU$421,TabelleK74BI,7,FALSE),""),"")</f>
        <v/>
      </c>
      <c r="DV495" s="4" t="str">
        <f ca="1">IFERROR(IF($B495&lt;&gt;"",VLOOKUP(DV$421,TabelleK74BI,7,FALSE),""),"")</f>
        <v/>
      </c>
      <c r="DW495" s="4" t="str">
        <f ca="1">IFERROR(IF($B495&lt;&gt;"",VLOOKUP(DW$421,TabelleK74BI,7,FALSE),""),"")</f>
        <v/>
      </c>
      <c r="DX495" s="4" t="str">
        <f ca="1">IFERROR(IF($B495&lt;&gt;"",VLOOKUP(DX$421,TabelleK74BI,7,FALSE),""),"")</f>
        <v/>
      </c>
      <c r="DY495" s="4" t="str">
        <f ca="1">IFERROR(IF($B495&lt;&gt;"",VLOOKUP(DY$421,TabelleK74BI,7,FALSE),""),"")</f>
        <v/>
      </c>
      <c r="DZ495" s="4" t="str">
        <f ca="1">IFERROR(IF($B495&lt;&gt;"",VLOOKUP(DZ$421,TabelleK74BI,7,FALSE),""),"")</f>
        <v/>
      </c>
      <c r="EA495" s="4" t="str">
        <f ca="1">IFERROR(IF($B495&lt;&gt;"",VLOOKUP(EA$421,TabelleK74BI,7,FALSE),""),"")</f>
        <v/>
      </c>
      <c r="EB495" s="4" t="str">
        <f ca="1">IFERROR(IF($B495&lt;&gt;"",VLOOKUP(EB$421,TabelleK74BI,7,FALSE),""),"")</f>
        <v/>
      </c>
      <c r="EC495" s="4" t="str">
        <f ca="1">IFERROR(IF($B495&lt;&gt;"",VLOOKUP(EC$421,TabelleK74BI,7,FALSE),""),"")</f>
        <v/>
      </c>
      <c r="ED495" s="4" t="str">
        <f ca="1">IFERROR(IF($B495&lt;&gt;"",VLOOKUP(ED$421,TabelleK74BI,7,FALSE),""),"")</f>
        <v/>
      </c>
      <c r="EE495" s="4" t="str">
        <f ca="1">IFERROR(IF($B495&lt;&gt;"",VLOOKUP(EE$421,TabelleK74BI,7,FALSE),""),"")</f>
        <v/>
      </c>
      <c r="EF495" s="4" t="str">
        <f ca="1">IFERROR(IF($B495&lt;&gt;"",VLOOKUP(EF$421,TabelleK74BI,7,FALSE),""),"")</f>
        <v/>
      </c>
      <c r="EG495" s="4" t="str">
        <f ca="1">IFERROR(IF($B495&lt;&gt;"",VLOOKUP(EG$421,TabelleK74BI,7,FALSE),""),"")</f>
        <v/>
      </c>
      <c r="EH495" s="4" t="str">
        <f ca="1">IFERROR(IF($B495&lt;&gt;"",VLOOKUP(EH$421,TabelleK74BI,7,FALSE),""),"")</f>
        <v/>
      </c>
      <c r="EI495" s="4" t="str">
        <f ca="1">IFERROR(IF($B495&lt;&gt;"",VLOOKUP(EI$421,TabelleK74BI,7,FALSE),""),"")</f>
        <v/>
      </c>
      <c r="EJ495" s="4" t="str">
        <f ca="1">IFERROR(IF($B495&lt;&gt;"",VLOOKUP(EJ$421,TabelleK74BI,7,FALSE),""),"")</f>
        <v/>
      </c>
      <c r="EK495" s="4" t="str">
        <f ca="1">IFERROR(IF($B495&lt;&gt;"",VLOOKUP(EK$421,TabelleK74BI,7,FALSE),""),"")</f>
        <v/>
      </c>
      <c r="EL495" s="4" t="str">
        <f ca="1">IFERROR(IF($B495&lt;&gt;"",VLOOKUP(EL$421,TabelleK74BI,7,FALSE),""),"")</f>
        <v/>
      </c>
      <c r="EM495" s="4" t="str">
        <f ca="1">IFERROR(IF($B495&lt;&gt;"",VLOOKUP(EM$421,TabelleK74BI,7,FALSE),""),"")</f>
        <v/>
      </c>
      <c r="EN495" s="4" t="str">
        <f ca="1">IFERROR(IF($B495&lt;&gt;"",VLOOKUP(EN$421,TabelleK74BI,7,FALSE),""),"")</f>
        <v/>
      </c>
      <c r="EO495" s="4" t="str">
        <f ca="1">IFERROR(IF($B495&lt;&gt;"",VLOOKUP(EO$421,TabelleK74BI,7,FALSE),""),"")</f>
        <v/>
      </c>
      <c r="EP495" s="4" t="str">
        <f ca="1">IFERROR(IF($B495&lt;&gt;"",VLOOKUP(EP$421,TabelleK74BI,7,FALSE),""),"")</f>
        <v/>
      </c>
      <c r="EQ495" s="4" t="str">
        <f ca="1">IFERROR(IF($B495&lt;&gt;"",VLOOKUP(EQ$421,TabelleK74BI,7,FALSE),""),"")</f>
        <v/>
      </c>
      <c r="ER495" s="4" t="str">
        <f ca="1">IFERROR(IF($B495&lt;&gt;"",VLOOKUP(ER$421,TabelleK74BI,7,FALSE),""),"")</f>
        <v/>
      </c>
      <c r="ES495" s="4" t="str">
        <f ca="1">IFERROR(IF($B495&lt;&gt;"",VLOOKUP(ES$421,TabelleK74BI,7,FALSE),""),"")</f>
        <v/>
      </c>
      <c r="ET495" s="4" t="str">
        <f ca="1">IFERROR(IF($B495&lt;&gt;"",VLOOKUP(ET$421,TabelleK74BI,7,FALSE),""),"")</f>
        <v/>
      </c>
      <c r="EU495" s="4" t="str">
        <f ca="1">IFERROR(IF($B495&lt;&gt;"",VLOOKUP(EU$421,TabelleK74BI,7,FALSE),""),"")</f>
        <v/>
      </c>
      <c r="EV495" s="4" t="str">
        <f ca="1">IFERROR(IF($B495&lt;&gt;"",VLOOKUP(EV$421,TabelleK74BI,7,FALSE),""),"")</f>
        <v/>
      </c>
      <c r="EW495" s="4" t="str">
        <f ca="1">IFERROR(IF($B495&lt;&gt;"",VLOOKUP(EW$421,TabelleK74BI,7,FALSE),""),"")</f>
        <v/>
      </c>
      <c r="EX495" s="4" t="str">
        <f ca="1">IFERROR(IF($B495&lt;&gt;"",VLOOKUP(EX$421,TabelleK74BI,7,FALSE),""),"")</f>
        <v/>
      </c>
      <c r="EY495" s="4" t="str">
        <f ca="1">IFERROR(IF($B495&lt;&gt;"",VLOOKUP(EY$421,TabelleK74BI,7,FALSE),""),"")</f>
        <v/>
      </c>
      <c r="EZ495" s="4" t="str">
        <f ca="1">IFERROR(IF($B495&lt;&gt;"",VLOOKUP(EZ$421,TabelleK74BI,7,FALSE),""),"")</f>
        <v/>
      </c>
      <c r="FA495" s="4" t="str">
        <f ca="1">IFERROR(IF($B495&lt;&gt;"",VLOOKUP(FA$421,TabelleK74BI,7,FALSE),""),"")</f>
        <v/>
      </c>
      <c r="FB495" s="4" t="str">
        <f ca="1">IFERROR(IF($B495&lt;&gt;"",VLOOKUP(FB$421,TabelleK74BI,7,FALSE),""),"")</f>
        <v/>
      </c>
      <c r="FC495" s="4" t="str">
        <f ca="1">IFERROR(IF($B495&lt;&gt;"",VLOOKUP(FC$421,TabelleK74BI,7,FALSE),""),"")</f>
        <v/>
      </c>
      <c r="FD495" s="4" t="str">
        <f ca="1">IFERROR(IF($B495&lt;&gt;"",VLOOKUP(FD$421,TabelleK74BI,7,FALSE),""),"")</f>
        <v/>
      </c>
      <c r="FE495" s="4" t="str">
        <f ca="1">IFERROR(IF($B495&lt;&gt;"",VLOOKUP(FE$421,TabelleK74BI,7,FALSE),""),"")</f>
        <v/>
      </c>
      <c r="FF495" s="4" t="str">
        <f ca="1">IFERROR(IF($B495&lt;&gt;"",VLOOKUP(FF$421,TabelleK74BI,7,FALSE),""),"")</f>
        <v/>
      </c>
      <c r="FG495" s="4" t="str">
        <f ca="1">IFERROR(IF($B495&lt;&gt;"",VLOOKUP(FG$421,TabelleK74BI,7,FALSE),""),"")</f>
        <v/>
      </c>
      <c r="FH495" s="4" t="str">
        <f ca="1">IFERROR(IF($B495&lt;&gt;"",VLOOKUP(FH$421,TabelleK74BI,7,FALSE),""),"")</f>
        <v/>
      </c>
      <c r="FI495" s="4" t="str">
        <f ca="1">IFERROR(IF($B495&lt;&gt;"",VLOOKUP(FI$421,TabelleK74BI,7,FALSE),""),"")</f>
        <v/>
      </c>
      <c r="FJ495" s="4" t="str">
        <f ca="1">IFERROR(IF($B495&lt;&gt;"",VLOOKUP(FJ$421,TabelleK74BI,7,FALSE),""),"")</f>
        <v/>
      </c>
      <c r="FK495" s="4" t="str">
        <f ca="1">IFERROR(IF($B495&lt;&gt;"",VLOOKUP(FK$421,TabelleK74BI,7,FALSE),""),"")</f>
        <v/>
      </c>
      <c r="FL495" s="4" t="str">
        <f ca="1">IFERROR(IF($B495&lt;&gt;"",VLOOKUP(FL$421,TabelleK74BI,7,FALSE),""),"")</f>
        <v/>
      </c>
      <c r="FM495" s="4" t="str">
        <f ca="1">IFERROR(IF($B495&lt;&gt;"",VLOOKUP(FM$421,TabelleK74BI,7,FALSE),""),"")</f>
        <v/>
      </c>
      <c r="FN495" s="4" t="str">
        <f ca="1">IFERROR(IF($B495&lt;&gt;"",VLOOKUP(FN$421,TabelleK74BI,7,FALSE),""),"")</f>
        <v/>
      </c>
      <c r="FO495" s="4" t="str">
        <f ca="1">IFERROR(IF($B495&lt;&gt;"",VLOOKUP(FO$421,TabelleK74BI,7,FALSE),""),"")</f>
        <v/>
      </c>
      <c r="FP495" s="4" t="str">
        <f ca="1">IFERROR(IF($B495&lt;&gt;"",VLOOKUP(FP$421,TabelleK74BI,7,FALSE),""),"")</f>
        <v/>
      </c>
      <c r="FQ495" s="4" t="str">
        <f ca="1">IFERROR(IF($B495&lt;&gt;"",VLOOKUP(FQ$421,TabelleK74BI,7,FALSE),""),"")</f>
        <v/>
      </c>
      <c r="FR495" s="4" t="str">
        <f ca="1">IFERROR(IF($B495&lt;&gt;"",VLOOKUP(FR$421,TabelleK74BI,7,FALSE),""),"")</f>
        <v/>
      </c>
      <c r="FS495" s="4" t="str">
        <f ca="1">IFERROR(IF($B495&lt;&gt;"",VLOOKUP(FS$421,TabelleK74BI,7,FALSE),""),"")</f>
        <v/>
      </c>
      <c r="FT495" s="4" t="str">
        <f ca="1">IFERROR(IF($B495&lt;&gt;"",VLOOKUP(FT$421,TabelleK74BI,7,FALSE),""),"")</f>
        <v/>
      </c>
      <c r="FU495" s="4" t="str">
        <f ca="1">IFERROR(IF($B495&lt;&gt;"",VLOOKUP(FU$421,TabelleK74BI,7,FALSE),""),"")</f>
        <v/>
      </c>
      <c r="FV495" s="4" t="str">
        <f ca="1">IFERROR(IF($B495&lt;&gt;"",VLOOKUP(FV$421,TabelleK74BI,7,FALSE),""),"")</f>
        <v/>
      </c>
      <c r="FW495" s="4" t="str">
        <f ca="1">IFERROR(IF($B495&lt;&gt;"",VLOOKUP(FW$421,TabelleK74BI,7,FALSE),""),"")</f>
        <v/>
      </c>
      <c r="FX495" s="4" t="str">
        <f ca="1">IFERROR(IF($B495&lt;&gt;"",VLOOKUP(FX$421,TabelleK74BI,7,FALSE),""),"")</f>
        <v/>
      </c>
      <c r="FY495" s="4" t="str">
        <f ca="1">IFERROR(IF($B495&lt;&gt;"",VLOOKUP(FY$421,TabelleK74BI,7,FALSE),""),"")</f>
        <v/>
      </c>
      <c r="FZ495" s="4" t="str">
        <f ca="1">IFERROR(IF($B495&lt;&gt;"",VLOOKUP(FZ$421,TabelleK74BI,7,FALSE),""),"")</f>
        <v/>
      </c>
      <c r="GA495" s="4" t="str">
        <f ca="1">IFERROR(IF($B495&lt;&gt;"",VLOOKUP(GA$421,TabelleK74BI,7,FALSE),""),"")</f>
        <v/>
      </c>
      <c r="GB495" s="4" t="str">
        <f ca="1">IFERROR(IF($B495&lt;&gt;"",VLOOKUP(GB$421,TabelleK74BI,7,FALSE),""),"")</f>
        <v/>
      </c>
      <c r="GC495" s="4" t="str">
        <f ca="1">IFERROR(IF($B495&lt;&gt;"",VLOOKUP(GC$421,TabelleK74BI,7,FALSE),""),"")</f>
        <v/>
      </c>
      <c r="GD495" s="4" t="str">
        <f ca="1">IFERROR(IF($B495&lt;&gt;"",VLOOKUP(GD$421,TabelleK74BI,7,FALSE),""),"")</f>
        <v/>
      </c>
      <c r="GE495" s="4" t="str">
        <f ca="1">IFERROR(IF($B495&lt;&gt;"",VLOOKUP(GE$421,TabelleK74BI,7,FALSE),""),"")</f>
        <v/>
      </c>
      <c r="GF495" s="4" t="str">
        <f ca="1">IFERROR(IF($B495&lt;&gt;"",VLOOKUP(GF$421,TabelleK74BI,7,FALSE),""),"")</f>
        <v/>
      </c>
      <c r="GG495" s="4" t="str">
        <f ca="1">IFERROR(IF($B495&lt;&gt;"",VLOOKUP(GG$421,TabelleK74BI,7,FALSE),""),"")</f>
        <v/>
      </c>
      <c r="GH495" s="4" t="str">
        <f ca="1">IFERROR(IF($B495&lt;&gt;"",VLOOKUP(GH$421,TabelleK74BI,7,FALSE),""),"")</f>
        <v/>
      </c>
      <c r="GI495" s="4" t="str">
        <f ca="1">IFERROR(IF($B495&lt;&gt;"",VLOOKUP(GI$421,TabelleK74BI,7,FALSE),""),"")</f>
        <v/>
      </c>
      <c r="GJ495" s="4" t="str">
        <f ca="1">IFERROR(IF($B495&lt;&gt;"",VLOOKUP(GJ$421,TabelleK74BI,7,FALSE),""),"")</f>
        <v/>
      </c>
      <c r="GK495" s="4" t="str">
        <f ca="1">IFERROR(IF($B495&lt;&gt;"",VLOOKUP(GK$421,TabelleK74BI,7,FALSE),""),"")</f>
        <v/>
      </c>
      <c r="GL495" s="4" t="str">
        <f ca="1">IFERROR(IF($B495&lt;&gt;"",VLOOKUP(GL$421,TabelleK74BI,7,FALSE),""),"")</f>
        <v/>
      </c>
      <c r="GM495" s="4" t="str">
        <f ca="1">IFERROR(IF($B495&lt;&gt;"",VLOOKUP(GM$421,TabelleK74BI,7,FALSE),""),"")</f>
        <v/>
      </c>
      <c r="GN495" s="4" t="str">
        <f ca="1">IFERROR(IF($B495&lt;&gt;"",VLOOKUP(GN$421,TabelleK74BI,7,FALSE),""),"")</f>
        <v/>
      </c>
      <c r="GO495" s="4" t="str">
        <f ca="1">IFERROR(IF($B495&lt;&gt;"",VLOOKUP(GO$421,TabelleK74BI,7,FALSE),""),"")</f>
        <v/>
      </c>
      <c r="GP495" s="4" t="str">
        <f ca="1">IFERROR(IF($B495&lt;&gt;"",VLOOKUP(GP$421,TabelleK74BI,7,FALSE),""),"")</f>
        <v/>
      </c>
      <c r="GQ495" s="4" t="str">
        <f ca="1">IFERROR(IF($B495&lt;&gt;"",VLOOKUP(GQ$421,TabelleK74BI,7,FALSE),""),"")</f>
        <v/>
      </c>
      <c r="GR495" s="4" t="str">
        <f ca="1">IFERROR(IF($B495&lt;&gt;"",VLOOKUP(GR$421,TabelleK74BI,7,FALSE),""),"")</f>
        <v/>
      </c>
      <c r="GS495" s="4" t="str">
        <f ca="1">IFERROR(IF($B495&lt;&gt;"",VLOOKUP(GS$421,TabelleK74BI,7,FALSE),""),"")</f>
        <v/>
      </c>
      <c r="GT495" s="4" t="str">
        <f ca="1">IFERROR(IF($B495&lt;&gt;"",VLOOKUP(GT$421,TabelleK74BI,7,FALSE),""),"")</f>
        <v/>
      </c>
      <c r="GU495" s="4" t="str">
        <f ca="1">IFERROR(IF($B495&lt;&gt;"",VLOOKUP(GU$421,TabelleK74BI,7,FALSE),""),"")</f>
        <v/>
      </c>
      <c r="GV495" s="4" t="str">
        <f ca="1">IFERROR(IF($B495&lt;&gt;"",VLOOKUP(GV$421,TabelleK74BI,7,FALSE),""),"")</f>
        <v/>
      </c>
      <c r="GW495" s="4" t="str">
        <f ca="1">IFERROR(IF($B495&lt;&gt;"",VLOOKUP(GW$421,TabelleK74BI,7,FALSE),""),"")</f>
        <v/>
      </c>
      <c r="GX495" s="4" t="str">
        <f ca="1">IFERROR(IF($B495&lt;&gt;"",VLOOKUP(GX$421,TabelleK74BI,7,FALSE),""),"")</f>
        <v/>
      </c>
      <c r="GY495" s="4" t="str">
        <f ca="1">IFERROR(IF($B495&lt;&gt;"",VLOOKUP(GY$421,TabelleK74BI,7,FALSE),""),"")</f>
        <v/>
      </c>
      <c r="GZ495" s="4" t="str">
        <f ca="1">IFERROR(IF($B495&lt;&gt;"",VLOOKUP(GZ$421,TabelleK74BI,7,FALSE),""),"")</f>
        <v/>
      </c>
      <c r="HA495" s="4" t="str">
        <f ca="1">IFERROR(IF($B495&lt;&gt;"",VLOOKUP(HA$421,TabelleK74BI,7,FALSE),""),"")</f>
        <v/>
      </c>
      <c r="HB495" s="4" t="str">
        <f ca="1">IFERROR(IF($B495&lt;&gt;"",VLOOKUP(HB$421,TabelleK74BI,7,FALSE),""),"")</f>
        <v/>
      </c>
      <c r="HC495" s="4" t="str">
        <f ca="1">IFERROR(IF($B495&lt;&gt;"",VLOOKUP(HC$421,TabelleK74BI,7,FALSE),""),"")</f>
        <v/>
      </c>
      <c r="HD495" s="4" t="str">
        <f ca="1">IFERROR(IF($B495&lt;&gt;"",VLOOKUP(HD$421,TabelleK74BI,7,FALSE),""),"")</f>
        <v/>
      </c>
      <c r="HE495" s="4" t="str">
        <f ca="1">IFERROR(IF($B495&lt;&gt;"",VLOOKUP(HE$421,TabelleK74BI,7,FALSE),""),"")</f>
        <v/>
      </c>
      <c r="HF495" s="4" t="str">
        <f ca="1">IFERROR(IF($B495&lt;&gt;"",VLOOKUP(HF$421,TabelleK74BI,7,FALSE),""),"")</f>
        <v/>
      </c>
      <c r="HG495" s="4" t="str">
        <f ca="1">IFERROR(IF($B495&lt;&gt;"",VLOOKUP(HG$421,TabelleK74BI,7,FALSE),""),"")</f>
        <v/>
      </c>
      <c r="HH495" s="4" t="str">
        <f ca="1">IFERROR(IF($B495&lt;&gt;"",VLOOKUP(HH$421,TabelleK74BI,7,FALSE),""),"")</f>
        <v/>
      </c>
      <c r="HI495" s="4" t="str">
        <f ca="1">IFERROR(IF($B495&lt;&gt;"",VLOOKUP(HI$421,TabelleK74BI,7,FALSE),""),"")</f>
        <v/>
      </c>
      <c r="HJ495" s="4" t="str">
        <f ca="1">IFERROR(IF($B495&lt;&gt;"",VLOOKUP(HJ$421,TabelleK74BI,7,FALSE),""),"")</f>
        <v/>
      </c>
      <c r="HK495" s="4" t="str">
        <f ca="1">IFERROR(IF($B495&lt;&gt;"",VLOOKUP(HK$421,TabelleK74BI,7,FALSE),""),"")</f>
        <v/>
      </c>
      <c r="HL495" s="4" t="str">
        <f ca="1">IFERROR(IF($B495&lt;&gt;"",VLOOKUP(HL$421,TabelleK74BI,7,FALSE),""),"")</f>
        <v/>
      </c>
      <c r="HM495" s="4" t="str">
        <f ca="1">IFERROR(IF($B495&lt;&gt;"",VLOOKUP(HM$421,TabelleK74BI,7,FALSE),""),"")</f>
        <v/>
      </c>
      <c r="HN495" s="4" t="str">
        <f ca="1">IFERROR(IF($B495&lt;&gt;"",VLOOKUP(HN$421,TabelleK74BI,7,FALSE),""),"")</f>
        <v/>
      </c>
      <c r="HO495" s="4" t="str">
        <f ca="1">IFERROR(IF($B495&lt;&gt;"",VLOOKUP(HO$421,TabelleK74BI,7,FALSE),""),"")</f>
        <v/>
      </c>
      <c r="HP495" s="4" t="str">
        <f ca="1">IFERROR(IF($B495&lt;&gt;"",VLOOKUP(HP$421,TabelleK74BI,7,FALSE),""),"")</f>
        <v/>
      </c>
      <c r="HQ495" s="4" t="str">
        <f ca="1">IFERROR(IF($B495&lt;&gt;"",VLOOKUP(HQ$421,TabelleK74BI,7,FALSE),""),"")</f>
        <v/>
      </c>
      <c r="HR495" s="4" t="str">
        <f ca="1">IFERROR(IF($B495&lt;&gt;"",VLOOKUP(HR$421,TabelleK74BI,7,FALSE),""),"")</f>
        <v/>
      </c>
      <c r="HS495" s="4" t="str">
        <f ca="1">IFERROR(IF($B495&lt;&gt;"",VLOOKUP(HS$421,TabelleK74BI,7,FALSE),""),"")</f>
        <v/>
      </c>
      <c r="HT495" s="4" t="str">
        <f ca="1">IFERROR(IF($B495&lt;&gt;"",VLOOKUP(HT$421,TabelleK74BI,7,FALSE),""),"")</f>
        <v/>
      </c>
      <c r="HU495" s="4" t="str">
        <f ca="1">IFERROR(IF($B495&lt;&gt;"",VLOOKUP(HU$421,TabelleK74BI,7,FALSE),""),"")</f>
        <v/>
      </c>
      <c r="HV495" s="4" t="str">
        <f ca="1">IFERROR(IF($B495&lt;&gt;"",VLOOKUP(HV$421,TabelleK74BI,7,FALSE),""),"")</f>
        <v/>
      </c>
      <c r="HW495" s="4" t="str">
        <f ca="1">IFERROR(IF($B495&lt;&gt;"",VLOOKUP(HW$421,TabelleK74BI,7,FALSE),""),"")</f>
        <v/>
      </c>
      <c r="HX495" s="4" t="str">
        <f ca="1">IFERROR(IF($B495&lt;&gt;"",VLOOKUP(HX$421,TabelleK74BI,7,FALSE),""),"")</f>
        <v/>
      </c>
      <c r="HY495" s="4" t="str">
        <f ca="1">IFERROR(IF($B495&lt;&gt;"",VLOOKUP(HY$421,TabelleK74BI,7,FALSE),""),"")</f>
        <v/>
      </c>
      <c r="HZ495" s="4" t="str">
        <f ca="1">IFERROR(IF($B495&lt;&gt;"",VLOOKUP(HZ$421,TabelleK74BI,7,FALSE),""),"")</f>
        <v/>
      </c>
      <c r="IA495" s="4" t="str">
        <f ca="1">IFERROR(IF($B495&lt;&gt;"",VLOOKUP(IA$421,TabelleK74BI,7,FALSE),""),"")</f>
        <v/>
      </c>
      <c r="IB495" s="4" t="str">
        <f ca="1">IFERROR(IF($B495&lt;&gt;"",VLOOKUP(IB$421,TabelleK74BI,7,FALSE),""),"")</f>
        <v/>
      </c>
      <c r="IC495" s="4" t="str">
        <f ca="1">IFERROR(IF($B495&lt;&gt;"",VLOOKUP(IC$421,TabelleK74BI,7,FALSE),""),"")</f>
        <v/>
      </c>
      <c r="ID495" s="4" t="str">
        <f ca="1">IFERROR(IF($B495&lt;&gt;"",VLOOKUP(ID$421,TabelleK74BI,7,FALSE),""),"")</f>
        <v/>
      </c>
      <c r="IE495" s="4" t="str">
        <f ca="1">IFERROR(IF($B495&lt;&gt;"",VLOOKUP(IE$421,TabelleK74BI,7,FALSE),""),"")</f>
        <v/>
      </c>
      <c r="IF495" s="4" t="str">
        <f ca="1">IFERROR(IF($B495&lt;&gt;"",VLOOKUP(IF$421,TabelleK74BI,7,FALSE),""),"")</f>
        <v/>
      </c>
      <c r="IG495" s="4" t="str">
        <f ca="1">IFERROR(IF($B495&lt;&gt;"",VLOOKUP(IG$421,TabelleK74BI,7,FALSE),""),"")</f>
        <v/>
      </c>
      <c r="IH495" s="4" t="str">
        <f ca="1">IFERROR(IF($B495&lt;&gt;"",VLOOKUP(IH$421,TabelleK74BI,7,FALSE),""),"")</f>
        <v/>
      </c>
      <c r="II495" s="4" t="str">
        <f ca="1">IFERROR(IF($B495&lt;&gt;"",VLOOKUP(II$421,TabelleK74BI,7,FALSE),""),"")</f>
        <v/>
      </c>
      <c r="IJ495" s="4" t="str">
        <f ca="1">IFERROR(IF($B495&lt;&gt;"",VLOOKUP(IJ$421,TabelleK74BI,7,FALSE),""),"")</f>
        <v/>
      </c>
      <c r="IK495" s="4" t="str">
        <f ca="1">IFERROR(IF($B495&lt;&gt;"",VLOOKUP(IK$421,TabelleK74BI,7,FALSE),""),"")</f>
        <v/>
      </c>
      <c r="IL495" s="4" t="str">
        <f ca="1">IFERROR(IF($B495&lt;&gt;"",VLOOKUP(IL$421,TabelleK74BI,7,FALSE),""),"")</f>
        <v/>
      </c>
      <c r="IM495" s="4" t="str">
        <f ca="1">IFERROR(IF($B495&lt;&gt;"",VLOOKUP(IM$421,TabelleK74BI,7,FALSE),""),"")</f>
        <v/>
      </c>
      <c r="IN495" s="4" t="str">
        <f ca="1">IFERROR(IF($B495&lt;&gt;"",VLOOKUP(IN$421,TabelleK74BI,7,FALSE),""),"")</f>
        <v/>
      </c>
      <c r="IO495" s="4" t="str">
        <f ca="1">IFERROR(IF($B495&lt;&gt;"",VLOOKUP(IO$421,TabelleK74BI,7,FALSE),""),"")</f>
        <v/>
      </c>
      <c r="IP495" s="4" t="str">
        <f ca="1">IFERROR(IF($B495&lt;&gt;"",VLOOKUP(IP$421,TabelleK74BI,7,FALSE),""),"")</f>
        <v/>
      </c>
      <c r="IQ495" s="4" t="str">
        <f ca="1">IFERROR(IF($B495&lt;&gt;"",VLOOKUP(IQ$421,TabelleK74BI,7,FALSE),""),"")</f>
        <v/>
      </c>
      <c r="IR495" s="4" t="str">
        <f ca="1">IFERROR(IF($B495&lt;&gt;"",VLOOKUP(IR$421,TabelleK74BI,7,FALSE),""),"")</f>
        <v/>
      </c>
      <c r="IS495" s="4" t="str">
        <f ca="1">IFERROR(IF($B495&lt;&gt;"",VLOOKUP(IS$421,TabelleK74BI,7,FALSE),""),"")</f>
        <v/>
      </c>
      <c r="IT495" s="4" t="str">
        <f ca="1">IFERROR(IF($B495&lt;&gt;"",VLOOKUP(IT$421,TabelleK74BI,7,FALSE),""),"")</f>
        <v/>
      </c>
      <c r="IU495" s="4" t="str">
        <f ca="1">IFERROR(IF($B495&lt;&gt;"",VLOOKUP(IU$421,TabelleK74BI,7,FALSE),""),"")</f>
        <v/>
      </c>
      <c r="IV495" s="4" t="str">
        <f ca="1">IFERROR(IF($B495&lt;&gt;"",VLOOKUP(IV$421,TabelleK74BI,7,FALSE),""),"")</f>
        <v/>
      </c>
      <c r="IW495" s="4" t="str">
        <f ca="1">IFERROR(IF($B495&lt;&gt;"",VLOOKUP(IW$421,TabelleK74BI,7,FALSE),""),"")</f>
        <v/>
      </c>
      <c r="IX495" s="4" t="str">
        <f ca="1">IFERROR(IF($B495&lt;&gt;"",VLOOKUP(IX$421,TabelleK74BI,7,FALSE),""),"")</f>
        <v/>
      </c>
      <c r="IY495" s="4" t="str">
        <f ca="1">IFERROR(IF($B495&lt;&gt;"",VLOOKUP(IY$421,TabelleK74BI,7,FALSE),""),"")</f>
        <v/>
      </c>
      <c r="IZ495" s="4" t="str">
        <f ca="1">IFERROR(IF($B495&lt;&gt;"",VLOOKUP(IZ$421,TabelleK74BI,7,FALSE),""),"")</f>
        <v/>
      </c>
      <c r="JA495" s="4" t="str">
        <f ca="1">IFERROR(IF($B495&lt;&gt;"",VLOOKUP(JA$421,TabelleK74BI,7,FALSE),""),"")</f>
        <v/>
      </c>
      <c r="JB495" s="4" t="str">
        <f ca="1">IFERROR(IF($B495&lt;&gt;"",VLOOKUP(JB$421,TabelleK74BI,7,FALSE),""),"")</f>
        <v/>
      </c>
      <c r="JC495" s="4" t="str">
        <f ca="1">IFERROR(IF($B495&lt;&gt;"",VLOOKUP(JC$421,TabelleK74BI,7,FALSE),""),"")</f>
        <v/>
      </c>
      <c r="JD495" s="4" t="str">
        <f ca="1">IFERROR(IF($B495&lt;&gt;"",VLOOKUP(JD$421,TabelleK74BI,7,FALSE),""),"")</f>
        <v/>
      </c>
      <c r="JE495" s="4" t="str">
        <f ca="1">IFERROR(IF($B495&lt;&gt;"",VLOOKUP(JE$421,TabelleK74BI,7,FALSE),""),"")</f>
        <v/>
      </c>
      <c r="JF495" s="4" t="str">
        <f ca="1">IFERROR(IF($B495&lt;&gt;"",VLOOKUP(JF$421,TabelleK74BI,7,FALSE),""),"")</f>
        <v/>
      </c>
      <c r="JG495" s="4" t="str">
        <f ca="1">IFERROR(IF($B495&lt;&gt;"",VLOOKUP(JG$421,TabelleK74BI,7,FALSE),""),"")</f>
        <v/>
      </c>
      <c r="JH495" s="4" t="str">
        <f ca="1">IFERROR(IF($B495&lt;&gt;"",VLOOKUP(JH$421,TabelleK74BI,7,FALSE),""),"")</f>
        <v/>
      </c>
      <c r="JI495" s="4" t="str">
        <f ca="1">IFERROR(IF($B495&lt;&gt;"",VLOOKUP(JI$421,TabelleK74BI,7,FALSE),""),"")</f>
        <v/>
      </c>
      <c r="JJ495" s="4" t="str">
        <f ca="1">IFERROR(IF($B495&lt;&gt;"",VLOOKUP(JJ$421,TabelleK74BI,7,FALSE),""),"")</f>
        <v/>
      </c>
      <c r="JK495" s="4" t="str">
        <f ca="1">IFERROR(IF($B495&lt;&gt;"",VLOOKUP(JK$421,TabelleK74BI,7,FALSE),""),"")</f>
        <v/>
      </c>
      <c r="JL495" s="4" t="str">
        <f ca="1">IFERROR(IF($B495&lt;&gt;"",VLOOKUP(JL$421,TabelleK74BI,7,FALSE),""),"")</f>
        <v/>
      </c>
      <c r="JM495" s="4" t="str">
        <f ca="1">IFERROR(IF($B495&lt;&gt;"",VLOOKUP(JM$421,TabelleK74BI,7,FALSE),""),"")</f>
        <v/>
      </c>
      <c r="JN495" s="4" t="str">
        <f ca="1">IFERROR(IF($B495&lt;&gt;"",VLOOKUP(JN$421,TabelleK74BI,7,FALSE),""),"")</f>
        <v/>
      </c>
      <c r="JO495" s="4" t="str">
        <f ca="1">IFERROR(IF($B495&lt;&gt;"",VLOOKUP(JO$421,TabelleK74BI,7,FALSE),""),"")</f>
        <v/>
      </c>
      <c r="JP495" s="4" t="str">
        <f ca="1">IFERROR(IF($B495&lt;&gt;"",VLOOKUP(JP$421,TabelleK74BI,7,FALSE),""),"")</f>
        <v/>
      </c>
      <c r="JQ495" s="4" t="str">
        <f ca="1">IFERROR(IF($B495&lt;&gt;"",VLOOKUP(JQ$421,TabelleK74BI,7,FALSE),""),"")</f>
        <v/>
      </c>
      <c r="JR495" s="4" t="str">
        <f ca="1">IFERROR(IF($B495&lt;&gt;"",VLOOKUP(JR$421,TabelleK74BI,7,FALSE),""),"")</f>
        <v/>
      </c>
      <c r="JS495" s="4" t="str">
        <f ca="1">IFERROR(IF($B495&lt;&gt;"",VLOOKUP(JS$421,TabelleK74BI,7,FALSE),""),"")</f>
        <v/>
      </c>
      <c r="JT495" s="4" t="str">
        <f ca="1">IFERROR(IF($B495&lt;&gt;"",VLOOKUP(JT$421,TabelleK74BI,7,FALSE),""),"")</f>
        <v/>
      </c>
      <c r="JU495" s="4" t="str">
        <f ca="1">IFERROR(IF($B495&lt;&gt;"",VLOOKUP(JU$421,TabelleK74BI,7,FALSE),""),"")</f>
        <v/>
      </c>
      <c r="JV495" s="4" t="str">
        <f ca="1">IFERROR(IF($B495&lt;&gt;"",VLOOKUP(JV$421,TabelleK74BI,7,FALSE),""),"")</f>
        <v/>
      </c>
      <c r="JW495" s="4" t="str">
        <f ca="1">IFERROR(IF($B495&lt;&gt;"",VLOOKUP(JW$421,TabelleK74BI,7,FALSE),""),"")</f>
        <v/>
      </c>
      <c r="JX495" s="4" t="str">
        <f ca="1">IFERROR(IF($B495&lt;&gt;"",VLOOKUP(JX$421,TabelleK74BI,7,FALSE),""),"")</f>
        <v/>
      </c>
      <c r="JY495" s="4" t="str">
        <f ca="1">IFERROR(IF($B495&lt;&gt;"",VLOOKUP(JY$421,TabelleK74BI,7,FALSE),""),"")</f>
        <v/>
      </c>
      <c r="JZ495" s="4" t="str">
        <f ca="1">IFERROR(IF($B495&lt;&gt;"",VLOOKUP(JZ$421,TabelleK74BI,7,FALSE),""),"")</f>
        <v/>
      </c>
      <c r="KA495" s="4" t="str">
        <f ca="1">IFERROR(IF($B495&lt;&gt;"",VLOOKUP(KA$421,TabelleK74BI,7,FALSE),""),"")</f>
        <v/>
      </c>
      <c r="KB495" s="4" t="str">
        <f ca="1">IFERROR(IF($B495&lt;&gt;"",VLOOKUP(KB$421,TabelleK74BI,7,FALSE),""),"")</f>
        <v/>
      </c>
      <c r="KC495" s="4" t="str">
        <f ca="1">IFERROR(IF($B495&lt;&gt;"",VLOOKUP(KC$421,TabelleK74BI,7,FALSE),""),"")</f>
        <v/>
      </c>
      <c r="KD495" s="4" t="str">
        <f ca="1">IFERROR(IF($B495&lt;&gt;"",VLOOKUP(KD$421,TabelleK74BI,7,FALSE),""),"")</f>
        <v/>
      </c>
      <c r="KE495" s="4" t="str">
        <f ca="1">IFERROR(IF($B495&lt;&gt;"",VLOOKUP(KE$421,TabelleK74BI,7,FALSE),""),"")</f>
        <v/>
      </c>
      <c r="KF495" s="4" t="str">
        <f ca="1">IFERROR(IF($B495&lt;&gt;"",VLOOKUP(KF$421,TabelleK74BI,7,FALSE),""),"")</f>
        <v/>
      </c>
      <c r="KG495" s="4" t="str">
        <f ca="1">IFERROR(IF($B495&lt;&gt;"",VLOOKUP(KG$421,TabelleK74BI,7,FALSE),""),"")</f>
        <v/>
      </c>
      <c r="KH495" s="4" t="str">
        <f ca="1">IFERROR(IF($B495&lt;&gt;"",VLOOKUP(KH$421,TabelleK74BI,7,FALSE),""),"")</f>
        <v/>
      </c>
      <c r="KI495" s="4" t="str">
        <f ca="1">IFERROR(IF($B495&lt;&gt;"",VLOOKUP(KI$421,TabelleK74BI,7,FALSE),""),"")</f>
        <v/>
      </c>
      <c r="KJ495" s="4" t="str">
        <f ca="1">IFERROR(IF($B495&lt;&gt;"",VLOOKUP(KJ$421,TabelleK74BI,7,FALSE),""),"")</f>
        <v/>
      </c>
      <c r="KK495" s="4" t="str">
        <f ca="1">IFERROR(IF($B495&lt;&gt;"",VLOOKUP(KK$421,TabelleK74BI,7,FALSE),""),"")</f>
        <v/>
      </c>
      <c r="KL495" s="4" t="str">
        <f ca="1">IFERROR(IF($B495&lt;&gt;"",VLOOKUP(KL$421,TabelleK74BI,7,FALSE),""),"")</f>
        <v/>
      </c>
      <c r="KM495" s="4" t="str">
        <f ca="1">IFERROR(IF($B495&lt;&gt;"",VLOOKUP(KM$421,TabelleK74BI,7,FALSE),""),"")</f>
        <v/>
      </c>
      <c r="KN495" s="4" t="str">
        <f ca="1">IFERROR(IF($B495&lt;&gt;"",VLOOKUP(KN$421,TabelleK74BI,7,FALSE),""),"")</f>
        <v/>
      </c>
      <c r="KO495" s="4" t="str">
        <f ca="1">IFERROR(IF($B495&lt;&gt;"",VLOOKUP(KO$421,TabelleK74BI,7,FALSE),""),"")</f>
        <v/>
      </c>
      <c r="KP495" s="4" t="str">
        <f ca="1">IFERROR(IF($B495&lt;&gt;"",VLOOKUP(KP$421,TabelleK74BI,7,FALSE),""),"")</f>
        <v/>
      </c>
      <c r="KQ495" s="4" t="str">
        <f ca="1">IFERROR(IF($B495&lt;&gt;"",VLOOKUP(KQ$421,TabelleK74BI,7,FALSE),""),"")</f>
        <v/>
      </c>
      <c r="KR495" s="4" t="str">
        <f>IFERROR(VLOOKUP($KR$421,TabelleK74BI,7,FALSE),"")</f>
        <v/>
      </c>
      <c r="KS495" s="4" t="str">
        <f>IFERROR(VLOOKUP($KS$421,TabelleK74BI,7,FALSE),"")</f>
        <v/>
      </c>
    </row>
    <row r="496" spans="2:305" ht="12.75" hidden="1" customHeight="1" x14ac:dyDescent="0.2">
      <c r="B496" s="138" t="str">
        <f t="shared" ca="1" si="199"/>
        <v/>
      </c>
      <c r="C496" s="4" t="str">
        <f ca="1">IFERROR(IF($B496&lt;&gt;"",VLOOKUP(C$421,TabelleK75BI,7,FALSE),""),"")</f>
        <v/>
      </c>
      <c r="D496" s="4" t="str">
        <f ca="1">IFERROR(IF($B496&lt;&gt;"",VLOOKUP(D$421,TabelleK75BI,7,FALSE),""),"")</f>
        <v/>
      </c>
      <c r="E496" s="4" t="str">
        <f ca="1">IFERROR(IF($B496&lt;&gt;"",VLOOKUP(E$421,TabelleK75BI,7,FALSE),""),"")</f>
        <v/>
      </c>
      <c r="F496" s="4" t="str">
        <f ca="1">IFERROR(IF($B496&lt;&gt;"",VLOOKUP(F$421,TabelleK75BI,7,FALSE),""),"")</f>
        <v/>
      </c>
      <c r="G496" s="4" t="str">
        <f ca="1">IFERROR(IF($B496&lt;&gt;"",VLOOKUP(G$421,TabelleK75BI,7,FALSE),""),"")</f>
        <v/>
      </c>
      <c r="H496" s="4" t="str">
        <f ca="1">IFERROR(IF($B496&lt;&gt;"",VLOOKUP(H$421,TabelleK75BI,7,FALSE),""),"")</f>
        <v/>
      </c>
      <c r="I496" s="4" t="str">
        <f ca="1">IFERROR(IF($B496&lt;&gt;"",VLOOKUP(I$421,TabelleK75BI,7,FALSE),""),"")</f>
        <v/>
      </c>
      <c r="J496" s="4" t="str">
        <f ca="1">IFERROR(IF($B496&lt;&gt;"",VLOOKUP(J$421,TabelleK75BI,7,FALSE),""),"")</f>
        <v/>
      </c>
      <c r="K496" s="4" t="str">
        <f ca="1">IFERROR(IF($B496&lt;&gt;"",VLOOKUP(K$421,TabelleK75BI,7,FALSE),""),"")</f>
        <v/>
      </c>
      <c r="L496" s="4" t="str">
        <f ca="1">IFERROR(IF($B496&lt;&gt;"",VLOOKUP(L$421,TabelleK75BI,7,FALSE),""),"")</f>
        <v/>
      </c>
      <c r="M496" s="4" t="str">
        <f ca="1">IFERROR(IF($B496&lt;&gt;"",VLOOKUP(M$421,TabelleK75BI,7,FALSE),""),"")</f>
        <v/>
      </c>
      <c r="N496" s="4" t="str">
        <f ca="1">IFERROR(IF($B496&lt;&gt;"",VLOOKUP(N$421,TabelleK75BI,7,FALSE),""),"")</f>
        <v/>
      </c>
      <c r="O496" s="4" t="str">
        <f ca="1">IFERROR(IF($B496&lt;&gt;"",VLOOKUP(O$421,TabelleK75BI,7,FALSE),""),"")</f>
        <v/>
      </c>
      <c r="P496" s="4" t="str">
        <f ca="1">IFERROR(IF($B496&lt;&gt;"",VLOOKUP(P$421,TabelleK75BI,7,FALSE),""),"")</f>
        <v/>
      </c>
      <c r="Q496" s="4" t="str">
        <f ca="1">IFERROR(IF($B496&lt;&gt;"",VLOOKUP(Q$421,TabelleK75BI,7,FALSE),""),"")</f>
        <v/>
      </c>
      <c r="R496" s="4" t="str">
        <f ca="1">IFERROR(IF($B496&lt;&gt;"",VLOOKUP(R$421,TabelleK75BI,7,FALSE),""),"")</f>
        <v/>
      </c>
      <c r="S496" s="4" t="str">
        <f ca="1">IFERROR(IF($B496&lt;&gt;"",VLOOKUP(S$421,TabelleK75BI,7,FALSE),""),"")</f>
        <v/>
      </c>
      <c r="T496" s="4" t="str">
        <f ca="1">IFERROR(IF($B496&lt;&gt;"",VLOOKUP(T$421,TabelleK75BI,7,FALSE),""),"")</f>
        <v/>
      </c>
      <c r="U496" s="4" t="str">
        <f ca="1">IFERROR(IF($B496&lt;&gt;"",VLOOKUP(U$421,TabelleK75BI,7,FALSE),""),"")</f>
        <v/>
      </c>
      <c r="V496" s="4" t="str">
        <f ca="1">IFERROR(IF($B496&lt;&gt;"",VLOOKUP(V$421,TabelleK75BI,7,FALSE),""),"")</f>
        <v/>
      </c>
      <c r="W496" s="4" t="str">
        <f ca="1">IFERROR(IF($B496&lt;&gt;"",VLOOKUP(W$421,TabelleK75BI,7,FALSE),""),"")</f>
        <v/>
      </c>
      <c r="X496" s="4" t="str">
        <f ca="1">IFERROR(IF($B496&lt;&gt;"",VLOOKUP(X$421,TabelleK75BI,7,FALSE),""),"")</f>
        <v/>
      </c>
      <c r="Y496" s="4" t="str">
        <f ca="1">IFERROR(IF($B496&lt;&gt;"",VLOOKUP(Y$421,TabelleK75BI,7,FALSE),""),"")</f>
        <v/>
      </c>
      <c r="Z496" s="4" t="str">
        <f ca="1">IFERROR(IF($B496&lt;&gt;"",VLOOKUP(Z$421,TabelleK75BI,7,FALSE),""),"")</f>
        <v/>
      </c>
      <c r="AA496" s="4" t="str">
        <f ca="1">IFERROR(IF($B496&lt;&gt;"",VLOOKUP(AA$421,TabelleK75BI,7,FALSE),""),"")</f>
        <v/>
      </c>
      <c r="AB496" s="4" t="str">
        <f ca="1">IFERROR(IF($B496&lt;&gt;"",VLOOKUP(AB$421,TabelleK75BI,7,FALSE),""),"")</f>
        <v/>
      </c>
      <c r="AC496" s="4" t="str">
        <f ca="1">IFERROR(IF($B496&lt;&gt;"",VLOOKUP(AC$421,TabelleK75BI,7,FALSE),""),"")</f>
        <v/>
      </c>
      <c r="AD496" s="4" t="str">
        <f ca="1">IFERROR(IF($B496&lt;&gt;"",VLOOKUP(AD$421,TabelleK75BI,7,FALSE),""),"")</f>
        <v/>
      </c>
      <c r="AE496" s="4" t="str">
        <f ca="1">IFERROR(IF($B496&lt;&gt;"",VLOOKUP(AE$421,TabelleK75BI,7,FALSE),""),"")</f>
        <v/>
      </c>
      <c r="AF496" s="4" t="str">
        <f ca="1">IFERROR(IF($B496&lt;&gt;"",VLOOKUP(AF$421,TabelleK75BI,7,FALSE),""),"")</f>
        <v/>
      </c>
      <c r="AG496" s="4" t="str">
        <f ca="1">IFERROR(IF($B496&lt;&gt;"",VLOOKUP(AG$421,TabelleK75BI,7,FALSE),""),"")</f>
        <v/>
      </c>
      <c r="AH496" s="4" t="str">
        <f ca="1">IFERROR(IF($B496&lt;&gt;"",VLOOKUP(AH$421,TabelleK75BI,7,FALSE),""),"")</f>
        <v/>
      </c>
      <c r="AI496" s="4" t="str">
        <f ca="1">IFERROR(IF($B496&lt;&gt;"",VLOOKUP(AI$421,TabelleK75BI,7,FALSE),""),"")</f>
        <v/>
      </c>
      <c r="AJ496" s="4" t="str">
        <f ca="1">IFERROR(IF($B496&lt;&gt;"",VLOOKUP(AJ$421,TabelleK75BI,7,FALSE),""),"")</f>
        <v/>
      </c>
      <c r="AK496" s="4" t="str">
        <f ca="1">IFERROR(IF($B496&lt;&gt;"",VLOOKUP(AK$421,TabelleK75BI,7,FALSE),""),"")</f>
        <v/>
      </c>
      <c r="AL496" s="4" t="str">
        <f ca="1">IFERROR(IF($B496&lt;&gt;"",VLOOKUP(AL$421,TabelleK75BI,7,FALSE),""),"")</f>
        <v/>
      </c>
      <c r="AM496" s="4" t="str">
        <f ca="1">IFERROR(IF($B496&lt;&gt;"",VLOOKUP(AM$421,TabelleK75BI,7,FALSE),""),"")</f>
        <v/>
      </c>
      <c r="AN496" s="4" t="str">
        <f ca="1">IFERROR(IF($B496&lt;&gt;"",VLOOKUP(AN$421,TabelleK75BI,7,FALSE),""),"")</f>
        <v/>
      </c>
      <c r="AO496" s="4" t="str">
        <f ca="1">IFERROR(IF($B496&lt;&gt;"",VLOOKUP(AO$421,TabelleK75BI,7,FALSE),""),"")</f>
        <v/>
      </c>
      <c r="AP496" s="4" t="str">
        <f ca="1">IFERROR(IF($B496&lt;&gt;"",VLOOKUP(AP$421,TabelleK75BI,7,FALSE),""),"")</f>
        <v/>
      </c>
      <c r="AQ496" s="4" t="str">
        <f ca="1">IFERROR(IF($B496&lt;&gt;"",VLOOKUP(AQ$421,TabelleK75BI,7,FALSE),""),"")</f>
        <v/>
      </c>
      <c r="AR496" s="4" t="str">
        <f ca="1">IFERROR(IF($B496&lt;&gt;"",VLOOKUP(AR$421,TabelleK75BI,7,FALSE),""),"")</f>
        <v/>
      </c>
      <c r="AS496" s="4" t="str">
        <f ca="1">IFERROR(IF($B496&lt;&gt;"",VLOOKUP(AS$421,TabelleK75BI,7,FALSE),""),"")</f>
        <v/>
      </c>
      <c r="AT496" s="4" t="str">
        <f ca="1">IFERROR(IF($B496&lt;&gt;"",VLOOKUP(AT$421,TabelleK75BI,7,FALSE),""),"")</f>
        <v/>
      </c>
      <c r="AU496" s="4" t="str">
        <f ca="1">IFERROR(IF($B496&lt;&gt;"",VLOOKUP(AU$421,TabelleK75BI,7,FALSE),""),"")</f>
        <v/>
      </c>
      <c r="AV496" s="4" t="str">
        <f ca="1">IFERROR(IF($B496&lt;&gt;"",VLOOKUP(AV$421,TabelleK75BI,7,FALSE),""),"")</f>
        <v/>
      </c>
      <c r="AW496" s="4" t="str">
        <f ca="1">IFERROR(IF($B496&lt;&gt;"",VLOOKUP(AW$421,TabelleK75BI,7,FALSE),""),"")</f>
        <v/>
      </c>
      <c r="AX496" s="4" t="str">
        <f ca="1">IFERROR(IF($B496&lt;&gt;"",VLOOKUP(AX$421,TabelleK75BI,7,FALSE),""),"")</f>
        <v/>
      </c>
      <c r="AY496" s="4" t="str">
        <f ca="1">IFERROR(IF($B496&lt;&gt;"",VLOOKUP(AY$421,TabelleK75BI,7,FALSE),""),"")</f>
        <v/>
      </c>
      <c r="AZ496" s="4" t="str">
        <f ca="1">IFERROR(IF($B496&lt;&gt;"",VLOOKUP(AZ$421,TabelleK75BI,7,FALSE),""),"")</f>
        <v/>
      </c>
      <c r="BA496" s="4" t="str">
        <f ca="1">IFERROR(IF($B496&lt;&gt;"",VLOOKUP(BA$421,TabelleK75BI,7,FALSE),""),"")</f>
        <v/>
      </c>
      <c r="BB496" s="4" t="str">
        <f ca="1">IFERROR(IF($B496&lt;&gt;"",VLOOKUP(BB$421,TabelleK75BI,7,FALSE),""),"")</f>
        <v/>
      </c>
      <c r="BC496" s="4" t="str">
        <f ca="1">IFERROR(IF($B496&lt;&gt;"",VLOOKUP(BC$421,TabelleK75BI,7,FALSE),""),"")</f>
        <v/>
      </c>
      <c r="BD496" s="4" t="str">
        <f ca="1">IFERROR(IF($B496&lt;&gt;"",VLOOKUP(BD$421,TabelleK75BI,7,FALSE),""),"")</f>
        <v/>
      </c>
      <c r="BE496" s="4" t="str">
        <f ca="1">IFERROR(IF($B496&lt;&gt;"",VLOOKUP(BE$421,TabelleK75BI,7,FALSE),""),"")</f>
        <v/>
      </c>
      <c r="BF496" s="4" t="str">
        <f ca="1">IFERROR(IF($B496&lt;&gt;"",VLOOKUP(BF$421,TabelleK75BI,7,FALSE),""),"")</f>
        <v/>
      </c>
      <c r="BG496" s="4" t="str">
        <f ca="1">IFERROR(IF($B496&lt;&gt;"",VLOOKUP(BG$421,TabelleK75BI,7,FALSE),""),"")</f>
        <v/>
      </c>
      <c r="BH496" s="4" t="str">
        <f ca="1">IFERROR(IF($B496&lt;&gt;"",VLOOKUP(BH$421,TabelleK75BI,7,FALSE),""),"")</f>
        <v/>
      </c>
      <c r="BI496" s="4" t="str">
        <f ca="1">IFERROR(IF($B496&lt;&gt;"",VLOOKUP(BI$421,TabelleK75BI,7,FALSE),""),"")</f>
        <v/>
      </c>
      <c r="BJ496" s="4" t="str">
        <f ca="1">IFERROR(IF($B496&lt;&gt;"",VLOOKUP(BJ$421,TabelleK75BI,7,FALSE),""),"")</f>
        <v/>
      </c>
      <c r="BK496" s="4" t="str">
        <f ca="1">IFERROR(IF($B496&lt;&gt;"",VLOOKUP(BK$421,TabelleK75BI,7,FALSE),""),"")</f>
        <v/>
      </c>
      <c r="BL496" s="4" t="str">
        <f ca="1">IFERROR(IF($B496&lt;&gt;"",VLOOKUP(BL$421,TabelleK75BI,7,FALSE),""),"")</f>
        <v/>
      </c>
      <c r="BM496" s="4" t="str">
        <f ca="1">IFERROR(IF($B496&lt;&gt;"",VLOOKUP(BM$421,TabelleK75BI,7,FALSE),""),"")</f>
        <v/>
      </c>
      <c r="BN496" s="4" t="str">
        <f ca="1">IFERROR(IF($B496&lt;&gt;"",VLOOKUP(BN$421,TabelleK75BI,7,FALSE),""),"")</f>
        <v/>
      </c>
      <c r="BO496" s="4" t="str">
        <f ca="1">IFERROR(IF($B496&lt;&gt;"",VLOOKUP(BO$421,TabelleK75BI,7,FALSE),""),"")</f>
        <v/>
      </c>
      <c r="BP496" s="4" t="str">
        <f ca="1">IFERROR(IF($B496&lt;&gt;"",VLOOKUP(BP$421,TabelleK75BI,7,FALSE),""),"")</f>
        <v/>
      </c>
      <c r="BQ496" s="4" t="str">
        <f ca="1">IFERROR(IF($B496&lt;&gt;"",VLOOKUP(BQ$421,TabelleK75BI,7,FALSE),""),"")</f>
        <v/>
      </c>
      <c r="BR496" s="4" t="str">
        <f ca="1">IFERROR(IF($B496&lt;&gt;"",VLOOKUP(BR$421,TabelleK75BI,7,FALSE),""),"")</f>
        <v/>
      </c>
      <c r="BS496" s="4" t="str">
        <f ca="1">IFERROR(IF($B496&lt;&gt;"",VLOOKUP(BS$421,TabelleK75BI,7,FALSE),""),"")</f>
        <v/>
      </c>
      <c r="BT496" s="4" t="str">
        <f ca="1">IFERROR(IF($B496&lt;&gt;"",VLOOKUP(BT$421,TabelleK75BI,7,FALSE),""),"")</f>
        <v/>
      </c>
      <c r="BU496" s="4" t="str">
        <f ca="1">IFERROR(IF($B496&lt;&gt;"",VLOOKUP(BU$421,TabelleK75BI,7,FALSE),""),"")</f>
        <v/>
      </c>
      <c r="BV496" s="4" t="str">
        <f ca="1">IFERROR(IF($B496&lt;&gt;"",VLOOKUP(BV$421,TabelleK75BI,7,FALSE),""),"")</f>
        <v/>
      </c>
      <c r="BW496" s="4" t="str">
        <f ca="1">IFERROR(IF($B496&lt;&gt;"",VLOOKUP(BW$421,TabelleK75BI,7,FALSE),""),"")</f>
        <v/>
      </c>
      <c r="BX496" s="4" t="str">
        <f ca="1">IFERROR(IF($B496&lt;&gt;"",VLOOKUP(BX$421,TabelleK75BI,7,FALSE),""),"")</f>
        <v/>
      </c>
      <c r="BY496" s="4" t="str">
        <f ca="1">IFERROR(IF($B496&lt;&gt;"",VLOOKUP(BY$421,TabelleK75BI,7,FALSE),""),"")</f>
        <v/>
      </c>
      <c r="BZ496" s="4" t="str">
        <f ca="1">IFERROR(IF($B496&lt;&gt;"",VLOOKUP(BZ$421,TabelleK75BI,7,FALSE),""),"")</f>
        <v/>
      </c>
      <c r="CA496" s="4" t="str">
        <f ca="1">IFERROR(IF($B496&lt;&gt;"",VLOOKUP(CA$421,TabelleK75BI,7,FALSE),""),"")</f>
        <v/>
      </c>
      <c r="CB496" s="4" t="str">
        <f ca="1">IFERROR(IF($B496&lt;&gt;"",VLOOKUP(CB$421,TabelleK75BI,7,FALSE),""),"")</f>
        <v/>
      </c>
      <c r="CC496" s="4" t="str">
        <f ca="1">IFERROR(IF($B496&lt;&gt;"",VLOOKUP(CC$421,TabelleK75BI,7,FALSE),""),"")</f>
        <v/>
      </c>
      <c r="CD496" s="4" t="str">
        <f ca="1">IFERROR(IF($B496&lt;&gt;"",VLOOKUP(CD$421,TabelleK75BI,7,FALSE),""),"")</f>
        <v/>
      </c>
      <c r="CE496" s="4" t="str">
        <f ca="1">IFERROR(IF($B496&lt;&gt;"",VLOOKUP(CE$421,TabelleK75BI,7,FALSE),""),"")</f>
        <v/>
      </c>
      <c r="CF496" s="4" t="str">
        <f ca="1">IFERROR(IF($B496&lt;&gt;"",VLOOKUP(CF$421,TabelleK75BI,7,FALSE),""),"")</f>
        <v/>
      </c>
      <c r="CG496" s="4" t="str">
        <f ca="1">IFERROR(IF($B496&lt;&gt;"",VLOOKUP(CG$421,TabelleK75BI,7,FALSE),""),"")</f>
        <v/>
      </c>
      <c r="CH496" s="4" t="str">
        <f ca="1">IFERROR(IF($B496&lt;&gt;"",VLOOKUP(CH$421,TabelleK75BI,7,FALSE),""),"")</f>
        <v/>
      </c>
      <c r="CI496" s="4" t="str">
        <f ca="1">IFERROR(IF($B496&lt;&gt;"",VLOOKUP(CI$421,TabelleK75BI,7,FALSE),""),"")</f>
        <v/>
      </c>
      <c r="CJ496" s="4" t="str">
        <f ca="1">IFERROR(IF($B496&lt;&gt;"",VLOOKUP(CJ$421,TabelleK75BI,7,FALSE),""),"")</f>
        <v/>
      </c>
      <c r="CK496" s="4" t="str">
        <f ca="1">IFERROR(IF($B496&lt;&gt;"",VLOOKUP(CK$421,TabelleK75BI,7,FALSE),""),"")</f>
        <v/>
      </c>
      <c r="CL496" s="4" t="str">
        <f ca="1">IFERROR(IF($B496&lt;&gt;"",VLOOKUP(CL$421,TabelleK75BI,7,FALSE),""),"")</f>
        <v/>
      </c>
      <c r="CM496" s="4" t="str">
        <f ca="1">IFERROR(IF($B496&lt;&gt;"",VLOOKUP(CM$421,TabelleK75BI,7,FALSE),""),"")</f>
        <v/>
      </c>
      <c r="CN496" s="4" t="str">
        <f ca="1">IFERROR(IF($B496&lt;&gt;"",VLOOKUP(CN$421,TabelleK75BI,7,FALSE),""),"")</f>
        <v/>
      </c>
      <c r="CO496" s="4" t="str">
        <f ca="1">IFERROR(IF($B496&lt;&gt;"",VLOOKUP(CO$421,TabelleK75BI,7,FALSE),""),"")</f>
        <v/>
      </c>
      <c r="CP496" s="4" t="str">
        <f ca="1">IFERROR(IF($B496&lt;&gt;"",VLOOKUP(CP$421,TabelleK75BI,7,FALSE),""),"")</f>
        <v/>
      </c>
      <c r="CQ496" s="4" t="str">
        <f ca="1">IFERROR(IF($B496&lt;&gt;"",VLOOKUP(CQ$421,TabelleK75BI,7,FALSE),""),"")</f>
        <v/>
      </c>
      <c r="CR496" s="4" t="str">
        <f ca="1">IFERROR(IF($B496&lt;&gt;"",VLOOKUP(CR$421,TabelleK75BI,7,FALSE),""),"")</f>
        <v/>
      </c>
      <c r="CS496" s="4" t="str">
        <f ca="1">IFERROR(IF($B496&lt;&gt;"",VLOOKUP(CS$421,TabelleK75BI,7,FALSE),""),"")</f>
        <v/>
      </c>
      <c r="CT496" s="4" t="str">
        <f ca="1">IFERROR(IF($B496&lt;&gt;"",VLOOKUP(CT$421,TabelleK75BI,7,FALSE),""),"")</f>
        <v/>
      </c>
      <c r="CU496" s="4" t="str">
        <f ca="1">IFERROR(IF($B496&lt;&gt;"",VLOOKUP(CU$421,TabelleK75BI,7,FALSE),""),"")</f>
        <v/>
      </c>
      <c r="CV496" s="4" t="str">
        <f ca="1">IFERROR(IF($B496&lt;&gt;"",VLOOKUP(CV$421,TabelleK75BI,7,FALSE),""),"")</f>
        <v/>
      </c>
      <c r="CW496" s="4" t="str">
        <f ca="1">IFERROR(IF($B496&lt;&gt;"",VLOOKUP(CW$421,TabelleK75BI,7,FALSE),""),"")</f>
        <v/>
      </c>
      <c r="CX496" s="4" t="str">
        <f ca="1">IFERROR(IF($B496&lt;&gt;"",VLOOKUP(CX$421,TabelleK75BI,7,FALSE),""),"")</f>
        <v/>
      </c>
      <c r="CY496" s="4" t="str">
        <f ca="1">IFERROR(IF($B496&lt;&gt;"",VLOOKUP(CY$421,TabelleK75BI,7,FALSE),""),"")</f>
        <v/>
      </c>
      <c r="CZ496" s="4" t="str">
        <f ca="1">IFERROR(IF($B496&lt;&gt;"",VLOOKUP(CZ$421,TabelleK75BI,7,FALSE),""),"")</f>
        <v/>
      </c>
      <c r="DA496" s="4" t="str">
        <f ca="1">IFERROR(IF($B496&lt;&gt;"",VLOOKUP(DA$421,TabelleK75BI,7,FALSE),""),"")</f>
        <v/>
      </c>
      <c r="DB496" s="4" t="str">
        <f ca="1">IFERROR(IF($B496&lt;&gt;"",VLOOKUP(DB$421,TabelleK75BI,7,FALSE),""),"")</f>
        <v/>
      </c>
      <c r="DC496" s="4" t="str">
        <f ca="1">IFERROR(IF($B496&lt;&gt;"",VLOOKUP(DC$421,TabelleK75BI,7,FALSE),""),"")</f>
        <v/>
      </c>
      <c r="DD496" s="4" t="str">
        <f ca="1">IFERROR(IF($B496&lt;&gt;"",VLOOKUP(DD$421,TabelleK75BI,7,FALSE),""),"")</f>
        <v/>
      </c>
      <c r="DE496" s="4" t="str">
        <f ca="1">IFERROR(IF($B496&lt;&gt;"",VLOOKUP(DE$421,TabelleK75BI,7,FALSE),""),"")</f>
        <v/>
      </c>
      <c r="DF496" s="4" t="str">
        <f ca="1">IFERROR(IF($B496&lt;&gt;"",VLOOKUP(DF$421,TabelleK75BI,7,FALSE),""),"")</f>
        <v/>
      </c>
      <c r="DG496" s="4" t="str">
        <f ca="1">IFERROR(IF($B496&lt;&gt;"",VLOOKUP(DG$421,TabelleK75BI,7,FALSE),""),"")</f>
        <v/>
      </c>
      <c r="DH496" s="4" t="str">
        <f ca="1">IFERROR(IF($B496&lt;&gt;"",VLOOKUP(DH$421,TabelleK75BI,7,FALSE),""),"")</f>
        <v/>
      </c>
      <c r="DI496" s="4" t="str">
        <f ca="1">IFERROR(IF($B496&lt;&gt;"",VLOOKUP(DI$421,TabelleK75BI,7,FALSE),""),"")</f>
        <v/>
      </c>
      <c r="DJ496" s="4" t="str">
        <f ca="1">IFERROR(IF($B496&lt;&gt;"",VLOOKUP(DJ$421,TabelleK75BI,7,FALSE),""),"")</f>
        <v/>
      </c>
      <c r="DK496" s="4" t="str">
        <f ca="1">IFERROR(IF($B496&lt;&gt;"",VLOOKUP(DK$421,TabelleK75BI,7,FALSE),""),"")</f>
        <v/>
      </c>
      <c r="DL496" s="4" t="str">
        <f ca="1">IFERROR(IF($B496&lt;&gt;"",VLOOKUP(DL$421,TabelleK75BI,7,FALSE),""),"")</f>
        <v/>
      </c>
      <c r="DM496" s="4" t="str">
        <f ca="1">IFERROR(IF($B496&lt;&gt;"",VLOOKUP(DM$421,TabelleK75BI,7,FALSE),""),"")</f>
        <v/>
      </c>
      <c r="DN496" s="4" t="str">
        <f ca="1">IFERROR(IF($B496&lt;&gt;"",VLOOKUP(DN$421,TabelleK75BI,7,FALSE),""),"")</f>
        <v/>
      </c>
      <c r="DO496" s="4" t="str">
        <f ca="1">IFERROR(IF($B496&lt;&gt;"",VLOOKUP(DO$421,TabelleK75BI,7,FALSE),""),"")</f>
        <v/>
      </c>
      <c r="DP496" s="4" t="str">
        <f ca="1">IFERROR(IF($B496&lt;&gt;"",VLOOKUP(DP$421,TabelleK75BI,7,FALSE),""),"")</f>
        <v/>
      </c>
      <c r="DQ496" s="4" t="str">
        <f ca="1">IFERROR(IF($B496&lt;&gt;"",VLOOKUP(DQ$421,TabelleK75BI,7,FALSE),""),"")</f>
        <v/>
      </c>
      <c r="DR496" s="4" t="str">
        <f ca="1">IFERROR(IF($B496&lt;&gt;"",VLOOKUP(DR$421,TabelleK75BI,7,FALSE),""),"")</f>
        <v/>
      </c>
      <c r="DS496" s="4" t="str">
        <f ca="1">IFERROR(IF($B496&lt;&gt;"",VLOOKUP(DS$421,TabelleK75BI,7,FALSE),""),"")</f>
        <v/>
      </c>
      <c r="DT496" s="4" t="str">
        <f ca="1">IFERROR(IF($B496&lt;&gt;"",VLOOKUP(DT$421,TabelleK75BI,7,FALSE),""),"")</f>
        <v/>
      </c>
      <c r="DU496" s="4" t="str">
        <f ca="1">IFERROR(IF($B496&lt;&gt;"",VLOOKUP(DU$421,TabelleK75BI,7,FALSE),""),"")</f>
        <v/>
      </c>
      <c r="DV496" s="4" t="str">
        <f ca="1">IFERROR(IF($B496&lt;&gt;"",VLOOKUP(DV$421,TabelleK75BI,7,FALSE),""),"")</f>
        <v/>
      </c>
      <c r="DW496" s="4" t="str">
        <f ca="1">IFERROR(IF($B496&lt;&gt;"",VLOOKUP(DW$421,TabelleK75BI,7,FALSE),""),"")</f>
        <v/>
      </c>
      <c r="DX496" s="4" t="str">
        <f ca="1">IFERROR(IF($B496&lt;&gt;"",VLOOKUP(DX$421,TabelleK75BI,7,FALSE),""),"")</f>
        <v/>
      </c>
      <c r="DY496" s="4" t="str">
        <f ca="1">IFERROR(IF($B496&lt;&gt;"",VLOOKUP(DY$421,TabelleK75BI,7,FALSE),""),"")</f>
        <v/>
      </c>
      <c r="DZ496" s="4" t="str">
        <f ca="1">IFERROR(IF($B496&lt;&gt;"",VLOOKUP(DZ$421,TabelleK75BI,7,FALSE),""),"")</f>
        <v/>
      </c>
      <c r="EA496" s="4" t="str">
        <f ca="1">IFERROR(IF($B496&lt;&gt;"",VLOOKUP(EA$421,TabelleK75BI,7,FALSE),""),"")</f>
        <v/>
      </c>
      <c r="EB496" s="4" t="str">
        <f ca="1">IFERROR(IF($B496&lt;&gt;"",VLOOKUP(EB$421,TabelleK75BI,7,FALSE),""),"")</f>
        <v/>
      </c>
      <c r="EC496" s="4" t="str">
        <f ca="1">IFERROR(IF($B496&lt;&gt;"",VLOOKUP(EC$421,TabelleK75BI,7,FALSE),""),"")</f>
        <v/>
      </c>
      <c r="ED496" s="4" t="str">
        <f ca="1">IFERROR(IF($B496&lt;&gt;"",VLOOKUP(ED$421,TabelleK75BI,7,FALSE),""),"")</f>
        <v/>
      </c>
      <c r="EE496" s="4" t="str">
        <f ca="1">IFERROR(IF($B496&lt;&gt;"",VLOOKUP(EE$421,TabelleK75BI,7,FALSE),""),"")</f>
        <v/>
      </c>
      <c r="EF496" s="4" t="str">
        <f ca="1">IFERROR(IF($B496&lt;&gt;"",VLOOKUP(EF$421,TabelleK75BI,7,FALSE),""),"")</f>
        <v/>
      </c>
      <c r="EG496" s="4" t="str">
        <f ca="1">IFERROR(IF($B496&lt;&gt;"",VLOOKUP(EG$421,TabelleK75BI,7,FALSE),""),"")</f>
        <v/>
      </c>
      <c r="EH496" s="4" t="str">
        <f ca="1">IFERROR(IF($B496&lt;&gt;"",VLOOKUP(EH$421,TabelleK75BI,7,FALSE),""),"")</f>
        <v/>
      </c>
      <c r="EI496" s="4" t="str">
        <f ca="1">IFERROR(IF($B496&lt;&gt;"",VLOOKUP(EI$421,TabelleK75BI,7,FALSE),""),"")</f>
        <v/>
      </c>
      <c r="EJ496" s="4" t="str">
        <f ca="1">IFERROR(IF($B496&lt;&gt;"",VLOOKUP(EJ$421,TabelleK75BI,7,FALSE),""),"")</f>
        <v/>
      </c>
      <c r="EK496" s="4" t="str">
        <f ca="1">IFERROR(IF($B496&lt;&gt;"",VLOOKUP(EK$421,TabelleK75BI,7,FALSE),""),"")</f>
        <v/>
      </c>
      <c r="EL496" s="4" t="str">
        <f ca="1">IFERROR(IF($B496&lt;&gt;"",VLOOKUP(EL$421,TabelleK75BI,7,FALSE),""),"")</f>
        <v/>
      </c>
      <c r="EM496" s="4" t="str">
        <f ca="1">IFERROR(IF($B496&lt;&gt;"",VLOOKUP(EM$421,TabelleK75BI,7,FALSE),""),"")</f>
        <v/>
      </c>
      <c r="EN496" s="4" t="str">
        <f ca="1">IFERROR(IF($B496&lt;&gt;"",VLOOKUP(EN$421,TabelleK75BI,7,FALSE),""),"")</f>
        <v/>
      </c>
      <c r="EO496" s="4" t="str">
        <f ca="1">IFERROR(IF($B496&lt;&gt;"",VLOOKUP(EO$421,TabelleK75BI,7,FALSE),""),"")</f>
        <v/>
      </c>
      <c r="EP496" s="4" t="str">
        <f ca="1">IFERROR(IF($B496&lt;&gt;"",VLOOKUP(EP$421,TabelleK75BI,7,FALSE),""),"")</f>
        <v/>
      </c>
      <c r="EQ496" s="4" t="str">
        <f ca="1">IFERROR(IF($B496&lt;&gt;"",VLOOKUP(EQ$421,TabelleK75BI,7,FALSE),""),"")</f>
        <v/>
      </c>
      <c r="ER496" s="4" t="str">
        <f ca="1">IFERROR(IF($B496&lt;&gt;"",VLOOKUP(ER$421,TabelleK75BI,7,FALSE),""),"")</f>
        <v/>
      </c>
      <c r="ES496" s="4" t="str">
        <f ca="1">IFERROR(IF($B496&lt;&gt;"",VLOOKUP(ES$421,TabelleK75BI,7,FALSE),""),"")</f>
        <v/>
      </c>
      <c r="ET496" s="4" t="str">
        <f ca="1">IFERROR(IF($B496&lt;&gt;"",VLOOKUP(ET$421,TabelleK75BI,7,FALSE),""),"")</f>
        <v/>
      </c>
      <c r="EU496" s="4" t="str">
        <f ca="1">IFERROR(IF($B496&lt;&gt;"",VLOOKUP(EU$421,TabelleK75BI,7,FALSE),""),"")</f>
        <v/>
      </c>
      <c r="EV496" s="4" t="str">
        <f ca="1">IFERROR(IF($B496&lt;&gt;"",VLOOKUP(EV$421,TabelleK75BI,7,FALSE),""),"")</f>
        <v/>
      </c>
      <c r="EW496" s="4" t="str">
        <f ca="1">IFERROR(IF($B496&lt;&gt;"",VLOOKUP(EW$421,TabelleK75BI,7,FALSE),""),"")</f>
        <v/>
      </c>
      <c r="EX496" s="4" t="str">
        <f ca="1">IFERROR(IF($B496&lt;&gt;"",VLOOKUP(EX$421,TabelleK75BI,7,FALSE),""),"")</f>
        <v/>
      </c>
      <c r="EY496" s="4" t="str">
        <f ca="1">IFERROR(IF($B496&lt;&gt;"",VLOOKUP(EY$421,TabelleK75BI,7,FALSE),""),"")</f>
        <v/>
      </c>
      <c r="EZ496" s="4" t="str">
        <f ca="1">IFERROR(IF($B496&lt;&gt;"",VLOOKUP(EZ$421,TabelleK75BI,7,FALSE),""),"")</f>
        <v/>
      </c>
      <c r="FA496" s="4" t="str">
        <f ca="1">IFERROR(IF($B496&lt;&gt;"",VLOOKUP(FA$421,TabelleK75BI,7,FALSE),""),"")</f>
        <v/>
      </c>
      <c r="FB496" s="4" t="str">
        <f ca="1">IFERROR(IF($B496&lt;&gt;"",VLOOKUP(FB$421,TabelleK75BI,7,FALSE),""),"")</f>
        <v/>
      </c>
      <c r="FC496" s="4" t="str">
        <f ca="1">IFERROR(IF($B496&lt;&gt;"",VLOOKUP(FC$421,TabelleK75BI,7,FALSE),""),"")</f>
        <v/>
      </c>
      <c r="FD496" s="4" t="str">
        <f ca="1">IFERROR(IF($B496&lt;&gt;"",VLOOKUP(FD$421,TabelleK75BI,7,FALSE),""),"")</f>
        <v/>
      </c>
      <c r="FE496" s="4" t="str">
        <f ca="1">IFERROR(IF($B496&lt;&gt;"",VLOOKUP(FE$421,TabelleK75BI,7,FALSE),""),"")</f>
        <v/>
      </c>
      <c r="FF496" s="4" t="str">
        <f ca="1">IFERROR(IF($B496&lt;&gt;"",VLOOKUP(FF$421,TabelleK75BI,7,FALSE),""),"")</f>
        <v/>
      </c>
      <c r="FG496" s="4" t="str">
        <f ca="1">IFERROR(IF($B496&lt;&gt;"",VLOOKUP(FG$421,TabelleK75BI,7,FALSE),""),"")</f>
        <v/>
      </c>
      <c r="FH496" s="4" t="str">
        <f ca="1">IFERROR(IF($B496&lt;&gt;"",VLOOKUP(FH$421,TabelleK75BI,7,FALSE),""),"")</f>
        <v/>
      </c>
      <c r="FI496" s="4" t="str">
        <f ca="1">IFERROR(IF($B496&lt;&gt;"",VLOOKUP(FI$421,TabelleK75BI,7,FALSE),""),"")</f>
        <v/>
      </c>
      <c r="FJ496" s="4" t="str">
        <f ca="1">IFERROR(IF($B496&lt;&gt;"",VLOOKUP(FJ$421,TabelleK75BI,7,FALSE),""),"")</f>
        <v/>
      </c>
      <c r="FK496" s="4" t="str">
        <f ca="1">IFERROR(IF($B496&lt;&gt;"",VLOOKUP(FK$421,TabelleK75BI,7,FALSE),""),"")</f>
        <v/>
      </c>
      <c r="FL496" s="4" t="str">
        <f ca="1">IFERROR(IF($B496&lt;&gt;"",VLOOKUP(FL$421,TabelleK75BI,7,FALSE),""),"")</f>
        <v/>
      </c>
      <c r="FM496" s="4" t="str">
        <f ca="1">IFERROR(IF($B496&lt;&gt;"",VLOOKUP(FM$421,TabelleK75BI,7,FALSE),""),"")</f>
        <v/>
      </c>
      <c r="FN496" s="4" t="str">
        <f ca="1">IFERROR(IF($B496&lt;&gt;"",VLOOKUP(FN$421,TabelleK75BI,7,FALSE),""),"")</f>
        <v/>
      </c>
      <c r="FO496" s="4" t="str">
        <f ca="1">IFERROR(IF($B496&lt;&gt;"",VLOOKUP(FO$421,TabelleK75BI,7,FALSE),""),"")</f>
        <v/>
      </c>
      <c r="FP496" s="4" t="str">
        <f ca="1">IFERROR(IF($B496&lt;&gt;"",VLOOKUP(FP$421,TabelleK75BI,7,FALSE),""),"")</f>
        <v/>
      </c>
      <c r="FQ496" s="4" t="str">
        <f ca="1">IFERROR(IF($B496&lt;&gt;"",VLOOKUP(FQ$421,TabelleK75BI,7,FALSE),""),"")</f>
        <v/>
      </c>
      <c r="FR496" s="4" t="str">
        <f ca="1">IFERROR(IF($B496&lt;&gt;"",VLOOKUP(FR$421,TabelleK75BI,7,FALSE),""),"")</f>
        <v/>
      </c>
      <c r="FS496" s="4" t="str">
        <f ca="1">IFERROR(IF($B496&lt;&gt;"",VLOOKUP(FS$421,TabelleK75BI,7,FALSE),""),"")</f>
        <v/>
      </c>
      <c r="FT496" s="4" t="str">
        <f ca="1">IFERROR(IF($B496&lt;&gt;"",VLOOKUP(FT$421,TabelleK75BI,7,FALSE),""),"")</f>
        <v/>
      </c>
      <c r="FU496" s="4" t="str">
        <f ca="1">IFERROR(IF($B496&lt;&gt;"",VLOOKUP(FU$421,TabelleK75BI,7,FALSE),""),"")</f>
        <v/>
      </c>
      <c r="FV496" s="4" t="str">
        <f ca="1">IFERROR(IF($B496&lt;&gt;"",VLOOKUP(FV$421,TabelleK75BI,7,FALSE),""),"")</f>
        <v/>
      </c>
      <c r="FW496" s="4" t="str">
        <f ca="1">IFERROR(IF($B496&lt;&gt;"",VLOOKUP(FW$421,TabelleK75BI,7,FALSE),""),"")</f>
        <v/>
      </c>
      <c r="FX496" s="4" t="str">
        <f ca="1">IFERROR(IF($B496&lt;&gt;"",VLOOKUP(FX$421,TabelleK75BI,7,FALSE),""),"")</f>
        <v/>
      </c>
      <c r="FY496" s="4" t="str">
        <f ca="1">IFERROR(IF($B496&lt;&gt;"",VLOOKUP(FY$421,TabelleK75BI,7,FALSE),""),"")</f>
        <v/>
      </c>
      <c r="FZ496" s="4" t="str">
        <f ca="1">IFERROR(IF($B496&lt;&gt;"",VLOOKUP(FZ$421,TabelleK75BI,7,FALSE),""),"")</f>
        <v/>
      </c>
      <c r="GA496" s="4" t="str">
        <f ca="1">IFERROR(IF($B496&lt;&gt;"",VLOOKUP(GA$421,TabelleK75BI,7,FALSE),""),"")</f>
        <v/>
      </c>
      <c r="GB496" s="4" t="str">
        <f ca="1">IFERROR(IF($B496&lt;&gt;"",VLOOKUP(GB$421,TabelleK75BI,7,FALSE),""),"")</f>
        <v/>
      </c>
      <c r="GC496" s="4" t="str">
        <f ca="1">IFERROR(IF($B496&lt;&gt;"",VLOOKUP(GC$421,TabelleK75BI,7,FALSE),""),"")</f>
        <v/>
      </c>
      <c r="GD496" s="4" t="str">
        <f ca="1">IFERROR(IF($B496&lt;&gt;"",VLOOKUP(GD$421,TabelleK75BI,7,FALSE),""),"")</f>
        <v/>
      </c>
      <c r="GE496" s="4" t="str">
        <f ca="1">IFERROR(IF($B496&lt;&gt;"",VLOOKUP(GE$421,TabelleK75BI,7,FALSE),""),"")</f>
        <v/>
      </c>
      <c r="GF496" s="4" t="str">
        <f ca="1">IFERROR(IF($B496&lt;&gt;"",VLOOKUP(GF$421,TabelleK75BI,7,FALSE),""),"")</f>
        <v/>
      </c>
      <c r="GG496" s="4" t="str">
        <f ca="1">IFERROR(IF($B496&lt;&gt;"",VLOOKUP(GG$421,TabelleK75BI,7,FALSE),""),"")</f>
        <v/>
      </c>
      <c r="GH496" s="4" t="str">
        <f ca="1">IFERROR(IF($B496&lt;&gt;"",VLOOKUP(GH$421,TabelleK75BI,7,FALSE),""),"")</f>
        <v/>
      </c>
      <c r="GI496" s="4" t="str">
        <f ca="1">IFERROR(IF($B496&lt;&gt;"",VLOOKUP(GI$421,TabelleK75BI,7,FALSE),""),"")</f>
        <v/>
      </c>
      <c r="GJ496" s="4" t="str">
        <f ca="1">IFERROR(IF($B496&lt;&gt;"",VLOOKUP(GJ$421,TabelleK75BI,7,FALSE),""),"")</f>
        <v/>
      </c>
      <c r="GK496" s="4" t="str">
        <f ca="1">IFERROR(IF($B496&lt;&gt;"",VLOOKUP(GK$421,TabelleK75BI,7,FALSE),""),"")</f>
        <v/>
      </c>
      <c r="GL496" s="4" t="str">
        <f ca="1">IFERROR(IF($B496&lt;&gt;"",VLOOKUP(GL$421,TabelleK75BI,7,FALSE),""),"")</f>
        <v/>
      </c>
      <c r="GM496" s="4" t="str">
        <f ca="1">IFERROR(IF($B496&lt;&gt;"",VLOOKUP(GM$421,TabelleK75BI,7,FALSE),""),"")</f>
        <v/>
      </c>
      <c r="GN496" s="4" t="str">
        <f ca="1">IFERROR(IF($B496&lt;&gt;"",VLOOKUP(GN$421,TabelleK75BI,7,FALSE),""),"")</f>
        <v/>
      </c>
      <c r="GO496" s="4" t="str">
        <f ca="1">IFERROR(IF($B496&lt;&gt;"",VLOOKUP(GO$421,TabelleK75BI,7,FALSE),""),"")</f>
        <v/>
      </c>
      <c r="GP496" s="4" t="str">
        <f ca="1">IFERROR(IF($B496&lt;&gt;"",VLOOKUP(GP$421,TabelleK75BI,7,FALSE),""),"")</f>
        <v/>
      </c>
      <c r="GQ496" s="4" t="str">
        <f ca="1">IFERROR(IF($B496&lt;&gt;"",VLOOKUP(GQ$421,TabelleK75BI,7,FALSE),""),"")</f>
        <v/>
      </c>
      <c r="GR496" s="4" t="str">
        <f ca="1">IFERROR(IF($B496&lt;&gt;"",VLOOKUP(GR$421,TabelleK75BI,7,FALSE),""),"")</f>
        <v/>
      </c>
      <c r="GS496" s="4" t="str">
        <f ca="1">IFERROR(IF($B496&lt;&gt;"",VLOOKUP(GS$421,TabelleK75BI,7,FALSE),""),"")</f>
        <v/>
      </c>
      <c r="GT496" s="4" t="str">
        <f ca="1">IFERROR(IF($B496&lt;&gt;"",VLOOKUP(GT$421,TabelleK75BI,7,FALSE),""),"")</f>
        <v/>
      </c>
      <c r="GU496" s="4" t="str">
        <f ca="1">IFERROR(IF($B496&lt;&gt;"",VLOOKUP(GU$421,TabelleK75BI,7,FALSE),""),"")</f>
        <v/>
      </c>
      <c r="GV496" s="4" t="str">
        <f ca="1">IFERROR(IF($B496&lt;&gt;"",VLOOKUP(GV$421,TabelleK75BI,7,FALSE),""),"")</f>
        <v/>
      </c>
      <c r="GW496" s="4" t="str">
        <f ca="1">IFERROR(IF($B496&lt;&gt;"",VLOOKUP(GW$421,TabelleK75BI,7,FALSE),""),"")</f>
        <v/>
      </c>
      <c r="GX496" s="4" t="str">
        <f ca="1">IFERROR(IF($B496&lt;&gt;"",VLOOKUP(GX$421,TabelleK75BI,7,FALSE),""),"")</f>
        <v/>
      </c>
      <c r="GY496" s="4" t="str">
        <f ca="1">IFERROR(IF($B496&lt;&gt;"",VLOOKUP(GY$421,TabelleK75BI,7,FALSE),""),"")</f>
        <v/>
      </c>
      <c r="GZ496" s="4" t="str">
        <f ca="1">IFERROR(IF($B496&lt;&gt;"",VLOOKUP(GZ$421,TabelleK75BI,7,FALSE),""),"")</f>
        <v/>
      </c>
      <c r="HA496" s="4" t="str">
        <f ca="1">IFERROR(IF($B496&lt;&gt;"",VLOOKUP(HA$421,TabelleK75BI,7,FALSE),""),"")</f>
        <v/>
      </c>
      <c r="HB496" s="4" t="str">
        <f ca="1">IFERROR(IF($B496&lt;&gt;"",VLOOKUP(HB$421,TabelleK75BI,7,FALSE),""),"")</f>
        <v/>
      </c>
      <c r="HC496" s="4" t="str">
        <f ca="1">IFERROR(IF($B496&lt;&gt;"",VLOOKUP(HC$421,TabelleK75BI,7,FALSE),""),"")</f>
        <v/>
      </c>
      <c r="HD496" s="4" t="str">
        <f ca="1">IFERROR(IF($B496&lt;&gt;"",VLOOKUP(HD$421,TabelleK75BI,7,FALSE),""),"")</f>
        <v/>
      </c>
      <c r="HE496" s="4" t="str">
        <f ca="1">IFERROR(IF($B496&lt;&gt;"",VLOOKUP(HE$421,TabelleK75BI,7,FALSE),""),"")</f>
        <v/>
      </c>
      <c r="HF496" s="4" t="str">
        <f ca="1">IFERROR(IF($B496&lt;&gt;"",VLOOKUP(HF$421,TabelleK75BI,7,FALSE),""),"")</f>
        <v/>
      </c>
      <c r="HG496" s="4" t="str">
        <f ca="1">IFERROR(IF($B496&lt;&gt;"",VLOOKUP(HG$421,TabelleK75BI,7,FALSE),""),"")</f>
        <v/>
      </c>
      <c r="HH496" s="4" t="str">
        <f ca="1">IFERROR(IF($B496&lt;&gt;"",VLOOKUP(HH$421,TabelleK75BI,7,FALSE),""),"")</f>
        <v/>
      </c>
      <c r="HI496" s="4" t="str">
        <f ca="1">IFERROR(IF($B496&lt;&gt;"",VLOOKUP(HI$421,TabelleK75BI,7,FALSE),""),"")</f>
        <v/>
      </c>
      <c r="HJ496" s="4" t="str">
        <f ca="1">IFERROR(IF($B496&lt;&gt;"",VLOOKUP(HJ$421,TabelleK75BI,7,FALSE),""),"")</f>
        <v/>
      </c>
      <c r="HK496" s="4" t="str">
        <f ca="1">IFERROR(IF($B496&lt;&gt;"",VLOOKUP(HK$421,TabelleK75BI,7,FALSE),""),"")</f>
        <v/>
      </c>
      <c r="HL496" s="4" t="str">
        <f ca="1">IFERROR(IF($B496&lt;&gt;"",VLOOKUP(HL$421,TabelleK75BI,7,FALSE),""),"")</f>
        <v/>
      </c>
      <c r="HM496" s="4" t="str">
        <f ca="1">IFERROR(IF($B496&lt;&gt;"",VLOOKUP(HM$421,TabelleK75BI,7,FALSE),""),"")</f>
        <v/>
      </c>
      <c r="HN496" s="4" t="str">
        <f ca="1">IFERROR(IF($B496&lt;&gt;"",VLOOKUP(HN$421,TabelleK75BI,7,FALSE),""),"")</f>
        <v/>
      </c>
      <c r="HO496" s="4" t="str">
        <f ca="1">IFERROR(IF($B496&lt;&gt;"",VLOOKUP(HO$421,TabelleK75BI,7,FALSE),""),"")</f>
        <v/>
      </c>
      <c r="HP496" s="4" t="str">
        <f ca="1">IFERROR(IF($B496&lt;&gt;"",VLOOKUP(HP$421,TabelleK75BI,7,FALSE),""),"")</f>
        <v/>
      </c>
      <c r="HQ496" s="4" t="str">
        <f ca="1">IFERROR(IF($B496&lt;&gt;"",VLOOKUP(HQ$421,TabelleK75BI,7,FALSE),""),"")</f>
        <v/>
      </c>
      <c r="HR496" s="4" t="str">
        <f ca="1">IFERROR(IF($B496&lt;&gt;"",VLOOKUP(HR$421,TabelleK75BI,7,FALSE),""),"")</f>
        <v/>
      </c>
      <c r="HS496" s="4" t="str">
        <f ca="1">IFERROR(IF($B496&lt;&gt;"",VLOOKUP(HS$421,TabelleK75BI,7,FALSE),""),"")</f>
        <v/>
      </c>
      <c r="HT496" s="4" t="str">
        <f ca="1">IFERROR(IF($B496&lt;&gt;"",VLOOKUP(HT$421,TabelleK75BI,7,FALSE),""),"")</f>
        <v/>
      </c>
      <c r="HU496" s="4" t="str">
        <f ca="1">IFERROR(IF($B496&lt;&gt;"",VLOOKUP(HU$421,TabelleK75BI,7,FALSE),""),"")</f>
        <v/>
      </c>
      <c r="HV496" s="4" t="str">
        <f ca="1">IFERROR(IF($B496&lt;&gt;"",VLOOKUP(HV$421,TabelleK75BI,7,FALSE),""),"")</f>
        <v/>
      </c>
      <c r="HW496" s="4" t="str">
        <f ca="1">IFERROR(IF($B496&lt;&gt;"",VLOOKUP(HW$421,TabelleK75BI,7,FALSE),""),"")</f>
        <v/>
      </c>
      <c r="HX496" s="4" t="str">
        <f ca="1">IFERROR(IF($B496&lt;&gt;"",VLOOKUP(HX$421,TabelleK75BI,7,FALSE),""),"")</f>
        <v/>
      </c>
      <c r="HY496" s="4" t="str">
        <f ca="1">IFERROR(IF($B496&lt;&gt;"",VLOOKUP(HY$421,TabelleK75BI,7,FALSE),""),"")</f>
        <v/>
      </c>
      <c r="HZ496" s="4" t="str">
        <f ca="1">IFERROR(IF($B496&lt;&gt;"",VLOOKUP(HZ$421,TabelleK75BI,7,FALSE),""),"")</f>
        <v/>
      </c>
      <c r="IA496" s="4" t="str">
        <f ca="1">IFERROR(IF($B496&lt;&gt;"",VLOOKUP(IA$421,TabelleK75BI,7,FALSE),""),"")</f>
        <v/>
      </c>
      <c r="IB496" s="4" t="str">
        <f ca="1">IFERROR(IF($B496&lt;&gt;"",VLOOKUP(IB$421,TabelleK75BI,7,FALSE),""),"")</f>
        <v/>
      </c>
      <c r="IC496" s="4" t="str">
        <f ca="1">IFERROR(IF($B496&lt;&gt;"",VLOOKUP(IC$421,TabelleK75BI,7,FALSE),""),"")</f>
        <v/>
      </c>
      <c r="ID496" s="4" t="str">
        <f ca="1">IFERROR(IF($B496&lt;&gt;"",VLOOKUP(ID$421,TabelleK75BI,7,FALSE),""),"")</f>
        <v/>
      </c>
      <c r="IE496" s="4" t="str">
        <f ca="1">IFERROR(IF($B496&lt;&gt;"",VLOOKUP(IE$421,TabelleK75BI,7,FALSE),""),"")</f>
        <v/>
      </c>
      <c r="IF496" s="4" t="str">
        <f ca="1">IFERROR(IF($B496&lt;&gt;"",VLOOKUP(IF$421,TabelleK75BI,7,FALSE),""),"")</f>
        <v/>
      </c>
      <c r="IG496" s="4" t="str">
        <f ca="1">IFERROR(IF($B496&lt;&gt;"",VLOOKUP(IG$421,TabelleK75BI,7,FALSE),""),"")</f>
        <v/>
      </c>
      <c r="IH496" s="4" t="str">
        <f ca="1">IFERROR(IF($B496&lt;&gt;"",VLOOKUP(IH$421,TabelleK75BI,7,FALSE),""),"")</f>
        <v/>
      </c>
      <c r="II496" s="4" t="str">
        <f ca="1">IFERROR(IF($B496&lt;&gt;"",VLOOKUP(II$421,TabelleK75BI,7,FALSE),""),"")</f>
        <v/>
      </c>
      <c r="IJ496" s="4" t="str">
        <f ca="1">IFERROR(IF($B496&lt;&gt;"",VLOOKUP(IJ$421,TabelleK75BI,7,FALSE),""),"")</f>
        <v/>
      </c>
      <c r="IK496" s="4" t="str">
        <f ca="1">IFERROR(IF($B496&lt;&gt;"",VLOOKUP(IK$421,TabelleK75BI,7,FALSE),""),"")</f>
        <v/>
      </c>
      <c r="IL496" s="4" t="str">
        <f ca="1">IFERROR(IF($B496&lt;&gt;"",VLOOKUP(IL$421,TabelleK75BI,7,FALSE),""),"")</f>
        <v/>
      </c>
      <c r="IM496" s="4" t="str">
        <f ca="1">IFERROR(IF($B496&lt;&gt;"",VLOOKUP(IM$421,TabelleK75BI,7,FALSE),""),"")</f>
        <v/>
      </c>
      <c r="IN496" s="4" t="str">
        <f ca="1">IFERROR(IF($B496&lt;&gt;"",VLOOKUP(IN$421,TabelleK75BI,7,FALSE),""),"")</f>
        <v/>
      </c>
      <c r="IO496" s="4" t="str">
        <f ca="1">IFERROR(IF($B496&lt;&gt;"",VLOOKUP(IO$421,TabelleK75BI,7,FALSE),""),"")</f>
        <v/>
      </c>
      <c r="IP496" s="4" t="str">
        <f ca="1">IFERROR(IF($B496&lt;&gt;"",VLOOKUP(IP$421,TabelleK75BI,7,FALSE),""),"")</f>
        <v/>
      </c>
      <c r="IQ496" s="4" t="str">
        <f ca="1">IFERROR(IF($B496&lt;&gt;"",VLOOKUP(IQ$421,TabelleK75BI,7,FALSE),""),"")</f>
        <v/>
      </c>
      <c r="IR496" s="4" t="str">
        <f ca="1">IFERROR(IF($B496&lt;&gt;"",VLOOKUP(IR$421,TabelleK75BI,7,FALSE),""),"")</f>
        <v/>
      </c>
      <c r="IS496" s="4" t="str">
        <f ca="1">IFERROR(IF($B496&lt;&gt;"",VLOOKUP(IS$421,TabelleK75BI,7,FALSE),""),"")</f>
        <v/>
      </c>
      <c r="IT496" s="4" t="str">
        <f ca="1">IFERROR(IF($B496&lt;&gt;"",VLOOKUP(IT$421,TabelleK75BI,7,FALSE),""),"")</f>
        <v/>
      </c>
      <c r="IU496" s="4" t="str">
        <f ca="1">IFERROR(IF($B496&lt;&gt;"",VLOOKUP(IU$421,TabelleK75BI,7,FALSE),""),"")</f>
        <v/>
      </c>
      <c r="IV496" s="4" t="str">
        <f ca="1">IFERROR(IF($B496&lt;&gt;"",VLOOKUP(IV$421,TabelleK75BI,7,FALSE),""),"")</f>
        <v/>
      </c>
      <c r="IW496" s="4" t="str">
        <f ca="1">IFERROR(IF($B496&lt;&gt;"",VLOOKUP(IW$421,TabelleK75BI,7,FALSE),""),"")</f>
        <v/>
      </c>
      <c r="IX496" s="4" t="str">
        <f ca="1">IFERROR(IF($B496&lt;&gt;"",VLOOKUP(IX$421,TabelleK75BI,7,FALSE),""),"")</f>
        <v/>
      </c>
      <c r="IY496" s="4" t="str">
        <f ca="1">IFERROR(IF($B496&lt;&gt;"",VLOOKUP(IY$421,TabelleK75BI,7,FALSE),""),"")</f>
        <v/>
      </c>
      <c r="IZ496" s="4" t="str">
        <f ca="1">IFERROR(IF($B496&lt;&gt;"",VLOOKUP(IZ$421,TabelleK75BI,7,FALSE),""),"")</f>
        <v/>
      </c>
      <c r="JA496" s="4" t="str">
        <f ca="1">IFERROR(IF($B496&lt;&gt;"",VLOOKUP(JA$421,TabelleK75BI,7,FALSE),""),"")</f>
        <v/>
      </c>
      <c r="JB496" s="4" t="str">
        <f ca="1">IFERROR(IF($B496&lt;&gt;"",VLOOKUP(JB$421,TabelleK75BI,7,FALSE),""),"")</f>
        <v/>
      </c>
      <c r="JC496" s="4" t="str">
        <f ca="1">IFERROR(IF($B496&lt;&gt;"",VLOOKUP(JC$421,TabelleK75BI,7,FALSE),""),"")</f>
        <v/>
      </c>
      <c r="JD496" s="4" t="str">
        <f ca="1">IFERROR(IF($B496&lt;&gt;"",VLOOKUP(JD$421,TabelleK75BI,7,FALSE),""),"")</f>
        <v/>
      </c>
      <c r="JE496" s="4" t="str">
        <f ca="1">IFERROR(IF($B496&lt;&gt;"",VLOOKUP(JE$421,TabelleK75BI,7,FALSE),""),"")</f>
        <v/>
      </c>
      <c r="JF496" s="4" t="str">
        <f ca="1">IFERROR(IF($B496&lt;&gt;"",VLOOKUP(JF$421,TabelleK75BI,7,FALSE),""),"")</f>
        <v/>
      </c>
      <c r="JG496" s="4" t="str">
        <f ca="1">IFERROR(IF($B496&lt;&gt;"",VLOOKUP(JG$421,TabelleK75BI,7,FALSE),""),"")</f>
        <v/>
      </c>
      <c r="JH496" s="4" t="str">
        <f ca="1">IFERROR(IF($B496&lt;&gt;"",VLOOKUP(JH$421,TabelleK75BI,7,FALSE),""),"")</f>
        <v/>
      </c>
      <c r="JI496" s="4" t="str">
        <f ca="1">IFERROR(IF($B496&lt;&gt;"",VLOOKUP(JI$421,TabelleK75BI,7,FALSE),""),"")</f>
        <v/>
      </c>
      <c r="JJ496" s="4" t="str">
        <f ca="1">IFERROR(IF($B496&lt;&gt;"",VLOOKUP(JJ$421,TabelleK75BI,7,FALSE),""),"")</f>
        <v/>
      </c>
      <c r="JK496" s="4" t="str">
        <f ca="1">IFERROR(IF($B496&lt;&gt;"",VLOOKUP(JK$421,TabelleK75BI,7,FALSE),""),"")</f>
        <v/>
      </c>
      <c r="JL496" s="4" t="str">
        <f ca="1">IFERROR(IF($B496&lt;&gt;"",VLOOKUP(JL$421,TabelleK75BI,7,FALSE),""),"")</f>
        <v/>
      </c>
      <c r="JM496" s="4" t="str">
        <f ca="1">IFERROR(IF($B496&lt;&gt;"",VLOOKUP(JM$421,TabelleK75BI,7,FALSE),""),"")</f>
        <v/>
      </c>
      <c r="JN496" s="4" t="str">
        <f ca="1">IFERROR(IF($B496&lt;&gt;"",VLOOKUP(JN$421,TabelleK75BI,7,FALSE),""),"")</f>
        <v/>
      </c>
      <c r="JO496" s="4" t="str">
        <f ca="1">IFERROR(IF($B496&lt;&gt;"",VLOOKUP(JO$421,TabelleK75BI,7,FALSE),""),"")</f>
        <v/>
      </c>
      <c r="JP496" s="4" t="str">
        <f ca="1">IFERROR(IF($B496&lt;&gt;"",VLOOKUP(JP$421,TabelleK75BI,7,FALSE),""),"")</f>
        <v/>
      </c>
      <c r="JQ496" s="4" t="str">
        <f ca="1">IFERROR(IF($B496&lt;&gt;"",VLOOKUP(JQ$421,TabelleK75BI,7,FALSE),""),"")</f>
        <v/>
      </c>
      <c r="JR496" s="4" t="str">
        <f ca="1">IFERROR(IF($B496&lt;&gt;"",VLOOKUP(JR$421,TabelleK75BI,7,FALSE),""),"")</f>
        <v/>
      </c>
      <c r="JS496" s="4" t="str">
        <f ca="1">IFERROR(IF($B496&lt;&gt;"",VLOOKUP(JS$421,TabelleK75BI,7,FALSE),""),"")</f>
        <v/>
      </c>
      <c r="JT496" s="4" t="str">
        <f ca="1">IFERROR(IF($B496&lt;&gt;"",VLOOKUP(JT$421,TabelleK75BI,7,FALSE),""),"")</f>
        <v/>
      </c>
      <c r="JU496" s="4" t="str">
        <f ca="1">IFERROR(IF($B496&lt;&gt;"",VLOOKUP(JU$421,TabelleK75BI,7,FALSE),""),"")</f>
        <v/>
      </c>
      <c r="JV496" s="4" t="str">
        <f ca="1">IFERROR(IF($B496&lt;&gt;"",VLOOKUP(JV$421,TabelleK75BI,7,FALSE),""),"")</f>
        <v/>
      </c>
      <c r="JW496" s="4" t="str">
        <f ca="1">IFERROR(IF($B496&lt;&gt;"",VLOOKUP(JW$421,TabelleK75BI,7,FALSE),""),"")</f>
        <v/>
      </c>
      <c r="JX496" s="4" t="str">
        <f ca="1">IFERROR(IF($B496&lt;&gt;"",VLOOKUP(JX$421,TabelleK75BI,7,FALSE),""),"")</f>
        <v/>
      </c>
      <c r="JY496" s="4" t="str">
        <f ca="1">IFERROR(IF($B496&lt;&gt;"",VLOOKUP(JY$421,TabelleK75BI,7,FALSE),""),"")</f>
        <v/>
      </c>
      <c r="JZ496" s="4" t="str">
        <f ca="1">IFERROR(IF($B496&lt;&gt;"",VLOOKUP(JZ$421,TabelleK75BI,7,FALSE),""),"")</f>
        <v/>
      </c>
      <c r="KA496" s="4" t="str">
        <f ca="1">IFERROR(IF($B496&lt;&gt;"",VLOOKUP(KA$421,TabelleK75BI,7,FALSE),""),"")</f>
        <v/>
      </c>
      <c r="KB496" s="4" t="str">
        <f ca="1">IFERROR(IF($B496&lt;&gt;"",VLOOKUP(KB$421,TabelleK75BI,7,FALSE),""),"")</f>
        <v/>
      </c>
      <c r="KC496" s="4" t="str">
        <f ca="1">IFERROR(IF($B496&lt;&gt;"",VLOOKUP(KC$421,TabelleK75BI,7,FALSE),""),"")</f>
        <v/>
      </c>
      <c r="KD496" s="4" t="str">
        <f ca="1">IFERROR(IF($B496&lt;&gt;"",VLOOKUP(KD$421,TabelleK75BI,7,FALSE),""),"")</f>
        <v/>
      </c>
      <c r="KE496" s="4" t="str">
        <f ca="1">IFERROR(IF($B496&lt;&gt;"",VLOOKUP(KE$421,TabelleK75BI,7,FALSE),""),"")</f>
        <v/>
      </c>
      <c r="KF496" s="4" t="str">
        <f ca="1">IFERROR(IF($B496&lt;&gt;"",VLOOKUP(KF$421,TabelleK75BI,7,FALSE),""),"")</f>
        <v/>
      </c>
      <c r="KG496" s="4" t="str">
        <f ca="1">IFERROR(IF($B496&lt;&gt;"",VLOOKUP(KG$421,TabelleK75BI,7,FALSE),""),"")</f>
        <v/>
      </c>
      <c r="KH496" s="4" t="str">
        <f ca="1">IFERROR(IF($B496&lt;&gt;"",VLOOKUP(KH$421,TabelleK75BI,7,FALSE),""),"")</f>
        <v/>
      </c>
      <c r="KI496" s="4" t="str">
        <f ca="1">IFERROR(IF($B496&lt;&gt;"",VLOOKUP(KI$421,TabelleK75BI,7,FALSE),""),"")</f>
        <v/>
      </c>
      <c r="KJ496" s="4" t="str">
        <f ca="1">IFERROR(IF($B496&lt;&gt;"",VLOOKUP(KJ$421,TabelleK75BI,7,FALSE),""),"")</f>
        <v/>
      </c>
      <c r="KK496" s="4" t="str">
        <f ca="1">IFERROR(IF($B496&lt;&gt;"",VLOOKUP(KK$421,TabelleK75BI,7,FALSE),""),"")</f>
        <v/>
      </c>
      <c r="KL496" s="4" t="str">
        <f ca="1">IFERROR(IF($B496&lt;&gt;"",VLOOKUP(KL$421,TabelleK75BI,7,FALSE),""),"")</f>
        <v/>
      </c>
      <c r="KM496" s="4" t="str">
        <f ca="1">IFERROR(IF($B496&lt;&gt;"",VLOOKUP(KM$421,TabelleK75BI,7,FALSE),""),"")</f>
        <v/>
      </c>
      <c r="KN496" s="4" t="str">
        <f ca="1">IFERROR(IF($B496&lt;&gt;"",VLOOKUP(KN$421,TabelleK75BI,7,FALSE),""),"")</f>
        <v/>
      </c>
      <c r="KO496" s="4" t="str">
        <f ca="1">IFERROR(IF($B496&lt;&gt;"",VLOOKUP(KO$421,TabelleK75BI,7,FALSE),""),"")</f>
        <v/>
      </c>
      <c r="KP496" s="4" t="str">
        <f ca="1">IFERROR(IF($B496&lt;&gt;"",VLOOKUP(KP$421,TabelleK75BI,7,FALSE),""),"")</f>
        <v/>
      </c>
      <c r="KQ496" s="4" t="str">
        <f ca="1">IFERROR(IF($B496&lt;&gt;"",VLOOKUP(KQ$421,TabelleK75BI,7,FALSE),""),"")</f>
        <v/>
      </c>
      <c r="KR496" s="4" t="str">
        <f>IFERROR(VLOOKUP($KR$421,TabelleK75BI,7,FALSE),"")</f>
        <v/>
      </c>
      <c r="KS496" s="4" t="str">
        <f>IFERROR(VLOOKUP($KS$421,TabelleK75BI,7,FALSE),"")</f>
        <v/>
      </c>
    </row>
    <row r="497" spans="2:305" ht="12.75" hidden="1" customHeight="1" x14ac:dyDescent="0.2">
      <c r="B497" s="140">
        <f ca="1">SUM(C497:KS497)</f>
        <v>892523.38</v>
      </c>
      <c r="C497" s="4">
        <f t="shared" ref="C497:BN497" ca="1" si="200">SUMIF(C422:C496,"&lt;1E+307")</f>
        <v>0</v>
      </c>
      <c r="D497" s="4">
        <f t="shared" ca="1" si="200"/>
        <v>0</v>
      </c>
      <c r="E497" s="4">
        <f t="shared" ca="1" si="200"/>
        <v>0</v>
      </c>
      <c r="F497" s="4">
        <f t="shared" ca="1" si="200"/>
        <v>0</v>
      </c>
      <c r="G497" s="4">
        <f t="shared" ca="1" si="200"/>
        <v>0</v>
      </c>
      <c r="H497" s="4">
        <f t="shared" ca="1" si="200"/>
        <v>0</v>
      </c>
      <c r="I497" s="4">
        <f t="shared" ca="1" si="200"/>
        <v>1326</v>
      </c>
      <c r="J497" s="4">
        <f t="shared" ca="1" si="200"/>
        <v>6464</v>
      </c>
      <c r="K497" s="4">
        <f t="shared" ca="1" si="200"/>
        <v>0</v>
      </c>
      <c r="L497" s="4">
        <f t="shared" ca="1" si="200"/>
        <v>0</v>
      </c>
      <c r="M497" s="4">
        <f t="shared" ca="1" si="200"/>
        <v>0</v>
      </c>
      <c r="N497" s="4">
        <f t="shared" ca="1" si="200"/>
        <v>0</v>
      </c>
      <c r="O497" s="4">
        <f t="shared" ca="1" si="200"/>
        <v>0</v>
      </c>
      <c r="P497" s="4">
        <f t="shared" ca="1" si="200"/>
        <v>0</v>
      </c>
      <c r="Q497" s="4">
        <f t="shared" ca="1" si="200"/>
        <v>0</v>
      </c>
      <c r="R497" s="4">
        <f t="shared" ca="1" si="200"/>
        <v>0</v>
      </c>
      <c r="S497" s="4">
        <f t="shared" ca="1" si="200"/>
        <v>0</v>
      </c>
      <c r="T497" s="4">
        <f t="shared" ca="1" si="200"/>
        <v>0</v>
      </c>
      <c r="U497" s="4">
        <f t="shared" ca="1" si="200"/>
        <v>0</v>
      </c>
      <c r="V497" s="4">
        <f t="shared" ca="1" si="200"/>
        <v>0</v>
      </c>
      <c r="W497" s="4">
        <f t="shared" ca="1" si="200"/>
        <v>0</v>
      </c>
      <c r="X497" s="4">
        <f t="shared" ca="1" si="200"/>
        <v>0</v>
      </c>
      <c r="Y497" s="4">
        <f t="shared" ca="1" si="200"/>
        <v>0</v>
      </c>
      <c r="Z497" s="4">
        <f t="shared" ca="1" si="200"/>
        <v>0</v>
      </c>
      <c r="AA497" s="4">
        <f t="shared" ca="1" si="200"/>
        <v>0</v>
      </c>
      <c r="AB497" s="4">
        <f t="shared" ca="1" si="200"/>
        <v>0</v>
      </c>
      <c r="AC497" s="4">
        <f t="shared" ca="1" si="200"/>
        <v>0</v>
      </c>
      <c r="AD497" s="4">
        <f t="shared" ca="1" si="200"/>
        <v>0</v>
      </c>
      <c r="AE497" s="4">
        <f t="shared" ca="1" si="200"/>
        <v>0</v>
      </c>
      <c r="AF497" s="4">
        <f t="shared" ca="1" si="200"/>
        <v>0</v>
      </c>
      <c r="AG497" s="4">
        <f t="shared" ca="1" si="200"/>
        <v>0</v>
      </c>
      <c r="AH497" s="4">
        <f t="shared" ca="1" si="200"/>
        <v>0</v>
      </c>
      <c r="AI497" s="4">
        <f t="shared" ca="1" si="200"/>
        <v>0</v>
      </c>
      <c r="AJ497" s="4">
        <f t="shared" ca="1" si="200"/>
        <v>0</v>
      </c>
      <c r="AK497" s="4">
        <f t="shared" ca="1" si="200"/>
        <v>0</v>
      </c>
      <c r="AL497" s="4">
        <f t="shared" ca="1" si="200"/>
        <v>0</v>
      </c>
      <c r="AM497" s="4">
        <f t="shared" ca="1" si="200"/>
        <v>0</v>
      </c>
      <c r="AN497" s="4">
        <f t="shared" ca="1" si="200"/>
        <v>0</v>
      </c>
      <c r="AO497" s="4">
        <f t="shared" ca="1" si="200"/>
        <v>0</v>
      </c>
      <c r="AP497" s="4">
        <f t="shared" ca="1" si="200"/>
        <v>0</v>
      </c>
      <c r="AQ497" s="4">
        <f t="shared" ca="1" si="200"/>
        <v>0</v>
      </c>
      <c r="AR497" s="4">
        <f t="shared" ca="1" si="200"/>
        <v>0</v>
      </c>
      <c r="AS497" s="4">
        <f t="shared" ca="1" si="200"/>
        <v>0</v>
      </c>
      <c r="AT497" s="4">
        <f t="shared" ca="1" si="200"/>
        <v>0</v>
      </c>
      <c r="AU497" s="4">
        <f t="shared" ca="1" si="200"/>
        <v>0</v>
      </c>
      <c r="AV497" s="4">
        <f t="shared" ca="1" si="200"/>
        <v>0</v>
      </c>
      <c r="AW497" s="4">
        <f t="shared" ca="1" si="200"/>
        <v>0</v>
      </c>
      <c r="AX497" s="4">
        <f t="shared" ca="1" si="200"/>
        <v>0</v>
      </c>
      <c r="AY497" s="4">
        <f t="shared" ca="1" si="200"/>
        <v>0</v>
      </c>
      <c r="AZ497" s="4">
        <f t="shared" ca="1" si="200"/>
        <v>0</v>
      </c>
      <c r="BA497" s="4">
        <f t="shared" ca="1" si="200"/>
        <v>0</v>
      </c>
      <c r="BB497" s="4">
        <f t="shared" ca="1" si="200"/>
        <v>0</v>
      </c>
      <c r="BC497" s="4">
        <f t="shared" ca="1" si="200"/>
        <v>0</v>
      </c>
      <c r="BD497" s="4">
        <f t="shared" ca="1" si="200"/>
        <v>109300.14</v>
      </c>
      <c r="BE497" s="4">
        <f t="shared" ca="1" si="200"/>
        <v>19729.34</v>
      </c>
      <c r="BF497" s="4">
        <f t="shared" ca="1" si="200"/>
        <v>0</v>
      </c>
      <c r="BG497" s="4">
        <f t="shared" ca="1" si="200"/>
        <v>0</v>
      </c>
      <c r="BH497" s="4">
        <f t="shared" ca="1" si="200"/>
        <v>0</v>
      </c>
      <c r="BI497" s="4">
        <f t="shared" ca="1" si="200"/>
        <v>138416.29999999999</v>
      </c>
      <c r="BJ497" s="4">
        <f t="shared" ca="1" si="200"/>
        <v>0</v>
      </c>
      <c r="BK497" s="4">
        <f t="shared" ca="1" si="200"/>
        <v>0</v>
      </c>
      <c r="BL497" s="4">
        <f t="shared" ca="1" si="200"/>
        <v>0</v>
      </c>
      <c r="BM497" s="4">
        <f t="shared" ca="1" si="200"/>
        <v>0</v>
      </c>
      <c r="BN497" s="4">
        <f t="shared" ca="1" si="200"/>
        <v>0</v>
      </c>
      <c r="BO497" s="4">
        <f t="shared" ref="BO497:DZ497" ca="1" si="201">SUMIF(BO422:BO496,"&lt;1E+307")</f>
        <v>0</v>
      </c>
      <c r="BP497" s="4">
        <f t="shared" ca="1" si="201"/>
        <v>0</v>
      </c>
      <c r="BQ497" s="4">
        <f t="shared" ca="1" si="201"/>
        <v>0</v>
      </c>
      <c r="BR497" s="4">
        <f t="shared" ca="1" si="201"/>
        <v>0</v>
      </c>
      <c r="BS497" s="4">
        <f t="shared" ca="1" si="201"/>
        <v>0</v>
      </c>
      <c r="BT497" s="4">
        <f t="shared" ca="1" si="201"/>
        <v>0</v>
      </c>
      <c r="BU497" s="4">
        <f t="shared" ca="1" si="201"/>
        <v>0</v>
      </c>
      <c r="BV497" s="4">
        <f t="shared" ca="1" si="201"/>
        <v>0</v>
      </c>
      <c r="BW497" s="4">
        <f t="shared" ca="1" si="201"/>
        <v>0</v>
      </c>
      <c r="BX497" s="4">
        <f t="shared" ca="1" si="201"/>
        <v>0</v>
      </c>
      <c r="BY497" s="4">
        <f t="shared" ca="1" si="201"/>
        <v>0</v>
      </c>
      <c r="BZ497" s="4">
        <f t="shared" ca="1" si="201"/>
        <v>0</v>
      </c>
      <c r="CA497" s="4">
        <f t="shared" ca="1" si="201"/>
        <v>0</v>
      </c>
      <c r="CB497" s="4">
        <f t="shared" ca="1" si="201"/>
        <v>0</v>
      </c>
      <c r="CC497" s="4">
        <f t="shared" ca="1" si="201"/>
        <v>0</v>
      </c>
      <c r="CD497" s="4">
        <f t="shared" ca="1" si="201"/>
        <v>0</v>
      </c>
      <c r="CE497" s="4">
        <f t="shared" ca="1" si="201"/>
        <v>0</v>
      </c>
      <c r="CF497" s="4">
        <f t="shared" ca="1" si="201"/>
        <v>0</v>
      </c>
      <c r="CG497" s="4">
        <f t="shared" ca="1" si="201"/>
        <v>0</v>
      </c>
      <c r="CH497" s="4">
        <f t="shared" ca="1" si="201"/>
        <v>0</v>
      </c>
      <c r="CI497" s="4">
        <f t="shared" ca="1" si="201"/>
        <v>486.53999999999996</v>
      </c>
      <c r="CJ497" s="4">
        <f t="shared" ca="1" si="201"/>
        <v>3038.08</v>
      </c>
      <c r="CK497" s="4">
        <f t="shared" ca="1" si="201"/>
        <v>0</v>
      </c>
      <c r="CL497" s="4">
        <f t="shared" ca="1" si="201"/>
        <v>0</v>
      </c>
      <c r="CM497" s="4">
        <f t="shared" ca="1" si="201"/>
        <v>0</v>
      </c>
      <c r="CN497" s="4">
        <f t="shared" ca="1" si="201"/>
        <v>0</v>
      </c>
      <c r="CO497" s="4">
        <f t="shared" ca="1" si="201"/>
        <v>0</v>
      </c>
      <c r="CP497" s="4">
        <f t="shared" ca="1" si="201"/>
        <v>0</v>
      </c>
      <c r="CQ497" s="4">
        <f t="shared" ca="1" si="201"/>
        <v>0</v>
      </c>
      <c r="CR497" s="4">
        <f t="shared" ca="1" si="201"/>
        <v>86.5</v>
      </c>
      <c r="CS497" s="4">
        <f t="shared" ca="1" si="201"/>
        <v>0</v>
      </c>
      <c r="CT497" s="4">
        <f t="shared" ca="1" si="201"/>
        <v>0</v>
      </c>
      <c r="CU497" s="4">
        <f t="shared" ca="1" si="201"/>
        <v>0</v>
      </c>
      <c r="CV497" s="4">
        <f t="shared" ca="1" si="201"/>
        <v>0</v>
      </c>
      <c r="CW497" s="4">
        <f t="shared" ca="1" si="201"/>
        <v>0</v>
      </c>
      <c r="CX497" s="4">
        <f t="shared" ca="1" si="201"/>
        <v>552.84</v>
      </c>
      <c r="CY497" s="4">
        <f t="shared" ca="1" si="201"/>
        <v>167407.5</v>
      </c>
      <c r="CZ497" s="4">
        <f t="shared" ca="1" si="201"/>
        <v>0</v>
      </c>
      <c r="DA497" s="4">
        <f t="shared" ca="1" si="201"/>
        <v>0</v>
      </c>
      <c r="DB497" s="4">
        <f t="shared" ca="1" si="201"/>
        <v>0</v>
      </c>
      <c r="DC497" s="4">
        <f t="shared" ca="1" si="201"/>
        <v>105078.48999999999</v>
      </c>
      <c r="DD497" s="4">
        <f t="shared" ca="1" si="201"/>
        <v>0</v>
      </c>
      <c r="DE497" s="4">
        <f t="shared" ca="1" si="201"/>
        <v>0</v>
      </c>
      <c r="DF497" s="4">
        <f t="shared" ca="1" si="201"/>
        <v>0</v>
      </c>
      <c r="DG497" s="4">
        <f t="shared" ca="1" si="201"/>
        <v>0</v>
      </c>
      <c r="DH497" s="4">
        <f t="shared" ca="1" si="201"/>
        <v>0</v>
      </c>
      <c r="DI497" s="4">
        <f t="shared" ca="1" si="201"/>
        <v>0</v>
      </c>
      <c r="DJ497" s="4">
        <f t="shared" ca="1" si="201"/>
        <v>0</v>
      </c>
      <c r="DK497" s="4">
        <f t="shared" ca="1" si="201"/>
        <v>0</v>
      </c>
      <c r="DL497" s="4">
        <f t="shared" ca="1" si="201"/>
        <v>0</v>
      </c>
      <c r="DM497" s="4">
        <f t="shared" ca="1" si="201"/>
        <v>0</v>
      </c>
      <c r="DN497" s="4">
        <f t="shared" ca="1" si="201"/>
        <v>0</v>
      </c>
      <c r="DO497" s="4">
        <f t="shared" ca="1" si="201"/>
        <v>7735.59</v>
      </c>
      <c r="DP497" s="4">
        <f t="shared" ca="1" si="201"/>
        <v>0</v>
      </c>
      <c r="DQ497" s="4">
        <f t="shared" ca="1" si="201"/>
        <v>0</v>
      </c>
      <c r="DR497" s="4">
        <f t="shared" ca="1" si="201"/>
        <v>0</v>
      </c>
      <c r="DS497" s="4">
        <f t="shared" ca="1" si="201"/>
        <v>105905.8</v>
      </c>
      <c r="DT497" s="4">
        <f t="shared" ca="1" si="201"/>
        <v>0</v>
      </c>
      <c r="DU497" s="4">
        <f t="shared" ca="1" si="201"/>
        <v>0</v>
      </c>
      <c r="DV497" s="4">
        <f t="shared" ca="1" si="201"/>
        <v>0</v>
      </c>
      <c r="DW497" s="4">
        <f t="shared" ca="1" si="201"/>
        <v>0</v>
      </c>
      <c r="DX497" s="4">
        <f t="shared" ca="1" si="201"/>
        <v>0</v>
      </c>
      <c r="DY497" s="4">
        <f t="shared" ca="1" si="201"/>
        <v>0</v>
      </c>
      <c r="DZ497" s="4">
        <f t="shared" ca="1" si="201"/>
        <v>0</v>
      </c>
      <c r="EA497" s="4">
        <f t="shared" ref="EA497:GL497" ca="1" si="202">SUMIF(EA422:EA496,"&lt;1E+307")</f>
        <v>0</v>
      </c>
      <c r="EB497" s="4">
        <f t="shared" ca="1" si="202"/>
        <v>0</v>
      </c>
      <c r="EC497" s="4">
        <f t="shared" ca="1" si="202"/>
        <v>0</v>
      </c>
      <c r="ED497" s="4">
        <f t="shared" ca="1" si="202"/>
        <v>0</v>
      </c>
      <c r="EE497" s="4">
        <f t="shared" ca="1" si="202"/>
        <v>65743.929999999993</v>
      </c>
      <c r="EF497" s="4">
        <f t="shared" ca="1" si="202"/>
        <v>0</v>
      </c>
      <c r="EG497" s="4">
        <f t="shared" ca="1" si="202"/>
        <v>0</v>
      </c>
      <c r="EH497" s="4">
        <f t="shared" ca="1" si="202"/>
        <v>0</v>
      </c>
      <c r="EI497" s="4">
        <f t="shared" ca="1" si="202"/>
        <v>38445.880000000005</v>
      </c>
      <c r="EJ497" s="4">
        <f t="shared" ca="1" si="202"/>
        <v>0</v>
      </c>
      <c r="EK497" s="4">
        <f t="shared" ca="1" si="202"/>
        <v>0</v>
      </c>
      <c r="EL497" s="4">
        <f t="shared" ca="1" si="202"/>
        <v>0</v>
      </c>
      <c r="EM497" s="4">
        <f t="shared" ca="1" si="202"/>
        <v>0</v>
      </c>
      <c r="EN497" s="4">
        <f t="shared" ca="1" si="202"/>
        <v>0</v>
      </c>
      <c r="EO497" s="4">
        <f t="shared" ca="1" si="202"/>
        <v>0</v>
      </c>
      <c r="EP497" s="4">
        <f t="shared" ca="1" si="202"/>
        <v>0</v>
      </c>
      <c r="EQ497" s="4">
        <f t="shared" ca="1" si="202"/>
        <v>0</v>
      </c>
      <c r="ER497" s="4">
        <f t="shared" ca="1" si="202"/>
        <v>0</v>
      </c>
      <c r="ES497" s="4">
        <f t="shared" ca="1" si="202"/>
        <v>0</v>
      </c>
      <c r="ET497" s="4">
        <f t="shared" ca="1" si="202"/>
        <v>0</v>
      </c>
      <c r="EU497" s="4">
        <f t="shared" ca="1" si="202"/>
        <v>0</v>
      </c>
      <c r="EV497" s="4">
        <f t="shared" ca="1" si="202"/>
        <v>0</v>
      </c>
      <c r="EW497" s="4">
        <f t="shared" ca="1" si="202"/>
        <v>0</v>
      </c>
      <c r="EX497" s="4">
        <f t="shared" ca="1" si="202"/>
        <v>0</v>
      </c>
      <c r="EY497" s="4">
        <f t="shared" ca="1" si="202"/>
        <v>0</v>
      </c>
      <c r="EZ497" s="4">
        <f t="shared" ca="1" si="202"/>
        <v>0</v>
      </c>
      <c r="FA497" s="4">
        <f t="shared" ca="1" si="202"/>
        <v>0</v>
      </c>
      <c r="FB497" s="4">
        <f t="shared" ca="1" si="202"/>
        <v>0</v>
      </c>
      <c r="FC497" s="4">
        <f t="shared" ca="1" si="202"/>
        <v>0</v>
      </c>
      <c r="FD497" s="4">
        <f t="shared" ca="1" si="202"/>
        <v>0</v>
      </c>
      <c r="FE497" s="4">
        <f t="shared" ca="1" si="202"/>
        <v>0</v>
      </c>
      <c r="FF497" s="4">
        <f t="shared" ca="1" si="202"/>
        <v>0</v>
      </c>
      <c r="FG497" s="4">
        <f t="shared" ca="1" si="202"/>
        <v>0</v>
      </c>
      <c r="FH497" s="4">
        <f t="shared" ca="1" si="202"/>
        <v>0</v>
      </c>
      <c r="FI497" s="4">
        <f t="shared" ca="1" si="202"/>
        <v>0</v>
      </c>
      <c r="FJ497" s="4">
        <f t="shared" ca="1" si="202"/>
        <v>0</v>
      </c>
      <c r="FK497" s="4">
        <f t="shared" ca="1" si="202"/>
        <v>0</v>
      </c>
      <c r="FL497" s="4">
        <f t="shared" ca="1" si="202"/>
        <v>0</v>
      </c>
      <c r="FM497" s="4">
        <f t="shared" ca="1" si="202"/>
        <v>0</v>
      </c>
      <c r="FN497" s="4">
        <f t="shared" ca="1" si="202"/>
        <v>89281.170000000013</v>
      </c>
      <c r="FO497" s="4">
        <f t="shared" ca="1" si="202"/>
        <v>0</v>
      </c>
      <c r="FP497" s="4">
        <f t="shared" ca="1" si="202"/>
        <v>0</v>
      </c>
      <c r="FQ497" s="4">
        <f t="shared" ca="1" si="202"/>
        <v>0</v>
      </c>
      <c r="FR497" s="4">
        <f t="shared" ca="1" si="202"/>
        <v>0</v>
      </c>
      <c r="FS497" s="4">
        <f t="shared" ca="1" si="202"/>
        <v>0</v>
      </c>
      <c r="FT497" s="4">
        <f t="shared" ca="1" si="202"/>
        <v>0</v>
      </c>
      <c r="FU497" s="4">
        <f t="shared" ca="1" si="202"/>
        <v>0</v>
      </c>
      <c r="FV497" s="4">
        <f t="shared" ca="1" si="202"/>
        <v>0</v>
      </c>
      <c r="FW497" s="4">
        <f t="shared" ca="1" si="202"/>
        <v>0</v>
      </c>
      <c r="FX497" s="4">
        <f t="shared" ca="1" si="202"/>
        <v>0</v>
      </c>
      <c r="FY497" s="4">
        <f t="shared" ca="1" si="202"/>
        <v>0</v>
      </c>
      <c r="FZ497" s="4">
        <f t="shared" ca="1" si="202"/>
        <v>0</v>
      </c>
      <c r="GA497" s="4">
        <f t="shared" ca="1" si="202"/>
        <v>0</v>
      </c>
      <c r="GB497" s="4">
        <f t="shared" ca="1" si="202"/>
        <v>0</v>
      </c>
      <c r="GC497" s="4">
        <f t="shared" ca="1" si="202"/>
        <v>0</v>
      </c>
      <c r="GD497" s="4">
        <f t="shared" ca="1" si="202"/>
        <v>0</v>
      </c>
      <c r="GE497" s="4">
        <f t="shared" ca="1" si="202"/>
        <v>0</v>
      </c>
      <c r="GF497" s="4">
        <f t="shared" ca="1" si="202"/>
        <v>0</v>
      </c>
      <c r="GG497" s="4">
        <f t="shared" ca="1" si="202"/>
        <v>0</v>
      </c>
      <c r="GH497" s="4">
        <f t="shared" ca="1" si="202"/>
        <v>0</v>
      </c>
      <c r="GI497" s="4">
        <f t="shared" ca="1" si="202"/>
        <v>0</v>
      </c>
      <c r="GJ497" s="4">
        <f t="shared" ca="1" si="202"/>
        <v>0</v>
      </c>
      <c r="GK497" s="4">
        <f t="shared" ca="1" si="202"/>
        <v>0</v>
      </c>
      <c r="GL497" s="4">
        <f t="shared" ca="1" si="202"/>
        <v>0</v>
      </c>
      <c r="GM497" s="4">
        <f t="shared" ref="GM497:IX497" ca="1" si="203">SUMIF(GM422:GM496,"&lt;1E+307")</f>
        <v>0</v>
      </c>
      <c r="GN497" s="4">
        <f t="shared" ca="1" si="203"/>
        <v>0</v>
      </c>
      <c r="GO497" s="4">
        <f t="shared" ca="1" si="203"/>
        <v>0</v>
      </c>
      <c r="GP497" s="4">
        <f t="shared" ca="1" si="203"/>
        <v>0</v>
      </c>
      <c r="GQ497" s="4">
        <f t="shared" ca="1" si="203"/>
        <v>0</v>
      </c>
      <c r="GR497" s="4">
        <f t="shared" ca="1" si="203"/>
        <v>0</v>
      </c>
      <c r="GS497" s="4">
        <f t="shared" ca="1" si="203"/>
        <v>0</v>
      </c>
      <c r="GT497" s="4">
        <f t="shared" ca="1" si="203"/>
        <v>0</v>
      </c>
      <c r="GU497" s="4">
        <f t="shared" ca="1" si="203"/>
        <v>0</v>
      </c>
      <c r="GV497" s="4">
        <f t="shared" ca="1" si="203"/>
        <v>0</v>
      </c>
      <c r="GW497" s="4">
        <f t="shared" ca="1" si="203"/>
        <v>0</v>
      </c>
      <c r="GX497" s="4">
        <f t="shared" ca="1" si="203"/>
        <v>0</v>
      </c>
      <c r="GY497" s="4">
        <f t="shared" ca="1" si="203"/>
        <v>0</v>
      </c>
      <c r="GZ497" s="4">
        <f t="shared" ca="1" si="203"/>
        <v>0</v>
      </c>
      <c r="HA497" s="4">
        <f t="shared" ca="1" si="203"/>
        <v>0</v>
      </c>
      <c r="HB497" s="4">
        <f t="shared" ca="1" si="203"/>
        <v>0</v>
      </c>
      <c r="HC497" s="4">
        <f t="shared" ca="1" si="203"/>
        <v>0</v>
      </c>
      <c r="HD497" s="4">
        <f t="shared" ca="1" si="203"/>
        <v>0</v>
      </c>
      <c r="HE497" s="4">
        <f t="shared" ca="1" si="203"/>
        <v>0</v>
      </c>
      <c r="HF497" s="4">
        <f t="shared" ca="1" si="203"/>
        <v>0</v>
      </c>
      <c r="HG497" s="4">
        <f t="shared" ca="1" si="203"/>
        <v>0</v>
      </c>
      <c r="HH497" s="4">
        <f t="shared" ca="1" si="203"/>
        <v>22091.96</v>
      </c>
      <c r="HI497" s="4">
        <f t="shared" ca="1" si="203"/>
        <v>0</v>
      </c>
      <c r="HJ497" s="4">
        <f t="shared" ca="1" si="203"/>
        <v>0</v>
      </c>
      <c r="HK497" s="4">
        <f t="shared" ca="1" si="203"/>
        <v>0</v>
      </c>
      <c r="HL497" s="4">
        <f t="shared" ca="1" si="203"/>
        <v>0</v>
      </c>
      <c r="HM497" s="4">
        <f t="shared" ca="1" si="203"/>
        <v>0</v>
      </c>
      <c r="HN497" s="4">
        <f t="shared" ca="1" si="203"/>
        <v>0</v>
      </c>
      <c r="HO497" s="4">
        <f t="shared" ca="1" si="203"/>
        <v>0</v>
      </c>
      <c r="HP497" s="4">
        <f t="shared" ca="1" si="203"/>
        <v>0</v>
      </c>
      <c r="HQ497" s="4">
        <f t="shared" ca="1" si="203"/>
        <v>0</v>
      </c>
      <c r="HR497" s="4">
        <f t="shared" ca="1" si="203"/>
        <v>0</v>
      </c>
      <c r="HS497" s="4">
        <f t="shared" ca="1" si="203"/>
        <v>0</v>
      </c>
      <c r="HT497" s="4">
        <f t="shared" ca="1" si="203"/>
        <v>0</v>
      </c>
      <c r="HU497" s="4">
        <f t="shared" ca="1" si="203"/>
        <v>0</v>
      </c>
      <c r="HV497" s="4">
        <f t="shared" ca="1" si="203"/>
        <v>0</v>
      </c>
      <c r="HW497" s="4">
        <f t="shared" ca="1" si="203"/>
        <v>0</v>
      </c>
      <c r="HX497" s="4">
        <f t="shared" ca="1" si="203"/>
        <v>0</v>
      </c>
      <c r="HY497" s="4">
        <f t="shared" ca="1" si="203"/>
        <v>0</v>
      </c>
      <c r="HZ497" s="4">
        <f t="shared" ca="1" si="203"/>
        <v>0</v>
      </c>
      <c r="IA497" s="4">
        <f t="shared" ca="1" si="203"/>
        <v>0</v>
      </c>
      <c r="IB497" s="4">
        <f t="shared" ca="1" si="203"/>
        <v>0</v>
      </c>
      <c r="IC497" s="4">
        <f t="shared" ca="1" si="203"/>
        <v>0</v>
      </c>
      <c r="ID497" s="4">
        <f t="shared" ca="1" si="203"/>
        <v>0</v>
      </c>
      <c r="IE497" s="4">
        <f t="shared" ca="1" si="203"/>
        <v>0</v>
      </c>
      <c r="IF497" s="4">
        <f t="shared" ca="1" si="203"/>
        <v>0</v>
      </c>
      <c r="IG497" s="4">
        <f t="shared" ca="1" si="203"/>
        <v>0</v>
      </c>
      <c r="IH497" s="4">
        <f t="shared" ca="1" si="203"/>
        <v>0</v>
      </c>
      <c r="II497" s="4">
        <f t="shared" ca="1" si="203"/>
        <v>0</v>
      </c>
      <c r="IJ497" s="4">
        <f t="shared" ca="1" si="203"/>
        <v>0</v>
      </c>
      <c r="IK497" s="4">
        <f t="shared" ca="1" si="203"/>
        <v>0</v>
      </c>
      <c r="IL497" s="4">
        <f t="shared" ca="1" si="203"/>
        <v>0</v>
      </c>
      <c r="IM497" s="4">
        <f t="shared" ca="1" si="203"/>
        <v>0</v>
      </c>
      <c r="IN497" s="4">
        <f t="shared" ca="1" si="203"/>
        <v>0</v>
      </c>
      <c r="IO497" s="4">
        <f t="shared" ca="1" si="203"/>
        <v>405.50000000000006</v>
      </c>
      <c r="IP497" s="4">
        <f t="shared" ca="1" si="203"/>
        <v>0</v>
      </c>
      <c r="IQ497" s="4">
        <f t="shared" ca="1" si="203"/>
        <v>0</v>
      </c>
      <c r="IR497" s="4">
        <f t="shared" ca="1" si="203"/>
        <v>0</v>
      </c>
      <c r="IS497" s="4">
        <f t="shared" ca="1" si="203"/>
        <v>235.20000000000002</v>
      </c>
      <c r="IT497" s="4">
        <f t="shared" ca="1" si="203"/>
        <v>0</v>
      </c>
      <c r="IU497" s="4">
        <f t="shared" ca="1" si="203"/>
        <v>10641.15</v>
      </c>
      <c r="IV497" s="4">
        <f t="shared" ca="1" si="203"/>
        <v>0</v>
      </c>
      <c r="IW497" s="4">
        <f t="shared" ca="1" si="203"/>
        <v>0</v>
      </c>
      <c r="IX497" s="4">
        <f t="shared" ca="1" si="203"/>
        <v>0</v>
      </c>
      <c r="IY497" s="4">
        <f t="shared" ref="IY497:KS497" ca="1" si="204">SUMIF(IY422:IY496,"&lt;1E+307")</f>
        <v>0</v>
      </c>
      <c r="IZ497" s="4">
        <f t="shared" ca="1" si="204"/>
        <v>0</v>
      </c>
      <c r="JA497" s="4">
        <f t="shared" ca="1" si="204"/>
        <v>0</v>
      </c>
      <c r="JB497" s="4">
        <f t="shared" ca="1" si="204"/>
        <v>0</v>
      </c>
      <c r="JC497" s="4">
        <f t="shared" ca="1" si="204"/>
        <v>0</v>
      </c>
      <c r="JD497" s="4">
        <f t="shared" ca="1" si="204"/>
        <v>0</v>
      </c>
      <c r="JE497" s="4">
        <f t="shared" ca="1" si="204"/>
        <v>0</v>
      </c>
      <c r="JF497" s="4">
        <f t="shared" ca="1" si="204"/>
        <v>0</v>
      </c>
      <c r="JG497" s="4">
        <f t="shared" ca="1" si="204"/>
        <v>0</v>
      </c>
      <c r="JH497" s="4">
        <f t="shared" ca="1" si="204"/>
        <v>0</v>
      </c>
      <c r="JI497" s="4">
        <f t="shared" ca="1" si="204"/>
        <v>0</v>
      </c>
      <c r="JJ497" s="4">
        <f t="shared" ca="1" si="204"/>
        <v>0</v>
      </c>
      <c r="JK497" s="4">
        <f t="shared" ca="1" si="204"/>
        <v>0</v>
      </c>
      <c r="JL497" s="4">
        <f t="shared" ca="1" si="204"/>
        <v>0</v>
      </c>
      <c r="JM497" s="4">
        <f t="shared" ca="1" si="204"/>
        <v>0</v>
      </c>
      <c r="JN497" s="4">
        <f t="shared" ca="1" si="204"/>
        <v>0</v>
      </c>
      <c r="JO497" s="4">
        <f t="shared" ca="1" si="204"/>
        <v>0</v>
      </c>
      <c r="JP497" s="4">
        <f t="shared" ca="1" si="204"/>
        <v>0</v>
      </c>
      <c r="JQ497" s="4">
        <f t="shared" ca="1" si="204"/>
        <v>0</v>
      </c>
      <c r="JR497" s="4">
        <f t="shared" ca="1" si="204"/>
        <v>0</v>
      </c>
      <c r="JS497" s="4">
        <f t="shared" ca="1" si="204"/>
        <v>0</v>
      </c>
      <c r="JT497" s="4">
        <f t="shared" ca="1" si="204"/>
        <v>0</v>
      </c>
      <c r="JU497" s="4">
        <f t="shared" ca="1" si="204"/>
        <v>0</v>
      </c>
      <c r="JV497" s="4">
        <f t="shared" ca="1" si="204"/>
        <v>0</v>
      </c>
      <c r="JW497" s="4">
        <f t="shared" ca="1" si="204"/>
        <v>0</v>
      </c>
      <c r="JX497" s="4">
        <f t="shared" ca="1" si="204"/>
        <v>0</v>
      </c>
      <c r="JY497" s="4">
        <f t="shared" ca="1" si="204"/>
        <v>0</v>
      </c>
      <c r="JZ497" s="4">
        <f t="shared" ca="1" si="204"/>
        <v>0</v>
      </c>
      <c r="KA497" s="4">
        <f t="shared" ca="1" si="204"/>
        <v>0</v>
      </c>
      <c r="KB497" s="4">
        <f t="shared" ca="1" si="204"/>
        <v>0</v>
      </c>
      <c r="KC497" s="4">
        <f t="shared" ca="1" si="204"/>
        <v>0</v>
      </c>
      <c r="KD497" s="4">
        <f t="shared" ca="1" si="204"/>
        <v>0</v>
      </c>
      <c r="KE497" s="4">
        <f t="shared" ca="1" si="204"/>
        <v>0</v>
      </c>
      <c r="KF497" s="4">
        <f t="shared" ca="1" si="204"/>
        <v>151.47</v>
      </c>
      <c r="KG497" s="4">
        <f t="shared" ca="1" si="204"/>
        <v>0</v>
      </c>
      <c r="KH497" s="4">
        <f t="shared" ca="1" si="204"/>
        <v>0</v>
      </c>
      <c r="KI497" s="4">
        <f t="shared" ca="1" si="204"/>
        <v>0</v>
      </c>
      <c r="KJ497" s="4">
        <f t="shared" ca="1" si="204"/>
        <v>0</v>
      </c>
      <c r="KK497" s="4">
        <f t="shared" ca="1" si="204"/>
        <v>0</v>
      </c>
      <c r="KL497" s="4">
        <f t="shared" ca="1" si="204"/>
        <v>0</v>
      </c>
      <c r="KM497" s="4">
        <f t="shared" ca="1" si="204"/>
        <v>0</v>
      </c>
      <c r="KN497" s="4">
        <f t="shared" ca="1" si="204"/>
        <v>0</v>
      </c>
      <c r="KO497" s="4">
        <f t="shared" ca="1" si="204"/>
        <v>0</v>
      </c>
      <c r="KP497" s="4">
        <f t="shared" ca="1" si="204"/>
        <v>0</v>
      </c>
      <c r="KQ497" s="4">
        <f t="shared" ca="1" si="204"/>
        <v>0</v>
      </c>
      <c r="KR497" s="4">
        <f t="shared" ca="1" si="204"/>
        <v>0</v>
      </c>
      <c r="KS497" s="4">
        <f t="shared" ca="1" si="204"/>
        <v>0</v>
      </c>
    </row>
    <row r="498" spans="2:305" ht="12.75" hidden="1" customHeight="1" x14ac:dyDescent="0.2">
      <c r="B498" s="140"/>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c r="IR498" s="4"/>
      <c r="IS498" s="4"/>
      <c r="IT498" s="4"/>
      <c r="IU498" s="4"/>
      <c r="IV498" s="4"/>
      <c r="IW498" s="4"/>
      <c r="IX498" s="4"/>
      <c r="IY498" s="4"/>
      <c r="IZ498" s="4"/>
      <c r="JA498" s="4"/>
      <c r="JB498" s="4"/>
      <c r="JC498" s="4"/>
      <c r="JD498" s="4"/>
      <c r="JE498" s="4"/>
      <c r="JF498" s="4"/>
      <c r="JG498" s="4"/>
      <c r="JH498" s="4"/>
      <c r="JI498" s="4"/>
      <c r="JJ498" s="4"/>
      <c r="JK498" s="4"/>
      <c r="JL498" s="4"/>
      <c r="JM498" s="4"/>
      <c r="JN498" s="4"/>
      <c r="JO498" s="4"/>
      <c r="JP498" s="4"/>
      <c r="JQ498" s="4"/>
      <c r="JR498" s="4"/>
      <c r="JS498" s="4"/>
      <c r="JT498" s="4"/>
      <c r="JU498" s="4"/>
      <c r="JV498" s="4"/>
      <c r="JW498" s="4"/>
      <c r="JX498" s="4"/>
      <c r="JY498" s="4"/>
      <c r="JZ498" s="4"/>
      <c r="KA498" s="4"/>
      <c r="KB498" s="4"/>
      <c r="KC498" s="4"/>
      <c r="KD498" s="4"/>
      <c r="KE498" s="4"/>
      <c r="KF498" s="4"/>
      <c r="KG498" s="4"/>
      <c r="KH498" s="4"/>
      <c r="KI498" s="4"/>
      <c r="KJ498" s="4"/>
      <c r="KK498" s="4"/>
      <c r="KL498" s="4"/>
      <c r="KM498" s="4"/>
      <c r="KN498" s="4"/>
      <c r="KO498" s="4"/>
      <c r="KP498" s="4"/>
      <c r="KQ498" s="4"/>
      <c r="KR498" s="4"/>
      <c r="KS498" s="4"/>
    </row>
    <row r="499" spans="2:305" ht="12.75" hidden="1" customHeight="1" x14ac:dyDescent="0.2">
      <c r="B499" s="140"/>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c r="IR499" s="4"/>
      <c r="IS499" s="4"/>
      <c r="IT499" s="4"/>
      <c r="IU499" s="4"/>
      <c r="IV499" s="4"/>
      <c r="IW499" s="4"/>
      <c r="IX499" s="4"/>
      <c r="IY499" s="4"/>
      <c r="IZ499" s="4"/>
      <c r="JA499" s="4"/>
      <c r="JB499" s="4"/>
      <c r="JC499" s="4"/>
      <c r="JD499" s="4"/>
      <c r="JE499" s="4"/>
      <c r="JF499" s="4"/>
      <c r="JG499" s="4"/>
      <c r="JH499" s="4"/>
      <c r="JI499" s="4"/>
      <c r="JJ499" s="4"/>
      <c r="JK499" s="4"/>
      <c r="JL499" s="4"/>
      <c r="JM499" s="4"/>
      <c r="JN499" s="4"/>
      <c r="JO499" s="4"/>
      <c r="JP499" s="4"/>
      <c r="JQ499" s="4"/>
      <c r="JR499" s="4"/>
      <c r="JS499" s="4"/>
      <c r="JT499" s="4"/>
      <c r="JU499" s="4"/>
      <c r="JV499" s="4"/>
      <c r="JW499" s="4"/>
      <c r="JX499" s="4"/>
      <c r="JY499" s="4"/>
      <c r="JZ499" s="4"/>
      <c r="KA499" s="4"/>
      <c r="KB499" s="4"/>
      <c r="KC499" s="4"/>
      <c r="KD499" s="4"/>
      <c r="KE499" s="4"/>
      <c r="KF499" s="4"/>
      <c r="KG499" s="4"/>
      <c r="KH499" s="4"/>
      <c r="KI499" s="4"/>
      <c r="KJ499" s="4"/>
      <c r="KK499" s="4"/>
      <c r="KL499" s="4"/>
      <c r="KM499" s="4"/>
      <c r="KN499" s="4"/>
      <c r="KO499" s="4"/>
      <c r="KP499" s="4"/>
      <c r="KQ499" s="4"/>
      <c r="KR499" s="4"/>
      <c r="KS499" s="4"/>
    </row>
    <row r="500" spans="2:305" ht="12.75" hidden="1" customHeight="1" x14ac:dyDescent="0.2">
      <c r="B500" s="140"/>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c r="IR500" s="4"/>
      <c r="IS500" s="4"/>
      <c r="IT500" s="4"/>
      <c r="IU500" s="4"/>
      <c r="IV500" s="4"/>
      <c r="IW500" s="4"/>
      <c r="IX500" s="4"/>
      <c r="IY500" s="4"/>
      <c r="IZ500" s="4"/>
      <c r="JA500" s="4"/>
      <c r="JB500" s="4"/>
      <c r="JC500" s="4"/>
      <c r="JD500" s="4"/>
      <c r="JE500" s="4"/>
      <c r="JF500" s="4"/>
      <c r="JG500" s="4"/>
      <c r="JH500" s="4"/>
      <c r="JI500" s="4"/>
      <c r="JJ500" s="4"/>
      <c r="JK500" s="4"/>
      <c r="JL500" s="4"/>
      <c r="JM500" s="4"/>
      <c r="JN500" s="4"/>
      <c r="JO500" s="4"/>
      <c r="JP500" s="4"/>
      <c r="JQ500" s="4"/>
      <c r="JR500" s="4"/>
      <c r="JS500" s="4"/>
      <c r="JT500" s="4"/>
      <c r="JU500" s="4"/>
      <c r="JV500" s="4"/>
      <c r="JW500" s="4"/>
      <c r="JX500" s="4"/>
      <c r="JY500" s="4"/>
      <c r="JZ500" s="4"/>
      <c r="KA500" s="4"/>
      <c r="KB500" s="4"/>
      <c r="KC500" s="4"/>
      <c r="KD500" s="4"/>
      <c r="KE500" s="4"/>
      <c r="KF500" s="4"/>
      <c r="KG500" s="4"/>
      <c r="KH500" s="4"/>
      <c r="KI500" s="4"/>
      <c r="KJ500" s="4"/>
      <c r="KK500" s="4"/>
      <c r="KL500" s="4"/>
      <c r="KM500" s="4"/>
      <c r="KN500" s="4"/>
      <c r="KO500" s="4"/>
      <c r="KP500" s="4"/>
      <c r="KQ500" s="4"/>
      <c r="KR500" s="4"/>
      <c r="KS500" s="4"/>
    </row>
    <row r="501" spans="2:305" ht="12.75" hidden="1" customHeight="1" x14ac:dyDescent="0.2">
      <c r="B501" s="138"/>
    </row>
    <row r="502" spans="2:305" ht="12.75" hidden="1" customHeight="1" x14ac:dyDescent="0.2">
      <c r="B502" s="138" t="s">
        <v>237</v>
      </c>
    </row>
    <row r="503" spans="2:305" s="45" customFormat="1" ht="12.75" hidden="1" customHeight="1" x14ac:dyDescent="0.2">
      <c r="B503" s="139"/>
      <c r="C503" s="45" t="str">
        <f>C421</f>
        <v>A1-J</v>
      </c>
      <c r="D503" s="45" t="str">
        <f t="shared" ref="D503:BO503" si="205">D421</f>
        <v>A1-J2</v>
      </c>
      <c r="E503" s="45" t="str">
        <f t="shared" si="205"/>
        <v>A1-Q</v>
      </c>
      <c r="F503" s="45" t="str">
        <f t="shared" si="205"/>
        <v>A1-J6</v>
      </c>
      <c r="G503" s="45" t="str">
        <f t="shared" si="205"/>
        <v>A1-M</v>
      </c>
      <c r="H503" s="45" t="str">
        <f t="shared" si="205"/>
        <v>A1-14</v>
      </c>
      <c r="I503" s="45" t="str">
        <f t="shared" si="205"/>
        <v>A1-W</v>
      </c>
      <c r="J503" s="45" t="str">
        <f t="shared" si="205"/>
        <v>A1-2</v>
      </c>
      <c r="K503" s="45" t="str">
        <f t="shared" si="205"/>
        <v>A1-2,5</v>
      </c>
      <c r="L503" s="45" t="str">
        <f t="shared" si="205"/>
        <v>A1-3</v>
      </c>
      <c r="M503" s="45" t="str">
        <f t="shared" si="205"/>
        <v>A1-4</v>
      </c>
      <c r="N503" s="45" t="str">
        <f t="shared" si="205"/>
        <v>A1-5</v>
      </c>
      <c r="O503" s="45" t="str">
        <f t="shared" si="205"/>
        <v>A1-6</v>
      </c>
      <c r="P503" s="45" t="str">
        <f t="shared" si="205"/>
        <v>A1-7</v>
      </c>
      <c r="Q503" s="45" t="str">
        <f t="shared" si="205"/>
        <v>A1-Müll</v>
      </c>
      <c r="R503" s="45" t="str">
        <f t="shared" si="205"/>
        <v>A1-Hort</v>
      </c>
      <c r="S503" s="45" t="str">
        <f t="shared" si="205"/>
        <v>A2-J</v>
      </c>
      <c r="T503" s="45" t="str">
        <f t="shared" si="205"/>
        <v>A2-J2</v>
      </c>
      <c r="U503" s="45" t="str">
        <f t="shared" si="205"/>
        <v>A2-Q</v>
      </c>
      <c r="V503" s="45" t="str">
        <f t="shared" si="205"/>
        <v>A2-J6</v>
      </c>
      <c r="W503" s="45" t="str">
        <f t="shared" si="205"/>
        <v>A2-M</v>
      </c>
      <c r="X503" s="45" t="str">
        <f t="shared" si="205"/>
        <v>A2-14</v>
      </c>
      <c r="Y503" s="45" t="str">
        <f t="shared" si="205"/>
        <v>A2-W</v>
      </c>
      <c r="Z503" s="45" t="str">
        <f t="shared" si="205"/>
        <v>A2-2</v>
      </c>
      <c r="AA503" s="45" t="str">
        <f t="shared" si="205"/>
        <v>A2-2,5</v>
      </c>
      <c r="AB503" s="45" t="str">
        <f t="shared" si="205"/>
        <v>A2-3</v>
      </c>
      <c r="AC503" s="45" t="str">
        <f t="shared" si="205"/>
        <v>A2-4</v>
      </c>
      <c r="AD503" s="45" t="str">
        <f t="shared" si="205"/>
        <v>A2-5</v>
      </c>
      <c r="AE503" s="45" t="str">
        <f t="shared" si="205"/>
        <v>A2-6</v>
      </c>
      <c r="AF503" s="45" t="str">
        <f t="shared" si="205"/>
        <v>A2-7</v>
      </c>
      <c r="AG503" s="45" t="str">
        <f t="shared" si="205"/>
        <v>A2-Müll</v>
      </c>
      <c r="AH503" s="45" t="str">
        <f t="shared" si="205"/>
        <v>A2-Hort</v>
      </c>
      <c r="AI503" s="45" t="str">
        <f t="shared" si="205"/>
        <v>B1-J</v>
      </c>
      <c r="AJ503" s="45" t="str">
        <f t="shared" si="205"/>
        <v>B1-J2</v>
      </c>
      <c r="AK503" s="45" t="str">
        <f t="shared" si="205"/>
        <v>B1-Q</v>
      </c>
      <c r="AL503" s="45" t="str">
        <f t="shared" si="205"/>
        <v>B1-J6</v>
      </c>
      <c r="AM503" s="45" t="str">
        <f t="shared" si="205"/>
        <v>B1-M</v>
      </c>
      <c r="AN503" s="45" t="str">
        <f t="shared" si="205"/>
        <v>B1-14</v>
      </c>
      <c r="AO503" s="45" t="str">
        <f t="shared" si="205"/>
        <v>B1-W</v>
      </c>
      <c r="AP503" s="45" t="str">
        <f t="shared" si="205"/>
        <v>B1-2</v>
      </c>
      <c r="AQ503" s="45" t="str">
        <f t="shared" si="205"/>
        <v>B1-2,5</v>
      </c>
      <c r="AR503" s="45" t="str">
        <f t="shared" si="205"/>
        <v>B1-3</v>
      </c>
      <c r="AS503" s="45" t="str">
        <f t="shared" si="205"/>
        <v>B1-4</v>
      </c>
      <c r="AT503" s="45" t="str">
        <f t="shared" si="205"/>
        <v>B1-5</v>
      </c>
      <c r="AU503" s="45" t="str">
        <f t="shared" si="205"/>
        <v>B1-6</v>
      </c>
      <c r="AV503" s="45" t="str">
        <f t="shared" si="205"/>
        <v>B1-7</v>
      </c>
      <c r="AW503" s="45" t="str">
        <f t="shared" si="205"/>
        <v>B1-Müll</v>
      </c>
      <c r="AX503" s="45" t="str">
        <f t="shared" si="205"/>
        <v>C1-J</v>
      </c>
      <c r="AY503" s="45" t="str">
        <f t="shared" si="205"/>
        <v>C1-J2</v>
      </c>
      <c r="AZ503" s="45" t="str">
        <f t="shared" si="205"/>
        <v>C1-Q</v>
      </c>
      <c r="BA503" s="45" t="str">
        <f t="shared" si="205"/>
        <v>C1-J6</v>
      </c>
      <c r="BB503" s="45" t="str">
        <f t="shared" si="205"/>
        <v>C1-M</v>
      </c>
      <c r="BC503" s="45" t="str">
        <f t="shared" si="205"/>
        <v>C1-14</v>
      </c>
      <c r="BD503" s="45" t="str">
        <f t="shared" si="205"/>
        <v>C1-W</v>
      </c>
      <c r="BE503" s="45" t="str">
        <f t="shared" si="205"/>
        <v>C1-2</v>
      </c>
      <c r="BF503" s="45" t="str">
        <f t="shared" si="205"/>
        <v>C1-2,5</v>
      </c>
      <c r="BG503" s="45" t="str">
        <f t="shared" si="205"/>
        <v>C1-3</v>
      </c>
      <c r="BH503" s="45" t="str">
        <f t="shared" si="205"/>
        <v>C1-4</v>
      </c>
      <c r="BI503" s="45" t="str">
        <f t="shared" si="205"/>
        <v>C1-5</v>
      </c>
      <c r="BJ503" s="45" t="str">
        <f t="shared" si="205"/>
        <v>C1-6</v>
      </c>
      <c r="BK503" s="45" t="str">
        <f t="shared" si="205"/>
        <v>C1-7</v>
      </c>
      <c r="BL503" s="45" t="str">
        <f t="shared" si="205"/>
        <v>C1-Müll</v>
      </c>
      <c r="BM503" s="45" t="str">
        <f t="shared" si="205"/>
        <v>C1-Hort</v>
      </c>
      <c r="BN503" s="45" t="str">
        <f t="shared" si="205"/>
        <v>D1-J</v>
      </c>
      <c r="BO503" s="45" t="str">
        <f t="shared" si="205"/>
        <v>D1-J2</v>
      </c>
      <c r="BP503" s="45" t="str">
        <f t="shared" ref="BP503:EA503" si="206">BP421</f>
        <v>D1-Q</v>
      </c>
      <c r="BQ503" s="45" t="str">
        <f t="shared" si="206"/>
        <v>D1-J6</v>
      </c>
      <c r="BR503" s="45" t="str">
        <f t="shared" si="206"/>
        <v>D1-M</v>
      </c>
      <c r="BS503" s="45" t="str">
        <f t="shared" si="206"/>
        <v>D1-14</v>
      </c>
      <c r="BT503" s="45" t="str">
        <f t="shared" si="206"/>
        <v>D1-W</v>
      </c>
      <c r="BU503" s="45" t="str">
        <f t="shared" si="206"/>
        <v>D1-2</v>
      </c>
      <c r="BV503" s="45" t="str">
        <f t="shared" si="206"/>
        <v>D1-2,5</v>
      </c>
      <c r="BW503" s="45" t="str">
        <f t="shared" si="206"/>
        <v>D1-3</v>
      </c>
      <c r="BX503" s="45" t="str">
        <f t="shared" si="206"/>
        <v>D1-4</v>
      </c>
      <c r="BY503" s="45" t="str">
        <f t="shared" si="206"/>
        <v>D1-5</v>
      </c>
      <c r="BZ503" s="45" t="str">
        <f t="shared" si="206"/>
        <v>D1-6</v>
      </c>
      <c r="CA503" s="45" t="str">
        <f t="shared" si="206"/>
        <v>D1-7</v>
      </c>
      <c r="CB503" s="45" t="str">
        <f t="shared" si="206"/>
        <v>D1-Müll</v>
      </c>
      <c r="CC503" s="45" t="str">
        <f t="shared" si="206"/>
        <v>E1-J</v>
      </c>
      <c r="CD503" s="45" t="str">
        <f t="shared" si="206"/>
        <v>E1-J2</v>
      </c>
      <c r="CE503" s="45" t="str">
        <f t="shared" si="206"/>
        <v>E1-Q</v>
      </c>
      <c r="CF503" s="45" t="str">
        <f t="shared" si="206"/>
        <v>E1-J6</v>
      </c>
      <c r="CG503" s="45" t="str">
        <f t="shared" si="206"/>
        <v>E1-M</v>
      </c>
      <c r="CH503" s="45" t="str">
        <f t="shared" si="206"/>
        <v>E1-14</v>
      </c>
      <c r="CI503" s="45" t="str">
        <f t="shared" si="206"/>
        <v>E1-W</v>
      </c>
      <c r="CJ503" s="45" t="str">
        <f t="shared" si="206"/>
        <v>E1-2</v>
      </c>
      <c r="CK503" s="45" t="str">
        <f t="shared" si="206"/>
        <v>E1-2,5</v>
      </c>
      <c r="CL503" s="45" t="str">
        <f t="shared" si="206"/>
        <v>E1-3</v>
      </c>
      <c r="CM503" s="45" t="str">
        <f t="shared" si="206"/>
        <v>E1-4</v>
      </c>
      <c r="CN503" s="45" t="str">
        <f t="shared" si="206"/>
        <v>E1-5</v>
      </c>
      <c r="CO503" s="45" t="str">
        <f t="shared" si="206"/>
        <v>E1-6</v>
      </c>
      <c r="CP503" s="45" t="str">
        <f t="shared" si="206"/>
        <v>E1-7</v>
      </c>
      <c r="CQ503" s="45" t="str">
        <f t="shared" si="206"/>
        <v>E1-Müll</v>
      </c>
      <c r="CR503" s="45" t="str">
        <f t="shared" si="206"/>
        <v>F1-J</v>
      </c>
      <c r="CS503" s="45" t="str">
        <f t="shared" si="206"/>
        <v>F1-J2</v>
      </c>
      <c r="CT503" s="45" t="str">
        <f t="shared" si="206"/>
        <v>F1-Q</v>
      </c>
      <c r="CU503" s="45" t="str">
        <f t="shared" si="206"/>
        <v>F1-J6</v>
      </c>
      <c r="CV503" s="45" t="str">
        <f t="shared" si="206"/>
        <v>F1-M</v>
      </c>
      <c r="CW503" s="45" t="str">
        <f t="shared" si="206"/>
        <v>F1-14</v>
      </c>
      <c r="CX503" s="45" t="str">
        <f t="shared" si="206"/>
        <v>F1-W</v>
      </c>
      <c r="CY503" s="45" t="str">
        <f t="shared" si="206"/>
        <v>F1-2</v>
      </c>
      <c r="CZ503" s="45" t="str">
        <f t="shared" si="206"/>
        <v>F1-2,5</v>
      </c>
      <c r="DA503" s="45" t="str">
        <f t="shared" si="206"/>
        <v>F1-3</v>
      </c>
      <c r="DB503" s="45" t="str">
        <f t="shared" si="206"/>
        <v>F1-4</v>
      </c>
      <c r="DC503" s="45" t="str">
        <f t="shared" si="206"/>
        <v>F1-5</v>
      </c>
      <c r="DD503" s="45" t="str">
        <f t="shared" si="206"/>
        <v>F1-6</v>
      </c>
      <c r="DE503" s="45" t="str">
        <f t="shared" si="206"/>
        <v>F1-7</v>
      </c>
      <c r="DF503" s="45" t="str">
        <f t="shared" si="206"/>
        <v>F1-Müll</v>
      </c>
      <c r="DG503" s="45" t="str">
        <f t="shared" si="206"/>
        <v>F1-Hort</v>
      </c>
      <c r="DH503" s="45" t="str">
        <f t="shared" si="206"/>
        <v>F2-J</v>
      </c>
      <c r="DI503" s="45" t="str">
        <f t="shared" si="206"/>
        <v>F2-J2</v>
      </c>
      <c r="DJ503" s="45" t="str">
        <f t="shared" si="206"/>
        <v>F2-Q</v>
      </c>
      <c r="DK503" s="45" t="str">
        <f t="shared" si="206"/>
        <v>F2-J6</v>
      </c>
      <c r="DL503" s="45" t="str">
        <f t="shared" si="206"/>
        <v>F2-M</v>
      </c>
      <c r="DM503" s="45" t="str">
        <f t="shared" si="206"/>
        <v>F2-14</v>
      </c>
      <c r="DN503" s="45" t="str">
        <f t="shared" si="206"/>
        <v>F2-W</v>
      </c>
      <c r="DO503" s="45" t="str">
        <f t="shared" si="206"/>
        <v>F2-2</v>
      </c>
      <c r="DP503" s="45" t="str">
        <f t="shared" si="206"/>
        <v>F2-2,5</v>
      </c>
      <c r="DQ503" s="45" t="str">
        <f t="shared" si="206"/>
        <v>F2-3</v>
      </c>
      <c r="DR503" s="45" t="str">
        <f t="shared" si="206"/>
        <v>F2-4</v>
      </c>
      <c r="DS503" s="45" t="str">
        <f t="shared" si="206"/>
        <v>F2-5</v>
      </c>
      <c r="DT503" s="45" t="str">
        <f t="shared" si="206"/>
        <v>F2-6</v>
      </c>
      <c r="DU503" s="45" t="str">
        <f t="shared" si="206"/>
        <v>F2-7</v>
      </c>
      <c r="DV503" s="45" t="str">
        <f t="shared" si="206"/>
        <v>F2-Müll</v>
      </c>
      <c r="DW503" s="45" t="str">
        <f t="shared" si="206"/>
        <v>F2-Hort</v>
      </c>
      <c r="DX503" s="45" t="str">
        <f t="shared" si="206"/>
        <v>F3-J</v>
      </c>
      <c r="DY503" s="45" t="str">
        <f t="shared" si="206"/>
        <v>F3-J2</v>
      </c>
      <c r="DZ503" s="45" t="str">
        <f t="shared" si="206"/>
        <v>F3-Q</v>
      </c>
      <c r="EA503" s="45" t="str">
        <f t="shared" si="206"/>
        <v>F3-J6</v>
      </c>
      <c r="EB503" s="45" t="str">
        <f t="shared" ref="EB503:GM503" si="207">EB421</f>
        <v>F3-M</v>
      </c>
      <c r="EC503" s="45" t="str">
        <f t="shared" si="207"/>
        <v>F3-14</v>
      </c>
      <c r="ED503" s="45" t="str">
        <f t="shared" si="207"/>
        <v>F3-W</v>
      </c>
      <c r="EE503" s="45" t="str">
        <f t="shared" si="207"/>
        <v>F3-2</v>
      </c>
      <c r="EF503" s="45" t="str">
        <f t="shared" si="207"/>
        <v>F3-2,5</v>
      </c>
      <c r="EG503" s="45" t="str">
        <f t="shared" si="207"/>
        <v>F3-3</v>
      </c>
      <c r="EH503" s="45" t="str">
        <f t="shared" si="207"/>
        <v>F3-4</v>
      </c>
      <c r="EI503" s="45" t="str">
        <f t="shared" si="207"/>
        <v>F3-5</v>
      </c>
      <c r="EJ503" s="45" t="str">
        <f t="shared" si="207"/>
        <v>F3-6</v>
      </c>
      <c r="EK503" s="45" t="str">
        <f t="shared" si="207"/>
        <v>F3-7</v>
      </c>
      <c r="EL503" s="45" t="str">
        <f t="shared" si="207"/>
        <v>F3-Müll</v>
      </c>
      <c r="EM503" s="45" t="str">
        <f t="shared" si="207"/>
        <v>F3-Hort</v>
      </c>
      <c r="EN503" s="45" t="str">
        <f t="shared" si="207"/>
        <v>G1-J</v>
      </c>
      <c r="EO503" s="45" t="str">
        <f t="shared" si="207"/>
        <v>G1-J2</v>
      </c>
      <c r="EP503" s="45" t="str">
        <f t="shared" si="207"/>
        <v>G1-Q</v>
      </c>
      <c r="EQ503" s="45" t="str">
        <f t="shared" si="207"/>
        <v>G1-J6</v>
      </c>
      <c r="ER503" s="45" t="str">
        <f t="shared" si="207"/>
        <v>G1-M</v>
      </c>
      <c r="ES503" s="45" t="str">
        <f t="shared" si="207"/>
        <v>G1-14</v>
      </c>
      <c r="ET503" s="45" t="str">
        <f t="shared" si="207"/>
        <v>G1-W</v>
      </c>
      <c r="EU503" s="45" t="str">
        <f t="shared" si="207"/>
        <v>G1-2</v>
      </c>
      <c r="EV503" s="45" t="str">
        <f t="shared" si="207"/>
        <v>G1-2,5</v>
      </c>
      <c r="EW503" s="45" t="str">
        <f t="shared" si="207"/>
        <v>G1-3</v>
      </c>
      <c r="EX503" s="45" t="str">
        <f t="shared" si="207"/>
        <v>G1-4</v>
      </c>
      <c r="EY503" s="45" t="str">
        <f t="shared" si="207"/>
        <v>G1-5</v>
      </c>
      <c r="EZ503" s="45" t="str">
        <f t="shared" si="207"/>
        <v>G1-6</v>
      </c>
      <c r="FA503" s="45" t="str">
        <f t="shared" si="207"/>
        <v>G1-7</v>
      </c>
      <c r="FB503" s="45" t="str">
        <f t="shared" si="207"/>
        <v>G1-Müll</v>
      </c>
      <c r="FC503" s="45" t="str">
        <f t="shared" si="207"/>
        <v>H1-J</v>
      </c>
      <c r="FD503" s="45" t="str">
        <f t="shared" si="207"/>
        <v>H1-J2</v>
      </c>
      <c r="FE503" s="45" t="str">
        <f t="shared" si="207"/>
        <v>H1-Q</v>
      </c>
      <c r="FF503" s="45" t="str">
        <f t="shared" si="207"/>
        <v>H1-J6</v>
      </c>
      <c r="FG503" s="45" t="str">
        <f t="shared" si="207"/>
        <v>H1-M</v>
      </c>
      <c r="FH503" s="45" t="str">
        <f t="shared" si="207"/>
        <v>H1-14</v>
      </c>
      <c r="FI503" s="45" t="str">
        <f t="shared" si="207"/>
        <v>H1-W</v>
      </c>
      <c r="FJ503" s="45" t="str">
        <f t="shared" si="207"/>
        <v>H1-2</v>
      </c>
      <c r="FK503" s="45" t="str">
        <f t="shared" si="207"/>
        <v>H1-2,5</v>
      </c>
      <c r="FL503" s="45" t="str">
        <f t="shared" si="207"/>
        <v>H1-3</v>
      </c>
      <c r="FM503" s="45" t="str">
        <f t="shared" si="207"/>
        <v>H1-4</v>
      </c>
      <c r="FN503" s="45" t="str">
        <f t="shared" si="207"/>
        <v>H1-5</v>
      </c>
      <c r="FO503" s="45" t="str">
        <f t="shared" si="207"/>
        <v>H1-6</v>
      </c>
      <c r="FP503" s="45" t="str">
        <f t="shared" si="207"/>
        <v>H1-7</v>
      </c>
      <c r="FQ503" s="45" t="str">
        <f t="shared" si="207"/>
        <v>H1-Müll</v>
      </c>
      <c r="FR503" s="45" t="str">
        <f t="shared" si="207"/>
        <v>H1-Hort</v>
      </c>
      <c r="FS503" s="45" t="str">
        <f t="shared" si="207"/>
        <v>H2-J</v>
      </c>
      <c r="FT503" s="45" t="str">
        <f t="shared" si="207"/>
        <v>H2-J2</v>
      </c>
      <c r="FU503" s="45" t="str">
        <f t="shared" si="207"/>
        <v>H2-Q</v>
      </c>
      <c r="FV503" s="45" t="str">
        <f t="shared" si="207"/>
        <v>H2-J6</v>
      </c>
      <c r="FW503" s="45" t="str">
        <f t="shared" si="207"/>
        <v>H2-M</v>
      </c>
      <c r="FX503" s="45" t="str">
        <f t="shared" si="207"/>
        <v>H2-14</v>
      </c>
      <c r="FY503" s="45" t="str">
        <f t="shared" si="207"/>
        <v>H2-W</v>
      </c>
      <c r="FZ503" s="45" t="str">
        <f t="shared" si="207"/>
        <v>H2-2</v>
      </c>
      <c r="GA503" s="45" t="str">
        <f t="shared" si="207"/>
        <v>H2-2,5</v>
      </c>
      <c r="GB503" s="45" t="str">
        <f t="shared" si="207"/>
        <v>H2-3</v>
      </c>
      <c r="GC503" s="45" t="str">
        <f t="shared" si="207"/>
        <v>H2-4</v>
      </c>
      <c r="GD503" s="45" t="str">
        <f t="shared" si="207"/>
        <v>H2-5</v>
      </c>
      <c r="GE503" s="45" t="str">
        <f t="shared" si="207"/>
        <v>H2-6</v>
      </c>
      <c r="GF503" s="45" t="str">
        <f t="shared" si="207"/>
        <v>H2-7</v>
      </c>
      <c r="GG503" s="45" t="str">
        <f t="shared" si="207"/>
        <v>H2-Müll</v>
      </c>
      <c r="GH503" s="45" t="str">
        <f t="shared" si="207"/>
        <v>I1-J</v>
      </c>
      <c r="GI503" s="45" t="str">
        <f t="shared" si="207"/>
        <v>I1-J2</v>
      </c>
      <c r="GJ503" s="45" t="str">
        <f t="shared" si="207"/>
        <v>I1-Q</v>
      </c>
      <c r="GK503" s="45" t="str">
        <f t="shared" si="207"/>
        <v>I1-J6</v>
      </c>
      <c r="GL503" s="45" t="str">
        <f t="shared" si="207"/>
        <v>I1-M</v>
      </c>
      <c r="GM503" s="45" t="str">
        <f t="shared" si="207"/>
        <v>I1-14</v>
      </c>
      <c r="GN503" s="45" t="str">
        <f t="shared" ref="GN503:IY503" si="208">GN421</f>
        <v>I1-W</v>
      </c>
      <c r="GO503" s="45" t="str">
        <f t="shared" si="208"/>
        <v>I1-2</v>
      </c>
      <c r="GP503" s="45" t="str">
        <f t="shared" si="208"/>
        <v>I1-2,5</v>
      </c>
      <c r="GQ503" s="45" t="str">
        <f t="shared" si="208"/>
        <v>I1-3</v>
      </c>
      <c r="GR503" s="45" t="str">
        <f t="shared" si="208"/>
        <v>I1-4</v>
      </c>
      <c r="GS503" s="45" t="str">
        <f t="shared" si="208"/>
        <v>I1-5</v>
      </c>
      <c r="GT503" s="45" t="str">
        <f t="shared" si="208"/>
        <v>I1-6</v>
      </c>
      <c r="GU503" s="45" t="str">
        <f t="shared" si="208"/>
        <v>I1-7</v>
      </c>
      <c r="GV503" s="45" t="str">
        <f t="shared" si="208"/>
        <v>I1-Müll</v>
      </c>
      <c r="GW503" s="45" t="str">
        <f t="shared" si="208"/>
        <v>J1-J</v>
      </c>
      <c r="GX503" s="45" t="str">
        <f t="shared" si="208"/>
        <v>J1-J2</v>
      </c>
      <c r="GY503" s="45" t="str">
        <f t="shared" si="208"/>
        <v>J1-Q</v>
      </c>
      <c r="GZ503" s="45" t="str">
        <f t="shared" si="208"/>
        <v>J1-J6</v>
      </c>
      <c r="HA503" s="45" t="str">
        <f t="shared" si="208"/>
        <v>J1-M</v>
      </c>
      <c r="HB503" s="45" t="str">
        <f t="shared" si="208"/>
        <v>J1-14</v>
      </c>
      <c r="HC503" s="45" t="str">
        <f t="shared" si="208"/>
        <v>J1-W</v>
      </c>
      <c r="HD503" s="45" t="str">
        <f t="shared" si="208"/>
        <v>J1-2</v>
      </c>
      <c r="HE503" s="45" t="str">
        <f t="shared" si="208"/>
        <v>J1-2,5</v>
      </c>
      <c r="HF503" s="45" t="str">
        <f t="shared" si="208"/>
        <v>J1-3</v>
      </c>
      <c r="HG503" s="45" t="str">
        <f t="shared" si="208"/>
        <v>J1-4</v>
      </c>
      <c r="HH503" s="45" t="str">
        <f t="shared" si="208"/>
        <v>J1-5</v>
      </c>
      <c r="HI503" s="45" t="str">
        <f t="shared" si="208"/>
        <v>J1-6</v>
      </c>
      <c r="HJ503" s="45" t="str">
        <f t="shared" si="208"/>
        <v>J1-7</v>
      </c>
      <c r="HK503" s="45" t="str">
        <f t="shared" si="208"/>
        <v>J1-Müll</v>
      </c>
      <c r="HL503" s="45" t="str">
        <f t="shared" si="208"/>
        <v>J1-Hort</v>
      </c>
      <c r="HM503" s="45" t="str">
        <f t="shared" si="208"/>
        <v>K1-J</v>
      </c>
      <c r="HN503" s="45" t="str">
        <f t="shared" si="208"/>
        <v>K1-J2</v>
      </c>
      <c r="HO503" s="45" t="str">
        <f t="shared" si="208"/>
        <v>K1-Q</v>
      </c>
      <c r="HP503" s="45" t="str">
        <f t="shared" si="208"/>
        <v>K1-J6</v>
      </c>
      <c r="HQ503" s="45" t="str">
        <f t="shared" si="208"/>
        <v>K1-M</v>
      </c>
      <c r="HR503" s="45" t="str">
        <f t="shared" si="208"/>
        <v>K1-14</v>
      </c>
      <c r="HS503" s="45" t="str">
        <f t="shared" si="208"/>
        <v>K1-W</v>
      </c>
      <c r="HT503" s="45" t="str">
        <f t="shared" si="208"/>
        <v>K1-2</v>
      </c>
      <c r="HU503" s="45" t="str">
        <f t="shared" si="208"/>
        <v>K1-2,5</v>
      </c>
      <c r="HV503" s="45" t="str">
        <f t="shared" si="208"/>
        <v>K1-3</v>
      </c>
      <c r="HW503" s="45" t="str">
        <f t="shared" si="208"/>
        <v>K1-4</v>
      </c>
      <c r="HX503" s="45" t="str">
        <f t="shared" si="208"/>
        <v>K1-5</v>
      </c>
      <c r="HY503" s="45" t="str">
        <f t="shared" si="208"/>
        <v>K1-6</v>
      </c>
      <c r="HZ503" s="45" t="str">
        <f t="shared" si="208"/>
        <v>K1-7</v>
      </c>
      <c r="IA503" s="45" t="str">
        <f t="shared" si="208"/>
        <v>K2-J</v>
      </c>
      <c r="IB503" s="45" t="str">
        <f t="shared" si="208"/>
        <v>K2-J2</v>
      </c>
      <c r="IC503" s="45" t="str">
        <f t="shared" si="208"/>
        <v>K2-Q</v>
      </c>
      <c r="ID503" s="45" t="str">
        <f t="shared" si="208"/>
        <v>K2-J6</v>
      </c>
      <c r="IE503" s="45" t="str">
        <f t="shared" si="208"/>
        <v>K2-M</v>
      </c>
      <c r="IF503" s="45" t="str">
        <f t="shared" si="208"/>
        <v>K2-14</v>
      </c>
      <c r="IG503" s="45" t="str">
        <f t="shared" si="208"/>
        <v>K2-W</v>
      </c>
      <c r="IH503" s="45" t="str">
        <f t="shared" si="208"/>
        <v>K2-2</v>
      </c>
      <c r="II503" s="45" t="str">
        <f t="shared" si="208"/>
        <v>K2-2,5</v>
      </c>
      <c r="IJ503" s="45" t="str">
        <f t="shared" si="208"/>
        <v>K2-3</v>
      </c>
      <c r="IK503" s="45" t="str">
        <f t="shared" si="208"/>
        <v>K2-4</v>
      </c>
      <c r="IL503" s="45" t="str">
        <f t="shared" si="208"/>
        <v>K2-5</v>
      </c>
      <c r="IM503" s="45" t="str">
        <f t="shared" si="208"/>
        <v>K2-6</v>
      </c>
      <c r="IN503" s="45" t="str">
        <f t="shared" si="208"/>
        <v>K2-7</v>
      </c>
      <c r="IO503" s="45" t="str">
        <f t="shared" si="208"/>
        <v>L-J</v>
      </c>
      <c r="IP503" s="45" t="str">
        <f t="shared" si="208"/>
        <v>L-J2</v>
      </c>
      <c r="IQ503" s="45" t="str">
        <f t="shared" si="208"/>
        <v>L-Q</v>
      </c>
      <c r="IR503" s="45" t="str">
        <f t="shared" si="208"/>
        <v>L-J6</v>
      </c>
      <c r="IS503" s="45" t="str">
        <f t="shared" si="208"/>
        <v>L-M</v>
      </c>
      <c r="IT503" s="45" t="str">
        <f t="shared" si="208"/>
        <v>L-14</v>
      </c>
      <c r="IU503" s="45" t="str">
        <f t="shared" si="208"/>
        <v>L-W</v>
      </c>
      <c r="IV503" s="45" t="str">
        <f t="shared" si="208"/>
        <v>L-2</v>
      </c>
      <c r="IW503" s="45" t="str">
        <f t="shared" si="208"/>
        <v>L-2,5</v>
      </c>
      <c r="IX503" s="45" t="str">
        <f t="shared" si="208"/>
        <v>L-3</v>
      </c>
      <c r="IY503" s="45" t="str">
        <f t="shared" si="208"/>
        <v>L-4</v>
      </c>
      <c r="IZ503" s="45" t="str">
        <f t="shared" ref="IZ503:KS503" si="209">IZ421</f>
        <v>L-5</v>
      </c>
      <c r="JA503" s="45" t="str">
        <f t="shared" si="209"/>
        <v>L-6</v>
      </c>
      <c r="JB503" s="45" t="str">
        <f t="shared" si="209"/>
        <v>L-7</v>
      </c>
      <c r="JC503" s="45" t="str">
        <f t="shared" si="209"/>
        <v>M1-J</v>
      </c>
      <c r="JD503" s="45" t="str">
        <f t="shared" si="209"/>
        <v>M1-J2</v>
      </c>
      <c r="JE503" s="45" t="str">
        <f t="shared" si="209"/>
        <v>M1-Q</v>
      </c>
      <c r="JF503" s="45" t="str">
        <f t="shared" si="209"/>
        <v>M1-J6</v>
      </c>
      <c r="JG503" s="45" t="str">
        <f t="shared" si="209"/>
        <v>M1-M</v>
      </c>
      <c r="JH503" s="45" t="str">
        <f t="shared" si="209"/>
        <v>M1-14</v>
      </c>
      <c r="JI503" s="45" t="str">
        <f t="shared" si="209"/>
        <v>M1-W</v>
      </c>
      <c r="JJ503" s="45" t="str">
        <f t="shared" si="209"/>
        <v>M1-2</v>
      </c>
      <c r="JK503" s="45" t="str">
        <f t="shared" si="209"/>
        <v>M1-2,5</v>
      </c>
      <c r="JL503" s="45" t="str">
        <f t="shared" si="209"/>
        <v>M1-3</v>
      </c>
      <c r="JM503" s="45" t="str">
        <f t="shared" si="209"/>
        <v>M1-4</v>
      </c>
      <c r="JN503" s="45" t="str">
        <f t="shared" si="209"/>
        <v>M1-5</v>
      </c>
      <c r="JO503" s="45" t="str">
        <f t="shared" si="209"/>
        <v>M1-6</v>
      </c>
      <c r="JP503" s="45" t="str">
        <f t="shared" si="209"/>
        <v>M1-7</v>
      </c>
      <c r="JQ503" s="45" t="str">
        <f t="shared" si="209"/>
        <v>M1-Hort</v>
      </c>
      <c r="JR503" s="45" t="str">
        <f t="shared" si="209"/>
        <v>N1-J</v>
      </c>
      <c r="JS503" s="45" t="str">
        <f t="shared" si="209"/>
        <v>N1-J2</v>
      </c>
      <c r="JT503" s="45" t="str">
        <f t="shared" si="209"/>
        <v>N1-Q</v>
      </c>
      <c r="JU503" s="45" t="str">
        <f t="shared" si="209"/>
        <v>N1-J6</v>
      </c>
      <c r="JV503" s="45" t="str">
        <f t="shared" si="209"/>
        <v>N1-M</v>
      </c>
      <c r="JW503" s="45" t="str">
        <f t="shared" si="209"/>
        <v>N1-14</v>
      </c>
      <c r="JX503" s="45" t="str">
        <f t="shared" si="209"/>
        <v>N1-W</v>
      </c>
      <c r="JY503" s="45" t="str">
        <f t="shared" si="209"/>
        <v>N1-2</v>
      </c>
      <c r="JZ503" s="45" t="str">
        <f t="shared" si="209"/>
        <v>N1-2,5</v>
      </c>
      <c r="KA503" s="45" t="str">
        <f t="shared" si="209"/>
        <v>N1-3</v>
      </c>
      <c r="KB503" s="45" t="str">
        <f t="shared" si="209"/>
        <v>N1-4</v>
      </c>
      <c r="KC503" s="45" t="str">
        <f t="shared" si="209"/>
        <v>N1-5</v>
      </c>
      <c r="KD503" s="45" t="str">
        <f t="shared" si="209"/>
        <v>N1-6</v>
      </c>
      <c r="KE503" s="45" t="str">
        <f t="shared" si="209"/>
        <v>N1-7</v>
      </c>
      <c r="KF503" s="45" t="str">
        <f t="shared" si="209"/>
        <v>O1-J</v>
      </c>
      <c r="KG503" s="45" t="str">
        <f t="shared" si="209"/>
        <v>O1-J2</v>
      </c>
      <c r="KH503" s="45" t="str">
        <f t="shared" si="209"/>
        <v>O1-Q</v>
      </c>
      <c r="KI503" s="45" t="str">
        <f t="shared" si="209"/>
        <v>O1-J6</v>
      </c>
      <c r="KJ503" s="45" t="str">
        <f t="shared" si="209"/>
        <v>O1-M</v>
      </c>
      <c r="KK503" s="45" t="str">
        <f t="shared" si="209"/>
        <v>O1-14</v>
      </c>
      <c r="KL503" s="45" t="str">
        <f t="shared" si="209"/>
        <v>O1-W</v>
      </c>
      <c r="KM503" s="45" t="str">
        <f t="shared" si="209"/>
        <v>O1-2</v>
      </c>
      <c r="KN503" s="45" t="str">
        <f t="shared" si="209"/>
        <v>O1-2,5</v>
      </c>
      <c r="KO503" s="45" t="str">
        <f t="shared" si="209"/>
        <v>O1-3</v>
      </c>
      <c r="KP503" s="45" t="str">
        <f t="shared" si="209"/>
        <v>O1-4</v>
      </c>
      <c r="KQ503" s="45" t="str">
        <f t="shared" si="209"/>
        <v>O1-5</v>
      </c>
      <c r="KR503" s="45" t="str">
        <f t="shared" si="209"/>
        <v>O1-6</v>
      </c>
      <c r="KS503" s="45" t="str">
        <f t="shared" si="209"/>
        <v>O1-7</v>
      </c>
    </row>
    <row r="504" spans="2:305" ht="12.75" hidden="1" customHeight="1" x14ac:dyDescent="0.2">
      <c r="B504" s="138" t="str">
        <f ca="1">Q5</f>
        <v>Haus 1, 2 a-c</v>
      </c>
      <c r="C504" s="4">
        <f t="shared" ref="C504:BN504" ca="1" si="210">IFERROR(IF($B504&lt;&gt;"",VLOOKUP(C$421,TabelleK01BI,8,FALSE),""),"")</f>
        <v>0</v>
      </c>
      <c r="D504" s="4">
        <f t="shared" ca="1" si="210"/>
        <v>0</v>
      </c>
      <c r="E504" s="4">
        <f t="shared" ca="1" si="210"/>
        <v>0</v>
      </c>
      <c r="F504" s="4">
        <f t="shared" ca="1" si="210"/>
        <v>0</v>
      </c>
      <c r="G504" s="4">
        <f t="shared" ca="1" si="210"/>
        <v>0</v>
      </c>
      <c r="H504" s="4">
        <f t="shared" ca="1" si="210"/>
        <v>0</v>
      </c>
      <c r="I504" s="4">
        <f t="shared" ca="1" si="210"/>
        <v>0</v>
      </c>
      <c r="J504" s="4">
        <f t="shared" ca="1" si="210"/>
        <v>0</v>
      </c>
      <c r="K504" s="4">
        <f t="shared" ca="1" si="210"/>
        <v>0</v>
      </c>
      <c r="L504" s="4">
        <f t="shared" ca="1" si="210"/>
        <v>0</v>
      </c>
      <c r="M504" s="4">
        <f t="shared" ca="1" si="210"/>
        <v>0</v>
      </c>
      <c r="N504" s="4">
        <f t="shared" ca="1" si="210"/>
        <v>0</v>
      </c>
      <c r="O504" s="4">
        <f t="shared" ca="1" si="210"/>
        <v>0</v>
      </c>
      <c r="P504" s="4">
        <f t="shared" ca="1" si="210"/>
        <v>0</v>
      </c>
      <c r="Q504" s="4">
        <f t="shared" ca="1" si="210"/>
        <v>0</v>
      </c>
      <c r="R504" s="4">
        <f t="shared" ca="1" si="210"/>
        <v>0</v>
      </c>
      <c r="S504" s="4">
        <f t="shared" ca="1" si="210"/>
        <v>0</v>
      </c>
      <c r="T504" s="4">
        <f t="shared" ca="1" si="210"/>
        <v>0</v>
      </c>
      <c r="U504" s="4">
        <f t="shared" ca="1" si="210"/>
        <v>0</v>
      </c>
      <c r="V504" s="4">
        <f t="shared" ca="1" si="210"/>
        <v>0</v>
      </c>
      <c r="W504" s="4">
        <f t="shared" ca="1" si="210"/>
        <v>0</v>
      </c>
      <c r="X504" s="4">
        <f t="shared" ca="1" si="210"/>
        <v>0</v>
      </c>
      <c r="Y504" s="4">
        <f t="shared" ca="1" si="210"/>
        <v>0</v>
      </c>
      <c r="Z504" s="4">
        <f t="shared" ca="1" si="210"/>
        <v>0</v>
      </c>
      <c r="AA504" s="4">
        <f t="shared" ca="1" si="210"/>
        <v>0</v>
      </c>
      <c r="AB504" s="4">
        <f t="shared" ca="1" si="210"/>
        <v>0</v>
      </c>
      <c r="AC504" s="4">
        <f t="shared" ca="1" si="210"/>
        <v>0</v>
      </c>
      <c r="AD504" s="4">
        <f t="shared" ca="1" si="210"/>
        <v>0</v>
      </c>
      <c r="AE504" s="4">
        <f t="shared" ca="1" si="210"/>
        <v>0</v>
      </c>
      <c r="AF504" s="4">
        <f t="shared" ca="1" si="210"/>
        <v>0</v>
      </c>
      <c r="AG504" s="4">
        <f t="shared" ca="1" si="210"/>
        <v>0</v>
      </c>
      <c r="AH504" s="4">
        <f t="shared" ca="1" si="210"/>
        <v>0</v>
      </c>
      <c r="AI504" s="4">
        <f t="shared" ca="1" si="210"/>
        <v>0</v>
      </c>
      <c r="AJ504" s="4">
        <f t="shared" ca="1" si="210"/>
        <v>0</v>
      </c>
      <c r="AK504" s="4">
        <f t="shared" ca="1" si="210"/>
        <v>0</v>
      </c>
      <c r="AL504" s="4">
        <f t="shared" ca="1" si="210"/>
        <v>0</v>
      </c>
      <c r="AM504" s="4">
        <f t="shared" ca="1" si="210"/>
        <v>0</v>
      </c>
      <c r="AN504" s="4">
        <f t="shared" ca="1" si="210"/>
        <v>0</v>
      </c>
      <c r="AO504" s="4">
        <f t="shared" ca="1" si="210"/>
        <v>0</v>
      </c>
      <c r="AP504" s="4">
        <f t="shared" ca="1" si="210"/>
        <v>0</v>
      </c>
      <c r="AQ504" s="4">
        <f t="shared" ca="1" si="210"/>
        <v>0</v>
      </c>
      <c r="AR504" s="4">
        <f t="shared" ca="1" si="210"/>
        <v>0</v>
      </c>
      <c r="AS504" s="4">
        <f t="shared" ca="1" si="210"/>
        <v>0</v>
      </c>
      <c r="AT504" s="4">
        <f t="shared" ca="1" si="210"/>
        <v>0</v>
      </c>
      <c r="AU504" s="4">
        <f t="shared" ca="1" si="210"/>
        <v>0</v>
      </c>
      <c r="AV504" s="4">
        <f t="shared" ca="1" si="210"/>
        <v>0</v>
      </c>
      <c r="AW504" s="4">
        <f t="shared" ca="1" si="210"/>
        <v>0</v>
      </c>
      <c r="AX504" s="4">
        <f t="shared" ca="1" si="210"/>
        <v>0</v>
      </c>
      <c r="AY504" s="4">
        <f t="shared" ca="1" si="210"/>
        <v>0</v>
      </c>
      <c r="AZ504" s="4">
        <f t="shared" ca="1" si="210"/>
        <v>0</v>
      </c>
      <c r="BA504" s="4">
        <f t="shared" ca="1" si="210"/>
        <v>0</v>
      </c>
      <c r="BB504" s="4">
        <f t="shared" ca="1" si="210"/>
        <v>0</v>
      </c>
      <c r="BC504" s="4">
        <f t="shared" ca="1" si="210"/>
        <v>0</v>
      </c>
      <c r="BD504" s="4">
        <f t="shared" ca="1" si="210"/>
        <v>0</v>
      </c>
      <c r="BE504" s="4">
        <f t="shared" ca="1" si="210"/>
        <v>0</v>
      </c>
      <c r="BF504" s="4">
        <f t="shared" ca="1" si="210"/>
        <v>0</v>
      </c>
      <c r="BG504" s="4">
        <f t="shared" ca="1" si="210"/>
        <v>0</v>
      </c>
      <c r="BH504" s="4">
        <f t="shared" ca="1" si="210"/>
        <v>0</v>
      </c>
      <c r="BI504" s="4">
        <f t="shared" ca="1" si="210"/>
        <v>0</v>
      </c>
      <c r="BJ504" s="4">
        <f t="shared" ca="1" si="210"/>
        <v>0</v>
      </c>
      <c r="BK504" s="4">
        <f t="shared" ca="1" si="210"/>
        <v>0</v>
      </c>
      <c r="BL504" s="4">
        <f t="shared" ca="1" si="210"/>
        <v>0</v>
      </c>
      <c r="BM504" s="4">
        <f t="shared" ca="1" si="210"/>
        <v>0</v>
      </c>
      <c r="BN504" s="4">
        <f t="shared" ca="1" si="210"/>
        <v>0</v>
      </c>
      <c r="BO504" s="4">
        <f t="shared" ref="BO504:DZ504" ca="1" si="211">IFERROR(IF($B504&lt;&gt;"",VLOOKUP(BO$421,TabelleK01BI,8,FALSE),""),"")</f>
        <v>0</v>
      </c>
      <c r="BP504" s="4">
        <f t="shared" ca="1" si="211"/>
        <v>0</v>
      </c>
      <c r="BQ504" s="4">
        <f t="shared" ca="1" si="211"/>
        <v>0</v>
      </c>
      <c r="BR504" s="4">
        <f t="shared" ca="1" si="211"/>
        <v>0</v>
      </c>
      <c r="BS504" s="4">
        <f t="shared" ca="1" si="211"/>
        <v>0</v>
      </c>
      <c r="BT504" s="4">
        <f t="shared" ca="1" si="211"/>
        <v>0</v>
      </c>
      <c r="BU504" s="4">
        <f t="shared" ca="1" si="211"/>
        <v>0</v>
      </c>
      <c r="BV504" s="4">
        <f t="shared" ca="1" si="211"/>
        <v>0</v>
      </c>
      <c r="BW504" s="4">
        <f t="shared" ca="1" si="211"/>
        <v>0</v>
      </c>
      <c r="BX504" s="4">
        <f t="shared" ca="1" si="211"/>
        <v>0</v>
      </c>
      <c r="BY504" s="4">
        <f t="shared" ca="1" si="211"/>
        <v>0</v>
      </c>
      <c r="BZ504" s="4">
        <f t="shared" ca="1" si="211"/>
        <v>0</v>
      </c>
      <c r="CA504" s="4">
        <f t="shared" ca="1" si="211"/>
        <v>0</v>
      </c>
      <c r="CB504" s="4">
        <f t="shared" ca="1" si="211"/>
        <v>0</v>
      </c>
      <c r="CC504" s="4">
        <f t="shared" ca="1" si="211"/>
        <v>0</v>
      </c>
      <c r="CD504" s="4">
        <f t="shared" ca="1" si="211"/>
        <v>0</v>
      </c>
      <c r="CE504" s="4">
        <f t="shared" ca="1" si="211"/>
        <v>0</v>
      </c>
      <c r="CF504" s="4">
        <f t="shared" ca="1" si="211"/>
        <v>0</v>
      </c>
      <c r="CG504" s="4">
        <f t="shared" ca="1" si="211"/>
        <v>0</v>
      </c>
      <c r="CH504" s="4">
        <f t="shared" ca="1" si="211"/>
        <v>0</v>
      </c>
      <c r="CI504" s="4">
        <f t="shared" ca="1" si="211"/>
        <v>0</v>
      </c>
      <c r="CJ504" s="4">
        <f t="shared" ca="1" si="211"/>
        <v>0</v>
      </c>
      <c r="CK504" s="4">
        <f t="shared" ca="1" si="211"/>
        <v>0</v>
      </c>
      <c r="CL504" s="4">
        <f t="shared" ca="1" si="211"/>
        <v>0</v>
      </c>
      <c r="CM504" s="4">
        <f t="shared" ca="1" si="211"/>
        <v>0</v>
      </c>
      <c r="CN504" s="4">
        <f t="shared" ca="1" si="211"/>
        <v>0</v>
      </c>
      <c r="CO504" s="4">
        <f t="shared" ca="1" si="211"/>
        <v>0</v>
      </c>
      <c r="CP504" s="4">
        <f t="shared" ca="1" si="211"/>
        <v>0</v>
      </c>
      <c r="CQ504" s="4">
        <f t="shared" ca="1" si="211"/>
        <v>0</v>
      </c>
      <c r="CR504" s="4">
        <f t="shared" ca="1" si="211"/>
        <v>0</v>
      </c>
      <c r="CS504" s="4">
        <f t="shared" ca="1" si="211"/>
        <v>0</v>
      </c>
      <c r="CT504" s="4">
        <f t="shared" ca="1" si="211"/>
        <v>0</v>
      </c>
      <c r="CU504" s="4">
        <f t="shared" ca="1" si="211"/>
        <v>0</v>
      </c>
      <c r="CV504" s="4">
        <f t="shared" ca="1" si="211"/>
        <v>0</v>
      </c>
      <c r="CW504" s="4">
        <f t="shared" ca="1" si="211"/>
        <v>0</v>
      </c>
      <c r="CX504" s="4">
        <f t="shared" ca="1" si="211"/>
        <v>0</v>
      </c>
      <c r="CY504" s="4">
        <f t="shared" ca="1" si="211"/>
        <v>0</v>
      </c>
      <c r="CZ504" s="4">
        <f t="shared" ca="1" si="211"/>
        <v>0</v>
      </c>
      <c r="DA504" s="4">
        <f t="shared" ca="1" si="211"/>
        <v>0</v>
      </c>
      <c r="DB504" s="4">
        <f t="shared" ca="1" si="211"/>
        <v>0</v>
      </c>
      <c r="DC504" s="4">
        <f t="shared" ca="1" si="211"/>
        <v>0</v>
      </c>
      <c r="DD504" s="4">
        <f t="shared" ca="1" si="211"/>
        <v>0</v>
      </c>
      <c r="DE504" s="4">
        <f t="shared" ca="1" si="211"/>
        <v>0</v>
      </c>
      <c r="DF504" s="4">
        <f t="shared" ca="1" si="211"/>
        <v>0</v>
      </c>
      <c r="DG504" s="4">
        <f t="shared" ca="1" si="211"/>
        <v>0</v>
      </c>
      <c r="DH504" s="4">
        <f t="shared" ca="1" si="211"/>
        <v>0</v>
      </c>
      <c r="DI504" s="4">
        <f t="shared" ca="1" si="211"/>
        <v>0</v>
      </c>
      <c r="DJ504" s="4">
        <f t="shared" ca="1" si="211"/>
        <v>0</v>
      </c>
      <c r="DK504" s="4">
        <f t="shared" ca="1" si="211"/>
        <v>0</v>
      </c>
      <c r="DL504" s="4">
        <f t="shared" ca="1" si="211"/>
        <v>0</v>
      </c>
      <c r="DM504" s="4">
        <f t="shared" ca="1" si="211"/>
        <v>0</v>
      </c>
      <c r="DN504" s="4">
        <f t="shared" ca="1" si="211"/>
        <v>0</v>
      </c>
      <c r="DO504" s="4">
        <f t="shared" ca="1" si="211"/>
        <v>0</v>
      </c>
      <c r="DP504" s="4">
        <f t="shared" ca="1" si="211"/>
        <v>0</v>
      </c>
      <c r="DQ504" s="4">
        <f t="shared" ca="1" si="211"/>
        <v>0</v>
      </c>
      <c r="DR504" s="4">
        <f t="shared" ca="1" si="211"/>
        <v>0</v>
      </c>
      <c r="DS504" s="4">
        <f t="shared" ca="1" si="211"/>
        <v>0</v>
      </c>
      <c r="DT504" s="4">
        <f t="shared" ca="1" si="211"/>
        <v>0</v>
      </c>
      <c r="DU504" s="4">
        <f t="shared" ca="1" si="211"/>
        <v>0</v>
      </c>
      <c r="DV504" s="4">
        <f t="shared" ca="1" si="211"/>
        <v>0</v>
      </c>
      <c r="DW504" s="4">
        <f t="shared" ca="1" si="211"/>
        <v>0</v>
      </c>
      <c r="DX504" s="4">
        <f t="shared" ca="1" si="211"/>
        <v>0</v>
      </c>
      <c r="DY504" s="4">
        <f t="shared" ca="1" si="211"/>
        <v>0</v>
      </c>
      <c r="DZ504" s="4">
        <f t="shared" ca="1" si="211"/>
        <v>0</v>
      </c>
      <c r="EA504" s="4">
        <f t="shared" ref="EA504:GL504" ca="1" si="212">IFERROR(IF($B504&lt;&gt;"",VLOOKUP(EA$421,TabelleK01BI,8,FALSE),""),"")</f>
        <v>0</v>
      </c>
      <c r="EB504" s="4">
        <f t="shared" ca="1" si="212"/>
        <v>0</v>
      </c>
      <c r="EC504" s="4">
        <f t="shared" ca="1" si="212"/>
        <v>0</v>
      </c>
      <c r="ED504" s="4">
        <f t="shared" ca="1" si="212"/>
        <v>0</v>
      </c>
      <c r="EE504" s="4">
        <f t="shared" ca="1" si="212"/>
        <v>0</v>
      </c>
      <c r="EF504" s="4">
        <f t="shared" ca="1" si="212"/>
        <v>0</v>
      </c>
      <c r="EG504" s="4">
        <f t="shared" ca="1" si="212"/>
        <v>0</v>
      </c>
      <c r="EH504" s="4">
        <f t="shared" ca="1" si="212"/>
        <v>0</v>
      </c>
      <c r="EI504" s="4">
        <f t="shared" ca="1" si="212"/>
        <v>0</v>
      </c>
      <c r="EJ504" s="4">
        <f t="shared" ca="1" si="212"/>
        <v>0</v>
      </c>
      <c r="EK504" s="4">
        <f t="shared" ca="1" si="212"/>
        <v>0</v>
      </c>
      <c r="EL504" s="4">
        <f t="shared" ca="1" si="212"/>
        <v>0</v>
      </c>
      <c r="EM504" s="4">
        <f t="shared" ca="1" si="212"/>
        <v>0</v>
      </c>
      <c r="EN504" s="4">
        <f t="shared" ca="1" si="212"/>
        <v>0</v>
      </c>
      <c r="EO504" s="4">
        <f t="shared" ca="1" si="212"/>
        <v>0</v>
      </c>
      <c r="EP504" s="4">
        <f t="shared" ca="1" si="212"/>
        <v>0</v>
      </c>
      <c r="EQ504" s="4">
        <f t="shared" ca="1" si="212"/>
        <v>0</v>
      </c>
      <c r="ER504" s="4">
        <f t="shared" ca="1" si="212"/>
        <v>0</v>
      </c>
      <c r="ES504" s="4">
        <f t="shared" ca="1" si="212"/>
        <v>0</v>
      </c>
      <c r="ET504" s="4">
        <f t="shared" ca="1" si="212"/>
        <v>0</v>
      </c>
      <c r="EU504" s="4">
        <f t="shared" ca="1" si="212"/>
        <v>0</v>
      </c>
      <c r="EV504" s="4">
        <f t="shared" ca="1" si="212"/>
        <v>0</v>
      </c>
      <c r="EW504" s="4">
        <f t="shared" ca="1" si="212"/>
        <v>0</v>
      </c>
      <c r="EX504" s="4">
        <f t="shared" ca="1" si="212"/>
        <v>0</v>
      </c>
      <c r="EY504" s="4">
        <f t="shared" ca="1" si="212"/>
        <v>0</v>
      </c>
      <c r="EZ504" s="4">
        <f t="shared" ca="1" si="212"/>
        <v>0</v>
      </c>
      <c r="FA504" s="4">
        <f t="shared" ca="1" si="212"/>
        <v>0</v>
      </c>
      <c r="FB504" s="4">
        <f t="shared" ca="1" si="212"/>
        <v>0</v>
      </c>
      <c r="FC504" s="4">
        <f t="shared" ca="1" si="212"/>
        <v>0</v>
      </c>
      <c r="FD504" s="4">
        <f t="shared" ca="1" si="212"/>
        <v>0</v>
      </c>
      <c r="FE504" s="4">
        <f t="shared" ca="1" si="212"/>
        <v>0</v>
      </c>
      <c r="FF504" s="4">
        <f t="shared" ca="1" si="212"/>
        <v>0</v>
      </c>
      <c r="FG504" s="4">
        <f t="shared" ca="1" si="212"/>
        <v>0</v>
      </c>
      <c r="FH504" s="4">
        <f t="shared" ca="1" si="212"/>
        <v>0</v>
      </c>
      <c r="FI504" s="4">
        <f t="shared" ca="1" si="212"/>
        <v>0</v>
      </c>
      <c r="FJ504" s="4">
        <f t="shared" ca="1" si="212"/>
        <v>0</v>
      </c>
      <c r="FK504" s="4">
        <f t="shared" ca="1" si="212"/>
        <v>0</v>
      </c>
      <c r="FL504" s="4">
        <f t="shared" ca="1" si="212"/>
        <v>0</v>
      </c>
      <c r="FM504" s="4">
        <f t="shared" ca="1" si="212"/>
        <v>0</v>
      </c>
      <c r="FN504" s="4">
        <f t="shared" ca="1" si="212"/>
        <v>0</v>
      </c>
      <c r="FO504" s="4">
        <f t="shared" ca="1" si="212"/>
        <v>0</v>
      </c>
      <c r="FP504" s="4">
        <f t="shared" ca="1" si="212"/>
        <v>0</v>
      </c>
      <c r="FQ504" s="4">
        <f t="shared" ca="1" si="212"/>
        <v>0</v>
      </c>
      <c r="FR504" s="4">
        <f t="shared" ca="1" si="212"/>
        <v>0</v>
      </c>
      <c r="FS504" s="4">
        <f t="shared" ca="1" si="212"/>
        <v>0</v>
      </c>
      <c r="FT504" s="4">
        <f t="shared" ca="1" si="212"/>
        <v>0</v>
      </c>
      <c r="FU504" s="4">
        <f t="shared" ca="1" si="212"/>
        <v>0</v>
      </c>
      <c r="FV504" s="4">
        <f t="shared" ca="1" si="212"/>
        <v>0</v>
      </c>
      <c r="FW504" s="4">
        <f t="shared" ca="1" si="212"/>
        <v>0</v>
      </c>
      <c r="FX504" s="4">
        <f t="shared" ca="1" si="212"/>
        <v>0</v>
      </c>
      <c r="FY504" s="4">
        <f t="shared" ca="1" si="212"/>
        <v>0</v>
      </c>
      <c r="FZ504" s="4">
        <f t="shared" ca="1" si="212"/>
        <v>0</v>
      </c>
      <c r="GA504" s="4">
        <f t="shared" ca="1" si="212"/>
        <v>0</v>
      </c>
      <c r="GB504" s="4">
        <f t="shared" ca="1" si="212"/>
        <v>0</v>
      </c>
      <c r="GC504" s="4">
        <f t="shared" ca="1" si="212"/>
        <v>0</v>
      </c>
      <c r="GD504" s="4">
        <f t="shared" ca="1" si="212"/>
        <v>0</v>
      </c>
      <c r="GE504" s="4">
        <f t="shared" ca="1" si="212"/>
        <v>0</v>
      </c>
      <c r="GF504" s="4">
        <f t="shared" ca="1" si="212"/>
        <v>0</v>
      </c>
      <c r="GG504" s="4">
        <f t="shared" ca="1" si="212"/>
        <v>0</v>
      </c>
      <c r="GH504" s="4">
        <f t="shared" ca="1" si="212"/>
        <v>0</v>
      </c>
      <c r="GI504" s="4">
        <f t="shared" ca="1" si="212"/>
        <v>0</v>
      </c>
      <c r="GJ504" s="4">
        <f t="shared" ca="1" si="212"/>
        <v>0</v>
      </c>
      <c r="GK504" s="4">
        <f t="shared" ca="1" si="212"/>
        <v>0</v>
      </c>
      <c r="GL504" s="4">
        <f t="shared" ca="1" si="212"/>
        <v>0</v>
      </c>
      <c r="GM504" s="4">
        <f t="shared" ref="GM504:IX504" ca="1" si="213">IFERROR(IF($B504&lt;&gt;"",VLOOKUP(GM$421,TabelleK01BI,8,FALSE),""),"")</f>
        <v>0</v>
      </c>
      <c r="GN504" s="4">
        <f t="shared" ca="1" si="213"/>
        <v>0</v>
      </c>
      <c r="GO504" s="4">
        <f t="shared" ca="1" si="213"/>
        <v>0</v>
      </c>
      <c r="GP504" s="4">
        <f t="shared" ca="1" si="213"/>
        <v>0</v>
      </c>
      <c r="GQ504" s="4">
        <f t="shared" ca="1" si="213"/>
        <v>0</v>
      </c>
      <c r="GR504" s="4">
        <f t="shared" ca="1" si="213"/>
        <v>0</v>
      </c>
      <c r="GS504" s="4">
        <f t="shared" ca="1" si="213"/>
        <v>0</v>
      </c>
      <c r="GT504" s="4">
        <f t="shared" ca="1" si="213"/>
        <v>0</v>
      </c>
      <c r="GU504" s="4">
        <f t="shared" ca="1" si="213"/>
        <v>0</v>
      </c>
      <c r="GV504" s="4">
        <f t="shared" ca="1" si="213"/>
        <v>0</v>
      </c>
      <c r="GW504" s="4">
        <f t="shared" ca="1" si="213"/>
        <v>0</v>
      </c>
      <c r="GX504" s="4">
        <f t="shared" ca="1" si="213"/>
        <v>0</v>
      </c>
      <c r="GY504" s="4">
        <f t="shared" ca="1" si="213"/>
        <v>0</v>
      </c>
      <c r="GZ504" s="4">
        <f t="shared" ca="1" si="213"/>
        <v>0</v>
      </c>
      <c r="HA504" s="4">
        <f t="shared" ca="1" si="213"/>
        <v>0</v>
      </c>
      <c r="HB504" s="4">
        <f t="shared" ca="1" si="213"/>
        <v>0</v>
      </c>
      <c r="HC504" s="4">
        <f t="shared" ca="1" si="213"/>
        <v>0</v>
      </c>
      <c r="HD504" s="4">
        <f t="shared" ca="1" si="213"/>
        <v>0</v>
      </c>
      <c r="HE504" s="4">
        <f t="shared" ca="1" si="213"/>
        <v>0</v>
      </c>
      <c r="HF504" s="4">
        <f t="shared" ca="1" si="213"/>
        <v>0</v>
      </c>
      <c r="HG504" s="4">
        <f t="shared" ca="1" si="213"/>
        <v>0</v>
      </c>
      <c r="HH504" s="4">
        <f t="shared" ca="1" si="213"/>
        <v>0</v>
      </c>
      <c r="HI504" s="4">
        <f t="shared" ca="1" si="213"/>
        <v>0</v>
      </c>
      <c r="HJ504" s="4">
        <f t="shared" ca="1" si="213"/>
        <v>0</v>
      </c>
      <c r="HK504" s="4">
        <f t="shared" ca="1" si="213"/>
        <v>0</v>
      </c>
      <c r="HL504" s="4">
        <f t="shared" ca="1" si="213"/>
        <v>0</v>
      </c>
      <c r="HM504" s="4">
        <f t="shared" ca="1" si="213"/>
        <v>0</v>
      </c>
      <c r="HN504" s="4">
        <f t="shared" ca="1" si="213"/>
        <v>0</v>
      </c>
      <c r="HO504" s="4">
        <f t="shared" ca="1" si="213"/>
        <v>0</v>
      </c>
      <c r="HP504" s="4">
        <f t="shared" ca="1" si="213"/>
        <v>0</v>
      </c>
      <c r="HQ504" s="4">
        <f t="shared" ca="1" si="213"/>
        <v>0</v>
      </c>
      <c r="HR504" s="4">
        <f t="shared" ca="1" si="213"/>
        <v>0</v>
      </c>
      <c r="HS504" s="4">
        <f t="shared" ca="1" si="213"/>
        <v>0</v>
      </c>
      <c r="HT504" s="4">
        <f t="shared" ca="1" si="213"/>
        <v>0</v>
      </c>
      <c r="HU504" s="4">
        <f t="shared" ca="1" si="213"/>
        <v>0</v>
      </c>
      <c r="HV504" s="4">
        <f t="shared" ca="1" si="213"/>
        <v>0</v>
      </c>
      <c r="HW504" s="4">
        <f t="shared" ca="1" si="213"/>
        <v>0</v>
      </c>
      <c r="HX504" s="4">
        <f t="shared" ca="1" si="213"/>
        <v>0</v>
      </c>
      <c r="HY504" s="4">
        <f t="shared" ca="1" si="213"/>
        <v>0</v>
      </c>
      <c r="HZ504" s="4">
        <f t="shared" ca="1" si="213"/>
        <v>0</v>
      </c>
      <c r="IA504" s="4">
        <f t="shared" ca="1" si="213"/>
        <v>0</v>
      </c>
      <c r="IB504" s="4">
        <f t="shared" ca="1" si="213"/>
        <v>0</v>
      </c>
      <c r="IC504" s="4">
        <f t="shared" ca="1" si="213"/>
        <v>0</v>
      </c>
      <c r="ID504" s="4">
        <f t="shared" ca="1" si="213"/>
        <v>0</v>
      </c>
      <c r="IE504" s="4">
        <f t="shared" ca="1" si="213"/>
        <v>0</v>
      </c>
      <c r="IF504" s="4">
        <f t="shared" ca="1" si="213"/>
        <v>0</v>
      </c>
      <c r="IG504" s="4">
        <f t="shared" ca="1" si="213"/>
        <v>0</v>
      </c>
      <c r="IH504" s="4">
        <f t="shared" ca="1" si="213"/>
        <v>0</v>
      </c>
      <c r="II504" s="4">
        <f t="shared" ca="1" si="213"/>
        <v>0</v>
      </c>
      <c r="IJ504" s="4">
        <f t="shared" ca="1" si="213"/>
        <v>0</v>
      </c>
      <c r="IK504" s="4">
        <f t="shared" ca="1" si="213"/>
        <v>0</v>
      </c>
      <c r="IL504" s="4">
        <f t="shared" ca="1" si="213"/>
        <v>0</v>
      </c>
      <c r="IM504" s="4">
        <f t="shared" ca="1" si="213"/>
        <v>0</v>
      </c>
      <c r="IN504" s="4">
        <f t="shared" ca="1" si="213"/>
        <v>0</v>
      </c>
      <c r="IO504" s="4">
        <f t="shared" ca="1" si="213"/>
        <v>0</v>
      </c>
      <c r="IP504" s="4">
        <f t="shared" ca="1" si="213"/>
        <v>0</v>
      </c>
      <c r="IQ504" s="4">
        <f t="shared" ca="1" si="213"/>
        <v>0</v>
      </c>
      <c r="IR504" s="4">
        <f t="shared" ca="1" si="213"/>
        <v>0</v>
      </c>
      <c r="IS504" s="4">
        <f t="shared" ca="1" si="213"/>
        <v>0</v>
      </c>
      <c r="IT504" s="4">
        <f t="shared" ca="1" si="213"/>
        <v>0</v>
      </c>
      <c r="IU504" s="4">
        <f t="shared" ca="1" si="213"/>
        <v>0</v>
      </c>
      <c r="IV504" s="4">
        <f t="shared" ca="1" si="213"/>
        <v>0</v>
      </c>
      <c r="IW504" s="4">
        <f t="shared" ca="1" si="213"/>
        <v>0</v>
      </c>
      <c r="IX504" s="4">
        <f t="shared" ca="1" si="213"/>
        <v>0</v>
      </c>
      <c r="IY504" s="4">
        <f t="shared" ref="IY504:KQ504" ca="1" si="214">IFERROR(IF($B504&lt;&gt;"",VLOOKUP(IY$421,TabelleK01BI,8,FALSE),""),"")</f>
        <v>0</v>
      </c>
      <c r="IZ504" s="4">
        <f t="shared" ca="1" si="214"/>
        <v>0</v>
      </c>
      <c r="JA504" s="4">
        <f t="shared" ca="1" si="214"/>
        <v>0</v>
      </c>
      <c r="JB504" s="4">
        <f t="shared" ca="1" si="214"/>
        <v>0</v>
      </c>
      <c r="JC504" s="4">
        <f t="shared" ca="1" si="214"/>
        <v>0</v>
      </c>
      <c r="JD504" s="4">
        <f t="shared" ca="1" si="214"/>
        <v>0</v>
      </c>
      <c r="JE504" s="4">
        <f t="shared" ca="1" si="214"/>
        <v>0</v>
      </c>
      <c r="JF504" s="4">
        <f t="shared" ca="1" si="214"/>
        <v>0</v>
      </c>
      <c r="JG504" s="4">
        <f t="shared" ca="1" si="214"/>
        <v>0</v>
      </c>
      <c r="JH504" s="4">
        <f t="shared" ca="1" si="214"/>
        <v>0</v>
      </c>
      <c r="JI504" s="4">
        <f t="shared" ca="1" si="214"/>
        <v>0</v>
      </c>
      <c r="JJ504" s="4">
        <f t="shared" ca="1" si="214"/>
        <v>0</v>
      </c>
      <c r="JK504" s="4">
        <f t="shared" ca="1" si="214"/>
        <v>0</v>
      </c>
      <c r="JL504" s="4">
        <f t="shared" ca="1" si="214"/>
        <v>0</v>
      </c>
      <c r="JM504" s="4">
        <f t="shared" ca="1" si="214"/>
        <v>0</v>
      </c>
      <c r="JN504" s="4">
        <f t="shared" ca="1" si="214"/>
        <v>0</v>
      </c>
      <c r="JO504" s="4">
        <f t="shared" ca="1" si="214"/>
        <v>0</v>
      </c>
      <c r="JP504" s="4">
        <f t="shared" ca="1" si="214"/>
        <v>0</v>
      </c>
      <c r="JQ504" s="4">
        <f t="shared" ca="1" si="214"/>
        <v>0</v>
      </c>
      <c r="JR504" s="4">
        <f t="shared" ca="1" si="214"/>
        <v>0</v>
      </c>
      <c r="JS504" s="4">
        <f t="shared" ca="1" si="214"/>
        <v>0</v>
      </c>
      <c r="JT504" s="4">
        <f t="shared" ca="1" si="214"/>
        <v>0</v>
      </c>
      <c r="JU504" s="4">
        <f t="shared" ca="1" si="214"/>
        <v>0</v>
      </c>
      <c r="JV504" s="4">
        <f t="shared" ca="1" si="214"/>
        <v>0</v>
      </c>
      <c r="JW504" s="4">
        <f t="shared" ca="1" si="214"/>
        <v>0</v>
      </c>
      <c r="JX504" s="4">
        <f t="shared" ca="1" si="214"/>
        <v>0</v>
      </c>
      <c r="JY504" s="4">
        <f t="shared" ca="1" si="214"/>
        <v>0</v>
      </c>
      <c r="JZ504" s="4">
        <f t="shared" ca="1" si="214"/>
        <v>0</v>
      </c>
      <c r="KA504" s="4">
        <f t="shared" ca="1" si="214"/>
        <v>0</v>
      </c>
      <c r="KB504" s="4">
        <f t="shared" ca="1" si="214"/>
        <v>0</v>
      </c>
      <c r="KC504" s="4">
        <f t="shared" ca="1" si="214"/>
        <v>0</v>
      </c>
      <c r="KD504" s="4">
        <f t="shared" ca="1" si="214"/>
        <v>0</v>
      </c>
      <c r="KE504" s="4">
        <f t="shared" ca="1" si="214"/>
        <v>0</v>
      </c>
      <c r="KF504" s="4">
        <f t="shared" ca="1" si="214"/>
        <v>0</v>
      </c>
      <c r="KG504" s="4">
        <f t="shared" ca="1" si="214"/>
        <v>0</v>
      </c>
      <c r="KH504" s="4">
        <f t="shared" ca="1" si="214"/>
        <v>0</v>
      </c>
      <c r="KI504" s="4">
        <f t="shared" ca="1" si="214"/>
        <v>0</v>
      </c>
      <c r="KJ504" s="4">
        <f t="shared" ca="1" si="214"/>
        <v>0</v>
      </c>
      <c r="KK504" s="4">
        <f t="shared" ca="1" si="214"/>
        <v>0</v>
      </c>
      <c r="KL504" s="4">
        <f t="shared" ca="1" si="214"/>
        <v>0</v>
      </c>
      <c r="KM504" s="4">
        <f t="shared" ca="1" si="214"/>
        <v>0</v>
      </c>
      <c r="KN504" s="4">
        <f t="shared" ca="1" si="214"/>
        <v>0</v>
      </c>
      <c r="KO504" s="4">
        <f t="shared" ca="1" si="214"/>
        <v>0</v>
      </c>
      <c r="KP504" s="4">
        <f t="shared" ca="1" si="214"/>
        <v>0</v>
      </c>
      <c r="KQ504" s="4">
        <f t="shared" ca="1" si="214"/>
        <v>0</v>
      </c>
      <c r="KR504" s="4">
        <f ca="1">IFERROR(VLOOKUP($KR$421,TabelleK01BI,8,FALSE),"")</f>
        <v>0</v>
      </c>
      <c r="KS504" s="4">
        <f ca="1">IFERROR(VLOOKUP($KS$421,TabelleK01BI,8,FALSE),"")</f>
        <v>0</v>
      </c>
    </row>
    <row r="505" spans="2:305" ht="12.75" hidden="1" customHeight="1" x14ac:dyDescent="0.2">
      <c r="B505" s="138" t="str">
        <f t="shared" ref="B505:B568" ca="1" si="215">Q6</f>
        <v>Haus 2, 2 a-c</v>
      </c>
      <c r="C505" s="4">
        <f t="shared" ref="C505:BN505" ca="1" si="216">IFERROR(IF($B505&lt;&gt;"",VLOOKUP(C$421,TabelleK02BI,8,FALSE),""),"")</f>
        <v>0</v>
      </c>
      <c r="D505" s="4">
        <f t="shared" ca="1" si="216"/>
        <v>0</v>
      </c>
      <c r="E505" s="4">
        <f t="shared" ca="1" si="216"/>
        <v>0</v>
      </c>
      <c r="F505" s="4">
        <f t="shared" ca="1" si="216"/>
        <v>0</v>
      </c>
      <c r="G505" s="4">
        <f t="shared" ca="1" si="216"/>
        <v>0</v>
      </c>
      <c r="H505" s="4">
        <f t="shared" ca="1" si="216"/>
        <v>0</v>
      </c>
      <c r="I505" s="4">
        <f t="shared" ca="1" si="216"/>
        <v>0</v>
      </c>
      <c r="J505" s="4">
        <f t="shared" ca="1" si="216"/>
        <v>0</v>
      </c>
      <c r="K505" s="4">
        <f t="shared" ca="1" si="216"/>
        <v>0</v>
      </c>
      <c r="L505" s="4">
        <f t="shared" ca="1" si="216"/>
        <v>0</v>
      </c>
      <c r="M505" s="4">
        <f t="shared" ca="1" si="216"/>
        <v>0</v>
      </c>
      <c r="N505" s="4">
        <f t="shared" ca="1" si="216"/>
        <v>0</v>
      </c>
      <c r="O505" s="4">
        <f t="shared" ca="1" si="216"/>
        <v>0</v>
      </c>
      <c r="P505" s="4">
        <f t="shared" ca="1" si="216"/>
        <v>0</v>
      </c>
      <c r="Q505" s="4">
        <f t="shared" ca="1" si="216"/>
        <v>0</v>
      </c>
      <c r="R505" s="4">
        <f t="shared" ca="1" si="216"/>
        <v>0</v>
      </c>
      <c r="S505" s="4">
        <f t="shared" ca="1" si="216"/>
        <v>0</v>
      </c>
      <c r="T505" s="4">
        <f t="shared" ca="1" si="216"/>
        <v>0</v>
      </c>
      <c r="U505" s="4">
        <f t="shared" ca="1" si="216"/>
        <v>0</v>
      </c>
      <c r="V505" s="4">
        <f t="shared" ca="1" si="216"/>
        <v>0</v>
      </c>
      <c r="W505" s="4">
        <f t="shared" ca="1" si="216"/>
        <v>0</v>
      </c>
      <c r="X505" s="4">
        <f t="shared" ca="1" si="216"/>
        <v>0</v>
      </c>
      <c r="Y505" s="4">
        <f t="shared" ca="1" si="216"/>
        <v>0</v>
      </c>
      <c r="Z505" s="4">
        <f t="shared" ca="1" si="216"/>
        <v>0</v>
      </c>
      <c r="AA505" s="4">
        <f t="shared" ca="1" si="216"/>
        <v>0</v>
      </c>
      <c r="AB505" s="4">
        <f t="shared" ca="1" si="216"/>
        <v>0</v>
      </c>
      <c r="AC505" s="4">
        <f t="shared" ca="1" si="216"/>
        <v>0</v>
      </c>
      <c r="AD505" s="4">
        <f t="shared" ca="1" si="216"/>
        <v>0</v>
      </c>
      <c r="AE505" s="4">
        <f t="shared" ca="1" si="216"/>
        <v>0</v>
      </c>
      <c r="AF505" s="4">
        <f t="shared" ca="1" si="216"/>
        <v>0</v>
      </c>
      <c r="AG505" s="4">
        <f t="shared" ca="1" si="216"/>
        <v>0</v>
      </c>
      <c r="AH505" s="4">
        <f t="shared" ca="1" si="216"/>
        <v>0</v>
      </c>
      <c r="AI505" s="4">
        <f t="shared" ca="1" si="216"/>
        <v>0</v>
      </c>
      <c r="AJ505" s="4">
        <f t="shared" ca="1" si="216"/>
        <v>0</v>
      </c>
      <c r="AK505" s="4">
        <f t="shared" ca="1" si="216"/>
        <v>0</v>
      </c>
      <c r="AL505" s="4">
        <f t="shared" ca="1" si="216"/>
        <v>0</v>
      </c>
      <c r="AM505" s="4">
        <f t="shared" ca="1" si="216"/>
        <v>0</v>
      </c>
      <c r="AN505" s="4">
        <f t="shared" ca="1" si="216"/>
        <v>0</v>
      </c>
      <c r="AO505" s="4">
        <f t="shared" ca="1" si="216"/>
        <v>0</v>
      </c>
      <c r="AP505" s="4">
        <f t="shared" ca="1" si="216"/>
        <v>0</v>
      </c>
      <c r="AQ505" s="4">
        <f t="shared" ca="1" si="216"/>
        <v>0</v>
      </c>
      <c r="AR505" s="4">
        <f t="shared" ca="1" si="216"/>
        <v>0</v>
      </c>
      <c r="AS505" s="4">
        <f t="shared" ca="1" si="216"/>
        <v>0</v>
      </c>
      <c r="AT505" s="4">
        <f t="shared" ca="1" si="216"/>
        <v>0</v>
      </c>
      <c r="AU505" s="4">
        <f t="shared" ca="1" si="216"/>
        <v>0</v>
      </c>
      <c r="AV505" s="4">
        <f t="shared" ca="1" si="216"/>
        <v>0</v>
      </c>
      <c r="AW505" s="4">
        <f t="shared" ca="1" si="216"/>
        <v>0</v>
      </c>
      <c r="AX505" s="4">
        <f t="shared" ca="1" si="216"/>
        <v>0</v>
      </c>
      <c r="AY505" s="4">
        <f t="shared" ca="1" si="216"/>
        <v>0</v>
      </c>
      <c r="AZ505" s="4">
        <f t="shared" ca="1" si="216"/>
        <v>0</v>
      </c>
      <c r="BA505" s="4">
        <f t="shared" ca="1" si="216"/>
        <v>0</v>
      </c>
      <c r="BB505" s="4">
        <f t="shared" ca="1" si="216"/>
        <v>0</v>
      </c>
      <c r="BC505" s="4">
        <f t="shared" ca="1" si="216"/>
        <v>0</v>
      </c>
      <c r="BD505" s="4">
        <f t="shared" ca="1" si="216"/>
        <v>0</v>
      </c>
      <c r="BE505" s="4">
        <f t="shared" ca="1" si="216"/>
        <v>0</v>
      </c>
      <c r="BF505" s="4">
        <f t="shared" ca="1" si="216"/>
        <v>0</v>
      </c>
      <c r="BG505" s="4">
        <f t="shared" ca="1" si="216"/>
        <v>0</v>
      </c>
      <c r="BH505" s="4">
        <f t="shared" ca="1" si="216"/>
        <v>0</v>
      </c>
      <c r="BI505" s="4">
        <f t="shared" ca="1" si="216"/>
        <v>0</v>
      </c>
      <c r="BJ505" s="4">
        <f t="shared" ca="1" si="216"/>
        <v>0</v>
      </c>
      <c r="BK505" s="4">
        <f t="shared" ca="1" si="216"/>
        <v>0</v>
      </c>
      <c r="BL505" s="4">
        <f t="shared" ca="1" si="216"/>
        <v>0</v>
      </c>
      <c r="BM505" s="4">
        <f t="shared" ca="1" si="216"/>
        <v>0</v>
      </c>
      <c r="BN505" s="4">
        <f t="shared" ca="1" si="216"/>
        <v>0</v>
      </c>
      <c r="BO505" s="4">
        <f t="shared" ref="BO505:DZ505" ca="1" si="217">IFERROR(IF($B505&lt;&gt;"",VLOOKUP(BO$421,TabelleK02BI,8,FALSE),""),"")</f>
        <v>0</v>
      </c>
      <c r="BP505" s="4">
        <f t="shared" ca="1" si="217"/>
        <v>0</v>
      </c>
      <c r="BQ505" s="4">
        <f t="shared" ca="1" si="217"/>
        <v>0</v>
      </c>
      <c r="BR505" s="4">
        <f t="shared" ca="1" si="217"/>
        <v>0</v>
      </c>
      <c r="BS505" s="4">
        <f t="shared" ca="1" si="217"/>
        <v>0</v>
      </c>
      <c r="BT505" s="4">
        <f t="shared" ca="1" si="217"/>
        <v>0</v>
      </c>
      <c r="BU505" s="4">
        <f t="shared" ca="1" si="217"/>
        <v>0</v>
      </c>
      <c r="BV505" s="4">
        <f t="shared" ca="1" si="217"/>
        <v>0</v>
      </c>
      <c r="BW505" s="4">
        <f t="shared" ca="1" si="217"/>
        <v>0</v>
      </c>
      <c r="BX505" s="4">
        <f t="shared" ca="1" si="217"/>
        <v>0</v>
      </c>
      <c r="BY505" s="4">
        <f t="shared" ca="1" si="217"/>
        <v>0</v>
      </c>
      <c r="BZ505" s="4">
        <f t="shared" ca="1" si="217"/>
        <v>0</v>
      </c>
      <c r="CA505" s="4">
        <f t="shared" ca="1" si="217"/>
        <v>0</v>
      </c>
      <c r="CB505" s="4">
        <f t="shared" ca="1" si="217"/>
        <v>0</v>
      </c>
      <c r="CC505" s="4">
        <f t="shared" ca="1" si="217"/>
        <v>0</v>
      </c>
      <c r="CD505" s="4">
        <f t="shared" ca="1" si="217"/>
        <v>0</v>
      </c>
      <c r="CE505" s="4">
        <f t="shared" ca="1" si="217"/>
        <v>0</v>
      </c>
      <c r="CF505" s="4">
        <f t="shared" ca="1" si="217"/>
        <v>0</v>
      </c>
      <c r="CG505" s="4">
        <f t="shared" ca="1" si="217"/>
        <v>0</v>
      </c>
      <c r="CH505" s="4">
        <f t="shared" ca="1" si="217"/>
        <v>0</v>
      </c>
      <c r="CI505" s="4">
        <f t="shared" ca="1" si="217"/>
        <v>0</v>
      </c>
      <c r="CJ505" s="4">
        <f t="shared" ca="1" si="217"/>
        <v>0</v>
      </c>
      <c r="CK505" s="4">
        <f t="shared" ca="1" si="217"/>
        <v>0</v>
      </c>
      <c r="CL505" s="4">
        <f t="shared" ca="1" si="217"/>
        <v>0</v>
      </c>
      <c r="CM505" s="4">
        <f t="shared" ca="1" si="217"/>
        <v>0</v>
      </c>
      <c r="CN505" s="4">
        <f t="shared" ca="1" si="217"/>
        <v>0</v>
      </c>
      <c r="CO505" s="4">
        <f t="shared" ca="1" si="217"/>
        <v>0</v>
      </c>
      <c r="CP505" s="4">
        <f t="shared" ca="1" si="217"/>
        <v>0</v>
      </c>
      <c r="CQ505" s="4">
        <f t="shared" ca="1" si="217"/>
        <v>0</v>
      </c>
      <c r="CR505" s="4">
        <f t="shared" ca="1" si="217"/>
        <v>0</v>
      </c>
      <c r="CS505" s="4">
        <f t="shared" ca="1" si="217"/>
        <v>0</v>
      </c>
      <c r="CT505" s="4">
        <f t="shared" ca="1" si="217"/>
        <v>0</v>
      </c>
      <c r="CU505" s="4">
        <f t="shared" ca="1" si="217"/>
        <v>0</v>
      </c>
      <c r="CV505" s="4">
        <f t="shared" ca="1" si="217"/>
        <v>0</v>
      </c>
      <c r="CW505" s="4">
        <f t="shared" ca="1" si="217"/>
        <v>0</v>
      </c>
      <c r="CX505" s="4">
        <f t="shared" ca="1" si="217"/>
        <v>0</v>
      </c>
      <c r="CY505" s="4">
        <f t="shared" ca="1" si="217"/>
        <v>0</v>
      </c>
      <c r="CZ505" s="4">
        <f t="shared" ca="1" si="217"/>
        <v>0</v>
      </c>
      <c r="DA505" s="4">
        <f t="shared" ca="1" si="217"/>
        <v>0</v>
      </c>
      <c r="DB505" s="4">
        <f t="shared" ca="1" si="217"/>
        <v>0</v>
      </c>
      <c r="DC505" s="4">
        <f t="shared" ca="1" si="217"/>
        <v>0</v>
      </c>
      <c r="DD505" s="4">
        <f t="shared" ca="1" si="217"/>
        <v>0</v>
      </c>
      <c r="DE505" s="4">
        <f t="shared" ca="1" si="217"/>
        <v>0</v>
      </c>
      <c r="DF505" s="4">
        <f t="shared" ca="1" si="217"/>
        <v>0</v>
      </c>
      <c r="DG505" s="4">
        <f t="shared" ca="1" si="217"/>
        <v>0</v>
      </c>
      <c r="DH505" s="4">
        <f t="shared" ca="1" si="217"/>
        <v>0</v>
      </c>
      <c r="DI505" s="4">
        <f t="shared" ca="1" si="217"/>
        <v>0</v>
      </c>
      <c r="DJ505" s="4">
        <f t="shared" ca="1" si="217"/>
        <v>0</v>
      </c>
      <c r="DK505" s="4">
        <f t="shared" ca="1" si="217"/>
        <v>0</v>
      </c>
      <c r="DL505" s="4">
        <f t="shared" ca="1" si="217"/>
        <v>0</v>
      </c>
      <c r="DM505" s="4">
        <f t="shared" ca="1" si="217"/>
        <v>0</v>
      </c>
      <c r="DN505" s="4">
        <f t="shared" ca="1" si="217"/>
        <v>0</v>
      </c>
      <c r="DO505" s="4">
        <f t="shared" ca="1" si="217"/>
        <v>0</v>
      </c>
      <c r="DP505" s="4">
        <f t="shared" ca="1" si="217"/>
        <v>0</v>
      </c>
      <c r="DQ505" s="4">
        <f t="shared" ca="1" si="217"/>
        <v>0</v>
      </c>
      <c r="DR505" s="4">
        <f t="shared" ca="1" si="217"/>
        <v>0</v>
      </c>
      <c r="DS505" s="4">
        <f t="shared" ca="1" si="217"/>
        <v>0</v>
      </c>
      <c r="DT505" s="4">
        <f t="shared" ca="1" si="217"/>
        <v>0</v>
      </c>
      <c r="DU505" s="4">
        <f t="shared" ca="1" si="217"/>
        <v>0</v>
      </c>
      <c r="DV505" s="4">
        <f t="shared" ca="1" si="217"/>
        <v>0</v>
      </c>
      <c r="DW505" s="4">
        <f t="shared" ca="1" si="217"/>
        <v>0</v>
      </c>
      <c r="DX505" s="4">
        <f t="shared" ca="1" si="217"/>
        <v>0</v>
      </c>
      <c r="DY505" s="4">
        <f t="shared" ca="1" si="217"/>
        <v>0</v>
      </c>
      <c r="DZ505" s="4">
        <f t="shared" ca="1" si="217"/>
        <v>0</v>
      </c>
      <c r="EA505" s="4">
        <f t="shared" ref="EA505:GL505" ca="1" si="218">IFERROR(IF($B505&lt;&gt;"",VLOOKUP(EA$421,TabelleK02BI,8,FALSE),""),"")</f>
        <v>0</v>
      </c>
      <c r="EB505" s="4">
        <f t="shared" ca="1" si="218"/>
        <v>0</v>
      </c>
      <c r="EC505" s="4">
        <f t="shared" ca="1" si="218"/>
        <v>0</v>
      </c>
      <c r="ED505" s="4">
        <f t="shared" ca="1" si="218"/>
        <v>0</v>
      </c>
      <c r="EE505" s="4">
        <f t="shared" ca="1" si="218"/>
        <v>0</v>
      </c>
      <c r="EF505" s="4">
        <f t="shared" ca="1" si="218"/>
        <v>0</v>
      </c>
      <c r="EG505" s="4">
        <f t="shared" ca="1" si="218"/>
        <v>0</v>
      </c>
      <c r="EH505" s="4">
        <f t="shared" ca="1" si="218"/>
        <v>0</v>
      </c>
      <c r="EI505" s="4">
        <f t="shared" ca="1" si="218"/>
        <v>0</v>
      </c>
      <c r="EJ505" s="4">
        <f t="shared" ca="1" si="218"/>
        <v>0</v>
      </c>
      <c r="EK505" s="4">
        <f t="shared" ca="1" si="218"/>
        <v>0</v>
      </c>
      <c r="EL505" s="4">
        <f t="shared" ca="1" si="218"/>
        <v>0</v>
      </c>
      <c r="EM505" s="4">
        <f t="shared" ca="1" si="218"/>
        <v>0</v>
      </c>
      <c r="EN505" s="4">
        <f t="shared" ca="1" si="218"/>
        <v>0</v>
      </c>
      <c r="EO505" s="4">
        <f t="shared" ca="1" si="218"/>
        <v>0</v>
      </c>
      <c r="EP505" s="4">
        <f t="shared" ca="1" si="218"/>
        <v>0</v>
      </c>
      <c r="EQ505" s="4">
        <f t="shared" ca="1" si="218"/>
        <v>0</v>
      </c>
      <c r="ER505" s="4">
        <f t="shared" ca="1" si="218"/>
        <v>0</v>
      </c>
      <c r="ES505" s="4">
        <f t="shared" ca="1" si="218"/>
        <v>0</v>
      </c>
      <c r="ET505" s="4">
        <f t="shared" ca="1" si="218"/>
        <v>0</v>
      </c>
      <c r="EU505" s="4">
        <f t="shared" ca="1" si="218"/>
        <v>0</v>
      </c>
      <c r="EV505" s="4">
        <f t="shared" ca="1" si="218"/>
        <v>0</v>
      </c>
      <c r="EW505" s="4">
        <f t="shared" ca="1" si="218"/>
        <v>0</v>
      </c>
      <c r="EX505" s="4">
        <f t="shared" ca="1" si="218"/>
        <v>0</v>
      </c>
      <c r="EY505" s="4">
        <f t="shared" ca="1" si="218"/>
        <v>0</v>
      </c>
      <c r="EZ505" s="4">
        <f t="shared" ca="1" si="218"/>
        <v>0</v>
      </c>
      <c r="FA505" s="4">
        <f t="shared" ca="1" si="218"/>
        <v>0</v>
      </c>
      <c r="FB505" s="4">
        <f t="shared" ca="1" si="218"/>
        <v>0</v>
      </c>
      <c r="FC505" s="4">
        <f t="shared" ca="1" si="218"/>
        <v>0</v>
      </c>
      <c r="FD505" s="4">
        <f t="shared" ca="1" si="218"/>
        <v>0</v>
      </c>
      <c r="FE505" s="4">
        <f t="shared" ca="1" si="218"/>
        <v>0</v>
      </c>
      <c r="FF505" s="4">
        <f t="shared" ca="1" si="218"/>
        <v>0</v>
      </c>
      <c r="FG505" s="4">
        <f t="shared" ca="1" si="218"/>
        <v>0</v>
      </c>
      <c r="FH505" s="4">
        <f t="shared" ca="1" si="218"/>
        <v>0</v>
      </c>
      <c r="FI505" s="4">
        <f t="shared" ca="1" si="218"/>
        <v>0</v>
      </c>
      <c r="FJ505" s="4">
        <f t="shared" ca="1" si="218"/>
        <v>0</v>
      </c>
      <c r="FK505" s="4">
        <f t="shared" ca="1" si="218"/>
        <v>0</v>
      </c>
      <c r="FL505" s="4">
        <f t="shared" ca="1" si="218"/>
        <v>0</v>
      </c>
      <c r="FM505" s="4">
        <f t="shared" ca="1" si="218"/>
        <v>0</v>
      </c>
      <c r="FN505" s="4">
        <f t="shared" ca="1" si="218"/>
        <v>0</v>
      </c>
      <c r="FO505" s="4">
        <f t="shared" ca="1" si="218"/>
        <v>0</v>
      </c>
      <c r="FP505" s="4">
        <f t="shared" ca="1" si="218"/>
        <v>0</v>
      </c>
      <c r="FQ505" s="4">
        <f t="shared" ca="1" si="218"/>
        <v>0</v>
      </c>
      <c r="FR505" s="4">
        <f t="shared" ca="1" si="218"/>
        <v>0</v>
      </c>
      <c r="FS505" s="4">
        <f t="shared" ca="1" si="218"/>
        <v>0</v>
      </c>
      <c r="FT505" s="4">
        <f t="shared" ca="1" si="218"/>
        <v>0</v>
      </c>
      <c r="FU505" s="4">
        <f t="shared" ca="1" si="218"/>
        <v>0</v>
      </c>
      <c r="FV505" s="4">
        <f t="shared" ca="1" si="218"/>
        <v>0</v>
      </c>
      <c r="FW505" s="4">
        <f t="shared" ca="1" si="218"/>
        <v>0</v>
      </c>
      <c r="FX505" s="4">
        <f t="shared" ca="1" si="218"/>
        <v>0</v>
      </c>
      <c r="FY505" s="4">
        <f t="shared" ca="1" si="218"/>
        <v>0</v>
      </c>
      <c r="FZ505" s="4">
        <f t="shared" ca="1" si="218"/>
        <v>0</v>
      </c>
      <c r="GA505" s="4">
        <f t="shared" ca="1" si="218"/>
        <v>0</v>
      </c>
      <c r="GB505" s="4">
        <f t="shared" ca="1" si="218"/>
        <v>0</v>
      </c>
      <c r="GC505" s="4">
        <f t="shared" ca="1" si="218"/>
        <v>0</v>
      </c>
      <c r="GD505" s="4">
        <f t="shared" ca="1" si="218"/>
        <v>0</v>
      </c>
      <c r="GE505" s="4">
        <f t="shared" ca="1" si="218"/>
        <v>0</v>
      </c>
      <c r="GF505" s="4">
        <f t="shared" ca="1" si="218"/>
        <v>0</v>
      </c>
      <c r="GG505" s="4">
        <f t="shared" ca="1" si="218"/>
        <v>0</v>
      </c>
      <c r="GH505" s="4">
        <f t="shared" ca="1" si="218"/>
        <v>0</v>
      </c>
      <c r="GI505" s="4">
        <f t="shared" ca="1" si="218"/>
        <v>0</v>
      </c>
      <c r="GJ505" s="4">
        <f t="shared" ca="1" si="218"/>
        <v>0</v>
      </c>
      <c r="GK505" s="4">
        <f t="shared" ca="1" si="218"/>
        <v>0</v>
      </c>
      <c r="GL505" s="4">
        <f t="shared" ca="1" si="218"/>
        <v>0</v>
      </c>
      <c r="GM505" s="4">
        <f t="shared" ref="GM505:IX505" ca="1" si="219">IFERROR(IF($B505&lt;&gt;"",VLOOKUP(GM$421,TabelleK02BI,8,FALSE),""),"")</f>
        <v>0</v>
      </c>
      <c r="GN505" s="4">
        <f t="shared" ca="1" si="219"/>
        <v>0</v>
      </c>
      <c r="GO505" s="4">
        <f t="shared" ca="1" si="219"/>
        <v>0</v>
      </c>
      <c r="GP505" s="4">
        <f t="shared" ca="1" si="219"/>
        <v>0</v>
      </c>
      <c r="GQ505" s="4">
        <f t="shared" ca="1" si="219"/>
        <v>0</v>
      </c>
      <c r="GR505" s="4">
        <f t="shared" ca="1" si="219"/>
        <v>0</v>
      </c>
      <c r="GS505" s="4">
        <f t="shared" ca="1" si="219"/>
        <v>0</v>
      </c>
      <c r="GT505" s="4">
        <f t="shared" ca="1" si="219"/>
        <v>0</v>
      </c>
      <c r="GU505" s="4">
        <f t="shared" ca="1" si="219"/>
        <v>0</v>
      </c>
      <c r="GV505" s="4">
        <f t="shared" ca="1" si="219"/>
        <v>0</v>
      </c>
      <c r="GW505" s="4">
        <f t="shared" ca="1" si="219"/>
        <v>0</v>
      </c>
      <c r="GX505" s="4">
        <f t="shared" ca="1" si="219"/>
        <v>0</v>
      </c>
      <c r="GY505" s="4">
        <f t="shared" ca="1" si="219"/>
        <v>0</v>
      </c>
      <c r="GZ505" s="4">
        <f t="shared" ca="1" si="219"/>
        <v>0</v>
      </c>
      <c r="HA505" s="4">
        <f t="shared" ca="1" si="219"/>
        <v>0</v>
      </c>
      <c r="HB505" s="4">
        <f t="shared" ca="1" si="219"/>
        <v>0</v>
      </c>
      <c r="HC505" s="4">
        <f t="shared" ca="1" si="219"/>
        <v>0</v>
      </c>
      <c r="HD505" s="4">
        <f t="shared" ca="1" si="219"/>
        <v>0</v>
      </c>
      <c r="HE505" s="4">
        <f t="shared" ca="1" si="219"/>
        <v>0</v>
      </c>
      <c r="HF505" s="4">
        <f t="shared" ca="1" si="219"/>
        <v>0</v>
      </c>
      <c r="HG505" s="4">
        <f t="shared" ca="1" si="219"/>
        <v>0</v>
      </c>
      <c r="HH505" s="4">
        <f t="shared" ca="1" si="219"/>
        <v>0</v>
      </c>
      <c r="HI505" s="4">
        <f t="shared" ca="1" si="219"/>
        <v>0</v>
      </c>
      <c r="HJ505" s="4">
        <f t="shared" ca="1" si="219"/>
        <v>0</v>
      </c>
      <c r="HK505" s="4">
        <f t="shared" ca="1" si="219"/>
        <v>0</v>
      </c>
      <c r="HL505" s="4">
        <f t="shared" ca="1" si="219"/>
        <v>0</v>
      </c>
      <c r="HM505" s="4">
        <f t="shared" ca="1" si="219"/>
        <v>0</v>
      </c>
      <c r="HN505" s="4">
        <f t="shared" ca="1" si="219"/>
        <v>0</v>
      </c>
      <c r="HO505" s="4">
        <f t="shared" ca="1" si="219"/>
        <v>0</v>
      </c>
      <c r="HP505" s="4">
        <f t="shared" ca="1" si="219"/>
        <v>0</v>
      </c>
      <c r="HQ505" s="4">
        <f t="shared" ca="1" si="219"/>
        <v>0</v>
      </c>
      <c r="HR505" s="4">
        <f t="shared" ca="1" si="219"/>
        <v>0</v>
      </c>
      <c r="HS505" s="4">
        <f t="shared" ca="1" si="219"/>
        <v>0</v>
      </c>
      <c r="HT505" s="4">
        <f t="shared" ca="1" si="219"/>
        <v>0</v>
      </c>
      <c r="HU505" s="4">
        <f t="shared" ca="1" si="219"/>
        <v>0</v>
      </c>
      <c r="HV505" s="4">
        <f t="shared" ca="1" si="219"/>
        <v>0</v>
      </c>
      <c r="HW505" s="4">
        <f t="shared" ca="1" si="219"/>
        <v>0</v>
      </c>
      <c r="HX505" s="4">
        <f t="shared" ca="1" si="219"/>
        <v>0</v>
      </c>
      <c r="HY505" s="4">
        <f t="shared" ca="1" si="219"/>
        <v>0</v>
      </c>
      <c r="HZ505" s="4">
        <f t="shared" ca="1" si="219"/>
        <v>0</v>
      </c>
      <c r="IA505" s="4">
        <f t="shared" ca="1" si="219"/>
        <v>0</v>
      </c>
      <c r="IB505" s="4">
        <f t="shared" ca="1" si="219"/>
        <v>0</v>
      </c>
      <c r="IC505" s="4">
        <f t="shared" ca="1" si="219"/>
        <v>0</v>
      </c>
      <c r="ID505" s="4">
        <f t="shared" ca="1" si="219"/>
        <v>0</v>
      </c>
      <c r="IE505" s="4">
        <f t="shared" ca="1" si="219"/>
        <v>0</v>
      </c>
      <c r="IF505" s="4">
        <f t="shared" ca="1" si="219"/>
        <v>0</v>
      </c>
      <c r="IG505" s="4">
        <f t="shared" ca="1" si="219"/>
        <v>0</v>
      </c>
      <c r="IH505" s="4">
        <f t="shared" ca="1" si="219"/>
        <v>0</v>
      </c>
      <c r="II505" s="4">
        <f t="shared" ca="1" si="219"/>
        <v>0</v>
      </c>
      <c r="IJ505" s="4">
        <f t="shared" ca="1" si="219"/>
        <v>0</v>
      </c>
      <c r="IK505" s="4">
        <f t="shared" ca="1" si="219"/>
        <v>0</v>
      </c>
      <c r="IL505" s="4">
        <f t="shared" ca="1" si="219"/>
        <v>0</v>
      </c>
      <c r="IM505" s="4">
        <f t="shared" ca="1" si="219"/>
        <v>0</v>
      </c>
      <c r="IN505" s="4">
        <f t="shared" ca="1" si="219"/>
        <v>0</v>
      </c>
      <c r="IO505" s="4">
        <f t="shared" ca="1" si="219"/>
        <v>0</v>
      </c>
      <c r="IP505" s="4">
        <f t="shared" ca="1" si="219"/>
        <v>0</v>
      </c>
      <c r="IQ505" s="4">
        <f t="shared" ca="1" si="219"/>
        <v>0</v>
      </c>
      <c r="IR505" s="4">
        <f t="shared" ca="1" si="219"/>
        <v>0</v>
      </c>
      <c r="IS505" s="4">
        <f t="shared" ca="1" si="219"/>
        <v>0</v>
      </c>
      <c r="IT505" s="4">
        <f t="shared" ca="1" si="219"/>
        <v>0</v>
      </c>
      <c r="IU505" s="4">
        <f t="shared" ca="1" si="219"/>
        <v>0</v>
      </c>
      <c r="IV505" s="4">
        <f t="shared" ca="1" si="219"/>
        <v>0</v>
      </c>
      <c r="IW505" s="4">
        <f t="shared" ca="1" si="219"/>
        <v>0</v>
      </c>
      <c r="IX505" s="4">
        <f t="shared" ca="1" si="219"/>
        <v>0</v>
      </c>
      <c r="IY505" s="4">
        <f t="shared" ref="IY505:KQ505" ca="1" si="220">IFERROR(IF($B505&lt;&gt;"",VLOOKUP(IY$421,TabelleK02BI,8,FALSE),""),"")</f>
        <v>0</v>
      </c>
      <c r="IZ505" s="4">
        <f t="shared" ca="1" si="220"/>
        <v>0</v>
      </c>
      <c r="JA505" s="4">
        <f t="shared" ca="1" si="220"/>
        <v>0</v>
      </c>
      <c r="JB505" s="4">
        <f t="shared" ca="1" si="220"/>
        <v>0</v>
      </c>
      <c r="JC505" s="4">
        <f t="shared" ca="1" si="220"/>
        <v>0</v>
      </c>
      <c r="JD505" s="4">
        <f t="shared" ca="1" si="220"/>
        <v>0</v>
      </c>
      <c r="JE505" s="4">
        <f t="shared" ca="1" si="220"/>
        <v>0</v>
      </c>
      <c r="JF505" s="4">
        <f t="shared" ca="1" si="220"/>
        <v>0</v>
      </c>
      <c r="JG505" s="4">
        <f t="shared" ca="1" si="220"/>
        <v>0</v>
      </c>
      <c r="JH505" s="4">
        <f t="shared" ca="1" si="220"/>
        <v>0</v>
      </c>
      <c r="JI505" s="4">
        <f t="shared" ca="1" si="220"/>
        <v>0</v>
      </c>
      <c r="JJ505" s="4">
        <f t="shared" ca="1" si="220"/>
        <v>0</v>
      </c>
      <c r="JK505" s="4">
        <f t="shared" ca="1" si="220"/>
        <v>0</v>
      </c>
      <c r="JL505" s="4">
        <f t="shared" ca="1" si="220"/>
        <v>0</v>
      </c>
      <c r="JM505" s="4">
        <f t="shared" ca="1" si="220"/>
        <v>0</v>
      </c>
      <c r="JN505" s="4">
        <f t="shared" ca="1" si="220"/>
        <v>0</v>
      </c>
      <c r="JO505" s="4">
        <f t="shared" ca="1" si="220"/>
        <v>0</v>
      </c>
      <c r="JP505" s="4">
        <f t="shared" ca="1" si="220"/>
        <v>0</v>
      </c>
      <c r="JQ505" s="4">
        <f t="shared" ca="1" si="220"/>
        <v>0</v>
      </c>
      <c r="JR505" s="4">
        <f t="shared" ca="1" si="220"/>
        <v>0</v>
      </c>
      <c r="JS505" s="4">
        <f t="shared" ca="1" si="220"/>
        <v>0</v>
      </c>
      <c r="JT505" s="4">
        <f t="shared" ca="1" si="220"/>
        <v>0</v>
      </c>
      <c r="JU505" s="4">
        <f t="shared" ca="1" si="220"/>
        <v>0</v>
      </c>
      <c r="JV505" s="4">
        <f t="shared" ca="1" si="220"/>
        <v>0</v>
      </c>
      <c r="JW505" s="4">
        <f t="shared" ca="1" si="220"/>
        <v>0</v>
      </c>
      <c r="JX505" s="4">
        <f t="shared" ca="1" si="220"/>
        <v>0</v>
      </c>
      <c r="JY505" s="4">
        <f t="shared" ca="1" si="220"/>
        <v>0</v>
      </c>
      <c r="JZ505" s="4">
        <f t="shared" ca="1" si="220"/>
        <v>0</v>
      </c>
      <c r="KA505" s="4">
        <f t="shared" ca="1" si="220"/>
        <v>0</v>
      </c>
      <c r="KB505" s="4">
        <f t="shared" ca="1" si="220"/>
        <v>0</v>
      </c>
      <c r="KC505" s="4">
        <f t="shared" ca="1" si="220"/>
        <v>0</v>
      </c>
      <c r="KD505" s="4">
        <f t="shared" ca="1" si="220"/>
        <v>0</v>
      </c>
      <c r="KE505" s="4">
        <f t="shared" ca="1" si="220"/>
        <v>0</v>
      </c>
      <c r="KF505" s="4">
        <f t="shared" ca="1" si="220"/>
        <v>0</v>
      </c>
      <c r="KG505" s="4">
        <f t="shared" ca="1" si="220"/>
        <v>0</v>
      </c>
      <c r="KH505" s="4">
        <f t="shared" ca="1" si="220"/>
        <v>0</v>
      </c>
      <c r="KI505" s="4">
        <f t="shared" ca="1" si="220"/>
        <v>0</v>
      </c>
      <c r="KJ505" s="4">
        <f t="shared" ca="1" si="220"/>
        <v>0</v>
      </c>
      <c r="KK505" s="4">
        <f t="shared" ca="1" si="220"/>
        <v>0</v>
      </c>
      <c r="KL505" s="4">
        <f t="shared" ca="1" si="220"/>
        <v>0</v>
      </c>
      <c r="KM505" s="4">
        <f t="shared" ca="1" si="220"/>
        <v>0</v>
      </c>
      <c r="KN505" s="4">
        <f t="shared" ca="1" si="220"/>
        <v>0</v>
      </c>
      <c r="KO505" s="4">
        <f t="shared" ca="1" si="220"/>
        <v>0</v>
      </c>
      <c r="KP505" s="4">
        <f t="shared" ca="1" si="220"/>
        <v>0</v>
      </c>
      <c r="KQ505" s="4">
        <f t="shared" ca="1" si="220"/>
        <v>0</v>
      </c>
      <c r="KR505" s="4">
        <f ca="1">IFERROR(VLOOKUP($KR$421,TabelleK02BI,8,FALSE),"")</f>
        <v>0</v>
      </c>
      <c r="KS505" s="4">
        <f ca="1">IFERROR(VLOOKUP($KS$421,TabelleK02BI,8,FALSE),"")</f>
        <v>0</v>
      </c>
    </row>
    <row r="506" spans="2:305" ht="12.75" hidden="1" customHeight="1" x14ac:dyDescent="0.2">
      <c r="B506" s="138" t="str">
        <f t="shared" ca="1" si="215"/>
        <v>Haus 3, 2 a-c</v>
      </c>
      <c r="C506" s="4">
        <f t="shared" ref="C506:BN506" ca="1" si="221">IFERROR(IF($B506&lt;&gt;"",VLOOKUP(C$421,TabelleK03BI,8,FALSE),""),"")</f>
        <v>0</v>
      </c>
      <c r="D506" s="4">
        <f t="shared" ca="1" si="221"/>
        <v>0</v>
      </c>
      <c r="E506" s="4">
        <f t="shared" ca="1" si="221"/>
        <v>0</v>
      </c>
      <c r="F506" s="4">
        <f t="shared" ca="1" si="221"/>
        <v>0</v>
      </c>
      <c r="G506" s="4">
        <f t="shared" ca="1" si="221"/>
        <v>0</v>
      </c>
      <c r="H506" s="4">
        <f t="shared" ca="1" si="221"/>
        <v>0</v>
      </c>
      <c r="I506" s="4">
        <f t="shared" ca="1" si="221"/>
        <v>0</v>
      </c>
      <c r="J506" s="4">
        <f t="shared" ca="1" si="221"/>
        <v>0</v>
      </c>
      <c r="K506" s="4">
        <f t="shared" ca="1" si="221"/>
        <v>0</v>
      </c>
      <c r="L506" s="4">
        <f t="shared" ca="1" si="221"/>
        <v>0</v>
      </c>
      <c r="M506" s="4">
        <f t="shared" ca="1" si="221"/>
        <v>0</v>
      </c>
      <c r="N506" s="4">
        <f t="shared" ca="1" si="221"/>
        <v>0</v>
      </c>
      <c r="O506" s="4">
        <f t="shared" ca="1" si="221"/>
        <v>0</v>
      </c>
      <c r="P506" s="4">
        <f t="shared" ca="1" si="221"/>
        <v>0</v>
      </c>
      <c r="Q506" s="4">
        <f t="shared" ca="1" si="221"/>
        <v>0</v>
      </c>
      <c r="R506" s="4">
        <f t="shared" ca="1" si="221"/>
        <v>0</v>
      </c>
      <c r="S506" s="4">
        <f t="shared" ca="1" si="221"/>
        <v>0</v>
      </c>
      <c r="T506" s="4">
        <f t="shared" ca="1" si="221"/>
        <v>0</v>
      </c>
      <c r="U506" s="4">
        <f t="shared" ca="1" si="221"/>
        <v>0</v>
      </c>
      <c r="V506" s="4">
        <f t="shared" ca="1" si="221"/>
        <v>0</v>
      </c>
      <c r="W506" s="4">
        <f t="shared" ca="1" si="221"/>
        <v>0</v>
      </c>
      <c r="X506" s="4">
        <f t="shared" ca="1" si="221"/>
        <v>0</v>
      </c>
      <c r="Y506" s="4">
        <f t="shared" ca="1" si="221"/>
        <v>0</v>
      </c>
      <c r="Z506" s="4">
        <f t="shared" ca="1" si="221"/>
        <v>0</v>
      </c>
      <c r="AA506" s="4">
        <f t="shared" ca="1" si="221"/>
        <v>0</v>
      </c>
      <c r="AB506" s="4">
        <f t="shared" ca="1" si="221"/>
        <v>0</v>
      </c>
      <c r="AC506" s="4">
        <f t="shared" ca="1" si="221"/>
        <v>0</v>
      </c>
      <c r="AD506" s="4">
        <f t="shared" ca="1" si="221"/>
        <v>0</v>
      </c>
      <c r="AE506" s="4">
        <f t="shared" ca="1" si="221"/>
        <v>0</v>
      </c>
      <c r="AF506" s="4">
        <f t="shared" ca="1" si="221"/>
        <v>0</v>
      </c>
      <c r="AG506" s="4">
        <f t="shared" ca="1" si="221"/>
        <v>0</v>
      </c>
      <c r="AH506" s="4">
        <f t="shared" ca="1" si="221"/>
        <v>0</v>
      </c>
      <c r="AI506" s="4">
        <f t="shared" ca="1" si="221"/>
        <v>0</v>
      </c>
      <c r="AJ506" s="4">
        <f t="shared" ca="1" si="221"/>
        <v>0</v>
      </c>
      <c r="AK506" s="4">
        <f t="shared" ca="1" si="221"/>
        <v>0</v>
      </c>
      <c r="AL506" s="4">
        <f t="shared" ca="1" si="221"/>
        <v>0</v>
      </c>
      <c r="AM506" s="4">
        <f t="shared" ca="1" si="221"/>
        <v>0</v>
      </c>
      <c r="AN506" s="4">
        <f t="shared" ca="1" si="221"/>
        <v>0</v>
      </c>
      <c r="AO506" s="4">
        <f t="shared" ca="1" si="221"/>
        <v>0</v>
      </c>
      <c r="AP506" s="4">
        <f t="shared" ca="1" si="221"/>
        <v>0</v>
      </c>
      <c r="AQ506" s="4">
        <f t="shared" ca="1" si="221"/>
        <v>0</v>
      </c>
      <c r="AR506" s="4">
        <f t="shared" ca="1" si="221"/>
        <v>0</v>
      </c>
      <c r="AS506" s="4">
        <f t="shared" ca="1" si="221"/>
        <v>0</v>
      </c>
      <c r="AT506" s="4">
        <f t="shared" ca="1" si="221"/>
        <v>0</v>
      </c>
      <c r="AU506" s="4">
        <f t="shared" ca="1" si="221"/>
        <v>0</v>
      </c>
      <c r="AV506" s="4">
        <f t="shared" ca="1" si="221"/>
        <v>0</v>
      </c>
      <c r="AW506" s="4">
        <f t="shared" ca="1" si="221"/>
        <v>0</v>
      </c>
      <c r="AX506" s="4">
        <f t="shared" ca="1" si="221"/>
        <v>0</v>
      </c>
      <c r="AY506" s="4">
        <f t="shared" ca="1" si="221"/>
        <v>0</v>
      </c>
      <c r="AZ506" s="4">
        <f t="shared" ca="1" si="221"/>
        <v>0</v>
      </c>
      <c r="BA506" s="4">
        <f t="shared" ca="1" si="221"/>
        <v>0</v>
      </c>
      <c r="BB506" s="4">
        <f t="shared" ca="1" si="221"/>
        <v>0</v>
      </c>
      <c r="BC506" s="4">
        <f t="shared" ca="1" si="221"/>
        <v>0</v>
      </c>
      <c r="BD506" s="4">
        <f t="shared" ca="1" si="221"/>
        <v>0</v>
      </c>
      <c r="BE506" s="4">
        <f t="shared" ca="1" si="221"/>
        <v>0</v>
      </c>
      <c r="BF506" s="4">
        <f t="shared" ca="1" si="221"/>
        <v>0</v>
      </c>
      <c r="BG506" s="4">
        <f t="shared" ca="1" si="221"/>
        <v>0</v>
      </c>
      <c r="BH506" s="4">
        <f t="shared" ca="1" si="221"/>
        <v>0</v>
      </c>
      <c r="BI506" s="4">
        <f t="shared" ca="1" si="221"/>
        <v>0</v>
      </c>
      <c r="BJ506" s="4">
        <f t="shared" ca="1" si="221"/>
        <v>0</v>
      </c>
      <c r="BK506" s="4">
        <f t="shared" ca="1" si="221"/>
        <v>0</v>
      </c>
      <c r="BL506" s="4">
        <f t="shared" ca="1" si="221"/>
        <v>0</v>
      </c>
      <c r="BM506" s="4">
        <f t="shared" ca="1" si="221"/>
        <v>0</v>
      </c>
      <c r="BN506" s="4">
        <f t="shared" ca="1" si="221"/>
        <v>0</v>
      </c>
      <c r="BO506" s="4">
        <f t="shared" ref="BO506:DZ506" ca="1" si="222">IFERROR(IF($B506&lt;&gt;"",VLOOKUP(BO$421,TabelleK03BI,8,FALSE),""),"")</f>
        <v>0</v>
      </c>
      <c r="BP506" s="4">
        <f t="shared" ca="1" si="222"/>
        <v>0</v>
      </c>
      <c r="BQ506" s="4">
        <f t="shared" ca="1" si="222"/>
        <v>0</v>
      </c>
      <c r="BR506" s="4">
        <f t="shared" ca="1" si="222"/>
        <v>0</v>
      </c>
      <c r="BS506" s="4">
        <f t="shared" ca="1" si="222"/>
        <v>0</v>
      </c>
      <c r="BT506" s="4">
        <f t="shared" ca="1" si="222"/>
        <v>0</v>
      </c>
      <c r="BU506" s="4">
        <f t="shared" ca="1" si="222"/>
        <v>0</v>
      </c>
      <c r="BV506" s="4">
        <f t="shared" ca="1" si="222"/>
        <v>0</v>
      </c>
      <c r="BW506" s="4">
        <f t="shared" ca="1" si="222"/>
        <v>0</v>
      </c>
      <c r="BX506" s="4">
        <f t="shared" ca="1" si="222"/>
        <v>0</v>
      </c>
      <c r="BY506" s="4">
        <f t="shared" ca="1" si="222"/>
        <v>0</v>
      </c>
      <c r="BZ506" s="4">
        <f t="shared" ca="1" si="222"/>
        <v>0</v>
      </c>
      <c r="CA506" s="4">
        <f t="shared" ca="1" si="222"/>
        <v>0</v>
      </c>
      <c r="CB506" s="4">
        <f t="shared" ca="1" si="222"/>
        <v>0</v>
      </c>
      <c r="CC506" s="4">
        <f t="shared" ca="1" si="222"/>
        <v>0</v>
      </c>
      <c r="CD506" s="4">
        <f t="shared" ca="1" si="222"/>
        <v>0</v>
      </c>
      <c r="CE506" s="4">
        <f t="shared" ca="1" si="222"/>
        <v>0</v>
      </c>
      <c r="CF506" s="4">
        <f t="shared" ca="1" si="222"/>
        <v>0</v>
      </c>
      <c r="CG506" s="4">
        <f t="shared" ca="1" si="222"/>
        <v>0</v>
      </c>
      <c r="CH506" s="4">
        <f t="shared" ca="1" si="222"/>
        <v>0</v>
      </c>
      <c r="CI506" s="4">
        <f t="shared" ca="1" si="222"/>
        <v>0</v>
      </c>
      <c r="CJ506" s="4">
        <f t="shared" ca="1" si="222"/>
        <v>0</v>
      </c>
      <c r="CK506" s="4">
        <f t="shared" ca="1" si="222"/>
        <v>0</v>
      </c>
      <c r="CL506" s="4">
        <f t="shared" ca="1" si="222"/>
        <v>0</v>
      </c>
      <c r="CM506" s="4">
        <f t="shared" ca="1" si="222"/>
        <v>0</v>
      </c>
      <c r="CN506" s="4">
        <f t="shared" ca="1" si="222"/>
        <v>0</v>
      </c>
      <c r="CO506" s="4">
        <f t="shared" ca="1" si="222"/>
        <v>0</v>
      </c>
      <c r="CP506" s="4">
        <f t="shared" ca="1" si="222"/>
        <v>0</v>
      </c>
      <c r="CQ506" s="4">
        <f t="shared" ca="1" si="222"/>
        <v>0</v>
      </c>
      <c r="CR506" s="4">
        <f t="shared" ca="1" si="222"/>
        <v>0</v>
      </c>
      <c r="CS506" s="4">
        <f t="shared" ca="1" si="222"/>
        <v>0</v>
      </c>
      <c r="CT506" s="4">
        <f t="shared" ca="1" si="222"/>
        <v>0</v>
      </c>
      <c r="CU506" s="4">
        <f t="shared" ca="1" si="222"/>
        <v>0</v>
      </c>
      <c r="CV506" s="4">
        <f t="shared" ca="1" si="222"/>
        <v>0</v>
      </c>
      <c r="CW506" s="4">
        <f t="shared" ca="1" si="222"/>
        <v>0</v>
      </c>
      <c r="CX506" s="4">
        <f t="shared" ca="1" si="222"/>
        <v>0</v>
      </c>
      <c r="CY506" s="4">
        <f t="shared" ca="1" si="222"/>
        <v>0</v>
      </c>
      <c r="CZ506" s="4">
        <f t="shared" ca="1" si="222"/>
        <v>0</v>
      </c>
      <c r="DA506" s="4">
        <f t="shared" ca="1" si="222"/>
        <v>0</v>
      </c>
      <c r="DB506" s="4">
        <f t="shared" ca="1" si="222"/>
        <v>0</v>
      </c>
      <c r="DC506" s="4">
        <f t="shared" ca="1" si="222"/>
        <v>0</v>
      </c>
      <c r="DD506" s="4">
        <f t="shared" ca="1" si="222"/>
        <v>0</v>
      </c>
      <c r="DE506" s="4">
        <f t="shared" ca="1" si="222"/>
        <v>0</v>
      </c>
      <c r="DF506" s="4">
        <f t="shared" ca="1" si="222"/>
        <v>0</v>
      </c>
      <c r="DG506" s="4">
        <f t="shared" ca="1" si="222"/>
        <v>0</v>
      </c>
      <c r="DH506" s="4">
        <f t="shared" ca="1" si="222"/>
        <v>0</v>
      </c>
      <c r="DI506" s="4">
        <f t="shared" ca="1" si="222"/>
        <v>0</v>
      </c>
      <c r="DJ506" s="4">
        <f t="shared" ca="1" si="222"/>
        <v>0</v>
      </c>
      <c r="DK506" s="4">
        <f t="shared" ca="1" si="222"/>
        <v>0</v>
      </c>
      <c r="DL506" s="4">
        <f t="shared" ca="1" si="222"/>
        <v>0</v>
      </c>
      <c r="DM506" s="4">
        <f t="shared" ca="1" si="222"/>
        <v>0</v>
      </c>
      <c r="DN506" s="4">
        <f t="shared" ca="1" si="222"/>
        <v>0</v>
      </c>
      <c r="DO506" s="4">
        <f t="shared" ca="1" si="222"/>
        <v>0</v>
      </c>
      <c r="DP506" s="4">
        <f t="shared" ca="1" si="222"/>
        <v>0</v>
      </c>
      <c r="DQ506" s="4">
        <f t="shared" ca="1" si="222"/>
        <v>0</v>
      </c>
      <c r="DR506" s="4">
        <f t="shared" ca="1" si="222"/>
        <v>0</v>
      </c>
      <c r="DS506" s="4">
        <f t="shared" ca="1" si="222"/>
        <v>0</v>
      </c>
      <c r="DT506" s="4">
        <f t="shared" ca="1" si="222"/>
        <v>0</v>
      </c>
      <c r="DU506" s="4">
        <f t="shared" ca="1" si="222"/>
        <v>0</v>
      </c>
      <c r="DV506" s="4">
        <f t="shared" ca="1" si="222"/>
        <v>0</v>
      </c>
      <c r="DW506" s="4">
        <f t="shared" ca="1" si="222"/>
        <v>0</v>
      </c>
      <c r="DX506" s="4">
        <f t="shared" ca="1" si="222"/>
        <v>0</v>
      </c>
      <c r="DY506" s="4">
        <f t="shared" ca="1" si="222"/>
        <v>0</v>
      </c>
      <c r="DZ506" s="4">
        <f t="shared" ca="1" si="222"/>
        <v>0</v>
      </c>
      <c r="EA506" s="4">
        <f t="shared" ref="EA506:GL506" ca="1" si="223">IFERROR(IF($B506&lt;&gt;"",VLOOKUP(EA$421,TabelleK03BI,8,FALSE),""),"")</f>
        <v>0</v>
      </c>
      <c r="EB506" s="4">
        <f t="shared" ca="1" si="223"/>
        <v>0</v>
      </c>
      <c r="EC506" s="4">
        <f t="shared" ca="1" si="223"/>
        <v>0</v>
      </c>
      <c r="ED506" s="4">
        <f t="shared" ca="1" si="223"/>
        <v>0</v>
      </c>
      <c r="EE506" s="4">
        <f t="shared" ca="1" si="223"/>
        <v>0</v>
      </c>
      <c r="EF506" s="4">
        <f t="shared" ca="1" si="223"/>
        <v>0</v>
      </c>
      <c r="EG506" s="4">
        <f t="shared" ca="1" si="223"/>
        <v>0</v>
      </c>
      <c r="EH506" s="4">
        <f t="shared" ca="1" si="223"/>
        <v>0</v>
      </c>
      <c r="EI506" s="4">
        <f t="shared" ca="1" si="223"/>
        <v>0</v>
      </c>
      <c r="EJ506" s="4">
        <f t="shared" ca="1" si="223"/>
        <v>0</v>
      </c>
      <c r="EK506" s="4">
        <f t="shared" ca="1" si="223"/>
        <v>0</v>
      </c>
      <c r="EL506" s="4">
        <f t="shared" ca="1" si="223"/>
        <v>0</v>
      </c>
      <c r="EM506" s="4">
        <f t="shared" ca="1" si="223"/>
        <v>0</v>
      </c>
      <c r="EN506" s="4">
        <f t="shared" ca="1" si="223"/>
        <v>0</v>
      </c>
      <c r="EO506" s="4">
        <f t="shared" ca="1" si="223"/>
        <v>0</v>
      </c>
      <c r="EP506" s="4">
        <f t="shared" ca="1" si="223"/>
        <v>0</v>
      </c>
      <c r="EQ506" s="4">
        <f t="shared" ca="1" si="223"/>
        <v>0</v>
      </c>
      <c r="ER506" s="4">
        <f t="shared" ca="1" si="223"/>
        <v>0</v>
      </c>
      <c r="ES506" s="4">
        <f t="shared" ca="1" si="223"/>
        <v>0</v>
      </c>
      <c r="ET506" s="4">
        <f t="shared" ca="1" si="223"/>
        <v>0</v>
      </c>
      <c r="EU506" s="4">
        <f t="shared" ca="1" si="223"/>
        <v>0</v>
      </c>
      <c r="EV506" s="4">
        <f t="shared" ca="1" si="223"/>
        <v>0</v>
      </c>
      <c r="EW506" s="4">
        <f t="shared" ca="1" si="223"/>
        <v>0</v>
      </c>
      <c r="EX506" s="4">
        <f t="shared" ca="1" si="223"/>
        <v>0</v>
      </c>
      <c r="EY506" s="4">
        <f t="shared" ca="1" si="223"/>
        <v>0</v>
      </c>
      <c r="EZ506" s="4">
        <f t="shared" ca="1" si="223"/>
        <v>0</v>
      </c>
      <c r="FA506" s="4">
        <f t="shared" ca="1" si="223"/>
        <v>0</v>
      </c>
      <c r="FB506" s="4">
        <f t="shared" ca="1" si="223"/>
        <v>0</v>
      </c>
      <c r="FC506" s="4">
        <f t="shared" ca="1" si="223"/>
        <v>0</v>
      </c>
      <c r="FD506" s="4">
        <f t="shared" ca="1" si="223"/>
        <v>0</v>
      </c>
      <c r="FE506" s="4">
        <f t="shared" ca="1" si="223"/>
        <v>0</v>
      </c>
      <c r="FF506" s="4">
        <f t="shared" ca="1" si="223"/>
        <v>0</v>
      </c>
      <c r="FG506" s="4">
        <f t="shared" ca="1" si="223"/>
        <v>0</v>
      </c>
      <c r="FH506" s="4">
        <f t="shared" ca="1" si="223"/>
        <v>0</v>
      </c>
      <c r="FI506" s="4">
        <f t="shared" ca="1" si="223"/>
        <v>0</v>
      </c>
      <c r="FJ506" s="4">
        <f t="shared" ca="1" si="223"/>
        <v>0</v>
      </c>
      <c r="FK506" s="4">
        <f t="shared" ca="1" si="223"/>
        <v>0</v>
      </c>
      <c r="FL506" s="4">
        <f t="shared" ca="1" si="223"/>
        <v>0</v>
      </c>
      <c r="FM506" s="4">
        <f t="shared" ca="1" si="223"/>
        <v>0</v>
      </c>
      <c r="FN506" s="4">
        <f t="shared" ca="1" si="223"/>
        <v>0</v>
      </c>
      <c r="FO506" s="4">
        <f t="shared" ca="1" si="223"/>
        <v>0</v>
      </c>
      <c r="FP506" s="4">
        <f t="shared" ca="1" si="223"/>
        <v>0</v>
      </c>
      <c r="FQ506" s="4">
        <f t="shared" ca="1" si="223"/>
        <v>0</v>
      </c>
      <c r="FR506" s="4">
        <f t="shared" ca="1" si="223"/>
        <v>0</v>
      </c>
      <c r="FS506" s="4">
        <f t="shared" ca="1" si="223"/>
        <v>0</v>
      </c>
      <c r="FT506" s="4">
        <f t="shared" ca="1" si="223"/>
        <v>0</v>
      </c>
      <c r="FU506" s="4">
        <f t="shared" ca="1" si="223"/>
        <v>0</v>
      </c>
      <c r="FV506" s="4">
        <f t="shared" ca="1" si="223"/>
        <v>0</v>
      </c>
      <c r="FW506" s="4">
        <f t="shared" ca="1" si="223"/>
        <v>0</v>
      </c>
      <c r="FX506" s="4">
        <f t="shared" ca="1" si="223"/>
        <v>0</v>
      </c>
      <c r="FY506" s="4">
        <f t="shared" ca="1" si="223"/>
        <v>0</v>
      </c>
      <c r="FZ506" s="4">
        <f t="shared" ca="1" si="223"/>
        <v>0</v>
      </c>
      <c r="GA506" s="4">
        <f t="shared" ca="1" si="223"/>
        <v>0</v>
      </c>
      <c r="GB506" s="4">
        <f t="shared" ca="1" si="223"/>
        <v>0</v>
      </c>
      <c r="GC506" s="4">
        <f t="shared" ca="1" si="223"/>
        <v>0</v>
      </c>
      <c r="GD506" s="4">
        <f t="shared" ca="1" si="223"/>
        <v>0</v>
      </c>
      <c r="GE506" s="4">
        <f t="shared" ca="1" si="223"/>
        <v>0</v>
      </c>
      <c r="GF506" s="4">
        <f t="shared" ca="1" si="223"/>
        <v>0</v>
      </c>
      <c r="GG506" s="4">
        <f t="shared" ca="1" si="223"/>
        <v>0</v>
      </c>
      <c r="GH506" s="4">
        <f t="shared" ca="1" si="223"/>
        <v>0</v>
      </c>
      <c r="GI506" s="4">
        <f t="shared" ca="1" si="223"/>
        <v>0</v>
      </c>
      <c r="GJ506" s="4">
        <f t="shared" ca="1" si="223"/>
        <v>0</v>
      </c>
      <c r="GK506" s="4">
        <f t="shared" ca="1" si="223"/>
        <v>0</v>
      </c>
      <c r="GL506" s="4">
        <f t="shared" ca="1" si="223"/>
        <v>0</v>
      </c>
      <c r="GM506" s="4">
        <f t="shared" ref="GM506:IX506" ca="1" si="224">IFERROR(IF($B506&lt;&gt;"",VLOOKUP(GM$421,TabelleK03BI,8,FALSE),""),"")</f>
        <v>0</v>
      </c>
      <c r="GN506" s="4">
        <f t="shared" ca="1" si="224"/>
        <v>0</v>
      </c>
      <c r="GO506" s="4">
        <f t="shared" ca="1" si="224"/>
        <v>0</v>
      </c>
      <c r="GP506" s="4">
        <f t="shared" ca="1" si="224"/>
        <v>0</v>
      </c>
      <c r="GQ506" s="4">
        <f t="shared" ca="1" si="224"/>
        <v>0</v>
      </c>
      <c r="GR506" s="4">
        <f t="shared" ca="1" si="224"/>
        <v>0</v>
      </c>
      <c r="GS506" s="4">
        <f t="shared" ca="1" si="224"/>
        <v>0</v>
      </c>
      <c r="GT506" s="4">
        <f t="shared" ca="1" si="224"/>
        <v>0</v>
      </c>
      <c r="GU506" s="4">
        <f t="shared" ca="1" si="224"/>
        <v>0</v>
      </c>
      <c r="GV506" s="4">
        <f t="shared" ca="1" si="224"/>
        <v>0</v>
      </c>
      <c r="GW506" s="4">
        <f t="shared" ca="1" si="224"/>
        <v>0</v>
      </c>
      <c r="GX506" s="4">
        <f t="shared" ca="1" si="224"/>
        <v>0</v>
      </c>
      <c r="GY506" s="4">
        <f t="shared" ca="1" si="224"/>
        <v>0</v>
      </c>
      <c r="GZ506" s="4">
        <f t="shared" ca="1" si="224"/>
        <v>0</v>
      </c>
      <c r="HA506" s="4">
        <f t="shared" ca="1" si="224"/>
        <v>0</v>
      </c>
      <c r="HB506" s="4">
        <f t="shared" ca="1" si="224"/>
        <v>0</v>
      </c>
      <c r="HC506" s="4">
        <f t="shared" ca="1" si="224"/>
        <v>0</v>
      </c>
      <c r="HD506" s="4">
        <f t="shared" ca="1" si="224"/>
        <v>0</v>
      </c>
      <c r="HE506" s="4">
        <f t="shared" ca="1" si="224"/>
        <v>0</v>
      </c>
      <c r="HF506" s="4">
        <f t="shared" ca="1" si="224"/>
        <v>0</v>
      </c>
      <c r="HG506" s="4">
        <f t="shared" ca="1" si="224"/>
        <v>0</v>
      </c>
      <c r="HH506" s="4">
        <f t="shared" ca="1" si="224"/>
        <v>0</v>
      </c>
      <c r="HI506" s="4">
        <f t="shared" ca="1" si="224"/>
        <v>0</v>
      </c>
      <c r="HJ506" s="4">
        <f t="shared" ca="1" si="224"/>
        <v>0</v>
      </c>
      <c r="HK506" s="4">
        <f t="shared" ca="1" si="224"/>
        <v>0</v>
      </c>
      <c r="HL506" s="4">
        <f t="shared" ca="1" si="224"/>
        <v>0</v>
      </c>
      <c r="HM506" s="4">
        <f t="shared" ca="1" si="224"/>
        <v>0</v>
      </c>
      <c r="HN506" s="4">
        <f t="shared" ca="1" si="224"/>
        <v>0</v>
      </c>
      <c r="HO506" s="4">
        <f t="shared" ca="1" si="224"/>
        <v>0</v>
      </c>
      <c r="HP506" s="4">
        <f t="shared" ca="1" si="224"/>
        <v>0</v>
      </c>
      <c r="HQ506" s="4">
        <f t="shared" ca="1" si="224"/>
        <v>0</v>
      </c>
      <c r="HR506" s="4">
        <f t="shared" ca="1" si="224"/>
        <v>0</v>
      </c>
      <c r="HS506" s="4">
        <f t="shared" ca="1" si="224"/>
        <v>0</v>
      </c>
      <c r="HT506" s="4">
        <f t="shared" ca="1" si="224"/>
        <v>0</v>
      </c>
      <c r="HU506" s="4">
        <f t="shared" ca="1" si="224"/>
        <v>0</v>
      </c>
      <c r="HV506" s="4">
        <f t="shared" ca="1" si="224"/>
        <v>0</v>
      </c>
      <c r="HW506" s="4">
        <f t="shared" ca="1" si="224"/>
        <v>0</v>
      </c>
      <c r="HX506" s="4">
        <f t="shared" ca="1" si="224"/>
        <v>0</v>
      </c>
      <c r="HY506" s="4">
        <f t="shared" ca="1" si="224"/>
        <v>0</v>
      </c>
      <c r="HZ506" s="4">
        <f t="shared" ca="1" si="224"/>
        <v>0</v>
      </c>
      <c r="IA506" s="4">
        <f t="shared" ca="1" si="224"/>
        <v>0</v>
      </c>
      <c r="IB506" s="4">
        <f t="shared" ca="1" si="224"/>
        <v>0</v>
      </c>
      <c r="IC506" s="4">
        <f t="shared" ca="1" si="224"/>
        <v>0</v>
      </c>
      <c r="ID506" s="4">
        <f t="shared" ca="1" si="224"/>
        <v>0</v>
      </c>
      <c r="IE506" s="4">
        <f t="shared" ca="1" si="224"/>
        <v>0</v>
      </c>
      <c r="IF506" s="4">
        <f t="shared" ca="1" si="224"/>
        <v>0</v>
      </c>
      <c r="IG506" s="4">
        <f t="shared" ca="1" si="224"/>
        <v>0</v>
      </c>
      <c r="IH506" s="4">
        <f t="shared" ca="1" si="224"/>
        <v>0</v>
      </c>
      <c r="II506" s="4">
        <f t="shared" ca="1" si="224"/>
        <v>0</v>
      </c>
      <c r="IJ506" s="4">
        <f t="shared" ca="1" si="224"/>
        <v>0</v>
      </c>
      <c r="IK506" s="4">
        <f t="shared" ca="1" si="224"/>
        <v>0</v>
      </c>
      <c r="IL506" s="4">
        <f t="shared" ca="1" si="224"/>
        <v>0</v>
      </c>
      <c r="IM506" s="4">
        <f t="shared" ca="1" si="224"/>
        <v>0</v>
      </c>
      <c r="IN506" s="4">
        <f t="shared" ca="1" si="224"/>
        <v>0</v>
      </c>
      <c r="IO506" s="4">
        <f t="shared" ca="1" si="224"/>
        <v>0</v>
      </c>
      <c r="IP506" s="4">
        <f t="shared" ca="1" si="224"/>
        <v>0</v>
      </c>
      <c r="IQ506" s="4">
        <f t="shared" ca="1" si="224"/>
        <v>0</v>
      </c>
      <c r="IR506" s="4">
        <f t="shared" ca="1" si="224"/>
        <v>0</v>
      </c>
      <c r="IS506" s="4">
        <f t="shared" ca="1" si="224"/>
        <v>0</v>
      </c>
      <c r="IT506" s="4">
        <f t="shared" ca="1" si="224"/>
        <v>0</v>
      </c>
      <c r="IU506" s="4">
        <f t="shared" ca="1" si="224"/>
        <v>0</v>
      </c>
      <c r="IV506" s="4">
        <f t="shared" ca="1" si="224"/>
        <v>0</v>
      </c>
      <c r="IW506" s="4">
        <f t="shared" ca="1" si="224"/>
        <v>0</v>
      </c>
      <c r="IX506" s="4">
        <f t="shared" ca="1" si="224"/>
        <v>0</v>
      </c>
      <c r="IY506" s="4">
        <f t="shared" ref="IY506:KQ506" ca="1" si="225">IFERROR(IF($B506&lt;&gt;"",VLOOKUP(IY$421,TabelleK03BI,8,FALSE),""),"")</f>
        <v>0</v>
      </c>
      <c r="IZ506" s="4">
        <f t="shared" ca="1" si="225"/>
        <v>0</v>
      </c>
      <c r="JA506" s="4">
        <f t="shared" ca="1" si="225"/>
        <v>0</v>
      </c>
      <c r="JB506" s="4">
        <f t="shared" ca="1" si="225"/>
        <v>0</v>
      </c>
      <c r="JC506" s="4">
        <f t="shared" ca="1" si="225"/>
        <v>0</v>
      </c>
      <c r="JD506" s="4">
        <f t="shared" ca="1" si="225"/>
        <v>0</v>
      </c>
      <c r="JE506" s="4">
        <f t="shared" ca="1" si="225"/>
        <v>0</v>
      </c>
      <c r="JF506" s="4">
        <f t="shared" ca="1" si="225"/>
        <v>0</v>
      </c>
      <c r="JG506" s="4">
        <f t="shared" ca="1" si="225"/>
        <v>0</v>
      </c>
      <c r="JH506" s="4">
        <f t="shared" ca="1" si="225"/>
        <v>0</v>
      </c>
      <c r="JI506" s="4">
        <f t="shared" ca="1" si="225"/>
        <v>0</v>
      </c>
      <c r="JJ506" s="4">
        <f t="shared" ca="1" si="225"/>
        <v>0</v>
      </c>
      <c r="JK506" s="4">
        <f t="shared" ca="1" si="225"/>
        <v>0</v>
      </c>
      <c r="JL506" s="4">
        <f t="shared" ca="1" si="225"/>
        <v>0</v>
      </c>
      <c r="JM506" s="4">
        <f t="shared" ca="1" si="225"/>
        <v>0</v>
      </c>
      <c r="JN506" s="4">
        <f t="shared" ca="1" si="225"/>
        <v>0</v>
      </c>
      <c r="JO506" s="4">
        <f t="shared" ca="1" si="225"/>
        <v>0</v>
      </c>
      <c r="JP506" s="4">
        <f t="shared" ca="1" si="225"/>
        <v>0</v>
      </c>
      <c r="JQ506" s="4">
        <f t="shared" ca="1" si="225"/>
        <v>0</v>
      </c>
      <c r="JR506" s="4">
        <f t="shared" ca="1" si="225"/>
        <v>0</v>
      </c>
      <c r="JS506" s="4">
        <f t="shared" ca="1" si="225"/>
        <v>0</v>
      </c>
      <c r="JT506" s="4">
        <f t="shared" ca="1" si="225"/>
        <v>0</v>
      </c>
      <c r="JU506" s="4">
        <f t="shared" ca="1" si="225"/>
        <v>0</v>
      </c>
      <c r="JV506" s="4">
        <f t="shared" ca="1" si="225"/>
        <v>0</v>
      </c>
      <c r="JW506" s="4">
        <f t="shared" ca="1" si="225"/>
        <v>0</v>
      </c>
      <c r="JX506" s="4">
        <f t="shared" ca="1" si="225"/>
        <v>0</v>
      </c>
      <c r="JY506" s="4">
        <f t="shared" ca="1" si="225"/>
        <v>0</v>
      </c>
      <c r="JZ506" s="4">
        <f t="shared" ca="1" si="225"/>
        <v>0</v>
      </c>
      <c r="KA506" s="4">
        <f t="shared" ca="1" si="225"/>
        <v>0</v>
      </c>
      <c r="KB506" s="4">
        <f t="shared" ca="1" si="225"/>
        <v>0</v>
      </c>
      <c r="KC506" s="4">
        <f t="shared" ca="1" si="225"/>
        <v>0</v>
      </c>
      <c r="KD506" s="4">
        <f t="shared" ca="1" si="225"/>
        <v>0</v>
      </c>
      <c r="KE506" s="4">
        <f t="shared" ca="1" si="225"/>
        <v>0</v>
      </c>
      <c r="KF506" s="4">
        <f t="shared" ca="1" si="225"/>
        <v>0</v>
      </c>
      <c r="KG506" s="4">
        <f t="shared" ca="1" si="225"/>
        <v>0</v>
      </c>
      <c r="KH506" s="4">
        <f t="shared" ca="1" si="225"/>
        <v>0</v>
      </c>
      <c r="KI506" s="4">
        <f t="shared" ca="1" si="225"/>
        <v>0</v>
      </c>
      <c r="KJ506" s="4">
        <f t="shared" ca="1" si="225"/>
        <v>0</v>
      </c>
      <c r="KK506" s="4">
        <f t="shared" ca="1" si="225"/>
        <v>0</v>
      </c>
      <c r="KL506" s="4">
        <f t="shared" ca="1" si="225"/>
        <v>0</v>
      </c>
      <c r="KM506" s="4">
        <f t="shared" ca="1" si="225"/>
        <v>0</v>
      </c>
      <c r="KN506" s="4">
        <f t="shared" ca="1" si="225"/>
        <v>0</v>
      </c>
      <c r="KO506" s="4">
        <f t="shared" ca="1" si="225"/>
        <v>0</v>
      </c>
      <c r="KP506" s="4">
        <f t="shared" ca="1" si="225"/>
        <v>0</v>
      </c>
      <c r="KQ506" s="4">
        <f t="shared" ca="1" si="225"/>
        <v>0</v>
      </c>
      <c r="KR506" s="4">
        <f ca="1">IFERROR(VLOOKUP($KR$421,TabelleK03BI,8,FALSE),"")</f>
        <v>0</v>
      </c>
      <c r="KS506" s="4">
        <f ca="1">IFERROR(VLOOKUP($KS$421,TabelleK03BI,8,FALSE),"")</f>
        <v>0</v>
      </c>
    </row>
    <row r="507" spans="2:305" ht="12.75" hidden="1" customHeight="1" x14ac:dyDescent="0.2">
      <c r="B507" s="138" t="str">
        <f t="shared" ca="1" si="215"/>
        <v>Neubau  - Fremdvermietet, 2 d</v>
      </c>
      <c r="C507" s="4">
        <f t="shared" ref="C507:BN507" ca="1" si="226">IFERROR(IF($B507&lt;&gt;"",VLOOKUP(C$421,TabelleK04BI,8,FALSE),""),"")</f>
        <v>0</v>
      </c>
      <c r="D507" s="4">
        <f t="shared" ca="1" si="226"/>
        <v>0</v>
      </c>
      <c r="E507" s="4">
        <f t="shared" ca="1" si="226"/>
        <v>0</v>
      </c>
      <c r="F507" s="4">
        <f t="shared" ca="1" si="226"/>
        <v>0</v>
      </c>
      <c r="G507" s="4">
        <f t="shared" ca="1" si="226"/>
        <v>0</v>
      </c>
      <c r="H507" s="4">
        <f t="shared" ca="1" si="226"/>
        <v>0</v>
      </c>
      <c r="I507" s="4">
        <f t="shared" ca="1" si="226"/>
        <v>0</v>
      </c>
      <c r="J507" s="4">
        <f t="shared" ca="1" si="226"/>
        <v>0</v>
      </c>
      <c r="K507" s="4">
        <f t="shared" ca="1" si="226"/>
        <v>0</v>
      </c>
      <c r="L507" s="4">
        <f t="shared" ca="1" si="226"/>
        <v>0</v>
      </c>
      <c r="M507" s="4">
        <f t="shared" ca="1" si="226"/>
        <v>0</v>
      </c>
      <c r="N507" s="4">
        <f t="shared" ca="1" si="226"/>
        <v>0</v>
      </c>
      <c r="O507" s="4">
        <f t="shared" ca="1" si="226"/>
        <v>0</v>
      </c>
      <c r="P507" s="4">
        <f t="shared" ca="1" si="226"/>
        <v>0</v>
      </c>
      <c r="Q507" s="4">
        <f t="shared" ca="1" si="226"/>
        <v>0</v>
      </c>
      <c r="R507" s="4">
        <f t="shared" ca="1" si="226"/>
        <v>0</v>
      </c>
      <c r="S507" s="4">
        <f t="shared" ca="1" si="226"/>
        <v>0</v>
      </c>
      <c r="T507" s="4">
        <f t="shared" ca="1" si="226"/>
        <v>0</v>
      </c>
      <c r="U507" s="4">
        <f t="shared" ca="1" si="226"/>
        <v>0</v>
      </c>
      <c r="V507" s="4">
        <f t="shared" ca="1" si="226"/>
        <v>0</v>
      </c>
      <c r="W507" s="4">
        <f t="shared" ca="1" si="226"/>
        <v>0</v>
      </c>
      <c r="X507" s="4">
        <f t="shared" ca="1" si="226"/>
        <v>0</v>
      </c>
      <c r="Y507" s="4">
        <f t="shared" ca="1" si="226"/>
        <v>0</v>
      </c>
      <c r="Z507" s="4">
        <f t="shared" ca="1" si="226"/>
        <v>0</v>
      </c>
      <c r="AA507" s="4">
        <f t="shared" ca="1" si="226"/>
        <v>0</v>
      </c>
      <c r="AB507" s="4">
        <f t="shared" ca="1" si="226"/>
        <v>0</v>
      </c>
      <c r="AC507" s="4">
        <f t="shared" ca="1" si="226"/>
        <v>0</v>
      </c>
      <c r="AD507" s="4">
        <f t="shared" ca="1" si="226"/>
        <v>0</v>
      </c>
      <c r="AE507" s="4">
        <f t="shared" ca="1" si="226"/>
        <v>0</v>
      </c>
      <c r="AF507" s="4">
        <f t="shared" ca="1" si="226"/>
        <v>0</v>
      </c>
      <c r="AG507" s="4">
        <f t="shared" ca="1" si="226"/>
        <v>0</v>
      </c>
      <c r="AH507" s="4">
        <f t="shared" ca="1" si="226"/>
        <v>0</v>
      </c>
      <c r="AI507" s="4">
        <f t="shared" ca="1" si="226"/>
        <v>0</v>
      </c>
      <c r="AJ507" s="4">
        <f t="shared" ca="1" si="226"/>
        <v>0</v>
      </c>
      <c r="AK507" s="4">
        <f t="shared" ca="1" si="226"/>
        <v>0</v>
      </c>
      <c r="AL507" s="4">
        <f t="shared" ca="1" si="226"/>
        <v>0</v>
      </c>
      <c r="AM507" s="4">
        <f t="shared" ca="1" si="226"/>
        <v>0</v>
      </c>
      <c r="AN507" s="4">
        <f t="shared" ca="1" si="226"/>
        <v>0</v>
      </c>
      <c r="AO507" s="4">
        <f t="shared" ca="1" si="226"/>
        <v>0</v>
      </c>
      <c r="AP507" s="4">
        <f t="shared" ca="1" si="226"/>
        <v>0</v>
      </c>
      <c r="AQ507" s="4">
        <f t="shared" ca="1" si="226"/>
        <v>0</v>
      </c>
      <c r="AR507" s="4">
        <f t="shared" ca="1" si="226"/>
        <v>0</v>
      </c>
      <c r="AS507" s="4">
        <f t="shared" ca="1" si="226"/>
        <v>0</v>
      </c>
      <c r="AT507" s="4">
        <f t="shared" ca="1" si="226"/>
        <v>0</v>
      </c>
      <c r="AU507" s="4">
        <f t="shared" ca="1" si="226"/>
        <v>0</v>
      </c>
      <c r="AV507" s="4">
        <f t="shared" ca="1" si="226"/>
        <v>0</v>
      </c>
      <c r="AW507" s="4">
        <f t="shared" ca="1" si="226"/>
        <v>0</v>
      </c>
      <c r="AX507" s="4">
        <f t="shared" ca="1" si="226"/>
        <v>0</v>
      </c>
      <c r="AY507" s="4">
        <f t="shared" ca="1" si="226"/>
        <v>0</v>
      </c>
      <c r="AZ507" s="4">
        <f t="shared" ca="1" si="226"/>
        <v>0</v>
      </c>
      <c r="BA507" s="4">
        <f t="shared" ca="1" si="226"/>
        <v>0</v>
      </c>
      <c r="BB507" s="4">
        <f t="shared" ca="1" si="226"/>
        <v>0</v>
      </c>
      <c r="BC507" s="4">
        <f t="shared" ca="1" si="226"/>
        <v>0</v>
      </c>
      <c r="BD507" s="4">
        <f t="shared" ca="1" si="226"/>
        <v>0</v>
      </c>
      <c r="BE507" s="4">
        <f t="shared" ca="1" si="226"/>
        <v>0</v>
      </c>
      <c r="BF507" s="4">
        <f t="shared" ca="1" si="226"/>
        <v>0</v>
      </c>
      <c r="BG507" s="4">
        <f t="shared" ca="1" si="226"/>
        <v>0</v>
      </c>
      <c r="BH507" s="4">
        <f t="shared" ca="1" si="226"/>
        <v>0</v>
      </c>
      <c r="BI507" s="4">
        <f t="shared" ca="1" si="226"/>
        <v>0</v>
      </c>
      <c r="BJ507" s="4">
        <f t="shared" ca="1" si="226"/>
        <v>0</v>
      </c>
      <c r="BK507" s="4">
        <f t="shared" ca="1" si="226"/>
        <v>0</v>
      </c>
      <c r="BL507" s="4">
        <f t="shared" ca="1" si="226"/>
        <v>0</v>
      </c>
      <c r="BM507" s="4">
        <f t="shared" ca="1" si="226"/>
        <v>0</v>
      </c>
      <c r="BN507" s="4">
        <f t="shared" ca="1" si="226"/>
        <v>0</v>
      </c>
      <c r="BO507" s="4">
        <f t="shared" ref="BO507:DZ507" ca="1" si="227">IFERROR(IF($B507&lt;&gt;"",VLOOKUP(BO$421,TabelleK04BI,8,FALSE),""),"")</f>
        <v>0</v>
      </c>
      <c r="BP507" s="4">
        <f t="shared" ca="1" si="227"/>
        <v>0</v>
      </c>
      <c r="BQ507" s="4">
        <f t="shared" ca="1" si="227"/>
        <v>0</v>
      </c>
      <c r="BR507" s="4">
        <f t="shared" ca="1" si="227"/>
        <v>0</v>
      </c>
      <c r="BS507" s="4">
        <f t="shared" ca="1" si="227"/>
        <v>0</v>
      </c>
      <c r="BT507" s="4">
        <f t="shared" ca="1" si="227"/>
        <v>0</v>
      </c>
      <c r="BU507" s="4">
        <f t="shared" ca="1" si="227"/>
        <v>0</v>
      </c>
      <c r="BV507" s="4">
        <f t="shared" ca="1" si="227"/>
        <v>0</v>
      </c>
      <c r="BW507" s="4">
        <f t="shared" ca="1" si="227"/>
        <v>0</v>
      </c>
      <c r="BX507" s="4">
        <f t="shared" ca="1" si="227"/>
        <v>0</v>
      </c>
      <c r="BY507" s="4">
        <f t="shared" ca="1" si="227"/>
        <v>0</v>
      </c>
      <c r="BZ507" s="4">
        <f t="shared" ca="1" si="227"/>
        <v>0</v>
      </c>
      <c r="CA507" s="4">
        <f t="shared" ca="1" si="227"/>
        <v>0</v>
      </c>
      <c r="CB507" s="4">
        <f t="shared" ca="1" si="227"/>
        <v>0</v>
      </c>
      <c r="CC507" s="4">
        <f t="shared" ca="1" si="227"/>
        <v>0</v>
      </c>
      <c r="CD507" s="4">
        <f t="shared" ca="1" si="227"/>
        <v>0</v>
      </c>
      <c r="CE507" s="4">
        <f t="shared" ca="1" si="227"/>
        <v>0</v>
      </c>
      <c r="CF507" s="4">
        <f t="shared" ca="1" si="227"/>
        <v>0</v>
      </c>
      <c r="CG507" s="4">
        <f t="shared" ca="1" si="227"/>
        <v>0</v>
      </c>
      <c r="CH507" s="4">
        <f t="shared" ca="1" si="227"/>
        <v>0</v>
      </c>
      <c r="CI507" s="4">
        <f t="shared" ca="1" si="227"/>
        <v>0</v>
      </c>
      <c r="CJ507" s="4">
        <f t="shared" ca="1" si="227"/>
        <v>0</v>
      </c>
      <c r="CK507" s="4">
        <f t="shared" ca="1" si="227"/>
        <v>0</v>
      </c>
      <c r="CL507" s="4">
        <f t="shared" ca="1" si="227"/>
        <v>0</v>
      </c>
      <c r="CM507" s="4">
        <f t="shared" ca="1" si="227"/>
        <v>0</v>
      </c>
      <c r="CN507" s="4">
        <f t="shared" ca="1" si="227"/>
        <v>0</v>
      </c>
      <c r="CO507" s="4">
        <f t="shared" ca="1" si="227"/>
        <v>0</v>
      </c>
      <c r="CP507" s="4">
        <f t="shared" ca="1" si="227"/>
        <v>0</v>
      </c>
      <c r="CQ507" s="4">
        <f t="shared" ca="1" si="227"/>
        <v>0</v>
      </c>
      <c r="CR507" s="4">
        <f t="shared" ca="1" si="227"/>
        <v>0</v>
      </c>
      <c r="CS507" s="4">
        <f t="shared" ca="1" si="227"/>
        <v>0</v>
      </c>
      <c r="CT507" s="4">
        <f t="shared" ca="1" si="227"/>
        <v>0</v>
      </c>
      <c r="CU507" s="4">
        <f t="shared" ca="1" si="227"/>
        <v>0</v>
      </c>
      <c r="CV507" s="4">
        <f t="shared" ca="1" si="227"/>
        <v>0</v>
      </c>
      <c r="CW507" s="4">
        <f t="shared" ca="1" si="227"/>
        <v>0</v>
      </c>
      <c r="CX507" s="4">
        <f t="shared" ca="1" si="227"/>
        <v>0</v>
      </c>
      <c r="CY507" s="4">
        <f t="shared" ca="1" si="227"/>
        <v>0</v>
      </c>
      <c r="CZ507" s="4">
        <f t="shared" ca="1" si="227"/>
        <v>0</v>
      </c>
      <c r="DA507" s="4">
        <f t="shared" ca="1" si="227"/>
        <v>0</v>
      </c>
      <c r="DB507" s="4">
        <f t="shared" ca="1" si="227"/>
        <v>0</v>
      </c>
      <c r="DC507" s="4">
        <f t="shared" ca="1" si="227"/>
        <v>0</v>
      </c>
      <c r="DD507" s="4">
        <f t="shared" ca="1" si="227"/>
        <v>0</v>
      </c>
      <c r="DE507" s="4">
        <f t="shared" ca="1" si="227"/>
        <v>0</v>
      </c>
      <c r="DF507" s="4">
        <f t="shared" ca="1" si="227"/>
        <v>0</v>
      </c>
      <c r="DG507" s="4">
        <f t="shared" ca="1" si="227"/>
        <v>0</v>
      </c>
      <c r="DH507" s="4">
        <f t="shared" ca="1" si="227"/>
        <v>0</v>
      </c>
      <c r="DI507" s="4">
        <f t="shared" ca="1" si="227"/>
        <v>0</v>
      </c>
      <c r="DJ507" s="4">
        <f t="shared" ca="1" si="227"/>
        <v>0</v>
      </c>
      <c r="DK507" s="4">
        <f t="shared" ca="1" si="227"/>
        <v>0</v>
      </c>
      <c r="DL507" s="4">
        <f t="shared" ca="1" si="227"/>
        <v>0</v>
      </c>
      <c r="DM507" s="4">
        <f t="shared" ca="1" si="227"/>
        <v>0</v>
      </c>
      <c r="DN507" s="4">
        <f t="shared" ca="1" si="227"/>
        <v>0</v>
      </c>
      <c r="DO507" s="4">
        <f t="shared" ca="1" si="227"/>
        <v>0</v>
      </c>
      <c r="DP507" s="4">
        <f t="shared" ca="1" si="227"/>
        <v>0</v>
      </c>
      <c r="DQ507" s="4">
        <f t="shared" ca="1" si="227"/>
        <v>0</v>
      </c>
      <c r="DR507" s="4">
        <f t="shared" ca="1" si="227"/>
        <v>0</v>
      </c>
      <c r="DS507" s="4">
        <f t="shared" ca="1" si="227"/>
        <v>0</v>
      </c>
      <c r="DT507" s="4">
        <f t="shared" ca="1" si="227"/>
        <v>0</v>
      </c>
      <c r="DU507" s="4">
        <f t="shared" ca="1" si="227"/>
        <v>0</v>
      </c>
      <c r="DV507" s="4">
        <f t="shared" ca="1" si="227"/>
        <v>0</v>
      </c>
      <c r="DW507" s="4">
        <f t="shared" ca="1" si="227"/>
        <v>0</v>
      </c>
      <c r="DX507" s="4">
        <f t="shared" ca="1" si="227"/>
        <v>0</v>
      </c>
      <c r="DY507" s="4">
        <f t="shared" ca="1" si="227"/>
        <v>0</v>
      </c>
      <c r="DZ507" s="4">
        <f t="shared" ca="1" si="227"/>
        <v>0</v>
      </c>
      <c r="EA507" s="4">
        <f t="shared" ref="EA507:GL507" ca="1" si="228">IFERROR(IF($B507&lt;&gt;"",VLOOKUP(EA$421,TabelleK04BI,8,FALSE),""),"")</f>
        <v>0</v>
      </c>
      <c r="EB507" s="4">
        <f t="shared" ca="1" si="228"/>
        <v>0</v>
      </c>
      <c r="EC507" s="4">
        <f t="shared" ca="1" si="228"/>
        <v>0</v>
      </c>
      <c r="ED507" s="4">
        <f t="shared" ca="1" si="228"/>
        <v>0</v>
      </c>
      <c r="EE507" s="4">
        <f t="shared" ca="1" si="228"/>
        <v>0</v>
      </c>
      <c r="EF507" s="4">
        <f t="shared" ca="1" si="228"/>
        <v>0</v>
      </c>
      <c r="EG507" s="4">
        <f t="shared" ca="1" si="228"/>
        <v>0</v>
      </c>
      <c r="EH507" s="4">
        <f t="shared" ca="1" si="228"/>
        <v>0</v>
      </c>
      <c r="EI507" s="4">
        <f t="shared" ca="1" si="228"/>
        <v>0</v>
      </c>
      <c r="EJ507" s="4">
        <f t="shared" ca="1" si="228"/>
        <v>0</v>
      </c>
      <c r="EK507" s="4">
        <f t="shared" ca="1" si="228"/>
        <v>0</v>
      </c>
      <c r="EL507" s="4">
        <f t="shared" ca="1" si="228"/>
        <v>0</v>
      </c>
      <c r="EM507" s="4">
        <f t="shared" ca="1" si="228"/>
        <v>0</v>
      </c>
      <c r="EN507" s="4">
        <f t="shared" ca="1" si="228"/>
        <v>0</v>
      </c>
      <c r="EO507" s="4">
        <f t="shared" ca="1" si="228"/>
        <v>0</v>
      </c>
      <c r="EP507" s="4">
        <f t="shared" ca="1" si="228"/>
        <v>0</v>
      </c>
      <c r="EQ507" s="4">
        <f t="shared" ca="1" si="228"/>
        <v>0</v>
      </c>
      <c r="ER507" s="4">
        <f t="shared" ca="1" si="228"/>
        <v>0</v>
      </c>
      <c r="ES507" s="4">
        <f t="shared" ca="1" si="228"/>
        <v>0</v>
      </c>
      <c r="ET507" s="4">
        <f t="shared" ca="1" si="228"/>
        <v>0</v>
      </c>
      <c r="EU507" s="4">
        <f t="shared" ca="1" si="228"/>
        <v>0</v>
      </c>
      <c r="EV507" s="4">
        <f t="shared" ca="1" si="228"/>
        <v>0</v>
      </c>
      <c r="EW507" s="4">
        <f t="shared" ca="1" si="228"/>
        <v>0</v>
      </c>
      <c r="EX507" s="4">
        <f t="shared" ca="1" si="228"/>
        <v>0</v>
      </c>
      <c r="EY507" s="4">
        <f t="shared" ca="1" si="228"/>
        <v>0</v>
      </c>
      <c r="EZ507" s="4">
        <f t="shared" ca="1" si="228"/>
        <v>0</v>
      </c>
      <c r="FA507" s="4">
        <f t="shared" ca="1" si="228"/>
        <v>0</v>
      </c>
      <c r="FB507" s="4">
        <f t="shared" ca="1" si="228"/>
        <v>0</v>
      </c>
      <c r="FC507" s="4">
        <f t="shared" ca="1" si="228"/>
        <v>0</v>
      </c>
      <c r="FD507" s="4">
        <f t="shared" ca="1" si="228"/>
        <v>0</v>
      </c>
      <c r="FE507" s="4">
        <f t="shared" ca="1" si="228"/>
        <v>0</v>
      </c>
      <c r="FF507" s="4">
        <f t="shared" ca="1" si="228"/>
        <v>0</v>
      </c>
      <c r="FG507" s="4">
        <f t="shared" ca="1" si="228"/>
        <v>0</v>
      </c>
      <c r="FH507" s="4">
        <f t="shared" ca="1" si="228"/>
        <v>0</v>
      </c>
      <c r="FI507" s="4">
        <f t="shared" ca="1" si="228"/>
        <v>0</v>
      </c>
      <c r="FJ507" s="4">
        <f t="shared" ca="1" si="228"/>
        <v>0</v>
      </c>
      <c r="FK507" s="4">
        <f t="shared" ca="1" si="228"/>
        <v>0</v>
      </c>
      <c r="FL507" s="4">
        <f t="shared" ca="1" si="228"/>
        <v>0</v>
      </c>
      <c r="FM507" s="4">
        <f t="shared" ca="1" si="228"/>
        <v>0</v>
      </c>
      <c r="FN507" s="4">
        <f t="shared" ca="1" si="228"/>
        <v>0</v>
      </c>
      <c r="FO507" s="4">
        <f t="shared" ca="1" si="228"/>
        <v>0</v>
      </c>
      <c r="FP507" s="4">
        <f t="shared" ca="1" si="228"/>
        <v>0</v>
      </c>
      <c r="FQ507" s="4">
        <f t="shared" ca="1" si="228"/>
        <v>0</v>
      </c>
      <c r="FR507" s="4">
        <f t="shared" ca="1" si="228"/>
        <v>0</v>
      </c>
      <c r="FS507" s="4">
        <f t="shared" ca="1" si="228"/>
        <v>0</v>
      </c>
      <c r="FT507" s="4">
        <f t="shared" ca="1" si="228"/>
        <v>0</v>
      </c>
      <c r="FU507" s="4">
        <f t="shared" ca="1" si="228"/>
        <v>0</v>
      </c>
      <c r="FV507" s="4">
        <f t="shared" ca="1" si="228"/>
        <v>0</v>
      </c>
      <c r="FW507" s="4">
        <f t="shared" ca="1" si="228"/>
        <v>0</v>
      </c>
      <c r="FX507" s="4">
        <f t="shared" ca="1" si="228"/>
        <v>0</v>
      </c>
      <c r="FY507" s="4">
        <f t="shared" ca="1" si="228"/>
        <v>0</v>
      </c>
      <c r="FZ507" s="4">
        <f t="shared" ca="1" si="228"/>
        <v>0</v>
      </c>
      <c r="GA507" s="4">
        <f t="shared" ca="1" si="228"/>
        <v>0</v>
      </c>
      <c r="GB507" s="4">
        <f t="shared" ca="1" si="228"/>
        <v>0</v>
      </c>
      <c r="GC507" s="4">
        <f t="shared" ca="1" si="228"/>
        <v>0</v>
      </c>
      <c r="GD507" s="4">
        <f t="shared" ca="1" si="228"/>
        <v>0</v>
      </c>
      <c r="GE507" s="4">
        <f t="shared" ca="1" si="228"/>
        <v>0</v>
      </c>
      <c r="GF507" s="4">
        <f t="shared" ca="1" si="228"/>
        <v>0</v>
      </c>
      <c r="GG507" s="4">
        <f t="shared" ca="1" si="228"/>
        <v>0</v>
      </c>
      <c r="GH507" s="4">
        <f t="shared" ca="1" si="228"/>
        <v>0</v>
      </c>
      <c r="GI507" s="4">
        <f t="shared" ca="1" si="228"/>
        <v>0</v>
      </c>
      <c r="GJ507" s="4">
        <f t="shared" ca="1" si="228"/>
        <v>0</v>
      </c>
      <c r="GK507" s="4">
        <f t="shared" ca="1" si="228"/>
        <v>0</v>
      </c>
      <c r="GL507" s="4">
        <f t="shared" ca="1" si="228"/>
        <v>0</v>
      </c>
      <c r="GM507" s="4">
        <f t="shared" ref="GM507:IX507" ca="1" si="229">IFERROR(IF($B507&lt;&gt;"",VLOOKUP(GM$421,TabelleK04BI,8,FALSE),""),"")</f>
        <v>0</v>
      </c>
      <c r="GN507" s="4">
        <f t="shared" ca="1" si="229"/>
        <v>0</v>
      </c>
      <c r="GO507" s="4">
        <f t="shared" ca="1" si="229"/>
        <v>0</v>
      </c>
      <c r="GP507" s="4">
        <f t="shared" ca="1" si="229"/>
        <v>0</v>
      </c>
      <c r="GQ507" s="4">
        <f t="shared" ca="1" si="229"/>
        <v>0</v>
      </c>
      <c r="GR507" s="4">
        <f t="shared" ca="1" si="229"/>
        <v>0</v>
      </c>
      <c r="GS507" s="4">
        <f t="shared" ca="1" si="229"/>
        <v>0</v>
      </c>
      <c r="GT507" s="4">
        <f t="shared" ca="1" si="229"/>
        <v>0</v>
      </c>
      <c r="GU507" s="4">
        <f t="shared" ca="1" si="229"/>
        <v>0</v>
      </c>
      <c r="GV507" s="4">
        <f t="shared" ca="1" si="229"/>
        <v>0</v>
      </c>
      <c r="GW507" s="4">
        <f t="shared" ca="1" si="229"/>
        <v>0</v>
      </c>
      <c r="GX507" s="4">
        <f t="shared" ca="1" si="229"/>
        <v>0</v>
      </c>
      <c r="GY507" s="4">
        <f t="shared" ca="1" si="229"/>
        <v>0</v>
      </c>
      <c r="GZ507" s="4">
        <f t="shared" ca="1" si="229"/>
        <v>0</v>
      </c>
      <c r="HA507" s="4">
        <f t="shared" ca="1" si="229"/>
        <v>0</v>
      </c>
      <c r="HB507" s="4">
        <f t="shared" ca="1" si="229"/>
        <v>0</v>
      </c>
      <c r="HC507" s="4">
        <f t="shared" ca="1" si="229"/>
        <v>0</v>
      </c>
      <c r="HD507" s="4">
        <f t="shared" ca="1" si="229"/>
        <v>0</v>
      </c>
      <c r="HE507" s="4">
        <f t="shared" ca="1" si="229"/>
        <v>0</v>
      </c>
      <c r="HF507" s="4">
        <f t="shared" ca="1" si="229"/>
        <v>0</v>
      </c>
      <c r="HG507" s="4">
        <f t="shared" ca="1" si="229"/>
        <v>0</v>
      </c>
      <c r="HH507" s="4">
        <f t="shared" ca="1" si="229"/>
        <v>0</v>
      </c>
      <c r="HI507" s="4">
        <f t="shared" ca="1" si="229"/>
        <v>0</v>
      </c>
      <c r="HJ507" s="4">
        <f t="shared" ca="1" si="229"/>
        <v>0</v>
      </c>
      <c r="HK507" s="4">
        <f t="shared" ca="1" si="229"/>
        <v>0</v>
      </c>
      <c r="HL507" s="4">
        <f t="shared" ca="1" si="229"/>
        <v>0</v>
      </c>
      <c r="HM507" s="4">
        <f t="shared" ca="1" si="229"/>
        <v>0</v>
      </c>
      <c r="HN507" s="4">
        <f t="shared" ca="1" si="229"/>
        <v>0</v>
      </c>
      <c r="HO507" s="4">
        <f t="shared" ca="1" si="229"/>
        <v>0</v>
      </c>
      <c r="HP507" s="4">
        <f t="shared" ca="1" si="229"/>
        <v>0</v>
      </c>
      <c r="HQ507" s="4">
        <f t="shared" ca="1" si="229"/>
        <v>0</v>
      </c>
      <c r="HR507" s="4">
        <f t="shared" ca="1" si="229"/>
        <v>0</v>
      </c>
      <c r="HS507" s="4">
        <f t="shared" ca="1" si="229"/>
        <v>0</v>
      </c>
      <c r="HT507" s="4">
        <f t="shared" ca="1" si="229"/>
        <v>0</v>
      </c>
      <c r="HU507" s="4">
        <f t="shared" ca="1" si="229"/>
        <v>0</v>
      </c>
      <c r="HV507" s="4">
        <f t="shared" ca="1" si="229"/>
        <v>0</v>
      </c>
      <c r="HW507" s="4">
        <f t="shared" ca="1" si="229"/>
        <v>0</v>
      </c>
      <c r="HX507" s="4">
        <f t="shared" ca="1" si="229"/>
        <v>0</v>
      </c>
      <c r="HY507" s="4">
        <f t="shared" ca="1" si="229"/>
        <v>0</v>
      </c>
      <c r="HZ507" s="4">
        <f t="shared" ca="1" si="229"/>
        <v>0</v>
      </c>
      <c r="IA507" s="4">
        <f t="shared" ca="1" si="229"/>
        <v>0</v>
      </c>
      <c r="IB507" s="4">
        <f t="shared" ca="1" si="229"/>
        <v>0</v>
      </c>
      <c r="IC507" s="4">
        <f t="shared" ca="1" si="229"/>
        <v>0</v>
      </c>
      <c r="ID507" s="4">
        <f t="shared" ca="1" si="229"/>
        <v>0</v>
      </c>
      <c r="IE507" s="4">
        <f t="shared" ca="1" si="229"/>
        <v>0</v>
      </c>
      <c r="IF507" s="4">
        <f t="shared" ca="1" si="229"/>
        <v>0</v>
      </c>
      <c r="IG507" s="4">
        <f t="shared" ca="1" si="229"/>
        <v>0</v>
      </c>
      <c r="IH507" s="4">
        <f t="shared" ca="1" si="229"/>
        <v>0</v>
      </c>
      <c r="II507" s="4">
        <f t="shared" ca="1" si="229"/>
        <v>0</v>
      </c>
      <c r="IJ507" s="4">
        <f t="shared" ca="1" si="229"/>
        <v>0</v>
      </c>
      <c r="IK507" s="4">
        <f t="shared" ca="1" si="229"/>
        <v>0</v>
      </c>
      <c r="IL507" s="4">
        <f t="shared" ca="1" si="229"/>
        <v>0</v>
      </c>
      <c r="IM507" s="4">
        <f t="shared" ca="1" si="229"/>
        <v>0</v>
      </c>
      <c r="IN507" s="4">
        <f t="shared" ca="1" si="229"/>
        <v>0</v>
      </c>
      <c r="IO507" s="4">
        <f t="shared" ca="1" si="229"/>
        <v>0</v>
      </c>
      <c r="IP507" s="4">
        <f t="shared" ca="1" si="229"/>
        <v>0</v>
      </c>
      <c r="IQ507" s="4">
        <f t="shared" ca="1" si="229"/>
        <v>0</v>
      </c>
      <c r="IR507" s="4">
        <f t="shared" ca="1" si="229"/>
        <v>0</v>
      </c>
      <c r="IS507" s="4">
        <f t="shared" ca="1" si="229"/>
        <v>0</v>
      </c>
      <c r="IT507" s="4">
        <f t="shared" ca="1" si="229"/>
        <v>0</v>
      </c>
      <c r="IU507" s="4">
        <f t="shared" ca="1" si="229"/>
        <v>0</v>
      </c>
      <c r="IV507" s="4">
        <f t="shared" ca="1" si="229"/>
        <v>0</v>
      </c>
      <c r="IW507" s="4">
        <f t="shared" ca="1" si="229"/>
        <v>0</v>
      </c>
      <c r="IX507" s="4">
        <f t="shared" ca="1" si="229"/>
        <v>0</v>
      </c>
      <c r="IY507" s="4">
        <f t="shared" ref="IY507:KQ507" ca="1" si="230">IFERROR(IF($B507&lt;&gt;"",VLOOKUP(IY$421,TabelleK04BI,8,FALSE),""),"")</f>
        <v>0</v>
      </c>
      <c r="IZ507" s="4">
        <f t="shared" ca="1" si="230"/>
        <v>0</v>
      </c>
      <c r="JA507" s="4">
        <f t="shared" ca="1" si="230"/>
        <v>0</v>
      </c>
      <c r="JB507" s="4">
        <f t="shared" ca="1" si="230"/>
        <v>0</v>
      </c>
      <c r="JC507" s="4">
        <f t="shared" ca="1" si="230"/>
        <v>0</v>
      </c>
      <c r="JD507" s="4">
        <f t="shared" ca="1" si="230"/>
        <v>0</v>
      </c>
      <c r="JE507" s="4">
        <f t="shared" ca="1" si="230"/>
        <v>0</v>
      </c>
      <c r="JF507" s="4">
        <f t="shared" ca="1" si="230"/>
        <v>0</v>
      </c>
      <c r="JG507" s="4">
        <f t="shared" ca="1" si="230"/>
        <v>0</v>
      </c>
      <c r="JH507" s="4">
        <f t="shared" ca="1" si="230"/>
        <v>0</v>
      </c>
      <c r="JI507" s="4">
        <f t="shared" ca="1" si="230"/>
        <v>0</v>
      </c>
      <c r="JJ507" s="4">
        <f t="shared" ca="1" si="230"/>
        <v>0</v>
      </c>
      <c r="JK507" s="4">
        <f t="shared" ca="1" si="230"/>
        <v>0</v>
      </c>
      <c r="JL507" s="4">
        <f t="shared" ca="1" si="230"/>
        <v>0</v>
      </c>
      <c r="JM507" s="4">
        <f t="shared" ca="1" si="230"/>
        <v>0</v>
      </c>
      <c r="JN507" s="4">
        <f t="shared" ca="1" si="230"/>
        <v>0</v>
      </c>
      <c r="JO507" s="4">
        <f t="shared" ca="1" si="230"/>
        <v>0</v>
      </c>
      <c r="JP507" s="4">
        <f t="shared" ca="1" si="230"/>
        <v>0</v>
      </c>
      <c r="JQ507" s="4">
        <f t="shared" ca="1" si="230"/>
        <v>0</v>
      </c>
      <c r="JR507" s="4">
        <f t="shared" ca="1" si="230"/>
        <v>0</v>
      </c>
      <c r="JS507" s="4">
        <f t="shared" ca="1" si="230"/>
        <v>0</v>
      </c>
      <c r="JT507" s="4">
        <f t="shared" ca="1" si="230"/>
        <v>0</v>
      </c>
      <c r="JU507" s="4">
        <f t="shared" ca="1" si="230"/>
        <v>0</v>
      </c>
      <c r="JV507" s="4">
        <f t="shared" ca="1" si="230"/>
        <v>0</v>
      </c>
      <c r="JW507" s="4">
        <f t="shared" ca="1" si="230"/>
        <v>0</v>
      </c>
      <c r="JX507" s="4">
        <f t="shared" ca="1" si="230"/>
        <v>0</v>
      </c>
      <c r="JY507" s="4">
        <f t="shared" ca="1" si="230"/>
        <v>0</v>
      </c>
      <c r="JZ507" s="4">
        <f t="shared" ca="1" si="230"/>
        <v>0</v>
      </c>
      <c r="KA507" s="4">
        <f t="shared" ca="1" si="230"/>
        <v>0</v>
      </c>
      <c r="KB507" s="4">
        <f t="shared" ca="1" si="230"/>
        <v>0</v>
      </c>
      <c r="KC507" s="4">
        <f t="shared" ca="1" si="230"/>
        <v>0</v>
      </c>
      <c r="KD507" s="4">
        <f t="shared" ca="1" si="230"/>
        <v>0</v>
      </c>
      <c r="KE507" s="4">
        <f t="shared" ca="1" si="230"/>
        <v>0</v>
      </c>
      <c r="KF507" s="4">
        <f t="shared" ca="1" si="230"/>
        <v>0</v>
      </c>
      <c r="KG507" s="4">
        <f t="shared" ca="1" si="230"/>
        <v>0</v>
      </c>
      <c r="KH507" s="4">
        <f t="shared" ca="1" si="230"/>
        <v>0</v>
      </c>
      <c r="KI507" s="4">
        <f t="shared" ca="1" si="230"/>
        <v>0</v>
      </c>
      <c r="KJ507" s="4">
        <f t="shared" ca="1" si="230"/>
        <v>0</v>
      </c>
      <c r="KK507" s="4">
        <f t="shared" ca="1" si="230"/>
        <v>0</v>
      </c>
      <c r="KL507" s="4">
        <f t="shared" ca="1" si="230"/>
        <v>0</v>
      </c>
      <c r="KM507" s="4">
        <f t="shared" ca="1" si="230"/>
        <v>0</v>
      </c>
      <c r="KN507" s="4">
        <f t="shared" ca="1" si="230"/>
        <v>0</v>
      </c>
      <c r="KO507" s="4">
        <f t="shared" ca="1" si="230"/>
        <v>0</v>
      </c>
      <c r="KP507" s="4">
        <f t="shared" ca="1" si="230"/>
        <v>0</v>
      </c>
      <c r="KQ507" s="4">
        <f t="shared" ca="1" si="230"/>
        <v>0</v>
      </c>
      <c r="KR507" s="4">
        <f ca="1">IFERROR(VLOOKUP($KR$421,TabelleK04BI,8,FALSE),"")</f>
        <v>0</v>
      </c>
      <c r="KS507" s="4">
        <f ca="1">IFERROR(VLOOKUP($KS$421,TabelleK04BI,8,FALSE),"")</f>
        <v>0</v>
      </c>
    </row>
    <row r="508" spans="2:305" ht="12.75" hidden="1" customHeight="1" x14ac:dyDescent="0.2">
      <c r="B508" s="138" t="str">
        <f t="shared" ca="1" si="215"/>
        <v>Neubau, 2 d</v>
      </c>
      <c r="C508" s="4">
        <f t="shared" ref="C508:BN508" ca="1" si="231">IFERROR(IF($B508&lt;&gt;"",VLOOKUP(C$421,TabelleK05BI,8,FALSE),""),"")</f>
        <v>0</v>
      </c>
      <c r="D508" s="4">
        <f t="shared" ca="1" si="231"/>
        <v>0</v>
      </c>
      <c r="E508" s="4">
        <f t="shared" ca="1" si="231"/>
        <v>0</v>
      </c>
      <c r="F508" s="4">
        <f t="shared" ca="1" si="231"/>
        <v>0</v>
      </c>
      <c r="G508" s="4">
        <f t="shared" ca="1" si="231"/>
        <v>0</v>
      </c>
      <c r="H508" s="4">
        <f t="shared" ca="1" si="231"/>
        <v>0</v>
      </c>
      <c r="I508" s="4">
        <f t="shared" ca="1" si="231"/>
        <v>0</v>
      </c>
      <c r="J508" s="4">
        <f t="shared" ca="1" si="231"/>
        <v>0</v>
      </c>
      <c r="K508" s="4">
        <f t="shared" ca="1" si="231"/>
        <v>0</v>
      </c>
      <c r="L508" s="4">
        <f t="shared" ca="1" si="231"/>
        <v>0</v>
      </c>
      <c r="M508" s="4">
        <f t="shared" ca="1" si="231"/>
        <v>0</v>
      </c>
      <c r="N508" s="4">
        <f t="shared" ca="1" si="231"/>
        <v>0</v>
      </c>
      <c r="O508" s="4">
        <f t="shared" ca="1" si="231"/>
        <v>0</v>
      </c>
      <c r="P508" s="4">
        <f t="shared" ca="1" si="231"/>
        <v>0</v>
      </c>
      <c r="Q508" s="4">
        <f t="shared" ca="1" si="231"/>
        <v>0</v>
      </c>
      <c r="R508" s="4">
        <f t="shared" ca="1" si="231"/>
        <v>0</v>
      </c>
      <c r="S508" s="4">
        <f t="shared" ca="1" si="231"/>
        <v>0</v>
      </c>
      <c r="T508" s="4">
        <f t="shared" ca="1" si="231"/>
        <v>0</v>
      </c>
      <c r="U508" s="4">
        <f t="shared" ca="1" si="231"/>
        <v>0</v>
      </c>
      <c r="V508" s="4">
        <f t="shared" ca="1" si="231"/>
        <v>0</v>
      </c>
      <c r="W508" s="4">
        <f t="shared" ca="1" si="231"/>
        <v>0</v>
      </c>
      <c r="X508" s="4">
        <f t="shared" ca="1" si="231"/>
        <v>0</v>
      </c>
      <c r="Y508" s="4">
        <f t="shared" ca="1" si="231"/>
        <v>0</v>
      </c>
      <c r="Z508" s="4">
        <f t="shared" ca="1" si="231"/>
        <v>0</v>
      </c>
      <c r="AA508" s="4">
        <f t="shared" ca="1" si="231"/>
        <v>0</v>
      </c>
      <c r="AB508" s="4">
        <f t="shared" ca="1" si="231"/>
        <v>0</v>
      </c>
      <c r="AC508" s="4">
        <f t="shared" ca="1" si="231"/>
        <v>0</v>
      </c>
      <c r="AD508" s="4">
        <f t="shared" ca="1" si="231"/>
        <v>0</v>
      </c>
      <c r="AE508" s="4">
        <f t="shared" ca="1" si="231"/>
        <v>0</v>
      </c>
      <c r="AF508" s="4">
        <f t="shared" ca="1" si="231"/>
        <v>0</v>
      </c>
      <c r="AG508" s="4">
        <f t="shared" ca="1" si="231"/>
        <v>0</v>
      </c>
      <c r="AH508" s="4">
        <f t="shared" ca="1" si="231"/>
        <v>0</v>
      </c>
      <c r="AI508" s="4">
        <f t="shared" ca="1" si="231"/>
        <v>0</v>
      </c>
      <c r="AJ508" s="4">
        <f t="shared" ca="1" si="231"/>
        <v>0</v>
      </c>
      <c r="AK508" s="4">
        <f t="shared" ca="1" si="231"/>
        <v>0</v>
      </c>
      <c r="AL508" s="4">
        <f t="shared" ca="1" si="231"/>
        <v>0</v>
      </c>
      <c r="AM508" s="4">
        <f t="shared" ca="1" si="231"/>
        <v>0</v>
      </c>
      <c r="AN508" s="4">
        <f t="shared" ca="1" si="231"/>
        <v>0</v>
      </c>
      <c r="AO508" s="4">
        <f t="shared" ca="1" si="231"/>
        <v>0</v>
      </c>
      <c r="AP508" s="4">
        <f t="shared" ca="1" si="231"/>
        <v>0</v>
      </c>
      <c r="AQ508" s="4">
        <f t="shared" ca="1" si="231"/>
        <v>0</v>
      </c>
      <c r="AR508" s="4">
        <f t="shared" ca="1" si="231"/>
        <v>0</v>
      </c>
      <c r="AS508" s="4">
        <f t="shared" ca="1" si="231"/>
        <v>0</v>
      </c>
      <c r="AT508" s="4">
        <f t="shared" ca="1" si="231"/>
        <v>0</v>
      </c>
      <c r="AU508" s="4">
        <f t="shared" ca="1" si="231"/>
        <v>0</v>
      </c>
      <c r="AV508" s="4">
        <f t="shared" ca="1" si="231"/>
        <v>0</v>
      </c>
      <c r="AW508" s="4">
        <f t="shared" ca="1" si="231"/>
        <v>0</v>
      </c>
      <c r="AX508" s="4">
        <f t="shared" ca="1" si="231"/>
        <v>0</v>
      </c>
      <c r="AY508" s="4">
        <f t="shared" ca="1" si="231"/>
        <v>0</v>
      </c>
      <c r="AZ508" s="4">
        <f t="shared" ca="1" si="231"/>
        <v>0</v>
      </c>
      <c r="BA508" s="4">
        <f t="shared" ca="1" si="231"/>
        <v>0</v>
      </c>
      <c r="BB508" s="4">
        <f t="shared" ca="1" si="231"/>
        <v>0</v>
      </c>
      <c r="BC508" s="4">
        <f t="shared" ca="1" si="231"/>
        <v>0</v>
      </c>
      <c r="BD508" s="4">
        <f t="shared" ca="1" si="231"/>
        <v>0</v>
      </c>
      <c r="BE508" s="4">
        <f t="shared" ca="1" si="231"/>
        <v>0</v>
      </c>
      <c r="BF508" s="4">
        <f t="shared" ca="1" si="231"/>
        <v>0</v>
      </c>
      <c r="BG508" s="4">
        <f t="shared" ca="1" si="231"/>
        <v>0</v>
      </c>
      <c r="BH508" s="4">
        <f t="shared" ca="1" si="231"/>
        <v>0</v>
      </c>
      <c r="BI508" s="4">
        <f t="shared" ca="1" si="231"/>
        <v>0</v>
      </c>
      <c r="BJ508" s="4">
        <f t="shared" ca="1" si="231"/>
        <v>0</v>
      </c>
      <c r="BK508" s="4">
        <f t="shared" ca="1" si="231"/>
        <v>0</v>
      </c>
      <c r="BL508" s="4">
        <f t="shared" ca="1" si="231"/>
        <v>0</v>
      </c>
      <c r="BM508" s="4">
        <f t="shared" ca="1" si="231"/>
        <v>0</v>
      </c>
      <c r="BN508" s="4">
        <f t="shared" ca="1" si="231"/>
        <v>0</v>
      </c>
      <c r="BO508" s="4">
        <f t="shared" ref="BO508:DZ508" ca="1" si="232">IFERROR(IF($B508&lt;&gt;"",VLOOKUP(BO$421,TabelleK05BI,8,FALSE),""),"")</f>
        <v>0</v>
      </c>
      <c r="BP508" s="4">
        <f t="shared" ca="1" si="232"/>
        <v>0</v>
      </c>
      <c r="BQ508" s="4">
        <f t="shared" ca="1" si="232"/>
        <v>0</v>
      </c>
      <c r="BR508" s="4">
        <f t="shared" ca="1" si="232"/>
        <v>0</v>
      </c>
      <c r="BS508" s="4">
        <f t="shared" ca="1" si="232"/>
        <v>0</v>
      </c>
      <c r="BT508" s="4">
        <f t="shared" ca="1" si="232"/>
        <v>0</v>
      </c>
      <c r="BU508" s="4">
        <f t="shared" ca="1" si="232"/>
        <v>0</v>
      </c>
      <c r="BV508" s="4">
        <f t="shared" ca="1" si="232"/>
        <v>0</v>
      </c>
      <c r="BW508" s="4">
        <f t="shared" ca="1" si="232"/>
        <v>0</v>
      </c>
      <c r="BX508" s="4">
        <f t="shared" ca="1" si="232"/>
        <v>0</v>
      </c>
      <c r="BY508" s="4">
        <f t="shared" ca="1" si="232"/>
        <v>0</v>
      </c>
      <c r="BZ508" s="4">
        <f t="shared" ca="1" si="232"/>
        <v>0</v>
      </c>
      <c r="CA508" s="4">
        <f t="shared" ca="1" si="232"/>
        <v>0</v>
      </c>
      <c r="CB508" s="4">
        <f t="shared" ca="1" si="232"/>
        <v>0</v>
      </c>
      <c r="CC508" s="4">
        <f t="shared" ca="1" si="232"/>
        <v>0</v>
      </c>
      <c r="CD508" s="4">
        <f t="shared" ca="1" si="232"/>
        <v>0</v>
      </c>
      <c r="CE508" s="4">
        <f t="shared" ca="1" si="232"/>
        <v>0</v>
      </c>
      <c r="CF508" s="4">
        <f t="shared" ca="1" si="232"/>
        <v>0</v>
      </c>
      <c r="CG508" s="4">
        <f t="shared" ca="1" si="232"/>
        <v>0</v>
      </c>
      <c r="CH508" s="4">
        <f t="shared" ca="1" si="232"/>
        <v>0</v>
      </c>
      <c r="CI508" s="4">
        <f t="shared" ca="1" si="232"/>
        <v>0</v>
      </c>
      <c r="CJ508" s="4">
        <f t="shared" ca="1" si="232"/>
        <v>0</v>
      </c>
      <c r="CK508" s="4">
        <f t="shared" ca="1" si="232"/>
        <v>0</v>
      </c>
      <c r="CL508" s="4">
        <f t="shared" ca="1" si="232"/>
        <v>0</v>
      </c>
      <c r="CM508" s="4">
        <f t="shared" ca="1" si="232"/>
        <v>0</v>
      </c>
      <c r="CN508" s="4">
        <f t="shared" ca="1" si="232"/>
        <v>0</v>
      </c>
      <c r="CO508" s="4">
        <f t="shared" ca="1" si="232"/>
        <v>0</v>
      </c>
      <c r="CP508" s="4">
        <f t="shared" ca="1" si="232"/>
        <v>0</v>
      </c>
      <c r="CQ508" s="4">
        <f t="shared" ca="1" si="232"/>
        <v>0</v>
      </c>
      <c r="CR508" s="4">
        <f t="shared" ca="1" si="232"/>
        <v>0</v>
      </c>
      <c r="CS508" s="4">
        <f t="shared" ca="1" si="232"/>
        <v>0</v>
      </c>
      <c r="CT508" s="4">
        <f t="shared" ca="1" si="232"/>
        <v>0</v>
      </c>
      <c r="CU508" s="4">
        <f t="shared" ca="1" si="232"/>
        <v>0</v>
      </c>
      <c r="CV508" s="4">
        <f t="shared" ca="1" si="232"/>
        <v>0</v>
      </c>
      <c r="CW508" s="4">
        <f t="shared" ca="1" si="232"/>
        <v>0</v>
      </c>
      <c r="CX508" s="4">
        <f t="shared" ca="1" si="232"/>
        <v>0</v>
      </c>
      <c r="CY508" s="4">
        <f t="shared" ca="1" si="232"/>
        <v>0</v>
      </c>
      <c r="CZ508" s="4">
        <f t="shared" ca="1" si="232"/>
        <v>0</v>
      </c>
      <c r="DA508" s="4">
        <f t="shared" ca="1" si="232"/>
        <v>0</v>
      </c>
      <c r="DB508" s="4">
        <f t="shared" ca="1" si="232"/>
        <v>0</v>
      </c>
      <c r="DC508" s="4">
        <f t="shared" ca="1" si="232"/>
        <v>0</v>
      </c>
      <c r="DD508" s="4">
        <f t="shared" ca="1" si="232"/>
        <v>0</v>
      </c>
      <c r="DE508" s="4">
        <f t="shared" ca="1" si="232"/>
        <v>0</v>
      </c>
      <c r="DF508" s="4">
        <f t="shared" ca="1" si="232"/>
        <v>0</v>
      </c>
      <c r="DG508" s="4">
        <f t="shared" ca="1" si="232"/>
        <v>0</v>
      </c>
      <c r="DH508" s="4">
        <f t="shared" ca="1" si="232"/>
        <v>0</v>
      </c>
      <c r="DI508" s="4">
        <f t="shared" ca="1" si="232"/>
        <v>0</v>
      </c>
      <c r="DJ508" s="4">
        <f t="shared" ca="1" si="232"/>
        <v>0</v>
      </c>
      <c r="DK508" s="4">
        <f t="shared" ca="1" si="232"/>
        <v>0</v>
      </c>
      <c r="DL508" s="4">
        <f t="shared" ca="1" si="232"/>
        <v>0</v>
      </c>
      <c r="DM508" s="4">
        <f t="shared" ca="1" si="232"/>
        <v>0</v>
      </c>
      <c r="DN508" s="4">
        <f t="shared" ca="1" si="232"/>
        <v>0</v>
      </c>
      <c r="DO508" s="4">
        <f t="shared" ca="1" si="232"/>
        <v>0</v>
      </c>
      <c r="DP508" s="4">
        <f t="shared" ca="1" si="232"/>
        <v>0</v>
      </c>
      <c r="DQ508" s="4">
        <f t="shared" ca="1" si="232"/>
        <v>0</v>
      </c>
      <c r="DR508" s="4">
        <f t="shared" ca="1" si="232"/>
        <v>0</v>
      </c>
      <c r="DS508" s="4">
        <f t="shared" ca="1" si="232"/>
        <v>0</v>
      </c>
      <c r="DT508" s="4">
        <f t="shared" ca="1" si="232"/>
        <v>0</v>
      </c>
      <c r="DU508" s="4">
        <f t="shared" ca="1" si="232"/>
        <v>0</v>
      </c>
      <c r="DV508" s="4">
        <f t="shared" ca="1" si="232"/>
        <v>0</v>
      </c>
      <c r="DW508" s="4">
        <f t="shared" ca="1" si="232"/>
        <v>0</v>
      </c>
      <c r="DX508" s="4">
        <f t="shared" ca="1" si="232"/>
        <v>0</v>
      </c>
      <c r="DY508" s="4">
        <f t="shared" ca="1" si="232"/>
        <v>0</v>
      </c>
      <c r="DZ508" s="4">
        <f t="shared" ca="1" si="232"/>
        <v>0</v>
      </c>
      <c r="EA508" s="4">
        <f t="shared" ref="EA508:GL508" ca="1" si="233">IFERROR(IF($B508&lt;&gt;"",VLOOKUP(EA$421,TabelleK05BI,8,FALSE),""),"")</f>
        <v>0</v>
      </c>
      <c r="EB508" s="4">
        <f t="shared" ca="1" si="233"/>
        <v>0</v>
      </c>
      <c r="EC508" s="4">
        <f t="shared" ca="1" si="233"/>
        <v>0</v>
      </c>
      <c r="ED508" s="4">
        <f t="shared" ca="1" si="233"/>
        <v>0</v>
      </c>
      <c r="EE508" s="4">
        <f t="shared" ca="1" si="233"/>
        <v>0</v>
      </c>
      <c r="EF508" s="4">
        <f t="shared" ca="1" si="233"/>
        <v>0</v>
      </c>
      <c r="EG508" s="4">
        <f t="shared" ca="1" si="233"/>
        <v>0</v>
      </c>
      <c r="EH508" s="4">
        <f t="shared" ca="1" si="233"/>
        <v>0</v>
      </c>
      <c r="EI508" s="4">
        <f t="shared" ca="1" si="233"/>
        <v>0</v>
      </c>
      <c r="EJ508" s="4">
        <f t="shared" ca="1" si="233"/>
        <v>0</v>
      </c>
      <c r="EK508" s="4">
        <f t="shared" ca="1" si="233"/>
        <v>0</v>
      </c>
      <c r="EL508" s="4">
        <f t="shared" ca="1" si="233"/>
        <v>0</v>
      </c>
      <c r="EM508" s="4">
        <f t="shared" ca="1" si="233"/>
        <v>0</v>
      </c>
      <c r="EN508" s="4">
        <f t="shared" ca="1" si="233"/>
        <v>0</v>
      </c>
      <c r="EO508" s="4">
        <f t="shared" ca="1" si="233"/>
        <v>0</v>
      </c>
      <c r="EP508" s="4">
        <f t="shared" ca="1" si="233"/>
        <v>0</v>
      </c>
      <c r="EQ508" s="4">
        <f t="shared" ca="1" si="233"/>
        <v>0</v>
      </c>
      <c r="ER508" s="4">
        <f t="shared" ca="1" si="233"/>
        <v>0</v>
      </c>
      <c r="ES508" s="4">
        <f t="shared" ca="1" si="233"/>
        <v>0</v>
      </c>
      <c r="ET508" s="4">
        <f t="shared" ca="1" si="233"/>
        <v>0</v>
      </c>
      <c r="EU508" s="4">
        <f t="shared" ca="1" si="233"/>
        <v>0</v>
      </c>
      <c r="EV508" s="4">
        <f t="shared" ca="1" si="233"/>
        <v>0</v>
      </c>
      <c r="EW508" s="4">
        <f t="shared" ca="1" si="233"/>
        <v>0</v>
      </c>
      <c r="EX508" s="4">
        <f t="shared" ca="1" si="233"/>
        <v>0</v>
      </c>
      <c r="EY508" s="4">
        <f t="shared" ca="1" si="233"/>
        <v>0</v>
      </c>
      <c r="EZ508" s="4">
        <f t="shared" ca="1" si="233"/>
        <v>0</v>
      </c>
      <c r="FA508" s="4">
        <f t="shared" ca="1" si="233"/>
        <v>0</v>
      </c>
      <c r="FB508" s="4">
        <f t="shared" ca="1" si="233"/>
        <v>0</v>
      </c>
      <c r="FC508" s="4">
        <f t="shared" ca="1" si="233"/>
        <v>0</v>
      </c>
      <c r="FD508" s="4">
        <f t="shared" ca="1" si="233"/>
        <v>0</v>
      </c>
      <c r="FE508" s="4">
        <f t="shared" ca="1" si="233"/>
        <v>0</v>
      </c>
      <c r="FF508" s="4">
        <f t="shared" ca="1" si="233"/>
        <v>0</v>
      </c>
      <c r="FG508" s="4">
        <f t="shared" ca="1" si="233"/>
        <v>0</v>
      </c>
      <c r="FH508" s="4">
        <f t="shared" ca="1" si="233"/>
        <v>0</v>
      </c>
      <c r="FI508" s="4">
        <f t="shared" ca="1" si="233"/>
        <v>0</v>
      </c>
      <c r="FJ508" s="4">
        <f t="shared" ca="1" si="233"/>
        <v>0</v>
      </c>
      <c r="FK508" s="4">
        <f t="shared" ca="1" si="233"/>
        <v>0</v>
      </c>
      <c r="FL508" s="4">
        <f t="shared" ca="1" si="233"/>
        <v>0</v>
      </c>
      <c r="FM508" s="4">
        <f t="shared" ca="1" si="233"/>
        <v>0</v>
      </c>
      <c r="FN508" s="4">
        <f t="shared" ca="1" si="233"/>
        <v>0</v>
      </c>
      <c r="FO508" s="4">
        <f t="shared" ca="1" si="233"/>
        <v>0</v>
      </c>
      <c r="FP508" s="4">
        <f t="shared" ca="1" si="233"/>
        <v>0</v>
      </c>
      <c r="FQ508" s="4">
        <f t="shared" ca="1" si="233"/>
        <v>0</v>
      </c>
      <c r="FR508" s="4">
        <f t="shared" ca="1" si="233"/>
        <v>0</v>
      </c>
      <c r="FS508" s="4">
        <f t="shared" ca="1" si="233"/>
        <v>0</v>
      </c>
      <c r="FT508" s="4">
        <f t="shared" ca="1" si="233"/>
        <v>0</v>
      </c>
      <c r="FU508" s="4">
        <f t="shared" ca="1" si="233"/>
        <v>0</v>
      </c>
      <c r="FV508" s="4">
        <f t="shared" ca="1" si="233"/>
        <v>0</v>
      </c>
      <c r="FW508" s="4">
        <f t="shared" ca="1" si="233"/>
        <v>0</v>
      </c>
      <c r="FX508" s="4">
        <f t="shared" ca="1" si="233"/>
        <v>0</v>
      </c>
      <c r="FY508" s="4">
        <f t="shared" ca="1" si="233"/>
        <v>0</v>
      </c>
      <c r="FZ508" s="4">
        <f t="shared" ca="1" si="233"/>
        <v>0</v>
      </c>
      <c r="GA508" s="4">
        <f t="shared" ca="1" si="233"/>
        <v>0</v>
      </c>
      <c r="GB508" s="4">
        <f t="shared" ca="1" si="233"/>
        <v>0</v>
      </c>
      <c r="GC508" s="4">
        <f t="shared" ca="1" si="233"/>
        <v>0</v>
      </c>
      <c r="GD508" s="4">
        <f t="shared" ca="1" si="233"/>
        <v>0</v>
      </c>
      <c r="GE508" s="4">
        <f t="shared" ca="1" si="233"/>
        <v>0</v>
      </c>
      <c r="GF508" s="4">
        <f t="shared" ca="1" si="233"/>
        <v>0</v>
      </c>
      <c r="GG508" s="4">
        <f t="shared" ca="1" si="233"/>
        <v>0</v>
      </c>
      <c r="GH508" s="4">
        <f t="shared" ca="1" si="233"/>
        <v>0</v>
      </c>
      <c r="GI508" s="4">
        <f t="shared" ca="1" si="233"/>
        <v>0</v>
      </c>
      <c r="GJ508" s="4">
        <f t="shared" ca="1" si="233"/>
        <v>0</v>
      </c>
      <c r="GK508" s="4">
        <f t="shared" ca="1" si="233"/>
        <v>0</v>
      </c>
      <c r="GL508" s="4">
        <f t="shared" ca="1" si="233"/>
        <v>0</v>
      </c>
      <c r="GM508" s="4">
        <f t="shared" ref="GM508:IX508" ca="1" si="234">IFERROR(IF($B508&lt;&gt;"",VLOOKUP(GM$421,TabelleK05BI,8,FALSE),""),"")</f>
        <v>0</v>
      </c>
      <c r="GN508" s="4">
        <f t="shared" ca="1" si="234"/>
        <v>0</v>
      </c>
      <c r="GO508" s="4">
        <f t="shared" ca="1" si="234"/>
        <v>0</v>
      </c>
      <c r="GP508" s="4">
        <f t="shared" ca="1" si="234"/>
        <v>0</v>
      </c>
      <c r="GQ508" s="4">
        <f t="shared" ca="1" si="234"/>
        <v>0</v>
      </c>
      <c r="GR508" s="4">
        <f t="shared" ca="1" si="234"/>
        <v>0</v>
      </c>
      <c r="GS508" s="4">
        <f t="shared" ca="1" si="234"/>
        <v>0</v>
      </c>
      <c r="GT508" s="4">
        <f t="shared" ca="1" si="234"/>
        <v>0</v>
      </c>
      <c r="GU508" s="4">
        <f t="shared" ca="1" si="234"/>
        <v>0</v>
      </c>
      <c r="GV508" s="4">
        <f t="shared" ca="1" si="234"/>
        <v>0</v>
      </c>
      <c r="GW508" s="4">
        <f t="shared" ca="1" si="234"/>
        <v>0</v>
      </c>
      <c r="GX508" s="4">
        <f t="shared" ca="1" si="234"/>
        <v>0</v>
      </c>
      <c r="GY508" s="4">
        <f t="shared" ca="1" si="234"/>
        <v>0</v>
      </c>
      <c r="GZ508" s="4">
        <f t="shared" ca="1" si="234"/>
        <v>0</v>
      </c>
      <c r="HA508" s="4">
        <f t="shared" ca="1" si="234"/>
        <v>0</v>
      </c>
      <c r="HB508" s="4">
        <f t="shared" ca="1" si="234"/>
        <v>0</v>
      </c>
      <c r="HC508" s="4">
        <f t="shared" ca="1" si="234"/>
        <v>0</v>
      </c>
      <c r="HD508" s="4">
        <f t="shared" ca="1" si="234"/>
        <v>0</v>
      </c>
      <c r="HE508" s="4">
        <f t="shared" ca="1" si="234"/>
        <v>0</v>
      </c>
      <c r="HF508" s="4">
        <f t="shared" ca="1" si="234"/>
        <v>0</v>
      </c>
      <c r="HG508" s="4">
        <f t="shared" ca="1" si="234"/>
        <v>0</v>
      </c>
      <c r="HH508" s="4">
        <f t="shared" ca="1" si="234"/>
        <v>0</v>
      </c>
      <c r="HI508" s="4">
        <f t="shared" ca="1" si="234"/>
        <v>0</v>
      </c>
      <c r="HJ508" s="4">
        <f t="shared" ca="1" si="234"/>
        <v>0</v>
      </c>
      <c r="HK508" s="4">
        <f t="shared" ca="1" si="234"/>
        <v>0</v>
      </c>
      <c r="HL508" s="4">
        <f t="shared" ca="1" si="234"/>
        <v>0</v>
      </c>
      <c r="HM508" s="4">
        <f t="shared" ca="1" si="234"/>
        <v>0</v>
      </c>
      <c r="HN508" s="4">
        <f t="shared" ca="1" si="234"/>
        <v>0</v>
      </c>
      <c r="HO508" s="4">
        <f t="shared" ca="1" si="234"/>
        <v>0</v>
      </c>
      <c r="HP508" s="4">
        <f t="shared" ca="1" si="234"/>
        <v>0</v>
      </c>
      <c r="HQ508" s="4">
        <f t="shared" ca="1" si="234"/>
        <v>0</v>
      </c>
      <c r="HR508" s="4">
        <f t="shared" ca="1" si="234"/>
        <v>0</v>
      </c>
      <c r="HS508" s="4">
        <f t="shared" ca="1" si="234"/>
        <v>0</v>
      </c>
      <c r="HT508" s="4">
        <f t="shared" ca="1" si="234"/>
        <v>0</v>
      </c>
      <c r="HU508" s="4">
        <f t="shared" ca="1" si="234"/>
        <v>0</v>
      </c>
      <c r="HV508" s="4">
        <f t="shared" ca="1" si="234"/>
        <v>0</v>
      </c>
      <c r="HW508" s="4">
        <f t="shared" ca="1" si="234"/>
        <v>0</v>
      </c>
      <c r="HX508" s="4">
        <f t="shared" ca="1" si="234"/>
        <v>0</v>
      </c>
      <c r="HY508" s="4">
        <f t="shared" ca="1" si="234"/>
        <v>0</v>
      </c>
      <c r="HZ508" s="4">
        <f t="shared" ca="1" si="234"/>
        <v>0</v>
      </c>
      <c r="IA508" s="4">
        <f t="shared" ca="1" si="234"/>
        <v>0</v>
      </c>
      <c r="IB508" s="4">
        <f t="shared" ca="1" si="234"/>
        <v>0</v>
      </c>
      <c r="IC508" s="4">
        <f t="shared" ca="1" si="234"/>
        <v>0</v>
      </c>
      <c r="ID508" s="4">
        <f t="shared" ca="1" si="234"/>
        <v>0</v>
      </c>
      <c r="IE508" s="4">
        <f t="shared" ca="1" si="234"/>
        <v>0</v>
      </c>
      <c r="IF508" s="4">
        <f t="shared" ca="1" si="234"/>
        <v>0</v>
      </c>
      <c r="IG508" s="4">
        <f t="shared" ca="1" si="234"/>
        <v>0</v>
      </c>
      <c r="IH508" s="4">
        <f t="shared" ca="1" si="234"/>
        <v>0</v>
      </c>
      <c r="II508" s="4">
        <f t="shared" ca="1" si="234"/>
        <v>0</v>
      </c>
      <c r="IJ508" s="4">
        <f t="shared" ca="1" si="234"/>
        <v>0</v>
      </c>
      <c r="IK508" s="4">
        <f t="shared" ca="1" si="234"/>
        <v>0</v>
      </c>
      <c r="IL508" s="4">
        <f t="shared" ca="1" si="234"/>
        <v>0</v>
      </c>
      <c r="IM508" s="4">
        <f t="shared" ca="1" si="234"/>
        <v>0</v>
      </c>
      <c r="IN508" s="4">
        <f t="shared" ca="1" si="234"/>
        <v>0</v>
      </c>
      <c r="IO508" s="4">
        <f t="shared" ca="1" si="234"/>
        <v>0</v>
      </c>
      <c r="IP508" s="4">
        <f t="shared" ca="1" si="234"/>
        <v>0</v>
      </c>
      <c r="IQ508" s="4">
        <f t="shared" ca="1" si="234"/>
        <v>0</v>
      </c>
      <c r="IR508" s="4">
        <f t="shared" ca="1" si="234"/>
        <v>0</v>
      </c>
      <c r="IS508" s="4">
        <f t="shared" ca="1" si="234"/>
        <v>0</v>
      </c>
      <c r="IT508" s="4">
        <f t="shared" ca="1" si="234"/>
        <v>0</v>
      </c>
      <c r="IU508" s="4">
        <f t="shared" ca="1" si="234"/>
        <v>0</v>
      </c>
      <c r="IV508" s="4">
        <f t="shared" ca="1" si="234"/>
        <v>0</v>
      </c>
      <c r="IW508" s="4">
        <f t="shared" ca="1" si="234"/>
        <v>0</v>
      </c>
      <c r="IX508" s="4">
        <f t="shared" ca="1" si="234"/>
        <v>0</v>
      </c>
      <c r="IY508" s="4">
        <f t="shared" ref="IY508:KQ508" ca="1" si="235">IFERROR(IF($B508&lt;&gt;"",VLOOKUP(IY$421,TabelleK05BI,8,FALSE),""),"")</f>
        <v>0</v>
      </c>
      <c r="IZ508" s="4">
        <f t="shared" ca="1" si="235"/>
        <v>0</v>
      </c>
      <c r="JA508" s="4">
        <f t="shared" ca="1" si="235"/>
        <v>0</v>
      </c>
      <c r="JB508" s="4">
        <f t="shared" ca="1" si="235"/>
        <v>0</v>
      </c>
      <c r="JC508" s="4">
        <f t="shared" ca="1" si="235"/>
        <v>0</v>
      </c>
      <c r="JD508" s="4">
        <f t="shared" ca="1" si="235"/>
        <v>0</v>
      </c>
      <c r="JE508" s="4">
        <f t="shared" ca="1" si="235"/>
        <v>0</v>
      </c>
      <c r="JF508" s="4">
        <f t="shared" ca="1" si="235"/>
        <v>0</v>
      </c>
      <c r="JG508" s="4">
        <f t="shared" ca="1" si="235"/>
        <v>0</v>
      </c>
      <c r="JH508" s="4">
        <f t="shared" ca="1" si="235"/>
        <v>0</v>
      </c>
      <c r="JI508" s="4">
        <f t="shared" ca="1" si="235"/>
        <v>0</v>
      </c>
      <c r="JJ508" s="4">
        <f t="shared" ca="1" si="235"/>
        <v>0</v>
      </c>
      <c r="JK508" s="4">
        <f t="shared" ca="1" si="235"/>
        <v>0</v>
      </c>
      <c r="JL508" s="4">
        <f t="shared" ca="1" si="235"/>
        <v>0</v>
      </c>
      <c r="JM508" s="4">
        <f t="shared" ca="1" si="235"/>
        <v>0</v>
      </c>
      <c r="JN508" s="4">
        <f t="shared" ca="1" si="235"/>
        <v>0</v>
      </c>
      <c r="JO508" s="4">
        <f t="shared" ca="1" si="235"/>
        <v>0</v>
      </c>
      <c r="JP508" s="4">
        <f t="shared" ca="1" si="235"/>
        <v>0</v>
      </c>
      <c r="JQ508" s="4">
        <f t="shared" ca="1" si="235"/>
        <v>0</v>
      </c>
      <c r="JR508" s="4">
        <f t="shared" ca="1" si="235"/>
        <v>0</v>
      </c>
      <c r="JS508" s="4">
        <f t="shared" ca="1" si="235"/>
        <v>0</v>
      </c>
      <c r="JT508" s="4">
        <f t="shared" ca="1" si="235"/>
        <v>0</v>
      </c>
      <c r="JU508" s="4">
        <f t="shared" ca="1" si="235"/>
        <v>0</v>
      </c>
      <c r="JV508" s="4">
        <f t="shared" ca="1" si="235"/>
        <v>0</v>
      </c>
      <c r="JW508" s="4">
        <f t="shared" ca="1" si="235"/>
        <v>0</v>
      </c>
      <c r="JX508" s="4">
        <f t="shared" ca="1" si="235"/>
        <v>0</v>
      </c>
      <c r="JY508" s="4">
        <f t="shared" ca="1" si="235"/>
        <v>0</v>
      </c>
      <c r="JZ508" s="4">
        <f t="shared" ca="1" si="235"/>
        <v>0</v>
      </c>
      <c r="KA508" s="4">
        <f t="shared" ca="1" si="235"/>
        <v>0</v>
      </c>
      <c r="KB508" s="4">
        <f t="shared" ca="1" si="235"/>
        <v>0</v>
      </c>
      <c r="KC508" s="4">
        <f t="shared" ca="1" si="235"/>
        <v>0</v>
      </c>
      <c r="KD508" s="4">
        <f t="shared" ca="1" si="235"/>
        <v>0</v>
      </c>
      <c r="KE508" s="4">
        <f t="shared" ca="1" si="235"/>
        <v>0</v>
      </c>
      <c r="KF508" s="4">
        <f t="shared" ca="1" si="235"/>
        <v>0</v>
      </c>
      <c r="KG508" s="4">
        <f t="shared" ca="1" si="235"/>
        <v>0</v>
      </c>
      <c r="KH508" s="4">
        <f t="shared" ca="1" si="235"/>
        <v>0</v>
      </c>
      <c r="KI508" s="4">
        <f t="shared" ca="1" si="235"/>
        <v>0</v>
      </c>
      <c r="KJ508" s="4">
        <f t="shared" ca="1" si="235"/>
        <v>0</v>
      </c>
      <c r="KK508" s="4">
        <f t="shared" ca="1" si="235"/>
        <v>0</v>
      </c>
      <c r="KL508" s="4">
        <f t="shared" ca="1" si="235"/>
        <v>0</v>
      </c>
      <c r="KM508" s="4">
        <f t="shared" ca="1" si="235"/>
        <v>0</v>
      </c>
      <c r="KN508" s="4">
        <f t="shared" ca="1" si="235"/>
        <v>0</v>
      </c>
      <c r="KO508" s="4">
        <f t="shared" ca="1" si="235"/>
        <v>0</v>
      </c>
      <c r="KP508" s="4">
        <f t="shared" ca="1" si="235"/>
        <v>0</v>
      </c>
      <c r="KQ508" s="4">
        <f t="shared" ca="1" si="235"/>
        <v>0</v>
      </c>
      <c r="KR508" s="4">
        <f ca="1">IFERROR(VLOOKUP($KR$421,TabelleK05BI,8,FALSE),"")</f>
        <v>0</v>
      </c>
      <c r="KS508" s="4">
        <f ca="1">IFERROR(VLOOKUP($KS$421,TabelleK05BI,8,FALSE),"")</f>
        <v>0</v>
      </c>
    </row>
    <row r="509" spans="2:305" ht="12.75" hidden="1" customHeight="1" x14ac:dyDescent="0.2">
      <c r="B509" s="138" t="str">
        <f t="shared" ca="1" si="215"/>
        <v>Tiefgarage</v>
      </c>
      <c r="C509" s="4">
        <f t="shared" ref="C509:BN509" ca="1" si="236">IFERROR(IF($B509&lt;&gt;"",VLOOKUP(C$421,TabelleK06BI,8,FALSE),""),"")</f>
        <v>0</v>
      </c>
      <c r="D509" s="4">
        <f t="shared" ca="1" si="236"/>
        <v>0</v>
      </c>
      <c r="E509" s="4">
        <f t="shared" ca="1" si="236"/>
        <v>0</v>
      </c>
      <c r="F509" s="4">
        <f t="shared" ca="1" si="236"/>
        <v>0</v>
      </c>
      <c r="G509" s="4">
        <f t="shared" ca="1" si="236"/>
        <v>0</v>
      </c>
      <c r="H509" s="4">
        <f t="shared" ca="1" si="236"/>
        <v>0</v>
      </c>
      <c r="I509" s="4">
        <f t="shared" ca="1" si="236"/>
        <v>0</v>
      </c>
      <c r="J509" s="4">
        <f t="shared" ca="1" si="236"/>
        <v>0</v>
      </c>
      <c r="K509" s="4">
        <f t="shared" ca="1" si="236"/>
        <v>0</v>
      </c>
      <c r="L509" s="4">
        <f t="shared" ca="1" si="236"/>
        <v>0</v>
      </c>
      <c r="M509" s="4">
        <f t="shared" ca="1" si="236"/>
        <v>0</v>
      </c>
      <c r="N509" s="4">
        <f t="shared" ca="1" si="236"/>
        <v>0</v>
      </c>
      <c r="O509" s="4">
        <f t="shared" ca="1" si="236"/>
        <v>0</v>
      </c>
      <c r="P509" s="4">
        <f t="shared" ca="1" si="236"/>
        <v>0</v>
      </c>
      <c r="Q509" s="4">
        <f t="shared" ca="1" si="236"/>
        <v>0</v>
      </c>
      <c r="R509" s="4">
        <f t="shared" ca="1" si="236"/>
        <v>0</v>
      </c>
      <c r="S509" s="4">
        <f t="shared" ca="1" si="236"/>
        <v>0</v>
      </c>
      <c r="T509" s="4">
        <f t="shared" ca="1" si="236"/>
        <v>0</v>
      </c>
      <c r="U509" s="4">
        <f t="shared" ca="1" si="236"/>
        <v>0</v>
      </c>
      <c r="V509" s="4">
        <f t="shared" ca="1" si="236"/>
        <v>0</v>
      </c>
      <c r="W509" s="4">
        <f t="shared" ca="1" si="236"/>
        <v>0</v>
      </c>
      <c r="X509" s="4">
        <f t="shared" ca="1" si="236"/>
        <v>0</v>
      </c>
      <c r="Y509" s="4">
        <f t="shared" ca="1" si="236"/>
        <v>0</v>
      </c>
      <c r="Z509" s="4">
        <f t="shared" ca="1" si="236"/>
        <v>0</v>
      </c>
      <c r="AA509" s="4">
        <f t="shared" ca="1" si="236"/>
        <v>0</v>
      </c>
      <c r="AB509" s="4">
        <f t="shared" ca="1" si="236"/>
        <v>0</v>
      </c>
      <c r="AC509" s="4">
        <f t="shared" ca="1" si="236"/>
        <v>0</v>
      </c>
      <c r="AD509" s="4">
        <f t="shared" ca="1" si="236"/>
        <v>0</v>
      </c>
      <c r="AE509" s="4">
        <f t="shared" ca="1" si="236"/>
        <v>0</v>
      </c>
      <c r="AF509" s="4">
        <f t="shared" ca="1" si="236"/>
        <v>0</v>
      </c>
      <c r="AG509" s="4">
        <f t="shared" ca="1" si="236"/>
        <v>0</v>
      </c>
      <c r="AH509" s="4">
        <f t="shared" ca="1" si="236"/>
        <v>0</v>
      </c>
      <c r="AI509" s="4">
        <f t="shared" ca="1" si="236"/>
        <v>0</v>
      </c>
      <c r="AJ509" s="4">
        <f t="shared" ca="1" si="236"/>
        <v>0</v>
      </c>
      <c r="AK509" s="4">
        <f t="shared" ca="1" si="236"/>
        <v>0</v>
      </c>
      <c r="AL509" s="4">
        <f t="shared" ca="1" si="236"/>
        <v>0</v>
      </c>
      <c r="AM509" s="4">
        <f t="shared" ca="1" si="236"/>
        <v>0</v>
      </c>
      <c r="AN509" s="4">
        <f t="shared" ca="1" si="236"/>
        <v>0</v>
      </c>
      <c r="AO509" s="4">
        <f t="shared" ca="1" si="236"/>
        <v>0</v>
      </c>
      <c r="AP509" s="4">
        <f t="shared" ca="1" si="236"/>
        <v>0</v>
      </c>
      <c r="AQ509" s="4">
        <f t="shared" ca="1" si="236"/>
        <v>0</v>
      </c>
      <c r="AR509" s="4">
        <f t="shared" ca="1" si="236"/>
        <v>0</v>
      </c>
      <c r="AS509" s="4">
        <f t="shared" ca="1" si="236"/>
        <v>0</v>
      </c>
      <c r="AT509" s="4">
        <f t="shared" ca="1" si="236"/>
        <v>0</v>
      </c>
      <c r="AU509" s="4">
        <f t="shared" ca="1" si="236"/>
        <v>0</v>
      </c>
      <c r="AV509" s="4">
        <f t="shared" ca="1" si="236"/>
        <v>0</v>
      </c>
      <c r="AW509" s="4">
        <f t="shared" ca="1" si="236"/>
        <v>0</v>
      </c>
      <c r="AX509" s="4">
        <f t="shared" ca="1" si="236"/>
        <v>0</v>
      </c>
      <c r="AY509" s="4">
        <f t="shared" ca="1" si="236"/>
        <v>0</v>
      </c>
      <c r="AZ509" s="4">
        <f t="shared" ca="1" si="236"/>
        <v>0</v>
      </c>
      <c r="BA509" s="4">
        <f t="shared" ca="1" si="236"/>
        <v>0</v>
      </c>
      <c r="BB509" s="4">
        <f t="shared" ca="1" si="236"/>
        <v>0</v>
      </c>
      <c r="BC509" s="4">
        <f t="shared" ca="1" si="236"/>
        <v>0</v>
      </c>
      <c r="BD509" s="4">
        <f t="shared" ca="1" si="236"/>
        <v>0</v>
      </c>
      <c r="BE509" s="4">
        <f t="shared" ca="1" si="236"/>
        <v>0</v>
      </c>
      <c r="BF509" s="4">
        <f t="shared" ca="1" si="236"/>
        <v>0</v>
      </c>
      <c r="BG509" s="4">
        <f t="shared" ca="1" si="236"/>
        <v>0</v>
      </c>
      <c r="BH509" s="4">
        <f t="shared" ca="1" si="236"/>
        <v>0</v>
      </c>
      <c r="BI509" s="4">
        <f t="shared" ca="1" si="236"/>
        <v>0</v>
      </c>
      <c r="BJ509" s="4">
        <f t="shared" ca="1" si="236"/>
        <v>0</v>
      </c>
      <c r="BK509" s="4">
        <f t="shared" ca="1" si="236"/>
        <v>0</v>
      </c>
      <c r="BL509" s="4">
        <f t="shared" ca="1" si="236"/>
        <v>0</v>
      </c>
      <c r="BM509" s="4">
        <f t="shared" ca="1" si="236"/>
        <v>0</v>
      </c>
      <c r="BN509" s="4">
        <f t="shared" ca="1" si="236"/>
        <v>0</v>
      </c>
      <c r="BO509" s="4">
        <f t="shared" ref="BO509:DZ509" ca="1" si="237">IFERROR(IF($B509&lt;&gt;"",VLOOKUP(BO$421,TabelleK06BI,8,FALSE),""),"")</f>
        <v>0</v>
      </c>
      <c r="BP509" s="4">
        <f t="shared" ca="1" si="237"/>
        <v>0</v>
      </c>
      <c r="BQ509" s="4">
        <f t="shared" ca="1" si="237"/>
        <v>0</v>
      </c>
      <c r="BR509" s="4">
        <f t="shared" ca="1" si="237"/>
        <v>0</v>
      </c>
      <c r="BS509" s="4">
        <f t="shared" ca="1" si="237"/>
        <v>0</v>
      </c>
      <c r="BT509" s="4">
        <f t="shared" ca="1" si="237"/>
        <v>0</v>
      </c>
      <c r="BU509" s="4">
        <f t="shared" ca="1" si="237"/>
        <v>0</v>
      </c>
      <c r="BV509" s="4">
        <f t="shared" ca="1" si="237"/>
        <v>0</v>
      </c>
      <c r="BW509" s="4">
        <f t="shared" ca="1" si="237"/>
        <v>0</v>
      </c>
      <c r="BX509" s="4">
        <f t="shared" ca="1" si="237"/>
        <v>0</v>
      </c>
      <c r="BY509" s="4">
        <f t="shared" ca="1" si="237"/>
        <v>0</v>
      </c>
      <c r="BZ509" s="4">
        <f t="shared" ca="1" si="237"/>
        <v>0</v>
      </c>
      <c r="CA509" s="4">
        <f t="shared" ca="1" si="237"/>
        <v>0</v>
      </c>
      <c r="CB509" s="4">
        <f t="shared" ca="1" si="237"/>
        <v>0</v>
      </c>
      <c r="CC509" s="4">
        <f t="shared" ca="1" si="237"/>
        <v>0</v>
      </c>
      <c r="CD509" s="4">
        <f t="shared" ca="1" si="237"/>
        <v>0</v>
      </c>
      <c r="CE509" s="4">
        <f t="shared" ca="1" si="237"/>
        <v>0</v>
      </c>
      <c r="CF509" s="4">
        <f t="shared" ca="1" si="237"/>
        <v>0</v>
      </c>
      <c r="CG509" s="4">
        <f t="shared" ca="1" si="237"/>
        <v>0</v>
      </c>
      <c r="CH509" s="4">
        <f t="shared" ca="1" si="237"/>
        <v>0</v>
      </c>
      <c r="CI509" s="4">
        <f t="shared" ca="1" si="237"/>
        <v>0</v>
      </c>
      <c r="CJ509" s="4">
        <f t="shared" ca="1" si="237"/>
        <v>0</v>
      </c>
      <c r="CK509" s="4">
        <f t="shared" ca="1" si="237"/>
        <v>0</v>
      </c>
      <c r="CL509" s="4">
        <f t="shared" ca="1" si="237"/>
        <v>0</v>
      </c>
      <c r="CM509" s="4">
        <f t="shared" ca="1" si="237"/>
        <v>0</v>
      </c>
      <c r="CN509" s="4">
        <f t="shared" ca="1" si="237"/>
        <v>0</v>
      </c>
      <c r="CO509" s="4">
        <f t="shared" ca="1" si="237"/>
        <v>0</v>
      </c>
      <c r="CP509" s="4">
        <f t="shared" ca="1" si="237"/>
        <v>0</v>
      </c>
      <c r="CQ509" s="4">
        <f t="shared" ca="1" si="237"/>
        <v>0</v>
      </c>
      <c r="CR509" s="4">
        <f t="shared" ca="1" si="237"/>
        <v>0</v>
      </c>
      <c r="CS509" s="4">
        <f t="shared" ca="1" si="237"/>
        <v>0</v>
      </c>
      <c r="CT509" s="4">
        <f t="shared" ca="1" si="237"/>
        <v>0</v>
      </c>
      <c r="CU509" s="4">
        <f t="shared" ca="1" si="237"/>
        <v>0</v>
      </c>
      <c r="CV509" s="4">
        <f t="shared" ca="1" si="237"/>
        <v>0</v>
      </c>
      <c r="CW509" s="4">
        <f t="shared" ca="1" si="237"/>
        <v>0</v>
      </c>
      <c r="CX509" s="4">
        <f t="shared" ca="1" si="237"/>
        <v>0</v>
      </c>
      <c r="CY509" s="4">
        <f t="shared" ca="1" si="237"/>
        <v>0</v>
      </c>
      <c r="CZ509" s="4">
        <f t="shared" ca="1" si="237"/>
        <v>0</v>
      </c>
      <c r="DA509" s="4">
        <f t="shared" ca="1" si="237"/>
        <v>0</v>
      </c>
      <c r="DB509" s="4">
        <f t="shared" ca="1" si="237"/>
        <v>0</v>
      </c>
      <c r="DC509" s="4">
        <f t="shared" ca="1" si="237"/>
        <v>0</v>
      </c>
      <c r="DD509" s="4">
        <f t="shared" ca="1" si="237"/>
        <v>0</v>
      </c>
      <c r="DE509" s="4">
        <f t="shared" ca="1" si="237"/>
        <v>0</v>
      </c>
      <c r="DF509" s="4">
        <f t="shared" ca="1" si="237"/>
        <v>0</v>
      </c>
      <c r="DG509" s="4">
        <f t="shared" ca="1" si="237"/>
        <v>0</v>
      </c>
      <c r="DH509" s="4">
        <f t="shared" ca="1" si="237"/>
        <v>0</v>
      </c>
      <c r="DI509" s="4">
        <f t="shared" ca="1" si="237"/>
        <v>0</v>
      </c>
      <c r="DJ509" s="4">
        <f t="shared" ca="1" si="237"/>
        <v>0</v>
      </c>
      <c r="DK509" s="4">
        <f t="shared" ca="1" si="237"/>
        <v>0</v>
      </c>
      <c r="DL509" s="4">
        <f t="shared" ca="1" si="237"/>
        <v>0</v>
      </c>
      <c r="DM509" s="4">
        <f t="shared" ca="1" si="237"/>
        <v>0</v>
      </c>
      <c r="DN509" s="4">
        <f t="shared" ca="1" si="237"/>
        <v>0</v>
      </c>
      <c r="DO509" s="4">
        <f t="shared" ca="1" si="237"/>
        <v>0</v>
      </c>
      <c r="DP509" s="4">
        <f t="shared" ca="1" si="237"/>
        <v>0</v>
      </c>
      <c r="DQ509" s="4">
        <f t="shared" ca="1" si="237"/>
        <v>0</v>
      </c>
      <c r="DR509" s="4">
        <f t="shared" ca="1" si="237"/>
        <v>0</v>
      </c>
      <c r="DS509" s="4">
        <f t="shared" ca="1" si="237"/>
        <v>0</v>
      </c>
      <c r="DT509" s="4">
        <f t="shared" ca="1" si="237"/>
        <v>0</v>
      </c>
      <c r="DU509" s="4">
        <f t="shared" ca="1" si="237"/>
        <v>0</v>
      </c>
      <c r="DV509" s="4">
        <f t="shared" ca="1" si="237"/>
        <v>0</v>
      </c>
      <c r="DW509" s="4">
        <f t="shared" ca="1" si="237"/>
        <v>0</v>
      </c>
      <c r="DX509" s="4">
        <f t="shared" ca="1" si="237"/>
        <v>0</v>
      </c>
      <c r="DY509" s="4">
        <f t="shared" ca="1" si="237"/>
        <v>0</v>
      </c>
      <c r="DZ509" s="4">
        <f t="shared" ca="1" si="237"/>
        <v>0</v>
      </c>
      <c r="EA509" s="4">
        <f t="shared" ref="EA509:GL509" ca="1" si="238">IFERROR(IF($B509&lt;&gt;"",VLOOKUP(EA$421,TabelleK06BI,8,FALSE),""),"")</f>
        <v>0</v>
      </c>
      <c r="EB509" s="4">
        <f t="shared" ca="1" si="238"/>
        <v>0</v>
      </c>
      <c r="EC509" s="4">
        <f t="shared" ca="1" si="238"/>
        <v>0</v>
      </c>
      <c r="ED509" s="4">
        <f t="shared" ca="1" si="238"/>
        <v>0</v>
      </c>
      <c r="EE509" s="4">
        <f t="shared" ca="1" si="238"/>
        <v>0</v>
      </c>
      <c r="EF509" s="4">
        <f t="shared" ca="1" si="238"/>
        <v>0</v>
      </c>
      <c r="EG509" s="4">
        <f t="shared" ca="1" si="238"/>
        <v>0</v>
      </c>
      <c r="EH509" s="4">
        <f t="shared" ca="1" si="238"/>
        <v>0</v>
      </c>
      <c r="EI509" s="4">
        <f t="shared" ca="1" si="238"/>
        <v>0</v>
      </c>
      <c r="EJ509" s="4">
        <f t="shared" ca="1" si="238"/>
        <v>0</v>
      </c>
      <c r="EK509" s="4">
        <f t="shared" ca="1" si="238"/>
        <v>0</v>
      </c>
      <c r="EL509" s="4">
        <f t="shared" ca="1" si="238"/>
        <v>0</v>
      </c>
      <c r="EM509" s="4">
        <f t="shared" ca="1" si="238"/>
        <v>0</v>
      </c>
      <c r="EN509" s="4">
        <f t="shared" ca="1" si="238"/>
        <v>0</v>
      </c>
      <c r="EO509" s="4">
        <f t="shared" ca="1" si="238"/>
        <v>0</v>
      </c>
      <c r="EP509" s="4">
        <f t="shared" ca="1" si="238"/>
        <v>0</v>
      </c>
      <c r="EQ509" s="4">
        <f t="shared" ca="1" si="238"/>
        <v>0</v>
      </c>
      <c r="ER509" s="4">
        <f t="shared" ca="1" si="238"/>
        <v>0</v>
      </c>
      <c r="ES509" s="4">
        <f t="shared" ca="1" si="238"/>
        <v>0</v>
      </c>
      <c r="ET509" s="4">
        <f t="shared" ca="1" si="238"/>
        <v>0</v>
      </c>
      <c r="EU509" s="4">
        <f t="shared" ca="1" si="238"/>
        <v>0</v>
      </c>
      <c r="EV509" s="4">
        <f t="shared" ca="1" si="238"/>
        <v>0</v>
      </c>
      <c r="EW509" s="4">
        <f t="shared" ca="1" si="238"/>
        <v>0</v>
      </c>
      <c r="EX509" s="4">
        <f t="shared" ca="1" si="238"/>
        <v>0</v>
      </c>
      <c r="EY509" s="4">
        <f t="shared" ca="1" si="238"/>
        <v>0</v>
      </c>
      <c r="EZ509" s="4">
        <f t="shared" ca="1" si="238"/>
        <v>0</v>
      </c>
      <c r="FA509" s="4">
        <f t="shared" ca="1" si="238"/>
        <v>0</v>
      </c>
      <c r="FB509" s="4">
        <f t="shared" ca="1" si="238"/>
        <v>0</v>
      </c>
      <c r="FC509" s="4">
        <f t="shared" ca="1" si="238"/>
        <v>0</v>
      </c>
      <c r="FD509" s="4">
        <f t="shared" ca="1" si="238"/>
        <v>0</v>
      </c>
      <c r="FE509" s="4">
        <f t="shared" ca="1" si="238"/>
        <v>0</v>
      </c>
      <c r="FF509" s="4">
        <f t="shared" ca="1" si="238"/>
        <v>0</v>
      </c>
      <c r="FG509" s="4">
        <f t="shared" ca="1" si="238"/>
        <v>0</v>
      </c>
      <c r="FH509" s="4">
        <f t="shared" ca="1" si="238"/>
        <v>0</v>
      </c>
      <c r="FI509" s="4">
        <f t="shared" ca="1" si="238"/>
        <v>0</v>
      </c>
      <c r="FJ509" s="4">
        <f t="shared" ca="1" si="238"/>
        <v>0</v>
      </c>
      <c r="FK509" s="4">
        <f t="shared" ca="1" si="238"/>
        <v>0</v>
      </c>
      <c r="FL509" s="4">
        <f t="shared" ca="1" si="238"/>
        <v>0</v>
      </c>
      <c r="FM509" s="4">
        <f t="shared" ca="1" si="238"/>
        <v>0</v>
      </c>
      <c r="FN509" s="4">
        <f t="shared" ca="1" si="238"/>
        <v>0</v>
      </c>
      <c r="FO509" s="4">
        <f t="shared" ca="1" si="238"/>
        <v>0</v>
      </c>
      <c r="FP509" s="4">
        <f t="shared" ca="1" si="238"/>
        <v>0</v>
      </c>
      <c r="FQ509" s="4">
        <f t="shared" ca="1" si="238"/>
        <v>0</v>
      </c>
      <c r="FR509" s="4">
        <f t="shared" ca="1" si="238"/>
        <v>0</v>
      </c>
      <c r="FS509" s="4">
        <f t="shared" ca="1" si="238"/>
        <v>0</v>
      </c>
      <c r="FT509" s="4">
        <f t="shared" ca="1" si="238"/>
        <v>0</v>
      </c>
      <c r="FU509" s="4">
        <f t="shared" ca="1" si="238"/>
        <v>0</v>
      </c>
      <c r="FV509" s="4">
        <f t="shared" ca="1" si="238"/>
        <v>0</v>
      </c>
      <c r="FW509" s="4">
        <f t="shared" ca="1" si="238"/>
        <v>0</v>
      </c>
      <c r="FX509" s="4">
        <f t="shared" ca="1" si="238"/>
        <v>0</v>
      </c>
      <c r="FY509" s="4">
        <f t="shared" ca="1" si="238"/>
        <v>0</v>
      </c>
      <c r="FZ509" s="4">
        <f t="shared" ca="1" si="238"/>
        <v>0</v>
      </c>
      <c r="GA509" s="4">
        <f t="shared" ca="1" si="238"/>
        <v>0</v>
      </c>
      <c r="GB509" s="4">
        <f t="shared" ca="1" si="238"/>
        <v>0</v>
      </c>
      <c r="GC509" s="4">
        <f t="shared" ca="1" si="238"/>
        <v>0</v>
      </c>
      <c r="GD509" s="4">
        <f t="shared" ca="1" si="238"/>
        <v>0</v>
      </c>
      <c r="GE509" s="4">
        <f t="shared" ca="1" si="238"/>
        <v>0</v>
      </c>
      <c r="GF509" s="4">
        <f t="shared" ca="1" si="238"/>
        <v>0</v>
      </c>
      <c r="GG509" s="4">
        <f t="shared" ca="1" si="238"/>
        <v>0</v>
      </c>
      <c r="GH509" s="4">
        <f t="shared" ca="1" si="238"/>
        <v>0</v>
      </c>
      <c r="GI509" s="4">
        <f t="shared" ca="1" si="238"/>
        <v>0</v>
      </c>
      <c r="GJ509" s="4">
        <f t="shared" ca="1" si="238"/>
        <v>0</v>
      </c>
      <c r="GK509" s="4">
        <f t="shared" ca="1" si="238"/>
        <v>0</v>
      </c>
      <c r="GL509" s="4">
        <f t="shared" ca="1" si="238"/>
        <v>0</v>
      </c>
      <c r="GM509" s="4">
        <f t="shared" ref="GM509:IX509" ca="1" si="239">IFERROR(IF($B509&lt;&gt;"",VLOOKUP(GM$421,TabelleK06BI,8,FALSE),""),"")</f>
        <v>0</v>
      </c>
      <c r="GN509" s="4">
        <f t="shared" ca="1" si="239"/>
        <v>0</v>
      </c>
      <c r="GO509" s="4">
        <f t="shared" ca="1" si="239"/>
        <v>0</v>
      </c>
      <c r="GP509" s="4">
        <f t="shared" ca="1" si="239"/>
        <v>0</v>
      </c>
      <c r="GQ509" s="4">
        <f t="shared" ca="1" si="239"/>
        <v>0</v>
      </c>
      <c r="GR509" s="4">
        <f t="shared" ca="1" si="239"/>
        <v>0</v>
      </c>
      <c r="GS509" s="4">
        <f t="shared" ca="1" si="239"/>
        <v>0</v>
      </c>
      <c r="GT509" s="4">
        <f t="shared" ca="1" si="239"/>
        <v>0</v>
      </c>
      <c r="GU509" s="4">
        <f t="shared" ca="1" si="239"/>
        <v>0</v>
      </c>
      <c r="GV509" s="4">
        <f t="shared" ca="1" si="239"/>
        <v>0</v>
      </c>
      <c r="GW509" s="4">
        <f t="shared" ca="1" si="239"/>
        <v>0</v>
      </c>
      <c r="GX509" s="4">
        <f t="shared" ca="1" si="239"/>
        <v>0</v>
      </c>
      <c r="GY509" s="4">
        <f t="shared" ca="1" si="239"/>
        <v>0</v>
      </c>
      <c r="GZ509" s="4">
        <f t="shared" ca="1" si="239"/>
        <v>0</v>
      </c>
      <c r="HA509" s="4">
        <f t="shared" ca="1" si="239"/>
        <v>0</v>
      </c>
      <c r="HB509" s="4">
        <f t="shared" ca="1" si="239"/>
        <v>0</v>
      </c>
      <c r="HC509" s="4">
        <f t="shared" ca="1" si="239"/>
        <v>0</v>
      </c>
      <c r="HD509" s="4">
        <f t="shared" ca="1" si="239"/>
        <v>0</v>
      </c>
      <c r="HE509" s="4">
        <f t="shared" ca="1" si="239"/>
        <v>0</v>
      </c>
      <c r="HF509" s="4">
        <f t="shared" ca="1" si="239"/>
        <v>0</v>
      </c>
      <c r="HG509" s="4">
        <f t="shared" ca="1" si="239"/>
        <v>0</v>
      </c>
      <c r="HH509" s="4">
        <f t="shared" ca="1" si="239"/>
        <v>0</v>
      </c>
      <c r="HI509" s="4">
        <f t="shared" ca="1" si="239"/>
        <v>0</v>
      </c>
      <c r="HJ509" s="4">
        <f t="shared" ca="1" si="239"/>
        <v>0</v>
      </c>
      <c r="HK509" s="4">
        <f t="shared" ca="1" si="239"/>
        <v>0</v>
      </c>
      <c r="HL509" s="4">
        <f t="shared" ca="1" si="239"/>
        <v>0</v>
      </c>
      <c r="HM509" s="4">
        <f t="shared" ca="1" si="239"/>
        <v>0</v>
      </c>
      <c r="HN509" s="4">
        <f t="shared" ca="1" si="239"/>
        <v>0</v>
      </c>
      <c r="HO509" s="4">
        <f t="shared" ca="1" si="239"/>
        <v>0</v>
      </c>
      <c r="HP509" s="4">
        <f t="shared" ca="1" si="239"/>
        <v>0</v>
      </c>
      <c r="HQ509" s="4">
        <f t="shared" ca="1" si="239"/>
        <v>0</v>
      </c>
      <c r="HR509" s="4">
        <f t="shared" ca="1" si="239"/>
        <v>0</v>
      </c>
      <c r="HS509" s="4">
        <f t="shared" ca="1" si="239"/>
        <v>0</v>
      </c>
      <c r="HT509" s="4">
        <f t="shared" ca="1" si="239"/>
        <v>0</v>
      </c>
      <c r="HU509" s="4">
        <f t="shared" ca="1" si="239"/>
        <v>0</v>
      </c>
      <c r="HV509" s="4">
        <f t="shared" ca="1" si="239"/>
        <v>0</v>
      </c>
      <c r="HW509" s="4">
        <f t="shared" ca="1" si="239"/>
        <v>0</v>
      </c>
      <c r="HX509" s="4">
        <f t="shared" ca="1" si="239"/>
        <v>0</v>
      </c>
      <c r="HY509" s="4">
        <f t="shared" ca="1" si="239"/>
        <v>0</v>
      </c>
      <c r="HZ509" s="4">
        <f t="shared" ca="1" si="239"/>
        <v>0</v>
      </c>
      <c r="IA509" s="4">
        <f t="shared" ca="1" si="239"/>
        <v>0</v>
      </c>
      <c r="IB509" s="4">
        <f t="shared" ca="1" si="239"/>
        <v>0</v>
      </c>
      <c r="IC509" s="4">
        <f t="shared" ca="1" si="239"/>
        <v>0</v>
      </c>
      <c r="ID509" s="4">
        <f t="shared" ca="1" si="239"/>
        <v>0</v>
      </c>
      <c r="IE509" s="4">
        <f t="shared" ca="1" si="239"/>
        <v>0</v>
      </c>
      <c r="IF509" s="4">
        <f t="shared" ca="1" si="239"/>
        <v>0</v>
      </c>
      <c r="IG509" s="4">
        <f t="shared" ca="1" si="239"/>
        <v>0</v>
      </c>
      <c r="IH509" s="4">
        <f t="shared" ca="1" si="239"/>
        <v>0</v>
      </c>
      <c r="II509" s="4">
        <f t="shared" ca="1" si="239"/>
        <v>0</v>
      </c>
      <c r="IJ509" s="4">
        <f t="shared" ca="1" si="239"/>
        <v>0</v>
      </c>
      <c r="IK509" s="4">
        <f t="shared" ca="1" si="239"/>
        <v>0</v>
      </c>
      <c r="IL509" s="4">
        <f t="shared" ca="1" si="239"/>
        <v>0</v>
      </c>
      <c r="IM509" s="4">
        <f t="shared" ca="1" si="239"/>
        <v>0</v>
      </c>
      <c r="IN509" s="4">
        <f t="shared" ca="1" si="239"/>
        <v>0</v>
      </c>
      <c r="IO509" s="4">
        <f t="shared" ca="1" si="239"/>
        <v>0</v>
      </c>
      <c r="IP509" s="4">
        <f t="shared" ca="1" si="239"/>
        <v>0</v>
      </c>
      <c r="IQ509" s="4">
        <f t="shared" ca="1" si="239"/>
        <v>0</v>
      </c>
      <c r="IR509" s="4">
        <f t="shared" ca="1" si="239"/>
        <v>0</v>
      </c>
      <c r="IS509" s="4">
        <f t="shared" ca="1" si="239"/>
        <v>0</v>
      </c>
      <c r="IT509" s="4">
        <f t="shared" ca="1" si="239"/>
        <v>0</v>
      </c>
      <c r="IU509" s="4">
        <f t="shared" ca="1" si="239"/>
        <v>0</v>
      </c>
      <c r="IV509" s="4">
        <f t="shared" ca="1" si="239"/>
        <v>0</v>
      </c>
      <c r="IW509" s="4">
        <f t="shared" ca="1" si="239"/>
        <v>0</v>
      </c>
      <c r="IX509" s="4">
        <f t="shared" ca="1" si="239"/>
        <v>0</v>
      </c>
      <c r="IY509" s="4">
        <f t="shared" ref="IY509:KQ509" ca="1" si="240">IFERROR(IF($B509&lt;&gt;"",VLOOKUP(IY$421,TabelleK06BI,8,FALSE),""),"")</f>
        <v>0</v>
      </c>
      <c r="IZ509" s="4">
        <f t="shared" ca="1" si="240"/>
        <v>0</v>
      </c>
      <c r="JA509" s="4">
        <f t="shared" ca="1" si="240"/>
        <v>0</v>
      </c>
      <c r="JB509" s="4">
        <f t="shared" ca="1" si="240"/>
        <v>0</v>
      </c>
      <c r="JC509" s="4">
        <f t="shared" ca="1" si="240"/>
        <v>0</v>
      </c>
      <c r="JD509" s="4">
        <f t="shared" ca="1" si="240"/>
        <v>0</v>
      </c>
      <c r="JE509" s="4">
        <f t="shared" ca="1" si="240"/>
        <v>0</v>
      </c>
      <c r="JF509" s="4">
        <f t="shared" ca="1" si="240"/>
        <v>0</v>
      </c>
      <c r="JG509" s="4">
        <f t="shared" ca="1" si="240"/>
        <v>0</v>
      </c>
      <c r="JH509" s="4">
        <f t="shared" ca="1" si="240"/>
        <v>0</v>
      </c>
      <c r="JI509" s="4">
        <f t="shared" ca="1" si="240"/>
        <v>0</v>
      </c>
      <c r="JJ509" s="4">
        <f t="shared" ca="1" si="240"/>
        <v>0</v>
      </c>
      <c r="JK509" s="4">
        <f t="shared" ca="1" si="240"/>
        <v>0</v>
      </c>
      <c r="JL509" s="4">
        <f t="shared" ca="1" si="240"/>
        <v>0</v>
      </c>
      <c r="JM509" s="4">
        <f t="shared" ca="1" si="240"/>
        <v>0</v>
      </c>
      <c r="JN509" s="4">
        <f t="shared" ca="1" si="240"/>
        <v>0</v>
      </c>
      <c r="JO509" s="4">
        <f t="shared" ca="1" si="240"/>
        <v>0</v>
      </c>
      <c r="JP509" s="4">
        <f t="shared" ca="1" si="240"/>
        <v>0</v>
      </c>
      <c r="JQ509" s="4">
        <f t="shared" ca="1" si="240"/>
        <v>0</v>
      </c>
      <c r="JR509" s="4">
        <f t="shared" ca="1" si="240"/>
        <v>0</v>
      </c>
      <c r="JS509" s="4">
        <f t="shared" ca="1" si="240"/>
        <v>0</v>
      </c>
      <c r="JT509" s="4">
        <f t="shared" ca="1" si="240"/>
        <v>0</v>
      </c>
      <c r="JU509" s="4">
        <f t="shared" ca="1" si="240"/>
        <v>0</v>
      </c>
      <c r="JV509" s="4">
        <f t="shared" ca="1" si="240"/>
        <v>0</v>
      </c>
      <c r="JW509" s="4">
        <f t="shared" ca="1" si="240"/>
        <v>0</v>
      </c>
      <c r="JX509" s="4">
        <f t="shared" ca="1" si="240"/>
        <v>0</v>
      </c>
      <c r="JY509" s="4">
        <f t="shared" ca="1" si="240"/>
        <v>0</v>
      </c>
      <c r="JZ509" s="4">
        <f t="shared" ca="1" si="240"/>
        <v>0</v>
      </c>
      <c r="KA509" s="4">
        <f t="shared" ca="1" si="240"/>
        <v>0</v>
      </c>
      <c r="KB509" s="4">
        <f t="shared" ca="1" si="240"/>
        <v>0</v>
      </c>
      <c r="KC509" s="4">
        <f t="shared" ca="1" si="240"/>
        <v>0</v>
      </c>
      <c r="KD509" s="4">
        <f t="shared" ca="1" si="240"/>
        <v>0</v>
      </c>
      <c r="KE509" s="4">
        <f t="shared" ca="1" si="240"/>
        <v>0</v>
      </c>
      <c r="KF509" s="4">
        <f t="shared" ca="1" si="240"/>
        <v>0</v>
      </c>
      <c r="KG509" s="4">
        <f t="shared" ca="1" si="240"/>
        <v>0</v>
      </c>
      <c r="KH509" s="4">
        <f t="shared" ca="1" si="240"/>
        <v>0</v>
      </c>
      <c r="KI509" s="4">
        <f t="shared" ca="1" si="240"/>
        <v>0</v>
      </c>
      <c r="KJ509" s="4">
        <f t="shared" ca="1" si="240"/>
        <v>0</v>
      </c>
      <c r="KK509" s="4">
        <f t="shared" ca="1" si="240"/>
        <v>0</v>
      </c>
      <c r="KL509" s="4">
        <f t="shared" ca="1" si="240"/>
        <v>0</v>
      </c>
      <c r="KM509" s="4">
        <f t="shared" ca="1" si="240"/>
        <v>0</v>
      </c>
      <c r="KN509" s="4">
        <f t="shared" ca="1" si="240"/>
        <v>0</v>
      </c>
      <c r="KO509" s="4">
        <f t="shared" ca="1" si="240"/>
        <v>0</v>
      </c>
      <c r="KP509" s="4">
        <f t="shared" ca="1" si="240"/>
        <v>0</v>
      </c>
      <c r="KQ509" s="4">
        <f t="shared" ca="1" si="240"/>
        <v>0</v>
      </c>
      <c r="KR509" s="4">
        <f ca="1">IFERROR(VLOOKUP($KR$421,TabelleK06BI,8,FALSE),"")</f>
        <v>0</v>
      </c>
      <c r="KS509" s="4">
        <f ca="1">IFERROR(VLOOKUP($KS$421,TabelleK06BI,8,FALSE),"")</f>
        <v>0</v>
      </c>
    </row>
    <row r="510" spans="2:305" ht="12.75" hidden="1" customHeight="1" x14ac:dyDescent="0.2">
      <c r="B510" s="138" t="str">
        <f t="shared" ca="1" si="215"/>
        <v>Reserve 01</v>
      </c>
      <c r="C510" s="4">
        <f t="shared" ref="C510:BN510" ca="1" si="241">IFERROR(IF($B510&lt;&gt;"",VLOOKUP(C$421,TabelleK07BI,8,FALSE),""),"")</f>
        <v>0</v>
      </c>
      <c r="D510" s="4">
        <f t="shared" ca="1" si="241"/>
        <v>0</v>
      </c>
      <c r="E510" s="4">
        <f t="shared" ca="1" si="241"/>
        <v>0</v>
      </c>
      <c r="F510" s="4">
        <f t="shared" ca="1" si="241"/>
        <v>0</v>
      </c>
      <c r="G510" s="4">
        <f t="shared" ca="1" si="241"/>
        <v>0</v>
      </c>
      <c r="H510" s="4">
        <f t="shared" ca="1" si="241"/>
        <v>0</v>
      </c>
      <c r="I510" s="4">
        <f t="shared" ca="1" si="241"/>
        <v>0</v>
      </c>
      <c r="J510" s="4">
        <f t="shared" ca="1" si="241"/>
        <v>0</v>
      </c>
      <c r="K510" s="4">
        <f t="shared" ca="1" si="241"/>
        <v>0</v>
      </c>
      <c r="L510" s="4">
        <f t="shared" ca="1" si="241"/>
        <v>0</v>
      </c>
      <c r="M510" s="4">
        <f t="shared" ca="1" si="241"/>
        <v>0</v>
      </c>
      <c r="N510" s="4">
        <f t="shared" ca="1" si="241"/>
        <v>0</v>
      </c>
      <c r="O510" s="4">
        <f t="shared" ca="1" si="241"/>
        <v>0</v>
      </c>
      <c r="P510" s="4">
        <f t="shared" ca="1" si="241"/>
        <v>0</v>
      </c>
      <c r="Q510" s="4">
        <f t="shared" ca="1" si="241"/>
        <v>0</v>
      </c>
      <c r="R510" s="4">
        <f t="shared" ca="1" si="241"/>
        <v>0</v>
      </c>
      <c r="S510" s="4">
        <f t="shared" ca="1" si="241"/>
        <v>0</v>
      </c>
      <c r="T510" s="4">
        <f t="shared" ca="1" si="241"/>
        <v>0</v>
      </c>
      <c r="U510" s="4">
        <f t="shared" ca="1" si="241"/>
        <v>0</v>
      </c>
      <c r="V510" s="4">
        <f t="shared" ca="1" si="241"/>
        <v>0</v>
      </c>
      <c r="W510" s="4">
        <f t="shared" ca="1" si="241"/>
        <v>0</v>
      </c>
      <c r="X510" s="4">
        <f t="shared" ca="1" si="241"/>
        <v>0</v>
      </c>
      <c r="Y510" s="4">
        <f t="shared" ca="1" si="241"/>
        <v>0</v>
      </c>
      <c r="Z510" s="4">
        <f t="shared" ca="1" si="241"/>
        <v>0</v>
      </c>
      <c r="AA510" s="4">
        <f t="shared" ca="1" si="241"/>
        <v>0</v>
      </c>
      <c r="AB510" s="4">
        <f t="shared" ca="1" si="241"/>
        <v>0</v>
      </c>
      <c r="AC510" s="4">
        <f t="shared" ca="1" si="241"/>
        <v>0</v>
      </c>
      <c r="AD510" s="4">
        <f t="shared" ca="1" si="241"/>
        <v>0</v>
      </c>
      <c r="AE510" s="4">
        <f t="shared" ca="1" si="241"/>
        <v>0</v>
      </c>
      <c r="AF510" s="4">
        <f t="shared" ca="1" si="241"/>
        <v>0</v>
      </c>
      <c r="AG510" s="4">
        <f t="shared" ca="1" si="241"/>
        <v>0</v>
      </c>
      <c r="AH510" s="4">
        <f t="shared" ca="1" si="241"/>
        <v>0</v>
      </c>
      <c r="AI510" s="4">
        <f t="shared" ca="1" si="241"/>
        <v>0</v>
      </c>
      <c r="AJ510" s="4">
        <f t="shared" ca="1" si="241"/>
        <v>0</v>
      </c>
      <c r="AK510" s="4">
        <f t="shared" ca="1" si="241"/>
        <v>0</v>
      </c>
      <c r="AL510" s="4">
        <f t="shared" ca="1" si="241"/>
        <v>0</v>
      </c>
      <c r="AM510" s="4">
        <f t="shared" ca="1" si="241"/>
        <v>0</v>
      </c>
      <c r="AN510" s="4">
        <f t="shared" ca="1" si="241"/>
        <v>0</v>
      </c>
      <c r="AO510" s="4">
        <f t="shared" ca="1" si="241"/>
        <v>0</v>
      </c>
      <c r="AP510" s="4">
        <f t="shared" ca="1" si="241"/>
        <v>0</v>
      </c>
      <c r="AQ510" s="4">
        <f t="shared" ca="1" si="241"/>
        <v>0</v>
      </c>
      <c r="AR510" s="4">
        <f t="shared" ca="1" si="241"/>
        <v>0</v>
      </c>
      <c r="AS510" s="4">
        <f t="shared" ca="1" si="241"/>
        <v>0</v>
      </c>
      <c r="AT510" s="4">
        <f t="shared" ca="1" si="241"/>
        <v>0</v>
      </c>
      <c r="AU510" s="4">
        <f t="shared" ca="1" si="241"/>
        <v>0</v>
      </c>
      <c r="AV510" s="4">
        <f t="shared" ca="1" si="241"/>
        <v>0</v>
      </c>
      <c r="AW510" s="4">
        <f t="shared" ca="1" si="241"/>
        <v>0</v>
      </c>
      <c r="AX510" s="4">
        <f t="shared" ca="1" si="241"/>
        <v>0</v>
      </c>
      <c r="AY510" s="4">
        <f t="shared" ca="1" si="241"/>
        <v>0</v>
      </c>
      <c r="AZ510" s="4">
        <f t="shared" ca="1" si="241"/>
        <v>0</v>
      </c>
      <c r="BA510" s="4">
        <f t="shared" ca="1" si="241"/>
        <v>0</v>
      </c>
      <c r="BB510" s="4">
        <f t="shared" ca="1" si="241"/>
        <v>0</v>
      </c>
      <c r="BC510" s="4">
        <f t="shared" ca="1" si="241"/>
        <v>0</v>
      </c>
      <c r="BD510" s="4">
        <f t="shared" ca="1" si="241"/>
        <v>0</v>
      </c>
      <c r="BE510" s="4">
        <f t="shared" ca="1" si="241"/>
        <v>0</v>
      </c>
      <c r="BF510" s="4">
        <f t="shared" ca="1" si="241"/>
        <v>0</v>
      </c>
      <c r="BG510" s="4">
        <f t="shared" ca="1" si="241"/>
        <v>0</v>
      </c>
      <c r="BH510" s="4">
        <f t="shared" ca="1" si="241"/>
        <v>0</v>
      </c>
      <c r="BI510" s="4">
        <f t="shared" ca="1" si="241"/>
        <v>0</v>
      </c>
      <c r="BJ510" s="4">
        <f t="shared" ca="1" si="241"/>
        <v>0</v>
      </c>
      <c r="BK510" s="4">
        <f t="shared" ca="1" si="241"/>
        <v>0</v>
      </c>
      <c r="BL510" s="4">
        <f t="shared" ca="1" si="241"/>
        <v>0</v>
      </c>
      <c r="BM510" s="4">
        <f t="shared" ca="1" si="241"/>
        <v>0</v>
      </c>
      <c r="BN510" s="4">
        <f t="shared" ca="1" si="241"/>
        <v>0</v>
      </c>
      <c r="BO510" s="4">
        <f t="shared" ref="BO510:DZ510" ca="1" si="242">IFERROR(IF($B510&lt;&gt;"",VLOOKUP(BO$421,TabelleK07BI,8,FALSE),""),"")</f>
        <v>0</v>
      </c>
      <c r="BP510" s="4">
        <f t="shared" ca="1" si="242"/>
        <v>0</v>
      </c>
      <c r="BQ510" s="4">
        <f t="shared" ca="1" si="242"/>
        <v>0</v>
      </c>
      <c r="BR510" s="4">
        <f t="shared" ca="1" si="242"/>
        <v>0</v>
      </c>
      <c r="BS510" s="4">
        <f t="shared" ca="1" si="242"/>
        <v>0</v>
      </c>
      <c r="BT510" s="4">
        <f t="shared" ca="1" si="242"/>
        <v>0</v>
      </c>
      <c r="BU510" s="4">
        <f t="shared" ca="1" si="242"/>
        <v>0</v>
      </c>
      <c r="BV510" s="4">
        <f t="shared" ca="1" si="242"/>
        <v>0</v>
      </c>
      <c r="BW510" s="4">
        <f t="shared" ca="1" si="242"/>
        <v>0</v>
      </c>
      <c r="BX510" s="4">
        <f t="shared" ca="1" si="242"/>
        <v>0</v>
      </c>
      <c r="BY510" s="4">
        <f t="shared" ca="1" si="242"/>
        <v>0</v>
      </c>
      <c r="BZ510" s="4">
        <f t="shared" ca="1" si="242"/>
        <v>0</v>
      </c>
      <c r="CA510" s="4">
        <f t="shared" ca="1" si="242"/>
        <v>0</v>
      </c>
      <c r="CB510" s="4">
        <f t="shared" ca="1" si="242"/>
        <v>0</v>
      </c>
      <c r="CC510" s="4">
        <f t="shared" ca="1" si="242"/>
        <v>0</v>
      </c>
      <c r="CD510" s="4">
        <f t="shared" ca="1" si="242"/>
        <v>0</v>
      </c>
      <c r="CE510" s="4">
        <f t="shared" ca="1" si="242"/>
        <v>0</v>
      </c>
      <c r="CF510" s="4">
        <f t="shared" ca="1" si="242"/>
        <v>0</v>
      </c>
      <c r="CG510" s="4">
        <f t="shared" ca="1" si="242"/>
        <v>0</v>
      </c>
      <c r="CH510" s="4">
        <f t="shared" ca="1" si="242"/>
        <v>0</v>
      </c>
      <c r="CI510" s="4">
        <f t="shared" ca="1" si="242"/>
        <v>0</v>
      </c>
      <c r="CJ510" s="4">
        <f t="shared" ca="1" si="242"/>
        <v>0</v>
      </c>
      <c r="CK510" s="4">
        <f t="shared" ca="1" si="242"/>
        <v>0</v>
      </c>
      <c r="CL510" s="4">
        <f t="shared" ca="1" si="242"/>
        <v>0</v>
      </c>
      <c r="CM510" s="4">
        <f t="shared" ca="1" si="242"/>
        <v>0</v>
      </c>
      <c r="CN510" s="4">
        <f t="shared" ca="1" si="242"/>
        <v>0</v>
      </c>
      <c r="CO510" s="4">
        <f t="shared" ca="1" si="242"/>
        <v>0</v>
      </c>
      <c r="CP510" s="4">
        <f t="shared" ca="1" si="242"/>
        <v>0</v>
      </c>
      <c r="CQ510" s="4">
        <f t="shared" ca="1" si="242"/>
        <v>0</v>
      </c>
      <c r="CR510" s="4">
        <f t="shared" ca="1" si="242"/>
        <v>0</v>
      </c>
      <c r="CS510" s="4">
        <f t="shared" ca="1" si="242"/>
        <v>0</v>
      </c>
      <c r="CT510" s="4">
        <f t="shared" ca="1" si="242"/>
        <v>0</v>
      </c>
      <c r="CU510" s="4">
        <f t="shared" ca="1" si="242"/>
        <v>0</v>
      </c>
      <c r="CV510" s="4">
        <f t="shared" ca="1" si="242"/>
        <v>0</v>
      </c>
      <c r="CW510" s="4">
        <f t="shared" ca="1" si="242"/>
        <v>0</v>
      </c>
      <c r="CX510" s="4">
        <f t="shared" ca="1" si="242"/>
        <v>0</v>
      </c>
      <c r="CY510" s="4">
        <f t="shared" ca="1" si="242"/>
        <v>0</v>
      </c>
      <c r="CZ510" s="4">
        <f t="shared" ca="1" si="242"/>
        <v>0</v>
      </c>
      <c r="DA510" s="4">
        <f t="shared" ca="1" si="242"/>
        <v>0</v>
      </c>
      <c r="DB510" s="4">
        <f t="shared" ca="1" si="242"/>
        <v>0</v>
      </c>
      <c r="DC510" s="4">
        <f t="shared" ca="1" si="242"/>
        <v>0</v>
      </c>
      <c r="DD510" s="4">
        <f t="shared" ca="1" si="242"/>
        <v>0</v>
      </c>
      <c r="DE510" s="4">
        <f t="shared" ca="1" si="242"/>
        <v>0</v>
      </c>
      <c r="DF510" s="4">
        <f t="shared" ca="1" si="242"/>
        <v>0</v>
      </c>
      <c r="DG510" s="4">
        <f t="shared" ca="1" si="242"/>
        <v>0</v>
      </c>
      <c r="DH510" s="4">
        <f t="shared" ca="1" si="242"/>
        <v>0</v>
      </c>
      <c r="DI510" s="4">
        <f t="shared" ca="1" si="242"/>
        <v>0</v>
      </c>
      <c r="DJ510" s="4">
        <f t="shared" ca="1" si="242"/>
        <v>0</v>
      </c>
      <c r="DK510" s="4">
        <f t="shared" ca="1" si="242"/>
        <v>0</v>
      </c>
      <c r="DL510" s="4">
        <f t="shared" ca="1" si="242"/>
        <v>0</v>
      </c>
      <c r="DM510" s="4">
        <f t="shared" ca="1" si="242"/>
        <v>0</v>
      </c>
      <c r="DN510" s="4">
        <f t="shared" ca="1" si="242"/>
        <v>0</v>
      </c>
      <c r="DO510" s="4">
        <f t="shared" ca="1" si="242"/>
        <v>0</v>
      </c>
      <c r="DP510" s="4">
        <f t="shared" ca="1" si="242"/>
        <v>0</v>
      </c>
      <c r="DQ510" s="4">
        <f t="shared" ca="1" si="242"/>
        <v>0</v>
      </c>
      <c r="DR510" s="4">
        <f t="shared" ca="1" si="242"/>
        <v>0</v>
      </c>
      <c r="DS510" s="4">
        <f t="shared" ca="1" si="242"/>
        <v>0</v>
      </c>
      <c r="DT510" s="4">
        <f t="shared" ca="1" si="242"/>
        <v>0</v>
      </c>
      <c r="DU510" s="4">
        <f t="shared" ca="1" si="242"/>
        <v>0</v>
      </c>
      <c r="DV510" s="4">
        <f t="shared" ca="1" si="242"/>
        <v>0</v>
      </c>
      <c r="DW510" s="4">
        <f t="shared" ca="1" si="242"/>
        <v>0</v>
      </c>
      <c r="DX510" s="4">
        <f t="shared" ca="1" si="242"/>
        <v>0</v>
      </c>
      <c r="DY510" s="4">
        <f t="shared" ca="1" si="242"/>
        <v>0</v>
      </c>
      <c r="DZ510" s="4">
        <f t="shared" ca="1" si="242"/>
        <v>0</v>
      </c>
      <c r="EA510" s="4">
        <f t="shared" ref="EA510:GL510" ca="1" si="243">IFERROR(IF($B510&lt;&gt;"",VLOOKUP(EA$421,TabelleK07BI,8,FALSE),""),"")</f>
        <v>0</v>
      </c>
      <c r="EB510" s="4">
        <f t="shared" ca="1" si="243"/>
        <v>0</v>
      </c>
      <c r="EC510" s="4">
        <f t="shared" ca="1" si="243"/>
        <v>0</v>
      </c>
      <c r="ED510" s="4">
        <f t="shared" ca="1" si="243"/>
        <v>0</v>
      </c>
      <c r="EE510" s="4">
        <f t="shared" ca="1" si="243"/>
        <v>0</v>
      </c>
      <c r="EF510" s="4">
        <f t="shared" ca="1" si="243"/>
        <v>0</v>
      </c>
      <c r="EG510" s="4">
        <f t="shared" ca="1" si="243"/>
        <v>0</v>
      </c>
      <c r="EH510" s="4">
        <f t="shared" ca="1" si="243"/>
        <v>0</v>
      </c>
      <c r="EI510" s="4">
        <f t="shared" ca="1" si="243"/>
        <v>0</v>
      </c>
      <c r="EJ510" s="4">
        <f t="shared" ca="1" si="243"/>
        <v>0</v>
      </c>
      <c r="EK510" s="4">
        <f t="shared" ca="1" si="243"/>
        <v>0</v>
      </c>
      <c r="EL510" s="4">
        <f t="shared" ca="1" si="243"/>
        <v>0</v>
      </c>
      <c r="EM510" s="4">
        <f t="shared" ca="1" si="243"/>
        <v>0</v>
      </c>
      <c r="EN510" s="4">
        <f t="shared" ca="1" si="243"/>
        <v>0</v>
      </c>
      <c r="EO510" s="4">
        <f t="shared" ca="1" si="243"/>
        <v>0</v>
      </c>
      <c r="EP510" s="4">
        <f t="shared" ca="1" si="243"/>
        <v>0</v>
      </c>
      <c r="EQ510" s="4">
        <f t="shared" ca="1" si="243"/>
        <v>0</v>
      </c>
      <c r="ER510" s="4">
        <f t="shared" ca="1" si="243"/>
        <v>0</v>
      </c>
      <c r="ES510" s="4">
        <f t="shared" ca="1" si="243"/>
        <v>0</v>
      </c>
      <c r="ET510" s="4">
        <f t="shared" ca="1" si="243"/>
        <v>0</v>
      </c>
      <c r="EU510" s="4">
        <f t="shared" ca="1" si="243"/>
        <v>0</v>
      </c>
      <c r="EV510" s="4">
        <f t="shared" ca="1" si="243"/>
        <v>0</v>
      </c>
      <c r="EW510" s="4">
        <f t="shared" ca="1" si="243"/>
        <v>0</v>
      </c>
      <c r="EX510" s="4">
        <f t="shared" ca="1" si="243"/>
        <v>0</v>
      </c>
      <c r="EY510" s="4">
        <f t="shared" ca="1" si="243"/>
        <v>0</v>
      </c>
      <c r="EZ510" s="4">
        <f t="shared" ca="1" si="243"/>
        <v>0</v>
      </c>
      <c r="FA510" s="4">
        <f t="shared" ca="1" si="243"/>
        <v>0</v>
      </c>
      <c r="FB510" s="4">
        <f t="shared" ca="1" si="243"/>
        <v>0</v>
      </c>
      <c r="FC510" s="4">
        <f t="shared" ca="1" si="243"/>
        <v>0</v>
      </c>
      <c r="FD510" s="4">
        <f t="shared" ca="1" si="243"/>
        <v>0</v>
      </c>
      <c r="FE510" s="4">
        <f t="shared" ca="1" si="243"/>
        <v>0</v>
      </c>
      <c r="FF510" s="4">
        <f t="shared" ca="1" si="243"/>
        <v>0</v>
      </c>
      <c r="FG510" s="4">
        <f t="shared" ca="1" si="243"/>
        <v>0</v>
      </c>
      <c r="FH510" s="4">
        <f t="shared" ca="1" si="243"/>
        <v>0</v>
      </c>
      <c r="FI510" s="4">
        <f t="shared" ca="1" si="243"/>
        <v>0</v>
      </c>
      <c r="FJ510" s="4">
        <f t="shared" ca="1" si="243"/>
        <v>0</v>
      </c>
      <c r="FK510" s="4">
        <f t="shared" ca="1" si="243"/>
        <v>0</v>
      </c>
      <c r="FL510" s="4">
        <f t="shared" ca="1" si="243"/>
        <v>0</v>
      </c>
      <c r="FM510" s="4">
        <f t="shared" ca="1" si="243"/>
        <v>0</v>
      </c>
      <c r="FN510" s="4">
        <f t="shared" ca="1" si="243"/>
        <v>0</v>
      </c>
      <c r="FO510" s="4">
        <f t="shared" ca="1" si="243"/>
        <v>0</v>
      </c>
      <c r="FP510" s="4">
        <f t="shared" ca="1" si="243"/>
        <v>0</v>
      </c>
      <c r="FQ510" s="4">
        <f t="shared" ca="1" si="243"/>
        <v>0</v>
      </c>
      <c r="FR510" s="4">
        <f t="shared" ca="1" si="243"/>
        <v>0</v>
      </c>
      <c r="FS510" s="4">
        <f t="shared" ca="1" si="243"/>
        <v>0</v>
      </c>
      <c r="FT510" s="4">
        <f t="shared" ca="1" si="243"/>
        <v>0</v>
      </c>
      <c r="FU510" s="4">
        <f t="shared" ca="1" si="243"/>
        <v>0</v>
      </c>
      <c r="FV510" s="4">
        <f t="shared" ca="1" si="243"/>
        <v>0</v>
      </c>
      <c r="FW510" s="4">
        <f t="shared" ca="1" si="243"/>
        <v>0</v>
      </c>
      <c r="FX510" s="4">
        <f t="shared" ca="1" si="243"/>
        <v>0</v>
      </c>
      <c r="FY510" s="4">
        <f t="shared" ca="1" si="243"/>
        <v>0</v>
      </c>
      <c r="FZ510" s="4">
        <f t="shared" ca="1" si="243"/>
        <v>0</v>
      </c>
      <c r="GA510" s="4">
        <f t="shared" ca="1" si="243"/>
        <v>0</v>
      </c>
      <c r="GB510" s="4">
        <f t="shared" ca="1" si="243"/>
        <v>0</v>
      </c>
      <c r="GC510" s="4">
        <f t="shared" ca="1" si="243"/>
        <v>0</v>
      </c>
      <c r="GD510" s="4">
        <f t="shared" ca="1" si="243"/>
        <v>0</v>
      </c>
      <c r="GE510" s="4">
        <f t="shared" ca="1" si="243"/>
        <v>0</v>
      </c>
      <c r="GF510" s="4">
        <f t="shared" ca="1" si="243"/>
        <v>0</v>
      </c>
      <c r="GG510" s="4">
        <f t="shared" ca="1" si="243"/>
        <v>0</v>
      </c>
      <c r="GH510" s="4">
        <f t="shared" ca="1" si="243"/>
        <v>0</v>
      </c>
      <c r="GI510" s="4">
        <f t="shared" ca="1" si="243"/>
        <v>0</v>
      </c>
      <c r="GJ510" s="4">
        <f t="shared" ca="1" si="243"/>
        <v>0</v>
      </c>
      <c r="GK510" s="4">
        <f t="shared" ca="1" si="243"/>
        <v>0</v>
      </c>
      <c r="GL510" s="4">
        <f t="shared" ca="1" si="243"/>
        <v>0</v>
      </c>
      <c r="GM510" s="4">
        <f t="shared" ref="GM510:IX510" ca="1" si="244">IFERROR(IF($B510&lt;&gt;"",VLOOKUP(GM$421,TabelleK07BI,8,FALSE),""),"")</f>
        <v>0</v>
      </c>
      <c r="GN510" s="4">
        <f t="shared" ca="1" si="244"/>
        <v>0</v>
      </c>
      <c r="GO510" s="4">
        <f t="shared" ca="1" si="244"/>
        <v>0</v>
      </c>
      <c r="GP510" s="4">
        <f t="shared" ca="1" si="244"/>
        <v>0</v>
      </c>
      <c r="GQ510" s="4">
        <f t="shared" ca="1" si="244"/>
        <v>0</v>
      </c>
      <c r="GR510" s="4">
        <f t="shared" ca="1" si="244"/>
        <v>0</v>
      </c>
      <c r="GS510" s="4">
        <f t="shared" ca="1" si="244"/>
        <v>0</v>
      </c>
      <c r="GT510" s="4">
        <f t="shared" ca="1" si="244"/>
        <v>0</v>
      </c>
      <c r="GU510" s="4">
        <f t="shared" ca="1" si="244"/>
        <v>0</v>
      </c>
      <c r="GV510" s="4">
        <f t="shared" ca="1" si="244"/>
        <v>0</v>
      </c>
      <c r="GW510" s="4">
        <f t="shared" ca="1" si="244"/>
        <v>0</v>
      </c>
      <c r="GX510" s="4">
        <f t="shared" ca="1" si="244"/>
        <v>0</v>
      </c>
      <c r="GY510" s="4">
        <f t="shared" ca="1" si="244"/>
        <v>0</v>
      </c>
      <c r="GZ510" s="4">
        <f t="shared" ca="1" si="244"/>
        <v>0</v>
      </c>
      <c r="HA510" s="4">
        <f t="shared" ca="1" si="244"/>
        <v>0</v>
      </c>
      <c r="HB510" s="4">
        <f t="shared" ca="1" si="244"/>
        <v>0</v>
      </c>
      <c r="HC510" s="4">
        <f t="shared" ca="1" si="244"/>
        <v>0</v>
      </c>
      <c r="HD510" s="4">
        <f t="shared" ca="1" si="244"/>
        <v>0</v>
      </c>
      <c r="HE510" s="4">
        <f t="shared" ca="1" si="244"/>
        <v>0</v>
      </c>
      <c r="HF510" s="4">
        <f t="shared" ca="1" si="244"/>
        <v>0</v>
      </c>
      <c r="HG510" s="4">
        <f t="shared" ca="1" si="244"/>
        <v>0</v>
      </c>
      <c r="HH510" s="4">
        <f t="shared" ca="1" si="244"/>
        <v>0</v>
      </c>
      <c r="HI510" s="4">
        <f t="shared" ca="1" si="244"/>
        <v>0</v>
      </c>
      <c r="HJ510" s="4">
        <f t="shared" ca="1" si="244"/>
        <v>0</v>
      </c>
      <c r="HK510" s="4">
        <f t="shared" ca="1" si="244"/>
        <v>0</v>
      </c>
      <c r="HL510" s="4">
        <f t="shared" ca="1" si="244"/>
        <v>0</v>
      </c>
      <c r="HM510" s="4">
        <f t="shared" ca="1" si="244"/>
        <v>0</v>
      </c>
      <c r="HN510" s="4">
        <f t="shared" ca="1" si="244"/>
        <v>0</v>
      </c>
      <c r="HO510" s="4">
        <f t="shared" ca="1" si="244"/>
        <v>0</v>
      </c>
      <c r="HP510" s="4">
        <f t="shared" ca="1" si="244"/>
        <v>0</v>
      </c>
      <c r="HQ510" s="4">
        <f t="shared" ca="1" si="244"/>
        <v>0</v>
      </c>
      <c r="HR510" s="4">
        <f t="shared" ca="1" si="244"/>
        <v>0</v>
      </c>
      <c r="HS510" s="4">
        <f t="shared" ca="1" si="244"/>
        <v>0</v>
      </c>
      <c r="HT510" s="4">
        <f t="shared" ca="1" si="244"/>
        <v>0</v>
      </c>
      <c r="HU510" s="4">
        <f t="shared" ca="1" si="244"/>
        <v>0</v>
      </c>
      <c r="HV510" s="4">
        <f t="shared" ca="1" si="244"/>
        <v>0</v>
      </c>
      <c r="HW510" s="4">
        <f t="shared" ca="1" si="244"/>
        <v>0</v>
      </c>
      <c r="HX510" s="4">
        <f t="shared" ca="1" si="244"/>
        <v>0</v>
      </c>
      <c r="HY510" s="4">
        <f t="shared" ca="1" si="244"/>
        <v>0</v>
      </c>
      <c r="HZ510" s="4">
        <f t="shared" ca="1" si="244"/>
        <v>0</v>
      </c>
      <c r="IA510" s="4">
        <f t="shared" ca="1" si="244"/>
        <v>0</v>
      </c>
      <c r="IB510" s="4">
        <f t="shared" ca="1" si="244"/>
        <v>0</v>
      </c>
      <c r="IC510" s="4">
        <f t="shared" ca="1" si="244"/>
        <v>0</v>
      </c>
      <c r="ID510" s="4">
        <f t="shared" ca="1" si="244"/>
        <v>0</v>
      </c>
      <c r="IE510" s="4">
        <f t="shared" ca="1" si="244"/>
        <v>0</v>
      </c>
      <c r="IF510" s="4">
        <f t="shared" ca="1" si="244"/>
        <v>0</v>
      </c>
      <c r="IG510" s="4">
        <f t="shared" ca="1" si="244"/>
        <v>0</v>
      </c>
      <c r="IH510" s="4">
        <f t="shared" ca="1" si="244"/>
        <v>0</v>
      </c>
      <c r="II510" s="4">
        <f t="shared" ca="1" si="244"/>
        <v>0</v>
      </c>
      <c r="IJ510" s="4">
        <f t="shared" ca="1" si="244"/>
        <v>0</v>
      </c>
      <c r="IK510" s="4">
        <f t="shared" ca="1" si="244"/>
        <v>0</v>
      </c>
      <c r="IL510" s="4">
        <f t="shared" ca="1" si="244"/>
        <v>0</v>
      </c>
      <c r="IM510" s="4">
        <f t="shared" ca="1" si="244"/>
        <v>0</v>
      </c>
      <c r="IN510" s="4">
        <f t="shared" ca="1" si="244"/>
        <v>0</v>
      </c>
      <c r="IO510" s="4">
        <f t="shared" ca="1" si="244"/>
        <v>0</v>
      </c>
      <c r="IP510" s="4">
        <f t="shared" ca="1" si="244"/>
        <v>0</v>
      </c>
      <c r="IQ510" s="4">
        <f t="shared" ca="1" si="244"/>
        <v>0</v>
      </c>
      <c r="IR510" s="4">
        <f t="shared" ca="1" si="244"/>
        <v>0</v>
      </c>
      <c r="IS510" s="4">
        <f t="shared" ca="1" si="244"/>
        <v>0</v>
      </c>
      <c r="IT510" s="4">
        <f t="shared" ca="1" si="244"/>
        <v>0</v>
      </c>
      <c r="IU510" s="4">
        <f t="shared" ca="1" si="244"/>
        <v>0</v>
      </c>
      <c r="IV510" s="4">
        <f t="shared" ca="1" si="244"/>
        <v>0</v>
      </c>
      <c r="IW510" s="4">
        <f t="shared" ca="1" si="244"/>
        <v>0</v>
      </c>
      <c r="IX510" s="4">
        <f t="shared" ca="1" si="244"/>
        <v>0</v>
      </c>
      <c r="IY510" s="4">
        <f t="shared" ref="IY510:KQ510" ca="1" si="245">IFERROR(IF($B510&lt;&gt;"",VLOOKUP(IY$421,TabelleK07BI,8,FALSE),""),"")</f>
        <v>0</v>
      </c>
      <c r="IZ510" s="4">
        <f t="shared" ca="1" si="245"/>
        <v>0</v>
      </c>
      <c r="JA510" s="4">
        <f t="shared" ca="1" si="245"/>
        <v>0</v>
      </c>
      <c r="JB510" s="4">
        <f t="shared" ca="1" si="245"/>
        <v>0</v>
      </c>
      <c r="JC510" s="4">
        <f t="shared" ca="1" si="245"/>
        <v>0</v>
      </c>
      <c r="JD510" s="4">
        <f t="shared" ca="1" si="245"/>
        <v>0</v>
      </c>
      <c r="JE510" s="4">
        <f t="shared" ca="1" si="245"/>
        <v>0</v>
      </c>
      <c r="JF510" s="4">
        <f t="shared" ca="1" si="245"/>
        <v>0</v>
      </c>
      <c r="JG510" s="4">
        <f t="shared" ca="1" si="245"/>
        <v>0</v>
      </c>
      <c r="JH510" s="4">
        <f t="shared" ca="1" si="245"/>
        <v>0</v>
      </c>
      <c r="JI510" s="4">
        <f t="shared" ca="1" si="245"/>
        <v>0</v>
      </c>
      <c r="JJ510" s="4">
        <f t="shared" ca="1" si="245"/>
        <v>0</v>
      </c>
      <c r="JK510" s="4">
        <f t="shared" ca="1" si="245"/>
        <v>0</v>
      </c>
      <c r="JL510" s="4">
        <f t="shared" ca="1" si="245"/>
        <v>0</v>
      </c>
      <c r="JM510" s="4">
        <f t="shared" ca="1" si="245"/>
        <v>0</v>
      </c>
      <c r="JN510" s="4">
        <f t="shared" ca="1" si="245"/>
        <v>0</v>
      </c>
      <c r="JO510" s="4">
        <f t="shared" ca="1" si="245"/>
        <v>0</v>
      </c>
      <c r="JP510" s="4">
        <f t="shared" ca="1" si="245"/>
        <v>0</v>
      </c>
      <c r="JQ510" s="4">
        <f t="shared" ca="1" si="245"/>
        <v>0</v>
      </c>
      <c r="JR510" s="4">
        <f t="shared" ca="1" si="245"/>
        <v>0</v>
      </c>
      <c r="JS510" s="4">
        <f t="shared" ca="1" si="245"/>
        <v>0</v>
      </c>
      <c r="JT510" s="4">
        <f t="shared" ca="1" si="245"/>
        <v>0</v>
      </c>
      <c r="JU510" s="4">
        <f t="shared" ca="1" si="245"/>
        <v>0</v>
      </c>
      <c r="JV510" s="4">
        <f t="shared" ca="1" si="245"/>
        <v>0</v>
      </c>
      <c r="JW510" s="4">
        <f t="shared" ca="1" si="245"/>
        <v>0</v>
      </c>
      <c r="JX510" s="4">
        <f t="shared" ca="1" si="245"/>
        <v>0</v>
      </c>
      <c r="JY510" s="4">
        <f t="shared" ca="1" si="245"/>
        <v>0</v>
      </c>
      <c r="JZ510" s="4">
        <f t="shared" ca="1" si="245"/>
        <v>0</v>
      </c>
      <c r="KA510" s="4">
        <f t="shared" ca="1" si="245"/>
        <v>0</v>
      </c>
      <c r="KB510" s="4">
        <f t="shared" ca="1" si="245"/>
        <v>0</v>
      </c>
      <c r="KC510" s="4">
        <f t="shared" ca="1" si="245"/>
        <v>0</v>
      </c>
      <c r="KD510" s="4">
        <f t="shared" ca="1" si="245"/>
        <v>0</v>
      </c>
      <c r="KE510" s="4">
        <f t="shared" ca="1" si="245"/>
        <v>0</v>
      </c>
      <c r="KF510" s="4">
        <f t="shared" ca="1" si="245"/>
        <v>0</v>
      </c>
      <c r="KG510" s="4">
        <f t="shared" ca="1" si="245"/>
        <v>0</v>
      </c>
      <c r="KH510" s="4">
        <f t="shared" ca="1" si="245"/>
        <v>0</v>
      </c>
      <c r="KI510" s="4">
        <f t="shared" ca="1" si="245"/>
        <v>0</v>
      </c>
      <c r="KJ510" s="4">
        <f t="shared" ca="1" si="245"/>
        <v>0</v>
      </c>
      <c r="KK510" s="4">
        <f t="shared" ca="1" si="245"/>
        <v>0</v>
      </c>
      <c r="KL510" s="4">
        <f t="shared" ca="1" si="245"/>
        <v>0</v>
      </c>
      <c r="KM510" s="4">
        <f t="shared" ca="1" si="245"/>
        <v>0</v>
      </c>
      <c r="KN510" s="4">
        <f t="shared" ca="1" si="245"/>
        <v>0</v>
      </c>
      <c r="KO510" s="4">
        <f t="shared" ca="1" si="245"/>
        <v>0</v>
      </c>
      <c r="KP510" s="4">
        <f t="shared" ca="1" si="245"/>
        <v>0</v>
      </c>
      <c r="KQ510" s="4">
        <f t="shared" ca="1" si="245"/>
        <v>0</v>
      </c>
      <c r="KR510" s="4">
        <f ca="1">IFERROR(VLOOKUP($KR$421,TabelleK07BI,8,FALSE),"")</f>
        <v>0</v>
      </c>
      <c r="KS510" s="4">
        <f ca="1">IFERROR(VLOOKUP($KS$421,TabelleK07BI,8,FALSE),"")</f>
        <v>0</v>
      </c>
    </row>
    <row r="511" spans="2:305" ht="12.75" hidden="1" customHeight="1" x14ac:dyDescent="0.2">
      <c r="B511" s="138" t="str">
        <f t="shared" ca="1" si="215"/>
        <v>Reserve 02</v>
      </c>
      <c r="C511" s="4">
        <f t="shared" ref="C511:BN511" ca="1" si="246">IFERROR(IF($B511&lt;&gt;"",VLOOKUP(C$421,TabelleK08BI,8,FALSE),""),"")</f>
        <v>0</v>
      </c>
      <c r="D511" s="4">
        <f t="shared" ca="1" si="246"/>
        <v>0</v>
      </c>
      <c r="E511" s="4">
        <f t="shared" ca="1" si="246"/>
        <v>0</v>
      </c>
      <c r="F511" s="4">
        <f t="shared" ca="1" si="246"/>
        <v>0</v>
      </c>
      <c r="G511" s="4">
        <f t="shared" ca="1" si="246"/>
        <v>0</v>
      </c>
      <c r="H511" s="4">
        <f t="shared" ca="1" si="246"/>
        <v>0</v>
      </c>
      <c r="I511" s="4">
        <f t="shared" ca="1" si="246"/>
        <v>0</v>
      </c>
      <c r="J511" s="4">
        <f t="shared" ca="1" si="246"/>
        <v>0</v>
      </c>
      <c r="K511" s="4">
        <f t="shared" ca="1" si="246"/>
        <v>0</v>
      </c>
      <c r="L511" s="4">
        <f t="shared" ca="1" si="246"/>
        <v>0</v>
      </c>
      <c r="M511" s="4">
        <f t="shared" ca="1" si="246"/>
        <v>0</v>
      </c>
      <c r="N511" s="4">
        <f t="shared" ca="1" si="246"/>
        <v>0</v>
      </c>
      <c r="O511" s="4">
        <f t="shared" ca="1" si="246"/>
        <v>0</v>
      </c>
      <c r="P511" s="4">
        <f t="shared" ca="1" si="246"/>
        <v>0</v>
      </c>
      <c r="Q511" s="4">
        <f t="shared" ca="1" si="246"/>
        <v>0</v>
      </c>
      <c r="R511" s="4">
        <f t="shared" ca="1" si="246"/>
        <v>0</v>
      </c>
      <c r="S511" s="4">
        <f t="shared" ca="1" si="246"/>
        <v>0</v>
      </c>
      <c r="T511" s="4">
        <f t="shared" ca="1" si="246"/>
        <v>0</v>
      </c>
      <c r="U511" s="4">
        <f t="shared" ca="1" si="246"/>
        <v>0</v>
      </c>
      <c r="V511" s="4">
        <f t="shared" ca="1" si="246"/>
        <v>0</v>
      </c>
      <c r="W511" s="4">
        <f t="shared" ca="1" si="246"/>
        <v>0</v>
      </c>
      <c r="X511" s="4">
        <f t="shared" ca="1" si="246"/>
        <v>0</v>
      </c>
      <c r="Y511" s="4">
        <f t="shared" ca="1" si="246"/>
        <v>0</v>
      </c>
      <c r="Z511" s="4">
        <f t="shared" ca="1" si="246"/>
        <v>0</v>
      </c>
      <c r="AA511" s="4">
        <f t="shared" ca="1" si="246"/>
        <v>0</v>
      </c>
      <c r="AB511" s="4">
        <f t="shared" ca="1" si="246"/>
        <v>0</v>
      </c>
      <c r="AC511" s="4">
        <f t="shared" ca="1" si="246"/>
        <v>0</v>
      </c>
      <c r="AD511" s="4">
        <f t="shared" ca="1" si="246"/>
        <v>0</v>
      </c>
      <c r="AE511" s="4">
        <f t="shared" ca="1" si="246"/>
        <v>0</v>
      </c>
      <c r="AF511" s="4">
        <f t="shared" ca="1" si="246"/>
        <v>0</v>
      </c>
      <c r="AG511" s="4">
        <f t="shared" ca="1" si="246"/>
        <v>0</v>
      </c>
      <c r="AH511" s="4">
        <f t="shared" ca="1" si="246"/>
        <v>0</v>
      </c>
      <c r="AI511" s="4">
        <f t="shared" ca="1" si="246"/>
        <v>0</v>
      </c>
      <c r="AJ511" s="4">
        <f t="shared" ca="1" si="246"/>
        <v>0</v>
      </c>
      <c r="AK511" s="4">
        <f t="shared" ca="1" si="246"/>
        <v>0</v>
      </c>
      <c r="AL511" s="4">
        <f t="shared" ca="1" si="246"/>
        <v>0</v>
      </c>
      <c r="AM511" s="4">
        <f t="shared" ca="1" si="246"/>
        <v>0</v>
      </c>
      <c r="AN511" s="4">
        <f t="shared" ca="1" si="246"/>
        <v>0</v>
      </c>
      <c r="AO511" s="4">
        <f t="shared" ca="1" si="246"/>
        <v>0</v>
      </c>
      <c r="AP511" s="4">
        <f t="shared" ca="1" si="246"/>
        <v>0</v>
      </c>
      <c r="AQ511" s="4">
        <f t="shared" ca="1" si="246"/>
        <v>0</v>
      </c>
      <c r="AR511" s="4">
        <f t="shared" ca="1" si="246"/>
        <v>0</v>
      </c>
      <c r="AS511" s="4">
        <f t="shared" ca="1" si="246"/>
        <v>0</v>
      </c>
      <c r="AT511" s="4">
        <f t="shared" ca="1" si="246"/>
        <v>0</v>
      </c>
      <c r="AU511" s="4">
        <f t="shared" ca="1" si="246"/>
        <v>0</v>
      </c>
      <c r="AV511" s="4">
        <f t="shared" ca="1" si="246"/>
        <v>0</v>
      </c>
      <c r="AW511" s="4">
        <f t="shared" ca="1" si="246"/>
        <v>0</v>
      </c>
      <c r="AX511" s="4">
        <f t="shared" ca="1" si="246"/>
        <v>0</v>
      </c>
      <c r="AY511" s="4">
        <f t="shared" ca="1" si="246"/>
        <v>0</v>
      </c>
      <c r="AZ511" s="4">
        <f t="shared" ca="1" si="246"/>
        <v>0</v>
      </c>
      <c r="BA511" s="4">
        <f t="shared" ca="1" si="246"/>
        <v>0</v>
      </c>
      <c r="BB511" s="4">
        <f t="shared" ca="1" si="246"/>
        <v>0</v>
      </c>
      <c r="BC511" s="4">
        <f t="shared" ca="1" si="246"/>
        <v>0</v>
      </c>
      <c r="BD511" s="4">
        <f t="shared" ca="1" si="246"/>
        <v>0</v>
      </c>
      <c r="BE511" s="4">
        <f t="shared" ca="1" si="246"/>
        <v>0</v>
      </c>
      <c r="BF511" s="4">
        <f t="shared" ca="1" si="246"/>
        <v>0</v>
      </c>
      <c r="BG511" s="4">
        <f t="shared" ca="1" si="246"/>
        <v>0</v>
      </c>
      <c r="BH511" s="4">
        <f t="shared" ca="1" si="246"/>
        <v>0</v>
      </c>
      <c r="BI511" s="4">
        <f t="shared" ca="1" si="246"/>
        <v>0</v>
      </c>
      <c r="BJ511" s="4">
        <f t="shared" ca="1" si="246"/>
        <v>0</v>
      </c>
      <c r="BK511" s="4">
        <f t="shared" ca="1" si="246"/>
        <v>0</v>
      </c>
      <c r="BL511" s="4">
        <f t="shared" ca="1" si="246"/>
        <v>0</v>
      </c>
      <c r="BM511" s="4">
        <f t="shared" ca="1" si="246"/>
        <v>0</v>
      </c>
      <c r="BN511" s="4">
        <f t="shared" ca="1" si="246"/>
        <v>0</v>
      </c>
      <c r="BO511" s="4">
        <f t="shared" ref="BO511:DZ511" ca="1" si="247">IFERROR(IF($B511&lt;&gt;"",VLOOKUP(BO$421,TabelleK08BI,8,FALSE),""),"")</f>
        <v>0</v>
      </c>
      <c r="BP511" s="4">
        <f t="shared" ca="1" si="247"/>
        <v>0</v>
      </c>
      <c r="BQ511" s="4">
        <f t="shared" ca="1" si="247"/>
        <v>0</v>
      </c>
      <c r="BR511" s="4">
        <f t="shared" ca="1" si="247"/>
        <v>0</v>
      </c>
      <c r="BS511" s="4">
        <f t="shared" ca="1" si="247"/>
        <v>0</v>
      </c>
      <c r="BT511" s="4">
        <f t="shared" ca="1" si="247"/>
        <v>0</v>
      </c>
      <c r="BU511" s="4">
        <f t="shared" ca="1" si="247"/>
        <v>0</v>
      </c>
      <c r="BV511" s="4">
        <f t="shared" ca="1" si="247"/>
        <v>0</v>
      </c>
      <c r="BW511" s="4">
        <f t="shared" ca="1" si="247"/>
        <v>0</v>
      </c>
      <c r="BX511" s="4">
        <f t="shared" ca="1" si="247"/>
        <v>0</v>
      </c>
      <c r="BY511" s="4">
        <f t="shared" ca="1" si="247"/>
        <v>0</v>
      </c>
      <c r="BZ511" s="4">
        <f t="shared" ca="1" si="247"/>
        <v>0</v>
      </c>
      <c r="CA511" s="4">
        <f t="shared" ca="1" si="247"/>
        <v>0</v>
      </c>
      <c r="CB511" s="4">
        <f t="shared" ca="1" si="247"/>
        <v>0</v>
      </c>
      <c r="CC511" s="4">
        <f t="shared" ca="1" si="247"/>
        <v>0</v>
      </c>
      <c r="CD511" s="4">
        <f t="shared" ca="1" si="247"/>
        <v>0</v>
      </c>
      <c r="CE511" s="4">
        <f t="shared" ca="1" si="247"/>
        <v>0</v>
      </c>
      <c r="CF511" s="4">
        <f t="shared" ca="1" si="247"/>
        <v>0</v>
      </c>
      <c r="CG511" s="4">
        <f t="shared" ca="1" si="247"/>
        <v>0</v>
      </c>
      <c r="CH511" s="4">
        <f t="shared" ca="1" si="247"/>
        <v>0</v>
      </c>
      <c r="CI511" s="4">
        <f t="shared" ca="1" si="247"/>
        <v>0</v>
      </c>
      <c r="CJ511" s="4">
        <f t="shared" ca="1" si="247"/>
        <v>0</v>
      </c>
      <c r="CK511" s="4">
        <f t="shared" ca="1" si="247"/>
        <v>0</v>
      </c>
      <c r="CL511" s="4">
        <f t="shared" ca="1" si="247"/>
        <v>0</v>
      </c>
      <c r="CM511" s="4">
        <f t="shared" ca="1" si="247"/>
        <v>0</v>
      </c>
      <c r="CN511" s="4">
        <f t="shared" ca="1" si="247"/>
        <v>0</v>
      </c>
      <c r="CO511" s="4">
        <f t="shared" ca="1" si="247"/>
        <v>0</v>
      </c>
      <c r="CP511" s="4">
        <f t="shared" ca="1" si="247"/>
        <v>0</v>
      </c>
      <c r="CQ511" s="4">
        <f t="shared" ca="1" si="247"/>
        <v>0</v>
      </c>
      <c r="CR511" s="4">
        <f t="shared" ca="1" si="247"/>
        <v>0</v>
      </c>
      <c r="CS511" s="4">
        <f t="shared" ca="1" si="247"/>
        <v>0</v>
      </c>
      <c r="CT511" s="4">
        <f t="shared" ca="1" si="247"/>
        <v>0</v>
      </c>
      <c r="CU511" s="4">
        <f t="shared" ca="1" si="247"/>
        <v>0</v>
      </c>
      <c r="CV511" s="4">
        <f t="shared" ca="1" si="247"/>
        <v>0</v>
      </c>
      <c r="CW511" s="4">
        <f t="shared" ca="1" si="247"/>
        <v>0</v>
      </c>
      <c r="CX511" s="4">
        <f t="shared" ca="1" si="247"/>
        <v>0</v>
      </c>
      <c r="CY511" s="4">
        <f t="shared" ca="1" si="247"/>
        <v>0</v>
      </c>
      <c r="CZ511" s="4">
        <f t="shared" ca="1" si="247"/>
        <v>0</v>
      </c>
      <c r="DA511" s="4">
        <f t="shared" ca="1" si="247"/>
        <v>0</v>
      </c>
      <c r="DB511" s="4">
        <f t="shared" ca="1" si="247"/>
        <v>0</v>
      </c>
      <c r="DC511" s="4">
        <f t="shared" ca="1" si="247"/>
        <v>0</v>
      </c>
      <c r="DD511" s="4">
        <f t="shared" ca="1" si="247"/>
        <v>0</v>
      </c>
      <c r="DE511" s="4">
        <f t="shared" ca="1" si="247"/>
        <v>0</v>
      </c>
      <c r="DF511" s="4">
        <f t="shared" ca="1" si="247"/>
        <v>0</v>
      </c>
      <c r="DG511" s="4">
        <f t="shared" ca="1" si="247"/>
        <v>0</v>
      </c>
      <c r="DH511" s="4">
        <f t="shared" ca="1" si="247"/>
        <v>0</v>
      </c>
      <c r="DI511" s="4">
        <f t="shared" ca="1" si="247"/>
        <v>0</v>
      </c>
      <c r="DJ511" s="4">
        <f t="shared" ca="1" si="247"/>
        <v>0</v>
      </c>
      <c r="DK511" s="4">
        <f t="shared" ca="1" si="247"/>
        <v>0</v>
      </c>
      <c r="DL511" s="4">
        <f t="shared" ca="1" si="247"/>
        <v>0</v>
      </c>
      <c r="DM511" s="4">
        <f t="shared" ca="1" si="247"/>
        <v>0</v>
      </c>
      <c r="DN511" s="4">
        <f t="shared" ca="1" si="247"/>
        <v>0</v>
      </c>
      <c r="DO511" s="4">
        <f t="shared" ca="1" si="247"/>
        <v>0</v>
      </c>
      <c r="DP511" s="4">
        <f t="shared" ca="1" si="247"/>
        <v>0</v>
      </c>
      <c r="DQ511" s="4">
        <f t="shared" ca="1" si="247"/>
        <v>0</v>
      </c>
      <c r="DR511" s="4">
        <f t="shared" ca="1" si="247"/>
        <v>0</v>
      </c>
      <c r="DS511" s="4">
        <f t="shared" ca="1" si="247"/>
        <v>0</v>
      </c>
      <c r="DT511" s="4">
        <f t="shared" ca="1" si="247"/>
        <v>0</v>
      </c>
      <c r="DU511" s="4">
        <f t="shared" ca="1" si="247"/>
        <v>0</v>
      </c>
      <c r="DV511" s="4">
        <f t="shared" ca="1" si="247"/>
        <v>0</v>
      </c>
      <c r="DW511" s="4">
        <f t="shared" ca="1" si="247"/>
        <v>0</v>
      </c>
      <c r="DX511" s="4">
        <f t="shared" ca="1" si="247"/>
        <v>0</v>
      </c>
      <c r="DY511" s="4">
        <f t="shared" ca="1" si="247"/>
        <v>0</v>
      </c>
      <c r="DZ511" s="4">
        <f t="shared" ca="1" si="247"/>
        <v>0</v>
      </c>
      <c r="EA511" s="4">
        <f t="shared" ref="EA511:GL511" ca="1" si="248">IFERROR(IF($B511&lt;&gt;"",VLOOKUP(EA$421,TabelleK08BI,8,FALSE),""),"")</f>
        <v>0</v>
      </c>
      <c r="EB511" s="4">
        <f t="shared" ca="1" si="248"/>
        <v>0</v>
      </c>
      <c r="EC511" s="4">
        <f t="shared" ca="1" si="248"/>
        <v>0</v>
      </c>
      <c r="ED511" s="4">
        <f t="shared" ca="1" si="248"/>
        <v>0</v>
      </c>
      <c r="EE511" s="4">
        <f t="shared" ca="1" si="248"/>
        <v>0</v>
      </c>
      <c r="EF511" s="4">
        <f t="shared" ca="1" si="248"/>
        <v>0</v>
      </c>
      <c r="EG511" s="4">
        <f t="shared" ca="1" si="248"/>
        <v>0</v>
      </c>
      <c r="EH511" s="4">
        <f t="shared" ca="1" si="248"/>
        <v>0</v>
      </c>
      <c r="EI511" s="4">
        <f t="shared" ca="1" si="248"/>
        <v>0</v>
      </c>
      <c r="EJ511" s="4">
        <f t="shared" ca="1" si="248"/>
        <v>0</v>
      </c>
      <c r="EK511" s="4">
        <f t="shared" ca="1" si="248"/>
        <v>0</v>
      </c>
      <c r="EL511" s="4">
        <f t="shared" ca="1" si="248"/>
        <v>0</v>
      </c>
      <c r="EM511" s="4">
        <f t="shared" ca="1" si="248"/>
        <v>0</v>
      </c>
      <c r="EN511" s="4">
        <f t="shared" ca="1" si="248"/>
        <v>0</v>
      </c>
      <c r="EO511" s="4">
        <f t="shared" ca="1" si="248"/>
        <v>0</v>
      </c>
      <c r="EP511" s="4">
        <f t="shared" ca="1" si="248"/>
        <v>0</v>
      </c>
      <c r="EQ511" s="4">
        <f t="shared" ca="1" si="248"/>
        <v>0</v>
      </c>
      <c r="ER511" s="4">
        <f t="shared" ca="1" si="248"/>
        <v>0</v>
      </c>
      <c r="ES511" s="4">
        <f t="shared" ca="1" si="248"/>
        <v>0</v>
      </c>
      <c r="ET511" s="4">
        <f t="shared" ca="1" si="248"/>
        <v>0</v>
      </c>
      <c r="EU511" s="4">
        <f t="shared" ca="1" si="248"/>
        <v>0</v>
      </c>
      <c r="EV511" s="4">
        <f t="shared" ca="1" si="248"/>
        <v>0</v>
      </c>
      <c r="EW511" s="4">
        <f t="shared" ca="1" si="248"/>
        <v>0</v>
      </c>
      <c r="EX511" s="4">
        <f t="shared" ca="1" si="248"/>
        <v>0</v>
      </c>
      <c r="EY511" s="4">
        <f t="shared" ca="1" si="248"/>
        <v>0</v>
      </c>
      <c r="EZ511" s="4">
        <f t="shared" ca="1" si="248"/>
        <v>0</v>
      </c>
      <c r="FA511" s="4">
        <f t="shared" ca="1" si="248"/>
        <v>0</v>
      </c>
      <c r="FB511" s="4">
        <f t="shared" ca="1" si="248"/>
        <v>0</v>
      </c>
      <c r="FC511" s="4">
        <f t="shared" ca="1" si="248"/>
        <v>0</v>
      </c>
      <c r="FD511" s="4">
        <f t="shared" ca="1" si="248"/>
        <v>0</v>
      </c>
      <c r="FE511" s="4">
        <f t="shared" ca="1" si="248"/>
        <v>0</v>
      </c>
      <c r="FF511" s="4">
        <f t="shared" ca="1" si="248"/>
        <v>0</v>
      </c>
      <c r="FG511" s="4">
        <f t="shared" ca="1" si="248"/>
        <v>0</v>
      </c>
      <c r="FH511" s="4">
        <f t="shared" ca="1" si="248"/>
        <v>0</v>
      </c>
      <c r="FI511" s="4">
        <f t="shared" ca="1" si="248"/>
        <v>0</v>
      </c>
      <c r="FJ511" s="4">
        <f t="shared" ca="1" si="248"/>
        <v>0</v>
      </c>
      <c r="FK511" s="4">
        <f t="shared" ca="1" si="248"/>
        <v>0</v>
      </c>
      <c r="FL511" s="4">
        <f t="shared" ca="1" si="248"/>
        <v>0</v>
      </c>
      <c r="FM511" s="4">
        <f t="shared" ca="1" si="248"/>
        <v>0</v>
      </c>
      <c r="FN511" s="4">
        <f t="shared" ca="1" si="248"/>
        <v>0</v>
      </c>
      <c r="FO511" s="4">
        <f t="shared" ca="1" si="248"/>
        <v>0</v>
      </c>
      <c r="FP511" s="4">
        <f t="shared" ca="1" si="248"/>
        <v>0</v>
      </c>
      <c r="FQ511" s="4">
        <f t="shared" ca="1" si="248"/>
        <v>0</v>
      </c>
      <c r="FR511" s="4">
        <f t="shared" ca="1" si="248"/>
        <v>0</v>
      </c>
      <c r="FS511" s="4">
        <f t="shared" ca="1" si="248"/>
        <v>0</v>
      </c>
      <c r="FT511" s="4">
        <f t="shared" ca="1" si="248"/>
        <v>0</v>
      </c>
      <c r="FU511" s="4">
        <f t="shared" ca="1" si="248"/>
        <v>0</v>
      </c>
      <c r="FV511" s="4">
        <f t="shared" ca="1" si="248"/>
        <v>0</v>
      </c>
      <c r="FW511" s="4">
        <f t="shared" ca="1" si="248"/>
        <v>0</v>
      </c>
      <c r="FX511" s="4">
        <f t="shared" ca="1" si="248"/>
        <v>0</v>
      </c>
      <c r="FY511" s="4">
        <f t="shared" ca="1" si="248"/>
        <v>0</v>
      </c>
      <c r="FZ511" s="4">
        <f t="shared" ca="1" si="248"/>
        <v>0</v>
      </c>
      <c r="GA511" s="4">
        <f t="shared" ca="1" si="248"/>
        <v>0</v>
      </c>
      <c r="GB511" s="4">
        <f t="shared" ca="1" si="248"/>
        <v>0</v>
      </c>
      <c r="GC511" s="4">
        <f t="shared" ca="1" si="248"/>
        <v>0</v>
      </c>
      <c r="GD511" s="4">
        <f t="shared" ca="1" si="248"/>
        <v>0</v>
      </c>
      <c r="GE511" s="4">
        <f t="shared" ca="1" si="248"/>
        <v>0</v>
      </c>
      <c r="GF511" s="4">
        <f t="shared" ca="1" si="248"/>
        <v>0</v>
      </c>
      <c r="GG511" s="4">
        <f t="shared" ca="1" si="248"/>
        <v>0</v>
      </c>
      <c r="GH511" s="4">
        <f t="shared" ca="1" si="248"/>
        <v>0</v>
      </c>
      <c r="GI511" s="4">
        <f t="shared" ca="1" si="248"/>
        <v>0</v>
      </c>
      <c r="GJ511" s="4">
        <f t="shared" ca="1" si="248"/>
        <v>0</v>
      </c>
      <c r="GK511" s="4">
        <f t="shared" ca="1" si="248"/>
        <v>0</v>
      </c>
      <c r="GL511" s="4">
        <f t="shared" ca="1" si="248"/>
        <v>0</v>
      </c>
      <c r="GM511" s="4">
        <f t="shared" ref="GM511:IX511" ca="1" si="249">IFERROR(IF($B511&lt;&gt;"",VLOOKUP(GM$421,TabelleK08BI,8,FALSE),""),"")</f>
        <v>0</v>
      </c>
      <c r="GN511" s="4">
        <f t="shared" ca="1" si="249"/>
        <v>0</v>
      </c>
      <c r="GO511" s="4">
        <f t="shared" ca="1" si="249"/>
        <v>0</v>
      </c>
      <c r="GP511" s="4">
        <f t="shared" ca="1" si="249"/>
        <v>0</v>
      </c>
      <c r="GQ511" s="4">
        <f t="shared" ca="1" si="249"/>
        <v>0</v>
      </c>
      <c r="GR511" s="4">
        <f t="shared" ca="1" si="249"/>
        <v>0</v>
      </c>
      <c r="GS511" s="4">
        <f t="shared" ca="1" si="249"/>
        <v>0</v>
      </c>
      <c r="GT511" s="4">
        <f t="shared" ca="1" si="249"/>
        <v>0</v>
      </c>
      <c r="GU511" s="4">
        <f t="shared" ca="1" si="249"/>
        <v>0</v>
      </c>
      <c r="GV511" s="4">
        <f t="shared" ca="1" si="249"/>
        <v>0</v>
      </c>
      <c r="GW511" s="4">
        <f t="shared" ca="1" si="249"/>
        <v>0</v>
      </c>
      <c r="GX511" s="4">
        <f t="shared" ca="1" si="249"/>
        <v>0</v>
      </c>
      <c r="GY511" s="4">
        <f t="shared" ca="1" si="249"/>
        <v>0</v>
      </c>
      <c r="GZ511" s="4">
        <f t="shared" ca="1" si="249"/>
        <v>0</v>
      </c>
      <c r="HA511" s="4">
        <f t="shared" ca="1" si="249"/>
        <v>0</v>
      </c>
      <c r="HB511" s="4">
        <f t="shared" ca="1" si="249"/>
        <v>0</v>
      </c>
      <c r="HC511" s="4">
        <f t="shared" ca="1" si="249"/>
        <v>0</v>
      </c>
      <c r="HD511" s="4">
        <f t="shared" ca="1" si="249"/>
        <v>0</v>
      </c>
      <c r="HE511" s="4">
        <f t="shared" ca="1" si="249"/>
        <v>0</v>
      </c>
      <c r="HF511" s="4">
        <f t="shared" ca="1" si="249"/>
        <v>0</v>
      </c>
      <c r="HG511" s="4">
        <f t="shared" ca="1" si="249"/>
        <v>0</v>
      </c>
      <c r="HH511" s="4">
        <f t="shared" ca="1" si="249"/>
        <v>0</v>
      </c>
      <c r="HI511" s="4">
        <f t="shared" ca="1" si="249"/>
        <v>0</v>
      </c>
      <c r="HJ511" s="4">
        <f t="shared" ca="1" si="249"/>
        <v>0</v>
      </c>
      <c r="HK511" s="4">
        <f t="shared" ca="1" si="249"/>
        <v>0</v>
      </c>
      <c r="HL511" s="4">
        <f t="shared" ca="1" si="249"/>
        <v>0</v>
      </c>
      <c r="HM511" s="4">
        <f t="shared" ca="1" si="249"/>
        <v>0</v>
      </c>
      <c r="HN511" s="4">
        <f t="shared" ca="1" si="249"/>
        <v>0</v>
      </c>
      <c r="HO511" s="4">
        <f t="shared" ca="1" si="249"/>
        <v>0</v>
      </c>
      <c r="HP511" s="4">
        <f t="shared" ca="1" si="249"/>
        <v>0</v>
      </c>
      <c r="HQ511" s="4">
        <f t="shared" ca="1" si="249"/>
        <v>0</v>
      </c>
      <c r="HR511" s="4">
        <f t="shared" ca="1" si="249"/>
        <v>0</v>
      </c>
      <c r="HS511" s="4">
        <f t="shared" ca="1" si="249"/>
        <v>0</v>
      </c>
      <c r="HT511" s="4">
        <f t="shared" ca="1" si="249"/>
        <v>0</v>
      </c>
      <c r="HU511" s="4">
        <f t="shared" ca="1" si="249"/>
        <v>0</v>
      </c>
      <c r="HV511" s="4">
        <f t="shared" ca="1" si="249"/>
        <v>0</v>
      </c>
      <c r="HW511" s="4">
        <f t="shared" ca="1" si="249"/>
        <v>0</v>
      </c>
      <c r="HX511" s="4">
        <f t="shared" ca="1" si="249"/>
        <v>0</v>
      </c>
      <c r="HY511" s="4">
        <f t="shared" ca="1" si="249"/>
        <v>0</v>
      </c>
      <c r="HZ511" s="4">
        <f t="shared" ca="1" si="249"/>
        <v>0</v>
      </c>
      <c r="IA511" s="4">
        <f t="shared" ca="1" si="249"/>
        <v>0</v>
      </c>
      <c r="IB511" s="4">
        <f t="shared" ca="1" si="249"/>
        <v>0</v>
      </c>
      <c r="IC511" s="4">
        <f t="shared" ca="1" si="249"/>
        <v>0</v>
      </c>
      <c r="ID511" s="4">
        <f t="shared" ca="1" si="249"/>
        <v>0</v>
      </c>
      <c r="IE511" s="4">
        <f t="shared" ca="1" si="249"/>
        <v>0</v>
      </c>
      <c r="IF511" s="4">
        <f t="shared" ca="1" si="249"/>
        <v>0</v>
      </c>
      <c r="IG511" s="4">
        <f t="shared" ca="1" si="249"/>
        <v>0</v>
      </c>
      <c r="IH511" s="4">
        <f t="shared" ca="1" si="249"/>
        <v>0</v>
      </c>
      <c r="II511" s="4">
        <f t="shared" ca="1" si="249"/>
        <v>0</v>
      </c>
      <c r="IJ511" s="4">
        <f t="shared" ca="1" si="249"/>
        <v>0</v>
      </c>
      <c r="IK511" s="4">
        <f t="shared" ca="1" si="249"/>
        <v>0</v>
      </c>
      <c r="IL511" s="4">
        <f t="shared" ca="1" si="249"/>
        <v>0</v>
      </c>
      <c r="IM511" s="4">
        <f t="shared" ca="1" si="249"/>
        <v>0</v>
      </c>
      <c r="IN511" s="4">
        <f t="shared" ca="1" si="249"/>
        <v>0</v>
      </c>
      <c r="IO511" s="4">
        <f t="shared" ca="1" si="249"/>
        <v>0</v>
      </c>
      <c r="IP511" s="4">
        <f t="shared" ca="1" si="249"/>
        <v>0</v>
      </c>
      <c r="IQ511" s="4">
        <f t="shared" ca="1" si="249"/>
        <v>0</v>
      </c>
      <c r="IR511" s="4">
        <f t="shared" ca="1" si="249"/>
        <v>0</v>
      </c>
      <c r="IS511" s="4">
        <f t="shared" ca="1" si="249"/>
        <v>0</v>
      </c>
      <c r="IT511" s="4">
        <f t="shared" ca="1" si="249"/>
        <v>0</v>
      </c>
      <c r="IU511" s="4">
        <f t="shared" ca="1" si="249"/>
        <v>0</v>
      </c>
      <c r="IV511" s="4">
        <f t="shared" ca="1" si="249"/>
        <v>0</v>
      </c>
      <c r="IW511" s="4">
        <f t="shared" ca="1" si="249"/>
        <v>0</v>
      </c>
      <c r="IX511" s="4">
        <f t="shared" ca="1" si="249"/>
        <v>0</v>
      </c>
      <c r="IY511" s="4">
        <f t="shared" ref="IY511:KQ511" ca="1" si="250">IFERROR(IF($B511&lt;&gt;"",VLOOKUP(IY$421,TabelleK08BI,8,FALSE),""),"")</f>
        <v>0</v>
      </c>
      <c r="IZ511" s="4">
        <f t="shared" ca="1" si="250"/>
        <v>0</v>
      </c>
      <c r="JA511" s="4">
        <f t="shared" ca="1" si="250"/>
        <v>0</v>
      </c>
      <c r="JB511" s="4">
        <f t="shared" ca="1" si="250"/>
        <v>0</v>
      </c>
      <c r="JC511" s="4">
        <f t="shared" ca="1" si="250"/>
        <v>0</v>
      </c>
      <c r="JD511" s="4">
        <f t="shared" ca="1" si="250"/>
        <v>0</v>
      </c>
      <c r="JE511" s="4">
        <f t="shared" ca="1" si="250"/>
        <v>0</v>
      </c>
      <c r="JF511" s="4">
        <f t="shared" ca="1" si="250"/>
        <v>0</v>
      </c>
      <c r="JG511" s="4">
        <f t="shared" ca="1" si="250"/>
        <v>0</v>
      </c>
      <c r="JH511" s="4">
        <f t="shared" ca="1" si="250"/>
        <v>0</v>
      </c>
      <c r="JI511" s="4">
        <f t="shared" ca="1" si="250"/>
        <v>0</v>
      </c>
      <c r="JJ511" s="4">
        <f t="shared" ca="1" si="250"/>
        <v>0</v>
      </c>
      <c r="JK511" s="4">
        <f t="shared" ca="1" si="250"/>
        <v>0</v>
      </c>
      <c r="JL511" s="4">
        <f t="shared" ca="1" si="250"/>
        <v>0</v>
      </c>
      <c r="JM511" s="4">
        <f t="shared" ca="1" si="250"/>
        <v>0</v>
      </c>
      <c r="JN511" s="4">
        <f t="shared" ca="1" si="250"/>
        <v>0</v>
      </c>
      <c r="JO511" s="4">
        <f t="shared" ca="1" si="250"/>
        <v>0</v>
      </c>
      <c r="JP511" s="4">
        <f t="shared" ca="1" si="250"/>
        <v>0</v>
      </c>
      <c r="JQ511" s="4">
        <f t="shared" ca="1" si="250"/>
        <v>0</v>
      </c>
      <c r="JR511" s="4">
        <f t="shared" ca="1" si="250"/>
        <v>0</v>
      </c>
      <c r="JS511" s="4">
        <f t="shared" ca="1" si="250"/>
        <v>0</v>
      </c>
      <c r="JT511" s="4">
        <f t="shared" ca="1" si="250"/>
        <v>0</v>
      </c>
      <c r="JU511" s="4">
        <f t="shared" ca="1" si="250"/>
        <v>0</v>
      </c>
      <c r="JV511" s="4">
        <f t="shared" ca="1" si="250"/>
        <v>0</v>
      </c>
      <c r="JW511" s="4">
        <f t="shared" ca="1" si="250"/>
        <v>0</v>
      </c>
      <c r="JX511" s="4">
        <f t="shared" ca="1" si="250"/>
        <v>0</v>
      </c>
      <c r="JY511" s="4">
        <f t="shared" ca="1" si="250"/>
        <v>0</v>
      </c>
      <c r="JZ511" s="4">
        <f t="shared" ca="1" si="250"/>
        <v>0</v>
      </c>
      <c r="KA511" s="4">
        <f t="shared" ca="1" si="250"/>
        <v>0</v>
      </c>
      <c r="KB511" s="4">
        <f t="shared" ca="1" si="250"/>
        <v>0</v>
      </c>
      <c r="KC511" s="4">
        <f t="shared" ca="1" si="250"/>
        <v>0</v>
      </c>
      <c r="KD511" s="4">
        <f t="shared" ca="1" si="250"/>
        <v>0</v>
      </c>
      <c r="KE511" s="4">
        <f t="shared" ca="1" si="250"/>
        <v>0</v>
      </c>
      <c r="KF511" s="4">
        <f t="shared" ca="1" si="250"/>
        <v>0</v>
      </c>
      <c r="KG511" s="4">
        <f t="shared" ca="1" si="250"/>
        <v>0</v>
      </c>
      <c r="KH511" s="4">
        <f t="shared" ca="1" si="250"/>
        <v>0</v>
      </c>
      <c r="KI511" s="4">
        <f t="shared" ca="1" si="250"/>
        <v>0</v>
      </c>
      <c r="KJ511" s="4">
        <f t="shared" ca="1" si="250"/>
        <v>0</v>
      </c>
      <c r="KK511" s="4">
        <f t="shared" ca="1" si="250"/>
        <v>0</v>
      </c>
      <c r="KL511" s="4">
        <f t="shared" ca="1" si="250"/>
        <v>0</v>
      </c>
      <c r="KM511" s="4">
        <f t="shared" ca="1" si="250"/>
        <v>0</v>
      </c>
      <c r="KN511" s="4">
        <f t="shared" ca="1" si="250"/>
        <v>0</v>
      </c>
      <c r="KO511" s="4">
        <f t="shared" ca="1" si="250"/>
        <v>0</v>
      </c>
      <c r="KP511" s="4">
        <f t="shared" ca="1" si="250"/>
        <v>0</v>
      </c>
      <c r="KQ511" s="4">
        <f t="shared" ca="1" si="250"/>
        <v>0</v>
      </c>
      <c r="KR511" s="4">
        <f ca="1">IFERROR(VLOOKUP($KR$421,TabelleK08BI,8,FALSE),"")</f>
        <v>0</v>
      </c>
      <c r="KS511" s="4">
        <f ca="1">IFERROR(VLOOKUP($KS$421,TabelleK08BI,8,FALSE),"")</f>
        <v>0</v>
      </c>
    </row>
    <row r="512" spans="2:305" ht="12.75" hidden="1" customHeight="1" x14ac:dyDescent="0.2">
      <c r="B512" s="138" t="str">
        <f t="shared" ca="1" si="215"/>
        <v>Reserve 03</v>
      </c>
      <c r="C512" s="4">
        <f t="shared" ref="C512:BN512" ca="1" si="251">IFERROR(IF($B512&lt;&gt;"",VLOOKUP(C$421,TabelleK09BI,8,FALSE),""),"")</f>
        <v>0</v>
      </c>
      <c r="D512" s="4">
        <f t="shared" ca="1" si="251"/>
        <v>0</v>
      </c>
      <c r="E512" s="4">
        <f t="shared" ca="1" si="251"/>
        <v>0</v>
      </c>
      <c r="F512" s="4">
        <f t="shared" ca="1" si="251"/>
        <v>0</v>
      </c>
      <c r="G512" s="4">
        <f t="shared" ca="1" si="251"/>
        <v>0</v>
      </c>
      <c r="H512" s="4">
        <f t="shared" ca="1" si="251"/>
        <v>0</v>
      </c>
      <c r="I512" s="4">
        <f t="shared" ca="1" si="251"/>
        <v>0</v>
      </c>
      <c r="J512" s="4">
        <f t="shared" ca="1" si="251"/>
        <v>0</v>
      </c>
      <c r="K512" s="4">
        <f t="shared" ca="1" si="251"/>
        <v>0</v>
      </c>
      <c r="L512" s="4">
        <f t="shared" ca="1" si="251"/>
        <v>0</v>
      </c>
      <c r="M512" s="4">
        <f t="shared" ca="1" si="251"/>
        <v>0</v>
      </c>
      <c r="N512" s="4">
        <f t="shared" ca="1" si="251"/>
        <v>0</v>
      </c>
      <c r="O512" s="4">
        <f t="shared" ca="1" si="251"/>
        <v>0</v>
      </c>
      <c r="P512" s="4">
        <f t="shared" ca="1" si="251"/>
        <v>0</v>
      </c>
      <c r="Q512" s="4">
        <f t="shared" ca="1" si="251"/>
        <v>0</v>
      </c>
      <c r="R512" s="4">
        <f t="shared" ca="1" si="251"/>
        <v>0</v>
      </c>
      <c r="S512" s="4">
        <f t="shared" ca="1" si="251"/>
        <v>0</v>
      </c>
      <c r="T512" s="4">
        <f t="shared" ca="1" si="251"/>
        <v>0</v>
      </c>
      <c r="U512" s="4">
        <f t="shared" ca="1" si="251"/>
        <v>0</v>
      </c>
      <c r="V512" s="4">
        <f t="shared" ca="1" si="251"/>
        <v>0</v>
      </c>
      <c r="W512" s="4">
        <f t="shared" ca="1" si="251"/>
        <v>0</v>
      </c>
      <c r="X512" s="4">
        <f t="shared" ca="1" si="251"/>
        <v>0</v>
      </c>
      <c r="Y512" s="4">
        <f t="shared" ca="1" si="251"/>
        <v>0</v>
      </c>
      <c r="Z512" s="4">
        <f t="shared" ca="1" si="251"/>
        <v>0</v>
      </c>
      <c r="AA512" s="4">
        <f t="shared" ca="1" si="251"/>
        <v>0</v>
      </c>
      <c r="AB512" s="4">
        <f t="shared" ca="1" si="251"/>
        <v>0</v>
      </c>
      <c r="AC512" s="4">
        <f t="shared" ca="1" si="251"/>
        <v>0</v>
      </c>
      <c r="AD512" s="4">
        <f t="shared" ca="1" si="251"/>
        <v>0</v>
      </c>
      <c r="AE512" s="4">
        <f t="shared" ca="1" si="251"/>
        <v>0</v>
      </c>
      <c r="AF512" s="4">
        <f t="shared" ca="1" si="251"/>
        <v>0</v>
      </c>
      <c r="AG512" s="4">
        <f t="shared" ca="1" si="251"/>
        <v>0</v>
      </c>
      <c r="AH512" s="4">
        <f t="shared" ca="1" si="251"/>
        <v>0</v>
      </c>
      <c r="AI512" s="4">
        <f t="shared" ca="1" si="251"/>
        <v>0</v>
      </c>
      <c r="AJ512" s="4">
        <f t="shared" ca="1" si="251"/>
        <v>0</v>
      </c>
      <c r="AK512" s="4">
        <f t="shared" ca="1" si="251"/>
        <v>0</v>
      </c>
      <c r="AL512" s="4">
        <f t="shared" ca="1" si="251"/>
        <v>0</v>
      </c>
      <c r="AM512" s="4">
        <f t="shared" ca="1" si="251"/>
        <v>0</v>
      </c>
      <c r="AN512" s="4">
        <f t="shared" ca="1" si="251"/>
        <v>0</v>
      </c>
      <c r="AO512" s="4">
        <f t="shared" ca="1" si="251"/>
        <v>0</v>
      </c>
      <c r="AP512" s="4">
        <f t="shared" ca="1" si="251"/>
        <v>0</v>
      </c>
      <c r="AQ512" s="4">
        <f t="shared" ca="1" si="251"/>
        <v>0</v>
      </c>
      <c r="AR512" s="4">
        <f t="shared" ca="1" si="251"/>
        <v>0</v>
      </c>
      <c r="AS512" s="4">
        <f t="shared" ca="1" si="251"/>
        <v>0</v>
      </c>
      <c r="AT512" s="4">
        <f t="shared" ca="1" si="251"/>
        <v>0</v>
      </c>
      <c r="AU512" s="4">
        <f t="shared" ca="1" si="251"/>
        <v>0</v>
      </c>
      <c r="AV512" s="4">
        <f t="shared" ca="1" si="251"/>
        <v>0</v>
      </c>
      <c r="AW512" s="4">
        <f t="shared" ca="1" si="251"/>
        <v>0</v>
      </c>
      <c r="AX512" s="4">
        <f t="shared" ca="1" si="251"/>
        <v>0</v>
      </c>
      <c r="AY512" s="4">
        <f t="shared" ca="1" si="251"/>
        <v>0</v>
      </c>
      <c r="AZ512" s="4">
        <f t="shared" ca="1" si="251"/>
        <v>0</v>
      </c>
      <c r="BA512" s="4">
        <f t="shared" ca="1" si="251"/>
        <v>0</v>
      </c>
      <c r="BB512" s="4">
        <f t="shared" ca="1" si="251"/>
        <v>0</v>
      </c>
      <c r="BC512" s="4">
        <f t="shared" ca="1" si="251"/>
        <v>0</v>
      </c>
      <c r="BD512" s="4">
        <f t="shared" ca="1" si="251"/>
        <v>0</v>
      </c>
      <c r="BE512" s="4">
        <f t="shared" ca="1" si="251"/>
        <v>0</v>
      </c>
      <c r="BF512" s="4">
        <f t="shared" ca="1" si="251"/>
        <v>0</v>
      </c>
      <c r="BG512" s="4">
        <f t="shared" ca="1" si="251"/>
        <v>0</v>
      </c>
      <c r="BH512" s="4">
        <f t="shared" ca="1" si="251"/>
        <v>0</v>
      </c>
      <c r="BI512" s="4">
        <f t="shared" ca="1" si="251"/>
        <v>0</v>
      </c>
      <c r="BJ512" s="4">
        <f t="shared" ca="1" si="251"/>
        <v>0</v>
      </c>
      <c r="BK512" s="4">
        <f t="shared" ca="1" si="251"/>
        <v>0</v>
      </c>
      <c r="BL512" s="4">
        <f t="shared" ca="1" si="251"/>
        <v>0</v>
      </c>
      <c r="BM512" s="4">
        <f t="shared" ca="1" si="251"/>
        <v>0</v>
      </c>
      <c r="BN512" s="4">
        <f t="shared" ca="1" si="251"/>
        <v>0</v>
      </c>
      <c r="BO512" s="4">
        <f t="shared" ref="BO512:DZ512" ca="1" si="252">IFERROR(IF($B512&lt;&gt;"",VLOOKUP(BO$421,TabelleK09BI,8,FALSE),""),"")</f>
        <v>0</v>
      </c>
      <c r="BP512" s="4">
        <f t="shared" ca="1" si="252"/>
        <v>0</v>
      </c>
      <c r="BQ512" s="4">
        <f t="shared" ca="1" si="252"/>
        <v>0</v>
      </c>
      <c r="BR512" s="4">
        <f t="shared" ca="1" si="252"/>
        <v>0</v>
      </c>
      <c r="BS512" s="4">
        <f t="shared" ca="1" si="252"/>
        <v>0</v>
      </c>
      <c r="BT512" s="4">
        <f t="shared" ca="1" si="252"/>
        <v>0</v>
      </c>
      <c r="BU512" s="4">
        <f t="shared" ca="1" si="252"/>
        <v>0</v>
      </c>
      <c r="BV512" s="4">
        <f t="shared" ca="1" si="252"/>
        <v>0</v>
      </c>
      <c r="BW512" s="4">
        <f t="shared" ca="1" si="252"/>
        <v>0</v>
      </c>
      <c r="BX512" s="4">
        <f t="shared" ca="1" si="252"/>
        <v>0</v>
      </c>
      <c r="BY512" s="4">
        <f t="shared" ca="1" si="252"/>
        <v>0</v>
      </c>
      <c r="BZ512" s="4">
        <f t="shared" ca="1" si="252"/>
        <v>0</v>
      </c>
      <c r="CA512" s="4">
        <f t="shared" ca="1" si="252"/>
        <v>0</v>
      </c>
      <c r="CB512" s="4">
        <f t="shared" ca="1" si="252"/>
        <v>0</v>
      </c>
      <c r="CC512" s="4">
        <f t="shared" ca="1" si="252"/>
        <v>0</v>
      </c>
      <c r="CD512" s="4">
        <f t="shared" ca="1" si="252"/>
        <v>0</v>
      </c>
      <c r="CE512" s="4">
        <f t="shared" ca="1" si="252"/>
        <v>0</v>
      </c>
      <c r="CF512" s="4">
        <f t="shared" ca="1" si="252"/>
        <v>0</v>
      </c>
      <c r="CG512" s="4">
        <f t="shared" ca="1" si="252"/>
        <v>0</v>
      </c>
      <c r="CH512" s="4">
        <f t="shared" ca="1" si="252"/>
        <v>0</v>
      </c>
      <c r="CI512" s="4">
        <f t="shared" ca="1" si="252"/>
        <v>0</v>
      </c>
      <c r="CJ512" s="4">
        <f t="shared" ca="1" si="252"/>
        <v>0</v>
      </c>
      <c r="CK512" s="4">
        <f t="shared" ca="1" si="252"/>
        <v>0</v>
      </c>
      <c r="CL512" s="4">
        <f t="shared" ca="1" si="252"/>
        <v>0</v>
      </c>
      <c r="CM512" s="4">
        <f t="shared" ca="1" si="252"/>
        <v>0</v>
      </c>
      <c r="CN512" s="4">
        <f t="shared" ca="1" si="252"/>
        <v>0</v>
      </c>
      <c r="CO512" s="4">
        <f t="shared" ca="1" si="252"/>
        <v>0</v>
      </c>
      <c r="CP512" s="4">
        <f t="shared" ca="1" si="252"/>
        <v>0</v>
      </c>
      <c r="CQ512" s="4">
        <f t="shared" ca="1" si="252"/>
        <v>0</v>
      </c>
      <c r="CR512" s="4">
        <f t="shared" ca="1" si="252"/>
        <v>0</v>
      </c>
      <c r="CS512" s="4">
        <f t="shared" ca="1" si="252"/>
        <v>0</v>
      </c>
      <c r="CT512" s="4">
        <f t="shared" ca="1" si="252"/>
        <v>0</v>
      </c>
      <c r="CU512" s="4">
        <f t="shared" ca="1" si="252"/>
        <v>0</v>
      </c>
      <c r="CV512" s="4">
        <f t="shared" ca="1" si="252"/>
        <v>0</v>
      </c>
      <c r="CW512" s="4">
        <f t="shared" ca="1" si="252"/>
        <v>0</v>
      </c>
      <c r="CX512" s="4">
        <f t="shared" ca="1" si="252"/>
        <v>0</v>
      </c>
      <c r="CY512" s="4">
        <f t="shared" ca="1" si="252"/>
        <v>0</v>
      </c>
      <c r="CZ512" s="4">
        <f t="shared" ca="1" si="252"/>
        <v>0</v>
      </c>
      <c r="DA512" s="4">
        <f t="shared" ca="1" si="252"/>
        <v>0</v>
      </c>
      <c r="DB512" s="4">
        <f t="shared" ca="1" si="252"/>
        <v>0</v>
      </c>
      <c r="DC512" s="4">
        <f t="shared" ca="1" si="252"/>
        <v>0</v>
      </c>
      <c r="DD512" s="4">
        <f t="shared" ca="1" si="252"/>
        <v>0</v>
      </c>
      <c r="DE512" s="4">
        <f t="shared" ca="1" si="252"/>
        <v>0</v>
      </c>
      <c r="DF512" s="4">
        <f t="shared" ca="1" si="252"/>
        <v>0</v>
      </c>
      <c r="DG512" s="4">
        <f t="shared" ca="1" si="252"/>
        <v>0</v>
      </c>
      <c r="DH512" s="4">
        <f t="shared" ca="1" si="252"/>
        <v>0</v>
      </c>
      <c r="DI512" s="4">
        <f t="shared" ca="1" si="252"/>
        <v>0</v>
      </c>
      <c r="DJ512" s="4">
        <f t="shared" ca="1" si="252"/>
        <v>0</v>
      </c>
      <c r="DK512" s="4">
        <f t="shared" ca="1" si="252"/>
        <v>0</v>
      </c>
      <c r="DL512" s="4">
        <f t="shared" ca="1" si="252"/>
        <v>0</v>
      </c>
      <c r="DM512" s="4">
        <f t="shared" ca="1" si="252"/>
        <v>0</v>
      </c>
      <c r="DN512" s="4">
        <f t="shared" ca="1" si="252"/>
        <v>0</v>
      </c>
      <c r="DO512" s="4">
        <f t="shared" ca="1" si="252"/>
        <v>0</v>
      </c>
      <c r="DP512" s="4">
        <f t="shared" ca="1" si="252"/>
        <v>0</v>
      </c>
      <c r="DQ512" s="4">
        <f t="shared" ca="1" si="252"/>
        <v>0</v>
      </c>
      <c r="DR512" s="4">
        <f t="shared" ca="1" si="252"/>
        <v>0</v>
      </c>
      <c r="DS512" s="4">
        <f t="shared" ca="1" si="252"/>
        <v>0</v>
      </c>
      <c r="DT512" s="4">
        <f t="shared" ca="1" si="252"/>
        <v>0</v>
      </c>
      <c r="DU512" s="4">
        <f t="shared" ca="1" si="252"/>
        <v>0</v>
      </c>
      <c r="DV512" s="4">
        <f t="shared" ca="1" si="252"/>
        <v>0</v>
      </c>
      <c r="DW512" s="4">
        <f t="shared" ca="1" si="252"/>
        <v>0</v>
      </c>
      <c r="DX512" s="4">
        <f t="shared" ca="1" si="252"/>
        <v>0</v>
      </c>
      <c r="DY512" s="4">
        <f t="shared" ca="1" si="252"/>
        <v>0</v>
      </c>
      <c r="DZ512" s="4">
        <f t="shared" ca="1" si="252"/>
        <v>0</v>
      </c>
      <c r="EA512" s="4">
        <f t="shared" ref="EA512:GL512" ca="1" si="253">IFERROR(IF($B512&lt;&gt;"",VLOOKUP(EA$421,TabelleK09BI,8,FALSE),""),"")</f>
        <v>0</v>
      </c>
      <c r="EB512" s="4">
        <f t="shared" ca="1" si="253"/>
        <v>0</v>
      </c>
      <c r="EC512" s="4">
        <f t="shared" ca="1" si="253"/>
        <v>0</v>
      </c>
      <c r="ED512" s="4">
        <f t="shared" ca="1" si="253"/>
        <v>0</v>
      </c>
      <c r="EE512" s="4">
        <f t="shared" ca="1" si="253"/>
        <v>0</v>
      </c>
      <c r="EF512" s="4">
        <f t="shared" ca="1" si="253"/>
        <v>0</v>
      </c>
      <c r="EG512" s="4">
        <f t="shared" ca="1" si="253"/>
        <v>0</v>
      </c>
      <c r="EH512" s="4">
        <f t="shared" ca="1" si="253"/>
        <v>0</v>
      </c>
      <c r="EI512" s="4">
        <f t="shared" ca="1" si="253"/>
        <v>0</v>
      </c>
      <c r="EJ512" s="4">
        <f t="shared" ca="1" si="253"/>
        <v>0</v>
      </c>
      <c r="EK512" s="4">
        <f t="shared" ca="1" si="253"/>
        <v>0</v>
      </c>
      <c r="EL512" s="4">
        <f t="shared" ca="1" si="253"/>
        <v>0</v>
      </c>
      <c r="EM512" s="4">
        <f t="shared" ca="1" si="253"/>
        <v>0</v>
      </c>
      <c r="EN512" s="4">
        <f t="shared" ca="1" si="253"/>
        <v>0</v>
      </c>
      <c r="EO512" s="4">
        <f t="shared" ca="1" si="253"/>
        <v>0</v>
      </c>
      <c r="EP512" s="4">
        <f t="shared" ca="1" si="253"/>
        <v>0</v>
      </c>
      <c r="EQ512" s="4">
        <f t="shared" ca="1" si="253"/>
        <v>0</v>
      </c>
      <c r="ER512" s="4">
        <f t="shared" ca="1" si="253"/>
        <v>0</v>
      </c>
      <c r="ES512" s="4">
        <f t="shared" ca="1" si="253"/>
        <v>0</v>
      </c>
      <c r="ET512" s="4">
        <f t="shared" ca="1" si="253"/>
        <v>0</v>
      </c>
      <c r="EU512" s="4">
        <f t="shared" ca="1" si="253"/>
        <v>0</v>
      </c>
      <c r="EV512" s="4">
        <f t="shared" ca="1" si="253"/>
        <v>0</v>
      </c>
      <c r="EW512" s="4">
        <f t="shared" ca="1" si="253"/>
        <v>0</v>
      </c>
      <c r="EX512" s="4">
        <f t="shared" ca="1" si="253"/>
        <v>0</v>
      </c>
      <c r="EY512" s="4">
        <f t="shared" ca="1" si="253"/>
        <v>0</v>
      </c>
      <c r="EZ512" s="4">
        <f t="shared" ca="1" si="253"/>
        <v>0</v>
      </c>
      <c r="FA512" s="4">
        <f t="shared" ca="1" si="253"/>
        <v>0</v>
      </c>
      <c r="FB512" s="4">
        <f t="shared" ca="1" si="253"/>
        <v>0</v>
      </c>
      <c r="FC512" s="4">
        <f t="shared" ca="1" si="253"/>
        <v>0</v>
      </c>
      <c r="FD512" s="4">
        <f t="shared" ca="1" si="253"/>
        <v>0</v>
      </c>
      <c r="FE512" s="4">
        <f t="shared" ca="1" si="253"/>
        <v>0</v>
      </c>
      <c r="FF512" s="4">
        <f t="shared" ca="1" si="253"/>
        <v>0</v>
      </c>
      <c r="FG512" s="4">
        <f t="shared" ca="1" si="253"/>
        <v>0</v>
      </c>
      <c r="FH512" s="4">
        <f t="shared" ca="1" si="253"/>
        <v>0</v>
      </c>
      <c r="FI512" s="4">
        <f t="shared" ca="1" si="253"/>
        <v>0</v>
      </c>
      <c r="FJ512" s="4">
        <f t="shared" ca="1" si="253"/>
        <v>0</v>
      </c>
      <c r="FK512" s="4">
        <f t="shared" ca="1" si="253"/>
        <v>0</v>
      </c>
      <c r="FL512" s="4">
        <f t="shared" ca="1" si="253"/>
        <v>0</v>
      </c>
      <c r="FM512" s="4">
        <f t="shared" ca="1" si="253"/>
        <v>0</v>
      </c>
      <c r="FN512" s="4">
        <f t="shared" ca="1" si="253"/>
        <v>0</v>
      </c>
      <c r="FO512" s="4">
        <f t="shared" ca="1" si="253"/>
        <v>0</v>
      </c>
      <c r="FP512" s="4">
        <f t="shared" ca="1" si="253"/>
        <v>0</v>
      </c>
      <c r="FQ512" s="4">
        <f t="shared" ca="1" si="253"/>
        <v>0</v>
      </c>
      <c r="FR512" s="4">
        <f t="shared" ca="1" si="253"/>
        <v>0</v>
      </c>
      <c r="FS512" s="4">
        <f t="shared" ca="1" si="253"/>
        <v>0</v>
      </c>
      <c r="FT512" s="4">
        <f t="shared" ca="1" si="253"/>
        <v>0</v>
      </c>
      <c r="FU512" s="4">
        <f t="shared" ca="1" si="253"/>
        <v>0</v>
      </c>
      <c r="FV512" s="4">
        <f t="shared" ca="1" si="253"/>
        <v>0</v>
      </c>
      <c r="FW512" s="4">
        <f t="shared" ca="1" si="253"/>
        <v>0</v>
      </c>
      <c r="FX512" s="4">
        <f t="shared" ca="1" si="253"/>
        <v>0</v>
      </c>
      <c r="FY512" s="4">
        <f t="shared" ca="1" si="253"/>
        <v>0</v>
      </c>
      <c r="FZ512" s="4">
        <f t="shared" ca="1" si="253"/>
        <v>0</v>
      </c>
      <c r="GA512" s="4">
        <f t="shared" ca="1" si="253"/>
        <v>0</v>
      </c>
      <c r="GB512" s="4">
        <f t="shared" ca="1" si="253"/>
        <v>0</v>
      </c>
      <c r="GC512" s="4">
        <f t="shared" ca="1" si="253"/>
        <v>0</v>
      </c>
      <c r="GD512" s="4">
        <f t="shared" ca="1" si="253"/>
        <v>0</v>
      </c>
      <c r="GE512" s="4">
        <f t="shared" ca="1" si="253"/>
        <v>0</v>
      </c>
      <c r="GF512" s="4">
        <f t="shared" ca="1" si="253"/>
        <v>0</v>
      </c>
      <c r="GG512" s="4">
        <f t="shared" ca="1" si="253"/>
        <v>0</v>
      </c>
      <c r="GH512" s="4">
        <f t="shared" ca="1" si="253"/>
        <v>0</v>
      </c>
      <c r="GI512" s="4">
        <f t="shared" ca="1" si="253"/>
        <v>0</v>
      </c>
      <c r="GJ512" s="4">
        <f t="shared" ca="1" si="253"/>
        <v>0</v>
      </c>
      <c r="GK512" s="4">
        <f t="shared" ca="1" si="253"/>
        <v>0</v>
      </c>
      <c r="GL512" s="4">
        <f t="shared" ca="1" si="253"/>
        <v>0</v>
      </c>
      <c r="GM512" s="4">
        <f t="shared" ref="GM512:IX512" ca="1" si="254">IFERROR(IF($B512&lt;&gt;"",VLOOKUP(GM$421,TabelleK09BI,8,FALSE),""),"")</f>
        <v>0</v>
      </c>
      <c r="GN512" s="4">
        <f t="shared" ca="1" si="254"/>
        <v>0</v>
      </c>
      <c r="GO512" s="4">
        <f t="shared" ca="1" si="254"/>
        <v>0</v>
      </c>
      <c r="GP512" s="4">
        <f t="shared" ca="1" si="254"/>
        <v>0</v>
      </c>
      <c r="GQ512" s="4">
        <f t="shared" ca="1" si="254"/>
        <v>0</v>
      </c>
      <c r="GR512" s="4">
        <f t="shared" ca="1" si="254"/>
        <v>0</v>
      </c>
      <c r="GS512" s="4">
        <f t="shared" ca="1" si="254"/>
        <v>0</v>
      </c>
      <c r="GT512" s="4">
        <f t="shared" ca="1" si="254"/>
        <v>0</v>
      </c>
      <c r="GU512" s="4">
        <f t="shared" ca="1" si="254"/>
        <v>0</v>
      </c>
      <c r="GV512" s="4">
        <f t="shared" ca="1" si="254"/>
        <v>0</v>
      </c>
      <c r="GW512" s="4">
        <f t="shared" ca="1" si="254"/>
        <v>0</v>
      </c>
      <c r="GX512" s="4">
        <f t="shared" ca="1" si="254"/>
        <v>0</v>
      </c>
      <c r="GY512" s="4">
        <f t="shared" ca="1" si="254"/>
        <v>0</v>
      </c>
      <c r="GZ512" s="4">
        <f t="shared" ca="1" si="254"/>
        <v>0</v>
      </c>
      <c r="HA512" s="4">
        <f t="shared" ca="1" si="254"/>
        <v>0</v>
      </c>
      <c r="HB512" s="4">
        <f t="shared" ca="1" si="254"/>
        <v>0</v>
      </c>
      <c r="HC512" s="4">
        <f t="shared" ca="1" si="254"/>
        <v>0</v>
      </c>
      <c r="HD512" s="4">
        <f t="shared" ca="1" si="254"/>
        <v>0</v>
      </c>
      <c r="HE512" s="4">
        <f t="shared" ca="1" si="254"/>
        <v>0</v>
      </c>
      <c r="HF512" s="4">
        <f t="shared" ca="1" si="254"/>
        <v>0</v>
      </c>
      <c r="HG512" s="4">
        <f t="shared" ca="1" si="254"/>
        <v>0</v>
      </c>
      <c r="HH512" s="4">
        <f t="shared" ca="1" si="254"/>
        <v>0</v>
      </c>
      <c r="HI512" s="4">
        <f t="shared" ca="1" si="254"/>
        <v>0</v>
      </c>
      <c r="HJ512" s="4">
        <f t="shared" ca="1" si="254"/>
        <v>0</v>
      </c>
      <c r="HK512" s="4">
        <f t="shared" ca="1" si="254"/>
        <v>0</v>
      </c>
      <c r="HL512" s="4">
        <f t="shared" ca="1" si="254"/>
        <v>0</v>
      </c>
      <c r="HM512" s="4">
        <f t="shared" ca="1" si="254"/>
        <v>0</v>
      </c>
      <c r="HN512" s="4">
        <f t="shared" ca="1" si="254"/>
        <v>0</v>
      </c>
      <c r="HO512" s="4">
        <f t="shared" ca="1" si="254"/>
        <v>0</v>
      </c>
      <c r="HP512" s="4">
        <f t="shared" ca="1" si="254"/>
        <v>0</v>
      </c>
      <c r="HQ512" s="4">
        <f t="shared" ca="1" si="254"/>
        <v>0</v>
      </c>
      <c r="HR512" s="4">
        <f t="shared" ca="1" si="254"/>
        <v>0</v>
      </c>
      <c r="HS512" s="4">
        <f t="shared" ca="1" si="254"/>
        <v>0</v>
      </c>
      <c r="HT512" s="4">
        <f t="shared" ca="1" si="254"/>
        <v>0</v>
      </c>
      <c r="HU512" s="4">
        <f t="shared" ca="1" si="254"/>
        <v>0</v>
      </c>
      <c r="HV512" s="4">
        <f t="shared" ca="1" si="254"/>
        <v>0</v>
      </c>
      <c r="HW512" s="4">
        <f t="shared" ca="1" si="254"/>
        <v>0</v>
      </c>
      <c r="HX512" s="4">
        <f t="shared" ca="1" si="254"/>
        <v>0</v>
      </c>
      <c r="HY512" s="4">
        <f t="shared" ca="1" si="254"/>
        <v>0</v>
      </c>
      <c r="HZ512" s="4">
        <f t="shared" ca="1" si="254"/>
        <v>0</v>
      </c>
      <c r="IA512" s="4">
        <f t="shared" ca="1" si="254"/>
        <v>0</v>
      </c>
      <c r="IB512" s="4">
        <f t="shared" ca="1" si="254"/>
        <v>0</v>
      </c>
      <c r="IC512" s="4">
        <f t="shared" ca="1" si="254"/>
        <v>0</v>
      </c>
      <c r="ID512" s="4">
        <f t="shared" ca="1" si="254"/>
        <v>0</v>
      </c>
      <c r="IE512" s="4">
        <f t="shared" ca="1" si="254"/>
        <v>0</v>
      </c>
      <c r="IF512" s="4">
        <f t="shared" ca="1" si="254"/>
        <v>0</v>
      </c>
      <c r="IG512" s="4">
        <f t="shared" ca="1" si="254"/>
        <v>0</v>
      </c>
      <c r="IH512" s="4">
        <f t="shared" ca="1" si="254"/>
        <v>0</v>
      </c>
      <c r="II512" s="4">
        <f t="shared" ca="1" si="254"/>
        <v>0</v>
      </c>
      <c r="IJ512" s="4">
        <f t="shared" ca="1" si="254"/>
        <v>0</v>
      </c>
      <c r="IK512" s="4">
        <f t="shared" ca="1" si="254"/>
        <v>0</v>
      </c>
      <c r="IL512" s="4">
        <f t="shared" ca="1" si="254"/>
        <v>0</v>
      </c>
      <c r="IM512" s="4">
        <f t="shared" ca="1" si="254"/>
        <v>0</v>
      </c>
      <c r="IN512" s="4">
        <f t="shared" ca="1" si="254"/>
        <v>0</v>
      </c>
      <c r="IO512" s="4">
        <f t="shared" ca="1" si="254"/>
        <v>0</v>
      </c>
      <c r="IP512" s="4">
        <f t="shared" ca="1" si="254"/>
        <v>0</v>
      </c>
      <c r="IQ512" s="4">
        <f t="shared" ca="1" si="254"/>
        <v>0</v>
      </c>
      <c r="IR512" s="4">
        <f t="shared" ca="1" si="254"/>
        <v>0</v>
      </c>
      <c r="IS512" s="4">
        <f t="shared" ca="1" si="254"/>
        <v>0</v>
      </c>
      <c r="IT512" s="4">
        <f t="shared" ca="1" si="254"/>
        <v>0</v>
      </c>
      <c r="IU512" s="4">
        <f t="shared" ca="1" si="254"/>
        <v>0</v>
      </c>
      <c r="IV512" s="4">
        <f t="shared" ca="1" si="254"/>
        <v>0</v>
      </c>
      <c r="IW512" s="4">
        <f t="shared" ca="1" si="254"/>
        <v>0</v>
      </c>
      <c r="IX512" s="4">
        <f t="shared" ca="1" si="254"/>
        <v>0</v>
      </c>
      <c r="IY512" s="4">
        <f t="shared" ref="IY512:KQ512" ca="1" si="255">IFERROR(IF($B512&lt;&gt;"",VLOOKUP(IY$421,TabelleK09BI,8,FALSE),""),"")</f>
        <v>0</v>
      </c>
      <c r="IZ512" s="4">
        <f t="shared" ca="1" si="255"/>
        <v>0</v>
      </c>
      <c r="JA512" s="4">
        <f t="shared" ca="1" si="255"/>
        <v>0</v>
      </c>
      <c r="JB512" s="4">
        <f t="shared" ca="1" si="255"/>
        <v>0</v>
      </c>
      <c r="JC512" s="4">
        <f t="shared" ca="1" si="255"/>
        <v>0</v>
      </c>
      <c r="JD512" s="4">
        <f t="shared" ca="1" si="255"/>
        <v>0</v>
      </c>
      <c r="JE512" s="4">
        <f t="shared" ca="1" si="255"/>
        <v>0</v>
      </c>
      <c r="JF512" s="4">
        <f t="shared" ca="1" si="255"/>
        <v>0</v>
      </c>
      <c r="JG512" s="4">
        <f t="shared" ca="1" si="255"/>
        <v>0</v>
      </c>
      <c r="JH512" s="4">
        <f t="shared" ca="1" si="255"/>
        <v>0</v>
      </c>
      <c r="JI512" s="4">
        <f t="shared" ca="1" si="255"/>
        <v>0</v>
      </c>
      <c r="JJ512" s="4">
        <f t="shared" ca="1" si="255"/>
        <v>0</v>
      </c>
      <c r="JK512" s="4">
        <f t="shared" ca="1" si="255"/>
        <v>0</v>
      </c>
      <c r="JL512" s="4">
        <f t="shared" ca="1" si="255"/>
        <v>0</v>
      </c>
      <c r="JM512" s="4">
        <f t="shared" ca="1" si="255"/>
        <v>0</v>
      </c>
      <c r="JN512" s="4">
        <f t="shared" ca="1" si="255"/>
        <v>0</v>
      </c>
      <c r="JO512" s="4">
        <f t="shared" ca="1" si="255"/>
        <v>0</v>
      </c>
      <c r="JP512" s="4">
        <f t="shared" ca="1" si="255"/>
        <v>0</v>
      </c>
      <c r="JQ512" s="4">
        <f t="shared" ca="1" si="255"/>
        <v>0</v>
      </c>
      <c r="JR512" s="4">
        <f t="shared" ca="1" si="255"/>
        <v>0</v>
      </c>
      <c r="JS512" s="4">
        <f t="shared" ca="1" si="255"/>
        <v>0</v>
      </c>
      <c r="JT512" s="4">
        <f t="shared" ca="1" si="255"/>
        <v>0</v>
      </c>
      <c r="JU512" s="4">
        <f t="shared" ca="1" si="255"/>
        <v>0</v>
      </c>
      <c r="JV512" s="4">
        <f t="shared" ca="1" si="255"/>
        <v>0</v>
      </c>
      <c r="JW512" s="4">
        <f t="shared" ca="1" si="255"/>
        <v>0</v>
      </c>
      <c r="JX512" s="4">
        <f t="shared" ca="1" si="255"/>
        <v>0</v>
      </c>
      <c r="JY512" s="4">
        <f t="shared" ca="1" si="255"/>
        <v>0</v>
      </c>
      <c r="JZ512" s="4">
        <f t="shared" ca="1" si="255"/>
        <v>0</v>
      </c>
      <c r="KA512" s="4">
        <f t="shared" ca="1" si="255"/>
        <v>0</v>
      </c>
      <c r="KB512" s="4">
        <f t="shared" ca="1" si="255"/>
        <v>0</v>
      </c>
      <c r="KC512" s="4">
        <f t="shared" ca="1" si="255"/>
        <v>0</v>
      </c>
      <c r="KD512" s="4">
        <f t="shared" ca="1" si="255"/>
        <v>0</v>
      </c>
      <c r="KE512" s="4">
        <f t="shared" ca="1" si="255"/>
        <v>0</v>
      </c>
      <c r="KF512" s="4">
        <f t="shared" ca="1" si="255"/>
        <v>0</v>
      </c>
      <c r="KG512" s="4">
        <f t="shared" ca="1" si="255"/>
        <v>0</v>
      </c>
      <c r="KH512" s="4">
        <f t="shared" ca="1" si="255"/>
        <v>0</v>
      </c>
      <c r="KI512" s="4">
        <f t="shared" ca="1" si="255"/>
        <v>0</v>
      </c>
      <c r="KJ512" s="4">
        <f t="shared" ca="1" si="255"/>
        <v>0</v>
      </c>
      <c r="KK512" s="4">
        <f t="shared" ca="1" si="255"/>
        <v>0</v>
      </c>
      <c r="KL512" s="4">
        <f t="shared" ca="1" si="255"/>
        <v>0</v>
      </c>
      <c r="KM512" s="4">
        <f t="shared" ca="1" si="255"/>
        <v>0</v>
      </c>
      <c r="KN512" s="4">
        <f t="shared" ca="1" si="255"/>
        <v>0</v>
      </c>
      <c r="KO512" s="4">
        <f t="shared" ca="1" si="255"/>
        <v>0</v>
      </c>
      <c r="KP512" s="4">
        <f t="shared" ca="1" si="255"/>
        <v>0</v>
      </c>
      <c r="KQ512" s="4">
        <f t="shared" ca="1" si="255"/>
        <v>0</v>
      </c>
      <c r="KR512" s="4">
        <f ca="1">IFERROR(VLOOKUP($KR$421,TabelleK09BI,8,FALSE),"")</f>
        <v>0</v>
      </c>
      <c r="KS512" s="4">
        <f ca="1">IFERROR(VLOOKUP($KS$421,TabelleK09BI,8,FALSE),"")</f>
        <v>0</v>
      </c>
    </row>
    <row r="513" spans="2:305" ht="12.75" hidden="1" customHeight="1" x14ac:dyDescent="0.2">
      <c r="B513" s="138" t="str">
        <f t="shared" ca="1" si="215"/>
        <v>Reserve 04</v>
      </c>
      <c r="C513" s="4">
        <f t="shared" ref="C513:BN513" ca="1" si="256">IFERROR(IF($B513&lt;&gt;"",VLOOKUP(C$421,TabelleK10BI,8,FALSE),""),"")</f>
        <v>0</v>
      </c>
      <c r="D513" s="4">
        <f t="shared" ca="1" si="256"/>
        <v>0</v>
      </c>
      <c r="E513" s="4">
        <f t="shared" ca="1" si="256"/>
        <v>0</v>
      </c>
      <c r="F513" s="4">
        <f t="shared" ca="1" si="256"/>
        <v>0</v>
      </c>
      <c r="G513" s="4">
        <f t="shared" ca="1" si="256"/>
        <v>0</v>
      </c>
      <c r="H513" s="4">
        <f t="shared" ca="1" si="256"/>
        <v>0</v>
      </c>
      <c r="I513" s="4">
        <f t="shared" ca="1" si="256"/>
        <v>0</v>
      </c>
      <c r="J513" s="4">
        <f t="shared" ca="1" si="256"/>
        <v>0</v>
      </c>
      <c r="K513" s="4">
        <f t="shared" ca="1" si="256"/>
        <v>0</v>
      </c>
      <c r="L513" s="4">
        <f t="shared" ca="1" si="256"/>
        <v>0</v>
      </c>
      <c r="M513" s="4">
        <f t="shared" ca="1" si="256"/>
        <v>0</v>
      </c>
      <c r="N513" s="4">
        <f t="shared" ca="1" si="256"/>
        <v>0</v>
      </c>
      <c r="O513" s="4">
        <f t="shared" ca="1" si="256"/>
        <v>0</v>
      </c>
      <c r="P513" s="4">
        <f t="shared" ca="1" si="256"/>
        <v>0</v>
      </c>
      <c r="Q513" s="4">
        <f t="shared" ca="1" si="256"/>
        <v>0</v>
      </c>
      <c r="R513" s="4">
        <f t="shared" ca="1" si="256"/>
        <v>0</v>
      </c>
      <c r="S513" s="4">
        <f t="shared" ca="1" si="256"/>
        <v>0</v>
      </c>
      <c r="T513" s="4">
        <f t="shared" ca="1" si="256"/>
        <v>0</v>
      </c>
      <c r="U513" s="4">
        <f t="shared" ca="1" si="256"/>
        <v>0</v>
      </c>
      <c r="V513" s="4">
        <f t="shared" ca="1" si="256"/>
        <v>0</v>
      </c>
      <c r="W513" s="4">
        <f t="shared" ca="1" si="256"/>
        <v>0</v>
      </c>
      <c r="X513" s="4">
        <f t="shared" ca="1" si="256"/>
        <v>0</v>
      </c>
      <c r="Y513" s="4">
        <f t="shared" ca="1" si="256"/>
        <v>0</v>
      </c>
      <c r="Z513" s="4">
        <f t="shared" ca="1" si="256"/>
        <v>0</v>
      </c>
      <c r="AA513" s="4">
        <f t="shared" ca="1" si="256"/>
        <v>0</v>
      </c>
      <c r="AB513" s="4">
        <f t="shared" ca="1" si="256"/>
        <v>0</v>
      </c>
      <c r="AC513" s="4">
        <f t="shared" ca="1" si="256"/>
        <v>0</v>
      </c>
      <c r="AD513" s="4">
        <f t="shared" ca="1" si="256"/>
        <v>0</v>
      </c>
      <c r="AE513" s="4">
        <f t="shared" ca="1" si="256"/>
        <v>0</v>
      </c>
      <c r="AF513" s="4">
        <f t="shared" ca="1" si="256"/>
        <v>0</v>
      </c>
      <c r="AG513" s="4">
        <f t="shared" ca="1" si="256"/>
        <v>0</v>
      </c>
      <c r="AH513" s="4">
        <f t="shared" ca="1" si="256"/>
        <v>0</v>
      </c>
      <c r="AI513" s="4">
        <f t="shared" ca="1" si="256"/>
        <v>0</v>
      </c>
      <c r="AJ513" s="4">
        <f t="shared" ca="1" si="256"/>
        <v>0</v>
      </c>
      <c r="AK513" s="4">
        <f t="shared" ca="1" si="256"/>
        <v>0</v>
      </c>
      <c r="AL513" s="4">
        <f t="shared" ca="1" si="256"/>
        <v>0</v>
      </c>
      <c r="AM513" s="4">
        <f t="shared" ca="1" si="256"/>
        <v>0</v>
      </c>
      <c r="AN513" s="4">
        <f t="shared" ca="1" si="256"/>
        <v>0</v>
      </c>
      <c r="AO513" s="4">
        <f t="shared" ca="1" si="256"/>
        <v>0</v>
      </c>
      <c r="AP513" s="4">
        <f t="shared" ca="1" si="256"/>
        <v>0</v>
      </c>
      <c r="AQ513" s="4">
        <f t="shared" ca="1" si="256"/>
        <v>0</v>
      </c>
      <c r="AR513" s="4">
        <f t="shared" ca="1" si="256"/>
        <v>0</v>
      </c>
      <c r="AS513" s="4">
        <f t="shared" ca="1" si="256"/>
        <v>0</v>
      </c>
      <c r="AT513" s="4">
        <f t="shared" ca="1" si="256"/>
        <v>0</v>
      </c>
      <c r="AU513" s="4">
        <f t="shared" ca="1" si="256"/>
        <v>0</v>
      </c>
      <c r="AV513" s="4">
        <f t="shared" ca="1" si="256"/>
        <v>0</v>
      </c>
      <c r="AW513" s="4">
        <f t="shared" ca="1" si="256"/>
        <v>0</v>
      </c>
      <c r="AX513" s="4">
        <f t="shared" ca="1" si="256"/>
        <v>0</v>
      </c>
      <c r="AY513" s="4">
        <f t="shared" ca="1" si="256"/>
        <v>0</v>
      </c>
      <c r="AZ513" s="4">
        <f t="shared" ca="1" si="256"/>
        <v>0</v>
      </c>
      <c r="BA513" s="4">
        <f t="shared" ca="1" si="256"/>
        <v>0</v>
      </c>
      <c r="BB513" s="4">
        <f t="shared" ca="1" si="256"/>
        <v>0</v>
      </c>
      <c r="BC513" s="4">
        <f t="shared" ca="1" si="256"/>
        <v>0</v>
      </c>
      <c r="BD513" s="4">
        <f t="shared" ca="1" si="256"/>
        <v>0</v>
      </c>
      <c r="BE513" s="4">
        <f t="shared" ca="1" si="256"/>
        <v>0</v>
      </c>
      <c r="BF513" s="4">
        <f t="shared" ca="1" si="256"/>
        <v>0</v>
      </c>
      <c r="BG513" s="4">
        <f t="shared" ca="1" si="256"/>
        <v>0</v>
      </c>
      <c r="BH513" s="4">
        <f t="shared" ca="1" si="256"/>
        <v>0</v>
      </c>
      <c r="BI513" s="4">
        <f t="shared" ca="1" si="256"/>
        <v>0</v>
      </c>
      <c r="BJ513" s="4">
        <f t="shared" ca="1" si="256"/>
        <v>0</v>
      </c>
      <c r="BK513" s="4">
        <f t="shared" ca="1" si="256"/>
        <v>0</v>
      </c>
      <c r="BL513" s="4">
        <f t="shared" ca="1" si="256"/>
        <v>0</v>
      </c>
      <c r="BM513" s="4">
        <f t="shared" ca="1" si="256"/>
        <v>0</v>
      </c>
      <c r="BN513" s="4">
        <f t="shared" ca="1" si="256"/>
        <v>0</v>
      </c>
      <c r="BO513" s="4">
        <f t="shared" ref="BO513:DZ513" ca="1" si="257">IFERROR(IF($B513&lt;&gt;"",VLOOKUP(BO$421,TabelleK10BI,8,FALSE),""),"")</f>
        <v>0</v>
      </c>
      <c r="BP513" s="4">
        <f t="shared" ca="1" si="257"/>
        <v>0</v>
      </c>
      <c r="BQ513" s="4">
        <f t="shared" ca="1" si="257"/>
        <v>0</v>
      </c>
      <c r="BR513" s="4">
        <f t="shared" ca="1" si="257"/>
        <v>0</v>
      </c>
      <c r="BS513" s="4">
        <f t="shared" ca="1" si="257"/>
        <v>0</v>
      </c>
      <c r="BT513" s="4">
        <f t="shared" ca="1" si="257"/>
        <v>0</v>
      </c>
      <c r="BU513" s="4">
        <f t="shared" ca="1" si="257"/>
        <v>0</v>
      </c>
      <c r="BV513" s="4">
        <f t="shared" ca="1" si="257"/>
        <v>0</v>
      </c>
      <c r="BW513" s="4">
        <f t="shared" ca="1" si="257"/>
        <v>0</v>
      </c>
      <c r="BX513" s="4">
        <f t="shared" ca="1" si="257"/>
        <v>0</v>
      </c>
      <c r="BY513" s="4">
        <f t="shared" ca="1" si="257"/>
        <v>0</v>
      </c>
      <c r="BZ513" s="4">
        <f t="shared" ca="1" si="257"/>
        <v>0</v>
      </c>
      <c r="CA513" s="4">
        <f t="shared" ca="1" si="257"/>
        <v>0</v>
      </c>
      <c r="CB513" s="4">
        <f t="shared" ca="1" si="257"/>
        <v>0</v>
      </c>
      <c r="CC513" s="4">
        <f t="shared" ca="1" si="257"/>
        <v>0</v>
      </c>
      <c r="CD513" s="4">
        <f t="shared" ca="1" si="257"/>
        <v>0</v>
      </c>
      <c r="CE513" s="4">
        <f t="shared" ca="1" si="257"/>
        <v>0</v>
      </c>
      <c r="CF513" s="4">
        <f t="shared" ca="1" si="257"/>
        <v>0</v>
      </c>
      <c r="CG513" s="4">
        <f t="shared" ca="1" si="257"/>
        <v>0</v>
      </c>
      <c r="CH513" s="4">
        <f t="shared" ca="1" si="257"/>
        <v>0</v>
      </c>
      <c r="CI513" s="4">
        <f t="shared" ca="1" si="257"/>
        <v>0</v>
      </c>
      <c r="CJ513" s="4">
        <f t="shared" ca="1" si="257"/>
        <v>0</v>
      </c>
      <c r="CK513" s="4">
        <f t="shared" ca="1" si="257"/>
        <v>0</v>
      </c>
      <c r="CL513" s="4">
        <f t="shared" ca="1" si="257"/>
        <v>0</v>
      </c>
      <c r="CM513" s="4">
        <f t="shared" ca="1" si="257"/>
        <v>0</v>
      </c>
      <c r="CN513" s="4">
        <f t="shared" ca="1" si="257"/>
        <v>0</v>
      </c>
      <c r="CO513" s="4">
        <f t="shared" ca="1" si="257"/>
        <v>0</v>
      </c>
      <c r="CP513" s="4">
        <f t="shared" ca="1" si="257"/>
        <v>0</v>
      </c>
      <c r="CQ513" s="4">
        <f t="shared" ca="1" si="257"/>
        <v>0</v>
      </c>
      <c r="CR513" s="4">
        <f t="shared" ca="1" si="257"/>
        <v>0</v>
      </c>
      <c r="CS513" s="4">
        <f t="shared" ca="1" si="257"/>
        <v>0</v>
      </c>
      <c r="CT513" s="4">
        <f t="shared" ca="1" si="257"/>
        <v>0</v>
      </c>
      <c r="CU513" s="4">
        <f t="shared" ca="1" si="257"/>
        <v>0</v>
      </c>
      <c r="CV513" s="4">
        <f t="shared" ca="1" si="257"/>
        <v>0</v>
      </c>
      <c r="CW513" s="4">
        <f t="shared" ca="1" si="257"/>
        <v>0</v>
      </c>
      <c r="CX513" s="4">
        <f t="shared" ca="1" si="257"/>
        <v>0</v>
      </c>
      <c r="CY513" s="4">
        <f t="shared" ca="1" si="257"/>
        <v>0</v>
      </c>
      <c r="CZ513" s="4">
        <f t="shared" ca="1" si="257"/>
        <v>0</v>
      </c>
      <c r="DA513" s="4">
        <f t="shared" ca="1" si="257"/>
        <v>0</v>
      </c>
      <c r="DB513" s="4">
        <f t="shared" ca="1" si="257"/>
        <v>0</v>
      </c>
      <c r="DC513" s="4">
        <f t="shared" ca="1" si="257"/>
        <v>0</v>
      </c>
      <c r="DD513" s="4">
        <f t="shared" ca="1" si="257"/>
        <v>0</v>
      </c>
      <c r="DE513" s="4">
        <f t="shared" ca="1" si="257"/>
        <v>0</v>
      </c>
      <c r="DF513" s="4">
        <f t="shared" ca="1" si="257"/>
        <v>0</v>
      </c>
      <c r="DG513" s="4">
        <f t="shared" ca="1" si="257"/>
        <v>0</v>
      </c>
      <c r="DH513" s="4">
        <f t="shared" ca="1" si="257"/>
        <v>0</v>
      </c>
      <c r="DI513" s="4">
        <f t="shared" ca="1" si="257"/>
        <v>0</v>
      </c>
      <c r="DJ513" s="4">
        <f t="shared" ca="1" si="257"/>
        <v>0</v>
      </c>
      <c r="DK513" s="4">
        <f t="shared" ca="1" si="257"/>
        <v>0</v>
      </c>
      <c r="DL513" s="4">
        <f t="shared" ca="1" si="257"/>
        <v>0</v>
      </c>
      <c r="DM513" s="4">
        <f t="shared" ca="1" si="257"/>
        <v>0</v>
      </c>
      <c r="DN513" s="4">
        <f t="shared" ca="1" si="257"/>
        <v>0</v>
      </c>
      <c r="DO513" s="4">
        <f t="shared" ca="1" si="257"/>
        <v>0</v>
      </c>
      <c r="DP513" s="4">
        <f t="shared" ca="1" si="257"/>
        <v>0</v>
      </c>
      <c r="DQ513" s="4">
        <f t="shared" ca="1" si="257"/>
        <v>0</v>
      </c>
      <c r="DR513" s="4">
        <f t="shared" ca="1" si="257"/>
        <v>0</v>
      </c>
      <c r="DS513" s="4">
        <f t="shared" ca="1" si="257"/>
        <v>0</v>
      </c>
      <c r="DT513" s="4">
        <f t="shared" ca="1" si="257"/>
        <v>0</v>
      </c>
      <c r="DU513" s="4">
        <f t="shared" ca="1" si="257"/>
        <v>0</v>
      </c>
      <c r="DV513" s="4">
        <f t="shared" ca="1" si="257"/>
        <v>0</v>
      </c>
      <c r="DW513" s="4">
        <f t="shared" ca="1" si="257"/>
        <v>0</v>
      </c>
      <c r="DX513" s="4">
        <f t="shared" ca="1" si="257"/>
        <v>0</v>
      </c>
      <c r="DY513" s="4">
        <f t="shared" ca="1" si="257"/>
        <v>0</v>
      </c>
      <c r="DZ513" s="4">
        <f t="shared" ca="1" si="257"/>
        <v>0</v>
      </c>
      <c r="EA513" s="4">
        <f t="shared" ref="EA513:GL513" ca="1" si="258">IFERROR(IF($B513&lt;&gt;"",VLOOKUP(EA$421,TabelleK10BI,8,FALSE),""),"")</f>
        <v>0</v>
      </c>
      <c r="EB513" s="4">
        <f t="shared" ca="1" si="258"/>
        <v>0</v>
      </c>
      <c r="EC513" s="4">
        <f t="shared" ca="1" si="258"/>
        <v>0</v>
      </c>
      <c r="ED513" s="4">
        <f t="shared" ca="1" si="258"/>
        <v>0</v>
      </c>
      <c r="EE513" s="4">
        <f t="shared" ca="1" si="258"/>
        <v>0</v>
      </c>
      <c r="EF513" s="4">
        <f t="shared" ca="1" si="258"/>
        <v>0</v>
      </c>
      <c r="EG513" s="4">
        <f t="shared" ca="1" si="258"/>
        <v>0</v>
      </c>
      <c r="EH513" s="4">
        <f t="shared" ca="1" si="258"/>
        <v>0</v>
      </c>
      <c r="EI513" s="4">
        <f t="shared" ca="1" si="258"/>
        <v>0</v>
      </c>
      <c r="EJ513" s="4">
        <f t="shared" ca="1" si="258"/>
        <v>0</v>
      </c>
      <c r="EK513" s="4">
        <f t="shared" ca="1" si="258"/>
        <v>0</v>
      </c>
      <c r="EL513" s="4">
        <f t="shared" ca="1" si="258"/>
        <v>0</v>
      </c>
      <c r="EM513" s="4">
        <f t="shared" ca="1" si="258"/>
        <v>0</v>
      </c>
      <c r="EN513" s="4">
        <f t="shared" ca="1" si="258"/>
        <v>0</v>
      </c>
      <c r="EO513" s="4">
        <f t="shared" ca="1" si="258"/>
        <v>0</v>
      </c>
      <c r="EP513" s="4">
        <f t="shared" ca="1" si="258"/>
        <v>0</v>
      </c>
      <c r="EQ513" s="4">
        <f t="shared" ca="1" si="258"/>
        <v>0</v>
      </c>
      <c r="ER513" s="4">
        <f t="shared" ca="1" si="258"/>
        <v>0</v>
      </c>
      <c r="ES513" s="4">
        <f t="shared" ca="1" si="258"/>
        <v>0</v>
      </c>
      <c r="ET513" s="4">
        <f t="shared" ca="1" si="258"/>
        <v>0</v>
      </c>
      <c r="EU513" s="4">
        <f t="shared" ca="1" si="258"/>
        <v>0</v>
      </c>
      <c r="EV513" s="4">
        <f t="shared" ca="1" si="258"/>
        <v>0</v>
      </c>
      <c r="EW513" s="4">
        <f t="shared" ca="1" si="258"/>
        <v>0</v>
      </c>
      <c r="EX513" s="4">
        <f t="shared" ca="1" si="258"/>
        <v>0</v>
      </c>
      <c r="EY513" s="4">
        <f t="shared" ca="1" si="258"/>
        <v>0</v>
      </c>
      <c r="EZ513" s="4">
        <f t="shared" ca="1" si="258"/>
        <v>0</v>
      </c>
      <c r="FA513" s="4">
        <f t="shared" ca="1" si="258"/>
        <v>0</v>
      </c>
      <c r="FB513" s="4">
        <f t="shared" ca="1" si="258"/>
        <v>0</v>
      </c>
      <c r="FC513" s="4">
        <f t="shared" ca="1" si="258"/>
        <v>0</v>
      </c>
      <c r="FD513" s="4">
        <f t="shared" ca="1" si="258"/>
        <v>0</v>
      </c>
      <c r="FE513" s="4">
        <f t="shared" ca="1" si="258"/>
        <v>0</v>
      </c>
      <c r="FF513" s="4">
        <f t="shared" ca="1" si="258"/>
        <v>0</v>
      </c>
      <c r="FG513" s="4">
        <f t="shared" ca="1" si="258"/>
        <v>0</v>
      </c>
      <c r="FH513" s="4">
        <f t="shared" ca="1" si="258"/>
        <v>0</v>
      </c>
      <c r="FI513" s="4">
        <f t="shared" ca="1" si="258"/>
        <v>0</v>
      </c>
      <c r="FJ513" s="4">
        <f t="shared" ca="1" si="258"/>
        <v>0</v>
      </c>
      <c r="FK513" s="4">
        <f t="shared" ca="1" si="258"/>
        <v>0</v>
      </c>
      <c r="FL513" s="4">
        <f t="shared" ca="1" si="258"/>
        <v>0</v>
      </c>
      <c r="FM513" s="4">
        <f t="shared" ca="1" si="258"/>
        <v>0</v>
      </c>
      <c r="FN513" s="4">
        <f t="shared" ca="1" si="258"/>
        <v>0</v>
      </c>
      <c r="FO513" s="4">
        <f t="shared" ca="1" si="258"/>
        <v>0</v>
      </c>
      <c r="FP513" s="4">
        <f t="shared" ca="1" si="258"/>
        <v>0</v>
      </c>
      <c r="FQ513" s="4">
        <f t="shared" ca="1" si="258"/>
        <v>0</v>
      </c>
      <c r="FR513" s="4">
        <f t="shared" ca="1" si="258"/>
        <v>0</v>
      </c>
      <c r="FS513" s="4">
        <f t="shared" ca="1" si="258"/>
        <v>0</v>
      </c>
      <c r="FT513" s="4">
        <f t="shared" ca="1" si="258"/>
        <v>0</v>
      </c>
      <c r="FU513" s="4">
        <f t="shared" ca="1" si="258"/>
        <v>0</v>
      </c>
      <c r="FV513" s="4">
        <f t="shared" ca="1" si="258"/>
        <v>0</v>
      </c>
      <c r="FW513" s="4">
        <f t="shared" ca="1" si="258"/>
        <v>0</v>
      </c>
      <c r="FX513" s="4">
        <f t="shared" ca="1" si="258"/>
        <v>0</v>
      </c>
      <c r="FY513" s="4">
        <f t="shared" ca="1" si="258"/>
        <v>0</v>
      </c>
      <c r="FZ513" s="4">
        <f t="shared" ca="1" si="258"/>
        <v>0</v>
      </c>
      <c r="GA513" s="4">
        <f t="shared" ca="1" si="258"/>
        <v>0</v>
      </c>
      <c r="GB513" s="4">
        <f t="shared" ca="1" si="258"/>
        <v>0</v>
      </c>
      <c r="GC513" s="4">
        <f t="shared" ca="1" si="258"/>
        <v>0</v>
      </c>
      <c r="GD513" s="4">
        <f t="shared" ca="1" si="258"/>
        <v>0</v>
      </c>
      <c r="GE513" s="4">
        <f t="shared" ca="1" si="258"/>
        <v>0</v>
      </c>
      <c r="GF513" s="4">
        <f t="shared" ca="1" si="258"/>
        <v>0</v>
      </c>
      <c r="GG513" s="4">
        <f t="shared" ca="1" si="258"/>
        <v>0</v>
      </c>
      <c r="GH513" s="4">
        <f t="shared" ca="1" si="258"/>
        <v>0</v>
      </c>
      <c r="GI513" s="4">
        <f t="shared" ca="1" si="258"/>
        <v>0</v>
      </c>
      <c r="GJ513" s="4">
        <f t="shared" ca="1" si="258"/>
        <v>0</v>
      </c>
      <c r="GK513" s="4">
        <f t="shared" ca="1" si="258"/>
        <v>0</v>
      </c>
      <c r="GL513" s="4">
        <f t="shared" ca="1" si="258"/>
        <v>0</v>
      </c>
      <c r="GM513" s="4">
        <f t="shared" ref="GM513:IX513" ca="1" si="259">IFERROR(IF($B513&lt;&gt;"",VLOOKUP(GM$421,TabelleK10BI,8,FALSE),""),"")</f>
        <v>0</v>
      </c>
      <c r="GN513" s="4">
        <f t="shared" ca="1" si="259"/>
        <v>0</v>
      </c>
      <c r="GO513" s="4">
        <f t="shared" ca="1" si="259"/>
        <v>0</v>
      </c>
      <c r="GP513" s="4">
        <f t="shared" ca="1" si="259"/>
        <v>0</v>
      </c>
      <c r="GQ513" s="4">
        <f t="shared" ca="1" si="259"/>
        <v>0</v>
      </c>
      <c r="GR513" s="4">
        <f t="shared" ca="1" si="259"/>
        <v>0</v>
      </c>
      <c r="GS513" s="4">
        <f t="shared" ca="1" si="259"/>
        <v>0</v>
      </c>
      <c r="GT513" s="4">
        <f t="shared" ca="1" si="259"/>
        <v>0</v>
      </c>
      <c r="GU513" s="4">
        <f t="shared" ca="1" si="259"/>
        <v>0</v>
      </c>
      <c r="GV513" s="4">
        <f t="shared" ca="1" si="259"/>
        <v>0</v>
      </c>
      <c r="GW513" s="4">
        <f t="shared" ca="1" si="259"/>
        <v>0</v>
      </c>
      <c r="GX513" s="4">
        <f t="shared" ca="1" si="259"/>
        <v>0</v>
      </c>
      <c r="GY513" s="4">
        <f t="shared" ca="1" si="259"/>
        <v>0</v>
      </c>
      <c r="GZ513" s="4">
        <f t="shared" ca="1" si="259"/>
        <v>0</v>
      </c>
      <c r="HA513" s="4">
        <f t="shared" ca="1" si="259"/>
        <v>0</v>
      </c>
      <c r="HB513" s="4">
        <f t="shared" ca="1" si="259"/>
        <v>0</v>
      </c>
      <c r="HC513" s="4">
        <f t="shared" ca="1" si="259"/>
        <v>0</v>
      </c>
      <c r="HD513" s="4">
        <f t="shared" ca="1" si="259"/>
        <v>0</v>
      </c>
      <c r="HE513" s="4">
        <f t="shared" ca="1" si="259"/>
        <v>0</v>
      </c>
      <c r="HF513" s="4">
        <f t="shared" ca="1" si="259"/>
        <v>0</v>
      </c>
      <c r="HG513" s="4">
        <f t="shared" ca="1" si="259"/>
        <v>0</v>
      </c>
      <c r="HH513" s="4">
        <f t="shared" ca="1" si="259"/>
        <v>0</v>
      </c>
      <c r="HI513" s="4">
        <f t="shared" ca="1" si="259"/>
        <v>0</v>
      </c>
      <c r="HJ513" s="4">
        <f t="shared" ca="1" si="259"/>
        <v>0</v>
      </c>
      <c r="HK513" s="4">
        <f t="shared" ca="1" si="259"/>
        <v>0</v>
      </c>
      <c r="HL513" s="4">
        <f t="shared" ca="1" si="259"/>
        <v>0</v>
      </c>
      <c r="HM513" s="4">
        <f t="shared" ca="1" si="259"/>
        <v>0</v>
      </c>
      <c r="HN513" s="4">
        <f t="shared" ca="1" si="259"/>
        <v>0</v>
      </c>
      <c r="HO513" s="4">
        <f t="shared" ca="1" si="259"/>
        <v>0</v>
      </c>
      <c r="HP513" s="4">
        <f t="shared" ca="1" si="259"/>
        <v>0</v>
      </c>
      <c r="HQ513" s="4">
        <f t="shared" ca="1" si="259"/>
        <v>0</v>
      </c>
      <c r="HR513" s="4">
        <f t="shared" ca="1" si="259"/>
        <v>0</v>
      </c>
      <c r="HS513" s="4">
        <f t="shared" ca="1" si="259"/>
        <v>0</v>
      </c>
      <c r="HT513" s="4">
        <f t="shared" ca="1" si="259"/>
        <v>0</v>
      </c>
      <c r="HU513" s="4">
        <f t="shared" ca="1" si="259"/>
        <v>0</v>
      </c>
      <c r="HV513" s="4">
        <f t="shared" ca="1" si="259"/>
        <v>0</v>
      </c>
      <c r="HW513" s="4">
        <f t="shared" ca="1" si="259"/>
        <v>0</v>
      </c>
      <c r="HX513" s="4">
        <f t="shared" ca="1" si="259"/>
        <v>0</v>
      </c>
      <c r="HY513" s="4">
        <f t="shared" ca="1" si="259"/>
        <v>0</v>
      </c>
      <c r="HZ513" s="4">
        <f t="shared" ca="1" si="259"/>
        <v>0</v>
      </c>
      <c r="IA513" s="4">
        <f t="shared" ca="1" si="259"/>
        <v>0</v>
      </c>
      <c r="IB513" s="4">
        <f t="shared" ca="1" si="259"/>
        <v>0</v>
      </c>
      <c r="IC513" s="4">
        <f t="shared" ca="1" si="259"/>
        <v>0</v>
      </c>
      <c r="ID513" s="4">
        <f t="shared" ca="1" si="259"/>
        <v>0</v>
      </c>
      <c r="IE513" s="4">
        <f t="shared" ca="1" si="259"/>
        <v>0</v>
      </c>
      <c r="IF513" s="4">
        <f t="shared" ca="1" si="259"/>
        <v>0</v>
      </c>
      <c r="IG513" s="4">
        <f t="shared" ca="1" si="259"/>
        <v>0</v>
      </c>
      <c r="IH513" s="4">
        <f t="shared" ca="1" si="259"/>
        <v>0</v>
      </c>
      <c r="II513" s="4">
        <f t="shared" ca="1" si="259"/>
        <v>0</v>
      </c>
      <c r="IJ513" s="4">
        <f t="shared" ca="1" si="259"/>
        <v>0</v>
      </c>
      <c r="IK513" s="4">
        <f t="shared" ca="1" si="259"/>
        <v>0</v>
      </c>
      <c r="IL513" s="4">
        <f t="shared" ca="1" si="259"/>
        <v>0</v>
      </c>
      <c r="IM513" s="4">
        <f t="shared" ca="1" si="259"/>
        <v>0</v>
      </c>
      <c r="IN513" s="4">
        <f t="shared" ca="1" si="259"/>
        <v>0</v>
      </c>
      <c r="IO513" s="4">
        <f t="shared" ca="1" si="259"/>
        <v>0</v>
      </c>
      <c r="IP513" s="4">
        <f t="shared" ca="1" si="259"/>
        <v>0</v>
      </c>
      <c r="IQ513" s="4">
        <f t="shared" ca="1" si="259"/>
        <v>0</v>
      </c>
      <c r="IR513" s="4">
        <f t="shared" ca="1" si="259"/>
        <v>0</v>
      </c>
      <c r="IS513" s="4">
        <f t="shared" ca="1" si="259"/>
        <v>0</v>
      </c>
      <c r="IT513" s="4">
        <f t="shared" ca="1" si="259"/>
        <v>0</v>
      </c>
      <c r="IU513" s="4">
        <f t="shared" ca="1" si="259"/>
        <v>0</v>
      </c>
      <c r="IV513" s="4">
        <f t="shared" ca="1" si="259"/>
        <v>0</v>
      </c>
      <c r="IW513" s="4">
        <f t="shared" ca="1" si="259"/>
        <v>0</v>
      </c>
      <c r="IX513" s="4">
        <f t="shared" ca="1" si="259"/>
        <v>0</v>
      </c>
      <c r="IY513" s="4">
        <f t="shared" ref="IY513:KQ513" ca="1" si="260">IFERROR(IF($B513&lt;&gt;"",VLOOKUP(IY$421,TabelleK10BI,8,FALSE),""),"")</f>
        <v>0</v>
      </c>
      <c r="IZ513" s="4">
        <f t="shared" ca="1" si="260"/>
        <v>0</v>
      </c>
      <c r="JA513" s="4">
        <f t="shared" ca="1" si="260"/>
        <v>0</v>
      </c>
      <c r="JB513" s="4">
        <f t="shared" ca="1" si="260"/>
        <v>0</v>
      </c>
      <c r="JC513" s="4">
        <f t="shared" ca="1" si="260"/>
        <v>0</v>
      </c>
      <c r="JD513" s="4">
        <f t="shared" ca="1" si="260"/>
        <v>0</v>
      </c>
      <c r="JE513" s="4">
        <f t="shared" ca="1" si="260"/>
        <v>0</v>
      </c>
      <c r="JF513" s="4">
        <f t="shared" ca="1" si="260"/>
        <v>0</v>
      </c>
      <c r="JG513" s="4">
        <f t="shared" ca="1" si="260"/>
        <v>0</v>
      </c>
      <c r="JH513" s="4">
        <f t="shared" ca="1" si="260"/>
        <v>0</v>
      </c>
      <c r="JI513" s="4">
        <f t="shared" ca="1" si="260"/>
        <v>0</v>
      </c>
      <c r="JJ513" s="4">
        <f t="shared" ca="1" si="260"/>
        <v>0</v>
      </c>
      <c r="JK513" s="4">
        <f t="shared" ca="1" si="260"/>
        <v>0</v>
      </c>
      <c r="JL513" s="4">
        <f t="shared" ca="1" si="260"/>
        <v>0</v>
      </c>
      <c r="JM513" s="4">
        <f t="shared" ca="1" si="260"/>
        <v>0</v>
      </c>
      <c r="JN513" s="4">
        <f t="shared" ca="1" si="260"/>
        <v>0</v>
      </c>
      <c r="JO513" s="4">
        <f t="shared" ca="1" si="260"/>
        <v>0</v>
      </c>
      <c r="JP513" s="4">
        <f t="shared" ca="1" si="260"/>
        <v>0</v>
      </c>
      <c r="JQ513" s="4">
        <f t="shared" ca="1" si="260"/>
        <v>0</v>
      </c>
      <c r="JR513" s="4">
        <f t="shared" ca="1" si="260"/>
        <v>0</v>
      </c>
      <c r="JS513" s="4">
        <f t="shared" ca="1" si="260"/>
        <v>0</v>
      </c>
      <c r="JT513" s="4">
        <f t="shared" ca="1" si="260"/>
        <v>0</v>
      </c>
      <c r="JU513" s="4">
        <f t="shared" ca="1" si="260"/>
        <v>0</v>
      </c>
      <c r="JV513" s="4">
        <f t="shared" ca="1" si="260"/>
        <v>0</v>
      </c>
      <c r="JW513" s="4">
        <f t="shared" ca="1" si="260"/>
        <v>0</v>
      </c>
      <c r="JX513" s="4">
        <f t="shared" ca="1" si="260"/>
        <v>0</v>
      </c>
      <c r="JY513" s="4">
        <f t="shared" ca="1" si="260"/>
        <v>0</v>
      </c>
      <c r="JZ513" s="4">
        <f t="shared" ca="1" si="260"/>
        <v>0</v>
      </c>
      <c r="KA513" s="4">
        <f t="shared" ca="1" si="260"/>
        <v>0</v>
      </c>
      <c r="KB513" s="4">
        <f t="shared" ca="1" si="260"/>
        <v>0</v>
      </c>
      <c r="KC513" s="4">
        <f t="shared" ca="1" si="260"/>
        <v>0</v>
      </c>
      <c r="KD513" s="4">
        <f t="shared" ca="1" si="260"/>
        <v>0</v>
      </c>
      <c r="KE513" s="4">
        <f t="shared" ca="1" si="260"/>
        <v>0</v>
      </c>
      <c r="KF513" s="4">
        <f t="shared" ca="1" si="260"/>
        <v>0</v>
      </c>
      <c r="KG513" s="4">
        <f t="shared" ca="1" si="260"/>
        <v>0</v>
      </c>
      <c r="KH513" s="4">
        <f t="shared" ca="1" si="260"/>
        <v>0</v>
      </c>
      <c r="KI513" s="4">
        <f t="shared" ca="1" si="260"/>
        <v>0</v>
      </c>
      <c r="KJ513" s="4">
        <f t="shared" ca="1" si="260"/>
        <v>0</v>
      </c>
      <c r="KK513" s="4">
        <f t="shared" ca="1" si="260"/>
        <v>0</v>
      </c>
      <c r="KL513" s="4">
        <f t="shared" ca="1" si="260"/>
        <v>0</v>
      </c>
      <c r="KM513" s="4">
        <f t="shared" ca="1" si="260"/>
        <v>0</v>
      </c>
      <c r="KN513" s="4">
        <f t="shared" ca="1" si="260"/>
        <v>0</v>
      </c>
      <c r="KO513" s="4">
        <f t="shared" ca="1" si="260"/>
        <v>0</v>
      </c>
      <c r="KP513" s="4">
        <f t="shared" ca="1" si="260"/>
        <v>0</v>
      </c>
      <c r="KQ513" s="4">
        <f t="shared" ca="1" si="260"/>
        <v>0</v>
      </c>
      <c r="KR513" s="4">
        <f ca="1">IFERROR(VLOOKUP($KR$421,TabelleK10BI,8,FALSE),"")</f>
        <v>0</v>
      </c>
      <c r="KS513" s="4">
        <f ca="1">IFERROR(VLOOKUP($KS$421,TabelleK10BI,8,FALSE),"")</f>
        <v>0</v>
      </c>
    </row>
    <row r="514" spans="2:305" ht="12.75" hidden="1" customHeight="1" x14ac:dyDescent="0.2">
      <c r="B514" s="138" t="str">
        <f t="shared" ca="1" si="215"/>
        <v>Reserve 05</v>
      </c>
      <c r="C514" s="4">
        <f t="shared" ref="C514:BN514" ca="1" si="261">IFERROR(IF($B514&lt;&gt;"",VLOOKUP(C$421,TabelleK11BI,8,FALSE),""),"")</f>
        <v>0</v>
      </c>
      <c r="D514" s="4">
        <f t="shared" ca="1" si="261"/>
        <v>0</v>
      </c>
      <c r="E514" s="4">
        <f t="shared" ca="1" si="261"/>
        <v>0</v>
      </c>
      <c r="F514" s="4">
        <f t="shared" ca="1" si="261"/>
        <v>0</v>
      </c>
      <c r="G514" s="4">
        <f t="shared" ca="1" si="261"/>
        <v>0</v>
      </c>
      <c r="H514" s="4">
        <f t="shared" ca="1" si="261"/>
        <v>0</v>
      </c>
      <c r="I514" s="4">
        <f t="shared" ca="1" si="261"/>
        <v>0</v>
      </c>
      <c r="J514" s="4">
        <f t="shared" ca="1" si="261"/>
        <v>0</v>
      </c>
      <c r="K514" s="4">
        <f t="shared" ca="1" si="261"/>
        <v>0</v>
      </c>
      <c r="L514" s="4">
        <f t="shared" ca="1" si="261"/>
        <v>0</v>
      </c>
      <c r="M514" s="4">
        <f t="shared" ca="1" si="261"/>
        <v>0</v>
      </c>
      <c r="N514" s="4">
        <f t="shared" ca="1" si="261"/>
        <v>0</v>
      </c>
      <c r="O514" s="4">
        <f t="shared" ca="1" si="261"/>
        <v>0</v>
      </c>
      <c r="P514" s="4">
        <f t="shared" ca="1" si="261"/>
        <v>0</v>
      </c>
      <c r="Q514" s="4">
        <f t="shared" ca="1" si="261"/>
        <v>0</v>
      </c>
      <c r="R514" s="4">
        <f t="shared" ca="1" si="261"/>
        <v>0</v>
      </c>
      <c r="S514" s="4">
        <f t="shared" ca="1" si="261"/>
        <v>0</v>
      </c>
      <c r="T514" s="4">
        <f t="shared" ca="1" si="261"/>
        <v>0</v>
      </c>
      <c r="U514" s="4">
        <f t="shared" ca="1" si="261"/>
        <v>0</v>
      </c>
      <c r="V514" s="4">
        <f t="shared" ca="1" si="261"/>
        <v>0</v>
      </c>
      <c r="W514" s="4">
        <f t="shared" ca="1" si="261"/>
        <v>0</v>
      </c>
      <c r="X514" s="4">
        <f t="shared" ca="1" si="261"/>
        <v>0</v>
      </c>
      <c r="Y514" s="4">
        <f t="shared" ca="1" si="261"/>
        <v>0</v>
      </c>
      <c r="Z514" s="4">
        <f t="shared" ca="1" si="261"/>
        <v>0</v>
      </c>
      <c r="AA514" s="4">
        <f t="shared" ca="1" si="261"/>
        <v>0</v>
      </c>
      <c r="AB514" s="4">
        <f t="shared" ca="1" si="261"/>
        <v>0</v>
      </c>
      <c r="AC514" s="4">
        <f t="shared" ca="1" si="261"/>
        <v>0</v>
      </c>
      <c r="AD514" s="4">
        <f t="shared" ca="1" si="261"/>
        <v>0</v>
      </c>
      <c r="AE514" s="4">
        <f t="shared" ca="1" si="261"/>
        <v>0</v>
      </c>
      <c r="AF514" s="4">
        <f t="shared" ca="1" si="261"/>
        <v>0</v>
      </c>
      <c r="AG514" s="4">
        <f t="shared" ca="1" si="261"/>
        <v>0</v>
      </c>
      <c r="AH514" s="4">
        <f t="shared" ca="1" si="261"/>
        <v>0</v>
      </c>
      <c r="AI514" s="4">
        <f t="shared" ca="1" si="261"/>
        <v>0</v>
      </c>
      <c r="AJ514" s="4">
        <f t="shared" ca="1" si="261"/>
        <v>0</v>
      </c>
      <c r="AK514" s="4">
        <f t="shared" ca="1" si="261"/>
        <v>0</v>
      </c>
      <c r="AL514" s="4">
        <f t="shared" ca="1" si="261"/>
        <v>0</v>
      </c>
      <c r="AM514" s="4">
        <f t="shared" ca="1" si="261"/>
        <v>0</v>
      </c>
      <c r="AN514" s="4">
        <f t="shared" ca="1" si="261"/>
        <v>0</v>
      </c>
      <c r="AO514" s="4">
        <f t="shared" ca="1" si="261"/>
        <v>0</v>
      </c>
      <c r="AP514" s="4">
        <f t="shared" ca="1" si="261"/>
        <v>0</v>
      </c>
      <c r="AQ514" s="4">
        <f t="shared" ca="1" si="261"/>
        <v>0</v>
      </c>
      <c r="AR514" s="4">
        <f t="shared" ca="1" si="261"/>
        <v>0</v>
      </c>
      <c r="AS514" s="4">
        <f t="shared" ca="1" si="261"/>
        <v>0</v>
      </c>
      <c r="AT514" s="4">
        <f t="shared" ca="1" si="261"/>
        <v>0</v>
      </c>
      <c r="AU514" s="4">
        <f t="shared" ca="1" si="261"/>
        <v>0</v>
      </c>
      <c r="AV514" s="4">
        <f t="shared" ca="1" si="261"/>
        <v>0</v>
      </c>
      <c r="AW514" s="4">
        <f t="shared" ca="1" si="261"/>
        <v>0</v>
      </c>
      <c r="AX514" s="4">
        <f t="shared" ca="1" si="261"/>
        <v>0</v>
      </c>
      <c r="AY514" s="4">
        <f t="shared" ca="1" si="261"/>
        <v>0</v>
      </c>
      <c r="AZ514" s="4">
        <f t="shared" ca="1" si="261"/>
        <v>0</v>
      </c>
      <c r="BA514" s="4">
        <f t="shared" ca="1" si="261"/>
        <v>0</v>
      </c>
      <c r="BB514" s="4">
        <f t="shared" ca="1" si="261"/>
        <v>0</v>
      </c>
      <c r="BC514" s="4">
        <f t="shared" ca="1" si="261"/>
        <v>0</v>
      </c>
      <c r="BD514" s="4">
        <f t="shared" ca="1" si="261"/>
        <v>0</v>
      </c>
      <c r="BE514" s="4">
        <f t="shared" ca="1" si="261"/>
        <v>0</v>
      </c>
      <c r="BF514" s="4">
        <f t="shared" ca="1" si="261"/>
        <v>0</v>
      </c>
      <c r="BG514" s="4">
        <f t="shared" ca="1" si="261"/>
        <v>0</v>
      </c>
      <c r="BH514" s="4">
        <f t="shared" ca="1" si="261"/>
        <v>0</v>
      </c>
      <c r="BI514" s="4">
        <f t="shared" ca="1" si="261"/>
        <v>0</v>
      </c>
      <c r="BJ514" s="4">
        <f t="shared" ca="1" si="261"/>
        <v>0</v>
      </c>
      <c r="BK514" s="4">
        <f t="shared" ca="1" si="261"/>
        <v>0</v>
      </c>
      <c r="BL514" s="4">
        <f t="shared" ca="1" si="261"/>
        <v>0</v>
      </c>
      <c r="BM514" s="4">
        <f t="shared" ca="1" si="261"/>
        <v>0</v>
      </c>
      <c r="BN514" s="4">
        <f t="shared" ca="1" si="261"/>
        <v>0</v>
      </c>
      <c r="BO514" s="4">
        <f t="shared" ref="BO514:DZ514" ca="1" si="262">IFERROR(IF($B514&lt;&gt;"",VLOOKUP(BO$421,TabelleK11BI,8,FALSE),""),"")</f>
        <v>0</v>
      </c>
      <c r="BP514" s="4">
        <f t="shared" ca="1" si="262"/>
        <v>0</v>
      </c>
      <c r="BQ514" s="4">
        <f t="shared" ca="1" si="262"/>
        <v>0</v>
      </c>
      <c r="BR514" s="4">
        <f t="shared" ca="1" si="262"/>
        <v>0</v>
      </c>
      <c r="BS514" s="4">
        <f t="shared" ca="1" si="262"/>
        <v>0</v>
      </c>
      <c r="BT514" s="4">
        <f t="shared" ca="1" si="262"/>
        <v>0</v>
      </c>
      <c r="BU514" s="4">
        <f t="shared" ca="1" si="262"/>
        <v>0</v>
      </c>
      <c r="BV514" s="4">
        <f t="shared" ca="1" si="262"/>
        <v>0</v>
      </c>
      <c r="BW514" s="4">
        <f t="shared" ca="1" si="262"/>
        <v>0</v>
      </c>
      <c r="BX514" s="4">
        <f t="shared" ca="1" si="262"/>
        <v>0</v>
      </c>
      <c r="BY514" s="4">
        <f t="shared" ca="1" si="262"/>
        <v>0</v>
      </c>
      <c r="BZ514" s="4">
        <f t="shared" ca="1" si="262"/>
        <v>0</v>
      </c>
      <c r="CA514" s="4">
        <f t="shared" ca="1" si="262"/>
        <v>0</v>
      </c>
      <c r="CB514" s="4">
        <f t="shared" ca="1" si="262"/>
        <v>0</v>
      </c>
      <c r="CC514" s="4">
        <f t="shared" ca="1" si="262"/>
        <v>0</v>
      </c>
      <c r="CD514" s="4">
        <f t="shared" ca="1" si="262"/>
        <v>0</v>
      </c>
      <c r="CE514" s="4">
        <f t="shared" ca="1" si="262"/>
        <v>0</v>
      </c>
      <c r="CF514" s="4">
        <f t="shared" ca="1" si="262"/>
        <v>0</v>
      </c>
      <c r="CG514" s="4">
        <f t="shared" ca="1" si="262"/>
        <v>0</v>
      </c>
      <c r="CH514" s="4">
        <f t="shared" ca="1" si="262"/>
        <v>0</v>
      </c>
      <c r="CI514" s="4">
        <f t="shared" ca="1" si="262"/>
        <v>0</v>
      </c>
      <c r="CJ514" s="4">
        <f t="shared" ca="1" si="262"/>
        <v>0</v>
      </c>
      <c r="CK514" s="4">
        <f t="shared" ca="1" si="262"/>
        <v>0</v>
      </c>
      <c r="CL514" s="4">
        <f t="shared" ca="1" si="262"/>
        <v>0</v>
      </c>
      <c r="CM514" s="4">
        <f t="shared" ca="1" si="262"/>
        <v>0</v>
      </c>
      <c r="CN514" s="4">
        <f t="shared" ca="1" si="262"/>
        <v>0</v>
      </c>
      <c r="CO514" s="4">
        <f t="shared" ca="1" si="262"/>
        <v>0</v>
      </c>
      <c r="CP514" s="4">
        <f t="shared" ca="1" si="262"/>
        <v>0</v>
      </c>
      <c r="CQ514" s="4">
        <f t="shared" ca="1" si="262"/>
        <v>0</v>
      </c>
      <c r="CR514" s="4">
        <f t="shared" ca="1" si="262"/>
        <v>0</v>
      </c>
      <c r="CS514" s="4">
        <f t="shared" ca="1" si="262"/>
        <v>0</v>
      </c>
      <c r="CT514" s="4">
        <f t="shared" ca="1" si="262"/>
        <v>0</v>
      </c>
      <c r="CU514" s="4">
        <f t="shared" ca="1" si="262"/>
        <v>0</v>
      </c>
      <c r="CV514" s="4">
        <f t="shared" ca="1" si="262"/>
        <v>0</v>
      </c>
      <c r="CW514" s="4">
        <f t="shared" ca="1" si="262"/>
        <v>0</v>
      </c>
      <c r="CX514" s="4">
        <f t="shared" ca="1" si="262"/>
        <v>0</v>
      </c>
      <c r="CY514" s="4">
        <f t="shared" ca="1" si="262"/>
        <v>0</v>
      </c>
      <c r="CZ514" s="4">
        <f t="shared" ca="1" si="262"/>
        <v>0</v>
      </c>
      <c r="DA514" s="4">
        <f t="shared" ca="1" si="262"/>
        <v>0</v>
      </c>
      <c r="DB514" s="4">
        <f t="shared" ca="1" si="262"/>
        <v>0</v>
      </c>
      <c r="DC514" s="4">
        <f t="shared" ca="1" si="262"/>
        <v>0</v>
      </c>
      <c r="DD514" s="4">
        <f t="shared" ca="1" si="262"/>
        <v>0</v>
      </c>
      <c r="DE514" s="4">
        <f t="shared" ca="1" si="262"/>
        <v>0</v>
      </c>
      <c r="DF514" s="4">
        <f t="shared" ca="1" si="262"/>
        <v>0</v>
      </c>
      <c r="DG514" s="4">
        <f t="shared" ca="1" si="262"/>
        <v>0</v>
      </c>
      <c r="DH514" s="4">
        <f t="shared" ca="1" si="262"/>
        <v>0</v>
      </c>
      <c r="DI514" s="4">
        <f t="shared" ca="1" si="262"/>
        <v>0</v>
      </c>
      <c r="DJ514" s="4">
        <f t="shared" ca="1" si="262"/>
        <v>0</v>
      </c>
      <c r="DK514" s="4">
        <f t="shared" ca="1" si="262"/>
        <v>0</v>
      </c>
      <c r="DL514" s="4">
        <f t="shared" ca="1" si="262"/>
        <v>0</v>
      </c>
      <c r="DM514" s="4">
        <f t="shared" ca="1" si="262"/>
        <v>0</v>
      </c>
      <c r="DN514" s="4">
        <f t="shared" ca="1" si="262"/>
        <v>0</v>
      </c>
      <c r="DO514" s="4">
        <f t="shared" ca="1" si="262"/>
        <v>0</v>
      </c>
      <c r="DP514" s="4">
        <f t="shared" ca="1" si="262"/>
        <v>0</v>
      </c>
      <c r="DQ514" s="4">
        <f t="shared" ca="1" si="262"/>
        <v>0</v>
      </c>
      <c r="DR514" s="4">
        <f t="shared" ca="1" si="262"/>
        <v>0</v>
      </c>
      <c r="DS514" s="4">
        <f t="shared" ca="1" si="262"/>
        <v>0</v>
      </c>
      <c r="DT514" s="4">
        <f t="shared" ca="1" si="262"/>
        <v>0</v>
      </c>
      <c r="DU514" s="4">
        <f t="shared" ca="1" si="262"/>
        <v>0</v>
      </c>
      <c r="DV514" s="4">
        <f t="shared" ca="1" si="262"/>
        <v>0</v>
      </c>
      <c r="DW514" s="4">
        <f t="shared" ca="1" si="262"/>
        <v>0</v>
      </c>
      <c r="DX514" s="4">
        <f t="shared" ca="1" si="262"/>
        <v>0</v>
      </c>
      <c r="DY514" s="4">
        <f t="shared" ca="1" si="262"/>
        <v>0</v>
      </c>
      <c r="DZ514" s="4">
        <f t="shared" ca="1" si="262"/>
        <v>0</v>
      </c>
      <c r="EA514" s="4">
        <f t="shared" ref="EA514:GL514" ca="1" si="263">IFERROR(IF($B514&lt;&gt;"",VLOOKUP(EA$421,TabelleK11BI,8,FALSE),""),"")</f>
        <v>0</v>
      </c>
      <c r="EB514" s="4">
        <f t="shared" ca="1" si="263"/>
        <v>0</v>
      </c>
      <c r="EC514" s="4">
        <f t="shared" ca="1" si="263"/>
        <v>0</v>
      </c>
      <c r="ED514" s="4">
        <f t="shared" ca="1" si="263"/>
        <v>0</v>
      </c>
      <c r="EE514" s="4">
        <f t="shared" ca="1" si="263"/>
        <v>0</v>
      </c>
      <c r="EF514" s="4">
        <f t="shared" ca="1" si="263"/>
        <v>0</v>
      </c>
      <c r="EG514" s="4">
        <f t="shared" ca="1" si="263"/>
        <v>0</v>
      </c>
      <c r="EH514" s="4">
        <f t="shared" ca="1" si="263"/>
        <v>0</v>
      </c>
      <c r="EI514" s="4">
        <f t="shared" ca="1" si="263"/>
        <v>0</v>
      </c>
      <c r="EJ514" s="4">
        <f t="shared" ca="1" si="263"/>
        <v>0</v>
      </c>
      <c r="EK514" s="4">
        <f t="shared" ca="1" si="263"/>
        <v>0</v>
      </c>
      <c r="EL514" s="4">
        <f t="shared" ca="1" si="263"/>
        <v>0</v>
      </c>
      <c r="EM514" s="4">
        <f t="shared" ca="1" si="263"/>
        <v>0</v>
      </c>
      <c r="EN514" s="4">
        <f t="shared" ca="1" si="263"/>
        <v>0</v>
      </c>
      <c r="EO514" s="4">
        <f t="shared" ca="1" si="263"/>
        <v>0</v>
      </c>
      <c r="EP514" s="4">
        <f t="shared" ca="1" si="263"/>
        <v>0</v>
      </c>
      <c r="EQ514" s="4">
        <f t="shared" ca="1" si="263"/>
        <v>0</v>
      </c>
      <c r="ER514" s="4">
        <f t="shared" ca="1" si="263"/>
        <v>0</v>
      </c>
      <c r="ES514" s="4">
        <f t="shared" ca="1" si="263"/>
        <v>0</v>
      </c>
      <c r="ET514" s="4">
        <f t="shared" ca="1" si="263"/>
        <v>0</v>
      </c>
      <c r="EU514" s="4">
        <f t="shared" ca="1" si="263"/>
        <v>0</v>
      </c>
      <c r="EV514" s="4">
        <f t="shared" ca="1" si="263"/>
        <v>0</v>
      </c>
      <c r="EW514" s="4">
        <f t="shared" ca="1" si="263"/>
        <v>0</v>
      </c>
      <c r="EX514" s="4">
        <f t="shared" ca="1" si="263"/>
        <v>0</v>
      </c>
      <c r="EY514" s="4">
        <f t="shared" ca="1" si="263"/>
        <v>0</v>
      </c>
      <c r="EZ514" s="4">
        <f t="shared" ca="1" si="263"/>
        <v>0</v>
      </c>
      <c r="FA514" s="4">
        <f t="shared" ca="1" si="263"/>
        <v>0</v>
      </c>
      <c r="FB514" s="4">
        <f t="shared" ca="1" si="263"/>
        <v>0</v>
      </c>
      <c r="FC514" s="4">
        <f t="shared" ca="1" si="263"/>
        <v>0</v>
      </c>
      <c r="FD514" s="4">
        <f t="shared" ca="1" si="263"/>
        <v>0</v>
      </c>
      <c r="FE514" s="4">
        <f t="shared" ca="1" si="263"/>
        <v>0</v>
      </c>
      <c r="FF514" s="4">
        <f t="shared" ca="1" si="263"/>
        <v>0</v>
      </c>
      <c r="FG514" s="4">
        <f t="shared" ca="1" si="263"/>
        <v>0</v>
      </c>
      <c r="FH514" s="4">
        <f t="shared" ca="1" si="263"/>
        <v>0</v>
      </c>
      <c r="FI514" s="4">
        <f t="shared" ca="1" si="263"/>
        <v>0</v>
      </c>
      <c r="FJ514" s="4">
        <f t="shared" ca="1" si="263"/>
        <v>0</v>
      </c>
      <c r="FK514" s="4">
        <f t="shared" ca="1" si="263"/>
        <v>0</v>
      </c>
      <c r="FL514" s="4">
        <f t="shared" ca="1" si="263"/>
        <v>0</v>
      </c>
      <c r="FM514" s="4">
        <f t="shared" ca="1" si="263"/>
        <v>0</v>
      </c>
      <c r="FN514" s="4">
        <f t="shared" ca="1" si="263"/>
        <v>0</v>
      </c>
      <c r="FO514" s="4">
        <f t="shared" ca="1" si="263"/>
        <v>0</v>
      </c>
      <c r="FP514" s="4">
        <f t="shared" ca="1" si="263"/>
        <v>0</v>
      </c>
      <c r="FQ514" s="4">
        <f t="shared" ca="1" si="263"/>
        <v>0</v>
      </c>
      <c r="FR514" s="4">
        <f t="shared" ca="1" si="263"/>
        <v>0</v>
      </c>
      <c r="FS514" s="4">
        <f t="shared" ca="1" si="263"/>
        <v>0</v>
      </c>
      <c r="FT514" s="4">
        <f t="shared" ca="1" si="263"/>
        <v>0</v>
      </c>
      <c r="FU514" s="4">
        <f t="shared" ca="1" si="263"/>
        <v>0</v>
      </c>
      <c r="FV514" s="4">
        <f t="shared" ca="1" si="263"/>
        <v>0</v>
      </c>
      <c r="FW514" s="4">
        <f t="shared" ca="1" si="263"/>
        <v>0</v>
      </c>
      <c r="FX514" s="4">
        <f t="shared" ca="1" si="263"/>
        <v>0</v>
      </c>
      <c r="FY514" s="4">
        <f t="shared" ca="1" si="263"/>
        <v>0</v>
      </c>
      <c r="FZ514" s="4">
        <f t="shared" ca="1" si="263"/>
        <v>0</v>
      </c>
      <c r="GA514" s="4">
        <f t="shared" ca="1" si="263"/>
        <v>0</v>
      </c>
      <c r="GB514" s="4">
        <f t="shared" ca="1" si="263"/>
        <v>0</v>
      </c>
      <c r="GC514" s="4">
        <f t="shared" ca="1" si="263"/>
        <v>0</v>
      </c>
      <c r="GD514" s="4">
        <f t="shared" ca="1" si="263"/>
        <v>0</v>
      </c>
      <c r="GE514" s="4">
        <f t="shared" ca="1" si="263"/>
        <v>0</v>
      </c>
      <c r="GF514" s="4">
        <f t="shared" ca="1" si="263"/>
        <v>0</v>
      </c>
      <c r="GG514" s="4">
        <f t="shared" ca="1" si="263"/>
        <v>0</v>
      </c>
      <c r="GH514" s="4">
        <f t="shared" ca="1" si="263"/>
        <v>0</v>
      </c>
      <c r="GI514" s="4">
        <f t="shared" ca="1" si="263"/>
        <v>0</v>
      </c>
      <c r="GJ514" s="4">
        <f t="shared" ca="1" si="263"/>
        <v>0</v>
      </c>
      <c r="GK514" s="4">
        <f t="shared" ca="1" si="263"/>
        <v>0</v>
      </c>
      <c r="GL514" s="4">
        <f t="shared" ca="1" si="263"/>
        <v>0</v>
      </c>
      <c r="GM514" s="4">
        <f t="shared" ref="GM514:IX514" ca="1" si="264">IFERROR(IF($B514&lt;&gt;"",VLOOKUP(GM$421,TabelleK11BI,8,FALSE),""),"")</f>
        <v>0</v>
      </c>
      <c r="GN514" s="4">
        <f t="shared" ca="1" si="264"/>
        <v>0</v>
      </c>
      <c r="GO514" s="4">
        <f t="shared" ca="1" si="264"/>
        <v>0</v>
      </c>
      <c r="GP514" s="4">
        <f t="shared" ca="1" si="264"/>
        <v>0</v>
      </c>
      <c r="GQ514" s="4">
        <f t="shared" ca="1" si="264"/>
        <v>0</v>
      </c>
      <c r="GR514" s="4">
        <f t="shared" ca="1" si="264"/>
        <v>0</v>
      </c>
      <c r="GS514" s="4">
        <f t="shared" ca="1" si="264"/>
        <v>0</v>
      </c>
      <c r="GT514" s="4">
        <f t="shared" ca="1" si="264"/>
        <v>0</v>
      </c>
      <c r="GU514" s="4">
        <f t="shared" ca="1" si="264"/>
        <v>0</v>
      </c>
      <c r="GV514" s="4">
        <f t="shared" ca="1" si="264"/>
        <v>0</v>
      </c>
      <c r="GW514" s="4">
        <f t="shared" ca="1" si="264"/>
        <v>0</v>
      </c>
      <c r="GX514" s="4">
        <f t="shared" ca="1" si="264"/>
        <v>0</v>
      </c>
      <c r="GY514" s="4">
        <f t="shared" ca="1" si="264"/>
        <v>0</v>
      </c>
      <c r="GZ514" s="4">
        <f t="shared" ca="1" si="264"/>
        <v>0</v>
      </c>
      <c r="HA514" s="4">
        <f t="shared" ca="1" si="264"/>
        <v>0</v>
      </c>
      <c r="HB514" s="4">
        <f t="shared" ca="1" si="264"/>
        <v>0</v>
      </c>
      <c r="HC514" s="4">
        <f t="shared" ca="1" si="264"/>
        <v>0</v>
      </c>
      <c r="HD514" s="4">
        <f t="shared" ca="1" si="264"/>
        <v>0</v>
      </c>
      <c r="HE514" s="4">
        <f t="shared" ca="1" si="264"/>
        <v>0</v>
      </c>
      <c r="HF514" s="4">
        <f t="shared" ca="1" si="264"/>
        <v>0</v>
      </c>
      <c r="HG514" s="4">
        <f t="shared" ca="1" si="264"/>
        <v>0</v>
      </c>
      <c r="HH514" s="4">
        <f t="shared" ca="1" si="264"/>
        <v>0</v>
      </c>
      <c r="HI514" s="4">
        <f t="shared" ca="1" si="264"/>
        <v>0</v>
      </c>
      <c r="HJ514" s="4">
        <f t="shared" ca="1" si="264"/>
        <v>0</v>
      </c>
      <c r="HK514" s="4">
        <f t="shared" ca="1" si="264"/>
        <v>0</v>
      </c>
      <c r="HL514" s="4">
        <f t="shared" ca="1" si="264"/>
        <v>0</v>
      </c>
      <c r="HM514" s="4">
        <f t="shared" ca="1" si="264"/>
        <v>0</v>
      </c>
      <c r="HN514" s="4">
        <f t="shared" ca="1" si="264"/>
        <v>0</v>
      </c>
      <c r="HO514" s="4">
        <f t="shared" ca="1" si="264"/>
        <v>0</v>
      </c>
      <c r="HP514" s="4">
        <f t="shared" ca="1" si="264"/>
        <v>0</v>
      </c>
      <c r="HQ514" s="4">
        <f t="shared" ca="1" si="264"/>
        <v>0</v>
      </c>
      <c r="HR514" s="4">
        <f t="shared" ca="1" si="264"/>
        <v>0</v>
      </c>
      <c r="HS514" s="4">
        <f t="shared" ca="1" si="264"/>
        <v>0</v>
      </c>
      <c r="HT514" s="4">
        <f t="shared" ca="1" si="264"/>
        <v>0</v>
      </c>
      <c r="HU514" s="4">
        <f t="shared" ca="1" si="264"/>
        <v>0</v>
      </c>
      <c r="HV514" s="4">
        <f t="shared" ca="1" si="264"/>
        <v>0</v>
      </c>
      <c r="HW514" s="4">
        <f t="shared" ca="1" si="264"/>
        <v>0</v>
      </c>
      <c r="HX514" s="4">
        <f t="shared" ca="1" si="264"/>
        <v>0</v>
      </c>
      <c r="HY514" s="4">
        <f t="shared" ca="1" si="264"/>
        <v>0</v>
      </c>
      <c r="HZ514" s="4">
        <f t="shared" ca="1" si="264"/>
        <v>0</v>
      </c>
      <c r="IA514" s="4">
        <f t="shared" ca="1" si="264"/>
        <v>0</v>
      </c>
      <c r="IB514" s="4">
        <f t="shared" ca="1" si="264"/>
        <v>0</v>
      </c>
      <c r="IC514" s="4">
        <f t="shared" ca="1" si="264"/>
        <v>0</v>
      </c>
      <c r="ID514" s="4">
        <f t="shared" ca="1" si="264"/>
        <v>0</v>
      </c>
      <c r="IE514" s="4">
        <f t="shared" ca="1" si="264"/>
        <v>0</v>
      </c>
      <c r="IF514" s="4">
        <f t="shared" ca="1" si="264"/>
        <v>0</v>
      </c>
      <c r="IG514" s="4">
        <f t="shared" ca="1" si="264"/>
        <v>0</v>
      </c>
      <c r="IH514" s="4">
        <f t="shared" ca="1" si="264"/>
        <v>0</v>
      </c>
      <c r="II514" s="4">
        <f t="shared" ca="1" si="264"/>
        <v>0</v>
      </c>
      <c r="IJ514" s="4">
        <f t="shared" ca="1" si="264"/>
        <v>0</v>
      </c>
      <c r="IK514" s="4">
        <f t="shared" ca="1" si="264"/>
        <v>0</v>
      </c>
      <c r="IL514" s="4">
        <f t="shared" ca="1" si="264"/>
        <v>0</v>
      </c>
      <c r="IM514" s="4">
        <f t="shared" ca="1" si="264"/>
        <v>0</v>
      </c>
      <c r="IN514" s="4">
        <f t="shared" ca="1" si="264"/>
        <v>0</v>
      </c>
      <c r="IO514" s="4">
        <f t="shared" ca="1" si="264"/>
        <v>0</v>
      </c>
      <c r="IP514" s="4">
        <f t="shared" ca="1" si="264"/>
        <v>0</v>
      </c>
      <c r="IQ514" s="4">
        <f t="shared" ca="1" si="264"/>
        <v>0</v>
      </c>
      <c r="IR514" s="4">
        <f t="shared" ca="1" si="264"/>
        <v>0</v>
      </c>
      <c r="IS514" s="4">
        <f t="shared" ca="1" si="264"/>
        <v>0</v>
      </c>
      <c r="IT514" s="4">
        <f t="shared" ca="1" si="264"/>
        <v>0</v>
      </c>
      <c r="IU514" s="4">
        <f t="shared" ca="1" si="264"/>
        <v>0</v>
      </c>
      <c r="IV514" s="4">
        <f t="shared" ca="1" si="264"/>
        <v>0</v>
      </c>
      <c r="IW514" s="4">
        <f t="shared" ca="1" si="264"/>
        <v>0</v>
      </c>
      <c r="IX514" s="4">
        <f t="shared" ca="1" si="264"/>
        <v>0</v>
      </c>
      <c r="IY514" s="4">
        <f t="shared" ref="IY514:KQ514" ca="1" si="265">IFERROR(IF($B514&lt;&gt;"",VLOOKUP(IY$421,TabelleK11BI,8,FALSE),""),"")</f>
        <v>0</v>
      </c>
      <c r="IZ514" s="4">
        <f t="shared" ca="1" si="265"/>
        <v>0</v>
      </c>
      <c r="JA514" s="4">
        <f t="shared" ca="1" si="265"/>
        <v>0</v>
      </c>
      <c r="JB514" s="4">
        <f t="shared" ca="1" si="265"/>
        <v>0</v>
      </c>
      <c r="JC514" s="4">
        <f t="shared" ca="1" si="265"/>
        <v>0</v>
      </c>
      <c r="JD514" s="4">
        <f t="shared" ca="1" si="265"/>
        <v>0</v>
      </c>
      <c r="JE514" s="4">
        <f t="shared" ca="1" si="265"/>
        <v>0</v>
      </c>
      <c r="JF514" s="4">
        <f t="shared" ca="1" si="265"/>
        <v>0</v>
      </c>
      <c r="JG514" s="4">
        <f t="shared" ca="1" si="265"/>
        <v>0</v>
      </c>
      <c r="JH514" s="4">
        <f t="shared" ca="1" si="265"/>
        <v>0</v>
      </c>
      <c r="JI514" s="4">
        <f t="shared" ca="1" si="265"/>
        <v>0</v>
      </c>
      <c r="JJ514" s="4">
        <f t="shared" ca="1" si="265"/>
        <v>0</v>
      </c>
      <c r="JK514" s="4">
        <f t="shared" ca="1" si="265"/>
        <v>0</v>
      </c>
      <c r="JL514" s="4">
        <f t="shared" ca="1" si="265"/>
        <v>0</v>
      </c>
      <c r="JM514" s="4">
        <f t="shared" ca="1" si="265"/>
        <v>0</v>
      </c>
      <c r="JN514" s="4">
        <f t="shared" ca="1" si="265"/>
        <v>0</v>
      </c>
      <c r="JO514" s="4">
        <f t="shared" ca="1" si="265"/>
        <v>0</v>
      </c>
      <c r="JP514" s="4">
        <f t="shared" ca="1" si="265"/>
        <v>0</v>
      </c>
      <c r="JQ514" s="4">
        <f t="shared" ca="1" si="265"/>
        <v>0</v>
      </c>
      <c r="JR514" s="4">
        <f t="shared" ca="1" si="265"/>
        <v>0</v>
      </c>
      <c r="JS514" s="4">
        <f t="shared" ca="1" si="265"/>
        <v>0</v>
      </c>
      <c r="JT514" s="4">
        <f t="shared" ca="1" si="265"/>
        <v>0</v>
      </c>
      <c r="JU514" s="4">
        <f t="shared" ca="1" si="265"/>
        <v>0</v>
      </c>
      <c r="JV514" s="4">
        <f t="shared" ca="1" si="265"/>
        <v>0</v>
      </c>
      <c r="JW514" s="4">
        <f t="shared" ca="1" si="265"/>
        <v>0</v>
      </c>
      <c r="JX514" s="4">
        <f t="shared" ca="1" si="265"/>
        <v>0</v>
      </c>
      <c r="JY514" s="4">
        <f t="shared" ca="1" si="265"/>
        <v>0</v>
      </c>
      <c r="JZ514" s="4">
        <f t="shared" ca="1" si="265"/>
        <v>0</v>
      </c>
      <c r="KA514" s="4">
        <f t="shared" ca="1" si="265"/>
        <v>0</v>
      </c>
      <c r="KB514" s="4">
        <f t="shared" ca="1" si="265"/>
        <v>0</v>
      </c>
      <c r="KC514" s="4">
        <f t="shared" ca="1" si="265"/>
        <v>0</v>
      </c>
      <c r="KD514" s="4">
        <f t="shared" ca="1" si="265"/>
        <v>0</v>
      </c>
      <c r="KE514" s="4">
        <f t="shared" ca="1" si="265"/>
        <v>0</v>
      </c>
      <c r="KF514" s="4">
        <f t="shared" ca="1" si="265"/>
        <v>0</v>
      </c>
      <c r="KG514" s="4">
        <f t="shared" ca="1" si="265"/>
        <v>0</v>
      </c>
      <c r="KH514" s="4">
        <f t="shared" ca="1" si="265"/>
        <v>0</v>
      </c>
      <c r="KI514" s="4">
        <f t="shared" ca="1" si="265"/>
        <v>0</v>
      </c>
      <c r="KJ514" s="4">
        <f t="shared" ca="1" si="265"/>
        <v>0</v>
      </c>
      <c r="KK514" s="4">
        <f t="shared" ca="1" si="265"/>
        <v>0</v>
      </c>
      <c r="KL514" s="4">
        <f t="shared" ca="1" si="265"/>
        <v>0</v>
      </c>
      <c r="KM514" s="4">
        <f t="shared" ca="1" si="265"/>
        <v>0</v>
      </c>
      <c r="KN514" s="4">
        <f t="shared" ca="1" si="265"/>
        <v>0</v>
      </c>
      <c r="KO514" s="4">
        <f t="shared" ca="1" si="265"/>
        <v>0</v>
      </c>
      <c r="KP514" s="4">
        <f t="shared" ca="1" si="265"/>
        <v>0</v>
      </c>
      <c r="KQ514" s="4">
        <f t="shared" ca="1" si="265"/>
        <v>0</v>
      </c>
      <c r="KR514" s="4">
        <f ca="1">IFERROR(VLOOKUP($KR$421,TabelleK11BI,8,FALSE),"")</f>
        <v>0</v>
      </c>
      <c r="KS514" s="4">
        <f ca="1">IFERROR(VLOOKUP($KS$421,TabelleK11BI,8,FALSE),"")</f>
        <v>0</v>
      </c>
    </row>
    <row r="515" spans="2:305" ht="12.75" hidden="1" customHeight="1" x14ac:dyDescent="0.2">
      <c r="B515" s="138" t="str">
        <f t="shared" ca="1" si="215"/>
        <v/>
      </c>
      <c r="C515" s="4" t="str">
        <f ca="1">IFERROR(IF($B515&lt;&gt;"",VLOOKUP(C$421,TabelleK12BI,8,FALSE),""),"")</f>
        <v/>
      </c>
      <c r="D515" s="4" t="str">
        <f ca="1">IFERROR(IF($B515&lt;&gt;"",VLOOKUP(D$421,TabelleK12BI,8,FALSE),""),"")</f>
        <v/>
      </c>
      <c r="E515" s="4" t="str">
        <f ca="1">IFERROR(IF($B515&lt;&gt;"",VLOOKUP(E$421,TabelleK12BI,8,FALSE),""),"")</f>
        <v/>
      </c>
      <c r="F515" s="4" t="str">
        <f ca="1">IFERROR(IF($B515&lt;&gt;"",VLOOKUP(F$421,TabelleK12BI,8,FALSE),""),"")</f>
        <v/>
      </c>
      <c r="G515" s="4" t="str">
        <f ca="1">IFERROR(IF($B515&lt;&gt;"",VLOOKUP(G$421,TabelleK12BI,8,FALSE),""),"")</f>
        <v/>
      </c>
      <c r="H515" s="4" t="str">
        <f ca="1">IFERROR(IF($B515&lt;&gt;"",VLOOKUP(H$421,TabelleK12BI,8,FALSE),""),"")</f>
        <v/>
      </c>
      <c r="I515" s="4" t="str">
        <f ca="1">IFERROR(IF($B515&lt;&gt;"",VLOOKUP(I$421,TabelleK12BI,8,FALSE),""),"")</f>
        <v/>
      </c>
      <c r="J515" s="4" t="str">
        <f ca="1">IFERROR(IF($B515&lt;&gt;"",VLOOKUP(J$421,TabelleK12BI,8,FALSE),""),"")</f>
        <v/>
      </c>
      <c r="K515" s="4" t="str">
        <f ca="1">IFERROR(IF($B515&lt;&gt;"",VLOOKUP(K$421,TabelleK12BI,8,FALSE),""),"")</f>
        <v/>
      </c>
      <c r="L515" s="4" t="str">
        <f ca="1">IFERROR(IF($B515&lt;&gt;"",VLOOKUP(L$421,TabelleK12BI,8,FALSE),""),"")</f>
        <v/>
      </c>
      <c r="M515" s="4" t="str">
        <f ca="1">IFERROR(IF($B515&lt;&gt;"",VLOOKUP(M$421,TabelleK12BI,8,FALSE),""),"")</f>
        <v/>
      </c>
      <c r="N515" s="4" t="str">
        <f ca="1">IFERROR(IF($B515&lt;&gt;"",VLOOKUP(N$421,TabelleK12BI,8,FALSE),""),"")</f>
        <v/>
      </c>
      <c r="O515" s="4" t="str">
        <f ca="1">IFERROR(IF($B515&lt;&gt;"",VLOOKUP(O$421,TabelleK12BI,8,FALSE),""),"")</f>
        <v/>
      </c>
      <c r="P515" s="4" t="str">
        <f ca="1">IFERROR(IF($B515&lt;&gt;"",VLOOKUP(P$421,TabelleK12BI,8,FALSE),""),"")</f>
        <v/>
      </c>
      <c r="Q515" s="4" t="str">
        <f ca="1">IFERROR(IF($B515&lt;&gt;"",VLOOKUP(Q$421,TabelleK12BI,8,FALSE),""),"")</f>
        <v/>
      </c>
      <c r="R515" s="4" t="str">
        <f ca="1">IFERROR(IF($B515&lt;&gt;"",VLOOKUP(R$421,TabelleK12BI,8,FALSE),""),"")</f>
        <v/>
      </c>
      <c r="S515" s="4" t="str">
        <f ca="1">IFERROR(IF($B515&lt;&gt;"",VLOOKUP(S$421,TabelleK12BI,8,FALSE),""),"")</f>
        <v/>
      </c>
      <c r="T515" s="4" t="str">
        <f ca="1">IFERROR(IF($B515&lt;&gt;"",VLOOKUP(T$421,TabelleK12BI,8,FALSE),""),"")</f>
        <v/>
      </c>
      <c r="U515" s="4" t="str">
        <f ca="1">IFERROR(IF($B515&lt;&gt;"",VLOOKUP(U$421,TabelleK12BI,8,FALSE),""),"")</f>
        <v/>
      </c>
      <c r="V515" s="4" t="str">
        <f ca="1">IFERROR(IF($B515&lt;&gt;"",VLOOKUP(V$421,TabelleK12BI,8,FALSE),""),"")</f>
        <v/>
      </c>
      <c r="W515" s="4" t="str">
        <f ca="1">IFERROR(IF($B515&lt;&gt;"",VLOOKUP(W$421,TabelleK12BI,8,FALSE),""),"")</f>
        <v/>
      </c>
      <c r="X515" s="4" t="str">
        <f ca="1">IFERROR(IF($B515&lt;&gt;"",VLOOKUP(X$421,TabelleK12BI,8,FALSE),""),"")</f>
        <v/>
      </c>
      <c r="Y515" s="4" t="str">
        <f ca="1">IFERROR(IF($B515&lt;&gt;"",VLOOKUP(Y$421,TabelleK12BI,8,FALSE),""),"")</f>
        <v/>
      </c>
      <c r="Z515" s="4" t="str">
        <f ca="1">IFERROR(IF($B515&lt;&gt;"",VLOOKUP(Z$421,TabelleK12BI,8,FALSE),""),"")</f>
        <v/>
      </c>
      <c r="AA515" s="4" t="str">
        <f ca="1">IFERROR(IF($B515&lt;&gt;"",VLOOKUP(AA$421,TabelleK12BI,8,FALSE),""),"")</f>
        <v/>
      </c>
      <c r="AB515" s="4" t="str">
        <f ca="1">IFERROR(IF($B515&lt;&gt;"",VLOOKUP(AB$421,TabelleK12BI,8,FALSE),""),"")</f>
        <v/>
      </c>
      <c r="AC515" s="4" t="str">
        <f ca="1">IFERROR(IF($B515&lt;&gt;"",VLOOKUP(AC$421,TabelleK12BI,8,FALSE),""),"")</f>
        <v/>
      </c>
      <c r="AD515" s="4" t="str">
        <f ca="1">IFERROR(IF($B515&lt;&gt;"",VLOOKUP(AD$421,TabelleK12BI,8,FALSE),""),"")</f>
        <v/>
      </c>
      <c r="AE515" s="4" t="str">
        <f ca="1">IFERROR(IF($B515&lt;&gt;"",VLOOKUP(AE$421,TabelleK12BI,8,FALSE),""),"")</f>
        <v/>
      </c>
      <c r="AF515" s="4" t="str">
        <f ca="1">IFERROR(IF($B515&lt;&gt;"",VLOOKUP(AF$421,TabelleK12BI,8,FALSE),""),"")</f>
        <v/>
      </c>
      <c r="AG515" s="4" t="str">
        <f ca="1">IFERROR(IF($B515&lt;&gt;"",VLOOKUP(AG$421,TabelleK12BI,8,FALSE),""),"")</f>
        <v/>
      </c>
      <c r="AH515" s="4" t="str">
        <f ca="1">IFERROR(IF($B515&lt;&gt;"",VLOOKUP(AH$421,TabelleK12BI,8,FALSE),""),"")</f>
        <v/>
      </c>
      <c r="AI515" s="4" t="str">
        <f ca="1">IFERROR(IF($B515&lt;&gt;"",VLOOKUP(AI$421,TabelleK12BI,8,FALSE),""),"")</f>
        <v/>
      </c>
      <c r="AJ515" s="4" t="str">
        <f ca="1">IFERROR(IF($B515&lt;&gt;"",VLOOKUP(AJ$421,TabelleK12BI,8,FALSE),""),"")</f>
        <v/>
      </c>
      <c r="AK515" s="4" t="str">
        <f ca="1">IFERROR(IF($B515&lt;&gt;"",VLOOKUP(AK$421,TabelleK12BI,8,FALSE),""),"")</f>
        <v/>
      </c>
      <c r="AL515" s="4" t="str">
        <f ca="1">IFERROR(IF($B515&lt;&gt;"",VLOOKUP(AL$421,TabelleK12BI,8,FALSE),""),"")</f>
        <v/>
      </c>
      <c r="AM515" s="4" t="str">
        <f ca="1">IFERROR(IF($B515&lt;&gt;"",VLOOKUP(AM$421,TabelleK12BI,8,FALSE),""),"")</f>
        <v/>
      </c>
      <c r="AN515" s="4" t="str">
        <f ca="1">IFERROR(IF($B515&lt;&gt;"",VLOOKUP(AN$421,TabelleK12BI,8,FALSE),""),"")</f>
        <v/>
      </c>
      <c r="AO515" s="4" t="str">
        <f ca="1">IFERROR(IF($B515&lt;&gt;"",VLOOKUP(AO$421,TabelleK12BI,8,FALSE),""),"")</f>
        <v/>
      </c>
      <c r="AP515" s="4" t="str">
        <f ca="1">IFERROR(IF($B515&lt;&gt;"",VLOOKUP(AP$421,TabelleK12BI,8,FALSE),""),"")</f>
        <v/>
      </c>
      <c r="AQ515" s="4" t="str">
        <f ca="1">IFERROR(IF($B515&lt;&gt;"",VLOOKUP(AQ$421,TabelleK12BI,8,FALSE),""),"")</f>
        <v/>
      </c>
      <c r="AR515" s="4" t="str">
        <f ca="1">IFERROR(IF($B515&lt;&gt;"",VLOOKUP(AR$421,TabelleK12BI,8,FALSE),""),"")</f>
        <v/>
      </c>
      <c r="AS515" s="4" t="str">
        <f ca="1">IFERROR(IF($B515&lt;&gt;"",VLOOKUP(AS$421,TabelleK12BI,8,FALSE),""),"")</f>
        <v/>
      </c>
      <c r="AT515" s="4" t="str">
        <f ca="1">IFERROR(IF($B515&lt;&gt;"",VLOOKUP(AT$421,TabelleK12BI,8,FALSE),""),"")</f>
        <v/>
      </c>
      <c r="AU515" s="4" t="str">
        <f ca="1">IFERROR(IF($B515&lt;&gt;"",VLOOKUP(AU$421,TabelleK12BI,8,FALSE),""),"")</f>
        <v/>
      </c>
      <c r="AV515" s="4" t="str">
        <f ca="1">IFERROR(IF($B515&lt;&gt;"",VLOOKUP(AV$421,TabelleK12BI,8,FALSE),""),"")</f>
        <v/>
      </c>
      <c r="AW515" s="4" t="str">
        <f ca="1">IFERROR(IF($B515&lt;&gt;"",VLOOKUP(AW$421,TabelleK12BI,8,FALSE),""),"")</f>
        <v/>
      </c>
      <c r="AX515" s="4" t="str">
        <f ca="1">IFERROR(IF($B515&lt;&gt;"",VLOOKUP(AX$421,TabelleK12BI,8,FALSE),""),"")</f>
        <v/>
      </c>
      <c r="AY515" s="4" t="str">
        <f ca="1">IFERROR(IF($B515&lt;&gt;"",VLOOKUP(AY$421,TabelleK12BI,8,FALSE),""),"")</f>
        <v/>
      </c>
      <c r="AZ515" s="4" t="str">
        <f ca="1">IFERROR(IF($B515&lt;&gt;"",VLOOKUP(AZ$421,TabelleK12BI,8,FALSE),""),"")</f>
        <v/>
      </c>
      <c r="BA515" s="4" t="str">
        <f ca="1">IFERROR(IF($B515&lt;&gt;"",VLOOKUP(BA$421,TabelleK12BI,8,FALSE),""),"")</f>
        <v/>
      </c>
      <c r="BB515" s="4" t="str">
        <f ca="1">IFERROR(IF($B515&lt;&gt;"",VLOOKUP(BB$421,TabelleK12BI,8,FALSE),""),"")</f>
        <v/>
      </c>
      <c r="BC515" s="4" t="str">
        <f ca="1">IFERROR(IF($B515&lt;&gt;"",VLOOKUP(BC$421,TabelleK12BI,8,FALSE),""),"")</f>
        <v/>
      </c>
      <c r="BD515" s="4" t="str">
        <f ca="1">IFERROR(IF($B515&lt;&gt;"",VLOOKUP(BD$421,TabelleK12BI,8,FALSE),""),"")</f>
        <v/>
      </c>
      <c r="BE515" s="4" t="str">
        <f ca="1">IFERROR(IF($B515&lt;&gt;"",VLOOKUP(BE$421,TabelleK12BI,8,FALSE),""),"")</f>
        <v/>
      </c>
      <c r="BF515" s="4" t="str">
        <f ca="1">IFERROR(IF($B515&lt;&gt;"",VLOOKUP(BF$421,TabelleK12BI,8,FALSE),""),"")</f>
        <v/>
      </c>
      <c r="BG515" s="4" t="str">
        <f ca="1">IFERROR(IF($B515&lt;&gt;"",VLOOKUP(BG$421,TabelleK12BI,8,FALSE),""),"")</f>
        <v/>
      </c>
      <c r="BH515" s="4" t="str">
        <f ca="1">IFERROR(IF($B515&lt;&gt;"",VLOOKUP(BH$421,TabelleK12BI,8,FALSE),""),"")</f>
        <v/>
      </c>
      <c r="BI515" s="4" t="str">
        <f ca="1">IFERROR(IF($B515&lt;&gt;"",VLOOKUP(BI$421,TabelleK12BI,8,FALSE),""),"")</f>
        <v/>
      </c>
      <c r="BJ515" s="4" t="str">
        <f ca="1">IFERROR(IF($B515&lt;&gt;"",VLOOKUP(BJ$421,TabelleK12BI,8,FALSE),""),"")</f>
        <v/>
      </c>
      <c r="BK515" s="4" t="str">
        <f ca="1">IFERROR(IF($B515&lt;&gt;"",VLOOKUP(BK$421,TabelleK12BI,8,FALSE),""),"")</f>
        <v/>
      </c>
      <c r="BL515" s="4" t="str">
        <f ca="1">IFERROR(IF($B515&lt;&gt;"",VLOOKUP(BL$421,TabelleK12BI,8,FALSE),""),"")</f>
        <v/>
      </c>
      <c r="BM515" s="4" t="str">
        <f ca="1">IFERROR(IF($B515&lt;&gt;"",VLOOKUP(BM$421,TabelleK12BI,8,FALSE),""),"")</f>
        <v/>
      </c>
      <c r="BN515" s="4" t="str">
        <f ca="1">IFERROR(IF($B515&lt;&gt;"",VLOOKUP(BN$421,TabelleK12BI,8,FALSE),""),"")</f>
        <v/>
      </c>
      <c r="BO515" s="4" t="str">
        <f ca="1">IFERROR(IF($B515&lt;&gt;"",VLOOKUP(BO$421,TabelleK12BI,8,FALSE),""),"")</f>
        <v/>
      </c>
      <c r="BP515" s="4" t="str">
        <f ca="1">IFERROR(IF($B515&lt;&gt;"",VLOOKUP(BP$421,TabelleK12BI,8,FALSE),""),"")</f>
        <v/>
      </c>
      <c r="BQ515" s="4" t="str">
        <f ca="1">IFERROR(IF($B515&lt;&gt;"",VLOOKUP(BQ$421,TabelleK12BI,8,FALSE),""),"")</f>
        <v/>
      </c>
      <c r="BR515" s="4" t="str">
        <f ca="1">IFERROR(IF($B515&lt;&gt;"",VLOOKUP(BR$421,TabelleK12BI,8,FALSE),""),"")</f>
        <v/>
      </c>
      <c r="BS515" s="4" t="str">
        <f ca="1">IFERROR(IF($B515&lt;&gt;"",VLOOKUP(BS$421,TabelleK12BI,8,FALSE),""),"")</f>
        <v/>
      </c>
      <c r="BT515" s="4" t="str">
        <f ca="1">IFERROR(IF($B515&lt;&gt;"",VLOOKUP(BT$421,TabelleK12BI,8,FALSE),""),"")</f>
        <v/>
      </c>
      <c r="BU515" s="4" t="str">
        <f ca="1">IFERROR(IF($B515&lt;&gt;"",VLOOKUP(BU$421,TabelleK12BI,8,FALSE),""),"")</f>
        <v/>
      </c>
      <c r="BV515" s="4" t="str">
        <f ca="1">IFERROR(IF($B515&lt;&gt;"",VLOOKUP(BV$421,TabelleK12BI,8,FALSE),""),"")</f>
        <v/>
      </c>
      <c r="BW515" s="4" t="str">
        <f ca="1">IFERROR(IF($B515&lt;&gt;"",VLOOKUP(BW$421,TabelleK12BI,8,FALSE),""),"")</f>
        <v/>
      </c>
      <c r="BX515" s="4" t="str">
        <f ca="1">IFERROR(IF($B515&lt;&gt;"",VLOOKUP(BX$421,TabelleK12BI,8,FALSE),""),"")</f>
        <v/>
      </c>
      <c r="BY515" s="4" t="str">
        <f ca="1">IFERROR(IF($B515&lt;&gt;"",VLOOKUP(BY$421,TabelleK12BI,8,FALSE),""),"")</f>
        <v/>
      </c>
      <c r="BZ515" s="4" t="str">
        <f ca="1">IFERROR(IF($B515&lt;&gt;"",VLOOKUP(BZ$421,TabelleK12BI,8,FALSE),""),"")</f>
        <v/>
      </c>
      <c r="CA515" s="4" t="str">
        <f ca="1">IFERROR(IF($B515&lt;&gt;"",VLOOKUP(CA$421,TabelleK12BI,8,FALSE),""),"")</f>
        <v/>
      </c>
      <c r="CB515" s="4" t="str">
        <f ca="1">IFERROR(IF($B515&lt;&gt;"",VLOOKUP(CB$421,TabelleK12BI,8,FALSE),""),"")</f>
        <v/>
      </c>
      <c r="CC515" s="4" t="str">
        <f ca="1">IFERROR(IF($B515&lt;&gt;"",VLOOKUP(CC$421,TabelleK12BI,8,FALSE),""),"")</f>
        <v/>
      </c>
      <c r="CD515" s="4" t="str">
        <f ca="1">IFERROR(IF($B515&lt;&gt;"",VLOOKUP(CD$421,TabelleK12BI,8,FALSE),""),"")</f>
        <v/>
      </c>
      <c r="CE515" s="4" t="str">
        <f ca="1">IFERROR(IF($B515&lt;&gt;"",VLOOKUP(CE$421,TabelleK12BI,8,FALSE),""),"")</f>
        <v/>
      </c>
      <c r="CF515" s="4" t="str">
        <f ca="1">IFERROR(IF($B515&lt;&gt;"",VLOOKUP(CF$421,TabelleK12BI,8,FALSE),""),"")</f>
        <v/>
      </c>
      <c r="CG515" s="4" t="str">
        <f ca="1">IFERROR(IF($B515&lt;&gt;"",VLOOKUP(CG$421,TabelleK12BI,8,FALSE),""),"")</f>
        <v/>
      </c>
      <c r="CH515" s="4" t="str">
        <f ca="1">IFERROR(IF($B515&lt;&gt;"",VLOOKUP(CH$421,TabelleK12BI,8,FALSE),""),"")</f>
        <v/>
      </c>
      <c r="CI515" s="4" t="str">
        <f ca="1">IFERROR(IF($B515&lt;&gt;"",VLOOKUP(CI$421,TabelleK12BI,8,FALSE),""),"")</f>
        <v/>
      </c>
      <c r="CJ515" s="4" t="str">
        <f ca="1">IFERROR(IF($B515&lt;&gt;"",VLOOKUP(CJ$421,TabelleK12BI,8,FALSE),""),"")</f>
        <v/>
      </c>
      <c r="CK515" s="4" t="str">
        <f ca="1">IFERROR(IF($B515&lt;&gt;"",VLOOKUP(CK$421,TabelleK12BI,8,FALSE),""),"")</f>
        <v/>
      </c>
      <c r="CL515" s="4" t="str">
        <f ca="1">IFERROR(IF($B515&lt;&gt;"",VLOOKUP(CL$421,TabelleK12BI,8,FALSE),""),"")</f>
        <v/>
      </c>
      <c r="CM515" s="4" t="str">
        <f ca="1">IFERROR(IF($B515&lt;&gt;"",VLOOKUP(CM$421,TabelleK12BI,8,FALSE),""),"")</f>
        <v/>
      </c>
      <c r="CN515" s="4" t="str">
        <f ca="1">IFERROR(IF($B515&lt;&gt;"",VLOOKUP(CN$421,TabelleK12BI,8,FALSE),""),"")</f>
        <v/>
      </c>
      <c r="CO515" s="4" t="str">
        <f ca="1">IFERROR(IF($B515&lt;&gt;"",VLOOKUP(CO$421,TabelleK12BI,8,FALSE),""),"")</f>
        <v/>
      </c>
      <c r="CP515" s="4" t="str">
        <f ca="1">IFERROR(IF($B515&lt;&gt;"",VLOOKUP(CP$421,TabelleK12BI,8,FALSE),""),"")</f>
        <v/>
      </c>
      <c r="CQ515" s="4" t="str">
        <f ca="1">IFERROR(IF($B515&lt;&gt;"",VLOOKUP(CQ$421,TabelleK12BI,8,FALSE),""),"")</f>
        <v/>
      </c>
      <c r="CR515" s="4" t="str">
        <f ca="1">IFERROR(IF($B515&lt;&gt;"",VLOOKUP(CR$421,TabelleK12BI,8,FALSE),""),"")</f>
        <v/>
      </c>
      <c r="CS515" s="4" t="str">
        <f ca="1">IFERROR(IF($B515&lt;&gt;"",VLOOKUP(CS$421,TabelleK12BI,8,FALSE),""),"")</f>
        <v/>
      </c>
      <c r="CT515" s="4" t="str">
        <f ca="1">IFERROR(IF($B515&lt;&gt;"",VLOOKUP(CT$421,TabelleK12BI,8,FALSE),""),"")</f>
        <v/>
      </c>
      <c r="CU515" s="4" t="str">
        <f ca="1">IFERROR(IF($B515&lt;&gt;"",VLOOKUP(CU$421,TabelleK12BI,8,FALSE),""),"")</f>
        <v/>
      </c>
      <c r="CV515" s="4" t="str">
        <f ca="1">IFERROR(IF($B515&lt;&gt;"",VLOOKUP(CV$421,TabelleK12BI,8,FALSE),""),"")</f>
        <v/>
      </c>
      <c r="CW515" s="4" t="str">
        <f ca="1">IFERROR(IF($B515&lt;&gt;"",VLOOKUP(CW$421,TabelleK12BI,8,FALSE),""),"")</f>
        <v/>
      </c>
      <c r="CX515" s="4" t="str">
        <f ca="1">IFERROR(IF($B515&lt;&gt;"",VLOOKUP(CX$421,TabelleK12BI,8,FALSE),""),"")</f>
        <v/>
      </c>
      <c r="CY515" s="4" t="str">
        <f ca="1">IFERROR(IF($B515&lt;&gt;"",VLOOKUP(CY$421,TabelleK12BI,8,FALSE),""),"")</f>
        <v/>
      </c>
      <c r="CZ515" s="4" t="str">
        <f ca="1">IFERROR(IF($B515&lt;&gt;"",VLOOKUP(CZ$421,TabelleK12BI,8,FALSE),""),"")</f>
        <v/>
      </c>
      <c r="DA515" s="4" t="str">
        <f ca="1">IFERROR(IF($B515&lt;&gt;"",VLOOKUP(DA$421,TabelleK12BI,8,FALSE),""),"")</f>
        <v/>
      </c>
      <c r="DB515" s="4" t="str">
        <f ca="1">IFERROR(IF($B515&lt;&gt;"",VLOOKUP(DB$421,TabelleK12BI,8,FALSE),""),"")</f>
        <v/>
      </c>
      <c r="DC515" s="4" t="str">
        <f ca="1">IFERROR(IF($B515&lt;&gt;"",VLOOKUP(DC$421,TabelleK12BI,8,FALSE),""),"")</f>
        <v/>
      </c>
      <c r="DD515" s="4" t="str">
        <f ca="1">IFERROR(IF($B515&lt;&gt;"",VLOOKUP(DD$421,TabelleK12BI,8,FALSE),""),"")</f>
        <v/>
      </c>
      <c r="DE515" s="4" t="str">
        <f ca="1">IFERROR(IF($B515&lt;&gt;"",VLOOKUP(DE$421,TabelleK12BI,8,FALSE),""),"")</f>
        <v/>
      </c>
      <c r="DF515" s="4" t="str">
        <f ca="1">IFERROR(IF($B515&lt;&gt;"",VLOOKUP(DF$421,TabelleK12BI,8,FALSE),""),"")</f>
        <v/>
      </c>
      <c r="DG515" s="4" t="str">
        <f ca="1">IFERROR(IF($B515&lt;&gt;"",VLOOKUP(DG$421,TabelleK12BI,8,FALSE),""),"")</f>
        <v/>
      </c>
      <c r="DH515" s="4" t="str">
        <f ca="1">IFERROR(IF($B515&lt;&gt;"",VLOOKUP(DH$421,TabelleK12BI,8,FALSE),""),"")</f>
        <v/>
      </c>
      <c r="DI515" s="4" t="str">
        <f ca="1">IFERROR(IF($B515&lt;&gt;"",VLOOKUP(DI$421,TabelleK12BI,8,FALSE),""),"")</f>
        <v/>
      </c>
      <c r="DJ515" s="4" t="str">
        <f ca="1">IFERROR(IF($B515&lt;&gt;"",VLOOKUP(DJ$421,TabelleK12BI,8,FALSE),""),"")</f>
        <v/>
      </c>
      <c r="DK515" s="4" t="str">
        <f ca="1">IFERROR(IF($B515&lt;&gt;"",VLOOKUP(DK$421,TabelleK12BI,8,FALSE),""),"")</f>
        <v/>
      </c>
      <c r="DL515" s="4" t="str">
        <f ca="1">IFERROR(IF($B515&lt;&gt;"",VLOOKUP(DL$421,TabelleK12BI,8,FALSE),""),"")</f>
        <v/>
      </c>
      <c r="DM515" s="4" t="str">
        <f ca="1">IFERROR(IF($B515&lt;&gt;"",VLOOKUP(DM$421,TabelleK12BI,8,FALSE),""),"")</f>
        <v/>
      </c>
      <c r="DN515" s="4" t="str">
        <f ca="1">IFERROR(IF($B515&lt;&gt;"",VLOOKUP(DN$421,TabelleK12BI,8,FALSE),""),"")</f>
        <v/>
      </c>
      <c r="DO515" s="4" t="str">
        <f ca="1">IFERROR(IF($B515&lt;&gt;"",VLOOKUP(DO$421,TabelleK12BI,8,FALSE),""),"")</f>
        <v/>
      </c>
      <c r="DP515" s="4" t="str">
        <f ca="1">IFERROR(IF($B515&lt;&gt;"",VLOOKUP(DP$421,TabelleK12BI,8,FALSE),""),"")</f>
        <v/>
      </c>
      <c r="DQ515" s="4" t="str">
        <f ca="1">IFERROR(IF($B515&lt;&gt;"",VLOOKUP(DQ$421,TabelleK12BI,8,FALSE),""),"")</f>
        <v/>
      </c>
      <c r="DR515" s="4" t="str">
        <f ca="1">IFERROR(IF($B515&lt;&gt;"",VLOOKUP(DR$421,TabelleK12BI,8,FALSE),""),"")</f>
        <v/>
      </c>
      <c r="DS515" s="4" t="str">
        <f ca="1">IFERROR(IF($B515&lt;&gt;"",VLOOKUP(DS$421,TabelleK12BI,8,FALSE),""),"")</f>
        <v/>
      </c>
      <c r="DT515" s="4" t="str">
        <f ca="1">IFERROR(IF($B515&lt;&gt;"",VLOOKUP(DT$421,TabelleK12BI,8,FALSE),""),"")</f>
        <v/>
      </c>
      <c r="DU515" s="4" t="str">
        <f ca="1">IFERROR(IF($B515&lt;&gt;"",VLOOKUP(DU$421,TabelleK12BI,8,FALSE),""),"")</f>
        <v/>
      </c>
      <c r="DV515" s="4" t="str">
        <f ca="1">IFERROR(IF($B515&lt;&gt;"",VLOOKUP(DV$421,TabelleK12BI,8,FALSE),""),"")</f>
        <v/>
      </c>
      <c r="DW515" s="4" t="str">
        <f ca="1">IFERROR(IF($B515&lt;&gt;"",VLOOKUP(DW$421,TabelleK12BI,8,FALSE),""),"")</f>
        <v/>
      </c>
      <c r="DX515" s="4" t="str">
        <f ca="1">IFERROR(IF($B515&lt;&gt;"",VLOOKUP(DX$421,TabelleK12BI,8,FALSE),""),"")</f>
        <v/>
      </c>
      <c r="DY515" s="4" t="str">
        <f ca="1">IFERROR(IF($B515&lt;&gt;"",VLOOKUP(DY$421,TabelleK12BI,8,FALSE),""),"")</f>
        <v/>
      </c>
      <c r="DZ515" s="4" t="str">
        <f ca="1">IFERROR(IF($B515&lt;&gt;"",VLOOKUP(DZ$421,TabelleK12BI,8,FALSE),""),"")</f>
        <v/>
      </c>
      <c r="EA515" s="4" t="str">
        <f ca="1">IFERROR(IF($B515&lt;&gt;"",VLOOKUP(EA$421,TabelleK12BI,8,FALSE),""),"")</f>
        <v/>
      </c>
      <c r="EB515" s="4" t="str">
        <f ca="1">IFERROR(IF($B515&lt;&gt;"",VLOOKUP(EB$421,TabelleK12BI,8,FALSE),""),"")</f>
        <v/>
      </c>
      <c r="EC515" s="4" t="str">
        <f ca="1">IFERROR(IF($B515&lt;&gt;"",VLOOKUP(EC$421,TabelleK12BI,8,FALSE),""),"")</f>
        <v/>
      </c>
      <c r="ED515" s="4" t="str">
        <f ca="1">IFERROR(IF($B515&lt;&gt;"",VLOOKUP(ED$421,TabelleK12BI,8,FALSE),""),"")</f>
        <v/>
      </c>
      <c r="EE515" s="4" t="str">
        <f ca="1">IFERROR(IF($B515&lt;&gt;"",VLOOKUP(EE$421,TabelleK12BI,8,FALSE),""),"")</f>
        <v/>
      </c>
      <c r="EF515" s="4" t="str">
        <f ca="1">IFERROR(IF($B515&lt;&gt;"",VLOOKUP(EF$421,TabelleK12BI,8,FALSE),""),"")</f>
        <v/>
      </c>
      <c r="EG515" s="4" t="str">
        <f ca="1">IFERROR(IF($B515&lt;&gt;"",VLOOKUP(EG$421,TabelleK12BI,8,FALSE),""),"")</f>
        <v/>
      </c>
      <c r="EH515" s="4" t="str">
        <f ca="1">IFERROR(IF($B515&lt;&gt;"",VLOOKUP(EH$421,TabelleK12BI,8,FALSE),""),"")</f>
        <v/>
      </c>
      <c r="EI515" s="4" t="str">
        <f ca="1">IFERROR(IF($B515&lt;&gt;"",VLOOKUP(EI$421,TabelleK12BI,8,FALSE),""),"")</f>
        <v/>
      </c>
      <c r="EJ515" s="4" t="str">
        <f ca="1">IFERROR(IF($B515&lt;&gt;"",VLOOKUP(EJ$421,TabelleK12BI,8,FALSE),""),"")</f>
        <v/>
      </c>
      <c r="EK515" s="4" t="str">
        <f ca="1">IFERROR(IF($B515&lt;&gt;"",VLOOKUP(EK$421,TabelleK12BI,8,FALSE),""),"")</f>
        <v/>
      </c>
      <c r="EL515" s="4" t="str">
        <f ca="1">IFERROR(IF($B515&lt;&gt;"",VLOOKUP(EL$421,TabelleK12BI,8,FALSE),""),"")</f>
        <v/>
      </c>
      <c r="EM515" s="4" t="str">
        <f ca="1">IFERROR(IF($B515&lt;&gt;"",VLOOKUP(EM$421,TabelleK12BI,8,FALSE),""),"")</f>
        <v/>
      </c>
      <c r="EN515" s="4" t="str">
        <f ca="1">IFERROR(IF($B515&lt;&gt;"",VLOOKUP(EN$421,TabelleK12BI,8,FALSE),""),"")</f>
        <v/>
      </c>
      <c r="EO515" s="4" t="str">
        <f ca="1">IFERROR(IF($B515&lt;&gt;"",VLOOKUP(EO$421,TabelleK12BI,8,FALSE),""),"")</f>
        <v/>
      </c>
      <c r="EP515" s="4" t="str">
        <f ca="1">IFERROR(IF($B515&lt;&gt;"",VLOOKUP(EP$421,TabelleK12BI,8,FALSE),""),"")</f>
        <v/>
      </c>
      <c r="EQ515" s="4" t="str">
        <f ca="1">IFERROR(IF($B515&lt;&gt;"",VLOOKUP(EQ$421,TabelleK12BI,8,FALSE),""),"")</f>
        <v/>
      </c>
      <c r="ER515" s="4" t="str">
        <f ca="1">IFERROR(IF($B515&lt;&gt;"",VLOOKUP(ER$421,TabelleK12BI,8,FALSE),""),"")</f>
        <v/>
      </c>
      <c r="ES515" s="4" t="str">
        <f ca="1">IFERROR(IF($B515&lt;&gt;"",VLOOKUP(ES$421,TabelleK12BI,8,FALSE),""),"")</f>
        <v/>
      </c>
      <c r="ET515" s="4" t="str">
        <f ca="1">IFERROR(IF($B515&lt;&gt;"",VLOOKUP(ET$421,TabelleK12BI,8,FALSE),""),"")</f>
        <v/>
      </c>
      <c r="EU515" s="4" t="str">
        <f ca="1">IFERROR(IF($B515&lt;&gt;"",VLOOKUP(EU$421,TabelleK12BI,8,FALSE),""),"")</f>
        <v/>
      </c>
      <c r="EV515" s="4" t="str">
        <f ca="1">IFERROR(IF($B515&lt;&gt;"",VLOOKUP(EV$421,TabelleK12BI,8,FALSE),""),"")</f>
        <v/>
      </c>
      <c r="EW515" s="4" t="str">
        <f ca="1">IFERROR(IF($B515&lt;&gt;"",VLOOKUP(EW$421,TabelleK12BI,8,FALSE),""),"")</f>
        <v/>
      </c>
      <c r="EX515" s="4" t="str">
        <f ca="1">IFERROR(IF($B515&lt;&gt;"",VLOOKUP(EX$421,TabelleK12BI,8,FALSE),""),"")</f>
        <v/>
      </c>
      <c r="EY515" s="4" t="str">
        <f ca="1">IFERROR(IF($B515&lt;&gt;"",VLOOKUP(EY$421,TabelleK12BI,8,FALSE),""),"")</f>
        <v/>
      </c>
      <c r="EZ515" s="4" t="str">
        <f ca="1">IFERROR(IF($B515&lt;&gt;"",VLOOKUP(EZ$421,TabelleK12BI,8,FALSE),""),"")</f>
        <v/>
      </c>
      <c r="FA515" s="4" t="str">
        <f ca="1">IFERROR(IF($B515&lt;&gt;"",VLOOKUP(FA$421,TabelleK12BI,8,FALSE),""),"")</f>
        <v/>
      </c>
      <c r="FB515" s="4" t="str">
        <f ca="1">IFERROR(IF($B515&lt;&gt;"",VLOOKUP(FB$421,TabelleK12BI,8,FALSE),""),"")</f>
        <v/>
      </c>
      <c r="FC515" s="4" t="str">
        <f ca="1">IFERROR(IF($B515&lt;&gt;"",VLOOKUP(FC$421,TabelleK12BI,8,FALSE),""),"")</f>
        <v/>
      </c>
      <c r="FD515" s="4" t="str">
        <f ca="1">IFERROR(IF($B515&lt;&gt;"",VLOOKUP(FD$421,TabelleK12BI,8,FALSE),""),"")</f>
        <v/>
      </c>
      <c r="FE515" s="4" t="str">
        <f ca="1">IFERROR(IF($B515&lt;&gt;"",VLOOKUP(FE$421,TabelleK12BI,8,FALSE),""),"")</f>
        <v/>
      </c>
      <c r="FF515" s="4" t="str">
        <f ca="1">IFERROR(IF($B515&lt;&gt;"",VLOOKUP(FF$421,TabelleK12BI,8,FALSE),""),"")</f>
        <v/>
      </c>
      <c r="FG515" s="4" t="str">
        <f ca="1">IFERROR(IF($B515&lt;&gt;"",VLOOKUP(FG$421,TabelleK12BI,8,FALSE),""),"")</f>
        <v/>
      </c>
      <c r="FH515" s="4" t="str">
        <f ca="1">IFERROR(IF($B515&lt;&gt;"",VLOOKUP(FH$421,TabelleK12BI,8,FALSE),""),"")</f>
        <v/>
      </c>
      <c r="FI515" s="4" t="str">
        <f ca="1">IFERROR(IF($B515&lt;&gt;"",VLOOKUP(FI$421,TabelleK12BI,8,FALSE),""),"")</f>
        <v/>
      </c>
      <c r="FJ515" s="4" t="str">
        <f ca="1">IFERROR(IF($B515&lt;&gt;"",VLOOKUP(FJ$421,TabelleK12BI,8,FALSE),""),"")</f>
        <v/>
      </c>
      <c r="FK515" s="4" t="str">
        <f ca="1">IFERROR(IF($B515&lt;&gt;"",VLOOKUP(FK$421,TabelleK12BI,8,FALSE),""),"")</f>
        <v/>
      </c>
      <c r="FL515" s="4" t="str">
        <f ca="1">IFERROR(IF($B515&lt;&gt;"",VLOOKUP(FL$421,TabelleK12BI,8,FALSE),""),"")</f>
        <v/>
      </c>
      <c r="FM515" s="4" t="str">
        <f ca="1">IFERROR(IF($B515&lt;&gt;"",VLOOKUP(FM$421,TabelleK12BI,8,FALSE),""),"")</f>
        <v/>
      </c>
      <c r="FN515" s="4" t="str">
        <f ca="1">IFERROR(IF($B515&lt;&gt;"",VLOOKUP(FN$421,TabelleK12BI,8,FALSE),""),"")</f>
        <v/>
      </c>
      <c r="FO515" s="4" t="str">
        <f ca="1">IFERROR(IF($B515&lt;&gt;"",VLOOKUP(FO$421,TabelleK12BI,8,FALSE),""),"")</f>
        <v/>
      </c>
      <c r="FP515" s="4" t="str">
        <f ca="1">IFERROR(IF($B515&lt;&gt;"",VLOOKUP(FP$421,TabelleK12BI,8,FALSE),""),"")</f>
        <v/>
      </c>
      <c r="FQ515" s="4" t="str">
        <f ca="1">IFERROR(IF($B515&lt;&gt;"",VLOOKUP(FQ$421,TabelleK12BI,8,FALSE),""),"")</f>
        <v/>
      </c>
      <c r="FR515" s="4" t="str">
        <f ca="1">IFERROR(IF($B515&lt;&gt;"",VLOOKUP(FR$421,TabelleK12BI,8,FALSE),""),"")</f>
        <v/>
      </c>
      <c r="FS515" s="4" t="str">
        <f ca="1">IFERROR(IF($B515&lt;&gt;"",VLOOKUP(FS$421,TabelleK12BI,8,FALSE),""),"")</f>
        <v/>
      </c>
      <c r="FT515" s="4" t="str">
        <f ca="1">IFERROR(IF($B515&lt;&gt;"",VLOOKUP(FT$421,TabelleK12BI,8,FALSE),""),"")</f>
        <v/>
      </c>
      <c r="FU515" s="4" t="str">
        <f ca="1">IFERROR(IF($B515&lt;&gt;"",VLOOKUP(FU$421,TabelleK12BI,8,FALSE),""),"")</f>
        <v/>
      </c>
      <c r="FV515" s="4" t="str">
        <f ca="1">IFERROR(IF($B515&lt;&gt;"",VLOOKUP(FV$421,TabelleK12BI,8,FALSE),""),"")</f>
        <v/>
      </c>
      <c r="FW515" s="4" t="str">
        <f ca="1">IFERROR(IF($B515&lt;&gt;"",VLOOKUP(FW$421,TabelleK12BI,8,FALSE),""),"")</f>
        <v/>
      </c>
      <c r="FX515" s="4" t="str">
        <f ca="1">IFERROR(IF($B515&lt;&gt;"",VLOOKUP(FX$421,TabelleK12BI,8,FALSE),""),"")</f>
        <v/>
      </c>
      <c r="FY515" s="4" t="str">
        <f ca="1">IFERROR(IF($B515&lt;&gt;"",VLOOKUP(FY$421,TabelleK12BI,8,FALSE),""),"")</f>
        <v/>
      </c>
      <c r="FZ515" s="4" t="str">
        <f ca="1">IFERROR(IF($B515&lt;&gt;"",VLOOKUP(FZ$421,TabelleK12BI,8,FALSE),""),"")</f>
        <v/>
      </c>
      <c r="GA515" s="4" t="str">
        <f ca="1">IFERROR(IF($B515&lt;&gt;"",VLOOKUP(GA$421,TabelleK12BI,8,FALSE),""),"")</f>
        <v/>
      </c>
      <c r="GB515" s="4" t="str">
        <f ca="1">IFERROR(IF($B515&lt;&gt;"",VLOOKUP(GB$421,TabelleK12BI,8,FALSE),""),"")</f>
        <v/>
      </c>
      <c r="GC515" s="4" t="str">
        <f ca="1">IFERROR(IF($B515&lt;&gt;"",VLOOKUP(GC$421,TabelleK12BI,8,FALSE),""),"")</f>
        <v/>
      </c>
      <c r="GD515" s="4" t="str">
        <f ca="1">IFERROR(IF($B515&lt;&gt;"",VLOOKUP(GD$421,TabelleK12BI,8,FALSE),""),"")</f>
        <v/>
      </c>
      <c r="GE515" s="4" t="str">
        <f ca="1">IFERROR(IF($B515&lt;&gt;"",VLOOKUP(GE$421,TabelleK12BI,8,FALSE),""),"")</f>
        <v/>
      </c>
      <c r="GF515" s="4" t="str">
        <f ca="1">IFERROR(IF($B515&lt;&gt;"",VLOOKUP(GF$421,TabelleK12BI,8,FALSE),""),"")</f>
        <v/>
      </c>
      <c r="GG515" s="4" t="str">
        <f ca="1">IFERROR(IF($B515&lt;&gt;"",VLOOKUP(GG$421,TabelleK12BI,8,FALSE),""),"")</f>
        <v/>
      </c>
      <c r="GH515" s="4" t="str">
        <f ca="1">IFERROR(IF($B515&lt;&gt;"",VLOOKUP(GH$421,TabelleK12BI,8,FALSE),""),"")</f>
        <v/>
      </c>
      <c r="GI515" s="4" t="str">
        <f ca="1">IFERROR(IF($B515&lt;&gt;"",VLOOKUP(GI$421,TabelleK12BI,8,FALSE),""),"")</f>
        <v/>
      </c>
      <c r="GJ515" s="4" t="str">
        <f ca="1">IFERROR(IF($B515&lt;&gt;"",VLOOKUP(GJ$421,TabelleK12BI,8,FALSE),""),"")</f>
        <v/>
      </c>
      <c r="GK515" s="4" t="str">
        <f ca="1">IFERROR(IF($B515&lt;&gt;"",VLOOKUP(GK$421,TabelleK12BI,8,FALSE),""),"")</f>
        <v/>
      </c>
      <c r="GL515" s="4" t="str">
        <f ca="1">IFERROR(IF($B515&lt;&gt;"",VLOOKUP(GL$421,TabelleK12BI,8,FALSE),""),"")</f>
        <v/>
      </c>
      <c r="GM515" s="4" t="str">
        <f ca="1">IFERROR(IF($B515&lt;&gt;"",VLOOKUP(GM$421,TabelleK12BI,8,FALSE),""),"")</f>
        <v/>
      </c>
      <c r="GN515" s="4" t="str">
        <f ca="1">IFERROR(IF($B515&lt;&gt;"",VLOOKUP(GN$421,TabelleK12BI,8,FALSE),""),"")</f>
        <v/>
      </c>
      <c r="GO515" s="4" t="str">
        <f ca="1">IFERROR(IF($B515&lt;&gt;"",VLOOKUP(GO$421,TabelleK12BI,8,FALSE),""),"")</f>
        <v/>
      </c>
      <c r="GP515" s="4" t="str">
        <f ca="1">IFERROR(IF($B515&lt;&gt;"",VLOOKUP(GP$421,TabelleK12BI,8,FALSE),""),"")</f>
        <v/>
      </c>
      <c r="GQ515" s="4" t="str">
        <f ca="1">IFERROR(IF($B515&lt;&gt;"",VLOOKUP(GQ$421,TabelleK12BI,8,FALSE),""),"")</f>
        <v/>
      </c>
      <c r="GR515" s="4" t="str">
        <f ca="1">IFERROR(IF($B515&lt;&gt;"",VLOOKUP(GR$421,TabelleK12BI,8,FALSE),""),"")</f>
        <v/>
      </c>
      <c r="GS515" s="4" t="str">
        <f ca="1">IFERROR(IF($B515&lt;&gt;"",VLOOKUP(GS$421,TabelleK12BI,8,FALSE),""),"")</f>
        <v/>
      </c>
      <c r="GT515" s="4" t="str">
        <f ca="1">IFERROR(IF($B515&lt;&gt;"",VLOOKUP(GT$421,TabelleK12BI,8,FALSE),""),"")</f>
        <v/>
      </c>
      <c r="GU515" s="4" t="str">
        <f ca="1">IFERROR(IF($B515&lt;&gt;"",VLOOKUP(GU$421,TabelleK12BI,8,FALSE),""),"")</f>
        <v/>
      </c>
      <c r="GV515" s="4" t="str">
        <f ca="1">IFERROR(IF($B515&lt;&gt;"",VLOOKUP(GV$421,TabelleK12BI,8,FALSE),""),"")</f>
        <v/>
      </c>
      <c r="GW515" s="4" t="str">
        <f ca="1">IFERROR(IF($B515&lt;&gt;"",VLOOKUP(GW$421,TabelleK12BI,8,FALSE),""),"")</f>
        <v/>
      </c>
      <c r="GX515" s="4" t="str">
        <f ca="1">IFERROR(IF($B515&lt;&gt;"",VLOOKUP(GX$421,TabelleK12BI,8,FALSE),""),"")</f>
        <v/>
      </c>
      <c r="GY515" s="4" t="str">
        <f ca="1">IFERROR(IF($B515&lt;&gt;"",VLOOKUP(GY$421,TabelleK12BI,8,FALSE),""),"")</f>
        <v/>
      </c>
      <c r="GZ515" s="4" t="str">
        <f ca="1">IFERROR(IF($B515&lt;&gt;"",VLOOKUP(GZ$421,TabelleK12BI,8,FALSE),""),"")</f>
        <v/>
      </c>
      <c r="HA515" s="4" t="str">
        <f ca="1">IFERROR(IF($B515&lt;&gt;"",VLOOKUP(HA$421,TabelleK12BI,8,FALSE),""),"")</f>
        <v/>
      </c>
      <c r="HB515" s="4" t="str">
        <f ca="1">IFERROR(IF($B515&lt;&gt;"",VLOOKUP(HB$421,TabelleK12BI,8,FALSE),""),"")</f>
        <v/>
      </c>
      <c r="HC515" s="4" t="str">
        <f ca="1">IFERROR(IF($B515&lt;&gt;"",VLOOKUP(HC$421,TabelleK12BI,8,FALSE),""),"")</f>
        <v/>
      </c>
      <c r="HD515" s="4" t="str">
        <f ca="1">IFERROR(IF($B515&lt;&gt;"",VLOOKUP(HD$421,TabelleK12BI,8,FALSE),""),"")</f>
        <v/>
      </c>
      <c r="HE515" s="4" t="str">
        <f ca="1">IFERROR(IF($B515&lt;&gt;"",VLOOKUP(HE$421,TabelleK12BI,8,FALSE),""),"")</f>
        <v/>
      </c>
      <c r="HF515" s="4" t="str">
        <f ca="1">IFERROR(IF($B515&lt;&gt;"",VLOOKUP(HF$421,TabelleK12BI,8,FALSE),""),"")</f>
        <v/>
      </c>
      <c r="HG515" s="4" t="str">
        <f ca="1">IFERROR(IF($B515&lt;&gt;"",VLOOKUP(HG$421,TabelleK12BI,8,FALSE),""),"")</f>
        <v/>
      </c>
      <c r="HH515" s="4" t="str">
        <f ca="1">IFERROR(IF($B515&lt;&gt;"",VLOOKUP(HH$421,TabelleK12BI,8,FALSE),""),"")</f>
        <v/>
      </c>
      <c r="HI515" s="4" t="str">
        <f ca="1">IFERROR(IF($B515&lt;&gt;"",VLOOKUP(HI$421,TabelleK12BI,8,FALSE),""),"")</f>
        <v/>
      </c>
      <c r="HJ515" s="4" t="str">
        <f ca="1">IFERROR(IF($B515&lt;&gt;"",VLOOKUP(HJ$421,TabelleK12BI,8,FALSE),""),"")</f>
        <v/>
      </c>
      <c r="HK515" s="4" t="str">
        <f ca="1">IFERROR(IF($B515&lt;&gt;"",VLOOKUP(HK$421,TabelleK12BI,8,FALSE),""),"")</f>
        <v/>
      </c>
      <c r="HL515" s="4" t="str">
        <f ca="1">IFERROR(IF($B515&lt;&gt;"",VLOOKUP(HL$421,TabelleK12BI,8,FALSE),""),"")</f>
        <v/>
      </c>
      <c r="HM515" s="4" t="str">
        <f ca="1">IFERROR(IF($B515&lt;&gt;"",VLOOKUP(HM$421,TabelleK12BI,8,FALSE),""),"")</f>
        <v/>
      </c>
      <c r="HN515" s="4" t="str">
        <f ca="1">IFERROR(IF($B515&lt;&gt;"",VLOOKUP(HN$421,TabelleK12BI,8,FALSE),""),"")</f>
        <v/>
      </c>
      <c r="HO515" s="4" t="str">
        <f ca="1">IFERROR(IF($B515&lt;&gt;"",VLOOKUP(HO$421,TabelleK12BI,8,FALSE),""),"")</f>
        <v/>
      </c>
      <c r="HP515" s="4" t="str">
        <f ca="1">IFERROR(IF($B515&lt;&gt;"",VLOOKUP(HP$421,TabelleK12BI,8,FALSE),""),"")</f>
        <v/>
      </c>
      <c r="HQ515" s="4" t="str">
        <f ca="1">IFERROR(IF($B515&lt;&gt;"",VLOOKUP(HQ$421,TabelleK12BI,8,FALSE),""),"")</f>
        <v/>
      </c>
      <c r="HR515" s="4" t="str">
        <f ca="1">IFERROR(IF($B515&lt;&gt;"",VLOOKUP(HR$421,TabelleK12BI,8,FALSE),""),"")</f>
        <v/>
      </c>
      <c r="HS515" s="4" t="str">
        <f ca="1">IFERROR(IF($B515&lt;&gt;"",VLOOKUP(HS$421,TabelleK12BI,8,FALSE),""),"")</f>
        <v/>
      </c>
      <c r="HT515" s="4" t="str">
        <f ca="1">IFERROR(IF($B515&lt;&gt;"",VLOOKUP(HT$421,TabelleK12BI,8,FALSE),""),"")</f>
        <v/>
      </c>
      <c r="HU515" s="4" t="str">
        <f ca="1">IFERROR(IF($B515&lt;&gt;"",VLOOKUP(HU$421,TabelleK12BI,8,FALSE),""),"")</f>
        <v/>
      </c>
      <c r="HV515" s="4" t="str">
        <f ca="1">IFERROR(IF($B515&lt;&gt;"",VLOOKUP(HV$421,TabelleK12BI,8,FALSE),""),"")</f>
        <v/>
      </c>
      <c r="HW515" s="4" t="str">
        <f ca="1">IFERROR(IF($B515&lt;&gt;"",VLOOKUP(HW$421,TabelleK12BI,8,FALSE),""),"")</f>
        <v/>
      </c>
      <c r="HX515" s="4" t="str">
        <f ca="1">IFERROR(IF($B515&lt;&gt;"",VLOOKUP(HX$421,TabelleK12BI,8,FALSE),""),"")</f>
        <v/>
      </c>
      <c r="HY515" s="4" t="str">
        <f ca="1">IFERROR(IF($B515&lt;&gt;"",VLOOKUP(HY$421,TabelleK12BI,8,FALSE),""),"")</f>
        <v/>
      </c>
      <c r="HZ515" s="4" t="str">
        <f ca="1">IFERROR(IF($B515&lt;&gt;"",VLOOKUP(HZ$421,TabelleK12BI,8,FALSE),""),"")</f>
        <v/>
      </c>
      <c r="IA515" s="4" t="str">
        <f ca="1">IFERROR(IF($B515&lt;&gt;"",VLOOKUP(IA$421,TabelleK12BI,8,FALSE),""),"")</f>
        <v/>
      </c>
      <c r="IB515" s="4" t="str">
        <f ca="1">IFERROR(IF($B515&lt;&gt;"",VLOOKUP(IB$421,TabelleK12BI,8,FALSE),""),"")</f>
        <v/>
      </c>
      <c r="IC515" s="4" t="str">
        <f ca="1">IFERROR(IF($B515&lt;&gt;"",VLOOKUP(IC$421,TabelleK12BI,8,FALSE),""),"")</f>
        <v/>
      </c>
      <c r="ID515" s="4" t="str">
        <f ca="1">IFERROR(IF($B515&lt;&gt;"",VLOOKUP(ID$421,TabelleK12BI,8,FALSE),""),"")</f>
        <v/>
      </c>
      <c r="IE515" s="4" t="str">
        <f ca="1">IFERROR(IF($B515&lt;&gt;"",VLOOKUP(IE$421,TabelleK12BI,8,FALSE),""),"")</f>
        <v/>
      </c>
      <c r="IF515" s="4" t="str">
        <f ca="1">IFERROR(IF($B515&lt;&gt;"",VLOOKUP(IF$421,TabelleK12BI,8,FALSE),""),"")</f>
        <v/>
      </c>
      <c r="IG515" s="4" t="str">
        <f ca="1">IFERROR(IF($B515&lt;&gt;"",VLOOKUP(IG$421,TabelleK12BI,8,FALSE),""),"")</f>
        <v/>
      </c>
      <c r="IH515" s="4" t="str">
        <f ca="1">IFERROR(IF($B515&lt;&gt;"",VLOOKUP(IH$421,TabelleK12BI,8,FALSE),""),"")</f>
        <v/>
      </c>
      <c r="II515" s="4" t="str">
        <f ca="1">IFERROR(IF($B515&lt;&gt;"",VLOOKUP(II$421,TabelleK12BI,8,FALSE),""),"")</f>
        <v/>
      </c>
      <c r="IJ515" s="4" t="str">
        <f ca="1">IFERROR(IF($B515&lt;&gt;"",VLOOKUP(IJ$421,TabelleK12BI,8,FALSE),""),"")</f>
        <v/>
      </c>
      <c r="IK515" s="4" t="str">
        <f ca="1">IFERROR(IF($B515&lt;&gt;"",VLOOKUP(IK$421,TabelleK12BI,8,FALSE),""),"")</f>
        <v/>
      </c>
      <c r="IL515" s="4" t="str">
        <f ca="1">IFERROR(IF($B515&lt;&gt;"",VLOOKUP(IL$421,TabelleK12BI,8,FALSE),""),"")</f>
        <v/>
      </c>
      <c r="IM515" s="4" t="str">
        <f ca="1">IFERROR(IF($B515&lt;&gt;"",VLOOKUP(IM$421,TabelleK12BI,8,FALSE),""),"")</f>
        <v/>
      </c>
      <c r="IN515" s="4" t="str">
        <f ca="1">IFERROR(IF($B515&lt;&gt;"",VLOOKUP(IN$421,TabelleK12BI,8,FALSE),""),"")</f>
        <v/>
      </c>
      <c r="IO515" s="4" t="str">
        <f ca="1">IFERROR(IF($B515&lt;&gt;"",VLOOKUP(IO$421,TabelleK12BI,8,FALSE),""),"")</f>
        <v/>
      </c>
      <c r="IP515" s="4" t="str">
        <f ca="1">IFERROR(IF($B515&lt;&gt;"",VLOOKUP(IP$421,TabelleK12BI,8,FALSE),""),"")</f>
        <v/>
      </c>
      <c r="IQ515" s="4" t="str">
        <f ca="1">IFERROR(IF($B515&lt;&gt;"",VLOOKUP(IQ$421,TabelleK12BI,8,FALSE),""),"")</f>
        <v/>
      </c>
      <c r="IR515" s="4" t="str">
        <f ca="1">IFERROR(IF($B515&lt;&gt;"",VLOOKUP(IR$421,TabelleK12BI,8,FALSE),""),"")</f>
        <v/>
      </c>
      <c r="IS515" s="4" t="str">
        <f ca="1">IFERROR(IF($B515&lt;&gt;"",VLOOKUP(IS$421,TabelleK12BI,8,FALSE),""),"")</f>
        <v/>
      </c>
      <c r="IT515" s="4" t="str">
        <f ca="1">IFERROR(IF($B515&lt;&gt;"",VLOOKUP(IT$421,TabelleK12BI,8,FALSE),""),"")</f>
        <v/>
      </c>
      <c r="IU515" s="4" t="str">
        <f ca="1">IFERROR(IF($B515&lt;&gt;"",VLOOKUP(IU$421,TabelleK12BI,8,FALSE),""),"")</f>
        <v/>
      </c>
      <c r="IV515" s="4" t="str">
        <f ca="1">IFERROR(IF($B515&lt;&gt;"",VLOOKUP(IV$421,TabelleK12BI,8,FALSE),""),"")</f>
        <v/>
      </c>
      <c r="IW515" s="4" t="str">
        <f ca="1">IFERROR(IF($B515&lt;&gt;"",VLOOKUP(IW$421,TabelleK12BI,8,FALSE),""),"")</f>
        <v/>
      </c>
      <c r="IX515" s="4" t="str">
        <f ca="1">IFERROR(IF($B515&lt;&gt;"",VLOOKUP(IX$421,TabelleK12BI,8,FALSE),""),"")</f>
        <v/>
      </c>
      <c r="IY515" s="4" t="str">
        <f ca="1">IFERROR(IF($B515&lt;&gt;"",VLOOKUP(IY$421,TabelleK12BI,8,FALSE),""),"")</f>
        <v/>
      </c>
      <c r="IZ515" s="4" t="str">
        <f ca="1">IFERROR(IF($B515&lt;&gt;"",VLOOKUP(IZ$421,TabelleK12BI,8,FALSE),""),"")</f>
        <v/>
      </c>
      <c r="JA515" s="4" t="str">
        <f ca="1">IFERROR(IF($B515&lt;&gt;"",VLOOKUP(JA$421,TabelleK12BI,8,FALSE),""),"")</f>
        <v/>
      </c>
      <c r="JB515" s="4" t="str">
        <f ca="1">IFERROR(IF($B515&lt;&gt;"",VLOOKUP(JB$421,TabelleK12BI,8,FALSE),""),"")</f>
        <v/>
      </c>
      <c r="JC515" s="4" t="str">
        <f ca="1">IFERROR(IF($B515&lt;&gt;"",VLOOKUP(JC$421,TabelleK12BI,8,FALSE),""),"")</f>
        <v/>
      </c>
      <c r="JD515" s="4" t="str">
        <f ca="1">IFERROR(IF($B515&lt;&gt;"",VLOOKUP(JD$421,TabelleK12BI,8,FALSE),""),"")</f>
        <v/>
      </c>
      <c r="JE515" s="4" t="str">
        <f ca="1">IFERROR(IF($B515&lt;&gt;"",VLOOKUP(JE$421,TabelleK12BI,8,FALSE),""),"")</f>
        <v/>
      </c>
      <c r="JF515" s="4" t="str">
        <f ca="1">IFERROR(IF($B515&lt;&gt;"",VLOOKUP(JF$421,TabelleK12BI,8,FALSE),""),"")</f>
        <v/>
      </c>
      <c r="JG515" s="4" t="str">
        <f ca="1">IFERROR(IF($B515&lt;&gt;"",VLOOKUP(JG$421,TabelleK12BI,8,FALSE),""),"")</f>
        <v/>
      </c>
      <c r="JH515" s="4" t="str">
        <f ca="1">IFERROR(IF($B515&lt;&gt;"",VLOOKUP(JH$421,TabelleK12BI,8,FALSE),""),"")</f>
        <v/>
      </c>
      <c r="JI515" s="4" t="str">
        <f ca="1">IFERROR(IF($B515&lt;&gt;"",VLOOKUP(JI$421,TabelleK12BI,8,FALSE),""),"")</f>
        <v/>
      </c>
      <c r="JJ515" s="4" t="str">
        <f ca="1">IFERROR(IF($B515&lt;&gt;"",VLOOKUP(JJ$421,TabelleK12BI,8,FALSE),""),"")</f>
        <v/>
      </c>
      <c r="JK515" s="4" t="str">
        <f ca="1">IFERROR(IF($B515&lt;&gt;"",VLOOKUP(JK$421,TabelleK12BI,8,FALSE),""),"")</f>
        <v/>
      </c>
      <c r="JL515" s="4" t="str">
        <f ca="1">IFERROR(IF($B515&lt;&gt;"",VLOOKUP(JL$421,TabelleK12BI,8,FALSE),""),"")</f>
        <v/>
      </c>
      <c r="JM515" s="4" t="str">
        <f ca="1">IFERROR(IF($B515&lt;&gt;"",VLOOKUP(JM$421,TabelleK12BI,8,FALSE),""),"")</f>
        <v/>
      </c>
      <c r="JN515" s="4" t="str">
        <f ca="1">IFERROR(IF($B515&lt;&gt;"",VLOOKUP(JN$421,TabelleK12BI,8,FALSE),""),"")</f>
        <v/>
      </c>
      <c r="JO515" s="4" t="str">
        <f ca="1">IFERROR(IF($B515&lt;&gt;"",VLOOKUP(JO$421,TabelleK12BI,8,FALSE),""),"")</f>
        <v/>
      </c>
      <c r="JP515" s="4" t="str">
        <f ca="1">IFERROR(IF($B515&lt;&gt;"",VLOOKUP(JP$421,TabelleK12BI,8,FALSE),""),"")</f>
        <v/>
      </c>
      <c r="JQ515" s="4" t="str">
        <f ca="1">IFERROR(IF($B515&lt;&gt;"",VLOOKUP(JQ$421,TabelleK12BI,8,FALSE),""),"")</f>
        <v/>
      </c>
      <c r="JR515" s="4" t="str">
        <f ca="1">IFERROR(IF($B515&lt;&gt;"",VLOOKUP(JR$421,TabelleK12BI,8,FALSE),""),"")</f>
        <v/>
      </c>
      <c r="JS515" s="4" t="str">
        <f ca="1">IFERROR(IF($B515&lt;&gt;"",VLOOKUP(JS$421,TabelleK12BI,8,FALSE),""),"")</f>
        <v/>
      </c>
      <c r="JT515" s="4" t="str">
        <f ca="1">IFERROR(IF($B515&lt;&gt;"",VLOOKUP(JT$421,TabelleK12BI,8,FALSE),""),"")</f>
        <v/>
      </c>
      <c r="JU515" s="4" t="str">
        <f ca="1">IFERROR(IF($B515&lt;&gt;"",VLOOKUP(JU$421,TabelleK12BI,8,FALSE),""),"")</f>
        <v/>
      </c>
      <c r="JV515" s="4" t="str">
        <f ca="1">IFERROR(IF($B515&lt;&gt;"",VLOOKUP(JV$421,TabelleK12BI,8,FALSE),""),"")</f>
        <v/>
      </c>
      <c r="JW515" s="4" t="str">
        <f ca="1">IFERROR(IF($B515&lt;&gt;"",VLOOKUP(JW$421,TabelleK12BI,8,FALSE),""),"")</f>
        <v/>
      </c>
      <c r="JX515" s="4" t="str">
        <f ca="1">IFERROR(IF($B515&lt;&gt;"",VLOOKUP(JX$421,TabelleK12BI,8,FALSE),""),"")</f>
        <v/>
      </c>
      <c r="JY515" s="4" t="str">
        <f ca="1">IFERROR(IF($B515&lt;&gt;"",VLOOKUP(JY$421,TabelleK12BI,8,FALSE),""),"")</f>
        <v/>
      </c>
      <c r="JZ515" s="4" t="str">
        <f ca="1">IFERROR(IF($B515&lt;&gt;"",VLOOKUP(JZ$421,TabelleK12BI,8,FALSE),""),"")</f>
        <v/>
      </c>
      <c r="KA515" s="4" t="str">
        <f ca="1">IFERROR(IF($B515&lt;&gt;"",VLOOKUP(KA$421,TabelleK12BI,8,FALSE),""),"")</f>
        <v/>
      </c>
      <c r="KB515" s="4" t="str">
        <f ca="1">IFERROR(IF($B515&lt;&gt;"",VLOOKUP(KB$421,TabelleK12BI,8,FALSE),""),"")</f>
        <v/>
      </c>
      <c r="KC515" s="4" t="str">
        <f ca="1">IFERROR(IF($B515&lt;&gt;"",VLOOKUP(KC$421,TabelleK12BI,8,FALSE),""),"")</f>
        <v/>
      </c>
      <c r="KD515" s="4" t="str">
        <f ca="1">IFERROR(IF($B515&lt;&gt;"",VLOOKUP(KD$421,TabelleK12BI,8,FALSE),""),"")</f>
        <v/>
      </c>
      <c r="KE515" s="4" t="str">
        <f ca="1">IFERROR(IF($B515&lt;&gt;"",VLOOKUP(KE$421,TabelleK12BI,8,FALSE),""),"")</f>
        <v/>
      </c>
      <c r="KF515" s="4" t="str">
        <f ca="1">IFERROR(IF($B515&lt;&gt;"",VLOOKUP(KF$421,TabelleK12BI,8,FALSE),""),"")</f>
        <v/>
      </c>
      <c r="KG515" s="4" t="str">
        <f ca="1">IFERROR(IF($B515&lt;&gt;"",VLOOKUP(KG$421,TabelleK12BI,8,FALSE),""),"")</f>
        <v/>
      </c>
      <c r="KH515" s="4" t="str">
        <f ca="1">IFERROR(IF($B515&lt;&gt;"",VLOOKUP(KH$421,TabelleK12BI,8,FALSE),""),"")</f>
        <v/>
      </c>
      <c r="KI515" s="4" t="str">
        <f ca="1">IFERROR(IF($B515&lt;&gt;"",VLOOKUP(KI$421,TabelleK12BI,8,FALSE),""),"")</f>
        <v/>
      </c>
      <c r="KJ515" s="4" t="str">
        <f ca="1">IFERROR(IF($B515&lt;&gt;"",VLOOKUP(KJ$421,TabelleK12BI,8,FALSE),""),"")</f>
        <v/>
      </c>
      <c r="KK515" s="4" t="str">
        <f ca="1">IFERROR(IF($B515&lt;&gt;"",VLOOKUP(KK$421,TabelleK12BI,8,FALSE),""),"")</f>
        <v/>
      </c>
      <c r="KL515" s="4" t="str">
        <f ca="1">IFERROR(IF($B515&lt;&gt;"",VLOOKUP(KL$421,TabelleK12BI,8,FALSE),""),"")</f>
        <v/>
      </c>
      <c r="KM515" s="4" t="str">
        <f ca="1">IFERROR(IF($B515&lt;&gt;"",VLOOKUP(KM$421,TabelleK12BI,8,FALSE),""),"")</f>
        <v/>
      </c>
      <c r="KN515" s="4" t="str">
        <f ca="1">IFERROR(IF($B515&lt;&gt;"",VLOOKUP(KN$421,TabelleK12BI,8,FALSE),""),"")</f>
        <v/>
      </c>
      <c r="KO515" s="4" t="str">
        <f ca="1">IFERROR(IF($B515&lt;&gt;"",VLOOKUP(KO$421,TabelleK12BI,8,FALSE),""),"")</f>
        <v/>
      </c>
      <c r="KP515" s="4" t="str">
        <f ca="1">IFERROR(IF($B515&lt;&gt;"",VLOOKUP(KP$421,TabelleK12BI,8,FALSE),""),"")</f>
        <v/>
      </c>
      <c r="KQ515" s="4" t="str">
        <f ca="1">IFERROR(IF($B515&lt;&gt;"",VLOOKUP(KQ$421,TabelleK12BI,8,FALSE),""),"")</f>
        <v/>
      </c>
      <c r="KR515" s="4" t="str">
        <f>IFERROR(VLOOKUP($KR$421,TabelleK12BI,8,FALSE),"")</f>
        <v/>
      </c>
      <c r="KS515" s="4" t="str">
        <f>IFERROR(VLOOKUP($KS$421,TabelleK12BI,8,FALSE),"")</f>
        <v/>
      </c>
    </row>
    <row r="516" spans="2:305" ht="12.75" hidden="1" customHeight="1" x14ac:dyDescent="0.2">
      <c r="B516" s="138" t="str">
        <f t="shared" ca="1" si="215"/>
        <v/>
      </c>
      <c r="C516" s="4" t="str">
        <f ca="1">IFERROR(IF($B516&lt;&gt;"",VLOOKUP(C$421,TabelleK13BI,8,FALSE),""),"")</f>
        <v/>
      </c>
      <c r="D516" s="4" t="str">
        <f ca="1">IFERROR(IF($B516&lt;&gt;"",VLOOKUP(D$421,TabelleK13BI,8,FALSE),""),"")</f>
        <v/>
      </c>
      <c r="E516" s="4" t="str">
        <f ca="1">IFERROR(IF($B516&lt;&gt;"",VLOOKUP(E$421,TabelleK13BI,8,FALSE),""),"")</f>
        <v/>
      </c>
      <c r="F516" s="4" t="str">
        <f ca="1">IFERROR(IF($B516&lt;&gt;"",VLOOKUP(F$421,TabelleK13BI,8,FALSE),""),"")</f>
        <v/>
      </c>
      <c r="G516" s="4" t="str">
        <f ca="1">IFERROR(IF($B516&lt;&gt;"",VLOOKUP(G$421,TabelleK13BI,8,FALSE),""),"")</f>
        <v/>
      </c>
      <c r="H516" s="4" t="str">
        <f ca="1">IFERROR(IF($B516&lt;&gt;"",VLOOKUP(H$421,TabelleK13BI,8,FALSE),""),"")</f>
        <v/>
      </c>
      <c r="I516" s="4" t="str">
        <f ca="1">IFERROR(IF($B516&lt;&gt;"",VLOOKUP(I$421,TabelleK13BI,8,FALSE),""),"")</f>
        <v/>
      </c>
      <c r="J516" s="4" t="str">
        <f ca="1">IFERROR(IF($B516&lt;&gt;"",VLOOKUP(J$421,TabelleK13BI,8,FALSE),""),"")</f>
        <v/>
      </c>
      <c r="K516" s="4" t="str">
        <f ca="1">IFERROR(IF($B516&lt;&gt;"",VLOOKUP(K$421,TabelleK13BI,8,FALSE),""),"")</f>
        <v/>
      </c>
      <c r="L516" s="4" t="str">
        <f ca="1">IFERROR(IF($B516&lt;&gt;"",VLOOKUP(L$421,TabelleK13BI,8,FALSE),""),"")</f>
        <v/>
      </c>
      <c r="M516" s="4" t="str">
        <f ca="1">IFERROR(IF($B516&lt;&gt;"",VLOOKUP(M$421,TabelleK13BI,8,FALSE),""),"")</f>
        <v/>
      </c>
      <c r="N516" s="4" t="str">
        <f ca="1">IFERROR(IF($B516&lt;&gt;"",VLOOKUP(N$421,TabelleK13BI,8,FALSE),""),"")</f>
        <v/>
      </c>
      <c r="O516" s="4" t="str">
        <f ca="1">IFERROR(IF($B516&lt;&gt;"",VLOOKUP(O$421,TabelleK13BI,8,FALSE),""),"")</f>
        <v/>
      </c>
      <c r="P516" s="4" t="str">
        <f ca="1">IFERROR(IF($B516&lt;&gt;"",VLOOKUP(P$421,TabelleK13BI,8,FALSE),""),"")</f>
        <v/>
      </c>
      <c r="Q516" s="4" t="str">
        <f ca="1">IFERROR(IF($B516&lt;&gt;"",VLOOKUP(Q$421,TabelleK13BI,8,FALSE),""),"")</f>
        <v/>
      </c>
      <c r="R516" s="4" t="str">
        <f ca="1">IFERROR(IF($B516&lt;&gt;"",VLOOKUP(R$421,TabelleK13BI,8,FALSE),""),"")</f>
        <v/>
      </c>
      <c r="S516" s="4" t="str">
        <f ca="1">IFERROR(IF($B516&lt;&gt;"",VLOOKUP(S$421,TabelleK13BI,8,FALSE),""),"")</f>
        <v/>
      </c>
      <c r="T516" s="4" t="str">
        <f ca="1">IFERROR(IF($B516&lt;&gt;"",VLOOKUP(T$421,TabelleK13BI,8,FALSE),""),"")</f>
        <v/>
      </c>
      <c r="U516" s="4" t="str">
        <f ca="1">IFERROR(IF($B516&lt;&gt;"",VLOOKUP(U$421,TabelleK13BI,8,FALSE),""),"")</f>
        <v/>
      </c>
      <c r="V516" s="4" t="str">
        <f ca="1">IFERROR(IF($B516&lt;&gt;"",VLOOKUP(V$421,TabelleK13BI,8,FALSE),""),"")</f>
        <v/>
      </c>
      <c r="W516" s="4" t="str">
        <f ca="1">IFERROR(IF($B516&lt;&gt;"",VLOOKUP(W$421,TabelleK13BI,8,FALSE),""),"")</f>
        <v/>
      </c>
      <c r="X516" s="4" t="str">
        <f ca="1">IFERROR(IF($B516&lt;&gt;"",VLOOKUP(X$421,TabelleK13BI,8,FALSE),""),"")</f>
        <v/>
      </c>
      <c r="Y516" s="4" t="str">
        <f ca="1">IFERROR(IF($B516&lt;&gt;"",VLOOKUP(Y$421,TabelleK13BI,8,FALSE),""),"")</f>
        <v/>
      </c>
      <c r="Z516" s="4" t="str">
        <f ca="1">IFERROR(IF($B516&lt;&gt;"",VLOOKUP(Z$421,TabelleK13BI,8,FALSE),""),"")</f>
        <v/>
      </c>
      <c r="AA516" s="4" t="str">
        <f ca="1">IFERROR(IF($B516&lt;&gt;"",VLOOKUP(AA$421,TabelleK13BI,8,FALSE),""),"")</f>
        <v/>
      </c>
      <c r="AB516" s="4" t="str">
        <f ca="1">IFERROR(IF($B516&lt;&gt;"",VLOOKUP(AB$421,TabelleK13BI,8,FALSE),""),"")</f>
        <v/>
      </c>
      <c r="AC516" s="4" t="str">
        <f ca="1">IFERROR(IF($B516&lt;&gt;"",VLOOKUP(AC$421,TabelleK13BI,8,FALSE),""),"")</f>
        <v/>
      </c>
      <c r="AD516" s="4" t="str">
        <f ca="1">IFERROR(IF($B516&lt;&gt;"",VLOOKUP(AD$421,TabelleK13BI,8,FALSE),""),"")</f>
        <v/>
      </c>
      <c r="AE516" s="4" t="str">
        <f ca="1">IFERROR(IF($B516&lt;&gt;"",VLOOKUP(AE$421,TabelleK13BI,8,FALSE),""),"")</f>
        <v/>
      </c>
      <c r="AF516" s="4" t="str">
        <f ca="1">IFERROR(IF($B516&lt;&gt;"",VLOOKUP(AF$421,TabelleK13BI,8,FALSE),""),"")</f>
        <v/>
      </c>
      <c r="AG516" s="4" t="str">
        <f ca="1">IFERROR(IF($B516&lt;&gt;"",VLOOKUP(AG$421,TabelleK13BI,8,FALSE),""),"")</f>
        <v/>
      </c>
      <c r="AH516" s="4" t="str">
        <f ca="1">IFERROR(IF($B516&lt;&gt;"",VLOOKUP(AH$421,TabelleK13BI,8,FALSE),""),"")</f>
        <v/>
      </c>
      <c r="AI516" s="4" t="str">
        <f ca="1">IFERROR(IF($B516&lt;&gt;"",VLOOKUP(AI$421,TabelleK13BI,8,FALSE),""),"")</f>
        <v/>
      </c>
      <c r="AJ516" s="4" t="str">
        <f ca="1">IFERROR(IF($B516&lt;&gt;"",VLOOKUP(AJ$421,TabelleK13BI,8,FALSE),""),"")</f>
        <v/>
      </c>
      <c r="AK516" s="4" t="str">
        <f ca="1">IFERROR(IF($B516&lt;&gt;"",VLOOKUP(AK$421,TabelleK13BI,8,FALSE),""),"")</f>
        <v/>
      </c>
      <c r="AL516" s="4" t="str">
        <f ca="1">IFERROR(IF($B516&lt;&gt;"",VLOOKUP(AL$421,TabelleK13BI,8,FALSE),""),"")</f>
        <v/>
      </c>
      <c r="AM516" s="4" t="str">
        <f ca="1">IFERROR(IF($B516&lt;&gt;"",VLOOKUP(AM$421,TabelleK13BI,8,FALSE),""),"")</f>
        <v/>
      </c>
      <c r="AN516" s="4" t="str">
        <f ca="1">IFERROR(IF($B516&lt;&gt;"",VLOOKUP(AN$421,TabelleK13BI,8,FALSE),""),"")</f>
        <v/>
      </c>
      <c r="AO516" s="4" t="str">
        <f ca="1">IFERROR(IF($B516&lt;&gt;"",VLOOKUP(AO$421,TabelleK13BI,8,FALSE),""),"")</f>
        <v/>
      </c>
      <c r="AP516" s="4" t="str">
        <f ca="1">IFERROR(IF($B516&lt;&gt;"",VLOOKUP(AP$421,TabelleK13BI,8,FALSE),""),"")</f>
        <v/>
      </c>
      <c r="AQ516" s="4" t="str">
        <f ca="1">IFERROR(IF($B516&lt;&gt;"",VLOOKUP(AQ$421,TabelleK13BI,8,FALSE),""),"")</f>
        <v/>
      </c>
      <c r="AR516" s="4" t="str">
        <f ca="1">IFERROR(IF($B516&lt;&gt;"",VLOOKUP(AR$421,TabelleK13BI,8,FALSE),""),"")</f>
        <v/>
      </c>
      <c r="AS516" s="4" t="str">
        <f ca="1">IFERROR(IF($B516&lt;&gt;"",VLOOKUP(AS$421,TabelleK13BI,8,FALSE),""),"")</f>
        <v/>
      </c>
      <c r="AT516" s="4" t="str">
        <f ca="1">IFERROR(IF($B516&lt;&gt;"",VLOOKUP(AT$421,TabelleK13BI,8,FALSE),""),"")</f>
        <v/>
      </c>
      <c r="AU516" s="4" t="str">
        <f ca="1">IFERROR(IF($B516&lt;&gt;"",VLOOKUP(AU$421,TabelleK13BI,8,FALSE),""),"")</f>
        <v/>
      </c>
      <c r="AV516" s="4" t="str">
        <f ca="1">IFERROR(IF($B516&lt;&gt;"",VLOOKUP(AV$421,TabelleK13BI,8,FALSE),""),"")</f>
        <v/>
      </c>
      <c r="AW516" s="4" t="str">
        <f ca="1">IFERROR(IF($B516&lt;&gt;"",VLOOKUP(AW$421,TabelleK13BI,8,FALSE),""),"")</f>
        <v/>
      </c>
      <c r="AX516" s="4" t="str">
        <f ca="1">IFERROR(IF($B516&lt;&gt;"",VLOOKUP(AX$421,TabelleK13BI,8,FALSE),""),"")</f>
        <v/>
      </c>
      <c r="AY516" s="4" t="str">
        <f ca="1">IFERROR(IF($B516&lt;&gt;"",VLOOKUP(AY$421,TabelleK13BI,8,FALSE),""),"")</f>
        <v/>
      </c>
      <c r="AZ516" s="4" t="str">
        <f ca="1">IFERROR(IF($B516&lt;&gt;"",VLOOKUP(AZ$421,TabelleK13BI,8,FALSE),""),"")</f>
        <v/>
      </c>
      <c r="BA516" s="4" t="str">
        <f ca="1">IFERROR(IF($B516&lt;&gt;"",VLOOKUP(BA$421,TabelleK13BI,8,FALSE),""),"")</f>
        <v/>
      </c>
      <c r="BB516" s="4" t="str">
        <f ca="1">IFERROR(IF($B516&lt;&gt;"",VLOOKUP(BB$421,TabelleK13BI,8,FALSE),""),"")</f>
        <v/>
      </c>
      <c r="BC516" s="4" t="str">
        <f ca="1">IFERROR(IF($B516&lt;&gt;"",VLOOKUP(BC$421,TabelleK13BI,8,FALSE),""),"")</f>
        <v/>
      </c>
      <c r="BD516" s="4" t="str">
        <f ca="1">IFERROR(IF($B516&lt;&gt;"",VLOOKUP(BD$421,TabelleK13BI,8,FALSE),""),"")</f>
        <v/>
      </c>
      <c r="BE516" s="4" t="str">
        <f ca="1">IFERROR(IF($B516&lt;&gt;"",VLOOKUP(BE$421,TabelleK13BI,8,FALSE),""),"")</f>
        <v/>
      </c>
      <c r="BF516" s="4" t="str">
        <f ca="1">IFERROR(IF($B516&lt;&gt;"",VLOOKUP(BF$421,TabelleK13BI,8,FALSE),""),"")</f>
        <v/>
      </c>
      <c r="BG516" s="4" t="str">
        <f ca="1">IFERROR(IF($B516&lt;&gt;"",VLOOKUP(BG$421,TabelleK13BI,8,FALSE),""),"")</f>
        <v/>
      </c>
      <c r="BH516" s="4" t="str">
        <f ca="1">IFERROR(IF($B516&lt;&gt;"",VLOOKUP(BH$421,TabelleK13BI,8,FALSE),""),"")</f>
        <v/>
      </c>
      <c r="BI516" s="4" t="str">
        <f ca="1">IFERROR(IF($B516&lt;&gt;"",VLOOKUP(BI$421,TabelleK13BI,8,FALSE),""),"")</f>
        <v/>
      </c>
      <c r="BJ516" s="4" t="str">
        <f ca="1">IFERROR(IF($B516&lt;&gt;"",VLOOKUP(BJ$421,TabelleK13BI,8,FALSE),""),"")</f>
        <v/>
      </c>
      <c r="BK516" s="4" t="str">
        <f ca="1">IFERROR(IF($B516&lt;&gt;"",VLOOKUP(BK$421,TabelleK13BI,8,FALSE),""),"")</f>
        <v/>
      </c>
      <c r="BL516" s="4" t="str">
        <f ca="1">IFERROR(IF($B516&lt;&gt;"",VLOOKUP(BL$421,TabelleK13BI,8,FALSE),""),"")</f>
        <v/>
      </c>
      <c r="BM516" s="4" t="str">
        <f ca="1">IFERROR(IF($B516&lt;&gt;"",VLOOKUP(BM$421,TabelleK13BI,8,FALSE),""),"")</f>
        <v/>
      </c>
      <c r="BN516" s="4" t="str">
        <f ca="1">IFERROR(IF($B516&lt;&gt;"",VLOOKUP(BN$421,TabelleK13BI,8,FALSE),""),"")</f>
        <v/>
      </c>
      <c r="BO516" s="4" t="str">
        <f ca="1">IFERROR(IF($B516&lt;&gt;"",VLOOKUP(BO$421,TabelleK13BI,8,FALSE),""),"")</f>
        <v/>
      </c>
      <c r="BP516" s="4" t="str">
        <f ca="1">IFERROR(IF($B516&lt;&gt;"",VLOOKUP(BP$421,TabelleK13BI,8,FALSE),""),"")</f>
        <v/>
      </c>
      <c r="BQ516" s="4" t="str">
        <f ca="1">IFERROR(IF($B516&lt;&gt;"",VLOOKUP(BQ$421,TabelleK13BI,8,FALSE),""),"")</f>
        <v/>
      </c>
      <c r="BR516" s="4" t="str">
        <f ca="1">IFERROR(IF($B516&lt;&gt;"",VLOOKUP(BR$421,TabelleK13BI,8,FALSE),""),"")</f>
        <v/>
      </c>
      <c r="BS516" s="4" t="str">
        <f ca="1">IFERROR(IF($B516&lt;&gt;"",VLOOKUP(BS$421,TabelleK13BI,8,FALSE),""),"")</f>
        <v/>
      </c>
      <c r="BT516" s="4" t="str">
        <f ca="1">IFERROR(IF($B516&lt;&gt;"",VLOOKUP(BT$421,TabelleK13BI,8,FALSE),""),"")</f>
        <v/>
      </c>
      <c r="BU516" s="4" t="str">
        <f ca="1">IFERROR(IF($B516&lt;&gt;"",VLOOKUP(BU$421,TabelleK13BI,8,FALSE),""),"")</f>
        <v/>
      </c>
      <c r="BV516" s="4" t="str">
        <f ca="1">IFERROR(IF($B516&lt;&gt;"",VLOOKUP(BV$421,TabelleK13BI,8,FALSE),""),"")</f>
        <v/>
      </c>
      <c r="BW516" s="4" t="str">
        <f ca="1">IFERROR(IF($B516&lt;&gt;"",VLOOKUP(BW$421,TabelleK13BI,8,FALSE),""),"")</f>
        <v/>
      </c>
      <c r="BX516" s="4" t="str">
        <f ca="1">IFERROR(IF($B516&lt;&gt;"",VLOOKUP(BX$421,TabelleK13BI,8,FALSE),""),"")</f>
        <v/>
      </c>
      <c r="BY516" s="4" t="str">
        <f ca="1">IFERROR(IF($B516&lt;&gt;"",VLOOKUP(BY$421,TabelleK13BI,8,FALSE),""),"")</f>
        <v/>
      </c>
      <c r="BZ516" s="4" t="str">
        <f ca="1">IFERROR(IF($B516&lt;&gt;"",VLOOKUP(BZ$421,TabelleK13BI,8,FALSE),""),"")</f>
        <v/>
      </c>
      <c r="CA516" s="4" t="str">
        <f ca="1">IFERROR(IF($B516&lt;&gt;"",VLOOKUP(CA$421,TabelleK13BI,8,FALSE),""),"")</f>
        <v/>
      </c>
      <c r="CB516" s="4" t="str">
        <f ca="1">IFERROR(IF($B516&lt;&gt;"",VLOOKUP(CB$421,TabelleK13BI,8,FALSE),""),"")</f>
        <v/>
      </c>
      <c r="CC516" s="4" t="str">
        <f ca="1">IFERROR(IF($B516&lt;&gt;"",VLOOKUP(CC$421,TabelleK13BI,8,FALSE),""),"")</f>
        <v/>
      </c>
      <c r="CD516" s="4" t="str">
        <f ca="1">IFERROR(IF($B516&lt;&gt;"",VLOOKUP(CD$421,TabelleK13BI,8,FALSE),""),"")</f>
        <v/>
      </c>
      <c r="CE516" s="4" t="str">
        <f ca="1">IFERROR(IF($B516&lt;&gt;"",VLOOKUP(CE$421,TabelleK13BI,8,FALSE),""),"")</f>
        <v/>
      </c>
      <c r="CF516" s="4" t="str">
        <f ca="1">IFERROR(IF($B516&lt;&gt;"",VLOOKUP(CF$421,TabelleK13BI,8,FALSE),""),"")</f>
        <v/>
      </c>
      <c r="CG516" s="4" t="str">
        <f ca="1">IFERROR(IF($B516&lt;&gt;"",VLOOKUP(CG$421,TabelleK13BI,8,FALSE),""),"")</f>
        <v/>
      </c>
      <c r="CH516" s="4" t="str">
        <f ca="1">IFERROR(IF($B516&lt;&gt;"",VLOOKUP(CH$421,TabelleK13BI,8,FALSE),""),"")</f>
        <v/>
      </c>
      <c r="CI516" s="4" t="str">
        <f ca="1">IFERROR(IF($B516&lt;&gt;"",VLOOKUP(CI$421,TabelleK13BI,8,FALSE),""),"")</f>
        <v/>
      </c>
      <c r="CJ516" s="4" t="str">
        <f ca="1">IFERROR(IF($B516&lt;&gt;"",VLOOKUP(CJ$421,TabelleK13BI,8,FALSE),""),"")</f>
        <v/>
      </c>
      <c r="CK516" s="4" t="str">
        <f ca="1">IFERROR(IF($B516&lt;&gt;"",VLOOKUP(CK$421,TabelleK13BI,8,FALSE),""),"")</f>
        <v/>
      </c>
      <c r="CL516" s="4" t="str">
        <f ca="1">IFERROR(IF($B516&lt;&gt;"",VLOOKUP(CL$421,TabelleK13BI,8,FALSE),""),"")</f>
        <v/>
      </c>
      <c r="CM516" s="4" t="str">
        <f ca="1">IFERROR(IF($B516&lt;&gt;"",VLOOKUP(CM$421,TabelleK13BI,8,FALSE),""),"")</f>
        <v/>
      </c>
      <c r="CN516" s="4" t="str">
        <f ca="1">IFERROR(IF($B516&lt;&gt;"",VLOOKUP(CN$421,TabelleK13BI,8,FALSE),""),"")</f>
        <v/>
      </c>
      <c r="CO516" s="4" t="str">
        <f ca="1">IFERROR(IF($B516&lt;&gt;"",VLOOKUP(CO$421,TabelleK13BI,8,FALSE),""),"")</f>
        <v/>
      </c>
      <c r="CP516" s="4" t="str">
        <f ca="1">IFERROR(IF($B516&lt;&gt;"",VLOOKUP(CP$421,TabelleK13BI,8,FALSE),""),"")</f>
        <v/>
      </c>
      <c r="CQ516" s="4" t="str">
        <f ca="1">IFERROR(IF($B516&lt;&gt;"",VLOOKUP(CQ$421,TabelleK13BI,8,FALSE),""),"")</f>
        <v/>
      </c>
      <c r="CR516" s="4" t="str">
        <f ca="1">IFERROR(IF($B516&lt;&gt;"",VLOOKUP(CR$421,TabelleK13BI,8,FALSE),""),"")</f>
        <v/>
      </c>
      <c r="CS516" s="4" t="str">
        <f ca="1">IFERROR(IF($B516&lt;&gt;"",VLOOKUP(CS$421,TabelleK13BI,8,FALSE),""),"")</f>
        <v/>
      </c>
      <c r="CT516" s="4" t="str">
        <f ca="1">IFERROR(IF($B516&lt;&gt;"",VLOOKUP(CT$421,TabelleK13BI,8,FALSE),""),"")</f>
        <v/>
      </c>
      <c r="CU516" s="4" t="str">
        <f ca="1">IFERROR(IF($B516&lt;&gt;"",VLOOKUP(CU$421,TabelleK13BI,8,FALSE),""),"")</f>
        <v/>
      </c>
      <c r="CV516" s="4" t="str">
        <f ca="1">IFERROR(IF($B516&lt;&gt;"",VLOOKUP(CV$421,TabelleK13BI,8,FALSE),""),"")</f>
        <v/>
      </c>
      <c r="CW516" s="4" t="str">
        <f ca="1">IFERROR(IF($B516&lt;&gt;"",VLOOKUP(CW$421,TabelleK13BI,8,FALSE),""),"")</f>
        <v/>
      </c>
      <c r="CX516" s="4" t="str">
        <f ca="1">IFERROR(IF($B516&lt;&gt;"",VLOOKUP(CX$421,TabelleK13BI,8,FALSE),""),"")</f>
        <v/>
      </c>
      <c r="CY516" s="4" t="str">
        <f ca="1">IFERROR(IF($B516&lt;&gt;"",VLOOKUP(CY$421,TabelleK13BI,8,FALSE),""),"")</f>
        <v/>
      </c>
      <c r="CZ516" s="4" t="str">
        <f ca="1">IFERROR(IF($B516&lt;&gt;"",VLOOKUP(CZ$421,TabelleK13BI,8,FALSE),""),"")</f>
        <v/>
      </c>
      <c r="DA516" s="4" t="str">
        <f ca="1">IFERROR(IF($B516&lt;&gt;"",VLOOKUP(DA$421,TabelleK13BI,8,FALSE),""),"")</f>
        <v/>
      </c>
      <c r="DB516" s="4" t="str">
        <f ca="1">IFERROR(IF($B516&lt;&gt;"",VLOOKUP(DB$421,TabelleK13BI,8,FALSE),""),"")</f>
        <v/>
      </c>
      <c r="DC516" s="4" t="str">
        <f ca="1">IFERROR(IF($B516&lt;&gt;"",VLOOKUP(DC$421,TabelleK13BI,8,FALSE),""),"")</f>
        <v/>
      </c>
      <c r="DD516" s="4" t="str">
        <f ca="1">IFERROR(IF($B516&lt;&gt;"",VLOOKUP(DD$421,TabelleK13BI,8,FALSE),""),"")</f>
        <v/>
      </c>
      <c r="DE516" s="4" t="str">
        <f ca="1">IFERROR(IF($B516&lt;&gt;"",VLOOKUP(DE$421,TabelleK13BI,8,FALSE),""),"")</f>
        <v/>
      </c>
      <c r="DF516" s="4" t="str">
        <f ca="1">IFERROR(IF($B516&lt;&gt;"",VLOOKUP(DF$421,TabelleK13BI,8,FALSE),""),"")</f>
        <v/>
      </c>
      <c r="DG516" s="4" t="str">
        <f ca="1">IFERROR(IF($B516&lt;&gt;"",VLOOKUP(DG$421,TabelleK13BI,8,FALSE),""),"")</f>
        <v/>
      </c>
      <c r="DH516" s="4" t="str">
        <f ca="1">IFERROR(IF($B516&lt;&gt;"",VLOOKUP(DH$421,TabelleK13BI,8,FALSE),""),"")</f>
        <v/>
      </c>
      <c r="DI516" s="4" t="str">
        <f ca="1">IFERROR(IF($B516&lt;&gt;"",VLOOKUP(DI$421,TabelleK13BI,8,FALSE),""),"")</f>
        <v/>
      </c>
      <c r="DJ516" s="4" t="str">
        <f ca="1">IFERROR(IF($B516&lt;&gt;"",VLOOKUP(DJ$421,TabelleK13BI,8,FALSE),""),"")</f>
        <v/>
      </c>
      <c r="DK516" s="4" t="str">
        <f ca="1">IFERROR(IF($B516&lt;&gt;"",VLOOKUP(DK$421,TabelleK13BI,8,FALSE),""),"")</f>
        <v/>
      </c>
      <c r="DL516" s="4" t="str">
        <f ca="1">IFERROR(IF($B516&lt;&gt;"",VLOOKUP(DL$421,TabelleK13BI,8,FALSE),""),"")</f>
        <v/>
      </c>
      <c r="DM516" s="4" t="str">
        <f ca="1">IFERROR(IF($B516&lt;&gt;"",VLOOKUP(DM$421,TabelleK13BI,8,FALSE),""),"")</f>
        <v/>
      </c>
      <c r="DN516" s="4" t="str">
        <f ca="1">IFERROR(IF($B516&lt;&gt;"",VLOOKUP(DN$421,TabelleK13BI,8,FALSE),""),"")</f>
        <v/>
      </c>
      <c r="DO516" s="4" t="str">
        <f ca="1">IFERROR(IF($B516&lt;&gt;"",VLOOKUP(DO$421,TabelleK13BI,8,FALSE),""),"")</f>
        <v/>
      </c>
      <c r="DP516" s="4" t="str">
        <f ca="1">IFERROR(IF($B516&lt;&gt;"",VLOOKUP(DP$421,TabelleK13BI,8,FALSE),""),"")</f>
        <v/>
      </c>
      <c r="DQ516" s="4" t="str">
        <f ca="1">IFERROR(IF($B516&lt;&gt;"",VLOOKUP(DQ$421,TabelleK13BI,8,FALSE),""),"")</f>
        <v/>
      </c>
      <c r="DR516" s="4" t="str">
        <f ca="1">IFERROR(IF($B516&lt;&gt;"",VLOOKUP(DR$421,TabelleK13BI,8,FALSE),""),"")</f>
        <v/>
      </c>
      <c r="DS516" s="4" t="str">
        <f ca="1">IFERROR(IF($B516&lt;&gt;"",VLOOKUP(DS$421,TabelleK13BI,8,FALSE),""),"")</f>
        <v/>
      </c>
      <c r="DT516" s="4" t="str">
        <f ca="1">IFERROR(IF($B516&lt;&gt;"",VLOOKUP(DT$421,TabelleK13BI,8,FALSE),""),"")</f>
        <v/>
      </c>
      <c r="DU516" s="4" t="str">
        <f ca="1">IFERROR(IF($B516&lt;&gt;"",VLOOKUP(DU$421,TabelleK13BI,8,FALSE),""),"")</f>
        <v/>
      </c>
      <c r="DV516" s="4" t="str">
        <f ca="1">IFERROR(IF($B516&lt;&gt;"",VLOOKUP(DV$421,TabelleK13BI,8,FALSE),""),"")</f>
        <v/>
      </c>
      <c r="DW516" s="4" t="str">
        <f ca="1">IFERROR(IF($B516&lt;&gt;"",VLOOKUP(DW$421,TabelleK13BI,8,FALSE),""),"")</f>
        <v/>
      </c>
      <c r="DX516" s="4" t="str">
        <f ca="1">IFERROR(IF($B516&lt;&gt;"",VLOOKUP(DX$421,TabelleK13BI,8,FALSE),""),"")</f>
        <v/>
      </c>
      <c r="DY516" s="4" t="str">
        <f ca="1">IFERROR(IF($B516&lt;&gt;"",VLOOKUP(DY$421,TabelleK13BI,8,FALSE),""),"")</f>
        <v/>
      </c>
      <c r="DZ516" s="4" t="str">
        <f ca="1">IFERROR(IF($B516&lt;&gt;"",VLOOKUP(DZ$421,TabelleK13BI,8,FALSE),""),"")</f>
        <v/>
      </c>
      <c r="EA516" s="4" t="str">
        <f ca="1">IFERROR(IF($B516&lt;&gt;"",VLOOKUP(EA$421,TabelleK13BI,8,FALSE),""),"")</f>
        <v/>
      </c>
      <c r="EB516" s="4" t="str">
        <f ca="1">IFERROR(IF($B516&lt;&gt;"",VLOOKUP(EB$421,TabelleK13BI,8,FALSE),""),"")</f>
        <v/>
      </c>
      <c r="EC516" s="4" t="str">
        <f ca="1">IFERROR(IF($B516&lt;&gt;"",VLOOKUP(EC$421,TabelleK13BI,8,FALSE),""),"")</f>
        <v/>
      </c>
      <c r="ED516" s="4" t="str">
        <f ca="1">IFERROR(IF($B516&lt;&gt;"",VLOOKUP(ED$421,TabelleK13BI,8,FALSE),""),"")</f>
        <v/>
      </c>
      <c r="EE516" s="4" t="str">
        <f ca="1">IFERROR(IF($B516&lt;&gt;"",VLOOKUP(EE$421,TabelleK13BI,8,FALSE),""),"")</f>
        <v/>
      </c>
      <c r="EF516" s="4" t="str">
        <f ca="1">IFERROR(IF($B516&lt;&gt;"",VLOOKUP(EF$421,TabelleK13BI,8,FALSE),""),"")</f>
        <v/>
      </c>
      <c r="EG516" s="4" t="str">
        <f ca="1">IFERROR(IF($B516&lt;&gt;"",VLOOKUP(EG$421,TabelleK13BI,8,FALSE),""),"")</f>
        <v/>
      </c>
      <c r="EH516" s="4" t="str">
        <f ca="1">IFERROR(IF($B516&lt;&gt;"",VLOOKUP(EH$421,TabelleK13BI,8,FALSE),""),"")</f>
        <v/>
      </c>
      <c r="EI516" s="4" t="str">
        <f ca="1">IFERROR(IF($B516&lt;&gt;"",VLOOKUP(EI$421,TabelleK13BI,8,FALSE),""),"")</f>
        <v/>
      </c>
      <c r="EJ516" s="4" t="str">
        <f ca="1">IFERROR(IF($B516&lt;&gt;"",VLOOKUP(EJ$421,TabelleK13BI,8,FALSE),""),"")</f>
        <v/>
      </c>
      <c r="EK516" s="4" t="str">
        <f ca="1">IFERROR(IF($B516&lt;&gt;"",VLOOKUP(EK$421,TabelleK13BI,8,FALSE),""),"")</f>
        <v/>
      </c>
      <c r="EL516" s="4" t="str">
        <f ca="1">IFERROR(IF($B516&lt;&gt;"",VLOOKUP(EL$421,TabelleK13BI,8,FALSE),""),"")</f>
        <v/>
      </c>
      <c r="EM516" s="4" t="str">
        <f ca="1">IFERROR(IF($B516&lt;&gt;"",VLOOKUP(EM$421,TabelleK13BI,8,FALSE),""),"")</f>
        <v/>
      </c>
      <c r="EN516" s="4" t="str">
        <f ca="1">IFERROR(IF($B516&lt;&gt;"",VLOOKUP(EN$421,TabelleK13BI,8,FALSE),""),"")</f>
        <v/>
      </c>
      <c r="EO516" s="4" t="str">
        <f ca="1">IFERROR(IF($B516&lt;&gt;"",VLOOKUP(EO$421,TabelleK13BI,8,FALSE),""),"")</f>
        <v/>
      </c>
      <c r="EP516" s="4" t="str">
        <f ca="1">IFERROR(IF($B516&lt;&gt;"",VLOOKUP(EP$421,TabelleK13BI,8,FALSE),""),"")</f>
        <v/>
      </c>
      <c r="EQ516" s="4" t="str">
        <f ca="1">IFERROR(IF($B516&lt;&gt;"",VLOOKUP(EQ$421,TabelleK13BI,8,FALSE),""),"")</f>
        <v/>
      </c>
      <c r="ER516" s="4" t="str">
        <f ca="1">IFERROR(IF($B516&lt;&gt;"",VLOOKUP(ER$421,TabelleK13BI,8,FALSE),""),"")</f>
        <v/>
      </c>
      <c r="ES516" s="4" t="str">
        <f ca="1">IFERROR(IF($B516&lt;&gt;"",VLOOKUP(ES$421,TabelleK13BI,8,FALSE),""),"")</f>
        <v/>
      </c>
      <c r="ET516" s="4" t="str">
        <f ca="1">IFERROR(IF($B516&lt;&gt;"",VLOOKUP(ET$421,TabelleK13BI,8,FALSE),""),"")</f>
        <v/>
      </c>
      <c r="EU516" s="4" t="str">
        <f ca="1">IFERROR(IF($B516&lt;&gt;"",VLOOKUP(EU$421,TabelleK13BI,8,FALSE),""),"")</f>
        <v/>
      </c>
      <c r="EV516" s="4" t="str">
        <f ca="1">IFERROR(IF($B516&lt;&gt;"",VLOOKUP(EV$421,TabelleK13BI,8,FALSE),""),"")</f>
        <v/>
      </c>
      <c r="EW516" s="4" t="str">
        <f ca="1">IFERROR(IF($B516&lt;&gt;"",VLOOKUP(EW$421,TabelleK13BI,8,FALSE),""),"")</f>
        <v/>
      </c>
      <c r="EX516" s="4" t="str">
        <f ca="1">IFERROR(IF($B516&lt;&gt;"",VLOOKUP(EX$421,TabelleK13BI,8,FALSE),""),"")</f>
        <v/>
      </c>
      <c r="EY516" s="4" t="str">
        <f ca="1">IFERROR(IF($B516&lt;&gt;"",VLOOKUP(EY$421,TabelleK13BI,8,FALSE),""),"")</f>
        <v/>
      </c>
      <c r="EZ516" s="4" t="str">
        <f ca="1">IFERROR(IF($B516&lt;&gt;"",VLOOKUP(EZ$421,TabelleK13BI,8,FALSE),""),"")</f>
        <v/>
      </c>
      <c r="FA516" s="4" t="str">
        <f ca="1">IFERROR(IF($B516&lt;&gt;"",VLOOKUP(FA$421,TabelleK13BI,8,FALSE),""),"")</f>
        <v/>
      </c>
      <c r="FB516" s="4" t="str">
        <f ca="1">IFERROR(IF($B516&lt;&gt;"",VLOOKUP(FB$421,TabelleK13BI,8,FALSE),""),"")</f>
        <v/>
      </c>
      <c r="FC516" s="4" t="str">
        <f ca="1">IFERROR(IF($B516&lt;&gt;"",VLOOKUP(FC$421,TabelleK13BI,8,FALSE),""),"")</f>
        <v/>
      </c>
      <c r="FD516" s="4" t="str">
        <f ca="1">IFERROR(IF($B516&lt;&gt;"",VLOOKUP(FD$421,TabelleK13BI,8,FALSE),""),"")</f>
        <v/>
      </c>
      <c r="FE516" s="4" t="str">
        <f ca="1">IFERROR(IF($B516&lt;&gt;"",VLOOKUP(FE$421,TabelleK13BI,8,FALSE),""),"")</f>
        <v/>
      </c>
      <c r="FF516" s="4" t="str">
        <f ca="1">IFERROR(IF($B516&lt;&gt;"",VLOOKUP(FF$421,TabelleK13BI,8,FALSE),""),"")</f>
        <v/>
      </c>
      <c r="FG516" s="4" t="str">
        <f ca="1">IFERROR(IF($B516&lt;&gt;"",VLOOKUP(FG$421,TabelleK13BI,8,FALSE),""),"")</f>
        <v/>
      </c>
      <c r="FH516" s="4" t="str">
        <f ca="1">IFERROR(IF($B516&lt;&gt;"",VLOOKUP(FH$421,TabelleK13BI,8,FALSE),""),"")</f>
        <v/>
      </c>
      <c r="FI516" s="4" t="str">
        <f ca="1">IFERROR(IF($B516&lt;&gt;"",VLOOKUP(FI$421,TabelleK13BI,8,FALSE),""),"")</f>
        <v/>
      </c>
      <c r="FJ516" s="4" t="str">
        <f ca="1">IFERROR(IF($B516&lt;&gt;"",VLOOKUP(FJ$421,TabelleK13BI,8,FALSE),""),"")</f>
        <v/>
      </c>
      <c r="FK516" s="4" t="str">
        <f ca="1">IFERROR(IF($B516&lt;&gt;"",VLOOKUP(FK$421,TabelleK13BI,8,FALSE),""),"")</f>
        <v/>
      </c>
      <c r="FL516" s="4" t="str">
        <f ca="1">IFERROR(IF($B516&lt;&gt;"",VLOOKUP(FL$421,TabelleK13BI,8,FALSE),""),"")</f>
        <v/>
      </c>
      <c r="FM516" s="4" t="str">
        <f ca="1">IFERROR(IF($B516&lt;&gt;"",VLOOKUP(FM$421,TabelleK13BI,8,FALSE),""),"")</f>
        <v/>
      </c>
      <c r="FN516" s="4" t="str">
        <f ca="1">IFERROR(IF($B516&lt;&gt;"",VLOOKUP(FN$421,TabelleK13BI,8,FALSE),""),"")</f>
        <v/>
      </c>
      <c r="FO516" s="4" t="str">
        <f ca="1">IFERROR(IF($B516&lt;&gt;"",VLOOKUP(FO$421,TabelleK13BI,8,FALSE),""),"")</f>
        <v/>
      </c>
      <c r="FP516" s="4" t="str">
        <f ca="1">IFERROR(IF($B516&lt;&gt;"",VLOOKUP(FP$421,TabelleK13BI,8,FALSE),""),"")</f>
        <v/>
      </c>
      <c r="FQ516" s="4" t="str">
        <f ca="1">IFERROR(IF($B516&lt;&gt;"",VLOOKUP(FQ$421,TabelleK13BI,8,FALSE),""),"")</f>
        <v/>
      </c>
      <c r="FR516" s="4" t="str">
        <f ca="1">IFERROR(IF($B516&lt;&gt;"",VLOOKUP(FR$421,TabelleK13BI,8,FALSE),""),"")</f>
        <v/>
      </c>
      <c r="FS516" s="4" t="str">
        <f ca="1">IFERROR(IF($B516&lt;&gt;"",VLOOKUP(FS$421,TabelleK13BI,8,FALSE),""),"")</f>
        <v/>
      </c>
      <c r="FT516" s="4" t="str">
        <f ca="1">IFERROR(IF($B516&lt;&gt;"",VLOOKUP(FT$421,TabelleK13BI,8,FALSE),""),"")</f>
        <v/>
      </c>
      <c r="FU516" s="4" t="str">
        <f ca="1">IFERROR(IF($B516&lt;&gt;"",VLOOKUP(FU$421,TabelleK13BI,8,FALSE),""),"")</f>
        <v/>
      </c>
      <c r="FV516" s="4" t="str">
        <f ca="1">IFERROR(IF($B516&lt;&gt;"",VLOOKUP(FV$421,TabelleK13BI,8,FALSE),""),"")</f>
        <v/>
      </c>
      <c r="FW516" s="4" t="str">
        <f ca="1">IFERROR(IF($B516&lt;&gt;"",VLOOKUP(FW$421,TabelleK13BI,8,FALSE),""),"")</f>
        <v/>
      </c>
      <c r="FX516" s="4" t="str">
        <f ca="1">IFERROR(IF($B516&lt;&gt;"",VLOOKUP(FX$421,TabelleK13BI,8,FALSE),""),"")</f>
        <v/>
      </c>
      <c r="FY516" s="4" t="str">
        <f ca="1">IFERROR(IF($B516&lt;&gt;"",VLOOKUP(FY$421,TabelleK13BI,8,FALSE),""),"")</f>
        <v/>
      </c>
      <c r="FZ516" s="4" t="str">
        <f ca="1">IFERROR(IF($B516&lt;&gt;"",VLOOKUP(FZ$421,TabelleK13BI,8,FALSE),""),"")</f>
        <v/>
      </c>
      <c r="GA516" s="4" t="str">
        <f ca="1">IFERROR(IF($B516&lt;&gt;"",VLOOKUP(GA$421,TabelleK13BI,8,FALSE),""),"")</f>
        <v/>
      </c>
      <c r="GB516" s="4" t="str">
        <f ca="1">IFERROR(IF($B516&lt;&gt;"",VLOOKUP(GB$421,TabelleK13BI,8,FALSE),""),"")</f>
        <v/>
      </c>
      <c r="GC516" s="4" t="str">
        <f ca="1">IFERROR(IF($B516&lt;&gt;"",VLOOKUP(GC$421,TabelleK13BI,8,FALSE),""),"")</f>
        <v/>
      </c>
      <c r="GD516" s="4" t="str">
        <f ca="1">IFERROR(IF($B516&lt;&gt;"",VLOOKUP(GD$421,TabelleK13BI,8,FALSE),""),"")</f>
        <v/>
      </c>
      <c r="GE516" s="4" t="str">
        <f ca="1">IFERROR(IF($B516&lt;&gt;"",VLOOKUP(GE$421,TabelleK13BI,8,FALSE),""),"")</f>
        <v/>
      </c>
      <c r="GF516" s="4" t="str">
        <f ca="1">IFERROR(IF($B516&lt;&gt;"",VLOOKUP(GF$421,TabelleK13BI,8,FALSE),""),"")</f>
        <v/>
      </c>
      <c r="GG516" s="4" t="str">
        <f ca="1">IFERROR(IF($B516&lt;&gt;"",VLOOKUP(GG$421,TabelleK13BI,8,FALSE),""),"")</f>
        <v/>
      </c>
      <c r="GH516" s="4" t="str">
        <f ca="1">IFERROR(IF($B516&lt;&gt;"",VLOOKUP(GH$421,TabelleK13BI,8,FALSE),""),"")</f>
        <v/>
      </c>
      <c r="GI516" s="4" t="str">
        <f ca="1">IFERROR(IF($B516&lt;&gt;"",VLOOKUP(GI$421,TabelleK13BI,8,FALSE),""),"")</f>
        <v/>
      </c>
      <c r="GJ516" s="4" t="str">
        <f ca="1">IFERROR(IF($B516&lt;&gt;"",VLOOKUP(GJ$421,TabelleK13BI,8,FALSE),""),"")</f>
        <v/>
      </c>
      <c r="GK516" s="4" t="str">
        <f ca="1">IFERROR(IF($B516&lt;&gt;"",VLOOKUP(GK$421,TabelleK13BI,8,FALSE),""),"")</f>
        <v/>
      </c>
      <c r="GL516" s="4" t="str">
        <f ca="1">IFERROR(IF($B516&lt;&gt;"",VLOOKUP(GL$421,TabelleK13BI,8,FALSE),""),"")</f>
        <v/>
      </c>
      <c r="GM516" s="4" t="str">
        <f ca="1">IFERROR(IF($B516&lt;&gt;"",VLOOKUP(GM$421,TabelleK13BI,8,FALSE),""),"")</f>
        <v/>
      </c>
      <c r="GN516" s="4" t="str">
        <f ca="1">IFERROR(IF($B516&lt;&gt;"",VLOOKUP(GN$421,TabelleK13BI,8,FALSE),""),"")</f>
        <v/>
      </c>
      <c r="GO516" s="4" t="str">
        <f ca="1">IFERROR(IF($B516&lt;&gt;"",VLOOKUP(GO$421,TabelleK13BI,8,FALSE),""),"")</f>
        <v/>
      </c>
      <c r="GP516" s="4" t="str">
        <f ca="1">IFERROR(IF($B516&lt;&gt;"",VLOOKUP(GP$421,TabelleK13BI,8,FALSE),""),"")</f>
        <v/>
      </c>
      <c r="GQ516" s="4" t="str">
        <f ca="1">IFERROR(IF($B516&lt;&gt;"",VLOOKUP(GQ$421,TabelleK13BI,8,FALSE),""),"")</f>
        <v/>
      </c>
      <c r="GR516" s="4" t="str">
        <f ca="1">IFERROR(IF($B516&lt;&gt;"",VLOOKUP(GR$421,TabelleK13BI,8,FALSE),""),"")</f>
        <v/>
      </c>
      <c r="GS516" s="4" t="str">
        <f ca="1">IFERROR(IF($B516&lt;&gt;"",VLOOKUP(GS$421,TabelleK13BI,8,FALSE),""),"")</f>
        <v/>
      </c>
      <c r="GT516" s="4" t="str">
        <f ca="1">IFERROR(IF($B516&lt;&gt;"",VLOOKUP(GT$421,TabelleK13BI,8,FALSE),""),"")</f>
        <v/>
      </c>
      <c r="GU516" s="4" t="str">
        <f ca="1">IFERROR(IF($B516&lt;&gt;"",VLOOKUP(GU$421,TabelleK13BI,8,FALSE),""),"")</f>
        <v/>
      </c>
      <c r="GV516" s="4" t="str">
        <f ca="1">IFERROR(IF($B516&lt;&gt;"",VLOOKUP(GV$421,TabelleK13BI,8,FALSE),""),"")</f>
        <v/>
      </c>
      <c r="GW516" s="4" t="str">
        <f ca="1">IFERROR(IF($B516&lt;&gt;"",VLOOKUP(GW$421,TabelleK13BI,8,FALSE),""),"")</f>
        <v/>
      </c>
      <c r="GX516" s="4" t="str">
        <f ca="1">IFERROR(IF($B516&lt;&gt;"",VLOOKUP(GX$421,TabelleK13BI,8,FALSE),""),"")</f>
        <v/>
      </c>
      <c r="GY516" s="4" t="str">
        <f ca="1">IFERROR(IF($B516&lt;&gt;"",VLOOKUP(GY$421,TabelleK13BI,8,FALSE),""),"")</f>
        <v/>
      </c>
      <c r="GZ516" s="4" t="str">
        <f ca="1">IFERROR(IF($B516&lt;&gt;"",VLOOKUP(GZ$421,TabelleK13BI,8,FALSE),""),"")</f>
        <v/>
      </c>
      <c r="HA516" s="4" t="str">
        <f ca="1">IFERROR(IF($B516&lt;&gt;"",VLOOKUP(HA$421,TabelleK13BI,8,FALSE),""),"")</f>
        <v/>
      </c>
      <c r="HB516" s="4" t="str">
        <f ca="1">IFERROR(IF($B516&lt;&gt;"",VLOOKUP(HB$421,TabelleK13BI,8,FALSE),""),"")</f>
        <v/>
      </c>
      <c r="HC516" s="4" t="str">
        <f ca="1">IFERROR(IF($B516&lt;&gt;"",VLOOKUP(HC$421,TabelleK13BI,8,FALSE),""),"")</f>
        <v/>
      </c>
      <c r="HD516" s="4" t="str">
        <f ca="1">IFERROR(IF($B516&lt;&gt;"",VLOOKUP(HD$421,TabelleK13BI,8,FALSE),""),"")</f>
        <v/>
      </c>
      <c r="HE516" s="4" t="str">
        <f ca="1">IFERROR(IF($B516&lt;&gt;"",VLOOKUP(HE$421,TabelleK13BI,8,FALSE),""),"")</f>
        <v/>
      </c>
      <c r="HF516" s="4" t="str">
        <f ca="1">IFERROR(IF($B516&lt;&gt;"",VLOOKUP(HF$421,TabelleK13BI,8,FALSE),""),"")</f>
        <v/>
      </c>
      <c r="HG516" s="4" t="str">
        <f ca="1">IFERROR(IF($B516&lt;&gt;"",VLOOKUP(HG$421,TabelleK13BI,8,FALSE),""),"")</f>
        <v/>
      </c>
      <c r="HH516" s="4" t="str">
        <f ca="1">IFERROR(IF($B516&lt;&gt;"",VLOOKUP(HH$421,TabelleK13BI,8,FALSE),""),"")</f>
        <v/>
      </c>
      <c r="HI516" s="4" t="str">
        <f ca="1">IFERROR(IF($B516&lt;&gt;"",VLOOKUP(HI$421,TabelleK13BI,8,FALSE),""),"")</f>
        <v/>
      </c>
      <c r="HJ516" s="4" t="str">
        <f ca="1">IFERROR(IF($B516&lt;&gt;"",VLOOKUP(HJ$421,TabelleK13BI,8,FALSE),""),"")</f>
        <v/>
      </c>
      <c r="HK516" s="4" t="str">
        <f ca="1">IFERROR(IF($B516&lt;&gt;"",VLOOKUP(HK$421,TabelleK13BI,8,FALSE),""),"")</f>
        <v/>
      </c>
      <c r="HL516" s="4" t="str">
        <f ca="1">IFERROR(IF($B516&lt;&gt;"",VLOOKUP(HL$421,TabelleK13BI,8,FALSE),""),"")</f>
        <v/>
      </c>
      <c r="HM516" s="4" t="str">
        <f ca="1">IFERROR(IF($B516&lt;&gt;"",VLOOKUP(HM$421,TabelleK13BI,8,FALSE),""),"")</f>
        <v/>
      </c>
      <c r="HN516" s="4" t="str">
        <f ca="1">IFERROR(IF($B516&lt;&gt;"",VLOOKUP(HN$421,TabelleK13BI,8,FALSE),""),"")</f>
        <v/>
      </c>
      <c r="HO516" s="4" t="str">
        <f ca="1">IFERROR(IF($B516&lt;&gt;"",VLOOKUP(HO$421,TabelleK13BI,8,FALSE),""),"")</f>
        <v/>
      </c>
      <c r="HP516" s="4" t="str">
        <f ca="1">IFERROR(IF($B516&lt;&gt;"",VLOOKUP(HP$421,TabelleK13BI,8,FALSE),""),"")</f>
        <v/>
      </c>
      <c r="HQ516" s="4" t="str">
        <f ca="1">IFERROR(IF($B516&lt;&gt;"",VLOOKUP(HQ$421,TabelleK13BI,8,FALSE),""),"")</f>
        <v/>
      </c>
      <c r="HR516" s="4" t="str">
        <f ca="1">IFERROR(IF($B516&lt;&gt;"",VLOOKUP(HR$421,TabelleK13BI,8,FALSE),""),"")</f>
        <v/>
      </c>
      <c r="HS516" s="4" t="str">
        <f ca="1">IFERROR(IF($B516&lt;&gt;"",VLOOKUP(HS$421,TabelleK13BI,8,FALSE),""),"")</f>
        <v/>
      </c>
      <c r="HT516" s="4" t="str">
        <f ca="1">IFERROR(IF($B516&lt;&gt;"",VLOOKUP(HT$421,TabelleK13BI,8,FALSE),""),"")</f>
        <v/>
      </c>
      <c r="HU516" s="4" t="str">
        <f ca="1">IFERROR(IF($B516&lt;&gt;"",VLOOKUP(HU$421,TabelleK13BI,8,FALSE),""),"")</f>
        <v/>
      </c>
      <c r="HV516" s="4" t="str">
        <f ca="1">IFERROR(IF($B516&lt;&gt;"",VLOOKUP(HV$421,TabelleK13BI,8,FALSE),""),"")</f>
        <v/>
      </c>
      <c r="HW516" s="4" t="str">
        <f ca="1">IFERROR(IF($B516&lt;&gt;"",VLOOKUP(HW$421,TabelleK13BI,8,FALSE),""),"")</f>
        <v/>
      </c>
      <c r="HX516" s="4" t="str">
        <f ca="1">IFERROR(IF($B516&lt;&gt;"",VLOOKUP(HX$421,TabelleK13BI,8,FALSE),""),"")</f>
        <v/>
      </c>
      <c r="HY516" s="4" t="str">
        <f ca="1">IFERROR(IF($B516&lt;&gt;"",VLOOKUP(HY$421,TabelleK13BI,8,FALSE),""),"")</f>
        <v/>
      </c>
      <c r="HZ516" s="4" t="str">
        <f ca="1">IFERROR(IF($B516&lt;&gt;"",VLOOKUP(HZ$421,TabelleK13BI,8,FALSE),""),"")</f>
        <v/>
      </c>
      <c r="IA516" s="4" t="str">
        <f ca="1">IFERROR(IF($B516&lt;&gt;"",VLOOKUP(IA$421,TabelleK13BI,8,FALSE),""),"")</f>
        <v/>
      </c>
      <c r="IB516" s="4" t="str">
        <f ca="1">IFERROR(IF($B516&lt;&gt;"",VLOOKUP(IB$421,TabelleK13BI,8,FALSE),""),"")</f>
        <v/>
      </c>
      <c r="IC516" s="4" t="str">
        <f ca="1">IFERROR(IF($B516&lt;&gt;"",VLOOKUP(IC$421,TabelleK13BI,8,FALSE),""),"")</f>
        <v/>
      </c>
      <c r="ID516" s="4" t="str">
        <f ca="1">IFERROR(IF($B516&lt;&gt;"",VLOOKUP(ID$421,TabelleK13BI,8,FALSE),""),"")</f>
        <v/>
      </c>
      <c r="IE516" s="4" t="str">
        <f ca="1">IFERROR(IF($B516&lt;&gt;"",VLOOKUP(IE$421,TabelleK13BI,8,FALSE),""),"")</f>
        <v/>
      </c>
      <c r="IF516" s="4" t="str">
        <f ca="1">IFERROR(IF($B516&lt;&gt;"",VLOOKUP(IF$421,TabelleK13BI,8,FALSE),""),"")</f>
        <v/>
      </c>
      <c r="IG516" s="4" t="str">
        <f ca="1">IFERROR(IF($B516&lt;&gt;"",VLOOKUP(IG$421,TabelleK13BI,8,FALSE),""),"")</f>
        <v/>
      </c>
      <c r="IH516" s="4" t="str">
        <f ca="1">IFERROR(IF($B516&lt;&gt;"",VLOOKUP(IH$421,TabelleK13BI,8,FALSE),""),"")</f>
        <v/>
      </c>
      <c r="II516" s="4" t="str">
        <f ca="1">IFERROR(IF($B516&lt;&gt;"",VLOOKUP(II$421,TabelleK13BI,8,FALSE),""),"")</f>
        <v/>
      </c>
      <c r="IJ516" s="4" t="str">
        <f ca="1">IFERROR(IF($B516&lt;&gt;"",VLOOKUP(IJ$421,TabelleK13BI,8,FALSE),""),"")</f>
        <v/>
      </c>
      <c r="IK516" s="4" t="str">
        <f ca="1">IFERROR(IF($B516&lt;&gt;"",VLOOKUP(IK$421,TabelleK13BI,8,FALSE),""),"")</f>
        <v/>
      </c>
      <c r="IL516" s="4" t="str">
        <f ca="1">IFERROR(IF($B516&lt;&gt;"",VLOOKUP(IL$421,TabelleK13BI,8,FALSE),""),"")</f>
        <v/>
      </c>
      <c r="IM516" s="4" t="str">
        <f ca="1">IFERROR(IF($B516&lt;&gt;"",VLOOKUP(IM$421,TabelleK13BI,8,FALSE),""),"")</f>
        <v/>
      </c>
      <c r="IN516" s="4" t="str">
        <f ca="1">IFERROR(IF($B516&lt;&gt;"",VLOOKUP(IN$421,TabelleK13BI,8,FALSE),""),"")</f>
        <v/>
      </c>
      <c r="IO516" s="4" t="str">
        <f ca="1">IFERROR(IF($B516&lt;&gt;"",VLOOKUP(IO$421,TabelleK13BI,8,FALSE),""),"")</f>
        <v/>
      </c>
      <c r="IP516" s="4" t="str">
        <f ca="1">IFERROR(IF($B516&lt;&gt;"",VLOOKUP(IP$421,TabelleK13BI,8,FALSE),""),"")</f>
        <v/>
      </c>
      <c r="IQ516" s="4" t="str">
        <f ca="1">IFERROR(IF($B516&lt;&gt;"",VLOOKUP(IQ$421,TabelleK13BI,8,FALSE),""),"")</f>
        <v/>
      </c>
      <c r="IR516" s="4" t="str">
        <f ca="1">IFERROR(IF($B516&lt;&gt;"",VLOOKUP(IR$421,TabelleK13BI,8,FALSE),""),"")</f>
        <v/>
      </c>
      <c r="IS516" s="4" t="str">
        <f ca="1">IFERROR(IF($B516&lt;&gt;"",VLOOKUP(IS$421,TabelleK13BI,8,FALSE),""),"")</f>
        <v/>
      </c>
      <c r="IT516" s="4" t="str">
        <f ca="1">IFERROR(IF($B516&lt;&gt;"",VLOOKUP(IT$421,TabelleK13BI,8,FALSE),""),"")</f>
        <v/>
      </c>
      <c r="IU516" s="4" t="str">
        <f ca="1">IFERROR(IF($B516&lt;&gt;"",VLOOKUP(IU$421,TabelleK13BI,8,FALSE),""),"")</f>
        <v/>
      </c>
      <c r="IV516" s="4" t="str">
        <f ca="1">IFERROR(IF($B516&lt;&gt;"",VLOOKUP(IV$421,TabelleK13BI,8,FALSE),""),"")</f>
        <v/>
      </c>
      <c r="IW516" s="4" t="str">
        <f ca="1">IFERROR(IF($B516&lt;&gt;"",VLOOKUP(IW$421,TabelleK13BI,8,FALSE),""),"")</f>
        <v/>
      </c>
      <c r="IX516" s="4" t="str">
        <f ca="1">IFERROR(IF($B516&lt;&gt;"",VLOOKUP(IX$421,TabelleK13BI,8,FALSE),""),"")</f>
        <v/>
      </c>
      <c r="IY516" s="4" t="str">
        <f ca="1">IFERROR(IF($B516&lt;&gt;"",VLOOKUP(IY$421,TabelleK13BI,8,FALSE),""),"")</f>
        <v/>
      </c>
      <c r="IZ516" s="4" t="str">
        <f ca="1">IFERROR(IF($B516&lt;&gt;"",VLOOKUP(IZ$421,TabelleK13BI,8,FALSE),""),"")</f>
        <v/>
      </c>
      <c r="JA516" s="4" t="str">
        <f ca="1">IFERROR(IF($B516&lt;&gt;"",VLOOKUP(JA$421,TabelleK13BI,8,FALSE),""),"")</f>
        <v/>
      </c>
      <c r="JB516" s="4" t="str">
        <f ca="1">IFERROR(IF($B516&lt;&gt;"",VLOOKUP(JB$421,TabelleK13BI,8,FALSE),""),"")</f>
        <v/>
      </c>
      <c r="JC516" s="4" t="str">
        <f ca="1">IFERROR(IF($B516&lt;&gt;"",VLOOKUP(JC$421,TabelleK13BI,8,FALSE),""),"")</f>
        <v/>
      </c>
      <c r="JD516" s="4" t="str">
        <f ca="1">IFERROR(IF($B516&lt;&gt;"",VLOOKUP(JD$421,TabelleK13BI,8,FALSE),""),"")</f>
        <v/>
      </c>
      <c r="JE516" s="4" t="str">
        <f ca="1">IFERROR(IF($B516&lt;&gt;"",VLOOKUP(JE$421,TabelleK13BI,8,FALSE),""),"")</f>
        <v/>
      </c>
      <c r="JF516" s="4" t="str">
        <f ca="1">IFERROR(IF($B516&lt;&gt;"",VLOOKUP(JF$421,TabelleK13BI,8,FALSE),""),"")</f>
        <v/>
      </c>
      <c r="JG516" s="4" t="str">
        <f ca="1">IFERROR(IF($B516&lt;&gt;"",VLOOKUP(JG$421,TabelleK13BI,8,FALSE),""),"")</f>
        <v/>
      </c>
      <c r="JH516" s="4" t="str">
        <f ca="1">IFERROR(IF($B516&lt;&gt;"",VLOOKUP(JH$421,TabelleK13BI,8,FALSE),""),"")</f>
        <v/>
      </c>
      <c r="JI516" s="4" t="str">
        <f ca="1">IFERROR(IF($B516&lt;&gt;"",VLOOKUP(JI$421,TabelleK13BI,8,FALSE),""),"")</f>
        <v/>
      </c>
      <c r="JJ516" s="4" t="str">
        <f ca="1">IFERROR(IF($B516&lt;&gt;"",VLOOKUP(JJ$421,TabelleK13BI,8,FALSE),""),"")</f>
        <v/>
      </c>
      <c r="JK516" s="4" t="str">
        <f ca="1">IFERROR(IF($B516&lt;&gt;"",VLOOKUP(JK$421,TabelleK13BI,8,FALSE),""),"")</f>
        <v/>
      </c>
      <c r="JL516" s="4" t="str">
        <f ca="1">IFERROR(IF($B516&lt;&gt;"",VLOOKUP(JL$421,TabelleK13BI,8,FALSE),""),"")</f>
        <v/>
      </c>
      <c r="JM516" s="4" t="str">
        <f ca="1">IFERROR(IF($B516&lt;&gt;"",VLOOKUP(JM$421,TabelleK13BI,8,FALSE),""),"")</f>
        <v/>
      </c>
      <c r="JN516" s="4" t="str">
        <f ca="1">IFERROR(IF($B516&lt;&gt;"",VLOOKUP(JN$421,TabelleK13BI,8,FALSE),""),"")</f>
        <v/>
      </c>
      <c r="JO516" s="4" t="str">
        <f ca="1">IFERROR(IF($B516&lt;&gt;"",VLOOKUP(JO$421,TabelleK13BI,8,FALSE),""),"")</f>
        <v/>
      </c>
      <c r="JP516" s="4" t="str">
        <f ca="1">IFERROR(IF($B516&lt;&gt;"",VLOOKUP(JP$421,TabelleK13BI,8,FALSE),""),"")</f>
        <v/>
      </c>
      <c r="JQ516" s="4" t="str">
        <f ca="1">IFERROR(IF($B516&lt;&gt;"",VLOOKUP(JQ$421,TabelleK13BI,8,FALSE),""),"")</f>
        <v/>
      </c>
      <c r="JR516" s="4" t="str">
        <f ca="1">IFERROR(IF($B516&lt;&gt;"",VLOOKUP(JR$421,TabelleK13BI,8,FALSE),""),"")</f>
        <v/>
      </c>
      <c r="JS516" s="4" t="str">
        <f ca="1">IFERROR(IF($B516&lt;&gt;"",VLOOKUP(JS$421,TabelleK13BI,8,FALSE),""),"")</f>
        <v/>
      </c>
      <c r="JT516" s="4" t="str">
        <f ca="1">IFERROR(IF($B516&lt;&gt;"",VLOOKUP(JT$421,TabelleK13BI,8,FALSE),""),"")</f>
        <v/>
      </c>
      <c r="JU516" s="4" t="str">
        <f ca="1">IFERROR(IF($B516&lt;&gt;"",VLOOKUP(JU$421,TabelleK13BI,8,FALSE),""),"")</f>
        <v/>
      </c>
      <c r="JV516" s="4" t="str">
        <f ca="1">IFERROR(IF($B516&lt;&gt;"",VLOOKUP(JV$421,TabelleK13BI,8,FALSE),""),"")</f>
        <v/>
      </c>
      <c r="JW516" s="4" t="str">
        <f ca="1">IFERROR(IF($B516&lt;&gt;"",VLOOKUP(JW$421,TabelleK13BI,8,FALSE),""),"")</f>
        <v/>
      </c>
      <c r="JX516" s="4" t="str">
        <f ca="1">IFERROR(IF($B516&lt;&gt;"",VLOOKUP(JX$421,TabelleK13BI,8,FALSE),""),"")</f>
        <v/>
      </c>
      <c r="JY516" s="4" t="str">
        <f ca="1">IFERROR(IF($B516&lt;&gt;"",VLOOKUP(JY$421,TabelleK13BI,8,FALSE),""),"")</f>
        <v/>
      </c>
      <c r="JZ516" s="4" t="str">
        <f ca="1">IFERROR(IF($B516&lt;&gt;"",VLOOKUP(JZ$421,TabelleK13BI,8,FALSE),""),"")</f>
        <v/>
      </c>
      <c r="KA516" s="4" t="str">
        <f ca="1">IFERROR(IF($B516&lt;&gt;"",VLOOKUP(KA$421,TabelleK13BI,8,FALSE),""),"")</f>
        <v/>
      </c>
      <c r="KB516" s="4" t="str">
        <f ca="1">IFERROR(IF($B516&lt;&gt;"",VLOOKUP(KB$421,TabelleK13BI,8,FALSE),""),"")</f>
        <v/>
      </c>
      <c r="KC516" s="4" t="str">
        <f ca="1">IFERROR(IF($B516&lt;&gt;"",VLOOKUP(KC$421,TabelleK13BI,8,FALSE),""),"")</f>
        <v/>
      </c>
      <c r="KD516" s="4" t="str">
        <f ca="1">IFERROR(IF($B516&lt;&gt;"",VLOOKUP(KD$421,TabelleK13BI,8,FALSE),""),"")</f>
        <v/>
      </c>
      <c r="KE516" s="4" t="str">
        <f ca="1">IFERROR(IF($B516&lt;&gt;"",VLOOKUP(KE$421,TabelleK13BI,8,FALSE),""),"")</f>
        <v/>
      </c>
      <c r="KF516" s="4" t="str">
        <f ca="1">IFERROR(IF($B516&lt;&gt;"",VLOOKUP(KF$421,TabelleK13BI,8,FALSE),""),"")</f>
        <v/>
      </c>
      <c r="KG516" s="4" t="str">
        <f ca="1">IFERROR(IF($B516&lt;&gt;"",VLOOKUP(KG$421,TabelleK13BI,8,FALSE),""),"")</f>
        <v/>
      </c>
      <c r="KH516" s="4" t="str">
        <f ca="1">IFERROR(IF($B516&lt;&gt;"",VLOOKUP(KH$421,TabelleK13BI,8,FALSE),""),"")</f>
        <v/>
      </c>
      <c r="KI516" s="4" t="str">
        <f ca="1">IFERROR(IF($B516&lt;&gt;"",VLOOKUP(KI$421,TabelleK13BI,8,FALSE),""),"")</f>
        <v/>
      </c>
      <c r="KJ516" s="4" t="str">
        <f ca="1">IFERROR(IF($B516&lt;&gt;"",VLOOKUP(KJ$421,TabelleK13BI,8,FALSE),""),"")</f>
        <v/>
      </c>
      <c r="KK516" s="4" t="str">
        <f ca="1">IFERROR(IF($B516&lt;&gt;"",VLOOKUP(KK$421,TabelleK13BI,8,FALSE),""),"")</f>
        <v/>
      </c>
      <c r="KL516" s="4" t="str">
        <f ca="1">IFERROR(IF($B516&lt;&gt;"",VLOOKUP(KL$421,TabelleK13BI,8,FALSE),""),"")</f>
        <v/>
      </c>
      <c r="KM516" s="4" t="str">
        <f ca="1">IFERROR(IF($B516&lt;&gt;"",VLOOKUP(KM$421,TabelleK13BI,8,FALSE),""),"")</f>
        <v/>
      </c>
      <c r="KN516" s="4" t="str">
        <f ca="1">IFERROR(IF($B516&lt;&gt;"",VLOOKUP(KN$421,TabelleK13BI,8,FALSE),""),"")</f>
        <v/>
      </c>
      <c r="KO516" s="4" t="str">
        <f ca="1">IFERROR(IF($B516&lt;&gt;"",VLOOKUP(KO$421,TabelleK13BI,8,FALSE),""),"")</f>
        <v/>
      </c>
      <c r="KP516" s="4" t="str">
        <f ca="1">IFERROR(IF($B516&lt;&gt;"",VLOOKUP(KP$421,TabelleK13BI,8,FALSE),""),"")</f>
        <v/>
      </c>
      <c r="KQ516" s="4" t="str">
        <f ca="1">IFERROR(IF($B516&lt;&gt;"",VLOOKUP(KQ$421,TabelleK13BI,8,FALSE),""),"")</f>
        <v/>
      </c>
      <c r="KR516" s="4" t="str">
        <f>IFERROR(VLOOKUP($KR$421,TabelleK13BI,8,FALSE),"")</f>
        <v/>
      </c>
      <c r="KS516" s="4" t="str">
        <f>IFERROR(VLOOKUP($KS$421,TabelleK13BI,8,FALSE),"")</f>
        <v/>
      </c>
    </row>
    <row r="517" spans="2:305" ht="12.75" hidden="1" customHeight="1" x14ac:dyDescent="0.2">
      <c r="B517" s="138" t="str">
        <f t="shared" ca="1" si="215"/>
        <v/>
      </c>
      <c r="C517" s="4" t="str">
        <f ca="1">IFERROR(IF($B517&lt;&gt;"",VLOOKUP(C$421,TabelleK14BI,8,FALSE),""),"")</f>
        <v/>
      </c>
      <c r="D517" s="4" t="str">
        <f ca="1">IFERROR(IF($B517&lt;&gt;"",VLOOKUP(D$421,TabelleK14BI,8,FALSE),""),"")</f>
        <v/>
      </c>
      <c r="E517" s="4" t="str">
        <f ca="1">IFERROR(IF($B517&lt;&gt;"",VLOOKUP(E$421,TabelleK14BI,8,FALSE),""),"")</f>
        <v/>
      </c>
      <c r="F517" s="4" t="str">
        <f ca="1">IFERROR(IF($B517&lt;&gt;"",VLOOKUP(F$421,TabelleK14BI,8,FALSE),""),"")</f>
        <v/>
      </c>
      <c r="G517" s="4" t="str">
        <f ca="1">IFERROR(IF($B517&lt;&gt;"",VLOOKUP(G$421,TabelleK14BI,8,FALSE),""),"")</f>
        <v/>
      </c>
      <c r="H517" s="4" t="str">
        <f ca="1">IFERROR(IF($B517&lt;&gt;"",VLOOKUP(H$421,TabelleK14BI,8,FALSE),""),"")</f>
        <v/>
      </c>
      <c r="I517" s="4" t="str">
        <f ca="1">IFERROR(IF($B517&lt;&gt;"",VLOOKUP(I$421,TabelleK14BI,8,FALSE),""),"")</f>
        <v/>
      </c>
      <c r="J517" s="4" t="str">
        <f ca="1">IFERROR(IF($B517&lt;&gt;"",VLOOKUP(J$421,TabelleK14BI,8,FALSE),""),"")</f>
        <v/>
      </c>
      <c r="K517" s="4" t="str">
        <f ca="1">IFERROR(IF($B517&lt;&gt;"",VLOOKUP(K$421,TabelleK14BI,8,FALSE),""),"")</f>
        <v/>
      </c>
      <c r="L517" s="4" t="str">
        <f ca="1">IFERROR(IF($B517&lt;&gt;"",VLOOKUP(L$421,TabelleK14BI,8,FALSE),""),"")</f>
        <v/>
      </c>
      <c r="M517" s="4" t="str">
        <f ca="1">IFERROR(IF($B517&lt;&gt;"",VLOOKUP(M$421,TabelleK14BI,8,FALSE),""),"")</f>
        <v/>
      </c>
      <c r="N517" s="4" t="str">
        <f ca="1">IFERROR(IF($B517&lt;&gt;"",VLOOKUP(N$421,TabelleK14BI,8,FALSE),""),"")</f>
        <v/>
      </c>
      <c r="O517" s="4" t="str">
        <f ca="1">IFERROR(IF($B517&lt;&gt;"",VLOOKUP(O$421,TabelleK14BI,8,FALSE),""),"")</f>
        <v/>
      </c>
      <c r="P517" s="4" t="str">
        <f ca="1">IFERROR(IF($B517&lt;&gt;"",VLOOKUP(P$421,TabelleK14BI,8,FALSE),""),"")</f>
        <v/>
      </c>
      <c r="Q517" s="4" t="str">
        <f ca="1">IFERROR(IF($B517&lt;&gt;"",VLOOKUP(Q$421,TabelleK14BI,8,FALSE),""),"")</f>
        <v/>
      </c>
      <c r="R517" s="4" t="str">
        <f ca="1">IFERROR(IF($B517&lt;&gt;"",VLOOKUP(R$421,TabelleK14BI,8,FALSE),""),"")</f>
        <v/>
      </c>
      <c r="S517" s="4" t="str">
        <f ca="1">IFERROR(IF($B517&lt;&gt;"",VLOOKUP(S$421,TabelleK14BI,8,FALSE),""),"")</f>
        <v/>
      </c>
      <c r="T517" s="4" t="str">
        <f ca="1">IFERROR(IF($B517&lt;&gt;"",VLOOKUP(T$421,TabelleK14BI,8,FALSE),""),"")</f>
        <v/>
      </c>
      <c r="U517" s="4" t="str">
        <f ca="1">IFERROR(IF($B517&lt;&gt;"",VLOOKUP(U$421,TabelleK14BI,8,FALSE),""),"")</f>
        <v/>
      </c>
      <c r="V517" s="4" t="str">
        <f ca="1">IFERROR(IF($B517&lt;&gt;"",VLOOKUP(V$421,TabelleK14BI,8,FALSE),""),"")</f>
        <v/>
      </c>
      <c r="W517" s="4" t="str">
        <f ca="1">IFERROR(IF($B517&lt;&gt;"",VLOOKUP(W$421,TabelleK14BI,8,FALSE),""),"")</f>
        <v/>
      </c>
      <c r="X517" s="4" t="str">
        <f ca="1">IFERROR(IF($B517&lt;&gt;"",VLOOKUP(X$421,TabelleK14BI,8,FALSE),""),"")</f>
        <v/>
      </c>
      <c r="Y517" s="4" t="str">
        <f ca="1">IFERROR(IF($B517&lt;&gt;"",VLOOKUP(Y$421,TabelleK14BI,8,FALSE),""),"")</f>
        <v/>
      </c>
      <c r="Z517" s="4" t="str">
        <f ca="1">IFERROR(IF($B517&lt;&gt;"",VLOOKUP(Z$421,TabelleK14BI,8,FALSE),""),"")</f>
        <v/>
      </c>
      <c r="AA517" s="4" t="str">
        <f ca="1">IFERROR(IF($B517&lt;&gt;"",VLOOKUP(AA$421,TabelleK14BI,8,FALSE),""),"")</f>
        <v/>
      </c>
      <c r="AB517" s="4" t="str">
        <f ca="1">IFERROR(IF($B517&lt;&gt;"",VLOOKUP(AB$421,TabelleK14BI,8,FALSE),""),"")</f>
        <v/>
      </c>
      <c r="AC517" s="4" t="str">
        <f ca="1">IFERROR(IF($B517&lt;&gt;"",VLOOKUP(AC$421,TabelleK14BI,8,FALSE),""),"")</f>
        <v/>
      </c>
      <c r="AD517" s="4" t="str">
        <f ca="1">IFERROR(IF($B517&lt;&gt;"",VLOOKUP(AD$421,TabelleK14BI,8,FALSE),""),"")</f>
        <v/>
      </c>
      <c r="AE517" s="4" t="str">
        <f ca="1">IFERROR(IF($B517&lt;&gt;"",VLOOKUP(AE$421,TabelleK14BI,8,FALSE),""),"")</f>
        <v/>
      </c>
      <c r="AF517" s="4" t="str">
        <f ca="1">IFERROR(IF($B517&lt;&gt;"",VLOOKUP(AF$421,TabelleK14BI,8,FALSE),""),"")</f>
        <v/>
      </c>
      <c r="AG517" s="4" t="str">
        <f ca="1">IFERROR(IF($B517&lt;&gt;"",VLOOKUP(AG$421,TabelleK14BI,8,FALSE),""),"")</f>
        <v/>
      </c>
      <c r="AH517" s="4" t="str">
        <f ca="1">IFERROR(IF($B517&lt;&gt;"",VLOOKUP(AH$421,TabelleK14BI,8,FALSE),""),"")</f>
        <v/>
      </c>
      <c r="AI517" s="4" t="str">
        <f ca="1">IFERROR(IF($B517&lt;&gt;"",VLOOKUP(AI$421,TabelleK14BI,8,FALSE),""),"")</f>
        <v/>
      </c>
      <c r="AJ517" s="4" t="str">
        <f ca="1">IFERROR(IF($B517&lt;&gt;"",VLOOKUP(AJ$421,TabelleK14BI,8,FALSE),""),"")</f>
        <v/>
      </c>
      <c r="AK517" s="4" t="str">
        <f ca="1">IFERROR(IF($B517&lt;&gt;"",VLOOKUP(AK$421,TabelleK14BI,8,FALSE),""),"")</f>
        <v/>
      </c>
      <c r="AL517" s="4" t="str">
        <f ca="1">IFERROR(IF($B517&lt;&gt;"",VLOOKUP(AL$421,TabelleK14BI,8,FALSE),""),"")</f>
        <v/>
      </c>
      <c r="AM517" s="4" t="str">
        <f ca="1">IFERROR(IF($B517&lt;&gt;"",VLOOKUP(AM$421,TabelleK14BI,8,FALSE),""),"")</f>
        <v/>
      </c>
      <c r="AN517" s="4" t="str">
        <f ca="1">IFERROR(IF($B517&lt;&gt;"",VLOOKUP(AN$421,TabelleK14BI,8,FALSE),""),"")</f>
        <v/>
      </c>
      <c r="AO517" s="4" t="str">
        <f ca="1">IFERROR(IF($B517&lt;&gt;"",VLOOKUP(AO$421,TabelleK14BI,8,FALSE),""),"")</f>
        <v/>
      </c>
      <c r="AP517" s="4" t="str">
        <f ca="1">IFERROR(IF($B517&lt;&gt;"",VLOOKUP(AP$421,TabelleK14BI,8,FALSE),""),"")</f>
        <v/>
      </c>
      <c r="AQ517" s="4" t="str">
        <f ca="1">IFERROR(IF($B517&lt;&gt;"",VLOOKUP(AQ$421,TabelleK14BI,8,FALSE),""),"")</f>
        <v/>
      </c>
      <c r="AR517" s="4" t="str">
        <f ca="1">IFERROR(IF($B517&lt;&gt;"",VLOOKUP(AR$421,TabelleK14BI,8,FALSE),""),"")</f>
        <v/>
      </c>
      <c r="AS517" s="4" t="str">
        <f ca="1">IFERROR(IF($B517&lt;&gt;"",VLOOKUP(AS$421,TabelleK14BI,8,FALSE),""),"")</f>
        <v/>
      </c>
      <c r="AT517" s="4" t="str">
        <f ca="1">IFERROR(IF($B517&lt;&gt;"",VLOOKUP(AT$421,TabelleK14BI,8,FALSE),""),"")</f>
        <v/>
      </c>
      <c r="AU517" s="4" t="str">
        <f ca="1">IFERROR(IF($B517&lt;&gt;"",VLOOKUP(AU$421,TabelleK14BI,8,FALSE),""),"")</f>
        <v/>
      </c>
      <c r="AV517" s="4" t="str">
        <f ca="1">IFERROR(IF($B517&lt;&gt;"",VLOOKUP(AV$421,TabelleK14BI,8,FALSE),""),"")</f>
        <v/>
      </c>
      <c r="AW517" s="4" t="str">
        <f ca="1">IFERROR(IF($B517&lt;&gt;"",VLOOKUP(AW$421,TabelleK14BI,8,FALSE),""),"")</f>
        <v/>
      </c>
      <c r="AX517" s="4" t="str">
        <f ca="1">IFERROR(IF($B517&lt;&gt;"",VLOOKUP(AX$421,TabelleK14BI,8,FALSE),""),"")</f>
        <v/>
      </c>
      <c r="AY517" s="4" t="str">
        <f ca="1">IFERROR(IF($B517&lt;&gt;"",VLOOKUP(AY$421,TabelleK14BI,8,FALSE),""),"")</f>
        <v/>
      </c>
      <c r="AZ517" s="4" t="str">
        <f ca="1">IFERROR(IF($B517&lt;&gt;"",VLOOKUP(AZ$421,TabelleK14BI,8,FALSE),""),"")</f>
        <v/>
      </c>
      <c r="BA517" s="4" t="str">
        <f ca="1">IFERROR(IF($B517&lt;&gt;"",VLOOKUP(BA$421,TabelleK14BI,8,FALSE),""),"")</f>
        <v/>
      </c>
      <c r="BB517" s="4" t="str">
        <f ca="1">IFERROR(IF($B517&lt;&gt;"",VLOOKUP(BB$421,TabelleK14BI,8,FALSE),""),"")</f>
        <v/>
      </c>
      <c r="BC517" s="4" t="str">
        <f ca="1">IFERROR(IF($B517&lt;&gt;"",VLOOKUP(BC$421,TabelleK14BI,8,FALSE),""),"")</f>
        <v/>
      </c>
      <c r="BD517" s="4" t="str">
        <f ca="1">IFERROR(IF($B517&lt;&gt;"",VLOOKUP(BD$421,TabelleK14BI,8,FALSE),""),"")</f>
        <v/>
      </c>
      <c r="BE517" s="4" t="str">
        <f ca="1">IFERROR(IF($B517&lt;&gt;"",VLOOKUP(BE$421,TabelleK14BI,8,FALSE),""),"")</f>
        <v/>
      </c>
      <c r="BF517" s="4" t="str">
        <f ca="1">IFERROR(IF($B517&lt;&gt;"",VLOOKUP(BF$421,TabelleK14BI,8,FALSE),""),"")</f>
        <v/>
      </c>
      <c r="BG517" s="4" t="str">
        <f ca="1">IFERROR(IF($B517&lt;&gt;"",VLOOKUP(BG$421,TabelleK14BI,8,FALSE),""),"")</f>
        <v/>
      </c>
      <c r="BH517" s="4" t="str">
        <f ca="1">IFERROR(IF($B517&lt;&gt;"",VLOOKUP(BH$421,TabelleK14BI,8,FALSE),""),"")</f>
        <v/>
      </c>
      <c r="BI517" s="4" t="str">
        <f ca="1">IFERROR(IF($B517&lt;&gt;"",VLOOKUP(BI$421,TabelleK14BI,8,FALSE),""),"")</f>
        <v/>
      </c>
      <c r="BJ517" s="4" t="str">
        <f ca="1">IFERROR(IF($B517&lt;&gt;"",VLOOKUP(BJ$421,TabelleK14BI,8,FALSE),""),"")</f>
        <v/>
      </c>
      <c r="BK517" s="4" t="str">
        <f ca="1">IFERROR(IF($B517&lt;&gt;"",VLOOKUP(BK$421,TabelleK14BI,8,FALSE),""),"")</f>
        <v/>
      </c>
      <c r="BL517" s="4" t="str">
        <f ca="1">IFERROR(IF($B517&lt;&gt;"",VLOOKUP(BL$421,TabelleK14BI,8,FALSE),""),"")</f>
        <v/>
      </c>
      <c r="BM517" s="4" t="str">
        <f ca="1">IFERROR(IF($B517&lt;&gt;"",VLOOKUP(BM$421,TabelleK14BI,8,FALSE),""),"")</f>
        <v/>
      </c>
      <c r="BN517" s="4" t="str">
        <f ca="1">IFERROR(IF($B517&lt;&gt;"",VLOOKUP(BN$421,TabelleK14BI,8,FALSE),""),"")</f>
        <v/>
      </c>
      <c r="BO517" s="4" t="str">
        <f ca="1">IFERROR(IF($B517&lt;&gt;"",VLOOKUP(BO$421,TabelleK14BI,8,FALSE),""),"")</f>
        <v/>
      </c>
      <c r="BP517" s="4" t="str">
        <f ca="1">IFERROR(IF($B517&lt;&gt;"",VLOOKUP(BP$421,TabelleK14BI,8,FALSE),""),"")</f>
        <v/>
      </c>
      <c r="BQ517" s="4" t="str">
        <f ca="1">IFERROR(IF($B517&lt;&gt;"",VLOOKUP(BQ$421,TabelleK14BI,8,FALSE),""),"")</f>
        <v/>
      </c>
      <c r="BR517" s="4" t="str">
        <f ca="1">IFERROR(IF($B517&lt;&gt;"",VLOOKUP(BR$421,TabelleK14BI,8,FALSE),""),"")</f>
        <v/>
      </c>
      <c r="BS517" s="4" t="str">
        <f ca="1">IFERROR(IF($B517&lt;&gt;"",VLOOKUP(BS$421,TabelleK14BI,8,FALSE),""),"")</f>
        <v/>
      </c>
      <c r="BT517" s="4" t="str">
        <f ca="1">IFERROR(IF($B517&lt;&gt;"",VLOOKUP(BT$421,TabelleK14BI,8,FALSE),""),"")</f>
        <v/>
      </c>
      <c r="BU517" s="4" t="str">
        <f ca="1">IFERROR(IF($B517&lt;&gt;"",VLOOKUP(BU$421,TabelleK14BI,8,FALSE),""),"")</f>
        <v/>
      </c>
      <c r="BV517" s="4" t="str">
        <f ca="1">IFERROR(IF($B517&lt;&gt;"",VLOOKUP(BV$421,TabelleK14BI,8,FALSE),""),"")</f>
        <v/>
      </c>
      <c r="BW517" s="4" t="str">
        <f ca="1">IFERROR(IF($B517&lt;&gt;"",VLOOKUP(BW$421,TabelleK14BI,8,FALSE),""),"")</f>
        <v/>
      </c>
      <c r="BX517" s="4" t="str">
        <f ca="1">IFERROR(IF($B517&lt;&gt;"",VLOOKUP(BX$421,TabelleK14BI,8,FALSE),""),"")</f>
        <v/>
      </c>
      <c r="BY517" s="4" t="str">
        <f ca="1">IFERROR(IF($B517&lt;&gt;"",VLOOKUP(BY$421,TabelleK14BI,8,FALSE),""),"")</f>
        <v/>
      </c>
      <c r="BZ517" s="4" t="str">
        <f ca="1">IFERROR(IF($B517&lt;&gt;"",VLOOKUP(BZ$421,TabelleK14BI,8,FALSE),""),"")</f>
        <v/>
      </c>
      <c r="CA517" s="4" t="str">
        <f ca="1">IFERROR(IF($B517&lt;&gt;"",VLOOKUP(CA$421,TabelleK14BI,8,FALSE),""),"")</f>
        <v/>
      </c>
      <c r="CB517" s="4" t="str">
        <f ca="1">IFERROR(IF($B517&lt;&gt;"",VLOOKUP(CB$421,TabelleK14BI,8,FALSE),""),"")</f>
        <v/>
      </c>
      <c r="CC517" s="4" t="str">
        <f ca="1">IFERROR(IF($B517&lt;&gt;"",VLOOKUP(CC$421,TabelleK14BI,8,FALSE),""),"")</f>
        <v/>
      </c>
      <c r="CD517" s="4" t="str">
        <f ca="1">IFERROR(IF($B517&lt;&gt;"",VLOOKUP(CD$421,TabelleK14BI,8,FALSE),""),"")</f>
        <v/>
      </c>
      <c r="CE517" s="4" t="str">
        <f ca="1">IFERROR(IF($B517&lt;&gt;"",VLOOKUP(CE$421,TabelleK14BI,8,FALSE),""),"")</f>
        <v/>
      </c>
      <c r="CF517" s="4" t="str">
        <f ca="1">IFERROR(IF($B517&lt;&gt;"",VLOOKUP(CF$421,TabelleK14BI,8,FALSE),""),"")</f>
        <v/>
      </c>
      <c r="CG517" s="4" t="str">
        <f ca="1">IFERROR(IF($B517&lt;&gt;"",VLOOKUP(CG$421,TabelleK14BI,8,FALSE),""),"")</f>
        <v/>
      </c>
      <c r="CH517" s="4" t="str">
        <f ca="1">IFERROR(IF($B517&lt;&gt;"",VLOOKUP(CH$421,TabelleK14BI,8,FALSE),""),"")</f>
        <v/>
      </c>
      <c r="CI517" s="4" t="str">
        <f ca="1">IFERROR(IF($B517&lt;&gt;"",VLOOKUP(CI$421,TabelleK14BI,8,FALSE),""),"")</f>
        <v/>
      </c>
      <c r="CJ517" s="4" t="str">
        <f ca="1">IFERROR(IF($B517&lt;&gt;"",VLOOKUP(CJ$421,TabelleK14BI,8,FALSE),""),"")</f>
        <v/>
      </c>
      <c r="CK517" s="4" t="str">
        <f ca="1">IFERROR(IF($B517&lt;&gt;"",VLOOKUP(CK$421,TabelleK14BI,8,FALSE),""),"")</f>
        <v/>
      </c>
      <c r="CL517" s="4" t="str">
        <f ca="1">IFERROR(IF($B517&lt;&gt;"",VLOOKUP(CL$421,TabelleK14BI,8,FALSE),""),"")</f>
        <v/>
      </c>
      <c r="CM517" s="4" t="str">
        <f ca="1">IFERROR(IF($B517&lt;&gt;"",VLOOKUP(CM$421,TabelleK14BI,8,FALSE),""),"")</f>
        <v/>
      </c>
      <c r="CN517" s="4" t="str">
        <f ca="1">IFERROR(IF($B517&lt;&gt;"",VLOOKUP(CN$421,TabelleK14BI,8,FALSE),""),"")</f>
        <v/>
      </c>
      <c r="CO517" s="4" t="str">
        <f ca="1">IFERROR(IF($B517&lt;&gt;"",VLOOKUP(CO$421,TabelleK14BI,8,FALSE),""),"")</f>
        <v/>
      </c>
      <c r="CP517" s="4" t="str">
        <f ca="1">IFERROR(IF($B517&lt;&gt;"",VLOOKUP(CP$421,TabelleK14BI,8,FALSE),""),"")</f>
        <v/>
      </c>
      <c r="CQ517" s="4" t="str">
        <f ca="1">IFERROR(IF($B517&lt;&gt;"",VLOOKUP(CQ$421,TabelleK14BI,8,FALSE),""),"")</f>
        <v/>
      </c>
      <c r="CR517" s="4" t="str">
        <f ca="1">IFERROR(IF($B517&lt;&gt;"",VLOOKUP(CR$421,TabelleK14BI,8,FALSE),""),"")</f>
        <v/>
      </c>
      <c r="CS517" s="4" t="str">
        <f ca="1">IFERROR(IF($B517&lt;&gt;"",VLOOKUP(CS$421,TabelleK14BI,8,FALSE),""),"")</f>
        <v/>
      </c>
      <c r="CT517" s="4" t="str">
        <f ca="1">IFERROR(IF($B517&lt;&gt;"",VLOOKUP(CT$421,TabelleK14BI,8,FALSE),""),"")</f>
        <v/>
      </c>
      <c r="CU517" s="4" t="str">
        <f ca="1">IFERROR(IF($B517&lt;&gt;"",VLOOKUP(CU$421,TabelleK14BI,8,FALSE),""),"")</f>
        <v/>
      </c>
      <c r="CV517" s="4" t="str">
        <f ca="1">IFERROR(IF($B517&lt;&gt;"",VLOOKUP(CV$421,TabelleK14BI,8,FALSE),""),"")</f>
        <v/>
      </c>
      <c r="CW517" s="4" t="str">
        <f ca="1">IFERROR(IF($B517&lt;&gt;"",VLOOKUP(CW$421,TabelleK14BI,8,FALSE),""),"")</f>
        <v/>
      </c>
      <c r="CX517" s="4" t="str">
        <f ca="1">IFERROR(IF($B517&lt;&gt;"",VLOOKUP(CX$421,TabelleK14BI,8,FALSE),""),"")</f>
        <v/>
      </c>
      <c r="CY517" s="4" t="str">
        <f ca="1">IFERROR(IF($B517&lt;&gt;"",VLOOKUP(CY$421,TabelleK14BI,8,FALSE),""),"")</f>
        <v/>
      </c>
      <c r="CZ517" s="4" t="str">
        <f ca="1">IFERROR(IF($B517&lt;&gt;"",VLOOKUP(CZ$421,TabelleK14BI,8,FALSE),""),"")</f>
        <v/>
      </c>
      <c r="DA517" s="4" t="str">
        <f ca="1">IFERROR(IF($B517&lt;&gt;"",VLOOKUP(DA$421,TabelleK14BI,8,FALSE),""),"")</f>
        <v/>
      </c>
      <c r="DB517" s="4" t="str">
        <f ca="1">IFERROR(IF($B517&lt;&gt;"",VLOOKUP(DB$421,TabelleK14BI,8,FALSE),""),"")</f>
        <v/>
      </c>
      <c r="DC517" s="4" t="str">
        <f ca="1">IFERROR(IF($B517&lt;&gt;"",VLOOKUP(DC$421,TabelleK14BI,8,FALSE),""),"")</f>
        <v/>
      </c>
      <c r="DD517" s="4" t="str">
        <f ca="1">IFERROR(IF($B517&lt;&gt;"",VLOOKUP(DD$421,TabelleK14BI,8,FALSE),""),"")</f>
        <v/>
      </c>
      <c r="DE517" s="4" t="str">
        <f ca="1">IFERROR(IF($B517&lt;&gt;"",VLOOKUP(DE$421,TabelleK14BI,8,FALSE),""),"")</f>
        <v/>
      </c>
      <c r="DF517" s="4" t="str">
        <f ca="1">IFERROR(IF($B517&lt;&gt;"",VLOOKUP(DF$421,TabelleK14BI,8,FALSE),""),"")</f>
        <v/>
      </c>
      <c r="DG517" s="4" t="str">
        <f ca="1">IFERROR(IF($B517&lt;&gt;"",VLOOKUP(DG$421,TabelleK14BI,8,FALSE),""),"")</f>
        <v/>
      </c>
      <c r="DH517" s="4" t="str">
        <f ca="1">IFERROR(IF($B517&lt;&gt;"",VLOOKUP(DH$421,TabelleK14BI,8,FALSE),""),"")</f>
        <v/>
      </c>
      <c r="DI517" s="4" t="str">
        <f ca="1">IFERROR(IF($B517&lt;&gt;"",VLOOKUP(DI$421,TabelleK14BI,8,FALSE),""),"")</f>
        <v/>
      </c>
      <c r="DJ517" s="4" t="str">
        <f ca="1">IFERROR(IF($B517&lt;&gt;"",VLOOKUP(DJ$421,TabelleK14BI,8,FALSE),""),"")</f>
        <v/>
      </c>
      <c r="DK517" s="4" t="str">
        <f ca="1">IFERROR(IF($B517&lt;&gt;"",VLOOKUP(DK$421,TabelleK14BI,8,FALSE),""),"")</f>
        <v/>
      </c>
      <c r="DL517" s="4" t="str">
        <f ca="1">IFERROR(IF($B517&lt;&gt;"",VLOOKUP(DL$421,TabelleK14BI,8,FALSE),""),"")</f>
        <v/>
      </c>
      <c r="DM517" s="4" t="str">
        <f ca="1">IFERROR(IF($B517&lt;&gt;"",VLOOKUP(DM$421,TabelleK14BI,8,FALSE),""),"")</f>
        <v/>
      </c>
      <c r="DN517" s="4" t="str">
        <f ca="1">IFERROR(IF($B517&lt;&gt;"",VLOOKUP(DN$421,TabelleK14BI,8,FALSE),""),"")</f>
        <v/>
      </c>
      <c r="DO517" s="4" t="str">
        <f ca="1">IFERROR(IF($B517&lt;&gt;"",VLOOKUP(DO$421,TabelleK14BI,8,FALSE),""),"")</f>
        <v/>
      </c>
      <c r="DP517" s="4" t="str">
        <f ca="1">IFERROR(IF($B517&lt;&gt;"",VLOOKUP(DP$421,TabelleK14BI,8,FALSE),""),"")</f>
        <v/>
      </c>
      <c r="DQ517" s="4" t="str">
        <f ca="1">IFERROR(IF($B517&lt;&gt;"",VLOOKUP(DQ$421,TabelleK14BI,8,FALSE),""),"")</f>
        <v/>
      </c>
      <c r="DR517" s="4" t="str">
        <f ca="1">IFERROR(IF($B517&lt;&gt;"",VLOOKUP(DR$421,TabelleK14BI,8,FALSE),""),"")</f>
        <v/>
      </c>
      <c r="DS517" s="4" t="str">
        <f ca="1">IFERROR(IF($B517&lt;&gt;"",VLOOKUP(DS$421,TabelleK14BI,8,FALSE),""),"")</f>
        <v/>
      </c>
      <c r="DT517" s="4" t="str">
        <f ca="1">IFERROR(IF($B517&lt;&gt;"",VLOOKUP(DT$421,TabelleK14BI,8,FALSE),""),"")</f>
        <v/>
      </c>
      <c r="DU517" s="4" t="str">
        <f ca="1">IFERROR(IF($B517&lt;&gt;"",VLOOKUP(DU$421,TabelleK14BI,8,FALSE),""),"")</f>
        <v/>
      </c>
      <c r="DV517" s="4" t="str">
        <f ca="1">IFERROR(IF($B517&lt;&gt;"",VLOOKUP(DV$421,TabelleK14BI,8,FALSE),""),"")</f>
        <v/>
      </c>
      <c r="DW517" s="4" t="str">
        <f ca="1">IFERROR(IF($B517&lt;&gt;"",VLOOKUP(DW$421,TabelleK14BI,8,FALSE),""),"")</f>
        <v/>
      </c>
      <c r="DX517" s="4" t="str">
        <f ca="1">IFERROR(IF($B517&lt;&gt;"",VLOOKUP(DX$421,TabelleK14BI,8,FALSE),""),"")</f>
        <v/>
      </c>
      <c r="DY517" s="4" t="str">
        <f ca="1">IFERROR(IF($B517&lt;&gt;"",VLOOKUP(DY$421,TabelleK14BI,8,FALSE),""),"")</f>
        <v/>
      </c>
      <c r="DZ517" s="4" t="str">
        <f ca="1">IFERROR(IF($B517&lt;&gt;"",VLOOKUP(DZ$421,TabelleK14BI,8,FALSE),""),"")</f>
        <v/>
      </c>
      <c r="EA517" s="4" t="str">
        <f ca="1">IFERROR(IF($B517&lt;&gt;"",VLOOKUP(EA$421,TabelleK14BI,8,FALSE),""),"")</f>
        <v/>
      </c>
      <c r="EB517" s="4" t="str">
        <f ca="1">IFERROR(IF($B517&lt;&gt;"",VLOOKUP(EB$421,TabelleK14BI,8,FALSE),""),"")</f>
        <v/>
      </c>
      <c r="EC517" s="4" t="str">
        <f ca="1">IFERROR(IF($B517&lt;&gt;"",VLOOKUP(EC$421,TabelleK14BI,8,FALSE),""),"")</f>
        <v/>
      </c>
      <c r="ED517" s="4" t="str">
        <f ca="1">IFERROR(IF($B517&lt;&gt;"",VLOOKUP(ED$421,TabelleK14BI,8,FALSE),""),"")</f>
        <v/>
      </c>
      <c r="EE517" s="4" t="str">
        <f ca="1">IFERROR(IF($B517&lt;&gt;"",VLOOKUP(EE$421,TabelleK14BI,8,FALSE),""),"")</f>
        <v/>
      </c>
      <c r="EF517" s="4" t="str">
        <f ca="1">IFERROR(IF($B517&lt;&gt;"",VLOOKUP(EF$421,TabelleK14BI,8,FALSE),""),"")</f>
        <v/>
      </c>
      <c r="EG517" s="4" t="str">
        <f ca="1">IFERROR(IF($B517&lt;&gt;"",VLOOKUP(EG$421,TabelleK14BI,8,FALSE),""),"")</f>
        <v/>
      </c>
      <c r="EH517" s="4" t="str">
        <f ca="1">IFERROR(IF($B517&lt;&gt;"",VLOOKUP(EH$421,TabelleK14BI,8,FALSE),""),"")</f>
        <v/>
      </c>
      <c r="EI517" s="4" t="str">
        <f ca="1">IFERROR(IF($B517&lt;&gt;"",VLOOKUP(EI$421,TabelleK14BI,8,FALSE),""),"")</f>
        <v/>
      </c>
      <c r="EJ517" s="4" t="str">
        <f ca="1">IFERROR(IF($B517&lt;&gt;"",VLOOKUP(EJ$421,TabelleK14BI,8,FALSE),""),"")</f>
        <v/>
      </c>
      <c r="EK517" s="4" t="str">
        <f ca="1">IFERROR(IF($B517&lt;&gt;"",VLOOKUP(EK$421,TabelleK14BI,8,FALSE),""),"")</f>
        <v/>
      </c>
      <c r="EL517" s="4" t="str">
        <f ca="1">IFERROR(IF($B517&lt;&gt;"",VLOOKUP(EL$421,TabelleK14BI,8,FALSE),""),"")</f>
        <v/>
      </c>
      <c r="EM517" s="4" t="str">
        <f ca="1">IFERROR(IF($B517&lt;&gt;"",VLOOKUP(EM$421,TabelleK14BI,8,FALSE),""),"")</f>
        <v/>
      </c>
      <c r="EN517" s="4" t="str">
        <f ca="1">IFERROR(IF($B517&lt;&gt;"",VLOOKUP(EN$421,TabelleK14BI,8,FALSE),""),"")</f>
        <v/>
      </c>
      <c r="EO517" s="4" t="str">
        <f ca="1">IFERROR(IF($B517&lt;&gt;"",VLOOKUP(EO$421,TabelleK14BI,8,FALSE),""),"")</f>
        <v/>
      </c>
      <c r="EP517" s="4" t="str">
        <f ca="1">IFERROR(IF($B517&lt;&gt;"",VLOOKUP(EP$421,TabelleK14BI,8,FALSE),""),"")</f>
        <v/>
      </c>
      <c r="EQ517" s="4" t="str">
        <f ca="1">IFERROR(IF($B517&lt;&gt;"",VLOOKUP(EQ$421,TabelleK14BI,8,FALSE),""),"")</f>
        <v/>
      </c>
      <c r="ER517" s="4" t="str">
        <f ca="1">IFERROR(IF($B517&lt;&gt;"",VLOOKUP(ER$421,TabelleK14BI,8,FALSE),""),"")</f>
        <v/>
      </c>
      <c r="ES517" s="4" t="str">
        <f ca="1">IFERROR(IF($B517&lt;&gt;"",VLOOKUP(ES$421,TabelleK14BI,8,FALSE),""),"")</f>
        <v/>
      </c>
      <c r="ET517" s="4" t="str">
        <f ca="1">IFERROR(IF($B517&lt;&gt;"",VLOOKUP(ET$421,TabelleK14BI,8,FALSE),""),"")</f>
        <v/>
      </c>
      <c r="EU517" s="4" t="str">
        <f ca="1">IFERROR(IF($B517&lt;&gt;"",VLOOKUP(EU$421,TabelleK14BI,8,FALSE),""),"")</f>
        <v/>
      </c>
      <c r="EV517" s="4" t="str">
        <f ca="1">IFERROR(IF($B517&lt;&gt;"",VLOOKUP(EV$421,TabelleK14BI,8,FALSE),""),"")</f>
        <v/>
      </c>
      <c r="EW517" s="4" t="str">
        <f ca="1">IFERROR(IF($B517&lt;&gt;"",VLOOKUP(EW$421,TabelleK14BI,8,FALSE),""),"")</f>
        <v/>
      </c>
      <c r="EX517" s="4" t="str">
        <f ca="1">IFERROR(IF($B517&lt;&gt;"",VLOOKUP(EX$421,TabelleK14BI,8,FALSE),""),"")</f>
        <v/>
      </c>
      <c r="EY517" s="4" t="str">
        <f ca="1">IFERROR(IF($B517&lt;&gt;"",VLOOKUP(EY$421,TabelleK14BI,8,FALSE),""),"")</f>
        <v/>
      </c>
      <c r="EZ517" s="4" t="str">
        <f ca="1">IFERROR(IF($B517&lt;&gt;"",VLOOKUP(EZ$421,TabelleK14BI,8,FALSE),""),"")</f>
        <v/>
      </c>
      <c r="FA517" s="4" t="str">
        <f ca="1">IFERROR(IF($B517&lt;&gt;"",VLOOKUP(FA$421,TabelleK14BI,8,FALSE),""),"")</f>
        <v/>
      </c>
      <c r="FB517" s="4" t="str">
        <f ca="1">IFERROR(IF($B517&lt;&gt;"",VLOOKUP(FB$421,TabelleK14BI,8,FALSE),""),"")</f>
        <v/>
      </c>
      <c r="FC517" s="4" t="str">
        <f ca="1">IFERROR(IF($B517&lt;&gt;"",VLOOKUP(FC$421,TabelleK14BI,8,FALSE),""),"")</f>
        <v/>
      </c>
      <c r="FD517" s="4" t="str">
        <f ca="1">IFERROR(IF($B517&lt;&gt;"",VLOOKUP(FD$421,TabelleK14BI,8,FALSE),""),"")</f>
        <v/>
      </c>
      <c r="FE517" s="4" t="str">
        <f ca="1">IFERROR(IF($B517&lt;&gt;"",VLOOKUP(FE$421,TabelleK14BI,8,FALSE),""),"")</f>
        <v/>
      </c>
      <c r="FF517" s="4" t="str">
        <f ca="1">IFERROR(IF($B517&lt;&gt;"",VLOOKUP(FF$421,TabelleK14BI,8,FALSE),""),"")</f>
        <v/>
      </c>
      <c r="FG517" s="4" t="str">
        <f ca="1">IFERROR(IF($B517&lt;&gt;"",VLOOKUP(FG$421,TabelleK14BI,8,FALSE),""),"")</f>
        <v/>
      </c>
      <c r="FH517" s="4" t="str">
        <f ca="1">IFERROR(IF($B517&lt;&gt;"",VLOOKUP(FH$421,TabelleK14BI,8,FALSE),""),"")</f>
        <v/>
      </c>
      <c r="FI517" s="4" t="str">
        <f ca="1">IFERROR(IF($B517&lt;&gt;"",VLOOKUP(FI$421,TabelleK14BI,8,FALSE),""),"")</f>
        <v/>
      </c>
      <c r="FJ517" s="4" t="str">
        <f ca="1">IFERROR(IF($B517&lt;&gt;"",VLOOKUP(FJ$421,TabelleK14BI,8,FALSE),""),"")</f>
        <v/>
      </c>
      <c r="FK517" s="4" t="str">
        <f ca="1">IFERROR(IF($B517&lt;&gt;"",VLOOKUP(FK$421,TabelleK14BI,8,FALSE),""),"")</f>
        <v/>
      </c>
      <c r="FL517" s="4" t="str">
        <f ca="1">IFERROR(IF($B517&lt;&gt;"",VLOOKUP(FL$421,TabelleK14BI,8,FALSE),""),"")</f>
        <v/>
      </c>
      <c r="FM517" s="4" t="str">
        <f ca="1">IFERROR(IF($B517&lt;&gt;"",VLOOKUP(FM$421,TabelleK14BI,8,FALSE),""),"")</f>
        <v/>
      </c>
      <c r="FN517" s="4" t="str">
        <f ca="1">IFERROR(IF($B517&lt;&gt;"",VLOOKUP(FN$421,TabelleK14BI,8,FALSE),""),"")</f>
        <v/>
      </c>
      <c r="FO517" s="4" t="str">
        <f ca="1">IFERROR(IF($B517&lt;&gt;"",VLOOKUP(FO$421,TabelleK14BI,8,FALSE),""),"")</f>
        <v/>
      </c>
      <c r="FP517" s="4" t="str">
        <f ca="1">IFERROR(IF($B517&lt;&gt;"",VLOOKUP(FP$421,TabelleK14BI,8,FALSE),""),"")</f>
        <v/>
      </c>
      <c r="FQ517" s="4" t="str">
        <f ca="1">IFERROR(IF($B517&lt;&gt;"",VLOOKUP(FQ$421,TabelleK14BI,8,FALSE),""),"")</f>
        <v/>
      </c>
      <c r="FR517" s="4" t="str">
        <f ca="1">IFERROR(IF($B517&lt;&gt;"",VLOOKUP(FR$421,TabelleK14BI,8,FALSE),""),"")</f>
        <v/>
      </c>
      <c r="FS517" s="4" t="str">
        <f ca="1">IFERROR(IF($B517&lt;&gt;"",VLOOKUP(FS$421,TabelleK14BI,8,FALSE),""),"")</f>
        <v/>
      </c>
      <c r="FT517" s="4" t="str">
        <f ca="1">IFERROR(IF($B517&lt;&gt;"",VLOOKUP(FT$421,TabelleK14BI,8,FALSE),""),"")</f>
        <v/>
      </c>
      <c r="FU517" s="4" t="str">
        <f ca="1">IFERROR(IF($B517&lt;&gt;"",VLOOKUP(FU$421,TabelleK14BI,8,FALSE),""),"")</f>
        <v/>
      </c>
      <c r="FV517" s="4" t="str">
        <f ca="1">IFERROR(IF($B517&lt;&gt;"",VLOOKUP(FV$421,TabelleK14BI,8,FALSE),""),"")</f>
        <v/>
      </c>
      <c r="FW517" s="4" t="str">
        <f ca="1">IFERROR(IF($B517&lt;&gt;"",VLOOKUP(FW$421,TabelleK14BI,8,FALSE),""),"")</f>
        <v/>
      </c>
      <c r="FX517" s="4" t="str">
        <f ca="1">IFERROR(IF($B517&lt;&gt;"",VLOOKUP(FX$421,TabelleK14BI,8,FALSE),""),"")</f>
        <v/>
      </c>
      <c r="FY517" s="4" t="str">
        <f ca="1">IFERROR(IF($B517&lt;&gt;"",VLOOKUP(FY$421,TabelleK14BI,8,FALSE),""),"")</f>
        <v/>
      </c>
      <c r="FZ517" s="4" t="str">
        <f ca="1">IFERROR(IF($B517&lt;&gt;"",VLOOKUP(FZ$421,TabelleK14BI,8,FALSE),""),"")</f>
        <v/>
      </c>
      <c r="GA517" s="4" t="str">
        <f ca="1">IFERROR(IF($B517&lt;&gt;"",VLOOKUP(GA$421,TabelleK14BI,8,FALSE),""),"")</f>
        <v/>
      </c>
      <c r="GB517" s="4" t="str">
        <f ca="1">IFERROR(IF($B517&lt;&gt;"",VLOOKUP(GB$421,TabelleK14BI,8,FALSE),""),"")</f>
        <v/>
      </c>
      <c r="GC517" s="4" t="str">
        <f ca="1">IFERROR(IF($B517&lt;&gt;"",VLOOKUP(GC$421,TabelleK14BI,8,FALSE),""),"")</f>
        <v/>
      </c>
      <c r="GD517" s="4" t="str">
        <f ca="1">IFERROR(IF($B517&lt;&gt;"",VLOOKUP(GD$421,TabelleK14BI,8,FALSE),""),"")</f>
        <v/>
      </c>
      <c r="GE517" s="4" t="str">
        <f ca="1">IFERROR(IF($B517&lt;&gt;"",VLOOKUP(GE$421,TabelleK14BI,8,FALSE),""),"")</f>
        <v/>
      </c>
      <c r="GF517" s="4" t="str">
        <f ca="1">IFERROR(IF($B517&lt;&gt;"",VLOOKUP(GF$421,TabelleK14BI,8,FALSE),""),"")</f>
        <v/>
      </c>
      <c r="GG517" s="4" t="str">
        <f ca="1">IFERROR(IF($B517&lt;&gt;"",VLOOKUP(GG$421,TabelleK14BI,8,FALSE),""),"")</f>
        <v/>
      </c>
      <c r="GH517" s="4" t="str">
        <f ca="1">IFERROR(IF($B517&lt;&gt;"",VLOOKUP(GH$421,TabelleK14BI,8,FALSE),""),"")</f>
        <v/>
      </c>
      <c r="GI517" s="4" t="str">
        <f ca="1">IFERROR(IF($B517&lt;&gt;"",VLOOKUP(GI$421,TabelleK14BI,8,FALSE),""),"")</f>
        <v/>
      </c>
      <c r="GJ517" s="4" t="str">
        <f ca="1">IFERROR(IF($B517&lt;&gt;"",VLOOKUP(GJ$421,TabelleK14BI,8,FALSE),""),"")</f>
        <v/>
      </c>
      <c r="GK517" s="4" t="str">
        <f ca="1">IFERROR(IF($B517&lt;&gt;"",VLOOKUP(GK$421,TabelleK14BI,8,FALSE),""),"")</f>
        <v/>
      </c>
      <c r="GL517" s="4" t="str">
        <f ca="1">IFERROR(IF($B517&lt;&gt;"",VLOOKUP(GL$421,TabelleK14BI,8,FALSE),""),"")</f>
        <v/>
      </c>
      <c r="GM517" s="4" t="str">
        <f ca="1">IFERROR(IF($B517&lt;&gt;"",VLOOKUP(GM$421,TabelleK14BI,8,FALSE),""),"")</f>
        <v/>
      </c>
      <c r="GN517" s="4" t="str">
        <f ca="1">IFERROR(IF($B517&lt;&gt;"",VLOOKUP(GN$421,TabelleK14BI,8,FALSE),""),"")</f>
        <v/>
      </c>
      <c r="GO517" s="4" t="str">
        <f ca="1">IFERROR(IF($B517&lt;&gt;"",VLOOKUP(GO$421,TabelleK14BI,8,FALSE),""),"")</f>
        <v/>
      </c>
      <c r="GP517" s="4" t="str">
        <f ca="1">IFERROR(IF($B517&lt;&gt;"",VLOOKUP(GP$421,TabelleK14BI,8,FALSE),""),"")</f>
        <v/>
      </c>
      <c r="GQ517" s="4" t="str">
        <f ca="1">IFERROR(IF($B517&lt;&gt;"",VLOOKUP(GQ$421,TabelleK14BI,8,FALSE),""),"")</f>
        <v/>
      </c>
      <c r="GR517" s="4" t="str">
        <f ca="1">IFERROR(IF($B517&lt;&gt;"",VLOOKUP(GR$421,TabelleK14BI,8,FALSE),""),"")</f>
        <v/>
      </c>
      <c r="GS517" s="4" t="str">
        <f ca="1">IFERROR(IF($B517&lt;&gt;"",VLOOKUP(GS$421,TabelleK14BI,8,FALSE),""),"")</f>
        <v/>
      </c>
      <c r="GT517" s="4" t="str">
        <f ca="1">IFERROR(IF($B517&lt;&gt;"",VLOOKUP(GT$421,TabelleK14BI,8,FALSE),""),"")</f>
        <v/>
      </c>
      <c r="GU517" s="4" t="str">
        <f ca="1">IFERROR(IF($B517&lt;&gt;"",VLOOKUP(GU$421,TabelleK14BI,8,FALSE),""),"")</f>
        <v/>
      </c>
      <c r="GV517" s="4" t="str">
        <f ca="1">IFERROR(IF($B517&lt;&gt;"",VLOOKUP(GV$421,TabelleK14BI,8,FALSE),""),"")</f>
        <v/>
      </c>
      <c r="GW517" s="4" t="str">
        <f ca="1">IFERROR(IF($B517&lt;&gt;"",VLOOKUP(GW$421,TabelleK14BI,8,FALSE),""),"")</f>
        <v/>
      </c>
      <c r="GX517" s="4" t="str">
        <f ca="1">IFERROR(IF($B517&lt;&gt;"",VLOOKUP(GX$421,TabelleK14BI,8,FALSE),""),"")</f>
        <v/>
      </c>
      <c r="GY517" s="4" t="str">
        <f ca="1">IFERROR(IF($B517&lt;&gt;"",VLOOKUP(GY$421,TabelleK14BI,8,FALSE),""),"")</f>
        <v/>
      </c>
      <c r="GZ517" s="4" t="str">
        <f ca="1">IFERROR(IF($B517&lt;&gt;"",VLOOKUP(GZ$421,TabelleK14BI,8,FALSE),""),"")</f>
        <v/>
      </c>
      <c r="HA517" s="4" t="str">
        <f ca="1">IFERROR(IF($B517&lt;&gt;"",VLOOKUP(HA$421,TabelleK14BI,8,FALSE),""),"")</f>
        <v/>
      </c>
      <c r="HB517" s="4" t="str">
        <f ca="1">IFERROR(IF($B517&lt;&gt;"",VLOOKUP(HB$421,TabelleK14BI,8,FALSE),""),"")</f>
        <v/>
      </c>
      <c r="HC517" s="4" t="str">
        <f ca="1">IFERROR(IF($B517&lt;&gt;"",VLOOKUP(HC$421,TabelleK14BI,8,FALSE),""),"")</f>
        <v/>
      </c>
      <c r="HD517" s="4" t="str">
        <f ca="1">IFERROR(IF($B517&lt;&gt;"",VLOOKUP(HD$421,TabelleK14BI,8,FALSE),""),"")</f>
        <v/>
      </c>
      <c r="HE517" s="4" t="str">
        <f ca="1">IFERROR(IF($B517&lt;&gt;"",VLOOKUP(HE$421,TabelleK14BI,8,FALSE),""),"")</f>
        <v/>
      </c>
      <c r="HF517" s="4" t="str">
        <f ca="1">IFERROR(IF($B517&lt;&gt;"",VLOOKUP(HF$421,TabelleK14BI,8,FALSE),""),"")</f>
        <v/>
      </c>
      <c r="HG517" s="4" t="str">
        <f ca="1">IFERROR(IF($B517&lt;&gt;"",VLOOKUP(HG$421,TabelleK14BI,8,FALSE),""),"")</f>
        <v/>
      </c>
      <c r="HH517" s="4" t="str">
        <f ca="1">IFERROR(IF($B517&lt;&gt;"",VLOOKUP(HH$421,TabelleK14BI,8,FALSE),""),"")</f>
        <v/>
      </c>
      <c r="HI517" s="4" t="str">
        <f ca="1">IFERROR(IF($B517&lt;&gt;"",VLOOKUP(HI$421,TabelleK14BI,8,FALSE),""),"")</f>
        <v/>
      </c>
      <c r="HJ517" s="4" t="str">
        <f ca="1">IFERROR(IF($B517&lt;&gt;"",VLOOKUP(HJ$421,TabelleK14BI,8,FALSE),""),"")</f>
        <v/>
      </c>
      <c r="HK517" s="4" t="str">
        <f ca="1">IFERROR(IF($B517&lt;&gt;"",VLOOKUP(HK$421,TabelleK14BI,8,FALSE),""),"")</f>
        <v/>
      </c>
      <c r="HL517" s="4" t="str">
        <f ca="1">IFERROR(IF($B517&lt;&gt;"",VLOOKUP(HL$421,TabelleK14BI,8,FALSE),""),"")</f>
        <v/>
      </c>
      <c r="HM517" s="4" t="str">
        <f ca="1">IFERROR(IF($B517&lt;&gt;"",VLOOKUP(HM$421,TabelleK14BI,8,FALSE),""),"")</f>
        <v/>
      </c>
      <c r="HN517" s="4" t="str">
        <f ca="1">IFERROR(IF($B517&lt;&gt;"",VLOOKUP(HN$421,TabelleK14BI,8,FALSE),""),"")</f>
        <v/>
      </c>
      <c r="HO517" s="4" t="str">
        <f ca="1">IFERROR(IF($B517&lt;&gt;"",VLOOKUP(HO$421,TabelleK14BI,8,FALSE),""),"")</f>
        <v/>
      </c>
      <c r="HP517" s="4" t="str">
        <f ca="1">IFERROR(IF($B517&lt;&gt;"",VLOOKUP(HP$421,TabelleK14BI,8,FALSE),""),"")</f>
        <v/>
      </c>
      <c r="HQ517" s="4" t="str">
        <f ca="1">IFERROR(IF($B517&lt;&gt;"",VLOOKUP(HQ$421,TabelleK14BI,8,FALSE),""),"")</f>
        <v/>
      </c>
      <c r="HR517" s="4" t="str">
        <f ca="1">IFERROR(IF($B517&lt;&gt;"",VLOOKUP(HR$421,TabelleK14BI,8,FALSE),""),"")</f>
        <v/>
      </c>
      <c r="HS517" s="4" t="str">
        <f ca="1">IFERROR(IF($B517&lt;&gt;"",VLOOKUP(HS$421,TabelleK14BI,8,FALSE),""),"")</f>
        <v/>
      </c>
      <c r="HT517" s="4" t="str">
        <f ca="1">IFERROR(IF($B517&lt;&gt;"",VLOOKUP(HT$421,TabelleK14BI,8,FALSE),""),"")</f>
        <v/>
      </c>
      <c r="HU517" s="4" t="str">
        <f ca="1">IFERROR(IF($B517&lt;&gt;"",VLOOKUP(HU$421,TabelleK14BI,8,FALSE),""),"")</f>
        <v/>
      </c>
      <c r="HV517" s="4" t="str">
        <f ca="1">IFERROR(IF($B517&lt;&gt;"",VLOOKUP(HV$421,TabelleK14BI,8,FALSE),""),"")</f>
        <v/>
      </c>
      <c r="HW517" s="4" t="str">
        <f ca="1">IFERROR(IF($B517&lt;&gt;"",VLOOKUP(HW$421,TabelleK14BI,8,FALSE),""),"")</f>
        <v/>
      </c>
      <c r="HX517" s="4" t="str">
        <f ca="1">IFERROR(IF($B517&lt;&gt;"",VLOOKUP(HX$421,TabelleK14BI,8,FALSE),""),"")</f>
        <v/>
      </c>
      <c r="HY517" s="4" t="str">
        <f ca="1">IFERROR(IF($B517&lt;&gt;"",VLOOKUP(HY$421,TabelleK14BI,8,FALSE),""),"")</f>
        <v/>
      </c>
      <c r="HZ517" s="4" t="str">
        <f ca="1">IFERROR(IF($B517&lt;&gt;"",VLOOKUP(HZ$421,TabelleK14BI,8,FALSE),""),"")</f>
        <v/>
      </c>
      <c r="IA517" s="4" t="str">
        <f ca="1">IFERROR(IF($B517&lt;&gt;"",VLOOKUP(IA$421,TabelleK14BI,8,FALSE),""),"")</f>
        <v/>
      </c>
      <c r="IB517" s="4" t="str">
        <f ca="1">IFERROR(IF($B517&lt;&gt;"",VLOOKUP(IB$421,TabelleK14BI,8,FALSE),""),"")</f>
        <v/>
      </c>
      <c r="IC517" s="4" t="str">
        <f ca="1">IFERROR(IF($B517&lt;&gt;"",VLOOKUP(IC$421,TabelleK14BI,8,FALSE),""),"")</f>
        <v/>
      </c>
      <c r="ID517" s="4" t="str">
        <f ca="1">IFERROR(IF($B517&lt;&gt;"",VLOOKUP(ID$421,TabelleK14BI,8,FALSE),""),"")</f>
        <v/>
      </c>
      <c r="IE517" s="4" t="str">
        <f ca="1">IFERROR(IF($B517&lt;&gt;"",VLOOKUP(IE$421,TabelleK14BI,8,FALSE),""),"")</f>
        <v/>
      </c>
      <c r="IF517" s="4" t="str">
        <f ca="1">IFERROR(IF($B517&lt;&gt;"",VLOOKUP(IF$421,TabelleK14BI,8,FALSE),""),"")</f>
        <v/>
      </c>
      <c r="IG517" s="4" t="str">
        <f ca="1">IFERROR(IF($B517&lt;&gt;"",VLOOKUP(IG$421,TabelleK14BI,8,FALSE),""),"")</f>
        <v/>
      </c>
      <c r="IH517" s="4" t="str">
        <f ca="1">IFERROR(IF($B517&lt;&gt;"",VLOOKUP(IH$421,TabelleK14BI,8,FALSE),""),"")</f>
        <v/>
      </c>
      <c r="II517" s="4" t="str">
        <f ca="1">IFERROR(IF($B517&lt;&gt;"",VLOOKUP(II$421,TabelleK14BI,8,FALSE),""),"")</f>
        <v/>
      </c>
      <c r="IJ517" s="4" t="str">
        <f ca="1">IFERROR(IF($B517&lt;&gt;"",VLOOKUP(IJ$421,TabelleK14BI,8,FALSE),""),"")</f>
        <v/>
      </c>
      <c r="IK517" s="4" t="str">
        <f ca="1">IFERROR(IF($B517&lt;&gt;"",VLOOKUP(IK$421,TabelleK14BI,8,FALSE),""),"")</f>
        <v/>
      </c>
      <c r="IL517" s="4" t="str">
        <f ca="1">IFERROR(IF($B517&lt;&gt;"",VLOOKUP(IL$421,TabelleK14BI,8,FALSE),""),"")</f>
        <v/>
      </c>
      <c r="IM517" s="4" t="str">
        <f ca="1">IFERROR(IF($B517&lt;&gt;"",VLOOKUP(IM$421,TabelleK14BI,8,FALSE),""),"")</f>
        <v/>
      </c>
      <c r="IN517" s="4" t="str">
        <f ca="1">IFERROR(IF($B517&lt;&gt;"",VLOOKUP(IN$421,TabelleK14BI,8,FALSE),""),"")</f>
        <v/>
      </c>
      <c r="IO517" s="4" t="str">
        <f ca="1">IFERROR(IF($B517&lt;&gt;"",VLOOKUP(IO$421,TabelleK14BI,8,FALSE),""),"")</f>
        <v/>
      </c>
      <c r="IP517" s="4" t="str">
        <f ca="1">IFERROR(IF($B517&lt;&gt;"",VLOOKUP(IP$421,TabelleK14BI,8,FALSE),""),"")</f>
        <v/>
      </c>
      <c r="IQ517" s="4" t="str">
        <f ca="1">IFERROR(IF($B517&lt;&gt;"",VLOOKUP(IQ$421,TabelleK14BI,8,FALSE),""),"")</f>
        <v/>
      </c>
      <c r="IR517" s="4" t="str">
        <f ca="1">IFERROR(IF($B517&lt;&gt;"",VLOOKUP(IR$421,TabelleK14BI,8,FALSE),""),"")</f>
        <v/>
      </c>
      <c r="IS517" s="4" t="str">
        <f ca="1">IFERROR(IF($B517&lt;&gt;"",VLOOKUP(IS$421,TabelleK14BI,8,FALSE),""),"")</f>
        <v/>
      </c>
      <c r="IT517" s="4" t="str">
        <f ca="1">IFERROR(IF($B517&lt;&gt;"",VLOOKUP(IT$421,TabelleK14BI,8,FALSE),""),"")</f>
        <v/>
      </c>
      <c r="IU517" s="4" t="str">
        <f ca="1">IFERROR(IF($B517&lt;&gt;"",VLOOKUP(IU$421,TabelleK14BI,8,FALSE),""),"")</f>
        <v/>
      </c>
      <c r="IV517" s="4" t="str">
        <f ca="1">IFERROR(IF($B517&lt;&gt;"",VLOOKUP(IV$421,TabelleK14BI,8,FALSE),""),"")</f>
        <v/>
      </c>
      <c r="IW517" s="4" t="str">
        <f ca="1">IFERROR(IF($B517&lt;&gt;"",VLOOKUP(IW$421,TabelleK14BI,8,FALSE),""),"")</f>
        <v/>
      </c>
      <c r="IX517" s="4" t="str">
        <f ca="1">IFERROR(IF($B517&lt;&gt;"",VLOOKUP(IX$421,TabelleK14BI,8,FALSE),""),"")</f>
        <v/>
      </c>
      <c r="IY517" s="4" t="str">
        <f ca="1">IFERROR(IF($B517&lt;&gt;"",VLOOKUP(IY$421,TabelleK14BI,8,FALSE),""),"")</f>
        <v/>
      </c>
      <c r="IZ517" s="4" t="str">
        <f ca="1">IFERROR(IF($B517&lt;&gt;"",VLOOKUP(IZ$421,TabelleK14BI,8,FALSE),""),"")</f>
        <v/>
      </c>
      <c r="JA517" s="4" t="str">
        <f ca="1">IFERROR(IF($B517&lt;&gt;"",VLOOKUP(JA$421,TabelleK14BI,8,FALSE),""),"")</f>
        <v/>
      </c>
      <c r="JB517" s="4" t="str">
        <f ca="1">IFERROR(IF($B517&lt;&gt;"",VLOOKUP(JB$421,TabelleK14BI,8,FALSE),""),"")</f>
        <v/>
      </c>
      <c r="JC517" s="4" t="str">
        <f ca="1">IFERROR(IF($B517&lt;&gt;"",VLOOKUP(JC$421,TabelleK14BI,8,FALSE),""),"")</f>
        <v/>
      </c>
      <c r="JD517" s="4" t="str">
        <f ca="1">IFERROR(IF($B517&lt;&gt;"",VLOOKUP(JD$421,TabelleK14BI,8,FALSE),""),"")</f>
        <v/>
      </c>
      <c r="JE517" s="4" t="str">
        <f ca="1">IFERROR(IF($B517&lt;&gt;"",VLOOKUP(JE$421,TabelleK14BI,8,FALSE),""),"")</f>
        <v/>
      </c>
      <c r="JF517" s="4" t="str">
        <f ca="1">IFERROR(IF($B517&lt;&gt;"",VLOOKUP(JF$421,TabelleK14BI,8,FALSE),""),"")</f>
        <v/>
      </c>
      <c r="JG517" s="4" t="str">
        <f ca="1">IFERROR(IF($B517&lt;&gt;"",VLOOKUP(JG$421,TabelleK14BI,8,FALSE),""),"")</f>
        <v/>
      </c>
      <c r="JH517" s="4" t="str">
        <f ca="1">IFERROR(IF($B517&lt;&gt;"",VLOOKUP(JH$421,TabelleK14BI,8,FALSE),""),"")</f>
        <v/>
      </c>
      <c r="JI517" s="4" t="str">
        <f ca="1">IFERROR(IF($B517&lt;&gt;"",VLOOKUP(JI$421,TabelleK14BI,8,FALSE),""),"")</f>
        <v/>
      </c>
      <c r="JJ517" s="4" t="str">
        <f ca="1">IFERROR(IF($B517&lt;&gt;"",VLOOKUP(JJ$421,TabelleK14BI,8,FALSE),""),"")</f>
        <v/>
      </c>
      <c r="JK517" s="4" t="str">
        <f ca="1">IFERROR(IF($B517&lt;&gt;"",VLOOKUP(JK$421,TabelleK14BI,8,FALSE),""),"")</f>
        <v/>
      </c>
      <c r="JL517" s="4" t="str">
        <f ca="1">IFERROR(IF($B517&lt;&gt;"",VLOOKUP(JL$421,TabelleK14BI,8,FALSE),""),"")</f>
        <v/>
      </c>
      <c r="JM517" s="4" t="str">
        <f ca="1">IFERROR(IF($B517&lt;&gt;"",VLOOKUP(JM$421,TabelleK14BI,8,FALSE),""),"")</f>
        <v/>
      </c>
      <c r="JN517" s="4" t="str">
        <f ca="1">IFERROR(IF($B517&lt;&gt;"",VLOOKUP(JN$421,TabelleK14BI,8,FALSE),""),"")</f>
        <v/>
      </c>
      <c r="JO517" s="4" t="str">
        <f ca="1">IFERROR(IF($B517&lt;&gt;"",VLOOKUP(JO$421,TabelleK14BI,8,FALSE),""),"")</f>
        <v/>
      </c>
      <c r="JP517" s="4" t="str">
        <f ca="1">IFERROR(IF($B517&lt;&gt;"",VLOOKUP(JP$421,TabelleK14BI,8,FALSE),""),"")</f>
        <v/>
      </c>
      <c r="JQ517" s="4" t="str">
        <f ca="1">IFERROR(IF($B517&lt;&gt;"",VLOOKUP(JQ$421,TabelleK14BI,8,FALSE),""),"")</f>
        <v/>
      </c>
      <c r="JR517" s="4" t="str">
        <f ca="1">IFERROR(IF($B517&lt;&gt;"",VLOOKUP(JR$421,TabelleK14BI,8,FALSE),""),"")</f>
        <v/>
      </c>
      <c r="JS517" s="4" t="str">
        <f ca="1">IFERROR(IF($B517&lt;&gt;"",VLOOKUP(JS$421,TabelleK14BI,8,FALSE),""),"")</f>
        <v/>
      </c>
      <c r="JT517" s="4" t="str">
        <f ca="1">IFERROR(IF($B517&lt;&gt;"",VLOOKUP(JT$421,TabelleK14BI,8,FALSE),""),"")</f>
        <v/>
      </c>
      <c r="JU517" s="4" t="str">
        <f ca="1">IFERROR(IF($B517&lt;&gt;"",VLOOKUP(JU$421,TabelleK14BI,8,FALSE),""),"")</f>
        <v/>
      </c>
      <c r="JV517" s="4" t="str">
        <f ca="1">IFERROR(IF($B517&lt;&gt;"",VLOOKUP(JV$421,TabelleK14BI,8,FALSE),""),"")</f>
        <v/>
      </c>
      <c r="JW517" s="4" t="str">
        <f ca="1">IFERROR(IF($B517&lt;&gt;"",VLOOKUP(JW$421,TabelleK14BI,8,FALSE),""),"")</f>
        <v/>
      </c>
      <c r="JX517" s="4" t="str">
        <f ca="1">IFERROR(IF($B517&lt;&gt;"",VLOOKUP(JX$421,TabelleK14BI,8,FALSE),""),"")</f>
        <v/>
      </c>
      <c r="JY517" s="4" t="str">
        <f ca="1">IFERROR(IF($B517&lt;&gt;"",VLOOKUP(JY$421,TabelleK14BI,8,FALSE),""),"")</f>
        <v/>
      </c>
      <c r="JZ517" s="4" t="str">
        <f ca="1">IFERROR(IF($B517&lt;&gt;"",VLOOKUP(JZ$421,TabelleK14BI,8,FALSE),""),"")</f>
        <v/>
      </c>
      <c r="KA517" s="4" t="str">
        <f ca="1">IFERROR(IF($B517&lt;&gt;"",VLOOKUP(KA$421,TabelleK14BI,8,FALSE),""),"")</f>
        <v/>
      </c>
      <c r="KB517" s="4" t="str">
        <f ca="1">IFERROR(IF($B517&lt;&gt;"",VLOOKUP(KB$421,TabelleK14BI,8,FALSE),""),"")</f>
        <v/>
      </c>
      <c r="KC517" s="4" t="str">
        <f ca="1">IFERROR(IF($B517&lt;&gt;"",VLOOKUP(KC$421,TabelleK14BI,8,FALSE),""),"")</f>
        <v/>
      </c>
      <c r="KD517" s="4" t="str">
        <f ca="1">IFERROR(IF($B517&lt;&gt;"",VLOOKUP(KD$421,TabelleK14BI,8,FALSE),""),"")</f>
        <v/>
      </c>
      <c r="KE517" s="4" t="str">
        <f ca="1">IFERROR(IF($B517&lt;&gt;"",VLOOKUP(KE$421,TabelleK14BI,8,FALSE),""),"")</f>
        <v/>
      </c>
      <c r="KF517" s="4" t="str">
        <f ca="1">IFERROR(IF($B517&lt;&gt;"",VLOOKUP(KF$421,TabelleK14BI,8,FALSE),""),"")</f>
        <v/>
      </c>
      <c r="KG517" s="4" t="str">
        <f ca="1">IFERROR(IF($B517&lt;&gt;"",VLOOKUP(KG$421,TabelleK14BI,8,FALSE),""),"")</f>
        <v/>
      </c>
      <c r="KH517" s="4" t="str">
        <f ca="1">IFERROR(IF($B517&lt;&gt;"",VLOOKUP(KH$421,TabelleK14BI,8,FALSE),""),"")</f>
        <v/>
      </c>
      <c r="KI517" s="4" t="str">
        <f ca="1">IFERROR(IF($B517&lt;&gt;"",VLOOKUP(KI$421,TabelleK14BI,8,FALSE),""),"")</f>
        <v/>
      </c>
      <c r="KJ517" s="4" t="str">
        <f ca="1">IFERROR(IF($B517&lt;&gt;"",VLOOKUP(KJ$421,TabelleK14BI,8,FALSE),""),"")</f>
        <v/>
      </c>
      <c r="KK517" s="4" t="str">
        <f ca="1">IFERROR(IF($B517&lt;&gt;"",VLOOKUP(KK$421,TabelleK14BI,8,FALSE),""),"")</f>
        <v/>
      </c>
      <c r="KL517" s="4" t="str">
        <f ca="1">IFERROR(IF($B517&lt;&gt;"",VLOOKUP(KL$421,TabelleK14BI,8,FALSE),""),"")</f>
        <v/>
      </c>
      <c r="KM517" s="4" t="str">
        <f ca="1">IFERROR(IF($B517&lt;&gt;"",VLOOKUP(KM$421,TabelleK14BI,8,FALSE),""),"")</f>
        <v/>
      </c>
      <c r="KN517" s="4" t="str">
        <f ca="1">IFERROR(IF($B517&lt;&gt;"",VLOOKUP(KN$421,TabelleK14BI,8,FALSE),""),"")</f>
        <v/>
      </c>
      <c r="KO517" s="4" t="str">
        <f ca="1">IFERROR(IF($B517&lt;&gt;"",VLOOKUP(KO$421,TabelleK14BI,8,FALSE),""),"")</f>
        <v/>
      </c>
      <c r="KP517" s="4" t="str">
        <f ca="1">IFERROR(IF($B517&lt;&gt;"",VLOOKUP(KP$421,TabelleK14BI,8,FALSE),""),"")</f>
        <v/>
      </c>
      <c r="KQ517" s="4" t="str">
        <f ca="1">IFERROR(IF($B517&lt;&gt;"",VLOOKUP(KQ$421,TabelleK14BI,8,FALSE),""),"")</f>
        <v/>
      </c>
      <c r="KR517" s="4" t="str">
        <f>IFERROR(VLOOKUP($KR$421,TabelleK14BI,8,FALSE),"")</f>
        <v/>
      </c>
      <c r="KS517" s="4" t="str">
        <f>IFERROR(VLOOKUP($KS$421,TabelleK14BI,8,FALSE),"")</f>
        <v/>
      </c>
    </row>
    <row r="518" spans="2:305" ht="12.75" hidden="1" customHeight="1" x14ac:dyDescent="0.2">
      <c r="B518" s="138" t="str">
        <f t="shared" ca="1" si="215"/>
        <v/>
      </c>
      <c r="C518" s="4" t="str">
        <f ca="1">IFERROR(IF($B518&lt;&gt;"",VLOOKUP(C$421,TabelleK15BI,8,FALSE),""),"")</f>
        <v/>
      </c>
      <c r="D518" s="4" t="str">
        <f ca="1">IFERROR(IF($B518&lt;&gt;"",VLOOKUP(D$421,TabelleK15BI,8,FALSE),""),"")</f>
        <v/>
      </c>
      <c r="E518" s="4" t="str">
        <f ca="1">IFERROR(IF($B518&lt;&gt;"",VLOOKUP(E$421,TabelleK15BI,8,FALSE),""),"")</f>
        <v/>
      </c>
      <c r="F518" s="4" t="str">
        <f ca="1">IFERROR(IF($B518&lt;&gt;"",VLOOKUP(F$421,TabelleK15BI,8,FALSE),""),"")</f>
        <v/>
      </c>
      <c r="G518" s="4" t="str">
        <f ca="1">IFERROR(IF($B518&lt;&gt;"",VLOOKUP(G$421,TabelleK15BI,8,FALSE),""),"")</f>
        <v/>
      </c>
      <c r="H518" s="4" t="str">
        <f ca="1">IFERROR(IF($B518&lt;&gt;"",VLOOKUP(H$421,TabelleK15BI,8,FALSE),""),"")</f>
        <v/>
      </c>
      <c r="I518" s="4" t="str">
        <f ca="1">IFERROR(IF($B518&lt;&gt;"",VLOOKUP(I$421,TabelleK15BI,8,FALSE),""),"")</f>
        <v/>
      </c>
      <c r="J518" s="4" t="str">
        <f ca="1">IFERROR(IF($B518&lt;&gt;"",VLOOKUP(J$421,TabelleK15BI,8,FALSE),""),"")</f>
        <v/>
      </c>
      <c r="K518" s="4" t="str">
        <f ca="1">IFERROR(IF($B518&lt;&gt;"",VLOOKUP(K$421,TabelleK15BI,8,FALSE),""),"")</f>
        <v/>
      </c>
      <c r="L518" s="4" t="str">
        <f ca="1">IFERROR(IF($B518&lt;&gt;"",VLOOKUP(L$421,TabelleK15BI,8,FALSE),""),"")</f>
        <v/>
      </c>
      <c r="M518" s="4" t="str">
        <f ca="1">IFERROR(IF($B518&lt;&gt;"",VLOOKUP(M$421,TabelleK15BI,8,FALSE),""),"")</f>
        <v/>
      </c>
      <c r="N518" s="4" t="str">
        <f ca="1">IFERROR(IF($B518&lt;&gt;"",VLOOKUP(N$421,TabelleK15BI,8,FALSE),""),"")</f>
        <v/>
      </c>
      <c r="O518" s="4" t="str">
        <f ca="1">IFERROR(IF($B518&lt;&gt;"",VLOOKUP(O$421,TabelleK15BI,8,FALSE),""),"")</f>
        <v/>
      </c>
      <c r="P518" s="4" t="str">
        <f ca="1">IFERROR(IF($B518&lt;&gt;"",VLOOKUP(P$421,TabelleK15BI,8,FALSE),""),"")</f>
        <v/>
      </c>
      <c r="Q518" s="4" t="str">
        <f ca="1">IFERROR(IF($B518&lt;&gt;"",VLOOKUP(Q$421,TabelleK15BI,8,FALSE),""),"")</f>
        <v/>
      </c>
      <c r="R518" s="4" t="str">
        <f ca="1">IFERROR(IF($B518&lt;&gt;"",VLOOKUP(R$421,TabelleK15BI,8,FALSE),""),"")</f>
        <v/>
      </c>
      <c r="S518" s="4" t="str">
        <f ca="1">IFERROR(IF($B518&lt;&gt;"",VLOOKUP(S$421,TabelleK15BI,8,FALSE),""),"")</f>
        <v/>
      </c>
      <c r="T518" s="4" t="str">
        <f ca="1">IFERROR(IF($B518&lt;&gt;"",VLOOKUP(T$421,TabelleK15BI,8,FALSE),""),"")</f>
        <v/>
      </c>
      <c r="U518" s="4" t="str">
        <f ca="1">IFERROR(IF($B518&lt;&gt;"",VLOOKUP(U$421,TabelleK15BI,8,FALSE),""),"")</f>
        <v/>
      </c>
      <c r="V518" s="4" t="str">
        <f ca="1">IFERROR(IF($B518&lt;&gt;"",VLOOKUP(V$421,TabelleK15BI,8,FALSE),""),"")</f>
        <v/>
      </c>
      <c r="W518" s="4" t="str">
        <f ca="1">IFERROR(IF($B518&lt;&gt;"",VLOOKUP(W$421,TabelleK15BI,8,FALSE),""),"")</f>
        <v/>
      </c>
      <c r="X518" s="4" t="str">
        <f ca="1">IFERROR(IF($B518&lt;&gt;"",VLOOKUP(X$421,TabelleK15BI,8,FALSE),""),"")</f>
        <v/>
      </c>
      <c r="Y518" s="4" t="str">
        <f ca="1">IFERROR(IF($B518&lt;&gt;"",VLOOKUP(Y$421,TabelleK15BI,8,FALSE),""),"")</f>
        <v/>
      </c>
      <c r="Z518" s="4" t="str">
        <f ca="1">IFERROR(IF($B518&lt;&gt;"",VLOOKUP(Z$421,TabelleK15BI,8,FALSE),""),"")</f>
        <v/>
      </c>
      <c r="AA518" s="4" t="str">
        <f ca="1">IFERROR(IF($B518&lt;&gt;"",VLOOKUP(AA$421,TabelleK15BI,8,FALSE),""),"")</f>
        <v/>
      </c>
      <c r="AB518" s="4" t="str">
        <f ca="1">IFERROR(IF($B518&lt;&gt;"",VLOOKUP(AB$421,TabelleK15BI,8,FALSE),""),"")</f>
        <v/>
      </c>
      <c r="AC518" s="4" t="str">
        <f ca="1">IFERROR(IF($B518&lt;&gt;"",VLOOKUP(AC$421,TabelleK15BI,8,FALSE),""),"")</f>
        <v/>
      </c>
      <c r="AD518" s="4" t="str">
        <f ca="1">IFERROR(IF($B518&lt;&gt;"",VLOOKUP(AD$421,TabelleK15BI,8,FALSE),""),"")</f>
        <v/>
      </c>
      <c r="AE518" s="4" t="str">
        <f ca="1">IFERROR(IF($B518&lt;&gt;"",VLOOKUP(AE$421,TabelleK15BI,8,FALSE),""),"")</f>
        <v/>
      </c>
      <c r="AF518" s="4" t="str">
        <f ca="1">IFERROR(IF($B518&lt;&gt;"",VLOOKUP(AF$421,TabelleK15BI,8,FALSE),""),"")</f>
        <v/>
      </c>
      <c r="AG518" s="4" t="str">
        <f ca="1">IFERROR(IF($B518&lt;&gt;"",VLOOKUP(AG$421,TabelleK15BI,8,FALSE),""),"")</f>
        <v/>
      </c>
      <c r="AH518" s="4" t="str">
        <f ca="1">IFERROR(IF($B518&lt;&gt;"",VLOOKUP(AH$421,TabelleK15BI,8,FALSE),""),"")</f>
        <v/>
      </c>
      <c r="AI518" s="4" t="str">
        <f ca="1">IFERROR(IF($B518&lt;&gt;"",VLOOKUP(AI$421,TabelleK15BI,8,FALSE),""),"")</f>
        <v/>
      </c>
      <c r="AJ518" s="4" t="str">
        <f ca="1">IFERROR(IF($B518&lt;&gt;"",VLOOKUP(AJ$421,TabelleK15BI,8,FALSE),""),"")</f>
        <v/>
      </c>
      <c r="AK518" s="4" t="str">
        <f ca="1">IFERROR(IF($B518&lt;&gt;"",VLOOKUP(AK$421,TabelleK15BI,8,FALSE),""),"")</f>
        <v/>
      </c>
      <c r="AL518" s="4" t="str">
        <f ca="1">IFERROR(IF($B518&lt;&gt;"",VLOOKUP(AL$421,TabelleK15BI,8,FALSE),""),"")</f>
        <v/>
      </c>
      <c r="AM518" s="4" t="str">
        <f ca="1">IFERROR(IF($B518&lt;&gt;"",VLOOKUP(AM$421,TabelleK15BI,8,FALSE),""),"")</f>
        <v/>
      </c>
      <c r="AN518" s="4" t="str">
        <f ca="1">IFERROR(IF($B518&lt;&gt;"",VLOOKUP(AN$421,TabelleK15BI,8,FALSE),""),"")</f>
        <v/>
      </c>
      <c r="AO518" s="4" t="str">
        <f ca="1">IFERROR(IF($B518&lt;&gt;"",VLOOKUP(AO$421,TabelleK15BI,8,FALSE),""),"")</f>
        <v/>
      </c>
      <c r="AP518" s="4" t="str">
        <f ca="1">IFERROR(IF($B518&lt;&gt;"",VLOOKUP(AP$421,TabelleK15BI,8,FALSE),""),"")</f>
        <v/>
      </c>
      <c r="AQ518" s="4" t="str">
        <f ca="1">IFERROR(IF($B518&lt;&gt;"",VLOOKUP(AQ$421,TabelleK15BI,8,FALSE),""),"")</f>
        <v/>
      </c>
      <c r="AR518" s="4" t="str">
        <f ca="1">IFERROR(IF($B518&lt;&gt;"",VLOOKUP(AR$421,TabelleK15BI,8,FALSE),""),"")</f>
        <v/>
      </c>
      <c r="AS518" s="4" t="str">
        <f ca="1">IFERROR(IF($B518&lt;&gt;"",VLOOKUP(AS$421,TabelleK15BI,8,FALSE),""),"")</f>
        <v/>
      </c>
      <c r="AT518" s="4" t="str">
        <f ca="1">IFERROR(IF($B518&lt;&gt;"",VLOOKUP(AT$421,TabelleK15BI,8,FALSE),""),"")</f>
        <v/>
      </c>
      <c r="AU518" s="4" t="str">
        <f ca="1">IFERROR(IF($B518&lt;&gt;"",VLOOKUP(AU$421,TabelleK15BI,8,FALSE),""),"")</f>
        <v/>
      </c>
      <c r="AV518" s="4" t="str">
        <f ca="1">IFERROR(IF($B518&lt;&gt;"",VLOOKUP(AV$421,TabelleK15BI,8,FALSE),""),"")</f>
        <v/>
      </c>
      <c r="AW518" s="4" t="str">
        <f ca="1">IFERROR(IF($B518&lt;&gt;"",VLOOKUP(AW$421,TabelleK15BI,8,FALSE),""),"")</f>
        <v/>
      </c>
      <c r="AX518" s="4" t="str">
        <f ca="1">IFERROR(IF($B518&lt;&gt;"",VLOOKUP(AX$421,TabelleK15BI,8,FALSE),""),"")</f>
        <v/>
      </c>
      <c r="AY518" s="4" t="str">
        <f ca="1">IFERROR(IF($B518&lt;&gt;"",VLOOKUP(AY$421,TabelleK15BI,8,FALSE),""),"")</f>
        <v/>
      </c>
      <c r="AZ518" s="4" t="str">
        <f ca="1">IFERROR(IF($B518&lt;&gt;"",VLOOKUP(AZ$421,TabelleK15BI,8,FALSE),""),"")</f>
        <v/>
      </c>
      <c r="BA518" s="4" t="str">
        <f ca="1">IFERROR(IF($B518&lt;&gt;"",VLOOKUP(BA$421,TabelleK15BI,8,FALSE),""),"")</f>
        <v/>
      </c>
      <c r="BB518" s="4" t="str">
        <f ca="1">IFERROR(IF($B518&lt;&gt;"",VLOOKUP(BB$421,TabelleK15BI,8,FALSE),""),"")</f>
        <v/>
      </c>
      <c r="BC518" s="4" t="str">
        <f ca="1">IFERROR(IF($B518&lt;&gt;"",VLOOKUP(BC$421,TabelleK15BI,8,FALSE),""),"")</f>
        <v/>
      </c>
      <c r="BD518" s="4" t="str">
        <f ca="1">IFERROR(IF($B518&lt;&gt;"",VLOOKUP(BD$421,TabelleK15BI,8,FALSE),""),"")</f>
        <v/>
      </c>
      <c r="BE518" s="4" t="str">
        <f ca="1">IFERROR(IF($B518&lt;&gt;"",VLOOKUP(BE$421,TabelleK15BI,8,FALSE),""),"")</f>
        <v/>
      </c>
      <c r="BF518" s="4" t="str">
        <f ca="1">IFERROR(IF($B518&lt;&gt;"",VLOOKUP(BF$421,TabelleK15BI,8,FALSE),""),"")</f>
        <v/>
      </c>
      <c r="BG518" s="4" t="str">
        <f ca="1">IFERROR(IF($B518&lt;&gt;"",VLOOKUP(BG$421,TabelleK15BI,8,FALSE),""),"")</f>
        <v/>
      </c>
      <c r="BH518" s="4" t="str">
        <f ca="1">IFERROR(IF($B518&lt;&gt;"",VLOOKUP(BH$421,TabelleK15BI,8,FALSE),""),"")</f>
        <v/>
      </c>
      <c r="BI518" s="4" t="str">
        <f ca="1">IFERROR(IF($B518&lt;&gt;"",VLOOKUP(BI$421,TabelleK15BI,8,FALSE),""),"")</f>
        <v/>
      </c>
      <c r="BJ518" s="4" t="str">
        <f ca="1">IFERROR(IF($B518&lt;&gt;"",VLOOKUP(BJ$421,TabelleK15BI,8,FALSE),""),"")</f>
        <v/>
      </c>
      <c r="BK518" s="4" t="str">
        <f ca="1">IFERROR(IF($B518&lt;&gt;"",VLOOKUP(BK$421,TabelleK15BI,8,FALSE),""),"")</f>
        <v/>
      </c>
      <c r="BL518" s="4" t="str">
        <f ca="1">IFERROR(IF($B518&lt;&gt;"",VLOOKUP(BL$421,TabelleK15BI,8,FALSE),""),"")</f>
        <v/>
      </c>
      <c r="BM518" s="4" t="str">
        <f ca="1">IFERROR(IF($B518&lt;&gt;"",VLOOKUP(BM$421,TabelleK15BI,8,FALSE),""),"")</f>
        <v/>
      </c>
      <c r="BN518" s="4" t="str">
        <f ca="1">IFERROR(IF($B518&lt;&gt;"",VLOOKUP(BN$421,TabelleK15BI,8,FALSE),""),"")</f>
        <v/>
      </c>
      <c r="BO518" s="4" t="str">
        <f ca="1">IFERROR(IF($B518&lt;&gt;"",VLOOKUP(BO$421,TabelleK15BI,8,FALSE),""),"")</f>
        <v/>
      </c>
      <c r="BP518" s="4" t="str">
        <f ca="1">IFERROR(IF($B518&lt;&gt;"",VLOOKUP(BP$421,TabelleK15BI,8,FALSE),""),"")</f>
        <v/>
      </c>
      <c r="BQ518" s="4" t="str">
        <f ca="1">IFERROR(IF($B518&lt;&gt;"",VLOOKUP(BQ$421,TabelleK15BI,8,FALSE),""),"")</f>
        <v/>
      </c>
      <c r="BR518" s="4" t="str">
        <f ca="1">IFERROR(IF($B518&lt;&gt;"",VLOOKUP(BR$421,TabelleK15BI,8,FALSE),""),"")</f>
        <v/>
      </c>
      <c r="BS518" s="4" t="str">
        <f ca="1">IFERROR(IF($B518&lt;&gt;"",VLOOKUP(BS$421,TabelleK15BI,8,FALSE),""),"")</f>
        <v/>
      </c>
      <c r="BT518" s="4" t="str">
        <f ca="1">IFERROR(IF($B518&lt;&gt;"",VLOOKUP(BT$421,TabelleK15BI,8,FALSE),""),"")</f>
        <v/>
      </c>
      <c r="BU518" s="4" t="str">
        <f ca="1">IFERROR(IF($B518&lt;&gt;"",VLOOKUP(BU$421,TabelleK15BI,8,FALSE),""),"")</f>
        <v/>
      </c>
      <c r="BV518" s="4" t="str">
        <f ca="1">IFERROR(IF($B518&lt;&gt;"",VLOOKUP(BV$421,TabelleK15BI,8,FALSE),""),"")</f>
        <v/>
      </c>
      <c r="BW518" s="4" t="str">
        <f ca="1">IFERROR(IF($B518&lt;&gt;"",VLOOKUP(BW$421,TabelleK15BI,8,FALSE),""),"")</f>
        <v/>
      </c>
      <c r="BX518" s="4" t="str">
        <f ca="1">IFERROR(IF($B518&lt;&gt;"",VLOOKUP(BX$421,TabelleK15BI,8,FALSE),""),"")</f>
        <v/>
      </c>
      <c r="BY518" s="4" t="str">
        <f ca="1">IFERROR(IF($B518&lt;&gt;"",VLOOKUP(BY$421,TabelleK15BI,8,FALSE),""),"")</f>
        <v/>
      </c>
      <c r="BZ518" s="4" t="str">
        <f ca="1">IFERROR(IF($B518&lt;&gt;"",VLOOKUP(BZ$421,TabelleK15BI,8,FALSE),""),"")</f>
        <v/>
      </c>
      <c r="CA518" s="4" t="str">
        <f ca="1">IFERROR(IF($B518&lt;&gt;"",VLOOKUP(CA$421,TabelleK15BI,8,FALSE),""),"")</f>
        <v/>
      </c>
      <c r="CB518" s="4" t="str">
        <f ca="1">IFERROR(IF($B518&lt;&gt;"",VLOOKUP(CB$421,TabelleK15BI,8,FALSE),""),"")</f>
        <v/>
      </c>
      <c r="CC518" s="4" t="str">
        <f ca="1">IFERROR(IF($B518&lt;&gt;"",VLOOKUP(CC$421,TabelleK15BI,8,FALSE),""),"")</f>
        <v/>
      </c>
      <c r="CD518" s="4" t="str">
        <f ca="1">IFERROR(IF($B518&lt;&gt;"",VLOOKUP(CD$421,TabelleK15BI,8,FALSE),""),"")</f>
        <v/>
      </c>
      <c r="CE518" s="4" t="str">
        <f ca="1">IFERROR(IF($B518&lt;&gt;"",VLOOKUP(CE$421,TabelleK15BI,8,FALSE),""),"")</f>
        <v/>
      </c>
      <c r="CF518" s="4" t="str">
        <f ca="1">IFERROR(IF($B518&lt;&gt;"",VLOOKUP(CF$421,TabelleK15BI,8,FALSE),""),"")</f>
        <v/>
      </c>
      <c r="CG518" s="4" t="str">
        <f ca="1">IFERROR(IF($B518&lt;&gt;"",VLOOKUP(CG$421,TabelleK15BI,8,FALSE),""),"")</f>
        <v/>
      </c>
      <c r="CH518" s="4" t="str">
        <f ca="1">IFERROR(IF($B518&lt;&gt;"",VLOOKUP(CH$421,TabelleK15BI,8,FALSE),""),"")</f>
        <v/>
      </c>
      <c r="CI518" s="4" t="str">
        <f ca="1">IFERROR(IF($B518&lt;&gt;"",VLOOKUP(CI$421,TabelleK15BI,8,FALSE),""),"")</f>
        <v/>
      </c>
      <c r="CJ518" s="4" t="str">
        <f ca="1">IFERROR(IF($B518&lt;&gt;"",VLOOKUP(CJ$421,TabelleK15BI,8,FALSE),""),"")</f>
        <v/>
      </c>
      <c r="CK518" s="4" t="str">
        <f ca="1">IFERROR(IF($B518&lt;&gt;"",VLOOKUP(CK$421,TabelleK15BI,8,FALSE),""),"")</f>
        <v/>
      </c>
      <c r="CL518" s="4" t="str">
        <f ca="1">IFERROR(IF($B518&lt;&gt;"",VLOOKUP(CL$421,TabelleK15BI,8,FALSE),""),"")</f>
        <v/>
      </c>
      <c r="CM518" s="4" t="str">
        <f ca="1">IFERROR(IF($B518&lt;&gt;"",VLOOKUP(CM$421,TabelleK15BI,8,FALSE),""),"")</f>
        <v/>
      </c>
      <c r="CN518" s="4" t="str">
        <f ca="1">IFERROR(IF($B518&lt;&gt;"",VLOOKUP(CN$421,TabelleK15BI,8,FALSE),""),"")</f>
        <v/>
      </c>
      <c r="CO518" s="4" t="str">
        <f ca="1">IFERROR(IF($B518&lt;&gt;"",VLOOKUP(CO$421,TabelleK15BI,8,FALSE),""),"")</f>
        <v/>
      </c>
      <c r="CP518" s="4" t="str">
        <f ca="1">IFERROR(IF($B518&lt;&gt;"",VLOOKUP(CP$421,TabelleK15BI,8,FALSE),""),"")</f>
        <v/>
      </c>
      <c r="CQ518" s="4" t="str">
        <f ca="1">IFERROR(IF($B518&lt;&gt;"",VLOOKUP(CQ$421,TabelleK15BI,8,FALSE),""),"")</f>
        <v/>
      </c>
      <c r="CR518" s="4" t="str">
        <f ca="1">IFERROR(IF($B518&lt;&gt;"",VLOOKUP(CR$421,TabelleK15BI,8,FALSE),""),"")</f>
        <v/>
      </c>
      <c r="CS518" s="4" t="str">
        <f ca="1">IFERROR(IF($B518&lt;&gt;"",VLOOKUP(CS$421,TabelleK15BI,8,FALSE),""),"")</f>
        <v/>
      </c>
      <c r="CT518" s="4" t="str">
        <f ca="1">IFERROR(IF($B518&lt;&gt;"",VLOOKUP(CT$421,TabelleK15BI,8,FALSE),""),"")</f>
        <v/>
      </c>
      <c r="CU518" s="4" t="str">
        <f ca="1">IFERROR(IF($B518&lt;&gt;"",VLOOKUP(CU$421,TabelleK15BI,8,FALSE),""),"")</f>
        <v/>
      </c>
      <c r="CV518" s="4" t="str">
        <f ca="1">IFERROR(IF($B518&lt;&gt;"",VLOOKUP(CV$421,TabelleK15BI,8,FALSE),""),"")</f>
        <v/>
      </c>
      <c r="CW518" s="4" t="str">
        <f ca="1">IFERROR(IF($B518&lt;&gt;"",VLOOKUP(CW$421,TabelleK15BI,8,FALSE),""),"")</f>
        <v/>
      </c>
      <c r="CX518" s="4" t="str">
        <f ca="1">IFERROR(IF($B518&lt;&gt;"",VLOOKUP(CX$421,TabelleK15BI,8,FALSE),""),"")</f>
        <v/>
      </c>
      <c r="CY518" s="4" t="str">
        <f ca="1">IFERROR(IF($B518&lt;&gt;"",VLOOKUP(CY$421,TabelleK15BI,8,FALSE),""),"")</f>
        <v/>
      </c>
      <c r="CZ518" s="4" t="str">
        <f ca="1">IFERROR(IF($B518&lt;&gt;"",VLOOKUP(CZ$421,TabelleK15BI,8,FALSE),""),"")</f>
        <v/>
      </c>
      <c r="DA518" s="4" t="str">
        <f ca="1">IFERROR(IF($B518&lt;&gt;"",VLOOKUP(DA$421,TabelleK15BI,8,FALSE),""),"")</f>
        <v/>
      </c>
      <c r="DB518" s="4" t="str">
        <f ca="1">IFERROR(IF($B518&lt;&gt;"",VLOOKUP(DB$421,TabelleK15BI,8,FALSE),""),"")</f>
        <v/>
      </c>
      <c r="DC518" s="4" t="str">
        <f ca="1">IFERROR(IF($B518&lt;&gt;"",VLOOKUP(DC$421,TabelleK15BI,8,FALSE),""),"")</f>
        <v/>
      </c>
      <c r="DD518" s="4" t="str">
        <f ca="1">IFERROR(IF($B518&lt;&gt;"",VLOOKUP(DD$421,TabelleK15BI,8,FALSE),""),"")</f>
        <v/>
      </c>
      <c r="DE518" s="4" t="str">
        <f ca="1">IFERROR(IF($B518&lt;&gt;"",VLOOKUP(DE$421,TabelleK15BI,8,FALSE),""),"")</f>
        <v/>
      </c>
      <c r="DF518" s="4" t="str">
        <f ca="1">IFERROR(IF($B518&lt;&gt;"",VLOOKUP(DF$421,TabelleK15BI,8,FALSE),""),"")</f>
        <v/>
      </c>
      <c r="DG518" s="4" t="str">
        <f ca="1">IFERROR(IF($B518&lt;&gt;"",VLOOKUP(DG$421,TabelleK15BI,8,FALSE),""),"")</f>
        <v/>
      </c>
      <c r="DH518" s="4" t="str">
        <f ca="1">IFERROR(IF($B518&lt;&gt;"",VLOOKUP(DH$421,TabelleK15BI,8,FALSE),""),"")</f>
        <v/>
      </c>
      <c r="DI518" s="4" t="str">
        <f ca="1">IFERROR(IF($B518&lt;&gt;"",VLOOKUP(DI$421,TabelleK15BI,8,FALSE),""),"")</f>
        <v/>
      </c>
      <c r="DJ518" s="4" t="str">
        <f ca="1">IFERROR(IF($B518&lt;&gt;"",VLOOKUP(DJ$421,TabelleK15BI,8,FALSE),""),"")</f>
        <v/>
      </c>
      <c r="DK518" s="4" t="str">
        <f ca="1">IFERROR(IF($B518&lt;&gt;"",VLOOKUP(DK$421,TabelleK15BI,8,FALSE),""),"")</f>
        <v/>
      </c>
      <c r="DL518" s="4" t="str">
        <f ca="1">IFERROR(IF($B518&lt;&gt;"",VLOOKUP(DL$421,TabelleK15BI,8,FALSE),""),"")</f>
        <v/>
      </c>
      <c r="DM518" s="4" t="str">
        <f ca="1">IFERROR(IF($B518&lt;&gt;"",VLOOKUP(DM$421,TabelleK15BI,8,FALSE),""),"")</f>
        <v/>
      </c>
      <c r="DN518" s="4" t="str">
        <f ca="1">IFERROR(IF($B518&lt;&gt;"",VLOOKUP(DN$421,TabelleK15BI,8,FALSE),""),"")</f>
        <v/>
      </c>
      <c r="DO518" s="4" t="str">
        <f ca="1">IFERROR(IF($B518&lt;&gt;"",VLOOKUP(DO$421,TabelleK15BI,8,FALSE),""),"")</f>
        <v/>
      </c>
      <c r="DP518" s="4" t="str">
        <f ca="1">IFERROR(IF($B518&lt;&gt;"",VLOOKUP(DP$421,TabelleK15BI,8,FALSE),""),"")</f>
        <v/>
      </c>
      <c r="DQ518" s="4" t="str">
        <f ca="1">IFERROR(IF($B518&lt;&gt;"",VLOOKUP(DQ$421,TabelleK15BI,8,FALSE),""),"")</f>
        <v/>
      </c>
      <c r="DR518" s="4" t="str">
        <f ca="1">IFERROR(IF($B518&lt;&gt;"",VLOOKUP(DR$421,TabelleK15BI,8,FALSE),""),"")</f>
        <v/>
      </c>
      <c r="DS518" s="4" t="str">
        <f ca="1">IFERROR(IF($B518&lt;&gt;"",VLOOKUP(DS$421,TabelleK15BI,8,FALSE),""),"")</f>
        <v/>
      </c>
      <c r="DT518" s="4" t="str">
        <f ca="1">IFERROR(IF($B518&lt;&gt;"",VLOOKUP(DT$421,TabelleK15BI,8,FALSE),""),"")</f>
        <v/>
      </c>
      <c r="DU518" s="4" t="str">
        <f ca="1">IFERROR(IF($B518&lt;&gt;"",VLOOKUP(DU$421,TabelleK15BI,8,FALSE),""),"")</f>
        <v/>
      </c>
      <c r="DV518" s="4" t="str">
        <f ca="1">IFERROR(IF($B518&lt;&gt;"",VLOOKUP(DV$421,TabelleK15BI,8,FALSE),""),"")</f>
        <v/>
      </c>
      <c r="DW518" s="4" t="str">
        <f ca="1">IFERROR(IF($B518&lt;&gt;"",VLOOKUP(DW$421,TabelleK15BI,8,FALSE),""),"")</f>
        <v/>
      </c>
      <c r="DX518" s="4" t="str">
        <f ca="1">IFERROR(IF($B518&lt;&gt;"",VLOOKUP(DX$421,TabelleK15BI,8,FALSE),""),"")</f>
        <v/>
      </c>
      <c r="DY518" s="4" t="str">
        <f ca="1">IFERROR(IF($B518&lt;&gt;"",VLOOKUP(DY$421,TabelleK15BI,8,FALSE),""),"")</f>
        <v/>
      </c>
      <c r="DZ518" s="4" t="str">
        <f ca="1">IFERROR(IF($B518&lt;&gt;"",VLOOKUP(DZ$421,TabelleK15BI,8,FALSE),""),"")</f>
        <v/>
      </c>
      <c r="EA518" s="4" t="str">
        <f ca="1">IFERROR(IF($B518&lt;&gt;"",VLOOKUP(EA$421,TabelleK15BI,8,FALSE),""),"")</f>
        <v/>
      </c>
      <c r="EB518" s="4" t="str">
        <f ca="1">IFERROR(IF($B518&lt;&gt;"",VLOOKUP(EB$421,TabelleK15BI,8,FALSE),""),"")</f>
        <v/>
      </c>
      <c r="EC518" s="4" t="str">
        <f ca="1">IFERROR(IF($B518&lt;&gt;"",VLOOKUP(EC$421,TabelleK15BI,8,FALSE),""),"")</f>
        <v/>
      </c>
      <c r="ED518" s="4" t="str">
        <f ca="1">IFERROR(IF($B518&lt;&gt;"",VLOOKUP(ED$421,TabelleK15BI,8,FALSE),""),"")</f>
        <v/>
      </c>
      <c r="EE518" s="4" t="str">
        <f ca="1">IFERROR(IF($B518&lt;&gt;"",VLOOKUP(EE$421,TabelleK15BI,8,FALSE),""),"")</f>
        <v/>
      </c>
      <c r="EF518" s="4" t="str">
        <f ca="1">IFERROR(IF($B518&lt;&gt;"",VLOOKUP(EF$421,TabelleK15BI,8,FALSE),""),"")</f>
        <v/>
      </c>
      <c r="EG518" s="4" t="str">
        <f ca="1">IFERROR(IF($B518&lt;&gt;"",VLOOKUP(EG$421,TabelleK15BI,8,FALSE),""),"")</f>
        <v/>
      </c>
      <c r="EH518" s="4" t="str">
        <f ca="1">IFERROR(IF($B518&lt;&gt;"",VLOOKUP(EH$421,TabelleK15BI,8,FALSE),""),"")</f>
        <v/>
      </c>
      <c r="EI518" s="4" t="str">
        <f ca="1">IFERROR(IF($B518&lt;&gt;"",VLOOKUP(EI$421,TabelleK15BI,8,FALSE),""),"")</f>
        <v/>
      </c>
      <c r="EJ518" s="4" t="str">
        <f ca="1">IFERROR(IF($B518&lt;&gt;"",VLOOKUP(EJ$421,TabelleK15BI,8,FALSE),""),"")</f>
        <v/>
      </c>
      <c r="EK518" s="4" t="str">
        <f ca="1">IFERROR(IF($B518&lt;&gt;"",VLOOKUP(EK$421,TabelleK15BI,8,FALSE),""),"")</f>
        <v/>
      </c>
      <c r="EL518" s="4" t="str">
        <f ca="1">IFERROR(IF($B518&lt;&gt;"",VLOOKUP(EL$421,TabelleK15BI,8,FALSE),""),"")</f>
        <v/>
      </c>
      <c r="EM518" s="4" t="str">
        <f ca="1">IFERROR(IF($B518&lt;&gt;"",VLOOKUP(EM$421,TabelleK15BI,8,FALSE),""),"")</f>
        <v/>
      </c>
      <c r="EN518" s="4" t="str">
        <f ca="1">IFERROR(IF($B518&lt;&gt;"",VLOOKUP(EN$421,TabelleK15BI,8,FALSE),""),"")</f>
        <v/>
      </c>
      <c r="EO518" s="4" t="str">
        <f ca="1">IFERROR(IF($B518&lt;&gt;"",VLOOKUP(EO$421,TabelleK15BI,8,FALSE),""),"")</f>
        <v/>
      </c>
      <c r="EP518" s="4" t="str">
        <f ca="1">IFERROR(IF($B518&lt;&gt;"",VLOOKUP(EP$421,TabelleK15BI,8,FALSE),""),"")</f>
        <v/>
      </c>
      <c r="EQ518" s="4" t="str">
        <f ca="1">IFERROR(IF($B518&lt;&gt;"",VLOOKUP(EQ$421,TabelleK15BI,8,FALSE),""),"")</f>
        <v/>
      </c>
      <c r="ER518" s="4" t="str">
        <f ca="1">IFERROR(IF($B518&lt;&gt;"",VLOOKUP(ER$421,TabelleK15BI,8,FALSE),""),"")</f>
        <v/>
      </c>
      <c r="ES518" s="4" t="str">
        <f ca="1">IFERROR(IF($B518&lt;&gt;"",VLOOKUP(ES$421,TabelleK15BI,8,FALSE),""),"")</f>
        <v/>
      </c>
      <c r="ET518" s="4" t="str">
        <f ca="1">IFERROR(IF($B518&lt;&gt;"",VLOOKUP(ET$421,TabelleK15BI,8,FALSE),""),"")</f>
        <v/>
      </c>
      <c r="EU518" s="4" t="str">
        <f ca="1">IFERROR(IF($B518&lt;&gt;"",VLOOKUP(EU$421,TabelleK15BI,8,FALSE),""),"")</f>
        <v/>
      </c>
      <c r="EV518" s="4" t="str">
        <f ca="1">IFERROR(IF($B518&lt;&gt;"",VLOOKUP(EV$421,TabelleK15BI,8,FALSE),""),"")</f>
        <v/>
      </c>
      <c r="EW518" s="4" t="str">
        <f ca="1">IFERROR(IF($B518&lt;&gt;"",VLOOKUP(EW$421,TabelleK15BI,8,FALSE),""),"")</f>
        <v/>
      </c>
      <c r="EX518" s="4" t="str">
        <f ca="1">IFERROR(IF($B518&lt;&gt;"",VLOOKUP(EX$421,TabelleK15BI,8,FALSE),""),"")</f>
        <v/>
      </c>
      <c r="EY518" s="4" t="str">
        <f ca="1">IFERROR(IF($B518&lt;&gt;"",VLOOKUP(EY$421,TabelleK15BI,8,FALSE),""),"")</f>
        <v/>
      </c>
      <c r="EZ518" s="4" t="str">
        <f ca="1">IFERROR(IF($B518&lt;&gt;"",VLOOKUP(EZ$421,TabelleK15BI,8,FALSE),""),"")</f>
        <v/>
      </c>
      <c r="FA518" s="4" t="str">
        <f ca="1">IFERROR(IF($B518&lt;&gt;"",VLOOKUP(FA$421,TabelleK15BI,8,FALSE),""),"")</f>
        <v/>
      </c>
      <c r="FB518" s="4" t="str">
        <f ca="1">IFERROR(IF($B518&lt;&gt;"",VLOOKUP(FB$421,TabelleK15BI,8,FALSE),""),"")</f>
        <v/>
      </c>
      <c r="FC518" s="4" t="str">
        <f ca="1">IFERROR(IF($B518&lt;&gt;"",VLOOKUP(FC$421,TabelleK15BI,8,FALSE),""),"")</f>
        <v/>
      </c>
      <c r="FD518" s="4" t="str">
        <f ca="1">IFERROR(IF($B518&lt;&gt;"",VLOOKUP(FD$421,TabelleK15BI,8,FALSE),""),"")</f>
        <v/>
      </c>
      <c r="FE518" s="4" t="str">
        <f ca="1">IFERROR(IF($B518&lt;&gt;"",VLOOKUP(FE$421,TabelleK15BI,8,FALSE),""),"")</f>
        <v/>
      </c>
      <c r="FF518" s="4" t="str">
        <f ca="1">IFERROR(IF($B518&lt;&gt;"",VLOOKUP(FF$421,TabelleK15BI,8,FALSE),""),"")</f>
        <v/>
      </c>
      <c r="FG518" s="4" t="str">
        <f ca="1">IFERROR(IF($B518&lt;&gt;"",VLOOKUP(FG$421,TabelleK15BI,8,FALSE),""),"")</f>
        <v/>
      </c>
      <c r="FH518" s="4" t="str">
        <f ca="1">IFERROR(IF($B518&lt;&gt;"",VLOOKUP(FH$421,TabelleK15BI,8,FALSE),""),"")</f>
        <v/>
      </c>
      <c r="FI518" s="4" t="str">
        <f ca="1">IFERROR(IF($B518&lt;&gt;"",VLOOKUP(FI$421,TabelleK15BI,8,FALSE),""),"")</f>
        <v/>
      </c>
      <c r="FJ518" s="4" t="str">
        <f ca="1">IFERROR(IF($B518&lt;&gt;"",VLOOKUP(FJ$421,TabelleK15BI,8,FALSE),""),"")</f>
        <v/>
      </c>
      <c r="FK518" s="4" t="str">
        <f ca="1">IFERROR(IF($B518&lt;&gt;"",VLOOKUP(FK$421,TabelleK15BI,8,FALSE),""),"")</f>
        <v/>
      </c>
      <c r="FL518" s="4" t="str">
        <f ca="1">IFERROR(IF($B518&lt;&gt;"",VLOOKUP(FL$421,TabelleK15BI,8,FALSE),""),"")</f>
        <v/>
      </c>
      <c r="FM518" s="4" t="str">
        <f ca="1">IFERROR(IF($B518&lt;&gt;"",VLOOKUP(FM$421,TabelleK15BI,8,FALSE),""),"")</f>
        <v/>
      </c>
      <c r="FN518" s="4" t="str">
        <f ca="1">IFERROR(IF($B518&lt;&gt;"",VLOOKUP(FN$421,TabelleK15BI,8,FALSE),""),"")</f>
        <v/>
      </c>
      <c r="FO518" s="4" t="str">
        <f ca="1">IFERROR(IF($B518&lt;&gt;"",VLOOKUP(FO$421,TabelleK15BI,8,FALSE),""),"")</f>
        <v/>
      </c>
      <c r="FP518" s="4" t="str">
        <f ca="1">IFERROR(IF($B518&lt;&gt;"",VLOOKUP(FP$421,TabelleK15BI,8,FALSE),""),"")</f>
        <v/>
      </c>
      <c r="FQ518" s="4" t="str">
        <f ca="1">IFERROR(IF($B518&lt;&gt;"",VLOOKUP(FQ$421,TabelleK15BI,8,FALSE),""),"")</f>
        <v/>
      </c>
      <c r="FR518" s="4" t="str">
        <f ca="1">IFERROR(IF($B518&lt;&gt;"",VLOOKUP(FR$421,TabelleK15BI,8,FALSE),""),"")</f>
        <v/>
      </c>
      <c r="FS518" s="4" t="str">
        <f ca="1">IFERROR(IF($B518&lt;&gt;"",VLOOKUP(FS$421,TabelleK15BI,8,FALSE),""),"")</f>
        <v/>
      </c>
      <c r="FT518" s="4" t="str">
        <f ca="1">IFERROR(IF($B518&lt;&gt;"",VLOOKUP(FT$421,TabelleK15BI,8,FALSE),""),"")</f>
        <v/>
      </c>
      <c r="FU518" s="4" t="str">
        <f ca="1">IFERROR(IF($B518&lt;&gt;"",VLOOKUP(FU$421,TabelleK15BI,8,FALSE),""),"")</f>
        <v/>
      </c>
      <c r="FV518" s="4" t="str">
        <f ca="1">IFERROR(IF($B518&lt;&gt;"",VLOOKUP(FV$421,TabelleK15BI,8,FALSE),""),"")</f>
        <v/>
      </c>
      <c r="FW518" s="4" t="str">
        <f ca="1">IFERROR(IF($B518&lt;&gt;"",VLOOKUP(FW$421,TabelleK15BI,8,FALSE),""),"")</f>
        <v/>
      </c>
      <c r="FX518" s="4" t="str">
        <f ca="1">IFERROR(IF($B518&lt;&gt;"",VLOOKUP(FX$421,TabelleK15BI,8,FALSE),""),"")</f>
        <v/>
      </c>
      <c r="FY518" s="4" t="str">
        <f ca="1">IFERROR(IF($B518&lt;&gt;"",VLOOKUP(FY$421,TabelleK15BI,8,FALSE),""),"")</f>
        <v/>
      </c>
      <c r="FZ518" s="4" t="str">
        <f ca="1">IFERROR(IF($B518&lt;&gt;"",VLOOKUP(FZ$421,TabelleK15BI,8,FALSE),""),"")</f>
        <v/>
      </c>
      <c r="GA518" s="4" t="str">
        <f ca="1">IFERROR(IF($B518&lt;&gt;"",VLOOKUP(GA$421,TabelleK15BI,8,FALSE),""),"")</f>
        <v/>
      </c>
      <c r="GB518" s="4" t="str">
        <f ca="1">IFERROR(IF($B518&lt;&gt;"",VLOOKUP(GB$421,TabelleK15BI,8,FALSE),""),"")</f>
        <v/>
      </c>
      <c r="GC518" s="4" t="str">
        <f ca="1">IFERROR(IF($B518&lt;&gt;"",VLOOKUP(GC$421,TabelleK15BI,8,FALSE),""),"")</f>
        <v/>
      </c>
      <c r="GD518" s="4" t="str">
        <f ca="1">IFERROR(IF($B518&lt;&gt;"",VLOOKUP(GD$421,TabelleK15BI,8,FALSE),""),"")</f>
        <v/>
      </c>
      <c r="GE518" s="4" t="str">
        <f ca="1">IFERROR(IF($B518&lt;&gt;"",VLOOKUP(GE$421,TabelleK15BI,8,FALSE),""),"")</f>
        <v/>
      </c>
      <c r="GF518" s="4" t="str">
        <f ca="1">IFERROR(IF($B518&lt;&gt;"",VLOOKUP(GF$421,TabelleK15BI,8,FALSE),""),"")</f>
        <v/>
      </c>
      <c r="GG518" s="4" t="str">
        <f ca="1">IFERROR(IF($B518&lt;&gt;"",VLOOKUP(GG$421,TabelleK15BI,8,FALSE),""),"")</f>
        <v/>
      </c>
      <c r="GH518" s="4" t="str">
        <f ca="1">IFERROR(IF($B518&lt;&gt;"",VLOOKUP(GH$421,TabelleK15BI,8,FALSE),""),"")</f>
        <v/>
      </c>
      <c r="GI518" s="4" t="str">
        <f ca="1">IFERROR(IF($B518&lt;&gt;"",VLOOKUP(GI$421,TabelleK15BI,8,FALSE),""),"")</f>
        <v/>
      </c>
      <c r="GJ518" s="4" t="str">
        <f ca="1">IFERROR(IF($B518&lt;&gt;"",VLOOKUP(GJ$421,TabelleK15BI,8,FALSE),""),"")</f>
        <v/>
      </c>
      <c r="GK518" s="4" t="str">
        <f ca="1">IFERROR(IF($B518&lt;&gt;"",VLOOKUP(GK$421,TabelleK15BI,8,FALSE),""),"")</f>
        <v/>
      </c>
      <c r="GL518" s="4" t="str">
        <f ca="1">IFERROR(IF($B518&lt;&gt;"",VLOOKUP(GL$421,TabelleK15BI,8,FALSE),""),"")</f>
        <v/>
      </c>
      <c r="GM518" s="4" t="str">
        <f ca="1">IFERROR(IF($B518&lt;&gt;"",VLOOKUP(GM$421,TabelleK15BI,8,FALSE),""),"")</f>
        <v/>
      </c>
      <c r="GN518" s="4" t="str">
        <f ca="1">IFERROR(IF($B518&lt;&gt;"",VLOOKUP(GN$421,TabelleK15BI,8,FALSE),""),"")</f>
        <v/>
      </c>
      <c r="GO518" s="4" t="str">
        <f ca="1">IFERROR(IF($B518&lt;&gt;"",VLOOKUP(GO$421,TabelleK15BI,8,FALSE),""),"")</f>
        <v/>
      </c>
      <c r="GP518" s="4" t="str">
        <f ca="1">IFERROR(IF($B518&lt;&gt;"",VLOOKUP(GP$421,TabelleK15BI,8,FALSE),""),"")</f>
        <v/>
      </c>
      <c r="GQ518" s="4" t="str">
        <f ca="1">IFERROR(IF($B518&lt;&gt;"",VLOOKUP(GQ$421,TabelleK15BI,8,FALSE),""),"")</f>
        <v/>
      </c>
      <c r="GR518" s="4" t="str">
        <f ca="1">IFERROR(IF($B518&lt;&gt;"",VLOOKUP(GR$421,TabelleK15BI,8,FALSE),""),"")</f>
        <v/>
      </c>
      <c r="GS518" s="4" t="str">
        <f ca="1">IFERROR(IF($B518&lt;&gt;"",VLOOKUP(GS$421,TabelleK15BI,8,FALSE),""),"")</f>
        <v/>
      </c>
      <c r="GT518" s="4" t="str">
        <f ca="1">IFERROR(IF($B518&lt;&gt;"",VLOOKUP(GT$421,TabelleK15BI,8,FALSE),""),"")</f>
        <v/>
      </c>
      <c r="GU518" s="4" t="str">
        <f ca="1">IFERROR(IF($B518&lt;&gt;"",VLOOKUP(GU$421,TabelleK15BI,8,FALSE),""),"")</f>
        <v/>
      </c>
      <c r="GV518" s="4" t="str">
        <f ca="1">IFERROR(IF($B518&lt;&gt;"",VLOOKUP(GV$421,TabelleK15BI,8,FALSE),""),"")</f>
        <v/>
      </c>
      <c r="GW518" s="4" t="str">
        <f ca="1">IFERROR(IF($B518&lt;&gt;"",VLOOKUP(GW$421,TabelleK15BI,8,FALSE),""),"")</f>
        <v/>
      </c>
      <c r="GX518" s="4" t="str">
        <f ca="1">IFERROR(IF($B518&lt;&gt;"",VLOOKUP(GX$421,TabelleK15BI,8,FALSE),""),"")</f>
        <v/>
      </c>
      <c r="GY518" s="4" t="str">
        <f ca="1">IFERROR(IF($B518&lt;&gt;"",VLOOKUP(GY$421,TabelleK15BI,8,FALSE),""),"")</f>
        <v/>
      </c>
      <c r="GZ518" s="4" t="str">
        <f ca="1">IFERROR(IF($B518&lt;&gt;"",VLOOKUP(GZ$421,TabelleK15BI,8,FALSE),""),"")</f>
        <v/>
      </c>
      <c r="HA518" s="4" t="str">
        <f ca="1">IFERROR(IF($B518&lt;&gt;"",VLOOKUP(HA$421,TabelleK15BI,8,FALSE),""),"")</f>
        <v/>
      </c>
      <c r="HB518" s="4" t="str">
        <f ca="1">IFERROR(IF($B518&lt;&gt;"",VLOOKUP(HB$421,TabelleK15BI,8,FALSE),""),"")</f>
        <v/>
      </c>
      <c r="HC518" s="4" t="str">
        <f ca="1">IFERROR(IF($B518&lt;&gt;"",VLOOKUP(HC$421,TabelleK15BI,8,FALSE),""),"")</f>
        <v/>
      </c>
      <c r="HD518" s="4" t="str">
        <f ca="1">IFERROR(IF($B518&lt;&gt;"",VLOOKUP(HD$421,TabelleK15BI,8,FALSE),""),"")</f>
        <v/>
      </c>
      <c r="HE518" s="4" t="str">
        <f ca="1">IFERROR(IF($B518&lt;&gt;"",VLOOKUP(HE$421,TabelleK15BI,8,FALSE),""),"")</f>
        <v/>
      </c>
      <c r="HF518" s="4" t="str">
        <f ca="1">IFERROR(IF($B518&lt;&gt;"",VLOOKUP(HF$421,TabelleK15BI,8,FALSE),""),"")</f>
        <v/>
      </c>
      <c r="HG518" s="4" t="str">
        <f ca="1">IFERROR(IF($B518&lt;&gt;"",VLOOKUP(HG$421,TabelleK15BI,8,FALSE),""),"")</f>
        <v/>
      </c>
      <c r="HH518" s="4" t="str">
        <f ca="1">IFERROR(IF($B518&lt;&gt;"",VLOOKUP(HH$421,TabelleK15BI,8,FALSE),""),"")</f>
        <v/>
      </c>
      <c r="HI518" s="4" t="str">
        <f ca="1">IFERROR(IF($B518&lt;&gt;"",VLOOKUP(HI$421,TabelleK15BI,8,FALSE),""),"")</f>
        <v/>
      </c>
      <c r="HJ518" s="4" t="str">
        <f ca="1">IFERROR(IF($B518&lt;&gt;"",VLOOKUP(HJ$421,TabelleK15BI,8,FALSE),""),"")</f>
        <v/>
      </c>
      <c r="HK518" s="4" t="str">
        <f ca="1">IFERROR(IF($B518&lt;&gt;"",VLOOKUP(HK$421,TabelleK15BI,8,FALSE),""),"")</f>
        <v/>
      </c>
      <c r="HL518" s="4" t="str">
        <f ca="1">IFERROR(IF($B518&lt;&gt;"",VLOOKUP(HL$421,TabelleK15BI,8,FALSE),""),"")</f>
        <v/>
      </c>
      <c r="HM518" s="4" t="str">
        <f ca="1">IFERROR(IF($B518&lt;&gt;"",VLOOKUP(HM$421,TabelleK15BI,8,FALSE),""),"")</f>
        <v/>
      </c>
      <c r="HN518" s="4" t="str">
        <f ca="1">IFERROR(IF($B518&lt;&gt;"",VLOOKUP(HN$421,TabelleK15BI,8,FALSE),""),"")</f>
        <v/>
      </c>
      <c r="HO518" s="4" t="str">
        <f ca="1">IFERROR(IF($B518&lt;&gt;"",VLOOKUP(HO$421,TabelleK15BI,8,FALSE),""),"")</f>
        <v/>
      </c>
      <c r="HP518" s="4" t="str">
        <f ca="1">IFERROR(IF($B518&lt;&gt;"",VLOOKUP(HP$421,TabelleK15BI,8,FALSE),""),"")</f>
        <v/>
      </c>
      <c r="HQ518" s="4" t="str">
        <f ca="1">IFERROR(IF($B518&lt;&gt;"",VLOOKUP(HQ$421,TabelleK15BI,8,FALSE),""),"")</f>
        <v/>
      </c>
      <c r="HR518" s="4" t="str">
        <f ca="1">IFERROR(IF($B518&lt;&gt;"",VLOOKUP(HR$421,TabelleK15BI,8,FALSE),""),"")</f>
        <v/>
      </c>
      <c r="HS518" s="4" t="str">
        <f ca="1">IFERROR(IF($B518&lt;&gt;"",VLOOKUP(HS$421,TabelleK15BI,8,FALSE),""),"")</f>
        <v/>
      </c>
      <c r="HT518" s="4" t="str">
        <f ca="1">IFERROR(IF($B518&lt;&gt;"",VLOOKUP(HT$421,TabelleK15BI,8,FALSE),""),"")</f>
        <v/>
      </c>
      <c r="HU518" s="4" t="str">
        <f ca="1">IFERROR(IF($B518&lt;&gt;"",VLOOKUP(HU$421,TabelleK15BI,8,FALSE),""),"")</f>
        <v/>
      </c>
      <c r="HV518" s="4" t="str">
        <f ca="1">IFERROR(IF($B518&lt;&gt;"",VLOOKUP(HV$421,TabelleK15BI,8,FALSE),""),"")</f>
        <v/>
      </c>
      <c r="HW518" s="4" t="str">
        <f ca="1">IFERROR(IF($B518&lt;&gt;"",VLOOKUP(HW$421,TabelleK15BI,8,FALSE),""),"")</f>
        <v/>
      </c>
      <c r="HX518" s="4" t="str">
        <f ca="1">IFERROR(IF($B518&lt;&gt;"",VLOOKUP(HX$421,TabelleK15BI,8,FALSE),""),"")</f>
        <v/>
      </c>
      <c r="HY518" s="4" t="str">
        <f ca="1">IFERROR(IF($B518&lt;&gt;"",VLOOKUP(HY$421,TabelleK15BI,8,FALSE),""),"")</f>
        <v/>
      </c>
      <c r="HZ518" s="4" t="str">
        <f ca="1">IFERROR(IF($B518&lt;&gt;"",VLOOKUP(HZ$421,TabelleK15BI,8,FALSE),""),"")</f>
        <v/>
      </c>
      <c r="IA518" s="4" t="str">
        <f ca="1">IFERROR(IF($B518&lt;&gt;"",VLOOKUP(IA$421,TabelleK15BI,8,FALSE),""),"")</f>
        <v/>
      </c>
      <c r="IB518" s="4" t="str">
        <f ca="1">IFERROR(IF($B518&lt;&gt;"",VLOOKUP(IB$421,TabelleK15BI,8,FALSE),""),"")</f>
        <v/>
      </c>
      <c r="IC518" s="4" t="str">
        <f ca="1">IFERROR(IF($B518&lt;&gt;"",VLOOKUP(IC$421,TabelleK15BI,8,FALSE),""),"")</f>
        <v/>
      </c>
      <c r="ID518" s="4" t="str">
        <f ca="1">IFERROR(IF($B518&lt;&gt;"",VLOOKUP(ID$421,TabelleK15BI,8,FALSE),""),"")</f>
        <v/>
      </c>
      <c r="IE518" s="4" t="str">
        <f ca="1">IFERROR(IF($B518&lt;&gt;"",VLOOKUP(IE$421,TabelleK15BI,8,FALSE),""),"")</f>
        <v/>
      </c>
      <c r="IF518" s="4" t="str">
        <f ca="1">IFERROR(IF($B518&lt;&gt;"",VLOOKUP(IF$421,TabelleK15BI,8,FALSE),""),"")</f>
        <v/>
      </c>
      <c r="IG518" s="4" t="str">
        <f ca="1">IFERROR(IF($B518&lt;&gt;"",VLOOKUP(IG$421,TabelleK15BI,8,FALSE),""),"")</f>
        <v/>
      </c>
      <c r="IH518" s="4" t="str">
        <f ca="1">IFERROR(IF($B518&lt;&gt;"",VLOOKUP(IH$421,TabelleK15BI,8,FALSE),""),"")</f>
        <v/>
      </c>
      <c r="II518" s="4" t="str">
        <f ca="1">IFERROR(IF($B518&lt;&gt;"",VLOOKUP(II$421,TabelleK15BI,8,FALSE),""),"")</f>
        <v/>
      </c>
      <c r="IJ518" s="4" t="str">
        <f ca="1">IFERROR(IF($B518&lt;&gt;"",VLOOKUP(IJ$421,TabelleK15BI,8,FALSE),""),"")</f>
        <v/>
      </c>
      <c r="IK518" s="4" t="str">
        <f ca="1">IFERROR(IF($B518&lt;&gt;"",VLOOKUP(IK$421,TabelleK15BI,8,FALSE),""),"")</f>
        <v/>
      </c>
      <c r="IL518" s="4" t="str">
        <f ca="1">IFERROR(IF($B518&lt;&gt;"",VLOOKUP(IL$421,TabelleK15BI,8,FALSE),""),"")</f>
        <v/>
      </c>
      <c r="IM518" s="4" t="str">
        <f ca="1">IFERROR(IF($B518&lt;&gt;"",VLOOKUP(IM$421,TabelleK15BI,8,FALSE),""),"")</f>
        <v/>
      </c>
      <c r="IN518" s="4" t="str">
        <f ca="1">IFERROR(IF($B518&lt;&gt;"",VLOOKUP(IN$421,TabelleK15BI,8,FALSE),""),"")</f>
        <v/>
      </c>
      <c r="IO518" s="4" t="str">
        <f ca="1">IFERROR(IF($B518&lt;&gt;"",VLOOKUP(IO$421,TabelleK15BI,8,FALSE),""),"")</f>
        <v/>
      </c>
      <c r="IP518" s="4" t="str">
        <f ca="1">IFERROR(IF($B518&lt;&gt;"",VLOOKUP(IP$421,TabelleK15BI,8,FALSE),""),"")</f>
        <v/>
      </c>
      <c r="IQ518" s="4" t="str">
        <f ca="1">IFERROR(IF($B518&lt;&gt;"",VLOOKUP(IQ$421,TabelleK15BI,8,FALSE),""),"")</f>
        <v/>
      </c>
      <c r="IR518" s="4" t="str">
        <f ca="1">IFERROR(IF($B518&lt;&gt;"",VLOOKUP(IR$421,TabelleK15BI,8,FALSE),""),"")</f>
        <v/>
      </c>
      <c r="IS518" s="4" t="str">
        <f ca="1">IFERROR(IF($B518&lt;&gt;"",VLOOKUP(IS$421,TabelleK15BI,8,FALSE),""),"")</f>
        <v/>
      </c>
      <c r="IT518" s="4" t="str">
        <f ca="1">IFERROR(IF($B518&lt;&gt;"",VLOOKUP(IT$421,TabelleK15BI,8,FALSE),""),"")</f>
        <v/>
      </c>
      <c r="IU518" s="4" t="str">
        <f ca="1">IFERROR(IF($B518&lt;&gt;"",VLOOKUP(IU$421,TabelleK15BI,8,FALSE),""),"")</f>
        <v/>
      </c>
      <c r="IV518" s="4" t="str">
        <f ca="1">IFERROR(IF($B518&lt;&gt;"",VLOOKUP(IV$421,TabelleK15BI,8,FALSE),""),"")</f>
        <v/>
      </c>
      <c r="IW518" s="4" t="str">
        <f ca="1">IFERROR(IF($B518&lt;&gt;"",VLOOKUP(IW$421,TabelleK15BI,8,FALSE),""),"")</f>
        <v/>
      </c>
      <c r="IX518" s="4" t="str">
        <f ca="1">IFERROR(IF($B518&lt;&gt;"",VLOOKUP(IX$421,TabelleK15BI,8,FALSE),""),"")</f>
        <v/>
      </c>
      <c r="IY518" s="4" t="str">
        <f ca="1">IFERROR(IF($B518&lt;&gt;"",VLOOKUP(IY$421,TabelleK15BI,8,FALSE),""),"")</f>
        <v/>
      </c>
      <c r="IZ518" s="4" t="str">
        <f ca="1">IFERROR(IF($B518&lt;&gt;"",VLOOKUP(IZ$421,TabelleK15BI,8,FALSE),""),"")</f>
        <v/>
      </c>
      <c r="JA518" s="4" t="str">
        <f ca="1">IFERROR(IF($B518&lt;&gt;"",VLOOKUP(JA$421,TabelleK15BI,8,FALSE),""),"")</f>
        <v/>
      </c>
      <c r="JB518" s="4" t="str">
        <f ca="1">IFERROR(IF($B518&lt;&gt;"",VLOOKUP(JB$421,TabelleK15BI,8,FALSE),""),"")</f>
        <v/>
      </c>
      <c r="JC518" s="4" t="str">
        <f ca="1">IFERROR(IF($B518&lt;&gt;"",VLOOKUP(JC$421,TabelleK15BI,8,FALSE),""),"")</f>
        <v/>
      </c>
      <c r="JD518" s="4" t="str">
        <f ca="1">IFERROR(IF($B518&lt;&gt;"",VLOOKUP(JD$421,TabelleK15BI,8,FALSE),""),"")</f>
        <v/>
      </c>
      <c r="JE518" s="4" t="str">
        <f ca="1">IFERROR(IF($B518&lt;&gt;"",VLOOKUP(JE$421,TabelleK15BI,8,FALSE),""),"")</f>
        <v/>
      </c>
      <c r="JF518" s="4" t="str">
        <f ca="1">IFERROR(IF($B518&lt;&gt;"",VLOOKUP(JF$421,TabelleK15BI,8,FALSE),""),"")</f>
        <v/>
      </c>
      <c r="JG518" s="4" t="str">
        <f ca="1">IFERROR(IF($B518&lt;&gt;"",VLOOKUP(JG$421,TabelleK15BI,8,FALSE),""),"")</f>
        <v/>
      </c>
      <c r="JH518" s="4" t="str">
        <f ca="1">IFERROR(IF($B518&lt;&gt;"",VLOOKUP(JH$421,TabelleK15BI,8,FALSE),""),"")</f>
        <v/>
      </c>
      <c r="JI518" s="4" t="str">
        <f ca="1">IFERROR(IF($B518&lt;&gt;"",VLOOKUP(JI$421,TabelleK15BI,8,FALSE),""),"")</f>
        <v/>
      </c>
      <c r="JJ518" s="4" t="str">
        <f ca="1">IFERROR(IF($B518&lt;&gt;"",VLOOKUP(JJ$421,TabelleK15BI,8,FALSE),""),"")</f>
        <v/>
      </c>
      <c r="JK518" s="4" t="str">
        <f ca="1">IFERROR(IF($B518&lt;&gt;"",VLOOKUP(JK$421,TabelleK15BI,8,FALSE),""),"")</f>
        <v/>
      </c>
      <c r="JL518" s="4" t="str">
        <f ca="1">IFERROR(IF($B518&lt;&gt;"",VLOOKUP(JL$421,TabelleK15BI,8,FALSE),""),"")</f>
        <v/>
      </c>
      <c r="JM518" s="4" t="str">
        <f ca="1">IFERROR(IF($B518&lt;&gt;"",VLOOKUP(JM$421,TabelleK15BI,8,FALSE),""),"")</f>
        <v/>
      </c>
      <c r="JN518" s="4" t="str">
        <f ca="1">IFERROR(IF($B518&lt;&gt;"",VLOOKUP(JN$421,TabelleK15BI,8,FALSE),""),"")</f>
        <v/>
      </c>
      <c r="JO518" s="4" t="str">
        <f ca="1">IFERROR(IF($B518&lt;&gt;"",VLOOKUP(JO$421,TabelleK15BI,8,FALSE),""),"")</f>
        <v/>
      </c>
      <c r="JP518" s="4" t="str">
        <f ca="1">IFERROR(IF($B518&lt;&gt;"",VLOOKUP(JP$421,TabelleK15BI,8,FALSE),""),"")</f>
        <v/>
      </c>
      <c r="JQ518" s="4" t="str">
        <f ca="1">IFERROR(IF($B518&lt;&gt;"",VLOOKUP(JQ$421,TabelleK15BI,8,FALSE),""),"")</f>
        <v/>
      </c>
      <c r="JR518" s="4" t="str">
        <f ca="1">IFERROR(IF($B518&lt;&gt;"",VLOOKUP(JR$421,TabelleK15BI,8,FALSE),""),"")</f>
        <v/>
      </c>
      <c r="JS518" s="4" t="str">
        <f ca="1">IFERROR(IF($B518&lt;&gt;"",VLOOKUP(JS$421,TabelleK15BI,8,FALSE),""),"")</f>
        <v/>
      </c>
      <c r="JT518" s="4" t="str">
        <f ca="1">IFERROR(IF($B518&lt;&gt;"",VLOOKUP(JT$421,TabelleK15BI,8,FALSE),""),"")</f>
        <v/>
      </c>
      <c r="JU518" s="4" t="str">
        <f ca="1">IFERROR(IF($B518&lt;&gt;"",VLOOKUP(JU$421,TabelleK15BI,8,FALSE),""),"")</f>
        <v/>
      </c>
      <c r="JV518" s="4" t="str">
        <f ca="1">IFERROR(IF($B518&lt;&gt;"",VLOOKUP(JV$421,TabelleK15BI,8,FALSE),""),"")</f>
        <v/>
      </c>
      <c r="JW518" s="4" t="str">
        <f ca="1">IFERROR(IF($B518&lt;&gt;"",VLOOKUP(JW$421,TabelleK15BI,8,FALSE),""),"")</f>
        <v/>
      </c>
      <c r="JX518" s="4" t="str">
        <f ca="1">IFERROR(IF($B518&lt;&gt;"",VLOOKUP(JX$421,TabelleK15BI,8,FALSE),""),"")</f>
        <v/>
      </c>
      <c r="JY518" s="4" t="str">
        <f ca="1">IFERROR(IF($B518&lt;&gt;"",VLOOKUP(JY$421,TabelleK15BI,8,FALSE),""),"")</f>
        <v/>
      </c>
      <c r="JZ518" s="4" t="str">
        <f ca="1">IFERROR(IF($B518&lt;&gt;"",VLOOKUP(JZ$421,TabelleK15BI,8,FALSE),""),"")</f>
        <v/>
      </c>
      <c r="KA518" s="4" t="str">
        <f ca="1">IFERROR(IF($B518&lt;&gt;"",VLOOKUP(KA$421,TabelleK15BI,8,FALSE),""),"")</f>
        <v/>
      </c>
      <c r="KB518" s="4" t="str">
        <f ca="1">IFERROR(IF($B518&lt;&gt;"",VLOOKUP(KB$421,TabelleK15BI,8,FALSE),""),"")</f>
        <v/>
      </c>
      <c r="KC518" s="4" t="str">
        <f ca="1">IFERROR(IF($B518&lt;&gt;"",VLOOKUP(KC$421,TabelleK15BI,8,FALSE),""),"")</f>
        <v/>
      </c>
      <c r="KD518" s="4" t="str">
        <f ca="1">IFERROR(IF($B518&lt;&gt;"",VLOOKUP(KD$421,TabelleK15BI,8,FALSE),""),"")</f>
        <v/>
      </c>
      <c r="KE518" s="4" t="str">
        <f ca="1">IFERROR(IF($B518&lt;&gt;"",VLOOKUP(KE$421,TabelleK15BI,8,FALSE),""),"")</f>
        <v/>
      </c>
      <c r="KF518" s="4" t="str">
        <f ca="1">IFERROR(IF($B518&lt;&gt;"",VLOOKUP(KF$421,TabelleK15BI,8,FALSE),""),"")</f>
        <v/>
      </c>
      <c r="KG518" s="4" t="str">
        <f ca="1">IFERROR(IF($B518&lt;&gt;"",VLOOKUP(KG$421,TabelleK15BI,8,FALSE),""),"")</f>
        <v/>
      </c>
      <c r="KH518" s="4" t="str">
        <f ca="1">IFERROR(IF($B518&lt;&gt;"",VLOOKUP(KH$421,TabelleK15BI,8,FALSE),""),"")</f>
        <v/>
      </c>
      <c r="KI518" s="4" t="str">
        <f ca="1">IFERROR(IF($B518&lt;&gt;"",VLOOKUP(KI$421,TabelleK15BI,8,FALSE),""),"")</f>
        <v/>
      </c>
      <c r="KJ518" s="4" t="str">
        <f ca="1">IFERROR(IF($B518&lt;&gt;"",VLOOKUP(KJ$421,TabelleK15BI,8,FALSE),""),"")</f>
        <v/>
      </c>
      <c r="KK518" s="4" t="str">
        <f ca="1">IFERROR(IF($B518&lt;&gt;"",VLOOKUP(KK$421,TabelleK15BI,8,FALSE),""),"")</f>
        <v/>
      </c>
      <c r="KL518" s="4" t="str">
        <f ca="1">IFERROR(IF($B518&lt;&gt;"",VLOOKUP(KL$421,TabelleK15BI,8,FALSE),""),"")</f>
        <v/>
      </c>
      <c r="KM518" s="4" t="str">
        <f ca="1">IFERROR(IF($B518&lt;&gt;"",VLOOKUP(KM$421,TabelleK15BI,8,FALSE),""),"")</f>
        <v/>
      </c>
      <c r="KN518" s="4" t="str">
        <f ca="1">IFERROR(IF($B518&lt;&gt;"",VLOOKUP(KN$421,TabelleK15BI,8,FALSE),""),"")</f>
        <v/>
      </c>
      <c r="KO518" s="4" t="str">
        <f ca="1">IFERROR(IF($B518&lt;&gt;"",VLOOKUP(KO$421,TabelleK15BI,8,FALSE),""),"")</f>
        <v/>
      </c>
      <c r="KP518" s="4" t="str">
        <f ca="1">IFERROR(IF($B518&lt;&gt;"",VLOOKUP(KP$421,TabelleK15BI,8,FALSE),""),"")</f>
        <v/>
      </c>
      <c r="KQ518" s="4" t="str">
        <f ca="1">IFERROR(IF($B518&lt;&gt;"",VLOOKUP(KQ$421,TabelleK15BI,8,FALSE),""),"")</f>
        <v/>
      </c>
      <c r="KR518" s="4" t="str">
        <f>IFERROR(VLOOKUP($KR$421,TabelleK15BI,8,FALSE),"")</f>
        <v/>
      </c>
      <c r="KS518" s="4" t="str">
        <f>IFERROR(VLOOKUP($KS$421,TabelleK15BI,8,FALSE),"")</f>
        <v/>
      </c>
    </row>
    <row r="519" spans="2:305" ht="12.75" hidden="1" customHeight="1" x14ac:dyDescent="0.2">
      <c r="B519" s="138" t="str">
        <f t="shared" ca="1" si="215"/>
        <v/>
      </c>
      <c r="C519" s="4" t="str">
        <f ca="1">IFERROR(IF($B519&lt;&gt;"",VLOOKUP(C$421,TabelleK16BI,8,FALSE),""),"")</f>
        <v/>
      </c>
      <c r="D519" s="4" t="str">
        <f ca="1">IFERROR(IF($B519&lt;&gt;"",VLOOKUP(D$421,TabelleK16BI,8,FALSE),""),"")</f>
        <v/>
      </c>
      <c r="E519" s="4" t="str">
        <f ca="1">IFERROR(IF($B519&lt;&gt;"",VLOOKUP(E$421,TabelleK16BI,8,FALSE),""),"")</f>
        <v/>
      </c>
      <c r="F519" s="4" t="str">
        <f ca="1">IFERROR(IF($B519&lt;&gt;"",VLOOKUP(F$421,TabelleK16BI,8,FALSE),""),"")</f>
        <v/>
      </c>
      <c r="G519" s="4" t="str">
        <f ca="1">IFERROR(IF($B519&lt;&gt;"",VLOOKUP(G$421,TabelleK16BI,8,FALSE),""),"")</f>
        <v/>
      </c>
      <c r="H519" s="4" t="str">
        <f ca="1">IFERROR(IF($B519&lt;&gt;"",VLOOKUP(H$421,TabelleK16BI,8,FALSE),""),"")</f>
        <v/>
      </c>
      <c r="I519" s="4" t="str">
        <f ca="1">IFERROR(IF($B519&lt;&gt;"",VLOOKUP(I$421,TabelleK16BI,8,FALSE),""),"")</f>
        <v/>
      </c>
      <c r="J519" s="4" t="str">
        <f ca="1">IFERROR(IF($B519&lt;&gt;"",VLOOKUP(J$421,TabelleK16BI,8,FALSE),""),"")</f>
        <v/>
      </c>
      <c r="K519" s="4" t="str">
        <f ca="1">IFERROR(IF($B519&lt;&gt;"",VLOOKUP(K$421,TabelleK16BI,8,FALSE),""),"")</f>
        <v/>
      </c>
      <c r="L519" s="4" t="str">
        <f ca="1">IFERROR(IF($B519&lt;&gt;"",VLOOKUP(L$421,TabelleK16BI,8,FALSE),""),"")</f>
        <v/>
      </c>
      <c r="M519" s="4" t="str">
        <f ca="1">IFERROR(IF($B519&lt;&gt;"",VLOOKUP(M$421,TabelleK16BI,8,FALSE),""),"")</f>
        <v/>
      </c>
      <c r="N519" s="4" t="str">
        <f ca="1">IFERROR(IF($B519&lt;&gt;"",VLOOKUP(N$421,TabelleK16BI,8,FALSE),""),"")</f>
        <v/>
      </c>
      <c r="O519" s="4" t="str">
        <f ca="1">IFERROR(IF($B519&lt;&gt;"",VLOOKUP(O$421,TabelleK16BI,8,FALSE),""),"")</f>
        <v/>
      </c>
      <c r="P519" s="4" t="str">
        <f ca="1">IFERROR(IF($B519&lt;&gt;"",VLOOKUP(P$421,TabelleK16BI,8,FALSE),""),"")</f>
        <v/>
      </c>
      <c r="Q519" s="4" t="str">
        <f ca="1">IFERROR(IF($B519&lt;&gt;"",VLOOKUP(Q$421,TabelleK16BI,8,FALSE),""),"")</f>
        <v/>
      </c>
      <c r="R519" s="4" t="str">
        <f ca="1">IFERROR(IF($B519&lt;&gt;"",VLOOKUP(R$421,TabelleK16BI,8,FALSE),""),"")</f>
        <v/>
      </c>
      <c r="S519" s="4" t="str">
        <f ca="1">IFERROR(IF($B519&lt;&gt;"",VLOOKUP(S$421,TabelleK16BI,8,FALSE),""),"")</f>
        <v/>
      </c>
      <c r="T519" s="4" t="str">
        <f ca="1">IFERROR(IF($B519&lt;&gt;"",VLOOKUP(T$421,TabelleK16BI,8,FALSE),""),"")</f>
        <v/>
      </c>
      <c r="U519" s="4" t="str">
        <f ca="1">IFERROR(IF($B519&lt;&gt;"",VLOOKUP(U$421,TabelleK16BI,8,FALSE),""),"")</f>
        <v/>
      </c>
      <c r="V519" s="4" t="str">
        <f ca="1">IFERROR(IF($B519&lt;&gt;"",VLOOKUP(V$421,TabelleK16BI,8,FALSE),""),"")</f>
        <v/>
      </c>
      <c r="W519" s="4" t="str">
        <f ca="1">IFERROR(IF($B519&lt;&gt;"",VLOOKUP(W$421,TabelleK16BI,8,FALSE),""),"")</f>
        <v/>
      </c>
      <c r="X519" s="4" t="str">
        <f ca="1">IFERROR(IF($B519&lt;&gt;"",VLOOKUP(X$421,TabelleK16BI,8,FALSE),""),"")</f>
        <v/>
      </c>
      <c r="Y519" s="4" t="str">
        <f ca="1">IFERROR(IF($B519&lt;&gt;"",VLOOKUP(Y$421,TabelleK16BI,8,FALSE),""),"")</f>
        <v/>
      </c>
      <c r="Z519" s="4" t="str">
        <f ca="1">IFERROR(IF($B519&lt;&gt;"",VLOOKUP(Z$421,TabelleK16BI,8,FALSE),""),"")</f>
        <v/>
      </c>
      <c r="AA519" s="4" t="str">
        <f ca="1">IFERROR(IF($B519&lt;&gt;"",VLOOKUP(AA$421,TabelleK16BI,8,FALSE),""),"")</f>
        <v/>
      </c>
      <c r="AB519" s="4" t="str">
        <f ca="1">IFERROR(IF($B519&lt;&gt;"",VLOOKUP(AB$421,TabelleK16BI,8,FALSE),""),"")</f>
        <v/>
      </c>
      <c r="AC519" s="4" t="str">
        <f ca="1">IFERROR(IF($B519&lt;&gt;"",VLOOKUP(AC$421,TabelleK16BI,8,FALSE),""),"")</f>
        <v/>
      </c>
      <c r="AD519" s="4" t="str">
        <f ca="1">IFERROR(IF($B519&lt;&gt;"",VLOOKUP(AD$421,TabelleK16BI,8,FALSE),""),"")</f>
        <v/>
      </c>
      <c r="AE519" s="4" t="str">
        <f ca="1">IFERROR(IF($B519&lt;&gt;"",VLOOKUP(AE$421,TabelleK16BI,8,FALSE),""),"")</f>
        <v/>
      </c>
      <c r="AF519" s="4" t="str">
        <f ca="1">IFERROR(IF($B519&lt;&gt;"",VLOOKUP(AF$421,TabelleK16BI,8,FALSE),""),"")</f>
        <v/>
      </c>
      <c r="AG519" s="4" t="str">
        <f ca="1">IFERROR(IF($B519&lt;&gt;"",VLOOKUP(AG$421,TabelleK16BI,8,FALSE),""),"")</f>
        <v/>
      </c>
      <c r="AH519" s="4" t="str">
        <f ca="1">IFERROR(IF($B519&lt;&gt;"",VLOOKUP(AH$421,TabelleK16BI,8,FALSE),""),"")</f>
        <v/>
      </c>
      <c r="AI519" s="4" t="str">
        <f ca="1">IFERROR(IF($B519&lt;&gt;"",VLOOKUP(AI$421,TabelleK16BI,8,FALSE),""),"")</f>
        <v/>
      </c>
      <c r="AJ519" s="4" t="str">
        <f ca="1">IFERROR(IF($B519&lt;&gt;"",VLOOKUP(AJ$421,TabelleK16BI,8,FALSE),""),"")</f>
        <v/>
      </c>
      <c r="AK519" s="4" t="str">
        <f ca="1">IFERROR(IF($B519&lt;&gt;"",VLOOKUP(AK$421,TabelleK16BI,8,FALSE),""),"")</f>
        <v/>
      </c>
      <c r="AL519" s="4" t="str">
        <f ca="1">IFERROR(IF($B519&lt;&gt;"",VLOOKUP(AL$421,TabelleK16BI,8,FALSE),""),"")</f>
        <v/>
      </c>
      <c r="AM519" s="4" t="str">
        <f ca="1">IFERROR(IF($B519&lt;&gt;"",VLOOKUP(AM$421,TabelleK16BI,8,FALSE),""),"")</f>
        <v/>
      </c>
      <c r="AN519" s="4" t="str">
        <f ca="1">IFERROR(IF($B519&lt;&gt;"",VLOOKUP(AN$421,TabelleK16BI,8,FALSE),""),"")</f>
        <v/>
      </c>
      <c r="AO519" s="4" t="str">
        <f ca="1">IFERROR(IF($B519&lt;&gt;"",VLOOKUP(AO$421,TabelleK16BI,8,FALSE),""),"")</f>
        <v/>
      </c>
      <c r="AP519" s="4" t="str">
        <f ca="1">IFERROR(IF($B519&lt;&gt;"",VLOOKUP(AP$421,TabelleK16BI,8,FALSE),""),"")</f>
        <v/>
      </c>
      <c r="AQ519" s="4" t="str">
        <f ca="1">IFERROR(IF($B519&lt;&gt;"",VLOOKUP(AQ$421,TabelleK16BI,8,FALSE),""),"")</f>
        <v/>
      </c>
      <c r="AR519" s="4" t="str">
        <f ca="1">IFERROR(IF($B519&lt;&gt;"",VLOOKUP(AR$421,TabelleK16BI,8,FALSE),""),"")</f>
        <v/>
      </c>
      <c r="AS519" s="4" t="str">
        <f ca="1">IFERROR(IF($B519&lt;&gt;"",VLOOKUP(AS$421,TabelleK16BI,8,FALSE),""),"")</f>
        <v/>
      </c>
      <c r="AT519" s="4" t="str">
        <f ca="1">IFERROR(IF($B519&lt;&gt;"",VLOOKUP(AT$421,TabelleK16BI,8,FALSE),""),"")</f>
        <v/>
      </c>
      <c r="AU519" s="4" t="str">
        <f ca="1">IFERROR(IF($B519&lt;&gt;"",VLOOKUP(AU$421,TabelleK16BI,8,FALSE),""),"")</f>
        <v/>
      </c>
      <c r="AV519" s="4" t="str">
        <f ca="1">IFERROR(IF($B519&lt;&gt;"",VLOOKUP(AV$421,TabelleK16BI,8,FALSE),""),"")</f>
        <v/>
      </c>
      <c r="AW519" s="4" t="str">
        <f ca="1">IFERROR(IF($B519&lt;&gt;"",VLOOKUP(AW$421,TabelleK16BI,8,FALSE),""),"")</f>
        <v/>
      </c>
      <c r="AX519" s="4" t="str">
        <f ca="1">IFERROR(IF($B519&lt;&gt;"",VLOOKUP(AX$421,TabelleK16BI,8,FALSE),""),"")</f>
        <v/>
      </c>
      <c r="AY519" s="4" t="str">
        <f ca="1">IFERROR(IF($B519&lt;&gt;"",VLOOKUP(AY$421,TabelleK16BI,8,FALSE),""),"")</f>
        <v/>
      </c>
      <c r="AZ519" s="4" t="str">
        <f ca="1">IFERROR(IF($B519&lt;&gt;"",VLOOKUP(AZ$421,TabelleK16BI,8,FALSE),""),"")</f>
        <v/>
      </c>
      <c r="BA519" s="4" t="str">
        <f ca="1">IFERROR(IF($B519&lt;&gt;"",VLOOKUP(BA$421,TabelleK16BI,8,FALSE),""),"")</f>
        <v/>
      </c>
      <c r="BB519" s="4" t="str">
        <f ca="1">IFERROR(IF($B519&lt;&gt;"",VLOOKUP(BB$421,TabelleK16BI,8,FALSE),""),"")</f>
        <v/>
      </c>
      <c r="BC519" s="4" t="str">
        <f ca="1">IFERROR(IF($B519&lt;&gt;"",VLOOKUP(BC$421,TabelleK16BI,8,FALSE),""),"")</f>
        <v/>
      </c>
      <c r="BD519" s="4" t="str">
        <f ca="1">IFERROR(IF($B519&lt;&gt;"",VLOOKUP(BD$421,TabelleK16BI,8,FALSE),""),"")</f>
        <v/>
      </c>
      <c r="BE519" s="4" t="str">
        <f ca="1">IFERROR(IF($B519&lt;&gt;"",VLOOKUP(BE$421,TabelleK16BI,8,FALSE),""),"")</f>
        <v/>
      </c>
      <c r="BF519" s="4" t="str">
        <f ca="1">IFERROR(IF($B519&lt;&gt;"",VLOOKUP(BF$421,TabelleK16BI,8,FALSE),""),"")</f>
        <v/>
      </c>
      <c r="BG519" s="4" t="str">
        <f ca="1">IFERROR(IF($B519&lt;&gt;"",VLOOKUP(BG$421,TabelleK16BI,8,FALSE),""),"")</f>
        <v/>
      </c>
      <c r="BH519" s="4" t="str">
        <f ca="1">IFERROR(IF($B519&lt;&gt;"",VLOOKUP(BH$421,TabelleK16BI,8,FALSE),""),"")</f>
        <v/>
      </c>
      <c r="BI519" s="4" t="str">
        <f ca="1">IFERROR(IF($B519&lt;&gt;"",VLOOKUP(BI$421,TabelleK16BI,8,FALSE),""),"")</f>
        <v/>
      </c>
      <c r="BJ519" s="4" t="str">
        <f ca="1">IFERROR(IF($B519&lt;&gt;"",VLOOKUP(BJ$421,TabelleK16BI,8,FALSE),""),"")</f>
        <v/>
      </c>
      <c r="BK519" s="4" t="str">
        <f ca="1">IFERROR(IF($B519&lt;&gt;"",VLOOKUP(BK$421,TabelleK16BI,8,FALSE),""),"")</f>
        <v/>
      </c>
      <c r="BL519" s="4" t="str">
        <f ca="1">IFERROR(IF($B519&lt;&gt;"",VLOOKUP(BL$421,TabelleK16BI,8,FALSE),""),"")</f>
        <v/>
      </c>
      <c r="BM519" s="4" t="str">
        <f ca="1">IFERROR(IF($B519&lt;&gt;"",VLOOKUP(BM$421,TabelleK16BI,8,FALSE),""),"")</f>
        <v/>
      </c>
      <c r="BN519" s="4" t="str">
        <f ca="1">IFERROR(IF($B519&lt;&gt;"",VLOOKUP(BN$421,TabelleK16BI,8,FALSE),""),"")</f>
        <v/>
      </c>
      <c r="BO519" s="4" t="str">
        <f ca="1">IFERROR(IF($B519&lt;&gt;"",VLOOKUP(BO$421,TabelleK16BI,8,FALSE),""),"")</f>
        <v/>
      </c>
      <c r="BP519" s="4" t="str">
        <f ca="1">IFERROR(IF($B519&lt;&gt;"",VLOOKUP(BP$421,TabelleK16BI,8,FALSE),""),"")</f>
        <v/>
      </c>
      <c r="BQ519" s="4" t="str">
        <f ca="1">IFERROR(IF($B519&lt;&gt;"",VLOOKUP(BQ$421,TabelleK16BI,8,FALSE),""),"")</f>
        <v/>
      </c>
      <c r="BR519" s="4" t="str">
        <f ca="1">IFERROR(IF($B519&lt;&gt;"",VLOOKUP(BR$421,TabelleK16BI,8,FALSE),""),"")</f>
        <v/>
      </c>
      <c r="BS519" s="4" t="str">
        <f ca="1">IFERROR(IF($B519&lt;&gt;"",VLOOKUP(BS$421,TabelleK16BI,8,FALSE),""),"")</f>
        <v/>
      </c>
      <c r="BT519" s="4" t="str">
        <f ca="1">IFERROR(IF($B519&lt;&gt;"",VLOOKUP(BT$421,TabelleK16BI,8,FALSE),""),"")</f>
        <v/>
      </c>
      <c r="BU519" s="4" t="str">
        <f ca="1">IFERROR(IF($B519&lt;&gt;"",VLOOKUP(BU$421,TabelleK16BI,8,FALSE),""),"")</f>
        <v/>
      </c>
      <c r="BV519" s="4" t="str">
        <f ca="1">IFERROR(IF($B519&lt;&gt;"",VLOOKUP(BV$421,TabelleK16BI,8,FALSE),""),"")</f>
        <v/>
      </c>
      <c r="BW519" s="4" t="str">
        <f ca="1">IFERROR(IF($B519&lt;&gt;"",VLOOKUP(BW$421,TabelleK16BI,8,FALSE),""),"")</f>
        <v/>
      </c>
      <c r="BX519" s="4" t="str">
        <f ca="1">IFERROR(IF($B519&lt;&gt;"",VLOOKUP(BX$421,TabelleK16BI,8,FALSE),""),"")</f>
        <v/>
      </c>
      <c r="BY519" s="4" t="str">
        <f ca="1">IFERROR(IF($B519&lt;&gt;"",VLOOKUP(BY$421,TabelleK16BI,8,FALSE),""),"")</f>
        <v/>
      </c>
      <c r="BZ519" s="4" t="str">
        <f ca="1">IFERROR(IF($B519&lt;&gt;"",VLOOKUP(BZ$421,TabelleK16BI,8,FALSE),""),"")</f>
        <v/>
      </c>
      <c r="CA519" s="4" t="str">
        <f ca="1">IFERROR(IF($B519&lt;&gt;"",VLOOKUP(CA$421,TabelleK16BI,8,FALSE),""),"")</f>
        <v/>
      </c>
      <c r="CB519" s="4" t="str">
        <f ca="1">IFERROR(IF($B519&lt;&gt;"",VLOOKUP(CB$421,TabelleK16BI,8,FALSE),""),"")</f>
        <v/>
      </c>
      <c r="CC519" s="4" t="str">
        <f ca="1">IFERROR(IF($B519&lt;&gt;"",VLOOKUP(CC$421,TabelleK16BI,8,FALSE),""),"")</f>
        <v/>
      </c>
      <c r="CD519" s="4" t="str">
        <f ca="1">IFERROR(IF($B519&lt;&gt;"",VLOOKUP(CD$421,TabelleK16BI,8,FALSE),""),"")</f>
        <v/>
      </c>
      <c r="CE519" s="4" t="str">
        <f ca="1">IFERROR(IF($B519&lt;&gt;"",VLOOKUP(CE$421,TabelleK16BI,8,FALSE),""),"")</f>
        <v/>
      </c>
      <c r="CF519" s="4" t="str">
        <f ca="1">IFERROR(IF($B519&lt;&gt;"",VLOOKUP(CF$421,TabelleK16BI,8,FALSE),""),"")</f>
        <v/>
      </c>
      <c r="CG519" s="4" t="str">
        <f ca="1">IFERROR(IF($B519&lt;&gt;"",VLOOKUP(CG$421,TabelleK16BI,8,FALSE),""),"")</f>
        <v/>
      </c>
      <c r="CH519" s="4" t="str">
        <f ca="1">IFERROR(IF($B519&lt;&gt;"",VLOOKUP(CH$421,TabelleK16BI,8,FALSE),""),"")</f>
        <v/>
      </c>
      <c r="CI519" s="4" t="str">
        <f ca="1">IFERROR(IF($B519&lt;&gt;"",VLOOKUP(CI$421,TabelleK16BI,8,FALSE),""),"")</f>
        <v/>
      </c>
      <c r="CJ519" s="4" t="str">
        <f ca="1">IFERROR(IF($B519&lt;&gt;"",VLOOKUP(CJ$421,TabelleK16BI,8,FALSE),""),"")</f>
        <v/>
      </c>
      <c r="CK519" s="4" t="str">
        <f ca="1">IFERROR(IF($B519&lt;&gt;"",VLOOKUP(CK$421,TabelleK16BI,8,FALSE),""),"")</f>
        <v/>
      </c>
      <c r="CL519" s="4" t="str">
        <f ca="1">IFERROR(IF($B519&lt;&gt;"",VLOOKUP(CL$421,TabelleK16BI,8,FALSE),""),"")</f>
        <v/>
      </c>
      <c r="CM519" s="4" t="str">
        <f ca="1">IFERROR(IF($B519&lt;&gt;"",VLOOKUP(CM$421,TabelleK16BI,8,FALSE),""),"")</f>
        <v/>
      </c>
      <c r="CN519" s="4" t="str">
        <f ca="1">IFERROR(IF($B519&lt;&gt;"",VLOOKUP(CN$421,TabelleK16BI,8,FALSE),""),"")</f>
        <v/>
      </c>
      <c r="CO519" s="4" t="str">
        <f ca="1">IFERROR(IF($B519&lt;&gt;"",VLOOKUP(CO$421,TabelleK16BI,8,FALSE),""),"")</f>
        <v/>
      </c>
      <c r="CP519" s="4" t="str">
        <f ca="1">IFERROR(IF($B519&lt;&gt;"",VLOOKUP(CP$421,TabelleK16BI,8,FALSE),""),"")</f>
        <v/>
      </c>
      <c r="CQ519" s="4" t="str">
        <f ca="1">IFERROR(IF($B519&lt;&gt;"",VLOOKUP(CQ$421,TabelleK16BI,8,FALSE),""),"")</f>
        <v/>
      </c>
      <c r="CR519" s="4" t="str">
        <f ca="1">IFERROR(IF($B519&lt;&gt;"",VLOOKUP(CR$421,TabelleK16BI,8,FALSE),""),"")</f>
        <v/>
      </c>
      <c r="CS519" s="4" t="str">
        <f ca="1">IFERROR(IF($B519&lt;&gt;"",VLOOKUP(CS$421,TabelleK16BI,8,FALSE),""),"")</f>
        <v/>
      </c>
      <c r="CT519" s="4" t="str">
        <f ca="1">IFERROR(IF($B519&lt;&gt;"",VLOOKUP(CT$421,TabelleK16BI,8,FALSE),""),"")</f>
        <v/>
      </c>
      <c r="CU519" s="4" t="str">
        <f ca="1">IFERROR(IF($B519&lt;&gt;"",VLOOKUP(CU$421,TabelleK16BI,8,FALSE),""),"")</f>
        <v/>
      </c>
      <c r="CV519" s="4" t="str">
        <f ca="1">IFERROR(IF($B519&lt;&gt;"",VLOOKUP(CV$421,TabelleK16BI,8,FALSE),""),"")</f>
        <v/>
      </c>
      <c r="CW519" s="4" t="str">
        <f ca="1">IFERROR(IF($B519&lt;&gt;"",VLOOKUP(CW$421,TabelleK16BI,8,FALSE),""),"")</f>
        <v/>
      </c>
      <c r="CX519" s="4" t="str">
        <f ca="1">IFERROR(IF($B519&lt;&gt;"",VLOOKUP(CX$421,TabelleK16BI,8,FALSE),""),"")</f>
        <v/>
      </c>
      <c r="CY519" s="4" t="str">
        <f ca="1">IFERROR(IF($B519&lt;&gt;"",VLOOKUP(CY$421,TabelleK16BI,8,FALSE),""),"")</f>
        <v/>
      </c>
      <c r="CZ519" s="4" t="str">
        <f ca="1">IFERROR(IF($B519&lt;&gt;"",VLOOKUP(CZ$421,TabelleK16BI,8,FALSE),""),"")</f>
        <v/>
      </c>
      <c r="DA519" s="4" t="str">
        <f ca="1">IFERROR(IF($B519&lt;&gt;"",VLOOKUP(DA$421,TabelleK16BI,8,FALSE),""),"")</f>
        <v/>
      </c>
      <c r="DB519" s="4" t="str">
        <f ca="1">IFERROR(IF($B519&lt;&gt;"",VLOOKUP(DB$421,TabelleK16BI,8,FALSE),""),"")</f>
        <v/>
      </c>
      <c r="DC519" s="4" t="str">
        <f ca="1">IFERROR(IF($B519&lt;&gt;"",VLOOKUP(DC$421,TabelleK16BI,8,FALSE),""),"")</f>
        <v/>
      </c>
      <c r="DD519" s="4" t="str">
        <f ca="1">IFERROR(IF($B519&lt;&gt;"",VLOOKUP(DD$421,TabelleK16BI,8,FALSE),""),"")</f>
        <v/>
      </c>
      <c r="DE519" s="4" t="str">
        <f ca="1">IFERROR(IF($B519&lt;&gt;"",VLOOKUP(DE$421,TabelleK16BI,8,FALSE),""),"")</f>
        <v/>
      </c>
      <c r="DF519" s="4" t="str">
        <f ca="1">IFERROR(IF($B519&lt;&gt;"",VLOOKUP(DF$421,TabelleK16BI,8,FALSE),""),"")</f>
        <v/>
      </c>
      <c r="DG519" s="4" t="str">
        <f ca="1">IFERROR(IF($B519&lt;&gt;"",VLOOKUP(DG$421,TabelleK16BI,8,FALSE),""),"")</f>
        <v/>
      </c>
      <c r="DH519" s="4" t="str">
        <f ca="1">IFERROR(IF($B519&lt;&gt;"",VLOOKUP(DH$421,TabelleK16BI,8,FALSE),""),"")</f>
        <v/>
      </c>
      <c r="DI519" s="4" t="str">
        <f ca="1">IFERROR(IF($B519&lt;&gt;"",VLOOKUP(DI$421,TabelleK16BI,8,FALSE),""),"")</f>
        <v/>
      </c>
      <c r="DJ519" s="4" t="str">
        <f ca="1">IFERROR(IF($B519&lt;&gt;"",VLOOKUP(DJ$421,TabelleK16BI,8,FALSE),""),"")</f>
        <v/>
      </c>
      <c r="DK519" s="4" t="str">
        <f ca="1">IFERROR(IF($B519&lt;&gt;"",VLOOKUP(DK$421,TabelleK16BI,8,FALSE),""),"")</f>
        <v/>
      </c>
      <c r="DL519" s="4" t="str">
        <f ca="1">IFERROR(IF($B519&lt;&gt;"",VLOOKUP(DL$421,TabelleK16BI,8,FALSE),""),"")</f>
        <v/>
      </c>
      <c r="DM519" s="4" t="str">
        <f ca="1">IFERROR(IF($B519&lt;&gt;"",VLOOKUP(DM$421,TabelleK16BI,8,FALSE),""),"")</f>
        <v/>
      </c>
      <c r="DN519" s="4" t="str">
        <f ca="1">IFERROR(IF($B519&lt;&gt;"",VLOOKUP(DN$421,TabelleK16BI,8,FALSE),""),"")</f>
        <v/>
      </c>
      <c r="DO519" s="4" t="str">
        <f ca="1">IFERROR(IF($B519&lt;&gt;"",VLOOKUP(DO$421,TabelleK16BI,8,FALSE),""),"")</f>
        <v/>
      </c>
      <c r="DP519" s="4" t="str">
        <f ca="1">IFERROR(IF($B519&lt;&gt;"",VLOOKUP(DP$421,TabelleK16BI,8,FALSE),""),"")</f>
        <v/>
      </c>
      <c r="DQ519" s="4" t="str">
        <f ca="1">IFERROR(IF($B519&lt;&gt;"",VLOOKUP(DQ$421,TabelleK16BI,8,FALSE),""),"")</f>
        <v/>
      </c>
      <c r="DR519" s="4" t="str">
        <f ca="1">IFERROR(IF($B519&lt;&gt;"",VLOOKUP(DR$421,TabelleK16BI,8,FALSE),""),"")</f>
        <v/>
      </c>
      <c r="DS519" s="4" t="str">
        <f ca="1">IFERROR(IF($B519&lt;&gt;"",VLOOKUP(DS$421,TabelleK16BI,8,FALSE),""),"")</f>
        <v/>
      </c>
      <c r="DT519" s="4" t="str">
        <f ca="1">IFERROR(IF($B519&lt;&gt;"",VLOOKUP(DT$421,TabelleK16BI,8,FALSE),""),"")</f>
        <v/>
      </c>
      <c r="DU519" s="4" t="str">
        <f ca="1">IFERROR(IF($B519&lt;&gt;"",VLOOKUP(DU$421,TabelleK16BI,8,FALSE),""),"")</f>
        <v/>
      </c>
      <c r="DV519" s="4" t="str">
        <f ca="1">IFERROR(IF($B519&lt;&gt;"",VLOOKUP(DV$421,TabelleK16BI,8,FALSE),""),"")</f>
        <v/>
      </c>
      <c r="DW519" s="4" t="str">
        <f ca="1">IFERROR(IF($B519&lt;&gt;"",VLOOKUP(DW$421,TabelleK16BI,8,FALSE),""),"")</f>
        <v/>
      </c>
      <c r="DX519" s="4" t="str">
        <f ca="1">IFERROR(IF($B519&lt;&gt;"",VLOOKUP(DX$421,TabelleK16BI,8,FALSE),""),"")</f>
        <v/>
      </c>
      <c r="DY519" s="4" t="str">
        <f ca="1">IFERROR(IF($B519&lt;&gt;"",VLOOKUP(DY$421,TabelleK16BI,8,FALSE),""),"")</f>
        <v/>
      </c>
      <c r="DZ519" s="4" t="str">
        <f ca="1">IFERROR(IF($B519&lt;&gt;"",VLOOKUP(DZ$421,TabelleK16BI,8,FALSE),""),"")</f>
        <v/>
      </c>
      <c r="EA519" s="4" t="str">
        <f ca="1">IFERROR(IF($B519&lt;&gt;"",VLOOKUP(EA$421,TabelleK16BI,8,FALSE),""),"")</f>
        <v/>
      </c>
      <c r="EB519" s="4" t="str">
        <f ca="1">IFERROR(IF($B519&lt;&gt;"",VLOOKUP(EB$421,TabelleK16BI,8,FALSE),""),"")</f>
        <v/>
      </c>
      <c r="EC519" s="4" t="str">
        <f ca="1">IFERROR(IF($B519&lt;&gt;"",VLOOKUP(EC$421,TabelleK16BI,8,FALSE),""),"")</f>
        <v/>
      </c>
      <c r="ED519" s="4" t="str">
        <f ca="1">IFERROR(IF($B519&lt;&gt;"",VLOOKUP(ED$421,TabelleK16BI,8,FALSE),""),"")</f>
        <v/>
      </c>
      <c r="EE519" s="4" t="str">
        <f ca="1">IFERROR(IF($B519&lt;&gt;"",VLOOKUP(EE$421,TabelleK16BI,8,FALSE),""),"")</f>
        <v/>
      </c>
      <c r="EF519" s="4" t="str">
        <f ca="1">IFERROR(IF($B519&lt;&gt;"",VLOOKUP(EF$421,TabelleK16BI,8,FALSE),""),"")</f>
        <v/>
      </c>
      <c r="EG519" s="4" t="str">
        <f ca="1">IFERROR(IF($B519&lt;&gt;"",VLOOKUP(EG$421,TabelleK16BI,8,FALSE),""),"")</f>
        <v/>
      </c>
      <c r="EH519" s="4" t="str">
        <f ca="1">IFERROR(IF($B519&lt;&gt;"",VLOOKUP(EH$421,TabelleK16BI,8,FALSE),""),"")</f>
        <v/>
      </c>
      <c r="EI519" s="4" t="str">
        <f ca="1">IFERROR(IF($B519&lt;&gt;"",VLOOKUP(EI$421,TabelleK16BI,8,FALSE),""),"")</f>
        <v/>
      </c>
      <c r="EJ519" s="4" t="str">
        <f ca="1">IFERROR(IF($B519&lt;&gt;"",VLOOKUP(EJ$421,TabelleK16BI,8,FALSE),""),"")</f>
        <v/>
      </c>
      <c r="EK519" s="4" t="str">
        <f ca="1">IFERROR(IF($B519&lt;&gt;"",VLOOKUP(EK$421,TabelleK16BI,8,FALSE),""),"")</f>
        <v/>
      </c>
      <c r="EL519" s="4" t="str">
        <f ca="1">IFERROR(IF($B519&lt;&gt;"",VLOOKUP(EL$421,TabelleK16BI,8,FALSE),""),"")</f>
        <v/>
      </c>
      <c r="EM519" s="4" t="str">
        <f ca="1">IFERROR(IF($B519&lt;&gt;"",VLOOKUP(EM$421,TabelleK16BI,8,FALSE),""),"")</f>
        <v/>
      </c>
      <c r="EN519" s="4" t="str">
        <f ca="1">IFERROR(IF($B519&lt;&gt;"",VLOOKUP(EN$421,TabelleK16BI,8,FALSE),""),"")</f>
        <v/>
      </c>
      <c r="EO519" s="4" t="str">
        <f ca="1">IFERROR(IF($B519&lt;&gt;"",VLOOKUP(EO$421,TabelleK16BI,8,FALSE),""),"")</f>
        <v/>
      </c>
      <c r="EP519" s="4" t="str">
        <f ca="1">IFERROR(IF($B519&lt;&gt;"",VLOOKUP(EP$421,TabelleK16BI,8,FALSE),""),"")</f>
        <v/>
      </c>
      <c r="EQ519" s="4" t="str">
        <f ca="1">IFERROR(IF($B519&lt;&gt;"",VLOOKUP(EQ$421,TabelleK16BI,8,FALSE),""),"")</f>
        <v/>
      </c>
      <c r="ER519" s="4" t="str">
        <f ca="1">IFERROR(IF($B519&lt;&gt;"",VLOOKUP(ER$421,TabelleK16BI,8,FALSE),""),"")</f>
        <v/>
      </c>
      <c r="ES519" s="4" t="str">
        <f ca="1">IFERROR(IF($B519&lt;&gt;"",VLOOKUP(ES$421,TabelleK16BI,8,FALSE),""),"")</f>
        <v/>
      </c>
      <c r="ET519" s="4" t="str">
        <f ca="1">IFERROR(IF($B519&lt;&gt;"",VLOOKUP(ET$421,TabelleK16BI,8,FALSE),""),"")</f>
        <v/>
      </c>
      <c r="EU519" s="4" t="str">
        <f ca="1">IFERROR(IF($B519&lt;&gt;"",VLOOKUP(EU$421,TabelleK16BI,8,FALSE),""),"")</f>
        <v/>
      </c>
      <c r="EV519" s="4" t="str">
        <f ca="1">IFERROR(IF($B519&lt;&gt;"",VLOOKUP(EV$421,TabelleK16BI,8,FALSE),""),"")</f>
        <v/>
      </c>
      <c r="EW519" s="4" t="str">
        <f ca="1">IFERROR(IF($B519&lt;&gt;"",VLOOKUP(EW$421,TabelleK16BI,8,FALSE),""),"")</f>
        <v/>
      </c>
      <c r="EX519" s="4" t="str">
        <f ca="1">IFERROR(IF($B519&lt;&gt;"",VLOOKUP(EX$421,TabelleK16BI,8,FALSE),""),"")</f>
        <v/>
      </c>
      <c r="EY519" s="4" t="str">
        <f ca="1">IFERROR(IF($B519&lt;&gt;"",VLOOKUP(EY$421,TabelleK16BI,8,FALSE),""),"")</f>
        <v/>
      </c>
      <c r="EZ519" s="4" t="str">
        <f ca="1">IFERROR(IF($B519&lt;&gt;"",VLOOKUP(EZ$421,TabelleK16BI,8,FALSE),""),"")</f>
        <v/>
      </c>
      <c r="FA519" s="4" t="str">
        <f ca="1">IFERROR(IF($B519&lt;&gt;"",VLOOKUP(FA$421,TabelleK16BI,8,FALSE),""),"")</f>
        <v/>
      </c>
      <c r="FB519" s="4" t="str">
        <f ca="1">IFERROR(IF($B519&lt;&gt;"",VLOOKUP(FB$421,TabelleK16BI,8,FALSE),""),"")</f>
        <v/>
      </c>
      <c r="FC519" s="4" t="str">
        <f ca="1">IFERROR(IF($B519&lt;&gt;"",VLOOKUP(FC$421,TabelleK16BI,8,FALSE),""),"")</f>
        <v/>
      </c>
      <c r="FD519" s="4" t="str">
        <f ca="1">IFERROR(IF($B519&lt;&gt;"",VLOOKUP(FD$421,TabelleK16BI,8,FALSE),""),"")</f>
        <v/>
      </c>
      <c r="FE519" s="4" t="str">
        <f ca="1">IFERROR(IF($B519&lt;&gt;"",VLOOKUP(FE$421,TabelleK16BI,8,FALSE),""),"")</f>
        <v/>
      </c>
      <c r="FF519" s="4" t="str">
        <f ca="1">IFERROR(IF($B519&lt;&gt;"",VLOOKUP(FF$421,TabelleK16BI,8,FALSE),""),"")</f>
        <v/>
      </c>
      <c r="FG519" s="4" t="str">
        <f ca="1">IFERROR(IF($B519&lt;&gt;"",VLOOKUP(FG$421,TabelleK16BI,8,FALSE),""),"")</f>
        <v/>
      </c>
      <c r="FH519" s="4" t="str">
        <f ca="1">IFERROR(IF($B519&lt;&gt;"",VLOOKUP(FH$421,TabelleK16BI,8,FALSE),""),"")</f>
        <v/>
      </c>
      <c r="FI519" s="4" t="str">
        <f ca="1">IFERROR(IF($B519&lt;&gt;"",VLOOKUP(FI$421,TabelleK16BI,8,FALSE),""),"")</f>
        <v/>
      </c>
      <c r="FJ519" s="4" t="str">
        <f ca="1">IFERROR(IF($B519&lt;&gt;"",VLOOKUP(FJ$421,TabelleK16BI,8,FALSE),""),"")</f>
        <v/>
      </c>
      <c r="FK519" s="4" t="str">
        <f ca="1">IFERROR(IF($B519&lt;&gt;"",VLOOKUP(FK$421,TabelleK16BI,8,FALSE),""),"")</f>
        <v/>
      </c>
      <c r="FL519" s="4" t="str">
        <f ca="1">IFERROR(IF($B519&lt;&gt;"",VLOOKUP(FL$421,TabelleK16BI,8,FALSE),""),"")</f>
        <v/>
      </c>
      <c r="FM519" s="4" t="str">
        <f ca="1">IFERROR(IF($B519&lt;&gt;"",VLOOKUP(FM$421,TabelleK16BI,8,FALSE),""),"")</f>
        <v/>
      </c>
      <c r="FN519" s="4" t="str">
        <f ca="1">IFERROR(IF($B519&lt;&gt;"",VLOOKUP(FN$421,TabelleK16BI,8,FALSE),""),"")</f>
        <v/>
      </c>
      <c r="FO519" s="4" t="str">
        <f ca="1">IFERROR(IF($B519&lt;&gt;"",VLOOKUP(FO$421,TabelleK16BI,8,FALSE),""),"")</f>
        <v/>
      </c>
      <c r="FP519" s="4" t="str">
        <f ca="1">IFERROR(IF($B519&lt;&gt;"",VLOOKUP(FP$421,TabelleK16BI,8,FALSE),""),"")</f>
        <v/>
      </c>
      <c r="FQ519" s="4" t="str">
        <f ca="1">IFERROR(IF($B519&lt;&gt;"",VLOOKUP(FQ$421,TabelleK16BI,8,FALSE),""),"")</f>
        <v/>
      </c>
      <c r="FR519" s="4" t="str">
        <f ca="1">IFERROR(IF($B519&lt;&gt;"",VLOOKUP(FR$421,TabelleK16BI,8,FALSE),""),"")</f>
        <v/>
      </c>
      <c r="FS519" s="4" t="str">
        <f ca="1">IFERROR(IF($B519&lt;&gt;"",VLOOKUP(FS$421,TabelleK16BI,8,FALSE),""),"")</f>
        <v/>
      </c>
      <c r="FT519" s="4" t="str">
        <f ca="1">IFERROR(IF($B519&lt;&gt;"",VLOOKUP(FT$421,TabelleK16BI,8,FALSE),""),"")</f>
        <v/>
      </c>
      <c r="FU519" s="4" t="str">
        <f ca="1">IFERROR(IF($B519&lt;&gt;"",VLOOKUP(FU$421,TabelleK16BI,8,FALSE),""),"")</f>
        <v/>
      </c>
      <c r="FV519" s="4" t="str">
        <f ca="1">IFERROR(IF($B519&lt;&gt;"",VLOOKUP(FV$421,TabelleK16BI,8,FALSE),""),"")</f>
        <v/>
      </c>
      <c r="FW519" s="4" t="str">
        <f ca="1">IFERROR(IF($B519&lt;&gt;"",VLOOKUP(FW$421,TabelleK16BI,8,FALSE),""),"")</f>
        <v/>
      </c>
      <c r="FX519" s="4" t="str">
        <f ca="1">IFERROR(IF($B519&lt;&gt;"",VLOOKUP(FX$421,TabelleK16BI,8,FALSE),""),"")</f>
        <v/>
      </c>
      <c r="FY519" s="4" t="str">
        <f ca="1">IFERROR(IF($B519&lt;&gt;"",VLOOKUP(FY$421,TabelleK16BI,8,FALSE),""),"")</f>
        <v/>
      </c>
      <c r="FZ519" s="4" t="str">
        <f ca="1">IFERROR(IF($B519&lt;&gt;"",VLOOKUP(FZ$421,TabelleK16BI,8,FALSE),""),"")</f>
        <v/>
      </c>
      <c r="GA519" s="4" t="str">
        <f ca="1">IFERROR(IF($B519&lt;&gt;"",VLOOKUP(GA$421,TabelleK16BI,8,FALSE),""),"")</f>
        <v/>
      </c>
      <c r="GB519" s="4" t="str">
        <f ca="1">IFERROR(IF($B519&lt;&gt;"",VLOOKUP(GB$421,TabelleK16BI,8,FALSE),""),"")</f>
        <v/>
      </c>
      <c r="GC519" s="4" t="str">
        <f ca="1">IFERROR(IF($B519&lt;&gt;"",VLOOKUP(GC$421,TabelleK16BI,8,FALSE),""),"")</f>
        <v/>
      </c>
      <c r="GD519" s="4" t="str">
        <f ca="1">IFERROR(IF($B519&lt;&gt;"",VLOOKUP(GD$421,TabelleK16BI,8,FALSE),""),"")</f>
        <v/>
      </c>
      <c r="GE519" s="4" t="str">
        <f ca="1">IFERROR(IF($B519&lt;&gt;"",VLOOKUP(GE$421,TabelleK16BI,8,FALSE),""),"")</f>
        <v/>
      </c>
      <c r="GF519" s="4" t="str">
        <f ca="1">IFERROR(IF($B519&lt;&gt;"",VLOOKUP(GF$421,TabelleK16BI,8,FALSE),""),"")</f>
        <v/>
      </c>
      <c r="GG519" s="4" t="str">
        <f ca="1">IFERROR(IF($B519&lt;&gt;"",VLOOKUP(GG$421,TabelleK16BI,8,FALSE),""),"")</f>
        <v/>
      </c>
      <c r="GH519" s="4" t="str">
        <f ca="1">IFERROR(IF($B519&lt;&gt;"",VLOOKUP(GH$421,TabelleK16BI,8,FALSE),""),"")</f>
        <v/>
      </c>
      <c r="GI519" s="4" t="str">
        <f ca="1">IFERROR(IF($B519&lt;&gt;"",VLOOKUP(GI$421,TabelleK16BI,8,FALSE),""),"")</f>
        <v/>
      </c>
      <c r="GJ519" s="4" t="str">
        <f ca="1">IFERROR(IF($B519&lt;&gt;"",VLOOKUP(GJ$421,TabelleK16BI,8,FALSE),""),"")</f>
        <v/>
      </c>
      <c r="GK519" s="4" t="str">
        <f ca="1">IFERROR(IF($B519&lt;&gt;"",VLOOKUP(GK$421,TabelleK16BI,8,FALSE),""),"")</f>
        <v/>
      </c>
      <c r="GL519" s="4" t="str">
        <f ca="1">IFERROR(IF($B519&lt;&gt;"",VLOOKUP(GL$421,TabelleK16BI,8,FALSE),""),"")</f>
        <v/>
      </c>
      <c r="GM519" s="4" t="str">
        <f ca="1">IFERROR(IF($B519&lt;&gt;"",VLOOKUP(GM$421,TabelleK16BI,8,FALSE),""),"")</f>
        <v/>
      </c>
      <c r="GN519" s="4" t="str">
        <f ca="1">IFERROR(IF($B519&lt;&gt;"",VLOOKUP(GN$421,TabelleK16BI,8,FALSE),""),"")</f>
        <v/>
      </c>
      <c r="GO519" s="4" t="str">
        <f ca="1">IFERROR(IF($B519&lt;&gt;"",VLOOKUP(GO$421,TabelleK16BI,8,FALSE),""),"")</f>
        <v/>
      </c>
      <c r="GP519" s="4" t="str">
        <f ca="1">IFERROR(IF($B519&lt;&gt;"",VLOOKUP(GP$421,TabelleK16BI,8,FALSE),""),"")</f>
        <v/>
      </c>
      <c r="GQ519" s="4" t="str">
        <f ca="1">IFERROR(IF($B519&lt;&gt;"",VLOOKUP(GQ$421,TabelleK16BI,8,FALSE),""),"")</f>
        <v/>
      </c>
      <c r="GR519" s="4" t="str">
        <f ca="1">IFERROR(IF($B519&lt;&gt;"",VLOOKUP(GR$421,TabelleK16BI,8,FALSE),""),"")</f>
        <v/>
      </c>
      <c r="GS519" s="4" t="str">
        <f ca="1">IFERROR(IF($B519&lt;&gt;"",VLOOKUP(GS$421,TabelleK16BI,8,FALSE),""),"")</f>
        <v/>
      </c>
      <c r="GT519" s="4" t="str">
        <f ca="1">IFERROR(IF($B519&lt;&gt;"",VLOOKUP(GT$421,TabelleK16BI,8,FALSE),""),"")</f>
        <v/>
      </c>
      <c r="GU519" s="4" t="str">
        <f ca="1">IFERROR(IF($B519&lt;&gt;"",VLOOKUP(GU$421,TabelleK16BI,8,FALSE),""),"")</f>
        <v/>
      </c>
      <c r="GV519" s="4" t="str">
        <f ca="1">IFERROR(IF($B519&lt;&gt;"",VLOOKUP(GV$421,TabelleK16BI,8,FALSE),""),"")</f>
        <v/>
      </c>
      <c r="GW519" s="4" t="str">
        <f ca="1">IFERROR(IF($B519&lt;&gt;"",VLOOKUP(GW$421,TabelleK16BI,8,FALSE),""),"")</f>
        <v/>
      </c>
      <c r="GX519" s="4" t="str">
        <f ca="1">IFERROR(IF($B519&lt;&gt;"",VLOOKUP(GX$421,TabelleK16BI,8,FALSE),""),"")</f>
        <v/>
      </c>
      <c r="GY519" s="4" t="str">
        <f ca="1">IFERROR(IF($B519&lt;&gt;"",VLOOKUP(GY$421,TabelleK16BI,8,FALSE),""),"")</f>
        <v/>
      </c>
      <c r="GZ519" s="4" t="str">
        <f ca="1">IFERROR(IF($B519&lt;&gt;"",VLOOKUP(GZ$421,TabelleK16BI,8,FALSE),""),"")</f>
        <v/>
      </c>
      <c r="HA519" s="4" t="str">
        <f ca="1">IFERROR(IF($B519&lt;&gt;"",VLOOKUP(HA$421,TabelleK16BI,8,FALSE),""),"")</f>
        <v/>
      </c>
      <c r="HB519" s="4" t="str">
        <f ca="1">IFERROR(IF($B519&lt;&gt;"",VLOOKUP(HB$421,TabelleK16BI,8,FALSE),""),"")</f>
        <v/>
      </c>
      <c r="HC519" s="4" t="str">
        <f ca="1">IFERROR(IF($B519&lt;&gt;"",VLOOKUP(HC$421,TabelleK16BI,8,FALSE),""),"")</f>
        <v/>
      </c>
      <c r="HD519" s="4" t="str">
        <f ca="1">IFERROR(IF($B519&lt;&gt;"",VLOOKUP(HD$421,TabelleK16BI,8,FALSE),""),"")</f>
        <v/>
      </c>
      <c r="HE519" s="4" t="str">
        <f ca="1">IFERROR(IF($B519&lt;&gt;"",VLOOKUP(HE$421,TabelleK16BI,8,FALSE),""),"")</f>
        <v/>
      </c>
      <c r="HF519" s="4" t="str">
        <f ca="1">IFERROR(IF($B519&lt;&gt;"",VLOOKUP(HF$421,TabelleK16BI,8,FALSE),""),"")</f>
        <v/>
      </c>
      <c r="HG519" s="4" t="str">
        <f ca="1">IFERROR(IF($B519&lt;&gt;"",VLOOKUP(HG$421,TabelleK16BI,8,FALSE),""),"")</f>
        <v/>
      </c>
      <c r="HH519" s="4" t="str">
        <f ca="1">IFERROR(IF($B519&lt;&gt;"",VLOOKUP(HH$421,TabelleK16BI,8,FALSE),""),"")</f>
        <v/>
      </c>
      <c r="HI519" s="4" t="str">
        <f ca="1">IFERROR(IF($B519&lt;&gt;"",VLOOKUP(HI$421,TabelleK16BI,8,FALSE),""),"")</f>
        <v/>
      </c>
      <c r="HJ519" s="4" t="str">
        <f ca="1">IFERROR(IF($B519&lt;&gt;"",VLOOKUP(HJ$421,TabelleK16BI,8,FALSE),""),"")</f>
        <v/>
      </c>
      <c r="HK519" s="4" t="str">
        <f ca="1">IFERROR(IF($B519&lt;&gt;"",VLOOKUP(HK$421,TabelleK16BI,8,FALSE),""),"")</f>
        <v/>
      </c>
      <c r="HL519" s="4" t="str">
        <f ca="1">IFERROR(IF($B519&lt;&gt;"",VLOOKUP(HL$421,TabelleK16BI,8,FALSE),""),"")</f>
        <v/>
      </c>
      <c r="HM519" s="4" t="str">
        <f ca="1">IFERROR(IF($B519&lt;&gt;"",VLOOKUP(HM$421,TabelleK16BI,8,FALSE),""),"")</f>
        <v/>
      </c>
      <c r="HN519" s="4" t="str">
        <f ca="1">IFERROR(IF($B519&lt;&gt;"",VLOOKUP(HN$421,TabelleK16BI,8,FALSE),""),"")</f>
        <v/>
      </c>
      <c r="HO519" s="4" t="str">
        <f ca="1">IFERROR(IF($B519&lt;&gt;"",VLOOKUP(HO$421,TabelleK16BI,8,FALSE),""),"")</f>
        <v/>
      </c>
      <c r="HP519" s="4" t="str">
        <f ca="1">IFERROR(IF($B519&lt;&gt;"",VLOOKUP(HP$421,TabelleK16BI,8,FALSE),""),"")</f>
        <v/>
      </c>
      <c r="HQ519" s="4" t="str">
        <f ca="1">IFERROR(IF($B519&lt;&gt;"",VLOOKUP(HQ$421,TabelleK16BI,8,FALSE),""),"")</f>
        <v/>
      </c>
      <c r="HR519" s="4" t="str">
        <f ca="1">IFERROR(IF($B519&lt;&gt;"",VLOOKUP(HR$421,TabelleK16BI,8,FALSE),""),"")</f>
        <v/>
      </c>
      <c r="HS519" s="4" t="str">
        <f ca="1">IFERROR(IF($B519&lt;&gt;"",VLOOKUP(HS$421,TabelleK16BI,8,FALSE),""),"")</f>
        <v/>
      </c>
      <c r="HT519" s="4" t="str">
        <f ca="1">IFERROR(IF($B519&lt;&gt;"",VLOOKUP(HT$421,TabelleK16BI,8,FALSE),""),"")</f>
        <v/>
      </c>
      <c r="HU519" s="4" t="str">
        <f ca="1">IFERROR(IF($B519&lt;&gt;"",VLOOKUP(HU$421,TabelleK16BI,8,FALSE),""),"")</f>
        <v/>
      </c>
      <c r="HV519" s="4" t="str">
        <f ca="1">IFERROR(IF($B519&lt;&gt;"",VLOOKUP(HV$421,TabelleK16BI,8,FALSE),""),"")</f>
        <v/>
      </c>
      <c r="HW519" s="4" t="str">
        <f ca="1">IFERROR(IF($B519&lt;&gt;"",VLOOKUP(HW$421,TabelleK16BI,8,FALSE),""),"")</f>
        <v/>
      </c>
      <c r="HX519" s="4" t="str">
        <f ca="1">IFERROR(IF($B519&lt;&gt;"",VLOOKUP(HX$421,TabelleK16BI,8,FALSE),""),"")</f>
        <v/>
      </c>
      <c r="HY519" s="4" t="str">
        <f ca="1">IFERROR(IF($B519&lt;&gt;"",VLOOKUP(HY$421,TabelleK16BI,8,FALSE),""),"")</f>
        <v/>
      </c>
      <c r="HZ519" s="4" t="str">
        <f ca="1">IFERROR(IF($B519&lt;&gt;"",VLOOKUP(HZ$421,TabelleK16BI,8,FALSE),""),"")</f>
        <v/>
      </c>
      <c r="IA519" s="4" t="str">
        <f ca="1">IFERROR(IF($B519&lt;&gt;"",VLOOKUP(IA$421,TabelleK16BI,8,FALSE),""),"")</f>
        <v/>
      </c>
      <c r="IB519" s="4" t="str">
        <f ca="1">IFERROR(IF($B519&lt;&gt;"",VLOOKUP(IB$421,TabelleK16BI,8,FALSE),""),"")</f>
        <v/>
      </c>
      <c r="IC519" s="4" t="str">
        <f ca="1">IFERROR(IF($B519&lt;&gt;"",VLOOKUP(IC$421,TabelleK16BI,8,FALSE),""),"")</f>
        <v/>
      </c>
      <c r="ID519" s="4" t="str">
        <f ca="1">IFERROR(IF($B519&lt;&gt;"",VLOOKUP(ID$421,TabelleK16BI,8,FALSE),""),"")</f>
        <v/>
      </c>
      <c r="IE519" s="4" t="str">
        <f ca="1">IFERROR(IF($B519&lt;&gt;"",VLOOKUP(IE$421,TabelleK16BI,8,FALSE),""),"")</f>
        <v/>
      </c>
      <c r="IF519" s="4" t="str">
        <f ca="1">IFERROR(IF($B519&lt;&gt;"",VLOOKUP(IF$421,TabelleK16BI,8,FALSE),""),"")</f>
        <v/>
      </c>
      <c r="IG519" s="4" t="str">
        <f ca="1">IFERROR(IF($B519&lt;&gt;"",VLOOKUP(IG$421,TabelleK16BI,8,FALSE),""),"")</f>
        <v/>
      </c>
      <c r="IH519" s="4" t="str">
        <f ca="1">IFERROR(IF($B519&lt;&gt;"",VLOOKUP(IH$421,TabelleK16BI,8,FALSE),""),"")</f>
        <v/>
      </c>
      <c r="II519" s="4" t="str">
        <f ca="1">IFERROR(IF($B519&lt;&gt;"",VLOOKUP(II$421,TabelleK16BI,8,FALSE),""),"")</f>
        <v/>
      </c>
      <c r="IJ519" s="4" t="str">
        <f ca="1">IFERROR(IF($B519&lt;&gt;"",VLOOKUP(IJ$421,TabelleK16BI,8,FALSE),""),"")</f>
        <v/>
      </c>
      <c r="IK519" s="4" t="str">
        <f ca="1">IFERROR(IF($B519&lt;&gt;"",VLOOKUP(IK$421,TabelleK16BI,8,FALSE),""),"")</f>
        <v/>
      </c>
      <c r="IL519" s="4" t="str">
        <f ca="1">IFERROR(IF($B519&lt;&gt;"",VLOOKUP(IL$421,TabelleK16BI,8,FALSE),""),"")</f>
        <v/>
      </c>
      <c r="IM519" s="4" t="str">
        <f ca="1">IFERROR(IF($B519&lt;&gt;"",VLOOKUP(IM$421,TabelleK16BI,8,FALSE),""),"")</f>
        <v/>
      </c>
      <c r="IN519" s="4" t="str">
        <f ca="1">IFERROR(IF($B519&lt;&gt;"",VLOOKUP(IN$421,TabelleK16BI,8,FALSE),""),"")</f>
        <v/>
      </c>
      <c r="IO519" s="4" t="str">
        <f ca="1">IFERROR(IF($B519&lt;&gt;"",VLOOKUP(IO$421,TabelleK16BI,8,FALSE),""),"")</f>
        <v/>
      </c>
      <c r="IP519" s="4" t="str">
        <f ca="1">IFERROR(IF($B519&lt;&gt;"",VLOOKUP(IP$421,TabelleK16BI,8,FALSE),""),"")</f>
        <v/>
      </c>
      <c r="IQ519" s="4" t="str">
        <f ca="1">IFERROR(IF($B519&lt;&gt;"",VLOOKUP(IQ$421,TabelleK16BI,8,FALSE),""),"")</f>
        <v/>
      </c>
      <c r="IR519" s="4" t="str">
        <f ca="1">IFERROR(IF($B519&lt;&gt;"",VLOOKUP(IR$421,TabelleK16BI,8,FALSE),""),"")</f>
        <v/>
      </c>
      <c r="IS519" s="4" t="str">
        <f ca="1">IFERROR(IF($B519&lt;&gt;"",VLOOKUP(IS$421,TabelleK16BI,8,FALSE),""),"")</f>
        <v/>
      </c>
      <c r="IT519" s="4" t="str">
        <f ca="1">IFERROR(IF($B519&lt;&gt;"",VLOOKUP(IT$421,TabelleK16BI,8,FALSE),""),"")</f>
        <v/>
      </c>
      <c r="IU519" s="4" t="str">
        <f ca="1">IFERROR(IF($B519&lt;&gt;"",VLOOKUP(IU$421,TabelleK16BI,8,FALSE),""),"")</f>
        <v/>
      </c>
      <c r="IV519" s="4" t="str">
        <f ca="1">IFERROR(IF($B519&lt;&gt;"",VLOOKUP(IV$421,TabelleK16BI,8,FALSE),""),"")</f>
        <v/>
      </c>
      <c r="IW519" s="4" t="str">
        <f ca="1">IFERROR(IF($B519&lt;&gt;"",VLOOKUP(IW$421,TabelleK16BI,8,FALSE),""),"")</f>
        <v/>
      </c>
      <c r="IX519" s="4" t="str">
        <f ca="1">IFERROR(IF($B519&lt;&gt;"",VLOOKUP(IX$421,TabelleK16BI,8,FALSE),""),"")</f>
        <v/>
      </c>
      <c r="IY519" s="4" t="str">
        <f ca="1">IFERROR(IF($B519&lt;&gt;"",VLOOKUP(IY$421,TabelleK16BI,8,FALSE),""),"")</f>
        <v/>
      </c>
      <c r="IZ519" s="4" t="str">
        <f ca="1">IFERROR(IF($B519&lt;&gt;"",VLOOKUP(IZ$421,TabelleK16BI,8,FALSE),""),"")</f>
        <v/>
      </c>
      <c r="JA519" s="4" t="str">
        <f ca="1">IFERROR(IF($B519&lt;&gt;"",VLOOKUP(JA$421,TabelleK16BI,8,FALSE),""),"")</f>
        <v/>
      </c>
      <c r="JB519" s="4" t="str">
        <f ca="1">IFERROR(IF($B519&lt;&gt;"",VLOOKUP(JB$421,TabelleK16BI,8,FALSE),""),"")</f>
        <v/>
      </c>
      <c r="JC519" s="4" t="str">
        <f ca="1">IFERROR(IF($B519&lt;&gt;"",VLOOKUP(JC$421,TabelleK16BI,8,FALSE),""),"")</f>
        <v/>
      </c>
      <c r="JD519" s="4" t="str">
        <f ca="1">IFERROR(IF($B519&lt;&gt;"",VLOOKUP(JD$421,TabelleK16BI,8,FALSE),""),"")</f>
        <v/>
      </c>
      <c r="JE519" s="4" t="str">
        <f ca="1">IFERROR(IF($B519&lt;&gt;"",VLOOKUP(JE$421,TabelleK16BI,8,FALSE),""),"")</f>
        <v/>
      </c>
      <c r="JF519" s="4" t="str">
        <f ca="1">IFERROR(IF($B519&lt;&gt;"",VLOOKUP(JF$421,TabelleK16BI,8,FALSE),""),"")</f>
        <v/>
      </c>
      <c r="JG519" s="4" t="str">
        <f ca="1">IFERROR(IF($B519&lt;&gt;"",VLOOKUP(JG$421,TabelleK16BI,8,FALSE),""),"")</f>
        <v/>
      </c>
      <c r="JH519" s="4" t="str">
        <f ca="1">IFERROR(IF($B519&lt;&gt;"",VLOOKUP(JH$421,TabelleK16BI,8,FALSE),""),"")</f>
        <v/>
      </c>
      <c r="JI519" s="4" t="str">
        <f ca="1">IFERROR(IF($B519&lt;&gt;"",VLOOKUP(JI$421,TabelleK16BI,8,FALSE),""),"")</f>
        <v/>
      </c>
      <c r="JJ519" s="4" t="str">
        <f ca="1">IFERROR(IF($B519&lt;&gt;"",VLOOKUP(JJ$421,TabelleK16BI,8,FALSE),""),"")</f>
        <v/>
      </c>
      <c r="JK519" s="4" t="str">
        <f ca="1">IFERROR(IF($B519&lt;&gt;"",VLOOKUP(JK$421,TabelleK16BI,8,FALSE),""),"")</f>
        <v/>
      </c>
      <c r="JL519" s="4" t="str">
        <f ca="1">IFERROR(IF($B519&lt;&gt;"",VLOOKUP(JL$421,TabelleK16BI,8,FALSE),""),"")</f>
        <v/>
      </c>
      <c r="JM519" s="4" t="str">
        <f ca="1">IFERROR(IF($B519&lt;&gt;"",VLOOKUP(JM$421,TabelleK16BI,8,FALSE),""),"")</f>
        <v/>
      </c>
      <c r="JN519" s="4" t="str">
        <f ca="1">IFERROR(IF($B519&lt;&gt;"",VLOOKUP(JN$421,TabelleK16BI,8,FALSE),""),"")</f>
        <v/>
      </c>
      <c r="JO519" s="4" t="str">
        <f ca="1">IFERROR(IF($B519&lt;&gt;"",VLOOKUP(JO$421,TabelleK16BI,8,FALSE),""),"")</f>
        <v/>
      </c>
      <c r="JP519" s="4" t="str">
        <f ca="1">IFERROR(IF($B519&lt;&gt;"",VLOOKUP(JP$421,TabelleK16BI,8,FALSE),""),"")</f>
        <v/>
      </c>
      <c r="JQ519" s="4" t="str">
        <f ca="1">IFERROR(IF($B519&lt;&gt;"",VLOOKUP(JQ$421,TabelleK16BI,8,FALSE),""),"")</f>
        <v/>
      </c>
      <c r="JR519" s="4" t="str">
        <f ca="1">IFERROR(IF($B519&lt;&gt;"",VLOOKUP(JR$421,TabelleK16BI,8,FALSE),""),"")</f>
        <v/>
      </c>
      <c r="JS519" s="4" t="str">
        <f ca="1">IFERROR(IF($B519&lt;&gt;"",VLOOKUP(JS$421,TabelleK16BI,8,FALSE),""),"")</f>
        <v/>
      </c>
      <c r="JT519" s="4" t="str">
        <f ca="1">IFERROR(IF($B519&lt;&gt;"",VLOOKUP(JT$421,TabelleK16BI,8,FALSE),""),"")</f>
        <v/>
      </c>
      <c r="JU519" s="4" t="str">
        <f ca="1">IFERROR(IF($B519&lt;&gt;"",VLOOKUP(JU$421,TabelleK16BI,8,FALSE),""),"")</f>
        <v/>
      </c>
      <c r="JV519" s="4" t="str">
        <f ca="1">IFERROR(IF($B519&lt;&gt;"",VLOOKUP(JV$421,TabelleK16BI,8,FALSE),""),"")</f>
        <v/>
      </c>
      <c r="JW519" s="4" t="str">
        <f ca="1">IFERROR(IF($B519&lt;&gt;"",VLOOKUP(JW$421,TabelleK16BI,8,FALSE),""),"")</f>
        <v/>
      </c>
      <c r="JX519" s="4" t="str">
        <f ca="1">IFERROR(IF($B519&lt;&gt;"",VLOOKUP(JX$421,TabelleK16BI,8,FALSE),""),"")</f>
        <v/>
      </c>
      <c r="JY519" s="4" t="str">
        <f ca="1">IFERROR(IF($B519&lt;&gt;"",VLOOKUP(JY$421,TabelleK16BI,8,FALSE),""),"")</f>
        <v/>
      </c>
      <c r="JZ519" s="4" t="str">
        <f ca="1">IFERROR(IF($B519&lt;&gt;"",VLOOKUP(JZ$421,TabelleK16BI,8,FALSE),""),"")</f>
        <v/>
      </c>
      <c r="KA519" s="4" t="str">
        <f ca="1">IFERROR(IF($B519&lt;&gt;"",VLOOKUP(KA$421,TabelleK16BI,8,FALSE),""),"")</f>
        <v/>
      </c>
      <c r="KB519" s="4" t="str">
        <f ca="1">IFERROR(IF($B519&lt;&gt;"",VLOOKUP(KB$421,TabelleK16BI,8,FALSE),""),"")</f>
        <v/>
      </c>
      <c r="KC519" s="4" t="str">
        <f ca="1">IFERROR(IF($B519&lt;&gt;"",VLOOKUP(KC$421,TabelleK16BI,8,FALSE),""),"")</f>
        <v/>
      </c>
      <c r="KD519" s="4" t="str">
        <f ca="1">IFERROR(IF($B519&lt;&gt;"",VLOOKUP(KD$421,TabelleK16BI,8,FALSE),""),"")</f>
        <v/>
      </c>
      <c r="KE519" s="4" t="str">
        <f ca="1">IFERROR(IF($B519&lt;&gt;"",VLOOKUP(KE$421,TabelleK16BI,8,FALSE),""),"")</f>
        <v/>
      </c>
      <c r="KF519" s="4" t="str">
        <f ca="1">IFERROR(IF($B519&lt;&gt;"",VLOOKUP(KF$421,TabelleK16BI,8,FALSE),""),"")</f>
        <v/>
      </c>
      <c r="KG519" s="4" t="str">
        <f ca="1">IFERROR(IF($B519&lt;&gt;"",VLOOKUP(KG$421,TabelleK16BI,8,FALSE),""),"")</f>
        <v/>
      </c>
      <c r="KH519" s="4" t="str">
        <f ca="1">IFERROR(IF($B519&lt;&gt;"",VLOOKUP(KH$421,TabelleK16BI,8,FALSE),""),"")</f>
        <v/>
      </c>
      <c r="KI519" s="4" t="str">
        <f ca="1">IFERROR(IF($B519&lt;&gt;"",VLOOKUP(KI$421,TabelleK16BI,8,FALSE),""),"")</f>
        <v/>
      </c>
      <c r="KJ519" s="4" t="str">
        <f ca="1">IFERROR(IF($B519&lt;&gt;"",VLOOKUP(KJ$421,TabelleK16BI,8,FALSE),""),"")</f>
        <v/>
      </c>
      <c r="KK519" s="4" t="str">
        <f ca="1">IFERROR(IF($B519&lt;&gt;"",VLOOKUP(KK$421,TabelleK16BI,8,FALSE),""),"")</f>
        <v/>
      </c>
      <c r="KL519" s="4" t="str">
        <f ca="1">IFERROR(IF($B519&lt;&gt;"",VLOOKUP(KL$421,TabelleK16BI,8,FALSE),""),"")</f>
        <v/>
      </c>
      <c r="KM519" s="4" t="str">
        <f ca="1">IFERROR(IF($B519&lt;&gt;"",VLOOKUP(KM$421,TabelleK16BI,8,FALSE),""),"")</f>
        <v/>
      </c>
      <c r="KN519" s="4" t="str">
        <f ca="1">IFERROR(IF($B519&lt;&gt;"",VLOOKUP(KN$421,TabelleK16BI,8,FALSE),""),"")</f>
        <v/>
      </c>
      <c r="KO519" s="4" t="str">
        <f ca="1">IFERROR(IF($B519&lt;&gt;"",VLOOKUP(KO$421,TabelleK16BI,8,FALSE),""),"")</f>
        <v/>
      </c>
      <c r="KP519" s="4" t="str">
        <f ca="1">IFERROR(IF($B519&lt;&gt;"",VLOOKUP(KP$421,TabelleK16BI,8,FALSE),""),"")</f>
        <v/>
      </c>
      <c r="KQ519" s="4" t="str">
        <f ca="1">IFERROR(IF($B519&lt;&gt;"",VLOOKUP(KQ$421,TabelleK16BI,8,FALSE),""),"")</f>
        <v/>
      </c>
      <c r="KR519" s="4" t="str">
        <f>IFERROR(VLOOKUP($KR$421,TabelleK16BI,8,FALSE),"")</f>
        <v/>
      </c>
      <c r="KS519" s="4" t="str">
        <f>IFERROR(VLOOKUP($KS$421,TabelleK16BI,8,FALSE),"")</f>
        <v/>
      </c>
    </row>
    <row r="520" spans="2:305" ht="12.75" hidden="1" customHeight="1" x14ac:dyDescent="0.2">
      <c r="B520" s="138" t="str">
        <f t="shared" ca="1" si="215"/>
        <v/>
      </c>
      <c r="C520" s="4" t="str">
        <f ca="1">IFERROR(IF($B520&lt;&gt;"",VLOOKUP(C$421,TabelleK17BI,8,FALSE),""),"")</f>
        <v/>
      </c>
      <c r="D520" s="4" t="str">
        <f ca="1">IFERROR(IF($B520&lt;&gt;"",VLOOKUP(D$421,TabelleK17BI,8,FALSE),""),"")</f>
        <v/>
      </c>
      <c r="E520" s="4" t="str">
        <f ca="1">IFERROR(IF($B520&lt;&gt;"",VLOOKUP(E$421,TabelleK17BI,8,FALSE),""),"")</f>
        <v/>
      </c>
      <c r="F520" s="4" t="str">
        <f ca="1">IFERROR(IF($B520&lt;&gt;"",VLOOKUP(F$421,TabelleK17BI,8,FALSE),""),"")</f>
        <v/>
      </c>
      <c r="G520" s="4" t="str">
        <f ca="1">IFERROR(IF($B520&lt;&gt;"",VLOOKUP(G$421,TabelleK17BI,8,FALSE),""),"")</f>
        <v/>
      </c>
      <c r="H520" s="4" t="str">
        <f ca="1">IFERROR(IF($B520&lt;&gt;"",VLOOKUP(H$421,TabelleK17BI,8,FALSE),""),"")</f>
        <v/>
      </c>
      <c r="I520" s="4" t="str">
        <f ca="1">IFERROR(IF($B520&lt;&gt;"",VLOOKUP(I$421,TabelleK17BI,8,FALSE),""),"")</f>
        <v/>
      </c>
      <c r="J520" s="4" t="str">
        <f ca="1">IFERROR(IF($B520&lt;&gt;"",VLOOKUP(J$421,TabelleK17BI,8,FALSE),""),"")</f>
        <v/>
      </c>
      <c r="K520" s="4" t="str">
        <f ca="1">IFERROR(IF($B520&lt;&gt;"",VLOOKUP(K$421,TabelleK17BI,8,FALSE),""),"")</f>
        <v/>
      </c>
      <c r="L520" s="4" t="str">
        <f ca="1">IFERROR(IF($B520&lt;&gt;"",VLOOKUP(L$421,TabelleK17BI,8,FALSE),""),"")</f>
        <v/>
      </c>
      <c r="M520" s="4" t="str">
        <f ca="1">IFERROR(IF($B520&lt;&gt;"",VLOOKUP(M$421,TabelleK17BI,8,FALSE),""),"")</f>
        <v/>
      </c>
      <c r="N520" s="4" t="str">
        <f ca="1">IFERROR(IF($B520&lt;&gt;"",VLOOKUP(N$421,TabelleK17BI,8,FALSE),""),"")</f>
        <v/>
      </c>
      <c r="O520" s="4" t="str">
        <f ca="1">IFERROR(IF($B520&lt;&gt;"",VLOOKUP(O$421,TabelleK17BI,8,FALSE),""),"")</f>
        <v/>
      </c>
      <c r="P520" s="4" t="str">
        <f ca="1">IFERROR(IF($B520&lt;&gt;"",VLOOKUP(P$421,TabelleK17BI,8,FALSE),""),"")</f>
        <v/>
      </c>
      <c r="Q520" s="4" t="str">
        <f ca="1">IFERROR(IF($B520&lt;&gt;"",VLOOKUP(Q$421,TabelleK17BI,8,FALSE),""),"")</f>
        <v/>
      </c>
      <c r="R520" s="4" t="str">
        <f ca="1">IFERROR(IF($B520&lt;&gt;"",VLOOKUP(R$421,TabelleK17BI,8,FALSE),""),"")</f>
        <v/>
      </c>
      <c r="S520" s="4" t="str">
        <f ca="1">IFERROR(IF($B520&lt;&gt;"",VLOOKUP(S$421,TabelleK17BI,8,FALSE),""),"")</f>
        <v/>
      </c>
      <c r="T520" s="4" t="str">
        <f ca="1">IFERROR(IF($B520&lt;&gt;"",VLOOKUP(T$421,TabelleK17BI,8,FALSE),""),"")</f>
        <v/>
      </c>
      <c r="U520" s="4" t="str">
        <f ca="1">IFERROR(IF($B520&lt;&gt;"",VLOOKUP(U$421,TabelleK17BI,8,FALSE),""),"")</f>
        <v/>
      </c>
      <c r="V520" s="4" t="str">
        <f ca="1">IFERROR(IF($B520&lt;&gt;"",VLOOKUP(V$421,TabelleK17BI,8,FALSE),""),"")</f>
        <v/>
      </c>
      <c r="W520" s="4" t="str">
        <f ca="1">IFERROR(IF($B520&lt;&gt;"",VLOOKUP(W$421,TabelleK17BI,8,FALSE),""),"")</f>
        <v/>
      </c>
      <c r="X520" s="4" t="str">
        <f ca="1">IFERROR(IF($B520&lt;&gt;"",VLOOKUP(X$421,TabelleK17BI,8,FALSE),""),"")</f>
        <v/>
      </c>
      <c r="Y520" s="4" t="str">
        <f ca="1">IFERROR(IF($B520&lt;&gt;"",VLOOKUP(Y$421,TabelleK17BI,8,FALSE),""),"")</f>
        <v/>
      </c>
      <c r="Z520" s="4" t="str">
        <f ca="1">IFERROR(IF($B520&lt;&gt;"",VLOOKUP(Z$421,TabelleK17BI,8,FALSE),""),"")</f>
        <v/>
      </c>
      <c r="AA520" s="4" t="str">
        <f ca="1">IFERROR(IF($B520&lt;&gt;"",VLOOKUP(AA$421,TabelleK17BI,8,FALSE),""),"")</f>
        <v/>
      </c>
      <c r="AB520" s="4" t="str">
        <f ca="1">IFERROR(IF($B520&lt;&gt;"",VLOOKUP(AB$421,TabelleK17BI,8,FALSE),""),"")</f>
        <v/>
      </c>
      <c r="AC520" s="4" t="str">
        <f ca="1">IFERROR(IF($B520&lt;&gt;"",VLOOKUP(AC$421,TabelleK17BI,8,FALSE),""),"")</f>
        <v/>
      </c>
      <c r="AD520" s="4" t="str">
        <f ca="1">IFERROR(IF($B520&lt;&gt;"",VLOOKUP(AD$421,TabelleK17BI,8,FALSE),""),"")</f>
        <v/>
      </c>
      <c r="AE520" s="4" t="str">
        <f ca="1">IFERROR(IF($B520&lt;&gt;"",VLOOKUP(AE$421,TabelleK17BI,8,FALSE),""),"")</f>
        <v/>
      </c>
      <c r="AF520" s="4" t="str">
        <f ca="1">IFERROR(IF($B520&lt;&gt;"",VLOOKUP(AF$421,TabelleK17BI,8,FALSE),""),"")</f>
        <v/>
      </c>
      <c r="AG520" s="4" t="str">
        <f ca="1">IFERROR(IF($B520&lt;&gt;"",VLOOKUP(AG$421,TabelleK17BI,8,FALSE),""),"")</f>
        <v/>
      </c>
      <c r="AH520" s="4" t="str">
        <f ca="1">IFERROR(IF($B520&lt;&gt;"",VLOOKUP(AH$421,TabelleK17BI,8,FALSE),""),"")</f>
        <v/>
      </c>
      <c r="AI520" s="4" t="str">
        <f ca="1">IFERROR(IF($B520&lt;&gt;"",VLOOKUP(AI$421,TabelleK17BI,8,FALSE),""),"")</f>
        <v/>
      </c>
      <c r="AJ520" s="4" t="str">
        <f ca="1">IFERROR(IF($B520&lt;&gt;"",VLOOKUP(AJ$421,TabelleK17BI,8,FALSE),""),"")</f>
        <v/>
      </c>
      <c r="AK520" s="4" t="str">
        <f ca="1">IFERROR(IF($B520&lt;&gt;"",VLOOKUP(AK$421,TabelleK17BI,8,FALSE),""),"")</f>
        <v/>
      </c>
      <c r="AL520" s="4" t="str">
        <f ca="1">IFERROR(IF($B520&lt;&gt;"",VLOOKUP(AL$421,TabelleK17BI,8,FALSE),""),"")</f>
        <v/>
      </c>
      <c r="AM520" s="4" t="str">
        <f ca="1">IFERROR(IF($B520&lt;&gt;"",VLOOKUP(AM$421,TabelleK17BI,8,FALSE),""),"")</f>
        <v/>
      </c>
      <c r="AN520" s="4" t="str">
        <f ca="1">IFERROR(IF($B520&lt;&gt;"",VLOOKUP(AN$421,TabelleK17BI,8,FALSE),""),"")</f>
        <v/>
      </c>
      <c r="AO520" s="4" t="str">
        <f ca="1">IFERROR(IF($B520&lt;&gt;"",VLOOKUP(AO$421,TabelleK17BI,8,FALSE),""),"")</f>
        <v/>
      </c>
      <c r="AP520" s="4" t="str">
        <f ca="1">IFERROR(IF($B520&lt;&gt;"",VLOOKUP(AP$421,TabelleK17BI,8,FALSE),""),"")</f>
        <v/>
      </c>
      <c r="AQ520" s="4" t="str">
        <f ca="1">IFERROR(IF($B520&lt;&gt;"",VLOOKUP(AQ$421,TabelleK17BI,8,FALSE),""),"")</f>
        <v/>
      </c>
      <c r="AR520" s="4" t="str">
        <f ca="1">IFERROR(IF($B520&lt;&gt;"",VLOOKUP(AR$421,TabelleK17BI,8,FALSE),""),"")</f>
        <v/>
      </c>
      <c r="AS520" s="4" t="str">
        <f ca="1">IFERROR(IF($B520&lt;&gt;"",VLOOKUP(AS$421,TabelleK17BI,8,FALSE),""),"")</f>
        <v/>
      </c>
      <c r="AT520" s="4" t="str">
        <f ca="1">IFERROR(IF($B520&lt;&gt;"",VLOOKUP(AT$421,TabelleK17BI,8,FALSE),""),"")</f>
        <v/>
      </c>
      <c r="AU520" s="4" t="str">
        <f ca="1">IFERROR(IF($B520&lt;&gt;"",VLOOKUP(AU$421,TabelleK17BI,8,FALSE),""),"")</f>
        <v/>
      </c>
      <c r="AV520" s="4" t="str">
        <f ca="1">IFERROR(IF($B520&lt;&gt;"",VLOOKUP(AV$421,TabelleK17BI,8,FALSE),""),"")</f>
        <v/>
      </c>
      <c r="AW520" s="4" t="str">
        <f ca="1">IFERROR(IF($B520&lt;&gt;"",VLOOKUP(AW$421,TabelleK17BI,8,FALSE),""),"")</f>
        <v/>
      </c>
      <c r="AX520" s="4" t="str">
        <f ca="1">IFERROR(IF($B520&lt;&gt;"",VLOOKUP(AX$421,TabelleK17BI,8,FALSE),""),"")</f>
        <v/>
      </c>
      <c r="AY520" s="4" t="str">
        <f ca="1">IFERROR(IF($B520&lt;&gt;"",VLOOKUP(AY$421,TabelleK17BI,8,FALSE),""),"")</f>
        <v/>
      </c>
      <c r="AZ520" s="4" t="str">
        <f ca="1">IFERROR(IF($B520&lt;&gt;"",VLOOKUP(AZ$421,TabelleK17BI,8,FALSE),""),"")</f>
        <v/>
      </c>
      <c r="BA520" s="4" t="str">
        <f ca="1">IFERROR(IF($B520&lt;&gt;"",VLOOKUP(BA$421,TabelleK17BI,8,FALSE),""),"")</f>
        <v/>
      </c>
      <c r="BB520" s="4" t="str">
        <f ca="1">IFERROR(IF($B520&lt;&gt;"",VLOOKUP(BB$421,TabelleK17BI,8,FALSE),""),"")</f>
        <v/>
      </c>
      <c r="BC520" s="4" t="str">
        <f ca="1">IFERROR(IF($B520&lt;&gt;"",VLOOKUP(BC$421,TabelleK17BI,8,FALSE),""),"")</f>
        <v/>
      </c>
      <c r="BD520" s="4" t="str">
        <f ca="1">IFERROR(IF($B520&lt;&gt;"",VLOOKUP(BD$421,TabelleK17BI,8,FALSE),""),"")</f>
        <v/>
      </c>
      <c r="BE520" s="4" t="str">
        <f ca="1">IFERROR(IF($B520&lt;&gt;"",VLOOKUP(BE$421,TabelleK17BI,8,FALSE),""),"")</f>
        <v/>
      </c>
      <c r="BF520" s="4" t="str">
        <f ca="1">IFERROR(IF($B520&lt;&gt;"",VLOOKUP(BF$421,TabelleK17BI,8,FALSE),""),"")</f>
        <v/>
      </c>
      <c r="BG520" s="4" t="str">
        <f ca="1">IFERROR(IF($B520&lt;&gt;"",VLOOKUP(BG$421,TabelleK17BI,8,FALSE),""),"")</f>
        <v/>
      </c>
      <c r="BH520" s="4" t="str">
        <f ca="1">IFERROR(IF($B520&lt;&gt;"",VLOOKUP(BH$421,TabelleK17BI,8,FALSE),""),"")</f>
        <v/>
      </c>
      <c r="BI520" s="4" t="str">
        <f ca="1">IFERROR(IF($B520&lt;&gt;"",VLOOKUP(BI$421,TabelleK17BI,8,FALSE),""),"")</f>
        <v/>
      </c>
      <c r="BJ520" s="4" t="str">
        <f ca="1">IFERROR(IF($B520&lt;&gt;"",VLOOKUP(BJ$421,TabelleK17BI,8,FALSE),""),"")</f>
        <v/>
      </c>
      <c r="BK520" s="4" t="str">
        <f ca="1">IFERROR(IF($B520&lt;&gt;"",VLOOKUP(BK$421,TabelleK17BI,8,FALSE),""),"")</f>
        <v/>
      </c>
      <c r="BL520" s="4" t="str">
        <f ca="1">IFERROR(IF($B520&lt;&gt;"",VLOOKUP(BL$421,TabelleK17BI,8,FALSE),""),"")</f>
        <v/>
      </c>
      <c r="BM520" s="4" t="str">
        <f ca="1">IFERROR(IF($B520&lt;&gt;"",VLOOKUP(BM$421,TabelleK17BI,8,FALSE),""),"")</f>
        <v/>
      </c>
      <c r="BN520" s="4" t="str">
        <f ca="1">IFERROR(IF($B520&lt;&gt;"",VLOOKUP(BN$421,TabelleK17BI,8,FALSE),""),"")</f>
        <v/>
      </c>
      <c r="BO520" s="4" t="str">
        <f ca="1">IFERROR(IF($B520&lt;&gt;"",VLOOKUP(BO$421,TabelleK17BI,8,FALSE),""),"")</f>
        <v/>
      </c>
      <c r="BP520" s="4" t="str">
        <f ca="1">IFERROR(IF($B520&lt;&gt;"",VLOOKUP(BP$421,TabelleK17BI,8,FALSE),""),"")</f>
        <v/>
      </c>
      <c r="BQ520" s="4" t="str">
        <f ca="1">IFERROR(IF($B520&lt;&gt;"",VLOOKUP(BQ$421,TabelleK17BI,8,FALSE),""),"")</f>
        <v/>
      </c>
      <c r="BR520" s="4" t="str">
        <f ca="1">IFERROR(IF($B520&lt;&gt;"",VLOOKUP(BR$421,TabelleK17BI,8,FALSE),""),"")</f>
        <v/>
      </c>
      <c r="BS520" s="4" t="str">
        <f ca="1">IFERROR(IF($B520&lt;&gt;"",VLOOKUP(BS$421,TabelleK17BI,8,FALSE),""),"")</f>
        <v/>
      </c>
      <c r="BT520" s="4" t="str">
        <f ca="1">IFERROR(IF($B520&lt;&gt;"",VLOOKUP(BT$421,TabelleK17BI,8,FALSE),""),"")</f>
        <v/>
      </c>
      <c r="BU520" s="4" t="str">
        <f ca="1">IFERROR(IF($B520&lt;&gt;"",VLOOKUP(BU$421,TabelleK17BI,8,FALSE),""),"")</f>
        <v/>
      </c>
      <c r="BV520" s="4" t="str">
        <f ca="1">IFERROR(IF($B520&lt;&gt;"",VLOOKUP(BV$421,TabelleK17BI,8,FALSE),""),"")</f>
        <v/>
      </c>
      <c r="BW520" s="4" t="str">
        <f ca="1">IFERROR(IF($B520&lt;&gt;"",VLOOKUP(BW$421,TabelleK17BI,8,FALSE),""),"")</f>
        <v/>
      </c>
      <c r="BX520" s="4" t="str">
        <f ca="1">IFERROR(IF($B520&lt;&gt;"",VLOOKUP(BX$421,TabelleK17BI,8,FALSE),""),"")</f>
        <v/>
      </c>
      <c r="BY520" s="4" t="str">
        <f ca="1">IFERROR(IF($B520&lt;&gt;"",VLOOKUP(BY$421,TabelleK17BI,8,FALSE),""),"")</f>
        <v/>
      </c>
      <c r="BZ520" s="4" t="str">
        <f ca="1">IFERROR(IF($B520&lt;&gt;"",VLOOKUP(BZ$421,TabelleK17BI,8,FALSE),""),"")</f>
        <v/>
      </c>
      <c r="CA520" s="4" t="str">
        <f ca="1">IFERROR(IF($B520&lt;&gt;"",VLOOKUP(CA$421,TabelleK17BI,8,FALSE),""),"")</f>
        <v/>
      </c>
      <c r="CB520" s="4" t="str">
        <f ca="1">IFERROR(IF($B520&lt;&gt;"",VLOOKUP(CB$421,TabelleK17BI,8,FALSE),""),"")</f>
        <v/>
      </c>
      <c r="CC520" s="4" t="str">
        <f ca="1">IFERROR(IF($B520&lt;&gt;"",VLOOKUP(CC$421,TabelleK17BI,8,FALSE),""),"")</f>
        <v/>
      </c>
      <c r="CD520" s="4" t="str">
        <f ca="1">IFERROR(IF($B520&lt;&gt;"",VLOOKUP(CD$421,TabelleK17BI,8,FALSE),""),"")</f>
        <v/>
      </c>
      <c r="CE520" s="4" t="str">
        <f ca="1">IFERROR(IF($B520&lt;&gt;"",VLOOKUP(CE$421,TabelleK17BI,8,FALSE),""),"")</f>
        <v/>
      </c>
      <c r="CF520" s="4" t="str">
        <f ca="1">IFERROR(IF($B520&lt;&gt;"",VLOOKUP(CF$421,TabelleK17BI,8,FALSE),""),"")</f>
        <v/>
      </c>
      <c r="CG520" s="4" t="str">
        <f ca="1">IFERROR(IF($B520&lt;&gt;"",VLOOKUP(CG$421,TabelleK17BI,8,FALSE),""),"")</f>
        <v/>
      </c>
      <c r="CH520" s="4" t="str">
        <f ca="1">IFERROR(IF($B520&lt;&gt;"",VLOOKUP(CH$421,TabelleK17BI,8,FALSE),""),"")</f>
        <v/>
      </c>
      <c r="CI520" s="4" t="str">
        <f ca="1">IFERROR(IF($B520&lt;&gt;"",VLOOKUP(CI$421,TabelleK17BI,8,FALSE),""),"")</f>
        <v/>
      </c>
      <c r="CJ520" s="4" t="str">
        <f ca="1">IFERROR(IF($B520&lt;&gt;"",VLOOKUP(CJ$421,TabelleK17BI,8,FALSE),""),"")</f>
        <v/>
      </c>
      <c r="CK520" s="4" t="str">
        <f ca="1">IFERROR(IF($B520&lt;&gt;"",VLOOKUP(CK$421,TabelleK17BI,8,FALSE),""),"")</f>
        <v/>
      </c>
      <c r="CL520" s="4" t="str">
        <f ca="1">IFERROR(IF($B520&lt;&gt;"",VLOOKUP(CL$421,TabelleK17BI,8,FALSE),""),"")</f>
        <v/>
      </c>
      <c r="CM520" s="4" t="str">
        <f ca="1">IFERROR(IF($B520&lt;&gt;"",VLOOKUP(CM$421,TabelleK17BI,8,FALSE),""),"")</f>
        <v/>
      </c>
      <c r="CN520" s="4" t="str">
        <f ca="1">IFERROR(IF($B520&lt;&gt;"",VLOOKUP(CN$421,TabelleK17BI,8,FALSE),""),"")</f>
        <v/>
      </c>
      <c r="CO520" s="4" t="str">
        <f ca="1">IFERROR(IF($B520&lt;&gt;"",VLOOKUP(CO$421,TabelleK17BI,8,FALSE),""),"")</f>
        <v/>
      </c>
      <c r="CP520" s="4" t="str">
        <f ca="1">IFERROR(IF($B520&lt;&gt;"",VLOOKUP(CP$421,TabelleK17BI,8,FALSE),""),"")</f>
        <v/>
      </c>
      <c r="CQ520" s="4" t="str">
        <f ca="1">IFERROR(IF($B520&lt;&gt;"",VLOOKUP(CQ$421,TabelleK17BI,8,FALSE),""),"")</f>
        <v/>
      </c>
      <c r="CR520" s="4" t="str">
        <f ca="1">IFERROR(IF($B520&lt;&gt;"",VLOOKUP(CR$421,TabelleK17BI,8,FALSE),""),"")</f>
        <v/>
      </c>
      <c r="CS520" s="4" t="str">
        <f ca="1">IFERROR(IF($B520&lt;&gt;"",VLOOKUP(CS$421,TabelleK17BI,8,FALSE),""),"")</f>
        <v/>
      </c>
      <c r="CT520" s="4" t="str">
        <f ca="1">IFERROR(IF($B520&lt;&gt;"",VLOOKUP(CT$421,TabelleK17BI,8,FALSE),""),"")</f>
        <v/>
      </c>
      <c r="CU520" s="4" t="str">
        <f ca="1">IFERROR(IF($B520&lt;&gt;"",VLOOKUP(CU$421,TabelleK17BI,8,FALSE),""),"")</f>
        <v/>
      </c>
      <c r="CV520" s="4" t="str">
        <f ca="1">IFERROR(IF($B520&lt;&gt;"",VLOOKUP(CV$421,TabelleK17BI,8,FALSE),""),"")</f>
        <v/>
      </c>
      <c r="CW520" s="4" t="str">
        <f ca="1">IFERROR(IF($B520&lt;&gt;"",VLOOKUP(CW$421,TabelleK17BI,8,FALSE),""),"")</f>
        <v/>
      </c>
      <c r="CX520" s="4" t="str">
        <f ca="1">IFERROR(IF($B520&lt;&gt;"",VLOOKUP(CX$421,TabelleK17BI,8,FALSE),""),"")</f>
        <v/>
      </c>
      <c r="CY520" s="4" t="str">
        <f ca="1">IFERROR(IF($B520&lt;&gt;"",VLOOKUP(CY$421,TabelleK17BI,8,FALSE),""),"")</f>
        <v/>
      </c>
      <c r="CZ520" s="4" t="str">
        <f ca="1">IFERROR(IF($B520&lt;&gt;"",VLOOKUP(CZ$421,TabelleK17BI,8,FALSE),""),"")</f>
        <v/>
      </c>
      <c r="DA520" s="4" t="str">
        <f ca="1">IFERROR(IF($B520&lt;&gt;"",VLOOKUP(DA$421,TabelleK17BI,8,FALSE),""),"")</f>
        <v/>
      </c>
      <c r="DB520" s="4" t="str">
        <f ca="1">IFERROR(IF($B520&lt;&gt;"",VLOOKUP(DB$421,TabelleK17BI,8,FALSE),""),"")</f>
        <v/>
      </c>
      <c r="DC520" s="4" t="str">
        <f ca="1">IFERROR(IF($B520&lt;&gt;"",VLOOKUP(DC$421,TabelleK17BI,8,FALSE),""),"")</f>
        <v/>
      </c>
      <c r="DD520" s="4" t="str">
        <f ca="1">IFERROR(IF($B520&lt;&gt;"",VLOOKUP(DD$421,TabelleK17BI,8,FALSE),""),"")</f>
        <v/>
      </c>
      <c r="DE520" s="4" t="str">
        <f ca="1">IFERROR(IF($B520&lt;&gt;"",VLOOKUP(DE$421,TabelleK17BI,8,FALSE),""),"")</f>
        <v/>
      </c>
      <c r="DF520" s="4" t="str">
        <f ca="1">IFERROR(IF($B520&lt;&gt;"",VLOOKUP(DF$421,TabelleK17BI,8,FALSE),""),"")</f>
        <v/>
      </c>
      <c r="DG520" s="4" t="str">
        <f ca="1">IFERROR(IF($B520&lt;&gt;"",VLOOKUP(DG$421,TabelleK17BI,8,FALSE),""),"")</f>
        <v/>
      </c>
      <c r="DH520" s="4" t="str">
        <f ca="1">IFERROR(IF($B520&lt;&gt;"",VLOOKUP(DH$421,TabelleK17BI,8,FALSE),""),"")</f>
        <v/>
      </c>
      <c r="DI520" s="4" t="str">
        <f ca="1">IFERROR(IF($B520&lt;&gt;"",VLOOKUP(DI$421,TabelleK17BI,8,FALSE),""),"")</f>
        <v/>
      </c>
      <c r="DJ520" s="4" t="str">
        <f ca="1">IFERROR(IF($B520&lt;&gt;"",VLOOKUP(DJ$421,TabelleK17BI,8,FALSE),""),"")</f>
        <v/>
      </c>
      <c r="DK520" s="4" t="str">
        <f ca="1">IFERROR(IF($B520&lt;&gt;"",VLOOKUP(DK$421,TabelleK17BI,8,FALSE),""),"")</f>
        <v/>
      </c>
      <c r="DL520" s="4" t="str">
        <f ca="1">IFERROR(IF($B520&lt;&gt;"",VLOOKUP(DL$421,TabelleK17BI,8,FALSE),""),"")</f>
        <v/>
      </c>
      <c r="DM520" s="4" t="str">
        <f ca="1">IFERROR(IF($B520&lt;&gt;"",VLOOKUP(DM$421,TabelleK17BI,8,FALSE),""),"")</f>
        <v/>
      </c>
      <c r="DN520" s="4" t="str">
        <f ca="1">IFERROR(IF($B520&lt;&gt;"",VLOOKUP(DN$421,TabelleK17BI,8,FALSE),""),"")</f>
        <v/>
      </c>
      <c r="DO520" s="4" t="str">
        <f ca="1">IFERROR(IF($B520&lt;&gt;"",VLOOKUP(DO$421,TabelleK17BI,8,FALSE),""),"")</f>
        <v/>
      </c>
      <c r="DP520" s="4" t="str">
        <f ca="1">IFERROR(IF($B520&lt;&gt;"",VLOOKUP(DP$421,TabelleK17BI,8,FALSE),""),"")</f>
        <v/>
      </c>
      <c r="DQ520" s="4" t="str">
        <f ca="1">IFERROR(IF($B520&lt;&gt;"",VLOOKUP(DQ$421,TabelleK17BI,8,FALSE),""),"")</f>
        <v/>
      </c>
      <c r="DR520" s="4" t="str">
        <f ca="1">IFERROR(IF($B520&lt;&gt;"",VLOOKUP(DR$421,TabelleK17BI,8,FALSE),""),"")</f>
        <v/>
      </c>
      <c r="DS520" s="4" t="str">
        <f ca="1">IFERROR(IF($B520&lt;&gt;"",VLOOKUP(DS$421,TabelleK17BI,8,FALSE),""),"")</f>
        <v/>
      </c>
      <c r="DT520" s="4" t="str">
        <f ca="1">IFERROR(IF($B520&lt;&gt;"",VLOOKUP(DT$421,TabelleK17BI,8,FALSE),""),"")</f>
        <v/>
      </c>
      <c r="DU520" s="4" t="str">
        <f ca="1">IFERROR(IF($B520&lt;&gt;"",VLOOKUP(DU$421,TabelleK17BI,8,FALSE),""),"")</f>
        <v/>
      </c>
      <c r="DV520" s="4" t="str">
        <f ca="1">IFERROR(IF($B520&lt;&gt;"",VLOOKUP(DV$421,TabelleK17BI,8,FALSE),""),"")</f>
        <v/>
      </c>
      <c r="DW520" s="4" t="str">
        <f ca="1">IFERROR(IF($B520&lt;&gt;"",VLOOKUP(DW$421,TabelleK17BI,8,FALSE),""),"")</f>
        <v/>
      </c>
      <c r="DX520" s="4" t="str">
        <f ca="1">IFERROR(IF($B520&lt;&gt;"",VLOOKUP(DX$421,TabelleK17BI,8,FALSE),""),"")</f>
        <v/>
      </c>
      <c r="DY520" s="4" t="str">
        <f ca="1">IFERROR(IF($B520&lt;&gt;"",VLOOKUP(DY$421,TabelleK17BI,8,FALSE),""),"")</f>
        <v/>
      </c>
      <c r="DZ520" s="4" t="str">
        <f ca="1">IFERROR(IF($B520&lt;&gt;"",VLOOKUP(DZ$421,TabelleK17BI,8,FALSE),""),"")</f>
        <v/>
      </c>
      <c r="EA520" s="4" t="str">
        <f ca="1">IFERROR(IF($B520&lt;&gt;"",VLOOKUP(EA$421,TabelleK17BI,8,FALSE),""),"")</f>
        <v/>
      </c>
      <c r="EB520" s="4" t="str">
        <f ca="1">IFERROR(IF($B520&lt;&gt;"",VLOOKUP(EB$421,TabelleK17BI,8,FALSE),""),"")</f>
        <v/>
      </c>
      <c r="EC520" s="4" t="str">
        <f ca="1">IFERROR(IF($B520&lt;&gt;"",VLOOKUP(EC$421,TabelleK17BI,8,FALSE),""),"")</f>
        <v/>
      </c>
      <c r="ED520" s="4" t="str">
        <f ca="1">IFERROR(IF($B520&lt;&gt;"",VLOOKUP(ED$421,TabelleK17BI,8,FALSE),""),"")</f>
        <v/>
      </c>
      <c r="EE520" s="4" t="str">
        <f ca="1">IFERROR(IF($B520&lt;&gt;"",VLOOKUP(EE$421,TabelleK17BI,8,FALSE),""),"")</f>
        <v/>
      </c>
      <c r="EF520" s="4" t="str">
        <f ca="1">IFERROR(IF($B520&lt;&gt;"",VLOOKUP(EF$421,TabelleK17BI,8,FALSE),""),"")</f>
        <v/>
      </c>
      <c r="EG520" s="4" t="str">
        <f ca="1">IFERROR(IF($B520&lt;&gt;"",VLOOKUP(EG$421,TabelleK17BI,8,FALSE),""),"")</f>
        <v/>
      </c>
      <c r="EH520" s="4" t="str">
        <f ca="1">IFERROR(IF($B520&lt;&gt;"",VLOOKUP(EH$421,TabelleK17BI,8,FALSE),""),"")</f>
        <v/>
      </c>
      <c r="EI520" s="4" t="str">
        <f ca="1">IFERROR(IF($B520&lt;&gt;"",VLOOKUP(EI$421,TabelleK17BI,8,FALSE),""),"")</f>
        <v/>
      </c>
      <c r="EJ520" s="4" t="str">
        <f ca="1">IFERROR(IF($B520&lt;&gt;"",VLOOKUP(EJ$421,TabelleK17BI,8,FALSE),""),"")</f>
        <v/>
      </c>
      <c r="EK520" s="4" t="str">
        <f ca="1">IFERROR(IF($B520&lt;&gt;"",VLOOKUP(EK$421,TabelleK17BI,8,FALSE),""),"")</f>
        <v/>
      </c>
      <c r="EL520" s="4" t="str">
        <f ca="1">IFERROR(IF($B520&lt;&gt;"",VLOOKUP(EL$421,TabelleK17BI,8,FALSE),""),"")</f>
        <v/>
      </c>
      <c r="EM520" s="4" t="str">
        <f ca="1">IFERROR(IF($B520&lt;&gt;"",VLOOKUP(EM$421,TabelleK17BI,8,FALSE),""),"")</f>
        <v/>
      </c>
      <c r="EN520" s="4" t="str">
        <f ca="1">IFERROR(IF($B520&lt;&gt;"",VLOOKUP(EN$421,TabelleK17BI,8,FALSE),""),"")</f>
        <v/>
      </c>
      <c r="EO520" s="4" t="str">
        <f ca="1">IFERROR(IF($B520&lt;&gt;"",VLOOKUP(EO$421,TabelleK17BI,8,FALSE),""),"")</f>
        <v/>
      </c>
      <c r="EP520" s="4" t="str">
        <f ca="1">IFERROR(IF($B520&lt;&gt;"",VLOOKUP(EP$421,TabelleK17BI,8,FALSE),""),"")</f>
        <v/>
      </c>
      <c r="EQ520" s="4" t="str">
        <f ca="1">IFERROR(IF($B520&lt;&gt;"",VLOOKUP(EQ$421,TabelleK17BI,8,FALSE),""),"")</f>
        <v/>
      </c>
      <c r="ER520" s="4" t="str">
        <f ca="1">IFERROR(IF($B520&lt;&gt;"",VLOOKUP(ER$421,TabelleK17BI,8,FALSE),""),"")</f>
        <v/>
      </c>
      <c r="ES520" s="4" t="str">
        <f ca="1">IFERROR(IF($B520&lt;&gt;"",VLOOKUP(ES$421,TabelleK17BI,8,FALSE),""),"")</f>
        <v/>
      </c>
      <c r="ET520" s="4" t="str">
        <f ca="1">IFERROR(IF($B520&lt;&gt;"",VLOOKUP(ET$421,TabelleK17BI,8,FALSE),""),"")</f>
        <v/>
      </c>
      <c r="EU520" s="4" t="str">
        <f ca="1">IFERROR(IF($B520&lt;&gt;"",VLOOKUP(EU$421,TabelleK17BI,8,FALSE),""),"")</f>
        <v/>
      </c>
      <c r="EV520" s="4" t="str">
        <f ca="1">IFERROR(IF($B520&lt;&gt;"",VLOOKUP(EV$421,TabelleK17BI,8,FALSE),""),"")</f>
        <v/>
      </c>
      <c r="EW520" s="4" t="str">
        <f ca="1">IFERROR(IF($B520&lt;&gt;"",VLOOKUP(EW$421,TabelleK17BI,8,FALSE),""),"")</f>
        <v/>
      </c>
      <c r="EX520" s="4" t="str">
        <f ca="1">IFERROR(IF($B520&lt;&gt;"",VLOOKUP(EX$421,TabelleK17BI,8,FALSE),""),"")</f>
        <v/>
      </c>
      <c r="EY520" s="4" t="str">
        <f ca="1">IFERROR(IF($B520&lt;&gt;"",VLOOKUP(EY$421,TabelleK17BI,8,FALSE),""),"")</f>
        <v/>
      </c>
      <c r="EZ520" s="4" t="str">
        <f ca="1">IFERROR(IF($B520&lt;&gt;"",VLOOKUP(EZ$421,TabelleK17BI,8,FALSE),""),"")</f>
        <v/>
      </c>
      <c r="FA520" s="4" t="str">
        <f ca="1">IFERROR(IF($B520&lt;&gt;"",VLOOKUP(FA$421,TabelleK17BI,8,FALSE),""),"")</f>
        <v/>
      </c>
      <c r="FB520" s="4" t="str">
        <f ca="1">IFERROR(IF($B520&lt;&gt;"",VLOOKUP(FB$421,TabelleK17BI,8,FALSE),""),"")</f>
        <v/>
      </c>
      <c r="FC520" s="4" t="str">
        <f ca="1">IFERROR(IF($B520&lt;&gt;"",VLOOKUP(FC$421,TabelleK17BI,8,FALSE),""),"")</f>
        <v/>
      </c>
      <c r="FD520" s="4" t="str">
        <f ca="1">IFERROR(IF($B520&lt;&gt;"",VLOOKUP(FD$421,TabelleK17BI,8,FALSE),""),"")</f>
        <v/>
      </c>
      <c r="FE520" s="4" t="str">
        <f ca="1">IFERROR(IF($B520&lt;&gt;"",VLOOKUP(FE$421,TabelleK17BI,8,FALSE),""),"")</f>
        <v/>
      </c>
      <c r="FF520" s="4" t="str">
        <f ca="1">IFERROR(IF($B520&lt;&gt;"",VLOOKUP(FF$421,TabelleK17BI,8,FALSE),""),"")</f>
        <v/>
      </c>
      <c r="FG520" s="4" t="str">
        <f ca="1">IFERROR(IF($B520&lt;&gt;"",VLOOKUP(FG$421,TabelleK17BI,8,FALSE),""),"")</f>
        <v/>
      </c>
      <c r="FH520" s="4" t="str">
        <f ca="1">IFERROR(IF($B520&lt;&gt;"",VLOOKUP(FH$421,TabelleK17BI,8,FALSE),""),"")</f>
        <v/>
      </c>
      <c r="FI520" s="4" t="str">
        <f ca="1">IFERROR(IF($B520&lt;&gt;"",VLOOKUP(FI$421,TabelleK17BI,8,FALSE),""),"")</f>
        <v/>
      </c>
      <c r="FJ520" s="4" t="str">
        <f ca="1">IFERROR(IF($B520&lt;&gt;"",VLOOKUP(FJ$421,TabelleK17BI,8,FALSE),""),"")</f>
        <v/>
      </c>
      <c r="FK520" s="4" t="str">
        <f ca="1">IFERROR(IF($B520&lt;&gt;"",VLOOKUP(FK$421,TabelleK17BI,8,FALSE),""),"")</f>
        <v/>
      </c>
      <c r="FL520" s="4" t="str">
        <f ca="1">IFERROR(IF($B520&lt;&gt;"",VLOOKUP(FL$421,TabelleK17BI,8,FALSE),""),"")</f>
        <v/>
      </c>
      <c r="FM520" s="4" t="str">
        <f ca="1">IFERROR(IF($B520&lt;&gt;"",VLOOKUP(FM$421,TabelleK17BI,8,FALSE),""),"")</f>
        <v/>
      </c>
      <c r="FN520" s="4" t="str">
        <f ca="1">IFERROR(IF($B520&lt;&gt;"",VLOOKUP(FN$421,TabelleK17BI,8,FALSE),""),"")</f>
        <v/>
      </c>
      <c r="FO520" s="4" t="str">
        <f ca="1">IFERROR(IF($B520&lt;&gt;"",VLOOKUP(FO$421,TabelleK17BI,8,FALSE),""),"")</f>
        <v/>
      </c>
      <c r="FP520" s="4" t="str">
        <f ca="1">IFERROR(IF($B520&lt;&gt;"",VLOOKUP(FP$421,TabelleK17BI,8,FALSE),""),"")</f>
        <v/>
      </c>
      <c r="FQ520" s="4" t="str">
        <f ca="1">IFERROR(IF($B520&lt;&gt;"",VLOOKUP(FQ$421,TabelleK17BI,8,FALSE),""),"")</f>
        <v/>
      </c>
      <c r="FR520" s="4" t="str">
        <f ca="1">IFERROR(IF($B520&lt;&gt;"",VLOOKUP(FR$421,TabelleK17BI,8,FALSE),""),"")</f>
        <v/>
      </c>
      <c r="FS520" s="4" t="str">
        <f ca="1">IFERROR(IF($B520&lt;&gt;"",VLOOKUP(FS$421,TabelleK17BI,8,FALSE),""),"")</f>
        <v/>
      </c>
      <c r="FT520" s="4" t="str">
        <f ca="1">IFERROR(IF($B520&lt;&gt;"",VLOOKUP(FT$421,TabelleK17BI,8,FALSE),""),"")</f>
        <v/>
      </c>
      <c r="FU520" s="4" t="str">
        <f ca="1">IFERROR(IF($B520&lt;&gt;"",VLOOKUP(FU$421,TabelleK17BI,8,FALSE),""),"")</f>
        <v/>
      </c>
      <c r="FV520" s="4" t="str">
        <f ca="1">IFERROR(IF($B520&lt;&gt;"",VLOOKUP(FV$421,TabelleK17BI,8,FALSE),""),"")</f>
        <v/>
      </c>
      <c r="FW520" s="4" t="str">
        <f ca="1">IFERROR(IF($B520&lt;&gt;"",VLOOKUP(FW$421,TabelleK17BI,8,FALSE),""),"")</f>
        <v/>
      </c>
      <c r="FX520" s="4" t="str">
        <f ca="1">IFERROR(IF($B520&lt;&gt;"",VLOOKUP(FX$421,TabelleK17BI,8,FALSE),""),"")</f>
        <v/>
      </c>
      <c r="FY520" s="4" t="str">
        <f ca="1">IFERROR(IF($B520&lt;&gt;"",VLOOKUP(FY$421,TabelleK17BI,8,FALSE),""),"")</f>
        <v/>
      </c>
      <c r="FZ520" s="4" t="str">
        <f ca="1">IFERROR(IF($B520&lt;&gt;"",VLOOKUP(FZ$421,TabelleK17BI,8,FALSE),""),"")</f>
        <v/>
      </c>
      <c r="GA520" s="4" t="str">
        <f ca="1">IFERROR(IF($B520&lt;&gt;"",VLOOKUP(GA$421,TabelleK17BI,8,FALSE),""),"")</f>
        <v/>
      </c>
      <c r="GB520" s="4" t="str">
        <f ca="1">IFERROR(IF($B520&lt;&gt;"",VLOOKUP(GB$421,TabelleK17BI,8,FALSE),""),"")</f>
        <v/>
      </c>
      <c r="GC520" s="4" t="str">
        <f ca="1">IFERROR(IF($B520&lt;&gt;"",VLOOKUP(GC$421,TabelleK17BI,8,FALSE),""),"")</f>
        <v/>
      </c>
      <c r="GD520" s="4" t="str">
        <f ca="1">IFERROR(IF($B520&lt;&gt;"",VLOOKUP(GD$421,TabelleK17BI,8,FALSE),""),"")</f>
        <v/>
      </c>
      <c r="GE520" s="4" t="str">
        <f ca="1">IFERROR(IF($B520&lt;&gt;"",VLOOKUP(GE$421,TabelleK17BI,8,FALSE),""),"")</f>
        <v/>
      </c>
      <c r="GF520" s="4" t="str">
        <f ca="1">IFERROR(IF($B520&lt;&gt;"",VLOOKUP(GF$421,TabelleK17BI,8,FALSE),""),"")</f>
        <v/>
      </c>
      <c r="GG520" s="4" t="str">
        <f ca="1">IFERROR(IF($B520&lt;&gt;"",VLOOKUP(GG$421,TabelleK17BI,8,FALSE),""),"")</f>
        <v/>
      </c>
      <c r="GH520" s="4" t="str">
        <f ca="1">IFERROR(IF($B520&lt;&gt;"",VLOOKUP(GH$421,TabelleK17BI,8,FALSE),""),"")</f>
        <v/>
      </c>
      <c r="GI520" s="4" t="str">
        <f ca="1">IFERROR(IF($B520&lt;&gt;"",VLOOKUP(GI$421,TabelleK17BI,8,FALSE),""),"")</f>
        <v/>
      </c>
      <c r="GJ520" s="4" t="str">
        <f ca="1">IFERROR(IF($B520&lt;&gt;"",VLOOKUP(GJ$421,TabelleK17BI,8,FALSE),""),"")</f>
        <v/>
      </c>
      <c r="GK520" s="4" t="str">
        <f ca="1">IFERROR(IF($B520&lt;&gt;"",VLOOKUP(GK$421,TabelleK17BI,8,FALSE),""),"")</f>
        <v/>
      </c>
      <c r="GL520" s="4" t="str">
        <f ca="1">IFERROR(IF($B520&lt;&gt;"",VLOOKUP(GL$421,TabelleK17BI,8,FALSE),""),"")</f>
        <v/>
      </c>
      <c r="GM520" s="4" t="str">
        <f ca="1">IFERROR(IF($B520&lt;&gt;"",VLOOKUP(GM$421,TabelleK17BI,8,FALSE),""),"")</f>
        <v/>
      </c>
      <c r="GN520" s="4" t="str">
        <f ca="1">IFERROR(IF($B520&lt;&gt;"",VLOOKUP(GN$421,TabelleK17BI,8,FALSE),""),"")</f>
        <v/>
      </c>
      <c r="GO520" s="4" t="str">
        <f ca="1">IFERROR(IF($B520&lt;&gt;"",VLOOKUP(GO$421,TabelleK17BI,8,FALSE),""),"")</f>
        <v/>
      </c>
      <c r="GP520" s="4" t="str">
        <f ca="1">IFERROR(IF($B520&lt;&gt;"",VLOOKUP(GP$421,TabelleK17BI,8,FALSE),""),"")</f>
        <v/>
      </c>
      <c r="GQ520" s="4" t="str">
        <f ca="1">IFERROR(IF($B520&lt;&gt;"",VLOOKUP(GQ$421,TabelleK17BI,8,FALSE),""),"")</f>
        <v/>
      </c>
      <c r="GR520" s="4" t="str">
        <f ca="1">IFERROR(IF($B520&lt;&gt;"",VLOOKUP(GR$421,TabelleK17BI,8,FALSE),""),"")</f>
        <v/>
      </c>
      <c r="GS520" s="4" t="str">
        <f ca="1">IFERROR(IF($B520&lt;&gt;"",VLOOKUP(GS$421,TabelleK17BI,8,FALSE),""),"")</f>
        <v/>
      </c>
      <c r="GT520" s="4" t="str">
        <f ca="1">IFERROR(IF($B520&lt;&gt;"",VLOOKUP(GT$421,TabelleK17BI,8,FALSE),""),"")</f>
        <v/>
      </c>
      <c r="GU520" s="4" t="str">
        <f ca="1">IFERROR(IF($B520&lt;&gt;"",VLOOKUP(GU$421,TabelleK17BI,8,FALSE),""),"")</f>
        <v/>
      </c>
      <c r="GV520" s="4" t="str">
        <f ca="1">IFERROR(IF($B520&lt;&gt;"",VLOOKUP(GV$421,TabelleK17BI,8,FALSE),""),"")</f>
        <v/>
      </c>
      <c r="GW520" s="4" t="str">
        <f ca="1">IFERROR(IF($B520&lt;&gt;"",VLOOKUP(GW$421,TabelleK17BI,8,FALSE),""),"")</f>
        <v/>
      </c>
      <c r="GX520" s="4" t="str">
        <f ca="1">IFERROR(IF($B520&lt;&gt;"",VLOOKUP(GX$421,TabelleK17BI,8,FALSE),""),"")</f>
        <v/>
      </c>
      <c r="GY520" s="4" t="str">
        <f ca="1">IFERROR(IF($B520&lt;&gt;"",VLOOKUP(GY$421,TabelleK17BI,8,FALSE),""),"")</f>
        <v/>
      </c>
      <c r="GZ520" s="4" t="str">
        <f ca="1">IFERROR(IF($B520&lt;&gt;"",VLOOKUP(GZ$421,TabelleK17BI,8,FALSE),""),"")</f>
        <v/>
      </c>
      <c r="HA520" s="4" t="str">
        <f ca="1">IFERROR(IF($B520&lt;&gt;"",VLOOKUP(HA$421,TabelleK17BI,8,FALSE),""),"")</f>
        <v/>
      </c>
      <c r="HB520" s="4" t="str">
        <f ca="1">IFERROR(IF($B520&lt;&gt;"",VLOOKUP(HB$421,TabelleK17BI,8,FALSE),""),"")</f>
        <v/>
      </c>
      <c r="HC520" s="4" t="str">
        <f ca="1">IFERROR(IF($B520&lt;&gt;"",VLOOKUP(HC$421,TabelleK17BI,8,FALSE),""),"")</f>
        <v/>
      </c>
      <c r="HD520" s="4" t="str">
        <f ca="1">IFERROR(IF($B520&lt;&gt;"",VLOOKUP(HD$421,TabelleK17BI,8,FALSE),""),"")</f>
        <v/>
      </c>
      <c r="HE520" s="4" t="str">
        <f ca="1">IFERROR(IF($B520&lt;&gt;"",VLOOKUP(HE$421,TabelleK17BI,8,FALSE),""),"")</f>
        <v/>
      </c>
      <c r="HF520" s="4" t="str">
        <f ca="1">IFERROR(IF($B520&lt;&gt;"",VLOOKUP(HF$421,TabelleK17BI,8,FALSE),""),"")</f>
        <v/>
      </c>
      <c r="HG520" s="4" t="str">
        <f ca="1">IFERROR(IF($B520&lt;&gt;"",VLOOKUP(HG$421,TabelleK17BI,8,FALSE),""),"")</f>
        <v/>
      </c>
      <c r="HH520" s="4" t="str">
        <f ca="1">IFERROR(IF($B520&lt;&gt;"",VLOOKUP(HH$421,TabelleK17BI,8,FALSE),""),"")</f>
        <v/>
      </c>
      <c r="HI520" s="4" t="str">
        <f ca="1">IFERROR(IF($B520&lt;&gt;"",VLOOKUP(HI$421,TabelleK17BI,8,FALSE),""),"")</f>
        <v/>
      </c>
      <c r="HJ520" s="4" t="str">
        <f ca="1">IFERROR(IF($B520&lt;&gt;"",VLOOKUP(HJ$421,TabelleK17BI,8,FALSE),""),"")</f>
        <v/>
      </c>
      <c r="HK520" s="4" t="str">
        <f ca="1">IFERROR(IF($B520&lt;&gt;"",VLOOKUP(HK$421,TabelleK17BI,8,FALSE),""),"")</f>
        <v/>
      </c>
      <c r="HL520" s="4" t="str">
        <f ca="1">IFERROR(IF($B520&lt;&gt;"",VLOOKUP(HL$421,TabelleK17BI,8,FALSE),""),"")</f>
        <v/>
      </c>
      <c r="HM520" s="4" t="str">
        <f ca="1">IFERROR(IF($B520&lt;&gt;"",VLOOKUP(HM$421,TabelleK17BI,8,FALSE),""),"")</f>
        <v/>
      </c>
      <c r="HN520" s="4" t="str">
        <f ca="1">IFERROR(IF($B520&lt;&gt;"",VLOOKUP(HN$421,TabelleK17BI,8,FALSE),""),"")</f>
        <v/>
      </c>
      <c r="HO520" s="4" t="str">
        <f ca="1">IFERROR(IF($B520&lt;&gt;"",VLOOKUP(HO$421,TabelleK17BI,8,FALSE),""),"")</f>
        <v/>
      </c>
      <c r="HP520" s="4" t="str">
        <f ca="1">IFERROR(IF($B520&lt;&gt;"",VLOOKUP(HP$421,TabelleK17BI,8,FALSE),""),"")</f>
        <v/>
      </c>
      <c r="HQ520" s="4" t="str">
        <f ca="1">IFERROR(IF($B520&lt;&gt;"",VLOOKUP(HQ$421,TabelleK17BI,8,FALSE),""),"")</f>
        <v/>
      </c>
      <c r="HR520" s="4" t="str">
        <f ca="1">IFERROR(IF($B520&lt;&gt;"",VLOOKUP(HR$421,TabelleK17BI,8,FALSE),""),"")</f>
        <v/>
      </c>
      <c r="HS520" s="4" t="str">
        <f ca="1">IFERROR(IF($B520&lt;&gt;"",VLOOKUP(HS$421,TabelleK17BI,8,FALSE),""),"")</f>
        <v/>
      </c>
      <c r="HT520" s="4" t="str">
        <f ca="1">IFERROR(IF($B520&lt;&gt;"",VLOOKUP(HT$421,TabelleK17BI,8,FALSE),""),"")</f>
        <v/>
      </c>
      <c r="HU520" s="4" t="str">
        <f ca="1">IFERROR(IF($B520&lt;&gt;"",VLOOKUP(HU$421,TabelleK17BI,8,FALSE),""),"")</f>
        <v/>
      </c>
      <c r="HV520" s="4" t="str">
        <f ca="1">IFERROR(IF($B520&lt;&gt;"",VLOOKUP(HV$421,TabelleK17BI,8,FALSE),""),"")</f>
        <v/>
      </c>
      <c r="HW520" s="4" t="str">
        <f ca="1">IFERROR(IF($B520&lt;&gt;"",VLOOKUP(HW$421,TabelleK17BI,8,FALSE),""),"")</f>
        <v/>
      </c>
      <c r="HX520" s="4" t="str">
        <f ca="1">IFERROR(IF($B520&lt;&gt;"",VLOOKUP(HX$421,TabelleK17BI,8,FALSE),""),"")</f>
        <v/>
      </c>
      <c r="HY520" s="4" t="str">
        <f ca="1">IFERROR(IF($B520&lt;&gt;"",VLOOKUP(HY$421,TabelleK17BI,8,FALSE),""),"")</f>
        <v/>
      </c>
      <c r="HZ520" s="4" t="str">
        <f ca="1">IFERROR(IF($B520&lt;&gt;"",VLOOKUP(HZ$421,TabelleK17BI,8,FALSE),""),"")</f>
        <v/>
      </c>
      <c r="IA520" s="4" t="str">
        <f ca="1">IFERROR(IF($B520&lt;&gt;"",VLOOKUP(IA$421,TabelleK17BI,8,FALSE),""),"")</f>
        <v/>
      </c>
      <c r="IB520" s="4" t="str">
        <f ca="1">IFERROR(IF($B520&lt;&gt;"",VLOOKUP(IB$421,TabelleK17BI,8,FALSE),""),"")</f>
        <v/>
      </c>
      <c r="IC520" s="4" t="str">
        <f ca="1">IFERROR(IF($B520&lt;&gt;"",VLOOKUP(IC$421,TabelleK17BI,8,FALSE),""),"")</f>
        <v/>
      </c>
      <c r="ID520" s="4" t="str">
        <f ca="1">IFERROR(IF($B520&lt;&gt;"",VLOOKUP(ID$421,TabelleK17BI,8,FALSE),""),"")</f>
        <v/>
      </c>
      <c r="IE520" s="4" t="str">
        <f ca="1">IFERROR(IF($B520&lt;&gt;"",VLOOKUP(IE$421,TabelleK17BI,8,FALSE),""),"")</f>
        <v/>
      </c>
      <c r="IF520" s="4" t="str">
        <f ca="1">IFERROR(IF($B520&lt;&gt;"",VLOOKUP(IF$421,TabelleK17BI,8,FALSE),""),"")</f>
        <v/>
      </c>
      <c r="IG520" s="4" t="str">
        <f ca="1">IFERROR(IF($B520&lt;&gt;"",VLOOKUP(IG$421,TabelleK17BI,8,FALSE),""),"")</f>
        <v/>
      </c>
      <c r="IH520" s="4" t="str">
        <f ca="1">IFERROR(IF($B520&lt;&gt;"",VLOOKUP(IH$421,TabelleK17BI,8,FALSE),""),"")</f>
        <v/>
      </c>
      <c r="II520" s="4" t="str">
        <f ca="1">IFERROR(IF($B520&lt;&gt;"",VLOOKUP(II$421,TabelleK17BI,8,FALSE),""),"")</f>
        <v/>
      </c>
      <c r="IJ520" s="4" t="str">
        <f ca="1">IFERROR(IF($B520&lt;&gt;"",VLOOKUP(IJ$421,TabelleK17BI,8,FALSE),""),"")</f>
        <v/>
      </c>
      <c r="IK520" s="4" t="str">
        <f ca="1">IFERROR(IF($B520&lt;&gt;"",VLOOKUP(IK$421,TabelleK17BI,8,FALSE),""),"")</f>
        <v/>
      </c>
      <c r="IL520" s="4" t="str">
        <f ca="1">IFERROR(IF($B520&lt;&gt;"",VLOOKUP(IL$421,TabelleK17BI,8,FALSE),""),"")</f>
        <v/>
      </c>
      <c r="IM520" s="4" t="str">
        <f ca="1">IFERROR(IF($B520&lt;&gt;"",VLOOKUP(IM$421,TabelleK17BI,8,FALSE),""),"")</f>
        <v/>
      </c>
      <c r="IN520" s="4" t="str">
        <f ca="1">IFERROR(IF($B520&lt;&gt;"",VLOOKUP(IN$421,TabelleK17BI,8,FALSE),""),"")</f>
        <v/>
      </c>
      <c r="IO520" s="4" t="str">
        <f ca="1">IFERROR(IF($B520&lt;&gt;"",VLOOKUP(IO$421,TabelleK17BI,8,FALSE),""),"")</f>
        <v/>
      </c>
      <c r="IP520" s="4" t="str">
        <f ca="1">IFERROR(IF($B520&lt;&gt;"",VLOOKUP(IP$421,TabelleK17BI,8,FALSE),""),"")</f>
        <v/>
      </c>
      <c r="IQ520" s="4" t="str">
        <f ca="1">IFERROR(IF($B520&lt;&gt;"",VLOOKUP(IQ$421,TabelleK17BI,8,FALSE),""),"")</f>
        <v/>
      </c>
      <c r="IR520" s="4" t="str">
        <f ca="1">IFERROR(IF($B520&lt;&gt;"",VLOOKUP(IR$421,TabelleK17BI,8,FALSE),""),"")</f>
        <v/>
      </c>
      <c r="IS520" s="4" t="str">
        <f ca="1">IFERROR(IF($B520&lt;&gt;"",VLOOKUP(IS$421,TabelleK17BI,8,FALSE),""),"")</f>
        <v/>
      </c>
      <c r="IT520" s="4" t="str">
        <f ca="1">IFERROR(IF($B520&lt;&gt;"",VLOOKUP(IT$421,TabelleK17BI,8,FALSE),""),"")</f>
        <v/>
      </c>
      <c r="IU520" s="4" t="str">
        <f ca="1">IFERROR(IF($B520&lt;&gt;"",VLOOKUP(IU$421,TabelleK17BI,8,FALSE),""),"")</f>
        <v/>
      </c>
      <c r="IV520" s="4" t="str">
        <f ca="1">IFERROR(IF($B520&lt;&gt;"",VLOOKUP(IV$421,TabelleK17BI,8,FALSE),""),"")</f>
        <v/>
      </c>
      <c r="IW520" s="4" t="str">
        <f ca="1">IFERROR(IF($B520&lt;&gt;"",VLOOKUP(IW$421,TabelleK17BI,8,FALSE),""),"")</f>
        <v/>
      </c>
      <c r="IX520" s="4" t="str">
        <f ca="1">IFERROR(IF($B520&lt;&gt;"",VLOOKUP(IX$421,TabelleK17BI,8,FALSE),""),"")</f>
        <v/>
      </c>
      <c r="IY520" s="4" t="str">
        <f ca="1">IFERROR(IF($B520&lt;&gt;"",VLOOKUP(IY$421,TabelleK17BI,8,FALSE),""),"")</f>
        <v/>
      </c>
      <c r="IZ520" s="4" t="str">
        <f ca="1">IFERROR(IF($B520&lt;&gt;"",VLOOKUP(IZ$421,TabelleK17BI,8,FALSE),""),"")</f>
        <v/>
      </c>
      <c r="JA520" s="4" t="str">
        <f ca="1">IFERROR(IF($B520&lt;&gt;"",VLOOKUP(JA$421,TabelleK17BI,8,FALSE),""),"")</f>
        <v/>
      </c>
      <c r="JB520" s="4" t="str">
        <f ca="1">IFERROR(IF($B520&lt;&gt;"",VLOOKUP(JB$421,TabelleK17BI,8,FALSE),""),"")</f>
        <v/>
      </c>
      <c r="JC520" s="4" t="str">
        <f ca="1">IFERROR(IF($B520&lt;&gt;"",VLOOKUP(JC$421,TabelleK17BI,8,FALSE),""),"")</f>
        <v/>
      </c>
      <c r="JD520" s="4" t="str">
        <f ca="1">IFERROR(IF($B520&lt;&gt;"",VLOOKUP(JD$421,TabelleK17BI,8,FALSE),""),"")</f>
        <v/>
      </c>
      <c r="JE520" s="4" t="str">
        <f ca="1">IFERROR(IF($B520&lt;&gt;"",VLOOKUP(JE$421,TabelleK17BI,8,FALSE),""),"")</f>
        <v/>
      </c>
      <c r="JF520" s="4" t="str">
        <f ca="1">IFERROR(IF($B520&lt;&gt;"",VLOOKUP(JF$421,TabelleK17BI,8,FALSE),""),"")</f>
        <v/>
      </c>
      <c r="JG520" s="4" t="str">
        <f ca="1">IFERROR(IF($B520&lt;&gt;"",VLOOKUP(JG$421,TabelleK17BI,8,FALSE),""),"")</f>
        <v/>
      </c>
      <c r="JH520" s="4" t="str">
        <f ca="1">IFERROR(IF($B520&lt;&gt;"",VLOOKUP(JH$421,TabelleK17BI,8,FALSE),""),"")</f>
        <v/>
      </c>
      <c r="JI520" s="4" t="str">
        <f ca="1">IFERROR(IF($B520&lt;&gt;"",VLOOKUP(JI$421,TabelleK17BI,8,FALSE),""),"")</f>
        <v/>
      </c>
      <c r="JJ520" s="4" t="str">
        <f ca="1">IFERROR(IF($B520&lt;&gt;"",VLOOKUP(JJ$421,TabelleK17BI,8,FALSE),""),"")</f>
        <v/>
      </c>
      <c r="JK520" s="4" t="str">
        <f ca="1">IFERROR(IF($B520&lt;&gt;"",VLOOKUP(JK$421,TabelleK17BI,8,FALSE),""),"")</f>
        <v/>
      </c>
      <c r="JL520" s="4" t="str">
        <f ca="1">IFERROR(IF($B520&lt;&gt;"",VLOOKUP(JL$421,TabelleK17BI,8,FALSE),""),"")</f>
        <v/>
      </c>
      <c r="JM520" s="4" t="str">
        <f ca="1">IFERROR(IF($B520&lt;&gt;"",VLOOKUP(JM$421,TabelleK17BI,8,FALSE),""),"")</f>
        <v/>
      </c>
      <c r="JN520" s="4" t="str">
        <f ca="1">IFERROR(IF($B520&lt;&gt;"",VLOOKUP(JN$421,TabelleK17BI,8,FALSE),""),"")</f>
        <v/>
      </c>
      <c r="JO520" s="4" t="str">
        <f ca="1">IFERROR(IF($B520&lt;&gt;"",VLOOKUP(JO$421,TabelleK17BI,8,FALSE),""),"")</f>
        <v/>
      </c>
      <c r="JP520" s="4" t="str">
        <f ca="1">IFERROR(IF($B520&lt;&gt;"",VLOOKUP(JP$421,TabelleK17BI,8,FALSE),""),"")</f>
        <v/>
      </c>
      <c r="JQ520" s="4" t="str">
        <f ca="1">IFERROR(IF($B520&lt;&gt;"",VLOOKUP(JQ$421,TabelleK17BI,8,FALSE),""),"")</f>
        <v/>
      </c>
      <c r="JR520" s="4" t="str">
        <f ca="1">IFERROR(IF($B520&lt;&gt;"",VLOOKUP(JR$421,TabelleK17BI,8,FALSE),""),"")</f>
        <v/>
      </c>
      <c r="JS520" s="4" t="str">
        <f ca="1">IFERROR(IF($B520&lt;&gt;"",VLOOKUP(JS$421,TabelleK17BI,8,FALSE),""),"")</f>
        <v/>
      </c>
      <c r="JT520" s="4" t="str">
        <f ca="1">IFERROR(IF($B520&lt;&gt;"",VLOOKUP(JT$421,TabelleK17BI,8,FALSE),""),"")</f>
        <v/>
      </c>
      <c r="JU520" s="4" t="str">
        <f ca="1">IFERROR(IF($B520&lt;&gt;"",VLOOKUP(JU$421,TabelleK17BI,8,FALSE),""),"")</f>
        <v/>
      </c>
      <c r="JV520" s="4" t="str">
        <f ca="1">IFERROR(IF($B520&lt;&gt;"",VLOOKUP(JV$421,TabelleK17BI,8,FALSE),""),"")</f>
        <v/>
      </c>
      <c r="JW520" s="4" t="str">
        <f ca="1">IFERROR(IF($B520&lt;&gt;"",VLOOKUP(JW$421,TabelleK17BI,8,FALSE),""),"")</f>
        <v/>
      </c>
      <c r="JX520" s="4" t="str">
        <f ca="1">IFERROR(IF($B520&lt;&gt;"",VLOOKUP(JX$421,TabelleK17BI,8,FALSE),""),"")</f>
        <v/>
      </c>
      <c r="JY520" s="4" t="str">
        <f ca="1">IFERROR(IF($B520&lt;&gt;"",VLOOKUP(JY$421,TabelleK17BI,8,FALSE),""),"")</f>
        <v/>
      </c>
      <c r="JZ520" s="4" t="str">
        <f ca="1">IFERROR(IF($B520&lt;&gt;"",VLOOKUP(JZ$421,TabelleK17BI,8,FALSE),""),"")</f>
        <v/>
      </c>
      <c r="KA520" s="4" t="str">
        <f ca="1">IFERROR(IF($B520&lt;&gt;"",VLOOKUP(KA$421,TabelleK17BI,8,FALSE),""),"")</f>
        <v/>
      </c>
      <c r="KB520" s="4" t="str">
        <f ca="1">IFERROR(IF($B520&lt;&gt;"",VLOOKUP(KB$421,TabelleK17BI,8,FALSE),""),"")</f>
        <v/>
      </c>
      <c r="KC520" s="4" t="str">
        <f ca="1">IFERROR(IF($B520&lt;&gt;"",VLOOKUP(KC$421,TabelleK17BI,8,FALSE),""),"")</f>
        <v/>
      </c>
      <c r="KD520" s="4" t="str">
        <f ca="1">IFERROR(IF($B520&lt;&gt;"",VLOOKUP(KD$421,TabelleK17BI,8,FALSE),""),"")</f>
        <v/>
      </c>
      <c r="KE520" s="4" t="str">
        <f ca="1">IFERROR(IF($B520&lt;&gt;"",VLOOKUP(KE$421,TabelleK17BI,8,FALSE),""),"")</f>
        <v/>
      </c>
      <c r="KF520" s="4" t="str">
        <f ca="1">IFERROR(IF($B520&lt;&gt;"",VLOOKUP(KF$421,TabelleK17BI,8,FALSE),""),"")</f>
        <v/>
      </c>
      <c r="KG520" s="4" t="str">
        <f ca="1">IFERROR(IF($B520&lt;&gt;"",VLOOKUP(KG$421,TabelleK17BI,8,FALSE),""),"")</f>
        <v/>
      </c>
      <c r="KH520" s="4" t="str">
        <f ca="1">IFERROR(IF($B520&lt;&gt;"",VLOOKUP(KH$421,TabelleK17BI,8,FALSE),""),"")</f>
        <v/>
      </c>
      <c r="KI520" s="4" t="str">
        <f ca="1">IFERROR(IF($B520&lt;&gt;"",VLOOKUP(KI$421,TabelleK17BI,8,FALSE),""),"")</f>
        <v/>
      </c>
      <c r="KJ520" s="4" t="str">
        <f ca="1">IFERROR(IF($B520&lt;&gt;"",VLOOKUP(KJ$421,TabelleK17BI,8,FALSE),""),"")</f>
        <v/>
      </c>
      <c r="KK520" s="4" t="str">
        <f ca="1">IFERROR(IF($B520&lt;&gt;"",VLOOKUP(KK$421,TabelleK17BI,8,FALSE),""),"")</f>
        <v/>
      </c>
      <c r="KL520" s="4" t="str">
        <f ca="1">IFERROR(IF($B520&lt;&gt;"",VLOOKUP(KL$421,TabelleK17BI,8,FALSE),""),"")</f>
        <v/>
      </c>
      <c r="KM520" s="4" t="str">
        <f ca="1">IFERROR(IF($B520&lt;&gt;"",VLOOKUP(KM$421,TabelleK17BI,8,FALSE),""),"")</f>
        <v/>
      </c>
      <c r="KN520" s="4" t="str">
        <f ca="1">IFERROR(IF($B520&lt;&gt;"",VLOOKUP(KN$421,TabelleK17BI,8,FALSE),""),"")</f>
        <v/>
      </c>
      <c r="KO520" s="4" t="str">
        <f ca="1">IFERROR(IF($B520&lt;&gt;"",VLOOKUP(KO$421,TabelleK17BI,8,FALSE),""),"")</f>
        <v/>
      </c>
      <c r="KP520" s="4" t="str">
        <f ca="1">IFERROR(IF($B520&lt;&gt;"",VLOOKUP(KP$421,TabelleK17BI,8,FALSE),""),"")</f>
        <v/>
      </c>
      <c r="KQ520" s="4" t="str">
        <f ca="1">IFERROR(IF($B520&lt;&gt;"",VLOOKUP(KQ$421,TabelleK17BI,8,FALSE),""),"")</f>
        <v/>
      </c>
      <c r="KR520" s="4" t="str">
        <f>IFERROR(VLOOKUP($KR$421,TabelleK17BI,8,FALSE),"")</f>
        <v/>
      </c>
      <c r="KS520" s="4" t="str">
        <f>IFERROR(VLOOKUP($KS$421,TabelleK17BI,8,FALSE),"")</f>
        <v/>
      </c>
    </row>
    <row r="521" spans="2:305" ht="12.75" hidden="1" customHeight="1" x14ac:dyDescent="0.2">
      <c r="B521" s="138" t="str">
        <f t="shared" ca="1" si="215"/>
        <v/>
      </c>
      <c r="C521" s="4" t="str">
        <f ca="1">IFERROR(IF($B521&lt;&gt;"",VLOOKUP(C$421,TabelleK18BI,8,FALSE),""),"")</f>
        <v/>
      </c>
      <c r="D521" s="4" t="str">
        <f ca="1">IFERROR(IF($B521&lt;&gt;"",VLOOKUP(D$421,TabelleK18BI,8,FALSE),""),"")</f>
        <v/>
      </c>
      <c r="E521" s="4" t="str">
        <f ca="1">IFERROR(IF($B521&lt;&gt;"",VLOOKUP(E$421,TabelleK18BI,8,FALSE),""),"")</f>
        <v/>
      </c>
      <c r="F521" s="4" t="str">
        <f ca="1">IFERROR(IF($B521&lt;&gt;"",VLOOKUP(F$421,TabelleK18BI,8,FALSE),""),"")</f>
        <v/>
      </c>
      <c r="G521" s="4" t="str">
        <f ca="1">IFERROR(IF($B521&lt;&gt;"",VLOOKUP(G$421,TabelleK18BI,8,FALSE),""),"")</f>
        <v/>
      </c>
      <c r="H521" s="4" t="str">
        <f ca="1">IFERROR(IF($B521&lt;&gt;"",VLOOKUP(H$421,TabelleK18BI,8,FALSE),""),"")</f>
        <v/>
      </c>
      <c r="I521" s="4" t="str">
        <f ca="1">IFERROR(IF($B521&lt;&gt;"",VLOOKUP(I$421,TabelleK18BI,8,FALSE),""),"")</f>
        <v/>
      </c>
      <c r="J521" s="4" t="str">
        <f ca="1">IFERROR(IF($B521&lt;&gt;"",VLOOKUP(J$421,TabelleK18BI,8,FALSE),""),"")</f>
        <v/>
      </c>
      <c r="K521" s="4" t="str">
        <f ca="1">IFERROR(IF($B521&lt;&gt;"",VLOOKUP(K$421,TabelleK18BI,8,FALSE),""),"")</f>
        <v/>
      </c>
      <c r="L521" s="4" t="str">
        <f ca="1">IFERROR(IF($B521&lt;&gt;"",VLOOKUP(L$421,TabelleK18BI,8,FALSE),""),"")</f>
        <v/>
      </c>
      <c r="M521" s="4" t="str">
        <f ca="1">IFERROR(IF($B521&lt;&gt;"",VLOOKUP(M$421,TabelleK18BI,8,FALSE),""),"")</f>
        <v/>
      </c>
      <c r="N521" s="4" t="str">
        <f ca="1">IFERROR(IF($B521&lt;&gt;"",VLOOKUP(N$421,TabelleK18BI,8,FALSE),""),"")</f>
        <v/>
      </c>
      <c r="O521" s="4" t="str">
        <f ca="1">IFERROR(IF($B521&lt;&gt;"",VLOOKUP(O$421,TabelleK18BI,8,FALSE),""),"")</f>
        <v/>
      </c>
      <c r="P521" s="4" t="str">
        <f ca="1">IFERROR(IF($B521&lt;&gt;"",VLOOKUP(P$421,TabelleK18BI,8,FALSE),""),"")</f>
        <v/>
      </c>
      <c r="Q521" s="4" t="str">
        <f ca="1">IFERROR(IF($B521&lt;&gt;"",VLOOKUP(Q$421,TabelleK18BI,8,FALSE),""),"")</f>
        <v/>
      </c>
      <c r="R521" s="4" t="str">
        <f ca="1">IFERROR(IF($B521&lt;&gt;"",VLOOKUP(R$421,TabelleK18BI,8,FALSE),""),"")</f>
        <v/>
      </c>
      <c r="S521" s="4" t="str">
        <f ca="1">IFERROR(IF($B521&lt;&gt;"",VLOOKUP(S$421,TabelleK18BI,8,FALSE),""),"")</f>
        <v/>
      </c>
      <c r="T521" s="4" t="str">
        <f ca="1">IFERROR(IF($B521&lt;&gt;"",VLOOKUP(T$421,TabelleK18BI,8,FALSE),""),"")</f>
        <v/>
      </c>
      <c r="U521" s="4" t="str">
        <f ca="1">IFERROR(IF($B521&lt;&gt;"",VLOOKUP(U$421,TabelleK18BI,8,FALSE),""),"")</f>
        <v/>
      </c>
      <c r="V521" s="4" t="str">
        <f ca="1">IFERROR(IF($B521&lt;&gt;"",VLOOKUP(V$421,TabelleK18BI,8,FALSE),""),"")</f>
        <v/>
      </c>
      <c r="W521" s="4" t="str">
        <f ca="1">IFERROR(IF($B521&lt;&gt;"",VLOOKUP(W$421,TabelleK18BI,8,FALSE),""),"")</f>
        <v/>
      </c>
      <c r="X521" s="4" t="str">
        <f ca="1">IFERROR(IF($B521&lt;&gt;"",VLOOKUP(X$421,TabelleK18BI,8,FALSE),""),"")</f>
        <v/>
      </c>
      <c r="Y521" s="4" t="str">
        <f ca="1">IFERROR(IF($B521&lt;&gt;"",VLOOKUP(Y$421,TabelleK18BI,8,FALSE),""),"")</f>
        <v/>
      </c>
      <c r="Z521" s="4" t="str">
        <f ca="1">IFERROR(IF($B521&lt;&gt;"",VLOOKUP(Z$421,TabelleK18BI,8,FALSE),""),"")</f>
        <v/>
      </c>
      <c r="AA521" s="4" t="str">
        <f ca="1">IFERROR(IF($B521&lt;&gt;"",VLOOKUP(AA$421,TabelleK18BI,8,FALSE),""),"")</f>
        <v/>
      </c>
      <c r="AB521" s="4" t="str">
        <f ca="1">IFERROR(IF($B521&lt;&gt;"",VLOOKUP(AB$421,TabelleK18BI,8,FALSE),""),"")</f>
        <v/>
      </c>
      <c r="AC521" s="4" t="str">
        <f ca="1">IFERROR(IF($B521&lt;&gt;"",VLOOKUP(AC$421,TabelleK18BI,8,FALSE),""),"")</f>
        <v/>
      </c>
      <c r="AD521" s="4" t="str">
        <f ca="1">IFERROR(IF($B521&lt;&gt;"",VLOOKUP(AD$421,TabelleK18BI,8,FALSE),""),"")</f>
        <v/>
      </c>
      <c r="AE521" s="4" t="str">
        <f ca="1">IFERROR(IF($B521&lt;&gt;"",VLOOKUP(AE$421,TabelleK18BI,8,FALSE),""),"")</f>
        <v/>
      </c>
      <c r="AF521" s="4" t="str">
        <f ca="1">IFERROR(IF($B521&lt;&gt;"",VLOOKUP(AF$421,TabelleK18BI,8,FALSE),""),"")</f>
        <v/>
      </c>
      <c r="AG521" s="4" t="str">
        <f ca="1">IFERROR(IF($B521&lt;&gt;"",VLOOKUP(AG$421,TabelleK18BI,8,FALSE),""),"")</f>
        <v/>
      </c>
      <c r="AH521" s="4" t="str">
        <f ca="1">IFERROR(IF($B521&lt;&gt;"",VLOOKUP(AH$421,TabelleK18BI,8,FALSE),""),"")</f>
        <v/>
      </c>
      <c r="AI521" s="4" t="str">
        <f ca="1">IFERROR(IF($B521&lt;&gt;"",VLOOKUP(AI$421,TabelleK18BI,8,FALSE),""),"")</f>
        <v/>
      </c>
      <c r="AJ521" s="4" t="str">
        <f ca="1">IFERROR(IF($B521&lt;&gt;"",VLOOKUP(AJ$421,TabelleK18BI,8,FALSE),""),"")</f>
        <v/>
      </c>
      <c r="AK521" s="4" t="str">
        <f ca="1">IFERROR(IF($B521&lt;&gt;"",VLOOKUP(AK$421,TabelleK18BI,8,FALSE),""),"")</f>
        <v/>
      </c>
      <c r="AL521" s="4" t="str">
        <f ca="1">IFERROR(IF($B521&lt;&gt;"",VLOOKUP(AL$421,TabelleK18BI,8,FALSE),""),"")</f>
        <v/>
      </c>
      <c r="AM521" s="4" t="str">
        <f ca="1">IFERROR(IF($B521&lt;&gt;"",VLOOKUP(AM$421,TabelleK18BI,8,FALSE),""),"")</f>
        <v/>
      </c>
      <c r="AN521" s="4" t="str">
        <f ca="1">IFERROR(IF($B521&lt;&gt;"",VLOOKUP(AN$421,TabelleK18BI,8,FALSE),""),"")</f>
        <v/>
      </c>
      <c r="AO521" s="4" t="str">
        <f ca="1">IFERROR(IF($B521&lt;&gt;"",VLOOKUP(AO$421,TabelleK18BI,8,FALSE),""),"")</f>
        <v/>
      </c>
      <c r="AP521" s="4" t="str">
        <f ca="1">IFERROR(IF($B521&lt;&gt;"",VLOOKUP(AP$421,TabelleK18BI,8,FALSE),""),"")</f>
        <v/>
      </c>
      <c r="AQ521" s="4" t="str">
        <f ca="1">IFERROR(IF($B521&lt;&gt;"",VLOOKUP(AQ$421,TabelleK18BI,8,FALSE),""),"")</f>
        <v/>
      </c>
      <c r="AR521" s="4" t="str">
        <f ca="1">IFERROR(IF($B521&lt;&gt;"",VLOOKUP(AR$421,TabelleK18BI,8,FALSE),""),"")</f>
        <v/>
      </c>
      <c r="AS521" s="4" t="str">
        <f ca="1">IFERROR(IF($B521&lt;&gt;"",VLOOKUP(AS$421,TabelleK18BI,8,FALSE),""),"")</f>
        <v/>
      </c>
      <c r="AT521" s="4" t="str">
        <f ca="1">IFERROR(IF($B521&lt;&gt;"",VLOOKUP(AT$421,TabelleK18BI,8,FALSE),""),"")</f>
        <v/>
      </c>
      <c r="AU521" s="4" t="str">
        <f ca="1">IFERROR(IF($B521&lt;&gt;"",VLOOKUP(AU$421,TabelleK18BI,8,FALSE),""),"")</f>
        <v/>
      </c>
      <c r="AV521" s="4" t="str">
        <f ca="1">IFERROR(IF($B521&lt;&gt;"",VLOOKUP(AV$421,TabelleK18BI,8,FALSE),""),"")</f>
        <v/>
      </c>
      <c r="AW521" s="4" t="str">
        <f ca="1">IFERROR(IF($B521&lt;&gt;"",VLOOKUP(AW$421,TabelleK18BI,8,FALSE),""),"")</f>
        <v/>
      </c>
      <c r="AX521" s="4" t="str">
        <f ca="1">IFERROR(IF($B521&lt;&gt;"",VLOOKUP(AX$421,TabelleK18BI,8,FALSE),""),"")</f>
        <v/>
      </c>
      <c r="AY521" s="4" t="str">
        <f ca="1">IFERROR(IF($B521&lt;&gt;"",VLOOKUP(AY$421,TabelleK18BI,8,FALSE),""),"")</f>
        <v/>
      </c>
      <c r="AZ521" s="4" t="str">
        <f ca="1">IFERROR(IF($B521&lt;&gt;"",VLOOKUP(AZ$421,TabelleK18BI,8,FALSE),""),"")</f>
        <v/>
      </c>
      <c r="BA521" s="4" t="str">
        <f ca="1">IFERROR(IF($B521&lt;&gt;"",VLOOKUP(BA$421,TabelleK18BI,8,FALSE),""),"")</f>
        <v/>
      </c>
      <c r="BB521" s="4" t="str">
        <f ca="1">IFERROR(IF($B521&lt;&gt;"",VLOOKUP(BB$421,TabelleK18BI,8,FALSE),""),"")</f>
        <v/>
      </c>
      <c r="BC521" s="4" t="str">
        <f ca="1">IFERROR(IF($B521&lt;&gt;"",VLOOKUP(BC$421,TabelleK18BI,8,FALSE),""),"")</f>
        <v/>
      </c>
      <c r="BD521" s="4" t="str">
        <f ca="1">IFERROR(IF($B521&lt;&gt;"",VLOOKUP(BD$421,TabelleK18BI,8,FALSE),""),"")</f>
        <v/>
      </c>
      <c r="BE521" s="4" t="str">
        <f ca="1">IFERROR(IF($B521&lt;&gt;"",VLOOKUP(BE$421,TabelleK18BI,8,FALSE),""),"")</f>
        <v/>
      </c>
      <c r="BF521" s="4" t="str">
        <f ca="1">IFERROR(IF($B521&lt;&gt;"",VLOOKUP(BF$421,TabelleK18BI,8,FALSE),""),"")</f>
        <v/>
      </c>
      <c r="BG521" s="4" t="str">
        <f ca="1">IFERROR(IF($B521&lt;&gt;"",VLOOKUP(BG$421,TabelleK18BI,8,FALSE),""),"")</f>
        <v/>
      </c>
      <c r="BH521" s="4" t="str">
        <f ca="1">IFERROR(IF($B521&lt;&gt;"",VLOOKUP(BH$421,TabelleK18BI,8,FALSE),""),"")</f>
        <v/>
      </c>
      <c r="BI521" s="4" t="str">
        <f ca="1">IFERROR(IF($B521&lt;&gt;"",VLOOKUP(BI$421,TabelleK18BI,8,FALSE),""),"")</f>
        <v/>
      </c>
      <c r="BJ521" s="4" t="str">
        <f ca="1">IFERROR(IF($B521&lt;&gt;"",VLOOKUP(BJ$421,TabelleK18BI,8,FALSE),""),"")</f>
        <v/>
      </c>
      <c r="BK521" s="4" t="str">
        <f ca="1">IFERROR(IF($B521&lt;&gt;"",VLOOKUP(BK$421,TabelleK18BI,8,FALSE),""),"")</f>
        <v/>
      </c>
      <c r="BL521" s="4" t="str">
        <f ca="1">IFERROR(IF($B521&lt;&gt;"",VLOOKUP(BL$421,TabelleK18BI,8,FALSE),""),"")</f>
        <v/>
      </c>
      <c r="BM521" s="4" t="str">
        <f ca="1">IFERROR(IF($B521&lt;&gt;"",VLOOKUP(BM$421,TabelleK18BI,8,FALSE),""),"")</f>
        <v/>
      </c>
      <c r="BN521" s="4" t="str">
        <f ca="1">IFERROR(IF($B521&lt;&gt;"",VLOOKUP(BN$421,TabelleK18BI,8,FALSE),""),"")</f>
        <v/>
      </c>
      <c r="BO521" s="4" t="str">
        <f ca="1">IFERROR(IF($B521&lt;&gt;"",VLOOKUP(BO$421,TabelleK18BI,8,FALSE),""),"")</f>
        <v/>
      </c>
      <c r="BP521" s="4" t="str">
        <f ca="1">IFERROR(IF($B521&lt;&gt;"",VLOOKUP(BP$421,TabelleK18BI,8,FALSE),""),"")</f>
        <v/>
      </c>
      <c r="BQ521" s="4" t="str">
        <f ca="1">IFERROR(IF($B521&lt;&gt;"",VLOOKUP(BQ$421,TabelleK18BI,8,FALSE),""),"")</f>
        <v/>
      </c>
      <c r="BR521" s="4" t="str">
        <f ca="1">IFERROR(IF($B521&lt;&gt;"",VLOOKUP(BR$421,TabelleK18BI,8,FALSE),""),"")</f>
        <v/>
      </c>
      <c r="BS521" s="4" t="str">
        <f ca="1">IFERROR(IF($B521&lt;&gt;"",VLOOKUP(BS$421,TabelleK18BI,8,FALSE),""),"")</f>
        <v/>
      </c>
      <c r="BT521" s="4" t="str">
        <f ca="1">IFERROR(IF($B521&lt;&gt;"",VLOOKUP(BT$421,TabelleK18BI,8,FALSE),""),"")</f>
        <v/>
      </c>
      <c r="BU521" s="4" t="str">
        <f ca="1">IFERROR(IF($B521&lt;&gt;"",VLOOKUP(BU$421,TabelleK18BI,8,FALSE),""),"")</f>
        <v/>
      </c>
      <c r="BV521" s="4" t="str">
        <f ca="1">IFERROR(IF($B521&lt;&gt;"",VLOOKUP(BV$421,TabelleK18BI,8,FALSE),""),"")</f>
        <v/>
      </c>
      <c r="BW521" s="4" t="str">
        <f ca="1">IFERROR(IF($B521&lt;&gt;"",VLOOKUP(BW$421,TabelleK18BI,8,FALSE),""),"")</f>
        <v/>
      </c>
      <c r="BX521" s="4" t="str">
        <f ca="1">IFERROR(IF($B521&lt;&gt;"",VLOOKUP(BX$421,TabelleK18BI,8,FALSE),""),"")</f>
        <v/>
      </c>
      <c r="BY521" s="4" t="str">
        <f ca="1">IFERROR(IF($B521&lt;&gt;"",VLOOKUP(BY$421,TabelleK18BI,8,FALSE),""),"")</f>
        <v/>
      </c>
      <c r="BZ521" s="4" t="str">
        <f ca="1">IFERROR(IF($B521&lt;&gt;"",VLOOKUP(BZ$421,TabelleK18BI,8,FALSE),""),"")</f>
        <v/>
      </c>
      <c r="CA521" s="4" t="str">
        <f ca="1">IFERROR(IF($B521&lt;&gt;"",VLOOKUP(CA$421,TabelleK18BI,8,FALSE),""),"")</f>
        <v/>
      </c>
      <c r="CB521" s="4" t="str">
        <f ca="1">IFERROR(IF($B521&lt;&gt;"",VLOOKUP(CB$421,TabelleK18BI,8,FALSE),""),"")</f>
        <v/>
      </c>
      <c r="CC521" s="4" t="str">
        <f ca="1">IFERROR(IF($B521&lt;&gt;"",VLOOKUP(CC$421,TabelleK18BI,8,FALSE),""),"")</f>
        <v/>
      </c>
      <c r="CD521" s="4" t="str">
        <f ca="1">IFERROR(IF($B521&lt;&gt;"",VLOOKUP(CD$421,TabelleK18BI,8,FALSE),""),"")</f>
        <v/>
      </c>
      <c r="CE521" s="4" t="str">
        <f ca="1">IFERROR(IF($B521&lt;&gt;"",VLOOKUP(CE$421,TabelleK18BI,8,FALSE),""),"")</f>
        <v/>
      </c>
      <c r="CF521" s="4" t="str">
        <f ca="1">IFERROR(IF($B521&lt;&gt;"",VLOOKUP(CF$421,TabelleK18BI,8,FALSE),""),"")</f>
        <v/>
      </c>
      <c r="CG521" s="4" t="str">
        <f ca="1">IFERROR(IF($B521&lt;&gt;"",VLOOKUP(CG$421,TabelleK18BI,8,FALSE),""),"")</f>
        <v/>
      </c>
      <c r="CH521" s="4" t="str">
        <f ca="1">IFERROR(IF($B521&lt;&gt;"",VLOOKUP(CH$421,TabelleK18BI,8,FALSE),""),"")</f>
        <v/>
      </c>
      <c r="CI521" s="4" t="str">
        <f ca="1">IFERROR(IF($B521&lt;&gt;"",VLOOKUP(CI$421,TabelleK18BI,8,FALSE),""),"")</f>
        <v/>
      </c>
      <c r="CJ521" s="4" t="str">
        <f ca="1">IFERROR(IF($B521&lt;&gt;"",VLOOKUP(CJ$421,TabelleK18BI,8,FALSE),""),"")</f>
        <v/>
      </c>
      <c r="CK521" s="4" t="str">
        <f ca="1">IFERROR(IF($B521&lt;&gt;"",VLOOKUP(CK$421,TabelleK18BI,8,FALSE),""),"")</f>
        <v/>
      </c>
      <c r="CL521" s="4" t="str">
        <f ca="1">IFERROR(IF($B521&lt;&gt;"",VLOOKUP(CL$421,TabelleK18BI,8,FALSE),""),"")</f>
        <v/>
      </c>
      <c r="CM521" s="4" t="str">
        <f ca="1">IFERROR(IF($B521&lt;&gt;"",VLOOKUP(CM$421,TabelleK18BI,8,FALSE),""),"")</f>
        <v/>
      </c>
      <c r="CN521" s="4" t="str">
        <f ca="1">IFERROR(IF($B521&lt;&gt;"",VLOOKUP(CN$421,TabelleK18BI,8,FALSE),""),"")</f>
        <v/>
      </c>
      <c r="CO521" s="4" t="str">
        <f ca="1">IFERROR(IF($B521&lt;&gt;"",VLOOKUP(CO$421,TabelleK18BI,8,FALSE),""),"")</f>
        <v/>
      </c>
      <c r="CP521" s="4" t="str">
        <f ca="1">IFERROR(IF($B521&lt;&gt;"",VLOOKUP(CP$421,TabelleK18BI,8,FALSE),""),"")</f>
        <v/>
      </c>
      <c r="CQ521" s="4" t="str">
        <f ca="1">IFERROR(IF($B521&lt;&gt;"",VLOOKUP(CQ$421,TabelleK18BI,8,FALSE),""),"")</f>
        <v/>
      </c>
      <c r="CR521" s="4" t="str">
        <f ca="1">IFERROR(IF($B521&lt;&gt;"",VLOOKUP(CR$421,TabelleK18BI,8,FALSE),""),"")</f>
        <v/>
      </c>
      <c r="CS521" s="4" t="str">
        <f ca="1">IFERROR(IF($B521&lt;&gt;"",VLOOKUP(CS$421,TabelleK18BI,8,FALSE),""),"")</f>
        <v/>
      </c>
      <c r="CT521" s="4" t="str">
        <f ca="1">IFERROR(IF($B521&lt;&gt;"",VLOOKUP(CT$421,TabelleK18BI,8,FALSE),""),"")</f>
        <v/>
      </c>
      <c r="CU521" s="4" t="str">
        <f ca="1">IFERROR(IF($B521&lt;&gt;"",VLOOKUP(CU$421,TabelleK18BI,8,FALSE),""),"")</f>
        <v/>
      </c>
      <c r="CV521" s="4" t="str">
        <f ca="1">IFERROR(IF($B521&lt;&gt;"",VLOOKUP(CV$421,TabelleK18BI,8,FALSE),""),"")</f>
        <v/>
      </c>
      <c r="CW521" s="4" t="str">
        <f ca="1">IFERROR(IF($B521&lt;&gt;"",VLOOKUP(CW$421,TabelleK18BI,8,FALSE),""),"")</f>
        <v/>
      </c>
      <c r="CX521" s="4" t="str">
        <f ca="1">IFERROR(IF($B521&lt;&gt;"",VLOOKUP(CX$421,TabelleK18BI,8,FALSE),""),"")</f>
        <v/>
      </c>
      <c r="CY521" s="4" t="str">
        <f ca="1">IFERROR(IF($B521&lt;&gt;"",VLOOKUP(CY$421,TabelleK18BI,8,FALSE),""),"")</f>
        <v/>
      </c>
      <c r="CZ521" s="4" t="str">
        <f ca="1">IFERROR(IF($B521&lt;&gt;"",VLOOKUP(CZ$421,TabelleK18BI,8,FALSE),""),"")</f>
        <v/>
      </c>
      <c r="DA521" s="4" t="str">
        <f ca="1">IFERROR(IF($B521&lt;&gt;"",VLOOKUP(DA$421,TabelleK18BI,8,FALSE),""),"")</f>
        <v/>
      </c>
      <c r="DB521" s="4" t="str">
        <f ca="1">IFERROR(IF($B521&lt;&gt;"",VLOOKUP(DB$421,TabelleK18BI,8,FALSE),""),"")</f>
        <v/>
      </c>
      <c r="DC521" s="4" t="str">
        <f ca="1">IFERROR(IF($B521&lt;&gt;"",VLOOKUP(DC$421,TabelleK18BI,8,FALSE),""),"")</f>
        <v/>
      </c>
      <c r="DD521" s="4" t="str">
        <f ca="1">IFERROR(IF($B521&lt;&gt;"",VLOOKUP(DD$421,TabelleK18BI,8,FALSE),""),"")</f>
        <v/>
      </c>
      <c r="DE521" s="4" t="str">
        <f ca="1">IFERROR(IF($B521&lt;&gt;"",VLOOKUP(DE$421,TabelleK18BI,8,FALSE),""),"")</f>
        <v/>
      </c>
      <c r="DF521" s="4" t="str">
        <f ca="1">IFERROR(IF($B521&lt;&gt;"",VLOOKUP(DF$421,TabelleK18BI,8,FALSE),""),"")</f>
        <v/>
      </c>
      <c r="DG521" s="4" t="str">
        <f ca="1">IFERROR(IF($B521&lt;&gt;"",VLOOKUP(DG$421,TabelleK18BI,8,FALSE),""),"")</f>
        <v/>
      </c>
      <c r="DH521" s="4" t="str">
        <f ca="1">IFERROR(IF($B521&lt;&gt;"",VLOOKUP(DH$421,TabelleK18BI,8,FALSE),""),"")</f>
        <v/>
      </c>
      <c r="DI521" s="4" t="str">
        <f ca="1">IFERROR(IF($B521&lt;&gt;"",VLOOKUP(DI$421,TabelleK18BI,8,FALSE),""),"")</f>
        <v/>
      </c>
      <c r="DJ521" s="4" t="str">
        <f ca="1">IFERROR(IF($B521&lt;&gt;"",VLOOKUP(DJ$421,TabelleK18BI,8,FALSE),""),"")</f>
        <v/>
      </c>
      <c r="DK521" s="4" t="str">
        <f ca="1">IFERROR(IF($B521&lt;&gt;"",VLOOKUP(DK$421,TabelleK18BI,8,FALSE),""),"")</f>
        <v/>
      </c>
      <c r="DL521" s="4" t="str">
        <f ca="1">IFERROR(IF($B521&lt;&gt;"",VLOOKUP(DL$421,TabelleK18BI,8,FALSE),""),"")</f>
        <v/>
      </c>
      <c r="DM521" s="4" t="str">
        <f ca="1">IFERROR(IF($B521&lt;&gt;"",VLOOKUP(DM$421,TabelleK18BI,8,FALSE),""),"")</f>
        <v/>
      </c>
      <c r="DN521" s="4" t="str">
        <f ca="1">IFERROR(IF($B521&lt;&gt;"",VLOOKUP(DN$421,TabelleK18BI,8,FALSE),""),"")</f>
        <v/>
      </c>
      <c r="DO521" s="4" t="str">
        <f ca="1">IFERROR(IF($B521&lt;&gt;"",VLOOKUP(DO$421,TabelleK18BI,8,FALSE),""),"")</f>
        <v/>
      </c>
      <c r="DP521" s="4" t="str">
        <f ca="1">IFERROR(IF($B521&lt;&gt;"",VLOOKUP(DP$421,TabelleK18BI,8,FALSE),""),"")</f>
        <v/>
      </c>
      <c r="DQ521" s="4" t="str">
        <f ca="1">IFERROR(IF($B521&lt;&gt;"",VLOOKUP(DQ$421,TabelleK18BI,8,FALSE),""),"")</f>
        <v/>
      </c>
      <c r="DR521" s="4" t="str">
        <f ca="1">IFERROR(IF($B521&lt;&gt;"",VLOOKUP(DR$421,TabelleK18BI,8,FALSE),""),"")</f>
        <v/>
      </c>
      <c r="DS521" s="4" t="str">
        <f ca="1">IFERROR(IF($B521&lt;&gt;"",VLOOKUP(DS$421,TabelleK18BI,8,FALSE),""),"")</f>
        <v/>
      </c>
      <c r="DT521" s="4" t="str">
        <f ca="1">IFERROR(IF($B521&lt;&gt;"",VLOOKUP(DT$421,TabelleK18BI,8,FALSE),""),"")</f>
        <v/>
      </c>
      <c r="DU521" s="4" t="str">
        <f ca="1">IFERROR(IF($B521&lt;&gt;"",VLOOKUP(DU$421,TabelleK18BI,8,FALSE),""),"")</f>
        <v/>
      </c>
      <c r="DV521" s="4" t="str">
        <f ca="1">IFERROR(IF($B521&lt;&gt;"",VLOOKUP(DV$421,TabelleK18BI,8,FALSE),""),"")</f>
        <v/>
      </c>
      <c r="DW521" s="4" t="str">
        <f ca="1">IFERROR(IF($B521&lt;&gt;"",VLOOKUP(DW$421,TabelleK18BI,8,FALSE),""),"")</f>
        <v/>
      </c>
      <c r="DX521" s="4" t="str">
        <f ca="1">IFERROR(IF($B521&lt;&gt;"",VLOOKUP(DX$421,TabelleK18BI,8,FALSE),""),"")</f>
        <v/>
      </c>
      <c r="DY521" s="4" t="str">
        <f ca="1">IFERROR(IF($B521&lt;&gt;"",VLOOKUP(DY$421,TabelleK18BI,8,FALSE),""),"")</f>
        <v/>
      </c>
      <c r="DZ521" s="4" t="str">
        <f ca="1">IFERROR(IF($B521&lt;&gt;"",VLOOKUP(DZ$421,TabelleK18BI,8,FALSE),""),"")</f>
        <v/>
      </c>
      <c r="EA521" s="4" t="str">
        <f ca="1">IFERROR(IF($B521&lt;&gt;"",VLOOKUP(EA$421,TabelleK18BI,8,FALSE),""),"")</f>
        <v/>
      </c>
      <c r="EB521" s="4" t="str">
        <f ca="1">IFERROR(IF($B521&lt;&gt;"",VLOOKUP(EB$421,TabelleK18BI,8,FALSE),""),"")</f>
        <v/>
      </c>
      <c r="EC521" s="4" t="str">
        <f ca="1">IFERROR(IF($B521&lt;&gt;"",VLOOKUP(EC$421,TabelleK18BI,8,FALSE),""),"")</f>
        <v/>
      </c>
      <c r="ED521" s="4" t="str">
        <f ca="1">IFERROR(IF($B521&lt;&gt;"",VLOOKUP(ED$421,TabelleK18BI,8,FALSE),""),"")</f>
        <v/>
      </c>
      <c r="EE521" s="4" t="str">
        <f ca="1">IFERROR(IF($B521&lt;&gt;"",VLOOKUP(EE$421,TabelleK18BI,8,FALSE),""),"")</f>
        <v/>
      </c>
      <c r="EF521" s="4" t="str">
        <f ca="1">IFERROR(IF($B521&lt;&gt;"",VLOOKUP(EF$421,TabelleK18BI,8,FALSE),""),"")</f>
        <v/>
      </c>
      <c r="EG521" s="4" t="str">
        <f ca="1">IFERROR(IF($B521&lt;&gt;"",VLOOKUP(EG$421,TabelleK18BI,8,FALSE),""),"")</f>
        <v/>
      </c>
      <c r="EH521" s="4" t="str">
        <f ca="1">IFERROR(IF($B521&lt;&gt;"",VLOOKUP(EH$421,TabelleK18BI,8,FALSE),""),"")</f>
        <v/>
      </c>
      <c r="EI521" s="4" t="str">
        <f ca="1">IFERROR(IF($B521&lt;&gt;"",VLOOKUP(EI$421,TabelleK18BI,8,FALSE),""),"")</f>
        <v/>
      </c>
      <c r="EJ521" s="4" t="str">
        <f ca="1">IFERROR(IF($B521&lt;&gt;"",VLOOKUP(EJ$421,TabelleK18BI,8,FALSE),""),"")</f>
        <v/>
      </c>
      <c r="EK521" s="4" t="str">
        <f ca="1">IFERROR(IF($B521&lt;&gt;"",VLOOKUP(EK$421,TabelleK18BI,8,FALSE),""),"")</f>
        <v/>
      </c>
      <c r="EL521" s="4" t="str">
        <f ca="1">IFERROR(IF($B521&lt;&gt;"",VLOOKUP(EL$421,TabelleK18BI,8,FALSE),""),"")</f>
        <v/>
      </c>
      <c r="EM521" s="4" t="str">
        <f ca="1">IFERROR(IF($B521&lt;&gt;"",VLOOKUP(EM$421,TabelleK18BI,8,FALSE),""),"")</f>
        <v/>
      </c>
      <c r="EN521" s="4" t="str">
        <f ca="1">IFERROR(IF($B521&lt;&gt;"",VLOOKUP(EN$421,TabelleK18BI,8,FALSE),""),"")</f>
        <v/>
      </c>
      <c r="EO521" s="4" t="str">
        <f ca="1">IFERROR(IF($B521&lt;&gt;"",VLOOKUP(EO$421,TabelleK18BI,8,FALSE),""),"")</f>
        <v/>
      </c>
      <c r="EP521" s="4" t="str">
        <f ca="1">IFERROR(IF($B521&lt;&gt;"",VLOOKUP(EP$421,TabelleK18BI,8,FALSE),""),"")</f>
        <v/>
      </c>
      <c r="EQ521" s="4" t="str">
        <f ca="1">IFERROR(IF($B521&lt;&gt;"",VLOOKUP(EQ$421,TabelleK18BI,8,FALSE),""),"")</f>
        <v/>
      </c>
      <c r="ER521" s="4" t="str">
        <f ca="1">IFERROR(IF($B521&lt;&gt;"",VLOOKUP(ER$421,TabelleK18BI,8,FALSE),""),"")</f>
        <v/>
      </c>
      <c r="ES521" s="4" t="str">
        <f ca="1">IFERROR(IF($B521&lt;&gt;"",VLOOKUP(ES$421,TabelleK18BI,8,FALSE),""),"")</f>
        <v/>
      </c>
      <c r="ET521" s="4" t="str">
        <f ca="1">IFERROR(IF($B521&lt;&gt;"",VLOOKUP(ET$421,TabelleK18BI,8,FALSE),""),"")</f>
        <v/>
      </c>
      <c r="EU521" s="4" t="str">
        <f ca="1">IFERROR(IF($B521&lt;&gt;"",VLOOKUP(EU$421,TabelleK18BI,8,FALSE),""),"")</f>
        <v/>
      </c>
      <c r="EV521" s="4" t="str">
        <f ca="1">IFERROR(IF($B521&lt;&gt;"",VLOOKUP(EV$421,TabelleK18BI,8,FALSE),""),"")</f>
        <v/>
      </c>
      <c r="EW521" s="4" t="str">
        <f ca="1">IFERROR(IF($B521&lt;&gt;"",VLOOKUP(EW$421,TabelleK18BI,8,FALSE),""),"")</f>
        <v/>
      </c>
      <c r="EX521" s="4" t="str">
        <f ca="1">IFERROR(IF($B521&lt;&gt;"",VLOOKUP(EX$421,TabelleK18BI,8,FALSE),""),"")</f>
        <v/>
      </c>
      <c r="EY521" s="4" t="str">
        <f ca="1">IFERROR(IF($B521&lt;&gt;"",VLOOKUP(EY$421,TabelleK18BI,8,FALSE),""),"")</f>
        <v/>
      </c>
      <c r="EZ521" s="4" t="str">
        <f ca="1">IFERROR(IF($B521&lt;&gt;"",VLOOKUP(EZ$421,TabelleK18BI,8,FALSE),""),"")</f>
        <v/>
      </c>
      <c r="FA521" s="4" t="str">
        <f ca="1">IFERROR(IF($B521&lt;&gt;"",VLOOKUP(FA$421,TabelleK18BI,8,FALSE),""),"")</f>
        <v/>
      </c>
      <c r="FB521" s="4" t="str">
        <f ca="1">IFERROR(IF($B521&lt;&gt;"",VLOOKUP(FB$421,TabelleK18BI,8,FALSE),""),"")</f>
        <v/>
      </c>
      <c r="FC521" s="4" t="str">
        <f ca="1">IFERROR(IF($B521&lt;&gt;"",VLOOKUP(FC$421,TabelleK18BI,8,FALSE),""),"")</f>
        <v/>
      </c>
      <c r="FD521" s="4" t="str">
        <f ca="1">IFERROR(IF($B521&lt;&gt;"",VLOOKUP(FD$421,TabelleK18BI,8,FALSE),""),"")</f>
        <v/>
      </c>
      <c r="FE521" s="4" t="str">
        <f ca="1">IFERROR(IF($B521&lt;&gt;"",VLOOKUP(FE$421,TabelleK18BI,8,FALSE),""),"")</f>
        <v/>
      </c>
      <c r="FF521" s="4" t="str">
        <f ca="1">IFERROR(IF($B521&lt;&gt;"",VLOOKUP(FF$421,TabelleK18BI,8,FALSE),""),"")</f>
        <v/>
      </c>
      <c r="FG521" s="4" t="str">
        <f ca="1">IFERROR(IF($B521&lt;&gt;"",VLOOKUP(FG$421,TabelleK18BI,8,FALSE),""),"")</f>
        <v/>
      </c>
      <c r="FH521" s="4" t="str">
        <f ca="1">IFERROR(IF($B521&lt;&gt;"",VLOOKUP(FH$421,TabelleK18BI,8,FALSE),""),"")</f>
        <v/>
      </c>
      <c r="FI521" s="4" t="str">
        <f ca="1">IFERROR(IF($B521&lt;&gt;"",VLOOKUP(FI$421,TabelleK18BI,8,FALSE),""),"")</f>
        <v/>
      </c>
      <c r="FJ521" s="4" t="str">
        <f ca="1">IFERROR(IF($B521&lt;&gt;"",VLOOKUP(FJ$421,TabelleK18BI,8,FALSE),""),"")</f>
        <v/>
      </c>
      <c r="FK521" s="4" t="str">
        <f ca="1">IFERROR(IF($B521&lt;&gt;"",VLOOKUP(FK$421,TabelleK18BI,8,FALSE),""),"")</f>
        <v/>
      </c>
      <c r="FL521" s="4" t="str">
        <f ca="1">IFERROR(IF($B521&lt;&gt;"",VLOOKUP(FL$421,TabelleK18BI,8,FALSE),""),"")</f>
        <v/>
      </c>
      <c r="FM521" s="4" t="str">
        <f ca="1">IFERROR(IF($B521&lt;&gt;"",VLOOKUP(FM$421,TabelleK18BI,8,FALSE),""),"")</f>
        <v/>
      </c>
      <c r="FN521" s="4" t="str">
        <f ca="1">IFERROR(IF($B521&lt;&gt;"",VLOOKUP(FN$421,TabelleK18BI,8,FALSE),""),"")</f>
        <v/>
      </c>
      <c r="FO521" s="4" t="str">
        <f ca="1">IFERROR(IF($B521&lt;&gt;"",VLOOKUP(FO$421,TabelleK18BI,8,FALSE),""),"")</f>
        <v/>
      </c>
      <c r="FP521" s="4" t="str">
        <f ca="1">IFERROR(IF($B521&lt;&gt;"",VLOOKUP(FP$421,TabelleK18BI,8,FALSE),""),"")</f>
        <v/>
      </c>
      <c r="FQ521" s="4" t="str">
        <f ca="1">IFERROR(IF($B521&lt;&gt;"",VLOOKUP(FQ$421,TabelleK18BI,8,FALSE),""),"")</f>
        <v/>
      </c>
      <c r="FR521" s="4" t="str">
        <f ca="1">IFERROR(IF($B521&lt;&gt;"",VLOOKUP(FR$421,TabelleK18BI,8,FALSE),""),"")</f>
        <v/>
      </c>
      <c r="FS521" s="4" t="str">
        <f ca="1">IFERROR(IF($B521&lt;&gt;"",VLOOKUP(FS$421,TabelleK18BI,8,FALSE),""),"")</f>
        <v/>
      </c>
      <c r="FT521" s="4" t="str">
        <f ca="1">IFERROR(IF($B521&lt;&gt;"",VLOOKUP(FT$421,TabelleK18BI,8,FALSE),""),"")</f>
        <v/>
      </c>
      <c r="FU521" s="4" t="str">
        <f ca="1">IFERROR(IF($B521&lt;&gt;"",VLOOKUP(FU$421,TabelleK18BI,8,FALSE),""),"")</f>
        <v/>
      </c>
      <c r="FV521" s="4" t="str">
        <f ca="1">IFERROR(IF($B521&lt;&gt;"",VLOOKUP(FV$421,TabelleK18BI,8,FALSE),""),"")</f>
        <v/>
      </c>
      <c r="FW521" s="4" t="str">
        <f ca="1">IFERROR(IF($B521&lt;&gt;"",VLOOKUP(FW$421,TabelleK18BI,8,FALSE),""),"")</f>
        <v/>
      </c>
      <c r="FX521" s="4" t="str">
        <f ca="1">IFERROR(IF($B521&lt;&gt;"",VLOOKUP(FX$421,TabelleK18BI,8,FALSE),""),"")</f>
        <v/>
      </c>
      <c r="FY521" s="4" t="str">
        <f ca="1">IFERROR(IF($B521&lt;&gt;"",VLOOKUP(FY$421,TabelleK18BI,8,FALSE),""),"")</f>
        <v/>
      </c>
      <c r="FZ521" s="4" t="str">
        <f ca="1">IFERROR(IF($B521&lt;&gt;"",VLOOKUP(FZ$421,TabelleK18BI,8,FALSE),""),"")</f>
        <v/>
      </c>
      <c r="GA521" s="4" t="str">
        <f ca="1">IFERROR(IF($B521&lt;&gt;"",VLOOKUP(GA$421,TabelleK18BI,8,FALSE),""),"")</f>
        <v/>
      </c>
      <c r="GB521" s="4" t="str">
        <f ca="1">IFERROR(IF($B521&lt;&gt;"",VLOOKUP(GB$421,TabelleK18BI,8,FALSE),""),"")</f>
        <v/>
      </c>
      <c r="GC521" s="4" t="str">
        <f ca="1">IFERROR(IF($B521&lt;&gt;"",VLOOKUP(GC$421,TabelleK18BI,8,FALSE),""),"")</f>
        <v/>
      </c>
      <c r="GD521" s="4" t="str">
        <f ca="1">IFERROR(IF($B521&lt;&gt;"",VLOOKUP(GD$421,TabelleK18BI,8,FALSE),""),"")</f>
        <v/>
      </c>
      <c r="GE521" s="4" t="str">
        <f ca="1">IFERROR(IF($B521&lt;&gt;"",VLOOKUP(GE$421,TabelleK18BI,8,FALSE),""),"")</f>
        <v/>
      </c>
      <c r="GF521" s="4" t="str">
        <f ca="1">IFERROR(IF($B521&lt;&gt;"",VLOOKUP(GF$421,TabelleK18BI,8,FALSE),""),"")</f>
        <v/>
      </c>
      <c r="GG521" s="4" t="str">
        <f ca="1">IFERROR(IF($B521&lt;&gt;"",VLOOKUP(GG$421,TabelleK18BI,8,FALSE),""),"")</f>
        <v/>
      </c>
      <c r="GH521" s="4" t="str">
        <f ca="1">IFERROR(IF($B521&lt;&gt;"",VLOOKUP(GH$421,TabelleK18BI,8,FALSE),""),"")</f>
        <v/>
      </c>
      <c r="GI521" s="4" t="str">
        <f ca="1">IFERROR(IF($B521&lt;&gt;"",VLOOKUP(GI$421,TabelleK18BI,8,FALSE),""),"")</f>
        <v/>
      </c>
      <c r="GJ521" s="4" t="str">
        <f ca="1">IFERROR(IF($B521&lt;&gt;"",VLOOKUP(GJ$421,TabelleK18BI,8,FALSE),""),"")</f>
        <v/>
      </c>
      <c r="GK521" s="4" t="str">
        <f ca="1">IFERROR(IF($B521&lt;&gt;"",VLOOKUP(GK$421,TabelleK18BI,8,FALSE),""),"")</f>
        <v/>
      </c>
      <c r="GL521" s="4" t="str">
        <f ca="1">IFERROR(IF($B521&lt;&gt;"",VLOOKUP(GL$421,TabelleK18BI,8,FALSE),""),"")</f>
        <v/>
      </c>
      <c r="GM521" s="4" t="str">
        <f ca="1">IFERROR(IF($B521&lt;&gt;"",VLOOKUP(GM$421,TabelleK18BI,8,FALSE),""),"")</f>
        <v/>
      </c>
      <c r="GN521" s="4" t="str">
        <f ca="1">IFERROR(IF($B521&lt;&gt;"",VLOOKUP(GN$421,TabelleK18BI,8,FALSE),""),"")</f>
        <v/>
      </c>
      <c r="GO521" s="4" t="str">
        <f ca="1">IFERROR(IF($B521&lt;&gt;"",VLOOKUP(GO$421,TabelleK18BI,8,FALSE),""),"")</f>
        <v/>
      </c>
      <c r="GP521" s="4" t="str">
        <f ca="1">IFERROR(IF($B521&lt;&gt;"",VLOOKUP(GP$421,TabelleK18BI,8,FALSE),""),"")</f>
        <v/>
      </c>
      <c r="GQ521" s="4" t="str">
        <f ca="1">IFERROR(IF($B521&lt;&gt;"",VLOOKUP(GQ$421,TabelleK18BI,8,FALSE),""),"")</f>
        <v/>
      </c>
      <c r="GR521" s="4" t="str">
        <f ca="1">IFERROR(IF($B521&lt;&gt;"",VLOOKUP(GR$421,TabelleK18BI,8,FALSE),""),"")</f>
        <v/>
      </c>
      <c r="GS521" s="4" t="str">
        <f ca="1">IFERROR(IF($B521&lt;&gt;"",VLOOKUP(GS$421,TabelleK18BI,8,FALSE),""),"")</f>
        <v/>
      </c>
      <c r="GT521" s="4" t="str">
        <f ca="1">IFERROR(IF($B521&lt;&gt;"",VLOOKUP(GT$421,TabelleK18BI,8,FALSE),""),"")</f>
        <v/>
      </c>
      <c r="GU521" s="4" t="str">
        <f ca="1">IFERROR(IF($B521&lt;&gt;"",VLOOKUP(GU$421,TabelleK18BI,8,FALSE),""),"")</f>
        <v/>
      </c>
      <c r="GV521" s="4" t="str">
        <f ca="1">IFERROR(IF($B521&lt;&gt;"",VLOOKUP(GV$421,TabelleK18BI,8,FALSE),""),"")</f>
        <v/>
      </c>
      <c r="GW521" s="4" t="str">
        <f ca="1">IFERROR(IF($B521&lt;&gt;"",VLOOKUP(GW$421,TabelleK18BI,8,FALSE),""),"")</f>
        <v/>
      </c>
      <c r="GX521" s="4" t="str">
        <f ca="1">IFERROR(IF($B521&lt;&gt;"",VLOOKUP(GX$421,TabelleK18BI,8,FALSE),""),"")</f>
        <v/>
      </c>
      <c r="GY521" s="4" t="str">
        <f ca="1">IFERROR(IF($B521&lt;&gt;"",VLOOKUP(GY$421,TabelleK18BI,8,FALSE),""),"")</f>
        <v/>
      </c>
      <c r="GZ521" s="4" t="str">
        <f ca="1">IFERROR(IF($B521&lt;&gt;"",VLOOKUP(GZ$421,TabelleK18BI,8,FALSE),""),"")</f>
        <v/>
      </c>
      <c r="HA521" s="4" t="str">
        <f ca="1">IFERROR(IF($B521&lt;&gt;"",VLOOKUP(HA$421,TabelleK18BI,8,FALSE),""),"")</f>
        <v/>
      </c>
      <c r="HB521" s="4" t="str">
        <f ca="1">IFERROR(IF($B521&lt;&gt;"",VLOOKUP(HB$421,TabelleK18BI,8,FALSE),""),"")</f>
        <v/>
      </c>
      <c r="HC521" s="4" t="str">
        <f ca="1">IFERROR(IF($B521&lt;&gt;"",VLOOKUP(HC$421,TabelleK18BI,8,FALSE),""),"")</f>
        <v/>
      </c>
      <c r="HD521" s="4" t="str">
        <f ca="1">IFERROR(IF($B521&lt;&gt;"",VLOOKUP(HD$421,TabelleK18BI,8,FALSE),""),"")</f>
        <v/>
      </c>
      <c r="HE521" s="4" t="str">
        <f ca="1">IFERROR(IF($B521&lt;&gt;"",VLOOKUP(HE$421,TabelleK18BI,8,FALSE),""),"")</f>
        <v/>
      </c>
      <c r="HF521" s="4" t="str">
        <f ca="1">IFERROR(IF($B521&lt;&gt;"",VLOOKUP(HF$421,TabelleK18BI,8,FALSE),""),"")</f>
        <v/>
      </c>
      <c r="HG521" s="4" t="str">
        <f ca="1">IFERROR(IF($B521&lt;&gt;"",VLOOKUP(HG$421,TabelleK18BI,8,FALSE),""),"")</f>
        <v/>
      </c>
      <c r="HH521" s="4" t="str">
        <f ca="1">IFERROR(IF($B521&lt;&gt;"",VLOOKUP(HH$421,TabelleK18BI,8,FALSE),""),"")</f>
        <v/>
      </c>
      <c r="HI521" s="4" t="str">
        <f ca="1">IFERROR(IF($B521&lt;&gt;"",VLOOKUP(HI$421,TabelleK18BI,8,FALSE),""),"")</f>
        <v/>
      </c>
      <c r="HJ521" s="4" t="str">
        <f ca="1">IFERROR(IF($B521&lt;&gt;"",VLOOKUP(HJ$421,TabelleK18BI,8,FALSE),""),"")</f>
        <v/>
      </c>
      <c r="HK521" s="4" t="str">
        <f ca="1">IFERROR(IF($B521&lt;&gt;"",VLOOKUP(HK$421,TabelleK18BI,8,FALSE),""),"")</f>
        <v/>
      </c>
      <c r="HL521" s="4" t="str">
        <f ca="1">IFERROR(IF($B521&lt;&gt;"",VLOOKUP(HL$421,TabelleK18BI,8,FALSE),""),"")</f>
        <v/>
      </c>
      <c r="HM521" s="4" t="str">
        <f ca="1">IFERROR(IF($B521&lt;&gt;"",VLOOKUP(HM$421,TabelleK18BI,8,FALSE),""),"")</f>
        <v/>
      </c>
      <c r="HN521" s="4" t="str">
        <f ca="1">IFERROR(IF($B521&lt;&gt;"",VLOOKUP(HN$421,TabelleK18BI,8,FALSE),""),"")</f>
        <v/>
      </c>
      <c r="HO521" s="4" t="str">
        <f ca="1">IFERROR(IF($B521&lt;&gt;"",VLOOKUP(HO$421,TabelleK18BI,8,FALSE),""),"")</f>
        <v/>
      </c>
      <c r="HP521" s="4" t="str">
        <f ca="1">IFERROR(IF($B521&lt;&gt;"",VLOOKUP(HP$421,TabelleK18BI,8,FALSE),""),"")</f>
        <v/>
      </c>
      <c r="HQ521" s="4" t="str">
        <f ca="1">IFERROR(IF($B521&lt;&gt;"",VLOOKUP(HQ$421,TabelleK18BI,8,FALSE),""),"")</f>
        <v/>
      </c>
      <c r="HR521" s="4" t="str">
        <f ca="1">IFERROR(IF($B521&lt;&gt;"",VLOOKUP(HR$421,TabelleK18BI,8,FALSE),""),"")</f>
        <v/>
      </c>
      <c r="HS521" s="4" t="str">
        <f ca="1">IFERROR(IF($B521&lt;&gt;"",VLOOKUP(HS$421,TabelleK18BI,8,FALSE),""),"")</f>
        <v/>
      </c>
      <c r="HT521" s="4" t="str">
        <f ca="1">IFERROR(IF($B521&lt;&gt;"",VLOOKUP(HT$421,TabelleK18BI,8,FALSE),""),"")</f>
        <v/>
      </c>
      <c r="HU521" s="4" t="str">
        <f ca="1">IFERROR(IF($B521&lt;&gt;"",VLOOKUP(HU$421,TabelleK18BI,8,FALSE),""),"")</f>
        <v/>
      </c>
      <c r="HV521" s="4" t="str">
        <f ca="1">IFERROR(IF($B521&lt;&gt;"",VLOOKUP(HV$421,TabelleK18BI,8,FALSE),""),"")</f>
        <v/>
      </c>
      <c r="HW521" s="4" t="str">
        <f ca="1">IFERROR(IF($B521&lt;&gt;"",VLOOKUP(HW$421,TabelleK18BI,8,FALSE),""),"")</f>
        <v/>
      </c>
      <c r="HX521" s="4" t="str">
        <f ca="1">IFERROR(IF($B521&lt;&gt;"",VLOOKUP(HX$421,TabelleK18BI,8,FALSE),""),"")</f>
        <v/>
      </c>
      <c r="HY521" s="4" t="str">
        <f ca="1">IFERROR(IF($B521&lt;&gt;"",VLOOKUP(HY$421,TabelleK18BI,8,FALSE),""),"")</f>
        <v/>
      </c>
      <c r="HZ521" s="4" t="str">
        <f ca="1">IFERROR(IF($B521&lt;&gt;"",VLOOKUP(HZ$421,TabelleK18BI,8,FALSE),""),"")</f>
        <v/>
      </c>
      <c r="IA521" s="4" t="str">
        <f ca="1">IFERROR(IF($B521&lt;&gt;"",VLOOKUP(IA$421,TabelleK18BI,8,FALSE),""),"")</f>
        <v/>
      </c>
      <c r="IB521" s="4" t="str">
        <f ca="1">IFERROR(IF($B521&lt;&gt;"",VLOOKUP(IB$421,TabelleK18BI,8,FALSE),""),"")</f>
        <v/>
      </c>
      <c r="IC521" s="4" t="str">
        <f ca="1">IFERROR(IF($B521&lt;&gt;"",VLOOKUP(IC$421,TabelleK18BI,8,FALSE),""),"")</f>
        <v/>
      </c>
      <c r="ID521" s="4" t="str">
        <f ca="1">IFERROR(IF($B521&lt;&gt;"",VLOOKUP(ID$421,TabelleK18BI,8,FALSE),""),"")</f>
        <v/>
      </c>
      <c r="IE521" s="4" t="str">
        <f ca="1">IFERROR(IF($B521&lt;&gt;"",VLOOKUP(IE$421,TabelleK18BI,8,FALSE),""),"")</f>
        <v/>
      </c>
      <c r="IF521" s="4" t="str">
        <f ca="1">IFERROR(IF($B521&lt;&gt;"",VLOOKUP(IF$421,TabelleK18BI,8,FALSE),""),"")</f>
        <v/>
      </c>
      <c r="IG521" s="4" t="str">
        <f ca="1">IFERROR(IF($B521&lt;&gt;"",VLOOKUP(IG$421,TabelleK18BI,8,FALSE),""),"")</f>
        <v/>
      </c>
      <c r="IH521" s="4" t="str">
        <f ca="1">IFERROR(IF($B521&lt;&gt;"",VLOOKUP(IH$421,TabelleK18BI,8,FALSE),""),"")</f>
        <v/>
      </c>
      <c r="II521" s="4" t="str">
        <f ca="1">IFERROR(IF($B521&lt;&gt;"",VLOOKUP(II$421,TabelleK18BI,8,FALSE),""),"")</f>
        <v/>
      </c>
      <c r="IJ521" s="4" t="str">
        <f ca="1">IFERROR(IF($B521&lt;&gt;"",VLOOKUP(IJ$421,TabelleK18BI,8,FALSE),""),"")</f>
        <v/>
      </c>
      <c r="IK521" s="4" t="str">
        <f ca="1">IFERROR(IF($B521&lt;&gt;"",VLOOKUP(IK$421,TabelleK18BI,8,FALSE),""),"")</f>
        <v/>
      </c>
      <c r="IL521" s="4" t="str">
        <f ca="1">IFERROR(IF($B521&lt;&gt;"",VLOOKUP(IL$421,TabelleK18BI,8,FALSE),""),"")</f>
        <v/>
      </c>
      <c r="IM521" s="4" t="str">
        <f ca="1">IFERROR(IF($B521&lt;&gt;"",VLOOKUP(IM$421,TabelleK18BI,8,FALSE),""),"")</f>
        <v/>
      </c>
      <c r="IN521" s="4" t="str">
        <f ca="1">IFERROR(IF($B521&lt;&gt;"",VLOOKUP(IN$421,TabelleK18BI,8,FALSE),""),"")</f>
        <v/>
      </c>
      <c r="IO521" s="4" t="str">
        <f ca="1">IFERROR(IF($B521&lt;&gt;"",VLOOKUP(IO$421,TabelleK18BI,8,FALSE),""),"")</f>
        <v/>
      </c>
      <c r="IP521" s="4" t="str">
        <f ca="1">IFERROR(IF($B521&lt;&gt;"",VLOOKUP(IP$421,TabelleK18BI,8,FALSE),""),"")</f>
        <v/>
      </c>
      <c r="IQ521" s="4" t="str">
        <f ca="1">IFERROR(IF($B521&lt;&gt;"",VLOOKUP(IQ$421,TabelleK18BI,8,FALSE),""),"")</f>
        <v/>
      </c>
      <c r="IR521" s="4" t="str">
        <f ca="1">IFERROR(IF($B521&lt;&gt;"",VLOOKUP(IR$421,TabelleK18BI,8,FALSE),""),"")</f>
        <v/>
      </c>
      <c r="IS521" s="4" t="str">
        <f ca="1">IFERROR(IF($B521&lt;&gt;"",VLOOKUP(IS$421,TabelleK18BI,8,FALSE),""),"")</f>
        <v/>
      </c>
      <c r="IT521" s="4" t="str">
        <f ca="1">IFERROR(IF($B521&lt;&gt;"",VLOOKUP(IT$421,TabelleK18BI,8,FALSE),""),"")</f>
        <v/>
      </c>
      <c r="IU521" s="4" t="str">
        <f ca="1">IFERROR(IF($B521&lt;&gt;"",VLOOKUP(IU$421,TabelleK18BI,8,FALSE),""),"")</f>
        <v/>
      </c>
      <c r="IV521" s="4" t="str">
        <f ca="1">IFERROR(IF($B521&lt;&gt;"",VLOOKUP(IV$421,TabelleK18BI,8,FALSE),""),"")</f>
        <v/>
      </c>
      <c r="IW521" s="4" t="str">
        <f ca="1">IFERROR(IF($B521&lt;&gt;"",VLOOKUP(IW$421,TabelleK18BI,8,FALSE),""),"")</f>
        <v/>
      </c>
      <c r="IX521" s="4" t="str">
        <f ca="1">IFERROR(IF($B521&lt;&gt;"",VLOOKUP(IX$421,TabelleK18BI,8,FALSE),""),"")</f>
        <v/>
      </c>
      <c r="IY521" s="4" t="str">
        <f ca="1">IFERROR(IF($B521&lt;&gt;"",VLOOKUP(IY$421,TabelleK18BI,8,FALSE),""),"")</f>
        <v/>
      </c>
      <c r="IZ521" s="4" t="str">
        <f ca="1">IFERROR(IF($B521&lt;&gt;"",VLOOKUP(IZ$421,TabelleK18BI,8,FALSE),""),"")</f>
        <v/>
      </c>
      <c r="JA521" s="4" t="str">
        <f ca="1">IFERROR(IF($B521&lt;&gt;"",VLOOKUP(JA$421,TabelleK18BI,8,FALSE),""),"")</f>
        <v/>
      </c>
      <c r="JB521" s="4" t="str">
        <f ca="1">IFERROR(IF($B521&lt;&gt;"",VLOOKUP(JB$421,TabelleK18BI,8,FALSE),""),"")</f>
        <v/>
      </c>
      <c r="JC521" s="4" t="str">
        <f ca="1">IFERROR(IF($B521&lt;&gt;"",VLOOKUP(JC$421,TabelleK18BI,8,FALSE),""),"")</f>
        <v/>
      </c>
      <c r="JD521" s="4" t="str">
        <f ca="1">IFERROR(IF($B521&lt;&gt;"",VLOOKUP(JD$421,TabelleK18BI,8,FALSE),""),"")</f>
        <v/>
      </c>
      <c r="JE521" s="4" t="str">
        <f ca="1">IFERROR(IF($B521&lt;&gt;"",VLOOKUP(JE$421,TabelleK18BI,8,FALSE),""),"")</f>
        <v/>
      </c>
      <c r="JF521" s="4" t="str">
        <f ca="1">IFERROR(IF($B521&lt;&gt;"",VLOOKUP(JF$421,TabelleK18BI,8,FALSE),""),"")</f>
        <v/>
      </c>
      <c r="JG521" s="4" t="str">
        <f ca="1">IFERROR(IF($B521&lt;&gt;"",VLOOKUP(JG$421,TabelleK18BI,8,FALSE),""),"")</f>
        <v/>
      </c>
      <c r="JH521" s="4" t="str">
        <f ca="1">IFERROR(IF($B521&lt;&gt;"",VLOOKUP(JH$421,TabelleK18BI,8,FALSE),""),"")</f>
        <v/>
      </c>
      <c r="JI521" s="4" t="str">
        <f ca="1">IFERROR(IF($B521&lt;&gt;"",VLOOKUP(JI$421,TabelleK18BI,8,FALSE),""),"")</f>
        <v/>
      </c>
      <c r="JJ521" s="4" t="str">
        <f ca="1">IFERROR(IF($B521&lt;&gt;"",VLOOKUP(JJ$421,TabelleK18BI,8,FALSE),""),"")</f>
        <v/>
      </c>
      <c r="JK521" s="4" t="str">
        <f ca="1">IFERROR(IF($B521&lt;&gt;"",VLOOKUP(JK$421,TabelleK18BI,8,FALSE),""),"")</f>
        <v/>
      </c>
      <c r="JL521" s="4" t="str">
        <f ca="1">IFERROR(IF($B521&lt;&gt;"",VLOOKUP(JL$421,TabelleK18BI,8,FALSE),""),"")</f>
        <v/>
      </c>
      <c r="JM521" s="4" t="str">
        <f ca="1">IFERROR(IF($B521&lt;&gt;"",VLOOKUP(JM$421,TabelleK18BI,8,FALSE),""),"")</f>
        <v/>
      </c>
      <c r="JN521" s="4" t="str">
        <f ca="1">IFERROR(IF($B521&lt;&gt;"",VLOOKUP(JN$421,TabelleK18BI,8,FALSE),""),"")</f>
        <v/>
      </c>
      <c r="JO521" s="4" t="str">
        <f ca="1">IFERROR(IF($B521&lt;&gt;"",VLOOKUP(JO$421,TabelleK18BI,8,FALSE),""),"")</f>
        <v/>
      </c>
      <c r="JP521" s="4" t="str">
        <f ca="1">IFERROR(IF($B521&lt;&gt;"",VLOOKUP(JP$421,TabelleK18BI,8,FALSE),""),"")</f>
        <v/>
      </c>
      <c r="JQ521" s="4" t="str">
        <f ca="1">IFERROR(IF($B521&lt;&gt;"",VLOOKUP(JQ$421,TabelleK18BI,8,FALSE),""),"")</f>
        <v/>
      </c>
      <c r="JR521" s="4" t="str">
        <f ca="1">IFERROR(IF($B521&lt;&gt;"",VLOOKUP(JR$421,TabelleK18BI,8,FALSE),""),"")</f>
        <v/>
      </c>
      <c r="JS521" s="4" t="str">
        <f ca="1">IFERROR(IF($B521&lt;&gt;"",VLOOKUP(JS$421,TabelleK18BI,8,FALSE),""),"")</f>
        <v/>
      </c>
      <c r="JT521" s="4" t="str">
        <f ca="1">IFERROR(IF($B521&lt;&gt;"",VLOOKUP(JT$421,TabelleK18BI,8,FALSE),""),"")</f>
        <v/>
      </c>
      <c r="JU521" s="4" t="str">
        <f ca="1">IFERROR(IF($B521&lt;&gt;"",VLOOKUP(JU$421,TabelleK18BI,8,FALSE),""),"")</f>
        <v/>
      </c>
      <c r="JV521" s="4" t="str">
        <f ca="1">IFERROR(IF($B521&lt;&gt;"",VLOOKUP(JV$421,TabelleK18BI,8,FALSE),""),"")</f>
        <v/>
      </c>
      <c r="JW521" s="4" t="str">
        <f ca="1">IFERROR(IF($B521&lt;&gt;"",VLOOKUP(JW$421,TabelleK18BI,8,FALSE),""),"")</f>
        <v/>
      </c>
      <c r="JX521" s="4" t="str">
        <f ca="1">IFERROR(IF($B521&lt;&gt;"",VLOOKUP(JX$421,TabelleK18BI,8,FALSE),""),"")</f>
        <v/>
      </c>
      <c r="JY521" s="4" t="str">
        <f ca="1">IFERROR(IF($B521&lt;&gt;"",VLOOKUP(JY$421,TabelleK18BI,8,FALSE),""),"")</f>
        <v/>
      </c>
      <c r="JZ521" s="4" t="str">
        <f ca="1">IFERROR(IF($B521&lt;&gt;"",VLOOKUP(JZ$421,TabelleK18BI,8,FALSE),""),"")</f>
        <v/>
      </c>
      <c r="KA521" s="4" t="str">
        <f ca="1">IFERROR(IF($B521&lt;&gt;"",VLOOKUP(KA$421,TabelleK18BI,8,FALSE),""),"")</f>
        <v/>
      </c>
      <c r="KB521" s="4" t="str">
        <f ca="1">IFERROR(IF($B521&lt;&gt;"",VLOOKUP(KB$421,TabelleK18BI,8,FALSE),""),"")</f>
        <v/>
      </c>
      <c r="KC521" s="4" t="str">
        <f ca="1">IFERROR(IF($B521&lt;&gt;"",VLOOKUP(KC$421,TabelleK18BI,8,FALSE),""),"")</f>
        <v/>
      </c>
      <c r="KD521" s="4" t="str">
        <f ca="1">IFERROR(IF($B521&lt;&gt;"",VLOOKUP(KD$421,TabelleK18BI,8,FALSE),""),"")</f>
        <v/>
      </c>
      <c r="KE521" s="4" t="str">
        <f ca="1">IFERROR(IF($B521&lt;&gt;"",VLOOKUP(KE$421,TabelleK18BI,8,FALSE),""),"")</f>
        <v/>
      </c>
      <c r="KF521" s="4" t="str">
        <f ca="1">IFERROR(IF($B521&lt;&gt;"",VLOOKUP(KF$421,TabelleK18BI,8,FALSE),""),"")</f>
        <v/>
      </c>
      <c r="KG521" s="4" t="str">
        <f ca="1">IFERROR(IF($B521&lt;&gt;"",VLOOKUP(KG$421,TabelleK18BI,8,FALSE),""),"")</f>
        <v/>
      </c>
      <c r="KH521" s="4" t="str">
        <f ca="1">IFERROR(IF($B521&lt;&gt;"",VLOOKUP(KH$421,TabelleK18BI,8,FALSE),""),"")</f>
        <v/>
      </c>
      <c r="KI521" s="4" t="str">
        <f ca="1">IFERROR(IF($B521&lt;&gt;"",VLOOKUP(KI$421,TabelleK18BI,8,FALSE),""),"")</f>
        <v/>
      </c>
      <c r="KJ521" s="4" t="str">
        <f ca="1">IFERROR(IF($B521&lt;&gt;"",VLOOKUP(KJ$421,TabelleK18BI,8,FALSE),""),"")</f>
        <v/>
      </c>
      <c r="KK521" s="4" t="str">
        <f ca="1">IFERROR(IF($B521&lt;&gt;"",VLOOKUP(KK$421,TabelleK18BI,8,FALSE),""),"")</f>
        <v/>
      </c>
      <c r="KL521" s="4" t="str">
        <f ca="1">IFERROR(IF($B521&lt;&gt;"",VLOOKUP(KL$421,TabelleK18BI,8,FALSE),""),"")</f>
        <v/>
      </c>
      <c r="KM521" s="4" t="str">
        <f ca="1">IFERROR(IF($B521&lt;&gt;"",VLOOKUP(KM$421,TabelleK18BI,8,FALSE),""),"")</f>
        <v/>
      </c>
      <c r="KN521" s="4" t="str">
        <f ca="1">IFERROR(IF($B521&lt;&gt;"",VLOOKUP(KN$421,TabelleK18BI,8,FALSE),""),"")</f>
        <v/>
      </c>
      <c r="KO521" s="4" t="str">
        <f ca="1">IFERROR(IF($B521&lt;&gt;"",VLOOKUP(KO$421,TabelleK18BI,8,FALSE),""),"")</f>
        <v/>
      </c>
      <c r="KP521" s="4" t="str">
        <f ca="1">IFERROR(IF($B521&lt;&gt;"",VLOOKUP(KP$421,TabelleK18BI,8,FALSE),""),"")</f>
        <v/>
      </c>
      <c r="KQ521" s="4" t="str">
        <f ca="1">IFERROR(IF($B521&lt;&gt;"",VLOOKUP(KQ$421,TabelleK18BI,8,FALSE),""),"")</f>
        <v/>
      </c>
      <c r="KR521" s="4" t="str">
        <f>IFERROR(VLOOKUP($KR$421,TabelleK18BI,8,FALSE),"")</f>
        <v/>
      </c>
      <c r="KS521" s="4" t="str">
        <f>IFERROR(VLOOKUP($KS$421,TabelleK18BI,8,FALSE),"")</f>
        <v/>
      </c>
    </row>
    <row r="522" spans="2:305" ht="12.75" hidden="1" customHeight="1" x14ac:dyDescent="0.2">
      <c r="B522" s="138" t="str">
        <f t="shared" ca="1" si="215"/>
        <v/>
      </c>
      <c r="C522" s="4" t="str">
        <f ca="1">IFERROR(IF($B522&lt;&gt;"",VLOOKUP(C$421,TabelleK19BI,8,FALSE),""),"")</f>
        <v/>
      </c>
      <c r="D522" s="4" t="str">
        <f ca="1">IFERROR(IF($B522&lt;&gt;"",VLOOKUP(D$421,TabelleK19BI,8,FALSE),""),"")</f>
        <v/>
      </c>
      <c r="E522" s="4" t="str">
        <f ca="1">IFERROR(IF($B522&lt;&gt;"",VLOOKUP(E$421,TabelleK19BI,8,FALSE),""),"")</f>
        <v/>
      </c>
      <c r="F522" s="4" t="str">
        <f ca="1">IFERROR(IF($B522&lt;&gt;"",VLOOKUP(F$421,TabelleK19BI,8,FALSE),""),"")</f>
        <v/>
      </c>
      <c r="G522" s="4" t="str">
        <f ca="1">IFERROR(IF($B522&lt;&gt;"",VLOOKUP(G$421,TabelleK19BI,8,FALSE),""),"")</f>
        <v/>
      </c>
      <c r="H522" s="4" t="str">
        <f ca="1">IFERROR(IF($B522&lt;&gt;"",VLOOKUP(H$421,TabelleK19BI,8,FALSE),""),"")</f>
        <v/>
      </c>
      <c r="I522" s="4" t="str">
        <f ca="1">IFERROR(IF($B522&lt;&gt;"",VLOOKUP(I$421,TabelleK19BI,8,FALSE),""),"")</f>
        <v/>
      </c>
      <c r="J522" s="4" t="str">
        <f ca="1">IFERROR(IF($B522&lt;&gt;"",VLOOKUP(J$421,TabelleK19BI,8,FALSE),""),"")</f>
        <v/>
      </c>
      <c r="K522" s="4" t="str">
        <f ca="1">IFERROR(IF($B522&lt;&gt;"",VLOOKUP(K$421,TabelleK19BI,8,FALSE),""),"")</f>
        <v/>
      </c>
      <c r="L522" s="4" t="str">
        <f ca="1">IFERROR(IF($B522&lt;&gt;"",VLOOKUP(L$421,TabelleK19BI,8,FALSE),""),"")</f>
        <v/>
      </c>
      <c r="M522" s="4" t="str">
        <f ca="1">IFERROR(IF($B522&lt;&gt;"",VLOOKUP(M$421,TabelleK19BI,8,FALSE),""),"")</f>
        <v/>
      </c>
      <c r="N522" s="4" t="str">
        <f ca="1">IFERROR(IF($B522&lt;&gt;"",VLOOKUP(N$421,TabelleK19BI,8,FALSE),""),"")</f>
        <v/>
      </c>
      <c r="O522" s="4" t="str">
        <f ca="1">IFERROR(IF($B522&lt;&gt;"",VLOOKUP(O$421,TabelleK19BI,8,FALSE),""),"")</f>
        <v/>
      </c>
      <c r="P522" s="4" t="str">
        <f ca="1">IFERROR(IF($B522&lt;&gt;"",VLOOKUP(P$421,TabelleK19BI,8,FALSE),""),"")</f>
        <v/>
      </c>
      <c r="Q522" s="4" t="str">
        <f ca="1">IFERROR(IF($B522&lt;&gt;"",VLOOKUP(Q$421,TabelleK19BI,8,FALSE),""),"")</f>
        <v/>
      </c>
      <c r="R522" s="4" t="str">
        <f ca="1">IFERROR(IF($B522&lt;&gt;"",VLOOKUP(R$421,TabelleK19BI,8,FALSE),""),"")</f>
        <v/>
      </c>
      <c r="S522" s="4" t="str">
        <f ca="1">IFERROR(IF($B522&lt;&gt;"",VLOOKUP(S$421,TabelleK19BI,8,FALSE),""),"")</f>
        <v/>
      </c>
      <c r="T522" s="4" t="str">
        <f ca="1">IFERROR(IF($B522&lt;&gt;"",VLOOKUP(T$421,TabelleK19BI,8,FALSE),""),"")</f>
        <v/>
      </c>
      <c r="U522" s="4" t="str">
        <f ca="1">IFERROR(IF($B522&lt;&gt;"",VLOOKUP(U$421,TabelleK19BI,8,FALSE),""),"")</f>
        <v/>
      </c>
      <c r="V522" s="4" t="str">
        <f ca="1">IFERROR(IF($B522&lt;&gt;"",VLOOKUP(V$421,TabelleK19BI,8,FALSE),""),"")</f>
        <v/>
      </c>
      <c r="W522" s="4" t="str">
        <f ca="1">IFERROR(IF($B522&lt;&gt;"",VLOOKUP(W$421,TabelleK19BI,8,FALSE),""),"")</f>
        <v/>
      </c>
      <c r="X522" s="4" t="str">
        <f ca="1">IFERROR(IF($B522&lt;&gt;"",VLOOKUP(X$421,TabelleK19BI,8,FALSE),""),"")</f>
        <v/>
      </c>
      <c r="Y522" s="4" t="str">
        <f ca="1">IFERROR(IF($B522&lt;&gt;"",VLOOKUP(Y$421,TabelleK19BI,8,FALSE),""),"")</f>
        <v/>
      </c>
      <c r="Z522" s="4" t="str">
        <f ca="1">IFERROR(IF($B522&lt;&gt;"",VLOOKUP(Z$421,TabelleK19BI,8,FALSE),""),"")</f>
        <v/>
      </c>
      <c r="AA522" s="4" t="str">
        <f ca="1">IFERROR(IF($B522&lt;&gt;"",VLOOKUP(AA$421,TabelleK19BI,8,FALSE),""),"")</f>
        <v/>
      </c>
      <c r="AB522" s="4" t="str">
        <f ca="1">IFERROR(IF($B522&lt;&gt;"",VLOOKUP(AB$421,TabelleK19BI,8,FALSE),""),"")</f>
        <v/>
      </c>
      <c r="AC522" s="4" t="str">
        <f ca="1">IFERROR(IF($B522&lt;&gt;"",VLOOKUP(AC$421,TabelleK19BI,8,FALSE),""),"")</f>
        <v/>
      </c>
      <c r="AD522" s="4" t="str">
        <f ca="1">IFERROR(IF($B522&lt;&gt;"",VLOOKUP(AD$421,TabelleK19BI,8,FALSE),""),"")</f>
        <v/>
      </c>
      <c r="AE522" s="4" t="str">
        <f ca="1">IFERROR(IF($B522&lt;&gt;"",VLOOKUP(AE$421,TabelleK19BI,8,FALSE),""),"")</f>
        <v/>
      </c>
      <c r="AF522" s="4" t="str">
        <f ca="1">IFERROR(IF($B522&lt;&gt;"",VLOOKUP(AF$421,TabelleK19BI,8,FALSE),""),"")</f>
        <v/>
      </c>
      <c r="AG522" s="4" t="str">
        <f ca="1">IFERROR(IF($B522&lt;&gt;"",VLOOKUP(AG$421,TabelleK19BI,8,FALSE),""),"")</f>
        <v/>
      </c>
      <c r="AH522" s="4" t="str">
        <f ca="1">IFERROR(IF($B522&lt;&gt;"",VLOOKUP(AH$421,TabelleK19BI,8,FALSE),""),"")</f>
        <v/>
      </c>
      <c r="AI522" s="4" t="str">
        <f ca="1">IFERROR(IF($B522&lt;&gt;"",VLOOKUP(AI$421,TabelleK19BI,8,FALSE),""),"")</f>
        <v/>
      </c>
      <c r="AJ522" s="4" t="str">
        <f ca="1">IFERROR(IF($B522&lt;&gt;"",VLOOKUP(AJ$421,TabelleK19BI,8,FALSE),""),"")</f>
        <v/>
      </c>
      <c r="AK522" s="4" t="str">
        <f ca="1">IFERROR(IF($B522&lt;&gt;"",VLOOKUP(AK$421,TabelleK19BI,8,FALSE),""),"")</f>
        <v/>
      </c>
      <c r="AL522" s="4" t="str">
        <f ca="1">IFERROR(IF($B522&lt;&gt;"",VLOOKUP(AL$421,TabelleK19BI,8,FALSE),""),"")</f>
        <v/>
      </c>
      <c r="AM522" s="4" t="str">
        <f ca="1">IFERROR(IF($B522&lt;&gt;"",VLOOKUP(AM$421,TabelleK19BI,8,FALSE),""),"")</f>
        <v/>
      </c>
      <c r="AN522" s="4" t="str">
        <f ca="1">IFERROR(IF($B522&lt;&gt;"",VLOOKUP(AN$421,TabelleK19BI,8,FALSE),""),"")</f>
        <v/>
      </c>
      <c r="AO522" s="4" t="str">
        <f ca="1">IFERROR(IF($B522&lt;&gt;"",VLOOKUP(AO$421,TabelleK19BI,8,FALSE),""),"")</f>
        <v/>
      </c>
      <c r="AP522" s="4" t="str">
        <f ca="1">IFERROR(IF($B522&lt;&gt;"",VLOOKUP(AP$421,TabelleK19BI,8,FALSE),""),"")</f>
        <v/>
      </c>
      <c r="AQ522" s="4" t="str">
        <f ca="1">IFERROR(IF($B522&lt;&gt;"",VLOOKUP(AQ$421,TabelleK19BI,8,FALSE),""),"")</f>
        <v/>
      </c>
      <c r="AR522" s="4" t="str">
        <f ca="1">IFERROR(IF($B522&lt;&gt;"",VLOOKUP(AR$421,TabelleK19BI,8,FALSE),""),"")</f>
        <v/>
      </c>
      <c r="AS522" s="4" t="str">
        <f ca="1">IFERROR(IF($B522&lt;&gt;"",VLOOKUP(AS$421,TabelleK19BI,8,FALSE),""),"")</f>
        <v/>
      </c>
      <c r="AT522" s="4" t="str">
        <f ca="1">IFERROR(IF($B522&lt;&gt;"",VLOOKUP(AT$421,TabelleK19BI,8,FALSE),""),"")</f>
        <v/>
      </c>
      <c r="AU522" s="4" t="str">
        <f ca="1">IFERROR(IF($B522&lt;&gt;"",VLOOKUP(AU$421,TabelleK19BI,8,FALSE),""),"")</f>
        <v/>
      </c>
      <c r="AV522" s="4" t="str">
        <f ca="1">IFERROR(IF($B522&lt;&gt;"",VLOOKUP(AV$421,TabelleK19BI,8,FALSE),""),"")</f>
        <v/>
      </c>
      <c r="AW522" s="4" t="str">
        <f ca="1">IFERROR(IF($B522&lt;&gt;"",VLOOKUP(AW$421,TabelleK19BI,8,FALSE),""),"")</f>
        <v/>
      </c>
      <c r="AX522" s="4" t="str">
        <f ca="1">IFERROR(IF($B522&lt;&gt;"",VLOOKUP(AX$421,TabelleK19BI,8,FALSE),""),"")</f>
        <v/>
      </c>
      <c r="AY522" s="4" t="str">
        <f ca="1">IFERROR(IF($B522&lt;&gt;"",VLOOKUP(AY$421,TabelleK19BI,8,FALSE),""),"")</f>
        <v/>
      </c>
      <c r="AZ522" s="4" t="str">
        <f ca="1">IFERROR(IF($B522&lt;&gt;"",VLOOKUP(AZ$421,TabelleK19BI,8,FALSE),""),"")</f>
        <v/>
      </c>
      <c r="BA522" s="4" t="str">
        <f ca="1">IFERROR(IF($B522&lt;&gt;"",VLOOKUP(BA$421,TabelleK19BI,8,FALSE),""),"")</f>
        <v/>
      </c>
      <c r="BB522" s="4" t="str">
        <f ca="1">IFERROR(IF($B522&lt;&gt;"",VLOOKUP(BB$421,TabelleK19BI,8,FALSE),""),"")</f>
        <v/>
      </c>
      <c r="BC522" s="4" t="str">
        <f ca="1">IFERROR(IF($B522&lt;&gt;"",VLOOKUP(BC$421,TabelleK19BI,8,FALSE),""),"")</f>
        <v/>
      </c>
      <c r="BD522" s="4" t="str">
        <f ca="1">IFERROR(IF($B522&lt;&gt;"",VLOOKUP(BD$421,TabelleK19BI,8,FALSE),""),"")</f>
        <v/>
      </c>
      <c r="BE522" s="4" t="str">
        <f ca="1">IFERROR(IF($B522&lt;&gt;"",VLOOKUP(BE$421,TabelleK19BI,8,FALSE),""),"")</f>
        <v/>
      </c>
      <c r="BF522" s="4" t="str">
        <f ca="1">IFERROR(IF($B522&lt;&gt;"",VLOOKUP(BF$421,TabelleK19BI,8,FALSE),""),"")</f>
        <v/>
      </c>
      <c r="BG522" s="4" t="str">
        <f ca="1">IFERROR(IF($B522&lt;&gt;"",VLOOKUP(BG$421,TabelleK19BI,8,FALSE),""),"")</f>
        <v/>
      </c>
      <c r="BH522" s="4" t="str">
        <f ca="1">IFERROR(IF($B522&lt;&gt;"",VLOOKUP(BH$421,TabelleK19BI,8,FALSE),""),"")</f>
        <v/>
      </c>
      <c r="BI522" s="4" t="str">
        <f ca="1">IFERROR(IF($B522&lt;&gt;"",VLOOKUP(BI$421,TabelleK19BI,8,FALSE),""),"")</f>
        <v/>
      </c>
      <c r="BJ522" s="4" t="str">
        <f ca="1">IFERROR(IF($B522&lt;&gt;"",VLOOKUP(BJ$421,TabelleK19BI,8,FALSE),""),"")</f>
        <v/>
      </c>
      <c r="BK522" s="4" t="str">
        <f ca="1">IFERROR(IF($B522&lt;&gt;"",VLOOKUP(BK$421,TabelleK19BI,8,FALSE),""),"")</f>
        <v/>
      </c>
      <c r="BL522" s="4" t="str">
        <f ca="1">IFERROR(IF($B522&lt;&gt;"",VLOOKUP(BL$421,TabelleK19BI,8,FALSE),""),"")</f>
        <v/>
      </c>
      <c r="BM522" s="4" t="str">
        <f ca="1">IFERROR(IF($B522&lt;&gt;"",VLOOKUP(BM$421,TabelleK19BI,8,FALSE),""),"")</f>
        <v/>
      </c>
      <c r="BN522" s="4" t="str">
        <f ca="1">IFERROR(IF($B522&lt;&gt;"",VLOOKUP(BN$421,TabelleK19BI,8,FALSE),""),"")</f>
        <v/>
      </c>
      <c r="BO522" s="4" t="str">
        <f ca="1">IFERROR(IF($B522&lt;&gt;"",VLOOKUP(BO$421,TabelleK19BI,8,FALSE),""),"")</f>
        <v/>
      </c>
      <c r="BP522" s="4" t="str">
        <f ca="1">IFERROR(IF($B522&lt;&gt;"",VLOOKUP(BP$421,TabelleK19BI,8,FALSE),""),"")</f>
        <v/>
      </c>
      <c r="BQ522" s="4" t="str">
        <f ca="1">IFERROR(IF($B522&lt;&gt;"",VLOOKUP(BQ$421,TabelleK19BI,8,FALSE),""),"")</f>
        <v/>
      </c>
      <c r="BR522" s="4" t="str">
        <f ca="1">IFERROR(IF($B522&lt;&gt;"",VLOOKUP(BR$421,TabelleK19BI,8,FALSE),""),"")</f>
        <v/>
      </c>
      <c r="BS522" s="4" t="str">
        <f ca="1">IFERROR(IF($B522&lt;&gt;"",VLOOKUP(BS$421,TabelleK19BI,8,FALSE),""),"")</f>
        <v/>
      </c>
      <c r="BT522" s="4" t="str">
        <f ca="1">IFERROR(IF($B522&lt;&gt;"",VLOOKUP(BT$421,TabelleK19BI,8,FALSE),""),"")</f>
        <v/>
      </c>
      <c r="BU522" s="4" t="str">
        <f ca="1">IFERROR(IF($B522&lt;&gt;"",VLOOKUP(BU$421,TabelleK19BI,8,FALSE),""),"")</f>
        <v/>
      </c>
      <c r="BV522" s="4" t="str">
        <f ca="1">IFERROR(IF($B522&lt;&gt;"",VLOOKUP(BV$421,TabelleK19BI,8,FALSE),""),"")</f>
        <v/>
      </c>
      <c r="BW522" s="4" t="str">
        <f ca="1">IFERROR(IF($B522&lt;&gt;"",VLOOKUP(BW$421,TabelleK19BI,8,FALSE),""),"")</f>
        <v/>
      </c>
      <c r="BX522" s="4" t="str">
        <f ca="1">IFERROR(IF($B522&lt;&gt;"",VLOOKUP(BX$421,TabelleK19BI,8,FALSE),""),"")</f>
        <v/>
      </c>
      <c r="BY522" s="4" t="str">
        <f ca="1">IFERROR(IF($B522&lt;&gt;"",VLOOKUP(BY$421,TabelleK19BI,8,FALSE),""),"")</f>
        <v/>
      </c>
      <c r="BZ522" s="4" t="str">
        <f ca="1">IFERROR(IF($B522&lt;&gt;"",VLOOKUP(BZ$421,TabelleK19BI,8,FALSE),""),"")</f>
        <v/>
      </c>
      <c r="CA522" s="4" t="str">
        <f ca="1">IFERROR(IF($B522&lt;&gt;"",VLOOKUP(CA$421,TabelleK19BI,8,FALSE),""),"")</f>
        <v/>
      </c>
      <c r="CB522" s="4" t="str">
        <f ca="1">IFERROR(IF($B522&lt;&gt;"",VLOOKUP(CB$421,TabelleK19BI,8,FALSE),""),"")</f>
        <v/>
      </c>
      <c r="CC522" s="4" t="str">
        <f ca="1">IFERROR(IF($B522&lt;&gt;"",VLOOKUP(CC$421,TabelleK19BI,8,FALSE),""),"")</f>
        <v/>
      </c>
      <c r="CD522" s="4" t="str">
        <f ca="1">IFERROR(IF($B522&lt;&gt;"",VLOOKUP(CD$421,TabelleK19BI,8,FALSE),""),"")</f>
        <v/>
      </c>
      <c r="CE522" s="4" t="str">
        <f ca="1">IFERROR(IF($B522&lt;&gt;"",VLOOKUP(CE$421,TabelleK19BI,8,FALSE),""),"")</f>
        <v/>
      </c>
      <c r="CF522" s="4" t="str">
        <f ca="1">IFERROR(IF($B522&lt;&gt;"",VLOOKUP(CF$421,TabelleK19BI,8,FALSE),""),"")</f>
        <v/>
      </c>
      <c r="CG522" s="4" t="str">
        <f ca="1">IFERROR(IF($B522&lt;&gt;"",VLOOKUP(CG$421,TabelleK19BI,8,FALSE),""),"")</f>
        <v/>
      </c>
      <c r="CH522" s="4" t="str">
        <f ca="1">IFERROR(IF($B522&lt;&gt;"",VLOOKUP(CH$421,TabelleK19BI,8,FALSE),""),"")</f>
        <v/>
      </c>
      <c r="CI522" s="4" t="str">
        <f ca="1">IFERROR(IF($B522&lt;&gt;"",VLOOKUP(CI$421,TabelleK19BI,8,FALSE),""),"")</f>
        <v/>
      </c>
      <c r="CJ522" s="4" t="str">
        <f ca="1">IFERROR(IF($B522&lt;&gt;"",VLOOKUP(CJ$421,TabelleK19BI,8,FALSE),""),"")</f>
        <v/>
      </c>
      <c r="CK522" s="4" t="str">
        <f ca="1">IFERROR(IF($B522&lt;&gt;"",VLOOKUP(CK$421,TabelleK19BI,8,FALSE),""),"")</f>
        <v/>
      </c>
      <c r="CL522" s="4" t="str">
        <f ca="1">IFERROR(IF($B522&lt;&gt;"",VLOOKUP(CL$421,TabelleK19BI,8,FALSE),""),"")</f>
        <v/>
      </c>
      <c r="CM522" s="4" t="str">
        <f ca="1">IFERROR(IF($B522&lt;&gt;"",VLOOKUP(CM$421,TabelleK19BI,8,FALSE),""),"")</f>
        <v/>
      </c>
      <c r="CN522" s="4" t="str">
        <f ca="1">IFERROR(IF($B522&lt;&gt;"",VLOOKUP(CN$421,TabelleK19BI,8,FALSE),""),"")</f>
        <v/>
      </c>
      <c r="CO522" s="4" t="str">
        <f ca="1">IFERROR(IF($B522&lt;&gt;"",VLOOKUP(CO$421,TabelleK19BI,8,FALSE),""),"")</f>
        <v/>
      </c>
      <c r="CP522" s="4" t="str">
        <f ca="1">IFERROR(IF($B522&lt;&gt;"",VLOOKUP(CP$421,TabelleK19BI,8,FALSE),""),"")</f>
        <v/>
      </c>
      <c r="CQ522" s="4" t="str">
        <f ca="1">IFERROR(IF($B522&lt;&gt;"",VLOOKUP(CQ$421,TabelleK19BI,8,FALSE),""),"")</f>
        <v/>
      </c>
      <c r="CR522" s="4" t="str">
        <f ca="1">IFERROR(IF($B522&lt;&gt;"",VLOOKUP(CR$421,TabelleK19BI,8,FALSE),""),"")</f>
        <v/>
      </c>
      <c r="CS522" s="4" t="str">
        <f ca="1">IFERROR(IF($B522&lt;&gt;"",VLOOKUP(CS$421,TabelleK19BI,8,FALSE),""),"")</f>
        <v/>
      </c>
      <c r="CT522" s="4" t="str">
        <f ca="1">IFERROR(IF($B522&lt;&gt;"",VLOOKUP(CT$421,TabelleK19BI,8,FALSE),""),"")</f>
        <v/>
      </c>
      <c r="CU522" s="4" t="str">
        <f ca="1">IFERROR(IF($B522&lt;&gt;"",VLOOKUP(CU$421,TabelleK19BI,8,FALSE),""),"")</f>
        <v/>
      </c>
      <c r="CV522" s="4" t="str">
        <f ca="1">IFERROR(IF($B522&lt;&gt;"",VLOOKUP(CV$421,TabelleK19BI,8,FALSE),""),"")</f>
        <v/>
      </c>
      <c r="CW522" s="4" t="str">
        <f ca="1">IFERROR(IF($B522&lt;&gt;"",VLOOKUP(CW$421,TabelleK19BI,8,FALSE),""),"")</f>
        <v/>
      </c>
      <c r="CX522" s="4" t="str">
        <f ca="1">IFERROR(IF($B522&lt;&gt;"",VLOOKUP(CX$421,TabelleK19BI,8,FALSE),""),"")</f>
        <v/>
      </c>
      <c r="CY522" s="4" t="str">
        <f ca="1">IFERROR(IF($B522&lt;&gt;"",VLOOKUP(CY$421,TabelleK19BI,8,FALSE),""),"")</f>
        <v/>
      </c>
      <c r="CZ522" s="4" t="str">
        <f ca="1">IFERROR(IF($B522&lt;&gt;"",VLOOKUP(CZ$421,TabelleK19BI,8,FALSE),""),"")</f>
        <v/>
      </c>
      <c r="DA522" s="4" t="str">
        <f ca="1">IFERROR(IF($B522&lt;&gt;"",VLOOKUP(DA$421,TabelleK19BI,8,FALSE),""),"")</f>
        <v/>
      </c>
      <c r="DB522" s="4" t="str">
        <f ca="1">IFERROR(IF($B522&lt;&gt;"",VLOOKUP(DB$421,TabelleK19BI,8,FALSE),""),"")</f>
        <v/>
      </c>
      <c r="DC522" s="4" t="str">
        <f ca="1">IFERROR(IF($B522&lt;&gt;"",VLOOKUP(DC$421,TabelleK19BI,8,FALSE),""),"")</f>
        <v/>
      </c>
      <c r="DD522" s="4" t="str">
        <f ca="1">IFERROR(IF($B522&lt;&gt;"",VLOOKUP(DD$421,TabelleK19BI,8,FALSE),""),"")</f>
        <v/>
      </c>
      <c r="DE522" s="4" t="str">
        <f ca="1">IFERROR(IF($B522&lt;&gt;"",VLOOKUP(DE$421,TabelleK19BI,8,FALSE),""),"")</f>
        <v/>
      </c>
      <c r="DF522" s="4" t="str">
        <f ca="1">IFERROR(IF($B522&lt;&gt;"",VLOOKUP(DF$421,TabelleK19BI,8,FALSE),""),"")</f>
        <v/>
      </c>
      <c r="DG522" s="4" t="str">
        <f ca="1">IFERROR(IF($B522&lt;&gt;"",VLOOKUP(DG$421,TabelleK19BI,8,FALSE),""),"")</f>
        <v/>
      </c>
      <c r="DH522" s="4" t="str">
        <f ca="1">IFERROR(IF($B522&lt;&gt;"",VLOOKUP(DH$421,TabelleK19BI,8,FALSE),""),"")</f>
        <v/>
      </c>
      <c r="DI522" s="4" t="str">
        <f ca="1">IFERROR(IF($B522&lt;&gt;"",VLOOKUP(DI$421,TabelleK19BI,8,FALSE),""),"")</f>
        <v/>
      </c>
      <c r="DJ522" s="4" t="str">
        <f ca="1">IFERROR(IF($B522&lt;&gt;"",VLOOKUP(DJ$421,TabelleK19BI,8,FALSE),""),"")</f>
        <v/>
      </c>
      <c r="DK522" s="4" t="str">
        <f ca="1">IFERROR(IF($B522&lt;&gt;"",VLOOKUP(DK$421,TabelleK19BI,8,FALSE),""),"")</f>
        <v/>
      </c>
      <c r="DL522" s="4" t="str">
        <f ca="1">IFERROR(IF($B522&lt;&gt;"",VLOOKUP(DL$421,TabelleK19BI,8,FALSE),""),"")</f>
        <v/>
      </c>
      <c r="DM522" s="4" t="str">
        <f ca="1">IFERROR(IF($B522&lt;&gt;"",VLOOKUP(DM$421,TabelleK19BI,8,FALSE),""),"")</f>
        <v/>
      </c>
      <c r="DN522" s="4" t="str">
        <f ca="1">IFERROR(IF($B522&lt;&gt;"",VLOOKUP(DN$421,TabelleK19BI,8,FALSE),""),"")</f>
        <v/>
      </c>
      <c r="DO522" s="4" t="str">
        <f ca="1">IFERROR(IF($B522&lt;&gt;"",VLOOKUP(DO$421,TabelleK19BI,8,FALSE),""),"")</f>
        <v/>
      </c>
      <c r="DP522" s="4" t="str">
        <f ca="1">IFERROR(IF($B522&lt;&gt;"",VLOOKUP(DP$421,TabelleK19BI,8,FALSE),""),"")</f>
        <v/>
      </c>
      <c r="DQ522" s="4" t="str">
        <f ca="1">IFERROR(IF($B522&lt;&gt;"",VLOOKUP(DQ$421,TabelleK19BI,8,FALSE),""),"")</f>
        <v/>
      </c>
      <c r="DR522" s="4" t="str">
        <f ca="1">IFERROR(IF($B522&lt;&gt;"",VLOOKUP(DR$421,TabelleK19BI,8,FALSE),""),"")</f>
        <v/>
      </c>
      <c r="DS522" s="4" t="str">
        <f ca="1">IFERROR(IF($B522&lt;&gt;"",VLOOKUP(DS$421,TabelleK19BI,8,FALSE),""),"")</f>
        <v/>
      </c>
      <c r="DT522" s="4" t="str">
        <f ca="1">IFERROR(IF($B522&lt;&gt;"",VLOOKUP(DT$421,TabelleK19BI,8,FALSE),""),"")</f>
        <v/>
      </c>
      <c r="DU522" s="4" t="str">
        <f ca="1">IFERROR(IF($B522&lt;&gt;"",VLOOKUP(DU$421,TabelleK19BI,8,FALSE),""),"")</f>
        <v/>
      </c>
      <c r="DV522" s="4" t="str">
        <f ca="1">IFERROR(IF($B522&lt;&gt;"",VLOOKUP(DV$421,TabelleK19BI,8,FALSE),""),"")</f>
        <v/>
      </c>
      <c r="DW522" s="4" t="str">
        <f ca="1">IFERROR(IF($B522&lt;&gt;"",VLOOKUP(DW$421,TabelleK19BI,8,FALSE),""),"")</f>
        <v/>
      </c>
      <c r="DX522" s="4" t="str">
        <f ca="1">IFERROR(IF($B522&lt;&gt;"",VLOOKUP(DX$421,TabelleK19BI,8,FALSE),""),"")</f>
        <v/>
      </c>
      <c r="DY522" s="4" t="str">
        <f ca="1">IFERROR(IF($B522&lt;&gt;"",VLOOKUP(DY$421,TabelleK19BI,8,FALSE),""),"")</f>
        <v/>
      </c>
      <c r="DZ522" s="4" t="str">
        <f ca="1">IFERROR(IF($B522&lt;&gt;"",VLOOKUP(DZ$421,TabelleK19BI,8,FALSE),""),"")</f>
        <v/>
      </c>
      <c r="EA522" s="4" t="str">
        <f ca="1">IFERROR(IF($B522&lt;&gt;"",VLOOKUP(EA$421,TabelleK19BI,8,FALSE),""),"")</f>
        <v/>
      </c>
      <c r="EB522" s="4" t="str">
        <f ca="1">IFERROR(IF($B522&lt;&gt;"",VLOOKUP(EB$421,TabelleK19BI,8,FALSE),""),"")</f>
        <v/>
      </c>
      <c r="EC522" s="4" t="str">
        <f ca="1">IFERROR(IF($B522&lt;&gt;"",VLOOKUP(EC$421,TabelleK19BI,8,FALSE),""),"")</f>
        <v/>
      </c>
      <c r="ED522" s="4" t="str">
        <f ca="1">IFERROR(IF($B522&lt;&gt;"",VLOOKUP(ED$421,TabelleK19BI,8,FALSE),""),"")</f>
        <v/>
      </c>
      <c r="EE522" s="4" t="str">
        <f ca="1">IFERROR(IF($B522&lt;&gt;"",VLOOKUP(EE$421,TabelleK19BI,8,FALSE),""),"")</f>
        <v/>
      </c>
      <c r="EF522" s="4" t="str">
        <f ca="1">IFERROR(IF($B522&lt;&gt;"",VLOOKUP(EF$421,TabelleK19BI,8,FALSE),""),"")</f>
        <v/>
      </c>
      <c r="EG522" s="4" t="str">
        <f ca="1">IFERROR(IF($B522&lt;&gt;"",VLOOKUP(EG$421,TabelleK19BI,8,FALSE),""),"")</f>
        <v/>
      </c>
      <c r="EH522" s="4" t="str">
        <f ca="1">IFERROR(IF($B522&lt;&gt;"",VLOOKUP(EH$421,TabelleK19BI,8,FALSE),""),"")</f>
        <v/>
      </c>
      <c r="EI522" s="4" t="str">
        <f ca="1">IFERROR(IF($B522&lt;&gt;"",VLOOKUP(EI$421,TabelleK19BI,8,FALSE),""),"")</f>
        <v/>
      </c>
      <c r="EJ522" s="4" t="str">
        <f ca="1">IFERROR(IF($B522&lt;&gt;"",VLOOKUP(EJ$421,TabelleK19BI,8,FALSE),""),"")</f>
        <v/>
      </c>
      <c r="EK522" s="4" t="str">
        <f ca="1">IFERROR(IF($B522&lt;&gt;"",VLOOKUP(EK$421,TabelleK19BI,8,FALSE),""),"")</f>
        <v/>
      </c>
      <c r="EL522" s="4" t="str">
        <f ca="1">IFERROR(IF($B522&lt;&gt;"",VLOOKUP(EL$421,TabelleK19BI,8,FALSE),""),"")</f>
        <v/>
      </c>
      <c r="EM522" s="4" t="str">
        <f ca="1">IFERROR(IF($B522&lt;&gt;"",VLOOKUP(EM$421,TabelleK19BI,8,FALSE),""),"")</f>
        <v/>
      </c>
      <c r="EN522" s="4" t="str">
        <f ca="1">IFERROR(IF($B522&lt;&gt;"",VLOOKUP(EN$421,TabelleK19BI,8,FALSE),""),"")</f>
        <v/>
      </c>
      <c r="EO522" s="4" t="str">
        <f ca="1">IFERROR(IF($B522&lt;&gt;"",VLOOKUP(EO$421,TabelleK19BI,8,FALSE),""),"")</f>
        <v/>
      </c>
      <c r="EP522" s="4" t="str">
        <f ca="1">IFERROR(IF($B522&lt;&gt;"",VLOOKUP(EP$421,TabelleK19BI,8,FALSE),""),"")</f>
        <v/>
      </c>
      <c r="EQ522" s="4" t="str">
        <f ca="1">IFERROR(IF($B522&lt;&gt;"",VLOOKUP(EQ$421,TabelleK19BI,8,FALSE),""),"")</f>
        <v/>
      </c>
      <c r="ER522" s="4" t="str">
        <f ca="1">IFERROR(IF($B522&lt;&gt;"",VLOOKUP(ER$421,TabelleK19BI,8,FALSE),""),"")</f>
        <v/>
      </c>
      <c r="ES522" s="4" t="str">
        <f ca="1">IFERROR(IF($B522&lt;&gt;"",VLOOKUP(ES$421,TabelleK19BI,8,FALSE),""),"")</f>
        <v/>
      </c>
      <c r="ET522" s="4" t="str">
        <f ca="1">IFERROR(IF($B522&lt;&gt;"",VLOOKUP(ET$421,TabelleK19BI,8,FALSE),""),"")</f>
        <v/>
      </c>
      <c r="EU522" s="4" t="str">
        <f ca="1">IFERROR(IF($B522&lt;&gt;"",VLOOKUP(EU$421,TabelleK19BI,8,FALSE),""),"")</f>
        <v/>
      </c>
      <c r="EV522" s="4" t="str">
        <f ca="1">IFERROR(IF($B522&lt;&gt;"",VLOOKUP(EV$421,TabelleK19BI,8,FALSE),""),"")</f>
        <v/>
      </c>
      <c r="EW522" s="4" t="str">
        <f ca="1">IFERROR(IF($B522&lt;&gt;"",VLOOKUP(EW$421,TabelleK19BI,8,FALSE),""),"")</f>
        <v/>
      </c>
      <c r="EX522" s="4" t="str">
        <f ca="1">IFERROR(IF($B522&lt;&gt;"",VLOOKUP(EX$421,TabelleK19BI,8,FALSE),""),"")</f>
        <v/>
      </c>
      <c r="EY522" s="4" t="str">
        <f ca="1">IFERROR(IF($B522&lt;&gt;"",VLOOKUP(EY$421,TabelleK19BI,8,FALSE),""),"")</f>
        <v/>
      </c>
      <c r="EZ522" s="4" t="str">
        <f ca="1">IFERROR(IF($B522&lt;&gt;"",VLOOKUP(EZ$421,TabelleK19BI,8,FALSE),""),"")</f>
        <v/>
      </c>
      <c r="FA522" s="4" t="str">
        <f ca="1">IFERROR(IF($B522&lt;&gt;"",VLOOKUP(FA$421,TabelleK19BI,8,FALSE),""),"")</f>
        <v/>
      </c>
      <c r="FB522" s="4" t="str">
        <f ca="1">IFERROR(IF($B522&lt;&gt;"",VLOOKUP(FB$421,TabelleK19BI,8,FALSE),""),"")</f>
        <v/>
      </c>
      <c r="FC522" s="4" t="str">
        <f ca="1">IFERROR(IF($B522&lt;&gt;"",VLOOKUP(FC$421,TabelleK19BI,8,FALSE),""),"")</f>
        <v/>
      </c>
      <c r="FD522" s="4" t="str">
        <f ca="1">IFERROR(IF($B522&lt;&gt;"",VLOOKUP(FD$421,TabelleK19BI,8,FALSE),""),"")</f>
        <v/>
      </c>
      <c r="FE522" s="4" t="str">
        <f ca="1">IFERROR(IF($B522&lt;&gt;"",VLOOKUP(FE$421,TabelleK19BI,8,FALSE),""),"")</f>
        <v/>
      </c>
      <c r="FF522" s="4" t="str">
        <f ca="1">IFERROR(IF($B522&lt;&gt;"",VLOOKUP(FF$421,TabelleK19BI,8,FALSE),""),"")</f>
        <v/>
      </c>
      <c r="FG522" s="4" t="str">
        <f ca="1">IFERROR(IF($B522&lt;&gt;"",VLOOKUP(FG$421,TabelleK19BI,8,FALSE),""),"")</f>
        <v/>
      </c>
      <c r="FH522" s="4" t="str">
        <f ca="1">IFERROR(IF($B522&lt;&gt;"",VLOOKUP(FH$421,TabelleK19BI,8,FALSE),""),"")</f>
        <v/>
      </c>
      <c r="FI522" s="4" t="str">
        <f ca="1">IFERROR(IF($B522&lt;&gt;"",VLOOKUP(FI$421,TabelleK19BI,8,FALSE),""),"")</f>
        <v/>
      </c>
      <c r="FJ522" s="4" t="str">
        <f ca="1">IFERROR(IF($B522&lt;&gt;"",VLOOKUP(FJ$421,TabelleK19BI,8,FALSE),""),"")</f>
        <v/>
      </c>
      <c r="FK522" s="4" t="str">
        <f ca="1">IFERROR(IF($B522&lt;&gt;"",VLOOKUP(FK$421,TabelleK19BI,8,FALSE),""),"")</f>
        <v/>
      </c>
      <c r="FL522" s="4" t="str">
        <f ca="1">IFERROR(IF($B522&lt;&gt;"",VLOOKUP(FL$421,TabelleK19BI,8,FALSE),""),"")</f>
        <v/>
      </c>
      <c r="FM522" s="4" t="str">
        <f ca="1">IFERROR(IF($B522&lt;&gt;"",VLOOKUP(FM$421,TabelleK19BI,8,FALSE),""),"")</f>
        <v/>
      </c>
      <c r="FN522" s="4" t="str">
        <f ca="1">IFERROR(IF($B522&lt;&gt;"",VLOOKUP(FN$421,TabelleK19BI,8,FALSE),""),"")</f>
        <v/>
      </c>
      <c r="FO522" s="4" t="str">
        <f ca="1">IFERROR(IF($B522&lt;&gt;"",VLOOKUP(FO$421,TabelleK19BI,8,FALSE),""),"")</f>
        <v/>
      </c>
      <c r="FP522" s="4" t="str">
        <f ca="1">IFERROR(IF($B522&lt;&gt;"",VLOOKUP(FP$421,TabelleK19BI,8,FALSE),""),"")</f>
        <v/>
      </c>
      <c r="FQ522" s="4" t="str">
        <f ca="1">IFERROR(IF($B522&lt;&gt;"",VLOOKUP(FQ$421,TabelleK19BI,8,FALSE),""),"")</f>
        <v/>
      </c>
      <c r="FR522" s="4" t="str">
        <f ca="1">IFERROR(IF($B522&lt;&gt;"",VLOOKUP(FR$421,TabelleK19BI,8,FALSE),""),"")</f>
        <v/>
      </c>
      <c r="FS522" s="4" t="str">
        <f ca="1">IFERROR(IF($B522&lt;&gt;"",VLOOKUP(FS$421,TabelleK19BI,8,FALSE),""),"")</f>
        <v/>
      </c>
      <c r="FT522" s="4" t="str">
        <f ca="1">IFERROR(IF($B522&lt;&gt;"",VLOOKUP(FT$421,TabelleK19BI,8,FALSE),""),"")</f>
        <v/>
      </c>
      <c r="FU522" s="4" t="str">
        <f ca="1">IFERROR(IF($B522&lt;&gt;"",VLOOKUP(FU$421,TabelleK19BI,8,FALSE),""),"")</f>
        <v/>
      </c>
      <c r="FV522" s="4" t="str">
        <f ca="1">IFERROR(IF($B522&lt;&gt;"",VLOOKUP(FV$421,TabelleK19BI,8,FALSE),""),"")</f>
        <v/>
      </c>
      <c r="FW522" s="4" t="str">
        <f ca="1">IFERROR(IF($B522&lt;&gt;"",VLOOKUP(FW$421,TabelleK19BI,8,FALSE),""),"")</f>
        <v/>
      </c>
      <c r="FX522" s="4" t="str">
        <f ca="1">IFERROR(IF($B522&lt;&gt;"",VLOOKUP(FX$421,TabelleK19BI,8,FALSE),""),"")</f>
        <v/>
      </c>
      <c r="FY522" s="4" t="str">
        <f ca="1">IFERROR(IF($B522&lt;&gt;"",VLOOKUP(FY$421,TabelleK19BI,8,FALSE),""),"")</f>
        <v/>
      </c>
      <c r="FZ522" s="4" t="str">
        <f ca="1">IFERROR(IF($B522&lt;&gt;"",VLOOKUP(FZ$421,TabelleK19BI,8,FALSE),""),"")</f>
        <v/>
      </c>
      <c r="GA522" s="4" t="str">
        <f ca="1">IFERROR(IF($B522&lt;&gt;"",VLOOKUP(GA$421,TabelleK19BI,8,FALSE),""),"")</f>
        <v/>
      </c>
      <c r="GB522" s="4" t="str">
        <f ca="1">IFERROR(IF($B522&lt;&gt;"",VLOOKUP(GB$421,TabelleK19BI,8,FALSE),""),"")</f>
        <v/>
      </c>
      <c r="GC522" s="4" t="str">
        <f ca="1">IFERROR(IF($B522&lt;&gt;"",VLOOKUP(GC$421,TabelleK19BI,8,FALSE),""),"")</f>
        <v/>
      </c>
      <c r="GD522" s="4" t="str">
        <f ca="1">IFERROR(IF($B522&lt;&gt;"",VLOOKUP(GD$421,TabelleK19BI,8,FALSE),""),"")</f>
        <v/>
      </c>
      <c r="GE522" s="4" t="str">
        <f ca="1">IFERROR(IF($B522&lt;&gt;"",VLOOKUP(GE$421,TabelleK19BI,8,FALSE),""),"")</f>
        <v/>
      </c>
      <c r="GF522" s="4" t="str">
        <f ca="1">IFERROR(IF($B522&lt;&gt;"",VLOOKUP(GF$421,TabelleK19BI,8,FALSE),""),"")</f>
        <v/>
      </c>
      <c r="GG522" s="4" t="str">
        <f ca="1">IFERROR(IF($B522&lt;&gt;"",VLOOKUP(GG$421,TabelleK19BI,8,FALSE),""),"")</f>
        <v/>
      </c>
      <c r="GH522" s="4" t="str">
        <f ca="1">IFERROR(IF($B522&lt;&gt;"",VLOOKUP(GH$421,TabelleK19BI,8,FALSE),""),"")</f>
        <v/>
      </c>
      <c r="GI522" s="4" t="str">
        <f ca="1">IFERROR(IF($B522&lt;&gt;"",VLOOKUP(GI$421,TabelleK19BI,8,FALSE),""),"")</f>
        <v/>
      </c>
      <c r="GJ522" s="4" t="str">
        <f ca="1">IFERROR(IF($B522&lt;&gt;"",VLOOKUP(GJ$421,TabelleK19BI,8,FALSE),""),"")</f>
        <v/>
      </c>
      <c r="GK522" s="4" t="str">
        <f ca="1">IFERROR(IF($B522&lt;&gt;"",VLOOKUP(GK$421,TabelleK19BI,8,FALSE),""),"")</f>
        <v/>
      </c>
      <c r="GL522" s="4" t="str">
        <f ca="1">IFERROR(IF($B522&lt;&gt;"",VLOOKUP(GL$421,TabelleK19BI,8,FALSE),""),"")</f>
        <v/>
      </c>
      <c r="GM522" s="4" t="str">
        <f ca="1">IFERROR(IF($B522&lt;&gt;"",VLOOKUP(GM$421,TabelleK19BI,8,FALSE),""),"")</f>
        <v/>
      </c>
      <c r="GN522" s="4" t="str">
        <f ca="1">IFERROR(IF($B522&lt;&gt;"",VLOOKUP(GN$421,TabelleK19BI,8,FALSE),""),"")</f>
        <v/>
      </c>
      <c r="GO522" s="4" t="str">
        <f ca="1">IFERROR(IF($B522&lt;&gt;"",VLOOKUP(GO$421,TabelleK19BI,8,FALSE),""),"")</f>
        <v/>
      </c>
      <c r="GP522" s="4" t="str">
        <f ca="1">IFERROR(IF($B522&lt;&gt;"",VLOOKUP(GP$421,TabelleK19BI,8,FALSE),""),"")</f>
        <v/>
      </c>
      <c r="GQ522" s="4" t="str">
        <f ca="1">IFERROR(IF($B522&lt;&gt;"",VLOOKUP(GQ$421,TabelleK19BI,8,FALSE),""),"")</f>
        <v/>
      </c>
      <c r="GR522" s="4" t="str">
        <f ca="1">IFERROR(IF($B522&lt;&gt;"",VLOOKUP(GR$421,TabelleK19BI,8,FALSE),""),"")</f>
        <v/>
      </c>
      <c r="GS522" s="4" t="str">
        <f ca="1">IFERROR(IF($B522&lt;&gt;"",VLOOKUP(GS$421,TabelleK19BI,8,FALSE),""),"")</f>
        <v/>
      </c>
      <c r="GT522" s="4" t="str">
        <f ca="1">IFERROR(IF($B522&lt;&gt;"",VLOOKUP(GT$421,TabelleK19BI,8,FALSE),""),"")</f>
        <v/>
      </c>
      <c r="GU522" s="4" t="str">
        <f ca="1">IFERROR(IF($B522&lt;&gt;"",VLOOKUP(GU$421,TabelleK19BI,8,FALSE),""),"")</f>
        <v/>
      </c>
      <c r="GV522" s="4" t="str">
        <f ca="1">IFERROR(IF($B522&lt;&gt;"",VLOOKUP(GV$421,TabelleK19BI,8,FALSE),""),"")</f>
        <v/>
      </c>
      <c r="GW522" s="4" t="str">
        <f ca="1">IFERROR(IF($B522&lt;&gt;"",VLOOKUP(GW$421,TabelleK19BI,8,FALSE),""),"")</f>
        <v/>
      </c>
      <c r="GX522" s="4" t="str">
        <f ca="1">IFERROR(IF($B522&lt;&gt;"",VLOOKUP(GX$421,TabelleK19BI,8,FALSE),""),"")</f>
        <v/>
      </c>
      <c r="GY522" s="4" t="str">
        <f ca="1">IFERROR(IF($B522&lt;&gt;"",VLOOKUP(GY$421,TabelleK19BI,8,FALSE),""),"")</f>
        <v/>
      </c>
      <c r="GZ522" s="4" t="str">
        <f ca="1">IFERROR(IF($B522&lt;&gt;"",VLOOKUP(GZ$421,TabelleK19BI,8,FALSE),""),"")</f>
        <v/>
      </c>
      <c r="HA522" s="4" t="str">
        <f ca="1">IFERROR(IF($B522&lt;&gt;"",VLOOKUP(HA$421,TabelleK19BI,8,FALSE),""),"")</f>
        <v/>
      </c>
      <c r="HB522" s="4" t="str">
        <f ca="1">IFERROR(IF($B522&lt;&gt;"",VLOOKUP(HB$421,TabelleK19BI,8,FALSE),""),"")</f>
        <v/>
      </c>
      <c r="HC522" s="4" t="str">
        <f ca="1">IFERROR(IF($B522&lt;&gt;"",VLOOKUP(HC$421,TabelleK19BI,8,FALSE),""),"")</f>
        <v/>
      </c>
      <c r="HD522" s="4" t="str">
        <f ca="1">IFERROR(IF($B522&lt;&gt;"",VLOOKUP(HD$421,TabelleK19BI,8,FALSE),""),"")</f>
        <v/>
      </c>
      <c r="HE522" s="4" t="str">
        <f ca="1">IFERROR(IF($B522&lt;&gt;"",VLOOKUP(HE$421,TabelleK19BI,8,FALSE),""),"")</f>
        <v/>
      </c>
      <c r="HF522" s="4" t="str">
        <f ca="1">IFERROR(IF($B522&lt;&gt;"",VLOOKUP(HF$421,TabelleK19BI,8,FALSE),""),"")</f>
        <v/>
      </c>
      <c r="HG522" s="4" t="str">
        <f ca="1">IFERROR(IF($B522&lt;&gt;"",VLOOKUP(HG$421,TabelleK19BI,8,FALSE),""),"")</f>
        <v/>
      </c>
      <c r="HH522" s="4" t="str">
        <f ca="1">IFERROR(IF($B522&lt;&gt;"",VLOOKUP(HH$421,TabelleK19BI,8,FALSE),""),"")</f>
        <v/>
      </c>
      <c r="HI522" s="4" t="str">
        <f ca="1">IFERROR(IF($B522&lt;&gt;"",VLOOKUP(HI$421,TabelleK19BI,8,FALSE),""),"")</f>
        <v/>
      </c>
      <c r="HJ522" s="4" t="str">
        <f ca="1">IFERROR(IF($B522&lt;&gt;"",VLOOKUP(HJ$421,TabelleK19BI,8,FALSE),""),"")</f>
        <v/>
      </c>
      <c r="HK522" s="4" t="str">
        <f ca="1">IFERROR(IF($B522&lt;&gt;"",VLOOKUP(HK$421,TabelleK19BI,8,FALSE),""),"")</f>
        <v/>
      </c>
      <c r="HL522" s="4" t="str">
        <f ca="1">IFERROR(IF($B522&lt;&gt;"",VLOOKUP(HL$421,TabelleK19BI,8,FALSE),""),"")</f>
        <v/>
      </c>
      <c r="HM522" s="4" t="str">
        <f ca="1">IFERROR(IF($B522&lt;&gt;"",VLOOKUP(HM$421,TabelleK19BI,8,FALSE),""),"")</f>
        <v/>
      </c>
      <c r="HN522" s="4" t="str">
        <f ca="1">IFERROR(IF($B522&lt;&gt;"",VLOOKUP(HN$421,TabelleK19BI,8,FALSE),""),"")</f>
        <v/>
      </c>
      <c r="HO522" s="4" t="str">
        <f ca="1">IFERROR(IF($B522&lt;&gt;"",VLOOKUP(HO$421,TabelleK19BI,8,FALSE),""),"")</f>
        <v/>
      </c>
      <c r="HP522" s="4" t="str">
        <f ca="1">IFERROR(IF($B522&lt;&gt;"",VLOOKUP(HP$421,TabelleK19BI,8,FALSE),""),"")</f>
        <v/>
      </c>
      <c r="HQ522" s="4" t="str">
        <f ca="1">IFERROR(IF($B522&lt;&gt;"",VLOOKUP(HQ$421,TabelleK19BI,8,FALSE),""),"")</f>
        <v/>
      </c>
      <c r="HR522" s="4" t="str">
        <f ca="1">IFERROR(IF($B522&lt;&gt;"",VLOOKUP(HR$421,TabelleK19BI,8,FALSE),""),"")</f>
        <v/>
      </c>
      <c r="HS522" s="4" t="str">
        <f ca="1">IFERROR(IF($B522&lt;&gt;"",VLOOKUP(HS$421,TabelleK19BI,8,FALSE),""),"")</f>
        <v/>
      </c>
      <c r="HT522" s="4" t="str">
        <f ca="1">IFERROR(IF($B522&lt;&gt;"",VLOOKUP(HT$421,TabelleK19BI,8,FALSE),""),"")</f>
        <v/>
      </c>
      <c r="HU522" s="4" t="str">
        <f ca="1">IFERROR(IF($B522&lt;&gt;"",VLOOKUP(HU$421,TabelleK19BI,8,FALSE),""),"")</f>
        <v/>
      </c>
      <c r="HV522" s="4" t="str">
        <f ca="1">IFERROR(IF($B522&lt;&gt;"",VLOOKUP(HV$421,TabelleK19BI,8,FALSE),""),"")</f>
        <v/>
      </c>
      <c r="HW522" s="4" t="str">
        <f ca="1">IFERROR(IF($B522&lt;&gt;"",VLOOKUP(HW$421,TabelleK19BI,8,FALSE),""),"")</f>
        <v/>
      </c>
      <c r="HX522" s="4" t="str">
        <f ca="1">IFERROR(IF($B522&lt;&gt;"",VLOOKUP(HX$421,TabelleK19BI,8,FALSE),""),"")</f>
        <v/>
      </c>
      <c r="HY522" s="4" t="str">
        <f ca="1">IFERROR(IF($B522&lt;&gt;"",VLOOKUP(HY$421,TabelleK19BI,8,FALSE),""),"")</f>
        <v/>
      </c>
      <c r="HZ522" s="4" t="str">
        <f ca="1">IFERROR(IF($B522&lt;&gt;"",VLOOKUP(HZ$421,TabelleK19BI,8,FALSE),""),"")</f>
        <v/>
      </c>
      <c r="IA522" s="4" t="str">
        <f ca="1">IFERROR(IF($B522&lt;&gt;"",VLOOKUP(IA$421,TabelleK19BI,8,FALSE),""),"")</f>
        <v/>
      </c>
      <c r="IB522" s="4" t="str">
        <f ca="1">IFERROR(IF($B522&lt;&gt;"",VLOOKUP(IB$421,TabelleK19BI,8,FALSE),""),"")</f>
        <v/>
      </c>
      <c r="IC522" s="4" t="str">
        <f ca="1">IFERROR(IF($B522&lt;&gt;"",VLOOKUP(IC$421,TabelleK19BI,8,FALSE),""),"")</f>
        <v/>
      </c>
      <c r="ID522" s="4" t="str">
        <f ca="1">IFERROR(IF($B522&lt;&gt;"",VLOOKUP(ID$421,TabelleK19BI,8,FALSE),""),"")</f>
        <v/>
      </c>
      <c r="IE522" s="4" t="str">
        <f ca="1">IFERROR(IF($B522&lt;&gt;"",VLOOKUP(IE$421,TabelleK19BI,8,FALSE),""),"")</f>
        <v/>
      </c>
      <c r="IF522" s="4" t="str">
        <f ca="1">IFERROR(IF($B522&lt;&gt;"",VLOOKUP(IF$421,TabelleK19BI,8,FALSE),""),"")</f>
        <v/>
      </c>
      <c r="IG522" s="4" t="str">
        <f ca="1">IFERROR(IF($B522&lt;&gt;"",VLOOKUP(IG$421,TabelleK19BI,8,FALSE),""),"")</f>
        <v/>
      </c>
      <c r="IH522" s="4" t="str">
        <f ca="1">IFERROR(IF($B522&lt;&gt;"",VLOOKUP(IH$421,TabelleK19BI,8,FALSE),""),"")</f>
        <v/>
      </c>
      <c r="II522" s="4" t="str">
        <f ca="1">IFERROR(IF($B522&lt;&gt;"",VLOOKUP(II$421,TabelleK19BI,8,FALSE),""),"")</f>
        <v/>
      </c>
      <c r="IJ522" s="4" t="str">
        <f ca="1">IFERROR(IF($B522&lt;&gt;"",VLOOKUP(IJ$421,TabelleK19BI,8,FALSE),""),"")</f>
        <v/>
      </c>
      <c r="IK522" s="4" t="str">
        <f ca="1">IFERROR(IF($B522&lt;&gt;"",VLOOKUP(IK$421,TabelleK19BI,8,FALSE),""),"")</f>
        <v/>
      </c>
      <c r="IL522" s="4" t="str">
        <f ca="1">IFERROR(IF($B522&lt;&gt;"",VLOOKUP(IL$421,TabelleK19BI,8,FALSE),""),"")</f>
        <v/>
      </c>
      <c r="IM522" s="4" t="str">
        <f ca="1">IFERROR(IF($B522&lt;&gt;"",VLOOKUP(IM$421,TabelleK19BI,8,FALSE),""),"")</f>
        <v/>
      </c>
      <c r="IN522" s="4" t="str">
        <f ca="1">IFERROR(IF($B522&lt;&gt;"",VLOOKUP(IN$421,TabelleK19BI,8,FALSE),""),"")</f>
        <v/>
      </c>
      <c r="IO522" s="4" t="str">
        <f ca="1">IFERROR(IF($B522&lt;&gt;"",VLOOKUP(IO$421,TabelleK19BI,8,FALSE),""),"")</f>
        <v/>
      </c>
      <c r="IP522" s="4" t="str">
        <f ca="1">IFERROR(IF($B522&lt;&gt;"",VLOOKUP(IP$421,TabelleK19BI,8,FALSE),""),"")</f>
        <v/>
      </c>
      <c r="IQ522" s="4" t="str">
        <f ca="1">IFERROR(IF($B522&lt;&gt;"",VLOOKUP(IQ$421,TabelleK19BI,8,FALSE),""),"")</f>
        <v/>
      </c>
      <c r="IR522" s="4" t="str">
        <f ca="1">IFERROR(IF($B522&lt;&gt;"",VLOOKUP(IR$421,TabelleK19BI,8,FALSE),""),"")</f>
        <v/>
      </c>
      <c r="IS522" s="4" t="str">
        <f ca="1">IFERROR(IF($B522&lt;&gt;"",VLOOKUP(IS$421,TabelleK19BI,8,FALSE),""),"")</f>
        <v/>
      </c>
      <c r="IT522" s="4" t="str">
        <f ca="1">IFERROR(IF($B522&lt;&gt;"",VLOOKUP(IT$421,TabelleK19BI,8,FALSE),""),"")</f>
        <v/>
      </c>
      <c r="IU522" s="4" t="str">
        <f ca="1">IFERROR(IF($B522&lt;&gt;"",VLOOKUP(IU$421,TabelleK19BI,8,FALSE),""),"")</f>
        <v/>
      </c>
      <c r="IV522" s="4" t="str">
        <f ca="1">IFERROR(IF($B522&lt;&gt;"",VLOOKUP(IV$421,TabelleK19BI,8,FALSE),""),"")</f>
        <v/>
      </c>
      <c r="IW522" s="4" t="str">
        <f ca="1">IFERROR(IF($B522&lt;&gt;"",VLOOKUP(IW$421,TabelleK19BI,8,FALSE),""),"")</f>
        <v/>
      </c>
      <c r="IX522" s="4" t="str">
        <f ca="1">IFERROR(IF($B522&lt;&gt;"",VLOOKUP(IX$421,TabelleK19BI,8,FALSE),""),"")</f>
        <v/>
      </c>
      <c r="IY522" s="4" t="str">
        <f ca="1">IFERROR(IF($B522&lt;&gt;"",VLOOKUP(IY$421,TabelleK19BI,8,FALSE),""),"")</f>
        <v/>
      </c>
      <c r="IZ522" s="4" t="str">
        <f ca="1">IFERROR(IF($B522&lt;&gt;"",VLOOKUP(IZ$421,TabelleK19BI,8,FALSE),""),"")</f>
        <v/>
      </c>
      <c r="JA522" s="4" t="str">
        <f ca="1">IFERROR(IF($B522&lt;&gt;"",VLOOKUP(JA$421,TabelleK19BI,8,FALSE),""),"")</f>
        <v/>
      </c>
      <c r="JB522" s="4" t="str">
        <f ca="1">IFERROR(IF($B522&lt;&gt;"",VLOOKUP(JB$421,TabelleK19BI,8,FALSE),""),"")</f>
        <v/>
      </c>
      <c r="JC522" s="4" t="str">
        <f ca="1">IFERROR(IF($B522&lt;&gt;"",VLOOKUP(JC$421,TabelleK19BI,8,FALSE),""),"")</f>
        <v/>
      </c>
      <c r="JD522" s="4" t="str">
        <f ca="1">IFERROR(IF($B522&lt;&gt;"",VLOOKUP(JD$421,TabelleK19BI,8,FALSE),""),"")</f>
        <v/>
      </c>
      <c r="JE522" s="4" t="str">
        <f ca="1">IFERROR(IF($B522&lt;&gt;"",VLOOKUP(JE$421,TabelleK19BI,8,FALSE),""),"")</f>
        <v/>
      </c>
      <c r="JF522" s="4" t="str">
        <f ca="1">IFERROR(IF($B522&lt;&gt;"",VLOOKUP(JF$421,TabelleK19BI,8,FALSE),""),"")</f>
        <v/>
      </c>
      <c r="JG522" s="4" t="str">
        <f ca="1">IFERROR(IF($B522&lt;&gt;"",VLOOKUP(JG$421,TabelleK19BI,8,FALSE),""),"")</f>
        <v/>
      </c>
      <c r="JH522" s="4" t="str">
        <f ca="1">IFERROR(IF($B522&lt;&gt;"",VLOOKUP(JH$421,TabelleK19BI,8,FALSE),""),"")</f>
        <v/>
      </c>
      <c r="JI522" s="4" t="str">
        <f ca="1">IFERROR(IF($B522&lt;&gt;"",VLOOKUP(JI$421,TabelleK19BI,8,FALSE),""),"")</f>
        <v/>
      </c>
      <c r="JJ522" s="4" t="str">
        <f ca="1">IFERROR(IF($B522&lt;&gt;"",VLOOKUP(JJ$421,TabelleK19BI,8,FALSE),""),"")</f>
        <v/>
      </c>
      <c r="JK522" s="4" t="str">
        <f ca="1">IFERROR(IF($B522&lt;&gt;"",VLOOKUP(JK$421,TabelleK19BI,8,FALSE),""),"")</f>
        <v/>
      </c>
      <c r="JL522" s="4" t="str">
        <f ca="1">IFERROR(IF($B522&lt;&gt;"",VLOOKUP(JL$421,TabelleK19BI,8,FALSE),""),"")</f>
        <v/>
      </c>
      <c r="JM522" s="4" t="str">
        <f ca="1">IFERROR(IF($B522&lt;&gt;"",VLOOKUP(JM$421,TabelleK19BI,8,FALSE),""),"")</f>
        <v/>
      </c>
      <c r="JN522" s="4" t="str">
        <f ca="1">IFERROR(IF($B522&lt;&gt;"",VLOOKUP(JN$421,TabelleK19BI,8,FALSE),""),"")</f>
        <v/>
      </c>
      <c r="JO522" s="4" t="str">
        <f ca="1">IFERROR(IF($B522&lt;&gt;"",VLOOKUP(JO$421,TabelleK19BI,8,FALSE),""),"")</f>
        <v/>
      </c>
      <c r="JP522" s="4" t="str">
        <f ca="1">IFERROR(IF($B522&lt;&gt;"",VLOOKUP(JP$421,TabelleK19BI,8,FALSE),""),"")</f>
        <v/>
      </c>
      <c r="JQ522" s="4" t="str">
        <f ca="1">IFERROR(IF($B522&lt;&gt;"",VLOOKUP(JQ$421,TabelleK19BI,8,FALSE),""),"")</f>
        <v/>
      </c>
      <c r="JR522" s="4" t="str">
        <f ca="1">IFERROR(IF($B522&lt;&gt;"",VLOOKUP(JR$421,TabelleK19BI,8,FALSE),""),"")</f>
        <v/>
      </c>
      <c r="JS522" s="4" t="str">
        <f ca="1">IFERROR(IF($B522&lt;&gt;"",VLOOKUP(JS$421,TabelleK19BI,8,FALSE),""),"")</f>
        <v/>
      </c>
      <c r="JT522" s="4" t="str">
        <f ca="1">IFERROR(IF($B522&lt;&gt;"",VLOOKUP(JT$421,TabelleK19BI,8,FALSE),""),"")</f>
        <v/>
      </c>
      <c r="JU522" s="4" t="str">
        <f ca="1">IFERROR(IF($B522&lt;&gt;"",VLOOKUP(JU$421,TabelleK19BI,8,FALSE),""),"")</f>
        <v/>
      </c>
      <c r="JV522" s="4" t="str">
        <f ca="1">IFERROR(IF($B522&lt;&gt;"",VLOOKUP(JV$421,TabelleK19BI,8,FALSE),""),"")</f>
        <v/>
      </c>
      <c r="JW522" s="4" t="str">
        <f ca="1">IFERROR(IF($B522&lt;&gt;"",VLOOKUP(JW$421,TabelleK19BI,8,FALSE),""),"")</f>
        <v/>
      </c>
      <c r="JX522" s="4" t="str">
        <f ca="1">IFERROR(IF($B522&lt;&gt;"",VLOOKUP(JX$421,TabelleK19BI,8,FALSE),""),"")</f>
        <v/>
      </c>
      <c r="JY522" s="4" t="str">
        <f ca="1">IFERROR(IF($B522&lt;&gt;"",VLOOKUP(JY$421,TabelleK19BI,8,FALSE),""),"")</f>
        <v/>
      </c>
      <c r="JZ522" s="4" t="str">
        <f ca="1">IFERROR(IF($B522&lt;&gt;"",VLOOKUP(JZ$421,TabelleK19BI,8,FALSE),""),"")</f>
        <v/>
      </c>
      <c r="KA522" s="4" t="str">
        <f ca="1">IFERROR(IF($B522&lt;&gt;"",VLOOKUP(KA$421,TabelleK19BI,8,FALSE),""),"")</f>
        <v/>
      </c>
      <c r="KB522" s="4" t="str">
        <f ca="1">IFERROR(IF($B522&lt;&gt;"",VLOOKUP(KB$421,TabelleK19BI,8,FALSE),""),"")</f>
        <v/>
      </c>
      <c r="KC522" s="4" t="str">
        <f ca="1">IFERROR(IF($B522&lt;&gt;"",VLOOKUP(KC$421,TabelleK19BI,8,FALSE),""),"")</f>
        <v/>
      </c>
      <c r="KD522" s="4" t="str">
        <f ca="1">IFERROR(IF($B522&lt;&gt;"",VLOOKUP(KD$421,TabelleK19BI,8,FALSE),""),"")</f>
        <v/>
      </c>
      <c r="KE522" s="4" t="str">
        <f ca="1">IFERROR(IF($B522&lt;&gt;"",VLOOKUP(KE$421,TabelleK19BI,8,FALSE),""),"")</f>
        <v/>
      </c>
      <c r="KF522" s="4" t="str">
        <f ca="1">IFERROR(IF($B522&lt;&gt;"",VLOOKUP(KF$421,TabelleK19BI,8,FALSE),""),"")</f>
        <v/>
      </c>
      <c r="KG522" s="4" t="str">
        <f ca="1">IFERROR(IF($B522&lt;&gt;"",VLOOKUP(KG$421,TabelleK19BI,8,FALSE),""),"")</f>
        <v/>
      </c>
      <c r="KH522" s="4" t="str">
        <f ca="1">IFERROR(IF($B522&lt;&gt;"",VLOOKUP(KH$421,TabelleK19BI,8,FALSE),""),"")</f>
        <v/>
      </c>
      <c r="KI522" s="4" t="str">
        <f ca="1">IFERROR(IF($B522&lt;&gt;"",VLOOKUP(KI$421,TabelleK19BI,8,FALSE),""),"")</f>
        <v/>
      </c>
      <c r="KJ522" s="4" t="str">
        <f ca="1">IFERROR(IF($B522&lt;&gt;"",VLOOKUP(KJ$421,TabelleK19BI,8,FALSE),""),"")</f>
        <v/>
      </c>
      <c r="KK522" s="4" t="str">
        <f ca="1">IFERROR(IF($B522&lt;&gt;"",VLOOKUP(KK$421,TabelleK19BI,8,FALSE),""),"")</f>
        <v/>
      </c>
      <c r="KL522" s="4" t="str">
        <f ca="1">IFERROR(IF($B522&lt;&gt;"",VLOOKUP(KL$421,TabelleK19BI,8,FALSE),""),"")</f>
        <v/>
      </c>
      <c r="KM522" s="4" t="str">
        <f ca="1">IFERROR(IF($B522&lt;&gt;"",VLOOKUP(KM$421,TabelleK19BI,8,FALSE),""),"")</f>
        <v/>
      </c>
      <c r="KN522" s="4" t="str">
        <f ca="1">IFERROR(IF($B522&lt;&gt;"",VLOOKUP(KN$421,TabelleK19BI,8,FALSE),""),"")</f>
        <v/>
      </c>
      <c r="KO522" s="4" t="str">
        <f ca="1">IFERROR(IF($B522&lt;&gt;"",VLOOKUP(KO$421,TabelleK19BI,8,FALSE),""),"")</f>
        <v/>
      </c>
      <c r="KP522" s="4" t="str">
        <f ca="1">IFERROR(IF($B522&lt;&gt;"",VLOOKUP(KP$421,TabelleK19BI,8,FALSE),""),"")</f>
        <v/>
      </c>
      <c r="KQ522" s="4" t="str">
        <f ca="1">IFERROR(IF($B522&lt;&gt;"",VLOOKUP(KQ$421,TabelleK19BI,8,FALSE),""),"")</f>
        <v/>
      </c>
      <c r="KR522" s="4" t="str">
        <f>IFERROR(VLOOKUP($KR$421,TabelleK19BI,8,FALSE),"")</f>
        <v/>
      </c>
      <c r="KS522" s="4" t="str">
        <f>IFERROR(VLOOKUP($KS$421,TabelleK19BI,8,FALSE),"")</f>
        <v/>
      </c>
    </row>
    <row r="523" spans="2:305" ht="12.75" hidden="1" customHeight="1" x14ac:dyDescent="0.2">
      <c r="B523" s="138" t="str">
        <f t="shared" ca="1" si="215"/>
        <v/>
      </c>
      <c r="C523" s="4" t="str">
        <f ca="1">IFERROR(IF($B523&lt;&gt;"",VLOOKUP(C$421,TabelleK20BI,8,FALSE),""),"")</f>
        <v/>
      </c>
      <c r="D523" s="4" t="str">
        <f ca="1">IFERROR(IF($B523&lt;&gt;"",VLOOKUP(D$421,TabelleK20BI,8,FALSE),""),"")</f>
        <v/>
      </c>
      <c r="E523" s="4" t="str">
        <f ca="1">IFERROR(IF($B523&lt;&gt;"",VLOOKUP(E$421,TabelleK20BI,8,FALSE),""),"")</f>
        <v/>
      </c>
      <c r="F523" s="4" t="str">
        <f ca="1">IFERROR(IF($B523&lt;&gt;"",VLOOKUP(F$421,TabelleK20BI,8,FALSE),""),"")</f>
        <v/>
      </c>
      <c r="G523" s="4" t="str">
        <f ca="1">IFERROR(IF($B523&lt;&gt;"",VLOOKUP(G$421,TabelleK20BI,8,FALSE),""),"")</f>
        <v/>
      </c>
      <c r="H523" s="4" t="str">
        <f ca="1">IFERROR(IF($B523&lt;&gt;"",VLOOKUP(H$421,TabelleK20BI,8,FALSE),""),"")</f>
        <v/>
      </c>
      <c r="I523" s="4" t="str">
        <f ca="1">IFERROR(IF($B523&lt;&gt;"",VLOOKUP(I$421,TabelleK20BI,8,FALSE),""),"")</f>
        <v/>
      </c>
      <c r="J523" s="4" t="str">
        <f ca="1">IFERROR(IF($B523&lt;&gt;"",VLOOKUP(J$421,TabelleK20BI,8,FALSE),""),"")</f>
        <v/>
      </c>
      <c r="K523" s="4" t="str">
        <f ca="1">IFERROR(IF($B523&lt;&gt;"",VLOOKUP(K$421,TabelleK20BI,8,FALSE),""),"")</f>
        <v/>
      </c>
      <c r="L523" s="4" t="str">
        <f ca="1">IFERROR(IF($B523&lt;&gt;"",VLOOKUP(L$421,TabelleK20BI,8,FALSE),""),"")</f>
        <v/>
      </c>
      <c r="M523" s="4" t="str">
        <f ca="1">IFERROR(IF($B523&lt;&gt;"",VLOOKUP(M$421,TabelleK20BI,8,FALSE),""),"")</f>
        <v/>
      </c>
      <c r="N523" s="4" t="str">
        <f ca="1">IFERROR(IF($B523&lt;&gt;"",VLOOKUP(N$421,TabelleK20BI,8,FALSE),""),"")</f>
        <v/>
      </c>
      <c r="O523" s="4" t="str">
        <f ca="1">IFERROR(IF($B523&lt;&gt;"",VLOOKUP(O$421,TabelleK20BI,8,FALSE),""),"")</f>
        <v/>
      </c>
      <c r="P523" s="4" t="str">
        <f ca="1">IFERROR(IF($B523&lt;&gt;"",VLOOKUP(P$421,TabelleK20BI,8,FALSE),""),"")</f>
        <v/>
      </c>
      <c r="Q523" s="4" t="str">
        <f ca="1">IFERROR(IF($B523&lt;&gt;"",VLOOKUP(Q$421,TabelleK20BI,8,FALSE),""),"")</f>
        <v/>
      </c>
      <c r="R523" s="4" t="str">
        <f ca="1">IFERROR(IF($B523&lt;&gt;"",VLOOKUP(R$421,TabelleK20BI,8,FALSE),""),"")</f>
        <v/>
      </c>
      <c r="S523" s="4" t="str">
        <f ca="1">IFERROR(IF($B523&lt;&gt;"",VLOOKUP(S$421,TabelleK20BI,8,FALSE),""),"")</f>
        <v/>
      </c>
      <c r="T523" s="4" t="str">
        <f ca="1">IFERROR(IF($B523&lt;&gt;"",VLOOKUP(T$421,TabelleK20BI,8,FALSE),""),"")</f>
        <v/>
      </c>
      <c r="U523" s="4" t="str">
        <f ca="1">IFERROR(IF($B523&lt;&gt;"",VLOOKUP(U$421,TabelleK20BI,8,FALSE),""),"")</f>
        <v/>
      </c>
      <c r="V523" s="4" t="str">
        <f ca="1">IFERROR(IF($B523&lt;&gt;"",VLOOKUP(V$421,TabelleK20BI,8,FALSE),""),"")</f>
        <v/>
      </c>
      <c r="W523" s="4" t="str">
        <f ca="1">IFERROR(IF($B523&lt;&gt;"",VLOOKUP(W$421,TabelleK20BI,8,FALSE),""),"")</f>
        <v/>
      </c>
      <c r="X523" s="4" t="str">
        <f ca="1">IFERROR(IF($B523&lt;&gt;"",VLOOKUP(X$421,TabelleK20BI,8,FALSE),""),"")</f>
        <v/>
      </c>
      <c r="Y523" s="4" t="str">
        <f ca="1">IFERROR(IF($B523&lt;&gt;"",VLOOKUP(Y$421,TabelleK20BI,8,FALSE),""),"")</f>
        <v/>
      </c>
      <c r="Z523" s="4" t="str">
        <f ca="1">IFERROR(IF($B523&lt;&gt;"",VLOOKUP(Z$421,TabelleK20BI,8,FALSE),""),"")</f>
        <v/>
      </c>
      <c r="AA523" s="4" t="str">
        <f ca="1">IFERROR(IF($B523&lt;&gt;"",VLOOKUP(AA$421,TabelleK20BI,8,FALSE),""),"")</f>
        <v/>
      </c>
      <c r="AB523" s="4" t="str">
        <f ca="1">IFERROR(IF($B523&lt;&gt;"",VLOOKUP(AB$421,TabelleK20BI,8,FALSE),""),"")</f>
        <v/>
      </c>
      <c r="AC523" s="4" t="str">
        <f ca="1">IFERROR(IF($B523&lt;&gt;"",VLOOKUP(AC$421,TabelleK20BI,8,FALSE),""),"")</f>
        <v/>
      </c>
      <c r="AD523" s="4" t="str">
        <f ca="1">IFERROR(IF($B523&lt;&gt;"",VLOOKUP(AD$421,TabelleK20BI,8,FALSE),""),"")</f>
        <v/>
      </c>
      <c r="AE523" s="4" t="str">
        <f ca="1">IFERROR(IF($B523&lt;&gt;"",VLOOKUP(AE$421,TabelleK20BI,8,FALSE),""),"")</f>
        <v/>
      </c>
      <c r="AF523" s="4" t="str">
        <f ca="1">IFERROR(IF($B523&lt;&gt;"",VLOOKUP(AF$421,TabelleK20BI,8,FALSE),""),"")</f>
        <v/>
      </c>
      <c r="AG523" s="4" t="str">
        <f ca="1">IFERROR(IF($B523&lt;&gt;"",VLOOKUP(AG$421,TabelleK20BI,8,FALSE),""),"")</f>
        <v/>
      </c>
      <c r="AH523" s="4" t="str">
        <f ca="1">IFERROR(IF($B523&lt;&gt;"",VLOOKUP(AH$421,TabelleK20BI,8,FALSE),""),"")</f>
        <v/>
      </c>
      <c r="AI523" s="4" t="str">
        <f ca="1">IFERROR(IF($B523&lt;&gt;"",VLOOKUP(AI$421,TabelleK20BI,8,FALSE),""),"")</f>
        <v/>
      </c>
      <c r="AJ523" s="4" t="str">
        <f ca="1">IFERROR(IF($B523&lt;&gt;"",VLOOKUP(AJ$421,TabelleK20BI,8,FALSE),""),"")</f>
        <v/>
      </c>
      <c r="AK523" s="4" t="str">
        <f ca="1">IFERROR(IF($B523&lt;&gt;"",VLOOKUP(AK$421,TabelleK20BI,8,FALSE),""),"")</f>
        <v/>
      </c>
      <c r="AL523" s="4" t="str">
        <f ca="1">IFERROR(IF($B523&lt;&gt;"",VLOOKUP(AL$421,TabelleK20BI,8,FALSE),""),"")</f>
        <v/>
      </c>
      <c r="AM523" s="4" t="str">
        <f ca="1">IFERROR(IF($B523&lt;&gt;"",VLOOKUP(AM$421,TabelleK20BI,8,FALSE),""),"")</f>
        <v/>
      </c>
      <c r="AN523" s="4" t="str">
        <f ca="1">IFERROR(IF($B523&lt;&gt;"",VLOOKUP(AN$421,TabelleK20BI,8,FALSE),""),"")</f>
        <v/>
      </c>
      <c r="AO523" s="4" t="str">
        <f ca="1">IFERROR(IF($B523&lt;&gt;"",VLOOKUP(AO$421,TabelleK20BI,8,FALSE),""),"")</f>
        <v/>
      </c>
      <c r="AP523" s="4" t="str">
        <f ca="1">IFERROR(IF($B523&lt;&gt;"",VLOOKUP(AP$421,TabelleK20BI,8,FALSE),""),"")</f>
        <v/>
      </c>
      <c r="AQ523" s="4" t="str">
        <f ca="1">IFERROR(IF($B523&lt;&gt;"",VLOOKUP(AQ$421,TabelleK20BI,8,FALSE),""),"")</f>
        <v/>
      </c>
      <c r="AR523" s="4" t="str">
        <f ca="1">IFERROR(IF($B523&lt;&gt;"",VLOOKUP(AR$421,TabelleK20BI,8,FALSE),""),"")</f>
        <v/>
      </c>
      <c r="AS523" s="4" t="str">
        <f ca="1">IFERROR(IF($B523&lt;&gt;"",VLOOKUP(AS$421,TabelleK20BI,8,FALSE),""),"")</f>
        <v/>
      </c>
      <c r="AT523" s="4" t="str">
        <f ca="1">IFERROR(IF($B523&lt;&gt;"",VLOOKUP(AT$421,TabelleK20BI,8,FALSE),""),"")</f>
        <v/>
      </c>
      <c r="AU523" s="4" t="str">
        <f ca="1">IFERROR(IF($B523&lt;&gt;"",VLOOKUP(AU$421,TabelleK20BI,8,FALSE),""),"")</f>
        <v/>
      </c>
      <c r="AV523" s="4" t="str">
        <f ca="1">IFERROR(IF($B523&lt;&gt;"",VLOOKUP(AV$421,TabelleK20BI,8,FALSE),""),"")</f>
        <v/>
      </c>
      <c r="AW523" s="4" t="str">
        <f ca="1">IFERROR(IF($B523&lt;&gt;"",VLOOKUP(AW$421,TabelleK20BI,8,FALSE),""),"")</f>
        <v/>
      </c>
      <c r="AX523" s="4" t="str">
        <f ca="1">IFERROR(IF($B523&lt;&gt;"",VLOOKUP(AX$421,TabelleK20BI,8,FALSE),""),"")</f>
        <v/>
      </c>
      <c r="AY523" s="4" t="str">
        <f ca="1">IFERROR(IF($B523&lt;&gt;"",VLOOKUP(AY$421,TabelleK20BI,8,FALSE),""),"")</f>
        <v/>
      </c>
      <c r="AZ523" s="4" t="str">
        <f ca="1">IFERROR(IF($B523&lt;&gt;"",VLOOKUP(AZ$421,TabelleK20BI,8,FALSE),""),"")</f>
        <v/>
      </c>
      <c r="BA523" s="4" t="str">
        <f ca="1">IFERROR(IF($B523&lt;&gt;"",VLOOKUP(BA$421,TabelleK20BI,8,FALSE),""),"")</f>
        <v/>
      </c>
      <c r="BB523" s="4" t="str">
        <f ca="1">IFERROR(IF($B523&lt;&gt;"",VLOOKUP(BB$421,TabelleK20BI,8,FALSE),""),"")</f>
        <v/>
      </c>
      <c r="BC523" s="4" t="str">
        <f ca="1">IFERROR(IF($B523&lt;&gt;"",VLOOKUP(BC$421,TabelleK20BI,8,FALSE),""),"")</f>
        <v/>
      </c>
      <c r="BD523" s="4" t="str">
        <f ca="1">IFERROR(IF($B523&lt;&gt;"",VLOOKUP(BD$421,TabelleK20BI,8,FALSE),""),"")</f>
        <v/>
      </c>
      <c r="BE523" s="4" t="str">
        <f ca="1">IFERROR(IF($B523&lt;&gt;"",VLOOKUP(BE$421,TabelleK20BI,8,FALSE),""),"")</f>
        <v/>
      </c>
      <c r="BF523" s="4" t="str">
        <f ca="1">IFERROR(IF($B523&lt;&gt;"",VLOOKUP(BF$421,TabelleK20BI,8,FALSE),""),"")</f>
        <v/>
      </c>
      <c r="BG523" s="4" t="str">
        <f ca="1">IFERROR(IF($B523&lt;&gt;"",VLOOKUP(BG$421,TabelleK20BI,8,FALSE),""),"")</f>
        <v/>
      </c>
      <c r="BH523" s="4" t="str">
        <f ca="1">IFERROR(IF($B523&lt;&gt;"",VLOOKUP(BH$421,TabelleK20BI,8,FALSE),""),"")</f>
        <v/>
      </c>
      <c r="BI523" s="4" t="str">
        <f ca="1">IFERROR(IF($B523&lt;&gt;"",VLOOKUP(BI$421,TabelleK20BI,8,FALSE),""),"")</f>
        <v/>
      </c>
      <c r="BJ523" s="4" t="str">
        <f ca="1">IFERROR(IF($B523&lt;&gt;"",VLOOKUP(BJ$421,TabelleK20BI,8,FALSE),""),"")</f>
        <v/>
      </c>
      <c r="BK523" s="4" t="str">
        <f ca="1">IFERROR(IF($B523&lt;&gt;"",VLOOKUP(BK$421,TabelleK20BI,8,FALSE),""),"")</f>
        <v/>
      </c>
      <c r="BL523" s="4" t="str">
        <f ca="1">IFERROR(IF($B523&lt;&gt;"",VLOOKUP(BL$421,TabelleK20BI,8,FALSE),""),"")</f>
        <v/>
      </c>
      <c r="BM523" s="4" t="str">
        <f ca="1">IFERROR(IF($B523&lt;&gt;"",VLOOKUP(BM$421,TabelleK20BI,8,FALSE),""),"")</f>
        <v/>
      </c>
      <c r="BN523" s="4" t="str">
        <f ca="1">IFERROR(IF($B523&lt;&gt;"",VLOOKUP(BN$421,TabelleK20BI,8,FALSE),""),"")</f>
        <v/>
      </c>
      <c r="BO523" s="4" t="str">
        <f ca="1">IFERROR(IF($B523&lt;&gt;"",VLOOKUP(BO$421,TabelleK20BI,8,FALSE),""),"")</f>
        <v/>
      </c>
      <c r="BP523" s="4" t="str">
        <f ca="1">IFERROR(IF($B523&lt;&gt;"",VLOOKUP(BP$421,TabelleK20BI,8,FALSE),""),"")</f>
        <v/>
      </c>
      <c r="BQ523" s="4" t="str">
        <f ca="1">IFERROR(IF($B523&lt;&gt;"",VLOOKUP(BQ$421,TabelleK20BI,8,FALSE),""),"")</f>
        <v/>
      </c>
      <c r="BR523" s="4" t="str">
        <f ca="1">IFERROR(IF($B523&lt;&gt;"",VLOOKUP(BR$421,TabelleK20BI,8,FALSE),""),"")</f>
        <v/>
      </c>
      <c r="BS523" s="4" t="str">
        <f ca="1">IFERROR(IF($B523&lt;&gt;"",VLOOKUP(BS$421,TabelleK20BI,8,FALSE),""),"")</f>
        <v/>
      </c>
      <c r="BT523" s="4" t="str">
        <f ca="1">IFERROR(IF($B523&lt;&gt;"",VLOOKUP(BT$421,TabelleK20BI,8,FALSE),""),"")</f>
        <v/>
      </c>
      <c r="BU523" s="4" t="str">
        <f ca="1">IFERROR(IF($B523&lt;&gt;"",VLOOKUP(BU$421,TabelleK20BI,8,FALSE),""),"")</f>
        <v/>
      </c>
      <c r="BV523" s="4" t="str">
        <f ca="1">IFERROR(IF($B523&lt;&gt;"",VLOOKUP(BV$421,TabelleK20BI,8,FALSE),""),"")</f>
        <v/>
      </c>
      <c r="BW523" s="4" t="str">
        <f ca="1">IFERROR(IF($B523&lt;&gt;"",VLOOKUP(BW$421,TabelleK20BI,8,FALSE),""),"")</f>
        <v/>
      </c>
      <c r="BX523" s="4" t="str">
        <f ca="1">IFERROR(IF($B523&lt;&gt;"",VLOOKUP(BX$421,TabelleK20BI,8,FALSE),""),"")</f>
        <v/>
      </c>
      <c r="BY523" s="4" t="str">
        <f ca="1">IFERROR(IF($B523&lt;&gt;"",VLOOKUP(BY$421,TabelleK20BI,8,FALSE),""),"")</f>
        <v/>
      </c>
      <c r="BZ523" s="4" t="str">
        <f ca="1">IFERROR(IF($B523&lt;&gt;"",VLOOKUP(BZ$421,TabelleK20BI,8,FALSE),""),"")</f>
        <v/>
      </c>
      <c r="CA523" s="4" t="str">
        <f ca="1">IFERROR(IF($B523&lt;&gt;"",VLOOKUP(CA$421,TabelleK20BI,8,FALSE),""),"")</f>
        <v/>
      </c>
      <c r="CB523" s="4" t="str">
        <f ca="1">IFERROR(IF($B523&lt;&gt;"",VLOOKUP(CB$421,TabelleK20BI,8,FALSE),""),"")</f>
        <v/>
      </c>
      <c r="CC523" s="4" t="str">
        <f ca="1">IFERROR(IF($B523&lt;&gt;"",VLOOKUP(CC$421,TabelleK20BI,8,FALSE),""),"")</f>
        <v/>
      </c>
      <c r="CD523" s="4" t="str">
        <f ca="1">IFERROR(IF($B523&lt;&gt;"",VLOOKUP(CD$421,TabelleK20BI,8,FALSE),""),"")</f>
        <v/>
      </c>
      <c r="CE523" s="4" t="str">
        <f ca="1">IFERROR(IF($B523&lt;&gt;"",VLOOKUP(CE$421,TabelleK20BI,8,FALSE),""),"")</f>
        <v/>
      </c>
      <c r="CF523" s="4" t="str">
        <f ca="1">IFERROR(IF($B523&lt;&gt;"",VLOOKUP(CF$421,TabelleK20BI,8,FALSE),""),"")</f>
        <v/>
      </c>
      <c r="CG523" s="4" t="str">
        <f ca="1">IFERROR(IF($B523&lt;&gt;"",VLOOKUP(CG$421,TabelleK20BI,8,FALSE),""),"")</f>
        <v/>
      </c>
      <c r="CH523" s="4" t="str">
        <f ca="1">IFERROR(IF($B523&lt;&gt;"",VLOOKUP(CH$421,TabelleK20BI,8,FALSE),""),"")</f>
        <v/>
      </c>
      <c r="CI523" s="4" t="str">
        <f ca="1">IFERROR(IF($B523&lt;&gt;"",VLOOKUP(CI$421,TabelleK20BI,8,FALSE),""),"")</f>
        <v/>
      </c>
      <c r="CJ523" s="4" t="str">
        <f ca="1">IFERROR(IF($B523&lt;&gt;"",VLOOKUP(CJ$421,TabelleK20BI,8,FALSE),""),"")</f>
        <v/>
      </c>
      <c r="CK523" s="4" t="str">
        <f ca="1">IFERROR(IF($B523&lt;&gt;"",VLOOKUP(CK$421,TabelleK20BI,8,FALSE),""),"")</f>
        <v/>
      </c>
      <c r="CL523" s="4" t="str">
        <f ca="1">IFERROR(IF($B523&lt;&gt;"",VLOOKUP(CL$421,TabelleK20BI,8,FALSE),""),"")</f>
        <v/>
      </c>
      <c r="CM523" s="4" t="str">
        <f ca="1">IFERROR(IF($B523&lt;&gt;"",VLOOKUP(CM$421,TabelleK20BI,8,FALSE),""),"")</f>
        <v/>
      </c>
      <c r="CN523" s="4" t="str">
        <f ca="1">IFERROR(IF($B523&lt;&gt;"",VLOOKUP(CN$421,TabelleK20BI,8,FALSE),""),"")</f>
        <v/>
      </c>
      <c r="CO523" s="4" t="str">
        <f ca="1">IFERROR(IF($B523&lt;&gt;"",VLOOKUP(CO$421,TabelleK20BI,8,FALSE),""),"")</f>
        <v/>
      </c>
      <c r="CP523" s="4" t="str">
        <f ca="1">IFERROR(IF($B523&lt;&gt;"",VLOOKUP(CP$421,TabelleK20BI,8,FALSE),""),"")</f>
        <v/>
      </c>
      <c r="CQ523" s="4" t="str">
        <f ca="1">IFERROR(IF($B523&lt;&gt;"",VLOOKUP(CQ$421,TabelleK20BI,8,FALSE),""),"")</f>
        <v/>
      </c>
      <c r="CR523" s="4" t="str">
        <f ca="1">IFERROR(IF($B523&lt;&gt;"",VLOOKUP(CR$421,TabelleK20BI,8,FALSE),""),"")</f>
        <v/>
      </c>
      <c r="CS523" s="4" t="str">
        <f ca="1">IFERROR(IF($B523&lt;&gt;"",VLOOKUP(CS$421,TabelleK20BI,8,FALSE),""),"")</f>
        <v/>
      </c>
      <c r="CT523" s="4" t="str">
        <f ca="1">IFERROR(IF($B523&lt;&gt;"",VLOOKUP(CT$421,TabelleK20BI,8,FALSE),""),"")</f>
        <v/>
      </c>
      <c r="CU523" s="4" t="str">
        <f ca="1">IFERROR(IF($B523&lt;&gt;"",VLOOKUP(CU$421,TabelleK20BI,8,FALSE),""),"")</f>
        <v/>
      </c>
      <c r="CV523" s="4" t="str">
        <f ca="1">IFERROR(IF($B523&lt;&gt;"",VLOOKUP(CV$421,TabelleK20BI,8,FALSE),""),"")</f>
        <v/>
      </c>
      <c r="CW523" s="4" t="str">
        <f ca="1">IFERROR(IF($B523&lt;&gt;"",VLOOKUP(CW$421,TabelleK20BI,8,FALSE),""),"")</f>
        <v/>
      </c>
      <c r="CX523" s="4" t="str">
        <f ca="1">IFERROR(IF($B523&lt;&gt;"",VLOOKUP(CX$421,TabelleK20BI,8,FALSE),""),"")</f>
        <v/>
      </c>
      <c r="CY523" s="4" t="str">
        <f ca="1">IFERROR(IF($B523&lt;&gt;"",VLOOKUP(CY$421,TabelleK20BI,8,FALSE),""),"")</f>
        <v/>
      </c>
      <c r="CZ523" s="4" t="str">
        <f ca="1">IFERROR(IF($B523&lt;&gt;"",VLOOKUP(CZ$421,TabelleK20BI,8,FALSE),""),"")</f>
        <v/>
      </c>
      <c r="DA523" s="4" t="str">
        <f ca="1">IFERROR(IF($B523&lt;&gt;"",VLOOKUP(DA$421,TabelleK20BI,8,FALSE),""),"")</f>
        <v/>
      </c>
      <c r="DB523" s="4" t="str">
        <f ca="1">IFERROR(IF($B523&lt;&gt;"",VLOOKUP(DB$421,TabelleK20BI,8,FALSE),""),"")</f>
        <v/>
      </c>
      <c r="DC523" s="4" t="str">
        <f ca="1">IFERROR(IF($B523&lt;&gt;"",VLOOKUP(DC$421,TabelleK20BI,8,FALSE),""),"")</f>
        <v/>
      </c>
      <c r="DD523" s="4" t="str">
        <f ca="1">IFERROR(IF($B523&lt;&gt;"",VLOOKUP(DD$421,TabelleK20BI,8,FALSE),""),"")</f>
        <v/>
      </c>
      <c r="DE523" s="4" t="str">
        <f ca="1">IFERROR(IF($B523&lt;&gt;"",VLOOKUP(DE$421,TabelleK20BI,8,FALSE),""),"")</f>
        <v/>
      </c>
      <c r="DF523" s="4" t="str">
        <f ca="1">IFERROR(IF($B523&lt;&gt;"",VLOOKUP(DF$421,TabelleK20BI,8,FALSE),""),"")</f>
        <v/>
      </c>
      <c r="DG523" s="4" t="str">
        <f ca="1">IFERROR(IF($B523&lt;&gt;"",VLOOKUP(DG$421,TabelleK20BI,8,FALSE),""),"")</f>
        <v/>
      </c>
      <c r="DH523" s="4" t="str">
        <f ca="1">IFERROR(IF($B523&lt;&gt;"",VLOOKUP(DH$421,TabelleK20BI,8,FALSE),""),"")</f>
        <v/>
      </c>
      <c r="DI523" s="4" t="str">
        <f ca="1">IFERROR(IF($B523&lt;&gt;"",VLOOKUP(DI$421,TabelleK20BI,8,FALSE),""),"")</f>
        <v/>
      </c>
      <c r="DJ523" s="4" t="str">
        <f ca="1">IFERROR(IF($B523&lt;&gt;"",VLOOKUP(DJ$421,TabelleK20BI,8,FALSE),""),"")</f>
        <v/>
      </c>
      <c r="DK523" s="4" t="str">
        <f ca="1">IFERROR(IF($B523&lt;&gt;"",VLOOKUP(DK$421,TabelleK20BI,8,FALSE),""),"")</f>
        <v/>
      </c>
      <c r="DL523" s="4" t="str">
        <f ca="1">IFERROR(IF($B523&lt;&gt;"",VLOOKUP(DL$421,TabelleK20BI,8,FALSE),""),"")</f>
        <v/>
      </c>
      <c r="DM523" s="4" t="str">
        <f ca="1">IFERROR(IF($B523&lt;&gt;"",VLOOKUP(DM$421,TabelleK20BI,8,FALSE),""),"")</f>
        <v/>
      </c>
      <c r="DN523" s="4" t="str">
        <f ca="1">IFERROR(IF($B523&lt;&gt;"",VLOOKUP(DN$421,TabelleK20BI,8,FALSE),""),"")</f>
        <v/>
      </c>
      <c r="DO523" s="4" t="str">
        <f ca="1">IFERROR(IF($B523&lt;&gt;"",VLOOKUP(DO$421,TabelleK20BI,8,FALSE),""),"")</f>
        <v/>
      </c>
      <c r="DP523" s="4" t="str">
        <f ca="1">IFERROR(IF($B523&lt;&gt;"",VLOOKUP(DP$421,TabelleK20BI,8,FALSE),""),"")</f>
        <v/>
      </c>
      <c r="DQ523" s="4" t="str">
        <f ca="1">IFERROR(IF($B523&lt;&gt;"",VLOOKUP(DQ$421,TabelleK20BI,8,FALSE),""),"")</f>
        <v/>
      </c>
      <c r="DR523" s="4" t="str">
        <f ca="1">IFERROR(IF($B523&lt;&gt;"",VLOOKUP(DR$421,TabelleK20BI,8,FALSE),""),"")</f>
        <v/>
      </c>
      <c r="DS523" s="4" t="str">
        <f ca="1">IFERROR(IF($B523&lt;&gt;"",VLOOKUP(DS$421,TabelleK20BI,8,FALSE),""),"")</f>
        <v/>
      </c>
      <c r="DT523" s="4" t="str">
        <f ca="1">IFERROR(IF($B523&lt;&gt;"",VLOOKUP(DT$421,TabelleK20BI,8,FALSE),""),"")</f>
        <v/>
      </c>
      <c r="DU523" s="4" t="str">
        <f ca="1">IFERROR(IF($B523&lt;&gt;"",VLOOKUP(DU$421,TabelleK20BI,8,FALSE),""),"")</f>
        <v/>
      </c>
      <c r="DV523" s="4" t="str">
        <f ca="1">IFERROR(IF($B523&lt;&gt;"",VLOOKUP(DV$421,TabelleK20BI,8,FALSE),""),"")</f>
        <v/>
      </c>
      <c r="DW523" s="4" t="str">
        <f ca="1">IFERROR(IF($B523&lt;&gt;"",VLOOKUP(DW$421,TabelleK20BI,8,FALSE),""),"")</f>
        <v/>
      </c>
      <c r="DX523" s="4" t="str">
        <f ca="1">IFERROR(IF($B523&lt;&gt;"",VLOOKUP(DX$421,TabelleK20BI,8,FALSE),""),"")</f>
        <v/>
      </c>
      <c r="DY523" s="4" t="str">
        <f ca="1">IFERROR(IF($B523&lt;&gt;"",VLOOKUP(DY$421,TabelleK20BI,8,FALSE),""),"")</f>
        <v/>
      </c>
      <c r="DZ523" s="4" t="str">
        <f ca="1">IFERROR(IF($B523&lt;&gt;"",VLOOKUP(DZ$421,TabelleK20BI,8,FALSE),""),"")</f>
        <v/>
      </c>
      <c r="EA523" s="4" t="str">
        <f ca="1">IFERROR(IF($B523&lt;&gt;"",VLOOKUP(EA$421,TabelleK20BI,8,FALSE),""),"")</f>
        <v/>
      </c>
      <c r="EB523" s="4" t="str">
        <f ca="1">IFERROR(IF($B523&lt;&gt;"",VLOOKUP(EB$421,TabelleK20BI,8,FALSE),""),"")</f>
        <v/>
      </c>
      <c r="EC523" s="4" t="str">
        <f ca="1">IFERROR(IF($B523&lt;&gt;"",VLOOKUP(EC$421,TabelleK20BI,8,FALSE),""),"")</f>
        <v/>
      </c>
      <c r="ED523" s="4" t="str">
        <f ca="1">IFERROR(IF($B523&lt;&gt;"",VLOOKUP(ED$421,TabelleK20BI,8,FALSE),""),"")</f>
        <v/>
      </c>
      <c r="EE523" s="4" t="str">
        <f ca="1">IFERROR(IF($B523&lt;&gt;"",VLOOKUP(EE$421,TabelleK20BI,8,FALSE),""),"")</f>
        <v/>
      </c>
      <c r="EF523" s="4" t="str">
        <f ca="1">IFERROR(IF($B523&lt;&gt;"",VLOOKUP(EF$421,TabelleK20BI,8,FALSE),""),"")</f>
        <v/>
      </c>
      <c r="EG523" s="4" t="str">
        <f ca="1">IFERROR(IF($B523&lt;&gt;"",VLOOKUP(EG$421,TabelleK20BI,8,FALSE),""),"")</f>
        <v/>
      </c>
      <c r="EH523" s="4" t="str">
        <f ca="1">IFERROR(IF($B523&lt;&gt;"",VLOOKUP(EH$421,TabelleK20BI,8,FALSE),""),"")</f>
        <v/>
      </c>
      <c r="EI523" s="4" t="str">
        <f ca="1">IFERROR(IF($B523&lt;&gt;"",VLOOKUP(EI$421,TabelleK20BI,8,FALSE),""),"")</f>
        <v/>
      </c>
      <c r="EJ523" s="4" t="str">
        <f ca="1">IFERROR(IF($B523&lt;&gt;"",VLOOKUP(EJ$421,TabelleK20BI,8,FALSE),""),"")</f>
        <v/>
      </c>
      <c r="EK523" s="4" t="str">
        <f ca="1">IFERROR(IF($B523&lt;&gt;"",VLOOKUP(EK$421,TabelleK20BI,8,FALSE),""),"")</f>
        <v/>
      </c>
      <c r="EL523" s="4" t="str">
        <f ca="1">IFERROR(IF($B523&lt;&gt;"",VLOOKUP(EL$421,TabelleK20BI,8,FALSE),""),"")</f>
        <v/>
      </c>
      <c r="EM523" s="4" t="str">
        <f ca="1">IFERROR(IF($B523&lt;&gt;"",VLOOKUP(EM$421,TabelleK20BI,8,FALSE),""),"")</f>
        <v/>
      </c>
      <c r="EN523" s="4" t="str">
        <f ca="1">IFERROR(IF($B523&lt;&gt;"",VLOOKUP(EN$421,TabelleK20BI,8,FALSE),""),"")</f>
        <v/>
      </c>
      <c r="EO523" s="4" t="str">
        <f ca="1">IFERROR(IF($B523&lt;&gt;"",VLOOKUP(EO$421,TabelleK20BI,8,FALSE),""),"")</f>
        <v/>
      </c>
      <c r="EP523" s="4" t="str">
        <f ca="1">IFERROR(IF($B523&lt;&gt;"",VLOOKUP(EP$421,TabelleK20BI,8,FALSE),""),"")</f>
        <v/>
      </c>
      <c r="EQ523" s="4" t="str">
        <f ca="1">IFERROR(IF($B523&lt;&gt;"",VLOOKUP(EQ$421,TabelleK20BI,8,FALSE),""),"")</f>
        <v/>
      </c>
      <c r="ER523" s="4" t="str">
        <f ca="1">IFERROR(IF($B523&lt;&gt;"",VLOOKUP(ER$421,TabelleK20BI,8,FALSE),""),"")</f>
        <v/>
      </c>
      <c r="ES523" s="4" t="str">
        <f ca="1">IFERROR(IF($B523&lt;&gt;"",VLOOKUP(ES$421,TabelleK20BI,8,FALSE),""),"")</f>
        <v/>
      </c>
      <c r="ET523" s="4" t="str">
        <f ca="1">IFERROR(IF($B523&lt;&gt;"",VLOOKUP(ET$421,TabelleK20BI,8,FALSE),""),"")</f>
        <v/>
      </c>
      <c r="EU523" s="4" t="str">
        <f ca="1">IFERROR(IF($B523&lt;&gt;"",VLOOKUP(EU$421,TabelleK20BI,8,FALSE),""),"")</f>
        <v/>
      </c>
      <c r="EV523" s="4" t="str">
        <f ca="1">IFERROR(IF($B523&lt;&gt;"",VLOOKUP(EV$421,TabelleK20BI,8,FALSE),""),"")</f>
        <v/>
      </c>
      <c r="EW523" s="4" t="str">
        <f ca="1">IFERROR(IF($B523&lt;&gt;"",VLOOKUP(EW$421,TabelleK20BI,8,FALSE),""),"")</f>
        <v/>
      </c>
      <c r="EX523" s="4" t="str">
        <f ca="1">IFERROR(IF($B523&lt;&gt;"",VLOOKUP(EX$421,TabelleK20BI,8,FALSE),""),"")</f>
        <v/>
      </c>
      <c r="EY523" s="4" t="str">
        <f ca="1">IFERROR(IF($B523&lt;&gt;"",VLOOKUP(EY$421,TabelleK20BI,8,FALSE),""),"")</f>
        <v/>
      </c>
      <c r="EZ523" s="4" t="str">
        <f ca="1">IFERROR(IF($B523&lt;&gt;"",VLOOKUP(EZ$421,TabelleK20BI,8,FALSE),""),"")</f>
        <v/>
      </c>
      <c r="FA523" s="4" t="str">
        <f ca="1">IFERROR(IF($B523&lt;&gt;"",VLOOKUP(FA$421,TabelleK20BI,8,FALSE),""),"")</f>
        <v/>
      </c>
      <c r="FB523" s="4" t="str">
        <f ca="1">IFERROR(IF($B523&lt;&gt;"",VLOOKUP(FB$421,TabelleK20BI,8,FALSE),""),"")</f>
        <v/>
      </c>
      <c r="FC523" s="4" t="str">
        <f ca="1">IFERROR(IF($B523&lt;&gt;"",VLOOKUP(FC$421,TabelleK20BI,8,FALSE),""),"")</f>
        <v/>
      </c>
      <c r="FD523" s="4" t="str">
        <f ca="1">IFERROR(IF($B523&lt;&gt;"",VLOOKUP(FD$421,TabelleK20BI,8,FALSE),""),"")</f>
        <v/>
      </c>
      <c r="FE523" s="4" t="str">
        <f ca="1">IFERROR(IF($B523&lt;&gt;"",VLOOKUP(FE$421,TabelleK20BI,8,FALSE),""),"")</f>
        <v/>
      </c>
      <c r="FF523" s="4" t="str">
        <f ca="1">IFERROR(IF($B523&lt;&gt;"",VLOOKUP(FF$421,TabelleK20BI,8,FALSE),""),"")</f>
        <v/>
      </c>
      <c r="FG523" s="4" t="str">
        <f ca="1">IFERROR(IF($B523&lt;&gt;"",VLOOKUP(FG$421,TabelleK20BI,8,FALSE),""),"")</f>
        <v/>
      </c>
      <c r="FH523" s="4" t="str">
        <f ca="1">IFERROR(IF($B523&lt;&gt;"",VLOOKUP(FH$421,TabelleK20BI,8,FALSE),""),"")</f>
        <v/>
      </c>
      <c r="FI523" s="4" t="str">
        <f ca="1">IFERROR(IF($B523&lt;&gt;"",VLOOKUP(FI$421,TabelleK20BI,8,FALSE),""),"")</f>
        <v/>
      </c>
      <c r="FJ523" s="4" t="str">
        <f ca="1">IFERROR(IF($B523&lt;&gt;"",VLOOKUP(FJ$421,TabelleK20BI,8,FALSE),""),"")</f>
        <v/>
      </c>
      <c r="FK523" s="4" t="str">
        <f ca="1">IFERROR(IF($B523&lt;&gt;"",VLOOKUP(FK$421,TabelleK20BI,8,FALSE),""),"")</f>
        <v/>
      </c>
      <c r="FL523" s="4" t="str">
        <f ca="1">IFERROR(IF($B523&lt;&gt;"",VLOOKUP(FL$421,TabelleK20BI,8,FALSE),""),"")</f>
        <v/>
      </c>
      <c r="FM523" s="4" t="str">
        <f ca="1">IFERROR(IF($B523&lt;&gt;"",VLOOKUP(FM$421,TabelleK20BI,8,FALSE),""),"")</f>
        <v/>
      </c>
      <c r="FN523" s="4" t="str">
        <f ca="1">IFERROR(IF($B523&lt;&gt;"",VLOOKUP(FN$421,TabelleK20BI,8,FALSE),""),"")</f>
        <v/>
      </c>
      <c r="FO523" s="4" t="str">
        <f ca="1">IFERROR(IF($B523&lt;&gt;"",VLOOKUP(FO$421,TabelleK20BI,8,FALSE),""),"")</f>
        <v/>
      </c>
      <c r="FP523" s="4" t="str">
        <f ca="1">IFERROR(IF($B523&lt;&gt;"",VLOOKUP(FP$421,TabelleK20BI,8,FALSE),""),"")</f>
        <v/>
      </c>
      <c r="FQ523" s="4" t="str">
        <f ca="1">IFERROR(IF($B523&lt;&gt;"",VLOOKUP(FQ$421,TabelleK20BI,8,FALSE),""),"")</f>
        <v/>
      </c>
      <c r="FR523" s="4" t="str">
        <f ca="1">IFERROR(IF($B523&lt;&gt;"",VLOOKUP(FR$421,TabelleK20BI,8,FALSE),""),"")</f>
        <v/>
      </c>
      <c r="FS523" s="4" t="str">
        <f ca="1">IFERROR(IF($B523&lt;&gt;"",VLOOKUP(FS$421,TabelleK20BI,8,FALSE),""),"")</f>
        <v/>
      </c>
      <c r="FT523" s="4" t="str">
        <f ca="1">IFERROR(IF($B523&lt;&gt;"",VLOOKUP(FT$421,TabelleK20BI,8,FALSE),""),"")</f>
        <v/>
      </c>
      <c r="FU523" s="4" t="str">
        <f ca="1">IFERROR(IF($B523&lt;&gt;"",VLOOKUP(FU$421,TabelleK20BI,8,FALSE),""),"")</f>
        <v/>
      </c>
      <c r="FV523" s="4" t="str">
        <f ca="1">IFERROR(IF($B523&lt;&gt;"",VLOOKUP(FV$421,TabelleK20BI,8,FALSE),""),"")</f>
        <v/>
      </c>
      <c r="FW523" s="4" t="str">
        <f ca="1">IFERROR(IF($B523&lt;&gt;"",VLOOKUP(FW$421,TabelleK20BI,8,FALSE),""),"")</f>
        <v/>
      </c>
      <c r="FX523" s="4" t="str">
        <f ca="1">IFERROR(IF($B523&lt;&gt;"",VLOOKUP(FX$421,TabelleK20BI,8,FALSE),""),"")</f>
        <v/>
      </c>
      <c r="FY523" s="4" t="str">
        <f ca="1">IFERROR(IF($B523&lt;&gt;"",VLOOKUP(FY$421,TabelleK20BI,8,FALSE),""),"")</f>
        <v/>
      </c>
      <c r="FZ523" s="4" t="str">
        <f ca="1">IFERROR(IF($B523&lt;&gt;"",VLOOKUP(FZ$421,TabelleK20BI,8,FALSE),""),"")</f>
        <v/>
      </c>
      <c r="GA523" s="4" t="str">
        <f ca="1">IFERROR(IF($B523&lt;&gt;"",VLOOKUP(GA$421,TabelleK20BI,8,FALSE),""),"")</f>
        <v/>
      </c>
      <c r="GB523" s="4" t="str">
        <f ca="1">IFERROR(IF($B523&lt;&gt;"",VLOOKUP(GB$421,TabelleK20BI,8,FALSE),""),"")</f>
        <v/>
      </c>
      <c r="GC523" s="4" t="str">
        <f ca="1">IFERROR(IF($B523&lt;&gt;"",VLOOKUP(GC$421,TabelleK20BI,8,FALSE),""),"")</f>
        <v/>
      </c>
      <c r="GD523" s="4" t="str">
        <f ca="1">IFERROR(IF($B523&lt;&gt;"",VLOOKUP(GD$421,TabelleK20BI,8,FALSE),""),"")</f>
        <v/>
      </c>
      <c r="GE523" s="4" t="str">
        <f ca="1">IFERROR(IF($B523&lt;&gt;"",VLOOKUP(GE$421,TabelleK20BI,8,FALSE),""),"")</f>
        <v/>
      </c>
      <c r="GF523" s="4" t="str">
        <f ca="1">IFERROR(IF($B523&lt;&gt;"",VLOOKUP(GF$421,TabelleK20BI,8,FALSE),""),"")</f>
        <v/>
      </c>
      <c r="GG523" s="4" t="str">
        <f ca="1">IFERROR(IF($B523&lt;&gt;"",VLOOKUP(GG$421,TabelleK20BI,8,FALSE),""),"")</f>
        <v/>
      </c>
      <c r="GH523" s="4" t="str">
        <f ca="1">IFERROR(IF($B523&lt;&gt;"",VLOOKUP(GH$421,TabelleK20BI,8,FALSE),""),"")</f>
        <v/>
      </c>
      <c r="GI523" s="4" t="str">
        <f ca="1">IFERROR(IF($B523&lt;&gt;"",VLOOKUP(GI$421,TabelleK20BI,8,FALSE),""),"")</f>
        <v/>
      </c>
      <c r="GJ523" s="4" t="str">
        <f ca="1">IFERROR(IF($B523&lt;&gt;"",VLOOKUP(GJ$421,TabelleK20BI,8,FALSE),""),"")</f>
        <v/>
      </c>
      <c r="GK523" s="4" t="str">
        <f ca="1">IFERROR(IF($B523&lt;&gt;"",VLOOKUP(GK$421,TabelleK20BI,8,FALSE),""),"")</f>
        <v/>
      </c>
      <c r="GL523" s="4" t="str">
        <f ca="1">IFERROR(IF($B523&lt;&gt;"",VLOOKUP(GL$421,TabelleK20BI,8,FALSE),""),"")</f>
        <v/>
      </c>
      <c r="GM523" s="4" t="str">
        <f ca="1">IFERROR(IF($B523&lt;&gt;"",VLOOKUP(GM$421,TabelleK20BI,8,FALSE),""),"")</f>
        <v/>
      </c>
      <c r="GN523" s="4" t="str">
        <f ca="1">IFERROR(IF($B523&lt;&gt;"",VLOOKUP(GN$421,TabelleK20BI,8,FALSE),""),"")</f>
        <v/>
      </c>
      <c r="GO523" s="4" t="str">
        <f ca="1">IFERROR(IF($B523&lt;&gt;"",VLOOKUP(GO$421,TabelleK20BI,8,FALSE),""),"")</f>
        <v/>
      </c>
      <c r="GP523" s="4" t="str">
        <f ca="1">IFERROR(IF($B523&lt;&gt;"",VLOOKUP(GP$421,TabelleK20BI,8,FALSE),""),"")</f>
        <v/>
      </c>
      <c r="GQ523" s="4" t="str">
        <f ca="1">IFERROR(IF($B523&lt;&gt;"",VLOOKUP(GQ$421,TabelleK20BI,8,FALSE),""),"")</f>
        <v/>
      </c>
      <c r="GR523" s="4" t="str">
        <f ca="1">IFERROR(IF($B523&lt;&gt;"",VLOOKUP(GR$421,TabelleK20BI,8,FALSE),""),"")</f>
        <v/>
      </c>
      <c r="GS523" s="4" t="str">
        <f ca="1">IFERROR(IF($B523&lt;&gt;"",VLOOKUP(GS$421,TabelleK20BI,8,FALSE),""),"")</f>
        <v/>
      </c>
      <c r="GT523" s="4" t="str">
        <f ca="1">IFERROR(IF($B523&lt;&gt;"",VLOOKUP(GT$421,TabelleK20BI,8,FALSE),""),"")</f>
        <v/>
      </c>
      <c r="GU523" s="4" t="str">
        <f ca="1">IFERROR(IF($B523&lt;&gt;"",VLOOKUP(GU$421,TabelleK20BI,8,FALSE),""),"")</f>
        <v/>
      </c>
      <c r="GV523" s="4" t="str">
        <f ca="1">IFERROR(IF($B523&lt;&gt;"",VLOOKUP(GV$421,TabelleK20BI,8,FALSE),""),"")</f>
        <v/>
      </c>
      <c r="GW523" s="4" t="str">
        <f ca="1">IFERROR(IF($B523&lt;&gt;"",VLOOKUP(GW$421,TabelleK20BI,8,FALSE),""),"")</f>
        <v/>
      </c>
      <c r="GX523" s="4" t="str">
        <f ca="1">IFERROR(IF($B523&lt;&gt;"",VLOOKUP(GX$421,TabelleK20BI,8,FALSE),""),"")</f>
        <v/>
      </c>
      <c r="GY523" s="4" t="str">
        <f ca="1">IFERROR(IF($B523&lt;&gt;"",VLOOKUP(GY$421,TabelleK20BI,8,FALSE),""),"")</f>
        <v/>
      </c>
      <c r="GZ523" s="4" t="str">
        <f ca="1">IFERROR(IF($B523&lt;&gt;"",VLOOKUP(GZ$421,TabelleK20BI,8,FALSE),""),"")</f>
        <v/>
      </c>
      <c r="HA523" s="4" t="str">
        <f ca="1">IFERROR(IF($B523&lt;&gt;"",VLOOKUP(HA$421,TabelleK20BI,8,FALSE),""),"")</f>
        <v/>
      </c>
      <c r="HB523" s="4" t="str">
        <f ca="1">IFERROR(IF($B523&lt;&gt;"",VLOOKUP(HB$421,TabelleK20BI,8,FALSE),""),"")</f>
        <v/>
      </c>
      <c r="HC523" s="4" t="str">
        <f ca="1">IFERROR(IF($B523&lt;&gt;"",VLOOKUP(HC$421,TabelleK20BI,8,FALSE),""),"")</f>
        <v/>
      </c>
      <c r="HD523" s="4" t="str">
        <f ca="1">IFERROR(IF($B523&lt;&gt;"",VLOOKUP(HD$421,TabelleK20BI,8,FALSE),""),"")</f>
        <v/>
      </c>
      <c r="HE523" s="4" t="str">
        <f ca="1">IFERROR(IF($B523&lt;&gt;"",VLOOKUP(HE$421,TabelleK20BI,8,FALSE),""),"")</f>
        <v/>
      </c>
      <c r="HF523" s="4" t="str">
        <f ca="1">IFERROR(IF($B523&lt;&gt;"",VLOOKUP(HF$421,TabelleK20BI,8,FALSE),""),"")</f>
        <v/>
      </c>
      <c r="HG523" s="4" t="str">
        <f ca="1">IFERROR(IF($B523&lt;&gt;"",VLOOKUP(HG$421,TabelleK20BI,8,FALSE),""),"")</f>
        <v/>
      </c>
      <c r="HH523" s="4" t="str">
        <f ca="1">IFERROR(IF($B523&lt;&gt;"",VLOOKUP(HH$421,TabelleK20BI,8,FALSE),""),"")</f>
        <v/>
      </c>
      <c r="HI523" s="4" t="str">
        <f ca="1">IFERROR(IF($B523&lt;&gt;"",VLOOKUP(HI$421,TabelleK20BI,8,FALSE),""),"")</f>
        <v/>
      </c>
      <c r="HJ523" s="4" t="str">
        <f ca="1">IFERROR(IF($B523&lt;&gt;"",VLOOKUP(HJ$421,TabelleK20BI,8,FALSE),""),"")</f>
        <v/>
      </c>
      <c r="HK523" s="4" t="str">
        <f ca="1">IFERROR(IF($B523&lt;&gt;"",VLOOKUP(HK$421,TabelleK20BI,8,FALSE),""),"")</f>
        <v/>
      </c>
      <c r="HL523" s="4" t="str">
        <f ca="1">IFERROR(IF($B523&lt;&gt;"",VLOOKUP(HL$421,TabelleK20BI,8,FALSE),""),"")</f>
        <v/>
      </c>
      <c r="HM523" s="4" t="str">
        <f ca="1">IFERROR(IF($B523&lt;&gt;"",VLOOKUP(HM$421,TabelleK20BI,8,FALSE),""),"")</f>
        <v/>
      </c>
      <c r="HN523" s="4" t="str">
        <f ca="1">IFERROR(IF($B523&lt;&gt;"",VLOOKUP(HN$421,TabelleK20BI,8,FALSE),""),"")</f>
        <v/>
      </c>
      <c r="HO523" s="4" t="str">
        <f ca="1">IFERROR(IF($B523&lt;&gt;"",VLOOKUP(HO$421,TabelleK20BI,8,FALSE),""),"")</f>
        <v/>
      </c>
      <c r="HP523" s="4" t="str">
        <f ca="1">IFERROR(IF($B523&lt;&gt;"",VLOOKUP(HP$421,TabelleK20BI,8,FALSE),""),"")</f>
        <v/>
      </c>
      <c r="HQ523" s="4" t="str">
        <f ca="1">IFERROR(IF($B523&lt;&gt;"",VLOOKUP(HQ$421,TabelleK20BI,8,FALSE),""),"")</f>
        <v/>
      </c>
      <c r="HR523" s="4" t="str">
        <f ca="1">IFERROR(IF($B523&lt;&gt;"",VLOOKUP(HR$421,TabelleK20BI,8,FALSE),""),"")</f>
        <v/>
      </c>
      <c r="HS523" s="4" t="str">
        <f ca="1">IFERROR(IF($B523&lt;&gt;"",VLOOKUP(HS$421,TabelleK20BI,8,FALSE),""),"")</f>
        <v/>
      </c>
      <c r="HT523" s="4" t="str">
        <f ca="1">IFERROR(IF($B523&lt;&gt;"",VLOOKUP(HT$421,TabelleK20BI,8,FALSE),""),"")</f>
        <v/>
      </c>
      <c r="HU523" s="4" t="str">
        <f ca="1">IFERROR(IF($B523&lt;&gt;"",VLOOKUP(HU$421,TabelleK20BI,8,FALSE),""),"")</f>
        <v/>
      </c>
      <c r="HV523" s="4" t="str">
        <f ca="1">IFERROR(IF($B523&lt;&gt;"",VLOOKUP(HV$421,TabelleK20BI,8,FALSE),""),"")</f>
        <v/>
      </c>
      <c r="HW523" s="4" t="str">
        <f ca="1">IFERROR(IF($B523&lt;&gt;"",VLOOKUP(HW$421,TabelleK20BI,8,FALSE),""),"")</f>
        <v/>
      </c>
      <c r="HX523" s="4" t="str">
        <f ca="1">IFERROR(IF($B523&lt;&gt;"",VLOOKUP(HX$421,TabelleK20BI,8,FALSE),""),"")</f>
        <v/>
      </c>
      <c r="HY523" s="4" t="str">
        <f ca="1">IFERROR(IF($B523&lt;&gt;"",VLOOKUP(HY$421,TabelleK20BI,8,FALSE),""),"")</f>
        <v/>
      </c>
      <c r="HZ523" s="4" t="str">
        <f ca="1">IFERROR(IF($B523&lt;&gt;"",VLOOKUP(HZ$421,TabelleK20BI,8,FALSE),""),"")</f>
        <v/>
      </c>
      <c r="IA523" s="4" t="str">
        <f ca="1">IFERROR(IF($B523&lt;&gt;"",VLOOKUP(IA$421,TabelleK20BI,8,FALSE),""),"")</f>
        <v/>
      </c>
      <c r="IB523" s="4" t="str">
        <f ca="1">IFERROR(IF($B523&lt;&gt;"",VLOOKUP(IB$421,TabelleK20BI,8,FALSE),""),"")</f>
        <v/>
      </c>
      <c r="IC523" s="4" t="str">
        <f ca="1">IFERROR(IF($B523&lt;&gt;"",VLOOKUP(IC$421,TabelleK20BI,8,FALSE),""),"")</f>
        <v/>
      </c>
      <c r="ID523" s="4" t="str">
        <f ca="1">IFERROR(IF($B523&lt;&gt;"",VLOOKUP(ID$421,TabelleK20BI,8,FALSE),""),"")</f>
        <v/>
      </c>
      <c r="IE523" s="4" t="str">
        <f ca="1">IFERROR(IF($B523&lt;&gt;"",VLOOKUP(IE$421,TabelleK20BI,8,FALSE),""),"")</f>
        <v/>
      </c>
      <c r="IF523" s="4" t="str">
        <f ca="1">IFERROR(IF($B523&lt;&gt;"",VLOOKUP(IF$421,TabelleK20BI,8,FALSE),""),"")</f>
        <v/>
      </c>
      <c r="IG523" s="4" t="str">
        <f ca="1">IFERROR(IF($B523&lt;&gt;"",VLOOKUP(IG$421,TabelleK20BI,8,FALSE),""),"")</f>
        <v/>
      </c>
      <c r="IH523" s="4" t="str">
        <f ca="1">IFERROR(IF($B523&lt;&gt;"",VLOOKUP(IH$421,TabelleK20BI,8,FALSE),""),"")</f>
        <v/>
      </c>
      <c r="II523" s="4" t="str">
        <f ca="1">IFERROR(IF($B523&lt;&gt;"",VLOOKUP(II$421,TabelleK20BI,8,FALSE),""),"")</f>
        <v/>
      </c>
      <c r="IJ523" s="4" t="str">
        <f ca="1">IFERROR(IF($B523&lt;&gt;"",VLOOKUP(IJ$421,TabelleK20BI,8,FALSE),""),"")</f>
        <v/>
      </c>
      <c r="IK523" s="4" t="str">
        <f ca="1">IFERROR(IF($B523&lt;&gt;"",VLOOKUP(IK$421,TabelleK20BI,8,FALSE),""),"")</f>
        <v/>
      </c>
      <c r="IL523" s="4" t="str">
        <f ca="1">IFERROR(IF($B523&lt;&gt;"",VLOOKUP(IL$421,TabelleK20BI,8,FALSE),""),"")</f>
        <v/>
      </c>
      <c r="IM523" s="4" t="str">
        <f ca="1">IFERROR(IF($B523&lt;&gt;"",VLOOKUP(IM$421,TabelleK20BI,8,FALSE),""),"")</f>
        <v/>
      </c>
      <c r="IN523" s="4" t="str">
        <f ca="1">IFERROR(IF($B523&lt;&gt;"",VLOOKUP(IN$421,TabelleK20BI,8,FALSE),""),"")</f>
        <v/>
      </c>
      <c r="IO523" s="4" t="str">
        <f ca="1">IFERROR(IF($B523&lt;&gt;"",VLOOKUP(IO$421,TabelleK20BI,8,FALSE),""),"")</f>
        <v/>
      </c>
      <c r="IP523" s="4" t="str">
        <f ca="1">IFERROR(IF($B523&lt;&gt;"",VLOOKUP(IP$421,TabelleK20BI,8,FALSE),""),"")</f>
        <v/>
      </c>
      <c r="IQ523" s="4" t="str">
        <f ca="1">IFERROR(IF($B523&lt;&gt;"",VLOOKUP(IQ$421,TabelleK20BI,8,FALSE),""),"")</f>
        <v/>
      </c>
      <c r="IR523" s="4" t="str">
        <f ca="1">IFERROR(IF($B523&lt;&gt;"",VLOOKUP(IR$421,TabelleK20BI,8,FALSE),""),"")</f>
        <v/>
      </c>
      <c r="IS523" s="4" t="str">
        <f ca="1">IFERROR(IF($B523&lt;&gt;"",VLOOKUP(IS$421,TabelleK20BI,8,FALSE),""),"")</f>
        <v/>
      </c>
      <c r="IT523" s="4" t="str">
        <f ca="1">IFERROR(IF($B523&lt;&gt;"",VLOOKUP(IT$421,TabelleK20BI,8,FALSE),""),"")</f>
        <v/>
      </c>
      <c r="IU523" s="4" t="str">
        <f ca="1">IFERROR(IF($B523&lt;&gt;"",VLOOKUP(IU$421,TabelleK20BI,8,FALSE),""),"")</f>
        <v/>
      </c>
      <c r="IV523" s="4" t="str">
        <f ca="1">IFERROR(IF($B523&lt;&gt;"",VLOOKUP(IV$421,TabelleK20BI,8,FALSE),""),"")</f>
        <v/>
      </c>
      <c r="IW523" s="4" t="str">
        <f ca="1">IFERROR(IF($B523&lt;&gt;"",VLOOKUP(IW$421,TabelleK20BI,8,FALSE),""),"")</f>
        <v/>
      </c>
      <c r="IX523" s="4" t="str">
        <f ca="1">IFERROR(IF($B523&lt;&gt;"",VLOOKUP(IX$421,TabelleK20BI,8,FALSE),""),"")</f>
        <v/>
      </c>
      <c r="IY523" s="4" t="str">
        <f ca="1">IFERROR(IF($B523&lt;&gt;"",VLOOKUP(IY$421,TabelleK20BI,8,FALSE),""),"")</f>
        <v/>
      </c>
      <c r="IZ523" s="4" t="str">
        <f ca="1">IFERROR(IF($B523&lt;&gt;"",VLOOKUP(IZ$421,TabelleK20BI,8,FALSE),""),"")</f>
        <v/>
      </c>
      <c r="JA523" s="4" t="str">
        <f ca="1">IFERROR(IF($B523&lt;&gt;"",VLOOKUP(JA$421,TabelleK20BI,8,FALSE),""),"")</f>
        <v/>
      </c>
      <c r="JB523" s="4" t="str">
        <f ca="1">IFERROR(IF($B523&lt;&gt;"",VLOOKUP(JB$421,TabelleK20BI,8,FALSE),""),"")</f>
        <v/>
      </c>
      <c r="JC523" s="4" t="str">
        <f ca="1">IFERROR(IF($B523&lt;&gt;"",VLOOKUP(JC$421,TabelleK20BI,8,FALSE),""),"")</f>
        <v/>
      </c>
      <c r="JD523" s="4" t="str">
        <f ca="1">IFERROR(IF($B523&lt;&gt;"",VLOOKUP(JD$421,TabelleK20BI,8,FALSE),""),"")</f>
        <v/>
      </c>
      <c r="JE523" s="4" t="str">
        <f ca="1">IFERROR(IF($B523&lt;&gt;"",VLOOKUP(JE$421,TabelleK20BI,8,FALSE),""),"")</f>
        <v/>
      </c>
      <c r="JF523" s="4" t="str">
        <f ca="1">IFERROR(IF($B523&lt;&gt;"",VLOOKUP(JF$421,TabelleK20BI,8,FALSE),""),"")</f>
        <v/>
      </c>
      <c r="JG523" s="4" t="str">
        <f ca="1">IFERROR(IF($B523&lt;&gt;"",VLOOKUP(JG$421,TabelleK20BI,8,FALSE),""),"")</f>
        <v/>
      </c>
      <c r="JH523" s="4" t="str">
        <f ca="1">IFERROR(IF($B523&lt;&gt;"",VLOOKUP(JH$421,TabelleK20BI,8,FALSE),""),"")</f>
        <v/>
      </c>
      <c r="JI523" s="4" t="str">
        <f ca="1">IFERROR(IF($B523&lt;&gt;"",VLOOKUP(JI$421,TabelleK20BI,8,FALSE),""),"")</f>
        <v/>
      </c>
      <c r="JJ523" s="4" t="str">
        <f ca="1">IFERROR(IF($B523&lt;&gt;"",VLOOKUP(JJ$421,TabelleK20BI,8,FALSE),""),"")</f>
        <v/>
      </c>
      <c r="JK523" s="4" t="str">
        <f ca="1">IFERROR(IF($B523&lt;&gt;"",VLOOKUP(JK$421,TabelleK20BI,8,FALSE),""),"")</f>
        <v/>
      </c>
      <c r="JL523" s="4" t="str">
        <f ca="1">IFERROR(IF($B523&lt;&gt;"",VLOOKUP(JL$421,TabelleK20BI,8,FALSE),""),"")</f>
        <v/>
      </c>
      <c r="JM523" s="4" t="str">
        <f ca="1">IFERROR(IF($B523&lt;&gt;"",VLOOKUP(JM$421,TabelleK20BI,8,FALSE),""),"")</f>
        <v/>
      </c>
      <c r="JN523" s="4" t="str">
        <f ca="1">IFERROR(IF($B523&lt;&gt;"",VLOOKUP(JN$421,TabelleK20BI,8,FALSE),""),"")</f>
        <v/>
      </c>
      <c r="JO523" s="4" t="str">
        <f ca="1">IFERROR(IF($B523&lt;&gt;"",VLOOKUP(JO$421,TabelleK20BI,8,FALSE),""),"")</f>
        <v/>
      </c>
      <c r="JP523" s="4" t="str">
        <f ca="1">IFERROR(IF($B523&lt;&gt;"",VLOOKUP(JP$421,TabelleK20BI,8,FALSE),""),"")</f>
        <v/>
      </c>
      <c r="JQ523" s="4" t="str">
        <f ca="1">IFERROR(IF($B523&lt;&gt;"",VLOOKUP(JQ$421,TabelleK20BI,8,FALSE),""),"")</f>
        <v/>
      </c>
      <c r="JR523" s="4" t="str">
        <f ca="1">IFERROR(IF($B523&lt;&gt;"",VLOOKUP(JR$421,TabelleK20BI,8,FALSE),""),"")</f>
        <v/>
      </c>
      <c r="JS523" s="4" t="str">
        <f ca="1">IFERROR(IF($B523&lt;&gt;"",VLOOKUP(JS$421,TabelleK20BI,8,FALSE),""),"")</f>
        <v/>
      </c>
      <c r="JT523" s="4" t="str">
        <f ca="1">IFERROR(IF($B523&lt;&gt;"",VLOOKUP(JT$421,TabelleK20BI,8,FALSE),""),"")</f>
        <v/>
      </c>
      <c r="JU523" s="4" t="str">
        <f ca="1">IFERROR(IF($B523&lt;&gt;"",VLOOKUP(JU$421,TabelleK20BI,8,FALSE),""),"")</f>
        <v/>
      </c>
      <c r="JV523" s="4" t="str">
        <f ca="1">IFERROR(IF($B523&lt;&gt;"",VLOOKUP(JV$421,TabelleK20BI,8,FALSE),""),"")</f>
        <v/>
      </c>
      <c r="JW523" s="4" t="str">
        <f ca="1">IFERROR(IF($B523&lt;&gt;"",VLOOKUP(JW$421,TabelleK20BI,8,FALSE),""),"")</f>
        <v/>
      </c>
      <c r="JX523" s="4" t="str">
        <f ca="1">IFERROR(IF($B523&lt;&gt;"",VLOOKUP(JX$421,TabelleK20BI,8,FALSE),""),"")</f>
        <v/>
      </c>
      <c r="JY523" s="4" t="str">
        <f ca="1">IFERROR(IF($B523&lt;&gt;"",VLOOKUP(JY$421,TabelleK20BI,8,FALSE),""),"")</f>
        <v/>
      </c>
      <c r="JZ523" s="4" t="str">
        <f ca="1">IFERROR(IF($B523&lt;&gt;"",VLOOKUP(JZ$421,TabelleK20BI,8,FALSE),""),"")</f>
        <v/>
      </c>
      <c r="KA523" s="4" t="str">
        <f ca="1">IFERROR(IF($B523&lt;&gt;"",VLOOKUP(KA$421,TabelleK20BI,8,FALSE),""),"")</f>
        <v/>
      </c>
      <c r="KB523" s="4" t="str">
        <f ca="1">IFERROR(IF($B523&lt;&gt;"",VLOOKUP(KB$421,TabelleK20BI,8,FALSE),""),"")</f>
        <v/>
      </c>
      <c r="KC523" s="4" t="str">
        <f ca="1">IFERROR(IF($B523&lt;&gt;"",VLOOKUP(KC$421,TabelleK20BI,8,FALSE),""),"")</f>
        <v/>
      </c>
      <c r="KD523" s="4" t="str">
        <f ca="1">IFERROR(IF($B523&lt;&gt;"",VLOOKUP(KD$421,TabelleK20BI,8,FALSE),""),"")</f>
        <v/>
      </c>
      <c r="KE523" s="4" t="str">
        <f ca="1">IFERROR(IF($B523&lt;&gt;"",VLOOKUP(KE$421,TabelleK20BI,8,FALSE),""),"")</f>
        <v/>
      </c>
      <c r="KF523" s="4" t="str">
        <f ca="1">IFERROR(IF($B523&lt;&gt;"",VLOOKUP(KF$421,TabelleK20BI,8,FALSE),""),"")</f>
        <v/>
      </c>
      <c r="KG523" s="4" t="str">
        <f ca="1">IFERROR(IF($B523&lt;&gt;"",VLOOKUP(KG$421,TabelleK20BI,8,FALSE),""),"")</f>
        <v/>
      </c>
      <c r="KH523" s="4" t="str">
        <f ca="1">IFERROR(IF($B523&lt;&gt;"",VLOOKUP(KH$421,TabelleK20BI,8,FALSE),""),"")</f>
        <v/>
      </c>
      <c r="KI523" s="4" t="str">
        <f ca="1">IFERROR(IF($B523&lt;&gt;"",VLOOKUP(KI$421,TabelleK20BI,8,FALSE),""),"")</f>
        <v/>
      </c>
      <c r="KJ523" s="4" t="str">
        <f ca="1">IFERROR(IF($B523&lt;&gt;"",VLOOKUP(KJ$421,TabelleK20BI,8,FALSE),""),"")</f>
        <v/>
      </c>
      <c r="KK523" s="4" t="str">
        <f ca="1">IFERROR(IF($B523&lt;&gt;"",VLOOKUP(KK$421,TabelleK20BI,8,FALSE),""),"")</f>
        <v/>
      </c>
      <c r="KL523" s="4" t="str">
        <f ca="1">IFERROR(IF($B523&lt;&gt;"",VLOOKUP(KL$421,TabelleK20BI,8,FALSE),""),"")</f>
        <v/>
      </c>
      <c r="KM523" s="4" t="str">
        <f ca="1">IFERROR(IF($B523&lt;&gt;"",VLOOKUP(KM$421,TabelleK20BI,8,FALSE),""),"")</f>
        <v/>
      </c>
      <c r="KN523" s="4" t="str">
        <f ca="1">IFERROR(IF($B523&lt;&gt;"",VLOOKUP(KN$421,TabelleK20BI,8,FALSE),""),"")</f>
        <v/>
      </c>
      <c r="KO523" s="4" t="str">
        <f ca="1">IFERROR(IF($B523&lt;&gt;"",VLOOKUP(KO$421,TabelleK20BI,8,FALSE),""),"")</f>
        <v/>
      </c>
      <c r="KP523" s="4" t="str">
        <f ca="1">IFERROR(IF($B523&lt;&gt;"",VLOOKUP(KP$421,TabelleK20BI,8,FALSE),""),"")</f>
        <v/>
      </c>
      <c r="KQ523" s="4" t="str">
        <f ca="1">IFERROR(IF($B523&lt;&gt;"",VLOOKUP(KQ$421,TabelleK20BI,8,FALSE),""),"")</f>
        <v/>
      </c>
      <c r="KR523" s="4" t="str">
        <f>IFERROR(VLOOKUP($KR$421,TabelleK20BI,8,FALSE),"")</f>
        <v/>
      </c>
      <c r="KS523" s="4" t="str">
        <f>IFERROR(VLOOKUP($KS$421,TabelleK20BI,8,FALSE),"")</f>
        <v/>
      </c>
    </row>
    <row r="524" spans="2:305" ht="12.75" hidden="1" customHeight="1" x14ac:dyDescent="0.2">
      <c r="B524" s="138" t="str">
        <f t="shared" ca="1" si="215"/>
        <v/>
      </c>
      <c r="C524" s="4" t="str">
        <f ca="1">IFERROR(IF($B524&lt;&gt;"",VLOOKUP(C$421,TabelleK21BI,8,FALSE),""),"")</f>
        <v/>
      </c>
      <c r="D524" s="4" t="str">
        <f ca="1">IFERROR(IF($B524&lt;&gt;"",VLOOKUP(D$421,TabelleK21BI,8,FALSE),""),"")</f>
        <v/>
      </c>
      <c r="E524" s="4" t="str">
        <f ca="1">IFERROR(IF($B524&lt;&gt;"",VLOOKUP(E$421,TabelleK21BI,8,FALSE),""),"")</f>
        <v/>
      </c>
      <c r="F524" s="4" t="str">
        <f ca="1">IFERROR(IF($B524&lt;&gt;"",VLOOKUP(F$421,TabelleK21BI,8,FALSE),""),"")</f>
        <v/>
      </c>
      <c r="G524" s="4" t="str">
        <f ca="1">IFERROR(IF($B524&lt;&gt;"",VLOOKUP(G$421,TabelleK21BI,8,FALSE),""),"")</f>
        <v/>
      </c>
      <c r="H524" s="4" t="str">
        <f ca="1">IFERROR(IF($B524&lt;&gt;"",VLOOKUP(H$421,TabelleK21BI,8,FALSE),""),"")</f>
        <v/>
      </c>
      <c r="I524" s="4" t="str">
        <f ca="1">IFERROR(IF($B524&lt;&gt;"",VLOOKUP(I$421,TabelleK21BI,8,FALSE),""),"")</f>
        <v/>
      </c>
      <c r="J524" s="4" t="str">
        <f ca="1">IFERROR(IF($B524&lt;&gt;"",VLOOKUP(J$421,TabelleK21BI,8,FALSE),""),"")</f>
        <v/>
      </c>
      <c r="K524" s="4" t="str">
        <f ca="1">IFERROR(IF($B524&lt;&gt;"",VLOOKUP(K$421,TabelleK21BI,8,FALSE),""),"")</f>
        <v/>
      </c>
      <c r="L524" s="4" t="str">
        <f ca="1">IFERROR(IF($B524&lt;&gt;"",VLOOKUP(L$421,TabelleK21BI,8,FALSE),""),"")</f>
        <v/>
      </c>
      <c r="M524" s="4" t="str">
        <f ca="1">IFERROR(IF($B524&lt;&gt;"",VLOOKUP(M$421,TabelleK21BI,8,FALSE),""),"")</f>
        <v/>
      </c>
      <c r="N524" s="4" t="str">
        <f ca="1">IFERROR(IF($B524&lt;&gt;"",VLOOKUP(N$421,TabelleK21BI,8,FALSE),""),"")</f>
        <v/>
      </c>
      <c r="O524" s="4" t="str">
        <f ca="1">IFERROR(IF($B524&lt;&gt;"",VLOOKUP(O$421,TabelleK21BI,8,FALSE),""),"")</f>
        <v/>
      </c>
      <c r="P524" s="4" t="str">
        <f ca="1">IFERROR(IF($B524&lt;&gt;"",VLOOKUP(P$421,TabelleK21BI,8,FALSE),""),"")</f>
        <v/>
      </c>
      <c r="Q524" s="4" t="str">
        <f ca="1">IFERROR(IF($B524&lt;&gt;"",VLOOKUP(Q$421,TabelleK21BI,8,FALSE),""),"")</f>
        <v/>
      </c>
      <c r="R524" s="4" t="str">
        <f ca="1">IFERROR(IF($B524&lt;&gt;"",VLOOKUP(R$421,TabelleK21BI,8,FALSE),""),"")</f>
        <v/>
      </c>
      <c r="S524" s="4" t="str">
        <f ca="1">IFERROR(IF($B524&lt;&gt;"",VLOOKUP(S$421,TabelleK21BI,8,FALSE),""),"")</f>
        <v/>
      </c>
      <c r="T524" s="4" t="str">
        <f ca="1">IFERROR(IF($B524&lt;&gt;"",VLOOKUP(T$421,TabelleK21BI,8,FALSE),""),"")</f>
        <v/>
      </c>
      <c r="U524" s="4" t="str">
        <f ca="1">IFERROR(IF($B524&lt;&gt;"",VLOOKUP(U$421,TabelleK21BI,8,FALSE),""),"")</f>
        <v/>
      </c>
      <c r="V524" s="4" t="str">
        <f ca="1">IFERROR(IF($B524&lt;&gt;"",VLOOKUP(V$421,TabelleK21BI,8,FALSE),""),"")</f>
        <v/>
      </c>
      <c r="W524" s="4" t="str">
        <f ca="1">IFERROR(IF($B524&lt;&gt;"",VLOOKUP(W$421,TabelleK21BI,8,FALSE),""),"")</f>
        <v/>
      </c>
      <c r="X524" s="4" t="str">
        <f ca="1">IFERROR(IF($B524&lt;&gt;"",VLOOKUP(X$421,TabelleK21BI,8,FALSE),""),"")</f>
        <v/>
      </c>
      <c r="Y524" s="4" t="str">
        <f ca="1">IFERROR(IF($B524&lt;&gt;"",VLOOKUP(Y$421,TabelleK21BI,8,FALSE),""),"")</f>
        <v/>
      </c>
      <c r="Z524" s="4" t="str">
        <f ca="1">IFERROR(IF($B524&lt;&gt;"",VLOOKUP(Z$421,TabelleK21BI,8,FALSE),""),"")</f>
        <v/>
      </c>
      <c r="AA524" s="4" t="str">
        <f ca="1">IFERROR(IF($B524&lt;&gt;"",VLOOKUP(AA$421,TabelleK21BI,8,FALSE),""),"")</f>
        <v/>
      </c>
      <c r="AB524" s="4" t="str">
        <f ca="1">IFERROR(IF($B524&lt;&gt;"",VLOOKUP(AB$421,TabelleK21BI,8,FALSE),""),"")</f>
        <v/>
      </c>
      <c r="AC524" s="4" t="str">
        <f ca="1">IFERROR(IF($B524&lt;&gt;"",VLOOKUP(AC$421,TabelleK21BI,8,FALSE),""),"")</f>
        <v/>
      </c>
      <c r="AD524" s="4" t="str">
        <f ca="1">IFERROR(IF($B524&lt;&gt;"",VLOOKUP(AD$421,TabelleK21BI,8,FALSE),""),"")</f>
        <v/>
      </c>
      <c r="AE524" s="4" t="str">
        <f ca="1">IFERROR(IF($B524&lt;&gt;"",VLOOKUP(AE$421,TabelleK21BI,8,FALSE),""),"")</f>
        <v/>
      </c>
      <c r="AF524" s="4" t="str">
        <f ca="1">IFERROR(IF($B524&lt;&gt;"",VLOOKUP(AF$421,TabelleK21BI,8,FALSE),""),"")</f>
        <v/>
      </c>
      <c r="AG524" s="4" t="str">
        <f ca="1">IFERROR(IF($B524&lt;&gt;"",VLOOKUP(AG$421,TabelleK21BI,8,FALSE),""),"")</f>
        <v/>
      </c>
      <c r="AH524" s="4" t="str">
        <f ca="1">IFERROR(IF($B524&lt;&gt;"",VLOOKUP(AH$421,TabelleK21BI,8,FALSE),""),"")</f>
        <v/>
      </c>
      <c r="AI524" s="4" t="str">
        <f ca="1">IFERROR(IF($B524&lt;&gt;"",VLOOKUP(AI$421,TabelleK21BI,8,FALSE),""),"")</f>
        <v/>
      </c>
      <c r="AJ524" s="4" t="str">
        <f ca="1">IFERROR(IF($B524&lt;&gt;"",VLOOKUP(AJ$421,TabelleK21BI,8,FALSE),""),"")</f>
        <v/>
      </c>
      <c r="AK524" s="4" t="str">
        <f ca="1">IFERROR(IF($B524&lt;&gt;"",VLOOKUP(AK$421,TabelleK21BI,8,FALSE),""),"")</f>
        <v/>
      </c>
      <c r="AL524" s="4" t="str">
        <f ca="1">IFERROR(IF($B524&lt;&gt;"",VLOOKUP(AL$421,TabelleK21BI,8,FALSE),""),"")</f>
        <v/>
      </c>
      <c r="AM524" s="4" t="str">
        <f ca="1">IFERROR(IF($B524&lt;&gt;"",VLOOKUP(AM$421,TabelleK21BI,8,FALSE),""),"")</f>
        <v/>
      </c>
      <c r="AN524" s="4" t="str">
        <f ca="1">IFERROR(IF($B524&lt;&gt;"",VLOOKUP(AN$421,TabelleK21BI,8,FALSE),""),"")</f>
        <v/>
      </c>
      <c r="AO524" s="4" t="str">
        <f ca="1">IFERROR(IF($B524&lt;&gt;"",VLOOKUP(AO$421,TabelleK21BI,8,FALSE),""),"")</f>
        <v/>
      </c>
      <c r="AP524" s="4" t="str">
        <f ca="1">IFERROR(IF($B524&lt;&gt;"",VLOOKUP(AP$421,TabelleK21BI,8,FALSE),""),"")</f>
        <v/>
      </c>
      <c r="AQ524" s="4" t="str">
        <f ca="1">IFERROR(IF($B524&lt;&gt;"",VLOOKUP(AQ$421,TabelleK21BI,8,FALSE),""),"")</f>
        <v/>
      </c>
      <c r="AR524" s="4" t="str">
        <f ca="1">IFERROR(IF($B524&lt;&gt;"",VLOOKUP(AR$421,TabelleK21BI,8,FALSE),""),"")</f>
        <v/>
      </c>
      <c r="AS524" s="4" t="str">
        <f ca="1">IFERROR(IF($B524&lt;&gt;"",VLOOKUP(AS$421,TabelleK21BI,8,FALSE),""),"")</f>
        <v/>
      </c>
      <c r="AT524" s="4" t="str">
        <f ca="1">IFERROR(IF($B524&lt;&gt;"",VLOOKUP(AT$421,TabelleK21BI,8,FALSE),""),"")</f>
        <v/>
      </c>
      <c r="AU524" s="4" t="str">
        <f ca="1">IFERROR(IF($B524&lt;&gt;"",VLOOKUP(AU$421,TabelleK21BI,8,FALSE),""),"")</f>
        <v/>
      </c>
      <c r="AV524" s="4" t="str">
        <f ca="1">IFERROR(IF($B524&lt;&gt;"",VLOOKUP(AV$421,TabelleK21BI,8,FALSE),""),"")</f>
        <v/>
      </c>
      <c r="AW524" s="4" t="str">
        <f ca="1">IFERROR(IF($B524&lt;&gt;"",VLOOKUP(AW$421,TabelleK21BI,8,FALSE),""),"")</f>
        <v/>
      </c>
      <c r="AX524" s="4" t="str">
        <f ca="1">IFERROR(IF($B524&lt;&gt;"",VLOOKUP(AX$421,TabelleK21BI,8,FALSE),""),"")</f>
        <v/>
      </c>
      <c r="AY524" s="4" t="str">
        <f ca="1">IFERROR(IF($B524&lt;&gt;"",VLOOKUP(AY$421,TabelleK21BI,8,FALSE),""),"")</f>
        <v/>
      </c>
      <c r="AZ524" s="4" t="str">
        <f ca="1">IFERROR(IF($B524&lt;&gt;"",VLOOKUP(AZ$421,TabelleK21BI,8,FALSE),""),"")</f>
        <v/>
      </c>
      <c r="BA524" s="4" t="str">
        <f ca="1">IFERROR(IF($B524&lt;&gt;"",VLOOKUP(BA$421,TabelleK21BI,8,FALSE),""),"")</f>
        <v/>
      </c>
      <c r="BB524" s="4" t="str">
        <f ca="1">IFERROR(IF($B524&lt;&gt;"",VLOOKUP(BB$421,TabelleK21BI,8,FALSE),""),"")</f>
        <v/>
      </c>
      <c r="BC524" s="4" t="str">
        <f ca="1">IFERROR(IF($B524&lt;&gt;"",VLOOKUP(BC$421,TabelleK21BI,8,FALSE),""),"")</f>
        <v/>
      </c>
      <c r="BD524" s="4" t="str">
        <f ca="1">IFERROR(IF($B524&lt;&gt;"",VLOOKUP(BD$421,TabelleK21BI,8,FALSE),""),"")</f>
        <v/>
      </c>
      <c r="BE524" s="4" t="str">
        <f ca="1">IFERROR(IF($B524&lt;&gt;"",VLOOKUP(BE$421,TabelleK21BI,8,FALSE),""),"")</f>
        <v/>
      </c>
      <c r="BF524" s="4" t="str">
        <f ca="1">IFERROR(IF($B524&lt;&gt;"",VLOOKUP(BF$421,TabelleK21BI,8,FALSE),""),"")</f>
        <v/>
      </c>
      <c r="BG524" s="4" t="str">
        <f ca="1">IFERROR(IF($B524&lt;&gt;"",VLOOKUP(BG$421,TabelleK21BI,8,FALSE),""),"")</f>
        <v/>
      </c>
      <c r="BH524" s="4" t="str">
        <f ca="1">IFERROR(IF($B524&lt;&gt;"",VLOOKUP(BH$421,TabelleK21BI,8,FALSE),""),"")</f>
        <v/>
      </c>
      <c r="BI524" s="4" t="str">
        <f ca="1">IFERROR(IF($B524&lt;&gt;"",VLOOKUP(BI$421,TabelleK21BI,8,FALSE),""),"")</f>
        <v/>
      </c>
      <c r="BJ524" s="4" t="str">
        <f ca="1">IFERROR(IF($B524&lt;&gt;"",VLOOKUP(BJ$421,TabelleK21BI,8,FALSE),""),"")</f>
        <v/>
      </c>
      <c r="BK524" s="4" t="str">
        <f ca="1">IFERROR(IF($B524&lt;&gt;"",VLOOKUP(BK$421,TabelleK21BI,8,FALSE),""),"")</f>
        <v/>
      </c>
      <c r="BL524" s="4" t="str">
        <f ca="1">IFERROR(IF($B524&lt;&gt;"",VLOOKUP(BL$421,TabelleK21BI,8,FALSE),""),"")</f>
        <v/>
      </c>
      <c r="BM524" s="4" t="str">
        <f ca="1">IFERROR(IF($B524&lt;&gt;"",VLOOKUP(BM$421,TabelleK21BI,8,FALSE),""),"")</f>
        <v/>
      </c>
      <c r="BN524" s="4" t="str">
        <f ca="1">IFERROR(IF($B524&lt;&gt;"",VLOOKUP(BN$421,TabelleK21BI,8,FALSE),""),"")</f>
        <v/>
      </c>
      <c r="BO524" s="4" t="str">
        <f ca="1">IFERROR(IF($B524&lt;&gt;"",VLOOKUP(BO$421,TabelleK21BI,8,FALSE),""),"")</f>
        <v/>
      </c>
      <c r="BP524" s="4" t="str">
        <f ca="1">IFERROR(IF($B524&lt;&gt;"",VLOOKUP(BP$421,TabelleK21BI,8,FALSE),""),"")</f>
        <v/>
      </c>
      <c r="BQ524" s="4" t="str">
        <f ca="1">IFERROR(IF($B524&lt;&gt;"",VLOOKUP(BQ$421,TabelleK21BI,8,FALSE),""),"")</f>
        <v/>
      </c>
      <c r="BR524" s="4" t="str">
        <f ca="1">IFERROR(IF($B524&lt;&gt;"",VLOOKUP(BR$421,TabelleK21BI,8,FALSE),""),"")</f>
        <v/>
      </c>
      <c r="BS524" s="4" t="str">
        <f ca="1">IFERROR(IF($B524&lt;&gt;"",VLOOKUP(BS$421,TabelleK21BI,8,FALSE),""),"")</f>
        <v/>
      </c>
      <c r="BT524" s="4" t="str">
        <f ca="1">IFERROR(IF($B524&lt;&gt;"",VLOOKUP(BT$421,TabelleK21BI,8,FALSE),""),"")</f>
        <v/>
      </c>
      <c r="BU524" s="4" t="str">
        <f ca="1">IFERROR(IF($B524&lt;&gt;"",VLOOKUP(BU$421,TabelleK21BI,8,FALSE),""),"")</f>
        <v/>
      </c>
      <c r="BV524" s="4" t="str">
        <f ca="1">IFERROR(IF($B524&lt;&gt;"",VLOOKUP(BV$421,TabelleK21BI,8,FALSE),""),"")</f>
        <v/>
      </c>
      <c r="BW524" s="4" t="str">
        <f ca="1">IFERROR(IF($B524&lt;&gt;"",VLOOKUP(BW$421,TabelleK21BI,8,FALSE),""),"")</f>
        <v/>
      </c>
      <c r="BX524" s="4" t="str">
        <f ca="1">IFERROR(IF($B524&lt;&gt;"",VLOOKUP(BX$421,TabelleK21BI,8,FALSE),""),"")</f>
        <v/>
      </c>
      <c r="BY524" s="4" t="str">
        <f ca="1">IFERROR(IF($B524&lt;&gt;"",VLOOKUP(BY$421,TabelleK21BI,8,FALSE),""),"")</f>
        <v/>
      </c>
      <c r="BZ524" s="4" t="str">
        <f ca="1">IFERROR(IF($B524&lt;&gt;"",VLOOKUP(BZ$421,TabelleK21BI,8,FALSE),""),"")</f>
        <v/>
      </c>
      <c r="CA524" s="4" t="str">
        <f ca="1">IFERROR(IF($B524&lt;&gt;"",VLOOKUP(CA$421,TabelleK21BI,8,FALSE),""),"")</f>
        <v/>
      </c>
      <c r="CB524" s="4" t="str">
        <f ca="1">IFERROR(IF($B524&lt;&gt;"",VLOOKUP(CB$421,TabelleK21BI,8,FALSE),""),"")</f>
        <v/>
      </c>
      <c r="CC524" s="4" t="str">
        <f ca="1">IFERROR(IF($B524&lt;&gt;"",VLOOKUP(CC$421,TabelleK21BI,8,FALSE),""),"")</f>
        <v/>
      </c>
      <c r="CD524" s="4" t="str">
        <f ca="1">IFERROR(IF($B524&lt;&gt;"",VLOOKUP(CD$421,TabelleK21BI,8,FALSE),""),"")</f>
        <v/>
      </c>
      <c r="CE524" s="4" t="str">
        <f ca="1">IFERROR(IF($B524&lt;&gt;"",VLOOKUP(CE$421,TabelleK21BI,8,FALSE),""),"")</f>
        <v/>
      </c>
      <c r="CF524" s="4" t="str">
        <f ca="1">IFERROR(IF($B524&lt;&gt;"",VLOOKUP(CF$421,TabelleK21BI,8,FALSE),""),"")</f>
        <v/>
      </c>
      <c r="CG524" s="4" t="str">
        <f ca="1">IFERROR(IF($B524&lt;&gt;"",VLOOKUP(CG$421,TabelleK21BI,8,FALSE),""),"")</f>
        <v/>
      </c>
      <c r="CH524" s="4" t="str">
        <f ca="1">IFERROR(IF($B524&lt;&gt;"",VLOOKUP(CH$421,TabelleK21BI,8,FALSE),""),"")</f>
        <v/>
      </c>
      <c r="CI524" s="4" t="str">
        <f ca="1">IFERROR(IF($B524&lt;&gt;"",VLOOKUP(CI$421,TabelleK21BI,8,FALSE),""),"")</f>
        <v/>
      </c>
      <c r="CJ524" s="4" t="str">
        <f ca="1">IFERROR(IF($B524&lt;&gt;"",VLOOKUP(CJ$421,TabelleK21BI,8,FALSE),""),"")</f>
        <v/>
      </c>
      <c r="CK524" s="4" t="str">
        <f ca="1">IFERROR(IF($B524&lt;&gt;"",VLOOKUP(CK$421,TabelleK21BI,8,FALSE),""),"")</f>
        <v/>
      </c>
      <c r="CL524" s="4" t="str">
        <f ca="1">IFERROR(IF($B524&lt;&gt;"",VLOOKUP(CL$421,TabelleK21BI,8,FALSE),""),"")</f>
        <v/>
      </c>
      <c r="CM524" s="4" t="str">
        <f ca="1">IFERROR(IF($B524&lt;&gt;"",VLOOKUP(CM$421,TabelleK21BI,8,FALSE),""),"")</f>
        <v/>
      </c>
      <c r="CN524" s="4" t="str">
        <f ca="1">IFERROR(IF($B524&lt;&gt;"",VLOOKUP(CN$421,TabelleK21BI,8,FALSE),""),"")</f>
        <v/>
      </c>
      <c r="CO524" s="4" t="str">
        <f ca="1">IFERROR(IF($B524&lt;&gt;"",VLOOKUP(CO$421,TabelleK21BI,8,FALSE),""),"")</f>
        <v/>
      </c>
      <c r="CP524" s="4" t="str">
        <f ca="1">IFERROR(IF($B524&lt;&gt;"",VLOOKUP(CP$421,TabelleK21BI,8,FALSE),""),"")</f>
        <v/>
      </c>
      <c r="CQ524" s="4" t="str">
        <f ca="1">IFERROR(IF($B524&lt;&gt;"",VLOOKUP(CQ$421,TabelleK21BI,8,FALSE),""),"")</f>
        <v/>
      </c>
      <c r="CR524" s="4" t="str">
        <f ca="1">IFERROR(IF($B524&lt;&gt;"",VLOOKUP(CR$421,TabelleK21BI,8,FALSE),""),"")</f>
        <v/>
      </c>
      <c r="CS524" s="4" t="str">
        <f ca="1">IFERROR(IF($B524&lt;&gt;"",VLOOKUP(CS$421,TabelleK21BI,8,FALSE),""),"")</f>
        <v/>
      </c>
      <c r="CT524" s="4" t="str">
        <f ca="1">IFERROR(IF($B524&lt;&gt;"",VLOOKUP(CT$421,TabelleK21BI,8,FALSE),""),"")</f>
        <v/>
      </c>
      <c r="CU524" s="4" t="str">
        <f ca="1">IFERROR(IF($B524&lt;&gt;"",VLOOKUP(CU$421,TabelleK21BI,8,FALSE),""),"")</f>
        <v/>
      </c>
      <c r="CV524" s="4" t="str">
        <f ca="1">IFERROR(IF($B524&lt;&gt;"",VLOOKUP(CV$421,TabelleK21BI,8,FALSE),""),"")</f>
        <v/>
      </c>
      <c r="CW524" s="4" t="str">
        <f ca="1">IFERROR(IF($B524&lt;&gt;"",VLOOKUP(CW$421,TabelleK21BI,8,FALSE),""),"")</f>
        <v/>
      </c>
      <c r="CX524" s="4" t="str">
        <f ca="1">IFERROR(IF($B524&lt;&gt;"",VLOOKUP(CX$421,TabelleK21BI,8,FALSE),""),"")</f>
        <v/>
      </c>
      <c r="CY524" s="4" t="str">
        <f ca="1">IFERROR(IF($B524&lt;&gt;"",VLOOKUP(CY$421,TabelleK21BI,8,FALSE),""),"")</f>
        <v/>
      </c>
      <c r="CZ524" s="4" t="str">
        <f ca="1">IFERROR(IF($B524&lt;&gt;"",VLOOKUP(CZ$421,TabelleK21BI,8,FALSE),""),"")</f>
        <v/>
      </c>
      <c r="DA524" s="4" t="str">
        <f ca="1">IFERROR(IF($B524&lt;&gt;"",VLOOKUP(DA$421,TabelleK21BI,8,FALSE),""),"")</f>
        <v/>
      </c>
      <c r="DB524" s="4" t="str">
        <f ca="1">IFERROR(IF($B524&lt;&gt;"",VLOOKUP(DB$421,TabelleK21BI,8,FALSE),""),"")</f>
        <v/>
      </c>
      <c r="DC524" s="4" t="str">
        <f ca="1">IFERROR(IF($B524&lt;&gt;"",VLOOKUP(DC$421,TabelleK21BI,8,FALSE),""),"")</f>
        <v/>
      </c>
      <c r="DD524" s="4" t="str">
        <f ca="1">IFERROR(IF($B524&lt;&gt;"",VLOOKUP(DD$421,TabelleK21BI,8,FALSE),""),"")</f>
        <v/>
      </c>
      <c r="DE524" s="4" t="str">
        <f ca="1">IFERROR(IF($B524&lt;&gt;"",VLOOKUP(DE$421,TabelleK21BI,8,FALSE),""),"")</f>
        <v/>
      </c>
      <c r="DF524" s="4" t="str">
        <f ca="1">IFERROR(IF($B524&lt;&gt;"",VLOOKUP(DF$421,TabelleK21BI,8,FALSE),""),"")</f>
        <v/>
      </c>
      <c r="DG524" s="4" t="str">
        <f ca="1">IFERROR(IF($B524&lt;&gt;"",VLOOKUP(DG$421,TabelleK21BI,8,FALSE),""),"")</f>
        <v/>
      </c>
      <c r="DH524" s="4" t="str">
        <f ca="1">IFERROR(IF($B524&lt;&gt;"",VLOOKUP(DH$421,TabelleK21BI,8,FALSE),""),"")</f>
        <v/>
      </c>
      <c r="DI524" s="4" t="str">
        <f ca="1">IFERROR(IF($B524&lt;&gt;"",VLOOKUP(DI$421,TabelleK21BI,8,FALSE),""),"")</f>
        <v/>
      </c>
      <c r="DJ524" s="4" t="str">
        <f ca="1">IFERROR(IF($B524&lt;&gt;"",VLOOKUP(DJ$421,TabelleK21BI,8,FALSE),""),"")</f>
        <v/>
      </c>
      <c r="DK524" s="4" t="str">
        <f ca="1">IFERROR(IF($B524&lt;&gt;"",VLOOKUP(DK$421,TabelleK21BI,8,FALSE),""),"")</f>
        <v/>
      </c>
      <c r="DL524" s="4" t="str">
        <f ca="1">IFERROR(IF($B524&lt;&gt;"",VLOOKUP(DL$421,TabelleK21BI,8,FALSE),""),"")</f>
        <v/>
      </c>
      <c r="DM524" s="4" t="str">
        <f ca="1">IFERROR(IF($B524&lt;&gt;"",VLOOKUP(DM$421,TabelleK21BI,8,FALSE),""),"")</f>
        <v/>
      </c>
      <c r="DN524" s="4" t="str">
        <f ca="1">IFERROR(IF($B524&lt;&gt;"",VLOOKUP(DN$421,TabelleK21BI,8,FALSE),""),"")</f>
        <v/>
      </c>
      <c r="DO524" s="4" t="str">
        <f ca="1">IFERROR(IF($B524&lt;&gt;"",VLOOKUP(DO$421,TabelleK21BI,8,FALSE),""),"")</f>
        <v/>
      </c>
      <c r="DP524" s="4" t="str">
        <f ca="1">IFERROR(IF($B524&lt;&gt;"",VLOOKUP(DP$421,TabelleK21BI,8,FALSE),""),"")</f>
        <v/>
      </c>
      <c r="DQ524" s="4" t="str">
        <f ca="1">IFERROR(IF($B524&lt;&gt;"",VLOOKUP(DQ$421,TabelleK21BI,8,FALSE),""),"")</f>
        <v/>
      </c>
      <c r="DR524" s="4" t="str">
        <f ca="1">IFERROR(IF($B524&lt;&gt;"",VLOOKUP(DR$421,TabelleK21BI,8,FALSE),""),"")</f>
        <v/>
      </c>
      <c r="DS524" s="4" t="str">
        <f ca="1">IFERROR(IF($B524&lt;&gt;"",VLOOKUP(DS$421,TabelleK21BI,8,FALSE),""),"")</f>
        <v/>
      </c>
      <c r="DT524" s="4" t="str">
        <f ca="1">IFERROR(IF($B524&lt;&gt;"",VLOOKUP(DT$421,TabelleK21BI,8,FALSE),""),"")</f>
        <v/>
      </c>
      <c r="DU524" s="4" t="str">
        <f ca="1">IFERROR(IF($B524&lt;&gt;"",VLOOKUP(DU$421,TabelleK21BI,8,FALSE),""),"")</f>
        <v/>
      </c>
      <c r="DV524" s="4" t="str">
        <f ca="1">IFERROR(IF($B524&lt;&gt;"",VLOOKUP(DV$421,TabelleK21BI,8,FALSE),""),"")</f>
        <v/>
      </c>
      <c r="DW524" s="4" t="str">
        <f ca="1">IFERROR(IF($B524&lt;&gt;"",VLOOKUP(DW$421,TabelleK21BI,8,FALSE),""),"")</f>
        <v/>
      </c>
      <c r="DX524" s="4" t="str">
        <f ca="1">IFERROR(IF($B524&lt;&gt;"",VLOOKUP(DX$421,TabelleK21BI,8,FALSE),""),"")</f>
        <v/>
      </c>
      <c r="DY524" s="4" t="str">
        <f ca="1">IFERROR(IF($B524&lt;&gt;"",VLOOKUP(DY$421,TabelleK21BI,8,FALSE),""),"")</f>
        <v/>
      </c>
      <c r="DZ524" s="4" t="str">
        <f ca="1">IFERROR(IF($B524&lt;&gt;"",VLOOKUP(DZ$421,TabelleK21BI,8,FALSE),""),"")</f>
        <v/>
      </c>
      <c r="EA524" s="4" t="str">
        <f ca="1">IFERROR(IF($B524&lt;&gt;"",VLOOKUP(EA$421,TabelleK21BI,8,FALSE),""),"")</f>
        <v/>
      </c>
      <c r="EB524" s="4" t="str">
        <f ca="1">IFERROR(IF($B524&lt;&gt;"",VLOOKUP(EB$421,TabelleK21BI,8,FALSE),""),"")</f>
        <v/>
      </c>
      <c r="EC524" s="4" t="str">
        <f ca="1">IFERROR(IF($B524&lt;&gt;"",VLOOKUP(EC$421,TabelleK21BI,8,FALSE),""),"")</f>
        <v/>
      </c>
      <c r="ED524" s="4" t="str">
        <f ca="1">IFERROR(IF($B524&lt;&gt;"",VLOOKUP(ED$421,TabelleK21BI,8,FALSE),""),"")</f>
        <v/>
      </c>
      <c r="EE524" s="4" t="str">
        <f ca="1">IFERROR(IF($B524&lt;&gt;"",VLOOKUP(EE$421,TabelleK21BI,8,FALSE),""),"")</f>
        <v/>
      </c>
      <c r="EF524" s="4" t="str">
        <f ca="1">IFERROR(IF($B524&lt;&gt;"",VLOOKUP(EF$421,TabelleK21BI,8,FALSE),""),"")</f>
        <v/>
      </c>
      <c r="EG524" s="4" t="str">
        <f ca="1">IFERROR(IF($B524&lt;&gt;"",VLOOKUP(EG$421,TabelleK21BI,8,FALSE),""),"")</f>
        <v/>
      </c>
      <c r="EH524" s="4" t="str">
        <f ca="1">IFERROR(IF($B524&lt;&gt;"",VLOOKUP(EH$421,TabelleK21BI,8,FALSE),""),"")</f>
        <v/>
      </c>
      <c r="EI524" s="4" t="str">
        <f ca="1">IFERROR(IF($B524&lt;&gt;"",VLOOKUP(EI$421,TabelleK21BI,8,FALSE),""),"")</f>
        <v/>
      </c>
      <c r="EJ524" s="4" t="str">
        <f ca="1">IFERROR(IF($B524&lt;&gt;"",VLOOKUP(EJ$421,TabelleK21BI,8,FALSE),""),"")</f>
        <v/>
      </c>
      <c r="EK524" s="4" t="str">
        <f ca="1">IFERROR(IF($B524&lt;&gt;"",VLOOKUP(EK$421,TabelleK21BI,8,FALSE),""),"")</f>
        <v/>
      </c>
      <c r="EL524" s="4" t="str">
        <f ca="1">IFERROR(IF($B524&lt;&gt;"",VLOOKUP(EL$421,TabelleK21BI,8,FALSE),""),"")</f>
        <v/>
      </c>
      <c r="EM524" s="4" t="str">
        <f ca="1">IFERROR(IF($B524&lt;&gt;"",VLOOKUP(EM$421,TabelleK21BI,8,FALSE),""),"")</f>
        <v/>
      </c>
      <c r="EN524" s="4" t="str">
        <f ca="1">IFERROR(IF($B524&lt;&gt;"",VLOOKUP(EN$421,TabelleK21BI,8,FALSE),""),"")</f>
        <v/>
      </c>
      <c r="EO524" s="4" t="str">
        <f ca="1">IFERROR(IF($B524&lt;&gt;"",VLOOKUP(EO$421,TabelleK21BI,8,FALSE),""),"")</f>
        <v/>
      </c>
      <c r="EP524" s="4" t="str">
        <f ca="1">IFERROR(IF($B524&lt;&gt;"",VLOOKUP(EP$421,TabelleK21BI,8,FALSE),""),"")</f>
        <v/>
      </c>
      <c r="EQ524" s="4" t="str">
        <f ca="1">IFERROR(IF($B524&lt;&gt;"",VLOOKUP(EQ$421,TabelleK21BI,8,FALSE),""),"")</f>
        <v/>
      </c>
      <c r="ER524" s="4" t="str">
        <f ca="1">IFERROR(IF($B524&lt;&gt;"",VLOOKUP(ER$421,TabelleK21BI,8,FALSE),""),"")</f>
        <v/>
      </c>
      <c r="ES524" s="4" t="str">
        <f ca="1">IFERROR(IF($B524&lt;&gt;"",VLOOKUP(ES$421,TabelleK21BI,8,FALSE),""),"")</f>
        <v/>
      </c>
      <c r="ET524" s="4" t="str">
        <f ca="1">IFERROR(IF($B524&lt;&gt;"",VLOOKUP(ET$421,TabelleK21BI,8,FALSE),""),"")</f>
        <v/>
      </c>
      <c r="EU524" s="4" t="str">
        <f ca="1">IFERROR(IF($B524&lt;&gt;"",VLOOKUP(EU$421,TabelleK21BI,8,FALSE),""),"")</f>
        <v/>
      </c>
      <c r="EV524" s="4" t="str">
        <f ca="1">IFERROR(IF($B524&lt;&gt;"",VLOOKUP(EV$421,TabelleK21BI,8,FALSE),""),"")</f>
        <v/>
      </c>
      <c r="EW524" s="4" t="str">
        <f ca="1">IFERROR(IF($B524&lt;&gt;"",VLOOKUP(EW$421,TabelleK21BI,8,FALSE),""),"")</f>
        <v/>
      </c>
      <c r="EX524" s="4" t="str">
        <f ca="1">IFERROR(IF($B524&lt;&gt;"",VLOOKUP(EX$421,TabelleK21BI,8,FALSE),""),"")</f>
        <v/>
      </c>
      <c r="EY524" s="4" t="str">
        <f ca="1">IFERROR(IF($B524&lt;&gt;"",VLOOKUP(EY$421,TabelleK21BI,8,FALSE),""),"")</f>
        <v/>
      </c>
      <c r="EZ524" s="4" t="str">
        <f ca="1">IFERROR(IF($B524&lt;&gt;"",VLOOKUP(EZ$421,TabelleK21BI,8,FALSE),""),"")</f>
        <v/>
      </c>
      <c r="FA524" s="4" t="str">
        <f ca="1">IFERROR(IF($B524&lt;&gt;"",VLOOKUP(FA$421,TabelleK21BI,8,FALSE),""),"")</f>
        <v/>
      </c>
      <c r="FB524" s="4" t="str">
        <f ca="1">IFERROR(IF($B524&lt;&gt;"",VLOOKUP(FB$421,TabelleK21BI,8,FALSE),""),"")</f>
        <v/>
      </c>
      <c r="FC524" s="4" t="str">
        <f ca="1">IFERROR(IF($B524&lt;&gt;"",VLOOKUP(FC$421,TabelleK21BI,8,FALSE),""),"")</f>
        <v/>
      </c>
      <c r="FD524" s="4" t="str">
        <f ca="1">IFERROR(IF($B524&lt;&gt;"",VLOOKUP(FD$421,TabelleK21BI,8,FALSE),""),"")</f>
        <v/>
      </c>
      <c r="FE524" s="4" t="str">
        <f ca="1">IFERROR(IF($B524&lt;&gt;"",VLOOKUP(FE$421,TabelleK21BI,8,FALSE),""),"")</f>
        <v/>
      </c>
      <c r="FF524" s="4" t="str">
        <f ca="1">IFERROR(IF($B524&lt;&gt;"",VLOOKUP(FF$421,TabelleK21BI,8,FALSE),""),"")</f>
        <v/>
      </c>
      <c r="FG524" s="4" t="str">
        <f ca="1">IFERROR(IF($B524&lt;&gt;"",VLOOKUP(FG$421,TabelleK21BI,8,FALSE),""),"")</f>
        <v/>
      </c>
      <c r="FH524" s="4" t="str">
        <f ca="1">IFERROR(IF($B524&lt;&gt;"",VLOOKUP(FH$421,TabelleK21BI,8,FALSE),""),"")</f>
        <v/>
      </c>
      <c r="FI524" s="4" t="str">
        <f ca="1">IFERROR(IF($B524&lt;&gt;"",VLOOKUP(FI$421,TabelleK21BI,8,FALSE),""),"")</f>
        <v/>
      </c>
      <c r="FJ524" s="4" t="str">
        <f ca="1">IFERROR(IF($B524&lt;&gt;"",VLOOKUP(FJ$421,TabelleK21BI,8,FALSE),""),"")</f>
        <v/>
      </c>
      <c r="FK524" s="4" t="str">
        <f ca="1">IFERROR(IF($B524&lt;&gt;"",VLOOKUP(FK$421,TabelleK21BI,8,FALSE),""),"")</f>
        <v/>
      </c>
      <c r="FL524" s="4" t="str">
        <f ca="1">IFERROR(IF($B524&lt;&gt;"",VLOOKUP(FL$421,TabelleK21BI,8,FALSE),""),"")</f>
        <v/>
      </c>
      <c r="FM524" s="4" t="str">
        <f ca="1">IFERROR(IF($B524&lt;&gt;"",VLOOKUP(FM$421,TabelleK21BI,8,FALSE),""),"")</f>
        <v/>
      </c>
      <c r="FN524" s="4" t="str">
        <f ca="1">IFERROR(IF($B524&lt;&gt;"",VLOOKUP(FN$421,TabelleK21BI,8,FALSE),""),"")</f>
        <v/>
      </c>
      <c r="FO524" s="4" t="str">
        <f ca="1">IFERROR(IF($B524&lt;&gt;"",VLOOKUP(FO$421,TabelleK21BI,8,FALSE),""),"")</f>
        <v/>
      </c>
      <c r="FP524" s="4" t="str">
        <f ca="1">IFERROR(IF($B524&lt;&gt;"",VLOOKUP(FP$421,TabelleK21BI,8,FALSE),""),"")</f>
        <v/>
      </c>
      <c r="FQ524" s="4" t="str">
        <f ca="1">IFERROR(IF($B524&lt;&gt;"",VLOOKUP(FQ$421,TabelleK21BI,8,FALSE),""),"")</f>
        <v/>
      </c>
      <c r="FR524" s="4" t="str">
        <f ca="1">IFERROR(IF($B524&lt;&gt;"",VLOOKUP(FR$421,TabelleK21BI,8,FALSE),""),"")</f>
        <v/>
      </c>
      <c r="FS524" s="4" t="str">
        <f ca="1">IFERROR(IF($B524&lt;&gt;"",VLOOKUP(FS$421,TabelleK21BI,8,FALSE),""),"")</f>
        <v/>
      </c>
      <c r="FT524" s="4" t="str">
        <f ca="1">IFERROR(IF($B524&lt;&gt;"",VLOOKUP(FT$421,TabelleK21BI,8,FALSE),""),"")</f>
        <v/>
      </c>
      <c r="FU524" s="4" t="str">
        <f ca="1">IFERROR(IF($B524&lt;&gt;"",VLOOKUP(FU$421,TabelleK21BI,8,FALSE),""),"")</f>
        <v/>
      </c>
      <c r="FV524" s="4" t="str">
        <f ca="1">IFERROR(IF($B524&lt;&gt;"",VLOOKUP(FV$421,TabelleK21BI,8,FALSE),""),"")</f>
        <v/>
      </c>
      <c r="FW524" s="4" t="str">
        <f ca="1">IFERROR(IF($B524&lt;&gt;"",VLOOKUP(FW$421,TabelleK21BI,8,FALSE),""),"")</f>
        <v/>
      </c>
      <c r="FX524" s="4" t="str">
        <f ca="1">IFERROR(IF($B524&lt;&gt;"",VLOOKUP(FX$421,TabelleK21BI,8,FALSE),""),"")</f>
        <v/>
      </c>
      <c r="FY524" s="4" t="str">
        <f ca="1">IFERROR(IF($B524&lt;&gt;"",VLOOKUP(FY$421,TabelleK21BI,8,FALSE),""),"")</f>
        <v/>
      </c>
      <c r="FZ524" s="4" t="str">
        <f ca="1">IFERROR(IF($B524&lt;&gt;"",VLOOKUP(FZ$421,TabelleK21BI,8,FALSE),""),"")</f>
        <v/>
      </c>
      <c r="GA524" s="4" t="str">
        <f ca="1">IFERROR(IF($B524&lt;&gt;"",VLOOKUP(GA$421,TabelleK21BI,8,FALSE),""),"")</f>
        <v/>
      </c>
      <c r="GB524" s="4" t="str">
        <f ca="1">IFERROR(IF($B524&lt;&gt;"",VLOOKUP(GB$421,TabelleK21BI,8,FALSE),""),"")</f>
        <v/>
      </c>
      <c r="GC524" s="4" t="str">
        <f ca="1">IFERROR(IF($B524&lt;&gt;"",VLOOKUP(GC$421,TabelleK21BI,8,FALSE),""),"")</f>
        <v/>
      </c>
      <c r="GD524" s="4" t="str">
        <f ca="1">IFERROR(IF($B524&lt;&gt;"",VLOOKUP(GD$421,TabelleK21BI,8,FALSE),""),"")</f>
        <v/>
      </c>
      <c r="GE524" s="4" t="str">
        <f ca="1">IFERROR(IF($B524&lt;&gt;"",VLOOKUP(GE$421,TabelleK21BI,8,FALSE),""),"")</f>
        <v/>
      </c>
      <c r="GF524" s="4" t="str">
        <f ca="1">IFERROR(IF($B524&lt;&gt;"",VLOOKUP(GF$421,TabelleK21BI,8,FALSE),""),"")</f>
        <v/>
      </c>
      <c r="GG524" s="4" t="str">
        <f ca="1">IFERROR(IF($B524&lt;&gt;"",VLOOKUP(GG$421,TabelleK21BI,8,FALSE),""),"")</f>
        <v/>
      </c>
      <c r="GH524" s="4" t="str">
        <f ca="1">IFERROR(IF($B524&lt;&gt;"",VLOOKUP(GH$421,TabelleK21BI,8,FALSE),""),"")</f>
        <v/>
      </c>
      <c r="GI524" s="4" t="str">
        <f ca="1">IFERROR(IF($B524&lt;&gt;"",VLOOKUP(GI$421,TabelleK21BI,8,FALSE),""),"")</f>
        <v/>
      </c>
      <c r="GJ524" s="4" t="str">
        <f ca="1">IFERROR(IF($B524&lt;&gt;"",VLOOKUP(GJ$421,TabelleK21BI,8,FALSE),""),"")</f>
        <v/>
      </c>
      <c r="GK524" s="4" t="str">
        <f ca="1">IFERROR(IF($B524&lt;&gt;"",VLOOKUP(GK$421,TabelleK21BI,8,FALSE),""),"")</f>
        <v/>
      </c>
      <c r="GL524" s="4" t="str">
        <f ca="1">IFERROR(IF($B524&lt;&gt;"",VLOOKUP(GL$421,TabelleK21BI,8,FALSE),""),"")</f>
        <v/>
      </c>
      <c r="GM524" s="4" t="str">
        <f ca="1">IFERROR(IF($B524&lt;&gt;"",VLOOKUP(GM$421,TabelleK21BI,8,FALSE),""),"")</f>
        <v/>
      </c>
      <c r="GN524" s="4" t="str">
        <f ca="1">IFERROR(IF($B524&lt;&gt;"",VLOOKUP(GN$421,TabelleK21BI,8,FALSE),""),"")</f>
        <v/>
      </c>
      <c r="GO524" s="4" t="str">
        <f ca="1">IFERROR(IF($B524&lt;&gt;"",VLOOKUP(GO$421,TabelleK21BI,8,FALSE),""),"")</f>
        <v/>
      </c>
      <c r="GP524" s="4" t="str">
        <f ca="1">IFERROR(IF($B524&lt;&gt;"",VLOOKUP(GP$421,TabelleK21BI,8,FALSE),""),"")</f>
        <v/>
      </c>
      <c r="GQ524" s="4" t="str">
        <f ca="1">IFERROR(IF($B524&lt;&gt;"",VLOOKUP(GQ$421,TabelleK21BI,8,FALSE),""),"")</f>
        <v/>
      </c>
      <c r="GR524" s="4" t="str">
        <f ca="1">IFERROR(IF($B524&lt;&gt;"",VLOOKUP(GR$421,TabelleK21BI,8,FALSE),""),"")</f>
        <v/>
      </c>
      <c r="GS524" s="4" t="str">
        <f ca="1">IFERROR(IF($B524&lt;&gt;"",VLOOKUP(GS$421,TabelleK21BI,8,FALSE),""),"")</f>
        <v/>
      </c>
      <c r="GT524" s="4" t="str">
        <f ca="1">IFERROR(IF($B524&lt;&gt;"",VLOOKUP(GT$421,TabelleK21BI,8,FALSE),""),"")</f>
        <v/>
      </c>
      <c r="GU524" s="4" t="str">
        <f ca="1">IFERROR(IF($B524&lt;&gt;"",VLOOKUP(GU$421,TabelleK21BI,8,FALSE),""),"")</f>
        <v/>
      </c>
      <c r="GV524" s="4" t="str">
        <f ca="1">IFERROR(IF($B524&lt;&gt;"",VLOOKUP(GV$421,TabelleK21BI,8,FALSE),""),"")</f>
        <v/>
      </c>
      <c r="GW524" s="4" t="str">
        <f ca="1">IFERROR(IF($B524&lt;&gt;"",VLOOKUP(GW$421,TabelleK21BI,8,FALSE),""),"")</f>
        <v/>
      </c>
      <c r="GX524" s="4" t="str">
        <f ca="1">IFERROR(IF($B524&lt;&gt;"",VLOOKUP(GX$421,TabelleK21BI,8,FALSE),""),"")</f>
        <v/>
      </c>
      <c r="GY524" s="4" t="str">
        <f ca="1">IFERROR(IF($B524&lt;&gt;"",VLOOKUP(GY$421,TabelleK21BI,8,FALSE),""),"")</f>
        <v/>
      </c>
      <c r="GZ524" s="4" t="str">
        <f ca="1">IFERROR(IF($B524&lt;&gt;"",VLOOKUP(GZ$421,TabelleK21BI,8,FALSE),""),"")</f>
        <v/>
      </c>
      <c r="HA524" s="4" t="str">
        <f ca="1">IFERROR(IF($B524&lt;&gt;"",VLOOKUP(HA$421,TabelleK21BI,8,FALSE),""),"")</f>
        <v/>
      </c>
      <c r="HB524" s="4" t="str">
        <f ca="1">IFERROR(IF($B524&lt;&gt;"",VLOOKUP(HB$421,TabelleK21BI,8,FALSE),""),"")</f>
        <v/>
      </c>
      <c r="HC524" s="4" t="str">
        <f ca="1">IFERROR(IF($B524&lt;&gt;"",VLOOKUP(HC$421,TabelleK21BI,8,FALSE),""),"")</f>
        <v/>
      </c>
      <c r="HD524" s="4" t="str">
        <f ca="1">IFERROR(IF($B524&lt;&gt;"",VLOOKUP(HD$421,TabelleK21BI,8,FALSE),""),"")</f>
        <v/>
      </c>
      <c r="HE524" s="4" t="str">
        <f ca="1">IFERROR(IF($B524&lt;&gt;"",VLOOKUP(HE$421,TabelleK21BI,8,FALSE),""),"")</f>
        <v/>
      </c>
      <c r="HF524" s="4" t="str">
        <f ca="1">IFERROR(IF($B524&lt;&gt;"",VLOOKUP(HF$421,TabelleK21BI,8,FALSE),""),"")</f>
        <v/>
      </c>
      <c r="HG524" s="4" t="str">
        <f ca="1">IFERROR(IF($B524&lt;&gt;"",VLOOKUP(HG$421,TabelleK21BI,8,FALSE),""),"")</f>
        <v/>
      </c>
      <c r="HH524" s="4" t="str">
        <f ca="1">IFERROR(IF($B524&lt;&gt;"",VLOOKUP(HH$421,TabelleK21BI,8,FALSE),""),"")</f>
        <v/>
      </c>
      <c r="HI524" s="4" t="str">
        <f ca="1">IFERROR(IF($B524&lt;&gt;"",VLOOKUP(HI$421,TabelleK21BI,8,FALSE),""),"")</f>
        <v/>
      </c>
      <c r="HJ524" s="4" t="str">
        <f ca="1">IFERROR(IF($B524&lt;&gt;"",VLOOKUP(HJ$421,TabelleK21BI,8,FALSE),""),"")</f>
        <v/>
      </c>
      <c r="HK524" s="4" t="str">
        <f ca="1">IFERROR(IF($B524&lt;&gt;"",VLOOKUP(HK$421,TabelleK21BI,8,FALSE),""),"")</f>
        <v/>
      </c>
      <c r="HL524" s="4" t="str">
        <f ca="1">IFERROR(IF($B524&lt;&gt;"",VLOOKUP(HL$421,TabelleK21BI,8,FALSE),""),"")</f>
        <v/>
      </c>
      <c r="HM524" s="4" t="str">
        <f ca="1">IFERROR(IF($B524&lt;&gt;"",VLOOKUP(HM$421,TabelleK21BI,8,FALSE),""),"")</f>
        <v/>
      </c>
      <c r="HN524" s="4" t="str">
        <f ca="1">IFERROR(IF($B524&lt;&gt;"",VLOOKUP(HN$421,TabelleK21BI,8,FALSE),""),"")</f>
        <v/>
      </c>
      <c r="HO524" s="4" t="str">
        <f ca="1">IFERROR(IF($B524&lt;&gt;"",VLOOKUP(HO$421,TabelleK21BI,8,FALSE),""),"")</f>
        <v/>
      </c>
      <c r="HP524" s="4" t="str">
        <f ca="1">IFERROR(IF($B524&lt;&gt;"",VLOOKUP(HP$421,TabelleK21BI,8,FALSE),""),"")</f>
        <v/>
      </c>
      <c r="HQ524" s="4" t="str">
        <f ca="1">IFERROR(IF($B524&lt;&gt;"",VLOOKUP(HQ$421,TabelleK21BI,8,FALSE),""),"")</f>
        <v/>
      </c>
      <c r="HR524" s="4" t="str">
        <f ca="1">IFERROR(IF($B524&lt;&gt;"",VLOOKUP(HR$421,TabelleK21BI,8,FALSE),""),"")</f>
        <v/>
      </c>
      <c r="HS524" s="4" t="str">
        <f ca="1">IFERROR(IF($B524&lt;&gt;"",VLOOKUP(HS$421,TabelleK21BI,8,FALSE),""),"")</f>
        <v/>
      </c>
      <c r="HT524" s="4" t="str">
        <f ca="1">IFERROR(IF($B524&lt;&gt;"",VLOOKUP(HT$421,TabelleK21BI,8,FALSE),""),"")</f>
        <v/>
      </c>
      <c r="HU524" s="4" t="str">
        <f ca="1">IFERROR(IF($B524&lt;&gt;"",VLOOKUP(HU$421,TabelleK21BI,8,FALSE),""),"")</f>
        <v/>
      </c>
      <c r="HV524" s="4" t="str">
        <f ca="1">IFERROR(IF($B524&lt;&gt;"",VLOOKUP(HV$421,TabelleK21BI,8,FALSE),""),"")</f>
        <v/>
      </c>
      <c r="HW524" s="4" t="str">
        <f ca="1">IFERROR(IF($B524&lt;&gt;"",VLOOKUP(HW$421,TabelleK21BI,8,FALSE),""),"")</f>
        <v/>
      </c>
      <c r="HX524" s="4" t="str">
        <f ca="1">IFERROR(IF($B524&lt;&gt;"",VLOOKUP(HX$421,TabelleK21BI,8,FALSE),""),"")</f>
        <v/>
      </c>
      <c r="HY524" s="4" t="str">
        <f ca="1">IFERROR(IF($B524&lt;&gt;"",VLOOKUP(HY$421,TabelleK21BI,8,FALSE),""),"")</f>
        <v/>
      </c>
      <c r="HZ524" s="4" t="str">
        <f ca="1">IFERROR(IF($B524&lt;&gt;"",VLOOKUP(HZ$421,TabelleK21BI,8,FALSE),""),"")</f>
        <v/>
      </c>
      <c r="IA524" s="4" t="str">
        <f ca="1">IFERROR(IF($B524&lt;&gt;"",VLOOKUP(IA$421,TabelleK21BI,8,FALSE),""),"")</f>
        <v/>
      </c>
      <c r="IB524" s="4" t="str">
        <f ca="1">IFERROR(IF($B524&lt;&gt;"",VLOOKUP(IB$421,TabelleK21BI,8,FALSE),""),"")</f>
        <v/>
      </c>
      <c r="IC524" s="4" t="str">
        <f ca="1">IFERROR(IF($B524&lt;&gt;"",VLOOKUP(IC$421,TabelleK21BI,8,FALSE),""),"")</f>
        <v/>
      </c>
      <c r="ID524" s="4" t="str">
        <f ca="1">IFERROR(IF($B524&lt;&gt;"",VLOOKUP(ID$421,TabelleK21BI,8,FALSE),""),"")</f>
        <v/>
      </c>
      <c r="IE524" s="4" t="str">
        <f ca="1">IFERROR(IF($B524&lt;&gt;"",VLOOKUP(IE$421,TabelleK21BI,8,FALSE),""),"")</f>
        <v/>
      </c>
      <c r="IF524" s="4" t="str">
        <f ca="1">IFERROR(IF($B524&lt;&gt;"",VLOOKUP(IF$421,TabelleK21BI,8,FALSE),""),"")</f>
        <v/>
      </c>
      <c r="IG524" s="4" t="str">
        <f ca="1">IFERROR(IF($B524&lt;&gt;"",VLOOKUP(IG$421,TabelleK21BI,8,FALSE),""),"")</f>
        <v/>
      </c>
      <c r="IH524" s="4" t="str">
        <f ca="1">IFERROR(IF($B524&lt;&gt;"",VLOOKUP(IH$421,TabelleK21BI,8,FALSE),""),"")</f>
        <v/>
      </c>
      <c r="II524" s="4" t="str">
        <f ca="1">IFERROR(IF($B524&lt;&gt;"",VLOOKUP(II$421,TabelleK21BI,8,FALSE),""),"")</f>
        <v/>
      </c>
      <c r="IJ524" s="4" t="str">
        <f ca="1">IFERROR(IF($B524&lt;&gt;"",VLOOKUP(IJ$421,TabelleK21BI,8,FALSE),""),"")</f>
        <v/>
      </c>
      <c r="IK524" s="4" t="str">
        <f ca="1">IFERROR(IF($B524&lt;&gt;"",VLOOKUP(IK$421,TabelleK21BI,8,FALSE),""),"")</f>
        <v/>
      </c>
      <c r="IL524" s="4" t="str">
        <f ca="1">IFERROR(IF($B524&lt;&gt;"",VLOOKUP(IL$421,TabelleK21BI,8,FALSE),""),"")</f>
        <v/>
      </c>
      <c r="IM524" s="4" t="str">
        <f ca="1">IFERROR(IF($B524&lt;&gt;"",VLOOKUP(IM$421,TabelleK21BI,8,FALSE),""),"")</f>
        <v/>
      </c>
      <c r="IN524" s="4" t="str">
        <f ca="1">IFERROR(IF($B524&lt;&gt;"",VLOOKUP(IN$421,TabelleK21BI,8,FALSE),""),"")</f>
        <v/>
      </c>
      <c r="IO524" s="4" t="str">
        <f ca="1">IFERROR(IF($B524&lt;&gt;"",VLOOKUP(IO$421,TabelleK21BI,8,FALSE),""),"")</f>
        <v/>
      </c>
      <c r="IP524" s="4" t="str">
        <f ca="1">IFERROR(IF($B524&lt;&gt;"",VLOOKUP(IP$421,TabelleK21BI,8,FALSE),""),"")</f>
        <v/>
      </c>
      <c r="IQ524" s="4" t="str">
        <f ca="1">IFERROR(IF($B524&lt;&gt;"",VLOOKUP(IQ$421,TabelleK21BI,8,FALSE),""),"")</f>
        <v/>
      </c>
      <c r="IR524" s="4" t="str">
        <f ca="1">IFERROR(IF($B524&lt;&gt;"",VLOOKUP(IR$421,TabelleK21BI,8,FALSE),""),"")</f>
        <v/>
      </c>
      <c r="IS524" s="4" t="str">
        <f ca="1">IFERROR(IF($B524&lt;&gt;"",VLOOKUP(IS$421,TabelleK21BI,8,FALSE),""),"")</f>
        <v/>
      </c>
      <c r="IT524" s="4" t="str">
        <f ca="1">IFERROR(IF($B524&lt;&gt;"",VLOOKUP(IT$421,TabelleK21BI,8,FALSE),""),"")</f>
        <v/>
      </c>
      <c r="IU524" s="4" t="str">
        <f ca="1">IFERROR(IF($B524&lt;&gt;"",VLOOKUP(IU$421,TabelleK21BI,8,FALSE),""),"")</f>
        <v/>
      </c>
      <c r="IV524" s="4" t="str">
        <f ca="1">IFERROR(IF($B524&lt;&gt;"",VLOOKUP(IV$421,TabelleK21BI,8,FALSE),""),"")</f>
        <v/>
      </c>
      <c r="IW524" s="4" t="str">
        <f ca="1">IFERROR(IF($B524&lt;&gt;"",VLOOKUP(IW$421,TabelleK21BI,8,FALSE),""),"")</f>
        <v/>
      </c>
      <c r="IX524" s="4" t="str">
        <f ca="1">IFERROR(IF($B524&lt;&gt;"",VLOOKUP(IX$421,TabelleK21BI,8,FALSE),""),"")</f>
        <v/>
      </c>
      <c r="IY524" s="4" t="str">
        <f ca="1">IFERROR(IF($B524&lt;&gt;"",VLOOKUP(IY$421,TabelleK21BI,8,FALSE),""),"")</f>
        <v/>
      </c>
      <c r="IZ524" s="4" t="str">
        <f ca="1">IFERROR(IF($B524&lt;&gt;"",VLOOKUP(IZ$421,TabelleK21BI,8,FALSE),""),"")</f>
        <v/>
      </c>
      <c r="JA524" s="4" t="str">
        <f ca="1">IFERROR(IF($B524&lt;&gt;"",VLOOKUP(JA$421,TabelleK21BI,8,FALSE),""),"")</f>
        <v/>
      </c>
      <c r="JB524" s="4" t="str">
        <f ca="1">IFERROR(IF($B524&lt;&gt;"",VLOOKUP(JB$421,TabelleK21BI,8,FALSE),""),"")</f>
        <v/>
      </c>
      <c r="JC524" s="4" t="str">
        <f ca="1">IFERROR(IF($B524&lt;&gt;"",VLOOKUP(JC$421,TabelleK21BI,8,FALSE),""),"")</f>
        <v/>
      </c>
      <c r="JD524" s="4" t="str">
        <f ca="1">IFERROR(IF($B524&lt;&gt;"",VLOOKUP(JD$421,TabelleK21BI,8,FALSE),""),"")</f>
        <v/>
      </c>
      <c r="JE524" s="4" t="str">
        <f ca="1">IFERROR(IF($B524&lt;&gt;"",VLOOKUP(JE$421,TabelleK21BI,8,FALSE),""),"")</f>
        <v/>
      </c>
      <c r="JF524" s="4" t="str">
        <f ca="1">IFERROR(IF($B524&lt;&gt;"",VLOOKUP(JF$421,TabelleK21BI,8,FALSE),""),"")</f>
        <v/>
      </c>
      <c r="JG524" s="4" t="str">
        <f ca="1">IFERROR(IF($B524&lt;&gt;"",VLOOKUP(JG$421,TabelleK21BI,8,FALSE),""),"")</f>
        <v/>
      </c>
      <c r="JH524" s="4" t="str">
        <f ca="1">IFERROR(IF($B524&lt;&gt;"",VLOOKUP(JH$421,TabelleK21BI,8,FALSE),""),"")</f>
        <v/>
      </c>
      <c r="JI524" s="4" t="str">
        <f ca="1">IFERROR(IF($B524&lt;&gt;"",VLOOKUP(JI$421,TabelleK21BI,8,FALSE),""),"")</f>
        <v/>
      </c>
      <c r="JJ524" s="4" t="str">
        <f ca="1">IFERROR(IF($B524&lt;&gt;"",VLOOKUP(JJ$421,TabelleK21BI,8,FALSE),""),"")</f>
        <v/>
      </c>
      <c r="JK524" s="4" t="str">
        <f ca="1">IFERROR(IF($B524&lt;&gt;"",VLOOKUP(JK$421,TabelleK21BI,8,FALSE),""),"")</f>
        <v/>
      </c>
      <c r="JL524" s="4" t="str">
        <f ca="1">IFERROR(IF($B524&lt;&gt;"",VLOOKUP(JL$421,TabelleK21BI,8,FALSE),""),"")</f>
        <v/>
      </c>
      <c r="JM524" s="4" t="str">
        <f ca="1">IFERROR(IF($B524&lt;&gt;"",VLOOKUP(JM$421,TabelleK21BI,8,FALSE),""),"")</f>
        <v/>
      </c>
      <c r="JN524" s="4" t="str">
        <f ca="1">IFERROR(IF($B524&lt;&gt;"",VLOOKUP(JN$421,TabelleK21BI,8,FALSE),""),"")</f>
        <v/>
      </c>
      <c r="JO524" s="4" t="str">
        <f ca="1">IFERROR(IF($B524&lt;&gt;"",VLOOKUP(JO$421,TabelleK21BI,8,FALSE),""),"")</f>
        <v/>
      </c>
      <c r="JP524" s="4" t="str">
        <f ca="1">IFERROR(IF($B524&lt;&gt;"",VLOOKUP(JP$421,TabelleK21BI,8,FALSE),""),"")</f>
        <v/>
      </c>
      <c r="JQ524" s="4" t="str">
        <f ca="1">IFERROR(IF($B524&lt;&gt;"",VLOOKUP(JQ$421,TabelleK21BI,8,FALSE),""),"")</f>
        <v/>
      </c>
      <c r="JR524" s="4" t="str">
        <f ca="1">IFERROR(IF($B524&lt;&gt;"",VLOOKUP(JR$421,TabelleK21BI,8,FALSE),""),"")</f>
        <v/>
      </c>
      <c r="JS524" s="4" t="str">
        <f ca="1">IFERROR(IF($B524&lt;&gt;"",VLOOKUP(JS$421,TabelleK21BI,8,FALSE),""),"")</f>
        <v/>
      </c>
      <c r="JT524" s="4" t="str">
        <f ca="1">IFERROR(IF($B524&lt;&gt;"",VLOOKUP(JT$421,TabelleK21BI,8,FALSE),""),"")</f>
        <v/>
      </c>
      <c r="JU524" s="4" t="str">
        <f ca="1">IFERROR(IF($B524&lt;&gt;"",VLOOKUP(JU$421,TabelleK21BI,8,FALSE),""),"")</f>
        <v/>
      </c>
      <c r="JV524" s="4" t="str">
        <f ca="1">IFERROR(IF($B524&lt;&gt;"",VLOOKUP(JV$421,TabelleK21BI,8,FALSE),""),"")</f>
        <v/>
      </c>
      <c r="JW524" s="4" t="str">
        <f ca="1">IFERROR(IF($B524&lt;&gt;"",VLOOKUP(JW$421,TabelleK21BI,8,FALSE),""),"")</f>
        <v/>
      </c>
      <c r="JX524" s="4" t="str">
        <f ca="1">IFERROR(IF($B524&lt;&gt;"",VLOOKUP(JX$421,TabelleK21BI,8,FALSE),""),"")</f>
        <v/>
      </c>
      <c r="JY524" s="4" t="str">
        <f ca="1">IFERROR(IF($B524&lt;&gt;"",VLOOKUP(JY$421,TabelleK21BI,8,FALSE),""),"")</f>
        <v/>
      </c>
      <c r="JZ524" s="4" t="str">
        <f ca="1">IFERROR(IF($B524&lt;&gt;"",VLOOKUP(JZ$421,TabelleK21BI,8,FALSE),""),"")</f>
        <v/>
      </c>
      <c r="KA524" s="4" t="str">
        <f ca="1">IFERROR(IF($B524&lt;&gt;"",VLOOKUP(KA$421,TabelleK21BI,8,FALSE),""),"")</f>
        <v/>
      </c>
      <c r="KB524" s="4" t="str">
        <f ca="1">IFERROR(IF($B524&lt;&gt;"",VLOOKUP(KB$421,TabelleK21BI,8,FALSE),""),"")</f>
        <v/>
      </c>
      <c r="KC524" s="4" t="str">
        <f ca="1">IFERROR(IF($B524&lt;&gt;"",VLOOKUP(KC$421,TabelleK21BI,8,FALSE),""),"")</f>
        <v/>
      </c>
      <c r="KD524" s="4" t="str">
        <f ca="1">IFERROR(IF($B524&lt;&gt;"",VLOOKUP(KD$421,TabelleK21BI,8,FALSE),""),"")</f>
        <v/>
      </c>
      <c r="KE524" s="4" t="str">
        <f ca="1">IFERROR(IF($B524&lt;&gt;"",VLOOKUP(KE$421,TabelleK21BI,8,FALSE),""),"")</f>
        <v/>
      </c>
      <c r="KF524" s="4" t="str">
        <f ca="1">IFERROR(IF($B524&lt;&gt;"",VLOOKUP(KF$421,TabelleK21BI,8,FALSE),""),"")</f>
        <v/>
      </c>
      <c r="KG524" s="4" t="str">
        <f ca="1">IFERROR(IF($B524&lt;&gt;"",VLOOKUP(KG$421,TabelleK21BI,8,FALSE),""),"")</f>
        <v/>
      </c>
      <c r="KH524" s="4" t="str">
        <f ca="1">IFERROR(IF($B524&lt;&gt;"",VLOOKUP(KH$421,TabelleK21BI,8,FALSE),""),"")</f>
        <v/>
      </c>
      <c r="KI524" s="4" t="str">
        <f ca="1">IFERROR(IF($B524&lt;&gt;"",VLOOKUP(KI$421,TabelleK21BI,8,FALSE),""),"")</f>
        <v/>
      </c>
      <c r="KJ524" s="4" t="str">
        <f ca="1">IFERROR(IF($B524&lt;&gt;"",VLOOKUP(KJ$421,TabelleK21BI,8,FALSE),""),"")</f>
        <v/>
      </c>
      <c r="KK524" s="4" t="str">
        <f ca="1">IFERROR(IF($B524&lt;&gt;"",VLOOKUP(KK$421,TabelleK21BI,8,FALSE),""),"")</f>
        <v/>
      </c>
      <c r="KL524" s="4" t="str">
        <f ca="1">IFERROR(IF($B524&lt;&gt;"",VLOOKUP(KL$421,TabelleK21BI,8,FALSE),""),"")</f>
        <v/>
      </c>
      <c r="KM524" s="4" t="str">
        <f ca="1">IFERROR(IF($B524&lt;&gt;"",VLOOKUP(KM$421,TabelleK21BI,8,FALSE),""),"")</f>
        <v/>
      </c>
      <c r="KN524" s="4" t="str">
        <f ca="1">IFERROR(IF($B524&lt;&gt;"",VLOOKUP(KN$421,TabelleK21BI,8,FALSE),""),"")</f>
        <v/>
      </c>
      <c r="KO524" s="4" t="str">
        <f ca="1">IFERROR(IF($B524&lt;&gt;"",VLOOKUP(KO$421,TabelleK21BI,8,FALSE),""),"")</f>
        <v/>
      </c>
      <c r="KP524" s="4" t="str">
        <f ca="1">IFERROR(IF($B524&lt;&gt;"",VLOOKUP(KP$421,TabelleK21BI,8,FALSE),""),"")</f>
        <v/>
      </c>
      <c r="KQ524" s="4" t="str">
        <f ca="1">IFERROR(IF($B524&lt;&gt;"",VLOOKUP(KQ$421,TabelleK21BI,8,FALSE),""),"")</f>
        <v/>
      </c>
      <c r="KR524" s="4" t="str">
        <f>IFERROR(VLOOKUP($KR$421,TabelleK21BI,8,FALSE),"")</f>
        <v/>
      </c>
      <c r="KS524" s="4" t="str">
        <f>IFERROR(VLOOKUP($KS$421,TabelleK21BI,8,FALSE),"")</f>
        <v/>
      </c>
    </row>
    <row r="525" spans="2:305" ht="12.75" hidden="1" customHeight="1" x14ac:dyDescent="0.2">
      <c r="B525" s="138" t="str">
        <f t="shared" ca="1" si="215"/>
        <v/>
      </c>
      <c r="C525" s="4" t="str">
        <f ca="1">IFERROR(IF($B525&lt;&gt;"",VLOOKUP(C$421,TabelleK22BI,8,FALSE),""),"")</f>
        <v/>
      </c>
      <c r="D525" s="4" t="str">
        <f ca="1">IFERROR(IF($B525&lt;&gt;"",VLOOKUP(D$421,TabelleK22BI,8,FALSE),""),"")</f>
        <v/>
      </c>
      <c r="E525" s="4" t="str">
        <f ca="1">IFERROR(IF($B525&lt;&gt;"",VLOOKUP(E$421,TabelleK22BI,8,FALSE),""),"")</f>
        <v/>
      </c>
      <c r="F525" s="4" t="str">
        <f ca="1">IFERROR(IF($B525&lt;&gt;"",VLOOKUP(F$421,TabelleK22BI,8,FALSE),""),"")</f>
        <v/>
      </c>
      <c r="G525" s="4" t="str">
        <f ca="1">IFERROR(IF($B525&lt;&gt;"",VLOOKUP(G$421,TabelleK22BI,8,FALSE),""),"")</f>
        <v/>
      </c>
      <c r="H525" s="4" t="str">
        <f ca="1">IFERROR(IF($B525&lt;&gt;"",VLOOKUP(H$421,TabelleK22BI,8,FALSE),""),"")</f>
        <v/>
      </c>
      <c r="I525" s="4" t="str">
        <f ca="1">IFERROR(IF($B525&lt;&gt;"",VLOOKUP(I$421,TabelleK22BI,8,FALSE),""),"")</f>
        <v/>
      </c>
      <c r="J525" s="4" t="str">
        <f ca="1">IFERROR(IF($B525&lt;&gt;"",VLOOKUP(J$421,TabelleK22BI,8,FALSE),""),"")</f>
        <v/>
      </c>
      <c r="K525" s="4" t="str">
        <f ca="1">IFERROR(IF($B525&lt;&gt;"",VLOOKUP(K$421,TabelleK22BI,8,FALSE),""),"")</f>
        <v/>
      </c>
      <c r="L525" s="4" t="str">
        <f ca="1">IFERROR(IF($B525&lt;&gt;"",VLOOKUP(L$421,TabelleK22BI,8,FALSE),""),"")</f>
        <v/>
      </c>
      <c r="M525" s="4" t="str">
        <f ca="1">IFERROR(IF($B525&lt;&gt;"",VLOOKUP(M$421,TabelleK22BI,8,FALSE),""),"")</f>
        <v/>
      </c>
      <c r="N525" s="4" t="str">
        <f ca="1">IFERROR(IF($B525&lt;&gt;"",VLOOKUP(N$421,TabelleK22BI,8,FALSE),""),"")</f>
        <v/>
      </c>
      <c r="O525" s="4" t="str">
        <f ca="1">IFERROR(IF($B525&lt;&gt;"",VLOOKUP(O$421,TabelleK22BI,8,FALSE),""),"")</f>
        <v/>
      </c>
      <c r="P525" s="4" t="str">
        <f ca="1">IFERROR(IF($B525&lt;&gt;"",VLOOKUP(P$421,TabelleK22BI,8,FALSE),""),"")</f>
        <v/>
      </c>
      <c r="Q525" s="4" t="str">
        <f ca="1">IFERROR(IF($B525&lt;&gt;"",VLOOKUP(Q$421,TabelleK22BI,8,FALSE),""),"")</f>
        <v/>
      </c>
      <c r="R525" s="4" t="str">
        <f ca="1">IFERROR(IF($B525&lt;&gt;"",VLOOKUP(R$421,TabelleK22BI,8,FALSE),""),"")</f>
        <v/>
      </c>
      <c r="S525" s="4" t="str">
        <f ca="1">IFERROR(IF($B525&lt;&gt;"",VLOOKUP(S$421,TabelleK22BI,8,FALSE),""),"")</f>
        <v/>
      </c>
      <c r="T525" s="4" t="str">
        <f ca="1">IFERROR(IF($B525&lt;&gt;"",VLOOKUP(T$421,TabelleK22BI,8,FALSE),""),"")</f>
        <v/>
      </c>
      <c r="U525" s="4" t="str">
        <f ca="1">IFERROR(IF($B525&lt;&gt;"",VLOOKUP(U$421,TabelleK22BI,8,FALSE),""),"")</f>
        <v/>
      </c>
      <c r="V525" s="4" t="str">
        <f ca="1">IFERROR(IF($B525&lt;&gt;"",VLOOKUP(V$421,TabelleK22BI,8,FALSE),""),"")</f>
        <v/>
      </c>
      <c r="W525" s="4" t="str">
        <f ca="1">IFERROR(IF($B525&lt;&gt;"",VLOOKUP(W$421,TabelleK22BI,8,FALSE),""),"")</f>
        <v/>
      </c>
      <c r="X525" s="4" t="str">
        <f ca="1">IFERROR(IF($B525&lt;&gt;"",VLOOKUP(X$421,TabelleK22BI,8,FALSE),""),"")</f>
        <v/>
      </c>
      <c r="Y525" s="4" t="str">
        <f ca="1">IFERROR(IF($B525&lt;&gt;"",VLOOKUP(Y$421,TabelleK22BI,8,FALSE),""),"")</f>
        <v/>
      </c>
      <c r="Z525" s="4" t="str">
        <f ca="1">IFERROR(IF($B525&lt;&gt;"",VLOOKUP(Z$421,TabelleK22BI,8,FALSE),""),"")</f>
        <v/>
      </c>
      <c r="AA525" s="4" t="str">
        <f ca="1">IFERROR(IF($B525&lt;&gt;"",VLOOKUP(AA$421,TabelleK22BI,8,FALSE),""),"")</f>
        <v/>
      </c>
      <c r="AB525" s="4" t="str">
        <f ca="1">IFERROR(IF($B525&lt;&gt;"",VLOOKUP(AB$421,TabelleK22BI,8,FALSE),""),"")</f>
        <v/>
      </c>
      <c r="AC525" s="4" t="str">
        <f ca="1">IFERROR(IF($B525&lt;&gt;"",VLOOKUP(AC$421,TabelleK22BI,8,FALSE),""),"")</f>
        <v/>
      </c>
      <c r="AD525" s="4" t="str">
        <f ca="1">IFERROR(IF($B525&lt;&gt;"",VLOOKUP(AD$421,TabelleK22BI,8,FALSE),""),"")</f>
        <v/>
      </c>
      <c r="AE525" s="4" t="str">
        <f ca="1">IFERROR(IF($B525&lt;&gt;"",VLOOKUP(AE$421,TabelleK22BI,8,FALSE),""),"")</f>
        <v/>
      </c>
      <c r="AF525" s="4" t="str">
        <f ca="1">IFERROR(IF($B525&lt;&gt;"",VLOOKUP(AF$421,TabelleK22BI,8,FALSE),""),"")</f>
        <v/>
      </c>
      <c r="AG525" s="4" t="str">
        <f ca="1">IFERROR(IF($B525&lt;&gt;"",VLOOKUP(AG$421,TabelleK22BI,8,FALSE),""),"")</f>
        <v/>
      </c>
      <c r="AH525" s="4" t="str">
        <f ca="1">IFERROR(IF($B525&lt;&gt;"",VLOOKUP(AH$421,TabelleK22BI,8,FALSE),""),"")</f>
        <v/>
      </c>
      <c r="AI525" s="4" t="str">
        <f ca="1">IFERROR(IF($B525&lt;&gt;"",VLOOKUP(AI$421,TabelleK22BI,8,FALSE),""),"")</f>
        <v/>
      </c>
      <c r="AJ525" s="4" t="str">
        <f ca="1">IFERROR(IF($B525&lt;&gt;"",VLOOKUP(AJ$421,TabelleK22BI,8,FALSE),""),"")</f>
        <v/>
      </c>
      <c r="AK525" s="4" t="str">
        <f ca="1">IFERROR(IF($B525&lt;&gt;"",VLOOKUP(AK$421,TabelleK22BI,8,FALSE),""),"")</f>
        <v/>
      </c>
      <c r="AL525" s="4" t="str">
        <f ca="1">IFERROR(IF($B525&lt;&gt;"",VLOOKUP(AL$421,TabelleK22BI,8,FALSE),""),"")</f>
        <v/>
      </c>
      <c r="AM525" s="4" t="str">
        <f ca="1">IFERROR(IF($B525&lt;&gt;"",VLOOKUP(AM$421,TabelleK22BI,8,FALSE),""),"")</f>
        <v/>
      </c>
      <c r="AN525" s="4" t="str">
        <f ca="1">IFERROR(IF($B525&lt;&gt;"",VLOOKUP(AN$421,TabelleK22BI,8,FALSE),""),"")</f>
        <v/>
      </c>
      <c r="AO525" s="4" t="str">
        <f ca="1">IFERROR(IF($B525&lt;&gt;"",VLOOKUP(AO$421,TabelleK22BI,8,FALSE),""),"")</f>
        <v/>
      </c>
      <c r="AP525" s="4" t="str">
        <f ca="1">IFERROR(IF($B525&lt;&gt;"",VLOOKUP(AP$421,TabelleK22BI,8,FALSE),""),"")</f>
        <v/>
      </c>
      <c r="AQ525" s="4" t="str">
        <f ca="1">IFERROR(IF($B525&lt;&gt;"",VLOOKUP(AQ$421,TabelleK22BI,8,FALSE),""),"")</f>
        <v/>
      </c>
      <c r="AR525" s="4" t="str">
        <f ca="1">IFERROR(IF($B525&lt;&gt;"",VLOOKUP(AR$421,TabelleK22BI,8,FALSE),""),"")</f>
        <v/>
      </c>
      <c r="AS525" s="4" t="str">
        <f ca="1">IFERROR(IF($B525&lt;&gt;"",VLOOKUP(AS$421,TabelleK22BI,8,FALSE),""),"")</f>
        <v/>
      </c>
      <c r="AT525" s="4" t="str">
        <f ca="1">IFERROR(IF($B525&lt;&gt;"",VLOOKUP(AT$421,TabelleK22BI,8,FALSE),""),"")</f>
        <v/>
      </c>
      <c r="AU525" s="4" t="str">
        <f ca="1">IFERROR(IF($B525&lt;&gt;"",VLOOKUP(AU$421,TabelleK22BI,8,FALSE),""),"")</f>
        <v/>
      </c>
      <c r="AV525" s="4" t="str">
        <f ca="1">IFERROR(IF($B525&lt;&gt;"",VLOOKUP(AV$421,TabelleK22BI,8,FALSE),""),"")</f>
        <v/>
      </c>
      <c r="AW525" s="4" t="str">
        <f ca="1">IFERROR(IF($B525&lt;&gt;"",VLOOKUP(AW$421,TabelleK22BI,8,FALSE),""),"")</f>
        <v/>
      </c>
      <c r="AX525" s="4" t="str">
        <f ca="1">IFERROR(IF($B525&lt;&gt;"",VLOOKUP(AX$421,TabelleK22BI,8,FALSE),""),"")</f>
        <v/>
      </c>
      <c r="AY525" s="4" t="str">
        <f ca="1">IFERROR(IF($B525&lt;&gt;"",VLOOKUP(AY$421,TabelleK22BI,8,FALSE),""),"")</f>
        <v/>
      </c>
      <c r="AZ525" s="4" t="str">
        <f ca="1">IFERROR(IF($B525&lt;&gt;"",VLOOKUP(AZ$421,TabelleK22BI,8,FALSE),""),"")</f>
        <v/>
      </c>
      <c r="BA525" s="4" t="str">
        <f ca="1">IFERROR(IF($B525&lt;&gt;"",VLOOKUP(BA$421,TabelleK22BI,8,FALSE),""),"")</f>
        <v/>
      </c>
      <c r="BB525" s="4" t="str">
        <f ca="1">IFERROR(IF($B525&lt;&gt;"",VLOOKUP(BB$421,TabelleK22BI,8,FALSE),""),"")</f>
        <v/>
      </c>
      <c r="BC525" s="4" t="str">
        <f ca="1">IFERROR(IF($B525&lt;&gt;"",VLOOKUP(BC$421,TabelleK22BI,8,FALSE),""),"")</f>
        <v/>
      </c>
      <c r="BD525" s="4" t="str">
        <f ca="1">IFERROR(IF($B525&lt;&gt;"",VLOOKUP(BD$421,TabelleK22BI,8,FALSE),""),"")</f>
        <v/>
      </c>
      <c r="BE525" s="4" t="str">
        <f ca="1">IFERROR(IF($B525&lt;&gt;"",VLOOKUP(BE$421,TabelleK22BI,8,FALSE),""),"")</f>
        <v/>
      </c>
      <c r="BF525" s="4" t="str">
        <f ca="1">IFERROR(IF($B525&lt;&gt;"",VLOOKUP(BF$421,TabelleK22BI,8,FALSE),""),"")</f>
        <v/>
      </c>
      <c r="BG525" s="4" t="str">
        <f ca="1">IFERROR(IF($B525&lt;&gt;"",VLOOKUP(BG$421,TabelleK22BI,8,FALSE),""),"")</f>
        <v/>
      </c>
      <c r="BH525" s="4" t="str">
        <f ca="1">IFERROR(IF($B525&lt;&gt;"",VLOOKUP(BH$421,TabelleK22BI,8,FALSE),""),"")</f>
        <v/>
      </c>
      <c r="BI525" s="4" t="str">
        <f ca="1">IFERROR(IF($B525&lt;&gt;"",VLOOKUP(BI$421,TabelleK22BI,8,FALSE),""),"")</f>
        <v/>
      </c>
      <c r="BJ525" s="4" t="str">
        <f ca="1">IFERROR(IF($B525&lt;&gt;"",VLOOKUP(BJ$421,TabelleK22BI,8,FALSE),""),"")</f>
        <v/>
      </c>
      <c r="BK525" s="4" t="str">
        <f ca="1">IFERROR(IF($B525&lt;&gt;"",VLOOKUP(BK$421,TabelleK22BI,8,FALSE),""),"")</f>
        <v/>
      </c>
      <c r="BL525" s="4" t="str">
        <f ca="1">IFERROR(IF($B525&lt;&gt;"",VLOOKUP(BL$421,TabelleK22BI,8,FALSE),""),"")</f>
        <v/>
      </c>
      <c r="BM525" s="4" t="str">
        <f ca="1">IFERROR(IF($B525&lt;&gt;"",VLOOKUP(BM$421,TabelleK22BI,8,FALSE),""),"")</f>
        <v/>
      </c>
      <c r="BN525" s="4" t="str">
        <f ca="1">IFERROR(IF($B525&lt;&gt;"",VLOOKUP(BN$421,TabelleK22BI,8,FALSE),""),"")</f>
        <v/>
      </c>
      <c r="BO525" s="4" t="str">
        <f ca="1">IFERROR(IF($B525&lt;&gt;"",VLOOKUP(BO$421,TabelleK22BI,8,FALSE),""),"")</f>
        <v/>
      </c>
      <c r="BP525" s="4" t="str">
        <f ca="1">IFERROR(IF($B525&lt;&gt;"",VLOOKUP(BP$421,TabelleK22BI,8,FALSE),""),"")</f>
        <v/>
      </c>
      <c r="BQ525" s="4" t="str">
        <f ca="1">IFERROR(IF($B525&lt;&gt;"",VLOOKUP(BQ$421,TabelleK22BI,8,FALSE),""),"")</f>
        <v/>
      </c>
      <c r="BR525" s="4" t="str">
        <f ca="1">IFERROR(IF($B525&lt;&gt;"",VLOOKUP(BR$421,TabelleK22BI,8,FALSE),""),"")</f>
        <v/>
      </c>
      <c r="BS525" s="4" t="str">
        <f ca="1">IFERROR(IF($B525&lt;&gt;"",VLOOKUP(BS$421,TabelleK22BI,8,FALSE),""),"")</f>
        <v/>
      </c>
      <c r="BT525" s="4" t="str">
        <f ca="1">IFERROR(IF($B525&lt;&gt;"",VLOOKUP(BT$421,TabelleK22BI,8,FALSE),""),"")</f>
        <v/>
      </c>
      <c r="BU525" s="4" t="str">
        <f ca="1">IFERROR(IF($B525&lt;&gt;"",VLOOKUP(BU$421,TabelleK22BI,8,FALSE),""),"")</f>
        <v/>
      </c>
      <c r="BV525" s="4" t="str">
        <f ca="1">IFERROR(IF($B525&lt;&gt;"",VLOOKUP(BV$421,TabelleK22BI,8,FALSE),""),"")</f>
        <v/>
      </c>
      <c r="BW525" s="4" t="str">
        <f ca="1">IFERROR(IF($B525&lt;&gt;"",VLOOKUP(BW$421,TabelleK22BI,8,FALSE),""),"")</f>
        <v/>
      </c>
      <c r="BX525" s="4" t="str">
        <f ca="1">IFERROR(IF($B525&lt;&gt;"",VLOOKUP(BX$421,TabelleK22BI,8,FALSE),""),"")</f>
        <v/>
      </c>
      <c r="BY525" s="4" t="str">
        <f ca="1">IFERROR(IF($B525&lt;&gt;"",VLOOKUP(BY$421,TabelleK22BI,8,FALSE),""),"")</f>
        <v/>
      </c>
      <c r="BZ525" s="4" t="str">
        <f ca="1">IFERROR(IF($B525&lt;&gt;"",VLOOKUP(BZ$421,TabelleK22BI,8,FALSE),""),"")</f>
        <v/>
      </c>
      <c r="CA525" s="4" t="str">
        <f ca="1">IFERROR(IF($B525&lt;&gt;"",VLOOKUP(CA$421,TabelleK22BI,8,FALSE),""),"")</f>
        <v/>
      </c>
      <c r="CB525" s="4" t="str">
        <f ca="1">IFERROR(IF($B525&lt;&gt;"",VLOOKUP(CB$421,TabelleK22BI,8,FALSE),""),"")</f>
        <v/>
      </c>
      <c r="CC525" s="4" t="str">
        <f ca="1">IFERROR(IF($B525&lt;&gt;"",VLOOKUP(CC$421,TabelleK22BI,8,FALSE),""),"")</f>
        <v/>
      </c>
      <c r="CD525" s="4" t="str">
        <f ca="1">IFERROR(IF($B525&lt;&gt;"",VLOOKUP(CD$421,TabelleK22BI,8,FALSE),""),"")</f>
        <v/>
      </c>
      <c r="CE525" s="4" t="str">
        <f ca="1">IFERROR(IF($B525&lt;&gt;"",VLOOKUP(CE$421,TabelleK22BI,8,FALSE),""),"")</f>
        <v/>
      </c>
      <c r="CF525" s="4" t="str">
        <f ca="1">IFERROR(IF($B525&lt;&gt;"",VLOOKUP(CF$421,TabelleK22BI,8,FALSE),""),"")</f>
        <v/>
      </c>
      <c r="CG525" s="4" t="str">
        <f ca="1">IFERROR(IF($B525&lt;&gt;"",VLOOKUP(CG$421,TabelleK22BI,8,FALSE),""),"")</f>
        <v/>
      </c>
      <c r="CH525" s="4" t="str">
        <f ca="1">IFERROR(IF($B525&lt;&gt;"",VLOOKUP(CH$421,TabelleK22BI,8,FALSE),""),"")</f>
        <v/>
      </c>
      <c r="CI525" s="4" t="str">
        <f ca="1">IFERROR(IF($B525&lt;&gt;"",VLOOKUP(CI$421,TabelleK22BI,8,FALSE),""),"")</f>
        <v/>
      </c>
      <c r="CJ525" s="4" t="str">
        <f ca="1">IFERROR(IF($B525&lt;&gt;"",VLOOKUP(CJ$421,TabelleK22BI,8,FALSE),""),"")</f>
        <v/>
      </c>
      <c r="CK525" s="4" t="str">
        <f ca="1">IFERROR(IF($B525&lt;&gt;"",VLOOKUP(CK$421,TabelleK22BI,8,FALSE),""),"")</f>
        <v/>
      </c>
      <c r="CL525" s="4" t="str">
        <f ca="1">IFERROR(IF($B525&lt;&gt;"",VLOOKUP(CL$421,TabelleK22BI,8,FALSE),""),"")</f>
        <v/>
      </c>
      <c r="CM525" s="4" t="str">
        <f ca="1">IFERROR(IF($B525&lt;&gt;"",VLOOKUP(CM$421,TabelleK22BI,8,FALSE),""),"")</f>
        <v/>
      </c>
      <c r="CN525" s="4" t="str">
        <f ca="1">IFERROR(IF($B525&lt;&gt;"",VLOOKUP(CN$421,TabelleK22BI,8,FALSE),""),"")</f>
        <v/>
      </c>
      <c r="CO525" s="4" t="str">
        <f ca="1">IFERROR(IF($B525&lt;&gt;"",VLOOKUP(CO$421,TabelleK22BI,8,FALSE),""),"")</f>
        <v/>
      </c>
      <c r="CP525" s="4" t="str">
        <f ca="1">IFERROR(IF($B525&lt;&gt;"",VLOOKUP(CP$421,TabelleK22BI,8,FALSE),""),"")</f>
        <v/>
      </c>
      <c r="CQ525" s="4" t="str">
        <f ca="1">IFERROR(IF($B525&lt;&gt;"",VLOOKUP(CQ$421,TabelleK22BI,8,FALSE),""),"")</f>
        <v/>
      </c>
      <c r="CR525" s="4" t="str">
        <f ca="1">IFERROR(IF($B525&lt;&gt;"",VLOOKUP(CR$421,TabelleK22BI,8,FALSE),""),"")</f>
        <v/>
      </c>
      <c r="CS525" s="4" t="str">
        <f ca="1">IFERROR(IF($B525&lt;&gt;"",VLOOKUP(CS$421,TabelleK22BI,8,FALSE),""),"")</f>
        <v/>
      </c>
      <c r="CT525" s="4" t="str">
        <f ca="1">IFERROR(IF($B525&lt;&gt;"",VLOOKUP(CT$421,TabelleK22BI,8,FALSE),""),"")</f>
        <v/>
      </c>
      <c r="CU525" s="4" t="str">
        <f ca="1">IFERROR(IF($B525&lt;&gt;"",VLOOKUP(CU$421,TabelleK22BI,8,FALSE),""),"")</f>
        <v/>
      </c>
      <c r="CV525" s="4" t="str">
        <f ca="1">IFERROR(IF($B525&lt;&gt;"",VLOOKUP(CV$421,TabelleK22BI,8,FALSE),""),"")</f>
        <v/>
      </c>
      <c r="CW525" s="4" t="str">
        <f ca="1">IFERROR(IF($B525&lt;&gt;"",VLOOKUP(CW$421,TabelleK22BI,8,FALSE),""),"")</f>
        <v/>
      </c>
      <c r="CX525" s="4" t="str">
        <f ca="1">IFERROR(IF($B525&lt;&gt;"",VLOOKUP(CX$421,TabelleK22BI,8,FALSE),""),"")</f>
        <v/>
      </c>
      <c r="CY525" s="4" t="str">
        <f ca="1">IFERROR(IF($B525&lt;&gt;"",VLOOKUP(CY$421,TabelleK22BI,8,FALSE),""),"")</f>
        <v/>
      </c>
      <c r="CZ525" s="4" t="str">
        <f ca="1">IFERROR(IF($B525&lt;&gt;"",VLOOKUP(CZ$421,TabelleK22BI,8,FALSE),""),"")</f>
        <v/>
      </c>
      <c r="DA525" s="4" t="str">
        <f ca="1">IFERROR(IF($B525&lt;&gt;"",VLOOKUP(DA$421,TabelleK22BI,8,FALSE),""),"")</f>
        <v/>
      </c>
      <c r="DB525" s="4" t="str">
        <f ca="1">IFERROR(IF($B525&lt;&gt;"",VLOOKUP(DB$421,TabelleK22BI,8,FALSE),""),"")</f>
        <v/>
      </c>
      <c r="DC525" s="4" t="str">
        <f ca="1">IFERROR(IF($B525&lt;&gt;"",VLOOKUP(DC$421,TabelleK22BI,8,FALSE),""),"")</f>
        <v/>
      </c>
      <c r="DD525" s="4" t="str">
        <f ca="1">IFERROR(IF($B525&lt;&gt;"",VLOOKUP(DD$421,TabelleK22BI,8,FALSE),""),"")</f>
        <v/>
      </c>
      <c r="DE525" s="4" t="str">
        <f ca="1">IFERROR(IF($B525&lt;&gt;"",VLOOKUP(DE$421,TabelleK22BI,8,FALSE),""),"")</f>
        <v/>
      </c>
      <c r="DF525" s="4" t="str">
        <f ca="1">IFERROR(IF($B525&lt;&gt;"",VLOOKUP(DF$421,TabelleK22BI,8,FALSE),""),"")</f>
        <v/>
      </c>
      <c r="DG525" s="4" t="str">
        <f ca="1">IFERROR(IF($B525&lt;&gt;"",VLOOKUP(DG$421,TabelleK22BI,8,FALSE),""),"")</f>
        <v/>
      </c>
      <c r="DH525" s="4" t="str">
        <f ca="1">IFERROR(IF($B525&lt;&gt;"",VLOOKUP(DH$421,TabelleK22BI,8,FALSE),""),"")</f>
        <v/>
      </c>
      <c r="DI525" s="4" t="str">
        <f ca="1">IFERROR(IF($B525&lt;&gt;"",VLOOKUP(DI$421,TabelleK22BI,8,FALSE),""),"")</f>
        <v/>
      </c>
      <c r="DJ525" s="4" t="str">
        <f ca="1">IFERROR(IF($B525&lt;&gt;"",VLOOKUP(DJ$421,TabelleK22BI,8,FALSE),""),"")</f>
        <v/>
      </c>
      <c r="DK525" s="4" t="str">
        <f ca="1">IFERROR(IF($B525&lt;&gt;"",VLOOKUP(DK$421,TabelleK22BI,8,FALSE),""),"")</f>
        <v/>
      </c>
      <c r="DL525" s="4" t="str">
        <f ca="1">IFERROR(IF($B525&lt;&gt;"",VLOOKUP(DL$421,TabelleK22BI,8,FALSE),""),"")</f>
        <v/>
      </c>
      <c r="DM525" s="4" t="str">
        <f ca="1">IFERROR(IF($B525&lt;&gt;"",VLOOKUP(DM$421,TabelleK22BI,8,FALSE),""),"")</f>
        <v/>
      </c>
      <c r="DN525" s="4" t="str">
        <f ca="1">IFERROR(IF($B525&lt;&gt;"",VLOOKUP(DN$421,TabelleK22BI,8,FALSE),""),"")</f>
        <v/>
      </c>
      <c r="DO525" s="4" t="str">
        <f ca="1">IFERROR(IF($B525&lt;&gt;"",VLOOKUP(DO$421,TabelleK22BI,8,FALSE),""),"")</f>
        <v/>
      </c>
      <c r="DP525" s="4" t="str">
        <f ca="1">IFERROR(IF($B525&lt;&gt;"",VLOOKUP(DP$421,TabelleK22BI,8,FALSE),""),"")</f>
        <v/>
      </c>
      <c r="DQ525" s="4" t="str">
        <f ca="1">IFERROR(IF($B525&lt;&gt;"",VLOOKUP(DQ$421,TabelleK22BI,8,FALSE),""),"")</f>
        <v/>
      </c>
      <c r="DR525" s="4" t="str">
        <f ca="1">IFERROR(IF($B525&lt;&gt;"",VLOOKUP(DR$421,TabelleK22BI,8,FALSE),""),"")</f>
        <v/>
      </c>
      <c r="DS525" s="4" t="str">
        <f ca="1">IFERROR(IF($B525&lt;&gt;"",VLOOKUP(DS$421,TabelleK22BI,8,FALSE),""),"")</f>
        <v/>
      </c>
      <c r="DT525" s="4" t="str">
        <f ca="1">IFERROR(IF($B525&lt;&gt;"",VLOOKUP(DT$421,TabelleK22BI,8,FALSE),""),"")</f>
        <v/>
      </c>
      <c r="DU525" s="4" t="str">
        <f ca="1">IFERROR(IF($B525&lt;&gt;"",VLOOKUP(DU$421,TabelleK22BI,8,FALSE),""),"")</f>
        <v/>
      </c>
      <c r="DV525" s="4" t="str">
        <f ca="1">IFERROR(IF($B525&lt;&gt;"",VLOOKUP(DV$421,TabelleK22BI,8,FALSE),""),"")</f>
        <v/>
      </c>
      <c r="DW525" s="4" t="str">
        <f ca="1">IFERROR(IF($B525&lt;&gt;"",VLOOKUP(DW$421,TabelleK22BI,8,FALSE),""),"")</f>
        <v/>
      </c>
      <c r="DX525" s="4" t="str">
        <f ca="1">IFERROR(IF($B525&lt;&gt;"",VLOOKUP(DX$421,TabelleK22BI,8,FALSE),""),"")</f>
        <v/>
      </c>
      <c r="DY525" s="4" t="str">
        <f ca="1">IFERROR(IF($B525&lt;&gt;"",VLOOKUP(DY$421,TabelleK22BI,8,FALSE),""),"")</f>
        <v/>
      </c>
      <c r="DZ525" s="4" t="str">
        <f ca="1">IFERROR(IF($B525&lt;&gt;"",VLOOKUP(DZ$421,TabelleK22BI,8,FALSE),""),"")</f>
        <v/>
      </c>
      <c r="EA525" s="4" t="str">
        <f ca="1">IFERROR(IF($B525&lt;&gt;"",VLOOKUP(EA$421,TabelleK22BI,8,FALSE),""),"")</f>
        <v/>
      </c>
      <c r="EB525" s="4" t="str">
        <f ca="1">IFERROR(IF($B525&lt;&gt;"",VLOOKUP(EB$421,TabelleK22BI,8,FALSE),""),"")</f>
        <v/>
      </c>
      <c r="EC525" s="4" t="str">
        <f ca="1">IFERROR(IF($B525&lt;&gt;"",VLOOKUP(EC$421,TabelleK22BI,8,FALSE),""),"")</f>
        <v/>
      </c>
      <c r="ED525" s="4" t="str">
        <f ca="1">IFERROR(IF($B525&lt;&gt;"",VLOOKUP(ED$421,TabelleK22BI,8,FALSE),""),"")</f>
        <v/>
      </c>
      <c r="EE525" s="4" t="str">
        <f ca="1">IFERROR(IF($B525&lt;&gt;"",VLOOKUP(EE$421,TabelleK22BI,8,FALSE),""),"")</f>
        <v/>
      </c>
      <c r="EF525" s="4" t="str">
        <f ca="1">IFERROR(IF($B525&lt;&gt;"",VLOOKUP(EF$421,TabelleK22BI,8,FALSE),""),"")</f>
        <v/>
      </c>
      <c r="EG525" s="4" t="str">
        <f ca="1">IFERROR(IF($B525&lt;&gt;"",VLOOKUP(EG$421,TabelleK22BI,8,FALSE),""),"")</f>
        <v/>
      </c>
      <c r="EH525" s="4" t="str">
        <f ca="1">IFERROR(IF($B525&lt;&gt;"",VLOOKUP(EH$421,TabelleK22BI,8,FALSE),""),"")</f>
        <v/>
      </c>
      <c r="EI525" s="4" t="str">
        <f ca="1">IFERROR(IF($B525&lt;&gt;"",VLOOKUP(EI$421,TabelleK22BI,8,FALSE),""),"")</f>
        <v/>
      </c>
      <c r="EJ525" s="4" t="str">
        <f ca="1">IFERROR(IF($B525&lt;&gt;"",VLOOKUP(EJ$421,TabelleK22BI,8,FALSE),""),"")</f>
        <v/>
      </c>
      <c r="EK525" s="4" t="str">
        <f ca="1">IFERROR(IF($B525&lt;&gt;"",VLOOKUP(EK$421,TabelleK22BI,8,FALSE),""),"")</f>
        <v/>
      </c>
      <c r="EL525" s="4" t="str">
        <f ca="1">IFERROR(IF($B525&lt;&gt;"",VLOOKUP(EL$421,TabelleK22BI,8,FALSE),""),"")</f>
        <v/>
      </c>
      <c r="EM525" s="4" t="str">
        <f ca="1">IFERROR(IF($B525&lt;&gt;"",VLOOKUP(EM$421,TabelleK22BI,8,FALSE),""),"")</f>
        <v/>
      </c>
      <c r="EN525" s="4" t="str">
        <f ca="1">IFERROR(IF($B525&lt;&gt;"",VLOOKUP(EN$421,TabelleK22BI,8,FALSE),""),"")</f>
        <v/>
      </c>
      <c r="EO525" s="4" t="str">
        <f ca="1">IFERROR(IF($B525&lt;&gt;"",VLOOKUP(EO$421,TabelleK22BI,8,FALSE),""),"")</f>
        <v/>
      </c>
      <c r="EP525" s="4" t="str">
        <f ca="1">IFERROR(IF($B525&lt;&gt;"",VLOOKUP(EP$421,TabelleK22BI,8,FALSE),""),"")</f>
        <v/>
      </c>
      <c r="EQ525" s="4" t="str">
        <f ca="1">IFERROR(IF($B525&lt;&gt;"",VLOOKUP(EQ$421,TabelleK22BI,8,FALSE),""),"")</f>
        <v/>
      </c>
      <c r="ER525" s="4" t="str">
        <f ca="1">IFERROR(IF($B525&lt;&gt;"",VLOOKUP(ER$421,TabelleK22BI,8,FALSE),""),"")</f>
        <v/>
      </c>
      <c r="ES525" s="4" t="str">
        <f ca="1">IFERROR(IF($B525&lt;&gt;"",VLOOKUP(ES$421,TabelleK22BI,8,FALSE),""),"")</f>
        <v/>
      </c>
      <c r="ET525" s="4" t="str">
        <f ca="1">IFERROR(IF($B525&lt;&gt;"",VLOOKUP(ET$421,TabelleK22BI,8,FALSE),""),"")</f>
        <v/>
      </c>
      <c r="EU525" s="4" t="str">
        <f ca="1">IFERROR(IF($B525&lt;&gt;"",VLOOKUP(EU$421,TabelleK22BI,8,FALSE),""),"")</f>
        <v/>
      </c>
      <c r="EV525" s="4" t="str">
        <f ca="1">IFERROR(IF($B525&lt;&gt;"",VLOOKUP(EV$421,TabelleK22BI,8,FALSE),""),"")</f>
        <v/>
      </c>
      <c r="EW525" s="4" t="str">
        <f ca="1">IFERROR(IF($B525&lt;&gt;"",VLOOKUP(EW$421,TabelleK22BI,8,FALSE),""),"")</f>
        <v/>
      </c>
      <c r="EX525" s="4" t="str">
        <f ca="1">IFERROR(IF($B525&lt;&gt;"",VLOOKUP(EX$421,TabelleK22BI,8,FALSE),""),"")</f>
        <v/>
      </c>
      <c r="EY525" s="4" t="str">
        <f ca="1">IFERROR(IF($B525&lt;&gt;"",VLOOKUP(EY$421,TabelleK22BI,8,FALSE),""),"")</f>
        <v/>
      </c>
      <c r="EZ525" s="4" t="str">
        <f ca="1">IFERROR(IF($B525&lt;&gt;"",VLOOKUP(EZ$421,TabelleK22BI,8,FALSE),""),"")</f>
        <v/>
      </c>
      <c r="FA525" s="4" t="str">
        <f ca="1">IFERROR(IF($B525&lt;&gt;"",VLOOKUP(FA$421,TabelleK22BI,8,FALSE),""),"")</f>
        <v/>
      </c>
      <c r="FB525" s="4" t="str">
        <f ca="1">IFERROR(IF($B525&lt;&gt;"",VLOOKUP(FB$421,TabelleK22BI,8,FALSE),""),"")</f>
        <v/>
      </c>
      <c r="FC525" s="4" t="str">
        <f ca="1">IFERROR(IF($B525&lt;&gt;"",VLOOKUP(FC$421,TabelleK22BI,8,FALSE),""),"")</f>
        <v/>
      </c>
      <c r="FD525" s="4" t="str">
        <f ca="1">IFERROR(IF($B525&lt;&gt;"",VLOOKUP(FD$421,TabelleK22BI,8,FALSE),""),"")</f>
        <v/>
      </c>
      <c r="FE525" s="4" t="str">
        <f ca="1">IFERROR(IF($B525&lt;&gt;"",VLOOKUP(FE$421,TabelleK22BI,8,FALSE),""),"")</f>
        <v/>
      </c>
      <c r="FF525" s="4" t="str">
        <f ca="1">IFERROR(IF($B525&lt;&gt;"",VLOOKUP(FF$421,TabelleK22BI,8,FALSE),""),"")</f>
        <v/>
      </c>
      <c r="FG525" s="4" t="str">
        <f ca="1">IFERROR(IF($B525&lt;&gt;"",VLOOKUP(FG$421,TabelleK22BI,8,FALSE),""),"")</f>
        <v/>
      </c>
      <c r="FH525" s="4" t="str">
        <f ca="1">IFERROR(IF($B525&lt;&gt;"",VLOOKUP(FH$421,TabelleK22BI,8,FALSE),""),"")</f>
        <v/>
      </c>
      <c r="FI525" s="4" t="str">
        <f ca="1">IFERROR(IF($B525&lt;&gt;"",VLOOKUP(FI$421,TabelleK22BI,8,FALSE),""),"")</f>
        <v/>
      </c>
      <c r="FJ525" s="4" t="str">
        <f ca="1">IFERROR(IF($B525&lt;&gt;"",VLOOKUP(FJ$421,TabelleK22BI,8,FALSE),""),"")</f>
        <v/>
      </c>
      <c r="FK525" s="4" t="str">
        <f ca="1">IFERROR(IF($B525&lt;&gt;"",VLOOKUP(FK$421,TabelleK22BI,8,FALSE),""),"")</f>
        <v/>
      </c>
      <c r="FL525" s="4" t="str">
        <f ca="1">IFERROR(IF($B525&lt;&gt;"",VLOOKUP(FL$421,TabelleK22BI,8,FALSE),""),"")</f>
        <v/>
      </c>
      <c r="FM525" s="4" t="str">
        <f ca="1">IFERROR(IF($B525&lt;&gt;"",VLOOKUP(FM$421,TabelleK22BI,8,FALSE),""),"")</f>
        <v/>
      </c>
      <c r="FN525" s="4" t="str">
        <f ca="1">IFERROR(IF($B525&lt;&gt;"",VLOOKUP(FN$421,TabelleK22BI,8,FALSE),""),"")</f>
        <v/>
      </c>
      <c r="FO525" s="4" t="str">
        <f ca="1">IFERROR(IF($B525&lt;&gt;"",VLOOKUP(FO$421,TabelleK22BI,8,FALSE),""),"")</f>
        <v/>
      </c>
      <c r="FP525" s="4" t="str">
        <f ca="1">IFERROR(IF($B525&lt;&gt;"",VLOOKUP(FP$421,TabelleK22BI,8,FALSE),""),"")</f>
        <v/>
      </c>
      <c r="FQ525" s="4" t="str">
        <f ca="1">IFERROR(IF($B525&lt;&gt;"",VLOOKUP(FQ$421,TabelleK22BI,8,FALSE),""),"")</f>
        <v/>
      </c>
      <c r="FR525" s="4" t="str">
        <f ca="1">IFERROR(IF($B525&lt;&gt;"",VLOOKUP(FR$421,TabelleK22BI,8,FALSE),""),"")</f>
        <v/>
      </c>
      <c r="FS525" s="4" t="str">
        <f ca="1">IFERROR(IF($B525&lt;&gt;"",VLOOKUP(FS$421,TabelleK22BI,8,FALSE),""),"")</f>
        <v/>
      </c>
      <c r="FT525" s="4" t="str">
        <f ca="1">IFERROR(IF($B525&lt;&gt;"",VLOOKUP(FT$421,TabelleK22BI,8,FALSE),""),"")</f>
        <v/>
      </c>
      <c r="FU525" s="4" t="str">
        <f ca="1">IFERROR(IF($B525&lt;&gt;"",VLOOKUP(FU$421,TabelleK22BI,8,FALSE),""),"")</f>
        <v/>
      </c>
      <c r="FV525" s="4" t="str">
        <f ca="1">IFERROR(IF($B525&lt;&gt;"",VLOOKUP(FV$421,TabelleK22BI,8,FALSE),""),"")</f>
        <v/>
      </c>
      <c r="FW525" s="4" t="str">
        <f ca="1">IFERROR(IF($B525&lt;&gt;"",VLOOKUP(FW$421,TabelleK22BI,8,FALSE),""),"")</f>
        <v/>
      </c>
      <c r="FX525" s="4" t="str">
        <f ca="1">IFERROR(IF($B525&lt;&gt;"",VLOOKUP(FX$421,TabelleK22BI,8,FALSE),""),"")</f>
        <v/>
      </c>
      <c r="FY525" s="4" t="str">
        <f ca="1">IFERROR(IF($B525&lt;&gt;"",VLOOKUP(FY$421,TabelleK22BI,8,FALSE),""),"")</f>
        <v/>
      </c>
      <c r="FZ525" s="4" t="str">
        <f ca="1">IFERROR(IF($B525&lt;&gt;"",VLOOKUP(FZ$421,TabelleK22BI,8,FALSE),""),"")</f>
        <v/>
      </c>
      <c r="GA525" s="4" t="str">
        <f ca="1">IFERROR(IF($B525&lt;&gt;"",VLOOKUP(GA$421,TabelleK22BI,8,FALSE),""),"")</f>
        <v/>
      </c>
      <c r="GB525" s="4" t="str">
        <f ca="1">IFERROR(IF($B525&lt;&gt;"",VLOOKUP(GB$421,TabelleK22BI,8,FALSE),""),"")</f>
        <v/>
      </c>
      <c r="GC525" s="4" t="str">
        <f ca="1">IFERROR(IF($B525&lt;&gt;"",VLOOKUP(GC$421,TabelleK22BI,8,FALSE),""),"")</f>
        <v/>
      </c>
      <c r="GD525" s="4" t="str">
        <f ca="1">IFERROR(IF($B525&lt;&gt;"",VLOOKUP(GD$421,TabelleK22BI,8,FALSE),""),"")</f>
        <v/>
      </c>
      <c r="GE525" s="4" t="str">
        <f ca="1">IFERROR(IF($B525&lt;&gt;"",VLOOKUP(GE$421,TabelleK22BI,8,FALSE),""),"")</f>
        <v/>
      </c>
      <c r="GF525" s="4" t="str">
        <f ca="1">IFERROR(IF($B525&lt;&gt;"",VLOOKUP(GF$421,TabelleK22BI,8,FALSE),""),"")</f>
        <v/>
      </c>
      <c r="GG525" s="4" t="str">
        <f ca="1">IFERROR(IF($B525&lt;&gt;"",VLOOKUP(GG$421,TabelleK22BI,8,FALSE),""),"")</f>
        <v/>
      </c>
      <c r="GH525" s="4" t="str">
        <f ca="1">IFERROR(IF($B525&lt;&gt;"",VLOOKUP(GH$421,TabelleK22BI,8,FALSE),""),"")</f>
        <v/>
      </c>
      <c r="GI525" s="4" t="str">
        <f ca="1">IFERROR(IF($B525&lt;&gt;"",VLOOKUP(GI$421,TabelleK22BI,8,FALSE),""),"")</f>
        <v/>
      </c>
      <c r="GJ525" s="4" t="str">
        <f ca="1">IFERROR(IF($B525&lt;&gt;"",VLOOKUP(GJ$421,TabelleK22BI,8,FALSE),""),"")</f>
        <v/>
      </c>
      <c r="GK525" s="4" t="str">
        <f ca="1">IFERROR(IF($B525&lt;&gt;"",VLOOKUP(GK$421,TabelleK22BI,8,FALSE),""),"")</f>
        <v/>
      </c>
      <c r="GL525" s="4" t="str">
        <f ca="1">IFERROR(IF($B525&lt;&gt;"",VLOOKUP(GL$421,TabelleK22BI,8,FALSE),""),"")</f>
        <v/>
      </c>
      <c r="GM525" s="4" t="str">
        <f ca="1">IFERROR(IF($B525&lt;&gt;"",VLOOKUP(GM$421,TabelleK22BI,8,FALSE),""),"")</f>
        <v/>
      </c>
      <c r="GN525" s="4" t="str">
        <f ca="1">IFERROR(IF($B525&lt;&gt;"",VLOOKUP(GN$421,TabelleK22BI,8,FALSE),""),"")</f>
        <v/>
      </c>
      <c r="GO525" s="4" t="str">
        <f ca="1">IFERROR(IF($B525&lt;&gt;"",VLOOKUP(GO$421,TabelleK22BI,8,FALSE),""),"")</f>
        <v/>
      </c>
      <c r="GP525" s="4" t="str">
        <f ca="1">IFERROR(IF($B525&lt;&gt;"",VLOOKUP(GP$421,TabelleK22BI,8,FALSE),""),"")</f>
        <v/>
      </c>
      <c r="GQ525" s="4" t="str">
        <f ca="1">IFERROR(IF($B525&lt;&gt;"",VLOOKUP(GQ$421,TabelleK22BI,8,FALSE),""),"")</f>
        <v/>
      </c>
      <c r="GR525" s="4" t="str">
        <f ca="1">IFERROR(IF($B525&lt;&gt;"",VLOOKUP(GR$421,TabelleK22BI,8,FALSE),""),"")</f>
        <v/>
      </c>
      <c r="GS525" s="4" t="str">
        <f ca="1">IFERROR(IF($B525&lt;&gt;"",VLOOKUP(GS$421,TabelleK22BI,8,FALSE),""),"")</f>
        <v/>
      </c>
      <c r="GT525" s="4" t="str">
        <f ca="1">IFERROR(IF($B525&lt;&gt;"",VLOOKUP(GT$421,TabelleK22BI,8,FALSE),""),"")</f>
        <v/>
      </c>
      <c r="GU525" s="4" t="str">
        <f ca="1">IFERROR(IF($B525&lt;&gt;"",VLOOKUP(GU$421,TabelleK22BI,8,FALSE),""),"")</f>
        <v/>
      </c>
      <c r="GV525" s="4" t="str">
        <f ca="1">IFERROR(IF($B525&lt;&gt;"",VLOOKUP(GV$421,TabelleK22BI,8,FALSE),""),"")</f>
        <v/>
      </c>
      <c r="GW525" s="4" t="str">
        <f ca="1">IFERROR(IF($B525&lt;&gt;"",VLOOKUP(GW$421,TabelleK22BI,8,FALSE),""),"")</f>
        <v/>
      </c>
      <c r="GX525" s="4" t="str">
        <f ca="1">IFERROR(IF($B525&lt;&gt;"",VLOOKUP(GX$421,TabelleK22BI,8,FALSE),""),"")</f>
        <v/>
      </c>
      <c r="GY525" s="4" t="str">
        <f ca="1">IFERROR(IF($B525&lt;&gt;"",VLOOKUP(GY$421,TabelleK22BI,8,FALSE),""),"")</f>
        <v/>
      </c>
      <c r="GZ525" s="4" t="str">
        <f ca="1">IFERROR(IF($B525&lt;&gt;"",VLOOKUP(GZ$421,TabelleK22BI,8,FALSE),""),"")</f>
        <v/>
      </c>
      <c r="HA525" s="4" t="str">
        <f ca="1">IFERROR(IF($B525&lt;&gt;"",VLOOKUP(HA$421,TabelleK22BI,8,FALSE),""),"")</f>
        <v/>
      </c>
      <c r="HB525" s="4" t="str">
        <f ca="1">IFERROR(IF($B525&lt;&gt;"",VLOOKUP(HB$421,TabelleK22BI,8,FALSE),""),"")</f>
        <v/>
      </c>
      <c r="HC525" s="4" t="str">
        <f ca="1">IFERROR(IF($B525&lt;&gt;"",VLOOKUP(HC$421,TabelleK22BI,8,FALSE),""),"")</f>
        <v/>
      </c>
      <c r="HD525" s="4" t="str">
        <f ca="1">IFERROR(IF($B525&lt;&gt;"",VLOOKUP(HD$421,TabelleK22BI,8,FALSE),""),"")</f>
        <v/>
      </c>
      <c r="HE525" s="4" t="str">
        <f ca="1">IFERROR(IF($B525&lt;&gt;"",VLOOKUP(HE$421,TabelleK22BI,8,FALSE),""),"")</f>
        <v/>
      </c>
      <c r="HF525" s="4" t="str">
        <f ca="1">IFERROR(IF($B525&lt;&gt;"",VLOOKUP(HF$421,TabelleK22BI,8,FALSE),""),"")</f>
        <v/>
      </c>
      <c r="HG525" s="4" t="str">
        <f ca="1">IFERROR(IF($B525&lt;&gt;"",VLOOKUP(HG$421,TabelleK22BI,8,FALSE),""),"")</f>
        <v/>
      </c>
      <c r="HH525" s="4" t="str">
        <f ca="1">IFERROR(IF($B525&lt;&gt;"",VLOOKUP(HH$421,TabelleK22BI,8,FALSE),""),"")</f>
        <v/>
      </c>
      <c r="HI525" s="4" t="str">
        <f ca="1">IFERROR(IF($B525&lt;&gt;"",VLOOKUP(HI$421,TabelleK22BI,8,FALSE),""),"")</f>
        <v/>
      </c>
      <c r="HJ525" s="4" t="str">
        <f ca="1">IFERROR(IF($B525&lt;&gt;"",VLOOKUP(HJ$421,TabelleK22BI,8,FALSE),""),"")</f>
        <v/>
      </c>
      <c r="HK525" s="4" t="str">
        <f ca="1">IFERROR(IF($B525&lt;&gt;"",VLOOKUP(HK$421,TabelleK22BI,8,FALSE),""),"")</f>
        <v/>
      </c>
      <c r="HL525" s="4" t="str">
        <f ca="1">IFERROR(IF($B525&lt;&gt;"",VLOOKUP(HL$421,TabelleK22BI,8,FALSE),""),"")</f>
        <v/>
      </c>
      <c r="HM525" s="4" t="str">
        <f ca="1">IFERROR(IF($B525&lt;&gt;"",VLOOKUP(HM$421,TabelleK22BI,8,FALSE),""),"")</f>
        <v/>
      </c>
      <c r="HN525" s="4" t="str">
        <f ca="1">IFERROR(IF($B525&lt;&gt;"",VLOOKUP(HN$421,TabelleK22BI,8,FALSE),""),"")</f>
        <v/>
      </c>
      <c r="HO525" s="4" t="str">
        <f ca="1">IFERROR(IF($B525&lt;&gt;"",VLOOKUP(HO$421,TabelleK22BI,8,FALSE),""),"")</f>
        <v/>
      </c>
      <c r="HP525" s="4" t="str">
        <f ca="1">IFERROR(IF($B525&lt;&gt;"",VLOOKUP(HP$421,TabelleK22BI,8,FALSE),""),"")</f>
        <v/>
      </c>
      <c r="HQ525" s="4" t="str">
        <f ca="1">IFERROR(IF($B525&lt;&gt;"",VLOOKUP(HQ$421,TabelleK22BI,8,FALSE),""),"")</f>
        <v/>
      </c>
      <c r="HR525" s="4" t="str">
        <f ca="1">IFERROR(IF($B525&lt;&gt;"",VLOOKUP(HR$421,TabelleK22BI,8,FALSE),""),"")</f>
        <v/>
      </c>
      <c r="HS525" s="4" t="str">
        <f ca="1">IFERROR(IF($B525&lt;&gt;"",VLOOKUP(HS$421,TabelleK22BI,8,FALSE),""),"")</f>
        <v/>
      </c>
      <c r="HT525" s="4" t="str">
        <f ca="1">IFERROR(IF($B525&lt;&gt;"",VLOOKUP(HT$421,TabelleK22BI,8,FALSE),""),"")</f>
        <v/>
      </c>
      <c r="HU525" s="4" t="str">
        <f ca="1">IFERROR(IF($B525&lt;&gt;"",VLOOKUP(HU$421,TabelleK22BI,8,FALSE),""),"")</f>
        <v/>
      </c>
      <c r="HV525" s="4" t="str">
        <f ca="1">IFERROR(IF($B525&lt;&gt;"",VLOOKUP(HV$421,TabelleK22BI,8,FALSE),""),"")</f>
        <v/>
      </c>
      <c r="HW525" s="4" t="str">
        <f ca="1">IFERROR(IF($B525&lt;&gt;"",VLOOKUP(HW$421,TabelleK22BI,8,FALSE),""),"")</f>
        <v/>
      </c>
      <c r="HX525" s="4" t="str">
        <f ca="1">IFERROR(IF($B525&lt;&gt;"",VLOOKUP(HX$421,TabelleK22BI,8,FALSE),""),"")</f>
        <v/>
      </c>
      <c r="HY525" s="4" t="str">
        <f ca="1">IFERROR(IF($B525&lt;&gt;"",VLOOKUP(HY$421,TabelleK22BI,8,FALSE),""),"")</f>
        <v/>
      </c>
      <c r="HZ525" s="4" t="str">
        <f ca="1">IFERROR(IF($B525&lt;&gt;"",VLOOKUP(HZ$421,TabelleK22BI,8,FALSE),""),"")</f>
        <v/>
      </c>
      <c r="IA525" s="4" t="str">
        <f ca="1">IFERROR(IF($B525&lt;&gt;"",VLOOKUP(IA$421,TabelleK22BI,8,FALSE),""),"")</f>
        <v/>
      </c>
      <c r="IB525" s="4" t="str">
        <f ca="1">IFERROR(IF($B525&lt;&gt;"",VLOOKUP(IB$421,TabelleK22BI,8,FALSE),""),"")</f>
        <v/>
      </c>
      <c r="IC525" s="4" t="str">
        <f ca="1">IFERROR(IF($B525&lt;&gt;"",VLOOKUP(IC$421,TabelleK22BI,8,FALSE),""),"")</f>
        <v/>
      </c>
      <c r="ID525" s="4" t="str">
        <f ca="1">IFERROR(IF($B525&lt;&gt;"",VLOOKUP(ID$421,TabelleK22BI,8,FALSE),""),"")</f>
        <v/>
      </c>
      <c r="IE525" s="4" t="str">
        <f ca="1">IFERROR(IF($B525&lt;&gt;"",VLOOKUP(IE$421,TabelleK22BI,8,FALSE),""),"")</f>
        <v/>
      </c>
      <c r="IF525" s="4" t="str">
        <f ca="1">IFERROR(IF($B525&lt;&gt;"",VLOOKUP(IF$421,TabelleK22BI,8,FALSE),""),"")</f>
        <v/>
      </c>
      <c r="IG525" s="4" t="str">
        <f ca="1">IFERROR(IF($B525&lt;&gt;"",VLOOKUP(IG$421,TabelleK22BI,8,FALSE),""),"")</f>
        <v/>
      </c>
      <c r="IH525" s="4" t="str">
        <f ca="1">IFERROR(IF($B525&lt;&gt;"",VLOOKUP(IH$421,TabelleK22BI,8,FALSE),""),"")</f>
        <v/>
      </c>
      <c r="II525" s="4" t="str">
        <f ca="1">IFERROR(IF($B525&lt;&gt;"",VLOOKUP(II$421,TabelleK22BI,8,FALSE),""),"")</f>
        <v/>
      </c>
      <c r="IJ525" s="4" t="str">
        <f ca="1">IFERROR(IF($B525&lt;&gt;"",VLOOKUP(IJ$421,TabelleK22BI,8,FALSE),""),"")</f>
        <v/>
      </c>
      <c r="IK525" s="4" t="str">
        <f ca="1">IFERROR(IF($B525&lt;&gt;"",VLOOKUP(IK$421,TabelleK22BI,8,FALSE),""),"")</f>
        <v/>
      </c>
      <c r="IL525" s="4" t="str">
        <f ca="1">IFERROR(IF($B525&lt;&gt;"",VLOOKUP(IL$421,TabelleK22BI,8,FALSE),""),"")</f>
        <v/>
      </c>
      <c r="IM525" s="4" t="str">
        <f ca="1">IFERROR(IF($B525&lt;&gt;"",VLOOKUP(IM$421,TabelleK22BI,8,FALSE),""),"")</f>
        <v/>
      </c>
      <c r="IN525" s="4" t="str">
        <f ca="1">IFERROR(IF($B525&lt;&gt;"",VLOOKUP(IN$421,TabelleK22BI,8,FALSE),""),"")</f>
        <v/>
      </c>
      <c r="IO525" s="4" t="str">
        <f ca="1">IFERROR(IF($B525&lt;&gt;"",VLOOKUP(IO$421,TabelleK22BI,8,FALSE),""),"")</f>
        <v/>
      </c>
      <c r="IP525" s="4" t="str">
        <f ca="1">IFERROR(IF($B525&lt;&gt;"",VLOOKUP(IP$421,TabelleK22BI,8,FALSE),""),"")</f>
        <v/>
      </c>
      <c r="IQ525" s="4" t="str">
        <f ca="1">IFERROR(IF($B525&lt;&gt;"",VLOOKUP(IQ$421,TabelleK22BI,8,FALSE),""),"")</f>
        <v/>
      </c>
      <c r="IR525" s="4" t="str">
        <f ca="1">IFERROR(IF($B525&lt;&gt;"",VLOOKUP(IR$421,TabelleK22BI,8,FALSE),""),"")</f>
        <v/>
      </c>
      <c r="IS525" s="4" t="str">
        <f ca="1">IFERROR(IF($B525&lt;&gt;"",VLOOKUP(IS$421,TabelleK22BI,8,FALSE),""),"")</f>
        <v/>
      </c>
      <c r="IT525" s="4" t="str">
        <f ca="1">IFERROR(IF($B525&lt;&gt;"",VLOOKUP(IT$421,TabelleK22BI,8,FALSE),""),"")</f>
        <v/>
      </c>
      <c r="IU525" s="4" t="str">
        <f ca="1">IFERROR(IF($B525&lt;&gt;"",VLOOKUP(IU$421,TabelleK22BI,8,FALSE),""),"")</f>
        <v/>
      </c>
      <c r="IV525" s="4" t="str">
        <f ca="1">IFERROR(IF($B525&lt;&gt;"",VLOOKUP(IV$421,TabelleK22BI,8,FALSE),""),"")</f>
        <v/>
      </c>
      <c r="IW525" s="4" t="str">
        <f ca="1">IFERROR(IF($B525&lt;&gt;"",VLOOKUP(IW$421,TabelleK22BI,8,FALSE),""),"")</f>
        <v/>
      </c>
      <c r="IX525" s="4" t="str">
        <f ca="1">IFERROR(IF($B525&lt;&gt;"",VLOOKUP(IX$421,TabelleK22BI,8,FALSE),""),"")</f>
        <v/>
      </c>
      <c r="IY525" s="4" t="str">
        <f ca="1">IFERROR(IF($B525&lt;&gt;"",VLOOKUP(IY$421,TabelleK22BI,8,FALSE),""),"")</f>
        <v/>
      </c>
      <c r="IZ525" s="4" t="str">
        <f ca="1">IFERROR(IF($B525&lt;&gt;"",VLOOKUP(IZ$421,TabelleK22BI,8,FALSE),""),"")</f>
        <v/>
      </c>
      <c r="JA525" s="4" t="str">
        <f ca="1">IFERROR(IF($B525&lt;&gt;"",VLOOKUP(JA$421,TabelleK22BI,8,FALSE),""),"")</f>
        <v/>
      </c>
      <c r="JB525" s="4" t="str">
        <f ca="1">IFERROR(IF($B525&lt;&gt;"",VLOOKUP(JB$421,TabelleK22BI,8,FALSE),""),"")</f>
        <v/>
      </c>
      <c r="JC525" s="4" t="str">
        <f ca="1">IFERROR(IF($B525&lt;&gt;"",VLOOKUP(JC$421,TabelleK22BI,8,FALSE),""),"")</f>
        <v/>
      </c>
      <c r="JD525" s="4" t="str">
        <f ca="1">IFERROR(IF($B525&lt;&gt;"",VLOOKUP(JD$421,TabelleK22BI,8,FALSE),""),"")</f>
        <v/>
      </c>
      <c r="JE525" s="4" t="str">
        <f ca="1">IFERROR(IF($B525&lt;&gt;"",VLOOKUP(JE$421,TabelleK22BI,8,FALSE),""),"")</f>
        <v/>
      </c>
      <c r="JF525" s="4" t="str">
        <f ca="1">IFERROR(IF($B525&lt;&gt;"",VLOOKUP(JF$421,TabelleK22BI,8,FALSE),""),"")</f>
        <v/>
      </c>
      <c r="JG525" s="4" t="str">
        <f ca="1">IFERROR(IF($B525&lt;&gt;"",VLOOKUP(JG$421,TabelleK22BI,8,FALSE),""),"")</f>
        <v/>
      </c>
      <c r="JH525" s="4" t="str">
        <f ca="1">IFERROR(IF($B525&lt;&gt;"",VLOOKUP(JH$421,TabelleK22BI,8,FALSE),""),"")</f>
        <v/>
      </c>
      <c r="JI525" s="4" t="str">
        <f ca="1">IFERROR(IF($B525&lt;&gt;"",VLOOKUP(JI$421,TabelleK22BI,8,FALSE),""),"")</f>
        <v/>
      </c>
      <c r="JJ525" s="4" t="str">
        <f ca="1">IFERROR(IF($B525&lt;&gt;"",VLOOKUP(JJ$421,TabelleK22BI,8,FALSE),""),"")</f>
        <v/>
      </c>
      <c r="JK525" s="4" t="str">
        <f ca="1">IFERROR(IF($B525&lt;&gt;"",VLOOKUP(JK$421,TabelleK22BI,8,FALSE),""),"")</f>
        <v/>
      </c>
      <c r="JL525" s="4" t="str">
        <f ca="1">IFERROR(IF($B525&lt;&gt;"",VLOOKUP(JL$421,TabelleK22BI,8,FALSE),""),"")</f>
        <v/>
      </c>
      <c r="JM525" s="4" t="str">
        <f ca="1">IFERROR(IF($B525&lt;&gt;"",VLOOKUP(JM$421,TabelleK22BI,8,FALSE),""),"")</f>
        <v/>
      </c>
      <c r="JN525" s="4" t="str">
        <f ca="1">IFERROR(IF($B525&lt;&gt;"",VLOOKUP(JN$421,TabelleK22BI,8,FALSE),""),"")</f>
        <v/>
      </c>
      <c r="JO525" s="4" t="str">
        <f ca="1">IFERROR(IF($B525&lt;&gt;"",VLOOKUP(JO$421,TabelleK22BI,8,FALSE),""),"")</f>
        <v/>
      </c>
      <c r="JP525" s="4" t="str">
        <f ca="1">IFERROR(IF($B525&lt;&gt;"",VLOOKUP(JP$421,TabelleK22BI,8,FALSE),""),"")</f>
        <v/>
      </c>
      <c r="JQ525" s="4" t="str">
        <f ca="1">IFERROR(IF($B525&lt;&gt;"",VLOOKUP(JQ$421,TabelleK22BI,8,FALSE),""),"")</f>
        <v/>
      </c>
      <c r="JR525" s="4" t="str">
        <f ca="1">IFERROR(IF($B525&lt;&gt;"",VLOOKUP(JR$421,TabelleK22BI,8,FALSE),""),"")</f>
        <v/>
      </c>
      <c r="JS525" s="4" t="str">
        <f ca="1">IFERROR(IF($B525&lt;&gt;"",VLOOKUP(JS$421,TabelleK22BI,8,FALSE),""),"")</f>
        <v/>
      </c>
      <c r="JT525" s="4" t="str">
        <f ca="1">IFERROR(IF($B525&lt;&gt;"",VLOOKUP(JT$421,TabelleK22BI,8,FALSE),""),"")</f>
        <v/>
      </c>
      <c r="JU525" s="4" t="str">
        <f ca="1">IFERROR(IF($B525&lt;&gt;"",VLOOKUP(JU$421,TabelleK22BI,8,FALSE),""),"")</f>
        <v/>
      </c>
      <c r="JV525" s="4" t="str">
        <f ca="1">IFERROR(IF($B525&lt;&gt;"",VLOOKUP(JV$421,TabelleK22BI,8,FALSE),""),"")</f>
        <v/>
      </c>
      <c r="JW525" s="4" t="str">
        <f ca="1">IFERROR(IF($B525&lt;&gt;"",VLOOKUP(JW$421,TabelleK22BI,8,FALSE),""),"")</f>
        <v/>
      </c>
      <c r="JX525" s="4" t="str">
        <f ca="1">IFERROR(IF($B525&lt;&gt;"",VLOOKUP(JX$421,TabelleK22BI,8,FALSE),""),"")</f>
        <v/>
      </c>
      <c r="JY525" s="4" t="str">
        <f ca="1">IFERROR(IF($B525&lt;&gt;"",VLOOKUP(JY$421,TabelleK22BI,8,FALSE),""),"")</f>
        <v/>
      </c>
      <c r="JZ525" s="4" t="str">
        <f ca="1">IFERROR(IF($B525&lt;&gt;"",VLOOKUP(JZ$421,TabelleK22BI,8,FALSE),""),"")</f>
        <v/>
      </c>
      <c r="KA525" s="4" t="str">
        <f ca="1">IFERROR(IF($B525&lt;&gt;"",VLOOKUP(KA$421,TabelleK22BI,8,FALSE),""),"")</f>
        <v/>
      </c>
      <c r="KB525" s="4" t="str">
        <f ca="1">IFERROR(IF($B525&lt;&gt;"",VLOOKUP(KB$421,TabelleK22BI,8,FALSE),""),"")</f>
        <v/>
      </c>
      <c r="KC525" s="4" t="str">
        <f ca="1">IFERROR(IF($B525&lt;&gt;"",VLOOKUP(KC$421,TabelleK22BI,8,FALSE),""),"")</f>
        <v/>
      </c>
      <c r="KD525" s="4" t="str">
        <f ca="1">IFERROR(IF($B525&lt;&gt;"",VLOOKUP(KD$421,TabelleK22BI,8,FALSE),""),"")</f>
        <v/>
      </c>
      <c r="KE525" s="4" t="str">
        <f ca="1">IFERROR(IF($B525&lt;&gt;"",VLOOKUP(KE$421,TabelleK22BI,8,FALSE),""),"")</f>
        <v/>
      </c>
      <c r="KF525" s="4" t="str">
        <f ca="1">IFERROR(IF($B525&lt;&gt;"",VLOOKUP(KF$421,TabelleK22BI,8,FALSE),""),"")</f>
        <v/>
      </c>
      <c r="KG525" s="4" t="str">
        <f ca="1">IFERROR(IF($B525&lt;&gt;"",VLOOKUP(KG$421,TabelleK22BI,8,FALSE),""),"")</f>
        <v/>
      </c>
      <c r="KH525" s="4" t="str">
        <f ca="1">IFERROR(IF($B525&lt;&gt;"",VLOOKUP(KH$421,TabelleK22BI,8,FALSE),""),"")</f>
        <v/>
      </c>
      <c r="KI525" s="4" t="str">
        <f ca="1">IFERROR(IF($B525&lt;&gt;"",VLOOKUP(KI$421,TabelleK22BI,8,FALSE),""),"")</f>
        <v/>
      </c>
      <c r="KJ525" s="4" t="str">
        <f ca="1">IFERROR(IF($B525&lt;&gt;"",VLOOKUP(KJ$421,TabelleK22BI,8,FALSE),""),"")</f>
        <v/>
      </c>
      <c r="KK525" s="4" t="str">
        <f ca="1">IFERROR(IF($B525&lt;&gt;"",VLOOKUP(KK$421,TabelleK22BI,8,FALSE),""),"")</f>
        <v/>
      </c>
      <c r="KL525" s="4" t="str">
        <f ca="1">IFERROR(IF($B525&lt;&gt;"",VLOOKUP(KL$421,TabelleK22BI,8,FALSE),""),"")</f>
        <v/>
      </c>
      <c r="KM525" s="4" t="str">
        <f ca="1">IFERROR(IF($B525&lt;&gt;"",VLOOKUP(KM$421,TabelleK22BI,8,FALSE),""),"")</f>
        <v/>
      </c>
      <c r="KN525" s="4" t="str">
        <f ca="1">IFERROR(IF($B525&lt;&gt;"",VLOOKUP(KN$421,TabelleK22BI,8,FALSE),""),"")</f>
        <v/>
      </c>
      <c r="KO525" s="4" t="str">
        <f ca="1">IFERROR(IF($B525&lt;&gt;"",VLOOKUP(KO$421,TabelleK22BI,8,FALSE),""),"")</f>
        <v/>
      </c>
      <c r="KP525" s="4" t="str">
        <f ca="1">IFERROR(IF($B525&lt;&gt;"",VLOOKUP(KP$421,TabelleK22BI,8,FALSE),""),"")</f>
        <v/>
      </c>
      <c r="KQ525" s="4" t="str">
        <f ca="1">IFERROR(IF($B525&lt;&gt;"",VLOOKUP(KQ$421,TabelleK22BI,8,FALSE),""),"")</f>
        <v/>
      </c>
      <c r="KR525" s="4" t="str">
        <f>IFERROR(VLOOKUP($KR$421,TabelleK22BI,8,FALSE),"")</f>
        <v/>
      </c>
      <c r="KS525" s="4" t="str">
        <f>IFERROR(VLOOKUP($KS$421,TabelleK22BI,8,FALSE),"")</f>
        <v/>
      </c>
    </row>
    <row r="526" spans="2:305" ht="12.75" hidden="1" customHeight="1" x14ac:dyDescent="0.2">
      <c r="B526" s="138" t="str">
        <f t="shared" ca="1" si="215"/>
        <v/>
      </c>
      <c r="C526" s="4" t="str">
        <f ca="1">IFERROR(IF($B526&lt;&gt;"",VLOOKUP(C$421,TabelleK23BI,8,FALSE),""),"")</f>
        <v/>
      </c>
      <c r="D526" s="4" t="str">
        <f ca="1">IFERROR(IF($B526&lt;&gt;"",VLOOKUP(D$421,TabelleK23BI,8,FALSE),""),"")</f>
        <v/>
      </c>
      <c r="E526" s="4" t="str">
        <f ca="1">IFERROR(IF($B526&lt;&gt;"",VLOOKUP(E$421,TabelleK23BI,8,FALSE),""),"")</f>
        <v/>
      </c>
      <c r="F526" s="4" t="str">
        <f ca="1">IFERROR(IF($B526&lt;&gt;"",VLOOKUP(F$421,TabelleK23BI,8,FALSE),""),"")</f>
        <v/>
      </c>
      <c r="G526" s="4" t="str">
        <f ca="1">IFERROR(IF($B526&lt;&gt;"",VLOOKUP(G$421,TabelleK23BI,8,FALSE),""),"")</f>
        <v/>
      </c>
      <c r="H526" s="4" t="str">
        <f ca="1">IFERROR(IF($B526&lt;&gt;"",VLOOKUP(H$421,TabelleK23BI,8,FALSE),""),"")</f>
        <v/>
      </c>
      <c r="I526" s="4" t="str">
        <f ca="1">IFERROR(IF($B526&lt;&gt;"",VLOOKUP(I$421,TabelleK23BI,8,FALSE),""),"")</f>
        <v/>
      </c>
      <c r="J526" s="4" t="str">
        <f ca="1">IFERROR(IF($B526&lt;&gt;"",VLOOKUP(J$421,TabelleK23BI,8,FALSE),""),"")</f>
        <v/>
      </c>
      <c r="K526" s="4" t="str">
        <f ca="1">IFERROR(IF($B526&lt;&gt;"",VLOOKUP(K$421,TabelleK23BI,8,FALSE),""),"")</f>
        <v/>
      </c>
      <c r="L526" s="4" t="str">
        <f ca="1">IFERROR(IF($B526&lt;&gt;"",VLOOKUP(L$421,TabelleK23BI,8,FALSE),""),"")</f>
        <v/>
      </c>
      <c r="M526" s="4" t="str">
        <f ca="1">IFERROR(IF($B526&lt;&gt;"",VLOOKUP(M$421,TabelleK23BI,8,FALSE),""),"")</f>
        <v/>
      </c>
      <c r="N526" s="4" t="str">
        <f ca="1">IFERROR(IF($B526&lt;&gt;"",VLOOKUP(N$421,TabelleK23BI,8,FALSE),""),"")</f>
        <v/>
      </c>
      <c r="O526" s="4" t="str">
        <f ca="1">IFERROR(IF($B526&lt;&gt;"",VLOOKUP(O$421,TabelleK23BI,8,FALSE),""),"")</f>
        <v/>
      </c>
      <c r="P526" s="4" t="str">
        <f ca="1">IFERROR(IF($B526&lt;&gt;"",VLOOKUP(P$421,TabelleK23BI,8,FALSE),""),"")</f>
        <v/>
      </c>
      <c r="Q526" s="4" t="str">
        <f ca="1">IFERROR(IF($B526&lt;&gt;"",VLOOKUP(Q$421,TabelleK23BI,8,FALSE),""),"")</f>
        <v/>
      </c>
      <c r="R526" s="4" t="str">
        <f ca="1">IFERROR(IF($B526&lt;&gt;"",VLOOKUP(R$421,TabelleK23BI,8,FALSE),""),"")</f>
        <v/>
      </c>
      <c r="S526" s="4" t="str">
        <f ca="1">IFERROR(IF($B526&lt;&gt;"",VLOOKUP(S$421,TabelleK23BI,8,FALSE),""),"")</f>
        <v/>
      </c>
      <c r="T526" s="4" t="str">
        <f ca="1">IFERROR(IF($B526&lt;&gt;"",VLOOKUP(T$421,TabelleK23BI,8,FALSE),""),"")</f>
        <v/>
      </c>
      <c r="U526" s="4" t="str">
        <f ca="1">IFERROR(IF($B526&lt;&gt;"",VLOOKUP(U$421,TabelleK23BI,8,FALSE),""),"")</f>
        <v/>
      </c>
      <c r="V526" s="4" t="str">
        <f ca="1">IFERROR(IF($B526&lt;&gt;"",VLOOKUP(V$421,TabelleK23BI,8,FALSE),""),"")</f>
        <v/>
      </c>
      <c r="W526" s="4" t="str">
        <f ca="1">IFERROR(IF($B526&lt;&gt;"",VLOOKUP(W$421,TabelleK23BI,8,FALSE),""),"")</f>
        <v/>
      </c>
      <c r="X526" s="4" t="str">
        <f ca="1">IFERROR(IF($B526&lt;&gt;"",VLOOKUP(X$421,TabelleK23BI,8,FALSE),""),"")</f>
        <v/>
      </c>
      <c r="Y526" s="4" t="str">
        <f ca="1">IFERROR(IF($B526&lt;&gt;"",VLOOKUP(Y$421,TabelleK23BI,8,FALSE),""),"")</f>
        <v/>
      </c>
      <c r="Z526" s="4" t="str">
        <f ca="1">IFERROR(IF($B526&lt;&gt;"",VLOOKUP(Z$421,TabelleK23BI,8,FALSE),""),"")</f>
        <v/>
      </c>
      <c r="AA526" s="4" t="str">
        <f ca="1">IFERROR(IF($B526&lt;&gt;"",VLOOKUP(AA$421,TabelleK23BI,8,FALSE),""),"")</f>
        <v/>
      </c>
      <c r="AB526" s="4" t="str">
        <f ca="1">IFERROR(IF($B526&lt;&gt;"",VLOOKUP(AB$421,TabelleK23BI,8,FALSE),""),"")</f>
        <v/>
      </c>
      <c r="AC526" s="4" t="str">
        <f ca="1">IFERROR(IF($B526&lt;&gt;"",VLOOKUP(AC$421,TabelleK23BI,8,FALSE),""),"")</f>
        <v/>
      </c>
      <c r="AD526" s="4" t="str">
        <f ca="1">IFERROR(IF($B526&lt;&gt;"",VLOOKUP(AD$421,TabelleK23BI,8,FALSE),""),"")</f>
        <v/>
      </c>
      <c r="AE526" s="4" t="str">
        <f ca="1">IFERROR(IF($B526&lt;&gt;"",VLOOKUP(AE$421,TabelleK23BI,8,FALSE),""),"")</f>
        <v/>
      </c>
      <c r="AF526" s="4" t="str">
        <f ca="1">IFERROR(IF($B526&lt;&gt;"",VLOOKUP(AF$421,TabelleK23BI,8,FALSE),""),"")</f>
        <v/>
      </c>
      <c r="AG526" s="4" t="str">
        <f ca="1">IFERROR(IF($B526&lt;&gt;"",VLOOKUP(AG$421,TabelleK23BI,8,FALSE),""),"")</f>
        <v/>
      </c>
      <c r="AH526" s="4" t="str">
        <f ca="1">IFERROR(IF($B526&lt;&gt;"",VLOOKUP(AH$421,TabelleK23BI,8,FALSE),""),"")</f>
        <v/>
      </c>
      <c r="AI526" s="4" t="str">
        <f ca="1">IFERROR(IF($B526&lt;&gt;"",VLOOKUP(AI$421,TabelleK23BI,8,FALSE),""),"")</f>
        <v/>
      </c>
      <c r="AJ526" s="4" t="str">
        <f ca="1">IFERROR(IF($B526&lt;&gt;"",VLOOKUP(AJ$421,TabelleK23BI,8,FALSE),""),"")</f>
        <v/>
      </c>
      <c r="AK526" s="4" t="str">
        <f ca="1">IFERROR(IF($B526&lt;&gt;"",VLOOKUP(AK$421,TabelleK23BI,8,FALSE),""),"")</f>
        <v/>
      </c>
      <c r="AL526" s="4" t="str">
        <f ca="1">IFERROR(IF($B526&lt;&gt;"",VLOOKUP(AL$421,TabelleK23BI,8,FALSE),""),"")</f>
        <v/>
      </c>
      <c r="AM526" s="4" t="str">
        <f ca="1">IFERROR(IF($B526&lt;&gt;"",VLOOKUP(AM$421,TabelleK23BI,8,FALSE),""),"")</f>
        <v/>
      </c>
      <c r="AN526" s="4" t="str">
        <f ca="1">IFERROR(IF($B526&lt;&gt;"",VLOOKUP(AN$421,TabelleK23BI,8,FALSE),""),"")</f>
        <v/>
      </c>
      <c r="AO526" s="4" t="str">
        <f ca="1">IFERROR(IF($B526&lt;&gt;"",VLOOKUP(AO$421,TabelleK23BI,8,FALSE),""),"")</f>
        <v/>
      </c>
      <c r="AP526" s="4" t="str">
        <f ca="1">IFERROR(IF($B526&lt;&gt;"",VLOOKUP(AP$421,TabelleK23BI,8,FALSE),""),"")</f>
        <v/>
      </c>
      <c r="AQ526" s="4" t="str">
        <f ca="1">IFERROR(IF($B526&lt;&gt;"",VLOOKUP(AQ$421,TabelleK23BI,8,FALSE),""),"")</f>
        <v/>
      </c>
      <c r="AR526" s="4" t="str">
        <f ca="1">IFERROR(IF($B526&lt;&gt;"",VLOOKUP(AR$421,TabelleK23BI,8,FALSE),""),"")</f>
        <v/>
      </c>
      <c r="AS526" s="4" t="str">
        <f ca="1">IFERROR(IF($B526&lt;&gt;"",VLOOKUP(AS$421,TabelleK23BI,8,FALSE),""),"")</f>
        <v/>
      </c>
      <c r="AT526" s="4" t="str">
        <f ca="1">IFERROR(IF($B526&lt;&gt;"",VLOOKUP(AT$421,TabelleK23BI,8,FALSE),""),"")</f>
        <v/>
      </c>
      <c r="AU526" s="4" t="str">
        <f ca="1">IFERROR(IF($B526&lt;&gt;"",VLOOKUP(AU$421,TabelleK23BI,8,FALSE),""),"")</f>
        <v/>
      </c>
      <c r="AV526" s="4" t="str">
        <f ca="1">IFERROR(IF($B526&lt;&gt;"",VLOOKUP(AV$421,TabelleK23BI,8,FALSE),""),"")</f>
        <v/>
      </c>
      <c r="AW526" s="4" t="str">
        <f ca="1">IFERROR(IF($B526&lt;&gt;"",VLOOKUP(AW$421,TabelleK23BI,8,FALSE),""),"")</f>
        <v/>
      </c>
      <c r="AX526" s="4" t="str">
        <f ca="1">IFERROR(IF($B526&lt;&gt;"",VLOOKUP(AX$421,TabelleK23BI,8,FALSE),""),"")</f>
        <v/>
      </c>
      <c r="AY526" s="4" t="str">
        <f ca="1">IFERROR(IF($B526&lt;&gt;"",VLOOKUP(AY$421,TabelleK23BI,8,FALSE),""),"")</f>
        <v/>
      </c>
      <c r="AZ526" s="4" t="str">
        <f ca="1">IFERROR(IF($B526&lt;&gt;"",VLOOKUP(AZ$421,TabelleK23BI,8,FALSE),""),"")</f>
        <v/>
      </c>
      <c r="BA526" s="4" t="str">
        <f ca="1">IFERROR(IF($B526&lt;&gt;"",VLOOKUP(BA$421,TabelleK23BI,8,FALSE),""),"")</f>
        <v/>
      </c>
      <c r="BB526" s="4" t="str">
        <f ca="1">IFERROR(IF($B526&lt;&gt;"",VLOOKUP(BB$421,TabelleK23BI,8,FALSE),""),"")</f>
        <v/>
      </c>
      <c r="BC526" s="4" t="str">
        <f ca="1">IFERROR(IF($B526&lt;&gt;"",VLOOKUP(BC$421,TabelleK23BI,8,FALSE),""),"")</f>
        <v/>
      </c>
      <c r="BD526" s="4" t="str">
        <f ca="1">IFERROR(IF($B526&lt;&gt;"",VLOOKUP(BD$421,TabelleK23BI,8,FALSE),""),"")</f>
        <v/>
      </c>
      <c r="BE526" s="4" t="str">
        <f ca="1">IFERROR(IF($B526&lt;&gt;"",VLOOKUP(BE$421,TabelleK23BI,8,FALSE),""),"")</f>
        <v/>
      </c>
      <c r="BF526" s="4" t="str">
        <f ca="1">IFERROR(IF($B526&lt;&gt;"",VLOOKUP(BF$421,TabelleK23BI,8,FALSE),""),"")</f>
        <v/>
      </c>
      <c r="BG526" s="4" t="str">
        <f ca="1">IFERROR(IF($B526&lt;&gt;"",VLOOKUP(BG$421,TabelleK23BI,8,FALSE),""),"")</f>
        <v/>
      </c>
      <c r="BH526" s="4" t="str">
        <f ca="1">IFERROR(IF($B526&lt;&gt;"",VLOOKUP(BH$421,TabelleK23BI,8,FALSE),""),"")</f>
        <v/>
      </c>
      <c r="BI526" s="4" t="str">
        <f ca="1">IFERROR(IF($B526&lt;&gt;"",VLOOKUP(BI$421,TabelleK23BI,8,FALSE),""),"")</f>
        <v/>
      </c>
      <c r="BJ526" s="4" t="str">
        <f ca="1">IFERROR(IF($B526&lt;&gt;"",VLOOKUP(BJ$421,TabelleK23BI,8,FALSE),""),"")</f>
        <v/>
      </c>
      <c r="BK526" s="4" t="str">
        <f ca="1">IFERROR(IF($B526&lt;&gt;"",VLOOKUP(BK$421,TabelleK23BI,8,FALSE),""),"")</f>
        <v/>
      </c>
      <c r="BL526" s="4" t="str">
        <f ca="1">IFERROR(IF($B526&lt;&gt;"",VLOOKUP(BL$421,TabelleK23BI,8,FALSE),""),"")</f>
        <v/>
      </c>
      <c r="BM526" s="4" t="str">
        <f ca="1">IFERROR(IF($B526&lt;&gt;"",VLOOKUP(BM$421,TabelleK23BI,8,FALSE),""),"")</f>
        <v/>
      </c>
      <c r="BN526" s="4" t="str">
        <f ca="1">IFERROR(IF($B526&lt;&gt;"",VLOOKUP(BN$421,TabelleK23BI,8,FALSE),""),"")</f>
        <v/>
      </c>
      <c r="BO526" s="4" t="str">
        <f ca="1">IFERROR(IF($B526&lt;&gt;"",VLOOKUP(BO$421,TabelleK23BI,8,FALSE),""),"")</f>
        <v/>
      </c>
      <c r="BP526" s="4" t="str">
        <f ca="1">IFERROR(IF($B526&lt;&gt;"",VLOOKUP(BP$421,TabelleK23BI,8,FALSE),""),"")</f>
        <v/>
      </c>
      <c r="BQ526" s="4" t="str">
        <f ca="1">IFERROR(IF($B526&lt;&gt;"",VLOOKUP(BQ$421,TabelleK23BI,8,FALSE),""),"")</f>
        <v/>
      </c>
      <c r="BR526" s="4" t="str">
        <f ca="1">IFERROR(IF($B526&lt;&gt;"",VLOOKUP(BR$421,TabelleK23BI,8,FALSE),""),"")</f>
        <v/>
      </c>
      <c r="BS526" s="4" t="str">
        <f ca="1">IFERROR(IF($B526&lt;&gt;"",VLOOKUP(BS$421,TabelleK23BI,8,FALSE),""),"")</f>
        <v/>
      </c>
      <c r="BT526" s="4" t="str">
        <f ca="1">IFERROR(IF($B526&lt;&gt;"",VLOOKUP(BT$421,TabelleK23BI,8,FALSE),""),"")</f>
        <v/>
      </c>
      <c r="BU526" s="4" t="str">
        <f ca="1">IFERROR(IF($B526&lt;&gt;"",VLOOKUP(BU$421,TabelleK23BI,8,FALSE),""),"")</f>
        <v/>
      </c>
      <c r="BV526" s="4" t="str">
        <f ca="1">IFERROR(IF($B526&lt;&gt;"",VLOOKUP(BV$421,TabelleK23BI,8,FALSE),""),"")</f>
        <v/>
      </c>
      <c r="BW526" s="4" t="str">
        <f ca="1">IFERROR(IF($B526&lt;&gt;"",VLOOKUP(BW$421,TabelleK23BI,8,FALSE),""),"")</f>
        <v/>
      </c>
      <c r="BX526" s="4" t="str">
        <f ca="1">IFERROR(IF($B526&lt;&gt;"",VLOOKUP(BX$421,TabelleK23BI,8,FALSE),""),"")</f>
        <v/>
      </c>
      <c r="BY526" s="4" t="str">
        <f ca="1">IFERROR(IF($B526&lt;&gt;"",VLOOKUP(BY$421,TabelleK23BI,8,FALSE),""),"")</f>
        <v/>
      </c>
      <c r="BZ526" s="4" t="str">
        <f ca="1">IFERROR(IF($B526&lt;&gt;"",VLOOKUP(BZ$421,TabelleK23BI,8,FALSE),""),"")</f>
        <v/>
      </c>
      <c r="CA526" s="4" t="str">
        <f ca="1">IFERROR(IF($B526&lt;&gt;"",VLOOKUP(CA$421,TabelleK23BI,8,FALSE),""),"")</f>
        <v/>
      </c>
      <c r="CB526" s="4" t="str">
        <f ca="1">IFERROR(IF($B526&lt;&gt;"",VLOOKUP(CB$421,TabelleK23BI,8,FALSE),""),"")</f>
        <v/>
      </c>
      <c r="CC526" s="4" t="str">
        <f ca="1">IFERROR(IF($B526&lt;&gt;"",VLOOKUP(CC$421,TabelleK23BI,8,FALSE),""),"")</f>
        <v/>
      </c>
      <c r="CD526" s="4" t="str">
        <f ca="1">IFERROR(IF($B526&lt;&gt;"",VLOOKUP(CD$421,TabelleK23BI,8,FALSE),""),"")</f>
        <v/>
      </c>
      <c r="CE526" s="4" t="str">
        <f ca="1">IFERROR(IF($B526&lt;&gt;"",VLOOKUP(CE$421,TabelleK23BI,8,FALSE),""),"")</f>
        <v/>
      </c>
      <c r="CF526" s="4" t="str">
        <f ca="1">IFERROR(IF($B526&lt;&gt;"",VLOOKUP(CF$421,TabelleK23BI,8,FALSE),""),"")</f>
        <v/>
      </c>
      <c r="CG526" s="4" t="str">
        <f ca="1">IFERROR(IF($B526&lt;&gt;"",VLOOKUP(CG$421,TabelleK23BI,8,FALSE),""),"")</f>
        <v/>
      </c>
      <c r="CH526" s="4" t="str">
        <f ca="1">IFERROR(IF($B526&lt;&gt;"",VLOOKUP(CH$421,TabelleK23BI,8,FALSE),""),"")</f>
        <v/>
      </c>
      <c r="CI526" s="4" t="str">
        <f ca="1">IFERROR(IF($B526&lt;&gt;"",VLOOKUP(CI$421,TabelleK23BI,8,FALSE),""),"")</f>
        <v/>
      </c>
      <c r="CJ526" s="4" t="str">
        <f ca="1">IFERROR(IF($B526&lt;&gt;"",VLOOKUP(CJ$421,TabelleK23BI,8,FALSE),""),"")</f>
        <v/>
      </c>
      <c r="CK526" s="4" t="str">
        <f ca="1">IFERROR(IF($B526&lt;&gt;"",VLOOKUP(CK$421,TabelleK23BI,8,FALSE),""),"")</f>
        <v/>
      </c>
      <c r="CL526" s="4" t="str">
        <f ca="1">IFERROR(IF($B526&lt;&gt;"",VLOOKUP(CL$421,TabelleK23BI,8,FALSE),""),"")</f>
        <v/>
      </c>
      <c r="CM526" s="4" t="str">
        <f ca="1">IFERROR(IF($B526&lt;&gt;"",VLOOKUP(CM$421,TabelleK23BI,8,FALSE),""),"")</f>
        <v/>
      </c>
      <c r="CN526" s="4" t="str">
        <f ca="1">IFERROR(IF($B526&lt;&gt;"",VLOOKUP(CN$421,TabelleK23BI,8,FALSE),""),"")</f>
        <v/>
      </c>
      <c r="CO526" s="4" t="str">
        <f ca="1">IFERROR(IF($B526&lt;&gt;"",VLOOKUP(CO$421,TabelleK23BI,8,FALSE),""),"")</f>
        <v/>
      </c>
      <c r="CP526" s="4" t="str">
        <f ca="1">IFERROR(IF($B526&lt;&gt;"",VLOOKUP(CP$421,TabelleK23BI,8,FALSE),""),"")</f>
        <v/>
      </c>
      <c r="CQ526" s="4" t="str">
        <f ca="1">IFERROR(IF($B526&lt;&gt;"",VLOOKUP(CQ$421,TabelleK23BI,8,FALSE),""),"")</f>
        <v/>
      </c>
      <c r="CR526" s="4" t="str">
        <f ca="1">IFERROR(IF($B526&lt;&gt;"",VLOOKUP(CR$421,TabelleK23BI,8,FALSE),""),"")</f>
        <v/>
      </c>
      <c r="CS526" s="4" t="str">
        <f ca="1">IFERROR(IF($B526&lt;&gt;"",VLOOKUP(CS$421,TabelleK23BI,8,FALSE),""),"")</f>
        <v/>
      </c>
      <c r="CT526" s="4" t="str">
        <f ca="1">IFERROR(IF($B526&lt;&gt;"",VLOOKUP(CT$421,TabelleK23BI,8,FALSE),""),"")</f>
        <v/>
      </c>
      <c r="CU526" s="4" t="str">
        <f ca="1">IFERROR(IF($B526&lt;&gt;"",VLOOKUP(CU$421,TabelleK23BI,8,FALSE),""),"")</f>
        <v/>
      </c>
      <c r="CV526" s="4" t="str">
        <f ca="1">IFERROR(IF($B526&lt;&gt;"",VLOOKUP(CV$421,TabelleK23BI,8,FALSE),""),"")</f>
        <v/>
      </c>
      <c r="CW526" s="4" t="str">
        <f ca="1">IFERROR(IF($B526&lt;&gt;"",VLOOKUP(CW$421,TabelleK23BI,8,FALSE),""),"")</f>
        <v/>
      </c>
      <c r="CX526" s="4" t="str">
        <f ca="1">IFERROR(IF($B526&lt;&gt;"",VLOOKUP(CX$421,TabelleK23BI,8,FALSE),""),"")</f>
        <v/>
      </c>
      <c r="CY526" s="4" t="str">
        <f ca="1">IFERROR(IF($B526&lt;&gt;"",VLOOKUP(CY$421,TabelleK23BI,8,FALSE),""),"")</f>
        <v/>
      </c>
      <c r="CZ526" s="4" t="str">
        <f ca="1">IFERROR(IF($B526&lt;&gt;"",VLOOKUP(CZ$421,TabelleK23BI,8,FALSE),""),"")</f>
        <v/>
      </c>
      <c r="DA526" s="4" t="str">
        <f ca="1">IFERROR(IF($B526&lt;&gt;"",VLOOKUP(DA$421,TabelleK23BI,8,FALSE),""),"")</f>
        <v/>
      </c>
      <c r="DB526" s="4" t="str">
        <f ca="1">IFERROR(IF($B526&lt;&gt;"",VLOOKUP(DB$421,TabelleK23BI,8,FALSE),""),"")</f>
        <v/>
      </c>
      <c r="DC526" s="4" t="str">
        <f ca="1">IFERROR(IF($B526&lt;&gt;"",VLOOKUP(DC$421,TabelleK23BI,8,FALSE),""),"")</f>
        <v/>
      </c>
      <c r="DD526" s="4" t="str">
        <f ca="1">IFERROR(IF($B526&lt;&gt;"",VLOOKUP(DD$421,TabelleK23BI,8,FALSE),""),"")</f>
        <v/>
      </c>
      <c r="DE526" s="4" t="str">
        <f ca="1">IFERROR(IF($B526&lt;&gt;"",VLOOKUP(DE$421,TabelleK23BI,8,FALSE),""),"")</f>
        <v/>
      </c>
      <c r="DF526" s="4" t="str">
        <f ca="1">IFERROR(IF($B526&lt;&gt;"",VLOOKUP(DF$421,TabelleK23BI,8,FALSE),""),"")</f>
        <v/>
      </c>
      <c r="DG526" s="4" t="str">
        <f ca="1">IFERROR(IF($B526&lt;&gt;"",VLOOKUP(DG$421,TabelleK23BI,8,FALSE),""),"")</f>
        <v/>
      </c>
      <c r="DH526" s="4" t="str">
        <f ca="1">IFERROR(IF($B526&lt;&gt;"",VLOOKUP(DH$421,TabelleK23BI,8,FALSE),""),"")</f>
        <v/>
      </c>
      <c r="DI526" s="4" t="str">
        <f ca="1">IFERROR(IF($B526&lt;&gt;"",VLOOKUP(DI$421,TabelleK23BI,8,FALSE),""),"")</f>
        <v/>
      </c>
      <c r="DJ526" s="4" t="str">
        <f ca="1">IFERROR(IF($B526&lt;&gt;"",VLOOKUP(DJ$421,TabelleK23BI,8,FALSE),""),"")</f>
        <v/>
      </c>
      <c r="DK526" s="4" t="str">
        <f ca="1">IFERROR(IF($B526&lt;&gt;"",VLOOKUP(DK$421,TabelleK23BI,8,FALSE),""),"")</f>
        <v/>
      </c>
      <c r="DL526" s="4" t="str">
        <f ca="1">IFERROR(IF($B526&lt;&gt;"",VLOOKUP(DL$421,TabelleK23BI,8,FALSE),""),"")</f>
        <v/>
      </c>
      <c r="DM526" s="4" t="str">
        <f ca="1">IFERROR(IF($B526&lt;&gt;"",VLOOKUP(DM$421,TabelleK23BI,8,FALSE),""),"")</f>
        <v/>
      </c>
      <c r="DN526" s="4" t="str">
        <f ca="1">IFERROR(IF($B526&lt;&gt;"",VLOOKUP(DN$421,TabelleK23BI,8,FALSE),""),"")</f>
        <v/>
      </c>
      <c r="DO526" s="4" t="str">
        <f ca="1">IFERROR(IF($B526&lt;&gt;"",VLOOKUP(DO$421,TabelleK23BI,8,FALSE),""),"")</f>
        <v/>
      </c>
      <c r="DP526" s="4" t="str">
        <f ca="1">IFERROR(IF($B526&lt;&gt;"",VLOOKUP(DP$421,TabelleK23BI,8,FALSE),""),"")</f>
        <v/>
      </c>
      <c r="DQ526" s="4" t="str">
        <f ca="1">IFERROR(IF($B526&lt;&gt;"",VLOOKUP(DQ$421,TabelleK23BI,8,FALSE),""),"")</f>
        <v/>
      </c>
      <c r="DR526" s="4" t="str">
        <f ca="1">IFERROR(IF($B526&lt;&gt;"",VLOOKUP(DR$421,TabelleK23BI,8,FALSE),""),"")</f>
        <v/>
      </c>
      <c r="DS526" s="4" t="str">
        <f ca="1">IFERROR(IF($B526&lt;&gt;"",VLOOKUP(DS$421,TabelleK23BI,8,FALSE),""),"")</f>
        <v/>
      </c>
      <c r="DT526" s="4" t="str">
        <f ca="1">IFERROR(IF($B526&lt;&gt;"",VLOOKUP(DT$421,TabelleK23BI,8,FALSE),""),"")</f>
        <v/>
      </c>
      <c r="DU526" s="4" t="str">
        <f ca="1">IFERROR(IF($B526&lt;&gt;"",VLOOKUP(DU$421,TabelleK23BI,8,FALSE),""),"")</f>
        <v/>
      </c>
      <c r="DV526" s="4" t="str">
        <f ca="1">IFERROR(IF($B526&lt;&gt;"",VLOOKUP(DV$421,TabelleK23BI,8,FALSE),""),"")</f>
        <v/>
      </c>
      <c r="DW526" s="4" t="str">
        <f ca="1">IFERROR(IF($B526&lt;&gt;"",VLOOKUP(DW$421,TabelleK23BI,8,FALSE),""),"")</f>
        <v/>
      </c>
      <c r="DX526" s="4" t="str">
        <f ca="1">IFERROR(IF($B526&lt;&gt;"",VLOOKUP(DX$421,TabelleK23BI,8,FALSE),""),"")</f>
        <v/>
      </c>
      <c r="DY526" s="4" t="str">
        <f ca="1">IFERROR(IF($B526&lt;&gt;"",VLOOKUP(DY$421,TabelleK23BI,8,FALSE),""),"")</f>
        <v/>
      </c>
      <c r="DZ526" s="4" t="str">
        <f ca="1">IFERROR(IF($B526&lt;&gt;"",VLOOKUP(DZ$421,TabelleK23BI,8,FALSE),""),"")</f>
        <v/>
      </c>
      <c r="EA526" s="4" t="str">
        <f ca="1">IFERROR(IF($B526&lt;&gt;"",VLOOKUP(EA$421,TabelleK23BI,8,FALSE),""),"")</f>
        <v/>
      </c>
      <c r="EB526" s="4" t="str">
        <f ca="1">IFERROR(IF($B526&lt;&gt;"",VLOOKUP(EB$421,TabelleK23BI,8,FALSE),""),"")</f>
        <v/>
      </c>
      <c r="EC526" s="4" t="str">
        <f ca="1">IFERROR(IF($B526&lt;&gt;"",VLOOKUP(EC$421,TabelleK23BI,8,FALSE),""),"")</f>
        <v/>
      </c>
      <c r="ED526" s="4" t="str">
        <f ca="1">IFERROR(IF($B526&lt;&gt;"",VLOOKUP(ED$421,TabelleK23BI,8,FALSE),""),"")</f>
        <v/>
      </c>
      <c r="EE526" s="4" t="str">
        <f ca="1">IFERROR(IF($B526&lt;&gt;"",VLOOKUP(EE$421,TabelleK23BI,8,FALSE),""),"")</f>
        <v/>
      </c>
      <c r="EF526" s="4" t="str">
        <f ca="1">IFERROR(IF($B526&lt;&gt;"",VLOOKUP(EF$421,TabelleK23BI,8,FALSE),""),"")</f>
        <v/>
      </c>
      <c r="EG526" s="4" t="str">
        <f ca="1">IFERROR(IF($B526&lt;&gt;"",VLOOKUP(EG$421,TabelleK23BI,8,FALSE),""),"")</f>
        <v/>
      </c>
      <c r="EH526" s="4" t="str">
        <f ca="1">IFERROR(IF($B526&lt;&gt;"",VLOOKUP(EH$421,TabelleK23BI,8,FALSE),""),"")</f>
        <v/>
      </c>
      <c r="EI526" s="4" t="str">
        <f ca="1">IFERROR(IF($B526&lt;&gt;"",VLOOKUP(EI$421,TabelleK23BI,8,FALSE),""),"")</f>
        <v/>
      </c>
      <c r="EJ526" s="4" t="str">
        <f ca="1">IFERROR(IF($B526&lt;&gt;"",VLOOKUP(EJ$421,TabelleK23BI,8,FALSE),""),"")</f>
        <v/>
      </c>
      <c r="EK526" s="4" t="str">
        <f ca="1">IFERROR(IF($B526&lt;&gt;"",VLOOKUP(EK$421,TabelleK23BI,8,FALSE),""),"")</f>
        <v/>
      </c>
      <c r="EL526" s="4" t="str">
        <f ca="1">IFERROR(IF($B526&lt;&gt;"",VLOOKUP(EL$421,TabelleK23BI,8,FALSE),""),"")</f>
        <v/>
      </c>
      <c r="EM526" s="4" t="str">
        <f ca="1">IFERROR(IF($B526&lt;&gt;"",VLOOKUP(EM$421,TabelleK23BI,8,FALSE),""),"")</f>
        <v/>
      </c>
      <c r="EN526" s="4" t="str">
        <f ca="1">IFERROR(IF($B526&lt;&gt;"",VLOOKUP(EN$421,TabelleK23BI,8,FALSE),""),"")</f>
        <v/>
      </c>
      <c r="EO526" s="4" t="str">
        <f ca="1">IFERROR(IF($B526&lt;&gt;"",VLOOKUP(EO$421,TabelleK23BI,8,FALSE),""),"")</f>
        <v/>
      </c>
      <c r="EP526" s="4" t="str">
        <f ca="1">IFERROR(IF($B526&lt;&gt;"",VLOOKUP(EP$421,TabelleK23BI,8,FALSE),""),"")</f>
        <v/>
      </c>
      <c r="EQ526" s="4" t="str">
        <f ca="1">IFERROR(IF($B526&lt;&gt;"",VLOOKUP(EQ$421,TabelleK23BI,8,FALSE),""),"")</f>
        <v/>
      </c>
      <c r="ER526" s="4" t="str">
        <f ca="1">IFERROR(IF($B526&lt;&gt;"",VLOOKUP(ER$421,TabelleK23BI,8,FALSE),""),"")</f>
        <v/>
      </c>
      <c r="ES526" s="4" t="str">
        <f ca="1">IFERROR(IF($B526&lt;&gt;"",VLOOKUP(ES$421,TabelleK23BI,8,FALSE),""),"")</f>
        <v/>
      </c>
      <c r="ET526" s="4" t="str">
        <f ca="1">IFERROR(IF($B526&lt;&gt;"",VLOOKUP(ET$421,TabelleK23BI,8,FALSE),""),"")</f>
        <v/>
      </c>
      <c r="EU526" s="4" t="str">
        <f ca="1">IFERROR(IF($B526&lt;&gt;"",VLOOKUP(EU$421,TabelleK23BI,8,FALSE),""),"")</f>
        <v/>
      </c>
      <c r="EV526" s="4" t="str">
        <f ca="1">IFERROR(IF($B526&lt;&gt;"",VLOOKUP(EV$421,TabelleK23BI,8,FALSE),""),"")</f>
        <v/>
      </c>
      <c r="EW526" s="4" t="str">
        <f ca="1">IFERROR(IF($B526&lt;&gt;"",VLOOKUP(EW$421,TabelleK23BI,8,FALSE),""),"")</f>
        <v/>
      </c>
      <c r="EX526" s="4" t="str">
        <f ca="1">IFERROR(IF($B526&lt;&gt;"",VLOOKUP(EX$421,TabelleK23BI,8,FALSE),""),"")</f>
        <v/>
      </c>
      <c r="EY526" s="4" t="str">
        <f ca="1">IFERROR(IF($B526&lt;&gt;"",VLOOKUP(EY$421,TabelleK23BI,8,FALSE),""),"")</f>
        <v/>
      </c>
      <c r="EZ526" s="4" t="str">
        <f ca="1">IFERROR(IF($B526&lt;&gt;"",VLOOKUP(EZ$421,TabelleK23BI,8,FALSE),""),"")</f>
        <v/>
      </c>
      <c r="FA526" s="4" t="str">
        <f ca="1">IFERROR(IF($B526&lt;&gt;"",VLOOKUP(FA$421,TabelleK23BI,8,FALSE),""),"")</f>
        <v/>
      </c>
      <c r="FB526" s="4" t="str">
        <f ca="1">IFERROR(IF($B526&lt;&gt;"",VLOOKUP(FB$421,TabelleK23BI,8,FALSE),""),"")</f>
        <v/>
      </c>
      <c r="FC526" s="4" t="str">
        <f ca="1">IFERROR(IF($B526&lt;&gt;"",VLOOKUP(FC$421,TabelleK23BI,8,FALSE),""),"")</f>
        <v/>
      </c>
      <c r="FD526" s="4" t="str">
        <f ca="1">IFERROR(IF($B526&lt;&gt;"",VLOOKUP(FD$421,TabelleK23BI,8,FALSE),""),"")</f>
        <v/>
      </c>
      <c r="FE526" s="4" t="str">
        <f ca="1">IFERROR(IF($B526&lt;&gt;"",VLOOKUP(FE$421,TabelleK23BI,8,FALSE),""),"")</f>
        <v/>
      </c>
      <c r="FF526" s="4" t="str">
        <f ca="1">IFERROR(IF($B526&lt;&gt;"",VLOOKUP(FF$421,TabelleK23BI,8,FALSE),""),"")</f>
        <v/>
      </c>
      <c r="FG526" s="4" t="str">
        <f ca="1">IFERROR(IF($B526&lt;&gt;"",VLOOKUP(FG$421,TabelleK23BI,8,FALSE),""),"")</f>
        <v/>
      </c>
      <c r="FH526" s="4" t="str">
        <f ca="1">IFERROR(IF($B526&lt;&gt;"",VLOOKUP(FH$421,TabelleK23BI,8,FALSE),""),"")</f>
        <v/>
      </c>
      <c r="FI526" s="4" t="str">
        <f ca="1">IFERROR(IF($B526&lt;&gt;"",VLOOKUP(FI$421,TabelleK23BI,8,FALSE),""),"")</f>
        <v/>
      </c>
      <c r="FJ526" s="4" t="str">
        <f ca="1">IFERROR(IF($B526&lt;&gt;"",VLOOKUP(FJ$421,TabelleK23BI,8,FALSE),""),"")</f>
        <v/>
      </c>
      <c r="FK526" s="4" t="str">
        <f ca="1">IFERROR(IF($B526&lt;&gt;"",VLOOKUP(FK$421,TabelleK23BI,8,FALSE),""),"")</f>
        <v/>
      </c>
      <c r="FL526" s="4" t="str">
        <f ca="1">IFERROR(IF($B526&lt;&gt;"",VLOOKUP(FL$421,TabelleK23BI,8,FALSE),""),"")</f>
        <v/>
      </c>
      <c r="FM526" s="4" t="str">
        <f ca="1">IFERROR(IF($B526&lt;&gt;"",VLOOKUP(FM$421,TabelleK23BI,8,FALSE),""),"")</f>
        <v/>
      </c>
      <c r="FN526" s="4" t="str">
        <f ca="1">IFERROR(IF($B526&lt;&gt;"",VLOOKUP(FN$421,TabelleK23BI,8,FALSE),""),"")</f>
        <v/>
      </c>
      <c r="FO526" s="4" t="str">
        <f ca="1">IFERROR(IF($B526&lt;&gt;"",VLOOKUP(FO$421,TabelleK23BI,8,FALSE),""),"")</f>
        <v/>
      </c>
      <c r="FP526" s="4" t="str">
        <f ca="1">IFERROR(IF($B526&lt;&gt;"",VLOOKUP(FP$421,TabelleK23BI,8,FALSE),""),"")</f>
        <v/>
      </c>
      <c r="FQ526" s="4" t="str">
        <f ca="1">IFERROR(IF($B526&lt;&gt;"",VLOOKUP(FQ$421,TabelleK23BI,8,FALSE),""),"")</f>
        <v/>
      </c>
      <c r="FR526" s="4" t="str">
        <f ca="1">IFERROR(IF($B526&lt;&gt;"",VLOOKUP(FR$421,TabelleK23BI,8,FALSE),""),"")</f>
        <v/>
      </c>
      <c r="FS526" s="4" t="str">
        <f ca="1">IFERROR(IF($B526&lt;&gt;"",VLOOKUP(FS$421,TabelleK23BI,8,FALSE),""),"")</f>
        <v/>
      </c>
      <c r="FT526" s="4" t="str">
        <f ca="1">IFERROR(IF($B526&lt;&gt;"",VLOOKUP(FT$421,TabelleK23BI,8,FALSE),""),"")</f>
        <v/>
      </c>
      <c r="FU526" s="4" t="str">
        <f ca="1">IFERROR(IF($B526&lt;&gt;"",VLOOKUP(FU$421,TabelleK23BI,8,FALSE),""),"")</f>
        <v/>
      </c>
      <c r="FV526" s="4" t="str">
        <f ca="1">IFERROR(IF($B526&lt;&gt;"",VLOOKUP(FV$421,TabelleK23BI,8,FALSE),""),"")</f>
        <v/>
      </c>
      <c r="FW526" s="4" t="str">
        <f ca="1">IFERROR(IF($B526&lt;&gt;"",VLOOKUP(FW$421,TabelleK23BI,8,FALSE),""),"")</f>
        <v/>
      </c>
      <c r="FX526" s="4" t="str">
        <f ca="1">IFERROR(IF($B526&lt;&gt;"",VLOOKUP(FX$421,TabelleK23BI,8,FALSE),""),"")</f>
        <v/>
      </c>
      <c r="FY526" s="4" t="str">
        <f ca="1">IFERROR(IF($B526&lt;&gt;"",VLOOKUP(FY$421,TabelleK23BI,8,FALSE),""),"")</f>
        <v/>
      </c>
      <c r="FZ526" s="4" t="str">
        <f ca="1">IFERROR(IF($B526&lt;&gt;"",VLOOKUP(FZ$421,TabelleK23BI,8,FALSE),""),"")</f>
        <v/>
      </c>
      <c r="GA526" s="4" t="str">
        <f ca="1">IFERROR(IF($B526&lt;&gt;"",VLOOKUP(GA$421,TabelleK23BI,8,FALSE),""),"")</f>
        <v/>
      </c>
      <c r="GB526" s="4" t="str">
        <f ca="1">IFERROR(IF($B526&lt;&gt;"",VLOOKUP(GB$421,TabelleK23BI,8,FALSE),""),"")</f>
        <v/>
      </c>
      <c r="GC526" s="4" t="str">
        <f ca="1">IFERROR(IF($B526&lt;&gt;"",VLOOKUP(GC$421,TabelleK23BI,8,FALSE),""),"")</f>
        <v/>
      </c>
      <c r="GD526" s="4" t="str">
        <f ca="1">IFERROR(IF($B526&lt;&gt;"",VLOOKUP(GD$421,TabelleK23BI,8,FALSE),""),"")</f>
        <v/>
      </c>
      <c r="GE526" s="4" t="str">
        <f ca="1">IFERROR(IF($B526&lt;&gt;"",VLOOKUP(GE$421,TabelleK23BI,8,FALSE),""),"")</f>
        <v/>
      </c>
      <c r="GF526" s="4" t="str">
        <f ca="1">IFERROR(IF($B526&lt;&gt;"",VLOOKUP(GF$421,TabelleK23BI,8,FALSE),""),"")</f>
        <v/>
      </c>
      <c r="GG526" s="4" t="str">
        <f ca="1">IFERROR(IF($B526&lt;&gt;"",VLOOKUP(GG$421,TabelleK23BI,8,FALSE),""),"")</f>
        <v/>
      </c>
      <c r="GH526" s="4" t="str">
        <f ca="1">IFERROR(IF($B526&lt;&gt;"",VLOOKUP(GH$421,TabelleK23BI,8,FALSE),""),"")</f>
        <v/>
      </c>
      <c r="GI526" s="4" t="str">
        <f ca="1">IFERROR(IF($B526&lt;&gt;"",VLOOKUP(GI$421,TabelleK23BI,8,FALSE),""),"")</f>
        <v/>
      </c>
      <c r="GJ526" s="4" t="str">
        <f ca="1">IFERROR(IF($B526&lt;&gt;"",VLOOKUP(GJ$421,TabelleK23BI,8,FALSE),""),"")</f>
        <v/>
      </c>
      <c r="GK526" s="4" t="str">
        <f ca="1">IFERROR(IF($B526&lt;&gt;"",VLOOKUP(GK$421,TabelleK23BI,8,FALSE),""),"")</f>
        <v/>
      </c>
      <c r="GL526" s="4" t="str">
        <f ca="1">IFERROR(IF($B526&lt;&gt;"",VLOOKUP(GL$421,TabelleK23BI,8,FALSE),""),"")</f>
        <v/>
      </c>
      <c r="GM526" s="4" t="str">
        <f ca="1">IFERROR(IF($B526&lt;&gt;"",VLOOKUP(GM$421,TabelleK23BI,8,FALSE),""),"")</f>
        <v/>
      </c>
      <c r="GN526" s="4" t="str">
        <f ca="1">IFERROR(IF($B526&lt;&gt;"",VLOOKUP(GN$421,TabelleK23BI,8,FALSE),""),"")</f>
        <v/>
      </c>
      <c r="GO526" s="4" t="str">
        <f ca="1">IFERROR(IF($B526&lt;&gt;"",VLOOKUP(GO$421,TabelleK23BI,8,FALSE),""),"")</f>
        <v/>
      </c>
      <c r="GP526" s="4" t="str">
        <f ca="1">IFERROR(IF($B526&lt;&gt;"",VLOOKUP(GP$421,TabelleK23BI,8,FALSE),""),"")</f>
        <v/>
      </c>
      <c r="GQ526" s="4" t="str">
        <f ca="1">IFERROR(IF($B526&lt;&gt;"",VLOOKUP(GQ$421,TabelleK23BI,8,FALSE),""),"")</f>
        <v/>
      </c>
      <c r="GR526" s="4" t="str">
        <f ca="1">IFERROR(IF($B526&lt;&gt;"",VLOOKUP(GR$421,TabelleK23BI,8,FALSE),""),"")</f>
        <v/>
      </c>
      <c r="GS526" s="4" t="str">
        <f ca="1">IFERROR(IF($B526&lt;&gt;"",VLOOKUP(GS$421,TabelleK23BI,8,FALSE),""),"")</f>
        <v/>
      </c>
      <c r="GT526" s="4" t="str">
        <f ca="1">IFERROR(IF($B526&lt;&gt;"",VLOOKUP(GT$421,TabelleK23BI,8,FALSE),""),"")</f>
        <v/>
      </c>
      <c r="GU526" s="4" t="str">
        <f ca="1">IFERROR(IF($B526&lt;&gt;"",VLOOKUP(GU$421,TabelleK23BI,8,FALSE),""),"")</f>
        <v/>
      </c>
      <c r="GV526" s="4" t="str">
        <f ca="1">IFERROR(IF($B526&lt;&gt;"",VLOOKUP(GV$421,TabelleK23BI,8,FALSE),""),"")</f>
        <v/>
      </c>
      <c r="GW526" s="4" t="str">
        <f ca="1">IFERROR(IF($B526&lt;&gt;"",VLOOKUP(GW$421,TabelleK23BI,8,FALSE),""),"")</f>
        <v/>
      </c>
      <c r="GX526" s="4" t="str">
        <f ca="1">IFERROR(IF($B526&lt;&gt;"",VLOOKUP(GX$421,TabelleK23BI,8,FALSE),""),"")</f>
        <v/>
      </c>
      <c r="GY526" s="4" t="str">
        <f ca="1">IFERROR(IF($B526&lt;&gt;"",VLOOKUP(GY$421,TabelleK23BI,8,FALSE),""),"")</f>
        <v/>
      </c>
      <c r="GZ526" s="4" t="str">
        <f ca="1">IFERROR(IF($B526&lt;&gt;"",VLOOKUP(GZ$421,TabelleK23BI,8,FALSE),""),"")</f>
        <v/>
      </c>
      <c r="HA526" s="4" t="str">
        <f ca="1">IFERROR(IF($B526&lt;&gt;"",VLOOKUP(HA$421,TabelleK23BI,8,FALSE),""),"")</f>
        <v/>
      </c>
      <c r="HB526" s="4" t="str">
        <f ca="1">IFERROR(IF($B526&lt;&gt;"",VLOOKUP(HB$421,TabelleK23BI,8,FALSE),""),"")</f>
        <v/>
      </c>
      <c r="HC526" s="4" t="str">
        <f ca="1">IFERROR(IF($B526&lt;&gt;"",VLOOKUP(HC$421,TabelleK23BI,8,FALSE),""),"")</f>
        <v/>
      </c>
      <c r="HD526" s="4" t="str">
        <f ca="1">IFERROR(IF($B526&lt;&gt;"",VLOOKUP(HD$421,TabelleK23BI,8,FALSE),""),"")</f>
        <v/>
      </c>
      <c r="HE526" s="4" t="str">
        <f ca="1">IFERROR(IF($B526&lt;&gt;"",VLOOKUP(HE$421,TabelleK23BI,8,FALSE),""),"")</f>
        <v/>
      </c>
      <c r="HF526" s="4" t="str">
        <f ca="1">IFERROR(IF($B526&lt;&gt;"",VLOOKUP(HF$421,TabelleK23BI,8,FALSE),""),"")</f>
        <v/>
      </c>
      <c r="HG526" s="4" t="str">
        <f ca="1">IFERROR(IF($B526&lt;&gt;"",VLOOKUP(HG$421,TabelleK23BI,8,FALSE),""),"")</f>
        <v/>
      </c>
      <c r="HH526" s="4" t="str">
        <f ca="1">IFERROR(IF($B526&lt;&gt;"",VLOOKUP(HH$421,TabelleK23BI,8,FALSE),""),"")</f>
        <v/>
      </c>
      <c r="HI526" s="4" t="str">
        <f ca="1">IFERROR(IF($B526&lt;&gt;"",VLOOKUP(HI$421,TabelleK23BI,8,FALSE),""),"")</f>
        <v/>
      </c>
      <c r="HJ526" s="4" t="str">
        <f ca="1">IFERROR(IF($B526&lt;&gt;"",VLOOKUP(HJ$421,TabelleK23BI,8,FALSE),""),"")</f>
        <v/>
      </c>
      <c r="HK526" s="4" t="str">
        <f ca="1">IFERROR(IF($B526&lt;&gt;"",VLOOKUP(HK$421,TabelleK23BI,8,FALSE),""),"")</f>
        <v/>
      </c>
      <c r="HL526" s="4" t="str">
        <f ca="1">IFERROR(IF($B526&lt;&gt;"",VLOOKUP(HL$421,TabelleK23BI,8,FALSE),""),"")</f>
        <v/>
      </c>
      <c r="HM526" s="4" t="str">
        <f ca="1">IFERROR(IF($B526&lt;&gt;"",VLOOKUP(HM$421,TabelleK23BI,8,FALSE),""),"")</f>
        <v/>
      </c>
      <c r="HN526" s="4" t="str">
        <f ca="1">IFERROR(IF($B526&lt;&gt;"",VLOOKUP(HN$421,TabelleK23BI,8,FALSE),""),"")</f>
        <v/>
      </c>
      <c r="HO526" s="4" t="str">
        <f ca="1">IFERROR(IF($B526&lt;&gt;"",VLOOKUP(HO$421,TabelleK23BI,8,FALSE),""),"")</f>
        <v/>
      </c>
      <c r="HP526" s="4" t="str">
        <f ca="1">IFERROR(IF($B526&lt;&gt;"",VLOOKUP(HP$421,TabelleK23BI,8,FALSE),""),"")</f>
        <v/>
      </c>
      <c r="HQ526" s="4" t="str">
        <f ca="1">IFERROR(IF($B526&lt;&gt;"",VLOOKUP(HQ$421,TabelleK23BI,8,FALSE),""),"")</f>
        <v/>
      </c>
      <c r="HR526" s="4" t="str">
        <f ca="1">IFERROR(IF($B526&lt;&gt;"",VLOOKUP(HR$421,TabelleK23BI,8,FALSE),""),"")</f>
        <v/>
      </c>
      <c r="HS526" s="4" t="str">
        <f ca="1">IFERROR(IF($B526&lt;&gt;"",VLOOKUP(HS$421,TabelleK23BI,8,FALSE),""),"")</f>
        <v/>
      </c>
      <c r="HT526" s="4" t="str">
        <f ca="1">IFERROR(IF($B526&lt;&gt;"",VLOOKUP(HT$421,TabelleK23BI,8,FALSE),""),"")</f>
        <v/>
      </c>
      <c r="HU526" s="4" t="str">
        <f ca="1">IFERROR(IF($B526&lt;&gt;"",VLOOKUP(HU$421,TabelleK23BI,8,FALSE),""),"")</f>
        <v/>
      </c>
      <c r="HV526" s="4" t="str">
        <f ca="1">IFERROR(IF($B526&lt;&gt;"",VLOOKUP(HV$421,TabelleK23BI,8,FALSE),""),"")</f>
        <v/>
      </c>
      <c r="HW526" s="4" t="str">
        <f ca="1">IFERROR(IF($B526&lt;&gt;"",VLOOKUP(HW$421,TabelleK23BI,8,FALSE),""),"")</f>
        <v/>
      </c>
      <c r="HX526" s="4" t="str">
        <f ca="1">IFERROR(IF($B526&lt;&gt;"",VLOOKUP(HX$421,TabelleK23BI,8,FALSE),""),"")</f>
        <v/>
      </c>
      <c r="HY526" s="4" t="str">
        <f ca="1">IFERROR(IF($B526&lt;&gt;"",VLOOKUP(HY$421,TabelleK23BI,8,FALSE),""),"")</f>
        <v/>
      </c>
      <c r="HZ526" s="4" t="str">
        <f ca="1">IFERROR(IF($B526&lt;&gt;"",VLOOKUP(HZ$421,TabelleK23BI,8,FALSE),""),"")</f>
        <v/>
      </c>
      <c r="IA526" s="4" t="str">
        <f ca="1">IFERROR(IF($B526&lt;&gt;"",VLOOKUP(IA$421,TabelleK23BI,8,FALSE),""),"")</f>
        <v/>
      </c>
      <c r="IB526" s="4" t="str">
        <f ca="1">IFERROR(IF($B526&lt;&gt;"",VLOOKUP(IB$421,TabelleK23BI,8,FALSE),""),"")</f>
        <v/>
      </c>
      <c r="IC526" s="4" t="str">
        <f ca="1">IFERROR(IF($B526&lt;&gt;"",VLOOKUP(IC$421,TabelleK23BI,8,FALSE),""),"")</f>
        <v/>
      </c>
      <c r="ID526" s="4" t="str">
        <f ca="1">IFERROR(IF($B526&lt;&gt;"",VLOOKUP(ID$421,TabelleK23BI,8,FALSE),""),"")</f>
        <v/>
      </c>
      <c r="IE526" s="4" t="str">
        <f ca="1">IFERROR(IF($B526&lt;&gt;"",VLOOKUP(IE$421,TabelleK23BI,8,FALSE),""),"")</f>
        <v/>
      </c>
      <c r="IF526" s="4" t="str">
        <f ca="1">IFERROR(IF($B526&lt;&gt;"",VLOOKUP(IF$421,TabelleK23BI,8,FALSE),""),"")</f>
        <v/>
      </c>
      <c r="IG526" s="4" t="str">
        <f ca="1">IFERROR(IF($B526&lt;&gt;"",VLOOKUP(IG$421,TabelleK23BI,8,FALSE),""),"")</f>
        <v/>
      </c>
      <c r="IH526" s="4" t="str">
        <f ca="1">IFERROR(IF($B526&lt;&gt;"",VLOOKUP(IH$421,TabelleK23BI,8,FALSE),""),"")</f>
        <v/>
      </c>
      <c r="II526" s="4" t="str">
        <f ca="1">IFERROR(IF($B526&lt;&gt;"",VLOOKUP(II$421,TabelleK23BI,8,FALSE),""),"")</f>
        <v/>
      </c>
      <c r="IJ526" s="4" t="str">
        <f ca="1">IFERROR(IF($B526&lt;&gt;"",VLOOKUP(IJ$421,TabelleK23BI,8,FALSE),""),"")</f>
        <v/>
      </c>
      <c r="IK526" s="4" t="str">
        <f ca="1">IFERROR(IF($B526&lt;&gt;"",VLOOKUP(IK$421,TabelleK23BI,8,FALSE),""),"")</f>
        <v/>
      </c>
      <c r="IL526" s="4" t="str">
        <f ca="1">IFERROR(IF($B526&lt;&gt;"",VLOOKUP(IL$421,TabelleK23BI,8,FALSE),""),"")</f>
        <v/>
      </c>
      <c r="IM526" s="4" t="str">
        <f ca="1">IFERROR(IF($B526&lt;&gt;"",VLOOKUP(IM$421,TabelleK23BI,8,FALSE),""),"")</f>
        <v/>
      </c>
      <c r="IN526" s="4" t="str">
        <f ca="1">IFERROR(IF($B526&lt;&gt;"",VLOOKUP(IN$421,TabelleK23BI,8,FALSE),""),"")</f>
        <v/>
      </c>
      <c r="IO526" s="4" t="str">
        <f ca="1">IFERROR(IF($B526&lt;&gt;"",VLOOKUP(IO$421,TabelleK23BI,8,FALSE),""),"")</f>
        <v/>
      </c>
      <c r="IP526" s="4" t="str">
        <f ca="1">IFERROR(IF($B526&lt;&gt;"",VLOOKUP(IP$421,TabelleK23BI,8,FALSE),""),"")</f>
        <v/>
      </c>
      <c r="IQ526" s="4" t="str">
        <f ca="1">IFERROR(IF($B526&lt;&gt;"",VLOOKUP(IQ$421,TabelleK23BI,8,FALSE),""),"")</f>
        <v/>
      </c>
      <c r="IR526" s="4" t="str">
        <f ca="1">IFERROR(IF($B526&lt;&gt;"",VLOOKUP(IR$421,TabelleK23BI,8,FALSE),""),"")</f>
        <v/>
      </c>
      <c r="IS526" s="4" t="str">
        <f ca="1">IFERROR(IF($B526&lt;&gt;"",VLOOKUP(IS$421,TabelleK23BI,8,FALSE),""),"")</f>
        <v/>
      </c>
      <c r="IT526" s="4" t="str">
        <f ca="1">IFERROR(IF($B526&lt;&gt;"",VLOOKUP(IT$421,TabelleK23BI,8,FALSE),""),"")</f>
        <v/>
      </c>
      <c r="IU526" s="4" t="str">
        <f ca="1">IFERROR(IF($B526&lt;&gt;"",VLOOKUP(IU$421,TabelleK23BI,8,FALSE),""),"")</f>
        <v/>
      </c>
      <c r="IV526" s="4" t="str">
        <f ca="1">IFERROR(IF($B526&lt;&gt;"",VLOOKUP(IV$421,TabelleK23BI,8,FALSE),""),"")</f>
        <v/>
      </c>
      <c r="IW526" s="4" t="str">
        <f ca="1">IFERROR(IF($B526&lt;&gt;"",VLOOKUP(IW$421,TabelleK23BI,8,FALSE),""),"")</f>
        <v/>
      </c>
      <c r="IX526" s="4" t="str">
        <f ca="1">IFERROR(IF($B526&lt;&gt;"",VLOOKUP(IX$421,TabelleK23BI,8,FALSE),""),"")</f>
        <v/>
      </c>
      <c r="IY526" s="4" t="str">
        <f ca="1">IFERROR(IF($B526&lt;&gt;"",VLOOKUP(IY$421,TabelleK23BI,8,FALSE),""),"")</f>
        <v/>
      </c>
      <c r="IZ526" s="4" t="str">
        <f ca="1">IFERROR(IF($B526&lt;&gt;"",VLOOKUP(IZ$421,TabelleK23BI,8,FALSE),""),"")</f>
        <v/>
      </c>
      <c r="JA526" s="4" t="str">
        <f ca="1">IFERROR(IF($B526&lt;&gt;"",VLOOKUP(JA$421,TabelleK23BI,8,FALSE),""),"")</f>
        <v/>
      </c>
      <c r="JB526" s="4" t="str">
        <f ca="1">IFERROR(IF($B526&lt;&gt;"",VLOOKUP(JB$421,TabelleK23BI,8,FALSE),""),"")</f>
        <v/>
      </c>
      <c r="JC526" s="4" t="str">
        <f ca="1">IFERROR(IF($B526&lt;&gt;"",VLOOKUP(JC$421,TabelleK23BI,8,FALSE),""),"")</f>
        <v/>
      </c>
      <c r="JD526" s="4" t="str">
        <f ca="1">IFERROR(IF($B526&lt;&gt;"",VLOOKUP(JD$421,TabelleK23BI,8,FALSE),""),"")</f>
        <v/>
      </c>
      <c r="JE526" s="4" t="str">
        <f ca="1">IFERROR(IF($B526&lt;&gt;"",VLOOKUP(JE$421,TabelleK23BI,8,FALSE),""),"")</f>
        <v/>
      </c>
      <c r="JF526" s="4" t="str">
        <f ca="1">IFERROR(IF($B526&lt;&gt;"",VLOOKUP(JF$421,TabelleK23BI,8,FALSE),""),"")</f>
        <v/>
      </c>
      <c r="JG526" s="4" t="str">
        <f ca="1">IFERROR(IF($B526&lt;&gt;"",VLOOKUP(JG$421,TabelleK23BI,8,FALSE),""),"")</f>
        <v/>
      </c>
      <c r="JH526" s="4" t="str">
        <f ca="1">IFERROR(IF($B526&lt;&gt;"",VLOOKUP(JH$421,TabelleK23BI,8,FALSE),""),"")</f>
        <v/>
      </c>
      <c r="JI526" s="4" t="str">
        <f ca="1">IFERROR(IF($B526&lt;&gt;"",VLOOKUP(JI$421,TabelleK23BI,8,FALSE),""),"")</f>
        <v/>
      </c>
      <c r="JJ526" s="4" t="str">
        <f ca="1">IFERROR(IF($B526&lt;&gt;"",VLOOKUP(JJ$421,TabelleK23BI,8,FALSE),""),"")</f>
        <v/>
      </c>
      <c r="JK526" s="4" t="str">
        <f ca="1">IFERROR(IF($B526&lt;&gt;"",VLOOKUP(JK$421,TabelleK23BI,8,FALSE),""),"")</f>
        <v/>
      </c>
      <c r="JL526" s="4" t="str">
        <f ca="1">IFERROR(IF($B526&lt;&gt;"",VLOOKUP(JL$421,TabelleK23BI,8,FALSE),""),"")</f>
        <v/>
      </c>
      <c r="JM526" s="4" t="str">
        <f ca="1">IFERROR(IF($B526&lt;&gt;"",VLOOKUP(JM$421,TabelleK23BI,8,FALSE),""),"")</f>
        <v/>
      </c>
      <c r="JN526" s="4" t="str">
        <f ca="1">IFERROR(IF($B526&lt;&gt;"",VLOOKUP(JN$421,TabelleK23BI,8,FALSE),""),"")</f>
        <v/>
      </c>
      <c r="JO526" s="4" t="str">
        <f ca="1">IFERROR(IF($B526&lt;&gt;"",VLOOKUP(JO$421,TabelleK23BI,8,FALSE),""),"")</f>
        <v/>
      </c>
      <c r="JP526" s="4" t="str">
        <f ca="1">IFERROR(IF($B526&lt;&gt;"",VLOOKUP(JP$421,TabelleK23BI,8,FALSE),""),"")</f>
        <v/>
      </c>
      <c r="JQ526" s="4" t="str">
        <f ca="1">IFERROR(IF($B526&lt;&gt;"",VLOOKUP(JQ$421,TabelleK23BI,8,FALSE),""),"")</f>
        <v/>
      </c>
      <c r="JR526" s="4" t="str">
        <f ca="1">IFERROR(IF($B526&lt;&gt;"",VLOOKUP(JR$421,TabelleK23BI,8,FALSE),""),"")</f>
        <v/>
      </c>
      <c r="JS526" s="4" t="str">
        <f ca="1">IFERROR(IF($B526&lt;&gt;"",VLOOKUP(JS$421,TabelleK23BI,8,FALSE),""),"")</f>
        <v/>
      </c>
      <c r="JT526" s="4" t="str">
        <f ca="1">IFERROR(IF($B526&lt;&gt;"",VLOOKUP(JT$421,TabelleK23BI,8,FALSE),""),"")</f>
        <v/>
      </c>
      <c r="JU526" s="4" t="str">
        <f ca="1">IFERROR(IF($B526&lt;&gt;"",VLOOKUP(JU$421,TabelleK23BI,8,FALSE),""),"")</f>
        <v/>
      </c>
      <c r="JV526" s="4" t="str">
        <f ca="1">IFERROR(IF($B526&lt;&gt;"",VLOOKUP(JV$421,TabelleK23BI,8,FALSE),""),"")</f>
        <v/>
      </c>
      <c r="JW526" s="4" t="str">
        <f ca="1">IFERROR(IF($B526&lt;&gt;"",VLOOKUP(JW$421,TabelleK23BI,8,FALSE),""),"")</f>
        <v/>
      </c>
      <c r="JX526" s="4" t="str">
        <f ca="1">IFERROR(IF($B526&lt;&gt;"",VLOOKUP(JX$421,TabelleK23BI,8,FALSE),""),"")</f>
        <v/>
      </c>
      <c r="JY526" s="4" t="str">
        <f ca="1">IFERROR(IF($B526&lt;&gt;"",VLOOKUP(JY$421,TabelleK23BI,8,FALSE),""),"")</f>
        <v/>
      </c>
      <c r="JZ526" s="4" t="str">
        <f ca="1">IFERROR(IF($B526&lt;&gt;"",VLOOKUP(JZ$421,TabelleK23BI,8,FALSE),""),"")</f>
        <v/>
      </c>
      <c r="KA526" s="4" t="str">
        <f ca="1">IFERROR(IF($B526&lt;&gt;"",VLOOKUP(KA$421,TabelleK23BI,8,FALSE),""),"")</f>
        <v/>
      </c>
      <c r="KB526" s="4" t="str">
        <f ca="1">IFERROR(IF($B526&lt;&gt;"",VLOOKUP(KB$421,TabelleK23BI,8,FALSE),""),"")</f>
        <v/>
      </c>
      <c r="KC526" s="4" t="str">
        <f ca="1">IFERROR(IF($B526&lt;&gt;"",VLOOKUP(KC$421,TabelleK23BI,8,FALSE),""),"")</f>
        <v/>
      </c>
      <c r="KD526" s="4" t="str">
        <f ca="1">IFERROR(IF($B526&lt;&gt;"",VLOOKUP(KD$421,TabelleK23BI,8,FALSE),""),"")</f>
        <v/>
      </c>
      <c r="KE526" s="4" t="str">
        <f ca="1">IFERROR(IF($B526&lt;&gt;"",VLOOKUP(KE$421,TabelleK23BI,8,FALSE),""),"")</f>
        <v/>
      </c>
      <c r="KF526" s="4" t="str">
        <f ca="1">IFERROR(IF($B526&lt;&gt;"",VLOOKUP(KF$421,TabelleK23BI,8,FALSE),""),"")</f>
        <v/>
      </c>
      <c r="KG526" s="4" t="str">
        <f ca="1">IFERROR(IF($B526&lt;&gt;"",VLOOKUP(KG$421,TabelleK23BI,8,FALSE),""),"")</f>
        <v/>
      </c>
      <c r="KH526" s="4" t="str">
        <f ca="1">IFERROR(IF($B526&lt;&gt;"",VLOOKUP(KH$421,TabelleK23BI,8,FALSE),""),"")</f>
        <v/>
      </c>
      <c r="KI526" s="4" t="str">
        <f ca="1">IFERROR(IF($B526&lt;&gt;"",VLOOKUP(KI$421,TabelleK23BI,8,FALSE),""),"")</f>
        <v/>
      </c>
      <c r="KJ526" s="4" t="str">
        <f ca="1">IFERROR(IF($B526&lt;&gt;"",VLOOKUP(KJ$421,TabelleK23BI,8,FALSE),""),"")</f>
        <v/>
      </c>
      <c r="KK526" s="4" t="str">
        <f ca="1">IFERROR(IF($B526&lt;&gt;"",VLOOKUP(KK$421,TabelleK23BI,8,FALSE),""),"")</f>
        <v/>
      </c>
      <c r="KL526" s="4" t="str">
        <f ca="1">IFERROR(IF($B526&lt;&gt;"",VLOOKUP(KL$421,TabelleK23BI,8,FALSE),""),"")</f>
        <v/>
      </c>
      <c r="KM526" s="4" t="str">
        <f ca="1">IFERROR(IF($B526&lt;&gt;"",VLOOKUP(KM$421,TabelleK23BI,8,FALSE),""),"")</f>
        <v/>
      </c>
      <c r="KN526" s="4" t="str">
        <f ca="1">IFERROR(IF($B526&lt;&gt;"",VLOOKUP(KN$421,TabelleK23BI,8,FALSE),""),"")</f>
        <v/>
      </c>
      <c r="KO526" s="4" t="str">
        <f ca="1">IFERROR(IF($B526&lt;&gt;"",VLOOKUP(KO$421,TabelleK23BI,8,FALSE),""),"")</f>
        <v/>
      </c>
      <c r="KP526" s="4" t="str">
        <f ca="1">IFERROR(IF($B526&lt;&gt;"",VLOOKUP(KP$421,TabelleK23BI,8,FALSE),""),"")</f>
        <v/>
      </c>
      <c r="KQ526" s="4" t="str">
        <f ca="1">IFERROR(IF($B526&lt;&gt;"",VLOOKUP(KQ$421,TabelleK23BI,8,FALSE),""),"")</f>
        <v/>
      </c>
      <c r="KR526" s="4" t="str">
        <f>IFERROR(VLOOKUP($KR$421,TabelleK23BI,8,FALSE),"")</f>
        <v/>
      </c>
      <c r="KS526" s="4" t="str">
        <f>IFERROR(VLOOKUP($KS$421,TabelleK23BI,8,FALSE),"")</f>
        <v/>
      </c>
    </row>
    <row r="527" spans="2:305" ht="12.75" hidden="1" customHeight="1" x14ac:dyDescent="0.2">
      <c r="B527" s="138" t="str">
        <f t="shared" ca="1" si="215"/>
        <v/>
      </c>
      <c r="C527" s="4" t="str">
        <f ca="1">IFERROR(IF($B527&lt;&gt;"",VLOOKUP(C$421,TabelleK24BI,8,FALSE),""),"")</f>
        <v/>
      </c>
      <c r="D527" s="4" t="str">
        <f ca="1">IFERROR(IF($B527&lt;&gt;"",VLOOKUP(D$421,TabelleK24BI,8,FALSE),""),"")</f>
        <v/>
      </c>
      <c r="E527" s="4" t="str">
        <f ca="1">IFERROR(IF($B527&lt;&gt;"",VLOOKUP(E$421,TabelleK24BI,8,FALSE),""),"")</f>
        <v/>
      </c>
      <c r="F527" s="4" t="str">
        <f ca="1">IFERROR(IF($B527&lt;&gt;"",VLOOKUP(F$421,TabelleK24BI,8,FALSE),""),"")</f>
        <v/>
      </c>
      <c r="G527" s="4" t="str">
        <f ca="1">IFERROR(IF($B527&lt;&gt;"",VLOOKUP(G$421,TabelleK24BI,8,FALSE),""),"")</f>
        <v/>
      </c>
      <c r="H527" s="4" t="str">
        <f ca="1">IFERROR(IF($B527&lt;&gt;"",VLOOKUP(H$421,TabelleK24BI,8,FALSE),""),"")</f>
        <v/>
      </c>
      <c r="I527" s="4" t="str">
        <f ca="1">IFERROR(IF($B527&lt;&gt;"",VLOOKUP(I$421,TabelleK24BI,8,FALSE),""),"")</f>
        <v/>
      </c>
      <c r="J527" s="4" t="str">
        <f ca="1">IFERROR(IF($B527&lt;&gt;"",VLOOKUP(J$421,TabelleK24BI,8,FALSE),""),"")</f>
        <v/>
      </c>
      <c r="K527" s="4" t="str">
        <f ca="1">IFERROR(IF($B527&lt;&gt;"",VLOOKUP(K$421,TabelleK24BI,8,FALSE),""),"")</f>
        <v/>
      </c>
      <c r="L527" s="4" t="str">
        <f ca="1">IFERROR(IF($B527&lt;&gt;"",VLOOKUP(L$421,TabelleK24BI,8,FALSE),""),"")</f>
        <v/>
      </c>
      <c r="M527" s="4" t="str">
        <f ca="1">IFERROR(IF($B527&lt;&gt;"",VLOOKUP(M$421,TabelleK24BI,8,FALSE),""),"")</f>
        <v/>
      </c>
      <c r="N527" s="4" t="str">
        <f ca="1">IFERROR(IF($B527&lt;&gt;"",VLOOKUP(N$421,TabelleK24BI,8,FALSE),""),"")</f>
        <v/>
      </c>
      <c r="O527" s="4" t="str">
        <f ca="1">IFERROR(IF($B527&lt;&gt;"",VLOOKUP(O$421,TabelleK24BI,8,FALSE),""),"")</f>
        <v/>
      </c>
      <c r="P527" s="4" t="str">
        <f ca="1">IFERROR(IF($B527&lt;&gt;"",VLOOKUP(P$421,TabelleK24BI,8,FALSE),""),"")</f>
        <v/>
      </c>
      <c r="Q527" s="4" t="str">
        <f ca="1">IFERROR(IF($B527&lt;&gt;"",VLOOKUP(Q$421,TabelleK24BI,8,FALSE),""),"")</f>
        <v/>
      </c>
      <c r="R527" s="4" t="str">
        <f ca="1">IFERROR(IF($B527&lt;&gt;"",VLOOKUP(R$421,TabelleK24BI,8,FALSE),""),"")</f>
        <v/>
      </c>
      <c r="S527" s="4" t="str">
        <f ca="1">IFERROR(IF($B527&lt;&gt;"",VLOOKUP(S$421,TabelleK24BI,8,FALSE),""),"")</f>
        <v/>
      </c>
      <c r="T527" s="4" t="str">
        <f ca="1">IFERROR(IF($B527&lt;&gt;"",VLOOKUP(T$421,TabelleK24BI,8,FALSE),""),"")</f>
        <v/>
      </c>
      <c r="U527" s="4" t="str">
        <f ca="1">IFERROR(IF($B527&lt;&gt;"",VLOOKUP(U$421,TabelleK24BI,8,FALSE),""),"")</f>
        <v/>
      </c>
      <c r="V527" s="4" t="str">
        <f ca="1">IFERROR(IF($B527&lt;&gt;"",VLOOKUP(V$421,TabelleK24BI,8,FALSE),""),"")</f>
        <v/>
      </c>
      <c r="W527" s="4" t="str">
        <f ca="1">IFERROR(IF($B527&lt;&gt;"",VLOOKUP(W$421,TabelleK24BI,8,FALSE),""),"")</f>
        <v/>
      </c>
      <c r="X527" s="4" t="str">
        <f ca="1">IFERROR(IF($B527&lt;&gt;"",VLOOKUP(X$421,TabelleK24BI,8,FALSE),""),"")</f>
        <v/>
      </c>
      <c r="Y527" s="4" t="str">
        <f ca="1">IFERROR(IF($B527&lt;&gt;"",VLOOKUP(Y$421,TabelleK24BI,8,FALSE),""),"")</f>
        <v/>
      </c>
      <c r="Z527" s="4" t="str">
        <f ca="1">IFERROR(IF($B527&lt;&gt;"",VLOOKUP(Z$421,TabelleK24BI,8,FALSE),""),"")</f>
        <v/>
      </c>
      <c r="AA527" s="4" t="str">
        <f ca="1">IFERROR(IF($B527&lt;&gt;"",VLOOKUP(AA$421,TabelleK24BI,8,FALSE),""),"")</f>
        <v/>
      </c>
      <c r="AB527" s="4" t="str">
        <f ca="1">IFERROR(IF($B527&lt;&gt;"",VLOOKUP(AB$421,TabelleK24BI,8,FALSE),""),"")</f>
        <v/>
      </c>
      <c r="AC527" s="4" t="str">
        <f ca="1">IFERROR(IF($B527&lt;&gt;"",VLOOKUP(AC$421,TabelleK24BI,8,FALSE),""),"")</f>
        <v/>
      </c>
      <c r="AD527" s="4" t="str">
        <f ca="1">IFERROR(IF($B527&lt;&gt;"",VLOOKUP(AD$421,TabelleK24BI,8,FALSE),""),"")</f>
        <v/>
      </c>
      <c r="AE527" s="4" t="str">
        <f ca="1">IFERROR(IF($B527&lt;&gt;"",VLOOKUP(AE$421,TabelleK24BI,8,FALSE),""),"")</f>
        <v/>
      </c>
      <c r="AF527" s="4" t="str">
        <f ca="1">IFERROR(IF($B527&lt;&gt;"",VLOOKUP(AF$421,TabelleK24BI,8,FALSE),""),"")</f>
        <v/>
      </c>
      <c r="AG527" s="4" t="str">
        <f ca="1">IFERROR(IF($B527&lt;&gt;"",VLOOKUP(AG$421,TabelleK24BI,8,FALSE),""),"")</f>
        <v/>
      </c>
      <c r="AH527" s="4" t="str">
        <f ca="1">IFERROR(IF($B527&lt;&gt;"",VLOOKUP(AH$421,TabelleK24BI,8,FALSE),""),"")</f>
        <v/>
      </c>
      <c r="AI527" s="4" t="str">
        <f ca="1">IFERROR(IF($B527&lt;&gt;"",VLOOKUP(AI$421,TabelleK24BI,8,FALSE),""),"")</f>
        <v/>
      </c>
      <c r="AJ527" s="4" t="str">
        <f ca="1">IFERROR(IF($B527&lt;&gt;"",VLOOKUP(AJ$421,TabelleK24BI,8,FALSE),""),"")</f>
        <v/>
      </c>
      <c r="AK527" s="4" t="str">
        <f ca="1">IFERROR(IF($B527&lt;&gt;"",VLOOKUP(AK$421,TabelleK24BI,8,FALSE),""),"")</f>
        <v/>
      </c>
      <c r="AL527" s="4" t="str">
        <f ca="1">IFERROR(IF($B527&lt;&gt;"",VLOOKUP(AL$421,TabelleK24BI,8,FALSE),""),"")</f>
        <v/>
      </c>
      <c r="AM527" s="4" t="str">
        <f ca="1">IFERROR(IF($B527&lt;&gt;"",VLOOKUP(AM$421,TabelleK24BI,8,FALSE),""),"")</f>
        <v/>
      </c>
      <c r="AN527" s="4" t="str">
        <f ca="1">IFERROR(IF($B527&lt;&gt;"",VLOOKUP(AN$421,TabelleK24BI,8,FALSE),""),"")</f>
        <v/>
      </c>
      <c r="AO527" s="4" t="str">
        <f ca="1">IFERROR(IF($B527&lt;&gt;"",VLOOKUP(AO$421,TabelleK24BI,8,FALSE),""),"")</f>
        <v/>
      </c>
      <c r="AP527" s="4" t="str">
        <f ca="1">IFERROR(IF($B527&lt;&gt;"",VLOOKUP(AP$421,TabelleK24BI,8,FALSE),""),"")</f>
        <v/>
      </c>
      <c r="AQ527" s="4" t="str">
        <f ca="1">IFERROR(IF($B527&lt;&gt;"",VLOOKUP(AQ$421,TabelleK24BI,8,FALSE),""),"")</f>
        <v/>
      </c>
      <c r="AR527" s="4" t="str">
        <f ca="1">IFERROR(IF($B527&lt;&gt;"",VLOOKUP(AR$421,TabelleK24BI,8,FALSE),""),"")</f>
        <v/>
      </c>
      <c r="AS527" s="4" t="str">
        <f ca="1">IFERROR(IF($B527&lt;&gt;"",VLOOKUP(AS$421,TabelleK24BI,8,FALSE),""),"")</f>
        <v/>
      </c>
      <c r="AT527" s="4" t="str">
        <f ca="1">IFERROR(IF($B527&lt;&gt;"",VLOOKUP(AT$421,TabelleK24BI,8,FALSE),""),"")</f>
        <v/>
      </c>
      <c r="AU527" s="4" t="str">
        <f ca="1">IFERROR(IF($B527&lt;&gt;"",VLOOKUP(AU$421,TabelleK24BI,8,FALSE),""),"")</f>
        <v/>
      </c>
      <c r="AV527" s="4" t="str">
        <f ca="1">IFERROR(IF($B527&lt;&gt;"",VLOOKUP(AV$421,TabelleK24BI,8,FALSE),""),"")</f>
        <v/>
      </c>
      <c r="AW527" s="4" t="str">
        <f ca="1">IFERROR(IF($B527&lt;&gt;"",VLOOKUP(AW$421,TabelleK24BI,8,FALSE),""),"")</f>
        <v/>
      </c>
      <c r="AX527" s="4" t="str">
        <f ca="1">IFERROR(IF($B527&lt;&gt;"",VLOOKUP(AX$421,TabelleK24BI,8,FALSE),""),"")</f>
        <v/>
      </c>
      <c r="AY527" s="4" t="str">
        <f ca="1">IFERROR(IF($B527&lt;&gt;"",VLOOKUP(AY$421,TabelleK24BI,8,FALSE),""),"")</f>
        <v/>
      </c>
      <c r="AZ527" s="4" t="str">
        <f ca="1">IFERROR(IF($B527&lt;&gt;"",VLOOKUP(AZ$421,TabelleK24BI,8,FALSE),""),"")</f>
        <v/>
      </c>
      <c r="BA527" s="4" t="str">
        <f ca="1">IFERROR(IF($B527&lt;&gt;"",VLOOKUP(BA$421,TabelleK24BI,8,FALSE),""),"")</f>
        <v/>
      </c>
      <c r="BB527" s="4" t="str">
        <f ca="1">IFERROR(IF($B527&lt;&gt;"",VLOOKUP(BB$421,TabelleK24BI,8,FALSE),""),"")</f>
        <v/>
      </c>
      <c r="BC527" s="4" t="str">
        <f ca="1">IFERROR(IF($B527&lt;&gt;"",VLOOKUP(BC$421,TabelleK24BI,8,FALSE),""),"")</f>
        <v/>
      </c>
      <c r="BD527" s="4" t="str">
        <f ca="1">IFERROR(IF($B527&lt;&gt;"",VLOOKUP(BD$421,TabelleK24BI,8,FALSE),""),"")</f>
        <v/>
      </c>
      <c r="BE527" s="4" t="str">
        <f ca="1">IFERROR(IF($B527&lt;&gt;"",VLOOKUP(BE$421,TabelleK24BI,8,FALSE),""),"")</f>
        <v/>
      </c>
      <c r="BF527" s="4" t="str">
        <f ca="1">IFERROR(IF($B527&lt;&gt;"",VLOOKUP(BF$421,TabelleK24BI,8,FALSE),""),"")</f>
        <v/>
      </c>
      <c r="BG527" s="4" t="str">
        <f ca="1">IFERROR(IF($B527&lt;&gt;"",VLOOKUP(BG$421,TabelleK24BI,8,FALSE),""),"")</f>
        <v/>
      </c>
      <c r="BH527" s="4" t="str">
        <f ca="1">IFERROR(IF($B527&lt;&gt;"",VLOOKUP(BH$421,TabelleK24BI,8,FALSE),""),"")</f>
        <v/>
      </c>
      <c r="BI527" s="4" t="str">
        <f ca="1">IFERROR(IF($B527&lt;&gt;"",VLOOKUP(BI$421,TabelleK24BI,8,FALSE),""),"")</f>
        <v/>
      </c>
      <c r="BJ527" s="4" t="str">
        <f ca="1">IFERROR(IF($B527&lt;&gt;"",VLOOKUP(BJ$421,TabelleK24BI,8,FALSE),""),"")</f>
        <v/>
      </c>
      <c r="BK527" s="4" t="str">
        <f ca="1">IFERROR(IF($B527&lt;&gt;"",VLOOKUP(BK$421,TabelleK24BI,8,FALSE),""),"")</f>
        <v/>
      </c>
      <c r="BL527" s="4" t="str">
        <f ca="1">IFERROR(IF($B527&lt;&gt;"",VLOOKUP(BL$421,TabelleK24BI,8,FALSE),""),"")</f>
        <v/>
      </c>
      <c r="BM527" s="4" t="str">
        <f ca="1">IFERROR(IF($B527&lt;&gt;"",VLOOKUP(BM$421,TabelleK24BI,8,FALSE),""),"")</f>
        <v/>
      </c>
      <c r="BN527" s="4" t="str">
        <f ca="1">IFERROR(IF($B527&lt;&gt;"",VLOOKUP(BN$421,TabelleK24BI,8,FALSE),""),"")</f>
        <v/>
      </c>
      <c r="BO527" s="4" t="str">
        <f ca="1">IFERROR(IF($B527&lt;&gt;"",VLOOKUP(BO$421,TabelleK24BI,8,FALSE),""),"")</f>
        <v/>
      </c>
      <c r="BP527" s="4" t="str">
        <f ca="1">IFERROR(IF($B527&lt;&gt;"",VLOOKUP(BP$421,TabelleK24BI,8,FALSE),""),"")</f>
        <v/>
      </c>
      <c r="BQ527" s="4" t="str">
        <f ca="1">IFERROR(IF($B527&lt;&gt;"",VLOOKUP(BQ$421,TabelleK24BI,8,FALSE),""),"")</f>
        <v/>
      </c>
      <c r="BR527" s="4" t="str">
        <f ca="1">IFERROR(IF($B527&lt;&gt;"",VLOOKUP(BR$421,TabelleK24BI,8,FALSE),""),"")</f>
        <v/>
      </c>
      <c r="BS527" s="4" t="str">
        <f ca="1">IFERROR(IF($B527&lt;&gt;"",VLOOKUP(BS$421,TabelleK24BI,8,FALSE),""),"")</f>
        <v/>
      </c>
      <c r="BT527" s="4" t="str">
        <f ca="1">IFERROR(IF($B527&lt;&gt;"",VLOOKUP(BT$421,TabelleK24BI,8,FALSE),""),"")</f>
        <v/>
      </c>
      <c r="BU527" s="4" t="str">
        <f ca="1">IFERROR(IF($B527&lt;&gt;"",VLOOKUP(BU$421,TabelleK24BI,8,FALSE),""),"")</f>
        <v/>
      </c>
      <c r="BV527" s="4" t="str">
        <f ca="1">IFERROR(IF($B527&lt;&gt;"",VLOOKUP(BV$421,TabelleK24BI,8,FALSE),""),"")</f>
        <v/>
      </c>
      <c r="BW527" s="4" t="str">
        <f ca="1">IFERROR(IF($B527&lt;&gt;"",VLOOKUP(BW$421,TabelleK24BI,8,FALSE),""),"")</f>
        <v/>
      </c>
      <c r="BX527" s="4" t="str">
        <f ca="1">IFERROR(IF($B527&lt;&gt;"",VLOOKUP(BX$421,TabelleK24BI,8,FALSE),""),"")</f>
        <v/>
      </c>
      <c r="BY527" s="4" t="str">
        <f ca="1">IFERROR(IF($B527&lt;&gt;"",VLOOKUP(BY$421,TabelleK24BI,8,FALSE),""),"")</f>
        <v/>
      </c>
      <c r="BZ527" s="4" t="str">
        <f ca="1">IFERROR(IF($B527&lt;&gt;"",VLOOKUP(BZ$421,TabelleK24BI,8,FALSE),""),"")</f>
        <v/>
      </c>
      <c r="CA527" s="4" t="str">
        <f ca="1">IFERROR(IF($B527&lt;&gt;"",VLOOKUP(CA$421,TabelleK24BI,8,FALSE),""),"")</f>
        <v/>
      </c>
      <c r="CB527" s="4" t="str">
        <f ca="1">IFERROR(IF($B527&lt;&gt;"",VLOOKUP(CB$421,TabelleK24BI,8,FALSE),""),"")</f>
        <v/>
      </c>
      <c r="CC527" s="4" t="str">
        <f ca="1">IFERROR(IF($B527&lt;&gt;"",VLOOKUP(CC$421,TabelleK24BI,8,FALSE),""),"")</f>
        <v/>
      </c>
      <c r="CD527" s="4" t="str">
        <f ca="1">IFERROR(IF($B527&lt;&gt;"",VLOOKUP(CD$421,TabelleK24BI,8,FALSE),""),"")</f>
        <v/>
      </c>
      <c r="CE527" s="4" t="str">
        <f ca="1">IFERROR(IF($B527&lt;&gt;"",VLOOKUP(CE$421,TabelleK24BI,8,FALSE),""),"")</f>
        <v/>
      </c>
      <c r="CF527" s="4" t="str">
        <f ca="1">IFERROR(IF($B527&lt;&gt;"",VLOOKUP(CF$421,TabelleK24BI,8,FALSE),""),"")</f>
        <v/>
      </c>
      <c r="CG527" s="4" t="str">
        <f ca="1">IFERROR(IF($B527&lt;&gt;"",VLOOKUP(CG$421,TabelleK24BI,8,FALSE),""),"")</f>
        <v/>
      </c>
      <c r="CH527" s="4" t="str">
        <f ca="1">IFERROR(IF($B527&lt;&gt;"",VLOOKUP(CH$421,TabelleK24BI,8,FALSE),""),"")</f>
        <v/>
      </c>
      <c r="CI527" s="4" t="str">
        <f ca="1">IFERROR(IF($B527&lt;&gt;"",VLOOKUP(CI$421,TabelleK24BI,8,FALSE),""),"")</f>
        <v/>
      </c>
      <c r="CJ527" s="4" t="str">
        <f ca="1">IFERROR(IF($B527&lt;&gt;"",VLOOKUP(CJ$421,TabelleK24BI,8,FALSE),""),"")</f>
        <v/>
      </c>
      <c r="CK527" s="4" t="str">
        <f ca="1">IFERROR(IF($B527&lt;&gt;"",VLOOKUP(CK$421,TabelleK24BI,8,FALSE),""),"")</f>
        <v/>
      </c>
      <c r="CL527" s="4" t="str">
        <f ca="1">IFERROR(IF($B527&lt;&gt;"",VLOOKUP(CL$421,TabelleK24BI,8,FALSE),""),"")</f>
        <v/>
      </c>
      <c r="CM527" s="4" t="str">
        <f ca="1">IFERROR(IF($B527&lt;&gt;"",VLOOKUP(CM$421,TabelleK24BI,8,FALSE),""),"")</f>
        <v/>
      </c>
      <c r="CN527" s="4" t="str">
        <f ca="1">IFERROR(IF($B527&lt;&gt;"",VLOOKUP(CN$421,TabelleK24BI,8,FALSE),""),"")</f>
        <v/>
      </c>
      <c r="CO527" s="4" t="str">
        <f ca="1">IFERROR(IF($B527&lt;&gt;"",VLOOKUP(CO$421,TabelleK24BI,8,FALSE),""),"")</f>
        <v/>
      </c>
      <c r="CP527" s="4" t="str">
        <f ca="1">IFERROR(IF($B527&lt;&gt;"",VLOOKUP(CP$421,TabelleK24BI,8,FALSE),""),"")</f>
        <v/>
      </c>
      <c r="CQ527" s="4" t="str">
        <f ca="1">IFERROR(IF($B527&lt;&gt;"",VLOOKUP(CQ$421,TabelleK24BI,8,FALSE),""),"")</f>
        <v/>
      </c>
      <c r="CR527" s="4" t="str">
        <f ca="1">IFERROR(IF($B527&lt;&gt;"",VLOOKUP(CR$421,TabelleK24BI,8,FALSE),""),"")</f>
        <v/>
      </c>
      <c r="CS527" s="4" t="str">
        <f ca="1">IFERROR(IF($B527&lt;&gt;"",VLOOKUP(CS$421,TabelleK24BI,8,FALSE),""),"")</f>
        <v/>
      </c>
      <c r="CT527" s="4" t="str">
        <f ca="1">IFERROR(IF($B527&lt;&gt;"",VLOOKUP(CT$421,TabelleK24BI,8,FALSE),""),"")</f>
        <v/>
      </c>
      <c r="CU527" s="4" t="str">
        <f ca="1">IFERROR(IF($B527&lt;&gt;"",VLOOKUP(CU$421,TabelleK24BI,8,FALSE),""),"")</f>
        <v/>
      </c>
      <c r="CV527" s="4" t="str">
        <f ca="1">IFERROR(IF($B527&lt;&gt;"",VLOOKUP(CV$421,TabelleK24BI,8,FALSE),""),"")</f>
        <v/>
      </c>
      <c r="CW527" s="4" t="str">
        <f ca="1">IFERROR(IF($B527&lt;&gt;"",VLOOKUP(CW$421,TabelleK24BI,8,FALSE),""),"")</f>
        <v/>
      </c>
      <c r="CX527" s="4" t="str">
        <f ca="1">IFERROR(IF($B527&lt;&gt;"",VLOOKUP(CX$421,TabelleK24BI,8,FALSE),""),"")</f>
        <v/>
      </c>
      <c r="CY527" s="4" t="str">
        <f ca="1">IFERROR(IF($B527&lt;&gt;"",VLOOKUP(CY$421,TabelleK24BI,8,FALSE),""),"")</f>
        <v/>
      </c>
      <c r="CZ527" s="4" t="str">
        <f ca="1">IFERROR(IF($B527&lt;&gt;"",VLOOKUP(CZ$421,TabelleK24BI,8,FALSE),""),"")</f>
        <v/>
      </c>
      <c r="DA527" s="4" t="str">
        <f ca="1">IFERROR(IF($B527&lt;&gt;"",VLOOKUP(DA$421,TabelleK24BI,8,FALSE),""),"")</f>
        <v/>
      </c>
      <c r="DB527" s="4" t="str">
        <f ca="1">IFERROR(IF($B527&lt;&gt;"",VLOOKUP(DB$421,TabelleK24BI,8,FALSE),""),"")</f>
        <v/>
      </c>
      <c r="DC527" s="4" t="str">
        <f ca="1">IFERROR(IF($B527&lt;&gt;"",VLOOKUP(DC$421,TabelleK24BI,8,FALSE),""),"")</f>
        <v/>
      </c>
      <c r="DD527" s="4" t="str">
        <f ca="1">IFERROR(IF($B527&lt;&gt;"",VLOOKUP(DD$421,TabelleK24BI,8,FALSE),""),"")</f>
        <v/>
      </c>
      <c r="DE527" s="4" t="str">
        <f ca="1">IFERROR(IF($B527&lt;&gt;"",VLOOKUP(DE$421,TabelleK24BI,8,FALSE),""),"")</f>
        <v/>
      </c>
      <c r="DF527" s="4" t="str">
        <f ca="1">IFERROR(IF($B527&lt;&gt;"",VLOOKUP(DF$421,TabelleK24BI,8,FALSE),""),"")</f>
        <v/>
      </c>
      <c r="DG527" s="4" t="str">
        <f ca="1">IFERROR(IF($B527&lt;&gt;"",VLOOKUP(DG$421,TabelleK24BI,8,FALSE),""),"")</f>
        <v/>
      </c>
      <c r="DH527" s="4" t="str">
        <f ca="1">IFERROR(IF($B527&lt;&gt;"",VLOOKUP(DH$421,TabelleK24BI,8,FALSE),""),"")</f>
        <v/>
      </c>
      <c r="DI527" s="4" t="str">
        <f ca="1">IFERROR(IF($B527&lt;&gt;"",VLOOKUP(DI$421,TabelleK24BI,8,FALSE),""),"")</f>
        <v/>
      </c>
      <c r="DJ527" s="4" t="str">
        <f ca="1">IFERROR(IF($B527&lt;&gt;"",VLOOKUP(DJ$421,TabelleK24BI,8,FALSE),""),"")</f>
        <v/>
      </c>
      <c r="DK527" s="4" t="str">
        <f ca="1">IFERROR(IF($B527&lt;&gt;"",VLOOKUP(DK$421,TabelleK24BI,8,FALSE),""),"")</f>
        <v/>
      </c>
      <c r="DL527" s="4" t="str">
        <f ca="1">IFERROR(IF($B527&lt;&gt;"",VLOOKUP(DL$421,TabelleK24BI,8,FALSE),""),"")</f>
        <v/>
      </c>
      <c r="DM527" s="4" t="str">
        <f ca="1">IFERROR(IF($B527&lt;&gt;"",VLOOKUP(DM$421,TabelleK24BI,8,FALSE),""),"")</f>
        <v/>
      </c>
      <c r="DN527" s="4" t="str">
        <f ca="1">IFERROR(IF($B527&lt;&gt;"",VLOOKUP(DN$421,TabelleK24BI,8,FALSE),""),"")</f>
        <v/>
      </c>
      <c r="DO527" s="4" t="str">
        <f ca="1">IFERROR(IF($B527&lt;&gt;"",VLOOKUP(DO$421,TabelleK24BI,8,FALSE),""),"")</f>
        <v/>
      </c>
      <c r="DP527" s="4" t="str">
        <f ca="1">IFERROR(IF($B527&lt;&gt;"",VLOOKUP(DP$421,TabelleK24BI,8,FALSE),""),"")</f>
        <v/>
      </c>
      <c r="DQ527" s="4" t="str">
        <f ca="1">IFERROR(IF($B527&lt;&gt;"",VLOOKUP(DQ$421,TabelleK24BI,8,FALSE),""),"")</f>
        <v/>
      </c>
      <c r="DR527" s="4" t="str">
        <f ca="1">IFERROR(IF($B527&lt;&gt;"",VLOOKUP(DR$421,TabelleK24BI,8,FALSE),""),"")</f>
        <v/>
      </c>
      <c r="DS527" s="4" t="str">
        <f ca="1">IFERROR(IF($B527&lt;&gt;"",VLOOKUP(DS$421,TabelleK24BI,8,FALSE),""),"")</f>
        <v/>
      </c>
      <c r="DT527" s="4" t="str">
        <f ca="1">IFERROR(IF($B527&lt;&gt;"",VLOOKUP(DT$421,TabelleK24BI,8,FALSE),""),"")</f>
        <v/>
      </c>
      <c r="DU527" s="4" t="str">
        <f ca="1">IFERROR(IF($B527&lt;&gt;"",VLOOKUP(DU$421,TabelleK24BI,8,FALSE),""),"")</f>
        <v/>
      </c>
      <c r="DV527" s="4" t="str">
        <f ca="1">IFERROR(IF($B527&lt;&gt;"",VLOOKUP(DV$421,TabelleK24BI,8,FALSE),""),"")</f>
        <v/>
      </c>
      <c r="DW527" s="4" t="str">
        <f ca="1">IFERROR(IF($B527&lt;&gt;"",VLOOKUP(DW$421,TabelleK24BI,8,FALSE),""),"")</f>
        <v/>
      </c>
      <c r="DX527" s="4" t="str">
        <f ca="1">IFERROR(IF($B527&lt;&gt;"",VLOOKUP(DX$421,TabelleK24BI,8,FALSE),""),"")</f>
        <v/>
      </c>
      <c r="DY527" s="4" t="str">
        <f ca="1">IFERROR(IF($B527&lt;&gt;"",VLOOKUP(DY$421,TabelleK24BI,8,FALSE),""),"")</f>
        <v/>
      </c>
      <c r="DZ527" s="4" t="str">
        <f ca="1">IFERROR(IF($B527&lt;&gt;"",VLOOKUP(DZ$421,TabelleK24BI,8,FALSE),""),"")</f>
        <v/>
      </c>
      <c r="EA527" s="4" t="str">
        <f ca="1">IFERROR(IF($B527&lt;&gt;"",VLOOKUP(EA$421,TabelleK24BI,8,FALSE),""),"")</f>
        <v/>
      </c>
      <c r="EB527" s="4" t="str">
        <f ca="1">IFERROR(IF($B527&lt;&gt;"",VLOOKUP(EB$421,TabelleK24BI,8,FALSE),""),"")</f>
        <v/>
      </c>
      <c r="EC527" s="4" t="str">
        <f ca="1">IFERROR(IF($B527&lt;&gt;"",VLOOKUP(EC$421,TabelleK24BI,8,FALSE),""),"")</f>
        <v/>
      </c>
      <c r="ED527" s="4" t="str">
        <f ca="1">IFERROR(IF($B527&lt;&gt;"",VLOOKUP(ED$421,TabelleK24BI,8,FALSE),""),"")</f>
        <v/>
      </c>
      <c r="EE527" s="4" t="str">
        <f ca="1">IFERROR(IF($B527&lt;&gt;"",VLOOKUP(EE$421,TabelleK24BI,8,FALSE),""),"")</f>
        <v/>
      </c>
      <c r="EF527" s="4" t="str">
        <f ca="1">IFERROR(IF($B527&lt;&gt;"",VLOOKUP(EF$421,TabelleK24BI,8,FALSE),""),"")</f>
        <v/>
      </c>
      <c r="EG527" s="4" t="str">
        <f ca="1">IFERROR(IF($B527&lt;&gt;"",VLOOKUP(EG$421,TabelleK24BI,8,FALSE),""),"")</f>
        <v/>
      </c>
      <c r="EH527" s="4" t="str">
        <f ca="1">IFERROR(IF($B527&lt;&gt;"",VLOOKUP(EH$421,TabelleK24BI,8,FALSE),""),"")</f>
        <v/>
      </c>
      <c r="EI527" s="4" t="str">
        <f ca="1">IFERROR(IF($B527&lt;&gt;"",VLOOKUP(EI$421,TabelleK24BI,8,FALSE),""),"")</f>
        <v/>
      </c>
      <c r="EJ527" s="4" t="str">
        <f ca="1">IFERROR(IF($B527&lt;&gt;"",VLOOKUP(EJ$421,TabelleK24BI,8,FALSE),""),"")</f>
        <v/>
      </c>
      <c r="EK527" s="4" t="str">
        <f ca="1">IFERROR(IF($B527&lt;&gt;"",VLOOKUP(EK$421,TabelleK24BI,8,FALSE),""),"")</f>
        <v/>
      </c>
      <c r="EL527" s="4" t="str">
        <f ca="1">IFERROR(IF($B527&lt;&gt;"",VLOOKUP(EL$421,TabelleK24BI,8,FALSE),""),"")</f>
        <v/>
      </c>
      <c r="EM527" s="4" t="str">
        <f ca="1">IFERROR(IF($B527&lt;&gt;"",VLOOKUP(EM$421,TabelleK24BI,8,FALSE),""),"")</f>
        <v/>
      </c>
      <c r="EN527" s="4" t="str">
        <f ca="1">IFERROR(IF($B527&lt;&gt;"",VLOOKUP(EN$421,TabelleK24BI,8,FALSE),""),"")</f>
        <v/>
      </c>
      <c r="EO527" s="4" t="str">
        <f ca="1">IFERROR(IF($B527&lt;&gt;"",VLOOKUP(EO$421,TabelleK24BI,8,FALSE),""),"")</f>
        <v/>
      </c>
      <c r="EP527" s="4" t="str">
        <f ca="1">IFERROR(IF($B527&lt;&gt;"",VLOOKUP(EP$421,TabelleK24BI,8,FALSE),""),"")</f>
        <v/>
      </c>
      <c r="EQ527" s="4" t="str">
        <f ca="1">IFERROR(IF($B527&lt;&gt;"",VLOOKUP(EQ$421,TabelleK24BI,8,FALSE),""),"")</f>
        <v/>
      </c>
      <c r="ER527" s="4" t="str">
        <f ca="1">IFERROR(IF($B527&lt;&gt;"",VLOOKUP(ER$421,TabelleK24BI,8,FALSE),""),"")</f>
        <v/>
      </c>
      <c r="ES527" s="4" t="str">
        <f ca="1">IFERROR(IF($B527&lt;&gt;"",VLOOKUP(ES$421,TabelleK24BI,8,FALSE),""),"")</f>
        <v/>
      </c>
      <c r="ET527" s="4" t="str">
        <f ca="1">IFERROR(IF($B527&lt;&gt;"",VLOOKUP(ET$421,TabelleK24BI,8,FALSE),""),"")</f>
        <v/>
      </c>
      <c r="EU527" s="4" t="str">
        <f ca="1">IFERROR(IF($B527&lt;&gt;"",VLOOKUP(EU$421,TabelleK24BI,8,FALSE),""),"")</f>
        <v/>
      </c>
      <c r="EV527" s="4" t="str">
        <f ca="1">IFERROR(IF($B527&lt;&gt;"",VLOOKUP(EV$421,TabelleK24BI,8,FALSE),""),"")</f>
        <v/>
      </c>
      <c r="EW527" s="4" t="str">
        <f ca="1">IFERROR(IF($B527&lt;&gt;"",VLOOKUP(EW$421,TabelleK24BI,8,FALSE),""),"")</f>
        <v/>
      </c>
      <c r="EX527" s="4" t="str">
        <f ca="1">IFERROR(IF($B527&lt;&gt;"",VLOOKUP(EX$421,TabelleK24BI,8,FALSE),""),"")</f>
        <v/>
      </c>
      <c r="EY527" s="4" t="str">
        <f ca="1">IFERROR(IF($B527&lt;&gt;"",VLOOKUP(EY$421,TabelleK24BI,8,FALSE),""),"")</f>
        <v/>
      </c>
      <c r="EZ527" s="4" t="str">
        <f ca="1">IFERROR(IF($B527&lt;&gt;"",VLOOKUP(EZ$421,TabelleK24BI,8,FALSE),""),"")</f>
        <v/>
      </c>
      <c r="FA527" s="4" t="str">
        <f ca="1">IFERROR(IF($B527&lt;&gt;"",VLOOKUP(FA$421,TabelleK24BI,8,FALSE),""),"")</f>
        <v/>
      </c>
      <c r="FB527" s="4" t="str">
        <f ca="1">IFERROR(IF($B527&lt;&gt;"",VLOOKUP(FB$421,TabelleK24BI,8,FALSE),""),"")</f>
        <v/>
      </c>
      <c r="FC527" s="4" t="str">
        <f ca="1">IFERROR(IF($B527&lt;&gt;"",VLOOKUP(FC$421,TabelleK24BI,8,FALSE),""),"")</f>
        <v/>
      </c>
      <c r="FD527" s="4" t="str">
        <f ca="1">IFERROR(IF($B527&lt;&gt;"",VLOOKUP(FD$421,TabelleK24BI,8,FALSE),""),"")</f>
        <v/>
      </c>
      <c r="FE527" s="4" t="str">
        <f ca="1">IFERROR(IF($B527&lt;&gt;"",VLOOKUP(FE$421,TabelleK24BI,8,FALSE),""),"")</f>
        <v/>
      </c>
      <c r="FF527" s="4" t="str">
        <f ca="1">IFERROR(IF($B527&lt;&gt;"",VLOOKUP(FF$421,TabelleK24BI,8,FALSE),""),"")</f>
        <v/>
      </c>
      <c r="FG527" s="4" t="str">
        <f ca="1">IFERROR(IF($B527&lt;&gt;"",VLOOKUP(FG$421,TabelleK24BI,8,FALSE),""),"")</f>
        <v/>
      </c>
      <c r="FH527" s="4" t="str">
        <f ca="1">IFERROR(IF($B527&lt;&gt;"",VLOOKUP(FH$421,TabelleK24BI,8,FALSE),""),"")</f>
        <v/>
      </c>
      <c r="FI527" s="4" t="str">
        <f ca="1">IFERROR(IF($B527&lt;&gt;"",VLOOKUP(FI$421,TabelleK24BI,8,FALSE),""),"")</f>
        <v/>
      </c>
      <c r="FJ527" s="4" t="str">
        <f ca="1">IFERROR(IF($B527&lt;&gt;"",VLOOKUP(FJ$421,TabelleK24BI,8,FALSE),""),"")</f>
        <v/>
      </c>
      <c r="FK527" s="4" t="str">
        <f ca="1">IFERROR(IF($B527&lt;&gt;"",VLOOKUP(FK$421,TabelleK24BI,8,FALSE),""),"")</f>
        <v/>
      </c>
      <c r="FL527" s="4" t="str">
        <f ca="1">IFERROR(IF($B527&lt;&gt;"",VLOOKUP(FL$421,TabelleK24BI,8,FALSE),""),"")</f>
        <v/>
      </c>
      <c r="FM527" s="4" t="str">
        <f ca="1">IFERROR(IF($B527&lt;&gt;"",VLOOKUP(FM$421,TabelleK24BI,8,FALSE),""),"")</f>
        <v/>
      </c>
      <c r="FN527" s="4" t="str">
        <f ca="1">IFERROR(IF($B527&lt;&gt;"",VLOOKUP(FN$421,TabelleK24BI,8,FALSE),""),"")</f>
        <v/>
      </c>
      <c r="FO527" s="4" t="str">
        <f ca="1">IFERROR(IF($B527&lt;&gt;"",VLOOKUP(FO$421,TabelleK24BI,8,FALSE),""),"")</f>
        <v/>
      </c>
      <c r="FP527" s="4" t="str">
        <f ca="1">IFERROR(IF($B527&lt;&gt;"",VLOOKUP(FP$421,TabelleK24BI,8,FALSE),""),"")</f>
        <v/>
      </c>
      <c r="FQ527" s="4" t="str">
        <f ca="1">IFERROR(IF($B527&lt;&gt;"",VLOOKUP(FQ$421,TabelleK24BI,8,FALSE),""),"")</f>
        <v/>
      </c>
      <c r="FR527" s="4" t="str">
        <f ca="1">IFERROR(IF($B527&lt;&gt;"",VLOOKUP(FR$421,TabelleK24BI,8,FALSE),""),"")</f>
        <v/>
      </c>
      <c r="FS527" s="4" t="str">
        <f ca="1">IFERROR(IF($B527&lt;&gt;"",VLOOKUP(FS$421,TabelleK24BI,8,FALSE),""),"")</f>
        <v/>
      </c>
      <c r="FT527" s="4" t="str">
        <f ca="1">IFERROR(IF($B527&lt;&gt;"",VLOOKUP(FT$421,TabelleK24BI,8,FALSE),""),"")</f>
        <v/>
      </c>
      <c r="FU527" s="4" t="str">
        <f ca="1">IFERROR(IF($B527&lt;&gt;"",VLOOKUP(FU$421,TabelleK24BI,8,FALSE),""),"")</f>
        <v/>
      </c>
      <c r="FV527" s="4" t="str">
        <f ca="1">IFERROR(IF($B527&lt;&gt;"",VLOOKUP(FV$421,TabelleK24BI,8,FALSE),""),"")</f>
        <v/>
      </c>
      <c r="FW527" s="4" t="str">
        <f ca="1">IFERROR(IF($B527&lt;&gt;"",VLOOKUP(FW$421,TabelleK24BI,8,FALSE),""),"")</f>
        <v/>
      </c>
      <c r="FX527" s="4" t="str">
        <f ca="1">IFERROR(IF($B527&lt;&gt;"",VLOOKUP(FX$421,TabelleK24BI,8,FALSE),""),"")</f>
        <v/>
      </c>
      <c r="FY527" s="4" t="str">
        <f ca="1">IFERROR(IF($B527&lt;&gt;"",VLOOKUP(FY$421,TabelleK24BI,8,FALSE),""),"")</f>
        <v/>
      </c>
      <c r="FZ527" s="4" t="str">
        <f ca="1">IFERROR(IF($B527&lt;&gt;"",VLOOKUP(FZ$421,TabelleK24BI,8,FALSE),""),"")</f>
        <v/>
      </c>
      <c r="GA527" s="4" t="str">
        <f ca="1">IFERROR(IF($B527&lt;&gt;"",VLOOKUP(GA$421,TabelleK24BI,8,FALSE),""),"")</f>
        <v/>
      </c>
      <c r="GB527" s="4" t="str">
        <f ca="1">IFERROR(IF($B527&lt;&gt;"",VLOOKUP(GB$421,TabelleK24BI,8,FALSE),""),"")</f>
        <v/>
      </c>
      <c r="GC527" s="4" t="str">
        <f ca="1">IFERROR(IF($B527&lt;&gt;"",VLOOKUP(GC$421,TabelleK24BI,8,FALSE),""),"")</f>
        <v/>
      </c>
      <c r="GD527" s="4" t="str">
        <f ca="1">IFERROR(IF($B527&lt;&gt;"",VLOOKUP(GD$421,TabelleK24BI,8,FALSE),""),"")</f>
        <v/>
      </c>
      <c r="GE527" s="4" t="str">
        <f ca="1">IFERROR(IF($B527&lt;&gt;"",VLOOKUP(GE$421,TabelleK24BI,8,FALSE),""),"")</f>
        <v/>
      </c>
      <c r="GF527" s="4" t="str">
        <f ca="1">IFERROR(IF($B527&lt;&gt;"",VLOOKUP(GF$421,TabelleK24BI,8,FALSE),""),"")</f>
        <v/>
      </c>
      <c r="GG527" s="4" t="str">
        <f ca="1">IFERROR(IF($B527&lt;&gt;"",VLOOKUP(GG$421,TabelleK24BI,8,FALSE),""),"")</f>
        <v/>
      </c>
      <c r="GH527" s="4" t="str">
        <f ca="1">IFERROR(IF($B527&lt;&gt;"",VLOOKUP(GH$421,TabelleK24BI,8,FALSE),""),"")</f>
        <v/>
      </c>
      <c r="GI527" s="4" t="str">
        <f ca="1">IFERROR(IF($B527&lt;&gt;"",VLOOKUP(GI$421,TabelleK24BI,8,FALSE),""),"")</f>
        <v/>
      </c>
      <c r="GJ527" s="4" t="str">
        <f ca="1">IFERROR(IF($B527&lt;&gt;"",VLOOKUP(GJ$421,TabelleK24BI,8,FALSE),""),"")</f>
        <v/>
      </c>
      <c r="GK527" s="4" t="str">
        <f ca="1">IFERROR(IF($B527&lt;&gt;"",VLOOKUP(GK$421,TabelleK24BI,8,FALSE),""),"")</f>
        <v/>
      </c>
      <c r="GL527" s="4" t="str">
        <f ca="1">IFERROR(IF($B527&lt;&gt;"",VLOOKUP(GL$421,TabelleK24BI,8,FALSE),""),"")</f>
        <v/>
      </c>
      <c r="GM527" s="4" t="str">
        <f ca="1">IFERROR(IF($B527&lt;&gt;"",VLOOKUP(GM$421,TabelleK24BI,8,FALSE),""),"")</f>
        <v/>
      </c>
      <c r="GN527" s="4" t="str">
        <f ca="1">IFERROR(IF($B527&lt;&gt;"",VLOOKUP(GN$421,TabelleK24BI,8,FALSE),""),"")</f>
        <v/>
      </c>
      <c r="GO527" s="4" t="str">
        <f ca="1">IFERROR(IF($B527&lt;&gt;"",VLOOKUP(GO$421,TabelleK24BI,8,FALSE),""),"")</f>
        <v/>
      </c>
      <c r="GP527" s="4" t="str">
        <f ca="1">IFERROR(IF($B527&lt;&gt;"",VLOOKUP(GP$421,TabelleK24BI,8,FALSE),""),"")</f>
        <v/>
      </c>
      <c r="GQ527" s="4" t="str">
        <f ca="1">IFERROR(IF($B527&lt;&gt;"",VLOOKUP(GQ$421,TabelleK24BI,8,FALSE),""),"")</f>
        <v/>
      </c>
      <c r="GR527" s="4" t="str">
        <f ca="1">IFERROR(IF($B527&lt;&gt;"",VLOOKUP(GR$421,TabelleK24BI,8,FALSE),""),"")</f>
        <v/>
      </c>
      <c r="GS527" s="4" t="str">
        <f ca="1">IFERROR(IF($B527&lt;&gt;"",VLOOKUP(GS$421,TabelleK24BI,8,FALSE),""),"")</f>
        <v/>
      </c>
      <c r="GT527" s="4" t="str">
        <f ca="1">IFERROR(IF($B527&lt;&gt;"",VLOOKUP(GT$421,TabelleK24BI,8,FALSE),""),"")</f>
        <v/>
      </c>
      <c r="GU527" s="4" t="str">
        <f ca="1">IFERROR(IF($B527&lt;&gt;"",VLOOKUP(GU$421,TabelleK24BI,8,FALSE),""),"")</f>
        <v/>
      </c>
      <c r="GV527" s="4" t="str">
        <f ca="1">IFERROR(IF($B527&lt;&gt;"",VLOOKUP(GV$421,TabelleK24BI,8,FALSE),""),"")</f>
        <v/>
      </c>
      <c r="GW527" s="4" t="str">
        <f ca="1">IFERROR(IF($B527&lt;&gt;"",VLOOKUP(GW$421,TabelleK24BI,8,FALSE),""),"")</f>
        <v/>
      </c>
      <c r="GX527" s="4" t="str">
        <f ca="1">IFERROR(IF($B527&lt;&gt;"",VLOOKUP(GX$421,TabelleK24BI,8,FALSE),""),"")</f>
        <v/>
      </c>
      <c r="GY527" s="4" t="str">
        <f ca="1">IFERROR(IF($B527&lt;&gt;"",VLOOKUP(GY$421,TabelleK24BI,8,FALSE),""),"")</f>
        <v/>
      </c>
      <c r="GZ527" s="4" t="str">
        <f ca="1">IFERROR(IF($B527&lt;&gt;"",VLOOKUP(GZ$421,TabelleK24BI,8,FALSE),""),"")</f>
        <v/>
      </c>
      <c r="HA527" s="4" t="str">
        <f ca="1">IFERROR(IF($B527&lt;&gt;"",VLOOKUP(HA$421,TabelleK24BI,8,FALSE),""),"")</f>
        <v/>
      </c>
      <c r="HB527" s="4" t="str">
        <f ca="1">IFERROR(IF($B527&lt;&gt;"",VLOOKUP(HB$421,TabelleK24BI,8,FALSE),""),"")</f>
        <v/>
      </c>
      <c r="HC527" s="4" t="str">
        <f ca="1">IFERROR(IF($B527&lt;&gt;"",VLOOKUP(HC$421,TabelleK24BI,8,FALSE),""),"")</f>
        <v/>
      </c>
      <c r="HD527" s="4" t="str">
        <f ca="1">IFERROR(IF($B527&lt;&gt;"",VLOOKUP(HD$421,TabelleK24BI,8,FALSE),""),"")</f>
        <v/>
      </c>
      <c r="HE527" s="4" t="str">
        <f ca="1">IFERROR(IF($B527&lt;&gt;"",VLOOKUP(HE$421,TabelleK24BI,8,FALSE),""),"")</f>
        <v/>
      </c>
      <c r="HF527" s="4" t="str">
        <f ca="1">IFERROR(IF($B527&lt;&gt;"",VLOOKUP(HF$421,TabelleK24BI,8,FALSE),""),"")</f>
        <v/>
      </c>
      <c r="HG527" s="4" t="str">
        <f ca="1">IFERROR(IF($B527&lt;&gt;"",VLOOKUP(HG$421,TabelleK24BI,8,FALSE),""),"")</f>
        <v/>
      </c>
      <c r="HH527" s="4" t="str">
        <f ca="1">IFERROR(IF($B527&lt;&gt;"",VLOOKUP(HH$421,TabelleK24BI,8,FALSE),""),"")</f>
        <v/>
      </c>
      <c r="HI527" s="4" t="str">
        <f ca="1">IFERROR(IF($B527&lt;&gt;"",VLOOKUP(HI$421,TabelleK24BI,8,FALSE),""),"")</f>
        <v/>
      </c>
      <c r="HJ527" s="4" t="str">
        <f ca="1">IFERROR(IF($B527&lt;&gt;"",VLOOKUP(HJ$421,TabelleK24BI,8,FALSE),""),"")</f>
        <v/>
      </c>
      <c r="HK527" s="4" t="str">
        <f ca="1">IFERROR(IF($B527&lt;&gt;"",VLOOKUP(HK$421,TabelleK24BI,8,FALSE),""),"")</f>
        <v/>
      </c>
      <c r="HL527" s="4" t="str">
        <f ca="1">IFERROR(IF($B527&lt;&gt;"",VLOOKUP(HL$421,TabelleK24BI,8,FALSE),""),"")</f>
        <v/>
      </c>
      <c r="HM527" s="4" t="str">
        <f ca="1">IFERROR(IF($B527&lt;&gt;"",VLOOKUP(HM$421,TabelleK24BI,8,FALSE),""),"")</f>
        <v/>
      </c>
      <c r="HN527" s="4" t="str">
        <f ca="1">IFERROR(IF($B527&lt;&gt;"",VLOOKUP(HN$421,TabelleK24BI,8,FALSE),""),"")</f>
        <v/>
      </c>
      <c r="HO527" s="4" t="str">
        <f ca="1">IFERROR(IF($B527&lt;&gt;"",VLOOKUP(HO$421,TabelleK24BI,8,FALSE),""),"")</f>
        <v/>
      </c>
      <c r="HP527" s="4" t="str">
        <f ca="1">IFERROR(IF($B527&lt;&gt;"",VLOOKUP(HP$421,TabelleK24BI,8,FALSE),""),"")</f>
        <v/>
      </c>
      <c r="HQ527" s="4" t="str">
        <f ca="1">IFERROR(IF($B527&lt;&gt;"",VLOOKUP(HQ$421,TabelleK24BI,8,FALSE),""),"")</f>
        <v/>
      </c>
      <c r="HR527" s="4" t="str">
        <f ca="1">IFERROR(IF($B527&lt;&gt;"",VLOOKUP(HR$421,TabelleK24BI,8,FALSE),""),"")</f>
        <v/>
      </c>
      <c r="HS527" s="4" t="str">
        <f ca="1">IFERROR(IF($B527&lt;&gt;"",VLOOKUP(HS$421,TabelleK24BI,8,FALSE),""),"")</f>
        <v/>
      </c>
      <c r="HT527" s="4" t="str">
        <f ca="1">IFERROR(IF($B527&lt;&gt;"",VLOOKUP(HT$421,TabelleK24BI,8,FALSE),""),"")</f>
        <v/>
      </c>
      <c r="HU527" s="4" t="str">
        <f ca="1">IFERROR(IF($B527&lt;&gt;"",VLOOKUP(HU$421,TabelleK24BI,8,FALSE),""),"")</f>
        <v/>
      </c>
      <c r="HV527" s="4" t="str">
        <f ca="1">IFERROR(IF($B527&lt;&gt;"",VLOOKUP(HV$421,TabelleK24BI,8,FALSE),""),"")</f>
        <v/>
      </c>
      <c r="HW527" s="4" t="str">
        <f ca="1">IFERROR(IF($B527&lt;&gt;"",VLOOKUP(HW$421,TabelleK24BI,8,FALSE),""),"")</f>
        <v/>
      </c>
      <c r="HX527" s="4" t="str">
        <f ca="1">IFERROR(IF($B527&lt;&gt;"",VLOOKUP(HX$421,TabelleK24BI,8,FALSE),""),"")</f>
        <v/>
      </c>
      <c r="HY527" s="4" t="str">
        <f ca="1">IFERROR(IF($B527&lt;&gt;"",VLOOKUP(HY$421,TabelleK24BI,8,FALSE),""),"")</f>
        <v/>
      </c>
      <c r="HZ527" s="4" t="str">
        <f ca="1">IFERROR(IF($B527&lt;&gt;"",VLOOKUP(HZ$421,TabelleK24BI,8,FALSE),""),"")</f>
        <v/>
      </c>
      <c r="IA527" s="4" t="str">
        <f ca="1">IFERROR(IF($B527&lt;&gt;"",VLOOKUP(IA$421,TabelleK24BI,8,FALSE),""),"")</f>
        <v/>
      </c>
      <c r="IB527" s="4" t="str">
        <f ca="1">IFERROR(IF($B527&lt;&gt;"",VLOOKUP(IB$421,TabelleK24BI,8,FALSE),""),"")</f>
        <v/>
      </c>
      <c r="IC527" s="4" t="str">
        <f ca="1">IFERROR(IF($B527&lt;&gt;"",VLOOKUP(IC$421,TabelleK24BI,8,FALSE),""),"")</f>
        <v/>
      </c>
      <c r="ID527" s="4" t="str">
        <f ca="1">IFERROR(IF($B527&lt;&gt;"",VLOOKUP(ID$421,TabelleK24BI,8,FALSE),""),"")</f>
        <v/>
      </c>
      <c r="IE527" s="4" t="str">
        <f ca="1">IFERROR(IF($B527&lt;&gt;"",VLOOKUP(IE$421,TabelleK24BI,8,FALSE),""),"")</f>
        <v/>
      </c>
      <c r="IF527" s="4" t="str">
        <f ca="1">IFERROR(IF($B527&lt;&gt;"",VLOOKUP(IF$421,TabelleK24BI,8,FALSE),""),"")</f>
        <v/>
      </c>
      <c r="IG527" s="4" t="str">
        <f ca="1">IFERROR(IF($B527&lt;&gt;"",VLOOKUP(IG$421,TabelleK24BI,8,FALSE),""),"")</f>
        <v/>
      </c>
      <c r="IH527" s="4" t="str">
        <f ca="1">IFERROR(IF($B527&lt;&gt;"",VLOOKUP(IH$421,TabelleK24BI,8,FALSE),""),"")</f>
        <v/>
      </c>
      <c r="II527" s="4" t="str">
        <f ca="1">IFERROR(IF($B527&lt;&gt;"",VLOOKUP(II$421,TabelleK24BI,8,FALSE),""),"")</f>
        <v/>
      </c>
      <c r="IJ527" s="4" t="str">
        <f ca="1">IFERROR(IF($B527&lt;&gt;"",VLOOKUP(IJ$421,TabelleK24BI,8,FALSE),""),"")</f>
        <v/>
      </c>
      <c r="IK527" s="4" t="str">
        <f ca="1">IFERROR(IF($B527&lt;&gt;"",VLOOKUP(IK$421,TabelleK24BI,8,FALSE),""),"")</f>
        <v/>
      </c>
      <c r="IL527" s="4" t="str">
        <f ca="1">IFERROR(IF($B527&lt;&gt;"",VLOOKUP(IL$421,TabelleK24BI,8,FALSE),""),"")</f>
        <v/>
      </c>
      <c r="IM527" s="4" t="str">
        <f ca="1">IFERROR(IF($B527&lt;&gt;"",VLOOKUP(IM$421,TabelleK24BI,8,FALSE),""),"")</f>
        <v/>
      </c>
      <c r="IN527" s="4" t="str">
        <f ca="1">IFERROR(IF($B527&lt;&gt;"",VLOOKUP(IN$421,TabelleK24BI,8,FALSE),""),"")</f>
        <v/>
      </c>
      <c r="IO527" s="4" t="str">
        <f ca="1">IFERROR(IF($B527&lt;&gt;"",VLOOKUP(IO$421,TabelleK24BI,8,FALSE),""),"")</f>
        <v/>
      </c>
      <c r="IP527" s="4" t="str">
        <f ca="1">IFERROR(IF($B527&lt;&gt;"",VLOOKUP(IP$421,TabelleK24BI,8,FALSE),""),"")</f>
        <v/>
      </c>
      <c r="IQ527" s="4" t="str">
        <f ca="1">IFERROR(IF($B527&lt;&gt;"",VLOOKUP(IQ$421,TabelleK24BI,8,FALSE),""),"")</f>
        <v/>
      </c>
      <c r="IR527" s="4" t="str">
        <f ca="1">IFERROR(IF($B527&lt;&gt;"",VLOOKUP(IR$421,TabelleK24BI,8,FALSE),""),"")</f>
        <v/>
      </c>
      <c r="IS527" s="4" t="str">
        <f ca="1">IFERROR(IF($B527&lt;&gt;"",VLOOKUP(IS$421,TabelleK24BI,8,FALSE),""),"")</f>
        <v/>
      </c>
      <c r="IT527" s="4" t="str">
        <f ca="1">IFERROR(IF($B527&lt;&gt;"",VLOOKUP(IT$421,TabelleK24BI,8,FALSE),""),"")</f>
        <v/>
      </c>
      <c r="IU527" s="4" t="str">
        <f ca="1">IFERROR(IF($B527&lt;&gt;"",VLOOKUP(IU$421,TabelleK24BI,8,FALSE),""),"")</f>
        <v/>
      </c>
      <c r="IV527" s="4" t="str">
        <f ca="1">IFERROR(IF($B527&lt;&gt;"",VLOOKUP(IV$421,TabelleK24BI,8,FALSE),""),"")</f>
        <v/>
      </c>
      <c r="IW527" s="4" t="str">
        <f ca="1">IFERROR(IF($B527&lt;&gt;"",VLOOKUP(IW$421,TabelleK24BI,8,FALSE),""),"")</f>
        <v/>
      </c>
      <c r="IX527" s="4" t="str">
        <f ca="1">IFERROR(IF($B527&lt;&gt;"",VLOOKUP(IX$421,TabelleK24BI,8,FALSE),""),"")</f>
        <v/>
      </c>
      <c r="IY527" s="4" t="str">
        <f ca="1">IFERROR(IF($B527&lt;&gt;"",VLOOKUP(IY$421,TabelleK24BI,8,FALSE),""),"")</f>
        <v/>
      </c>
      <c r="IZ527" s="4" t="str">
        <f ca="1">IFERROR(IF($B527&lt;&gt;"",VLOOKUP(IZ$421,TabelleK24BI,8,FALSE),""),"")</f>
        <v/>
      </c>
      <c r="JA527" s="4" t="str">
        <f ca="1">IFERROR(IF($B527&lt;&gt;"",VLOOKUP(JA$421,TabelleK24BI,8,FALSE),""),"")</f>
        <v/>
      </c>
      <c r="JB527" s="4" t="str">
        <f ca="1">IFERROR(IF($B527&lt;&gt;"",VLOOKUP(JB$421,TabelleK24BI,8,FALSE),""),"")</f>
        <v/>
      </c>
      <c r="JC527" s="4" t="str">
        <f ca="1">IFERROR(IF($B527&lt;&gt;"",VLOOKUP(JC$421,TabelleK24BI,8,FALSE),""),"")</f>
        <v/>
      </c>
      <c r="JD527" s="4" t="str">
        <f ca="1">IFERROR(IF($B527&lt;&gt;"",VLOOKUP(JD$421,TabelleK24BI,8,FALSE),""),"")</f>
        <v/>
      </c>
      <c r="JE527" s="4" t="str">
        <f ca="1">IFERROR(IF($B527&lt;&gt;"",VLOOKUP(JE$421,TabelleK24BI,8,FALSE),""),"")</f>
        <v/>
      </c>
      <c r="JF527" s="4" t="str">
        <f ca="1">IFERROR(IF($B527&lt;&gt;"",VLOOKUP(JF$421,TabelleK24BI,8,FALSE),""),"")</f>
        <v/>
      </c>
      <c r="JG527" s="4" t="str">
        <f ca="1">IFERROR(IF($B527&lt;&gt;"",VLOOKUP(JG$421,TabelleK24BI,8,FALSE),""),"")</f>
        <v/>
      </c>
      <c r="JH527" s="4" t="str">
        <f ca="1">IFERROR(IF($B527&lt;&gt;"",VLOOKUP(JH$421,TabelleK24BI,8,FALSE),""),"")</f>
        <v/>
      </c>
      <c r="JI527" s="4" t="str">
        <f ca="1">IFERROR(IF($B527&lt;&gt;"",VLOOKUP(JI$421,TabelleK24BI,8,FALSE),""),"")</f>
        <v/>
      </c>
      <c r="JJ527" s="4" t="str">
        <f ca="1">IFERROR(IF($B527&lt;&gt;"",VLOOKUP(JJ$421,TabelleK24BI,8,FALSE),""),"")</f>
        <v/>
      </c>
      <c r="JK527" s="4" t="str">
        <f ca="1">IFERROR(IF($B527&lt;&gt;"",VLOOKUP(JK$421,TabelleK24BI,8,FALSE),""),"")</f>
        <v/>
      </c>
      <c r="JL527" s="4" t="str">
        <f ca="1">IFERROR(IF($B527&lt;&gt;"",VLOOKUP(JL$421,TabelleK24BI,8,FALSE),""),"")</f>
        <v/>
      </c>
      <c r="JM527" s="4" t="str">
        <f ca="1">IFERROR(IF($B527&lt;&gt;"",VLOOKUP(JM$421,TabelleK24BI,8,FALSE),""),"")</f>
        <v/>
      </c>
      <c r="JN527" s="4" t="str">
        <f ca="1">IFERROR(IF($B527&lt;&gt;"",VLOOKUP(JN$421,TabelleK24BI,8,FALSE),""),"")</f>
        <v/>
      </c>
      <c r="JO527" s="4" t="str">
        <f ca="1">IFERROR(IF($B527&lt;&gt;"",VLOOKUP(JO$421,TabelleK24BI,8,FALSE),""),"")</f>
        <v/>
      </c>
      <c r="JP527" s="4" t="str">
        <f ca="1">IFERROR(IF($B527&lt;&gt;"",VLOOKUP(JP$421,TabelleK24BI,8,FALSE),""),"")</f>
        <v/>
      </c>
      <c r="JQ527" s="4" t="str">
        <f ca="1">IFERROR(IF($B527&lt;&gt;"",VLOOKUP(JQ$421,TabelleK24BI,8,FALSE),""),"")</f>
        <v/>
      </c>
      <c r="JR527" s="4" t="str">
        <f ca="1">IFERROR(IF($B527&lt;&gt;"",VLOOKUP(JR$421,TabelleK24BI,8,FALSE),""),"")</f>
        <v/>
      </c>
      <c r="JS527" s="4" t="str">
        <f ca="1">IFERROR(IF($B527&lt;&gt;"",VLOOKUP(JS$421,TabelleK24BI,8,FALSE),""),"")</f>
        <v/>
      </c>
      <c r="JT527" s="4" t="str">
        <f ca="1">IFERROR(IF($B527&lt;&gt;"",VLOOKUP(JT$421,TabelleK24BI,8,FALSE),""),"")</f>
        <v/>
      </c>
      <c r="JU527" s="4" t="str">
        <f ca="1">IFERROR(IF($B527&lt;&gt;"",VLOOKUP(JU$421,TabelleK24BI,8,FALSE),""),"")</f>
        <v/>
      </c>
      <c r="JV527" s="4" t="str">
        <f ca="1">IFERROR(IF($B527&lt;&gt;"",VLOOKUP(JV$421,TabelleK24BI,8,FALSE),""),"")</f>
        <v/>
      </c>
      <c r="JW527" s="4" t="str">
        <f ca="1">IFERROR(IF($B527&lt;&gt;"",VLOOKUP(JW$421,TabelleK24BI,8,FALSE),""),"")</f>
        <v/>
      </c>
      <c r="JX527" s="4" t="str">
        <f ca="1">IFERROR(IF($B527&lt;&gt;"",VLOOKUP(JX$421,TabelleK24BI,8,FALSE),""),"")</f>
        <v/>
      </c>
      <c r="JY527" s="4" t="str">
        <f ca="1">IFERROR(IF($B527&lt;&gt;"",VLOOKUP(JY$421,TabelleK24BI,8,FALSE),""),"")</f>
        <v/>
      </c>
      <c r="JZ527" s="4" t="str">
        <f ca="1">IFERROR(IF($B527&lt;&gt;"",VLOOKUP(JZ$421,TabelleK24BI,8,FALSE),""),"")</f>
        <v/>
      </c>
      <c r="KA527" s="4" t="str">
        <f ca="1">IFERROR(IF($B527&lt;&gt;"",VLOOKUP(KA$421,TabelleK24BI,8,FALSE),""),"")</f>
        <v/>
      </c>
      <c r="KB527" s="4" t="str">
        <f ca="1">IFERROR(IF($B527&lt;&gt;"",VLOOKUP(KB$421,TabelleK24BI,8,FALSE),""),"")</f>
        <v/>
      </c>
      <c r="KC527" s="4" t="str">
        <f ca="1">IFERROR(IF($B527&lt;&gt;"",VLOOKUP(KC$421,TabelleK24BI,8,FALSE),""),"")</f>
        <v/>
      </c>
      <c r="KD527" s="4" t="str">
        <f ca="1">IFERROR(IF($B527&lt;&gt;"",VLOOKUP(KD$421,TabelleK24BI,8,FALSE),""),"")</f>
        <v/>
      </c>
      <c r="KE527" s="4" t="str">
        <f ca="1">IFERROR(IF($B527&lt;&gt;"",VLOOKUP(KE$421,TabelleK24BI,8,FALSE),""),"")</f>
        <v/>
      </c>
      <c r="KF527" s="4" t="str">
        <f ca="1">IFERROR(IF($B527&lt;&gt;"",VLOOKUP(KF$421,TabelleK24BI,8,FALSE),""),"")</f>
        <v/>
      </c>
      <c r="KG527" s="4" t="str">
        <f ca="1">IFERROR(IF($B527&lt;&gt;"",VLOOKUP(KG$421,TabelleK24BI,8,FALSE),""),"")</f>
        <v/>
      </c>
      <c r="KH527" s="4" t="str">
        <f ca="1">IFERROR(IF($B527&lt;&gt;"",VLOOKUP(KH$421,TabelleK24BI,8,FALSE),""),"")</f>
        <v/>
      </c>
      <c r="KI527" s="4" t="str">
        <f ca="1">IFERROR(IF($B527&lt;&gt;"",VLOOKUP(KI$421,TabelleK24BI,8,FALSE),""),"")</f>
        <v/>
      </c>
      <c r="KJ527" s="4" t="str">
        <f ca="1">IFERROR(IF($B527&lt;&gt;"",VLOOKUP(KJ$421,TabelleK24BI,8,FALSE),""),"")</f>
        <v/>
      </c>
      <c r="KK527" s="4" t="str">
        <f ca="1">IFERROR(IF($B527&lt;&gt;"",VLOOKUP(KK$421,TabelleK24BI,8,FALSE),""),"")</f>
        <v/>
      </c>
      <c r="KL527" s="4" t="str">
        <f ca="1">IFERROR(IF($B527&lt;&gt;"",VLOOKUP(KL$421,TabelleK24BI,8,FALSE),""),"")</f>
        <v/>
      </c>
      <c r="KM527" s="4" t="str">
        <f ca="1">IFERROR(IF($B527&lt;&gt;"",VLOOKUP(KM$421,TabelleK24BI,8,FALSE),""),"")</f>
        <v/>
      </c>
      <c r="KN527" s="4" t="str">
        <f ca="1">IFERROR(IF($B527&lt;&gt;"",VLOOKUP(KN$421,TabelleK24BI,8,FALSE),""),"")</f>
        <v/>
      </c>
      <c r="KO527" s="4" t="str">
        <f ca="1">IFERROR(IF($B527&lt;&gt;"",VLOOKUP(KO$421,TabelleK24BI,8,FALSE),""),"")</f>
        <v/>
      </c>
      <c r="KP527" s="4" t="str">
        <f ca="1">IFERROR(IF($B527&lt;&gt;"",VLOOKUP(KP$421,TabelleK24BI,8,FALSE),""),"")</f>
        <v/>
      </c>
      <c r="KQ527" s="4" t="str">
        <f ca="1">IFERROR(IF($B527&lt;&gt;"",VLOOKUP(KQ$421,TabelleK24BI,8,FALSE),""),"")</f>
        <v/>
      </c>
      <c r="KR527" s="4" t="str">
        <f>IFERROR(VLOOKUP($KR$421,TabelleK24BI,8,FALSE),"")</f>
        <v/>
      </c>
      <c r="KS527" s="4" t="str">
        <f>IFERROR(VLOOKUP($KS$421,TabelleK24BI,8,FALSE),"")</f>
        <v/>
      </c>
    </row>
    <row r="528" spans="2:305" ht="12.75" hidden="1" customHeight="1" x14ac:dyDescent="0.2">
      <c r="B528" s="138" t="str">
        <f t="shared" ca="1" si="215"/>
        <v/>
      </c>
      <c r="C528" s="4" t="str">
        <f ca="1">IFERROR(IF($B528&lt;&gt;"",VLOOKUP(C$421,TabelleK25BI,8,FALSE),""),"")</f>
        <v/>
      </c>
      <c r="D528" s="4" t="str">
        <f ca="1">IFERROR(IF($B528&lt;&gt;"",VLOOKUP(D$421,TabelleK25BI,8,FALSE),""),"")</f>
        <v/>
      </c>
      <c r="E528" s="4" t="str">
        <f ca="1">IFERROR(IF($B528&lt;&gt;"",VLOOKUP(E$421,TabelleK25BI,8,FALSE),""),"")</f>
        <v/>
      </c>
      <c r="F528" s="4" t="str">
        <f ca="1">IFERROR(IF($B528&lt;&gt;"",VLOOKUP(F$421,TabelleK25BI,8,FALSE),""),"")</f>
        <v/>
      </c>
      <c r="G528" s="4" t="str">
        <f ca="1">IFERROR(IF($B528&lt;&gt;"",VLOOKUP(G$421,TabelleK25BI,8,FALSE),""),"")</f>
        <v/>
      </c>
      <c r="H528" s="4" t="str">
        <f ca="1">IFERROR(IF($B528&lt;&gt;"",VLOOKUP(H$421,TabelleK25BI,8,FALSE),""),"")</f>
        <v/>
      </c>
      <c r="I528" s="4" t="str">
        <f ca="1">IFERROR(IF($B528&lt;&gt;"",VLOOKUP(I$421,TabelleK25BI,8,FALSE),""),"")</f>
        <v/>
      </c>
      <c r="J528" s="4" t="str">
        <f ca="1">IFERROR(IF($B528&lt;&gt;"",VLOOKUP(J$421,TabelleK25BI,8,FALSE),""),"")</f>
        <v/>
      </c>
      <c r="K528" s="4" t="str">
        <f ca="1">IFERROR(IF($B528&lt;&gt;"",VLOOKUP(K$421,TabelleK25BI,8,FALSE),""),"")</f>
        <v/>
      </c>
      <c r="L528" s="4" t="str">
        <f ca="1">IFERROR(IF($B528&lt;&gt;"",VLOOKUP(L$421,TabelleK25BI,8,FALSE),""),"")</f>
        <v/>
      </c>
      <c r="M528" s="4" t="str">
        <f ca="1">IFERROR(IF($B528&lt;&gt;"",VLOOKUP(M$421,TabelleK25BI,8,FALSE),""),"")</f>
        <v/>
      </c>
      <c r="N528" s="4" t="str">
        <f ca="1">IFERROR(IF($B528&lt;&gt;"",VLOOKUP(N$421,TabelleK25BI,8,FALSE),""),"")</f>
        <v/>
      </c>
      <c r="O528" s="4" t="str">
        <f ca="1">IFERROR(IF($B528&lt;&gt;"",VLOOKUP(O$421,TabelleK25BI,8,FALSE),""),"")</f>
        <v/>
      </c>
      <c r="P528" s="4" t="str">
        <f ca="1">IFERROR(IF($B528&lt;&gt;"",VLOOKUP(P$421,TabelleK25BI,8,FALSE),""),"")</f>
        <v/>
      </c>
      <c r="Q528" s="4" t="str">
        <f ca="1">IFERROR(IF($B528&lt;&gt;"",VLOOKUP(Q$421,TabelleK25BI,8,FALSE),""),"")</f>
        <v/>
      </c>
      <c r="R528" s="4" t="str">
        <f ca="1">IFERROR(IF($B528&lt;&gt;"",VLOOKUP(R$421,TabelleK25BI,8,FALSE),""),"")</f>
        <v/>
      </c>
      <c r="S528" s="4" t="str">
        <f ca="1">IFERROR(IF($B528&lt;&gt;"",VLOOKUP(S$421,TabelleK25BI,8,FALSE),""),"")</f>
        <v/>
      </c>
      <c r="T528" s="4" t="str">
        <f ca="1">IFERROR(IF($B528&lt;&gt;"",VLOOKUP(T$421,TabelleK25BI,8,FALSE),""),"")</f>
        <v/>
      </c>
      <c r="U528" s="4" t="str">
        <f ca="1">IFERROR(IF($B528&lt;&gt;"",VLOOKUP(U$421,TabelleK25BI,8,FALSE),""),"")</f>
        <v/>
      </c>
      <c r="V528" s="4" t="str">
        <f ca="1">IFERROR(IF($B528&lt;&gt;"",VLOOKUP(V$421,TabelleK25BI,8,FALSE),""),"")</f>
        <v/>
      </c>
      <c r="W528" s="4" t="str">
        <f ca="1">IFERROR(IF($B528&lt;&gt;"",VLOOKUP(W$421,TabelleK25BI,8,FALSE),""),"")</f>
        <v/>
      </c>
      <c r="X528" s="4" t="str">
        <f ca="1">IFERROR(IF($B528&lt;&gt;"",VLOOKUP(X$421,TabelleK25BI,8,FALSE),""),"")</f>
        <v/>
      </c>
      <c r="Y528" s="4" t="str">
        <f ca="1">IFERROR(IF($B528&lt;&gt;"",VLOOKUP(Y$421,TabelleK25BI,8,FALSE),""),"")</f>
        <v/>
      </c>
      <c r="Z528" s="4" t="str">
        <f ca="1">IFERROR(IF($B528&lt;&gt;"",VLOOKUP(Z$421,TabelleK25BI,8,FALSE),""),"")</f>
        <v/>
      </c>
      <c r="AA528" s="4" t="str">
        <f ca="1">IFERROR(IF($B528&lt;&gt;"",VLOOKUP(AA$421,TabelleK25BI,8,FALSE),""),"")</f>
        <v/>
      </c>
      <c r="AB528" s="4" t="str">
        <f ca="1">IFERROR(IF($B528&lt;&gt;"",VLOOKUP(AB$421,TabelleK25BI,8,FALSE),""),"")</f>
        <v/>
      </c>
      <c r="AC528" s="4" t="str">
        <f ca="1">IFERROR(IF($B528&lt;&gt;"",VLOOKUP(AC$421,TabelleK25BI,8,FALSE),""),"")</f>
        <v/>
      </c>
      <c r="AD528" s="4" t="str">
        <f ca="1">IFERROR(IF($B528&lt;&gt;"",VLOOKUP(AD$421,TabelleK25BI,8,FALSE),""),"")</f>
        <v/>
      </c>
      <c r="AE528" s="4" t="str">
        <f ca="1">IFERROR(IF($B528&lt;&gt;"",VLOOKUP(AE$421,TabelleK25BI,8,FALSE),""),"")</f>
        <v/>
      </c>
      <c r="AF528" s="4" t="str">
        <f ca="1">IFERROR(IF($B528&lt;&gt;"",VLOOKUP(AF$421,TabelleK25BI,8,FALSE),""),"")</f>
        <v/>
      </c>
      <c r="AG528" s="4" t="str">
        <f ca="1">IFERROR(IF($B528&lt;&gt;"",VLOOKUP(AG$421,TabelleK25BI,8,FALSE),""),"")</f>
        <v/>
      </c>
      <c r="AH528" s="4" t="str">
        <f ca="1">IFERROR(IF($B528&lt;&gt;"",VLOOKUP(AH$421,TabelleK25BI,8,FALSE),""),"")</f>
        <v/>
      </c>
      <c r="AI528" s="4" t="str">
        <f ca="1">IFERROR(IF($B528&lt;&gt;"",VLOOKUP(AI$421,TabelleK25BI,8,FALSE),""),"")</f>
        <v/>
      </c>
      <c r="AJ528" s="4" t="str">
        <f ca="1">IFERROR(IF($B528&lt;&gt;"",VLOOKUP(AJ$421,TabelleK25BI,8,FALSE),""),"")</f>
        <v/>
      </c>
      <c r="AK528" s="4" t="str">
        <f ca="1">IFERROR(IF($B528&lt;&gt;"",VLOOKUP(AK$421,TabelleK25BI,8,FALSE),""),"")</f>
        <v/>
      </c>
      <c r="AL528" s="4" t="str">
        <f ca="1">IFERROR(IF($B528&lt;&gt;"",VLOOKUP(AL$421,TabelleK25BI,8,FALSE),""),"")</f>
        <v/>
      </c>
      <c r="AM528" s="4" t="str">
        <f ca="1">IFERROR(IF($B528&lt;&gt;"",VLOOKUP(AM$421,TabelleK25BI,8,FALSE),""),"")</f>
        <v/>
      </c>
      <c r="AN528" s="4" t="str">
        <f ca="1">IFERROR(IF($B528&lt;&gt;"",VLOOKUP(AN$421,TabelleK25BI,8,FALSE),""),"")</f>
        <v/>
      </c>
      <c r="AO528" s="4" t="str">
        <f ca="1">IFERROR(IF($B528&lt;&gt;"",VLOOKUP(AO$421,TabelleK25BI,8,FALSE),""),"")</f>
        <v/>
      </c>
      <c r="AP528" s="4" t="str">
        <f ca="1">IFERROR(IF($B528&lt;&gt;"",VLOOKUP(AP$421,TabelleK25BI,8,FALSE),""),"")</f>
        <v/>
      </c>
      <c r="AQ528" s="4" t="str">
        <f ca="1">IFERROR(IF($B528&lt;&gt;"",VLOOKUP(AQ$421,TabelleK25BI,8,FALSE),""),"")</f>
        <v/>
      </c>
      <c r="AR528" s="4" t="str">
        <f ca="1">IFERROR(IF($B528&lt;&gt;"",VLOOKUP(AR$421,TabelleK25BI,8,FALSE),""),"")</f>
        <v/>
      </c>
      <c r="AS528" s="4" t="str">
        <f ca="1">IFERROR(IF($B528&lt;&gt;"",VLOOKUP(AS$421,TabelleK25BI,8,FALSE),""),"")</f>
        <v/>
      </c>
      <c r="AT528" s="4" t="str">
        <f ca="1">IFERROR(IF($B528&lt;&gt;"",VLOOKUP(AT$421,TabelleK25BI,8,FALSE),""),"")</f>
        <v/>
      </c>
      <c r="AU528" s="4" t="str">
        <f ca="1">IFERROR(IF($B528&lt;&gt;"",VLOOKUP(AU$421,TabelleK25BI,8,FALSE),""),"")</f>
        <v/>
      </c>
      <c r="AV528" s="4" t="str">
        <f ca="1">IFERROR(IF($B528&lt;&gt;"",VLOOKUP(AV$421,TabelleK25BI,8,FALSE),""),"")</f>
        <v/>
      </c>
      <c r="AW528" s="4" t="str">
        <f ca="1">IFERROR(IF($B528&lt;&gt;"",VLOOKUP(AW$421,TabelleK25BI,8,FALSE),""),"")</f>
        <v/>
      </c>
      <c r="AX528" s="4" t="str">
        <f ca="1">IFERROR(IF($B528&lt;&gt;"",VLOOKUP(AX$421,TabelleK25BI,8,FALSE),""),"")</f>
        <v/>
      </c>
      <c r="AY528" s="4" t="str">
        <f ca="1">IFERROR(IF($B528&lt;&gt;"",VLOOKUP(AY$421,TabelleK25BI,8,FALSE),""),"")</f>
        <v/>
      </c>
      <c r="AZ528" s="4" t="str">
        <f ca="1">IFERROR(IF($B528&lt;&gt;"",VLOOKUP(AZ$421,TabelleK25BI,8,FALSE),""),"")</f>
        <v/>
      </c>
      <c r="BA528" s="4" t="str">
        <f ca="1">IFERROR(IF($B528&lt;&gt;"",VLOOKUP(BA$421,TabelleK25BI,8,FALSE),""),"")</f>
        <v/>
      </c>
      <c r="BB528" s="4" t="str">
        <f ca="1">IFERROR(IF($B528&lt;&gt;"",VLOOKUP(BB$421,TabelleK25BI,8,FALSE),""),"")</f>
        <v/>
      </c>
      <c r="BC528" s="4" t="str">
        <f ca="1">IFERROR(IF($B528&lt;&gt;"",VLOOKUP(BC$421,TabelleK25BI,8,FALSE),""),"")</f>
        <v/>
      </c>
      <c r="BD528" s="4" t="str">
        <f ca="1">IFERROR(IF($B528&lt;&gt;"",VLOOKUP(BD$421,TabelleK25BI,8,FALSE),""),"")</f>
        <v/>
      </c>
      <c r="BE528" s="4" t="str">
        <f ca="1">IFERROR(IF($B528&lt;&gt;"",VLOOKUP(BE$421,TabelleK25BI,8,FALSE),""),"")</f>
        <v/>
      </c>
      <c r="BF528" s="4" t="str">
        <f ca="1">IFERROR(IF($B528&lt;&gt;"",VLOOKUP(BF$421,TabelleK25BI,8,FALSE),""),"")</f>
        <v/>
      </c>
      <c r="BG528" s="4" t="str">
        <f ca="1">IFERROR(IF($B528&lt;&gt;"",VLOOKUP(BG$421,TabelleK25BI,8,FALSE),""),"")</f>
        <v/>
      </c>
      <c r="BH528" s="4" t="str">
        <f ca="1">IFERROR(IF($B528&lt;&gt;"",VLOOKUP(BH$421,TabelleK25BI,8,FALSE),""),"")</f>
        <v/>
      </c>
      <c r="BI528" s="4" t="str">
        <f ca="1">IFERROR(IF($B528&lt;&gt;"",VLOOKUP(BI$421,TabelleK25BI,8,FALSE),""),"")</f>
        <v/>
      </c>
      <c r="BJ528" s="4" t="str">
        <f ca="1">IFERROR(IF($B528&lt;&gt;"",VLOOKUP(BJ$421,TabelleK25BI,8,FALSE),""),"")</f>
        <v/>
      </c>
      <c r="BK528" s="4" t="str">
        <f ca="1">IFERROR(IF($B528&lt;&gt;"",VLOOKUP(BK$421,TabelleK25BI,8,FALSE),""),"")</f>
        <v/>
      </c>
      <c r="BL528" s="4" t="str">
        <f ca="1">IFERROR(IF($B528&lt;&gt;"",VLOOKUP(BL$421,TabelleK25BI,8,FALSE),""),"")</f>
        <v/>
      </c>
      <c r="BM528" s="4" t="str">
        <f ca="1">IFERROR(IF($B528&lt;&gt;"",VLOOKUP(BM$421,TabelleK25BI,8,FALSE),""),"")</f>
        <v/>
      </c>
      <c r="BN528" s="4" t="str">
        <f ca="1">IFERROR(IF($B528&lt;&gt;"",VLOOKUP(BN$421,TabelleK25BI,8,FALSE),""),"")</f>
        <v/>
      </c>
      <c r="BO528" s="4" t="str">
        <f ca="1">IFERROR(IF($B528&lt;&gt;"",VLOOKUP(BO$421,TabelleK25BI,8,FALSE),""),"")</f>
        <v/>
      </c>
      <c r="BP528" s="4" t="str">
        <f ca="1">IFERROR(IF($B528&lt;&gt;"",VLOOKUP(BP$421,TabelleK25BI,8,FALSE),""),"")</f>
        <v/>
      </c>
      <c r="BQ528" s="4" t="str">
        <f ca="1">IFERROR(IF($B528&lt;&gt;"",VLOOKUP(BQ$421,TabelleK25BI,8,FALSE),""),"")</f>
        <v/>
      </c>
      <c r="BR528" s="4" t="str">
        <f ca="1">IFERROR(IF($B528&lt;&gt;"",VLOOKUP(BR$421,TabelleK25BI,8,FALSE),""),"")</f>
        <v/>
      </c>
      <c r="BS528" s="4" t="str">
        <f ca="1">IFERROR(IF($B528&lt;&gt;"",VLOOKUP(BS$421,TabelleK25BI,8,FALSE),""),"")</f>
        <v/>
      </c>
      <c r="BT528" s="4" t="str">
        <f ca="1">IFERROR(IF($B528&lt;&gt;"",VLOOKUP(BT$421,TabelleK25BI,8,FALSE),""),"")</f>
        <v/>
      </c>
      <c r="BU528" s="4" t="str">
        <f ca="1">IFERROR(IF($B528&lt;&gt;"",VLOOKUP(BU$421,TabelleK25BI,8,FALSE),""),"")</f>
        <v/>
      </c>
      <c r="BV528" s="4" t="str">
        <f ca="1">IFERROR(IF($B528&lt;&gt;"",VLOOKUP(BV$421,TabelleK25BI,8,FALSE),""),"")</f>
        <v/>
      </c>
      <c r="BW528" s="4" t="str">
        <f ca="1">IFERROR(IF($B528&lt;&gt;"",VLOOKUP(BW$421,TabelleK25BI,8,FALSE),""),"")</f>
        <v/>
      </c>
      <c r="BX528" s="4" t="str">
        <f ca="1">IFERROR(IF($B528&lt;&gt;"",VLOOKUP(BX$421,TabelleK25BI,8,FALSE),""),"")</f>
        <v/>
      </c>
      <c r="BY528" s="4" t="str">
        <f ca="1">IFERROR(IF($B528&lt;&gt;"",VLOOKUP(BY$421,TabelleK25BI,8,FALSE),""),"")</f>
        <v/>
      </c>
      <c r="BZ528" s="4" t="str">
        <f ca="1">IFERROR(IF($B528&lt;&gt;"",VLOOKUP(BZ$421,TabelleK25BI,8,FALSE),""),"")</f>
        <v/>
      </c>
      <c r="CA528" s="4" t="str">
        <f ca="1">IFERROR(IF($B528&lt;&gt;"",VLOOKUP(CA$421,TabelleK25BI,8,FALSE),""),"")</f>
        <v/>
      </c>
      <c r="CB528" s="4" t="str">
        <f ca="1">IFERROR(IF($B528&lt;&gt;"",VLOOKUP(CB$421,TabelleK25BI,8,FALSE),""),"")</f>
        <v/>
      </c>
      <c r="CC528" s="4" t="str">
        <f ca="1">IFERROR(IF($B528&lt;&gt;"",VLOOKUP(CC$421,TabelleK25BI,8,FALSE),""),"")</f>
        <v/>
      </c>
      <c r="CD528" s="4" t="str">
        <f ca="1">IFERROR(IF($B528&lt;&gt;"",VLOOKUP(CD$421,TabelleK25BI,8,FALSE),""),"")</f>
        <v/>
      </c>
      <c r="CE528" s="4" t="str">
        <f ca="1">IFERROR(IF($B528&lt;&gt;"",VLOOKUP(CE$421,TabelleK25BI,8,FALSE),""),"")</f>
        <v/>
      </c>
      <c r="CF528" s="4" t="str">
        <f ca="1">IFERROR(IF($B528&lt;&gt;"",VLOOKUP(CF$421,TabelleK25BI,8,FALSE),""),"")</f>
        <v/>
      </c>
      <c r="CG528" s="4" t="str">
        <f ca="1">IFERROR(IF($B528&lt;&gt;"",VLOOKUP(CG$421,TabelleK25BI,8,FALSE),""),"")</f>
        <v/>
      </c>
      <c r="CH528" s="4" t="str">
        <f ca="1">IFERROR(IF($B528&lt;&gt;"",VLOOKUP(CH$421,TabelleK25BI,8,FALSE),""),"")</f>
        <v/>
      </c>
      <c r="CI528" s="4" t="str">
        <f ca="1">IFERROR(IF($B528&lt;&gt;"",VLOOKUP(CI$421,TabelleK25BI,8,FALSE),""),"")</f>
        <v/>
      </c>
      <c r="CJ528" s="4" t="str">
        <f ca="1">IFERROR(IF($B528&lt;&gt;"",VLOOKUP(CJ$421,TabelleK25BI,8,FALSE),""),"")</f>
        <v/>
      </c>
      <c r="CK528" s="4" t="str">
        <f ca="1">IFERROR(IF($B528&lt;&gt;"",VLOOKUP(CK$421,TabelleK25BI,8,FALSE),""),"")</f>
        <v/>
      </c>
      <c r="CL528" s="4" t="str">
        <f ca="1">IFERROR(IF($B528&lt;&gt;"",VLOOKUP(CL$421,TabelleK25BI,8,FALSE),""),"")</f>
        <v/>
      </c>
      <c r="CM528" s="4" t="str">
        <f ca="1">IFERROR(IF($B528&lt;&gt;"",VLOOKUP(CM$421,TabelleK25BI,8,FALSE),""),"")</f>
        <v/>
      </c>
      <c r="CN528" s="4" t="str">
        <f ca="1">IFERROR(IF($B528&lt;&gt;"",VLOOKUP(CN$421,TabelleK25BI,8,FALSE),""),"")</f>
        <v/>
      </c>
      <c r="CO528" s="4" t="str">
        <f ca="1">IFERROR(IF($B528&lt;&gt;"",VLOOKUP(CO$421,TabelleK25BI,8,FALSE),""),"")</f>
        <v/>
      </c>
      <c r="CP528" s="4" t="str">
        <f ca="1">IFERROR(IF($B528&lt;&gt;"",VLOOKUP(CP$421,TabelleK25BI,8,FALSE),""),"")</f>
        <v/>
      </c>
      <c r="CQ528" s="4" t="str">
        <f ca="1">IFERROR(IF($B528&lt;&gt;"",VLOOKUP(CQ$421,TabelleK25BI,8,FALSE),""),"")</f>
        <v/>
      </c>
      <c r="CR528" s="4" t="str">
        <f ca="1">IFERROR(IF($B528&lt;&gt;"",VLOOKUP(CR$421,TabelleK25BI,8,FALSE),""),"")</f>
        <v/>
      </c>
      <c r="CS528" s="4" t="str">
        <f ca="1">IFERROR(IF($B528&lt;&gt;"",VLOOKUP(CS$421,TabelleK25BI,8,FALSE),""),"")</f>
        <v/>
      </c>
      <c r="CT528" s="4" t="str">
        <f ca="1">IFERROR(IF($B528&lt;&gt;"",VLOOKUP(CT$421,TabelleK25BI,8,FALSE),""),"")</f>
        <v/>
      </c>
      <c r="CU528" s="4" t="str">
        <f ca="1">IFERROR(IF($B528&lt;&gt;"",VLOOKUP(CU$421,TabelleK25BI,8,FALSE),""),"")</f>
        <v/>
      </c>
      <c r="CV528" s="4" t="str">
        <f ca="1">IFERROR(IF($B528&lt;&gt;"",VLOOKUP(CV$421,TabelleK25BI,8,FALSE),""),"")</f>
        <v/>
      </c>
      <c r="CW528" s="4" t="str">
        <f ca="1">IFERROR(IF($B528&lt;&gt;"",VLOOKUP(CW$421,TabelleK25BI,8,FALSE),""),"")</f>
        <v/>
      </c>
      <c r="CX528" s="4" t="str">
        <f ca="1">IFERROR(IF($B528&lt;&gt;"",VLOOKUP(CX$421,TabelleK25BI,8,FALSE),""),"")</f>
        <v/>
      </c>
      <c r="CY528" s="4" t="str">
        <f ca="1">IFERROR(IF($B528&lt;&gt;"",VLOOKUP(CY$421,TabelleK25BI,8,FALSE),""),"")</f>
        <v/>
      </c>
      <c r="CZ528" s="4" t="str">
        <f ca="1">IFERROR(IF($B528&lt;&gt;"",VLOOKUP(CZ$421,TabelleK25BI,8,FALSE),""),"")</f>
        <v/>
      </c>
      <c r="DA528" s="4" t="str">
        <f ca="1">IFERROR(IF($B528&lt;&gt;"",VLOOKUP(DA$421,TabelleK25BI,8,FALSE),""),"")</f>
        <v/>
      </c>
      <c r="DB528" s="4" t="str">
        <f ca="1">IFERROR(IF($B528&lt;&gt;"",VLOOKUP(DB$421,TabelleK25BI,8,FALSE),""),"")</f>
        <v/>
      </c>
      <c r="DC528" s="4" t="str">
        <f ca="1">IFERROR(IF($B528&lt;&gt;"",VLOOKUP(DC$421,TabelleK25BI,8,FALSE),""),"")</f>
        <v/>
      </c>
      <c r="DD528" s="4" t="str">
        <f ca="1">IFERROR(IF($B528&lt;&gt;"",VLOOKUP(DD$421,TabelleK25BI,8,FALSE),""),"")</f>
        <v/>
      </c>
      <c r="DE528" s="4" t="str">
        <f ca="1">IFERROR(IF($B528&lt;&gt;"",VLOOKUP(DE$421,TabelleK25BI,8,FALSE),""),"")</f>
        <v/>
      </c>
      <c r="DF528" s="4" t="str">
        <f ca="1">IFERROR(IF($B528&lt;&gt;"",VLOOKUP(DF$421,TabelleK25BI,8,FALSE),""),"")</f>
        <v/>
      </c>
      <c r="DG528" s="4" t="str">
        <f ca="1">IFERROR(IF($B528&lt;&gt;"",VLOOKUP(DG$421,TabelleK25BI,8,FALSE),""),"")</f>
        <v/>
      </c>
      <c r="DH528" s="4" t="str">
        <f ca="1">IFERROR(IF($B528&lt;&gt;"",VLOOKUP(DH$421,TabelleK25BI,8,FALSE),""),"")</f>
        <v/>
      </c>
      <c r="DI528" s="4" t="str">
        <f ca="1">IFERROR(IF($B528&lt;&gt;"",VLOOKUP(DI$421,TabelleK25BI,8,FALSE),""),"")</f>
        <v/>
      </c>
      <c r="DJ528" s="4" t="str">
        <f ca="1">IFERROR(IF($B528&lt;&gt;"",VLOOKUP(DJ$421,TabelleK25BI,8,FALSE),""),"")</f>
        <v/>
      </c>
      <c r="DK528" s="4" t="str">
        <f ca="1">IFERROR(IF($B528&lt;&gt;"",VLOOKUP(DK$421,TabelleK25BI,8,FALSE),""),"")</f>
        <v/>
      </c>
      <c r="DL528" s="4" t="str">
        <f ca="1">IFERROR(IF($B528&lt;&gt;"",VLOOKUP(DL$421,TabelleK25BI,8,FALSE),""),"")</f>
        <v/>
      </c>
      <c r="DM528" s="4" t="str">
        <f ca="1">IFERROR(IF($B528&lt;&gt;"",VLOOKUP(DM$421,TabelleK25BI,8,FALSE),""),"")</f>
        <v/>
      </c>
      <c r="DN528" s="4" t="str">
        <f ca="1">IFERROR(IF($B528&lt;&gt;"",VLOOKUP(DN$421,TabelleK25BI,8,FALSE),""),"")</f>
        <v/>
      </c>
      <c r="DO528" s="4" t="str">
        <f ca="1">IFERROR(IF($B528&lt;&gt;"",VLOOKUP(DO$421,TabelleK25BI,8,FALSE),""),"")</f>
        <v/>
      </c>
      <c r="DP528" s="4" t="str">
        <f ca="1">IFERROR(IF($B528&lt;&gt;"",VLOOKUP(DP$421,TabelleK25BI,8,FALSE),""),"")</f>
        <v/>
      </c>
      <c r="DQ528" s="4" t="str">
        <f ca="1">IFERROR(IF($B528&lt;&gt;"",VLOOKUP(DQ$421,TabelleK25BI,8,FALSE),""),"")</f>
        <v/>
      </c>
      <c r="DR528" s="4" t="str">
        <f ca="1">IFERROR(IF($B528&lt;&gt;"",VLOOKUP(DR$421,TabelleK25BI,8,FALSE),""),"")</f>
        <v/>
      </c>
      <c r="DS528" s="4" t="str">
        <f ca="1">IFERROR(IF($B528&lt;&gt;"",VLOOKUP(DS$421,TabelleK25BI,8,FALSE),""),"")</f>
        <v/>
      </c>
      <c r="DT528" s="4" t="str">
        <f ca="1">IFERROR(IF($B528&lt;&gt;"",VLOOKUP(DT$421,TabelleK25BI,8,FALSE),""),"")</f>
        <v/>
      </c>
      <c r="DU528" s="4" t="str">
        <f ca="1">IFERROR(IF($B528&lt;&gt;"",VLOOKUP(DU$421,TabelleK25BI,8,FALSE),""),"")</f>
        <v/>
      </c>
      <c r="DV528" s="4" t="str">
        <f ca="1">IFERROR(IF($B528&lt;&gt;"",VLOOKUP(DV$421,TabelleK25BI,8,FALSE),""),"")</f>
        <v/>
      </c>
      <c r="DW528" s="4" t="str">
        <f ca="1">IFERROR(IF($B528&lt;&gt;"",VLOOKUP(DW$421,TabelleK25BI,8,FALSE),""),"")</f>
        <v/>
      </c>
      <c r="DX528" s="4" t="str">
        <f ca="1">IFERROR(IF($B528&lt;&gt;"",VLOOKUP(DX$421,TabelleK25BI,8,FALSE),""),"")</f>
        <v/>
      </c>
      <c r="DY528" s="4" t="str">
        <f ca="1">IFERROR(IF($B528&lt;&gt;"",VLOOKUP(DY$421,TabelleK25BI,8,FALSE),""),"")</f>
        <v/>
      </c>
      <c r="DZ528" s="4" t="str">
        <f ca="1">IFERROR(IF($B528&lt;&gt;"",VLOOKUP(DZ$421,TabelleK25BI,8,FALSE),""),"")</f>
        <v/>
      </c>
      <c r="EA528" s="4" t="str">
        <f ca="1">IFERROR(IF($B528&lt;&gt;"",VLOOKUP(EA$421,TabelleK25BI,8,FALSE),""),"")</f>
        <v/>
      </c>
      <c r="EB528" s="4" t="str">
        <f ca="1">IFERROR(IF($B528&lt;&gt;"",VLOOKUP(EB$421,TabelleK25BI,8,FALSE),""),"")</f>
        <v/>
      </c>
      <c r="EC528" s="4" t="str">
        <f ca="1">IFERROR(IF($B528&lt;&gt;"",VLOOKUP(EC$421,TabelleK25BI,8,FALSE),""),"")</f>
        <v/>
      </c>
      <c r="ED528" s="4" t="str">
        <f ca="1">IFERROR(IF($B528&lt;&gt;"",VLOOKUP(ED$421,TabelleK25BI,8,FALSE),""),"")</f>
        <v/>
      </c>
      <c r="EE528" s="4" t="str">
        <f ca="1">IFERROR(IF($B528&lt;&gt;"",VLOOKUP(EE$421,TabelleK25BI,8,FALSE),""),"")</f>
        <v/>
      </c>
      <c r="EF528" s="4" t="str">
        <f ca="1">IFERROR(IF($B528&lt;&gt;"",VLOOKUP(EF$421,TabelleK25BI,8,FALSE),""),"")</f>
        <v/>
      </c>
      <c r="EG528" s="4" t="str">
        <f ca="1">IFERROR(IF($B528&lt;&gt;"",VLOOKUP(EG$421,TabelleK25BI,8,FALSE),""),"")</f>
        <v/>
      </c>
      <c r="EH528" s="4" t="str">
        <f ca="1">IFERROR(IF($B528&lt;&gt;"",VLOOKUP(EH$421,TabelleK25BI,8,FALSE),""),"")</f>
        <v/>
      </c>
      <c r="EI528" s="4" t="str">
        <f ca="1">IFERROR(IF($B528&lt;&gt;"",VLOOKUP(EI$421,TabelleK25BI,8,FALSE),""),"")</f>
        <v/>
      </c>
      <c r="EJ528" s="4" t="str">
        <f ca="1">IFERROR(IF($B528&lt;&gt;"",VLOOKUP(EJ$421,TabelleK25BI,8,FALSE),""),"")</f>
        <v/>
      </c>
      <c r="EK528" s="4" t="str">
        <f ca="1">IFERROR(IF($B528&lt;&gt;"",VLOOKUP(EK$421,TabelleK25BI,8,FALSE),""),"")</f>
        <v/>
      </c>
      <c r="EL528" s="4" t="str">
        <f ca="1">IFERROR(IF($B528&lt;&gt;"",VLOOKUP(EL$421,TabelleK25BI,8,FALSE),""),"")</f>
        <v/>
      </c>
      <c r="EM528" s="4" t="str">
        <f ca="1">IFERROR(IF($B528&lt;&gt;"",VLOOKUP(EM$421,TabelleK25BI,8,FALSE),""),"")</f>
        <v/>
      </c>
      <c r="EN528" s="4" t="str">
        <f ca="1">IFERROR(IF($B528&lt;&gt;"",VLOOKUP(EN$421,TabelleK25BI,8,FALSE),""),"")</f>
        <v/>
      </c>
      <c r="EO528" s="4" t="str">
        <f ca="1">IFERROR(IF($B528&lt;&gt;"",VLOOKUP(EO$421,TabelleK25BI,8,FALSE),""),"")</f>
        <v/>
      </c>
      <c r="EP528" s="4" t="str">
        <f ca="1">IFERROR(IF($B528&lt;&gt;"",VLOOKUP(EP$421,TabelleK25BI,8,FALSE),""),"")</f>
        <v/>
      </c>
      <c r="EQ528" s="4" t="str">
        <f ca="1">IFERROR(IF($B528&lt;&gt;"",VLOOKUP(EQ$421,TabelleK25BI,8,FALSE),""),"")</f>
        <v/>
      </c>
      <c r="ER528" s="4" t="str">
        <f ca="1">IFERROR(IF($B528&lt;&gt;"",VLOOKUP(ER$421,TabelleK25BI,8,FALSE),""),"")</f>
        <v/>
      </c>
      <c r="ES528" s="4" t="str">
        <f ca="1">IFERROR(IF($B528&lt;&gt;"",VLOOKUP(ES$421,TabelleK25BI,8,FALSE),""),"")</f>
        <v/>
      </c>
      <c r="ET528" s="4" t="str">
        <f ca="1">IFERROR(IF($B528&lt;&gt;"",VLOOKUP(ET$421,TabelleK25BI,8,FALSE),""),"")</f>
        <v/>
      </c>
      <c r="EU528" s="4" t="str">
        <f ca="1">IFERROR(IF($B528&lt;&gt;"",VLOOKUP(EU$421,TabelleK25BI,8,FALSE),""),"")</f>
        <v/>
      </c>
      <c r="EV528" s="4" t="str">
        <f ca="1">IFERROR(IF($B528&lt;&gt;"",VLOOKUP(EV$421,TabelleK25BI,8,FALSE),""),"")</f>
        <v/>
      </c>
      <c r="EW528" s="4" t="str">
        <f ca="1">IFERROR(IF($B528&lt;&gt;"",VLOOKUP(EW$421,TabelleK25BI,8,FALSE),""),"")</f>
        <v/>
      </c>
      <c r="EX528" s="4" t="str">
        <f ca="1">IFERROR(IF($B528&lt;&gt;"",VLOOKUP(EX$421,TabelleK25BI,8,FALSE),""),"")</f>
        <v/>
      </c>
      <c r="EY528" s="4" t="str">
        <f ca="1">IFERROR(IF($B528&lt;&gt;"",VLOOKUP(EY$421,TabelleK25BI,8,FALSE),""),"")</f>
        <v/>
      </c>
      <c r="EZ528" s="4" t="str">
        <f ca="1">IFERROR(IF($B528&lt;&gt;"",VLOOKUP(EZ$421,TabelleK25BI,8,FALSE),""),"")</f>
        <v/>
      </c>
      <c r="FA528" s="4" t="str">
        <f ca="1">IFERROR(IF($B528&lt;&gt;"",VLOOKUP(FA$421,TabelleK25BI,8,FALSE),""),"")</f>
        <v/>
      </c>
      <c r="FB528" s="4" t="str">
        <f ca="1">IFERROR(IF($B528&lt;&gt;"",VLOOKUP(FB$421,TabelleK25BI,8,FALSE),""),"")</f>
        <v/>
      </c>
      <c r="FC528" s="4" t="str">
        <f ca="1">IFERROR(IF($B528&lt;&gt;"",VLOOKUP(FC$421,TabelleK25BI,8,FALSE),""),"")</f>
        <v/>
      </c>
      <c r="FD528" s="4" t="str">
        <f ca="1">IFERROR(IF($B528&lt;&gt;"",VLOOKUP(FD$421,TabelleK25BI,8,FALSE),""),"")</f>
        <v/>
      </c>
      <c r="FE528" s="4" t="str">
        <f ca="1">IFERROR(IF($B528&lt;&gt;"",VLOOKUP(FE$421,TabelleK25BI,8,FALSE),""),"")</f>
        <v/>
      </c>
      <c r="FF528" s="4" t="str">
        <f ca="1">IFERROR(IF($B528&lt;&gt;"",VLOOKUP(FF$421,TabelleK25BI,8,FALSE),""),"")</f>
        <v/>
      </c>
      <c r="FG528" s="4" t="str">
        <f ca="1">IFERROR(IF($B528&lt;&gt;"",VLOOKUP(FG$421,TabelleK25BI,8,FALSE),""),"")</f>
        <v/>
      </c>
      <c r="FH528" s="4" t="str">
        <f ca="1">IFERROR(IF($B528&lt;&gt;"",VLOOKUP(FH$421,TabelleK25BI,8,FALSE),""),"")</f>
        <v/>
      </c>
      <c r="FI528" s="4" t="str">
        <f ca="1">IFERROR(IF($B528&lt;&gt;"",VLOOKUP(FI$421,TabelleK25BI,8,FALSE),""),"")</f>
        <v/>
      </c>
      <c r="FJ528" s="4" t="str">
        <f ca="1">IFERROR(IF($B528&lt;&gt;"",VLOOKUP(FJ$421,TabelleK25BI,8,FALSE),""),"")</f>
        <v/>
      </c>
      <c r="FK528" s="4" t="str">
        <f ca="1">IFERROR(IF($B528&lt;&gt;"",VLOOKUP(FK$421,TabelleK25BI,8,FALSE),""),"")</f>
        <v/>
      </c>
      <c r="FL528" s="4" t="str">
        <f ca="1">IFERROR(IF($B528&lt;&gt;"",VLOOKUP(FL$421,TabelleK25BI,8,FALSE),""),"")</f>
        <v/>
      </c>
      <c r="FM528" s="4" t="str">
        <f ca="1">IFERROR(IF($B528&lt;&gt;"",VLOOKUP(FM$421,TabelleK25BI,8,FALSE),""),"")</f>
        <v/>
      </c>
      <c r="FN528" s="4" t="str">
        <f ca="1">IFERROR(IF($B528&lt;&gt;"",VLOOKUP(FN$421,TabelleK25BI,8,FALSE),""),"")</f>
        <v/>
      </c>
      <c r="FO528" s="4" t="str">
        <f ca="1">IFERROR(IF($B528&lt;&gt;"",VLOOKUP(FO$421,TabelleK25BI,8,FALSE),""),"")</f>
        <v/>
      </c>
      <c r="FP528" s="4" t="str">
        <f ca="1">IFERROR(IF($B528&lt;&gt;"",VLOOKUP(FP$421,TabelleK25BI,8,FALSE),""),"")</f>
        <v/>
      </c>
      <c r="FQ528" s="4" t="str">
        <f ca="1">IFERROR(IF($B528&lt;&gt;"",VLOOKUP(FQ$421,TabelleK25BI,8,FALSE),""),"")</f>
        <v/>
      </c>
      <c r="FR528" s="4" t="str">
        <f ca="1">IFERROR(IF($B528&lt;&gt;"",VLOOKUP(FR$421,TabelleK25BI,8,FALSE),""),"")</f>
        <v/>
      </c>
      <c r="FS528" s="4" t="str">
        <f ca="1">IFERROR(IF($B528&lt;&gt;"",VLOOKUP(FS$421,TabelleK25BI,8,FALSE),""),"")</f>
        <v/>
      </c>
      <c r="FT528" s="4" t="str">
        <f ca="1">IFERROR(IF($B528&lt;&gt;"",VLOOKUP(FT$421,TabelleK25BI,8,FALSE),""),"")</f>
        <v/>
      </c>
      <c r="FU528" s="4" t="str">
        <f ca="1">IFERROR(IF($B528&lt;&gt;"",VLOOKUP(FU$421,TabelleK25BI,8,FALSE),""),"")</f>
        <v/>
      </c>
      <c r="FV528" s="4" t="str">
        <f ca="1">IFERROR(IF($B528&lt;&gt;"",VLOOKUP(FV$421,TabelleK25BI,8,FALSE),""),"")</f>
        <v/>
      </c>
      <c r="FW528" s="4" t="str">
        <f ca="1">IFERROR(IF($B528&lt;&gt;"",VLOOKUP(FW$421,TabelleK25BI,8,FALSE),""),"")</f>
        <v/>
      </c>
      <c r="FX528" s="4" t="str">
        <f ca="1">IFERROR(IF($B528&lt;&gt;"",VLOOKUP(FX$421,TabelleK25BI,8,FALSE),""),"")</f>
        <v/>
      </c>
      <c r="FY528" s="4" t="str">
        <f ca="1">IFERROR(IF($B528&lt;&gt;"",VLOOKUP(FY$421,TabelleK25BI,8,FALSE),""),"")</f>
        <v/>
      </c>
      <c r="FZ528" s="4" t="str">
        <f ca="1">IFERROR(IF($B528&lt;&gt;"",VLOOKUP(FZ$421,TabelleK25BI,8,FALSE),""),"")</f>
        <v/>
      </c>
      <c r="GA528" s="4" t="str">
        <f ca="1">IFERROR(IF($B528&lt;&gt;"",VLOOKUP(GA$421,TabelleK25BI,8,FALSE),""),"")</f>
        <v/>
      </c>
      <c r="GB528" s="4" t="str">
        <f ca="1">IFERROR(IF($B528&lt;&gt;"",VLOOKUP(GB$421,TabelleK25BI,8,FALSE),""),"")</f>
        <v/>
      </c>
      <c r="GC528" s="4" t="str">
        <f ca="1">IFERROR(IF($B528&lt;&gt;"",VLOOKUP(GC$421,TabelleK25BI,8,FALSE),""),"")</f>
        <v/>
      </c>
      <c r="GD528" s="4" t="str">
        <f ca="1">IFERROR(IF($B528&lt;&gt;"",VLOOKUP(GD$421,TabelleK25BI,8,FALSE),""),"")</f>
        <v/>
      </c>
      <c r="GE528" s="4" t="str">
        <f ca="1">IFERROR(IF($B528&lt;&gt;"",VLOOKUP(GE$421,TabelleK25BI,8,FALSE),""),"")</f>
        <v/>
      </c>
      <c r="GF528" s="4" t="str">
        <f ca="1">IFERROR(IF($B528&lt;&gt;"",VLOOKUP(GF$421,TabelleK25BI,8,FALSE),""),"")</f>
        <v/>
      </c>
      <c r="GG528" s="4" t="str">
        <f ca="1">IFERROR(IF($B528&lt;&gt;"",VLOOKUP(GG$421,TabelleK25BI,8,FALSE),""),"")</f>
        <v/>
      </c>
      <c r="GH528" s="4" t="str">
        <f ca="1">IFERROR(IF($B528&lt;&gt;"",VLOOKUP(GH$421,TabelleK25BI,8,FALSE),""),"")</f>
        <v/>
      </c>
      <c r="GI528" s="4" t="str">
        <f ca="1">IFERROR(IF($B528&lt;&gt;"",VLOOKUP(GI$421,TabelleK25BI,8,FALSE),""),"")</f>
        <v/>
      </c>
      <c r="GJ528" s="4" t="str">
        <f ca="1">IFERROR(IF($B528&lt;&gt;"",VLOOKUP(GJ$421,TabelleK25BI,8,FALSE),""),"")</f>
        <v/>
      </c>
      <c r="GK528" s="4" t="str">
        <f ca="1">IFERROR(IF($B528&lt;&gt;"",VLOOKUP(GK$421,TabelleK25BI,8,FALSE),""),"")</f>
        <v/>
      </c>
      <c r="GL528" s="4" t="str">
        <f ca="1">IFERROR(IF($B528&lt;&gt;"",VLOOKUP(GL$421,TabelleK25BI,8,FALSE),""),"")</f>
        <v/>
      </c>
      <c r="GM528" s="4" t="str">
        <f ca="1">IFERROR(IF($B528&lt;&gt;"",VLOOKUP(GM$421,TabelleK25BI,8,FALSE),""),"")</f>
        <v/>
      </c>
      <c r="GN528" s="4" t="str">
        <f ca="1">IFERROR(IF($B528&lt;&gt;"",VLOOKUP(GN$421,TabelleK25BI,8,FALSE),""),"")</f>
        <v/>
      </c>
      <c r="GO528" s="4" t="str">
        <f ca="1">IFERROR(IF($B528&lt;&gt;"",VLOOKUP(GO$421,TabelleK25BI,8,FALSE),""),"")</f>
        <v/>
      </c>
      <c r="GP528" s="4" t="str">
        <f ca="1">IFERROR(IF($B528&lt;&gt;"",VLOOKUP(GP$421,TabelleK25BI,8,FALSE),""),"")</f>
        <v/>
      </c>
      <c r="GQ528" s="4" t="str">
        <f ca="1">IFERROR(IF($B528&lt;&gt;"",VLOOKUP(GQ$421,TabelleK25BI,8,FALSE),""),"")</f>
        <v/>
      </c>
      <c r="GR528" s="4" t="str">
        <f ca="1">IFERROR(IF($B528&lt;&gt;"",VLOOKUP(GR$421,TabelleK25BI,8,FALSE),""),"")</f>
        <v/>
      </c>
      <c r="GS528" s="4" t="str">
        <f ca="1">IFERROR(IF($B528&lt;&gt;"",VLOOKUP(GS$421,TabelleK25BI,8,FALSE),""),"")</f>
        <v/>
      </c>
      <c r="GT528" s="4" t="str">
        <f ca="1">IFERROR(IF($B528&lt;&gt;"",VLOOKUP(GT$421,TabelleK25BI,8,FALSE),""),"")</f>
        <v/>
      </c>
      <c r="GU528" s="4" t="str">
        <f ca="1">IFERROR(IF($B528&lt;&gt;"",VLOOKUP(GU$421,TabelleK25BI,8,FALSE),""),"")</f>
        <v/>
      </c>
      <c r="GV528" s="4" t="str">
        <f ca="1">IFERROR(IF($B528&lt;&gt;"",VLOOKUP(GV$421,TabelleK25BI,8,FALSE),""),"")</f>
        <v/>
      </c>
      <c r="GW528" s="4" t="str">
        <f ca="1">IFERROR(IF($B528&lt;&gt;"",VLOOKUP(GW$421,TabelleK25BI,8,FALSE),""),"")</f>
        <v/>
      </c>
      <c r="GX528" s="4" t="str">
        <f ca="1">IFERROR(IF($B528&lt;&gt;"",VLOOKUP(GX$421,TabelleK25BI,8,FALSE),""),"")</f>
        <v/>
      </c>
      <c r="GY528" s="4" t="str">
        <f ca="1">IFERROR(IF($B528&lt;&gt;"",VLOOKUP(GY$421,TabelleK25BI,8,FALSE),""),"")</f>
        <v/>
      </c>
      <c r="GZ528" s="4" t="str">
        <f ca="1">IFERROR(IF($B528&lt;&gt;"",VLOOKUP(GZ$421,TabelleK25BI,8,FALSE),""),"")</f>
        <v/>
      </c>
      <c r="HA528" s="4" t="str">
        <f ca="1">IFERROR(IF($B528&lt;&gt;"",VLOOKUP(HA$421,TabelleK25BI,8,FALSE),""),"")</f>
        <v/>
      </c>
      <c r="HB528" s="4" t="str">
        <f ca="1">IFERROR(IF($B528&lt;&gt;"",VLOOKUP(HB$421,TabelleK25BI,8,FALSE),""),"")</f>
        <v/>
      </c>
      <c r="HC528" s="4" t="str">
        <f ca="1">IFERROR(IF($B528&lt;&gt;"",VLOOKUP(HC$421,TabelleK25BI,8,FALSE),""),"")</f>
        <v/>
      </c>
      <c r="HD528" s="4" t="str">
        <f ca="1">IFERROR(IF($B528&lt;&gt;"",VLOOKUP(HD$421,TabelleK25BI,8,FALSE),""),"")</f>
        <v/>
      </c>
      <c r="HE528" s="4" t="str">
        <f ca="1">IFERROR(IF($B528&lt;&gt;"",VLOOKUP(HE$421,TabelleK25BI,8,FALSE),""),"")</f>
        <v/>
      </c>
      <c r="HF528" s="4" t="str">
        <f ca="1">IFERROR(IF($B528&lt;&gt;"",VLOOKUP(HF$421,TabelleK25BI,8,FALSE),""),"")</f>
        <v/>
      </c>
      <c r="HG528" s="4" t="str">
        <f ca="1">IFERROR(IF($B528&lt;&gt;"",VLOOKUP(HG$421,TabelleK25BI,8,FALSE),""),"")</f>
        <v/>
      </c>
      <c r="HH528" s="4" t="str">
        <f ca="1">IFERROR(IF($B528&lt;&gt;"",VLOOKUP(HH$421,TabelleK25BI,8,FALSE),""),"")</f>
        <v/>
      </c>
      <c r="HI528" s="4" t="str">
        <f ca="1">IFERROR(IF($B528&lt;&gt;"",VLOOKUP(HI$421,TabelleK25BI,8,FALSE),""),"")</f>
        <v/>
      </c>
      <c r="HJ528" s="4" t="str">
        <f ca="1">IFERROR(IF($B528&lt;&gt;"",VLOOKUP(HJ$421,TabelleK25BI,8,FALSE),""),"")</f>
        <v/>
      </c>
      <c r="HK528" s="4" t="str">
        <f ca="1">IFERROR(IF($B528&lt;&gt;"",VLOOKUP(HK$421,TabelleK25BI,8,FALSE),""),"")</f>
        <v/>
      </c>
      <c r="HL528" s="4" t="str">
        <f ca="1">IFERROR(IF($B528&lt;&gt;"",VLOOKUP(HL$421,TabelleK25BI,8,FALSE),""),"")</f>
        <v/>
      </c>
      <c r="HM528" s="4" t="str">
        <f ca="1">IFERROR(IF($B528&lt;&gt;"",VLOOKUP(HM$421,TabelleK25BI,8,FALSE),""),"")</f>
        <v/>
      </c>
      <c r="HN528" s="4" t="str">
        <f ca="1">IFERROR(IF($B528&lt;&gt;"",VLOOKUP(HN$421,TabelleK25BI,8,FALSE),""),"")</f>
        <v/>
      </c>
      <c r="HO528" s="4" t="str">
        <f ca="1">IFERROR(IF($B528&lt;&gt;"",VLOOKUP(HO$421,TabelleK25BI,8,FALSE),""),"")</f>
        <v/>
      </c>
      <c r="HP528" s="4" t="str">
        <f ca="1">IFERROR(IF($B528&lt;&gt;"",VLOOKUP(HP$421,TabelleK25BI,8,FALSE),""),"")</f>
        <v/>
      </c>
      <c r="HQ528" s="4" t="str">
        <f ca="1">IFERROR(IF($B528&lt;&gt;"",VLOOKUP(HQ$421,TabelleK25BI,8,FALSE),""),"")</f>
        <v/>
      </c>
      <c r="HR528" s="4" t="str">
        <f ca="1">IFERROR(IF($B528&lt;&gt;"",VLOOKUP(HR$421,TabelleK25BI,8,FALSE),""),"")</f>
        <v/>
      </c>
      <c r="HS528" s="4" t="str">
        <f ca="1">IFERROR(IF($B528&lt;&gt;"",VLOOKUP(HS$421,TabelleK25BI,8,FALSE),""),"")</f>
        <v/>
      </c>
      <c r="HT528" s="4" t="str">
        <f ca="1">IFERROR(IF($B528&lt;&gt;"",VLOOKUP(HT$421,TabelleK25BI,8,FALSE),""),"")</f>
        <v/>
      </c>
      <c r="HU528" s="4" t="str">
        <f ca="1">IFERROR(IF($B528&lt;&gt;"",VLOOKUP(HU$421,TabelleK25BI,8,FALSE),""),"")</f>
        <v/>
      </c>
      <c r="HV528" s="4" t="str">
        <f ca="1">IFERROR(IF($B528&lt;&gt;"",VLOOKUP(HV$421,TabelleK25BI,8,FALSE),""),"")</f>
        <v/>
      </c>
      <c r="HW528" s="4" t="str">
        <f ca="1">IFERROR(IF($B528&lt;&gt;"",VLOOKUP(HW$421,TabelleK25BI,8,FALSE),""),"")</f>
        <v/>
      </c>
      <c r="HX528" s="4" t="str">
        <f ca="1">IFERROR(IF($B528&lt;&gt;"",VLOOKUP(HX$421,TabelleK25BI,8,FALSE),""),"")</f>
        <v/>
      </c>
      <c r="HY528" s="4" t="str">
        <f ca="1">IFERROR(IF($B528&lt;&gt;"",VLOOKUP(HY$421,TabelleK25BI,8,FALSE),""),"")</f>
        <v/>
      </c>
      <c r="HZ528" s="4" t="str">
        <f ca="1">IFERROR(IF($B528&lt;&gt;"",VLOOKUP(HZ$421,TabelleK25BI,8,FALSE),""),"")</f>
        <v/>
      </c>
      <c r="IA528" s="4" t="str">
        <f ca="1">IFERROR(IF($B528&lt;&gt;"",VLOOKUP(IA$421,TabelleK25BI,8,FALSE),""),"")</f>
        <v/>
      </c>
      <c r="IB528" s="4" t="str">
        <f ca="1">IFERROR(IF($B528&lt;&gt;"",VLOOKUP(IB$421,TabelleK25BI,8,FALSE),""),"")</f>
        <v/>
      </c>
      <c r="IC528" s="4" t="str">
        <f ca="1">IFERROR(IF($B528&lt;&gt;"",VLOOKUP(IC$421,TabelleK25BI,8,FALSE),""),"")</f>
        <v/>
      </c>
      <c r="ID528" s="4" t="str">
        <f ca="1">IFERROR(IF($B528&lt;&gt;"",VLOOKUP(ID$421,TabelleK25BI,8,FALSE),""),"")</f>
        <v/>
      </c>
      <c r="IE528" s="4" t="str">
        <f ca="1">IFERROR(IF($B528&lt;&gt;"",VLOOKUP(IE$421,TabelleK25BI,8,FALSE),""),"")</f>
        <v/>
      </c>
      <c r="IF528" s="4" t="str">
        <f ca="1">IFERROR(IF($B528&lt;&gt;"",VLOOKUP(IF$421,TabelleK25BI,8,FALSE),""),"")</f>
        <v/>
      </c>
      <c r="IG528" s="4" t="str">
        <f ca="1">IFERROR(IF($B528&lt;&gt;"",VLOOKUP(IG$421,TabelleK25BI,8,FALSE),""),"")</f>
        <v/>
      </c>
      <c r="IH528" s="4" t="str">
        <f ca="1">IFERROR(IF($B528&lt;&gt;"",VLOOKUP(IH$421,TabelleK25BI,8,FALSE),""),"")</f>
        <v/>
      </c>
      <c r="II528" s="4" t="str">
        <f ca="1">IFERROR(IF($B528&lt;&gt;"",VLOOKUP(II$421,TabelleK25BI,8,FALSE),""),"")</f>
        <v/>
      </c>
      <c r="IJ528" s="4" t="str">
        <f ca="1">IFERROR(IF($B528&lt;&gt;"",VLOOKUP(IJ$421,TabelleK25BI,8,FALSE),""),"")</f>
        <v/>
      </c>
      <c r="IK528" s="4" t="str">
        <f ca="1">IFERROR(IF($B528&lt;&gt;"",VLOOKUP(IK$421,TabelleK25BI,8,FALSE),""),"")</f>
        <v/>
      </c>
      <c r="IL528" s="4" t="str">
        <f ca="1">IFERROR(IF($B528&lt;&gt;"",VLOOKUP(IL$421,TabelleK25BI,8,FALSE),""),"")</f>
        <v/>
      </c>
      <c r="IM528" s="4" t="str">
        <f ca="1">IFERROR(IF($B528&lt;&gt;"",VLOOKUP(IM$421,TabelleK25BI,8,FALSE),""),"")</f>
        <v/>
      </c>
      <c r="IN528" s="4" t="str">
        <f ca="1">IFERROR(IF($B528&lt;&gt;"",VLOOKUP(IN$421,TabelleK25BI,8,FALSE),""),"")</f>
        <v/>
      </c>
      <c r="IO528" s="4" t="str">
        <f ca="1">IFERROR(IF($B528&lt;&gt;"",VLOOKUP(IO$421,TabelleK25BI,8,FALSE),""),"")</f>
        <v/>
      </c>
      <c r="IP528" s="4" t="str">
        <f ca="1">IFERROR(IF($B528&lt;&gt;"",VLOOKUP(IP$421,TabelleK25BI,8,FALSE),""),"")</f>
        <v/>
      </c>
      <c r="IQ528" s="4" t="str">
        <f ca="1">IFERROR(IF($B528&lt;&gt;"",VLOOKUP(IQ$421,TabelleK25BI,8,FALSE),""),"")</f>
        <v/>
      </c>
      <c r="IR528" s="4" t="str">
        <f ca="1">IFERROR(IF($B528&lt;&gt;"",VLOOKUP(IR$421,TabelleK25BI,8,FALSE),""),"")</f>
        <v/>
      </c>
      <c r="IS528" s="4" t="str">
        <f ca="1">IFERROR(IF($B528&lt;&gt;"",VLOOKUP(IS$421,TabelleK25BI,8,FALSE),""),"")</f>
        <v/>
      </c>
      <c r="IT528" s="4" t="str">
        <f ca="1">IFERROR(IF($B528&lt;&gt;"",VLOOKUP(IT$421,TabelleK25BI,8,FALSE),""),"")</f>
        <v/>
      </c>
      <c r="IU528" s="4" t="str">
        <f ca="1">IFERROR(IF($B528&lt;&gt;"",VLOOKUP(IU$421,TabelleK25BI,8,FALSE),""),"")</f>
        <v/>
      </c>
      <c r="IV528" s="4" t="str">
        <f ca="1">IFERROR(IF($B528&lt;&gt;"",VLOOKUP(IV$421,TabelleK25BI,8,FALSE),""),"")</f>
        <v/>
      </c>
      <c r="IW528" s="4" t="str">
        <f ca="1">IFERROR(IF($B528&lt;&gt;"",VLOOKUP(IW$421,TabelleK25BI,8,FALSE),""),"")</f>
        <v/>
      </c>
      <c r="IX528" s="4" t="str">
        <f ca="1">IFERROR(IF($B528&lt;&gt;"",VLOOKUP(IX$421,TabelleK25BI,8,FALSE),""),"")</f>
        <v/>
      </c>
      <c r="IY528" s="4" t="str">
        <f ca="1">IFERROR(IF($B528&lt;&gt;"",VLOOKUP(IY$421,TabelleK25BI,8,FALSE),""),"")</f>
        <v/>
      </c>
      <c r="IZ528" s="4" t="str">
        <f ca="1">IFERROR(IF($B528&lt;&gt;"",VLOOKUP(IZ$421,TabelleK25BI,8,FALSE),""),"")</f>
        <v/>
      </c>
      <c r="JA528" s="4" t="str">
        <f ca="1">IFERROR(IF($B528&lt;&gt;"",VLOOKUP(JA$421,TabelleK25BI,8,FALSE),""),"")</f>
        <v/>
      </c>
      <c r="JB528" s="4" t="str">
        <f ca="1">IFERROR(IF($B528&lt;&gt;"",VLOOKUP(JB$421,TabelleK25BI,8,FALSE),""),"")</f>
        <v/>
      </c>
      <c r="JC528" s="4" t="str">
        <f ca="1">IFERROR(IF($B528&lt;&gt;"",VLOOKUP(JC$421,TabelleK25BI,8,FALSE),""),"")</f>
        <v/>
      </c>
      <c r="JD528" s="4" t="str">
        <f ca="1">IFERROR(IF($B528&lt;&gt;"",VLOOKUP(JD$421,TabelleK25BI,8,FALSE),""),"")</f>
        <v/>
      </c>
      <c r="JE528" s="4" t="str">
        <f ca="1">IFERROR(IF($B528&lt;&gt;"",VLOOKUP(JE$421,TabelleK25BI,8,FALSE),""),"")</f>
        <v/>
      </c>
      <c r="JF528" s="4" t="str">
        <f ca="1">IFERROR(IF($B528&lt;&gt;"",VLOOKUP(JF$421,TabelleK25BI,8,FALSE),""),"")</f>
        <v/>
      </c>
      <c r="JG528" s="4" t="str">
        <f ca="1">IFERROR(IF($B528&lt;&gt;"",VLOOKUP(JG$421,TabelleK25BI,8,FALSE),""),"")</f>
        <v/>
      </c>
      <c r="JH528" s="4" t="str">
        <f ca="1">IFERROR(IF($B528&lt;&gt;"",VLOOKUP(JH$421,TabelleK25BI,8,FALSE),""),"")</f>
        <v/>
      </c>
      <c r="JI528" s="4" t="str">
        <f ca="1">IFERROR(IF($B528&lt;&gt;"",VLOOKUP(JI$421,TabelleK25BI,8,FALSE),""),"")</f>
        <v/>
      </c>
      <c r="JJ528" s="4" t="str">
        <f ca="1">IFERROR(IF($B528&lt;&gt;"",VLOOKUP(JJ$421,TabelleK25BI,8,FALSE),""),"")</f>
        <v/>
      </c>
      <c r="JK528" s="4" t="str">
        <f ca="1">IFERROR(IF($B528&lt;&gt;"",VLOOKUP(JK$421,TabelleK25BI,8,FALSE),""),"")</f>
        <v/>
      </c>
      <c r="JL528" s="4" t="str">
        <f ca="1">IFERROR(IF($B528&lt;&gt;"",VLOOKUP(JL$421,TabelleK25BI,8,FALSE),""),"")</f>
        <v/>
      </c>
      <c r="JM528" s="4" t="str">
        <f ca="1">IFERROR(IF($B528&lt;&gt;"",VLOOKUP(JM$421,TabelleK25BI,8,FALSE),""),"")</f>
        <v/>
      </c>
      <c r="JN528" s="4" t="str">
        <f ca="1">IFERROR(IF($B528&lt;&gt;"",VLOOKUP(JN$421,TabelleK25BI,8,FALSE),""),"")</f>
        <v/>
      </c>
      <c r="JO528" s="4" t="str">
        <f ca="1">IFERROR(IF($B528&lt;&gt;"",VLOOKUP(JO$421,TabelleK25BI,8,FALSE),""),"")</f>
        <v/>
      </c>
      <c r="JP528" s="4" t="str">
        <f ca="1">IFERROR(IF($B528&lt;&gt;"",VLOOKUP(JP$421,TabelleK25BI,8,FALSE),""),"")</f>
        <v/>
      </c>
      <c r="JQ528" s="4" t="str">
        <f ca="1">IFERROR(IF($B528&lt;&gt;"",VLOOKUP(JQ$421,TabelleK25BI,8,FALSE),""),"")</f>
        <v/>
      </c>
      <c r="JR528" s="4" t="str">
        <f ca="1">IFERROR(IF($B528&lt;&gt;"",VLOOKUP(JR$421,TabelleK25BI,8,FALSE),""),"")</f>
        <v/>
      </c>
      <c r="JS528" s="4" t="str">
        <f ca="1">IFERROR(IF($B528&lt;&gt;"",VLOOKUP(JS$421,TabelleK25BI,8,FALSE),""),"")</f>
        <v/>
      </c>
      <c r="JT528" s="4" t="str">
        <f ca="1">IFERROR(IF($B528&lt;&gt;"",VLOOKUP(JT$421,TabelleK25BI,8,FALSE),""),"")</f>
        <v/>
      </c>
      <c r="JU528" s="4" t="str">
        <f ca="1">IFERROR(IF($B528&lt;&gt;"",VLOOKUP(JU$421,TabelleK25BI,8,FALSE),""),"")</f>
        <v/>
      </c>
      <c r="JV528" s="4" t="str">
        <f ca="1">IFERROR(IF($B528&lt;&gt;"",VLOOKUP(JV$421,TabelleK25BI,8,FALSE),""),"")</f>
        <v/>
      </c>
      <c r="JW528" s="4" t="str">
        <f ca="1">IFERROR(IF($B528&lt;&gt;"",VLOOKUP(JW$421,TabelleK25BI,8,FALSE),""),"")</f>
        <v/>
      </c>
      <c r="JX528" s="4" t="str">
        <f ca="1">IFERROR(IF($B528&lt;&gt;"",VLOOKUP(JX$421,TabelleK25BI,8,FALSE),""),"")</f>
        <v/>
      </c>
      <c r="JY528" s="4" t="str">
        <f ca="1">IFERROR(IF($B528&lt;&gt;"",VLOOKUP(JY$421,TabelleK25BI,8,FALSE),""),"")</f>
        <v/>
      </c>
      <c r="JZ528" s="4" t="str">
        <f ca="1">IFERROR(IF($B528&lt;&gt;"",VLOOKUP(JZ$421,TabelleK25BI,8,FALSE),""),"")</f>
        <v/>
      </c>
      <c r="KA528" s="4" t="str">
        <f ca="1">IFERROR(IF($B528&lt;&gt;"",VLOOKUP(KA$421,TabelleK25BI,8,FALSE),""),"")</f>
        <v/>
      </c>
      <c r="KB528" s="4" t="str">
        <f ca="1">IFERROR(IF($B528&lt;&gt;"",VLOOKUP(KB$421,TabelleK25BI,8,FALSE),""),"")</f>
        <v/>
      </c>
      <c r="KC528" s="4" t="str">
        <f ca="1">IFERROR(IF($B528&lt;&gt;"",VLOOKUP(KC$421,TabelleK25BI,8,FALSE),""),"")</f>
        <v/>
      </c>
      <c r="KD528" s="4" t="str">
        <f ca="1">IFERROR(IF($B528&lt;&gt;"",VLOOKUP(KD$421,TabelleK25BI,8,FALSE),""),"")</f>
        <v/>
      </c>
      <c r="KE528" s="4" t="str">
        <f ca="1">IFERROR(IF($B528&lt;&gt;"",VLOOKUP(KE$421,TabelleK25BI,8,FALSE),""),"")</f>
        <v/>
      </c>
      <c r="KF528" s="4" t="str">
        <f ca="1">IFERROR(IF($B528&lt;&gt;"",VLOOKUP(KF$421,TabelleK25BI,8,FALSE),""),"")</f>
        <v/>
      </c>
      <c r="KG528" s="4" t="str">
        <f ca="1">IFERROR(IF($B528&lt;&gt;"",VLOOKUP(KG$421,TabelleK25BI,8,FALSE),""),"")</f>
        <v/>
      </c>
      <c r="KH528" s="4" t="str">
        <f ca="1">IFERROR(IF($B528&lt;&gt;"",VLOOKUP(KH$421,TabelleK25BI,8,FALSE),""),"")</f>
        <v/>
      </c>
      <c r="KI528" s="4" t="str">
        <f ca="1">IFERROR(IF($B528&lt;&gt;"",VLOOKUP(KI$421,TabelleK25BI,8,FALSE),""),"")</f>
        <v/>
      </c>
      <c r="KJ528" s="4" t="str">
        <f ca="1">IFERROR(IF($B528&lt;&gt;"",VLOOKUP(KJ$421,TabelleK25BI,8,FALSE),""),"")</f>
        <v/>
      </c>
      <c r="KK528" s="4" t="str">
        <f ca="1">IFERROR(IF($B528&lt;&gt;"",VLOOKUP(KK$421,TabelleK25BI,8,FALSE),""),"")</f>
        <v/>
      </c>
      <c r="KL528" s="4" t="str">
        <f ca="1">IFERROR(IF($B528&lt;&gt;"",VLOOKUP(KL$421,TabelleK25BI,8,FALSE),""),"")</f>
        <v/>
      </c>
      <c r="KM528" s="4" t="str">
        <f ca="1">IFERROR(IF($B528&lt;&gt;"",VLOOKUP(KM$421,TabelleK25BI,8,FALSE),""),"")</f>
        <v/>
      </c>
      <c r="KN528" s="4" t="str">
        <f ca="1">IFERROR(IF($B528&lt;&gt;"",VLOOKUP(KN$421,TabelleK25BI,8,FALSE),""),"")</f>
        <v/>
      </c>
      <c r="KO528" s="4" t="str">
        <f ca="1">IFERROR(IF($B528&lt;&gt;"",VLOOKUP(KO$421,TabelleK25BI,8,FALSE),""),"")</f>
        <v/>
      </c>
      <c r="KP528" s="4" t="str">
        <f ca="1">IFERROR(IF($B528&lt;&gt;"",VLOOKUP(KP$421,TabelleK25BI,8,FALSE),""),"")</f>
        <v/>
      </c>
      <c r="KQ528" s="4" t="str">
        <f ca="1">IFERROR(IF($B528&lt;&gt;"",VLOOKUP(KQ$421,TabelleK25BI,8,FALSE),""),"")</f>
        <v/>
      </c>
      <c r="KR528" s="4" t="str">
        <f>IFERROR(VLOOKUP($KR$421,TabelleK25BI,8,FALSE),"")</f>
        <v/>
      </c>
      <c r="KS528" s="4" t="str">
        <f>IFERROR(VLOOKUP($KS$421,TabelleK25BI,8,FALSE),"")</f>
        <v/>
      </c>
    </row>
    <row r="529" spans="2:305" ht="12.75" hidden="1" customHeight="1" x14ac:dyDescent="0.2">
      <c r="B529" s="138" t="str">
        <f t="shared" ca="1" si="215"/>
        <v/>
      </c>
      <c r="C529" s="4" t="str">
        <f ca="1">IFERROR(IF($B529&lt;&gt;"",VLOOKUP(C$421,TabelleK26BI,8,FALSE),""),"")</f>
        <v/>
      </c>
      <c r="D529" s="4" t="str">
        <f ca="1">IFERROR(IF($B529&lt;&gt;"",VLOOKUP(D$421,TabelleK26BI,8,FALSE),""),"")</f>
        <v/>
      </c>
      <c r="E529" s="4" t="str">
        <f ca="1">IFERROR(IF($B529&lt;&gt;"",VLOOKUP(E$421,TabelleK26BI,8,FALSE),""),"")</f>
        <v/>
      </c>
      <c r="F529" s="4" t="str">
        <f ca="1">IFERROR(IF($B529&lt;&gt;"",VLOOKUP(F$421,TabelleK26BI,8,FALSE),""),"")</f>
        <v/>
      </c>
      <c r="G529" s="4" t="str">
        <f ca="1">IFERROR(IF($B529&lt;&gt;"",VLOOKUP(G$421,TabelleK26BI,8,FALSE),""),"")</f>
        <v/>
      </c>
      <c r="H529" s="4" t="str">
        <f ca="1">IFERROR(IF($B529&lt;&gt;"",VLOOKUP(H$421,TabelleK26BI,8,FALSE),""),"")</f>
        <v/>
      </c>
      <c r="I529" s="4" t="str">
        <f ca="1">IFERROR(IF($B529&lt;&gt;"",VLOOKUP(I$421,TabelleK26BI,8,FALSE),""),"")</f>
        <v/>
      </c>
      <c r="J529" s="4" t="str">
        <f ca="1">IFERROR(IF($B529&lt;&gt;"",VLOOKUP(J$421,TabelleK26BI,8,FALSE),""),"")</f>
        <v/>
      </c>
      <c r="K529" s="4" t="str">
        <f ca="1">IFERROR(IF($B529&lt;&gt;"",VLOOKUP(K$421,TabelleK26BI,8,FALSE),""),"")</f>
        <v/>
      </c>
      <c r="L529" s="4" t="str">
        <f ca="1">IFERROR(IF($B529&lt;&gt;"",VLOOKUP(L$421,TabelleK26BI,8,FALSE),""),"")</f>
        <v/>
      </c>
      <c r="M529" s="4" t="str">
        <f ca="1">IFERROR(IF($B529&lt;&gt;"",VLOOKUP(M$421,TabelleK26BI,8,FALSE),""),"")</f>
        <v/>
      </c>
      <c r="N529" s="4" t="str">
        <f ca="1">IFERROR(IF($B529&lt;&gt;"",VLOOKUP(N$421,TabelleK26BI,8,FALSE),""),"")</f>
        <v/>
      </c>
      <c r="O529" s="4" t="str">
        <f ca="1">IFERROR(IF($B529&lt;&gt;"",VLOOKUP(O$421,TabelleK26BI,8,FALSE),""),"")</f>
        <v/>
      </c>
      <c r="P529" s="4" t="str">
        <f ca="1">IFERROR(IF($B529&lt;&gt;"",VLOOKUP(P$421,TabelleK26BI,8,FALSE),""),"")</f>
        <v/>
      </c>
      <c r="Q529" s="4" t="str">
        <f ca="1">IFERROR(IF($B529&lt;&gt;"",VLOOKUP(Q$421,TabelleK26BI,8,FALSE),""),"")</f>
        <v/>
      </c>
      <c r="R529" s="4" t="str">
        <f ca="1">IFERROR(IF($B529&lt;&gt;"",VLOOKUP(R$421,TabelleK26BI,8,FALSE),""),"")</f>
        <v/>
      </c>
      <c r="S529" s="4" t="str">
        <f ca="1">IFERROR(IF($B529&lt;&gt;"",VLOOKUP(S$421,TabelleK26BI,8,FALSE),""),"")</f>
        <v/>
      </c>
      <c r="T529" s="4" t="str">
        <f ca="1">IFERROR(IF($B529&lt;&gt;"",VLOOKUP(T$421,TabelleK26BI,8,FALSE),""),"")</f>
        <v/>
      </c>
      <c r="U529" s="4" t="str">
        <f ca="1">IFERROR(IF($B529&lt;&gt;"",VLOOKUP(U$421,TabelleK26BI,8,FALSE),""),"")</f>
        <v/>
      </c>
      <c r="V529" s="4" t="str">
        <f ca="1">IFERROR(IF($B529&lt;&gt;"",VLOOKUP(V$421,TabelleK26BI,8,FALSE),""),"")</f>
        <v/>
      </c>
      <c r="W529" s="4" t="str">
        <f ca="1">IFERROR(IF($B529&lt;&gt;"",VLOOKUP(W$421,TabelleK26BI,8,FALSE),""),"")</f>
        <v/>
      </c>
      <c r="X529" s="4" t="str">
        <f ca="1">IFERROR(IF($B529&lt;&gt;"",VLOOKUP(X$421,TabelleK26BI,8,FALSE),""),"")</f>
        <v/>
      </c>
      <c r="Y529" s="4" t="str">
        <f ca="1">IFERROR(IF($B529&lt;&gt;"",VLOOKUP(Y$421,TabelleK26BI,8,FALSE),""),"")</f>
        <v/>
      </c>
      <c r="Z529" s="4" t="str">
        <f ca="1">IFERROR(IF($B529&lt;&gt;"",VLOOKUP(Z$421,TabelleK26BI,8,FALSE),""),"")</f>
        <v/>
      </c>
      <c r="AA529" s="4" t="str">
        <f ca="1">IFERROR(IF($B529&lt;&gt;"",VLOOKUP(AA$421,TabelleK26BI,8,FALSE),""),"")</f>
        <v/>
      </c>
      <c r="AB529" s="4" t="str">
        <f ca="1">IFERROR(IF($B529&lt;&gt;"",VLOOKUP(AB$421,TabelleK26BI,8,FALSE),""),"")</f>
        <v/>
      </c>
      <c r="AC529" s="4" t="str">
        <f ca="1">IFERROR(IF($B529&lt;&gt;"",VLOOKUP(AC$421,TabelleK26BI,8,FALSE),""),"")</f>
        <v/>
      </c>
      <c r="AD529" s="4" t="str">
        <f ca="1">IFERROR(IF($B529&lt;&gt;"",VLOOKUP(AD$421,TabelleK26BI,8,FALSE),""),"")</f>
        <v/>
      </c>
      <c r="AE529" s="4" t="str">
        <f ca="1">IFERROR(IF($B529&lt;&gt;"",VLOOKUP(AE$421,TabelleK26BI,8,FALSE),""),"")</f>
        <v/>
      </c>
      <c r="AF529" s="4" t="str">
        <f ca="1">IFERROR(IF($B529&lt;&gt;"",VLOOKUP(AF$421,TabelleK26BI,8,FALSE),""),"")</f>
        <v/>
      </c>
      <c r="AG529" s="4" t="str">
        <f ca="1">IFERROR(IF($B529&lt;&gt;"",VLOOKUP(AG$421,TabelleK26BI,8,FALSE),""),"")</f>
        <v/>
      </c>
      <c r="AH529" s="4" t="str">
        <f ca="1">IFERROR(IF($B529&lt;&gt;"",VLOOKUP(AH$421,TabelleK26BI,8,FALSE),""),"")</f>
        <v/>
      </c>
      <c r="AI529" s="4" t="str">
        <f ca="1">IFERROR(IF($B529&lt;&gt;"",VLOOKUP(AI$421,TabelleK26BI,8,FALSE),""),"")</f>
        <v/>
      </c>
      <c r="AJ529" s="4" t="str">
        <f ca="1">IFERROR(IF($B529&lt;&gt;"",VLOOKUP(AJ$421,TabelleK26BI,8,FALSE),""),"")</f>
        <v/>
      </c>
      <c r="AK529" s="4" t="str">
        <f ca="1">IFERROR(IF($B529&lt;&gt;"",VLOOKUP(AK$421,TabelleK26BI,8,FALSE),""),"")</f>
        <v/>
      </c>
      <c r="AL529" s="4" t="str">
        <f ca="1">IFERROR(IF($B529&lt;&gt;"",VLOOKUP(AL$421,TabelleK26BI,8,FALSE),""),"")</f>
        <v/>
      </c>
      <c r="AM529" s="4" t="str">
        <f ca="1">IFERROR(IF($B529&lt;&gt;"",VLOOKUP(AM$421,TabelleK26BI,8,FALSE),""),"")</f>
        <v/>
      </c>
      <c r="AN529" s="4" t="str">
        <f ca="1">IFERROR(IF($B529&lt;&gt;"",VLOOKUP(AN$421,TabelleK26BI,8,FALSE),""),"")</f>
        <v/>
      </c>
      <c r="AO529" s="4" t="str">
        <f ca="1">IFERROR(IF($B529&lt;&gt;"",VLOOKUP(AO$421,TabelleK26BI,8,FALSE),""),"")</f>
        <v/>
      </c>
      <c r="AP529" s="4" t="str">
        <f ca="1">IFERROR(IF($B529&lt;&gt;"",VLOOKUP(AP$421,TabelleK26BI,8,FALSE),""),"")</f>
        <v/>
      </c>
      <c r="AQ529" s="4" t="str">
        <f ca="1">IFERROR(IF($B529&lt;&gt;"",VLOOKUP(AQ$421,TabelleK26BI,8,FALSE),""),"")</f>
        <v/>
      </c>
      <c r="AR529" s="4" t="str">
        <f ca="1">IFERROR(IF($B529&lt;&gt;"",VLOOKUP(AR$421,TabelleK26BI,8,FALSE),""),"")</f>
        <v/>
      </c>
      <c r="AS529" s="4" t="str">
        <f ca="1">IFERROR(IF($B529&lt;&gt;"",VLOOKUP(AS$421,TabelleK26BI,8,FALSE),""),"")</f>
        <v/>
      </c>
      <c r="AT529" s="4" t="str">
        <f ca="1">IFERROR(IF($B529&lt;&gt;"",VLOOKUP(AT$421,TabelleK26BI,8,FALSE),""),"")</f>
        <v/>
      </c>
      <c r="AU529" s="4" t="str">
        <f ca="1">IFERROR(IF($B529&lt;&gt;"",VLOOKUP(AU$421,TabelleK26BI,8,FALSE),""),"")</f>
        <v/>
      </c>
      <c r="AV529" s="4" t="str">
        <f ca="1">IFERROR(IF($B529&lt;&gt;"",VLOOKUP(AV$421,TabelleK26BI,8,FALSE),""),"")</f>
        <v/>
      </c>
      <c r="AW529" s="4" t="str">
        <f ca="1">IFERROR(IF($B529&lt;&gt;"",VLOOKUP(AW$421,TabelleK26BI,8,FALSE),""),"")</f>
        <v/>
      </c>
      <c r="AX529" s="4" t="str">
        <f ca="1">IFERROR(IF($B529&lt;&gt;"",VLOOKUP(AX$421,TabelleK26BI,8,FALSE),""),"")</f>
        <v/>
      </c>
      <c r="AY529" s="4" t="str">
        <f ca="1">IFERROR(IF($B529&lt;&gt;"",VLOOKUP(AY$421,TabelleK26BI,8,FALSE),""),"")</f>
        <v/>
      </c>
      <c r="AZ529" s="4" t="str">
        <f ca="1">IFERROR(IF($B529&lt;&gt;"",VLOOKUP(AZ$421,TabelleK26BI,8,FALSE),""),"")</f>
        <v/>
      </c>
      <c r="BA529" s="4" t="str">
        <f ca="1">IFERROR(IF($B529&lt;&gt;"",VLOOKUP(BA$421,TabelleK26BI,8,FALSE),""),"")</f>
        <v/>
      </c>
      <c r="BB529" s="4" t="str">
        <f ca="1">IFERROR(IF($B529&lt;&gt;"",VLOOKUP(BB$421,TabelleK26BI,8,FALSE),""),"")</f>
        <v/>
      </c>
      <c r="BC529" s="4" t="str">
        <f ca="1">IFERROR(IF($B529&lt;&gt;"",VLOOKUP(BC$421,TabelleK26BI,8,FALSE),""),"")</f>
        <v/>
      </c>
      <c r="BD529" s="4" t="str">
        <f ca="1">IFERROR(IF($B529&lt;&gt;"",VLOOKUP(BD$421,TabelleK26BI,8,FALSE),""),"")</f>
        <v/>
      </c>
      <c r="BE529" s="4" t="str">
        <f ca="1">IFERROR(IF($B529&lt;&gt;"",VLOOKUP(BE$421,TabelleK26BI,8,FALSE),""),"")</f>
        <v/>
      </c>
      <c r="BF529" s="4" t="str">
        <f ca="1">IFERROR(IF($B529&lt;&gt;"",VLOOKUP(BF$421,TabelleK26BI,8,FALSE),""),"")</f>
        <v/>
      </c>
      <c r="BG529" s="4" t="str">
        <f ca="1">IFERROR(IF($B529&lt;&gt;"",VLOOKUP(BG$421,TabelleK26BI,8,FALSE),""),"")</f>
        <v/>
      </c>
      <c r="BH529" s="4" t="str">
        <f ca="1">IFERROR(IF($B529&lt;&gt;"",VLOOKUP(BH$421,TabelleK26BI,8,FALSE),""),"")</f>
        <v/>
      </c>
      <c r="BI529" s="4" t="str">
        <f ca="1">IFERROR(IF($B529&lt;&gt;"",VLOOKUP(BI$421,TabelleK26BI,8,FALSE),""),"")</f>
        <v/>
      </c>
      <c r="BJ529" s="4" t="str">
        <f ca="1">IFERROR(IF($B529&lt;&gt;"",VLOOKUP(BJ$421,TabelleK26BI,8,FALSE),""),"")</f>
        <v/>
      </c>
      <c r="BK529" s="4" t="str">
        <f ca="1">IFERROR(IF($B529&lt;&gt;"",VLOOKUP(BK$421,TabelleK26BI,8,FALSE),""),"")</f>
        <v/>
      </c>
      <c r="BL529" s="4" t="str">
        <f ca="1">IFERROR(IF($B529&lt;&gt;"",VLOOKUP(BL$421,TabelleK26BI,8,FALSE),""),"")</f>
        <v/>
      </c>
      <c r="BM529" s="4" t="str">
        <f ca="1">IFERROR(IF($B529&lt;&gt;"",VLOOKUP(BM$421,TabelleK26BI,8,FALSE),""),"")</f>
        <v/>
      </c>
      <c r="BN529" s="4" t="str">
        <f ca="1">IFERROR(IF($B529&lt;&gt;"",VLOOKUP(BN$421,TabelleK26BI,8,FALSE),""),"")</f>
        <v/>
      </c>
      <c r="BO529" s="4" t="str">
        <f ca="1">IFERROR(IF($B529&lt;&gt;"",VLOOKUP(BO$421,TabelleK26BI,8,FALSE),""),"")</f>
        <v/>
      </c>
      <c r="BP529" s="4" t="str">
        <f ca="1">IFERROR(IF($B529&lt;&gt;"",VLOOKUP(BP$421,TabelleK26BI,8,FALSE),""),"")</f>
        <v/>
      </c>
      <c r="BQ529" s="4" t="str">
        <f ca="1">IFERROR(IF($B529&lt;&gt;"",VLOOKUP(BQ$421,TabelleK26BI,8,FALSE),""),"")</f>
        <v/>
      </c>
      <c r="BR529" s="4" t="str">
        <f ca="1">IFERROR(IF($B529&lt;&gt;"",VLOOKUP(BR$421,TabelleK26BI,8,FALSE),""),"")</f>
        <v/>
      </c>
      <c r="BS529" s="4" t="str">
        <f ca="1">IFERROR(IF($B529&lt;&gt;"",VLOOKUP(BS$421,TabelleK26BI,8,FALSE),""),"")</f>
        <v/>
      </c>
      <c r="BT529" s="4" t="str">
        <f ca="1">IFERROR(IF($B529&lt;&gt;"",VLOOKUP(BT$421,TabelleK26BI,8,FALSE),""),"")</f>
        <v/>
      </c>
      <c r="BU529" s="4" t="str">
        <f ca="1">IFERROR(IF($B529&lt;&gt;"",VLOOKUP(BU$421,TabelleK26BI,8,FALSE),""),"")</f>
        <v/>
      </c>
      <c r="BV529" s="4" t="str">
        <f ca="1">IFERROR(IF($B529&lt;&gt;"",VLOOKUP(BV$421,TabelleK26BI,8,FALSE),""),"")</f>
        <v/>
      </c>
      <c r="BW529" s="4" t="str">
        <f ca="1">IFERROR(IF($B529&lt;&gt;"",VLOOKUP(BW$421,TabelleK26BI,8,FALSE),""),"")</f>
        <v/>
      </c>
      <c r="BX529" s="4" t="str">
        <f ca="1">IFERROR(IF($B529&lt;&gt;"",VLOOKUP(BX$421,TabelleK26BI,8,FALSE),""),"")</f>
        <v/>
      </c>
      <c r="BY529" s="4" t="str">
        <f ca="1">IFERROR(IF($B529&lt;&gt;"",VLOOKUP(BY$421,TabelleK26BI,8,FALSE),""),"")</f>
        <v/>
      </c>
      <c r="BZ529" s="4" t="str">
        <f ca="1">IFERROR(IF($B529&lt;&gt;"",VLOOKUP(BZ$421,TabelleK26BI,8,FALSE),""),"")</f>
        <v/>
      </c>
      <c r="CA529" s="4" t="str">
        <f ca="1">IFERROR(IF($B529&lt;&gt;"",VLOOKUP(CA$421,TabelleK26BI,8,FALSE),""),"")</f>
        <v/>
      </c>
      <c r="CB529" s="4" t="str">
        <f ca="1">IFERROR(IF($B529&lt;&gt;"",VLOOKUP(CB$421,TabelleK26BI,8,FALSE),""),"")</f>
        <v/>
      </c>
      <c r="CC529" s="4" t="str">
        <f ca="1">IFERROR(IF($B529&lt;&gt;"",VLOOKUP(CC$421,TabelleK26BI,8,FALSE),""),"")</f>
        <v/>
      </c>
      <c r="CD529" s="4" t="str">
        <f ca="1">IFERROR(IF($B529&lt;&gt;"",VLOOKUP(CD$421,TabelleK26BI,8,FALSE),""),"")</f>
        <v/>
      </c>
      <c r="CE529" s="4" t="str">
        <f ca="1">IFERROR(IF($B529&lt;&gt;"",VLOOKUP(CE$421,TabelleK26BI,8,FALSE),""),"")</f>
        <v/>
      </c>
      <c r="CF529" s="4" t="str">
        <f ca="1">IFERROR(IF($B529&lt;&gt;"",VLOOKUP(CF$421,TabelleK26BI,8,FALSE),""),"")</f>
        <v/>
      </c>
      <c r="CG529" s="4" t="str">
        <f ca="1">IFERROR(IF($B529&lt;&gt;"",VLOOKUP(CG$421,TabelleK26BI,8,FALSE),""),"")</f>
        <v/>
      </c>
      <c r="CH529" s="4" t="str">
        <f ca="1">IFERROR(IF($B529&lt;&gt;"",VLOOKUP(CH$421,TabelleK26BI,8,FALSE),""),"")</f>
        <v/>
      </c>
      <c r="CI529" s="4" t="str">
        <f ca="1">IFERROR(IF($B529&lt;&gt;"",VLOOKUP(CI$421,TabelleK26BI,8,FALSE),""),"")</f>
        <v/>
      </c>
      <c r="CJ529" s="4" t="str">
        <f ca="1">IFERROR(IF($B529&lt;&gt;"",VLOOKUP(CJ$421,TabelleK26BI,8,FALSE),""),"")</f>
        <v/>
      </c>
      <c r="CK529" s="4" t="str">
        <f ca="1">IFERROR(IF($B529&lt;&gt;"",VLOOKUP(CK$421,TabelleK26BI,8,FALSE),""),"")</f>
        <v/>
      </c>
      <c r="CL529" s="4" t="str">
        <f ca="1">IFERROR(IF($B529&lt;&gt;"",VLOOKUP(CL$421,TabelleK26BI,8,FALSE),""),"")</f>
        <v/>
      </c>
      <c r="CM529" s="4" t="str">
        <f ca="1">IFERROR(IF($B529&lt;&gt;"",VLOOKUP(CM$421,TabelleK26BI,8,FALSE),""),"")</f>
        <v/>
      </c>
      <c r="CN529" s="4" t="str">
        <f ca="1">IFERROR(IF($B529&lt;&gt;"",VLOOKUP(CN$421,TabelleK26BI,8,FALSE),""),"")</f>
        <v/>
      </c>
      <c r="CO529" s="4" t="str">
        <f ca="1">IFERROR(IF($B529&lt;&gt;"",VLOOKUP(CO$421,TabelleK26BI,8,FALSE),""),"")</f>
        <v/>
      </c>
      <c r="CP529" s="4" t="str">
        <f ca="1">IFERROR(IF($B529&lt;&gt;"",VLOOKUP(CP$421,TabelleK26BI,8,FALSE),""),"")</f>
        <v/>
      </c>
      <c r="CQ529" s="4" t="str">
        <f ca="1">IFERROR(IF($B529&lt;&gt;"",VLOOKUP(CQ$421,TabelleK26BI,8,FALSE),""),"")</f>
        <v/>
      </c>
      <c r="CR529" s="4" t="str">
        <f ca="1">IFERROR(IF($B529&lt;&gt;"",VLOOKUP(CR$421,TabelleK26BI,8,FALSE),""),"")</f>
        <v/>
      </c>
      <c r="CS529" s="4" t="str">
        <f ca="1">IFERROR(IF($B529&lt;&gt;"",VLOOKUP(CS$421,TabelleK26BI,8,FALSE),""),"")</f>
        <v/>
      </c>
      <c r="CT529" s="4" t="str">
        <f ca="1">IFERROR(IF($B529&lt;&gt;"",VLOOKUP(CT$421,TabelleK26BI,8,FALSE),""),"")</f>
        <v/>
      </c>
      <c r="CU529" s="4" t="str">
        <f ca="1">IFERROR(IF($B529&lt;&gt;"",VLOOKUP(CU$421,TabelleK26BI,8,FALSE),""),"")</f>
        <v/>
      </c>
      <c r="CV529" s="4" t="str">
        <f ca="1">IFERROR(IF($B529&lt;&gt;"",VLOOKUP(CV$421,TabelleK26BI,8,FALSE),""),"")</f>
        <v/>
      </c>
      <c r="CW529" s="4" t="str">
        <f ca="1">IFERROR(IF($B529&lt;&gt;"",VLOOKUP(CW$421,TabelleK26BI,8,FALSE),""),"")</f>
        <v/>
      </c>
      <c r="CX529" s="4" t="str">
        <f ca="1">IFERROR(IF($B529&lt;&gt;"",VLOOKUP(CX$421,TabelleK26BI,8,FALSE),""),"")</f>
        <v/>
      </c>
      <c r="CY529" s="4" t="str">
        <f ca="1">IFERROR(IF($B529&lt;&gt;"",VLOOKUP(CY$421,TabelleK26BI,8,FALSE),""),"")</f>
        <v/>
      </c>
      <c r="CZ529" s="4" t="str">
        <f ca="1">IFERROR(IF($B529&lt;&gt;"",VLOOKUP(CZ$421,TabelleK26BI,8,FALSE),""),"")</f>
        <v/>
      </c>
      <c r="DA529" s="4" t="str">
        <f ca="1">IFERROR(IF($B529&lt;&gt;"",VLOOKUP(DA$421,TabelleK26BI,8,FALSE),""),"")</f>
        <v/>
      </c>
      <c r="DB529" s="4" t="str">
        <f ca="1">IFERROR(IF($B529&lt;&gt;"",VLOOKUP(DB$421,TabelleK26BI,8,FALSE),""),"")</f>
        <v/>
      </c>
      <c r="DC529" s="4" t="str">
        <f ca="1">IFERROR(IF($B529&lt;&gt;"",VLOOKUP(DC$421,TabelleK26BI,8,FALSE),""),"")</f>
        <v/>
      </c>
      <c r="DD529" s="4" t="str">
        <f ca="1">IFERROR(IF($B529&lt;&gt;"",VLOOKUP(DD$421,TabelleK26BI,8,FALSE),""),"")</f>
        <v/>
      </c>
      <c r="DE529" s="4" t="str">
        <f ca="1">IFERROR(IF($B529&lt;&gt;"",VLOOKUP(DE$421,TabelleK26BI,8,FALSE),""),"")</f>
        <v/>
      </c>
      <c r="DF529" s="4" t="str">
        <f ca="1">IFERROR(IF($B529&lt;&gt;"",VLOOKUP(DF$421,TabelleK26BI,8,FALSE),""),"")</f>
        <v/>
      </c>
      <c r="DG529" s="4" t="str">
        <f ca="1">IFERROR(IF($B529&lt;&gt;"",VLOOKUP(DG$421,TabelleK26BI,8,FALSE),""),"")</f>
        <v/>
      </c>
      <c r="DH529" s="4" t="str">
        <f ca="1">IFERROR(IF($B529&lt;&gt;"",VLOOKUP(DH$421,TabelleK26BI,8,FALSE),""),"")</f>
        <v/>
      </c>
      <c r="DI529" s="4" t="str">
        <f ca="1">IFERROR(IF($B529&lt;&gt;"",VLOOKUP(DI$421,TabelleK26BI,8,FALSE),""),"")</f>
        <v/>
      </c>
      <c r="DJ529" s="4" t="str">
        <f ca="1">IFERROR(IF($B529&lt;&gt;"",VLOOKUP(DJ$421,TabelleK26BI,8,FALSE),""),"")</f>
        <v/>
      </c>
      <c r="DK529" s="4" t="str">
        <f ca="1">IFERROR(IF($B529&lt;&gt;"",VLOOKUP(DK$421,TabelleK26BI,8,FALSE),""),"")</f>
        <v/>
      </c>
      <c r="DL529" s="4" t="str">
        <f ca="1">IFERROR(IF($B529&lt;&gt;"",VLOOKUP(DL$421,TabelleK26BI,8,FALSE),""),"")</f>
        <v/>
      </c>
      <c r="DM529" s="4" t="str">
        <f ca="1">IFERROR(IF($B529&lt;&gt;"",VLOOKUP(DM$421,TabelleK26BI,8,FALSE),""),"")</f>
        <v/>
      </c>
      <c r="DN529" s="4" t="str">
        <f ca="1">IFERROR(IF($B529&lt;&gt;"",VLOOKUP(DN$421,TabelleK26BI,8,FALSE),""),"")</f>
        <v/>
      </c>
      <c r="DO529" s="4" t="str">
        <f ca="1">IFERROR(IF($B529&lt;&gt;"",VLOOKUP(DO$421,TabelleK26BI,8,FALSE),""),"")</f>
        <v/>
      </c>
      <c r="DP529" s="4" t="str">
        <f ca="1">IFERROR(IF($B529&lt;&gt;"",VLOOKUP(DP$421,TabelleK26BI,8,FALSE),""),"")</f>
        <v/>
      </c>
      <c r="DQ529" s="4" t="str">
        <f ca="1">IFERROR(IF($B529&lt;&gt;"",VLOOKUP(DQ$421,TabelleK26BI,8,FALSE),""),"")</f>
        <v/>
      </c>
      <c r="DR529" s="4" t="str">
        <f ca="1">IFERROR(IF($B529&lt;&gt;"",VLOOKUP(DR$421,TabelleK26BI,8,FALSE),""),"")</f>
        <v/>
      </c>
      <c r="DS529" s="4" t="str">
        <f ca="1">IFERROR(IF($B529&lt;&gt;"",VLOOKUP(DS$421,TabelleK26BI,8,FALSE),""),"")</f>
        <v/>
      </c>
      <c r="DT529" s="4" t="str">
        <f ca="1">IFERROR(IF($B529&lt;&gt;"",VLOOKUP(DT$421,TabelleK26BI,8,FALSE),""),"")</f>
        <v/>
      </c>
      <c r="DU529" s="4" t="str">
        <f ca="1">IFERROR(IF($B529&lt;&gt;"",VLOOKUP(DU$421,TabelleK26BI,8,FALSE),""),"")</f>
        <v/>
      </c>
      <c r="DV529" s="4" t="str">
        <f ca="1">IFERROR(IF($B529&lt;&gt;"",VLOOKUP(DV$421,TabelleK26BI,8,FALSE),""),"")</f>
        <v/>
      </c>
      <c r="DW529" s="4" t="str">
        <f ca="1">IFERROR(IF($B529&lt;&gt;"",VLOOKUP(DW$421,TabelleK26BI,8,FALSE),""),"")</f>
        <v/>
      </c>
      <c r="DX529" s="4" t="str">
        <f ca="1">IFERROR(IF($B529&lt;&gt;"",VLOOKUP(DX$421,TabelleK26BI,8,FALSE),""),"")</f>
        <v/>
      </c>
      <c r="DY529" s="4" t="str">
        <f ca="1">IFERROR(IF($B529&lt;&gt;"",VLOOKUP(DY$421,TabelleK26BI,8,FALSE),""),"")</f>
        <v/>
      </c>
      <c r="DZ529" s="4" t="str">
        <f ca="1">IFERROR(IF($B529&lt;&gt;"",VLOOKUP(DZ$421,TabelleK26BI,8,FALSE),""),"")</f>
        <v/>
      </c>
      <c r="EA529" s="4" t="str">
        <f ca="1">IFERROR(IF($B529&lt;&gt;"",VLOOKUP(EA$421,TabelleK26BI,8,FALSE),""),"")</f>
        <v/>
      </c>
      <c r="EB529" s="4" t="str">
        <f ca="1">IFERROR(IF($B529&lt;&gt;"",VLOOKUP(EB$421,TabelleK26BI,8,FALSE),""),"")</f>
        <v/>
      </c>
      <c r="EC529" s="4" t="str">
        <f ca="1">IFERROR(IF($B529&lt;&gt;"",VLOOKUP(EC$421,TabelleK26BI,8,FALSE),""),"")</f>
        <v/>
      </c>
      <c r="ED529" s="4" t="str">
        <f ca="1">IFERROR(IF($B529&lt;&gt;"",VLOOKUP(ED$421,TabelleK26BI,8,FALSE),""),"")</f>
        <v/>
      </c>
      <c r="EE529" s="4" t="str">
        <f ca="1">IFERROR(IF($B529&lt;&gt;"",VLOOKUP(EE$421,TabelleK26BI,8,FALSE),""),"")</f>
        <v/>
      </c>
      <c r="EF529" s="4" t="str">
        <f ca="1">IFERROR(IF($B529&lt;&gt;"",VLOOKUP(EF$421,TabelleK26BI,8,FALSE),""),"")</f>
        <v/>
      </c>
      <c r="EG529" s="4" t="str">
        <f ca="1">IFERROR(IF($B529&lt;&gt;"",VLOOKUP(EG$421,TabelleK26BI,8,FALSE),""),"")</f>
        <v/>
      </c>
      <c r="EH529" s="4" t="str">
        <f ca="1">IFERROR(IF($B529&lt;&gt;"",VLOOKUP(EH$421,TabelleK26BI,8,FALSE),""),"")</f>
        <v/>
      </c>
      <c r="EI529" s="4" t="str">
        <f ca="1">IFERROR(IF($B529&lt;&gt;"",VLOOKUP(EI$421,TabelleK26BI,8,FALSE),""),"")</f>
        <v/>
      </c>
      <c r="EJ529" s="4" t="str">
        <f ca="1">IFERROR(IF($B529&lt;&gt;"",VLOOKUP(EJ$421,TabelleK26BI,8,FALSE),""),"")</f>
        <v/>
      </c>
      <c r="EK529" s="4" t="str">
        <f ca="1">IFERROR(IF($B529&lt;&gt;"",VLOOKUP(EK$421,TabelleK26BI,8,FALSE),""),"")</f>
        <v/>
      </c>
      <c r="EL529" s="4" t="str">
        <f ca="1">IFERROR(IF($B529&lt;&gt;"",VLOOKUP(EL$421,TabelleK26BI,8,FALSE),""),"")</f>
        <v/>
      </c>
      <c r="EM529" s="4" t="str">
        <f ca="1">IFERROR(IF($B529&lt;&gt;"",VLOOKUP(EM$421,TabelleK26BI,8,FALSE),""),"")</f>
        <v/>
      </c>
      <c r="EN529" s="4" t="str">
        <f ca="1">IFERROR(IF($B529&lt;&gt;"",VLOOKUP(EN$421,TabelleK26BI,8,FALSE),""),"")</f>
        <v/>
      </c>
      <c r="EO529" s="4" t="str">
        <f ca="1">IFERROR(IF($B529&lt;&gt;"",VLOOKUP(EO$421,TabelleK26BI,8,FALSE),""),"")</f>
        <v/>
      </c>
      <c r="EP529" s="4" t="str">
        <f ca="1">IFERROR(IF($B529&lt;&gt;"",VLOOKUP(EP$421,TabelleK26BI,8,FALSE),""),"")</f>
        <v/>
      </c>
      <c r="EQ529" s="4" t="str">
        <f ca="1">IFERROR(IF($B529&lt;&gt;"",VLOOKUP(EQ$421,TabelleK26BI,8,FALSE),""),"")</f>
        <v/>
      </c>
      <c r="ER529" s="4" t="str">
        <f ca="1">IFERROR(IF($B529&lt;&gt;"",VLOOKUP(ER$421,TabelleK26BI,8,FALSE),""),"")</f>
        <v/>
      </c>
      <c r="ES529" s="4" t="str">
        <f ca="1">IFERROR(IF($B529&lt;&gt;"",VLOOKUP(ES$421,TabelleK26BI,8,FALSE),""),"")</f>
        <v/>
      </c>
      <c r="ET529" s="4" t="str">
        <f ca="1">IFERROR(IF($B529&lt;&gt;"",VLOOKUP(ET$421,TabelleK26BI,8,FALSE),""),"")</f>
        <v/>
      </c>
      <c r="EU529" s="4" t="str">
        <f ca="1">IFERROR(IF($B529&lt;&gt;"",VLOOKUP(EU$421,TabelleK26BI,8,FALSE),""),"")</f>
        <v/>
      </c>
      <c r="EV529" s="4" t="str">
        <f ca="1">IFERROR(IF($B529&lt;&gt;"",VLOOKUP(EV$421,TabelleK26BI,8,FALSE),""),"")</f>
        <v/>
      </c>
      <c r="EW529" s="4" t="str">
        <f ca="1">IFERROR(IF($B529&lt;&gt;"",VLOOKUP(EW$421,TabelleK26BI,8,FALSE),""),"")</f>
        <v/>
      </c>
      <c r="EX529" s="4" t="str">
        <f ca="1">IFERROR(IF($B529&lt;&gt;"",VLOOKUP(EX$421,TabelleK26BI,8,FALSE),""),"")</f>
        <v/>
      </c>
      <c r="EY529" s="4" t="str">
        <f ca="1">IFERROR(IF($B529&lt;&gt;"",VLOOKUP(EY$421,TabelleK26BI,8,FALSE),""),"")</f>
        <v/>
      </c>
      <c r="EZ529" s="4" t="str">
        <f ca="1">IFERROR(IF($B529&lt;&gt;"",VLOOKUP(EZ$421,TabelleK26BI,8,FALSE),""),"")</f>
        <v/>
      </c>
      <c r="FA529" s="4" t="str">
        <f ca="1">IFERROR(IF($B529&lt;&gt;"",VLOOKUP(FA$421,TabelleK26BI,8,FALSE),""),"")</f>
        <v/>
      </c>
      <c r="FB529" s="4" t="str">
        <f ca="1">IFERROR(IF($B529&lt;&gt;"",VLOOKUP(FB$421,TabelleK26BI,8,FALSE),""),"")</f>
        <v/>
      </c>
      <c r="FC529" s="4" t="str">
        <f ca="1">IFERROR(IF($B529&lt;&gt;"",VLOOKUP(FC$421,TabelleK26BI,8,FALSE),""),"")</f>
        <v/>
      </c>
      <c r="FD529" s="4" t="str">
        <f ca="1">IFERROR(IF($B529&lt;&gt;"",VLOOKUP(FD$421,TabelleK26BI,8,FALSE),""),"")</f>
        <v/>
      </c>
      <c r="FE529" s="4" t="str">
        <f ca="1">IFERROR(IF($B529&lt;&gt;"",VLOOKUP(FE$421,TabelleK26BI,8,FALSE),""),"")</f>
        <v/>
      </c>
      <c r="FF529" s="4" t="str">
        <f ca="1">IFERROR(IF($B529&lt;&gt;"",VLOOKUP(FF$421,TabelleK26BI,8,FALSE),""),"")</f>
        <v/>
      </c>
      <c r="FG529" s="4" t="str">
        <f ca="1">IFERROR(IF($B529&lt;&gt;"",VLOOKUP(FG$421,TabelleK26BI,8,FALSE),""),"")</f>
        <v/>
      </c>
      <c r="FH529" s="4" t="str">
        <f ca="1">IFERROR(IF($B529&lt;&gt;"",VLOOKUP(FH$421,TabelleK26BI,8,FALSE),""),"")</f>
        <v/>
      </c>
      <c r="FI529" s="4" t="str">
        <f ca="1">IFERROR(IF($B529&lt;&gt;"",VLOOKUP(FI$421,TabelleK26BI,8,FALSE),""),"")</f>
        <v/>
      </c>
      <c r="FJ529" s="4" t="str">
        <f ca="1">IFERROR(IF($B529&lt;&gt;"",VLOOKUP(FJ$421,TabelleK26BI,8,FALSE),""),"")</f>
        <v/>
      </c>
      <c r="FK529" s="4" t="str">
        <f ca="1">IFERROR(IF($B529&lt;&gt;"",VLOOKUP(FK$421,TabelleK26BI,8,FALSE),""),"")</f>
        <v/>
      </c>
      <c r="FL529" s="4" t="str">
        <f ca="1">IFERROR(IF($B529&lt;&gt;"",VLOOKUP(FL$421,TabelleK26BI,8,FALSE),""),"")</f>
        <v/>
      </c>
      <c r="FM529" s="4" t="str">
        <f ca="1">IFERROR(IF($B529&lt;&gt;"",VLOOKUP(FM$421,TabelleK26BI,8,FALSE),""),"")</f>
        <v/>
      </c>
      <c r="FN529" s="4" t="str">
        <f ca="1">IFERROR(IF($B529&lt;&gt;"",VLOOKUP(FN$421,TabelleK26BI,8,FALSE),""),"")</f>
        <v/>
      </c>
      <c r="FO529" s="4" t="str">
        <f ca="1">IFERROR(IF($B529&lt;&gt;"",VLOOKUP(FO$421,TabelleK26BI,8,FALSE),""),"")</f>
        <v/>
      </c>
      <c r="FP529" s="4" t="str">
        <f ca="1">IFERROR(IF($B529&lt;&gt;"",VLOOKUP(FP$421,TabelleK26BI,8,FALSE),""),"")</f>
        <v/>
      </c>
      <c r="FQ529" s="4" t="str">
        <f ca="1">IFERROR(IF($B529&lt;&gt;"",VLOOKUP(FQ$421,TabelleK26BI,8,FALSE),""),"")</f>
        <v/>
      </c>
      <c r="FR529" s="4" t="str">
        <f ca="1">IFERROR(IF($B529&lt;&gt;"",VLOOKUP(FR$421,TabelleK26BI,8,FALSE),""),"")</f>
        <v/>
      </c>
      <c r="FS529" s="4" t="str">
        <f ca="1">IFERROR(IF($B529&lt;&gt;"",VLOOKUP(FS$421,TabelleK26BI,8,FALSE),""),"")</f>
        <v/>
      </c>
      <c r="FT529" s="4" t="str">
        <f ca="1">IFERROR(IF($B529&lt;&gt;"",VLOOKUP(FT$421,TabelleK26BI,8,FALSE),""),"")</f>
        <v/>
      </c>
      <c r="FU529" s="4" t="str">
        <f ca="1">IFERROR(IF($B529&lt;&gt;"",VLOOKUP(FU$421,TabelleK26BI,8,FALSE),""),"")</f>
        <v/>
      </c>
      <c r="FV529" s="4" t="str">
        <f ca="1">IFERROR(IF($B529&lt;&gt;"",VLOOKUP(FV$421,TabelleK26BI,8,FALSE),""),"")</f>
        <v/>
      </c>
      <c r="FW529" s="4" t="str">
        <f ca="1">IFERROR(IF($B529&lt;&gt;"",VLOOKUP(FW$421,TabelleK26BI,8,FALSE),""),"")</f>
        <v/>
      </c>
      <c r="FX529" s="4" t="str">
        <f ca="1">IFERROR(IF($B529&lt;&gt;"",VLOOKUP(FX$421,TabelleK26BI,8,FALSE),""),"")</f>
        <v/>
      </c>
      <c r="FY529" s="4" t="str">
        <f ca="1">IFERROR(IF($B529&lt;&gt;"",VLOOKUP(FY$421,TabelleK26BI,8,FALSE),""),"")</f>
        <v/>
      </c>
      <c r="FZ529" s="4" t="str">
        <f ca="1">IFERROR(IF($B529&lt;&gt;"",VLOOKUP(FZ$421,TabelleK26BI,8,FALSE),""),"")</f>
        <v/>
      </c>
      <c r="GA529" s="4" t="str">
        <f ca="1">IFERROR(IF($B529&lt;&gt;"",VLOOKUP(GA$421,TabelleK26BI,8,FALSE),""),"")</f>
        <v/>
      </c>
      <c r="GB529" s="4" t="str">
        <f ca="1">IFERROR(IF($B529&lt;&gt;"",VLOOKUP(GB$421,TabelleK26BI,8,FALSE),""),"")</f>
        <v/>
      </c>
      <c r="GC529" s="4" t="str">
        <f ca="1">IFERROR(IF($B529&lt;&gt;"",VLOOKUP(GC$421,TabelleK26BI,8,FALSE),""),"")</f>
        <v/>
      </c>
      <c r="GD529" s="4" t="str">
        <f ca="1">IFERROR(IF($B529&lt;&gt;"",VLOOKUP(GD$421,TabelleK26BI,8,FALSE),""),"")</f>
        <v/>
      </c>
      <c r="GE529" s="4" t="str">
        <f ca="1">IFERROR(IF($B529&lt;&gt;"",VLOOKUP(GE$421,TabelleK26BI,8,FALSE),""),"")</f>
        <v/>
      </c>
      <c r="GF529" s="4" t="str">
        <f ca="1">IFERROR(IF($B529&lt;&gt;"",VLOOKUP(GF$421,TabelleK26BI,8,FALSE),""),"")</f>
        <v/>
      </c>
      <c r="GG529" s="4" t="str">
        <f ca="1">IFERROR(IF($B529&lt;&gt;"",VLOOKUP(GG$421,TabelleK26BI,8,FALSE),""),"")</f>
        <v/>
      </c>
      <c r="GH529" s="4" t="str">
        <f ca="1">IFERROR(IF($B529&lt;&gt;"",VLOOKUP(GH$421,TabelleK26BI,8,FALSE),""),"")</f>
        <v/>
      </c>
      <c r="GI529" s="4" t="str">
        <f ca="1">IFERROR(IF($B529&lt;&gt;"",VLOOKUP(GI$421,TabelleK26BI,8,FALSE),""),"")</f>
        <v/>
      </c>
      <c r="GJ529" s="4" t="str">
        <f ca="1">IFERROR(IF($B529&lt;&gt;"",VLOOKUP(GJ$421,TabelleK26BI,8,FALSE),""),"")</f>
        <v/>
      </c>
      <c r="GK529" s="4" t="str">
        <f ca="1">IFERROR(IF($B529&lt;&gt;"",VLOOKUP(GK$421,TabelleK26BI,8,FALSE),""),"")</f>
        <v/>
      </c>
      <c r="GL529" s="4" t="str">
        <f ca="1">IFERROR(IF($B529&lt;&gt;"",VLOOKUP(GL$421,TabelleK26BI,8,FALSE),""),"")</f>
        <v/>
      </c>
      <c r="GM529" s="4" t="str">
        <f ca="1">IFERROR(IF($B529&lt;&gt;"",VLOOKUP(GM$421,TabelleK26BI,8,FALSE),""),"")</f>
        <v/>
      </c>
      <c r="GN529" s="4" t="str">
        <f ca="1">IFERROR(IF($B529&lt;&gt;"",VLOOKUP(GN$421,TabelleK26BI,8,FALSE),""),"")</f>
        <v/>
      </c>
      <c r="GO529" s="4" t="str">
        <f ca="1">IFERROR(IF($B529&lt;&gt;"",VLOOKUP(GO$421,TabelleK26BI,8,FALSE),""),"")</f>
        <v/>
      </c>
      <c r="GP529" s="4" t="str">
        <f ca="1">IFERROR(IF($B529&lt;&gt;"",VLOOKUP(GP$421,TabelleK26BI,8,FALSE),""),"")</f>
        <v/>
      </c>
      <c r="GQ529" s="4" t="str">
        <f ca="1">IFERROR(IF($B529&lt;&gt;"",VLOOKUP(GQ$421,TabelleK26BI,8,FALSE),""),"")</f>
        <v/>
      </c>
      <c r="GR529" s="4" t="str">
        <f ca="1">IFERROR(IF($B529&lt;&gt;"",VLOOKUP(GR$421,TabelleK26BI,8,FALSE),""),"")</f>
        <v/>
      </c>
      <c r="GS529" s="4" t="str">
        <f ca="1">IFERROR(IF($B529&lt;&gt;"",VLOOKUP(GS$421,TabelleK26BI,8,FALSE),""),"")</f>
        <v/>
      </c>
      <c r="GT529" s="4" t="str">
        <f ca="1">IFERROR(IF($B529&lt;&gt;"",VLOOKUP(GT$421,TabelleK26BI,8,FALSE),""),"")</f>
        <v/>
      </c>
      <c r="GU529" s="4" t="str">
        <f ca="1">IFERROR(IF($B529&lt;&gt;"",VLOOKUP(GU$421,TabelleK26BI,8,FALSE),""),"")</f>
        <v/>
      </c>
      <c r="GV529" s="4" t="str">
        <f ca="1">IFERROR(IF($B529&lt;&gt;"",VLOOKUP(GV$421,TabelleK26BI,8,FALSE),""),"")</f>
        <v/>
      </c>
      <c r="GW529" s="4" t="str">
        <f ca="1">IFERROR(IF($B529&lt;&gt;"",VLOOKUP(GW$421,TabelleK26BI,8,FALSE),""),"")</f>
        <v/>
      </c>
      <c r="GX529" s="4" t="str">
        <f ca="1">IFERROR(IF($B529&lt;&gt;"",VLOOKUP(GX$421,TabelleK26BI,8,FALSE),""),"")</f>
        <v/>
      </c>
      <c r="GY529" s="4" t="str">
        <f ca="1">IFERROR(IF($B529&lt;&gt;"",VLOOKUP(GY$421,TabelleK26BI,8,FALSE),""),"")</f>
        <v/>
      </c>
      <c r="GZ529" s="4" t="str">
        <f ca="1">IFERROR(IF($B529&lt;&gt;"",VLOOKUP(GZ$421,TabelleK26BI,8,FALSE),""),"")</f>
        <v/>
      </c>
      <c r="HA529" s="4" t="str">
        <f ca="1">IFERROR(IF($B529&lt;&gt;"",VLOOKUP(HA$421,TabelleK26BI,8,FALSE),""),"")</f>
        <v/>
      </c>
      <c r="HB529" s="4" t="str">
        <f ca="1">IFERROR(IF($B529&lt;&gt;"",VLOOKUP(HB$421,TabelleK26BI,8,FALSE),""),"")</f>
        <v/>
      </c>
      <c r="HC529" s="4" t="str">
        <f ca="1">IFERROR(IF($B529&lt;&gt;"",VLOOKUP(HC$421,TabelleK26BI,8,FALSE),""),"")</f>
        <v/>
      </c>
      <c r="HD529" s="4" t="str">
        <f ca="1">IFERROR(IF($B529&lt;&gt;"",VLOOKUP(HD$421,TabelleK26BI,8,FALSE),""),"")</f>
        <v/>
      </c>
      <c r="HE529" s="4" t="str">
        <f ca="1">IFERROR(IF($B529&lt;&gt;"",VLOOKUP(HE$421,TabelleK26BI,8,FALSE),""),"")</f>
        <v/>
      </c>
      <c r="HF529" s="4" t="str">
        <f ca="1">IFERROR(IF($B529&lt;&gt;"",VLOOKUP(HF$421,TabelleK26BI,8,FALSE),""),"")</f>
        <v/>
      </c>
      <c r="HG529" s="4" t="str">
        <f ca="1">IFERROR(IF($B529&lt;&gt;"",VLOOKUP(HG$421,TabelleK26BI,8,FALSE),""),"")</f>
        <v/>
      </c>
      <c r="HH529" s="4" t="str">
        <f ca="1">IFERROR(IF($B529&lt;&gt;"",VLOOKUP(HH$421,TabelleK26BI,8,FALSE),""),"")</f>
        <v/>
      </c>
      <c r="HI529" s="4" t="str">
        <f ca="1">IFERROR(IF($B529&lt;&gt;"",VLOOKUP(HI$421,TabelleK26BI,8,FALSE),""),"")</f>
        <v/>
      </c>
      <c r="HJ529" s="4" t="str">
        <f ca="1">IFERROR(IF($B529&lt;&gt;"",VLOOKUP(HJ$421,TabelleK26BI,8,FALSE),""),"")</f>
        <v/>
      </c>
      <c r="HK529" s="4" t="str">
        <f ca="1">IFERROR(IF($B529&lt;&gt;"",VLOOKUP(HK$421,TabelleK26BI,8,FALSE),""),"")</f>
        <v/>
      </c>
      <c r="HL529" s="4" t="str">
        <f ca="1">IFERROR(IF($B529&lt;&gt;"",VLOOKUP(HL$421,TabelleK26BI,8,FALSE),""),"")</f>
        <v/>
      </c>
      <c r="HM529" s="4" t="str">
        <f ca="1">IFERROR(IF($B529&lt;&gt;"",VLOOKUP(HM$421,TabelleK26BI,8,FALSE),""),"")</f>
        <v/>
      </c>
      <c r="HN529" s="4" t="str">
        <f ca="1">IFERROR(IF($B529&lt;&gt;"",VLOOKUP(HN$421,TabelleK26BI,8,FALSE),""),"")</f>
        <v/>
      </c>
      <c r="HO529" s="4" t="str">
        <f ca="1">IFERROR(IF($B529&lt;&gt;"",VLOOKUP(HO$421,TabelleK26BI,8,FALSE),""),"")</f>
        <v/>
      </c>
      <c r="HP529" s="4" t="str">
        <f ca="1">IFERROR(IF($B529&lt;&gt;"",VLOOKUP(HP$421,TabelleK26BI,8,FALSE),""),"")</f>
        <v/>
      </c>
      <c r="HQ529" s="4" t="str">
        <f ca="1">IFERROR(IF($B529&lt;&gt;"",VLOOKUP(HQ$421,TabelleK26BI,8,FALSE),""),"")</f>
        <v/>
      </c>
      <c r="HR529" s="4" t="str">
        <f ca="1">IFERROR(IF($B529&lt;&gt;"",VLOOKUP(HR$421,TabelleK26BI,8,FALSE),""),"")</f>
        <v/>
      </c>
      <c r="HS529" s="4" t="str">
        <f ca="1">IFERROR(IF($B529&lt;&gt;"",VLOOKUP(HS$421,TabelleK26BI,8,FALSE),""),"")</f>
        <v/>
      </c>
      <c r="HT529" s="4" t="str">
        <f ca="1">IFERROR(IF($B529&lt;&gt;"",VLOOKUP(HT$421,TabelleK26BI,8,FALSE),""),"")</f>
        <v/>
      </c>
      <c r="HU529" s="4" t="str">
        <f ca="1">IFERROR(IF($B529&lt;&gt;"",VLOOKUP(HU$421,TabelleK26BI,8,FALSE),""),"")</f>
        <v/>
      </c>
      <c r="HV529" s="4" t="str">
        <f ca="1">IFERROR(IF($B529&lt;&gt;"",VLOOKUP(HV$421,TabelleK26BI,8,FALSE),""),"")</f>
        <v/>
      </c>
      <c r="HW529" s="4" t="str">
        <f ca="1">IFERROR(IF($B529&lt;&gt;"",VLOOKUP(HW$421,TabelleK26BI,8,FALSE),""),"")</f>
        <v/>
      </c>
      <c r="HX529" s="4" t="str">
        <f ca="1">IFERROR(IF($B529&lt;&gt;"",VLOOKUP(HX$421,TabelleK26BI,8,FALSE),""),"")</f>
        <v/>
      </c>
      <c r="HY529" s="4" t="str">
        <f ca="1">IFERROR(IF($B529&lt;&gt;"",VLOOKUP(HY$421,TabelleK26BI,8,FALSE),""),"")</f>
        <v/>
      </c>
      <c r="HZ529" s="4" t="str">
        <f ca="1">IFERROR(IF($B529&lt;&gt;"",VLOOKUP(HZ$421,TabelleK26BI,8,FALSE),""),"")</f>
        <v/>
      </c>
      <c r="IA529" s="4" t="str">
        <f ca="1">IFERROR(IF($B529&lt;&gt;"",VLOOKUP(IA$421,TabelleK26BI,8,FALSE),""),"")</f>
        <v/>
      </c>
      <c r="IB529" s="4" t="str">
        <f ca="1">IFERROR(IF($B529&lt;&gt;"",VLOOKUP(IB$421,TabelleK26BI,8,FALSE),""),"")</f>
        <v/>
      </c>
      <c r="IC529" s="4" t="str">
        <f ca="1">IFERROR(IF($B529&lt;&gt;"",VLOOKUP(IC$421,TabelleK26BI,8,FALSE),""),"")</f>
        <v/>
      </c>
      <c r="ID529" s="4" t="str">
        <f ca="1">IFERROR(IF($B529&lt;&gt;"",VLOOKUP(ID$421,TabelleK26BI,8,FALSE),""),"")</f>
        <v/>
      </c>
      <c r="IE529" s="4" t="str">
        <f ca="1">IFERROR(IF($B529&lt;&gt;"",VLOOKUP(IE$421,TabelleK26BI,8,FALSE),""),"")</f>
        <v/>
      </c>
      <c r="IF529" s="4" t="str">
        <f ca="1">IFERROR(IF($B529&lt;&gt;"",VLOOKUP(IF$421,TabelleK26BI,8,FALSE),""),"")</f>
        <v/>
      </c>
      <c r="IG529" s="4" t="str">
        <f ca="1">IFERROR(IF($B529&lt;&gt;"",VLOOKUP(IG$421,TabelleK26BI,8,FALSE),""),"")</f>
        <v/>
      </c>
      <c r="IH529" s="4" t="str">
        <f ca="1">IFERROR(IF($B529&lt;&gt;"",VLOOKUP(IH$421,TabelleK26BI,8,FALSE),""),"")</f>
        <v/>
      </c>
      <c r="II529" s="4" t="str">
        <f ca="1">IFERROR(IF($B529&lt;&gt;"",VLOOKUP(II$421,TabelleK26BI,8,FALSE),""),"")</f>
        <v/>
      </c>
      <c r="IJ529" s="4" t="str">
        <f ca="1">IFERROR(IF($B529&lt;&gt;"",VLOOKUP(IJ$421,TabelleK26BI,8,FALSE),""),"")</f>
        <v/>
      </c>
      <c r="IK529" s="4" t="str">
        <f ca="1">IFERROR(IF($B529&lt;&gt;"",VLOOKUP(IK$421,TabelleK26BI,8,FALSE),""),"")</f>
        <v/>
      </c>
      <c r="IL529" s="4" t="str">
        <f ca="1">IFERROR(IF($B529&lt;&gt;"",VLOOKUP(IL$421,TabelleK26BI,8,FALSE),""),"")</f>
        <v/>
      </c>
      <c r="IM529" s="4" t="str">
        <f ca="1">IFERROR(IF($B529&lt;&gt;"",VLOOKUP(IM$421,TabelleK26BI,8,FALSE),""),"")</f>
        <v/>
      </c>
      <c r="IN529" s="4" t="str">
        <f ca="1">IFERROR(IF($B529&lt;&gt;"",VLOOKUP(IN$421,TabelleK26BI,8,FALSE),""),"")</f>
        <v/>
      </c>
      <c r="IO529" s="4" t="str">
        <f ca="1">IFERROR(IF($B529&lt;&gt;"",VLOOKUP(IO$421,TabelleK26BI,8,FALSE),""),"")</f>
        <v/>
      </c>
      <c r="IP529" s="4" t="str">
        <f ca="1">IFERROR(IF($B529&lt;&gt;"",VLOOKUP(IP$421,TabelleK26BI,8,FALSE),""),"")</f>
        <v/>
      </c>
      <c r="IQ529" s="4" t="str">
        <f ca="1">IFERROR(IF($B529&lt;&gt;"",VLOOKUP(IQ$421,TabelleK26BI,8,FALSE),""),"")</f>
        <v/>
      </c>
      <c r="IR529" s="4" t="str">
        <f ca="1">IFERROR(IF($B529&lt;&gt;"",VLOOKUP(IR$421,TabelleK26BI,8,FALSE),""),"")</f>
        <v/>
      </c>
      <c r="IS529" s="4" t="str">
        <f ca="1">IFERROR(IF($B529&lt;&gt;"",VLOOKUP(IS$421,TabelleK26BI,8,FALSE),""),"")</f>
        <v/>
      </c>
      <c r="IT529" s="4" t="str">
        <f ca="1">IFERROR(IF($B529&lt;&gt;"",VLOOKUP(IT$421,TabelleK26BI,8,FALSE),""),"")</f>
        <v/>
      </c>
      <c r="IU529" s="4" t="str">
        <f ca="1">IFERROR(IF($B529&lt;&gt;"",VLOOKUP(IU$421,TabelleK26BI,8,FALSE),""),"")</f>
        <v/>
      </c>
      <c r="IV529" s="4" t="str">
        <f ca="1">IFERROR(IF($B529&lt;&gt;"",VLOOKUP(IV$421,TabelleK26BI,8,FALSE),""),"")</f>
        <v/>
      </c>
      <c r="IW529" s="4" t="str">
        <f ca="1">IFERROR(IF($B529&lt;&gt;"",VLOOKUP(IW$421,TabelleK26BI,8,FALSE),""),"")</f>
        <v/>
      </c>
      <c r="IX529" s="4" t="str">
        <f ca="1">IFERROR(IF($B529&lt;&gt;"",VLOOKUP(IX$421,TabelleK26BI,8,FALSE),""),"")</f>
        <v/>
      </c>
      <c r="IY529" s="4" t="str">
        <f ca="1">IFERROR(IF($B529&lt;&gt;"",VLOOKUP(IY$421,TabelleK26BI,8,FALSE),""),"")</f>
        <v/>
      </c>
      <c r="IZ529" s="4" t="str">
        <f ca="1">IFERROR(IF($B529&lt;&gt;"",VLOOKUP(IZ$421,TabelleK26BI,8,FALSE),""),"")</f>
        <v/>
      </c>
      <c r="JA529" s="4" t="str">
        <f ca="1">IFERROR(IF($B529&lt;&gt;"",VLOOKUP(JA$421,TabelleK26BI,8,FALSE),""),"")</f>
        <v/>
      </c>
      <c r="JB529" s="4" t="str">
        <f ca="1">IFERROR(IF($B529&lt;&gt;"",VLOOKUP(JB$421,TabelleK26BI,8,FALSE),""),"")</f>
        <v/>
      </c>
      <c r="JC529" s="4" t="str">
        <f ca="1">IFERROR(IF($B529&lt;&gt;"",VLOOKUP(JC$421,TabelleK26BI,8,FALSE),""),"")</f>
        <v/>
      </c>
      <c r="JD529" s="4" t="str">
        <f ca="1">IFERROR(IF($B529&lt;&gt;"",VLOOKUP(JD$421,TabelleK26BI,8,FALSE),""),"")</f>
        <v/>
      </c>
      <c r="JE529" s="4" t="str">
        <f ca="1">IFERROR(IF($B529&lt;&gt;"",VLOOKUP(JE$421,TabelleK26BI,8,FALSE),""),"")</f>
        <v/>
      </c>
      <c r="JF529" s="4" t="str">
        <f ca="1">IFERROR(IF($B529&lt;&gt;"",VLOOKUP(JF$421,TabelleK26BI,8,FALSE),""),"")</f>
        <v/>
      </c>
      <c r="JG529" s="4" t="str">
        <f ca="1">IFERROR(IF($B529&lt;&gt;"",VLOOKUP(JG$421,TabelleK26BI,8,FALSE),""),"")</f>
        <v/>
      </c>
      <c r="JH529" s="4" t="str">
        <f ca="1">IFERROR(IF($B529&lt;&gt;"",VLOOKUP(JH$421,TabelleK26BI,8,FALSE),""),"")</f>
        <v/>
      </c>
      <c r="JI529" s="4" t="str">
        <f ca="1">IFERROR(IF($B529&lt;&gt;"",VLOOKUP(JI$421,TabelleK26BI,8,FALSE),""),"")</f>
        <v/>
      </c>
      <c r="JJ529" s="4" t="str">
        <f ca="1">IFERROR(IF($B529&lt;&gt;"",VLOOKUP(JJ$421,TabelleK26BI,8,FALSE),""),"")</f>
        <v/>
      </c>
      <c r="JK529" s="4" t="str">
        <f ca="1">IFERROR(IF($B529&lt;&gt;"",VLOOKUP(JK$421,TabelleK26BI,8,FALSE),""),"")</f>
        <v/>
      </c>
      <c r="JL529" s="4" t="str">
        <f ca="1">IFERROR(IF($B529&lt;&gt;"",VLOOKUP(JL$421,TabelleK26BI,8,FALSE),""),"")</f>
        <v/>
      </c>
      <c r="JM529" s="4" t="str">
        <f ca="1">IFERROR(IF($B529&lt;&gt;"",VLOOKUP(JM$421,TabelleK26BI,8,FALSE),""),"")</f>
        <v/>
      </c>
      <c r="JN529" s="4" t="str">
        <f ca="1">IFERROR(IF($B529&lt;&gt;"",VLOOKUP(JN$421,TabelleK26BI,8,FALSE),""),"")</f>
        <v/>
      </c>
      <c r="JO529" s="4" t="str">
        <f ca="1">IFERROR(IF($B529&lt;&gt;"",VLOOKUP(JO$421,TabelleK26BI,8,FALSE),""),"")</f>
        <v/>
      </c>
      <c r="JP529" s="4" t="str">
        <f ca="1">IFERROR(IF($B529&lt;&gt;"",VLOOKUP(JP$421,TabelleK26BI,8,FALSE),""),"")</f>
        <v/>
      </c>
      <c r="JQ529" s="4" t="str">
        <f ca="1">IFERROR(IF($B529&lt;&gt;"",VLOOKUP(JQ$421,TabelleK26BI,8,FALSE),""),"")</f>
        <v/>
      </c>
      <c r="JR529" s="4" t="str">
        <f ca="1">IFERROR(IF($B529&lt;&gt;"",VLOOKUP(JR$421,TabelleK26BI,8,FALSE),""),"")</f>
        <v/>
      </c>
      <c r="JS529" s="4" t="str">
        <f ca="1">IFERROR(IF($B529&lt;&gt;"",VLOOKUP(JS$421,TabelleK26BI,8,FALSE),""),"")</f>
        <v/>
      </c>
      <c r="JT529" s="4" t="str">
        <f ca="1">IFERROR(IF($B529&lt;&gt;"",VLOOKUP(JT$421,TabelleK26BI,8,FALSE),""),"")</f>
        <v/>
      </c>
      <c r="JU529" s="4" t="str">
        <f ca="1">IFERROR(IF($B529&lt;&gt;"",VLOOKUP(JU$421,TabelleK26BI,8,FALSE),""),"")</f>
        <v/>
      </c>
      <c r="JV529" s="4" t="str">
        <f ca="1">IFERROR(IF($B529&lt;&gt;"",VLOOKUP(JV$421,TabelleK26BI,8,FALSE),""),"")</f>
        <v/>
      </c>
      <c r="JW529" s="4" t="str">
        <f ca="1">IFERROR(IF($B529&lt;&gt;"",VLOOKUP(JW$421,TabelleK26BI,8,FALSE),""),"")</f>
        <v/>
      </c>
      <c r="JX529" s="4" t="str">
        <f ca="1">IFERROR(IF($B529&lt;&gt;"",VLOOKUP(JX$421,TabelleK26BI,8,FALSE),""),"")</f>
        <v/>
      </c>
      <c r="JY529" s="4" t="str">
        <f ca="1">IFERROR(IF($B529&lt;&gt;"",VLOOKUP(JY$421,TabelleK26BI,8,FALSE),""),"")</f>
        <v/>
      </c>
      <c r="JZ529" s="4" t="str">
        <f ca="1">IFERROR(IF($B529&lt;&gt;"",VLOOKUP(JZ$421,TabelleK26BI,8,FALSE),""),"")</f>
        <v/>
      </c>
      <c r="KA529" s="4" t="str">
        <f ca="1">IFERROR(IF($B529&lt;&gt;"",VLOOKUP(KA$421,TabelleK26BI,8,FALSE),""),"")</f>
        <v/>
      </c>
      <c r="KB529" s="4" t="str">
        <f ca="1">IFERROR(IF($B529&lt;&gt;"",VLOOKUP(KB$421,TabelleK26BI,8,FALSE),""),"")</f>
        <v/>
      </c>
      <c r="KC529" s="4" t="str">
        <f ca="1">IFERROR(IF($B529&lt;&gt;"",VLOOKUP(KC$421,TabelleK26BI,8,FALSE),""),"")</f>
        <v/>
      </c>
      <c r="KD529" s="4" t="str">
        <f ca="1">IFERROR(IF($B529&lt;&gt;"",VLOOKUP(KD$421,TabelleK26BI,8,FALSE),""),"")</f>
        <v/>
      </c>
      <c r="KE529" s="4" t="str">
        <f ca="1">IFERROR(IF($B529&lt;&gt;"",VLOOKUP(KE$421,TabelleK26BI,8,FALSE),""),"")</f>
        <v/>
      </c>
      <c r="KF529" s="4" t="str">
        <f ca="1">IFERROR(IF($B529&lt;&gt;"",VLOOKUP(KF$421,TabelleK26BI,8,FALSE),""),"")</f>
        <v/>
      </c>
      <c r="KG529" s="4" t="str">
        <f ca="1">IFERROR(IF($B529&lt;&gt;"",VLOOKUP(KG$421,TabelleK26BI,8,FALSE),""),"")</f>
        <v/>
      </c>
      <c r="KH529" s="4" t="str">
        <f ca="1">IFERROR(IF($B529&lt;&gt;"",VLOOKUP(KH$421,TabelleK26BI,8,FALSE),""),"")</f>
        <v/>
      </c>
      <c r="KI529" s="4" t="str">
        <f ca="1">IFERROR(IF($B529&lt;&gt;"",VLOOKUP(KI$421,TabelleK26BI,8,FALSE),""),"")</f>
        <v/>
      </c>
      <c r="KJ529" s="4" t="str">
        <f ca="1">IFERROR(IF($B529&lt;&gt;"",VLOOKUP(KJ$421,TabelleK26BI,8,FALSE),""),"")</f>
        <v/>
      </c>
      <c r="KK529" s="4" t="str">
        <f ca="1">IFERROR(IF($B529&lt;&gt;"",VLOOKUP(KK$421,TabelleK26BI,8,FALSE),""),"")</f>
        <v/>
      </c>
      <c r="KL529" s="4" t="str">
        <f ca="1">IFERROR(IF($B529&lt;&gt;"",VLOOKUP(KL$421,TabelleK26BI,8,FALSE),""),"")</f>
        <v/>
      </c>
      <c r="KM529" s="4" t="str">
        <f ca="1">IFERROR(IF($B529&lt;&gt;"",VLOOKUP(KM$421,TabelleK26BI,8,FALSE),""),"")</f>
        <v/>
      </c>
      <c r="KN529" s="4" t="str">
        <f ca="1">IFERROR(IF($B529&lt;&gt;"",VLOOKUP(KN$421,TabelleK26BI,8,FALSE),""),"")</f>
        <v/>
      </c>
      <c r="KO529" s="4" t="str">
        <f ca="1">IFERROR(IF($B529&lt;&gt;"",VLOOKUP(KO$421,TabelleK26BI,8,FALSE),""),"")</f>
        <v/>
      </c>
      <c r="KP529" s="4" t="str">
        <f ca="1">IFERROR(IF($B529&lt;&gt;"",VLOOKUP(KP$421,TabelleK26BI,8,FALSE),""),"")</f>
        <v/>
      </c>
      <c r="KQ529" s="4" t="str">
        <f ca="1">IFERROR(IF($B529&lt;&gt;"",VLOOKUP(KQ$421,TabelleK26BI,8,FALSE),""),"")</f>
        <v/>
      </c>
      <c r="KR529" s="4" t="str">
        <f>IFERROR(VLOOKUP($KR$421,TabelleK26BI,8,FALSE),"")</f>
        <v/>
      </c>
      <c r="KS529" s="4" t="str">
        <f>IFERROR(VLOOKUP($KS$421,TabelleK26BI,8,FALSE),"")</f>
        <v/>
      </c>
    </row>
    <row r="530" spans="2:305" ht="12.75" hidden="1" customHeight="1" x14ac:dyDescent="0.2">
      <c r="B530" s="138" t="str">
        <f t="shared" ca="1" si="215"/>
        <v/>
      </c>
      <c r="C530" s="4" t="str">
        <f ca="1">IFERROR(IF($B530&lt;&gt;"",VLOOKUP(C$421,TabelleK27BI,8,FALSE),""),"")</f>
        <v/>
      </c>
      <c r="D530" s="4" t="str">
        <f ca="1">IFERROR(IF($B530&lt;&gt;"",VLOOKUP(D$421,TabelleK27BI,8,FALSE),""),"")</f>
        <v/>
      </c>
      <c r="E530" s="4" t="str">
        <f ca="1">IFERROR(IF($B530&lt;&gt;"",VLOOKUP(E$421,TabelleK27BI,8,FALSE),""),"")</f>
        <v/>
      </c>
      <c r="F530" s="4" t="str">
        <f ca="1">IFERROR(IF($B530&lt;&gt;"",VLOOKUP(F$421,TabelleK27BI,8,FALSE),""),"")</f>
        <v/>
      </c>
      <c r="G530" s="4" t="str">
        <f ca="1">IFERROR(IF($B530&lt;&gt;"",VLOOKUP(G$421,TabelleK27BI,8,FALSE),""),"")</f>
        <v/>
      </c>
      <c r="H530" s="4" t="str">
        <f ca="1">IFERROR(IF($B530&lt;&gt;"",VLOOKUP(H$421,TabelleK27BI,8,FALSE),""),"")</f>
        <v/>
      </c>
      <c r="I530" s="4" t="str">
        <f ca="1">IFERROR(IF($B530&lt;&gt;"",VLOOKUP(I$421,TabelleK27BI,8,FALSE),""),"")</f>
        <v/>
      </c>
      <c r="J530" s="4" t="str">
        <f ca="1">IFERROR(IF($B530&lt;&gt;"",VLOOKUP(J$421,TabelleK27BI,8,FALSE),""),"")</f>
        <v/>
      </c>
      <c r="K530" s="4" t="str">
        <f ca="1">IFERROR(IF($B530&lt;&gt;"",VLOOKUP(K$421,TabelleK27BI,8,FALSE),""),"")</f>
        <v/>
      </c>
      <c r="L530" s="4" t="str">
        <f ca="1">IFERROR(IF($B530&lt;&gt;"",VLOOKUP(L$421,TabelleK27BI,8,FALSE),""),"")</f>
        <v/>
      </c>
      <c r="M530" s="4" t="str">
        <f ca="1">IFERROR(IF($B530&lt;&gt;"",VLOOKUP(M$421,TabelleK27BI,8,FALSE),""),"")</f>
        <v/>
      </c>
      <c r="N530" s="4" t="str">
        <f ca="1">IFERROR(IF($B530&lt;&gt;"",VLOOKUP(N$421,TabelleK27BI,8,FALSE),""),"")</f>
        <v/>
      </c>
      <c r="O530" s="4" t="str">
        <f ca="1">IFERROR(IF($B530&lt;&gt;"",VLOOKUP(O$421,TabelleK27BI,8,FALSE),""),"")</f>
        <v/>
      </c>
      <c r="P530" s="4" t="str">
        <f ca="1">IFERROR(IF($B530&lt;&gt;"",VLOOKUP(P$421,TabelleK27BI,8,FALSE),""),"")</f>
        <v/>
      </c>
      <c r="Q530" s="4" t="str">
        <f ca="1">IFERROR(IF($B530&lt;&gt;"",VLOOKUP(Q$421,TabelleK27BI,8,FALSE),""),"")</f>
        <v/>
      </c>
      <c r="R530" s="4" t="str">
        <f ca="1">IFERROR(IF($B530&lt;&gt;"",VLOOKUP(R$421,TabelleK27BI,8,FALSE),""),"")</f>
        <v/>
      </c>
      <c r="S530" s="4" t="str">
        <f ca="1">IFERROR(IF($B530&lt;&gt;"",VLOOKUP(S$421,TabelleK27BI,8,FALSE),""),"")</f>
        <v/>
      </c>
      <c r="T530" s="4" t="str">
        <f ca="1">IFERROR(IF($B530&lt;&gt;"",VLOOKUP(T$421,TabelleK27BI,8,FALSE),""),"")</f>
        <v/>
      </c>
      <c r="U530" s="4" t="str">
        <f ca="1">IFERROR(IF($B530&lt;&gt;"",VLOOKUP(U$421,TabelleK27BI,8,FALSE),""),"")</f>
        <v/>
      </c>
      <c r="V530" s="4" t="str">
        <f ca="1">IFERROR(IF($B530&lt;&gt;"",VLOOKUP(V$421,TabelleK27BI,8,FALSE),""),"")</f>
        <v/>
      </c>
      <c r="W530" s="4" t="str">
        <f ca="1">IFERROR(IF($B530&lt;&gt;"",VLOOKUP(W$421,TabelleK27BI,8,FALSE),""),"")</f>
        <v/>
      </c>
      <c r="X530" s="4" t="str">
        <f ca="1">IFERROR(IF($B530&lt;&gt;"",VLOOKUP(X$421,TabelleK27BI,8,FALSE),""),"")</f>
        <v/>
      </c>
      <c r="Y530" s="4" t="str">
        <f ca="1">IFERROR(IF($B530&lt;&gt;"",VLOOKUP(Y$421,TabelleK27BI,8,FALSE),""),"")</f>
        <v/>
      </c>
      <c r="Z530" s="4" t="str">
        <f ca="1">IFERROR(IF($B530&lt;&gt;"",VLOOKUP(Z$421,TabelleK27BI,8,FALSE),""),"")</f>
        <v/>
      </c>
      <c r="AA530" s="4" t="str">
        <f ca="1">IFERROR(IF($B530&lt;&gt;"",VLOOKUP(AA$421,TabelleK27BI,8,FALSE),""),"")</f>
        <v/>
      </c>
      <c r="AB530" s="4" t="str">
        <f ca="1">IFERROR(IF($B530&lt;&gt;"",VLOOKUP(AB$421,TabelleK27BI,8,FALSE),""),"")</f>
        <v/>
      </c>
      <c r="AC530" s="4" t="str">
        <f ca="1">IFERROR(IF($B530&lt;&gt;"",VLOOKUP(AC$421,TabelleK27BI,8,FALSE),""),"")</f>
        <v/>
      </c>
      <c r="AD530" s="4" t="str">
        <f ca="1">IFERROR(IF($B530&lt;&gt;"",VLOOKUP(AD$421,TabelleK27BI,8,FALSE),""),"")</f>
        <v/>
      </c>
      <c r="AE530" s="4" t="str">
        <f ca="1">IFERROR(IF($B530&lt;&gt;"",VLOOKUP(AE$421,TabelleK27BI,8,FALSE),""),"")</f>
        <v/>
      </c>
      <c r="AF530" s="4" t="str">
        <f ca="1">IFERROR(IF($B530&lt;&gt;"",VLOOKUP(AF$421,TabelleK27BI,8,FALSE),""),"")</f>
        <v/>
      </c>
      <c r="AG530" s="4" t="str">
        <f ca="1">IFERROR(IF($B530&lt;&gt;"",VLOOKUP(AG$421,TabelleK27BI,8,FALSE),""),"")</f>
        <v/>
      </c>
      <c r="AH530" s="4" t="str">
        <f ca="1">IFERROR(IF($B530&lt;&gt;"",VLOOKUP(AH$421,TabelleK27BI,8,FALSE),""),"")</f>
        <v/>
      </c>
      <c r="AI530" s="4" t="str">
        <f ca="1">IFERROR(IF($B530&lt;&gt;"",VLOOKUP(AI$421,TabelleK27BI,8,FALSE),""),"")</f>
        <v/>
      </c>
      <c r="AJ530" s="4" t="str">
        <f ca="1">IFERROR(IF($B530&lt;&gt;"",VLOOKUP(AJ$421,TabelleK27BI,8,FALSE),""),"")</f>
        <v/>
      </c>
      <c r="AK530" s="4" t="str">
        <f ca="1">IFERROR(IF($B530&lt;&gt;"",VLOOKUP(AK$421,TabelleK27BI,8,FALSE),""),"")</f>
        <v/>
      </c>
      <c r="AL530" s="4" t="str">
        <f ca="1">IFERROR(IF($B530&lt;&gt;"",VLOOKUP(AL$421,TabelleK27BI,8,FALSE),""),"")</f>
        <v/>
      </c>
      <c r="AM530" s="4" t="str">
        <f ca="1">IFERROR(IF($B530&lt;&gt;"",VLOOKUP(AM$421,TabelleK27BI,8,FALSE),""),"")</f>
        <v/>
      </c>
      <c r="AN530" s="4" t="str">
        <f ca="1">IFERROR(IF($B530&lt;&gt;"",VLOOKUP(AN$421,TabelleK27BI,8,FALSE),""),"")</f>
        <v/>
      </c>
      <c r="AO530" s="4" t="str">
        <f ca="1">IFERROR(IF($B530&lt;&gt;"",VLOOKUP(AO$421,TabelleK27BI,8,FALSE),""),"")</f>
        <v/>
      </c>
      <c r="AP530" s="4" t="str">
        <f ca="1">IFERROR(IF($B530&lt;&gt;"",VLOOKUP(AP$421,TabelleK27BI,8,FALSE),""),"")</f>
        <v/>
      </c>
      <c r="AQ530" s="4" t="str">
        <f ca="1">IFERROR(IF($B530&lt;&gt;"",VLOOKUP(AQ$421,TabelleK27BI,8,FALSE),""),"")</f>
        <v/>
      </c>
      <c r="AR530" s="4" t="str">
        <f ca="1">IFERROR(IF($B530&lt;&gt;"",VLOOKUP(AR$421,TabelleK27BI,8,FALSE),""),"")</f>
        <v/>
      </c>
      <c r="AS530" s="4" t="str">
        <f ca="1">IFERROR(IF($B530&lt;&gt;"",VLOOKUP(AS$421,TabelleK27BI,8,FALSE),""),"")</f>
        <v/>
      </c>
      <c r="AT530" s="4" t="str">
        <f ca="1">IFERROR(IF($B530&lt;&gt;"",VLOOKUP(AT$421,TabelleK27BI,8,FALSE),""),"")</f>
        <v/>
      </c>
      <c r="AU530" s="4" t="str">
        <f ca="1">IFERROR(IF($B530&lt;&gt;"",VLOOKUP(AU$421,TabelleK27BI,8,FALSE),""),"")</f>
        <v/>
      </c>
      <c r="AV530" s="4" t="str">
        <f ca="1">IFERROR(IF($B530&lt;&gt;"",VLOOKUP(AV$421,TabelleK27BI,8,FALSE),""),"")</f>
        <v/>
      </c>
      <c r="AW530" s="4" t="str">
        <f ca="1">IFERROR(IF($B530&lt;&gt;"",VLOOKUP(AW$421,TabelleK27BI,8,FALSE),""),"")</f>
        <v/>
      </c>
      <c r="AX530" s="4" t="str">
        <f ca="1">IFERROR(IF($B530&lt;&gt;"",VLOOKUP(AX$421,TabelleK27BI,8,FALSE),""),"")</f>
        <v/>
      </c>
      <c r="AY530" s="4" t="str">
        <f ca="1">IFERROR(IF($B530&lt;&gt;"",VLOOKUP(AY$421,TabelleK27BI,8,FALSE),""),"")</f>
        <v/>
      </c>
      <c r="AZ530" s="4" t="str">
        <f ca="1">IFERROR(IF($B530&lt;&gt;"",VLOOKUP(AZ$421,TabelleK27BI,8,FALSE),""),"")</f>
        <v/>
      </c>
      <c r="BA530" s="4" t="str">
        <f ca="1">IFERROR(IF($B530&lt;&gt;"",VLOOKUP(BA$421,TabelleK27BI,8,FALSE),""),"")</f>
        <v/>
      </c>
      <c r="BB530" s="4" t="str">
        <f ca="1">IFERROR(IF($B530&lt;&gt;"",VLOOKUP(BB$421,TabelleK27BI,8,FALSE),""),"")</f>
        <v/>
      </c>
      <c r="BC530" s="4" t="str">
        <f ca="1">IFERROR(IF($B530&lt;&gt;"",VLOOKUP(BC$421,TabelleK27BI,8,FALSE),""),"")</f>
        <v/>
      </c>
      <c r="BD530" s="4" t="str">
        <f ca="1">IFERROR(IF($B530&lt;&gt;"",VLOOKUP(BD$421,TabelleK27BI,8,FALSE),""),"")</f>
        <v/>
      </c>
      <c r="BE530" s="4" t="str">
        <f ca="1">IFERROR(IF($B530&lt;&gt;"",VLOOKUP(BE$421,TabelleK27BI,8,FALSE),""),"")</f>
        <v/>
      </c>
      <c r="BF530" s="4" t="str">
        <f ca="1">IFERROR(IF($B530&lt;&gt;"",VLOOKUP(BF$421,TabelleK27BI,8,FALSE),""),"")</f>
        <v/>
      </c>
      <c r="BG530" s="4" t="str">
        <f ca="1">IFERROR(IF($B530&lt;&gt;"",VLOOKUP(BG$421,TabelleK27BI,8,FALSE),""),"")</f>
        <v/>
      </c>
      <c r="BH530" s="4" t="str">
        <f ca="1">IFERROR(IF($B530&lt;&gt;"",VLOOKUP(BH$421,TabelleK27BI,8,FALSE),""),"")</f>
        <v/>
      </c>
      <c r="BI530" s="4" t="str">
        <f ca="1">IFERROR(IF($B530&lt;&gt;"",VLOOKUP(BI$421,TabelleK27BI,8,FALSE),""),"")</f>
        <v/>
      </c>
      <c r="BJ530" s="4" t="str">
        <f ca="1">IFERROR(IF($B530&lt;&gt;"",VLOOKUP(BJ$421,TabelleK27BI,8,FALSE),""),"")</f>
        <v/>
      </c>
      <c r="BK530" s="4" t="str">
        <f ca="1">IFERROR(IF($B530&lt;&gt;"",VLOOKUP(BK$421,TabelleK27BI,8,FALSE),""),"")</f>
        <v/>
      </c>
      <c r="BL530" s="4" t="str">
        <f ca="1">IFERROR(IF($B530&lt;&gt;"",VLOOKUP(BL$421,TabelleK27BI,8,FALSE),""),"")</f>
        <v/>
      </c>
      <c r="BM530" s="4" t="str">
        <f ca="1">IFERROR(IF($B530&lt;&gt;"",VLOOKUP(BM$421,TabelleK27BI,8,FALSE),""),"")</f>
        <v/>
      </c>
      <c r="BN530" s="4" t="str">
        <f ca="1">IFERROR(IF($B530&lt;&gt;"",VLOOKUP(BN$421,TabelleK27BI,8,FALSE),""),"")</f>
        <v/>
      </c>
      <c r="BO530" s="4" t="str">
        <f ca="1">IFERROR(IF($B530&lt;&gt;"",VLOOKUP(BO$421,TabelleK27BI,8,FALSE),""),"")</f>
        <v/>
      </c>
      <c r="BP530" s="4" t="str">
        <f ca="1">IFERROR(IF($B530&lt;&gt;"",VLOOKUP(BP$421,TabelleK27BI,8,FALSE),""),"")</f>
        <v/>
      </c>
      <c r="BQ530" s="4" t="str">
        <f ca="1">IFERROR(IF($B530&lt;&gt;"",VLOOKUP(BQ$421,TabelleK27BI,8,FALSE),""),"")</f>
        <v/>
      </c>
      <c r="BR530" s="4" t="str">
        <f ca="1">IFERROR(IF($B530&lt;&gt;"",VLOOKUP(BR$421,TabelleK27BI,8,FALSE),""),"")</f>
        <v/>
      </c>
      <c r="BS530" s="4" t="str">
        <f ca="1">IFERROR(IF($B530&lt;&gt;"",VLOOKUP(BS$421,TabelleK27BI,8,FALSE),""),"")</f>
        <v/>
      </c>
      <c r="BT530" s="4" t="str">
        <f ca="1">IFERROR(IF($B530&lt;&gt;"",VLOOKUP(BT$421,TabelleK27BI,8,FALSE),""),"")</f>
        <v/>
      </c>
      <c r="BU530" s="4" t="str">
        <f ca="1">IFERROR(IF($B530&lt;&gt;"",VLOOKUP(BU$421,TabelleK27BI,8,FALSE),""),"")</f>
        <v/>
      </c>
      <c r="BV530" s="4" t="str">
        <f ca="1">IFERROR(IF($B530&lt;&gt;"",VLOOKUP(BV$421,TabelleK27BI,8,FALSE),""),"")</f>
        <v/>
      </c>
      <c r="BW530" s="4" t="str">
        <f ca="1">IFERROR(IF($B530&lt;&gt;"",VLOOKUP(BW$421,TabelleK27BI,8,FALSE),""),"")</f>
        <v/>
      </c>
      <c r="BX530" s="4" t="str">
        <f ca="1">IFERROR(IF($B530&lt;&gt;"",VLOOKUP(BX$421,TabelleK27BI,8,FALSE),""),"")</f>
        <v/>
      </c>
      <c r="BY530" s="4" t="str">
        <f ca="1">IFERROR(IF($B530&lt;&gt;"",VLOOKUP(BY$421,TabelleK27BI,8,FALSE),""),"")</f>
        <v/>
      </c>
      <c r="BZ530" s="4" t="str">
        <f ca="1">IFERROR(IF($B530&lt;&gt;"",VLOOKUP(BZ$421,TabelleK27BI,8,FALSE),""),"")</f>
        <v/>
      </c>
      <c r="CA530" s="4" t="str">
        <f ca="1">IFERROR(IF($B530&lt;&gt;"",VLOOKUP(CA$421,TabelleK27BI,8,FALSE),""),"")</f>
        <v/>
      </c>
      <c r="CB530" s="4" t="str">
        <f ca="1">IFERROR(IF($B530&lt;&gt;"",VLOOKUP(CB$421,TabelleK27BI,8,FALSE),""),"")</f>
        <v/>
      </c>
      <c r="CC530" s="4" t="str">
        <f ca="1">IFERROR(IF($B530&lt;&gt;"",VLOOKUP(CC$421,TabelleK27BI,8,FALSE),""),"")</f>
        <v/>
      </c>
      <c r="CD530" s="4" t="str">
        <f ca="1">IFERROR(IF($B530&lt;&gt;"",VLOOKUP(CD$421,TabelleK27BI,8,FALSE),""),"")</f>
        <v/>
      </c>
      <c r="CE530" s="4" t="str">
        <f ca="1">IFERROR(IF($B530&lt;&gt;"",VLOOKUP(CE$421,TabelleK27BI,8,FALSE),""),"")</f>
        <v/>
      </c>
      <c r="CF530" s="4" t="str">
        <f ca="1">IFERROR(IF($B530&lt;&gt;"",VLOOKUP(CF$421,TabelleK27BI,8,FALSE),""),"")</f>
        <v/>
      </c>
      <c r="CG530" s="4" t="str">
        <f ca="1">IFERROR(IF($B530&lt;&gt;"",VLOOKUP(CG$421,TabelleK27BI,8,FALSE),""),"")</f>
        <v/>
      </c>
      <c r="CH530" s="4" t="str">
        <f ca="1">IFERROR(IF($B530&lt;&gt;"",VLOOKUP(CH$421,TabelleK27BI,8,FALSE),""),"")</f>
        <v/>
      </c>
      <c r="CI530" s="4" t="str">
        <f ca="1">IFERROR(IF($B530&lt;&gt;"",VLOOKUP(CI$421,TabelleK27BI,8,FALSE),""),"")</f>
        <v/>
      </c>
      <c r="CJ530" s="4" t="str">
        <f ca="1">IFERROR(IF($B530&lt;&gt;"",VLOOKUP(CJ$421,TabelleK27BI,8,FALSE),""),"")</f>
        <v/>
      </c>
      <c r="CK530" s="4" t="str">
        <f ca="1">IFERROR(IF($B530&lt;&gt;"",VLOOKUP(CK$421,TabelleK27BI,8,FALSE),""),"")</f>
        <v/>
      </c>
      <c r="CL530" s="4" t="str">
        <f ca="1">IFERROR(IF($B530&lt;&gt;"",VLOOKUP(CL$421,TabelleK27BI,8,FALSE),""),"")</f>
        <v/>
      </c>
      <c r="CM530" s="4" t="str">
        <f ca="1">IFERROR(IF($B530&lt;&gt;"",VLOOKUP(CM$421,TabelleK27BI,8,FALSE),""),"")</f>
        <v/>
      </c>
      <c r="CN530" s="4" t="str">
        <f ca="1">IFERROR(IF($B530&lt;&gt;"",VLOOKUP(CN$421,TabelleK27BI,8,FALSE),""),"")</f>
        <v/>
      </c>
      <c r="CO530" s="4" t="str">
        <f ca="1">IFERROR(IF($B530&lt;&gt;"",VLOOKUP(CO$421,TabelleK27BI,8,FALSE),""),"")</f>
        <v/>
      </c>
      <c r="CP530" s="4" t="str">
        <f ca="1">IFERROR(IF($B530&lt;&gt;"",VLOOKUP(CP$421,TabelleK27BI,8,FALSE),""),"")</f>
        <v/>
      </c>
      <c r="CQ530" s="4" t="str">
        <f ca="1">IFERROR(IF($B530&lt;&gt;"",VLOOKUP(CQ$421,TabelleK27BI,8,FALSE),""),"")</f>
        <v/>
      </c>
      <c r="CR530" s="4" t="str">
        <f ca="1">IFERROR(IF($B530&lt;&gt;"",VLOOKUP(CR$421,TabelleK27BI,8,FALSE),""),"")</f>
        <v/>
      </c>
      <c r="CS530" s="4" t="str">
        <f ca="1">IFERROR(IF($B530&lt;&gt;"",VLOOKUP(CS$421,TabelleK27BI,8,FALSE),""),"")</f>
        <v/>
      </c>
      <c r="CT530" s="4" t="str">
        <f ca="1">IFERROR(IF($B530&lt;&gt;"",VLOOKUP(CT$421,TabelleK27BI,8,FALSE),""),"")</f>
        <v/>
      </c>
      <c r="CU530" s="4" t="str">
        <f ca="1">IFERROR(IF($B530&lt;&gt;"",VLOOKUP(CU$421,TabelleK27BI,8,FALSE),""),"")</f>
        <v/>
      </c>
      <c r="CV530" s="4" t="str">
        <f ca="1">IFERROR(IF($B530&lt;&gt;"",VLOOKUP(CV$421,TabelleK27BI,8,FALSE),""),"")</f>
        <v/>
      </c>
      <c r="CW530" s="4" t="str">
        <f ca="1">IFERROR(IF($B530&lt;&gt;"",VLOOKUP(CW$421,TabelleK27BI,8,FALSE),""),"")</f>
        <v/>
      </c>
      <c r="CX530" s="4" t="str">
        <f ca="1">IFERROR(IF($B530&lt;&gt;"",VLOOKUP(CX$421,TabelleK27BI,8,FALSE),""),"")</f>
        <v/>
      </c>
      <c r="CY530" s="4" t="str">
        <f ca="1">IFERROR(IF($B530&lt;&gt;"",VLOOKUP(CY$421,TabelleK27BI,8,FALSE),""),"")</f>
        <v/>
      </c>
      <c r="CZ530" s="4" t="str">
        <f ca="1">IFERROR(IF($B530&lt;&gt;"",VLOOKUP(CZ$421,TabelleK27BI,8,FALSE),""),"")</f>
        <v/>
      </c>
      <c r="DA530" s="4" t="str">
        <f ca="1">IFERROR(IF($B530&lt;&gt;"",VLOOKUP(DA$421,TabelleK27BI,8,FALSE),""),"")</f>
        <v/>
      </c>
      <c r="DB530" s="4" t="str">
        <f ca="1">IFERROR(IF($B530&lt;&gt;"",VLOOKUP(DB$421,TabelleK27BI,8,FALSE),""),"")</f>
        <v/>
      </c>
      <c r="DC530" s="4" t="str">
        <f ca="1">IFERROR(IF($B530&lt;&gt;"",VLOOKUP(DC$421,TabelleK27BI,8,FALSE),""),"")</f>
        <v/>
      </c>
      <c r="DD530" s="4" t="str">
        <f ca="1">IFERROR(IF($B530&lt;&gt;"",VLOOKUP(DD$421,TabelleK27BI,8,FALSE),""),"")</f>
        <v/>
      </c>
      <c r="DE530" s="4" t="str">
        <f ca="1">IFERROR(IF($B530&lt;&gt;"",VLOOKUP(DE$421,TabelleK27BI,8,FALSE),""),"")</f>
        <v/>
      </c>
      <c r="DF530" s="4" t="str">
        <f ca="1">IFERROR(IF($B530&lt;&gt;"",VLOOKUP(DF$421,TabelleK27BI,8,FALSE),""),"")</f>
        <v/>
      </c>
      <c r="DG530" s="4" t="str">
        <f ca="1">IFERROR(IF($B530&lt;&gt;"",VLOOKUP(DG$421,TabelleK27BI,8,FALSE),""),"")</f>
        <v/>
      </c>
      <c r="DH530" s="4" t="str">
        <f ca="1">IFERROR(IF($B530&lt;&gt;"",VLOOKUP(DH$421,TabelleK27BI,8,FALSE),""),"")</f>
        <v/>
      </c>
      <c r="DI530" s="4" t="str">
        <f ca="1">IFERROR(IF($B530&lt;&gt;"",VLOOKUP(DI$421,TabelleK27BI,8,FALSE),""),"")</f>
        <v/>
      </c>
      <c r="DJ530" s="4" t="str">
        <f ca="1">IFERROR(IF($B530&lt;&gt;"",VLOOKUP(DJ$421,TabelleK27BI,8,FALSE),""),"")</f>
        <v/>
      </c>
      <c r="DK530" s="4" t="str">
        <f ca="1">IFERROR(IF($B530&lt;&gt;"",VLOOKUP(DK$421,TabelleK27BI,8,FALSE),""),"")</f>
        <v/>
      </c>
      <c r="DL530" s="4" t="str">
        <f ca="1">IFERROR(IF($B530&lt;&gt;"",VLOOKUP(DL$421,TabelleK27BI,8,FALSE),""),"")</f>
        <v/>
      </c>
      <c r="DM530" s="4" t="str">
        <f ca="1">IFERROR(IF($B530&lt;&gt;"",VLOOKUP(DM$421,TabelleK27BI,8,FALSE),""),"")</f>
        <v/>
      </c>
      <c r="DN530" s="4" t="str">
        <f ca="1">IFERROR(IF($B530&lt;&gt;"",VLOOKUP(DN$421,TabelleK27BI,8,FALSE),""),"")</f>
        <v/>
      </c>
      <c r="DO530" s="4" t="str">
        <f ca="1">IFERROR(IF($B530&lt;&gt;"",VLOOKUP(DO$421,TabelleK27BI,8,FALSE),""),"")</f>
        <v/>
      </c>
      <c r="DP530" s="4" t="str">
        <f ca="1">IFERROR(IF($B530&lt;&gt;"",VLOOKUP(DP$421,TabelleK27BI,8,FALSE),""),"")</f>
        <v/>
      </c>
      <c r="DQ530" s="4" t="str">
        <f ca="1">IFERROR(IF($B530&lt;&gt;"",VLOOKUP(DQ$421,TabelleK27BI,8,FALSE),""),"")</f>
        <v/>
      </c>
      <c r="DR530" s="4" t="str">
        <f ca="1">IFERROR(IF($B530&lt;&gt;"",VLOOKUP(DR$421,TabelleK27BI,8,FALSE),""),"")</f>
        <v/>
      </c>
      <c r="DS530" s="4" t="str">
        <f ca="1">IFERROR(IF($B530&lt;&gt;"",VLOOKUP(DS$421,TabelleK27BI,8,FALSE),""),"")</f>
        <v/>
      </c>
      <c r="DT530" s="4" t="str">
        <f ca="1">IFERROR(IF($B530&lt;&gt;"",VLOOKUP(DT$421,TabelleK27BI,8,FALSE),""),"")</f>
        <v/>
      </c>
      <c r="DU530" s="4" t="str">
        <f ca="1">IFERROR(IF($B530&lt;&gt;"",VLOOKUP(DU$421,TabelleK27BI,8,FALSE),""),"")</f>
        <v/>
      </c>
      <c r="DV530" s="4" t="str">
        <f ca="1">IFERROR(IF($B530&lt;&gt;"",VLOOKUP(DV$421,TabelleK27BI,8,FALSE),""),"")</f>
        <v/>
      </c>
      <c r="DW530" s="4" t="str">
        <f ca="1">IFERROR(IF($B530&lt;&gt;"",VLOOKUP(DW$421,TabelleK27BI,8,FALSE),""),"")</f>
        <v/>
      </c>
      <c r="DX530" s="4" t="str">
        <f ca="1">IFERROR(IF($B530&lt;&gt;"",VLOOKUP(DX$421,TabelleK27BI,8,FALSE),""),"")</f>
        <v/>
      </c>
      <c r="DY530" s="4" t="str">
        <f ca="1">IFERROR(IF($B530&lt;&gt;"",VLOOKUP(DY$421,TabelleK27BI,8,FALSE),""),"")</f>
        <v/>
      </c>
      <c r="DZ530" s="4" t="str">
        <f ca="1">IFERROR(IF($B530&lt;&gt;"",VLOOKUP(DZ$421,TabelleK27BI,8,FALSE),""),"")</f>
        <v/>
      </c>
      <c r="EA530" s="4" t="str">
        <f ca="1">IFERROR(IF($B530&lt;&gt;"",VLOOKUP(EA$421,TabelleK27BI,8,FALSE),""),"")</f>
        <v/>
      </c>
      <c r="EB530" s="4" t="str">
        <f ca="1">IFERROR(IF($B530&lt;&gt;"",VLOOKUP(EB$421,TabelleK27BI,8,FALSE),""),"")</f>
        <v/>
      </c>
      <c r="EC530" s="4" t="str">
        <f ca="1">IFERROR(IF($B530&lt;&gt;"",VLOOKUP(EC$421,TabelleK27BI,8,FALSE),""),"")</f>
        <v/>
      </c>
      <c r="ED530" s="4" t="str">
        <f ca="1">IFERROR(IF($B530&lt;&gt;"",VLOOKUP(ED$421,TabelleK27BI,8,FALSE),""),"")</f>
        <v/>
      </c>
      <c r="EE530" s="4" t="str">
        <f ca="1">IFERROR(IF($B530&lt;&gt;"",VLOOKUP(EE$421,TabelleK27BI,8,FALSE),""),"")</f>
        <v/>
      </c>
      <c r="EF530" s="4" t="str">
        <f ca="1">IFERROR(IF($B530&lt;&gt;"",VLOOKUP(EF$421,TabelleK27BI,8,FALSE),""),"")</f>
        <v/>
      </c>
      <c r="EG530" s="4" t="str">
        <f ca="1">IFERROR(IF($B530&lt;&gt;"",VLOOKUP(EG$421,TabelleK27BI,8,FALSE),""),"")</f>
        <v/>
      </c>
      <c r="EH530" s="4" t="str">
        <f ca="1">IFERROR(IF($B530&lt;&gt;"",VLOOKUP(EH$421,TabelleK27BI,8,FALSE),""),"")</f>
        <v/>
      </c>
      <c r="EI530" s="4" t="str">
        <f ca="1">IFERROR(IF($B530&lt;&gt;"",VLOOKUP(EI$421,TabelleK27BI,8,FALSE),""),"")</f>
        <v/>
      </c>
      <c r="EJ530" s="4" t="str">
        <f ca="1">IFERROR(IF($B530&lt;&gt;"",VLOOKUP(EJ$421,TabelleK27BI,8,FALSE),""),"")</f>
        <v/>
      </c>
      <c r="EK530" s="4" t="str">
        <f ca="1">IFERROR(IF($B530&lt;&gt;"",VLOOKUP(EK$421,TabelleK27BI,8,FALSE),""),"")</f>
        <v/>
      </c>
      <c r="EL530" s="4" t="str">
        <f ca="1">IFERROR(IF($B530&lt;&gt;"",VLOOKUP(EL$421,TabelleK27BI,8,FALSE),""),"")</f>
        <v/>
      </c>
      <c r="EM530" s="4" t="str">
        <f ca="1">IFERROR(IF($B530&lt;&gt;"",VLOOKUP(EM$421,TabelleK27BI,8,FALSE),""),"")</f>
        <v/>
      </c>
      <c r="EN530" s="4" t="str">
        <f ca="1">IFERROR(IF($B530&lt;&gt;"",VLOOKUP(EN$421,TabelleK27BI,8,FALSE),""),"")</f>
        <v/>
      </c>
      <c r="EO530" s="4" t="str">
        <f ca="1">IFERROR(IF($B530&lt;&gt;"",VLOOKUP(EO$421,TabelleK27BI,8,FALSE),""),"")</f>
        <v/>
      </c>
      <c r="EP530" s="4" t="str">
        <f ca="1">IFERROR(IF($B530&lt;&gt;"",VLOOKUP(EP$421,TabelleK27BI,8,FALSE),""),"")</f>
        <v/>
      </c>
      <c r="EQ530" s="4" t="str">
        <f ca="1">IFERROR(IF($B530&lt;&gt;"",VLOOKUP(EQ$421,TabelleK27BI,8,FALSE),""),"")</f>
        <v/>
      </c>
      <c r="ER530" s="4" t="str">
        <f ca="1">IFERROR(IF($B530&lt;&gt;"",VLOOKUP(ER$421,TabelleK27BI,8,FALSE),""),"")</f>
        <v/>
      </c>
      <c r="ES530" s="4" t="str">
        <f ca="1">IFERROR(IF($B530&lt;&gt;"",VLOOKUP(ES$421,TabelleK27BI,8,FALSE),""),"")</f>
        <v/>
      </c>
      <c r="ET530" s="4" t="str">
        <f ca="1">IFERROR(IF($B530&lt;&gt;"",VLOOKUP(ET$421,TabelleK27BI,8,FALSE),""),"")</f>
        <v/>
      </c>
      <c r="EU530" s="4" t="str">
        <f ca="1">IFERROR(IF($B530&lt;&gt;"",VLOOKUP(EU$421,TabelleK27BI,8,FALSE),""),"")</f>
        <v/>
      </c>
      <c r="EV530" s="4" t="str">
        <f ca="1">IFERROR(IF($B530&lt;&gt;"",VLOOKUP(EV$421,TabelleK27BI,8,FALSE),""),"")</f>
        <v/>
      </c>
      <c r="EW530" s="4" t="str">
        <f ca="1">IFERROR(IF($B530&lt;&gt;"",VLOOKUP(EW$421,TabelleK27BI,8,FALSE),""),"")</f>
        <v/>
      </c>
      <c r="EX530" s="4" t="str">
        <f ca="1">IFERROR(IF($B530&lt;&gt;"",VLOOKUP(EX$421,TabelleK27BI,8,FALSE),""),"")</f>
        <v/>
      </c>
      <c r="EY530" s="4" t="str">
        <f ca="1">IFERROR(IF($B530&lt;&gt;"",VLOOKUP(EY$421,TabelleK27BI,8,FALSE),""),"")</f>
        <v/>
      </c>
      <c r="EZ530" s="4" t="str">
        <f ca="1">IFERROR(IF($B530&lt;&gt;"",VLOOKUP(EZ$421,TabelleK27BI,8,FALSE),""),"")</f>
        <v/>
      </c>
      <c r="FA530" s="4" t="str">
        <f ca="1">IFERROR(IF($B530&lt;&gt;"",VLOOKUP(FA$421,TabelleK27BI,8,FALSE),""),"")</f>
        <v/>
      </c>
      <c r="FB530" s="4" t="str">
        <f ca="1">IFERROR(IF($B530&lt;&gt;"",VLOOKUP(FB$421,TabelleK27BI,8,FALSE),""),"")</f>
        <v/>
      </c>
      <c r="FC530" s="4" t="str">
        <f ca="1">IFERROR(IF($B530&lt;&gt;"",VLOOKUP(FC$421,TabelleK27BI,8,FALSE),""),"")</f>
        <v/>
      </c>
      <c r="FD530" s="4" t="str">
        <f ca="1">IFERROR(IF($B530&lt;&gt;"",VLOOKUP(FD$421,TabelleK27BI,8,FALSE),""),"")</f>
        <v/>
      </c>
      <c r="FE530" s="4" t="str">
        <f ca="1">IFERROR(IF($B530&lt;&gt;"",VLOOKUP(FE$421,TabelleK27BI,8,FALSE),""),"")</f>
        <v/>
      </c>
      <c r="FF530" s="4" t="str">
        <f ca="1">IFERROR(IF($B530&lt;&gt;"",VLOOKUP(FF$421,TabelleK27BI,8,FALSE),""),"")</f>
        <v/>
      </c>
      <c r="FG530" s="4" t="str">
        <f ca="1">IFERROR(IF($B530&lt;&gt;"",VLOOKUP(FG$421,TabelleK27BI,8,FALSE),""),"")</f>
        <v/>
      </c>
      <c r="FH530" s="4" t="str">
        <f ca="1">IFERROR(IF($B530&lt;&gt;"",VLOOKUP(FH$421,TabelleK27BI,8,FALSE),""),"")</f>
        <v/>
      </c>
      <c r="FI530" s="4" t="str">
        <f ca="1">IFERROR(IF($B530&lt;&gt;"",VLOOKUP(FI$421,TabelleK27BI,8,FALSE),""),"")</f>
        <v/>
      </c>
      <c r="FJ530" s="4" t="str">
        <f ca="1">IFERROR(IF($B530&lt;&gt;"",VLOOKUP(FJ$421,TabelleK27BI,8,FALSE),""),"")</f>
        <v/>
      </c>
      <c r="FK530" s="4" t="str">
        <f ca="1">IFERROR(IF($B530&lt;&gt;"",VLOOKUP(FK$421,TabelleK27BI,8,FALSE),""),"")</f>
        <v/>
      </c>
      <c r="FL530" s="4" t="str">
        <f ca="1">IFERROR(IF($B530&lt;&gt;"",VLOOKUP(FL$421,TabelleK27BI,8,FALSE),""),"")</f>
        <v/>
      </c>
      <c r="FM530" s="4" t="str">
        <f ca="1">IFERROR(IF($B530&lt;&gt;"",VLOOKUP(FM$421,TabelleK27BI,8,FALSE),""),"")</f>
        <v/>
      </c>
      <c r="FN530" s="4" t="str">
        <f ca="1">IFERROR(IF($B530&lt;&gt;"",VLOOKUP(FN$421,TabelleK27BI,8,FALSE),""),"")</f>
        <v/>
      </c>
      <c r="FO530" s="4" t="str">
        <f ca="1">IFERROR(IF($B530&lt;&gt;"",VLOOKUP(FO$421,TabelleK27BI,8,FALSE),""),"")</f>
        <v/>
      </c>
      <c r="FP530" s="4" t="str">
        <f ca="1">IFERROR(IF($B530&lt;&gt;"",VLOOKUP(FP$421,TabelleK27BI,8,FALSE),""),"")</f>
        <v/>
      </c>
      <c r="FQ530" s="4" t="str">
        <f ca="1">IFERROR(IF($B530&lt;&gt;"",VLOOKUP(FQ$421,TabelleK27BI,8,FALSE),""),"")</f>
        <v/>
      </c>
      <c r="FR530" s="4" t="str">
        <f ca="1">IFERROR(IF($B530&lt;&gt;"",VLOOKUP(FR$421,TabelleK27BI,8,FALSE),""),"")</f>
        <v/>
      </c>
      <c r="FS530" s="4" t="str">
        <f ca="1">IFERROR(IF($B530&lt;&gt;"",VLOOKUP(FS$421,TabelleK27BI,8,FALSE),""),"")</f>
        <v/>
      </c>
      <c r="FT530" s="4" t="str">
        <f ca="1">IFERROR(IF($B530&lt;&gt;"",VLOOKUP(FT$421,TabelleK27BI,8,FALSE),""),"")</f>
        <v/>
      </c>
      <c r="FU530" s="4" t="str">
        <f ca="1">IFERROR(IF($B530&lt;&gt;"",VLOOKUP(FU$421,TabelleK27BI,8,FALSE),""),"")</f>
        <v/>
      </c>
      <c r="FV530" s="4" t="str">
        <f ca="1">IFERROR(IF($B530&lt;&gt;"",VLOOKUP(FV$421,TabelleK27BI,8,FALSE),""),"")</f>
        <v/>
      </c>
      <c r="FW530" s="4" t="str">
        <f ca="1">IFERROR(IF($B530&lt;&gt;"",VLOOKUP(FW$421,TabelleK27BI,8,FALSE),""),"")</f>
        <v/>
      </c>
      <c r="FX530" s="4" t="str">
        <f ca="1">IFERROR(IF($B530&lt;&gt;"",VLOOKUP(FX$421,TabelleK27BI,8,FALSE),""),"")</f>
        <v/>
      </c>
      <c r="FY530" s="4" t="str">
        <f ca="1">IFERROR(IF($B530&lt;&gt;"",VLOOKUP(FY$421,TabelleK27BI,8,FALSE),""),"")</f>
        <v/>
      </c>
      <c r="FZ530" s="4" t="str">
        <f ca="1">IFERROR(IF($B530&lt;&gt;"",VLOOKUP(FZ$421,TabelleK27BI,8,FALSE),""),"")</f>
        <v/>
      </c>
      <c r="GA530" s="4" t="str">
        <f ca="1">IFERROR(IF($B530&lt;&gt;"",VLOOKUP(GA$421,TabelleK27BI,8,FALSE),""),"")</f>
        <v/>
      </c>
      <c r="GB530" s="4" t="str">
        <f ca="1">IFERROR(IF($B530&lt;&gt;"",VLOOKUP(GB$421,TabelleK27BI,8,FALSE),""),"")</f>
        <v/>
      </c>
      <c r="GC530" s="4" t="str">
        <f ca="1">IFERROR(IF($B530&lt;&gt;"",VLOOKUP(GC$421,TabelleK27BI,8,FALSE),""),"")</f>
        <v/>
      </c>
      <c r="GD530" s="4" t="str">
        <f ca="1">IFERROR(IF($B530&lt;&gt;"",VLOOKUP(GD$421,TabelleK27BI,8,FALSE),""),"")</f>
        <v/>
      </c>
      <c r="GE530" s="4" t="str">
        <f ca="1">IFERROR(IF($B530&lt;&gt;"",VLOOKUP(GE$421,TabelleK27BI,8,FALSE),""),"")</f>
        <v/>
      </c>
      <c r="GF530" s="4" t="str">
        <f ca="1">IFERROR(IF($B530&lt;&gt;"",VLOOKUP(GF$421,TabelleK27BI,8,FALSE),""),"")</f>
        <v/>
      </c>
      <c r="GG530" s="4" t="str">
        <f ca="1">IFERROR(IF($B530&lt;&gt;"",VLOOKUP(GG$421,TabelleK27BI,8,FALSE),""),"")</f>
        <v/>
      </c>
      <c r="GH530" s="4" t="str">
        <f ca="1">IFERROR(IF($B530&lt;&gt;"",VLOOKUP(GH$421,TabelleK27BI,8,FALSE),""),"")</f>
        <v/>
      </c>
      <c r="GI530" s="4" t="str">
        <f ca="1">IFERROR(IF($B530&lt;&gt;"",VLOOKUP(GI$421,TabelleK27BI,8,FALSE),""),"")</f>
        <v/>
      </c>
      <c r="GJ530" s="4" t="str">
        <f ca="1">IFERROR(IF($B530&lt;&gt;"",VLOOKUP(GJ$421,TabelleK27BI,8,FALSE),""),"")</f>
        <v/>
      </c>
      <c r="GK530" s="4" t="str">
        <f ca="1">IFERROR(IF($B530&lt;&gt;"",VLOOKUP(GK$421,TabelleK27BI,8,FALSE),""),"")</f>
        <v/>
      </c>
      <c r="GL530" s="4" t="str">
        <f ca="1">IFERROR(IF($B530&lt;&gt;"",VLOOKUP(GL$421,TabelleK27BI,8,FALSE),""),"")</f>
        <v/>
      </c>
      <c r="GM530" s="4" t="str">
        <f ca="1">IFERROR(IF($B530&lt;&gt;"",VLOOKUP(GM$421,TabelleK27BI,8,FALSE),""),"")</f>
        <v/>
      </c>
      <c r="GN530" s="4" t="str">
        <f ca="1">IFERROR(IF($B530&lt;&gt;"",VLOOKUP(GN$421,TabelleK27BI,8,FALSE),""),"")</f>
        <v/>
      </c>
      <c r="GO530" s="4" t="str">
        <f ca="1">IFERROR(IF($B530&lt;&gt;"",VLOOKUP(GO$421,TabelleK27BI,8,FALSE),""),"")</f>
        <v/>
      </c>
      <c r="GP530" s="4" t="str">
        <f ca="1">IFERROR(IF($B530&lt;&gt;"",VLOOKUP(GP$421,TabelleK27BI,8,FALSE),""),"")</f>
        <v/>
      </c>
      <c r="GQ530" s="4" t="str">
        <f ca="1">IFERROR(IF($B530&lt;&gt;"",VLOOKUP(GQ$421,TabelleK27BI,8,FALSE),""),"")</f>
        <v/>
      </c>
      <c r="GR530" s="4" t="str">
        <f ca="1">IFERROR(IF($B530&lt;&gt;"",VLOOKUP(GR$421,TabelleK27BI,8,FALSE),""),"")</f>
        <v/>
      </c>
      <c r="GS530" s="4" t="str">
        <f ca="1">IFERROR(IF($B530&lt;&gt;"",VLOOKUP(GS$421,TabelleK27BI,8,FALSE),""),"")</f>
        <v/>
      </c>
      <c r="GT530" s="4" t="str">
        <f ca="1">IFERROR(IF($B530&lt;&gt;"",VLOOKUP(GT$421,TabelleK27BI,8,FALSE),""),"")</f>
        <v/>
      </c>
      <c r="GU530" s="4" t="str">
        <f ca="1">IFERROR(IF($B530&lt;&gt;"",VLOOKUP(GU$421,TabelleK27BI,8,FALSE),""),"")</f>
        <v/>
      </c>
      <c r="GV530" s="4" t="str">
        <f ca="1">IFERROR(IF($B530&lt;&gt;"",VLOOKUP(GV$421,TabelleK27BI,8,FALSE),""),"")</f>
        <v/>
      </c>
      <c r="GW530" s="4" t="str">
        <f ca="1">IFERROR(IF($B530&lt;&gt;"",VLOOKUP(GW$421,TabelleK27BI,8,FALSE),""),"")</f>
        <v/>
      </c>
      <c r="GX530" s="4" t="str">
        <f ca="1">IFERROR(IF($B530&lt;&gt;"",VLOOKUP(GX$421,TabelleK27BI,8,FALSE),""),"")</f>
        <v/>
      </c>
      <c r="GY530" s="4" t="str">
        <f ca="1">IFERROR(IF($B530&lt;&gt;"",VLOOKUP(GY$421,TabelleK27BI,8,FALSE),""),"")</f>
        <v/>
      </c>
      <c r="GZ530" s="4" t="str">
        <f ca="1">IFERROR(IF($B530&lt;&gt;"",VLOOKUP(GZ$421,TabelleK27BI,8,FALSE),""),"")</f>
        <v/>
      </c>
      <c r="HA530" s="4" t="str">
        <f ca="1">IFERROR(IF($B530&lt;&gt;"",VLOOKUP(HA$421,TabelleK27BI,8,FALSE),""),"")</f>
        <v/>
      </c>
      <c r="HB530" s="4" t="str">
        <f ca="1">IFERROR(IF($B530&lt;&gt;"",VLOOKUP(HB$421,TabelleK27BI,8,FALSE),""),"")</f>
        <v/>
      </c>
      <c r="HC530" s="4" t="str">
        <f ca="1">IFERROR(IF($B530&lt;&gt;"",VLOOKUP(HC$421,TabelleK27BI,8,FALSE),""),"")</f>
        <v/>
      </c>
      <c r="HD530" s="4" t="str">
        <f ca="1">IFERROR(IF($B530&lt;&gt;"",VLOOKUP(HD$421,TabelleK27BI,8,FALSE),""),"")</f>
        <v/>
      </c>
      <c r="HE530" s="4" t="str">
        <f ca="1">IFERROR(IF($B530&lt;&gt;"",VLOOKUP(HE$421,TabelleK27BI,8,FALSE),""),"")</f>
        <v/>
      </c>
      <c r="HF530" s="4" t="str">
        <f ca="1">IFERROR(IF($B530&lt;&gt;"",VLOOKUP(HF$421,TabelleK27BI,8,FALSE),""),"")</f>
        <v/>
      </c>
      <c r="HG530" s="4" t="str">
        <f ca="1">IFERROR(IF($B530&lt;&gt;"",VLOOKUP(HG$421,TabelleK27BI,8,FALSE),""),"")</f>
        <v/>
      </c>
      <c r="HH530" s="4" t="str">
        <f ca="1">IFERROR(IF($B530&lt;&gt;"",VLOOKUP(HH$421,TabelleK27BI,8,FALSE),""),"")</f>
        <v/>
      </c>
      <c r="HI530" s="4" t="str">
        <f ca="1">IFERROR(IF($B530&lt;&gt;"",VLOOKUP(HI$421,TabelleK27BI,8,FALSE),""),"")</f>
        <v/>
      </c>
      <c r="HJ530" s="4" t="str">
        <f ca="1">IFERROR(IF($B530&lt;&gt;"",VLOOKUP(HJ$421,TabelleK27BI,8,FALSE),""),"")</f>
        <v/>
      </c>
      <c r="HK530" s="4" t="str">
        <f ca="1">IFERROR(IF($B530&lt;&gt;"",VLOOKUP(HK$421,TabelleK27BI,8,FALSE),""),"")</f>
        <v/>
      </c>
      <c r="HL530" s="4" t="str">
        <f ca="1">IFERROR(IF($B530&lt;&gt;"",VLOOKUP(HL$421,TabelleK27BI,8,FALSE),""),"")</f>
        <v/>
      </c>
      <c r="HM530" s="4" t="str">
        <f ca="1">IFERROR(IF($B530&lt;&gt;"",VLOOKUP(HM$421,TabelleK27BI,8,FALSE),""),"")</f>
        <v/>
      </c>
      <c r="HN530" s="4" t="str">
        <f ca="1">IFERROR(IF($B530&lt;&gt;"",VLOOKUP(HN$421,TabelleK27BI,8,FALSE),""),"")</f>
        <v/>
      </c>
      <c r="HO530" s="4" t="str">
        <f ca="1">IFERROR(IF($B530&lt;&gt;"",VLOOKUP(HO$421,TabelleK27BI,8,FALSE),""),"")</f>
        <v/>
      </c>
      <c r="HP530" s="4" t="str">
        <f ca="1">IFERROR(IF($B530&lt;&gt;"",VLOOKUP(HP$421,TabelleK27BI,8,FALSE),""),"")</f>
        <v/>
      </c>
      <c r="HQ530" s="4" t="str">
        <f ca="1">IFERROR(IF($B530&lt;&gt;"",VLOOKUP(HQ$421,TabelleK27BI,8,FALSE),""),"")</f>
        <v/>
      </c>
      <c r="HR530" s="4" t="str">
        <f ca="1">IFERROR(IF($B530&lt;&gt;"",VLOOKUP(HR$421,TabelleK27BI,8,FALSE),""),"")</f>
        <v/>
      </c>
      <c r="HS530" s="4" t="str">
        <f ca="1">IFERROR(IF($B530&lt;&gt;"",VLOOKUP(HS$421,TabelleK27BI,8,FALSE),""),"")</f>
        <v/>
      </c>
      <c r="HT530" s="4" t="str">
        <f ca="1">IFERROR(IF($B530&lt;&gt;"",VLOOKUP(HT$421,TabelleK27BI,8,FALSE),""),"")</f>
        <v/>
      </c>
      <c r="HU530" s="4" t="str">
        <f ca="1">IFERROR(IF($B530&lt;&gt;"",VLOOKUP(HU$421,TabelleK27BI,8,FALSE),""),"")</f>
        <v/>
      </c>
      <c r="HV530" s="4" t="str">
        <f ca="1">IFERROR(IF($B530&lt;&gt;"",VLOOKUP(HV$421,TabelleK27BI,8,FALSE),""),"")</f>
        <v/>
      </c>
      <c r="HW530" s="4" t="str">
        <f ca="1">IFERROR(IF($B530&lt;&gt;"",VLOOKUP(HW$421,TabelleK27BI,8,FALSE),""),"")</f>
        <v/>
      </c>
      <c r="HX530" s="4" t="str">
        <f ca="1">IFERROR(IF($B530&lt;&gt;"",VLOOKUP(HX$421,TabelleK27BI,8,FALSE),""),"")</f>
        <v/>
      </c>
      <c r="HY530" s="4" t="str">
        <f ca="1">IFERROR(IF($B530&lt;&gt;"",VLOOKUP(HY$421,TabelleK27BI,8,FALSE),""),"")</f>
        <v/>
      </c>
      <c r="HZ530" s="4" t="str">
        <f ca="1">IFERROR(IF($B530&lt;&gt;"",VLOOKUP(HZ$421,TabelleK27BI,8,FALSE),""),"")</f>
        <v/>
      </c>
      <c r="IA530" s="4" t="str">
        <f ca="1">IFERROR(IF($B530&lt;&gt;"",VLOOKUP(IA$421,TabelleK27BI,8,FALSE),""),"")</f>
        <v/>
      </c>
      <c r="IB530" s="4" t="str">
        <f ca="1">IFERROR(IF($B530&lt;&gt;"",VLOOKUP(IB$421,TabelleK27BI,8,FALSE),""),"")</f>
        <v/>
      </c>
      <c r="IC530" s="4" t="str">
        <f ca="1">IFERROR(IF($B530&lt;&gt;"",VLOOKUP(IC$421,TabelleK27BI,8,FALSE),""),"")</f>
        <v/>
      </c>
      <c r="ID530" s="4" t="str">
        <f ca="1">IFERROR(IF($B530&lt;&gt;"",VLOOKUP(ID$421,TabelleK27BI,8,FALSE),""),"")</f>
        <v/>
      </c>
      <c r="IE530" s="4" t="str">
        <f ca="1">IFERROR(IF($B530&lt;&gt;"",VLOOKUP(IE$421,TabelleK27BI,8,FALSE),""),"")</f>
        <v/>
      </c>
      <c r="IF530" s="4" t="str">
        <f ca="1">IFERROR(IF($B530&lt;&gt;"",VLOOKUP(IF$421,TabelleK27BI,8,FALSE),""),"")</f>
        <v/>
      </c>
      <c r="IG530" s="4" t="str">
        <f ca="1">IFERROR(IF($B530&lt;&gt;"",VLOOKUP(IG$421,TabelleK27BI,8,FALSE),""),"")</f>
        <v/>
      </c>
      <c r="IH530" s="4" t="str">
        <f ca="1">IFERROR(IF($B530&lt;&gt;"",VLOOKUP(IH$421,TabelleK27BI,8,FALSE),""),"")</f>
        <v/>
      </c>
      <c r="II530" s="4" t="str">
        <f ca="1">IFERROR(IF($B530&lt;&gt;"",VLOOKUP(II$421,TabelleK27BI,8,FALSE),""),"")</f>
        <v/>
      </c>
      <c r="IJ530" s="4" t="str">
        <f ca="1">IFERROR(IF($B530&lt;&gt;"",VLOOKUP(IJ$421,TabelleK27BI,8,FALSE),""),"")</f>
        <v/>
      </c>
      <c r="IK530" s="4" t="str">
        <f ca="1">IFERROR(IF($B530&lt;&gt;"",VLOOKUP(IK$421,TabelleK27BI,8,FALSE),""),"")</f>
        <v/>
      </c>
      <c r="IL530" s="4" t="str">
        <f ca="1">IFERROR(IF($B530&lt;&gt;"",VLOOKUP(IL$421,TabelleK27BI,8,FALSE),""),"")</f>
        <v/>
      </c>
      <c r="IM530" s="4" t="str">
        <f ca="1">IFERROR(IF($B530&lt;&gt;"",VLOOKUP(IM$421,TabelleK27BI,8,FALSE),""),"")</f>
        <v/>
      </c>
      <c r="IN530" s="4" t="str">
        <f ca="1">IFERROR(IF($B530&lt;&gt;"",VLOOKUP(IN$421,TabelleK27BI,8,FALSE),""),"")</f>
        <v/>
      </c>
      <c r="IO530" s="4" t="str">
        <f ca="1">IFERROR(IF($B530&lt;&gt;"",VLOOKUP(IO$421,TabelleK27BI,8,FALSE),""),"")</f>
        <v/>
      </c>
      <c r="IP530" s="4" t="str">
        <f ca="1">IFERROR(IF($B530&lt;&gt;"",VLOOKUP(IP$421,TabelleK27BI,8,FALSE),""),"")</f>
        <v/>
      </c>
      <c r="IQ530" s="4" t="str">
        <f ca="1">IFERROR(IF($B530&lt;&gt;"",VLOOKUP(IQ$421,TabelleK27BI,8,FALSE),""),"")</f>
        <v/>
      </c>
      <c r="IR530" s="4" t="str">
        <f ca="1">IFERROR(IF($B530&lt;&gt;"",VLOOKUP(IR$421,TabelleK27BI,8,FALSE),""),"")</f>
        <v/>
      </c>
      <c r="IS530" s="4" t="str">
        <f ca="1">IFERROR(IF($B530&lt;&gt;"",VLOOKUP(IS$421,TabelleK27BI,8,FALSE),""),"")</f>
        <v/>
      </c>
      <c r="IT530" s="4" t="str">
        <f ca="1">IFERROR(IF($B530&lt;&gt;"",VLOOKUP(IT$421,TabelleK27BI,8,FALSE),""),"")</f>
        <v/>
      </c>
      <c r="IU530" s="4" t="str">
        <f ca="1">IFERROR(IF($B530&lt;&gt;"",VLOOKUP(IU$421,TabelleK27BI,8,FALSE),""),"")</f>
        <v/>
      </c>
      <c r="IV530" s="4" t="str">
        <f ca="1">IFERROR(IF($B530&lt;&gt;"",VLOOKUP(IV$421,TabelleK27BI,8,FALSE),""),"")</f>
        <v/>
      </c>
      <c r="IW530" s="4" t="str">
        <f ca="1">IFERROR(IF($B530&lt;&gt;"",VLOOKUP(IW$421,TabelleK27BI,8,FALSE),""),"")</f>
        <v/>
      </c>
      <c r="IX530" s="4" t="str">
        <f ca="1">IFERROR(IF($B530&lt;&gt;"",VLOOKUP(IX$421,TabelleK27BI,8,FALSE),""),"")</f>
        <v/>
      </c>
      <c r="IY530" s="4" t="str">
        <f ca="1">IFERROR(IF($B530&lt;&gt;"",VLOOKUP(IY$421,TabelleK27BI,8,FALSE),""),"")</f>
        <v/>
      </c>
      <c r="IZ530" s="4" t="str">
        <f ca="1">IFERROR(IF($B530&lt;&gt;"",VLOOKUP(IZ$421,TabelleK27BI,8,FALSE),""),"")</f>
        <v/>
      </c>
      <c r="JA530" s="4" t="str">
        <f ca="1">IFERROR(IF($B530&lt;&gt;"",VLOOKUP(JA$421,TabelleK27BI,8,FALSE),""),"")</f>
        <v/>
      </c>
      <c r="JB530" s="4" t="str">
        <f ca="1">IFERROR(IF($B530&lt;&gt;"",VLOOKUP(JB$421,TabelleK27BI,8,FALSE),""),"")</f>
        <v/>
      </c>
      <c r="JC530" s="4" t="str">
        <f ca="1">IFERROR(IF($B530&lt;&gt;"",VLOOKUP(JC$421,TabelleK27BI,8,FALSE),""),"")</f>
        <v/>
      </c>
      <c r="JD530" s="4" t="str">
        <f ca="1">IFERROR(IF($B530&lt;&gt;"",VLOOKUP(JD$421,TabelleK27BI,8,FALSE),""),"")</f>
        <v/>
      </c>
      <c r="JE530" s="4" t="str">
        <f ca="1">IFERROR(IF($B530&lt;&gt;"",VLOOKUP(JE$421,TabelleK27BI,8,FALSE),""),"")</f>
        <v/>
      </c>
      <c r="JF530" s="4" t="str">
        <f ca="1">IFERROR(IF($B530&lt;&gt;"",VLOOKUP(JF$421,TabelleK27BI,8,FALSE),""),"")</f>
        <v/>
      </c>
      <c r="JG530" s="4" t="str">
        <f ca="1">IFERROR(IF($B530&lt;&gt;"",VLOOKUP(JG$421,TabelleK27BI,8,FALSE),""),"")</f>
        <v/>
      </c>
      <c r="JH530" s="4" t="str">
        <f ca="1">IFERROR(IF($B530&lt;&gt;"",VLOOKUP(JH$421,TabelleK27BI,8,FALSE),""),"")</f>
        <v/>
      </c>
      <c r="JI530" s="4" t="str">
        <f ca="1">IFERROR(IF($B530&lt;&gt;"",VLOOKUP(JI$421,TabelleK27BI,8,FALSE),""),"")</f>
        <v/>
      </c>
      <c r="JJ530" s="4" t="str">
        <f ca="1">IFERROR(IF($B530&lt;&gt;"",VLOOKUP(JJ$421,TabelleK27BI,8,FALSE),""),"")</f>
        <v/>
      </c>
      <c r="JK530" s="4" t="str">
        <f ca="1">IFERROR(IF($B530&lt;&gt;"",VLOOKUP(JK$421,TabelleK27BI,8,FALSE),""),"")</f>
        <v/>
      </c>
      <c r="JL530" s="4" t="str">
        <f ca="1">IFERROR(IF($B530&lt;&gt;"",VLOOKUP(JL$421,TabelleK27BI,8,FALSE),""),"")</f>
        <v/>
      </c>
      <c r="JM530" s="4" t="str">
        <f ca="1">IFERROR(IF($B530&lt;&gt;"",VLOOKUP(JM$421,TabelleK27BI,8,FALSE),""),"")</f>
        <v/>
      </c>
      <c r="JN530" s="4" t="str">
        <f ca="1">IFERROR(IF($B530&lt;&gt;"",VLOOKUP(JN$421,TabelleK27BI,8,FALSE),""),"")</f>
        <v/>
      </c>
      <c r="JO530" s="4" t="str">
        <f ca="1">IFERROR(IF($B530&lt;&gt;"",VLOOKUP(JO$421,TabelleK27BI,8,FALSE),""),"")</f>
        <v/>
      </c>
      <c r="JP530" s="4" t="str">
        <f ca="1">IFERROR(IF($B530&lt;&gt;"",VLOOKUP(JP$421,TabelleK27BI,8,FALSE),""),"")</f>
        <v/>
      </c>
      <c r="JQ530" s="4" t="str">
        <f ca="1">IFERROR(IF($B530&lt;&gt;"",VLOOKUP(JQ$421,TabelleK27BI,8,FALSE),""),"")</f>
        <v/>
      </c>
      <c r="JR530" s="4" t="str">
        <f ca="1">IFERROR(IF($B530&lt;&gt;"",VLOOKUP(JR$421,TabelleK27BI,8,FALSE),""),"")</f>
        <v/>
      </c>
      <c r="JS530" s="4" t="str">
        <f ca="1">IFERROR(IF($B530&lt;&gt;"",VLOOKUP(JS$421,TabelleK27BI,8,FALSE),""),"")</f>
        <v/>
      </c>
      <c r="JT530" s="4" t="str">
        <f ca="1">IFERROR(IF($B530&lt;&gt;"",VLOOKUP(JT$421,TabelleK27BI,8,FALSE),""),"")</f>
        <v/>
      </c>
      <c r="JU530" s="4" t="str">
        <f ca="1">IFERROR(IF($B530&lt;&gt;"",VLOOKUP(JU$421,TabelleK27BI,8,FALSE),""),"")</f>
        <v/>
      </c>
      <c r="JV530" s="4" t="str">
        <f ca="1">IFERROR(IF($B530&lt;&gt;"",VLOOKUP(JV$421,TabelleK27BI,8,FALSE),""),"")</f>
        <v/>
      </c>
      <c r="JW530" s="4" t="str">
        <f ca="1">IFERROR(IF($B530&lt;&gt;"",VLOOKUP(JW$421,TabelleK27BI,8,FALSE),""),"")</f>
        <v/>
      </c>
      <c r="JX530" s="4" t="str">
        <f ca="1">IFERROR(IF($B530&lt;&gt;"",VLOOKUP(JX$421,TabelleK27BI,8,FALSE),""),"")</f>
        <v/>
      </c>
      <c r="JY530" s="4" t="str">
        <f ca="1">IFERROR(IF($B530&lt;&gt;"",VLOOKUP(JY$421,TabelleK27BI,8,FALSE),""),"")</f>
        <v/>
      </c>
      <c r="JZ530" s="4" t="str">
        <f ca="1">IFERROR(IF($B530&lt;&gt;"",VLOOKUP(JZ$421,TabelleK27BI,8,FALSE),""),"")</f>
        <v/>
      </c>
      <c r="KA530" s="4" t="str">
        <f ca="1">IFERROR(IF($B530&lt;&gt;"",VLOOKUP(KA$421,TabelleK27BI,8,FALSE),""),"")</f>
        <v/>
      </c>
      <c r="KB530" s="4" t="str">
        <f ca="1">IFERROR(IF($B530&lt;&gt;"",VLOOKUP(KB$421,TabelleK27BI,8,FALSE),""),"")</f>
        <v/>
      </c>
      <c r="KC530" s="4" t="str">
        <f ca="1">IFERROR(IF($B530&lt;&gt;"",VLOOKUP(KC$421,TabelleK27BI,8,FALSE),""),"")</f>
        <v/>
      </c>
      <c r="KD530" s="4" t="str">
        <f ca="1">IFERROR(IF($B530&lt;&gt;"",VLOOKUP(KD$421,TabelleK27BI,8,FALSE),""),"")</f>
        <v/>
      </c>
      <c r="KE530" s="4" t="str">
        <f ca="1">IFERROR(IF($B530&lt;&gt;"",VLOOKUP(KE$421,TabelleK27BI,8,FALSE),""),"")</f>
        <v/>
      </c>
      <c r="KF530" s="4" t="str">
        <f ca="1">IFERROR(IF($B530&lt;&gt;"",VLOOKUP(KF$421,TabelleK27BI,8,FALSE),""),"")</f>
        <v/>
      </c>
      <c r="KG530" s="4" t="str">
        <f ca="1">IFERROR(IF($B530&lt;&gt;"",VLOOKUP(KG$421,TabelleK27BI,8,FALSE),""),"")</f>
        <v/>
      </c>
      <c r="KH530" s="4" t="str">
        <f ca="1">IFERROR(IF($B530&lt;&gt;"",VLOOKUP(KH$421,TabelleK27BI,8,FALSE),""),"")</f>
        <v/>
      </c>
      <c r="KI530" s="4" t="str">
        <f ca="1">IFERROR(IF($B530&lt;&gt;"",VLOOKUP(KI$421,TabelleK27BI,8,FALSE),""),"")</f>
        <v/>
      </c>
      <c r="KJ530" s="4" t="str">
        <f ca="1">IFERROR(IF($B530&lt;&gt;"",VLOOKUP(KJ$421,TabelleK27BI,8,FALSE),""),"")</f>
        <v/>
      </c>
      <c r="KK530" s="4" t="str">
        <f ca="1">IFERROR(IF($B530&lt;&gt;"",VLOOKUP(KK$421,TabelleK27BI,8,FALSE),""),"")</f>
        <v/>
      </c>
      <c r="KL530" s="4" t="str">
        <f ca="1">IFERROR(IF($B530&lt;&gt;"",VLOOKUP(KL$421,TabelleK27BI,8,FALSE),""),"")</f>
        <v/>
      </c>
      <c r="KM530" s="4" t="str">
        <f ca="1">IFERROR(IF($B530&lt;&gt;"",VLOOKUP(KM$421,TabelleK27BI,8,FALSE),""),"")</f>
        <v/>
      </c>
      <c r="KN530" s="4" t="str">
        <f ca="1">IFERROR(IF($B530&lt;&gt;"",VLOOKUP(KN$421,TabelleK27BI,8,FALSE),""),"")</f>
        <v/>
      </c>
      <c r="KO530" s="4" t="str">
        <f ca="1">IFERROR(IF($B530&lt;&gt;"",VLOOKUP(KO$421,TabelleK27BI,8,FALSE),""),"")</f>
        <v/>
      </c>
      <c r="KP530" s="4" t="str">
        <f ca="1">IFERROR(IF($B530&lt;&gt;"",VLOOKUP(KP$421,TabelleK27BI,8,FALSE),""),"")</f>
        <v/>
      </c>
      <c r="KQ530" s="4" t="str">
        <f ca="1">IFERROR(IF($B530&lt;&gt;"",VLOOKUP(KQ$421,TabelleK27BI,8,FALSE),""),"")</f>
        <v/>
      </c>
      <c r="KR530" s="4" t="str">
        <f>IFERROR(VLOOKUP($KR$421,TabelleK27BI,8,FALSE),"")</f>
        <v/>
      </c>
      <c r="KS530" s="4" t="str">
        <f>IFERROR(VLOOKUP($KS$421,TabelleK27BI,8,FALSE),"")</f>
        <v/>
      </c>
    </row>
    <row r="531" spans="2:305" ht="12.75" hidden="1" customHeight="1" x14ac:dyDescent="0.2">
      <c r="B531" s="138" t="str">
        <f t="shared" ca="1" si="215"/>
        <v/>
      </c>
      <c r="C531" s="4" t="str">
        <f ca="1">IFERROR(IF($B531&lt;&gt;"",VLOOKUP(C$421,TabelleK28BI,8,FALSE),""),"")</f>
        <v/>
      </c>
      <c r="D531" s="4" t="str">
        <f ca="1">IFERROR(IF($B531&lt;&gt;"",VLOOKUP(D$421,TabelleK28BI,8,FALSE),""),"")</f>
        <v/>
      </c>
      <c r="E531" s="4" t="str">
        <f ca="1">IFERROR(IF($B531&lt;&gt;"",VLOOKUP(E$421,TabelleK28BI,8,FALSE),""),"")</f>
        <v/>
      </c>
      <c r="F531" s="4" t="str">
        <f ca="1">IFERROR(IF($B531&lt;&gt;"",VLOOKUP(F$421,TabelleK28BI,8,FALSE),""),"")</f>
        <v/>
      </c>
      <c r="G531" s="4" t="str">
        <f ca="1">IFERROR(IF($B531&lt;&gt;"",VLOOKUP(G$421,TabelleK28BI,8,FALSE),""),"")</f>
        <v/>
      </c>
      <c r="H531" s="4" t="str">
        <f ca="1">IFERROR(IF($B531&lt;&gt;"",VLOOKUP(H$421,TabelleK28BI,8,FALSE),""),"")</f>
        <v/>
      </c>
      <c r="I531" s="4" t="str">
        <f ca="1">IFERROR(IF($B531&lt;&gt;"",VLOOKUP(I$421,TabelleK28BI,8,FALSE),""),"")</f>
        <v/>
      </c>
      <c r="J531" s="4" t="str">
        <f ca="1">IFERROR(IF($B531&lt;&gt;"",VLOOKUP(J$421,TabelleK28BI,8,FALSE),""),"")</f>
        <v/>
      </c>
      <c r="K531" s="4" t="str">
        <f ca="1">IFERROR(IF($B531&lt;&gt;"",VLOOKUP(K$421,TabelleK28BI,8,FALSE),""),"")</f>
        <v/>
      </c>
      <c r="L531" s="4" t="str">
        <f ca="1">IFERROR(IF($B531&lt;&gt;"",VLOOKUP(L$421,TabelleK28BI,8,FALSE),""),"")</f>
        <v/>
      </c>
      <c r="M531" s="4" t="str">
        <f ca="1">IFERROR(IF($B531&lt;&gt;"",VLOOKUP(M$421,TabelleK28BI,8,FALSE),""),"")</f>
        <v/>
      </c>
      <c r="N531" s="4" t="str">
        <f ca="1">IFERROR(IF($B531&lt;&gt;"",VLOOKUP(N$421,TabelleK28BI,8,FALSE),""),"")</f>
        <v/>
      </c>
      <c r="O531" s="4" t="str">
        <f ca="1">IFERROR(IF($B531&lt;&gt;"",VLOOKUP(O$421,TabelleK28BI,8,FALSE),""),"")</f>
        <v/>
      </c>
      <c r="P531" s="4" t="str">
        <f ca="1">IFERROR(IF($B531&lt;&gt;"",VLOOKUP(P$421,TabelleK28BI,8,FALSE),""),"")</f>
        <v/>
      </c>
      <c r="Q531" s="4" t="str">
        <f ca="1">IFERROR(IF($B531&lt;&gt;"",VLOOKUP(Q$421,TabelleK28BI,8,FALSE),""),"")</f>
        <v/>
      </c>
      <c r="R531" s="4" t="str">
        <f ca="1">IFERROR(IF($B531&lt;&gt;"",VLOOKUP(R$421,TabelleK28BI,8,FALSE),""),"")</f>
        <v/>
      </c>
      <c r="S531" s="4" t="str">
        <f ca="1">IFERROR(IF($B531&lt;&gt;"",VLOOKUP(S$421,TabelleK28BI,8,FALSE),""),"")</f>
        <v/>
      </c>
      <c r="T531" s="4" t="str">
        <f ca="1">IFERROR(IF($B531&lt;&gt;"",VLOOKUP(T$421,TabelleK28BI,8,FALSE),""),"")</f>
        <v/>
      </c>
      <c r="U531" s="4" t="str">
        <f ca="1">IFERROR(IF($B531&lt;&gt;"",VLOOKUP(U$421,TabelleK28BI,8,FALSE),""),"")</f>
        <v/>
      </c>
      <c r="V531" s="4" t="str">
        <f ca="1">IFERROR(IF($B531&lt;&gt;"",VLOOKUP(V$421,TabelleK28BI,8,FALSE),""),"")</f>
        <v/>
      </c>
      <c r="W531" s="4" t="str">
        <f ca="1">IFERROR(IF($B531&lt;&gt;"",VLOOKUP(W$421,TabelleK28BI,8,FALSE),""),"")</f>
        <v/>
      </c>
      <c r="X531" s="4" t="str">
        <f ca="1">IFERROR(IF($B531&lt;&gt;"",VLOOKUP(X$421,TabelleK28BI,8,FALSE),""),"")</f>
        <v/>
      </c>
      <c r="Y531" s="4" t="str">
        <f ca="1">IFERROR(IF($B531&lt;&gt;"",VLOOKUP(Y$421,TabelleK28BI,8,FALSE),""),"")</f>
        <v/>
      </c>
      <c r="Z531" s="4" t="str">
        <f ca="1">IFERROR(IF($B531&lt;&gt;"",VLOOKUP(Z$421,TabelleK28BI,8,FALSE),""),"")</f>
        <v/>
      </c>
      <c r="AA531" s="4" t="str">
        <f ca="1">IFERROR(IF($B531&lt;&gt;"",VLOOKUP(AA$421,TabelleK28BI,8,FALSE),""),"")</f>
        <v/>
      </c>
      <c r="AB531" s="4" t="str">
        <f ca="1">IFERROR(IF($B531&lt;&gt;"",VLOOKUP(AB$421,TabelleK28BI,8,FALSE),""),"")</f>
        <v/>
      </c>
      <c r="AC531" s="4" t="str">
        <f ca="1">IFERROR(IF($B531&lt;&gt;"",VLOOKUP(AC$421,TabelleK28BI,8,FALSE),""),"")</f>
        <v/>
      </c>
      <c r="AD531" s="4" t="str">
        <f ca="1">IFERROR(IF($B531&lt;&gt;"",VLOOKUP(AD$421,TabelleK28BI,8,FALSE),""),"")</f>
        <v/>
      </c>
      <c r="AE531" s="4" t="str">
        <f ca="1">IFERROR(IF($B531&lt;&gt;"",VLOOKUP(AE$421,TabelleK28BI,8,FALSE),""),"")</f>
        <v/>
      </c>
      <c r="AF531" s="4" t="str">
        <f ca="1">IFERROR(IF($B531&lt;&gt;"",VLOOKUP(AF$421,TabelleK28BI,8,FALSE),""),"")</f>
        <v/>
      </c>
      <c r="AG531" s="4" t="str">
        <f ca="1">IFERROR(IF($B531&lt;&gt;"",VLOOKUP(AG$421,TabelleK28BI,8,FALSE),""),"")</f>
        <v/>
      </c>
      <c r="AH531" s="4" t="str">
        <f ca="1">IFERROR(IF($B531&lt;&gt;"",VLOOKUP(AH$421,TabelleK28BI,8,FALSE),""),"")</f>
        <v/>
      </c>
      <c r="AI531" s="4" t="str">
        <f ca="1">IFERROR(IF($B531&lt;&gt;"",VLOOKUP(AI$421,TabelleK28BI,8,FALSE),""),"")</f>
        <v/>
      </c>
      <c r="AJ531" s="4" t="str">
        <f ca="1">IFERROR(IF($B531&lt;&gt;"",VLOOKUP(AJ$421,TabelleK28BI,8,FALSE),""),"")</f>
        <v/>
      </c>
      <c r="AK531" s="4" t="str">
        <f ca="1">IFERROR(IF($B531&lt;&gt;"",VLOOKUP(AK$421,TabelleK28BI,8,FALSE),""),"")</f>
        <v/>
      </c>
      <c r="AL531" s="4" t="str">
        <f ca="1">IFERROR(IF($B531&lt;&gt;"",VLOOKUP(AL$421,TabelleK28BI,8,FALSE),""),"")</f>
        <v/>
      </c>
      <c r="AM531" s="4" t="str">
        <f ca="1">IFERROR(IF($B531&lt;&gt;"",VLOOKUP(AM$421,TabelleK28BI,8,FALSE),""),"")</f>
        <v/>
      </c>
      <c r="AN531" s="4" t="str">
        <f ca="1">IFERROR(IF($B531&lt;&gt;"",VLOOKUP(AN$421,TabelleK28BI,8,FALSE),""),"")</f>
        <v/>
      </c>
      <c r="AO531" s="4" t="str">
        <f ca="1">IFERROR(IF($B531&lt;&gt;"",VLOOKUP(AO$421,TabelleK28BI,8,FALSE),""),"")</f>
        <v/>
      </c>
      <c r="AP531" s="4" t="str">
        <f ca="1">IFERROR(IF($B531&lt;&gt;"",VLOOKUP(AP$421,TabelleK28BI,8,FALSE),""),"")</f>
        <v/>
      </c>
      <c r="AQ531" s="4" t="str">
        <f ca="1">IFERROR(IF($B531&lt;&gt;"",VLOOKUP(AQ$421,TabelleK28BI,8,FALSE),""),"")</f>
        <v/>
      </c>
      <c r="AR531" s="4" t="str">
        <f ca="1">IFERROR(IF($B531&lt;&gt;"",VLOOKUP(AR$421,TabelleK28BI,8,FALSE),""),"")</f>
        <v/>
      </c>
      <c r="AS531" s="4" t="str">
        <f ca="1">IFERROR(IF($B531&lt;&gt;"",VLOOKUP(AS$421,TabelleK28BI,8,FALSE),""),"")</f>
        <v/>
      </c>
      <c r="AT531" s="4" t="str">
        <f ca="1">IFERROR(IF($B531&lt;&gt;"",VLOOKUP(AT$421,TabelleK28BI,8,FALSE),""),"")</f>
        <v/>
      </c>
      <c r="AU531" s="4" t="str">
        <f ca="1">IFERROR(IF($B531&lt;&gt;"",VLOOKUP(AU$421,TabelleK28BI,8,FALSE),""),"")</f>
        <v/>
      </c>
      <c r="AV531" s="4" t="str">
        <f ca="1">IFERROR(IF($B531&lt;&gt;"",VLOOKUP(AV$421,TabelleK28BI,8,FALSE),""),"")</f>
        <v/>
      </c>
      <c r="AW531" s="4" t="str">
        <f ca="1">IFERROR(IF($B531&lt;&gt;"",VLOOKUP(AW$421,TabelleK28BI,8,FALSE),""),"")</f>
        <v/>
      </c>
      <c r="AX531" s="4" t="str">
        <f ca="1">IFERROR(IF($B531&lt;&gt;"",VLOOKUP(AX$421,TabelleK28BI,8,FALSE),""),"")</f>
        <v/>
      </c>
      <c r="AY531" s="4" t="str">
        <f ca="1">IFERROR(IF($B531&lt;&gt;"",VLOOKUP(AY$421,TabelleK28BI,8,FALSE),""),"")</f>
        <v/>
      </c>
      <c r="AZ531" s="4" t="str">
        <f ca="1">IFERROR(IF($B531&lt;&gt;"",VLOOKUP(AZ$421,TabelleK28BI,8,FALSE),""),"")</f>
        <v/>
      </c>
      <c r="BA531" s="4" t="str">
        <f ca="1">IFERROR(IF($B531&lt;&gt;"",VLOOKUP(BA$421,TabelleK28BI,8,FALSE),""),"")</f>
        <v/>
      </c>
      <c r="BB531" s="4" t="str">
        <f ca="1">IFERROR(IF($B531&lt;&gt;"",VLOOKUP(BB$421,TabelleK28BI,8,FALSE),""),"")</f>
        <v/>
      </c>
      <c r="BC531" s="4" t="str">
        <f ca="1">IFERROR(IF($B531&lt;&gt;"",VLOOKUP(BC$421,TabelleK28BI,8,FALSE),""),"")</f>
        <v/>
      </c>
      <c r="BD531" s="4" t="str">
        <f ca="1">IFERROR(IF($B531&lt;&gt;"",VLOOKUP(BD$421,TabelleK28BI,8,FALSE),""),"")</f>
        <v/>
      </c>
      <c r="BE531" s="4" t="str">
        <f ca="1">IFERROR(IF($B531&lt;&gt;"",VLOOKUP(BE$421,TabelleK28BI,8,FALSE),""),"")</f>
        <v/>
      </c>
      <c r="BF531" s="4" t="str">
        <f ca="1">IFERROR(IF($B531&lt;&gt;"",VLOOKUP(BF$421,TabelleK28BI,8,FALSE),""),"")</f>
        <v/>
      </c>
      <c r="BG531" s="4" t="str">
        <f ca="1">IFERROR(IF($B531&lt;&gt;"",VLOOKUP(BG$421,TabelleK28BI,8,FALSE),""),"")</f>
        <v/>
      </c>
      <c r="BH531" s="4" t="str">
        <f ca="1">IFERROR(IF($B531&lt;&gt;"",VLOOKUP(BH$421,TabelleK28BI,8,FALSE),""),"")</f>
        <v/>
      </c>
      <c r="BI531" s="4" t="str">
        <f ca="1">IFERROR(IF($B531&lt;&gt;"",VLOOKUP(BI$421,TabelleK28BI,8,FALSE),""),"")</f>
        <v/>
      </c>
      <c r="BJ531" s="4" t="str">
        <f ca="1">IFERROR(IF($B531&lt;&gt;"",VLOOKUP(BJ$421,TabelleK28BI,8,FALSE),""),"")</f>
        <v/>
      </c>
      <c r="BK531" s="4" t="str">
        <f ca="1">IFERROR(IF($B531&lt;&gt;"",VLOOKUP(BK$421,TabelleK28BI,8,FALSE),""),"")</f>
        <v/>
      </c>
      <c r="BL531" s="4" t="str">
        <f ca="1">IFERROR(IF($B531&lt;&gt;"",VLOOKUP(BL$421,TabelleK28BI,8,FALSE),""),"")</f>
        <v/>
      </c>
      <c r="BM531" s="4" t="str">
        <f ca="1">IFERROR(IF($B531&lt;&gt;"",VLOOKUP(BM$421,TabelleK28BI,8,FALSE),""),"")</f>
        <v/>
      </c>
      <c r="BN531" s="4" t="str">
        <f ca="1">IFERROR(IF($B531&lt;&gt;"",VLOOKUP(BN$421,TabelleK28BI,8,FALSE),""),"")</f>
        <v/>
      </c>
      <c r="BO531" s="4" t="str">
        <f ca="1">IFERROR(IF($B531&lt;&gt;"",VLOOKUP(BO$421,TabelleK28BI,8,FALSE),""),"")</f>
        <v/>
      </c>
      <c r="BP531" s="4" t="str">
        <f ca="1">IFERROR(IF($B531&lt;&gt;"",VLOOKUP(BP$421,TabelleK28BI,8,FALSE),""),"")</f>
        <v/>
      </c>
      <c r="BQ531" s="4" t="str">
        <f ca="1">IFERROR(IF($B531&lt;&gt;"",VLOOKUP(BQ$421,TabelleK28BI,8,FALSE),""),"")</f>
        <v/>
      </c>
      <c r="BR531" s="4" t="str">
        <f ca="1">IFERROR(IF($B531&lt;&gt;"",VLOOKUP(BR$421,TabelleK28BI,8,FALSE),""),"")</f>
        <v/>
      </c>
      <c r="BS531" s="4" t="str">
        <f ca="1">IFERROR(IF($B531&lt;&gt;"",VLOOKUP(BS$421,TabelleK28BI,8,FALSE),""),"")</f>
        <v/>
      </c>
      <c r="BT531" s="4" t="str">
        <f ca="1">IFERROR(IF($B531&lt;&gt;"",VLOOKUP(BT$421,TabelleK28BI,8,FALSE),""),"")</f>
        <v/>
      </c>
      <c r="BU531" s="4" t="str">
        <f ca="1">IFERROR(IF($B531&lt;&gt;"",VLOOKUP(BU$421,TabelleK28BI,8,FALSE),""),"")</f>
        <v/>
      </c>
      <c r="BV531" s="4" t="str">
        <f ca="1">IFERROR(IF($B531&lt;&gt;"",VLOOKUP(BV$421,TabelleK28BI,8,FALSE),""),"")</f>
        <v/>
      </c>
      <c r="BW531" s="4" t="str">
        <f ca="1">IFERROR(IF($B531&lt;&gt;"",VLOOKUP(BW$421,TabelleK28BI,8,FALSE),""),"")</f>
        <v/>
      </c>
      <c r="BX531" s="4" t="str">
        <f ca="1">IFERROR(IF($B531&lt;&gt;"",VLOOKUP(BX$421,TabelleK28BI,8,FALSE),""),"")</f>
        <v/>
      </c>
      <c r="BY531" s="4" t="str">
        <f ca="1">IFERROR(IF($B531&lt;&gt;"",VLOOKUP(BY$421,TabelleK28BI,8,FALSE),""),"")</f>
        <v/>
      </c>
      <c r="BZ531" s="4" t="str">
        <f ca="1">IFERROR(IF($B531&lt;&gt;"",VLOOKUP(BZ$421,TabelleK28BI,8,FALSE),""),"")</f>
        <v/>
      </c>
      <c r="CA531" s="4" t="str">
        <f ca="1">IFERROR(IF($B531&lt;&gt;"",VLOOKUP(CA$421,TabelleK28BI,8,FALSE),""),"")</f>
        <v/>
      </c>
      <c r="CB531" s="4" t="str">
        <f ca="1">IFERROR(IF($B531&lt;&gt;"",VLOOKUP(CB$421,TabelleK28BI,8,FALSE),""),"")</f>
        <v/>
      </c>
      <c r="CC531" s="4" t="str">
        <f ca="1">IFERROR(IF($B531&lt;&gt;"",VLOOKUP(CC$421,TabelleK28BI,8,FALSE),""),"")</f>
        <v/>
      </c>
      <c r="CD531" s="4" t="str">
        <f ca="1">IFERROR(IF($B531&lt;&gt;"",VLOOKUP(CD$421,TabelleK28BI,8,FALSE),""),"")</f>
        <v/>
      </c>
      <c r="CE531" s="4" t="str">
        <f ca="1">IFERROR(IF($B531&lt;&gt;"",VLOOKUP(CE$421,TabelleK28BI,8,FALSE),""),"")</f>
        <v/>
      </c>
      <c r="CF531" s="4" t="str">
        <f ca="1">IFERROR(IF($B531&lt;&gt;"",VLOOKUP(CF$421,TabelleK28BI,8,FALSE),""),"")</f>
        <v/>
      </c>
      <c r="CG531" s="4" t="str">
        <f ca="1">IFERROR(IF($B531&lt;&gt;"",VLOOKUP(CG$421,TabelleK28BI,8,FALSE),""),"")</f>
        <v/>
      </c>
      <c r="CH531" s="4" t="str">
        <f ca="1">IFERROR(IF($B531&lt;&gt;"",VLOOKUP(CH$421,TabelleK28BI,8,FALSE),""),"")</f>
        <v/>
      </c>
      <c r="CI531" s="4" t="str">
        <f ca="1">IFERROR(IF($B531&lt;&gt;"",VLOOKUP(CI$421,TabelleK28BI,8,FALSE),""),"")</f>
        <v/>
      </c>
      <c r="CJ531" s="4" t="str">
        <f ca="1">IFERROR(IF($B531&lt;&gt;"",VLOOKUP(CJ$421,TabelleK28BI,8,FALSE),""),"")</f>
        <v/>
      </c>
      <c r="CK531" s="4" t="str">
        <f ca="1">IFERROR(IF($B531&lt;&gt;"",VLOOKUP(CK$421,TabelleK28BI,8,FALSE),""),"")</f>
        <v/>
      </c>
      <c r="CL531" s="4" t="str">
        <f ca="1">IFERROR(IF($B531&lt;&gt;"",VLOOKUP(CL$421,TabelleK28BI,8,FALSE),""),"")</f>
        <v/>
      </c>
      <c r="CM531" s="4" t="str">
        <f ca="1">IFERROR(IF($B531&lt;&gt;"",VLOOKUP(CM$421,TabelleK28BI,8,FALSE),""),"")</f>
        <v/>
      </c>
      <c r="CN531" s="4" t="str">
        <f ca="1">IFERROR(IF($B531&lt;&gt;"",VLOOKUP(CN$421,TabelleK28BI,8,FALSE),""),"")</f>
        <v/>
      </c>
      <c r="CO531" s="4" t="str">
        <f ca="1">IFERROR(IF($B531&lt;&gt;"",VLOOKUP(CO$421,TabelleK28BI,8,FALSE),""),"")</f>
        <v/>
      </c>
      <c r="CP531" s="4" t="str">
        <f ca="1">IFERROR(IF($B531&lt;&gt;"",VLOOKUP(CP$421,TabelleK28BI,8,FALSE),""),"")</f>
        <v/>
      </c>
      <c r="CQ531" s="4" t="str">
        <f ca="1">IFERROR(IF($B531&lt;&gt;"",VLOOKUP(CQ$421,TabelleK28BI,8,FALSE),""),"")</f>
        <v/>
      </c>
      <c r="CR531" s="4" t="str">
        <f ca="1">IFERROR(IF($B531&lt;&gt;"",VLOOKUP(CR$421,TabelleK28BI,8,FALSE),""),"")</f>
        <v/>
      </c>
      <c r="CS531" s="4" t="str">
        <f ca="1">IFERROR(IF($B531&lt;&gt;"",VLOOKUP(CS$421,TabelleK28BI,8,FALSE),""),"")</f>
        <v/>
      </c>
      <c r="CT531" s="4" t="str">
        <f ca="1">IFERROR(IF($B531&lt;&gt;"",VLOOKUP(CT$421,TabelleK28BI,8,FALSE),""),"")</f>
        <v/>
      </c>
      <c r="CU531" s="4" t="str">
        <f ca="1">IFERROR(IF($B531&lt;&gt;"",VLOOKUP(CU$421,TabelleK28BI,8,FALSE),""),"")</f>
        <v/>
      </c>
      <c r="CV531" s="4" t="str">
        <f ca="1">IFERROR(IF($B531&lt;&gt;"",VLOOKUP(CV$421,TabelleK28BI,8,FALSE),""),"")</f>
        <v/>
      </c>
      <c r="CW531" s="4" t="str">
        <f ca="1">IFERROR(IF($B531&lt;&gt;"",VLOOKUP(CW$421,TabelleK28BI,8,FALSE),""),"")</f>
        <v/>
      </c>
      <c r="CX531" s="4" t="str">
        <f ca="1">IFERROR(IF($B531&lt;&gt;"",VLOOKUP(CX$421,TabelleK28BI,8,FALSE),""),"")</f>
        <v/>
      </c>
      <c r="CY531" s="4" t="str">
        <f ca="1">IFERROR(IF($B531&lt;&gt;"",VLOOKUP(CY$421,TabelleK28BI,8,FALSE),""),"")</f>
        <v/>
      </c>
      <c r="CZ531" s="4" t="str">
        <f ca="1">IFERROR(IF($B531&lt;&gt;"",VLOOKUP(CZ$421,TabelleK28BI,8,FALSE),""),"")</f>
        <v/>
      </c>
      <c r="DA531" s="4" t="str">
        <f ca="1">IFERROR(IF($B531&lt;&gt;"",VLOOKUP(DA$421,TabelleK28BI,8,FALSE),""),"")</f>
        <v/>
      </c>
      <c r="DB531" s="4" t="str">
        <f ca="1">IFERROR(IF($B531&lt;&gt;"",VLOOKUP(DB$421,TabelleK28BI,8,FALSE),""),"")</f>
        <v/>
      </c>
      <c r="DC531" s="4" t="str">
        <f ca="1">IFERROR(IF($B531&lt;&gt;"",VLOOKUP(DC$421,TabelleK28BI,8,FALSE),""),"")</f>
        <v/>
      </c>
      <c r="DD531" s="4" t="str">
        <f ca="1">IFERROR(IF($B531&lt;&gt;"",VLOOKUP(DD$421,TabelleK28BI,8,FALSE),""),"")</f>
        <v/>
      </c>
      <c r="DE531" s="4" t="str">
        <f ca="1">IFERROR(IF($B531&lt;&gt;"",VLOOKUP(DE$421,TabelleK28BI,8,FALSE),""),"")</f>
        <v/>
      </c>
      <c r="DF531" s="4" t="str">
        <f ca="1">IFERROR(IF($B531&lt;&gt;"",VLOOKUP(DF$421,TabelleK28BI,8,FALSE),""),"")</f>
        <v/>
      </c>
      <c r="DG531" s="4" t="str">
        <f ca="1">IFERROR(IF($B531&lt;&gt;"",VLOOKUP(DG$421,TabelleK28BI,8,FALSE),""),"")</f>
        <v/>
      </c>
      <c r="DH531" s="4" t="str">
        <f ca="1">IFERROR(IF($B531&lt;&gt;"",VLOOKUP(DH$421,TabelleK28BI,8,FALSE),""),"")</f>
        <v/>
      </c>
      <c r="DI531" s="4" t="str">
        <f ca="1">IFERROR(IF($B531&lt;&gt;"",VLOOKUP(DI$421,TabelleK28BI,8,FALSE),""),"")</f>
        <v/>
      </c>
      <c r="DJ531" s="4" t="str">
        <f ca="1">IFERROR(IF($B531&lt;&gt;"",VLOOKUP(DJ$421,TabelleK28BI,8,FALSE),""),"")</f>
        <v/>
      </c>
      <c r="DK531" s="4" t="str">
        <f ca="1">IFERROR(IF($B531&lt;&gt;"",VLOOKUP(DK$421,TabelleK28BI,8,FALSE),""),"")</f>
        <v/>
      </c>
      <c r="DL531" s="4" t="str">
        <f ca="1">IFERROR(IF($B531&lt;&gt;"",VLOOKUP(DL$421,TabelleK28BI,8,FALSE),""),"")</f>
        <v/>
      </c>
      <c r="DM531" s="4" t="str">
        <f ca="1">IFERROR(IF($B531&lt;&gt;"",VLOOKUP(DM$421,TabelleK28BI,8,FALSE),""),"")</f>
        <v/>
      </c>
      <c r="DN531" s="4" t="str">
        <f ca="1">IFERROR(IF($B531&lt;&gt;"",VLOOKUP(DN$421,TabelleK28BI,8,FALSE),""),"")</f>
        <v/>
      </c>
      <c r="DO531" s="4" t="str">
        <f ca="1">IFERROR(IF($B531&lt;&gt;"",VLOOKUP(DO$421,TabelleK28BI,8,FALSE),""),"")</f>
        <v/>
      </c>
      <c r="DP531" s="4" t="str">
        <f ca="1">IFERROR(IF($B531&lt;&gt;"",VLOOKUP(DP$421,TabelleK28BI,8,FALSE),""),"")</f>
        <v/>
      </c>
      <c r="DQ531" s="4" t="str">
        <f ca="1">IFERROR(IF($B531&lt;&gt;"",VLOOKUP(DQ$421,TabelleK28BI,8,FALSE),""),"")</f>
        <v/>
      </c>
      <c r="DR531" s="4" t="str">
        <f ca="1">IFERROR(IF($B531&lt;&gt;"",VLOOKUP(DR$421,TabelleK28BI,8,FALSE),""),"")</f>
        <v/>
      </c>
      <c r="DS531" s="4" t="str">
        <f ca="1">IFERROR(IF($B531&lt;&gt;"",VLOOKUP(DS$421,TabelleK28BI,8,FALSE),""),"")</f>
        <v/>
      </c>
      <c r="DT531" s="4" t="str">
        <f ca="1">IFERROR(IF($B531&lt;&gt;"",VLOOKUP(DT$421,TabelleK28BI,8,FALSE),""),"")</f>
        <v/>
      </c>
      <c r="DU531" s="4" t="str">
        <f ca="1">IFERROR(IF($B531&lt;&gt;"",VLOOKUP(DU$421,TabelleK28BI,8,FALSE),""),"")</f>
        <v/>
      </c>
      <c r="DV531" s="4" t="str">
        <f ca="1">IFERROR(IF($B531&lt;&gt;"",VLOOKUP(DV$421,TabelleK28BI,8,FALSE),""),"")</f>
        <v/>
      </c>
      <c r="DW531" s="4" t="str">
        <f ca="1">IFERROR(IF($B531&lt;&gt;"",VLOOKUP(DW$421,TabelleK28BI,8,FALSE),""),"")</f>
        <v/>
      </c>
      <c r="DX531" s="4" t="str">
        <f ca="1">IFERROR(IF($B531&lt;&gt;"",VLOOKUP(DX$421,TabelleK28BI,8,FALSE),""),"")</f>
        <v/>
      </c>
      <c r="DY531" s="4" t="str">
        <f ca="1">IFERROR(IF($B531&lt;&gt;"",VLOOKUP(DY$421,TabelleK28BI,8,FALSE),""),"")</f>
        <v/>
      </c>
      <c r="DZ531" s="4" t="str">
        <f ca="1">IFERROR(IF($B531&lt;&gt;"",VLOOKUP(DZ$421,TabelleK28BI,8,FALSE),""),"")</f>
        <v/>
      </c>
      <c r="EA531" s="4" t="str">
        <f ca="1">IFERROR(IF($B531&lt;&gt;"",VLOOKUP(EA$421,TabelleK28BI,8,FALSE),""),"")</f>
        <v/>
      </c>
      <c r="EB531" s="4" t="str">
        <f ca="1">IFERROR(IF($B531&lt;&gt;"",VLOOKUP(EB$421,TabelleK28BI,8,FALSE),""),"")</f>
        <v/>
      </c>
      <c r="EC531" s="4" t="str">
        <f ca="1">IFERROR(IF($B531&lt;&gt;"",VLOOKUP(EC$421,TabelleK28BI,8,FALSE),""),"")</f>
        <v/>
      </c>
      <c r="ED531" s="4" t="str">
        <f ca="1">IFERROR(IF($B531&lt;&gt;"",VLOOKUP(ED$421,TabelleK28BI,8,FALSE),""),"")</f>
        <v/>
      </c>
      <c r="EE531" s="4" t="str">
        <f ca="1">IFERROR(IF($B531&lt;&gt;"",VLOOKUP(EE$421,TabelleK28BI,8,FALSE),""),"")</f>
        <v/>
      </c>
      <c r="EF531" s="4" t="str">
        <f ca="1">IFERROR(IF($B531&lt;&gt;"",VLOOKUP(EF$421,TabelleK28BI,8,FALSE),""),"")</f>
        <v/>
      </c>
      <c r="EG531" s="4" t="str">
        <f ca="1">IFERROR(IF($B531&lt;&gt;"",VLOOKUP(EG$421,TabelleK28BI,8,FALSE),""),"")</f>
        <v/>
      </c>
      <c r="EH531" s="4" t="str">
        <f ca="1">IFERROR(IF($B531&lt;&gt;"",VLOOKUP(EH$421,TabelleK28BI,8,FALSE),""),"")</f>
        <v/>
      </c>
      <c r="EI531" s="4" t="str">
        <f ca="1">IFERROR(IF($B531&lt;&gt;"",VLOOKUP(EI$421,TabelleK28BI,8,FALSE),""),"")</f>
        <v/>
      </c>
      <c r="EJ531" s="4" t="str">
        <f ca="1">IFERROR(IF($B531&lt;&gt;"",VLOOKUP(EJ$421,TabelleK28BI,8,FALSE),""),"")</f>
        <v/>
      </c>
      <c r="EK531" s="4" t="str">
        <f ca="1">IFERROR(IF($B531&lt;&gt;"",VLOOKUP(EK$421,TabelleK28BI,8,FALSE),""),"")</f>
        <v/>
      </c>
      <c r="EL531" s="4" t="str">
        <f ca="1">IFERROR(IF($B531&lt;&gt;"",VLOOKUP(EL$421,TabelleK28BI,8,FALSE),""),"")</f>
        <v/>
      </c>
      <c r="EM531" s="4" t="str">
        <f ca="1">IFERROR(IF($B531&lt;&gt;"",VLOOKUP(EM$421,TabelleK28BI,8,FALSE),""),"")</f>
        <v/>
      </c>
      <c r="EN531" s="4" t="str">
        <f ca="1">IFERROR(IF($B531&lt;&gt;"",VLOOKUP(EN$421,TabelleK28BI,8,FALSE),""),"")</f>
        <v/>
      </c>
      <c r="EO531" s="4" t="str">
        <f ca="1">IFERROR(IF($B531&lt;&gt;"",VLOOKUP(EO$421,TabelleK28BI,8,FALSE),""),"")</f>
        <v/>
      </c>
      <c r="EP531" s="4" t="str">
        <f ca="1">IFERROR(IF($B531&lt;&gt;"",VLOOKUP(EP$421,TabelleK28BI,8,FALSE),""),"")</f>
        <v/>
      </c>
      <c r="EQ531" s="4" t="str">
        <f ca="1">IFERROR(IF($B531&lt;&gt;"",VLOOKUP(EQ$421,TabelleK28BI,8,FALSE),""),"")</f>
        <v/>
      </c>
      <c r="ER531" s="4" t="str">
        <f ca="1">IFERROR(IF($B531&lt;&gt;"",VLOOKUP(ER$421,TabelleK28BI,8,FALSE),""),"")</f>
        <v/>
      </c>
      <c r="ES531" s="4" t="str">
        <f ca="1">IFERROR(IF($B531&lt;&gt;"",VLOOKUP(ES$421,TabelleK28BI,8,FALSE),""),"")</f>
        <v/>
      </c>
      <c r="ET531" s="4" t="str">
        <f ca="1">IFERROR(IF($B531&lt;&gt;"",VLOOKUP(ET$421,TabelleK28BI,8,FALSE),""),"")</f>
        <v/>
      </c>
      <c r="EU531" s="4" t="str">
        <f ca="1">IFERROR(IF($B531&lt;&gt;"",VLOOKUP(EU$421,TabelleK28BI,8,FALSE),""),"")</f>
        <v/>
      </c>
      <c r="EV531" s="4" t="str">
        <f ca="1">IFERROR(IF($B531&lt;&gt;"",VLOOKUP(EV$421,TabelleK28BI,8,FALSE),""),"")</f>
        <v/>
      </c>
      <c r="EW531" s="4" t="str">
        <f ca="1">IFERROR(IF($B531&lt;&gt;"",VLOOKUP(EW$421,TabelleK28BI,8,FALSE),""),"")</f>
        <v/>
      </c>
      <c r="EX531" s="4" t="str">
        <f ca="1">IFERROR(IF($B531&lt;&gt;"",VLOOKUP(EX$421,TabelleK28BI,8,FALSE),""),"")</f>
        <v/>
      </c>
      <c r="EY531" s="4" t="str">
        <f ca="1">IFERROR(IF($B531&lt;&gt;"",VLOOKUP(EY$421,TabelleK28BI,8,FALSE),""),"")</f>
        <v/>
      </c>
      <c r="EZ531" s="4" t="str">
        <f ca="1">IFERROR(IF($B531&lt;&gt;"",VLOOKUP(EZ$421,TabelleK28BI,8,FALSE),""),"")</f>
        <v/>
      </c>
      <c r="FA531" s="4" t="str">
        <f ca="1">IFERROR(IF($B531&lt;&gt;"",VLOOKUP(FA$421,TabelleK28BI,8,FALSE),""),"")</f>
        <v/>
      </c>
      <c r="FB531" s="4" t="str">
        <f ca="1">IFERROR(IF($B531&lt;&gt;"",VLOOKUP(FB$421,TabelleK28BI,8,FALSE),""),"")</f>
        <v/>
      </c>
      <c r="FC531" s="4" t="str">
        <f ca="1">IFERROR(IF($B531&lt;&gt;"",VLOOKUP(FC$421,TabelleK28BI,8,FALSE),""),"")</f>
        <v/>
      </c>
      <c r="FD531" s="4" t="str">
        <f ca="1">IFERROR(IF($B531&lt;&gt;"",VLOOKUP(FD$421,TabelleK28BI,8,FALSE),""),"")</f>
        <v/>
      </c>
      <c r="FE531" s="4" t="str">
        <f ca="1">IFERROR(IF($B531&lt;&gt;"",VLOOKUP(FE$421,TabelleK28BI,8,FALSE),""),"")</f>
        <v/>
      </c>
      <c r="FF531" s="4" t="str">
        <f ca="1">IFERROR(IF($B531&lt;&gt;"",VLOOKUP(FF$421,TabelleK28BI,8,FALSE),""),"")</f>
        <v/>
      </c>
      <c r="FG531" s="4" t="str">
        <f ca="1">IFERROR(IF($B531&lt;&gt;"",VLOOKUP(FG$421,TabelleK28BI,8,FALSE),""),"")</f>
        <v/>
      </c>
      <c r="FH531" s="4" t="str">
        <f ca="1">IFERROR(IF($B531&lt;&gt;"",VLOOKUP(FH$421,TabelleK28BI,8,FALSE),""),"")</f>
        <v/>
      </c>
      <c r="FI531" s="4" t="str">
        <f ca="1">IFERROR(IF($B531&lt;&gt;"",VLOOKUP(FI$421,TabelleK28BI,8,FALSE),""),"")</f>
        <v/>
      </c>
      <c r="FJ531" s="4" t="str">
        <f ca="1">IFERROR(IF($B531&lt;&gt;"",VLOOKUP(FJ$421,TabelleK28BI,8,FALSE),""),"")</f>
        <v/>
      </c>
      <c r="FK531" s="4" t="str">
        <f ca="1">IFERROR(IF($B531&lt;&gt;"",VLOOKUP(FK$421,TabelleK28BI,8,FALSE),""),"")</f>
        <v/>
      </c>
      <c r="FL531" s="4" t="str">
        <f ca="1">IFERROR(IF($B531&lt;&gt;"",VLOOKUP(FL$421,TabelleK28BI,8,FALSE),""),"")</f>
        <v/>
      </c>
      <c r="FM531" s="4" t="str">
        <f ca="1">IFERROR(IF($B531&lt;&gt;"",VLOOKUP(FM$421,TabelleK28BI,8,FALSE),""),"")</f>
        <v/>
      </c>
      <c r="FN531" s="4" t="str">
        <f ca="1">IFERROR(IF($B531&lt;&gt;"",VLOOKUP(FN$421,TabelleK28BI,8,FALSE),""),"")</f>
        <v/>
      </c>
      <c r="FO531" s="4" t="str">
        <f ca="1">IFERROR(IF($B531&lt;&gt;"",VLOOKUP(FO$421,TabelleK28BI,8,FALSE),""),"")</f>
        <v/>
      </c>
      <c r="FP531" s="4" t="str">
        <f ca="1">IFERROR(IF($B531&lt;&gt;"",VLOOKUP(FP$421,TabelleK28BI,8,FALSE),""),"")</f>
        <v/>
      </c>
      <c r="FQ531" s="4" t="str">
        <f ca="1">IFERROR(IF($B531&lt;&gt;"",VLOOKUP(FQ$421,TabelleK28BI,8,FALSE),""),"")</f>
        <v/>
      </c>
      <c r="FR531" s="4" t="str">
        <f ca="1">IFERROR(IF($B531&lt;&gt;"",VLOOKUP(FR$421,TabelleK28BI,8,FALSE),""),"")</f>
        <v/>
      </c>
      <c r="FS531" s="4" t="str">
        <f ca="1">IFERROR(IF($B531&lt;&gt;"",VLOOKUP(FS$421,TabelleK28BI,8,FALSE),""),"")</f>
        <v/>
      </c>
      <c r="FT531" s="4" t="str">
        <f ca="1">IFERROR(IF($B531&lt;&gt;"",VLOOKUP(FT$421,TabelleK28BI,8,FALSE),""),"")</f>
        <v/>
      </c>
      <c r="FU531" s="4" t="str">
        <f ca="1">IFERROR(IF($B531&lt;&gt;"",VLOOKUP(FU$421,TabelleK28BI,8,FALSE),""),"")</f>
        <v/>
      </c>
      <c r="FV531" s="4" t="str">
        <f ca="1">IFERROR(IF($B531&lt;&gt;"",VLOOKUP(FV$421,TabelleK28BI,8,FALSE),""),"")</f>
        <v/>
      </c>
      <c r="FW531" s="4" t="str">
        <f ca="1">IFERROR(IF($B531&lt;&gt;"",VLOOKUP(FW$421,TabelleK28BI,8,FALSE),""),"")</f>
        <v/>
      </c>
      <c r="FX531" s="4" t="str">
        <f ca="1">IFERROR(IF($B531&lt;&gt;"",VLOOKUP(FX$421,TabelleK28BI,8,FALSE),""),"")</f>
        <v/>
      </c>
      <c r="FY531" s="4" t="str">
        <f ca="1">IFERROR(IF($B531&lt;&gt;"",VLOOKUP(FY$421,TabelleK28BI,8,FALSE),""),"")</f>
        <v/>
      </c>
      <c r="FZ531" s="4" t="str">
        <f ca="1">IFERROR(IF($B531&lt;&gt;"",VLOOKUP(FZ$421,TabelleK28BI,8,FALSE),""),"")</f>
        <v/>
      </c>
      <c r="GA531" s="4" t="str">
        <f ca="1">IFERROR(IF($B531&lt;&gt;"",VLOOKUP(GA$421,TabelleK28BI,8,FALSE),""),"")</f>
        <v/>
      </c>
      <c r="GB531" s="4" t="str">
        <f ca="1">IFERROR(IF($B531&lt;&gt;"",VLOOKUP(GB$421,TabelleK28BI,8,FALSE),""),"")</f>
        <v/>
      </c>
      <c r="GC531" s="4" t="str">
        <f ca="1">IFERROR(IF($B531&lt;&gt;"",VLOOKUP(GC$421,TabelleK28BI,8,FALSE),""),"")</f>
        <v/>
      </c>
      <c r="GD531" s="4" t="str">
        <f ca="1">IFERROR(IF($B531&lt;&gt;"",VLOOKUP(GD$421,TabelleK28BI,8,FALSE),""),"")</f>
        <v/>
      </c>
      <c r="GE531" s="4" t="str">
        <f ca="1">IFERROR(IF($B531&lt;&gt;"",VLOOKUP(GE$421,TabelleK28BI,8,FALSE),""),"")</f>
        <v/>
      </c>
      <c r="GF531" s="4" t="str">
        <f ca="1">IFERROR(IF($B531&lt;&gt;"",VLOOKUP(GF$421,TabelleK28BI,8,FALSE),""),"")</f>
        <v/>
      </c>
      <c r="GG531" s="4" t="str">
        <f ca="1">IFERROR(IF($B531&lt;&gt;"",VLOOKUP(GG$421,TabelleK28BI,8,FALSE),""),"")</f>
        <v/>
      </c>
      <c r="GH531" s="4" t="str">
        <f ca="1">IFERROR(IF($B531&lt;&gt;"",VLOOKUP(GH$421,TabelleK28BI,8,FALSE),""),"")</f>
        <v/>
      </c>
      <c r="GI531" s="4" t="str">
        <f ca="1">IFERROR(IF($B531&lt;&gt;"",VLOOKUP(GI$421,TabelleK28BI,8,FALSE),""),"")</f>
        <v/>
      </c>
      <c r="GJ531" s="4" t="str">
        <f ca="1">IFERROR(IF($B531&lt;&gt;"",VLOOKUP(GJ$421,TabelleK28BI,8,FALSE),""),"")</f>
        <v/>
      </c>
      <c r="GK531" s="4" t="str">
        <f ca="1">IFERROR(IF($B531&lt;&gt;"",VLOOKUP(GK$421,TabelleK28BI,8,FALSE),""),"")</f>
        <v/>
      </c>
      <c r="GL531" s="4" t="str">
        <f ca="1">IFERROR(IF($B531&lt;&gt;"",VLOOKUP(GL$421,TabelleK28BI,8,FALSE),""),"")</f>
        <v/>
      </c>
      <c r="GM531" s="4" t="str">
        <f ca="1">IFERROR(IF($B531&lt;&gt;"",VLOOKUP(GM$421,TabelleK28BI,8,FALSE),""),"")</f>
        <v/>
      </c>
      <c r="GN531" s="4" t="str">
        <f ca="1">IFERROR(IF($B531&lt;&gt;"",VLOOKUP(GN$421,TabelleK28BI,8,FALSE),""),"")</f>
        <v/>
      </c>
      <c r="GO531" s="4" t="str">
        <f ca="1">IFERROR(IF($B531&lt;&gt;"",VLOOKUP(GO$421,TabelleK28BI,8,FALSE),""),"")</f>
        <v/>
      </c>
      <c r="GP531" s="4" t="str">
        <f ca="1">IFERROR(IF($B531&lt;&gt;"",VLOOKUP(GP$421,TabelleK28BI,8,FALSE),""),"")</f>
        <v/>
      </c>
      <c r="GQ531" s="4" t="str">
        <f ca="1">IFERROR(IF($B531&lt;&gt;"",VLOOKUP(GQ$421,TabelleK28BI,8,FALSE),""),"")</f>
        <v/>
      </c>
      <c r="GR531" s="4" t="str">
        <f ca="1">IFERROR(IF($B531&lt;&gt;"",VLOOKUP(GR$421,TabelleK28BI,8,FALSE),""),"")</f>
        <v/>
      </c>
      <c r="GS531" s="4" t="str">
        <f ca="1">IFERROR(IF($B531&lt;&gt;"",VLOOKUP(GS$421,TabelleK28BI,8,FALSE),""),"")</f>
        <v/>
      </c>
      <c r="GT531" s="4" t="str">
        <f ca="1">IFERROR(IF($B531&lt;&gt;"",VLOOKUP(GT$421,TabelleK28BI,8,FALSE),""),"")</f>
        <v/>
      </c>
      <c r="GU531" s="4" t="str">
        <f ca="1">IFERROR(IF($B531&lt;&gt;"",VLOOKUP(GU$421,TabelleK28BI,8,FALSE),""),"")</f>
        <v/>
      </c>
      <c r="GV531" s="4" t="str">
        <f ca="1">IFERROR(IF($B531&lt;&gt;"",VLOOKUP(GV$421,TabelleK28BI,8,FALSE),""),"")</f>
        <v/>
      </c>
      <c r="GW531" s="4" t="str">
        <f ca="1">IFERROR(IF($B531&lt;&gt;"",VLOOKUP(GW$421,TabelleK28BI,8,FALSE),""),"")</f>
        <v/>
      </c>
      <c r="GX531" s="4" t="str">
        <f ca="1">IFERROR(IF($B531&lt;&gt;"",VLOOKUP(GX$421,TabelleK28BI,8,FALSE),""),"")</f>
        <v/>
      </c>
      <c r="GY531" s="4" t="str">
        <f ca="1">IFERROR(IF($B531&lt;&gt;"",VLOOKUP(GY$421,TabelleK28BI,8,FALSE),""),"")</f>
        <v/>
      </c>
      <c r="GZ531" s="4" t="str">
        <f ca="1">IFERROR(IF($B531&lt;&gt;"",VLOOKUP(GZ$421,TabelleK28BI,8,FALSE),""),"")</f>
        <v/>
      </c>
      <c r="HA531" s="4" t="str">
        <f ca="1">IFERROR(IF($B531&lt;&gt;"",VLOOKUP(HA$421,TabelleK28BI,8,FALSE),""),"")</f>
        <v/>
      </c>
      <c r="HB531" s="4" t="str">
        <f ca="1">IFERROR(IF($B531&lt;&gt;"",VLOOKUP(HB$421,TabelleK28BI,8,FALSE),""),"")</f>
        <v/>
      </c>
      <c r="HC531" s="4" t="str">
        <f ca="1">IFERROR(IF($B531&lt;&gt;"",VLOOKUP(HC$421,TabelleK28BI,8,FALSE),""),"")</f>
        <v/>
      </c>
      <c r="HD531" s="4" t="str">
        <f ca="1">IFERROR(IF($B531&lt;&gt;"",VLOOKUP(HD$421,TabelleK28BI,8,FALSE),""),"")</f>
        <v/>
      </c>
      <c r="HE531" s="4" t="str">
        <f ca="1">IFERROR(IF($B531&lt;&gt;"",VLOOKUP(HE$421,TabelleK28BI,8,FALSE),""),"")</f>
        <v/>
      </c>
      <c r="HF531" s="4" t="str">
        <f ca="1">IFERROR(IF($B531&lt;&gt;"",VLOOKUP(HF$421,TabelleK28BI,8,FALSE),""),"")</f>
        <v/>
      </c>
      <c r="HG531" s="4" t="str">
        <f ca="1">IFERROR(IF($B531&lt;&gt;"",VLOOKUP(HG$421,TabelleK28BI,8,FALSE),""),"")</f>
        <v/>
      </c>
      <c r="HH531" s="4" t="str">
        <f ca="1">IFERROR(IF($B531&lt;&gt;"",VLOOKUP(HH$421,TabelleK28BI,8,FALSE),""),"")</f>
        <v/>
      </c>
      <c r="HI531" s="4" t="str">
        <f ca="1">IFERROR(IF($B531&lt;&gt;"",VLOOKUP(HI$421,TabelleK28BI,8,FALSE),""),"")</f>
        <v/>
      </c>
      <c r="HJ531" s="4" t="str">
        <f ca="1">IFERROR(IF($B531&lt;&gt;"",VLOOKUP(HJ$421,TabelleK28BI,8,FALSE),""),"")</f>
        <v/>
      </c>
      <c r="HK531" s="4" t="str">
        <f ca="1">IFERROR(IF($B531&lt;&gt;"",VLOOKUP(HK$421,TabelleK28BI,8,FALSE),""),"")</f>
        <v/>
      </c>
      <c r="HL531" s="4" t="str">
        <f ca="1">IFERROR(IF($B531&lt;&gt;"",VLOOKUP(HL$421,TabelleK28BI,8,FALSE),""),"")</f>
        <v/>
      </c>
      <c r="HM531" s="4" t="str">
        <f ca="1">IFERROR(IF($B531&lt;&gt;"",VLOOKUP(HM$421,TabelleK28BI,8,FALSE),""),"")</f>
        <v/>
      </c>
      <c r="HN531" s="4" t="str">
        <f ca="1">IFERROR(IF($B531&lt;&gt;"",VLOOKUP(HN$421,TabelleK28BI,8,FALSE),""),"")</f>
        <v/>
      </c>
      <c r="HO531" s="4" t="str">
        <f ca="1">IFERROR(IF($B531&lt;&gt;"",VLOOKUP(HO$421,TabelleK28BI,8,FALSE),""),"")</f>
        <v/>
      </c>
      <c r="HP531" s="4" t="str">
        <f ca="1">IFERROR(IF($B531&lt;&gt;"",VLOOKUP(HP$421,TabelleK28BI,8,FALSE),""),"")</f>
        <v/>
      </c>
      <c r="HQ531" s="4" t="str">
        <f ca="1">IFERROR(IF($B531&lt;&gt;"",VLOOKUP(HQ$421,TabelleK28BI,8,FALSE),""),"")</f>
        <v/>
      </c>
      <c r="HR531" s="4" t="str">
        <f ca="1">IFERROR(IF($B531&lt;&gt;"",VLOOKUP(HR$421,TabelleK28BI,8,FALSE),""),"")</f>
        <v/>
      </c>
      <c r="HS531" s="4" t="str">
        <f ca="1">IFERROR(IF($B531&lt;&gt;"",VLOOKUP(HS$421,TabelleK28BI,8,FALSE),""),"")</f>
        <v/>
      </c>
      <c r="HT531" s="4" t="str">
        <f ca="1">IFERROR(IF($B531&lt;&gt;"",VLOOKUP(HT$421,TabelleK28BI,8,FALSE),""),"")</f>
        <v/>
      </c>
      <c r="HU531" s="4" t="str">
        <f ca="1">IFERROR(IF($B531&lt;&gt;"",VLOOKUP(HU$421,TabelleK28BI,8,FALSE),""),"")</f>
        <v/>
      </c>
      <c r="HV531" s="4" t="str">
        <f ca="1">IFERROR(IF($B531&lt;&gt;"",VLOOKUP(HV$421,TabelleK28BI,8,FALSE),""),"")</f>
        <v/>
      </c>
      <c r="HW531" s="4" t="str">
        <f ca="1">IFERROR(IF($B531&lt;&gt;"",VLOOKUP(HW$421,TabelleK28BI,8,FALSE),""),"")</f>
        <v/>
      </c>
      <c r="HX531" s="4" t="str">
        <f ca="1">IFERROR(IF($B531&lt;&gt;"",VLOOKUP(HX$421,TabelleK28BI,8,FALSE),""),"")</f>
        <v/>
      </c>
      <c r="HY531" s="4" t="str">
        <f ca="1">IFERROR(IF($B531&lt;&gt;"",VLOOKUP(HY$421,TabelleK28BI,8,FALSE),""),"")</f>
        <v/>
      </c>
      <c r="HZ531" s="4" t="str">
        <f ca="1">IFERROR(IF($B531&lt;&gt;"",VLOOKUP(HZ$421,TabelleK28BI,8,FALSE),""),"")</f>
        <v/>
      </c>
      <c r="IA531" s="4" t="str">
        <f ca="1">IFERROR(IF($B531&lt;&gt;"",VLOOKUP(IA$421,TabelleK28BI,8,FALSE),""),"")</f>
        <v/>
      </c>
      <c r="IB531" s="4" t="str">
        <f ca="1">IFERROR(IF($B531&lt;&gt;"",VLOOKUP(IB$421,TabelleK28BI,8,FALSE),""),"")</f>
        <v/>
      </c>
      <c r="IC531" s="4" t="str">
        <f ca="1">IFERROR(IF($B531&lt;&gt;"",VLOOKUP(IC$421,TabelleK28BI,8,FALSE),""),"")</f>
        <v/>
      </c>
      <c r="ID531" s="4" t="str">
        <f ca="1">IFERROR(IF($B531&lt;&gt;"",VLOOKUP(ID$421,TabelleK28BI,8,FALSE),""),"")</f>
        <v/>
      </c>
      <c r="IE531" s="4" t="str">
        <f ca="1">IFERROR(IF($B531&lt;&gt;"",VLOOKUP(IE$421,TabelleK28BI,8,FALSE),""),"")</f>
        <v/>
      </c>
      <c r="IF531" s="4" t="str">
        <f ca="1">IFERROR(IF($B531&lt;&gt;"",VLOOKUP(IF$421,TabelleK28BI,8,FALSE),""),"")</f>
        <v/>
      </c>
      <c r="IG531" s="4" t="str">
        <f ca="1">IFERROR(IF($B531&lt;&gt;"",VLOOKUP(IG$421,TabelleK28BI,8,FALSE),""),"")</f>
        <v/>
      </c>
      <c r="IH531" s="4" t="str">
        <f ca="1">IFERROR(IF($B531&lt;&gt;"",VLOOKUP(IH$421,TabelleK28BI,8,FALSE),""),"")</f>
        <v/>
      </c>
      <c r="II531" s="4" t="str">
        <f ca="1">IFERROR(IF($B531&lt;&gt;"",VLOOKUP(II$421,TabelleK28BI,8,FALSE),""),"")</f>
        <v/>
      </c>
      <c r="IJ531" s="4" t="str">
        <f ca="1">IFERROR(IF($B531&lt;&gt;"",VLOOKUP(IJ$421,TabelleK28BI,8,FALSE),""),"")</f>
        <v/>
      </c>
      <c r="IK531" s="4" t="str">
        <f ca="1">IFERROR(IF($B531&lt;&gt;"",VLOOKUP(IK$421,TabelleK28BI,8,FALSE),""),"")</f>
        <v/>
      </c>
      <c r="IL531" s="4" t="str">
        <f ca="1">IFERROR(IF($B531&lt;&gt;"",VLOOKUP(IL$421,TabelleK28BI,8,FALSE),""),"")</f>
        <v/>
      </c>
      <c r="IM531" s="4" t="str">
        <f ca="1">IFERROR(IF($B531&lt;&gt;"",VLOOKUP(IM$421,TabelleK28BI,8,FALSE),""),"")</f>
        <v/>
      </c>
      <c r="IN531" s="4" t="str">
        <f ca="1">IFERROR(IF($B531&lt;&gt;"",VLOOKUP(IN$421,TabelleK28BI,8,FALSE),""),"")</f>
        <v/>
      </c>
      <c r="IO531" s="4" t="str">
        <f ca="1">IFERROR(IF($B531&lt;&gt;"",VLOOKUP(IO$421,TabelleK28BI,8,FALSE),""),"")</f>
        <v/>
      </c>
      <c r="IP531" s="4" t="str">
        <f ca="1">IFERROR(IF($B531&lt;&gt;"",VLOOKUP(IP$421,TabelleK28BI,8,FALSE),""),"")</f>
        <v/>
      </c>
      <c r="IQ531" s="4" t="str">
        <f ca="1">IFERROR(IF($B531&lt;&gt;"",VLOOKUP(IQ$421,TabelleK28BI,8,FALSE),""),"")</f>
        <v/>
      </c>
      <c r="IR531" s="4" t="str">
        <f ca="1">IFERROR(IF($B531&lt;&gt;"",VLOOKUP(IR$421,TabelleK28BI,8,FALSE),""),"")</f>
        <v/>
      </c>
      <c r="IS531" s="4" t="str">
        <f ca="1">IFERROR(IF($B531&lt;&gt;"",VLOOKUP(IS$421,TabelleK28BI,8,FALSE),""),"")</f>
        <v/>
      </c>
      <c r="IT531" s="4" t="str">
        <f ca="1">IFERROR(IF($B531&lt;&gt;"",VLOOKUP(IT$421,TabelleK28BI,8,FALSE),""),"")</f>
        <v/>
      </c>
      <c r="IU531" s="4" t="str">
        <f ca="1">IFERROR(IF($B531&lt;&gt;"",VLOOKUP(IU$421,TabelleK28BI,8,FALSE),""),"")</f>
        <v/>
      </c>
      <c r="IV531" s="4" t="str">
        <f ca="1">IFERROR(IF($B531&lt;&gt;"",VLOOKUP(IV$421,TabelleK28BI,8,FALSE),""),"")</f>
        <v/>
      </c>
      <c r="IW531" s="4" t="str">
        <f ca="1">IFERROR(IF($B531&lt;&gt;"",VLOOKUP(IW$421,TabelleK28BI,8,FALSE),""),"")</f>
        <v/>
      </c>
      <c r="IX531" s="4" t="str">
        <f ca="1">IFERROR(IF($B531&lt;&gt;"",VLOOKUP(IX$421,TabelleK28BI,8,FALSE),""),"")</f>
        <v/>
      </c>
      <c r="IY531" s="4" t="str">
        <f ca="1">IFERROR(IF($B531&lt;&gt;"",VLOOKUP(IY$421,TabelleK28BI,8,FALSE),""),"")</f>
        <v/>
      </c>
      <c r="IZ531" s="4" t="str">
        <f ca="1">IFERROR(IF($B531&lt;&gt;"",VLOOKUP(IZ$421,TabelleK28BI,8,FALSE),""),"")</f>
        <v/>
      </c>
      <c r="JA531" s="4" t="str">
        <f ca="1">IFERROR(IF($B531&lt;&gt;"",VLOOKUP(JA$421,TabelleK28BI,8,FALSE),""),"")</f>
        <v/>
      </c>
      <c r="JB531" s="4" t="str">
        <f ca="1">IFERROR(IF($B531&lt;&gt;"",VLOOKUP(JB$421,TabelleK28BI,8,FALSE),""),"")</f>
        <v/>
      </c>
      <c r="JC531" s="4" t="str">
        <f ca="1">IFERROR(IF($B531&lt;&gt;"",VLOOKUP(JC$421,TabelleK28BI,8,FALSE),""),"")</f>
        <v/>
      </c>
      <c r="JD531" s="4" t="str">
        <f ca="1">IFERROR(IF($B531&lt;&gt;"",VLOOKUP(JD$421,TabelleK28BI,8,FALSE),""),"")</f>
        <v/>
      </c>
      <c r="JE531" s="4" t="str">
        <f ca="1">IFERROR(IF($B531&lt;&gt;"",VLOOKUP(JE$421,TabelleK28BI,8,FALSE),""),"")</f>
        <v/>
      </c>
      <c r="JF531" s="4" t="str">
        <f ca="1">IFERROR(IF($B531&lt;&gt;"",VLOOKUP(JF$421,TabelleK28BI,8,FALSE),""),"")</f>
        <v/>
      </c>
      <c r="JG531" s="4" t="str">
        <f ca="1">IFERROR(IF($B531&lt;&gt;"",VLOOKUP(JG$421,TabelleK28BI,8,FALSE),""),"")</f>
        <v/>
      </c>
      <c r="JH531" s="4" t="str">
        <f ca="1">IFERROR(IF($B531&lt;&gt;"",VLOOKUP(JH$421,TabelleK28BI,8,FALSE),""),"")</f>
        <v/>
      </c>
      <c r="JI531" s="4" t="str">
        <f ca="1">IFERROR(IF($B531&lt;&gt;"",VLOOKUP(JI$421,TabelleK28BI,8,FALSE),""),"")</f>
        <v/>
      </c>
      <c r="JJ531" s="4" t="str">
        <f ca="1">IFERROR(IF($B531&lt;&gt;"",VLOOKUP(JJ$421,TabelleK28BI,8,FALSE),""),"")</f>
        <v/>
      </c>
      <c r="JK531" s="4" t="str">
        <f ca="1">IFERROR(IF($B531&lt;&gt;"",VLOOKUP(JK$421,TabelleK28BI,8,FALSE),""),"")</f>
        <v/>
      </c>
      <c r="JL531" s="4" t="str">
        <f ca="1">IFERROR(IF($B531&lt;&gt;"",VLOOKUP(JL$421,TabelleK28BI,8,FALSE),""),"")</f>
        <v/>
      </c>
      <c r="JM531" s="4" t="str">
        <f ca="1">IFERROR(IF($B531&lt;&gt;"",VLOOKUP(JM$421,TabelleK28BI,8,FALSE),""),"")</f>
        <v/>
      </c>
      <c r="JN531" s="4" t="str">
        <f ca="1">IFERROR(IF($B531&lt;&gt;"",VLOOKUP(JN$421,TabelleK28BI,8,FALSE),""),"")</f>
        <v/>
      </c>
      <c r="JO531" s="4" t="str">
        <f ca="1">IFERROR(IF($B531&lt;&gt;"",VLOOKUP(JO$421,TabelleK28BI,8,FALSE),""),"")</f>
        <v/>
      </c>
      <c r="JP531" s="4" t="str">
        <f ca="1">IFERROR(IF($B531&lt;&gt;"",VLOOKUP(JP$421,TabelleK28BI,8,FALSE),""),"")</f>
        <v/>
      </c>
      <c r="JQ531" s="4" t="str">
        <f ca="1">IFERROR(IF($B531&lt;&gt;"",VLOOKUP(JQ$421,TabelleK28BI,8,FALSE),""),"")</f>
        <v/>
      </c>
      <c r="JR531" s="4" t="str">
        <f ca="1">IFERROR(IF($B531&lt;&gt;"",VLOOKUP(JR$421,TabelleK28BI,8,FALSE),""),"")</f>
        <v/>
      </c>
      <c r="JS531" s="4" t="str">
        <f ca="1">IFERROR(IF($B531&lt;&gt;"",VLOOKUP(JS$421,TabelleK28BI,8,FALSE),""),"")</f>
        <v/>
      </c>
      <c r="JT531" s="4" t="str">
        <f ca="1">IFERROR(IF($B531&lt;&gt;"",VLOOKUP(JT$421,TabelleK28BI,8,FALSE),""),"")</f>
        <v/>
      </c>
      <c r="JU531" s="4" t="str">
        <f ca="1">IFERROR(IF($B531&lt;&gt;"",VLOOKUP(JU$421,TabelleK28BI,8,FALSE),""),"")</f>
        <v/>
      </c>
      <c r="JV531" s="4" t="str">
        <f ca="1">IFERROR(IF($B531&lt;&gt;"",VLOOKUP(JV$421,TabelleK28BI,8,FALSE),""),"")</f>
        <v/>
      </c>
      <c r="JW531" s="4" t="str">
        <f ca="1">IFERROR(IF($B531&lt;&gt;"",VLOOKUP(JW$421,TabelleK28BI,8,FALSE),""),"")</f>
        <v/>
      </c>
      <c r="JX531" s="4" t="str">
        <f ca="1">IFERROR(IF($B531&lt;&gt;"",VLOOKUP(JX$421,TabelleK28BI,8,FALSE),""),"")</f>
        <v/>
      </c>
      <c r="JY531" s="4" t="str">
        <f ca="1">IFERROR(IF($B531&lt;&gt;"",VLOOKUP(JY$421,TabelleK28BI,8,FALSE),""),"")</f>
        <v/>
      </c>
      <c r="JZ531" s="4" t="str">
        <f ca="1">IFERROR(IF($B531&lt;&gt;"",VLOOKUP(JZ$421,TabelleK28BI,8,FALSE),""),"")</f>
        <v/>
      </c>
      <c r="KA531" s="4" t="str">
        <f ca="1">IFERROR(IF($B531&lt;&gt;"",VLOOKUP(KA$421,TabelleK28BI,8,FALSE),""),"")</f>
        <v/>
      </c>
      <c r="KB531" s="4" t="str">
        <f ca="1">IFERROR(IF($B531&lt;&gt;"",VLOOKUP(KB$421,TabelleK28BI,8,FALSE),""),"")</f>
        <v/>
      </c>
      <c r="KC531" s="4" t="str">
        <f ca="1">IFERROR(IF($B531&lt;&gt;"",VLOOKUP(KC$421,TabelleK28BI,8,FALSE),""),"")</f>
        <v/>
      </c>
      <c r="KD531" s="4" t="str">
        <f ca="1">IFERROR(IF($B531&lt;&gt;"",VLOOKUP(KD$421,TabelleK28BI,8,FALSE),""),"")</f>
        <v/>
      </c>
      <c r="KE531" s="4" t="str">
        <f ca="1">IFERROR(IF($B531&lt;&gt;"",VLOOKUP(KE$421,TabelleK28BI,8,FALSE),""),"")</f>
        <v/>
      </c>
      <c r="KF531" s="4" t="str">
        <f ca="1">IFERROR(IF($B531&lt;&gt;"",VLOOKUP(KF$421,TabelleK28BI,8,FALSE),""),"")</f>
        <v/>
      </c>
      <c r="KG531" s="4" t="str">
        <f ca="1">IFERROR(IF($B531&lt;&gt;"",VLOOKUP(KG$421,TabelleK28BI,8,FALSE),""),"")</f>
        <v/>
      </c>
      <c r="KH531" s="4" t="str">
        <f ca="1">IFERROR(IF($B531&lt;&gt;"",VLOOKUP(KH$421,TabelleK28BI,8,FALSE),""),"")</f>
        <v/>
      </c>
      <c r="KI531" s="4" t="str">
        <f ca="1">IFERROR(IF($B531&lt;&gt;"",VLOOKUP(KI$421,TabelleK28BI,8,FALSE),""),"")</f>
        <v/>
      </c>
      <c r="KJ531" s="4" t="str">
        <f ca="1">IFERROR(IF($B531&lt;&gt;"",VLOOKUP(KJ$421,TabelleK28BI,8,FALSE),""),"")</f>
        <v/>
      </c>
      <c r="KK531" s="4" t="str">
        <f ca="1">IFERROR(IF($B531&lt;&gt;"",VLOOKUP(KK$421,TabelleK28BI,8,FALSE),""),"")</f>
        <v/>
      </c>
      <c r="KL531" s="4" t="str">
        <f ca="1">IFERROR(IF($B531&lt;&gt;"",VLOOKUP(KL$421,TabelleK28BI,8,FALSE),""),"")</f>
        <v/>
      </c>
      <c r="KM531" s="4" t="str">
        <f ca="1">IFERROR(IF($B531&lt;&gt;"",VLOOKUP(KM$421,TabelleK28BI,8,FALSE),""),"")</f>
        <v/>
      </c>
      <c r="KN531" s="4" t="str">
        <f ca="1">IFERROR(IF($B531&lt;&gt;"",VLOOKUP(KN$421,TabelleK28BI,8,FALSE),""),"")</f>
        <v/>
      </c>
      <c r="KO531" s="4" t="str">
        <f ca="1">IFERROR(IF($B531&lt;&gt;"",VLOOKUP(KO$421,TabelleK28BI,8,FALSE),""),"")</f>
        <v/>
      </c>
      <c r="KP531" s="4" t="str">
        <f ca="1">IFERROR(IF($B531&lt;&gt;"",VLOOKUP(KP$421,TabelleK28BI,8,FALSE),""),"")</f>
        <v/>
      </c>
      <c r="KQ531" s="4" t="str">
        <f ca="1">IFERROR(IF($B531&lt;&gt;"",VLOOKUP(KQ$421,TabelleK28BI,8,FALSE),""),"")</f>
        <v/>
      </c>
      <c r="KR531" s="4" t="str">
        <f>IFERROR(VLOOKUP($KR$421,TabelleK28BI,8,FALSE),"")</f>
        <v/>
      </c>
      <c r="KS531" s="4" t="str">
        <f>IFERROR(VLOOKUP($KS$421,TabelleK28BI,8,FALSE),"")</f>
        <v/>
      </c>
    </row>
    <row r="532" spans="2:305" ht="12.75" hidden="1" customHeight="1" x14ac:dyDescent="0.2">
      <c r="B532" s="138" t="str">
        <f t="shared" ca="1" si="215"/>
        <v/>
      </c>
      <c r="C532" s="4" t="str">
        <f ca="1">IFERROR(IF($B532&lt;&gt;"",VLOOKUP(C$421,TabelleK29BI,8,FALSE),""),"")</f>
        <v/>
      </c>
      <c r="D532" s="4" t="str">
        <f ca="1">IFERROR(IF($B532&lt;&gt;"",VLOOKUP(D$421,TabelleK29BI,8,FALSE),""),"")</f>
        <v/>
      </c>
      <c r="E532" s="4" t="str">
        <f ca="1">IFERROR(IF($B532&lt;&gt;"",VLOOKUP(E$421,TabelleK29BI,8,FALSE),""),"")</f>
        <v/>
      </c>
      <c r="F532" s="4" t="str">
        <f ca="1">IFERROR(IF($B532&lt;&gt;"",VLOOKUP(F$421,TabelleK29BI,8,FALSE),""),"")</f>
        <v/>
      </c>
      <c r="G532" s="4" t="str">
        <f ca="1">IFERROR(IF($B532&lt;&gt;"",VLOOKUP(G$421,TabelleK29BI,8,FALSE),""),"")</f>
        <v/>
      </c>
      <c r="H532" s="4" t="str">
        <f ca="1">IFERROR(IF($B532&lt;&gt;"",VLOOKUP(H$421,TabelleK29BI,8,FALSE),""),"")</f>
        <v/>
      </c>
      <c r="I532" s="4" t="str">
        <f ca="1">IFERROR(IF($B532&lt;&gt;"",VLOOKUP(I$421,TabelleK29BI,8,FALSE),""),"")</f>
        <v/>
      </c>
      <c r="J532" s="4" t="str">
        <f ca="1">IFERROR(IF($B532&lt;&gt;"",VLOOKUP(J$421,TabelleK29BI,8,FALSE),""),"")</f>
        <v/>
      </c>
      <c r="K532" s="4" t="str">
        <f ca="1">IFERROR(IF($B532&lt;&gt;"",VLOOKUP(K$421,TabelleK29BI,8,FALSE),""),"")</f>
        <v/>
      </c>
      <c r="L532" s="4" t="str">
        <f ca="1">IFERROR(IF($B532&lt;&gt;"",VLOOKUP(L$421,TabelleK29BI,8,FALSE),""),"")</f>
        <v/>
      </c>
      <c r="M532" s="4" t="str">
        <f ca="1">IFERROR(IF($B532&lt;&gt;"",VLOOKUP(M$421,TabelleK29BI,8,FALSE),""),"")</f>
        <v/>
      </c>
      <c r="N532" s="4" t="str">
        <f ca="1">IFERROR(IF($B532&lt;&gt;"",VLOOKUP(N$421,TabelleK29BI,8,FALSE),""),"")</f>
        <v/>
      </c>
      <c r="O532" s="4" t="str">
        <f ca="1">IFERROR(IF($B532&lt;&gt;"",VLOOKUP(O$421,TabelleK29BI,8,FALSE),""),"")</f>
        <v/>
      </c>
      <c r="P532" s="4" t="str">
        <f ca="1">IFERROR(IF($B532&lt;&gt;"",VLOOKUP(P$421,TabelleK29BI,8,FALSE),""),"")</f>
        <v/>
      </c>
      <c r="Q532" s="4" t="str">
        <f ca="1">IFERROR(IF($B532&lt;&gt;"",VLOOKUP(Q$421,TabelleK29BI,8,FALSE),""),"")</f>
        <v/>
      </c>
      <c r="R532" s="4" t="str">
        <f ca="1">IFERROR(IF($B532&lt;&gt;"",VLOOKUP(R$421,TabelleK29BI,8,FALSE),""),"")</f>
        <v/>
      </c>
      <c r="S532" s="4" t="str">
        <f ca="1">IFERROR(IF($B532&lt;&gt;"",VLOOKUP(S$421,TabelleK29BI,8,FALSE),""),"")</f>
        <v/>
      </c>
      <c r="T532" s="4" t="str">
        <f ca="1">IFERROR(IF($B532&lt;&gt;"",VLOOKUP(T$421,TabelleK29BI,8,FALSE),""),"")</f>
        <v/>
      </c>
      <c r="U532" s="4" t="str">
        <f ca="1">IFERROR(IF($B532&lt;&gt;"",VLOOKUP(U$421,TabelleK29BI,8,FALSE),""),"")</f>
        <v/>
      </c>
      <c r="V532" s="4" t="str">
        <f ca="1">IFERROR(IF($B532&lt;&gt;"",VLOOKUP(V$421,TabelleK29BI,8,FALSE),""),"")</f>
        <v/>
      </c>
      <c r="W532" s="4" t="str">
        <f ca="1">IFERROR(IF($B532&lt;&gt;"",VLOOKUP(W$421,TabelleK29BI,8,FALSE),""),"")</f>
        <v/>
      </c>
      <c r="X532" s="4" t="str">
        <f ca="1">IFERROR(IF($B532&lt;&gt;"",VLOOKUP(X$421,TabelleK29BI,8,FALSE),""),"")</f>
        <v/>
      </c>
      <c r="Y532" s="4" t="str">
        <f ca="1">IFERROR(IF($B532&lt;&gt;"",VLOOKUP(Y$421,TabelleK29BI,8,FALSE),""),"")</f>
        <v/>
      </c>
      <c r="Z532" s="4" t="str">
        <f ca="1">IFERROR(IF($B532&lt;&gt;"",VLOOKUP(Z$421,TabelleK29BI,8,FALSE),""),"")</f>
        <v/>
      </c>
      <c r="AA532" s="4" t="str">
        <f ca="1">IFERROR(IF($B532&lt;&gt;"",VLOOKUP(AA$421,TabelleK29BI,8,FALSE),""),"")</f>
        <v/>
      </c>
      <c r="AB532" s="4" t="str">
        <f ca="1">IFERROR(IF($B532&lt;&gt;"",VLOOKUP(AB$421,TabelleK29BI,8,FALSE),""),"")</f>
        <v/>
      </c>
      <c r="AC532" s="4" t="str">
        <f ca="1">IFERROR(IF($B532&lt;&gt;"",VLOOKUP(AC$421,TabelleK29BI,8,FALSE),""),"")</f>
        <v/>
      </c>
      <c r="AD532" s="4" t="str">
        <f ca="1">IFERROR(IF($B532&lt;&gt;"",VLOOKUP(AD$421,TabelleK29BI,8,FALSE),""),"")</f>
        <v/>
      </c>
      <c r="AE532" s="4" t="str">
        <f ca="1">IFERROR(IF($B532&lt;&gt;"",VLOOKUP(AE$421,TabelleK29BI,8,FALSE),""),"")</f>
        <v/>
      </c>
      <c r="AF532" s="4" t="str">
        <f ca="1">IFERROR(IF($B532&lt;&gt;"",VLOOKUP(AF$421,TabelleK29BI,8,FALSE),""),"")</f>
        <v/>
      </c>
      <c r="AG532" s="4" t="str">
        <f ca="1">IFERROR(IF($B532&lt;&gt;"",VLOOKUP(AG$421,TabelleK29BI,8,FALSE),""),"")</f>
        <v/>
      </c>
      <c r="AH532" s="4" t="str">
        <f ca="1">IFERROR(IF($B532&lt;&gt;"",VLOOKUP(AH$421,TabelleK29BI,8,FALSE),""),"")</f>
        <v/>
      </c>
      <c r="AI532" s="4" t="str">
        <f ca="1">IFERROR(IF($B532&lt;&gt;"",VLOOKUP(AI$421,TabelleK29BI,8,FALSE),""),"")</f>
        <v/>
      </c>
      <c r="AJ532" s="4" t="str">
        <f ca="1">IFERROR(IF($B532&lt;&gt;"",VLOOKUP(AJ$421,TabelleK29BI,8,FALSE),""),"")</f>
        <v/>
      </c>
      <c r="AK532" s="4" t="str">
        <f ca="1">IFERROR(IF($B532&lt;&gt;"",VLOOKUP(AK$421,TabelleK29BI,8,FALSE),""),"")</f>
        <v/>
      </c>
      <c r="AL532" s="4" t="str">
        <f ca="1">IFERROR(IF($B532&lt;&gt;"",VLOOKUP(AL$421,TabelleK29BI,8,FALSE),""),"")</f>
        <v/>
      </c>
      <c r="AM532" s="4" t="str">
        <f ca="1">IFERROR(IF($B532&lt;&gt;"",VLOOKUP(AM$421,TabelleK29BI,8,FALSE),""),"")</f>
        <v/>
      </c>
      <c r="AN532" s="4" t="str">
        <f ca="1">IFERROR(IF($B532&lt;&gt;"",VLOOKUP(AN$421,TabelleK29BI,8,FALSE),""),"")</f>
        <v/>
      </c>
      <c r="AO532" s="4" t="str">
        <f ca="1">IFERROR(IF($B532&lt;&gt;"",VLOOKUP(AO$421,TabelleK29BI,8,FALSE),""),"")</f>
        <v/>
      </c>
      <c r="AP532" s="4" t="str">
        <f ca="1">IFERROR(IF($B532&lt;&gt;"",VLOOKUP(AP$421,TabelleK29BI,8,FALSE),""),"")</f>
        <v/>
      </c>
      <c r="AQ532" s="4" t="str">
        <f ca="1">IFERROR(IF($B532&lt;&gt;"",VLOOKUP(AQ$421,TabelleK29BI,8,FALSE),""),"")</f>
        <v/>
      </c>
      <c r="AR532" s="4" t="str">
        <f ca="1">IFERROR(IF($B532&lt;&gt;"",VLOOKUP(AR$421,TabelleK29BI,8,FALSE),""),"")</f>
        <v/>
      </c>
      <c r="AS532" s="4" t="str">
        <f ca="1">IFERROR(IF($B532&lt;&gt;"",VLOOKUP(AS$421,TabelleK29BI,8,FALSE),""),"")</f>
        <v/>
      </c>
      <c r="AT532" s="4" t="str">
        <f ca="1">IFERROR(IF($B532&lt;&gt;"",VLOOKUP(AT$421,TabelleK29BI,8,FALSE),""),"")</f>
        <v/>
      </c>
      <c r="AU532" s="4" t="str">
        <f ca="1">IFERROR(IF($B532&lt;&gt;"",VLOOKUP(AU$421,TabelleK29BI,8,FALSE),""),"")</f>
        <v/>
      </c>
      <c r="AV532" s="4" t="str">
        <f ca="1">IFERROR(IF($B532&lt;&gt;"",VLOOKUP(AV$421,TabelleK29BI,8,FALSE),""),"")</f>
        <v/>
      </c>
      <c r="AW532" s="4" t="str">
        <f ca="1">IFERROR(IF($B532&lt;&gt;"",VLOOKUP(AW$421,TabelleK29BI,8,FALSE),""),"")</f>
        <v/>
      </c>
      <c r="AX532" s="4" t="str">
        <f ca="1">IFERROR(IF($B532&lt;&gt;"",VLOOKUP(AX$421,TabelleK29BI,8,FALSE),""),"")</f>
        <v/>
      </c>
      <c r="AY532" s="4" t="str">
        <f ca="1">IFERROR(IF($B532&lt;&gt;"",VLOOKUP(AY$421,TabelleK29BI,8,FALSE),""),"")</f>
        <v/>
      </c>
      <c r="AZ532" s="4" t="str">
        <f ca="1">IFERROR(IF($B532&lt;&gt;"",VLOOKUP(AZ$421,TabelleK29BI,8,FALSE),""),"")</f>
        <v/>
      </c>
      <c r="BA532" s="4" t="str">
        <f ca="1">IFERROR(IF($B532&lt;&gt;"",VLOOKUP(BA$421,TabelleK29BI,8,FALSE),""),"")</f>
        <v/>
      </c>
      <c r="BB532" s="4" t="str">
        <f ca="1">IFERROR(IF($B532&lt;&gt;"",VLOOKUP(BB$421,TabelleK29BI,8,FALSE),""),"")</f>
        <v/>
      </c>
      <c r="BC532" s="4" t="str">
        <f ca="1">IFERROR(IF($B532&lt;&gt;"",VLOOKUP(BC$421,TabelleK29BI,8,FALSE),""),"")</f>
        <v/>
      </c>
      <c r="BD532" s="4" t="str">
        <f ca="1">IFERROR(IF($B532&lt;&gt;"",VLOOKUP(BD$421,TabelleK29BI,8,FALSE),""),"")</f>
        <v/>
      </c>
      <c r="BE532" s="4" t="str">
        <f ca="1">IFERROR(IF($B532&lt;&gt;"",VLOOKUP(BE$421,TabelleK29BI,8,FALSE),""),"")</f>
        <v/>
      </c>
      <c r="BF532" s="4" t="str">
        <f ca="1">IFERROR(IF($B532&lt;&gt;"",VLOOKUP(BF$421,TabelleK29BI,8,FALSE),""),"")</f>
        <v/>
      </c>
      <c r="BG532" s="4" t="str">
        <f ca="1">IFERROR(IF($B532&lt;&gt;"",VLOOKUP(BG$421,TabelleK29BI,8,FALSE),""),"")</f>
        <v/>
      </c>
      <c r="BH532" s="4" t="str">
        <f ca="1">IFERROR(IF($B532&lt;&gt;"",VLOOKUP(BH$421,TabelleK29BI,8,FALSE),""),"")</f>
        <v/>
      </c>
      <c r="BI532" s="4" t="str">
        <f ca="1">IFERROR(IF($B532&lt;&gt;"",VLOOKUP(BI$421,TabelleK29BI,8,FALSE),""),"")</f>
        <v/>
      </c>
      <c r="BJ532" s="4" t="str">
        <f ca="1">IFERROR(IF($B532&lt;&gt;"",VLOOKUP(BJ$421,TabelleK29BI,8,FALSE),""),"")</f>
        <v/>
      </c>
      <c r="BK532" s="4" t="str">
        <f ca="1">IFERROR(IF($B532&lt;&gt;"",VLOOKUP(BK$421,TabelleK29BI,8,FALSE),""),"")</f>
        <v/>
      </c>
      <c r="BL532" s="4" t="str">
        <f ca="1">IFERROR(IF($B532&lt;&gt;"",VLOOKUP(BL$421,TabelleK29BI,8,FALSE),""),"")</f>
        <v/>
      </c>
      <c r="BM532" s="4" t="str">
        <f ca="1">IFERROR(IF($B532&lt;&gt;"",VLOOKUP(BM$421,TabelleK29BI,8,FALSE),""),"")</f>
        <v/>
      </c>
      <c r="BN532" s="4" t="str">
        <f ca="1">IFERROR(IF($B532&lt;&gt;"",VLOOKUP(BN$421,TabelleK29BI,8,FALSE),""),"")</f>
        <v/>
      </c>
      <c r="BO532" s="4" t="str">
        <f ca="1">IFERROR(IF($B532&lt;&gt;"",VLOOKUP(BO$421,TabelleK29BI,8,FALSE),""),"")</f>
        <v/>
      </c>
      <c r="BP532" s="4" t="str">
        <f ca="1">IFERROR(IF($B532&lt;&gt;"",VLOOKUP(BP$421,TabelleK29BI,8,FALSE),""),"")</f>
        <v/>
      </c>
      <c r="BQ532" s="4" t="str">
        <f ca="1">IFERROR(IF($B532&lt;&gt;"",VLOOKUP(BQ$421,TabelleK29BI,8,FALSE),""),"")</f>
        <v/>
      </c>
      <c r="BR532" s="4" t="str">
        <f ca="1">IFERROR(IF($B532&lt;&gt;"",VLOOKUP(BR$421,TabelleK29BI,8,FALSE),""),"")</f>
        <v/>
      </c>
      <c r="BS532" s="4" t="str">
        <f ca="1">IFERROR(IF($B532&lt;&gt;"",VLOOKUP(BS$421,TabelleK29BI,8,FALSE),""),"")</f>
        <v/>
      </c>
      <c r="BT532" s="4" t="str">
        <f ca="1">IFERROR(IF($B532&lt;&gt;"",VLOOKUP(BT$421,TabelleK29BI,8,FALSE),""),"")</f>
        <v/>
      </c>
      <c r="BU532" s="4" t="str">
        <f ca="1">IFERROR(IF($B532&lt;&gt;"",VLOOKUP(BU$421,TabelleK29BI,8,FALSE),""),"")</f>
        <v/>
      </c>
      <c r="BV532" s="4" t="str">
        <f ca="1">IFERROR(IF($B532&lt;&gt;"",VLOOKUP(BV$421,TabelleK29BI,8,FALSE),""),"")</f>
        <v/>
      </c>
      <c r="BW532" s="4" t="str">
        <f ca="1">IFERROR(IF($B532&lt;&gt;"",VLOOKUP(BW$421,TabelleK29BI,8,FALSE),""),"")</f>
        <v/>
      </c>
      <c r="BX532" s="4" t="str">
        <f ca="1">IFERROR(IF($B532&lt;&gt;"",VLOOKUP(BX$421,TabelleK29BI,8,FALSE),""),"")</f>
        <v/>
      </c>
      <c r="BY532" s="4" t="str">
        <f ca="1">IFERROR(IF($B532&lt;&gt;"",VLOOKUP(BY$421,TabelleK29BI,8,FALSE),""),"")</f>
        <v/>
      </c>
      <c r="BZ532" s="4" t="str">
        <f ca="1">IFERROR(IF($B532&lt;&gt;"",VLOOKUP(BZ$421,TabelleK29BI,8,FALSE),""),"")</f>
        <v/>
      </c>
      <c r="CA532" s="4" t="str">
        <f ca="1">IFERROR(IF($B532&lt;&gt;"",VLOOKUP(CA$421,TabelleK29BI,8,FALSE),""),"")</f>
        <v/>
      </c>
      <c r="CB532" s="4" t="str">
        <f ca="1">IFERROR(IF($B532&lt;&gt;"",VLOOKUP(CB$421,TabelleK29BI,8,FALSE),""),"")</f>
        <v/>
      </c>
      <c r="CC532" s="4" t="str">
        <f ca="1">IFERROR(IF($B532&lt;&gt;"",VLOOKUP(CC$421,TabelleK29BI,8,FALSE),""),"")</f>
        <v/>
      </c>
      <c r="CD532" s="4" t="str">
        <f ca="1">IFERROR(IF($B532&lt;&gt;"",VLOOKUP(CD$421,TabelleK29BI,8,FALSE),""),"")</f>
        <v/>
      </c>
      <c r="CE532" s="4" t="str">
        <f ca="1">IFERROR(IF($B532&lt;&gt;"",VLOOKUP(CE$421,TabelleK29BI,8,FALSE),""),"")</f>
        <v/>
      </c>
      <c r="CF532" s="4" t="str">
        <f ca="1">IFERROR(IF($B532&lt;&gt;"",VLOOKUP(CF$421,TabelleK29BI,8,FALSE),""),"")</f>
        <v/>
      </c>
      <c r="CG532" s="4" t="str">
        <f ca="1">IFERROR(IF($B532&lt;&gt;"",VLOOKUP(CG$421,TabelleK29BI,8,FALSE),""),"")</f>
        <v/>
      </c>
      <c r="CH532" s="4" t="str">
        <f ca="1">IFERROR(IF($B532&lt;&gt;"",VLOOKUP(CH$421,TabelleK29BI,8,FALSE),""),"")</f>
        <v/>
      </c>
      <c r="CI532" s="4" t="str">
        <f ca="1">IFERROR(IF($B532&lt;&gt;"",VLOOKUP(CI$421,TabelleK29BI,8,FALSE),""),"")</f>
        <v/>
      </c>
      <c r="CJ532" s="4" t="str">
        <f ca="1">IFERROR(IF($B532&lt;&gt;"",VLOOKUP(CJ$421,TabelleK29BI,8,FALSE),""),"")</f>
        <v/>
      </c>
      <c r="CK532" s="4" t="str">
        <f ca="1">IFERROR(IF($B532&lt;&gt;"",VLOOKUP(CK$421,TabelleK29BI,8,FALSE),""),"")</f>
        <v/>
      </c>
      <c r="CL532" s="4" t="str">
        <f ca="1">IFERROR(IF($B532&lt;&gt;"",VLOOKUP(CL$421,TabelleK29BI,8,FALSE),""),"")</f>
        <v/>
      </c>
      <c r="CM532" s="4" t="str">
        <f ca="1">IFERROR(IF($B532&lt;&gt;"",VLOOKUP(CM$421,TabelleK29BI,8,FALSE),""),"")</f>
        <v/>
      </c>
      <c r="CN532" s="4" t="str">
        <f ca="1">IFERROR(IF($B532&lt;&gt;"",VLOOKUP(CN$421,TabelleK29BI,8,FALSE),""),"")</f>
        <v/>
      </c>
      <c r="CO532" s="4" t="str">
        <f ca="1">IFERROR(IF($B532&lt;&gt;"",VLOOKUP(CO$421,TabelleK29BI,8,FALSE),""),"")</f>
        <v/>
      </c>
      <c r="CP532" s="4" t="str">
        <f ca="1">IFERROR(IF($B532&lt;&gt;"",VLOOKUP(CP$421,TabelleK29BI,8,FALSE),""),"")</f>
        <v/>
      </c>
      <c r="CQ532" s="4" t="str">
        <f ca="1">IFERROR(IF($B532&lt;&gt;"",VLOOKUP(CQ$421,TabelleK29BI,8,FALSE),""),"")</f>
        <v/>
      </c>
      <c r="CR532" s="4" t="str">
        <f ca="1">IFERROR(IF($B532&lt;&gt;"",VLOOKUP(CR$421,TabelleK29BI,8,FALSE),""),"")</f>
        <v/>
      </c>
      <c r="CS532" s="4" t="str">
        <f ca="1">IFERROR(IF($B532&lt;&gt;"",VLOOKUP(CS$421,TabelleK29BI,8,FALSE),""),"")</f>
        <v/>
      </c>
      <c r="CT532" s="4" t="str">
        <f ca="1">IFERROR(IF($B532&lt;&gt;"",VLOOKUP(CT$421,TabelleK29BI,8,FALSE),""),"")</f>
        <v/>
      </c>
      <c r="CU532" s="4" t="str">
        <f ca="1">IFERROR(IF($B532&lt;&gt;"",VLOOKUP(CU$421,TabelleK29BI,8,FALSE),""),"")</f>
        <v/>
      </c>
      <c r="CV532" s="4" t="str">
        <f ca="1">IFERROR(IF($B532&lt;&gt;"",VLOOKUP(CV$421,TabelleK29BI,8,FALSE),""),"")</f>
        <v/>
      </c>
      <c r="CW532" s="4" t="str">
        <f ca="1">IFERROR(IF($B532&lt;&gt;"",VLOOKUP(CW$421,TabelleK29BI,8,FALSE),""),"")</f>
        <v/>
      </c>
      <c r="CX532" s="4" t="str">
        <f ca="1">IFERROR(IF($B532&lt;&gt;"",VLOOKUP(CX$421,TabelleK29BI,8,FALSE),""),"")</f>
        <v/>
      </c>
      <c r="CY532" s="4" t="str">
        <f ca="1">IFERROR(IF($B532&lt;&gt;"",VLOOKUP(CY$421,TabelleK29BI,8,FALSE),""),"")</f>
        <v/>
      </c>
      <c r="CZ532" s="4" t="str">
        <f ca="1">IFERROR(IF($B532&lt;&gt;"",VLOOKUP(CZ$421,TabelleK29BI,8,FALSE),""),"")</f>
        <v/>
      </c>
      <c r="DA532" s="4" t="str">
        <f ca="1">IFERROR(IF($B532&lt;&gt;"",VLOOKUP(DA$421,TabelleK29BI,8,FALSE),""),"")</f>
        <v/>
      </c>
      <c r="DB532" s="4" t="str">
        <f ca="1">IFERROR(IF($B532&lt;&gt;"",VLOOKUP(DB$421,TabelleK29BI,8,FALSE),""),"")</f>
        <v/>
      </c>
      <c r="DC532" s="4" t="str">
        <f ca="1">IFERROR(IF($B532&lt;&gt;"",VLOOKUP(DC$421,TabelleK29BI,8,FALSE),""),"")</f>
        <v/>
      </c>
      <c r="DD532" s="4" t="str">
        <f ca="1">IFERROR(IF($B532&lt;&gt;"",VLOOKUP(DD$421,TabelleK29BI,8,FALSE),""),"")</f>
        <v/>
      </c>
      <c r="DE532" s="4" t="str">
        <f ca="1">IFERROR(IF($B532&lt;&gt;"",VLOOKUP(DE$421,TabelleK29BI,8,FALSE),""),"")</f>
        <v/>
      </c>
      <c r="DF532" s="4" t="str">
        <f ca="1">IFERROR(IF($B532&lt;&gt;"",VLOOKUP(DF$421,TabelleK29BI,8,FALSE),""),"")</f>
        <v/>
      </c>
      <c r="DG532" s="4" t="str">
        <f ca="1">IFERROR(IF($B532&lt;&gt;"",VLOOKUP(DG$421,TabelleK29BI,8,FALSE),""),"")</f>
        <v/>
      </c>
      <c r="DH532" s="4" t="str">
        <f ca="1">IFERROR(IF($B532&lt;&gt;"",VLOOKUP(DH$421,TabelleK29BI,8,FALSE),""),"")</f>
        <v/>
      </c>
      <c r="DI532" s="4" t="str">
        <f ca="1">IFERROR(IF($B532&lt;&gt;"",VLOOKUP(DI$421,TabelleK29BI,8,FALSE),""),"")</f>
        <v/>
      </c>
      <c r="DJ532" s="4" t="str">
        <f ca="1">IFERROR(IF($B532&lt;&gt;"",VLOOKUP(DJ$421,TabelleK29BI,8,FALSE),""),"")</f>
        <v/>
      </c>
      <c r="DK532" s="4" t="str">
        <f ca="1">IFERROR(IF($B532&lt;&gt;"",VLOOKUP(DK$421,TabelleK29BI,8,FALSE),""),"")</f>
        <v/>
      </c>
      <c r="DL532" s="4" t="str">
        <f ca="1">IFERROR(IF($B532&lt;&gt;"",VLOOKUP(DL$421,TabelleK29BI,8,FALSE),""),"")</f>
        <v/>
      </c>
      <c r="DM532" s="4" t="str">
        <f ca="1">IFERROR(IF($B532&lt;&gt;"",VLOOKUP(DM$421,TabelleK29BI,8,FALSE),""),"")</f>
        <v/>
      </c>
      <c r="DN532" s="4" t="str">
        <f ca="1">IFERROR(IF($B532&lt;&gt;"",VLOOKUP(DN$421,TabelleK29BI,8,FALSE),""),"")</f>
        <v/>
      </c>
      <c r="DO532" s="4" t="str">
        <f ca="1">IFERROR(IF($B532&lt;&gt;"",VLOOKUP(DO$421,TabelleK29BI,8,FALSE),""),"")</f>
        <v/>
      </c>
      <c r="DP532" s="4" t="str">
        <f ca="1">IFERROR(IF($B532&lt;&gt;"",VLOOKUP(DP$421,TabelleK29BI,8,FALSE),""),"")</f>
        <v/>
      </c>
      <c r="DQ532" s="4" t="str">
        <f ca="1">IFERROR(IF($B532&lt;&gt;"",VLOOKUP(DQ$421,TabelleK29BI,8,FALSE),""),"")</f>
        <v/>
      </c>
      <c r="DR532" s="4" t="str">
        <f ca="1">IFERROR(IF($B532&lt;&gt;"",VLOOKUP(DR$421,TabelleK29BI,8,FALSE),""),"")</f>
        <v/>
      </c>
      <c r="DS532" s="4" t="str">
        <f ca="1">IFERROR(IF($B532&lt;&gt;"",VLOOKUP(DS$421,TabelleK29BI,8,FALSE),""),"")</f>
        <v/>
      </c>
      <c r="DT532" s="4" t="str">
        <f ca="1">IFERROR(IF($B532&lt;&gt;"",VLOOKUP(DT$421,TabelleK29BI,8,FALSE),""),"")</f>
        <v/>
      </c>
      <c r="DU532" s="4" t="str">
        <f ca="1">IFERROR(IF($B532&lt;&gt;"",VLOOKUP(DU$421,TabelleK29BI,8,FALSE),""),"")</f>
        <v/>
      </c>
      <c r="DV532" s="4" t="str">
        <f ca="1">IFERROR(IF($B532&lt;&gt;"",VLOOKUP(DV$421,TabelleK29BI,8,FALSE),""),"")</f>
        <v/>
      </c>
      <c r="DW532" s="4" t="str">
        <f ca="1">IFERROR(IF($B532&lt;&gt;"",VLOOKUP(DW$421,TabelleK29BI,8,FALSE),""),"")</f>
        <v/>
      </c>
      <c r="DX532" s="4" t="str">
        <f ca="1">IFERROR(IF($B532&lt;&gt;"",VLOOKUP(DX$421,TabelleK29BI,8,FALSE),""),"")</f>
        <v/>
      </c>
      <c r="DY532" s="4" t="str">
        <f ca="1">IFERROR(IF($B532&lt;&gt;"",VLOOKUP(DY$421,TabelleK29BI,8,FALSE),""),"")</f>
        <v/>
      </c>
      <c r="DZ532" s="4" t="str">
        <f ca="1">IFERROR(IF($B532&lt;&gt;"",VLOOKUP(DZ$421,TabelleK29BI,8,FALSE),""),"")</f>
        <v/>
      </c>
      <c r="EA532" s="4" t="str">
        <f ca="1">IFERROR(IF($B532&lt;&gt;"",VLOOKUP(EA$421,TabelleK29BI,8,FALSE),""),"")</f>
        <v/>
      </c>
      <c r="EB532" s="4" t="str">
        <f ca="1">IFERROR(IF($B532&lt;&gt;"",VLOOKUP(EB$421,TabelleK29BI,8,FALSE),""),"")</f>
        <v/>
      </c>
      <c r="EC532" s="4" t="str">
        <f ca="1">IFERROR(IF($B532&lt;&gt;"",VLOOKUP(EC$421,TabelleK29BI,8,FALSE),""),"")</f>
        <v/>
      </c>
      <c r="ED532" s="4" t="str">
        <f ca="1">IFERROR(IF($B532&lt;&gt;"",VLOOKUP(ED$421,TabelleK29BI,8,FALSE),""),"")</f>
        <v/>
      </c>
      <c r="EE532" s="4" t="str">
        <f ca="1">IFERROR(IF($B532&lt;&gt;"",VLOOKUP(EE$421,TabelleK29BI,8,FALSE),""),"")</f>
        <v/>
      </c>
      <c r="EF532" s="4" t="str">
        <f ca="1">IFERROR(IF($B532&lt;&gt;"",VLOOKUP(EF$421,TabelleK29BI,8,FALSE),""),"")</f>
        <v/>
      </c>
      <c r="EG532" s="4" t="str">
        <f ca="1">IFERROR(IF($B532&lt;&gt;"",VLOOKUP(EG$421,TabelleK29BI,8,FALSE),""),"")</f>
        <v/>
      </c>
      <c r="EH532" s="4" t="str">
        <f ca="1">IFERROR(IF($B532&lt;&gt;"",VLOOKUP(EH$421,TabelleK29BI,8,FALSE),""),"")</f>
        <v/>
      </c>
      <c r="EI532" s="4" t="str">
        <f ca="1">IFERROR(IF($B532&lt;&gt;"",VLOOKUP(EI$421,TabelleK29BI,8,FALSE),""),"")</f>
        <v/>
      </c>
      <c r="EJ532" s="4" t="str">
        <f ca="1">IFERROR(IF($B532&lt;&gt;"",VLOOKUP(EJ$421,TabelleK29BI,8,FALSE),""),"")</f>
        <v/>
      </c>
      <c r="EK532" s="4" t="str">
        <f ca="1">IFERROR(IF($B532&lt;&gt;"",VLOOKUP(EK$421,TabelleK29BI,8,FALSE),""),"")</f>
        <v/>
      </c>
      <c r="EL532" s="4" t="str">
        <f ca="1">IFERROR(IF($B532&lt;&gt;"",VLOOKUP(EL$421,TabelleK29BI,8,FALSE),""),"")</f>
        <v/>
      </c>
      <c r="EM532" s="4" t="str">
        <f ca="1">IFERROR(IF($B532&lt;&gt;"",VLOOKUP(EM$421,TabelleK29BI,8,FALSE),""),"")</f>
        <v/>
      </c>
      <c r="EN532" s="4" t="str">
        <f ca="1">IFERROR(IF($B532&lt;&gt;"",VLOOKUP(EN$421,TabelleK29BI,8,FALSE),""),"")</f>
        <v/>
      </c>
      <c r="EO532" s="4" t="str">
        <f ca="1">IFERROR(IF($B532&lt;&gt;"",VLOOKUP(EO$421,TabelleK29BI,8,FALSE),""),"")</f>
        <v/>
      </c>
      <c r="EP532" s="4" t="str">
        <f ca="1">IFERROR(IF($B532&lt;&gt;"",VLOOKUP(EP$421,TabelleK29BI,8,FALSE),""),"")</f>
        <v/>
      </c>
      <c r="EQ532" s="4" t="str">
        <f ca="1">IFERROR(IF($B532&lt;&gt;"",VLOOKUP(EQ$421,TabelleK29BI,8,FALSE),""),"")</f>
        <v/>
      </c>
      <c r="ER532" s="4" t="str">
        <f ca="1">IFERROR(IF($B532&lt;&gt;"",VLOOKUP(ER$421,TabelleK29BI,8,FALSE),""),"")</f>
        <v/>
      </c>
      <c r="ES532" s="4" t="str">
        <f ca="1">IFERROR(IF($B532&lt;&gt;"",VLOOKUP(ES$421,TabelleK29BI,8,FALSE),""),"")</f>
        <v/>
      </c>
      <c r="ET532" s="4" t="str">
        <f ca="1">IFERROR(IF($B532&lt;&gt;"",VLOOKUP(ET$421,TabelleK29BI,8,FALSE),""),"")</f>
        <v/>
      </c>
      <c r="EU532" s="4" t="str">
        <f ca="1">IFERROR(IF($B532&lt;&gt;"",VLOOKUP(EU$421,TabelleK29BI,8,FALSE),""),"")</f>
        <v/>
      </c>
      <c r="EV532" s="4" t="str">
        <f ca="1">IFERROR(IF($B532&lt;&gt;"",VLOOKUP(EV$421,TabelleK29BI,8,FALSE),""),"")</f>
        <v/>
      </c>
      <c r="EW532" s="4" t="str">
        <f ca="1">IFERROR(IF($B532&lt;&gt;"",VLOOKUP(EW$421,TabelleK29BI,8,FALSE),""),"")</f>
        <v/>
      </c>
      <c r="EX532" s="4" t="str">
        <f ca="1">IFERROR(IF($B532&lt;&gt;"",VLOOKUP(EX$421,TabelleK29BI,8,FALSE),""),"")</f>
        <v/>
      </c>
      <c r="EY532" s="4" t="str">
        <f ca="1">IFERROR(IF($B532&lt;&gt;"",VLOOKUP(EY$421,TabelleK29BI,8,FALSE),""),"")</f>
        <v/>
      </c>
      <c r="EZ532" s="4" t="str">
        <f ca="1">IFERROR(IF($B532&lt;&gt;"",VLOOKUP(EZ$421,TabelleK29BI,8,FALSE),""),"")</f>
        <v/>
      </c>
      <c r="FA532" s="4" t="str">
        <f ca="1">IFERROR(IF($B532&lt;&gt;"",VLOOKUP(FA$421,TabelleK29BI,8,FALSE),""),"")</f>
        <v/>
      </c>
      <c r="FB532" s="4" t="str">
        <f ca="1">IFERROR(IF($B532&lt;&gt;"",VLOOKUP(FB$421,TabelleK29BI,8,FALSE),""),"")</f>
        <v/>
      </c>
      <c r="FC532" s="4" t="str">
        <f ca="1">IFERROR(IF($B532&lt;&gt;"",VLOOKUP(FC$421,TabelleK29BI,8,FALSE),""),"")</f>
        <v/>
      </c>
      <c r="FD532" s="4" t="str">
        <f ca="1">IFERROR(IF($B532&lt;&gt;"",VLOOKUP(FD$421,TabelleK29BI,8,FALSE),""),"")</f>
        <v/>
      </c>
      <c r="FE532" s="4" t="str">
        <f ca="1">IFERROR(IF($B532&lt;&gt;"",VLOOKUP(FE$421,TabelleK29BI,8,FALSE),""),"")</f>
        <v/>
      </c>
      <c r="FF532" s="4" t="str">
        <f ca="1">IFERROR(IF($B532&lt;&gt;"",VLOOKUP(FF$421,TabelleK29BI,8,FALSE),""),"")</f>
        <v/>
      </c>
      <c r="FG532" s="4" t="str">
        <f ca="1">IFERROR(IF($B532&lt;&gt;"",VLOOKUP(FG$421,TabelleK29BI,8,FALSE),""),"")</f>
        <v/>
      </c>
      <c r="FH532" s="4" t="str">
        <f ca="1">IFERROR(IF($B532&lt;&gt;"",VLOOKUP(FH$421,TabelleK29BI,8,FALSE),""),"")</f>
        <v/>
      </c>
      <c r="FI532" s="4" t="str">
        <f ca="1">IFERROR(IF($B532&lt;&gt;"",VLOOKUP(FI$421,TabelleK29BI,8,FALSE),""),"")</f>
        <v/>
      </c>
      <c r="FJ532" s="4" t="str">
        <f ca="1">IFERROR(IF($B532&lt;&gt;"",VLOOKUP(FJ$421,TabelleK29BI,8,FALSE),""),"")</f>
        <v/>
      </c>
      <c r="FK532" s="4" t="str">
        <f ca="1">IFERROR(IF($B532&lt;&gt;"",VLOOKUP(FK$421,TabelleK29BI,8,FALSE),""),"")</f>
        <v/>
      </c>
      <c r="FL532" s="4" t="str">
        <f ca="1">IFERROR(IF($B532&lt;&gt;"",VLOOKUP(FL$421,TabelleK29BI,8,FALSE),""),"")</f>
        <v/>
      </c>
      <c r="FM532" s="4" t="str">
        <f ca="1">IFERROR(IF($B532&lt;&gt;"",VLOOKUP(FM$421,TabelleK29BI,8,FALSE),""),"")</f>
        <v/>
      </c>
      <c r="FN532" s="4" t="str">
        <f ca="1">IFERROR(IF($B532&lt;&gt;"",VLOOKUP(FN$421,TabelleK29BI,8,FALSE),""),"")</f>
        <v/>
      </c>
      <c r="FO532" s="4" t="str">
        <f ca="1">IFERROR(IF($B532&lt;&gt;"",VLOOKUP(FO$421,TabelleK29BI,8,FALSE),""),"")</f>
        <v/>
      </c>
      <c r="FP532" s="4" t="str">
        <f ca="1">IFERROR(IF($B532&lt;&gt;"",VLOOKUP(FP$421,TabelleK29BI,8,FALSE),""),"")</f>
        <v/>
      </c>
      <c r="FQ532" s="4" t="str">
        <f ca="1">IFERROR(IF($B532&lt;&gt;"",VLOOKUP(FQ$421,TabelleK29BI,8,FALSE),""),"")</f>
        <v/>
      </c>
      <c r="FR532" s="4" t="str">
        <f ca="1">IFERROR(IF($B532&lt;&gt;"",VLOOKUP(FR$421,TabelleK29BI,8,FALSE),""),"")</f>
        <v/>
      </c>
      <c r="FS532" s="4" t="str">
        <f ca="1">IFERROR(IF($B532&lt;&gt;"",VLOOKUP(FS$421,TabelleK29BI,8,FALSE),""),"")</f>
        <v/>
      </c>
      <c r="FT532" s="4" t="str">
        <f ca="1">IFERROR(IF($B532&lt;&gt;"",VLOOKUP(FT$421,TabelleK29BI,8,FALSE),""),"")</f>
        <v/>
      </c>
      <c r="FU532" s="4" t="str">
        <f ca="1">IFERROR(IF($B532&lt;&gt;"",VLOOKUP(FU$421,TabelleK29BI,8,FALSE),""),"")</f>
        <v/>
      </c>
      <c r="FV532" s="4" t="str">
        <f ca="1">IFERROR(IF($B532&lt;&gt;"",VLOOKUP(FV$421,TabelleK29BI,8,FALSE),""),"")</f>
        <v/>
      </c>
      <c r="FW532" s="4" t="str">
        <f ca="1">IFERROR(IF($B532&lt;&gt;"",VLOOKUP(FW$421,TabelleK29BI,8,FALSE),""),"")</f>
        <v/>
      </c>
      <c r="FX532" s="4" t="str">
        <f ca="1">IFERROR(IF($B532&lt;&gt;"",VLOOKUP(FX$421,TabelleK29BI,8,FALSE),""),"")</f>
        <v/>
      </c>
      <c r="FY532" s="4" t="str">
        <f ca="1">IFERROR(IF($B532&lt;&gt;"",VLOOKUP(FY$421,TabelleK29BI,8,FALSE),""),"")</f>
        <v/>
      </c>
      <c r="FZ532" s="4" t="str">
        <f ca="1">IFERROR(IF($B532&lt;&gt;"",VLOOKUP(FZ$421,TabelleK29BI,8,FALSE),""),"")</f>
        <v/>
      </c>
      <c r="GA532" s="4" t="str">
        <f ca="1">IFERROR(IF($B532&lt;&gt;"",VLOOKUP(GA$421,TabelleK29BI,8,FALSE),""),"")</f>
        <v/>
      </c>
      <c r="GB532" s="4" t="str">
        <f ca="1">IFERROR(IF($B532&lt;&gt;"",VLOOKUP(GB$421,TabelleK29BI,8,FALSE),""),"")</f>
        <v/>
      </c>
      <c r="GC532" s="4" t="str">
        <f ca="1">IFERROR(IF($B532&lt;&gt;"",VLOOKUP(GC$421,TabelleK29BI,8,FALSE),""),"")</f>
        <v/>
      </c>
      <c r="GD532" s="4" t="str">
        <f ca="1">IFERROR(IF($B532&lt;&gt;"",VLOOKUP(GD$421,TabelleK29BI,8,FALSE),""),"")</f>
        <v/>
      </c>
      <c r="GE532" s="4" t="str">
        <f ca="1">IFERROR(IF($B532&lt;&gt;"",VLOOKUP(GE$421,TabelleK29BI,8,FALSE),""),"")</f>
        <v/>
      </c>
      <c r="GF532" s="4" t="str">
        <f ca="1">IFERROR(IF($B532&lt;&gt;"",VLOOKUP(GF$421,TabelleK29BI,8,FALSE),""),"")</f>
        <v/>
      </c>
      <c r="GG532" s="4" t="str">
        <f ca="1">IFERROR(IF($B532&lt;&gt;"",VLOOKUP(GG$421,TabelleK29BI,8,FALSE),""),"")</f>
        <v/>
      </c>
      <c r="GH532" s="4" t="str">
        <f ca="1">IFERROR(IF($B532&lt;&gt;"",VLOOKUP(GH$421,TabelleK29BI,8,FALSE),""),"")</f>
        <v/>
      </c>
      <c r="GI532" s="4" t="str">
        <f ca="1">IFERROR(IF($B532&lt;&gt;"",VLOOKUP(GI$421,TabelleK29BI,8,FALSE),""),"")</f>
        <v/>
      </c>
      <c r="GJ532" s="4" t="str">
        <f ca="1">IFERROR(IF($B532&lt;&gt;"",VLOOKUP(GJ$421,TabelleK29BI,8,FALSE),""),"")</f>
        <v/>
      </c>
      <c r="GK532" s="4" t="str">
        <f ca="1">IFERROR(IF($B532&lt;&gt;"",VLOOKUP(GK$421,TabelleK29BI,8,FALSE),""),"")</f>
        <v/>
      </c>
      <c r="GL532" s="4" t="str">
        <f ca="1">IFERROR(IF($B532&lt;&gt;"",VLOOKUP(GL$421,TabelleK29BI,8,FALSE),""),"")</f>
        <v/>
      </c>
      <c r="GM532" s="4" t="str">
        <f ca="1">IFERROR(IF($B532&lt;&gt;"",VLOOKUP(GM$421,TabelleK29BI,8,FALSE),""),"")</f>
        <v/>
      </c>
      <c r="GN532" s="4" t="str">
        <f ca="1">IFERROR(IF($B532&lt;&gt;"",VLOOKUP(GN$421,TabelleK29BI,8,FALSE),""),"")</f>
        <v/>
      </c>
      <c r="GO532" s="4" t="str">
        <f ca="1">IFERROR(IF($B532&lt;&gt;"",VLOOKUP(GO$421,TabelleK29BI,8,FALSE),""),"")</f>
        <v/>
      </c>
      <c r="GP532" s="4" t="str">
        <f ca="1">IFERROR(IF($B532&lt;&gt;"",VLOOKUP(GP$421,TabelleK29BI,8,FALSE),""),"")</f>
        <v/>
      </c>
      <c r="GQ532" s="4" t="str">
        <f ca="1">IFERROR(IF($B532&lt;&gt;"",VLOOKUP(GQ$421,TabelleK29BI,8,FALSE),""),"")</f>
        <v/>
      </c>
      <c r="GR532" s="4" t="str">
        <f ca="1">IFERROR(IF($B532&lt;&gt;"",VLOOKUP(GR$421,TabelleK29BI,8,FALSE),""),"")</f>
        <v/>
      </c>
      <c r="GS532" s="4" t="str">
        <f ca="1">IFERROR(IF($B532&lt;&gt;"",VLOOKUP(GS$421,TabelleK29BI,8,FALSE),""),"")</f>
        <v/>
      </c>
      <c r="GT532" s="4" t="str">
        <f ca="1">IFERROR(IF($B532&lt;&gt;"",VLOOKUP(GT$421,TabelleK29BI,8,FALSE),""),"")</f>
        <v/>
      </c>
      <c r="GU532" s="4" t="str">
        <f ca="1">IFERROR(IF($B532&lt;&gt;"",VLOOKUP(GU$421,TabelleK29BI,8,FALSE),""),"")</f>
        <v/>
      </c>
      <c r="GV532" s="4" t="str">
        <f ca="1">IFERROR(IF($B532&lt;&gt;"",VLOOKUP(GV$421,TabelleK29BI,8,FALSE),""),"")</f>
        <v/>
      </c>
      <c r="GW532" s="4" t="str">
        <f ca="1">IFERROR(IF($B532&lt;&gt;"",VLOOKUP(GW$421,TabelleK29BI,8,FALSE),""),"")</f>
        <v/>
      </c>
      <c r="GX532" s="4" t="str">
        <f ca="1">IFERROR(IF($B532&lt;&gt;"",VLOOKUP(GX$421,TabelleK29BI,8,FALSE),""),"")</f>
        <v/>
      </c>
      <c r="GY532" s="4" t="str">
        <f ca="1">IFERROR(IF($B532&lt;&gt;"",VLOOKUP(GY$421,TabelleK29BI,8,FALSE),""),"")</f>
        <v/>
      </c>
      <c r="GZ532" s="4" t="str">
        <f ca="1">IFERROR(IF($B532&lt;&gt;"",VLOOKUP(GZ$421,TabelleK29BI,8,FALSE),""),"")</f>
        <v/>
      </c>
      <c r="HA532" s="4" t="str">
        <f ca="1">IFERROR(IF($B532&lt;&gt;"",VLOOKUP(HA$421,TabelleK29BI,8,FALSE),""),"")</f>
        <v/>
      </c>
      <c r="HB532" s="4" t="str">
        <f ca="1">IFERROR(IF($B532&lt;&gt;"",VLOOKUP(HB$421,TabelleK29BI,8,FALSE),""),"")</f>
        <v/>
      </c>
      <c r="HC532" s="4" t="str">
        <f ca="1">IFERROR(IF($B532&lt;&gt;"",VLOOKUP(HC$421,TabelleK29BI,8,FALSE),""),"")</f>
        <v/>
      </c>
      <c r="HD532" s="4" t="str">
        <f ca="1">IFERROR(IF($B532&lt;&gt;"",VLOOKUP(HD$421,TabelleK29BI,8,FALSE),""),"")</f>
        <v/>
      </c>
      <c r="HE532" s="4" t="str">
        <f ca="1">IFERROR(IF($B532&lt;&gt;"",VLOOKUP(HE$421,TabelleK29BI,8,FALSE),""),"")</f>
        <v/>
      </c>
      <c r="HF532" s="4" t="str">
        <f ca="1">IFERROR(IF($B532&lt;&gt;"",VLOOKUP(HF$421,TabelleK29BI,8,FALSE),""),"")</f>
        <v/>
      </c>
      <c r="HG532" s="4" t="str">
        <f ca="1">IFERROR(IF($B532&lt;&gt;"",VLOOKUP(HG$421,TabelleK29BI,8,FALSE),""),"")</f>
        <v/>
      </c>
      <c r="HH532" s="4" t="str">
        <f ca="1">IFERROR(IF($B532&lt;&gt;"",VLOOKUP(HH$421,TabelleK29BI,8,FALSE),""),"")</f>
        <v/>
      </c>
      <c r="HI532" s="4" t="str">
        <f ca="1">IFERROR(IF($B532&lt;&gt;"",VLOOKUP(HI$421,TabelleK29BI,8,FALSE),""),"")</f>
        <v/>
      </c>
      <c r="HJ532" s="4" t="str">
        <f ca="1">IFERROR(IF($B532&lt;&gt;"",VLOOKUP(HJ$421,TabelleK29BI,8,FALSE),""),"")</f>
        <v/>
      </c>
      <c r="HK532" s="4" t="str">
        <f ca="1">IFERROR(IF($B532&lt;&gt;"",VLOOKUP(HK$421,TabelleK29BI,8,FALSE),""),"")</f>
        <v/>
      </c>
      <c r="HL532" s="4" t="str">
        <f ca="1">IFERROR(IF($B532&lt;&gt;"",VLOOKUP(HL$421,TabelleK29BI,8,FALSE),""),"")</f>
        <v/>
      </c>
      <c r="HM532" s="4" t="str">
        <f ca="1">IFERROR(IF($B532&lt;&gt;"",VLOOKUP(HM$421,TabelleK29BI,8,FALSE),""),"")</f>
        <v/>
      </c>
      <c r="HN532" s="4" t="str">
        <f ca="1">IFERROR(IF($B532&lt;&gt;"",VLOOKUP(HN$421,TabelleK29BI,8,FALSE),""),"")</f>
        <v/>
      </c>
      <c r="HO532" s="4" t="str">
        <f ca="1">IFERROR(IF($B532&lt;&gt;"",VLOOKUP(HO$421,TabelleK29BI,8,FALSE),""),"")</f>
        <v/>
      </c>
      <c r="HP532" s="4" t="str">
        <f ca="1">IFERROR(IF($B532&lt;&gt;"",VLOOKUP(HP$421,TabelleK29BI,8,FALSE),""),"")</f>
        <v/>
      </c>
      <c r="HQ532" s="4" t="str">
        <f ca="1">IFERROR(IF($B532&lt;&gt;"",VLOOKUP(HQ$421,TabelleK29BI,8,FALSE),""),"")</f>
        <v/>
      </c>
      <c r="HR532" s="4" t="str">
        <f ca="1">IFERROR(IF($B532&lt;&gt;"",VLOOKUP(HR$421,TabelleK29BI,8,FALSE),""),"")</f>
        <v/>
      </c>
      <c r="HS532" s="4" t="str">
        <f ca="1">IFERROR(IF($B532&lt;&gt;"",VLOOKUP(HS$421,TabelleK29BI,8,FALSE),""),"")</f>
        <v/>
      </c>
      <c r="HT532" s="4" t="str">
        <f ca="1">IFERROR(IF($B532&lt;&gt;"",VLOOKUP(HT$421,TabelleK29BI,8,FALSE),""),"")</f>
        <v/>
      </c>
      <c r="HU532" s="4" t="str">
        <f ca="1">IFERROR(IF($B532&lt;&gt;"",VLOOKUP(HU$421,TabelleK29BI,8,FALSE),""),"")</f>
        <v/>
      </c>
      <c r="HV532" s="4" t="str">
        <f ca="1">IFERROR(IF($B532&lt;&gt;"",VLOOKUP(HV$421,TabelleK29BI,8,FALSE),""),"")</f>
        <v/>
      </c>
      <c r="HW532" s="4" t="str">
        <f ca="1">IFERROR(IF($B532&lt;&gt;"",VLOOKUP(HW$421,TabelleK29BI,8,FALSE),""),"")</f>
        <v/>
      </c>
      <c r="HX532" s="4" t="str">
        <f ca="1">IFERROR(IF($B532&lt;&gt;"",VLOOKUP(HX$421,TabelleK29BI,8,FALSE),""),"")</f>
        <v/>
      </c>
      <c r="HY532" s="4" t="str">
        <f ca="1">IFERROR(IF($B532&lt;&gt;"",VLOOKUP(HY$421,TabelleK29BI,8,FALSE),""),"")</f>
        <v/>
      </c>
      <c r="HZ532" s="4" t="str">
        <f ca="1">IFERROR(IF($B532&lt;&gt;"",VLOOKUP(HZ$421,TabelleK29BI,8,FALSE),""),"")</f>
        <v/>
      </c>
      <c r="IA532" s="4" t="str">
        <f ca="1">IFERROR(IF($B532&lt;&gt;"",VLOOKUP(IA$421,TabelleK29BI,8,FALSE),""),"")</f>
        <v/>
      </c>
      <c r="IB532" s="4" t="str">
        <f ca="1">IFERROR(IF($B532&lt;&gt;"",VLOOKUP(IB$421,TabelleK29BI,8,FALSE),""),"")</f>
        <v/>
      </c>
      <c r="IC532" s="4" t="str">
        <f ca="1">IFERROR(IF($B532&lt;&gt;"",VLOOKUP(IC$421,TabelleK29BI,8,FALSE),""),"")</f>
        <v/>
      </c>
      <c r="ID532" s="4" t="str">
        <f ca="1">IFERROR(IF($B532&lt;&gt;"",VLOOKUP(ID$421,TabelleK29BI,8,FALSE),""),"")</f>
        <v/>
      </c>
      <c r="IE532" s="4" t="str">
        <f ca="1">IFERROR(IF($B532&lt;&gt;"",VLOOKUP(IE$421,TabelleK29BI,8,FALSE),""),"")</f>
        <v/>
      </c>
      <c r="IF532" s="4" t="str">
        <f ca="1">IFERROR(IF($B532&lt;&gt;"",VLOOKUP(IF$421,TabelleK29BI,8,FALSE),""),"")</f>
        <v/>
      </c>
      <c r="IG532" s="4" t="str">
        <f ca="1">IFERROR(IF($B532&lt;&gt;"",VLOOKUP(IG$421,TabelleK29BI,8,FALSE),""),"")</f>
        <v/>
      </c>
      <c r="IH532" s="4" t="str">
        <f ca="1">IFERROR(IF($B532&lt;&gt;"",VLOOKUP(IH$421,TabelleK29BI,8,FALSE),""),"")</f>
        <v/>
      </c>
      <c r="II532" s="4" t="str">
        <f ca="1">IFERROR(IF($B532&lt;&gt;"",VLOOKUP(II$421,TabelleK29BI,8,FALSE),""),"")</f>
        <v/>
      </c>
      <c r="IJ532" s="4" t="str">
        <f ca="1">IFERROR(IF($B532&lt;&gt;"",VLOOKUP(IJ$421,TabelleK29BI,8,FALSE),""),"")</f>
        <v/>
      </c>
      <c r="IK532" s="4" t="str">
        <f ca="1">IFERROR(IF($B532&lt;&gt;"",VLOOKUP(IK$421,TabelleK29BI,8,FALSE),""),"")</f>
        <v/>
      </c>
      <c r="IL532" s="4" t="str">
        <f ca="1">IFERROR(IF($B532&lt;&gt;"",VLOOKUP(IL$421,TabelleK29BI,8,FALSE),""),"")</f>
        <v/>
      </c>
      <c r="IM532" s="4" t="str">
        <f ca="1">IFERROR(IF($B532&lt;&gt;"",VLOOKUP(IM$421,TabelleK29BI,8,FALSE),""),"")</f>
        <v/>
      </c>
      <c r="IN532" s="4" t="str">
        <f ca="1">IFERROR(IF($B532&lt;&gt;"",VLOOKUP(IN$421,TabelleK29BI,8,FALSE),""),"")</f>
        <v/>
      </c>
      <c r="IO532" s="4" t="str">
        <f ca="1">IFERROR(IF($B532&lt;&gt;"",VLOOKUP(IO$421,TabelleK29BI,8,FALSE),""),"")</f>
        <v/>
      </c>
      <c r="IP532" s="4" t="str">
        <f ca="1">IFERROR(IF($B532&lt;&gt;"",VLOOKUP(IP$421,TabelleK29BI,8,FALSE),""),"")</f>
        <v/>
      </c>
      <c r="IQ532" s="4" t="str">
        <f ca="1">IFERROR(IF($B532&lt;&gt;"",VLOOKUP(IQ$421,TabelleK29BI,8,FALSE),""),"")</f>
        <v/>
      </c>
      <c r="IR532" s="4" t="str">
        <f ca="1">IFERROR(IF($B532&lt;&gt;"",VLOOKUP(IR$421,TabelleK29BI,8,FALSE),""),"")</f>
        <v/>
      </c>
      <c r="IS532" s="4" t="str">
        <f ca="1">IFERROR(IF($B532&lt;&gt;"",VLOOKUP(IS$421,TabelleK29BI,8,FALSE),""),"")</f>
        <v/>
      </c>
      <c r="IT532" s="4" t="str">
        <f ca="1">IFERROR(IF($B532&lt;&gt;"",VLOOKUP(IT$421,TabelleK29BI,8,FALSE),""),"")</f>
        <v/>
      </c>
      <c r="IU532" s="4" t="str">
        <f ca="1">IFERROR(IF($B532&lt;&gt;"",VLOOKUP(IU$421,TabelleK29BI,8,FALSE),""),"")</f>
        <v/>
      </c>
      <c r="IV532" s="4" t="str">
        <f ca="1">IFERROR(IF($B532&lt;&gt;"",VLOOKUP(IV$421,TabelleK29BI,8,FALSE),""),"")</f>
        <v/>
      </c>
      <c r="IW532" s="4" t="str">
        <f ca="1">IFERROR(IF($B532&lt;&gt;"",VLOOKUP(IW$421,TabelleK29BI,8,FALSE),""),"")</f>
        <v/>
      </c>
      <c r="IX532" s="4" t="str">
        <f ca="1">IFERROR(IF($B532&lt;&gt;"",VLOOKUP(IX$421,TabelleK29BI,8,FALSE),""),"")</f>
        <v/>
      </c>
      <c r="IY532" s="4" t="str">
        <f ca="1">IFERROR(IF($B532&lt;&gt;"",VLOOKUP(IY$421,TabelleK29BI,8,FALSE),""),"")</f>
        <v/>
      </c>
      <c r="IZ532" s="4" t="str">
        <f ca="1">IFERROR(IF($B532&lt;&gt;"",VLOOKUP(IZ$421,TabelleK29BI,8,FALSE),""),"")</f>
        <v/>
      </c>
      <c r="JA532" s="4" t="str">
        <f ca="1">IFERROR(IF($B532&lt;&gt;"",VLOOKUP(JA$421,TabelleK29BI,8,FALSE),""),"")</f>
        <v/>
      </c>
      <c r="JB532" s="4" t="str">
        <f ca="1">IFERROR(IF($B532&lt;&gt;"",VLOOKUP(JB$421,TabelleK29BI,8,FALSE),""),"")</f>
        <v/>
      </c>
      <c r="JC532" s="4" t="str">
        <f ca="1">IFERROR(IF($B532&lt;&gt;"",VLOOKUP(JC$421,TabelleK29BI,8,FALSE),""),"")</f>
        <v/>
      </c>
      <c r="JD532" s="4" t="str">
        <f ca="1">IFERROR(IF($B532&lt;&gt;"",VLOOKUP(JD$421,TabelleK29BI,8,FALSE),""),"")</f>
        <v/>
      </c>
      <c r="JE532" s="4" t="str">
        <f ca="1">IFERROR(IF($B532&lt;&gt;"",VLOOKUP(JE$421,TabelleK29BI,8,FALSE),""),"")</f>
        <v/>
      </c>
      <c r="JF532" s="4" t="str">
        <f ca="1">IFERROR(IF($B532&lt;&gt;"",VLOOKUP(JF$421,TabelleK29BI,8,FALSE),""),"")</f>
        <v/>
      </c>
      <c r="JG532" s="4" t="str">
        <f ca="1">IFERROR(IF($B532&lt;&gt;"",VLOOKUP(JG$421,TabelleK29BI,8,FALSE),""),"")</f>
        <v/>
      </c>
      <c r="JH532" s="4" t="str">
        <f ca="1">IFERROR(IF($B532&lt;&gt;"",VLOOKUP(JH$421,TabelleK29BI,8,FALSE),""),"")</f>
        <v/>
      </c>
      <c r="JI532" s="4" t="str">
        <f ca="1">IFERROR(IF($B532&lt;&gt;"",VLOOKUP(JI$421,TabelleK29BI,8,FALSE),""),"")</f>
        <v/>
      </c>
      <c r="JJ532" s="4" t="str">
        <f ca="1">IFERROR(IF($B532&lt;&gt;"",VLOOKUP(JJ$421,TabelleK29BI,8,FALSE),""),"")</f>
        <v/>
      </c>
      <c r="JK532" s="4" t="str">
        <f ca="1">IFERROR(IF($B532&lt;&gt;"",VLOOKUP(JK$421,TabelleK29BI,8,FALSE),""),"")</f>
        <v/>
      </c>
      <c r="JL532" s="4" t="str">
        <f ca="1">IFERROR(IF($B532&lt;&gt;"",VLOOKUP(JL$421,TabelleK29BI,8,FALSE),""),"")</f>
        <v/>
      </c>
      <c r="JM532" s="4" t="str">
        <f ca="1">IFERROR(IF($B532&lt;&gt;"",VLOOKUP(JM$421,TabelleK29BI,8,FALSE),""),"")</f>
        <v/>
      </c>
      <c r="JN532" s="4" t="str">
        <f ca="1">IFERROR(IF($B532&lt;&gt;"",VLOOKUP(JN$421,TabelleK29BI,8,FALSE),""),"")</f>
        <v/>
      </c>
      <c r="JO532" s="4" t="str">
        <f ca="1">IFERROR(IF($B532&lt;&gt;"",VLOOKUP(JO$421,TabelleK29BI,8,FALSE),""),"")</f>
        <v/>
      </c>
      <c r="JP532" s="4" t="str">
        <f ca="1">IFERROR(IF($B532&lt;&gt;"",VLOOKUP(JP$421,TabelleK29BI,8,FALSE),""),"")</f>
        <v/>
      </c>
      <c r="JQ532" s="4" t="str">
        <f ca="1">IFERROR(IF($B532&lt;&gt;"",VLOOKUP(JQ$421,TabelleK29BI,8,FALSE),""),"")</f>
        <v/>
      </c>
      <c r="JR532" s="4" t="str">
        <f ca="1">IFERROR(IF($B532&lt;&gt;"",VLOOKUP(JR$421,TabelleK29BI,8,FALSE),""),"")</f>
        <v/>
      </c>
      <c r="JS532" s="4" t="str">
        <f ca="1">IFERROR(IF($B532&lt;&gt;"",VLOOKUP(JS$421,TabelleK29BI,8,FALSE),""),"")</f>
        <v/>
      </c>
      <c r="JT532" s="4" t="str">
        <f ca="1">IFERROR(IF($B532&lt;&gt;"",VLOOKUP(JT$421,TabelleK29BI,8,FALSE),""),"")</f>
        <v/>
      </c>
      <c r="JU532" s="4" t="str">
        <f ca="1">IFERROR(IF($B532&lt;&gt;"",VLOOKUP(JU$421,TabelleK29BI,8,FALSE),""),"")</f>
        <v/>
      </c>
      <c r="JV532" s="4" t="str">
        <f ca="1">IFERROR(IF($B532&lt;&gt;"",VLOOKUP(JV$421,TabelleK29BI,8,FALSE),""),"")</f>
        <v/>
      </c>
      <c r="JW532" s="4" t="str">
        <f ca="1">IFERROR(IF($B532&lt;&gt;"",VLOOKUP(JW$421,TabelleK29BI,8,FALSE),""),"")</f>
        <v/>
      </c>
      <c r="JX532" s="4" t="str">
        <f ca="1">IFERROR(IF($B532&lt;&gt;"",VLOOKUP(JX$421,TabelleK29BI,8,FALSE),""),"")</f>
        <v/>
      </c>
      <c r="JY532" s="4" t="str">
        <f ca="1">IFERROR(IF($B532&lt;&gt;"",VLOOKUP(JY$421,TabelleK29BI,8,FALSE),""),"")</f>
        <v/>
      </c>
      <c r="JZ532" s="4" t="str">
        <f ca="1">IFERROR(IF($B532&lt;&gt;"",VLOOKUP(JZ$421,TabelleK29BI,8,FALSE),""),"")</f>
        <v/>
      </c>
      <c r="KA532" s="4" t="str">
        <f ca="1">IFERROR(IF($B532&lt;&gt;"",VLOOKUP(KA$421,TabelleK29BI,8,FALSE),""),"")</f>
        <v/>
      </c>
      <c r="KB532" s="4" t="str">
        <f ca="1">IFERROR(IF($B532&lt;&gt;"",VLOOKUP(KB$421,TabelleK29BI,8,FALSE),""),"")</f>
        <v/>
      </c>
      <c r="KC532" s="4" t="str">
        <f ca="1">IFERROR(IF($B532&lt;&gt;"",VLOOKUP(KC$421,TabelleK29BI,8,FALSE),""),"")</f>
        <v/>
      </c>
      <c r="KD532" s="4" t="str">
        <f ca="1">IFERROR(IF($B532&lt;&gt;"",VLOOKUP(KD$421,TabelleK29BI,8,FALSE),""),"")</f>
        <v/>
      </c>
      <c r="KE532" s="4" t="str">
        <f ca="1">IFERROR(IF($B532&lt;&gt;"",VLOOKUP(KE$421,TabelleK29BI,8,FALSE),""),"")</f>
        <v/>
      </c>
      <c r="KF532" s="4" t="str">
        <f ca="1">IFERROR(IF($B532&lt;&gt;"",VLOOKUP(KF$421,TabelleK29BI,8,FALSE),""),"")</f>
        <v/>
      </c>
      <c r="KG532" s="4" t="str">
        <f ca="1">IFERROR(IF($B532&lt;&gt;"",VLOOKUP(KG$421,TabelleK29BI,8,FALSE),""),"")</f>
        <v/>
      </c>
      <c r="KH532" s="4" t="str">
        <f ca="1">IFERROR(IF($B532&lt;&gt;"",VLOOKUP(KH$421,TabelleK29BI,8,FALSE),""),"")</f>
        <v/>
      </c>
      <c r="KI532" s="4" t="str">
        <f ca="1">IFERROR(IF($B532&lt;&gt;"",VLOOKUP(KI$421,TabelleK29BI,8,FALSE),""),"")</f>
        <v/>
      </c>
      <c r="KJ532" s="4" t="str">
        <f ca="1">IFERROR(IF($B532&lt;&gt;"",VLOOKUP(KJ$421,TabelleK29BI,8,FALSE),""),"")</f>
        <v/>
      </c>
      <c r="KK532" s="4" t="str">
        <f ca="1">IFERROR(IF($B532&lt;&gt;"",VLOOKUP(KK$421,TabelleK29BI,8,FALSE),""),"")</f>
        <v/>
      </c>
      <c r="KL532" s="4" t="str">
        <f ca="1">IFERROR(IF($B532&lt;&gt;"",VLOOKUP(KL$421,TabelleK29BI,8,FALSE),""),"")</f>
        <v/>
      </c>
      <c r="KM532" s="4" t="str">
        <f ca="1">IFERROR(IF($B532&lt;&gt;"",VLOOKUP(KM$421,TabelleK29BI,8,FALSE),""),"")</f>
        <v/>
      </c>
      <c r="KN532" s="4" t="str">
        <f ca="1">IFERROR(IF($B532&lt;&gt;"",VLOOKUP(KN$421,TabelleK29BI,8,FALSE),""),"")</f>
        <v/>
      </c>
      <c r="KO532" s="4" t="str">
        <f ca="1">IFERROR(IF($B532&lt;&gt;"",VLOOKUP(KO$421,TabelleK29BI,8,FALSE),""),"")</f>
        <v/>
      </c>
      <c r="KP532" s="4" t="str">
        <f ca="1">IFERROR(IF($B532&lt;&gt;"",VLOOKUP(KP$421,TabelleK29BI,8,FALSE),""),"")</f>
        <v/>
      </c>
      <c r="KQ532" s="4" t="str">
        <f ca="1">IFERROR(IF($B532&lt;&gt;"",VLOOKUP(KQ$421,TabelleK29BI,8,FALSE),""),"")</f>
        <v/>
      </c>
      <c r="KR532" s="4" t="str">
        <f>IFERROR(VLOOKUP($KR$421,TabelleK29BI,8,FALSE),"")</f>
        <v/>
      </c>
      <c r="KS532" s="4" t="str">
        <f>IFERROR(VLOOKUP($KS$421,TabelleK29BI,8,FALSE),"")</f>
        <v/>
      </c>
    </row>
    <row r="533" spans="2:305" ht="12.75" hidden="1" customHeight="1" x14ac:dyDescent="0.2">
      <c r="B533" s="138" t="str">
        <f t="shared" ca="1" si="215"/>
        <v/>
      </c>
      <c r="C533" s="4" t="str">
        <f ca="1">IFERROR(IF($B533&lt;&gt;"",VLOOKUP(C$421,TabelleK30BI,8,FALSE),""),"")</f>
        <v/>
      </c>
      <c r="D533" s="4" t="str">
        <f ca="1">IFERROR(IF($B533&lt;&gt;"",VLOOKUP(D$421,TabelleK30BI,8,FALSE),""),"")</f>
        <v/>
      </c>
      <c r="E533" s="4" t="str">
        <f ca="1">IFERROR(IF($B533&lt;&gt;"",VLOOKUP(E$421,TabelleK30BI,8,FALSE),""),"")</f>
        <v/>
      </c>
      <c r="F533" s="4" t="str">
        <f ca="1">IFERROR(IF($B533&lt;&gt;"",VLOOKUP(F$421,TabelleK30BI,8,FALSE),""),"")</f>
        <v/>
      </c>
      <c r="G533" s="4" t="str">
        <f ca="1">IFERROR(IF($B533&lt;&gt;"",VLOOKUP(G$421,TabelleK30BI,8,FALSE),""),"")</f>
        <v/>
      </c>
      <c r="H533" s="4" t="str">
        <f ca="1">IFERROR(IF($B533&lt;&gt;"",VLOOKUP(H$421,TabelleK30BI,8,FALSE),""),"")</f>
        <v/>
      </c>
      <c r="I533" s="4" t="str">
        <f ca="1">IFERROR(IF($B533&lt;&gt;"",VLOOKUP(I$421,TabelleK30BI,8,FALSE),""),"")</f>
        <v/>
      </c>
      <c r="J533" s="4" t="str">
        <f ca="1">IFERROR(IF($B533&lt;&gt;"",VLOOKUP(J$421,TabelleK30BI,8,FALSE),""),"")</f>
        <v/>
      </c>
      <c r="K533" s="4" t="str">
        <f ca="1">IFERROR(IF($B533&lt;&gt;"",VLOOKUP(K$421,TabelleK30BI,8,FALSE),""),"")</f>
        <v/>
      </c>
      <c r="L533" s="4" t="str">
        <f ca="1">IFERROR(IF($B533&lt;&gt;"",VLOOKUP(L$421,TabelleK30BI,8,FALSE),""),"")</f>
        <v/>
      </c>
      <c r="M533" s="4" t="str">
        <f ca="1">IFERROR(IF($B533&lt;&gt;"",VLOOKUP(M$421,TabelleK30BI,8,FALSE),""),"")</f>
        <v/>
      </c>
      <c r="N533" s="4" t="str">
        <f ca="1">IFERROR(IF($B533&lt;&gt;"",VLOOKUP(N$421,TabelleK30BI,8,FALSE),""),"")</f>
        <v/>
      </c>
      <c r="O533" s="4" t="str">
        <f ca="1">IFERROR(IF($B533&lt;&gt;"",VLOOKUP(O$421,TabelleK30BI,8,FALSE),""),"")</f>
        <v/>
      </c>
      <c r="P533" s="4" t="str">
        <f ca="1">IFERROR(IF($B533&lt;&gt;"",VLOOKUP(P$421,TabelleK30BI,8,FALSE),""),"")</f>
        <v/>
      </c>
      <c r="Q533" s="4" t="str">
        <f ca="1">IFERROR(IF($B533&lt;&gt;"",VLOOKUP(Q$421,TabelleK30BI,8,FALSE),""),"")</f>
        <v/>
      </c>
      <c r="R533" s="4" t="str">
        <f ca="1">IFERROR(IF($B533&lt;&gt;"",VLOOKUP(R$421,TabelleK30BI,8,FALSE),""),"")</f>
        <v/>
      </c>
      <c r="S533" s="4" t="str">
        <f ca="1">IFERROR(IF($B533&lt;&gt;"",VLOOKUP(S$421,TabelleK30BI,8,FALSE),""),"")</f>
        <v/>
      </c>
      <c r="T533" s="4" t="str">
        <f ca="1">IFERROR(IF($B533&lt;&gt;"",VLOOKUP(T$421,TabelleK30BI,8,FALSE),""),"")</f>
        <v/>
      </c>
      <c r="U533" s="4" t="str">
        <f ca="1">IFERROR(IF($B533&lt;&gt;"",VLOOKUP(U$421,TabelleK30BI,8,FALSE),""),"")</f>
        <v/>
      </c>
      <c r="V533" s="4" t="str">
        <f ca="1">IFERROR(IF($B533&lt;&gt;"",VLOOKUP(V$421,TabelleK30BI,8,FALSE),""),"")</f>
        <v/>
      </c>
      <c r="W533" s="4" t="str">
        <f ca="1">IFERROR(IF($B533&lt;&gt;"",VLOOKUP(W$421,TabelleK30BI,8,FALSE),""),"")</f>
        <v/>
      </c>
      <c r="X533" s="4" t="str">
        <f ca="1">IFERROR(IF($B533&lt;&gt;"",VLOOKUP(X$421,TabelleK30BI,8,FALSE),""),"")</f>
        <v/>
      </c>
      <c r="Y533" s="4" t="str">
        <f ca="1">IFERROR(IF($B533&lt;&gt;"",VLOOKUP(Y$421,TabelleK30BI,8,FALSE),""),"")</f>
        <v/>
      </c>
      <c r="Z533" s="4" t="str">
        <f ca="1">IFERROR(IF($B533&lt;&gt;"",VLOOKUP(Z$421,TabelleK30BI,8,FALSE),""),"")</f>
        <v/>
      </c>
      <c r="AA533" s="4" t="str">
        <f ca="1">IFERROR(IF($B533&lt;&gt;"",VLOOKUP(AA$421,TabelleK30BI,8,FALSE),""),"")</f>
        <v/>
      </c>
      <c r="AB533" s="4" t="str">
        <f ca="1">IFERROR(IF($B533&lt;&gt;"",VLOOKUP(AB$421,TabelleK30BI,8,FALSE),""),"")</f>
        <v/>
      </c>
      <c r="AC533" s="4" t="str">
        <f ca="1">IFERROR(IF($B533&lt;&gt;"",VLOOKUP(AC$421,TabelleK30BI,8,FALSE),""),"")</f>
        <v/>
      </c>
      <c r="AD533" s="4" t="str">
        <f ca="1">IFERROR(IF($B533&lt;&gt;"",VLOOKUP(AD$421,TabelleK30BI,8,FALSE),""),"")</f>
        <v/>
      </c>
      <c r="AE533" s="4" t="str">
        <f ca="1">IFERROR(IF($B533&lt;&gt;"",VLOOKUP(AE$421,TabelleK30BI,8,FALSE),""),"")</f>
        <v/>
      </c>
      <c r="AF533" s="4" t="str">
        <f ca="1">IFERROR(IF($B533&lt;&gt;"",VLOOKUP(AF$421,TabelleK30BI,8,FALSE),""),"")</f>
        <v/>
      </c>
      <c r="AG533" s="4" t="str">
        <f ca="1">IFERROR(IF($B533&lt;&gt;"",VLOOKUP(AG$421,TabelleK30BI,8,FALSE),""),"")</f>
        <v/>
      </c>
      <c r="AH533" s="4" t="str">
        <f ca="1">IFERROR(IF($B533&lt;&gt;"",VLOOKUP(AH$421,TabelleK30BI,8,FALSE),""),"")</f>
        <v/>
      </c>
      <c r="AI533" s="4" t="str">
        <f ca="1">IFERROR(IF($B533&lt;&gt;"",VLOOKUP(AI$421,TabelleK30BI,8,FALSE),""),"")</f>
        <v/>
      </c>
      <c r="AJ533" s="4" t="str">
        <f ca="1">IFERROR(IF($B533&lt;&gt;"",VLOOKUP(AJ$421,TabelleK30BI,8,FALSE),""),"")</f>
        <v/>
      </c>
      <c r="AK533" s="4" t="str">
        <f ca="1">IFERROR(IF($B533&lt;&gt;"",VLOOKUP(AK$421,TabelleK30BI,8,FALSE),""),"")</f>
        <v/>
      </c>
      <c r="AL533" s="4" t="str">
        <f ca="1">IFERROR(IF($B533&lt;&gt;"",VLOOKUP(AL$421,TabelleK30BI,8,FALSE),""),"")</f>
        <v/>
      </c>
      <c r="AM533" s="4" t="str">
        <f ca="1">IFERROR(IF($B533&lt;&gt;"",VLOOKUP(AM$421,TabelleK30BI,8,FALSE),""),"")</f>
        <v/>
      </c>
      <c r="AN533" s="4" t="str">
        <f ca="1">IFERROR(IF($B533&lt;&gt;"",VLOOKUP(AN$421,TabelleK30BI,8,FALSE),""),"")</f>
        <v/>
      </c>
      <c r="AO533" s="4" t="str">
        <f ca="1">IFERROR(IF($B533&lt;&gt;"",VLOOKUP(AO$421,TabelleK30BI,8,FALSE),""),"")</f>
        <v/>
      </c>
      <c r="AP533" s="4" t="str">
        <f ca="1">IFERROR(IF($B533&lt;&gt;"",VLOOKUP(AP$421,TabelleK30BI,8,FALSE),""),"")</f>
        <v/>
      </c>
      <c r="AQ533" s="4" t="str">
        <f ca="1">IFERROR(IF($B533&lt;&gt;"",VLOOKUP(AQ$421,TabelleK30BI,8,FALSE),""),"")</f>
        <v/>
      </c>
      <c r="AR533" s="4" t="str">
        <f ca="1">IFERROR(IF($B533&lt;&gt;"",VLOOKUP(AR$421,TabelleK30BI,8,FALSE),""),"")</f>
        <v/>
      </c>
      <c r="AS533" s="4" t="str">
        <f ca="1">IFERROR(IF($B533&lt;&gt;"",VLOOKUP(AS$421,TabelleK30BI,8,FALSE),""),"")</f>
        <v/>
      </c>
      <c r="AT533" s="4" t="str">
        <f ca="1">IFERROR(IF($B533&lt;&gt;"",VLOOKUP(AT$421,TabelleK30BI,8,FALSE),""),"")</f>
        <v/>
      </c>
      <c r="AU533" s="4" t="str">
        <f ca="1">IFERROR(IF($B533&lt;&gt;"",VLOOKUP(AU$421,TabelleK30BI,8,FALSE),""),"")</f>
        <v/>
      </c>
      <c r="AV533" s="4" t="str">
        <f ca="1">IFERROR(IF($B533&lt;&gt;"",VLOOKUP(AV$421,TabelleK30BI,8,FALSE),""),"")</f>
        <v/>
      </c>
      <c r="AW533" s="4" t="str">
        <f ca="1">IFERROR(IF($B533&lt;&gt;"",VLOOKUP(AW$421,TabelleK30BI,8,FALSE),""),"")</f>
        <v/>
      </c>
      <c r="AX533" s="4" t="str">
        <f ca="1">IFERROR(IF($B533&lt;&gt;"",VLOOKUP(AX$421,TabelleK30BI,8,FALSE),""),"")</f>
        <v/>
      </c>
      <c r="AY533" s="4" t="str">
        <f ca="1">IFERROR(IF($B533&lt;&gt;"",VLOOKUP(AY$421,TabelleK30BI,8,FALSE),""),"")</f>
        <v/>
      </c>
      <c r="AZ533" s="4" t="str">
        <f ca="1">IFERROR(IF($B533&lt;&gt;"",VLOOKUP(AZ$421,TabelleK30BI,8,FALSE),""),"")</f>
        <v/>
      </c>
      <c r="BA533" s="4" t="str">
        <f ca="1">IFERROR(IF($B533&lt;&gt;"",VLOOKUP(BA$421,TabelleK30BI,8,FALSE),""),"")</f>
        <v/>
      </c>
      <c r="BB533" s="4" t="str">
        <f ca="1">IFERROR(IF($B533&lt;&gt;"",VLOOKUP(BB$421,TabelleK30BI,8,FALSE),""),"")</f>
        <v/>
      </c>
      <c r="BC533" s="4" t="str">
        <f ca="1">IFERROR(IF($B533&lt;&gt;"",VLOOKUP(BC$421,TabelleK30BI,8,FALSE),""),"")</f>
        <v/>
      </c>
      <c r="BD533" s="4" t="str">
        <f ca="1">IFERROR(IF($B533&lt;&gt;"",VLOOKUP(BD$421,TabelleK30BI,8,FALSE),""),"")</f>
        <v/>
      </c>
      <c r="BE533" s="4" t="str">
        <f ca="1">IFERROR(IF($B533&lt;&gt;"",VLOOKUP(BE$421,TabelleK30BI,8,FALSE),""),"")</f>
        <v/>
      </c>
      <c r="BF533" s="4" t="str">
        <f ca="1">IFERROR(IF($B533&lt;&gt;"",VLOOKUP(BF$421,TabelleK30BI,8,FALSE),""),"")</f>
        <v/>
      </c>
      <c r="BG533" s="4" t="str">
        <f ca="1">IFERROR(IF($B533&lt;&gt;"",VLOOKUP(BG$421,TabelleK30BI,8,FALSE),""),"")</f>
        <v/>
      </c>
      <c r="BH533" s="4" t="str">
        <f ca="1">IFERROR(IF($B533&lt;&gt;"",VLOOKUP(BH$421,TabelleK30BI,8,FALSE),""),"")</f>
        <v/>
      </c>
      <c r="BI533" s="4" t="str">
        <f ca="1">IFERROR(IF($B533&lt;&gt;"",VLOOKUP(BI$421,TabelleK30BI,8,FALSE),""),"")</f>
        <v/>
      </c>
      <c r="BJ533" s="4" t="str">
        <f ca="1">IFERROR(IF($B533&lt;&gt;"",VLOOKUP(BJ$421,TabelleK30BI,8,FALSE),""),"")</f>
        <v/>
      </c>
      <c r="BK533" s="4" t="str">
        <f ca="1">IFERROR(IF($B533&lt;&gt;"",VLOOKUP(BK$421,TabelleK30BI,8,FALSE),""),"")</f>
        <v/>
      </c>
      <c r="BL533" s="4" t="str">
        <f ca="1">IFERROR(IF($B533&lt;&gt;"",VLOOKUP(BL$421,TabelleK30BI,8,FALSE),""),"")</f>
        <v/>
      </c>
      <c r="BM533" s="4" t="str">
        <f ca="1">IFERROR(IF($B533&lt;&gt;"",VLOOKUP(BM$421,TabelleK30BI,8,FALSE),""),"")</f>
        <v/>
      </c>
      <c r="BN533" s="4" t="str">
        <f ca="1">IFERROR(IF($B533&lt;&gt;"",VLOOKUP(BN$421,TabelleK30BI,8,FALSE),""),"")</f>
        <v/>
      </c>
      <c r="BO533" s="4" t="str">
        <f ca="1">IFERROR(IF($B533&lt;&gt;"",VLOOKUP(BO$421,TabelleK30BI,8,FALSE),""),"")</f>
        <v/>
      </c>
      <c r="BP533" s="4" t="str">
        <f ca="1">IFERROR(IF($B533&lt;&gt;"",VLOOKUP(BP$421,TabelleK30BI,8,FALSE),""),"")</f>
        <v/>
      </c>
      <c r="BQ533" s="4" t="str">
        <f ca="1">IFERROR(IF($B533&lt;&gt;"",VLOOKUP(BQ$421,TabelleK30BI,8,FALSE),""),"")</f>
        <v/>
      </c>
      <c r="BR533" s="4" t="str">
        <f ca="1">IFERROR(IF($B533&lt;&gt;"",VLOOKUP(BR$421,TabelleK30BI,8,FALSE),""),"")</f>
        <v/>
      </c>
      <c r="BS533" s="4" t="str">
        <f ca="1">IFERROR(IF($B533&lt;&gt;"",VLOOKUP(BS$421,TabelleK30BI,8,FALSE),""),"")</f>
        <v/>
      </c>
      <c r="BT533" s="4" t="str">
        <f ca="1">IFERROR(IF($B533&lt;&gt;"",VLOOKUP(BT$421,TabelleK30BI,8,FALSE),""),"")</f>
        <v/>
      </c>
      <c r="BU533" s="4" t="str">
        <f ca="1">IFERROR(IF($B533&lt;&gt;"",VLOOKUP(BU$421,TabelleK30BI,8,FALSE),""),"")</f>
        <v/>
      </c>
      <c r="BV533" s="4" t="str">
        <f ca="1">IFERROR(IF($B533&lt;&gt;"",VLOOKUP(BV$421,TabelleK30BI,8,FALSE),""),"")</f>
        <v/>
      </c>
      <c r="BW533" s="4" t="str">
        <f ca="1">IFERROR(IF($B533&lt;&gt;"",VLOOKUP(BW$421,TabelleK30BI,8,FALSE),""),"")</f>
        <v/>
      </c>
      <c r="BX533" s="4" t="str">
        <f ca="1">IFERROR(IF($B533&lt;&gt;"",VLOOKUP(BX$421,TabelleK30BI,8,FALSE),""),"")</f>
        <v/>
      </c>
      <c r="BY533" s="4" t="str">
        <f ca="1">IFERROR(IF($B533&lt;&gt;"",VLOOKUP(BY$421,TabelleK30BI,8,FALSE),""),"")</f>
        <v/>
      </c>
      <c r="BZ533" s="4" t="str">
        <f ca="1">IFERROR(IF($B533&lt;&gt;"",VLOOKUP(BZ$421,TabelleK30BI,8,FALSE),""),"")</f>
        <v/>
      </c>
      <c r="CA533" s="4" t="str">
        <f ca="1">IFERROR(IF($B533&lt;&gt;"",VLOOKUP(CA$421,TabelleK30BI,8,FALSE),""),"")</f>
        <v/>
      </c>
      <c r="CB533" s="4" t="str">
        <f ca="1">IFERROR(IF($B533&lt;&gt;"",VLOOKUP(CB$421,TabelleK30BI,8,FALSE),""),"")</f>
        <v/>
      </c>
      <c r="CC533" s="4" t="str">
        <f ca="1">IFERROR(IF($B533&lt;&gt;"",VLOOKUP(CC$421,TabelleK30BI,8,FALSE),""),"")</f>
        <v/>
      </c>
      <c r="CD533" s="4" t="str">
        <f ca="1">IFERROR(IF($B533&lt;&gt;"",VLOOKUP(CD$421,TabelleK30BI,8,FALSE),""),"")</f>
        <v/>
      </c>
      <c r="CE533" s="4" t="str">
        <f ca="1">IFERROR(IF($B533&lt;&gt;"",VLOOKUP(CE$421,TabelleK30BI,8,FALSE),""),"")</f>
        <v/>
      </c>
      <c r="CF533" s="4" t="str">
        <f ca="1">IFERROR(IF($B533&lt;&gt;"",VLOOKUP(CF$421,TabelleK30BI,8,FALSE),""),"")</f>
        <v/>
      </c>
      <c r="CG533" s="4" t="str">
        <f ca="1">IFERROR(IF($B533&lt;&gt;"",VLOOKUP(CG$421,TabelleK30BI,8,FALSE),""),"")</f>
        <v/>
      </c>
      <c r="CH533" s="4" t="str">
        <f ca="1">IFERROR(IF($B533&lt;&gt;"",VLOOKUP(CH$421,TabelleK30BI,8,FALSE),""),"")</f>
        <v/>
      </c>
      <c r="CI533" s="4" t="str">
        <f ca="1">IFERROR(IF($B533&lt;&gt;"",VLOOKUP(CI$421,TabelleK30BI,8,FALSE),""),"")</f>
        <v/>
      </c>
      <c r="CJ533" s="4" t="str">
        <f ca="1">IFERROR(IF($B533&lt;&gt;"",VLOOKUP(CJ$421,TabelleK30BI,8,FALSE),""),"")</f>
        <v/>
      </c>
      <c r="CK533" s="4" t="str">
        <f ca="1">IFERROR(IF($B533&lt;&gt;"",VLOOKUP(CK$421,TabelleK30BI,8,FALSE),""),"")</f>
        <v/>
      </c>
      <c r="CL533" s="4" t="str">
        <f ca="1">IFERROR(IF($B533&lt;&gt;"",VLOOKUP(CL$421,TabelleK30BI,8,FALSE),""),"")</f>
        <v/>
      </c>
      <c r="CM533" s="4" t="str">
        <f ca="1">IFERROR(IF($B533&lt;&gt;"",VLOOKUP(CM$421,TabelleK30BI,8,FALSE),""),"")</f>
        <v/>
      </c>
      <c r="CN533" s="4" t="str">
        <f ca="1">IFERROR(IF($B533&lt;&gt;"",VLOOKUP(CN$421,TabelleK30BI,8,FALSE),""),"")</f>
        <v/>
      </c>
      <c r="CO533" s="4" t="str">
        <f ca="1">IFERROR(IF($B533&lt;&gt;"",VLOOKUP(CO$421,TabelleK30BI,8,FALSE),""),"")</f>
        <v/>
      </c>
      <c r="CP533" s="4" t="str">
        <f ca="1">IFERROR(IF($B533&lt;&gt;"",VLOOKUP(CP$421,TabelleK30BI,8,FALSE),""),"")</f>
        <v/>
      </c>
      <c r="CQ533" s="4" t="str">
        <f ca="1">IFERROR(IF($B533&lt;&gt;"",VLOOKUP(CQ$421,TabelleK30BI,8,FALSE),""),"")</f>
        <v/>
      </c>
      <c r="CR533" s="4" t="str">
        <f ca="1">IFERROR(IF($B533&lt;&gt;"",VLOOKUP(CR$421,TabelleK30BI,8,FALSE),""),"")</f>
        <v/>
      </c>
      <c r="CS533" s="4" t="str">
        <f ca="1">IFERROR(IF($B533&lt;&gt;"",VLOOKUP(CS$421,TabelleK30BI,8,FALSE),""),"")</f>
        <v/>
      </c>
      <c r="CT533" s="4" t="str">
        <f ca="1">IFERROR(IF($B533&lt;&gt;"",VLOOKUP(CT$421,TabelleK30BI,8,FALSE),""),"")</f>
        <v/>
      </c>
      <c r="CU533" s="4" t="str">
        <f ca="1">IFERROR(IF($B533&lt;&gt;"",VLOOKUP(CU$421,TabelleK30BI,8,FALSE),""),"")</f>
        <v/>
      </c>
      <c r="CV533" s="4" t="str">
        <f ca="1">IFERROR(IF($B533&lt;&gt;"",VLOOKUP(CV$421,TabelleK30BI,8,FALSE),""),"")</f>
        <v/>
      </c>
      <c r="CW533" s="4" t="str">
        <f ca="1">IFERROR(IF($B533&lt;&gt;"",VLOOKUP(CW$421,TabelleK30BI,8,FALSE),""),"")</f>
        <v/>
      </c>
      <c r="CX533" s="4" t="str">
        <f ca="1">IFERROR(IF($B533&lt;&gt;"",VLOOKUP(CX$421,TabelleK30BI,8,FALSE),""),"")</f>
        <v/>
      </c>
      <c r="CY533" s="4" t="str">
        <f ca="1">IFERROR(IF($B533&lt;&gt;"",VLOOKUP(CY$421,TabelleK30BI,8,FALSE),""),"")</f>
        <v/>
      </c>
      <c r="CZ533" s="4" t="str">
        <f ca="1">IFERROR(IF($B533&lt;&gt;"",VLOOKUP(CZ$421,TabelleK30BI,8,FALSE),""),"")</f>
        <v/>
      </c>
      <c r="DA533" s="4" t="str">
        <f ca="1">IFERROR(IF($B533&lt;&gt;"",VLOOKUP(DA$421,TabelleK30BI,8,FALSE),""),"")</f>
        <v/>
      </c>
      <c r="DB533" s="4" t="str">
        <f ca="1">IFERROR(IF($B533&lt;&gt;"",VLOOKUP(DB$421,TabelleK30BI,8,FALSE),""),"")</f>
        <v/>
      </c>
      <c r="DC533" s="4" t="str">
        <f ca="1">IFERROR(IF($B533&lt;&gt;"",VLOOKUP(DC$421,TabelleK30BI,8,FALSE),""),"")</f>
        <v/>
      </c>
      <c r="DD533" s="4" t="str">
        <f ca="1">IFERROR(IF($B533&lt;&gt;"",VLOOKUP(DD$421,TabelleK30BI,8,FALSE),""),"")</f>
        <v/>
      </c>
      <c r="DE533" s="4" t="str">
        <f ca="1">IFERROR(IF($B533&lt;&gt;"",VLOOKUP(DE$421,TabelleK30BI,8,FALSE),""),"")</f>
        <v/>
      </c>
      <c r="DF533" s="4" t="str">
        <f ca="1">IFERROR(IF($B533&lt;&gt;"",VLOOKUP(DF$421,TabelleK30BI,8,FALSE),""),"")</f>
        <v/>
      </c>
      <c r="DG533" s="4" t="str">
        <f ca="1">IFERROR(IF($B533&lt;&gt;"",VLOOKUP(DG$421,TabelleK30BI,8,FALSE),""),"")</f>
        <v/>
      </c>
      <c r="DH533" s="4" t="str">
        <f ca="1">IFERROR(IF($B533&lt;&gt;"",VLOOKUP(DH$421,TabelleK30BI,8,FALSE),""),"")</f>
        <v/>
      </c>
      <c r="DI533" s="4" t="str">
        <f ca="1">IFERROR(IF($B533&lt;&gt;"",VLOOKUP(DI$421,TabelleK30BI,8,FALSE),""),"")</f>
        <v/>
      </c>
      <c r="DJ533" s="4" t="str">
        <f ca="1">IFERROR(IF($B533&lt;&gt;"",VLOOKUP(DJ$421,TabelleK30BI,8,FALSE),""),"")</f>
        <v/>
      </c>
      <c r="DK533" s="4" t="str">
        <f ca="1">IFERROR(IF($B533&lt;&gt;"",VLOOKUP(DK$421,TabelleK30BI,8,FALSE),""),"")</f>
        <v/>
      </c>
      <c r="DL533" s="4" t="str">
        <f ca="1">IFERROR(IF($B533&lt;&gt;"",VLOOKUP(DL$421,TabelleK30BI,8,FALSE),""),"")</f>
        <v/>
      </c>
      <c r="DM533" s="4" t="str">
        <f ca="1">IFERROR(IF($B533&lt;&gt;"",VLOOKUP(DM$421,TabelleK30BI,8,FALSE),""),"")</f>
        <v/>
      </c>
      <c r="DN533" s="4" t="str">
        <f ca="1">IFERROR(IF($B533&lt;&gt;"",VLOOKUP(DN$421,TabelleK30BI,8,FALSE),""),"")</f>
        <v/>
      </c>
      <c r="DO533" s="4" t="str">
        <f ca="1">IFERROR(IF($B533&lt;&gt;"",VLOOKUP(DO$421,TabelleK30BI,8,FALSE),""),"")</f>
        <v/>
      </c>
      <c r="DP533" s="4" t="str">
        <f ca="1">IFERROR(IF($B533&lt;&gt;"",VLOOKUP(DP$421,TabelleK30BI,8,FALSE),""),"")</f>
        <v/>
      </c>
      <c r="DQ533" s="4" t="str">
        <f ca="1">IFERROR(IF($B533&lt;&gt;"",VLOOKUP(DQ$421,TabelleK30BI,8,FALSE),""),"")</f>
        <v/>
      </c>
      <c r="DR533" s="4" t="str">
        <f ca="1">IFERROR(IF($B533&lt;&gt;"",VLOOKUP(DR$421,TabelleK30BI,8,FALSE),""),"")</f>
        <v/>
      </c>
      <c r="DS533" s="4" t="str">
        <f ca="1">IFERROR(IF($B533&lt;&gt;"",VLOOKUP(DS$421,TabelleK30BI,8,FALSE),""),"")</f>
        <v/>
      </c>
      <c r="DT533" s="4" t="str">
        <f ca="1">IFERROR(IF($B533&lt;&gt;"",VLOOKUP(DT$421,TabelleK30BI,8,FALSE),""),"")</f>
        <v/>
      </c>
      <c r="DU533" s="4" t="str">
        <f ca="1">IFERROR(IF($B533&lt;&gt;"",VLOOKUP(DU$421,TabelleK30BI,8,FALSE),""),"")</f>
        <v/>
      </c>
      <c r="DV533" s="4" t="str">
        <f ca="1">IFERROR(IF($B533&lt;&gt;"",VLOOKUP(DV$421,TabelleK30BI,8,FALSE),""),"")</f>
        <v/>
      </c>
      <c r="DW533" s="4" t="str">
        <f ca="1">IFERROR(IF($B533&lt;&gt;"",VLOOKUP(DW$421,TabelleK30BI,8,FALSE),""),"")</f>
        <v/>
      </c>
      <c r="DX533" s="4" t="str">
        <f ca="1">IFERROR(IF($B533&lt;&gt;"",VLOOKUP(DX$421,TabelleK30BI,8,FALSE),""),"")</f>
        <v/>
      </c>
      <c r="DY533" s="4" t="str">
        <f ca="1">IFERROR(IF($B533&lt;&gt;"",VLOOKUP(DY$421,TabelleK30BI,8,FALSE),""),"")</f>
        <v/>
      </c>
      <c r="DZ533" s="4" t="str">
        <f ca="1">IFERROR(IF($B533&lt;&gt;"",VLOOKUP(DZ$421,TabelleK30BI,8,FALSE),""),"")</f>
        <v/>
      </c>
      <c r="EA533" s="4" t="str">
        <f ca="1">IFERROR(IF($B533&lt;&gt;"",VLOOKUP(EA$421,TabelleK30BI,8,FALSE),""),"")</f>
        <v/>
      </c>
      <c r="EB533" s="4" t="str">
        <f ca="1">IFERROR(IF($B533&lt;&gt;"",VLOOKUP(EB$421,TabelleK30BI,8,FALSE),""),"")</f>
        <v/>
      </c>
      <c r="EC533" s="4" t="str">
        <f ca="1">IFERROR(IF($B533&lt;&gt;"",VLOOKUP(EC$421,TabelleK30BI,8,FALSE),""),"")</f>
        <v/>
      </c>
      <c r="ED533" s="4" t="str">
        <f ca="1">IFERROR(IF($B533&lt;&gt;"",VLOOKUP(ED$421,TabelleK30BI,8,FALSE),""),"")</f>
        <v/>
      </c>
      <c r="EE533" s="4" t="str">
        <f ca="1">IFERROR(IF($B533&lt;&gt;"",VLOOKUP(EE$421,TabelleK30BI,8,FALSE),""),"")</f>
        <v/>
      </c>
      <c r="EF533" s="4" t="str">
        <f ca="1">IFERROR(IF($B533&lt;&gt;"",VLOOKUP(EF$421,TabelleK30BI,8,FALSE),""),"")</f>
        <v/>
      </c>
      <c r="EG533" s="4" t="str">
        <f ca="1">IFERROR(IF($B533&lt;&gt;"",VLOOKUP(EG$421,TabelleK30BI,8,FALSE),""),"")</f>
        <v/>
      </c>
      <c r="EH533" s="4" t="str">
        <f ca="1">IFERROR(IF($B533&lt;&gt;"",VLOOKUP(EH$421,TabelleK30BI,8,FALSE),""),"")</f>
        <v/>
      </c>
      <c r="EI533" s="4" t="str">
        <f ca="1">IFERROR(IF($B533&lt;&gt;"",VLOOKUP(EI$421,TabelleK30BI,8,FALSE),""),"")</f>
        <v/>
      </c>
      <c r="EJ533" s="4" t="str">
        <f ca="1">IFERROR(IF($B533&lt;&gt;"",VLOOKUP(EJ$421,TabelleK30BI,8,FALSE),""),"")</f>
        <v/>
      </c>
      <c r="EK533" s="4" t="str">
        <f ca="1">IFERROR(IF($B533&lt;&gt;"",VLOOKUP(EK$421,TabelleK30BI,8,FALSE),""),"")</f>
        <v/>
      </c>
      <c r="EL533" s="4" t="str">
        <f ca="1">IFERROR(IF($B533&lt;&gt;"",VLOOKUP(EL$421,TabelleK30BI,8,FALSE),""),"")</f>
        <v/>
      </c>
      <c r="EM533" s="4" t="str">
        <f ca="1">IFERROR(IF($B533&lt;&gt;"",VLOOKUP(EM$421,TabelleK30BI,8,FALSE),""),"")</f>
        <v/>
      </c>
      <c r="EN533" s="4" t="str">
        <f ca="1">IFERROR(IF($B533&lt;&gt;"",VLOOKUP(EN$421,TabelleK30BI,8,FALSE),""),"")</f>
        <v/>
      </c>
      <c r="EO533" s="4" t="str">
        <f ca="1">IFERROR(IF($B533&lt;&gt;"",VLOOKUP(EO$421,TabelleK30BI,8,FALSE),""),"")</f>
        <v/>
      </c>
      <c r="EP533" s="4" t="str">
        <f ca="1">IFERROR(IF($B533&lt;&gt;"",VLOOKUP(EP$421,TabelleK30BI,8,FALSE),""),"")</f>
        <v/>
      </c>
      <c r="EQ533" s="4" t="str">
        <f ca="1">IFERROR(IF($B533&lt;&gt;"",VLOOKUP(EQ$421,TabelleK30BI,8,FALSE),""),"")</f>
        <v/>
      </c>
      <c r="ER533" s="4" t="str">
        <f ca="1">IFERROR(IF($B533&lt;&gt;"",VLOOKUP(ER$421,TabelleK30BI,8,FALSE),""),"")</f>
        <v/>
      </c>
      <c r="ES533" s="4" t="str">
        <f ca="1">IFERROR(IF($B533&lt;&gt;"",VLOOKUP(ES$421,TabelleK30BI,8,FALSE),""),"")</f>
        <v/>
      </c>
      <c r="ET533" s="4" t="str">
        <f ca="1">IFERROR(IF($B533&lt;&gt;"",VLOOKUP(ET$421,TabelleK30BI,8,FALSE),""),"")</f>
        <v/>
      </c>
      <c r="EU533" s="4" t="str">
        <f ca="1">IFERROR(IF($B533&lt;&gt;"",VLOOKUP(EU$421,TabelleK30BI,8,FALSE),""),"")</f>
        <v/>
      </c>
      <c r="EV533" s="4" t="str">
        <f ca="1">IFERROR(IF($B533&lt;&gt;"",VLOOKUP(EV$421,TabelleK30BI,8,FALSE),""),"")</f>
        <v/>
      </c>
      <c r="EW533" s="4" t="str">
        <f ca="1">IFERROR(IF($B533&lt;&gt;"",VLOOKUP(EW$421,TabelleK30BI,8,FALSE),""),"")</f>
        <v/>
      </c>
      <c r="EX533" s="4" t="str">
        <f ca="1">IFERROR(IF($B533&lt;&gt;"",VLOOKUP(EX$421,TabelleK30BI,8,FALSE),""),"")</f>
        <v/>
      </c>
      <c r="EY533" s="4" t="str">
        <f ca="1">IFERROR(IF($B533&lt;&gt;"",VLOOKUP(EY$421,TabelleK30BI,8,FALSE),""),"")</f>
        <v/>
      </c>
      <c r="EZ533" s="4" t="str">
        <f ca="1">IFERROR(IF($B533&lt;&gt;"",VLOOKUP(EZ$421,TabelleK30BI,8,FALSE),""),"")</f>
        <v/>
      </c>
      <c r="FA533" s="4" t="str">
        <f ca="1">IFERROR(IF($B533&lt;&gt;"",VLOOKUP(FA$421,TabelleK30BI,8,FALSE),""),"")</f>
        <v/>
      </c>
      <c r="FB533" s="4" t="str">
        <f ca="1">IFERROR(IF($B533&lt;&gt;"",VLOOKUP(FB$421,TabelleK30BI,8,FALSE),""),"")</f>
        <v/>
      </c>
      <c r="FC533" s="4" t="str">
        <f ca="1">IFERROR(IF($B533&lt;&gt;"",VLOOKUP(FC$421,TabelleK30BI,8,FALSE),""),"")</f>
        <v/>
      </c>
      <c r="FD533" s="4" t="str">
        <f ca="1">IFERROR(IF($B533&lt;&gt;"",VLOOKUP(FD$421,TabelleK30BI,8,FALSE),""),"")</f>
        <v/>
      </c>
      <c r="FE533" s="4" t="str">
        <f ca="1">IFERROR(IF($B533&lt;&gt;"",VLOOKUP(FE$421,TabelleK30BI,8,FALSE),""),"")</f>
        <v/>
      </c>
      <c r="FF533" s="4" t="str">
        <f ca="1">IFERROR(IF($B533&lt;&gt;"",VLOOKUP(FF$421,TabelleK30BI,8,FALSE),""),"")</f>
        <v/>
      </c>
      <c r="FG533" s="4" t="str">
        <f ca="1">IFERROR(IF($B533&lt;&gt;"",VLOOKUP(FG$421,TabelleK30BI,8,FALSE),""),"")</f>
        <v/>
      </c>
      <c r="FH533" s="4" t="str">
        <f ca="1">IFERROR(IF($B533&lt;&gt;"",VLOOKUP(FH$421,TabelleK30BI,8,FALSE),""),"")</f>
        <v/>
      </c>
      <c r="FI533" s="4" t="str">
        <f ca="1">IFERROR(IF($B533&lt;&gt;"",VLOOKUP(FI$421,TabelleK30BI,8,FALSE),""),"")</f>
        <v/>
      </c>
      <c r="FJ533" s="4" t="str">
        <f ca="1">IFERROR(IF($B533&lt;&gt;"",VLOOKUP(FJ$421,TabelleK30BI,8,FALSE),""),"")</f>
        <v/>
      </c>
      <c r="FK533" s="4" t="str">
        <f ca="1">IFERROR(IF($B533&lt;&gt;"",VLOOKUP(FK$421,TabelleK30BI,8,FALSE),""),"")</f>
        <v/>
      </c>
      <c r="FL533" s="4" t="str">
        <f ca="1">IFERROR(IF($B533&lt;&gt;"",VLOOKUP(FL$421,TabelleK30BI,8,FALSE),""),"")</f>
        <v/>
      </c>
      <c r="FM533" s="4" t="str">
        <f ca="1">IFERROR(IF($B533&lt;&gt;"",VLOOKUP(FM$421,TabelleK30BI,8,FALSE),""),"")</f>
        <v/>
      </c>
      <c r="FN533" s="4" t="str">
        <f ca="1">IFERROR(IF($B533&lt;&gt;"",VLOOKUP(FN$421,TabelleK30BI,8,FALSE),""),"")</f>
        <v/>
      </c>
      <c r="FO533" s="4" t="str">
        <f ca="1">IFERROR(IF($B533&lt;&gt;"",VLOOKUP(FO$421,TabelleK30BI,8,FALSE),""),"")</f>
        <v/>
      </c>
      <c r="FP533" s="4" t="str">
        <f ca="1">IFERROR(IF($B533&lt;&gt;"",VLOOKUP(FP$421,TabelleK30BI,8,FALSE),""),"")</f>
        <v/>
      </c>
      <c r="FQ533" s="4" t="str">
        <f ca="1">IFERROR(IF($B533&lt;&gt;"",VLOOKUP(FQ$421,TabelleK30BI,8,FALSE),""),"")</f>
        <v/>
      </c>
      <c r="FR533" s="4" t="str">
        <f ca="1">IFERROR(IF($B533&lt;&gt;"",VLOOKUP(FR$421,TabelleK30BI,8,FALSE),""),"")</f>
        <v/>
      </c>
      <c r="FS533" s="4" t="str">
        <f ca="1">IFERROR(IF($B533&lt;&gt;"",VLOOKUP(FS$421,TabelleK30BI,8,FALSE),""),"")</f>
        <v/>
      </c>
      <c r="FT533" s="4" t="str">
        <f ca="1">IFERROR(IF($B533&lt;&gt;"",VLOOKUP(FT$421,TabelleK30BI,8,FALSE),""),"")</f>
        <v/>
      </c>
      <c r="FU533" s="4" t="str">
        <f ca="1">IFERROR(IF($B533&lt;&gt;"",VLOOKUP(FU$421,TabelleK30BI,8,FALSE),""),"")</f>
        <v/>
      </c>
      <c r="FV533" s="4" t="str">
        <f ca="1">IFERROR(IF($B533&lt;&gt;"",VLOOKUP(FV$421,TabelleK30BI,8,FALSE),""),"")</f>
        <v/>
      </c>
      <c r="FW533" s="4" t="str">
        <f ca="1">IFERROR(IF($B533&lt;&gt;"",VLOOKUP(FW$421,TabelleK30BI,8,FALSE),""),"")</f>
        <v/>
      </c>
      <c r="FX533" s="4" t="str">
        <f ca="1">IFERROR(IF($B533&lt;&gt;"",VLOOKUP(FX$421,TabelleK30BI,8,FALSE),""),"")</f>
        <v/>
      </c>
      <c r="FY533" s="4" t="str">
        <f ca="1">IFERROR(IF($B533&lt;&gt;"",VLOOKUP(FY$421,TabelleK30BI,8,FALSE),""),"")</f>
        <v/>
      </c>
      <c r="FZ533" s="4" t="str">
        <f ca="1">IFERROR(IF($B533&lt;&gt;"",VLOOKUP(FZ$421,TabelleK30BI,8,FALSE),""),"")</f>
        <v/>
      </c>
      <c r="GA533" s="4" t="str">
        <f ca="1">IFERROR(IF($B533&lt;&gt;"",VLOOKUP(GA$421,TabelleK30BI,8,FALSE),""),"")</f>
        <v/>
      </c>
      <c r="GB533" s="4" t="str">
        <f ca="1">IFERROR(IF($B533&lt;&gt;"",VLOOKUP(GB$421,TabelleK30BI,8,FALSE),""),"")</f>
        <v/>
      </c>
      <c r="GC533" s="4" t="str">
        <f ca="1">IFERROR(IF($B533&lt;&gt;"",VLOOKUP(GC$421,TabelleK30BI,8,FALSE),""),"")</f>
        <v/>
      </c>
      <c r="GD533" s="4" t="str">
        <f ca="1">IFERROR(IF($B533&lt;&gt;"",VLOOKUP(GD$421,TabelleK30BI,8,FALSE),""),"")</f>
        <v/>
      </c>
      <c r="GE533" s="4" t="str">
        <f ca="1">IFERROR(IF($B533&lt;&gt;"",VLOOKUP(GE$421,TabelleK30BI,8,FALSE),""),"")</f>
        <v/>
      </c>
      <c r="GF533" s="4" t="str">
        <f ca="1">IFERROR(IF($B533&lt;&gt;"",VLOOKUP(GF$421,TabelleK30BI,8,FALSE),""),"")</f>
        <v/>
      </c>
      <c r="GG533" s="4" t="str">
        <f ca="1">IFERROR(IF($B533&lt;&gt;"",VLOOKUP(GG$421,TabelleK30BI,8,FALSE),""),"")</f>
        <v/>
      </c>
      <c r="GH533" s="4" t="str">
        <f ca="1">IFERROR(IF($B533&lt;&gt;"",VLOOKUP(GH$421,TabelleK30BI,8,FALSE),""),"")</f>
        <v/>
      </c>
      <c r="GI533" s="4" t="str">
        <f ca="1">IFERROR(IF($B533&lt;&gt;"",VLOOKUP(GI$421,TabelleK30BI,8,FALSE),""),"")</f>
        <v/>
      </c>
      <c r="GJ533" s="4" t="str">
        <f ca="1">IFERROR(IF($B533&lt;&gt;"",VLOOKUP(GJ$421,TabelleK30BI,8,FALSE),""),"")</f>
        <v/>
      </c>
      <c r="GK533" s="4" t="str">
        <f ca="1">IFERROR(IF($B533&lt;&gt;"",VLOOKUP(GK$421,TabelleK30BI,8,FALSE),""),"")</f>
        <v/>
      </c>
      <c r="GL533" s="4" t="str">
        <f ca="1">IFERROR(IF($B533&lt;&gt;"",VLOOKUP(GL$421,TabelleK30BI,8,FALSE),""),"")</f>
        <v/>
      </c>
      <c r="GM533" s="4" t="str">
        <f ca="1">IFERROR(IF($B533&lt;&gt;"",VLOOKUP(GM$421,TabelleK30BI,8,FALSE),""),"")</f>
        <v/>
      </c>
      <c r="GN533" s="4" t="str">
        <f ca="1">IFERROR(IF($B533&lt;&gt;"",VLOOKUP(GN$421,TabelleK30BI,8,FALSE),""),"")</f>
        <v/>
      </c>
      <c r="GO533" s="4" t="str">
        <f ca="1">IFERROR(IF($B533&lt;&gt;"",VLOOKUP(GO$421,TabelleK30BI,8,FALSE),""),"")</f>
        <v/>
      </c>
      <c r="GP533" s="4" t="str">
        <f ca="1">IFERROR(IF($B533&lt;&gt;"",VLOOKUP(GP$421,TabelleK30BI,8,FALSE),""),"")</f>
        <v/>
      </c>
      <c r="GQ533" s="4" t="str">
        <f ca="1">IFERROR(IF($B533&lt;&gt;"",VLOOKUP(GQ$421,TabelleK30BI,8,FALSE),""),"")</f>
        <v/>
      </c>
      <c r="GR533" s="4" t="str">
        <f ca="1">IFERROR(IF($B533&lt;&gt;"",VLOOKUP(GR$421,TabelleK30BI,8,FALSE),""),"")</f>
        <v/>
      </c>
      <c r="GS533" s="4" t="str">
        <f ca="1">IFERROR(IF($B533&lt;&gt;"",VLOOKUP(GS$421,TabelleK30BI,8,FALSE),""),"")</f>
        <v/>
      </c>
      <c r="GT533" s="4" t="str">
        <f ca="1">IFERROR(IF($B533&lt;&gt;"",VLOOKUP(GT$421,TabelleK30BI,8,FALSE),""),"")</f>
        <v/>
      </c>
      <c r="GU533" s="4" t="str">
        <f ca="1">IFERROR(IF($B533&lt;&gt;"",VLOOKUP(GU$421,TabelleK30BI,8,FALSE),""),"")</f>
        <v/>
      </c>
      <c r="GV533" s="4" t="str">
        <f ca="1">IFERROR(IF($B533&lt;&gt;"",VLOOKUP(GV$421,TabelleK30BI,8,FALSE),""),"")</f>
        <v/>
      </c>
      <c r="GW533" s="4" t="str">
        <f ca="1">IFERROR(IF($B533&lt;&gt;"",VLOOKUP(GW$421,TabelleK30BI,8,FALSE),""),"")</f>
        <v/>
      </c>
      <c r="GX533" s="4" t="str">
        <f ca="1">IFERROR(IF($B533&lt;&gt;"",VLOOKUP(GX$421,TabelleK30BI,8,FALSE),""),"")</f>
        <v/>
      </c>
      <c r="GY533" s="4" t="str">
        <f ca="1">IFERROR(IF($B533&lt;&gt;"",VLOOKUP(GY$421,TabelleK30BI,8,FALSE),""),"")</f>
        <v/>
      </c>
      <c r="GZ533" s="4" t="str">
        <f ca="1">IFERROR(IF($B533&lt;&gt;"",VLOOKUP(GZ$421,TabelleK30BI,8,FALSE),""),"")</f>
        <v/>
      </c>
      <c r="HA533" s="4" t="str">
        <f ca="1">IFERROR(IF($B533&lt;&gt;"",VLOOKUP(HA$421,TabelleK30BI,8,FALSE),""),"")</f>
        <v/>
      </c>
      <c r="HB533" s="4" t="str">
        <f ca="1">IFERROR(IF($B533&lt;&gt;"",VLOOKUP(HB$421,TabelleK30BI,8,FALSE),""),"")</f>
        <v/>
      </c>
      <c r="HC533" s="4" t="str">
        <f ca="1">IFERROR(IF($B533&lt;&gt;"",VLOOKUP(HC$421,TabelleK30BI,8,FALSE),""),"")</f>
        <v/>
      </c>
      <c r="HD533" s="4" t="str">
        <f ca="1">IFERROR(IF($B533&lt;&gt;"",VLOOKUP(HD$421,TabelleK30BI,8,FALSE),""),"")</f>
        <v/>
      </c>
      <c r="HE533" s="4" t="str">
        <f ca="1">IFERROR(IF($B533&lt;&gt;"",VLOOKUP(HE$421,TabelleK30BI,8,FALSE),""),"")</f>
        <v/>
      </c>
      <c r="HF533" s="4" t="str">
        <f ca="1">IFERROR(IF($B533&lt;&gt;"",VLOOKUP(HF$421,TabelleK30BI,8,FALSE),""),"")</f>
        <v/>
      </c>
      <c r="HG533" s="4" t="str">
        <f ca="1">IFERROR(IF($B533&lt;&gt;"",VLOOKUP(HG$421,TabelleK30BI,8,FALSE),""),"")</f>
        <v/>
      </c>
      <c r="HH533" s="4" t="str">
        <f ca="1">IFERROR(IF($B533&lt;&gt;"",VLOOKUP(HH$421,TabelleK30BI,8,FALSE),""),"")</f>
        <v/>
      </c>
      <c r="HI533" s="4" t="str">
        <f ca="1">IFERROR(IF($B533&lt;&gt;"",VLOOKUP(HI$421,TabelleK30BI,8,FALSE),""),"")</f>
        <v/>
      </c>
      <c r="HJ533" s="4" t="str">
        <f ca="1">IFERROR(IF($B533&lt;&gt;"",VLOOKUP(HJ$421,TabelleK30BI,8,FALSE),""),"")</f>
        <v/>
      </c>
      <c r="HK533" s="4" t="str">
        <f ca="1">IFERROR(IF($B533&lt;&gt;"",VLOOKUP(HK$421,TabelleK30BI,8,FALSE),""),"")</f>
        <v/>
      </c>
      <c r="HL533" s="4" t="str">
        <f ca="1">IFERROR(IF($B533&lt;&gt;"",VLOOKUP(HL$421,TabelleK30BI,8,FALSE),""),"")</f>
        <v/>
      </c>
      <c r="HM533" s="4" t="str">
        <f ca="1">IFERROR(IF($B533&lt;&gt;"",VLOOKUP(HM$421,TabelleK30BI,8,FALSE),""),"")</f>
        <v/>
      </c>
      <c r="HN533" s="4" t="str">
        <f ca="1">IFERROR(IF($B533&lt;&gt;"",VLOOKUP(HN$421,TabelleK30BI,8,FALSE),""),"")</f>
        <v/>
      </c>
      <c r="HO533" s="4" t="str">
        <f ca="1">IFERROR(IF($B533&lt;&gt;"",VLOOKUP(HO$421,TabelleK30BI,8,FALSE),""),"")</f>
        <v/>
      </c>
      <c r="HP533" s="4" t="str">
        <f ca="1">IFERROR(IF($B533&lt;&gt;"",VLOOKUP(HP$421,TabelleK30BI,8,FALSE),""),"")</f>
        <v/>
      </c>
      <c r="HQ533" s="4" t="str">
        <f ca="1">IFERROR(IF($B533&lt;&gt;"",VLOOKUP(HQ$421,TabelleK30BI,8,FALSE),""),"")</f>
        <v/>
      </c>
      <c r="HR533" s="4" t="str">
        <f ca="1">IFERROR(IF($B533&lt;&gt;"",VLOOKUP(HR$421,TabelleK30BI,8,FALSE),""),"")</f>
        <v/>
      </c>
      <c r="HS533" s="4" t="str">
        <f ca="1">IFERROR(IF($B533&lt;&gt;"",VLOOKUP(HS$421,TabelleK30BI,8,FALSE),""),"")</f>
        <v/>
      </c>
      <c r="HT533" s="4" t="str">
        <f ca="1">IFERROR(IF($B533&lt;&gt;"",VLOOKUP(HT$421,TabelleK30BI,8,FALSE),""),"")</f>
        <v/>
      </c>
      <c r="HU533" s="4" t="str">
        <f ca="1">IFERROR(IF($B533&lt;&gt;"",VLOOKUP(HU$421,TabelleK30BI,8,FALSE),""),"")</f>
        <v/>
      </c>
      <c r="HV533" s="4" t="str">
        <f ca="1">IFERROR(IF($B533&lt;&gt;"",VLOOKUP(HV$421,TabelleK30BI,8,FALSE),""),"")</f>
        <v/>
      </c>
      <c r="HW533" s="4" t="str">
        <f ca="1">IFERROR(IF($B533&lt;&gt;"",VLOOKUP(HW$421,TabelleK30BI,8,FALSE),""),"")</f>
        <v/>
      </c>
      <c r="HX533" s="4" t="str">
        <f ca="1">IFERROR(IF($B533&lt;&gt;"",VLOOKUP(HX$421,TabelleK30BI,8,FALSE),""),"")</f>
        <v/>
      </c>
      <c r="HY533" s="4" t="str">
        <f ca="1">IFERROR(IF($B533&lt;&gt;"",VLOOKUP(HY$421,TabelleK30BI,8,FALSE),""),"")</f>
        <v/>
      </c>
      <c r="HZ533" s="4" t="str">
        <f ca="1">IFERROR(IF($B533&lt;&gt;"",VLOOKUP(HZ$421,TabelleK30BI,8,FALSE),""),"")</f>
        <v/>
      </c>
      <c r="IA533" s="4" t="str">
        <f ca="1">IFERROR(IF($B533&lt;&gt;"",VLOOKUP(IA$421,TabelleK30BI,8,FALSE),""),"")</f>
        <v/>
      </c>
      <c r="IB533" s="4" t="str">
        <f ca="1">IFERROR(IF($B533&lt;&gt;"",VLOOKUP(IB$421,TabelleK30BI,8,FALSE),""),"")</f>
        <v/>
      </c>
      <c r="IC533" s="4" t="str">
        <f ca="1">IFERROR(IF($B533&lt;&gt;"",VLOOKUP(IC$421,TabelleK30BI,8,FALSE),""),"")</f>
        <v/>
      </c>
      <c r="ID533" s="4" t="str">
        <f ca="1">IFERROR(IF($B533&lt;&gt;"",VLOOKUP(ID$421,TabelleK30BI,8,FALSE),""),"")</f>
        <v/>
      </c>
      <c r="IE533" s="4" t="str">
        <f ca="1">IFERROR(IF($B533&lt;&gt;"",VLOOKUP(IE$421,TabelleK30BI,8,FALSE),""),"")</f>
        <v/>
      </c>
      <c r="IF533" s="4" t="str">
        <f ca="1">IFERROR(IF($B533&lt;&gt;"",VLOOKUP(IF$421,TabelleK30BI,8,FALSE),""),"")</f>
        <v/>
      </c>
      <c r="IG533" s="4" t="str">
        <f ca="1">IFERROR(IF($B533&lt;&gt;"",VLOOKUP(IG$421,TabelleK30BI,8,FALSE),""),"")</f>
        <v/>
      </c>
      <c r="IH533" s="4" t="str">
        <f ca="1">IFERROR(IF($B533&lt;&gt;"",VLOOKUP(IH$421,TabelleK30BI,8,FALSE),""),"")</f>
        <v/>
      </c>
      <c r="II533" s="4" t="str">
        <f ca="1">IFERROR(IF($B533&lt;&gt;"",VLOOKUP(II$421,TabelleK30BI,8,FALSE),""),"")</f>
        <v/>
      </c>
      <c r="IJ533" s="4" t="str">
        <f ca="1">IFERROR(IF($B533&lt;&gt;"",VLOOKUP(IJ$421,TabelleK30BI,8,FALSE),""),"")</f>
        <v/>
      </c>
      <c r="IK533" s="4" t="str">
        <f ca="1">IFERROR(IF($B533&lt;&gt;"",VLOOKUP(IK$421,TabelleK30BI,8,FALSE),""),"")</f>
        <v/>
      </c>
      <c r="IL533" s="4" t="str">
        <f ca="1">IFERROR(IF($B533&lt;&gt;"",VLOOKUP(IL$421,TabelleK30BI,8,FALSE),""),"")</f>
        <v/>
      </c>
      <c r="IM533" s="4" t="str">
        <f ca="1">IFERROR(IF($B533&lt;&gt;"",VLOOKUP(IM$421,TabelleK30BI,8,FALSE),""),"")</f>
        <v/>
      </c>
      <c r="IN533" s="4" t="str">
        <f ca="1">IFERROR(IF($B533&lt;&gt;"",VLOOKUP(IN$421,TabelleK30BI,8,FALSE),""),"")</f>
        <v/>
      </c>
      <c r="IO533" s="4" t="str">
        <f ca="1">IFERROR(IF($B533&lt;&gt;"",VLOOKUP(IO$421,TabelleK30BI,8,FALSE),""),"")</f>
        <v/>
      </c>
      <c r="IP533" s="4" t="str">
        <f ca="1">IFERROR(IF($B533&lt;&gt;"",VLOOKUP(IP$421,TabelleK30BI,8,FALSE),""),"")</f>
        <v/>
      </c>
      <c r="IQ533" s="4" t="str">
        <f ca="1">IFERROR(IF($B533&lt;&gt;"",VLOOKUP(IQ$421,TabelleK30BI,8,FALSE),""),"")</f>
        <v/>
      </c>
      <c r="IR533" s="4" t="str">
        <f ca="1">IFERROR(IF($B533&lt;&gt;"",VLOOKUP(IR$421,TabelleK30BI,8,FALSE),""),"")</f>
        <v/>
      </c>
      <c r="IS533" s="4" t="str">
        <f ca="1">IFERROR(IF($B533&lt;&gt;"",VLOOKUP(IS$421,TabelleK30BI,8,FALSE),""),"")</f>
        <v/>
      </c>
      <c r="IT533" s="4" t="str">
        <f ca="1">IFERROR(IF($B533&lt;&gt;"",VLOOKUP(IT$421,TabelleK30BI,8,FALSE),""),"")</f>
        <v/>
      </c>
      <c r="IU533" s="4" t="str">
        <f ca="1">IFERROR(IF($B533&lt;&gt;"",VLOOKUP(IU$421,TabelleK30BI,8,FALSE),""),"")</f>
        <v/>
      </c>
      <c r="IV533" s="4" t="str">
        <f ca="1">IFERROR(IF($B533&lt;&gt;"",VLOOKUP(IV$421,TabelleK30BI,8,FALSE),""),"")</f>
        <v/>
      </c>
      <c r="IW533" s="4" t="str">
        <f ca="1">IFERROR(IF($B533&lt;&gt;"",VLOOKUP(IW$421,TabelleK30BI,8,FALSE),""),"")</f>
        <v/>
      </c>
      <c r="IX533" s="4" t="str">
        <f ca="1">IFERROR(IF($B533&lt;&gt;"",VLOOKUP(IX$421,TabelleK30BI,8,FALSE),""),"")</f>
        <v/>
      </c>
      <c r="IY533" s="4" t="str">
        <f ca="1">IFERROR(IF($B533&lt;&gt;"",VLOOKUP(IY$421,TabelleK30BI,8,FALSE),""),"")</f>
        <v/>
      </c>
      <c r="IZ533" s="4" t="str">
        <f ca="1">IFERROR(IF($B533&lt;&gt;"",VLOOKUP(IZ$421,TabelleK30BI,8,FALSE),""),"")</f>
        <v/>
      </c>
      <c r="JA533" s="4" t="str">
        <f ca="1">IFERROR(IF($B533&lt;&gt;"",VLOOKUP(JA$421,TabelleK30BI,8,FALSE),""),"")</f>
        <v/>
      </c>
      <c r="JB533" s="4" t="str">
        <f ca="1">IFERROR(IF($B533&lt;&gt;"",VLOOKUP(JB$421,TabelleK30BI,8,FALSE),""),"")</f>
        <v/>
      </c>
      <c r="JC533" s="4" t="str">
        <f ca="1">IFERROR(IF($B533&lt;&gt;"",VLOOKUP(JC$421,TabelleK30BI,8,FALSE),""),"")</f>
        <v/>
      </c>
      <c r="JD533" s="4" t="str">
        <f ca="1">IFERROR(IF($B533&lt;&gt;"",VLOOKUP(JD$421,TabelleK30BI,8,FALSE),""),"")</f>
        <v/>
      </c>
      <c r="JE533" s="4" t="str">
        <f ca="1">IFERROR(IF($B533&lt;&gt;"",VLOOKUP(JE$421,TabelleK30BI,8,FALSE),""),"")</f>
        <v/>
      </c>
      <c r="JF533" s="4" t="str">
        <f ca="1">IFERROR(IF($B533&lt;&gt;"",VLOOKUP(JF$421,TabelleK30BI,8,FALSE),""),"")</f>
        <v/>
      </c>
      <c r="JG533" s="4" t="str">
        <f ca="1">IFERROR(IF($B533&lt;&gt;"",VLOOKUP(JG$421,TabelleK30BI,8,FALSE),""),"")</f>
        <v/>
      </c>
      <c r="JH533" s="4" t="str">
        <f ca="1">IFERROR(IF($B533&lt;&gt;"",VLOOKUP(JH$421,TabelleK30BI,8,FALSE),""),"")</f>
        <v/>
      </c>
      <c r="JI533" s="4" t="str">
        <f ca="1">IFERROR(IF($B533&lt;&gt;"",VLOOKUP(JI$421,TabelleK30BI,8,FALSE),""),"")</f>
        <v/>
      </c>
      <c r="JJ533" s="4" t="str">
        <f ca="1">IFERROR(IF($B533&lt;&gt;"",VLOOKUP(JJ$421,TabelleK30BI,8,FALSE),""),"")</f>
        <v/>
      </c>
      <c r="JK533" s="4" t="str">
        <f ca="1">IFERROR(IF($B533&lt;&gt;"",VLOOKUP(JK$421,TabelleK30BI,8,FALSE),""),"")</f>
        <v/>
      </c>
      <c r="JL533" s="4" t="str">
        <f ca="1">IFERROR(IF($B533&lt;&gt;"",VLOOKUP(JL$421,TabelleK30BI,8,FALSE),""),"")</f>
        <v/>
      </c>
      <c r="JM533" s="4" t="str">
        <f ca="1">IFERROR(IF($B533&lt;&gt;"",VLOOKUP(JM$421,TabelleK30BI,8,FALSE),""),"")</f>
        <v/>
      </c>
      <c r="JN533" s="4" t="str">
        <f ca="1">IFERROR(IF($B533&lt;&gt;"",VLOOKUP(JN$421,TabelleK30BI,8,FALSE),""),"")</f>
        <v/>
      </c>
      <c r="JO533" s="4" t="str">
        <f ca="1">IFERROR(IF($B533&lt;&gt;"",VLOOKUP(JO$421,TabelleK30BI,8,FALSE),""),"")</f>
        <v/>
      </c>
      <c r="JP533" s="4" t="str">
        <f ca="1">IFERROR(IF($B533&lt;&gt;"",VLOOKUP(JP$421,TabelleK30BI,8,FALSE),""),"")</f>
        <v/>
      </c>
      <c r="JQ533" s="4" t="str">
        <f ca="1">IFERROR(IF($B533&lt;&gt;"",VLOOKUP(JQ$421,TabelleK30BI,8,FALSE),""),"")</f>
        <v/>
      </c>
      <c r="JR533" s="4" t="str">
        <f ca="1">IFERROR(IF($B533&lt;&gt;"",VLOOKUP(JR$421,TabelleK30BI,8,FALSE),""),"")</f>
        <v/>
      </c>
      <c r="JS533" s="4" t="str">
        <f ca="1">IFERROR(IF($B533&lt;&gt;"",VLOOKUP(JS$421,TabelleK30BI,8,FALSE),""),"")</f>
        <v/>
      </c>
      <c r="JT533" s="4" t="str">
        <f ca="1">IFERROR(IF($B533&lt;&gt;"",VLOOKUP(JT$421,TabelleK30BI,8,FALSE),""),"")</f>
        <v/>
      </c>
      <c r="JU533" s="4" t="str">
        <f ca="1">IFERROR(IF($B533&lt;&gt;"",VLOOKUP(JU$421,TabelleK30BI,8,FALSE),""),"")</f>
        <v/>
      </c>
      <c r="JV533" s="4" t="str">
        <f ca="1">IFERROR(IF($B533&lt;&gt;"",VLOOKUP(JV$421,TabelleK30BI,8,FALSE),""),"")</f>
        <v/>
      </c>
      <c r="JW533" s="4" t="str">
        <f ca="1">IFERROR(IF($B533&lt;&gt;"",VLOOKUP(JW$421,TabelleK30BI,8,FALSE),""),"")</f>
        <v/>
      </c>
      <c r="JX533" s="4" t="str">
        <f ca="1">IFERROR(IF($B533&lt;&gt;"",VLOOKUP(JX$421,TabelleK30BI,8,FALSE),""),"")</f>
        <v/>
      </c>
      <c r="JY533" s="4" t="str">
        <f ca="1">IFERROR(IF($B533&lt;&gt;"",VLOOKUP(JY$421,TabelleK30BI,8,FALSE),""),"")</f>
        <v/>
      </c>
      <c r="JZ533" s="4" t="str">
        <f ca="1">IFERROR(IF($B533&lt;&gt;"",VLOOKUP(JZ$421,TabelleK30BI,8,FALSE),""),"")</f>
        <v/>
      </c>
      <c r="KA533" s="4" t="str">
        <f ca="1">IFERROR(IF($B533&lt;&gt;"",VLOOKUP(KA$421,TabelleK30BI,8,FALSE),""),"")</f>
        <v/>
      </c>
      <c r="KB533" s="4" t="str">
        <f ca="1">IFERROR(IF($B533&lt;&gt;"",VLOOKUP(KB$421,TabelleK30BI,8,FALSE),""),"")</f>
        <v/>
      </c>
      <c r="KC533" s="4" t="str">
        <f ca="1">IFERROR(IF($B533&lt;&gt;"",VLOOKUP(KC$421,TabelleK30BI,8,FALSE),""),"")</f>
        <v/>
      </c>
      <c r="KD533" s="4" t="str">
        <f ca="1">IFERROR(IF($B533&lt;&gt;"",VLOOKUP(KD$421,TabelleK30BI,8,FALSE),""),"")</f>
        <v/>
      </c>
      <c r="KE533" s="4" t="str">
        <f ca="1">IFERROR(IF($B533&lt;&gt;"",VLOOKUP(KE$421,TabelleK30BI,8,FALSE),""),"")</f>
        <v/>
      </c>
      <c r="KF533" s="4" t="str">
        <f ca="1">IFERROR(IF($B533&lt;&gt;"",VLOOKUP(KF$421,TabelleK30BI,8,FALSE),""),"")</f>
        <v/>
      </c>
      <c r="KG533" s="4" t="str">
        <f ca="1">IFERROR(IF($B533&lt;&gt;"",VLOOKUP(KG$421,TabelleK30BI,8,FALSE),""),"")</f>
        <v/>
      </c>
      <c r="KH533" s="4" t="str">
        <f ca="1">IFERROR(IF($B533&lt;&gt;"",VLOOKUP(KH$421,TabelleK30BI,8,FALSE),""),"")</f>
        <v/>
      </c>
      <c r="KI533" s="4" t="str">
        <f ca="1">IFERROR(IF($B533&lt;&gt;"",VLOOKUP(KI$421,TabelleK30BI,8,FALSE),""),"")</f>
        <v/>
      </c>
      <c r="KJ533" s="4" t="str">
        <f ca="1">IFERROR(IF($B533&lt;&gt;"",VLOOKUP(KJ$421,TabelleK30BI,8,FALSE),""),"")</f>
        <v/>
      </c>
      <c r="KK533" s="4" t="str">
        <f ca="1">IFERROR(IF($B533&lt;&gt;"",VLOOKUP(KK$421,TabelleK30BI,8,FALSE),""),"")</f>
        <v/>
      </c>
      <c r="KL533" s="4" t="str">
        <f ca="1">IFERROR(IF($B533&lt;&gt;"",VLOOKUP(KL$421,TabelleK30BI,8,FALSE),""),"")</f>
        <v/>
      </c>
      <c r="KM533" s="4" t="str">
        <f ca="1">IFERROR(IF($B533&lt;&gt;"",VLOOKUP(KM$421,TabelleK30BI,8,FALSE),""),"")</f>
        <v/>
      </c>
      <c r="KN533" s="4" t="str">
        <f ca="1">IFERROR(IF($B533&lt;&gt;"",VLOOKUP(KN$421,TabelleK30BI,8,FALSE),""),"")</f>
        <v/>
      </c>
      <c r="KO533" s="4" t="str">
        <f ca="1">IFERROR(IF($B533&lt;&gt;"",VLOOKUP(KO$421,TabelleK30BI,8,FALSE),""),"")</f>
        <v/>
      </c>
      <c r="KP533" s="4" t="str">
        <f ca="1">IFERROR(IF($B533&lt;&gt;"",VLOOKUP(KP$421,TabelleK30BI,8,FALSE),""),"")</f>
        <v/>
      </c>
      <c r="KQ533" s="4" t="str">
        <f ca="1">IFERROR(IF($B533&lt;&gt;"",VLOOKUP(KQ$421,TabelleK30BI,8,FALSE),""),"")</f>
        <v/>
      </c>
      <c r="KR533" s="4" t="str">
        <f>IFERROR(VLOOKUP($KR$421,TabelleK30BI,8,FALSE),"")</f>
        <v/>
      </c>
      <c r="KS533" s="4" t="str">
        <f>IFERROR(VLOOKUP($KS$421,TabelleK30BI,8,FALSE),"")</f>
        <v/>
      </c>
    </row>
    <row r="534" spans="2:305" ht="12.75" hidden="1" customHeight="1" x14ac:dyDescent="0.2">
      <c r="B534" s="138" t="str">
        <f t="shared" ca="1" si="215"/>
        <v/>
      </c>
      <c r="C534" s="4" t="str">
        <f ca="1">IFERROR(IF($B534&lt;&gt;"",VLOOKUP(C$421,TabelleK31BI,8,FALSE),""),"")</f>
        <v/>
      </c>
      <c r="D534" s="4" t="str">
        <f ca="1">IFERROR(IF($B534&lt;&gt;"",VLOOKUP(D$421,TabelleK31BI,8,FALSE),""),"")</f>
        <v/>
      </c>
      <c r="E534" s="4" t="str">
        <f ca="1">IFERROR(IF($B534&lt;&gt;"",VLOOKUP(E$421,TabelleK31BI,8,FALSE),""),"")</f>
        <v/>
      </c>
      <c r="F534" s="4" t="str">
        <f ca="1">IFERROR(IF($B534&lt;&gt;"",VLOOKUP(F$421,TabelleK31BI,8,FALSE),""),"")</f>
        <v/>
      </c>
      <c r="G534" s="4" t="str">
        <f ca="1">IFERROR(IF($B534&lt;&gt;"",VLOOKUP(G$421,TabelleK31BI,8,FALSE),""),"")</f>
        <v/>
      </c>
      <c r="H534" s="4" t="str">
        <f ca="1">IFERROR(IF($B534&lt;&gt;"",VLOOKUP(H$421,TabelleK31BI,8,FALSE),""),"")</f>
        <v/>
      </c>
      <c r="I534" s="4" t="str">
        <f ca="1">IFERROR(IF($B534&lt;&gt;"",VLOOKUP(I$421,TabelleK31BI,8,FALSE),""),"")</f>
        <v/>
      </c>
      <c r="J534" s="4" t="str">
        <f ca="1">IFERROR(IF($B534&lt;&gt;"",VLOOKUP(J$421,TabelleK31BI,8,FALSE),""),"")</f>
        <v/>
      </c>
      <c r="K534" s="4" t="str">
        <f ca="1">IFERROR(IF($B534&lt;&gt;"",VLOOKUP(K$421,TabelleK31BI,8,FALSE),""),"")</f>
        <v/>
      </c>
      <c r="L534" s="4" t="str">
        <f ca="1">IFERROR(IF($B534&lt;&gt;"",VLOOKUP(L$421,TabelleK31BI,8,FALSE),""),"")</f>
        <v/>
      </c>
      <c r="M534" s="4" t="str">
        <f ca="1">IFERROR(IF($B534&lt;&gt;"",VLOOKUP(M$421,TabelleK31BI,8,FALSE),""),"")</f>
        <v/>
      </c>
      <c r="N534" s="4" t="str">
        <f ca="1">IFERROR(IF($B534&lt;&gt;"",VLOOKUP(N$421,TabelleK31BI,8,FALSE),""),"")</f>
        <v/>
      </c>
      <c r="O534" s="4" t="str">
        <f ca="1">IFERROR(IF($B534&lt;&gt;"",VLOOKUP(O$421,TabelleK31BI,8,FALSE),""),"")</f>
        <v/>
      </c>
      <c r="P534" s="4" t="str">
        <f ca="1">IFERROR(IF($B534&lt;&gt;"",VLOOKUP(P$421,TabelleK31BI,8,FALSE),""),"")</f>
        <v/>
      </c>
      <c r="Q534" s="4" t="str">
        <f ca="1">IFERROR(IF($B534&lt;&gt;"",VLOOKUP(Q$421,TabelleK31BI,8,FALSE),""),"")</f>
        <v/>
      </c>
      <c r="R534" s="4" t="str">
        <f ca="1">IFERROR(IF($B534&lt;&gt;"",VLOOKUP(R$421,TabelleK31BI,8,FALSE),""),"")</f>
        <v/>
      </c>
      <c r="S534" s="4" t="str">
        <f ca="1">IFERROR(IF($B534&lt;&gt;"",VLOOKUP(S$421,TabelleK31BI,8,FALSE),""),"")</f>
        <v/>
      </c>
      <c r="T534" s="4" t="str">
        <f ca="1">IFERROR(IF($B534&lt;&gt;"",VLOOKUP(T$421,TabelleK31BI,8,FALSE),""),"")</f>
        <v/>
      </c>
      <c r="U534" s="4" t="str">
        <f ca="1">IFERROR(IF($B534&lt;&gt;"",VLOOKUP(U$421,TabelleK31BI,8,FALSE),""),"")</f>
        <v/>
      </c>
      <c r="V534" s="4" t="str">
        <f ca="1">IFERROR(IF($B534&lt;&gt;"",VLOOKUP(V$421,TabelleK31BI,8,FALSE),""),"")</f>
        <v/>
      </c>
      <c r="W534" s="4" t="str">
        <f ca="1">IFERROR(IF($B534&lt;&gt;"",VLOOKUP(W$421,TabelleK31BI,8,FALSE),""),"")</f>
        <v/>
      </c>
      <c r="X534" s="4" t="str">
        <f ca="1">IFERROR(IF($B534&lt;&gt;"",VLOOKUP(X$421,TabelleK31BI,8,FALSE),""),"")</f>
        <v/>
      </c>
      <c r="Y534" s="4" t="str">
        <f ca="1">IFERROR(IF($B534&lt;&gt;"",VLOOKUP(Y$421,TabelleK31BI,8,FALSE),""),"")</f>
        <v/>
      </c>
      <c r="Z534" s="4" t="str">
        <f ca="1">IFERROR(IF($B534&lt;&gt;"",VLOOKUP(Z$421,TabelleK31BI,8,FALSE),""),"")</f>
        <v/>
      </c>
      <c r="AA534" s="4" t="str">
        <f ca="1">IFERROR(IF($B534&lt;&gt;"",VLOOKUP(AA$421,TabelleK31BI,8,FALSE),""),"")</f>
        <v/>
      </c>
      <c r="AB534" s="4" t="str">
        <f ca="1">IFERROR(IF($B534&lt;&gt;"",VLOOKUP(AB$421,TabelleK31BI,8,FALSE),""),"")</f>
        <v/>
      </c>
      <c r="AC534" s="4" t="str">
        <f ca="1">IFERROR(IF($B534&lt;&gt;"",VLOOKUP(AC$421,TabelleK31BI,8,FALSE),""),"")</f>
        <v/>
      </c>
      <c r="AD534" s="4" t="str">
        <f ca="1">IFERROR(IF($B534&lt;&gt;"",VLOOKUP(AD$421,TabelleK31BI,8,FALSE),""),"")</f>
        <v/>
      </c>
      <c r="AE534" s="4" t="str">
        <f ca="1">IFERROR(IF($B534&lt;&gt;"",VLOOKUP(AE$421,TabelleK31BI,8,FALSE),""),"")</f>
        <v/>
      </c>
      <c r="AF534" s="4" t="str">
        <f ca="1">IFERROR(IF($B534&lt;&gt;"",VLOOKUP(AF$421,TabelleK31BI,8,FALSE),""),"")</f>
        <v/>
      </c>
      <c r="AG534" s="4" t="str">
        <f ca="1">IFERROR(IF($B534&lt;&gt;"",VLOOKUP(AG$421,TabelleK31BI,8,FALSE),""),"")</f>
        <v/>
      </c>
      <c r="AH534" s="4" t="str">
        <f ca="1">IFERROR(IF($B534&lt;&gt;"",VLOOKUP(AH$421,TabelleK31BI,8,FALSE),""),"")</f>
        <v/>
      </c>
      <c r="AI534" s="4" t="str">
        <f ca="1">IFERROR(IF($B534&lt;&gt;"",VLOOKUP(AI$421,TabelleK31BI,8,FALSE),""),"")</f>
        <v/>
      </c>
      <c r="AJ534" s="4" t="str">
        <f ca="1">IFERROR(IF($B534&lt;&gt;"",VLOOKUP(AJ$421,TabelleK31BI,8,FALSE),""),"")</f>
        <v/>
      </c>
      <c r="AK534" s="4" t="str">
        <f ca="1">IFERROR(IF($B534&lt;&gt;"",VLOOKUP(AK$421,TabelleK31BI,8,FALSE),""),"")</f>
        <v/>
      </c>
      <c r="AL534" s="4" t="str">
        <f ca="1">IFERROR(IF($B534&lt;&gt;"",VLOOKUP(AL$421,TabelleK31BI,8,FALSE),""),"")</f>
        <v/>
      </c>
      <c r="AM534" s="4" t="str">
        <f ca="1">IFERROR(IF($B534&lt;&gt;"",VLOOKUP(AM$421,TabelleK31BI,8,FALSE),""),"")</f>
        <v/>
      </c>
      <c r="AN534" s="4" t="str">
        <f ca="1">IFERROR(IF($B534&lt;&gt;"",VLOOKUP(AN$421,TabelleK31BI,8,FALSE),""),"")</f>
        <v/>
      </c>
      <c r="AO534" s="4" t="str">
        <f ca="1">IFERROR(IF($B534&lt;&gt;"",VLOOKUP(AO$421,TabelleK31BI,8,FALSE),""),"")</f>
        <v/>
      </c>
      <c r="AP534" s="4" t="str">
        <f ca="1">IFERROR(IF($B534&lt;&gt;"",VLOOKUP(AP$421,TabelleK31BI,8,FALSE),""),"")</f>
        <v/>
      </c>
      <c r="AQ534" s="4" t="str">
        <f ca="1">IFERROR(IF($B534&lt;&gt;"",VLOOKUP(AQ$421,TabelleK31BI,8,FALSE),""),"")</f>
        <v/>
      </c>
      <c r="AR534" s="4" t="str">
        <f ca="1">IFERROR(IF($B534&lt;&gt;"",VLOOKUP(AR$421,TabelleK31BI,8,FALSE),""),"")</f>
        <v/>
      </c>
      <c r="AS534" s="4" t="str">
        <f ca="1">IFERROR(IF($B534&lt;&gt;"",VLOOKUP(AS$421,TabelleK31BI,8,FALSE),""),"")</f>
        <v/>
      </c>
      <c r="AT534" s="4" t="str">
        <f ca="1">IFERROR(IF($B534&lt;&gt;"",VLOOKUP(AT$421,TabelleK31BI,8,FALSE),""),"")</f>
        <v/>
      </c>
      <c r="AU534" s="4" t="str">
        <f ca="1">IFERROR(IF($B534&lt;&gt;"",VLOOKUP(AU$421,TabelleK31BI,8,FALSE),""),"")</f>
        <v/>
      </c>
      <c r="AV534" s="4" t="str">
        <f ca="1">IFERROR(IF($B534&lt;&gt;"",VLOOKUP(AV$421,TabelleK31BI,8,FALSE),""),"")</f>
        <v/>
      </c>
      <c r="AW534" s="4" t="str">
        <f ca="1">IFERROR(IF($B534&lt;&gt;"",VLOOKUP(AW$421,TabelleK31BI,8,FALSE),""),"")</f>
        <v/>
      </c>
      <c r="AX534" s="4" t="str">
        <f ca="1">IFERROR(IF($B534&lt;&gt;"",VLOOKUP(AX$421,TabelleK31BI,8,FALSE),""),"")</f>
        <v/>
      </c>
      <c r="AY534" s="4" t="str">
        <f ca="1">IFERROR(IF($B534&lt;&gt;"",VLOOKUP(AY$421,TabelleK31BI,8,FALSE),""),"")</f>
        <v/>
      </c>
      <c r="AZ534" s="4" t="str">
        <f ca="1">IFERROR(IF($B534&lt;&gt;"",VLOOKUP(AZ$421,TabelleK31BI,8,FALSE),""),"")</f>
        <v/>
      </c>
      <c r="BA534" s="4" t="str">
        <f ca="1">IFERROR(IF($B534&lt;&gt;"",VLOOKUP(BA$421,TabelleK31BI,8,FALSE),""),"")</f>
        <v/>
      </c>
      <c r="BB534" s="4" t="str">
        <f ca="1">IFERROR(IF($B534&lt;&gt;"",VLOOKUP(BB$421,TabelleK31BI,8,FALSE),""),"")</f>
        <v/>
      </c>
      <c r="BC534" s="4" t="str">
        <f ca="1">IFERROR(IF($B534&lt;&gt;"",VLOOKUP(BC$421,TabelleK31BI,8,FALSE),""),"")</f>
        <v/>
      </c>
      <c r="BD534" s="4" t="str">
        <f ca="1">IFERROR(IF($B534&lt;&gt;"",VLOOKUP(BD$421,TabelleK31BI,8,FALSE),""),"")</f>
        <v/>
      </c>
      <c r="BE534" s="4" t="str">
        <f ca="1">IFERROR(IF($B534&lt;&gt;"",VLOOKUP(BE$421,TabelleK31BI,8,FALSE),""),"")</f>
        <v/>
      </c>
      <c r="BF534" s="4" t="str">
        <f ca="1">IFERROR(IF($B534&lt;&gt;"",VLOOKUP(BF$421,TabelleK31BI,8,FALSE),""),"")</f>
        <v/>
      </c>
      <c r="BG534" s="4" t="str">
        <f ca="1">IFERROR(IF($B534&lt;&gt;"",VLOOKUP(BG$421,TabelleK31BI,8,FALSE),""),"")</f>
        <v/>
      </c>
      <c r="BH534" s="4" t="str">
        <f ca="1">IFERROR(IF($B534&lt;&gt;"",VLOOKUP(BH$421,TabelleK31BI,8,FALSE),""),"")</f>
        <v/>
      </c>
      <c r="BI534" s="4" t="str">
        <f ca="1">IFERROR(IF($B534&lt;&gt;"",VLOOKUP(BI$421,TabelleK31BI,8,FALSE),""),"")</f>
        <v/>
      </c>
      <c r="BJ534" s="4" t="str">
        <f ca="1">IFERROR(IF($B534&lt;&gt;"",VLOOKUP(BJ$421,TabelleK31BI,8,FALSE),""),"")</f>
        <v/>
      </c>
      <c r="BK534" s="4" t="str">
        <f ca="1">IFERROR(IF($B534&lt;&gt;"",VLOOKUP(BK$421,TabelleK31BI,8,FALSE),""),"")</f>
        <v/>
      </c>
      <c r="BL534" s="4" t="str">
        <f ca="1">IFERROR(IF($B534&lt;&gt;"",VLOOKUP(BL$421,TabelleK31BI,8,FALSE),""),"")</f>
        <v/>
      </c>
      <c r="BM534" s="4" t="str">
        <f ca="1">IFERROR(IF($B534&lt;&gt;"",VLOOKUP(BM$421,TabelleK31BI,8,FALSE),""),"")</f>
        <v/>
      </c>
      <c r="BN534" s="4" t="str">
        <f ca="1">IFERROR(IF($B534&lt;&gt;"",VLOOKUP(BN$421,TabelleK31BI,8,FALSE),""),"")</f>
        <v/>
      </c>
      <c r="BO534" s="4" t="str">
        <f ca="1">IFERROR(IF($B534&lt;&gt;"",VLOOKUP(BO$421,TabelleK31BI,8,FALSE),""),"")</f>
        <v/>
      </c>
      <c r="BP534" s="4" t="str">
        <f ca="1">IFERROR(IF($B534&lt;&gt;"",VLOOKUP(BP$421,TabelleK31BI,8,FALSE),""),"")</f>
        <v/>
      </c>
      <c r="BQ534" s="4" t="str">
        <f ca="1">IFERROR(IF($B534&lt;&gt;"",VLOOKUP(BQ$421,TabelleK31BI,8,FALSE),""),"")</f>
        <v/>
      </c>
      <c r="BR534" s="4" t="str">
        <f ca="1">IFERROR(IF($B534&lt;&gt;"",VLOOKUP(BR$421,TabelleK31BI,8,FALSE),""),"")</f>
        <v/>
      </c>
      <c r="BS534" s="4" t="str">
        <f ca="1">IFERROR(IF($B534&lt;&gt;"",VLOOKUP(BS$421,TabelleK31BI,8,FALSE),""),"")</f>
        <v/>
      </c>
      <c r="BT534" s="4" t="str">
        <f ca="1">IFERROR(IF($B534&lt;&gt;"",VLOOKUP(BT$421,TabelleK31BI,8,FALSE),""),"")</f>
        <v/>
      </c>
      <c r="BU534" s="4" t="str">
        <f ca="1">IFERROR(IF($B534&lt;&gt;"",VLOOKUP(BU$421,TabelleK31BI,8,FALSE),""),"")</f>
        <v/>
      </c>
      <c r="BV534" s="4" t="str">
        <f ca="1">IFERROR(IF($B534&lt;&gt;"",VLOOKUP(BV$421,TabelleK31BI,8,FALSE),""),"")</f>
        <v/>
      </c>
      <c r="BW534" s="4" t="str">
        <f ca="1">IFERROR(IF($B534&lt;&gt;"",VLOOKUP(BW$421,TabelleK31BI,8,FALSE),""),"")</f>
        <v/>
      </c>
      <c r="BX534" s="4" t="str">
        <f ca="1">IFERROR(IF($B534&lt;&gt;"",VLOOKUP(BX$421,TabelleK31BI,8,FALSE),""),"")</f>
        <v/>
      </c>
      <c r="BY534" s="4" t="str">
        <f ca="1">IFERROR(IF($B534&lt;&gt;"",VLOOKUP(BY$421,TabelleK31BI,8,FALSE),""),"")</f>
        <v/>
      </c>
      <c r="BZ534" s="4" t="str">
        <f ca="1">IFERROR(IF($B534&lt;&gt;"",VLOOKUP(BZ$421,TabelleK31BI,8,FALSE),""),"")</f>
        <v/>
      </c>
      <c r="CA534" s="4" t="str">
        <f ca="1">IFERROR(IF($B534&lt;&gt;"",VLOOKUP(CA$421,TabelleK31BI,8,FALSE),""),"")</f>
        <v/>
      </c>
      <c r="CB534" s="4" t="str">
        <f ca="1">IFERROR(IF($B534&lt;&gt;"",VLOOKUP(CB$421,TabelleK31BI,8,FALSE),""),"")</f>
        <v/>
      </c>
      <c r="CC534" s="4" t="str">
        <f ca="1">IFERROR(IF($B534&lt;&gt;"",VLOOKUP(CC$421,TabelleK31BI,8,FALSE),""),"")</f>
        <v/>
      </c>
      <c r="CD534" s="4" t="str">
        <f ca="1">IFERROR(IF($B534&lt;&gt;"",VLOOKUP(CD$421,TabelleK31BI,8,FALSE),""),"")</f>
        <v/>
      </c>
      <c r="CE534" s="4" t="str">
        <f ca="1">IFERROR(IF($B534&lt;&gt;"",VLOOKUP(CE$421,TabelleK31BI,8,FALSE),""),"")</f>
        <v/>
      </c>
      <c r="CF534" s="4" t="str">
        <f ca="1">IFERROR(IF($B534&lt;&gt;"",VLOOKUP(CF$421,TabelleK31BI,8,FALSE),""),"")</f>
        <v/>
      </c>
      <c r="CG534" s="4" t="str">
        <f ca="1">IFERROR(IF($B534&lt;&gt;"",VLOOKUP(CG$421,TabelleK31BI,8,FALSE),""),"")</f>
        <v/>
      </c>
      <c r="CH534" s="4" t="str">
        <f ca="1">IFERROR(IF($B534&lt;&gt;"",VLOOKUP(CH$421,TabelleK31BI,8,FALSE),""),"")</f>
        <v/>
      </c>
      <c r="CI534" s="4" t="str">
        <f ca="1">IFERROR(IF($B534&lt;&gt;"",VLOOKUP(CI$421,TabelleK31BI,8,FALSE),""),"")</f>
        <v/>
      </c>
      <c r="CJ534" s="4" t="str">
        <f ca="1">IFERROR(IF($B534&lt;&gt;"",VLOOKUP(CJ$421,TabelleK31BI,8,FALSE),""),"")</f>
        <v/>
      </c>
      <c r="CK534" s="4" t="str">
        <f ca="1">IFERROR(IF($B534&lt;&gt;"",VLOOKUP(CK$421,TabelleK31BI,8,FALSE),""),"")</f>
        <v/>
      </c>
      <c r="CL534" s="4" t="str">
        <f ca="1">IFERROR(IF($B534&lt;&gt;"",VLOOKUP(CL$421,TabelleK31BI,8,FALSE),""),"")</f>
        <v/>
      </c>
      <c r="CM534" s="4" t="str">
        <f ca="1">IFERROR(IF($B534&lt;&gt;"",VLOOKUP(CM$421,TabelleK31BI,8,FALSE),""),"")</f>
        <v/>
      </c>
      <c r="CN534" s="4" t="str">
        <f ca="1">IFERROR(IF($B534&lt;&gt;"",VLOOKUP(CN$421,TabelleK31BI,8,FALSE),""),"")</f>
        <v/>
      </c>
      <c r="CO534" s="4" t="str">
        <f ca="1">IFERROR(IF($B534&lt;&gt;"",VLOOKUP(CO$421,TabelleK31BI,8,FALSE),""),"")</f>
        <v/>
      </c>
      <c r="CP534" s="4" t="str">
        <f ca="1">IFERROR(IF($B534&lt;&gt;"",VLOOKUP(CP$421,TabelleK31BI,8,FALSE),""),"")</f>
        <v/>
      </c>
      <c r="CQ534" s="4" t="str">
        <f ca="1">IFERROR(IF($B534&lt;&gt;"",VLOOKUP(CQ$421,TabelleK31BI,8,FALSE),""),"")</f>
        <v/>
      </c>
      <c r="CR534" s="4" t="str">
        <f ca="1">IFERROR(IF($B534&lt;&gt;"",VLOOKUP(CR$421,TabelleK31BI,8,FALSE),""),"")</f>
        <v/>
      </c>
      <c r="CS534" s="4" t="str">
        <f ca="1">IFERROR(IF($B534&lt;&gt;"",VLOOKUP(CS$421,TabelleK31BI,8,FALSE),""),"")</f>
        <v/>
      </c>
      <c r="CT534" s="4" t="str">
        <f ca="1">IFERROR(IF($B534&lt;&gt;"",VLOOKUP(CT$421,TabelleK31BI,8,FALSE),""),"")</f>
        <v/>
      </c>
      <c r="CU534" s="4" t="str">
        <f ca="1">IFERROR(IF($B534&lt;&gt;"",VLOOKUP(CU$421,TabelleK31BI,8,FALSE),""),"")</f>
        <v/>
      </c>
      <c r="CV534" s="4" t="str">
        <f ca="1">IFERROR(IF($B534&lt;&gt;"",VLOOKUP(CV$421,TabelleK31BI,8,FALSE),""),"")</f>
        <v/>
      </c>
      <c r="CW534" s="4" t="str">
        <f ca="1">IFERROR(IF($B534&lt;&gt;"",VLOOKUP(CW$421,TabelleK31BI,8,FALSE),""),"")</f>
        <v/>
      </c>
      <c r="CX534" s="4" t="str">
        <f ca="1">IFERROR(IF($B534&lt;&gt;"",VLOOKUP(CX$421,TabelleK31BI,8,FALSE),""),"")</f>
        <v/>
      </c>
      <c r="CY534" s="4" t="str">
        <f ca="1">IFERROR(IF($B534&lt;&gt;"",VLOOKUP(CY$421,TabelleK31BI,8,FALSE),""),"")</f>
        <v/>
      </c>
      <c r="CZ534" s="4" t="str">
        <f ca="1">IFERROR(IF($B534&lt;&gt;"",VLOOKUP(CZ$421,TabelleK31BI,8,FALSE),""),"")</f>
        <v/>
      </c>
      <c r="DA534" s="4" t="str">
        <f ca="1">IFERROR(IF($B534&lt;&gt;"",VLOOKUP(DA$421,TabelleK31BI,8,FALSE),""),"")</f>
        <v/>
      </c>
      <c r="DB534" s="4" t="str">
        <f ca="1">IFERROR(IF($B534&lt;&gt;"",VLOOKUP(DB$421,TabelleK31BI,8,FALSE),""),"")</f>
        <v/>
      </c>
      <c r="DC534" s="4" t="str">
        <f ca="1">IFERROR(IF($B534&lt;&gt;"",VLOOKUP(DC$421,TabelleK31BI,8,FALSE),""),"")</f>
        <v/>
      </c>
      <c r="DD534" s="4" t="str">
        <f ca="1">IFERROR(IF($B534&lt;&gt;"",VLOOKUP(DD$421,TabelleK31BI,8,FALSE),""),"")</f>
        <v/>
      </c>
      <c r="DE534" s="4" t="str">
        <f ca="1">IFERROR(IF($B534&lt;&gt;"",VLOOKUP(DE$421,TabelleK31BI,8,FALSE),""),"")</f>
        <v/>
      </c>
      <c r="DF534" s="4" t="str">
        <f ca="1">IFERROR(IF($B534&lt;&gt;"",VLOOKUP(DF$421,TabelleK31BI,8,FALSE),""),"")</f>
        <v/>
      </c>
      <c r="DG534" s="4" t="str">
        <f ca="1">IFERROR(IF($B534&lt;&gt;"",VLOOKUP(DG$421,TabelleK31BI,8,FALSE),""),"")</f>
        <v/>
      </c>
      <c r="DH534" s="4" t="str">
        <f ca="1">IFERROR(IF($B534&lt;&gt;"",VLOOKUP(DH$421,TabelleK31BI,8,FALSE),""),"")</f>
        <v/>
      </c>
      <c r="DI534" s="4" t="str">
        <f ca="1">IFERROR(IF($B534&lt;&gt;"",VLOOKUP(DI$421,TabelleK31BI,8,FALSE),""),"")</f>
        <v/>
      </c>
      <c r="DJ534" s="4" t="str">
        <f ca="1">IFERROR(IF($B534&lt;&gt;"",VLOOKUP(DJ$421,TabelleK31BI,8,FALSE),""),"")</f>
        <v/>
      </c>
      <c r="DK534" s="4" t="str">
        <f ca="1">IFERROR(IF($B534&lt;&gt;"",VLOOKUP(DK$421,TabelleK31BI,8,FALSE),""),"")</f>
        <v/>
      </c>
      <c r="DL534" s="4" t="str">
        <f ca="1">IFERROR(IF($B534&lt;&gt;"",VLOOKUP(DL$421,TabelleK31BI,8,FALSE),""),"")</f>
        <v/>
      </c>
      <c r="DM534" s="4" t="str">
        <f ca="1">IFERROR(IF($B534&lt;&gt;"",VLOOKUP(DM$421,TabelleK31BI,8,FALSE),""),"")</f>
        <v/>
      </c>
      <c r="DN534" s="4" t="str">
        <f ca="1">IFERROR(IF($B534&lt;&gt;"",VLOOKUP(DN$421,TabelleK31BI,8,FALSE),""),"")</f>
        <v/>
      </c>
      <c r="DO534" s="4" t="str">
        <f ca="1">IFERROR(IF($B534&lt;&gt;"",VLOOKUP(DO$421,TabelleK31BI,8,FALSE),""),"")</f>
        <v/>
      </c>
      <c r="DP534" s="4" t="str">
        <f ca="1">IFERROR(IF($B534&lt;&gt;"",VLOOKUP(DP$421,TabelleK31BI,8,FALSE),""),"")</f>
        <v/>
      </c>
      <c r="DQ534" s="4" t="str">
        <f ca="1">IFERROR(IF($B534&lt;&gt;"",VLOOKUP(DQ$421,TabelleK31BI,8,FALSE),""),"")</f>
        <v/>
      </c>
      <c r="DR534" s="4" t="str">
        <f ca="1">IFERROR(IF($B534&lt;&gt;"",VLOOKUP(DR$421,TabelleK31BI,8,FALSE),""),"")</f>
        <v/>
      </c>
      <c r="DS534" s="4" t="str">
        <f ca="1">IFERROR(IF($B534&lt;&gt;"",VLOOKUP(DS$421,TabelleK31BI,8,FALSE),""),"")</f>
        <v/>
      </c>
      <c r="DT534" s="4" t="str">
        <f ca="1">IFERROR(IF($B534&lt;&gt;"",VLOOKUP(DT$421,TabelleK31BI,8,FALSE),""),"")</f>
        <v/>
      </c>
      <c r="DU534" s="4" t="str">
        <f ca="1">IFERROR(IF($B534&lt;&gt;"",VLOOKUP(DU$421,TabelleK31BI,8,FALSE),""),"")</f>
        <v/>
      </c>
      <c r="DV534" s="4" t="str">
        <f ca="1">IFERROR(IF($B534&lt;&gt;"",VLOOKUP(DV$421,TabelleK31BI,8,FALSE),""),"")</f>
        <v/>
      </c>
      <c r="DW534" s="4" t="str">
        <f ca="1">IFERROR(IF($B534&lt;&gt;"",VLOOKUP(DW$421,TabelleK31BI,8,FALSE),""),"")</f>
        <v/>
      </c>
      <c r="DX534" s="4" t="str">
        <f ca="1">IFERROR(IF($B534&lt;&gt;"",VLOOKUP(DX$421,TabelleK31BI,8,FALSE),""),"")</f>
        <v/>
      </c>
      <c r="DY534" s="4" t="str">
        <f ca="1">IFERROR(IF($B534&lt;&gt;"",VLOOKUP(DY$421,TabelleK31BI,8,FALSE),""),"")</f>
        <v/>
      </c>
      <c r="DZ534" s="4" t="str">
        <f ca="1">IFERROR(IF($B534&lt;&gt;"",VLOOKUP(DZ$421,TabelleK31BI,8,FALSE),""),"")</f>
        <v/>
      </c>
      <c r="EA534" s="4" t="str">
        <f ca="1">IFERROR(IF($B534&lt;&gt;"",VLOOKUP(EA$421,TabelleK31BI,8,FALSE),""),"")</f>
        <v/>
      </c>
      <c r="EB534" s="4" t="str">
        <f ca="1">IFERROR(IF($B534&lt;&gt;"",VLOOKUP(EB$421,TabelleK31BI,8,FALSE),""),"")</f>
        <v/>
      </c>
      <c r="EC534" s="4" t="str">
        <f ca="1">IFERROR(IF($B534&lt;&gt;"",VLOOKUP(EC$421,TabelleK31BI,8,FALSE),""),"")</f>
        <v/>
      </c>
      <c r="ED534" s="4" t="str">
        <f ca="1">IFERROR(IF($B534&lt;&gt;"",VLOOKUP(ED$421,TabelleK31BI,8,FALSE),""),"")</f>
        <v/>
      </c>
      <c r="EE534" s="4" t="str">
        <f ca="1">IFERROR(IF($B534&lt;&gt;"",VLOOKUP(EE$421,TabelleK31BI,8,FALSE),""),"")</f>
        <v/>
      </c>
      <c r="EF534" s="4" t="str">
        <f ca="1">IFERROR(IF($B534&lt;&gt;"",VLOOKUP(EF$421,TabelleK31BI,8,FALSE),""),"")</f>
        <v/>
      </c>
      <c r="EG534" s="4" t="str">
        <f ca="1">IFERROR(IF($B534&lt;&gt;"",VLOOKUP(EG$421,TabelleK31BI,8,FALSE),""),"")</f>
        <v/>
      </c>
      <c r="EH534" s="4" t="str">
        <f ca="1">IFERROR(IF($B534&lt;&gt;"",VLOOKUP(EH$421,TabelleK31BI,8,FALSE),""),"")</f>
        <v/>
      </c>
      <c r="EI534" s="4" t="str">
        <f ca="1">IFERROR(IF($B534&lt;&gt;"",VLOOKUP(EI$421,TabelleK31BI,8,FALSE),""),"")</f>
        <v/>
      </c>
      <c r="EJ534" s="4" t="str">
        <f ca="1">IFERROR(IF($B534&lt;&gt;"",VLOOKUP(EJ$421,TabelleK31BI,8,FALSE),""),"")</f>
        <v/>
      </c>
      <c r="EK534" s="4" t="str">
        <f ca="1">IFERROR(IF($B534&lt;&gt;"",VLOOKUP(EK$421,TabelleK31BI,8,FALSE),""),"")</f>
        <v/>
      </c>
      <c r="EL534" s="4" t="str">
        <f ca="1">IFERROR(IF($B534&lt;&gt;"",VLOOKUP(EL$421,TabelleK31BI,8,FALSE),""),"")</f>
        <v/>
      </c>
      <c r="EM534" s="4" t="str">
        <f ca="1">IFERROR(IF($B534&lt;&gt;"",VLOOKUP(EM$421,TabelleK31BI,8,FALSE),""),"")</f>
        <v/>
      </c>
      <c r="EN534" s="4" t="str">
        <f ca="1">IFERROR(IF($B534&lt;&gt;"",VLOOKUP(EN$421,TabelleK31BI,8,FALSE),""),"")</f>
        <v/>
      </c>
      <c r="EO534" s="4" t="str">
        <f ca="1">IFERROR(IF($B534&lt;&gt;"",VLOOKUP(EO$421,TabelleK31BI,8,FALSE),""),"")</f>
        <v/>
      </c>
      <c r="EP534" s="4" t="str">
        <f ca="1">IFERROR(IF($B534&lt;&gt;"",VLOOKUP(EP$421,TabelleK31BI,8,FALSE),""),"")</f>
        <v/>
      </c>
      <c r="EQ534" s="4" t="str">
        <f ca="1">IFERROR(IF($B534&lt;&gt;"",VLOOKUP(EQ$421,TabelleK31BI,8,FALSE),""),"")</f>
        <v/>
      </c>
      <c r="ER534" s="4" t="str">
        <f ca="1">IFERROR(IF($B534&lt;&gt;"",VLOOKUP(ER$421,TabelleK31BI,8,FALSE),""),"")</f>
        <v/>
      </c>
      <c r="ES534" s="4" t="str">
        <f ca="1">IFERROR(IF($B534&lt;&gt;"",VLOOKUP(ES$421,TabelleK31BI,8,FALSE),""),"")</f>
        <v/>
      </c>
      <c r="ET534" s="4" t="str">
        <f ca="1">IFERROR(IF($B534&lt;&gt;"",VLOOKUP(ET$421,TabelleK31BI,8,FALSE),""),"")</f>
        <v/>
      </c>
      <c r="EU534" s="4" t="str">
        <f ca="1">IFERROR(IF($B534&lt;&gt;"",VLOOKUP(EU$421,TabelleK31BI,8,FALSE),""),"")</f>
        <v/>
      </c>
      <c r="EV534" s="4" t="str">
        <f ca="1">IFERROR(IF($B534&lt;&gt;"",VLOOKUP(EV$421,TabelleK31BI,8,FALSE),""),"")</f>
        <v/>
      </c>
      <c r="EW534" s="4" t="str">
        <f ca="1">IFERROR(IF($B534&lt;&gt;"",VLOOKUP(EW$421,TabelleK31BI,8,FALSE),""),"")</f>
        <v/>
      </c>
      <c r="EX534" s="4" t="str">
        <f ca="1">IFERROR(IF($B534&lt;&gt;"",VLOOKUP(EX$421,TabelleK31BI,8,FALSE),""),"")</f>
        <v/>
      </c>
      <c r="EY534" s="4" t="str">
        <f ca="1">IFERROR(IF($B534&lt;&gt;"",VLOOKUP(EY$421,TabelleK31BI,8,FALSE),""),"")</f>
        <v/>
      </c>
      <c r="EZ534" s="4" t="str">
        <f ca="1">IFERROR(IF($B534&lt;&gt;"",VLOOKUP(EZ$421,TabelleK31BI,8,FALSE),""),"")</f>
        <v/>
      </c>
      <c r="FA534" s="4" t="str">
        <f ca="1">IFERROR(IF($B534&lt;&gt;"",VLOOKUP(FA$421,TabelleK31BI,8,FALSE),""),"")</f>
        <v/>
      </c>
      <c r="FB534" s="4" t="str">
        <f ca="1">IFERROR(IF($B534&lt;&gt;"",VLOOKUP(FB$421,TabelleK31BI,8,FALSE),""),"")</f>
        <v/>
      </c>
      <c r="FC534" s="4" t="str">
        <f ca="1">IFERROR(IF($B534&lt;&gt;"",VLOOKUP(FC$421,TabelleK31BI,8,FALSE),""),"")</f>
        <v/>
      </c>
      <c r="FD534" s="4" t="str">
        <f ca="1">IFERROR(IF($B534&lt;&gt;"",VLOOKUP(FD$421,TabelleK31BI,8,FALSE),""),"")</f>
        <v/>
      </c>
      <c r="FE534" s="4" t="str">
        <f ca="1">IFERROR(IF($B534&lt;&gt;"",VLOOKUP(FE$421,TabelleK31BI,8,FALSE),""),"")</f>
        <v/>
      </c>
      <c r="FF534" s="4" t="str">
        <f ca="1">IFERROR(IF($B534&lt;&gt;"",VLOOKUP(FF$421,TabelleK31BI,8,FALSE),""),"")</f>
        <v/>
      </c>
      <c r="FG534" s="4" t="str">
        <f ca="1">IFERROR(IF($B534&lt;&gt;"",VLOOKUP(FG$421,TabelleK31BI,8,FALSE),""),"")</f>
        <v/>
      </c>
      <c r="FH534" s="4" t="str">
        <f ca="1">IFERROR(IF($B534&lt;&gt;"",VLOOKUP(FH$421,TabelleK31BI,8,FALSE),""),"")</f>
        <v/>
      </c>
      <c r="FI534" s="4" t="str">
        <f ca="1">IFERROR(IF($B534&lt;&gt;"",VLOOKUP(FI$421,TabelleK31BI,8,FALSE),""),"")</f>
        <v/>
      </c>
      <c r="FJ534" s="4" t="str">
        <f ca="1">IFERROR(IF($B534&lt;&gt;"",VLOOKUP(FJ$421,TabelleK31BI,8,FALSE),""),"")</f>
        <v/>
      </c>
      <c r="FK534" s="4" t="str">
        <f ca="1">IFERROR(IF($B534&lt;&gt;"",VLOOKUP(FK$421,TabelleK31BI,8,FALSE),""),"")</f>
        <v/>
      </c>
      <c r="FL534" s="4" t="str">
        <f ca="1">IFERROR(IF($B534&lt;&gt;"",VLOOKUP(FL$421,TabelleK31BI,8,FALSE),""),"")</f>
        <v/>
      </c>
      <c r="FM534" s="4" t="str">
        <f ca="1">IFERROR(IF($B534&lt;&gt;"",VLOOKUP(FM$421,TabelleK31BI,8,FALSE),""),"")</f>
        <v/>
      </c>
      <c r="FN534" s="4" t="str">
        <f ca="1">IFERROR(IF($B534&lt;&gt;"",VLOOKUP(FN$421,TabelleK31BI,8,FALSE),""),"")</f>
        <v/>
      </c>
      <c r="FO534" s="4" t="str">
        <f ca="1">IFERROR(IF($B534&lt;&gt;"",VLOOKUP(FO$421,TabelleK31BI,8,FALSE),""),"")</f>
        <v/>
      </c>
      <c r="FP534" s="4" t="str">
        <f ca="1">IFERROR(IF($B534&lt;&gt;"",VLOOKUP(FP$421,TabelleK31BI,8,FALSE),""),"")</f>
        <v/>
      </c>
      <c r="FQ534" s="4" t="str">
        <f ca="1">IFERROR(IF($B534&lt;&gt;"",VLOOKUP(FQ$421,TabelleK31BI,8,FALSE),""),"")</f>
        <v/>
      </c>
      <c r="FR534" s="4" t="str">
        <f ca="1">IFERROR(IF($B534&lt;&gt;"",VLOOKUP(FR$421,TabelleK31BI,8,FALSE),""),"")</f>
        <v/>
      </c>
      <c r="FS534" s="4" t="str">
        <f ca="1">IFERROR(IF($B534&lt;&gt;"",VLOOKUP(FS$421,TabelleK31BI,8,FALSE),""),"")</f>
        <v/>
      </c>
      <c r="FT534" s="4" t="str">
        <f ca="1">IFERROR(IF($B534&lt;&gt;"",VLOOKUP(FT$421,TabelleK31BI,8,FALSE),""),"")</f>
        <v/>
      </c>
      <c r="FU534" s="4" t="str">
        <f ca="1">IFERROR(IF($B534&lt;&gt;"",VLOOKUP(FU$421,TabelleK31BI,8,FALSE),""),"")</f>
        <v/>
      </c>
      <c r="FV534" s="4" t="str">
        <f ca="1">IFERROR(IF($B534&lt;&gt;"",VLOOKUP(FV$421,TabelleK31BI,8,FALSE),""),"")</f>
        <v/>
      </c>
      <c r="FW534" s="4" t="str">
        <f ca="1">IFERROR(IF($B534&lt;&gt;"",VLOOKUP(FW$421,TabelleK31BI,8,FALSE),""),"")</f>
        <v/>
      </c>
      <c r="FX534" s="4" t="str">
        <f ca="1">IFERROR(IF($B534&lt;&gt;"",VLOOKUP(FX$421,TabelleK31BI,8,FALSE),""),"")</f>
        <v/>
      </c>
      <c r="FY534" s="4" t="str">
        <f ca="1">IFERROR(IF($B534&lt;&gt;"",VLOOKUP(FY$421,TabelleK31BI,8,FALSE),""),"")</f>
        <v/>
      </c>
      <c r="FZ534" s="4" t="str">
        <f ca="1">IFERROR(IF($B534&lt;&gt;"",VLOOKUP(FZ$421,TabelleK31BI,8,FALSE),""),"")</f>
        <v/>
      </c>
      <c r="GA534" s="4" t="str">
        <f ca="1">IFERROR(IF($B534&lt;&gt;"",VLOOKUP(GA$421,TabelleK31BI,8,FALSE),""),"")</f>
        <v/>
      </c>
      <c r="GB534" s="4" t="str">
        <f ca="1">IFERROR(IF($B534&lt;&gt;"",VLOOKUP(GB$421,TabelleK31BI,8,FALSE),""),"")</f>
        <v/>
      </c>
      <c r="GC534" s="4" t="str">
        <f ca="1">IFERROR(IF($B534&lt;&gt;"",VLOOKUP(GC$421,TabelleK31BI,8,FALSE),""),"")</f>
        <v/>
      </c>
      <c r="GD534" s="4" t="str">
        <f ca="1">IFERROR(IF($B534&lt;&gt;"",VLOOKUP(GD$421,TabelleK31BI,8,FALSE),""),"")</f>
        <v/>
      </c>
      <c r="GE534" s="4" t="str">
        <f ca="1">IFERROR(IF($B534&lt;&gt;"",VLOOKUP(GE$421,TabelleK31BI,8,FALSE),""),"")</f>
        <v/>
      </c>
      <c r="GF534" s="4" t="str">
        <f ca="1">IFERROR(IF($B534&lt;&gt;"",VLOOKUP(GF$421,TabelleK31BI,8,FALSE),""),"")</f>
        <v/>
      </c>
      <c r="GG534" s="4" t="str">
        <f ca="1">IFERROR(IF($B534&lt;&gt;"",VLOOKUP(GG$421,TabelleK31BI,8,FALSE),""),"")</f>
        <v/>
      </c>
      <c r="GH534" s="4" t="str">
        <f ca="1">IFERROR(IF($B534&lt;&gt;"",VLOOKUP(GH$421,TabelleK31BI,8,FALSE),""),"")</f>
        <v/>
      </c>
      <c r="GI534" s="4" t="str">
        <f ca="1">IFERROR(IF($B534&lt;&gt;"",VLOOKUP(GI$421,TabelleK31BI,8,FALSE),""),"")</f>
        <v/>
      </c>
      <c r="GJ534" s="4" t="str">
        <f ca="1">IFERROR(IF($B534&lt;&gt;"",VLOOKUP(GJ$421,TabelleK31BI,8,FALSE),""),"")</f>
        <v/>
      </c>
      <c r="GK534" s="4" t="str">
        <f ca="1">IFERROR(IF($B534&lt;&gt;"",VLOOKUP(GK$421,TabelleK31BI,8,FALSE),""),"")</f>
        <v/>
      </c>
      <c r="GL534" s="4" t="str">
        <f ca="1">IFERROR(IF($B534&lt;&gt;"",VLOOKUP(GL$421,TabelleK31BI,8,FALSE),""),"")</f>
        <v/>
      </c>
      <c r="GM534" s="4" t="str">
        <f ca="1">IFERROR(IF($B534&lt;&gt;"",VLOOKUP(GM$421,TabelleK31BI,8,FALSE),""),"")</f>
        <v/>
      </c>
      <c r="GN534" s="4" t="str">
        <f ca="1">IFERROR(IF($B534&lt;&gt;"",VLOOKUP(GN$421,TabelleK31BI,8,FALSE),""),"")</f>
        <v/>
      </c>
      <c r="GO534" s="4" t="str">
        <f ca="1">IFERROR(IF($B534&lt;&gt;"",VLOOKUP(GO$421,TabelleK31BI,8,FALSE),""),"")</f>
        <v/>
      </c>
      <c r="GP534" s="4" t="str">
        <f ca="1">IFERROR(IF($B534&lt;&gt;"",VLOOKUP(GP$421,TabelleK31BI,8,FALSE),""),"")</f>
        <v/>
      </c>
      <c r="GQ534" s="4" t="str">
        <f ca="1">IFERROR(IF($B534&lt;&gt;"",VLOOKUP(GQ$421,TabelleK31BI,8,FALSE),""),"")</f>
        <v/>
      </c>
      <c r="GR534" s="4" t="str">
        <f ca="1">IFERROR(IF($B534&lt;&gt;"",VLOOKUP(GR$421,TabelleK31BI,8,FALSE),""),"")</f>
        <v/>
      </c>
      <c r="GS534" s="4" t="str">
        <f ca="1">IFERROR(IF($B534&lt;&gt;"",VLOOKUP(GS$421,TabelleK31BI,8,FALSE),""),"")</f>
        <v/>
      </c>
      <c r="GT534" s="4" t="str">
        <f ca="1">IFERROR(IF($B534&lt;&gt;"",VLOOKUP(GT$421,TabelleK31BI,8,FALSE),""),"")</f>
        <v/>
      </c>
      <c r="GU534" s="4" t="str">
        <f ca="1">IFERROR(IF($B534&lt;&gt;"",VLOOKUP(GU$421,TabelleK31BI,8,FALSE),""),"")</f>
        <v/>
      </c>
      <c r="GV534" s="4" t="str">
        <f ca="1">IFERROR(IF($B534&lt;&gt;"",VLOOKUP(GV$421,TabelleK31BI,8,FALSE),""),"")</f>
        <v/>
      </c>
      <c r="GW534" s="4" t="str">
        <f ca="1">IFERROR(IF($B534&lt;&gt;"",VLOOKUP(GW$421,TabelleK31BI,8,FALSE),""),"")</f>
        <v/>
      </c>
      <c r="GX534" s="4" t="str">
        <f ca="1">IFERROR(IF($B534&lt;&gt;"",VLOOKUP(GX$421,TabelleK31BI,8,FALSE),""),"")</f>
        <v/>
      </c>
      <c r="GY534" s="4" t="str">
        <f ca="1">IFERROR(IF($B534&lt;&gt;"",VLOOKUP(GY$421,TabelleK31BI,8,FALSE),""),"")</f>
        <v/>
      </c>
      <c r="GZ534" s="4" t="str">
        <f ca="1">IFERROR(IF($B534&lt;&gt;"",VLOOKUP(GZ$421,TabelleK31BI,8,FALSE),""),"")</f>
        <v/>
      </c>
      <c r="HA534" s="4" t="str">
        <f ca="1">IFERROR(IF($B534&lt;&gt;"",VLOOKUP(HA$421,TabelleK31BI,8,FALSE),""),"")</f>
        <v/>
      </c>
      <c r="HB534" s="4" t="str">
        <f ca="1">IFERROR(IF($B534&lt;&gt;"",VLOOKUP(HB$421,TabelleK31BI,8,FALSE),""),"")</f>
        <v/>
      </c>
      <c r="HC534" s="4" t="str">
        <f ca="1">IFERROR(IF($B534&lt;&gt;"",VLOOKUP(HC$421,TabelleK31BI,8,FALSE),""),"")</f>
        <v/>
      </c>
      <c r="HD534" s="4" t="str">
        <f ca="1">IFERROR(IF($B534&lt;&gt;"",VLOOKUP(HD$421,TabelleK31BI,8,FALSE),""),"")</f>
        <v/>
      </c>
      <c r="HE534" s="4" t="str">
        <f ca="1">IFERROR(IF($B534&lt;&gt;"",VLOOKUP(HE$421,TabelleK31BI,8,FALSE),""),"")</f>
        <v/>
      </c>
      <c r="HF534" s="4" t="str">
        <f ca="1">IFERROR(IF($B534&lt;&gt;"",VLOOKUP(HF$421,TabelleK31BI,8,FALSE),""),"")</f>
        <v/>
      </c>
      <c r="HG534" s="4" t="str">
        <f ca="1">IFERROR(IF($B534&lt;&gt;"",VLOOKUP(HG$421,TabelleK31BI,8,FALSE),""),"")</f>
        <v/>
      </c>
      <c r="HH534" s="4" t="str">
        <f ca="1">IFERROR(IF($B534&lt;&gt;"",VLOOKUP(HH$421,TabelleK31BI,8,FALSE),""),"")</f>
        <v/>
      </c>
      <c r="HI534" s="4" t="str">
        <f ca="1">IFERROR(IF($B534&lt;&gt;"",VLOOKUP(HI$421,TabelleK31BI,8,FALSE),""),"")</f>
        <v/>
      </c>
      <c r="HJ534" s="4" t="str">
        <f ca="1">IFERROR(IF($B534&lt;&gt;"",VLOOKUP(HJ$421,TabelleK31BI,8,FALSE),""),"")</f>
        <v/>
      </c>
      <c r="HK534" s="4" t="str">
        <f ca="1">IFERROR(IF($B534&lt;&gt;"",VLOOKUP(HK$421,TabelleK31BI,8,FALSE),""),"")</f>
        <v/>
      </c>
      <c r="HL534" s="4" t="str">
        <f ca="1">IFERROR(IF($B534&lt;&gt;"",VLOOKUP(HL$421,TabelleK31BI,8,FALSE),""),"")</f>
        <v/>
      </c>
      <c r="HM534" s="4" t="str">
        <f ca="1">IFERROR(IF($B534&lt;&gt;"",VLOOKUP(HM$421,TabelleK31BI,8,FALSE),""),"")</f>
        <v/>
      </c>
      <c r="HN534" s="4" t="str">
        <f ca="1">IFERROR(IF($B534&lt;&gt;"",VLOOKUP(HN$421,TabelleK31BI,8,FALSE),""),"")</f>
        <v/>
      </c>
      <c r="HO534" s="4" t="str">
        <f ca="1">IFERROR(IF($B534&lt;&gt;"",VLOOKUP(HO$421,TabelleK31BI,8,FALSE),""),"")</f>
        <v/>
      </c>
      <c r="HP534" s="4" t="str">
        <f ca="1">IFERROR(IF($B534&lt;&gt;"",VLOOKUP(HP$421,TabelleK31BI,8,FALSE),""),"")</f>
        <v/>
      </c>
      <c r="HQ534" s="4" t="str">
        <f ca="1">IFERROR(IF($B534&lt;&gt;"",VLOOKUP(HQ$421,TabelleK31BI,8,FALSE),""),"")</f>
        <v/>
      </c>
      <c r="HR534" s="4" t="str">
        <f ca="1">IFERROR(IF($B534&lt;&gt;"",VLOOKUP(HR$421,TabelleK31BI,8,FALSE),""),"")</f>
        <v/>
      </c>
      <c r="HS534" s="4" t="str">
        <f ca="1">IFERROR(IF($B534&lt;&gt;"",VLOOKUP(HS$421,TabelleK31BI,8,FALSE),""),"")</f>
        <v/>
      </c>
      <c r="HT534" s="4" t="str">
        <f ca="1">IFERROR(IF($B534&lt;&gt;"",VLOOKUP(HT$421,TabelleK31BI,8,FALSE),""),"")</f>
        <v/>
      </c>
      <c r="HU534" s="4" t="str">
        <f ca="1">IFERROR(IF($B534&lt;&gt;"",VLOOKUP(HU$421,TabelleK31BI,8,FALSE),""),"")</f>
        <v/>
      </c>
      <c r="HV534" s="4" t="str">
        <f ca="1">IFERROR(IF($B534&lt;&gt;"",VLOOKUP(HV$421,TabelleK31BI,8,FALSE),""),"")</f>
        <v/>
      </c>
      <c r="HW534" s="4" t="str">
        <f ca="1">IFERROR(IF($B534&lt;&gt;"",VLOOKUP(HW$421,TabelleK31BI,8,FALSE),""),"")</f>
        <v/>
      </c>
      <c r="HX534" s="4" t="str">
        <f ca="1">IFERROR(IF($B534&lt;&gt;"",VLOOKUP(HX$421,TabelleK31BI,8,FALSE),""),"")</f>
        <v/>
      </c>
      <c r="HY534" s="4" t="str">
        <f ca="1">IFERROR(IF($B534&lt;&gt;"",VLOOKUP(HY$421,TabelleK31BI,8,FALSE),""),"")</f>
        <v/>
      </c>
      <c r="HZ534" s="4" t="str">
        <f ca="1">IFERROR(IF($B534&lt;&gt;"",VLOOKUP(HZ$421,TabelleK31BI,8,FALSE),""),"")</f>
        <v/>
      </c>
      <c r="IA534" s="4" t="str">
        <f ca="1">IFERROR(IF($B534&lt;&gt;"",VLOOKUP(IA$421,TabelleK31BI,8,FALSE),""),"")</f>
        <v/>
      </c>
      <c r="IB534" s="4" t="str">
        <f ca="1">IFERROR(IF($B534&lt;&gt;"",VLOOKUP(IB$421,TabelleK31BI,8,FALSE),""),"")</f>
        <v/>
      </c>
      <c r="IC534" s="4" t="str">
        <f ca="1">IFERROR(IF($B534&lt;&gt;"",VLOOKUP(IC$421,TabelleK31BI,8,FALSE),""),"")</f>
        <v/>
      </c>
      <c r="ID534" s="4" t="str">
        <f ca="1">IFERROR(IF($B534&lt;&gt;"",VLOOKUP(ID$421,TabelleK31BI,8,FALSE),""),"")</f>
        <v/>
      </c>
      <c r="IE534" s="4" t="str">
        <f ca="1">IFERROR(IF($B534&lt;&gt;"",VLOOKUP(IE$421,TabelleK31BI,8,FALSE),""),"")</f>
        <v/>
      </c>
      <c r="IF534" s="4" t="str">
        <f ca="1">IFERROR(IF($B534&lt;&gt;"",VLOOKUP(IF$421,TabelleK31BI,8,FALSE),""),"")</f>
        <v/>
      </c>
      <c r="IG534" s="4" t="str">
        <f ca="1">IFERROR(IF($B534&lt;&gt;"",VLOOKUP(IG$421,TabelleK31BI,8,FALSE),""),"")</f>
        <v/>
      </c>
      <c r="IH534" s="4" t="str">
        <f ca="1">IFERROR(IF($B534&lt;&gt;"",VLOOKUP(IH$421,TabelleK31BI,8,FALSE),""),"")</f>
        <v/>
      </c>
      <c r="II534" s="4" t="str">
        <f ca="1">IFERROR(IF($B534&lt;&gt;"",VLOOKUP(II$421,TabelleK31BI,8,FALSE),""),"")</f>
        <v/>
      </c>
      <c r="IJ534" s="4" t="str">
        <f ca="1">IFERROR(IF($B534&lt;&gt;"",VLOOKUP(IJ$421,TabelleK31BI,8,FALSE),""),"")</f>
        <v/>
      </c>
      <c r="IK534" s="4" t="str">
        <f ca="1">IFERROR(IF($B534&lt;&gt;"",VLOOKUP(IK$421,TabelleK31BI,8,FALSE),""),"")</f>
        <v/>
      </c>
      <c r="IL534" s="4" t="str">
        <f ca="1">IFERROR(IF($B534&lt;&gt;"",VLOOKUP(IL$421,TabelleK31BI,8,FALSE),""),"")</f>
        <v/>
      </c>
      <c r="IM534" s="4" t="str">
        <f ca="1">IFERROR(IF($B534&lt;&gt;"",VLOOKUP(IM$421,TabelleK31BI,8,FALSE),""),"")</f>
        <v/>
      </c>
      <c r="IN534" s="4" t="str">
        <f ca="1">IFERROR(IF($B534&lt;&gt;"",VLOOKUP(IN$421,TabelleK31BI,8,FALSE),""),"")</f>
        <v/>
      </c>
      <c r="IO534" s="4" t="str">
        <f ca="1">IFERROR(IF($B534&lt;&gt;"",VLOOKUP(IO$421,TabelleK31BI,8,FALSE),""),"")</f>
        <v/>
      </c>
      <c r="IP534" s="4" t="str">
        <f ca="1">IFERROR(IF($B534&lt;&gt;"",VLOOKUP(IP$421,TabelleK31BI,8,FALSE),""),"")</f>
        <v/>
      </c>
      <c r="IQ534" s="4" t="str">
        <f ca="1">IFERROR(IF($B534&lt;&gt;"",VLOOKUP(IQ$421,TabelleK31BI,8,FALSE),""),"")</f>
        <v/>
      </c>
      <c r="IR534" s="4" t="str">
        <f ca="1">IFERROR(IF($B534&lt;&gt;"",VLOOKUP(IR$421,TabelleK31BI,8,FALSE),""),"")</f>
        <v/>
      </c>
      <c r="IS534" s="4" t="str">
        <f ca="1">IFERROR(IF($B534&lt;&gt;"",VLOOKUP(IS$421,TabelleK31BI,8,FALSE),""),"")</f>
        <v/>
      </c>
      <c r="IT534" s="4" t="str">
        <f ca="1">IFERROR(IF($B534&lt;&gt;"",VLOOKUP(IT$421,TabelleK31BI,8,FALSE),""),"")</f>
        <v/>
      </c>
      <c r="IU534" s="4" t="str">
        <f ca="1">IFERROR(IF($B534&lt;&gt;"",VLOOKUP(IU$421,TabelleK31BI,8,FALSE),""),"")</f>
        <v/>
      </c>
      <c r="IV534" s="4" t="str">
        <f ca="1">IFERROR(IF($B534&lt;&gt;"",VLOOKUP(IV$421,TabelleK31BI,8,FALSE),""),"")</f>
        <v/>
      </c>
      <c r="IW534" s="4" t="str">
        <f ca="1">IFERROR(IF($B534&lt;&gt;"",VLOOKUP(IW$421,TabelleK31BI,8,FALSE),""),"")</f>
        <v/>
      </c>
      <c r="IX534" s="4" t="str">
        <f ca="1">IFERROR(IF($B534&lt;&gt;"",VLOOKUP(IX$421,TabelleK31BI,8,FALSE),""),"")</f>
        <v/>
      </c>
      <c r="IY534" s="4" t="str">
        <f ca="1">IFERROR(IF($B534&lt;&gt;"",VLOOKUP(IY$421,TabelleK31BI,8,FALSE),""),"")</f>
        <v/>
      </c>
      <c r="IZ534" s="4" t="str">
        <f ca="1">IFERROR(IF($B534&lt;&gt;"",VLOOKUP(IZ$421,TabelleK31BI,8,FALSE),""),"")</f>
        <v/>
      </c>
      <c r="JA534" s="4" t="str">
        <f ca="1">IFERROR(IF($B534&lt;&gt;"",VLOOKUP(JA$421,TabelleK31BI,8,FALSE),""),"")</f>
        <v/>
      </c>
      <c r="JB534" s="4" t="str">
        <f ca="1">IFERROR(IF($B534&lt;&gt;"",VLOOKUP(JB$421,TabelleK31BI,8,FALSE),""),"")</f>
        <v/>
      </c>
      <c r="JC534" s="4" t="str">
        <f ca="1">IFERROR(IF($B534&lt;&gt;"",VLOOKUP(JC$421,TabelleK31BI,8,FALSE),""),"")</f>
        <v/>
      </c>
      <c r="JD534" s="4" t="str">
        <f ca="1">IFERROR(IF($B534&lt;&gt;"",VLOOKUP(JD$421,TabelleK31BI,8,FALSE),""),"")</f>
        <v/>
      </c>
      <c r="JE534" s="4" t="str">
        <f ca="1">IFERROR(IF($B534&lt;&gt;"",VLOOKUP(JE$421,TabelleK31BI,8,FALSE),""),"")</f>
        <v/>
      </c>
      <c r="JF534" s="4" t="str">
        <f ca="1">IFERROR(IF($B534&lt;&gt;"",VLOOKUP(JF$421,TabelleK31BI,8,FALSE),""),"")</f>
        <v/>
      </c>
      <c r="JG534" s="4" t="str">
        <f ca="1">IFERROR(IF($B534&lt;&gt;"",VLOOKUP(JG$421,TabelleK31BI,8,FALSE),""),"")</f>
        <v/>
      </c>
      <c r="JH534" s="4" t="str">
        <f ca="1">IFERROR(IF($B534&lt;&gt;"",VLOOKUP(JH$421,TabelleK31BI,8,FALSE),""),"")</f>
        <v/>
      </c>
      <c r="JI534" s="4" t="str">
        <f ca="1">IFERROR(IF($B534&lt;&gt;"",VLOOKUP(JI$421,TabelleK31BI,8,FALSE),""),"")</f>
        <v/>
      </c>
      <c r="JJ534" s="4" t="str">
        <f ca="1">IFERROR(IF($B534&lt;&gt;"",VLOOKUP(JJ$421,TabelleK31BI,8,FALSE),""),"")</f>
        <v/>
      </c>
      <c r="JK534" s="4" t="str">
        <f ca="1">IFERROR(IF($B534&lt;&gt;"",VLOOKUP(JK$421,TabelleK31BI,8,FALSE),""),"")</f>
        <v/>
      </c>
      <c r="JL534" s="4" t="str">
        <f ca="1">IFERROR(IF($B534&lt;&gt;"",VLOOKUP(JL$421,TabelleK31BI,8,FALSE),""),"")</f>
        <v/>
      </c>
      <c r="JM534" s="4" t="str">
        <f ca="1">IFERROR(IF($B534&lt;&gt;"",VLOOKUP(JM$421,TabelleK31BI,8,FALSE),""),"")</f>
        <v/>
      </c>
      <c r="JN534" s="4" t="str">
        <f ca="1">IFERROR(IF($B534&lt;&gt;"",VLOOKUP(JN$421,TabelleK31BI,8,FALSE),""),"")</f>
        <v/>
      </c>
      <c r="JO534" s="4" t="str">
        <f ca="1">IFERROR(IF($B534&lt;&gt;"",VLOOKUP(JO$421,TabelleK31BI,8,FALSE),""),"")</f>
        <v/>
      </c>
      <c r="JP534" s="4" t="str">
        <f ca="1">IFERROR(IF($B534&lt;&gt;"",VLOOKUP(JP$421,TabelleK31BI,8,FALSE),""),"")</f>
        <v/>
      </c>
      <c r="JQ534" s="4" t="str">
        <f ca="1">IFERROR(IF($B534&lt;&gt;"",VLOOKUP(JQ$421,TabelleK31BI,8,FALSE),""),"")</f>
        <v/>
      </c>
      <c r="JR534" s="4" t="str">
        <f ca="1">IFERROR(IF($B534&lt;&gt;"",VLOOKUP(JR$421,TabelleK31BI,8,FALSE),""),"")</f>
        <v/>
      </c>
      <c r="JS534" s="4" t="str">
        <f ca="1">IFERROR(IF($B534&lt;&gt;"",VLOOKUP(JS$421,TabelleK31BI,8,FALSE),""),"")</f>
        <v/>
      </c>
      <c r="JT534" s="4" t="str">
        <f ca="1">IFERROR(IF($B534&lt;&gt;"",VLOOKUP(JT$421,TabelleK31BI,8,FALSE),""),"")</f>
        <v/>
      </c>
      <c r="JU534" s="4" t="str">
        <f ca="1">IFERROR(IF($B534&lt;&gt;"",VLOOKUP(JU$421,TabelleK31BI,8,FALSE),""),"")</f>
        <v/>
      </c>
      <c r="JV534" s="4" t="str">
        <f ca="1">IFERROR(IF($B534&lt;&gt;"",VLOOKUP(JV$421,TabelleK31BI,8,FALSE),""),"")</f>
        <v/>
      </c>
      <c r="JW534" s="4" t="str">
        <f ca="1">IFERROR(IF($B534&lt;&gt;"",VLOOKUP(JW$421,TabelleK31BI,8,FALSE),""),"")</f>
        <v/>
      </c>
      <c r="JX534" s="4" t="str">
        <f ca="1">IFERROR(IF($B534&lt;&gt;"",VLOOKUP(JX$421,TabelleK31BI,8,FALSE),""),"")</f>
        <v/>
      </c>
      <c r="JY534" s="4" t="str">
        <f ca="1">IFERROR(IF($B534&lt;&gt;"",VLOOKUP(JY$421,TabelleK31BI,8,FALSE),""),"")</f>
        <v/>
      </c>
      <c r="JZ534" s="4" t="str">
        <f ca="1">IFERROR(IF($B534&lt;&gt;"",VLOOKUP(JZ$421,TabelleK31BI,8,FALSE),""),"")</f>
        <v/>
      </c>
      <c r="KA534" s="4" t="str">
        <f ca="1">IFERROR(IF($B534&lt;&gt;"",VLOOKUP(KA$421,TabelleK31BI,8,FALSE),""),"")</f>
        <v/>
      </c>
      <c r="KB534" s="4" t="str">
        <f ca="1">IFERROR(IF($B534&lt;&gt;"",VLOOKUP(KB$421,TabelleK31BI,8,FALSE),""),"")</f>
        <v/>
      </c>
      <c r="KC534" s="4" t="str">
        <f ca="1">IFERROR(IF($B534&lt;&gt;"",VLOOKUP(KC$421,TabelleK31BI,8,FALSE),""),"")</f>
        <v/>
      </c>
      <c r="KD534" s="4" t="str">
        <f ca="1">IFERROR(IF($B534&lt;&gt;"",VLOOKUP(KD$421,TabelleK31BI,8,FALSE),""),"")</f>
        <v/>
      </c>
      <c r="KE534" s="4" t="str">
        <f ca="1">IFERROR(IF($B534&lt;&gt;"",VLOOKUP(KE$421,TabelleK31BI,8,FALSE),""),"")</f>
        <v/>
      </c>
      <c r="KF534" s="4" t="str">
        <f ca="1">IFERROR(IF($B534&lt;&gt;"",VLOOKUP(KF$421,TabelleK31BI,8,FALSE),""),"")</f>
        <v/>
      </c>
      <c r="KG534" s="4" t="str">
        <f ca="1">IFERROR(IF($B534&lt;&gt;"",VLOOKUP(KG$421,TabelleK31BI,8,FALSE),""),"")</f>
        <v/>
      </c>
      <c r="KH534" s="4" t="str">
        <f ca="1">IFERROR(IF($B534&lt;&gt;"",VLOOKUP(KH$421,TabelleK31BI,8,FALSE),""),"")</f>
        <v/>
      </c>
      <c r="KI534" s="4" t="str">
        <f ca="1">IFERROR(IF($B534&lt;&gt;"",VLOOKUP(KI$421,TabelleK31BI,8,FALSE),""),"")</f>
        <v/>
      </c>
      <c r="KJ534" s="4" t="str">
        <f ca="1">IFERROR(IF($B534&lt;&gt;"",VLOOKUP(KJ$421,TabelleK31BI,8,FALSE),""),"")</f>
        <v/>
      </c>
      <c r="KK534" s="4" t="str">
        <f ca="1">IFERROR(IF($B534&lt;&gt;"",VLOOKUP(KK$421,TabelleK31BI,8,FALSE),""),"")</f>
        <v/>
      </c>
      <c r="KL534" s="4" t="str">
        <f ca="1">IFERROR(IF($B534&lt;&gt;"",VLOOKUP(KL$421,TabelleK31BI,8,FALSE),""),"")</f>
        <v/>
      </c>
      <c r="KM534" s="4" t="str">
        <f ca="1">IFERROR(IF($B534&lt;&gt;"",VLOOKUP(KM$421,TabelleK31BI,8,FALSE),""),"")</f>
        <v/>
      </c>
      <c r="KN534" s="4" t="str">
        <f ca="1">IFERROR(IF($B534&lt;&gt;"",VLOOKUP(KN$421,TabelleK31BI,8,FALSE),""),"")</f>
        <v/>
      </c>
      <c r="KO534" s="4" t="str">
        <f ca="1">IFERROR(IF($B534&lt;&gt;"",VLOOKUP(KO$421,TabelleK31BI,8,FALSE),""),"")</f>
        <v/>
      </c>
      <c r="KP534" s="4" t="str">
        <f ca="1">IFERROR(IF($B534&lt;&gt;"",VLOOKUP(KP$421,TabelleK31BI,8,FALSE),""),"")</f>
        <v/>
      </c>
      <c r="KQ534" s="4" t="str">
        <f ca="1">IFERROR(IF($B534&lt;&gt;"",VLOOKUP(KQ$421,TabelleK31BI,8,FALSE),""),"")</f>
        <v/>
      </c>
      <c r="KR534" s="4" t="str">
        <f>IFERROR(VLOOKUP($KR$421,TabelleK31BI,8,FALSE),"")</f>
        <v/>
      </c>
      <c r="KS534" s="4" t="str">
        <f>IFERROR(VLOOKUP($KS$421,TabelleK31BI,8,FALSE),"")</f>
        <v/>
      </c>
    </row>
    <row r="535" spans="2:305" ht="12.75" hidden="1" customHeight="1" x14ac:dyDescent="0.2">
      <c r="B535" s="138" t="str">
        <f t="shared" ca="1" si="215"/>
        <v/>
      </c>
      <c r="C535" s="4" t="str">
        <f ca="1">IFERROR(IF($B535&lt;&gt;"",VLOOKUP(C$421,TabelleK32BI,8,FALSE),""),"")</f>
        <v/>
      </c>
      <c r="D535" s="4" t="str">
        <f ca="1">IFERROR(IF($B535&lt;&gt;"",VLOOKUP(D$421,TabelleK32BI,8,FALSE),""),"")</f>
        <v/>
      </c>
      <c r="E535" s="4" t="str">
        <f ca="1">IFERROR(IF($B535&lt;&gt;"",VLOOKUP(E$421,TabelleK32BI,8,FALSE),""),"")</f>
        <v/>
      </c>
      <c r="F535" s="4" t="str">
        <f ca="1">IFERROR(IF($B535&lt;&gt;"",VLOOKUP(F$421,TabelleK32BI,8,FALSE),""),"")</f>
        <v/>
      </c>
      <c r="G535" s="4" t="str">
        <f ca="1">IFERROR(IF($B535&lt;&gt;"",VLOOKUP(G$421,TabelleK32BI,8,FALSE),""),"")</f>
        <v/>
      </c>
      <c r="H535" s="4" t="str">
        <f ca="1">IFERROR(IF($B535&lt;&gt;"",VLOOKUP(H$421,TabelleK32BI,8,FALSE),""),"")</f>
        <v/>
      </c>
      <c r="I535" s="4" t="str">
        <f ca="1">IFERROR(IF($B535&lt;&gt;"",VLOOKUP(I$421,TabelleK32BI,8,FALSE),""),"")</f>
        <v/>
      </c>
      <c r="J535" s="4" t="str">
        <f ca="1">IFERROR(IF($B535&lt;&gt;"",VLOOKUP(J$421,TabelleK32BI,8,FALSE),""),"")</f>
        <v/>
      </c>
      <c r="K535" s="4" t="str">
        <f ca="1">IFERROR(IF($B535&lt;&gt;"",VLOOKUP(K$421,TabelleK32BI,8,FALSE),""),"")</f>
        <v/>
      </c>
      <c r="L535" s="4" t="str">
        <f ca="1">IFERROR(IF($B535&lt;&gt;"",VLOOKUP(L$421,TabelleK32BI,8,FALSE),""),"")</f>
        <v/>
      </c>
      <c r="M535" s="4" t="str">
        <f ca="1">IFERROR(IF($B535&lt;&gt;"",VLOOKUP(M$421,TabelleK32BI,8,FALSE),""),"")</f>
        <v/>
      </c>
      <c r="N535" s="4" t="str">
        <f ca="1">IFERROR(IF($B535&lt;&gt;"",VLOOKUP(N$421,TabelleK32BI,8,FALSE),""),"")</f>
        <v/>
      </c>
      <c r="O535" s="4" t="str">
        <f ca="1">IFERROR(IF($B535&lt;&gt;"",VLOOKUP(O$421,TabelleK32BI,8,FALSE),""),"")</f>
        <v/>
      </c>
      <c r="P535" s="4" t="str">
        <f ca="1">IFERROR(IF($B535&lt;&gt;"",VLOOKUP(P$421,TabelleK32BI,8,FALSE),""),"")</f>
        <v/>
      </c>
      <c r="Q535" s="4" t="str">
        <f ca="1">IFERROR(IF($B535&lt;&gt;"",VLOOKUP(Q$421,TabelleK32BI,8,FALSE),""),"")</f>
        <v/>
      </c>
      <c r="R535" s="4" t="str">
        <f ca="1">IFERROR(IF($B535&lt;&gt;"",VLOOKUP(R$421,TabelleK32BI,8,FALSE),""),"")</f>
        <v/>
      </c>
      <c r="S535" s="4" t="str">
        <f ca="1">IFERROR(IF($B535&lt;&gt;"",VLOOKUP(S$421,TabelleK32BI,8,FALSE),""),"")</f>
        <v/>
      </c>
      <c r="T535" s="4" t="str">
        <f ca="1">IFERROR(IF($B535&lt;&gt;"",VLOOKUP(T$421,TabelleK32BI,8,FALSE),""),"")</f>
        <v/>
      </c>
      <c r="U535" s="4" t="str">
        <f ca="1">IFERROR(IF($B535&lt;&gt;"",VLOOKUP(U$421,TabelleK32BI,8,FALSE),""),"")</f>
        <v/>
      </c>
      <c r="V535" s="4" t="str">
        <f ca="1">IFERROR(IF($B535&lt;&gt;"",VLOOKUP(V$421,TabelleK32BI,8,FALSE),""),"")</f>
        <v/>
      </c>
      <c r="W535" s="4" t="str">
        <f ca="1">IFERROR(IF($B535&lt;&gt;"",VLOOKUP(W$421,TabelleK32BI,8,FALSE),""),"")</f>
        <v/>
      </c>
      <c r="X535" s="4" t="str">
        <f ca="1">IFERROR(IF($B535&lt;&gt;"",VLOOKUP(X$421,TabelleK32BI,8,FALSE),""),"")</f>
        <v/>
      </c>
      <c r="Y535" s="4" t="str">
        <f ca="1">IFERROR(IF($B535&lt;&gt;"",VLOOKUP(Y$421,TabelleK32BI,8,FALSE),""),"")</f>
        <v/>
      </c>
      <c r="Z535" s="4" t="str">
        <f ca="1">IFERROR(IF($B535&lt;&gt;"",VLOOKUP(Z$421,TabelleK32BI,8,FALSE),""),"")</f>
        <v/>
      </c>
      <c r="AA535" s="4" t="str">
        <f ca="1">IFERROR(IF($B535&lt;&gt;"",VLOOKUP(AA$421,TabelleK32BI,8,FALSE),""),"")</f>
        <v/>
      </c>
      <c r="AB535" s="4" t="str">
        <f ca="1">IFERROR(IF($B535&lt;&gt;"",VLOOKUP(AB$421,TabelleK32BI,8,FALSE),""),"")</f>
        <v/>
      </c>
      <c r="AC535" s="4" t="str">
        <f ca="1">IFERROR(IF($B535&lt;&gt;"",VLOOKUP(AC$421,TabelleK32BI,8,FALSE),""),"")</f>
        <v/>
      </c>
      <c r="AD535" s="4" t="str">
        <f ca="1">IFERROR(IF($B535&lt;&gt;"",VLOOKUP(AD$421,TabelleK32BI,8,FALSE),""),"")</f>
        <v/>
      </c>
      <c r="AE535" s="4" t="str">
        <f ca="1">IFERROR(IF($B535&lt;&gt;"",VLOOKUP(AE$421,TabelleK32BI,8,FALSE),""),"")</f>
        <v/>
      </c>
      <c r="AF535" s="4" t="str">
        <f ca="1">IFERROR(IF($B535&lt;&gt;"",VLOOKUP(AF$421,TabelleK32BI,8,FALSE),""),"")</f>
        <v/>
      </c>
      <c r="AG535" s="4" t="str">
        <f ca="1">IFERROR(IF($B535&lt;&gt;"",VLOOKUP(AG$421,TabelleK32BI,8,FALSE),""),"")</f>
        <v/>
      </c>
      <c r="AH535" s="4" t="str">
        <f ca="1">IFERROR(IF($B535&lt;&gt;"",VLOOKUP(AH$421,TabelleK32BI,8,FALSE),""),"")</f>
        <v/>
      </c>
      <c r="AI535" s="4" t="str">
        <f ca="1">IFERROR(IF($B535&lt;&gt;"",VLOOKUP(AI$421,TabelleK32BI,8,FALSE),""),"")</f>
        <v/>
      </c>
      <c r="AJ535" s="4" t="str">
        <f ca="1">IFERROR(IF($B535&lt;&gt;"",VLOOKUP(AJ$421,TabelleK32BI,8,FALSE),""),"")</f>
        <v/>
      </c>
      <c r="AK535" s="4" t="str">
        <f ca="1">IFERROR(IF($B535&lt;&gt;"",VLOOKUP(AK$421,TabelleK32BI,8,FALSE),""),"")</f>
        <v/>
      </c>
      <c r="AL535" s="4" t="str">
        <f ca="1">IFERROR(IF($B535&lt;&gt;"",VLOOKUP(AL$421,TabelleK32BI,8,FALSE),""),"")</f>
        <v/>
      </c>
      <c r="AM535" s="4" t="str">
        <f ca="1">IFERROR(IF($B535&lt;&gt;"",VLOOKUP(AM$421,TabelleK32BI,8,FALSE),""),"")</f>
        <v/>
      </c>
      <c r="AN535" s="4" t="str">
        <f ca="1">IFERROR(IF($B535&lt;&gt;"",VLOOKUP(AN$421,TabelleK32BI,8,FALSE),""),"")</f>
        <v/>
      </c>
      <c r="AO535" s="4" t="str">
        <f ca="1">IFERROR(IF($B535&lt;&gt;"",VLOOKUP(AO$421,TabelleK32BI,8,FALSE),""),"")</f>
        <v/>
      </c>
      <c r="AP535" s="4" t="str">
        <f ca="1">IFERROR(IF($B535&lt;&gt;"",VLOOKUP(AP$421,TabelleK32BI,8,FALSE),""),"")</f>
        <v/>
      </c>
      <c r="AQ535" s="4" t="str">
        <f ca="1">IFERROR(IF($B535&lt;&gt;"",VLOOKUP(AQ$421,TabelleK32BI,8,FALSE),""),"")</f>
        <v/>
      </c>
      <c r="AR535" s="4" t="str">
        <f ca="1">IFERROR(IF($B535&lt;&gt;"",VLOOKUP(AR$421,TabelleK32BI,8,FALSE),""),"")</f>
        <v/>
      </c>
      <c r="AS535" s="4" t="str">
        <f ca="1">IFERROR(IF($B535&lt;&gt;"",VLOOKUP(AS$421,TabelleK32BI,8,FALSE),""),"")</f>
        <v/>
      </c>
      <c r="AT535" s="4" t="str">
        <f ca="1">IFERROR(IF($B535&lt;&gt;"",VLOOKUP(AT$421,TabelleK32BI,8,FALSE),""),"")</f>
        <v/>
      </c>
      <c r="AU535" s="4" t="str">
        <f ca="1">IFERROR(IF($B535&lt;&gt;"",VLOOKUP(AU$421,TabelleK32BI,8,FALSE),""),"")</f>
        <v/>
      </c>
      <c r="AV535" s="4" t="str">
        <f ca="1">IFERROR(IF($B535&lt;&gt;"",VLOOKUP(AV$421,TabelleK32BI,8,FALSE),""),"")</f>
        <v/>
      </c>
      <c r="AW535" s="4" t="str">
        <f ca="1">IFERROR(IF($B535&lt;&gt;"",VLOOKUP(AW$421,TabelleK32BI,8,FALSE),""),"")</f>
        <v/>
      </c>
      <c r="AX535" s="4" t="str">
        <f ca="1">IFERROR(IF($B535&lt;&gt;"",VLOOKUP(AX$421,TabelleK32BI,8,FALSE),""),"")</f>
        <v/>
      </c>
      <c r="AY535" s="4" t="str">
        <f ca="1">IFERROR(IF($B535&lt;&gt;"",VLOOKUP(AY$421,TabelleK32BI,8,FALSE),""),"")</f>
        <v/>
      </c>
      <c r="AZ535" s="4" t="str">
        <f ca="1">IFERROR(IF($B535&lt;&gt;"",VLOOKUP(AZ$421,TabelleK32BI,8,FALSE),""),"")</f>
        <v/>
      </c>
      <c r="BA535" s="4" t="str">
        <f ca="1">IFERROR(IF($B535&lt;&gt;"",VLOOKUP(BA$421,TabelleK32BI,8,FALSE),""),"")</f>
        <v/>
      </c>
      <c r="BB535" s="4" t="str">
        <f ca="1">IFERROR(IF($B535&lt;&gt;"",VLOOKUP(BB$421,TabelleK32BI,8,FALSE),""),"")</f>
        <v/>
      </c>
      <c r="BC535" s="4" t="str">
        <f ca="1">IFERROR(IF($B535&lt;&gt;"",VLOOKUP(BC$421,TabelleK32BI,8,FALSE),""),"")</f>
        <v/>
      </c>
      <c r="BD535" s="4" t="str">
        <f ca="1">IFERROR(IF($B535&lt;&gt;"",VLOOKUP(BD$421,TabelleK32BI,8,FALSE),""),"")</f>
        <v/>
      </c>
      <c r="BE535" s="4" t="str">
        <f ca="1">IFERROR(IF($B535&lt;&gt;"",VLOOKUP(BE$421,TabelleK32BI,8,FALSE),""),"")</f>
        <v/>
      </c>
      <c r="BF535" s="4" t="str">
        <f ca="1">IFERROR(IF($B535&lt;&gt;"",VLOOKUP(BF$421,TabelleK32BI,8,FALSE),""),"")</f>
        <v/>
      </c>
      <c r="BG535" s="4" t="str">
        <f ca="1">IFERROR(IF($B535&lt;&gt;"",VLOOKUP(BG$421,TabelleK32BI,8,FALSE),""),"")</f>
        <v/>
      </c>
      <c r="BH535" s="4" t="str">
        <f ca="1">IFERROR(IF($B535&lt;&gt;"",VLOOKUP(BH$421,TabelleK32BI,8,FALSE),""),"")</f>
        <v/>
      </c>
      <c r="BI535" s="4" t="str">
        <f ca="1">IFERROR(IF($B535&lt;&gt;"",VLOOKUP(BI$421,TabelleK32BI,8,FALSE),""),"")</f>
        <v/>
      </c>
      <c r="BJ535" s="4" t="str">
        <f ca="1">IFERROR(IF($B535&lt;&gt;"",VLOOKUP(BJ$421,TabelleK32BI,8,FALSE),""),"")</f>
        <v/>
      </c>
      <c r="BK535" s="4" t="str">
        <f ca="1">IFERROR(IF($B535&lt;&gt;"",VLOOKUP(BK$421,TabelleK32BI,8,FALSE),""),"")</f>
        <v/>
      </c>
      <c r="BL535" s="4" t="str">
        <f ca="1">IFERROR(IF($B535&lt;&gt;"",VLOOKUP(BL$421,TabelleK32BI,8,FALSE),""),"")</f>
        <v/>
      </c>
      <c r="BM535" s="4" t="str">
        <f ca="1">IFERROR(IF($B535&lt;&gt;"",VLOOKUP(BM$421,TabelleK32BI,8,FALSE),""),"")</f>
        <v/>
      </c>
      <c r="BN535" s="4" t="str">
        <f ca="1">IFERROR(IF($B535&lt;&gt;"",VLOOKUP(BN$421,TabelleK32BI,8,FALSE),""),"")</f>
        <v/>
      </c>
      <c r="BO535" s="4" t="str">
        <f ca="1">IFERROR(IF($B535&lt;&gt;"",VLOOKUP(BO$421,TabelleK32BI,8,FALSE),""),"")</f>
        <v/>
      </c>
      <c r="BP535" s="4" t="str">
        <f ca="1">IFERROR(IF($B535&lt;&gt;"",VLOOKUP(BP$421,TabelleK32BI,8,FALSE),""),"")</f>
        <v/>
      </c>
      <c r="BQ535" s="4" t="str">
        <f ca="1">IFERROR(IF($B535&lt;&gt;"",VLOOKUP(BQ$421,TabelleK32BI,8,FALSE),""),"")</f>
        <v/>
      </c>
      <c r="BR535" s="4" t="str">
        <f ca="1">IFERROR(IF($B535&lt;&gt;"",VLOOKUP(BR$421,TabelleK32BI,8,FALSE),""),"")</f>
        <v/>
      </c>
      <c r="BS535" s="4" t="str">
        <f ca="1">IFERROR(IF($B535&lt;&gt;"",VLOOKUP(BS$421,TabelleK32BI,8,FALSE),""),"")</f>
        <v/>
      </c>
      <c r="BT535" s="4" t="str">
        <f ca="1">IFERROR(IF($B535&lt;&gt;"",VLOOKUP(BT$421,TabelleK32BI,8,FALSE),""),"")</f>
        <v/>
      </c>
      <c r="BU535" s="4" t="str">
        <f ca="1">IFERROR(IF($B535&lt;&gt;"",VLOOKUP(BU$421,TabelleK32BI,8,FALSE),""),"")</f>
        <v/>
      </c>
      <c r="BV535" s="4" t="str">
        <f ca="1">IFERROR(IF($B535&lt;&gt;"",VLOOKUP(BV$421,TabelleK32BI,8,FALSE),""),"")</f>
        <v/>
      </c>
      <c r="BW535" s="4" t="str">
        <f ca="1">IFERROR(IF($B535&lt;&gt;"",VLOOKUP(BW$421,TabelleK32BI,8,FALSE),""),"")</f>
        <v/>
      </c>
      <c r="BX535" s="4" t="str">
        <f ca="1">IFERROR(IF($B535&lt;&gt;"",VLOOKUP(BX$421,TabelleK32BI,8,FALSE),""),"")</f>
        <v/>
      </c>
      <c r="BY535" s="4" t="str">
        <f ca="1">IFERROR(IF($B535&lt;&gt;"",VLOOKUP(BY$421,TabelleK32BI,8,FALSE),""),"")</f>
        <v/>
      </c>
      <c r="BZ535" s="4" t="str">
        <f ca="1">IFERROR(IF($B535&lt;&gt;"",VLOOKUP(BZ$421,TabelleK32BI,8,FALSE),""),"")</f>
        <v/>
      </c>
      <c r="CA535" s="4" t="str">
        <f ca="1">IFERROR(IF($B535&lt;&gt;"",VLOOKUP(CA$421,TabelleK32BI,8,FALSE),""),"")</f>
        <v/>
      </c>
      <c r="CB535" s="4" t="str">
        <f ca="1">IFERROR(IF($B535&lt;&gt;"",VLOOKUP(CB$421,TabelleK32BI,8,FALSE),""),"")</f>
        <v/>
      </c>
      <c r="CC535" s="4" t="str">
        <f ca="1">IFERROR(IF($B535&lt;&gt;"",VLOOKUP(CC$421,TabelleK32BI,8,FALSE),""),"")</f>
        <v/>
      </c>
      <c r="CD535" s="4" t="str">
        <f ca="1">IFERROR(IF($B535&lt;&gt;"",VLOOKUP(CD$421,TabelleK32BI,8,FALSE),""),"")</f>
        <v/>
      </c>
      <c r="CE535" s="4" t="str">
        <f ca="1">IFERROR(IF($B535&lt;&gt;"",VLOOKUP(CE$421,TabelleK32BI,8,FALSE),""),"")</f>
        <v/>
      </c>
      <c r="CF535" s="4" t="str">
        <f ca="1">IFERROR(IF($B535&lt;&gt;"",VLOOKUP(CF$421,TabelleK32BI,8,FALSE),""),"")</f>
        <v/>
      </c>
      <c r="CG535" s="4" t="str">
        <f ca="1">IFERROR(IF($B535&lt;&gt;"",VLOOKUP(CG$421,TabelleK32BI,8,FALSE),""),"")</f>
        <v/>
      </c>
      <c r="CH535" s="4" t="str">
        <f ca="1">IFERROR(IF($B535&lt;&gt;"",VLOOKUP(CH$421,TabelleK32BI,8,FALSE),""),"")</f>
        <v/>
      </c>
      <c r="CI535" s="4" t="str">
        <f ca="1">IFERROR(IF($B535&lt;&gt;"",VLOOKUP(CI$421,TabelleK32BI,8,FALSE),""),"")</f>
        <v/>
      </c>
      <c r="CJ535" s="4" t="str">
        <f ca="1">IFERROR(IF($B535&lt;&gt;"",VLOOKUP(CJ$421,TabelleK32BI,8,FALSE),""),"")</f>
        <v/>
      </c>
      <c r="CK535" s="4" t="str">
        <f ca="1">IFERROR(IF($B535&lt;&gt;"",VLOOKUP(CK$421,TabelleK32BI,8,FALSE),""),"")</f>
        <v/>
      </c>
      <c r="CL535" s="4" t="str">
        <f ca="1">IFERROR(IF($B535&lt;&gt;"",VLOOKUP(CL$421,TabelleK32BI,8,FALSE),""),"")</f>
        <v/>
      </c>
      <c r="CM535" s="4" t="str">
        <f ca="1">IFERROR(IF($B535&lt;&gt;"",VLOOKUP(CM$421,TabelleK32BI,8,FALSE),""),"")</f>
        <v/>
      </c>
      <c r="CN535" s="4" t="str">
        <f ca="1">IFERROR(IF($B535&lt;&gt;"",VLOOKUP(CN$421,TabelleK32BI,8,FALSE),""),"")</f>
        <v/>
      </c>
      <c r="CO535" s="4" t="str">
        <f ca="1">IFERROR(IF($B535&lt;&gt;"",VLOOKUP(CO$421,TabelleK32BI,8,FALSE),""),"")</f>
        <v/>
      </c>
      <c r="CP535" s="4" t="str">
        <f ca="1">IFERROR(IF($B535&lt;&gt;"",VLOOKUP(CP$421,TabelleK32BI,8,FALSE),""),"")</f>
        <v/>
      </c>
      <c r="CQ535" s="4" t="str">
        <f ca="1">IFERROR(IF($B535&lt;&gt;"",VLOOKUP(CQ$421,TabelleK32BI,8,FALSE),""),"")</f>
        <v/>
      </c>
      <c r="CR535" s="4" t="str">
        <f ca="1">IFERROR(IF($B535&lt;&gt;"",VLOOKUP(CR$421,TabelleK32BI,8,FALSE),""),"")</f>
        <v/>
      </c>
      <c r="CS535" s="4" t="str">
        <f ca="1">IFERROR(IF($B535&lt;&gt;"",VLOOKUP(CS$421,TabelleK32BI,8,FALSE),""),"")</f>
        <v/>
      </c>
      <c r="CT535" s="4" t="str">
        <f ca="1">IFERROR(IF($B535&lt;&gt;"",VLOOKUP(CT$421,TabelleK32BI,8,FALSE),""),"")</f>
        <v/>
      </c>
      <c r="CU535" s="4" t="str">
        <f ca="1">IFERROR(IF($B535&lt;&gt;"",VLOOKUP(CU$421,TabelleK32BI,8,FALSE),""),"")</f>
        <v/>
      </c>
      <c r="CV535" s="4" t="str">
        <f ca="1">IFERROR(IF($B535&lt;&gt;"",VLOOKUP(CV$421,TabelleK32BI,8,FALSE),""),"")</f>
        <v/>
      </c>
      <c r="CW535" s="4" t="str">
        <f ca="1">IFERROR(IF($B535&lt;&gt;"",VLOOKUP(CW$421,TabelleK32BI,8,FALSE),""),"")</f>
        <v/>
      </c>
      <c r="CX535" s="4" t="str">
        <f ca="1">IFERROR(IF($B535&lt;&gt;"",VLOOKUP(CX$421,TabelleK32BI,8,FALSE),""),"")</f>
        <v/>
      </c>
      <c r="CY535" s="4" t="str">
        <f ca="1">IFERROR(IF($B535&lt;&gt;"",VLOOKUP(CY$421,TabelleK32BI,8,FALSE),""),"")</f>
        <v/>
      </c>
      <c r="CZ535" s="4" t="str">
        <f ca="1">IFERROR(IF($B535&lt;&gt;"",VLOOKUP(CZ$421,TabelleK32BI,8,FALSE),""),"")</f>
        <v/>
      </c>
      <c r="DA535" s="4" t="str">
        <f ca="1">IFERROR(IF($B535&lt;&gt;"",VLOOKUP(DA$421,TabelleK32BI,8,FALSE),""),"")</f>
        <v/>
      </c>
      <c r="DB535" s="4" t="str">
        <f ca="1">IFERROR(IF($B535&lt;&gt;"",VLOOKUP(DB$421,TabelleK32BI,8,FALSE),""),"")</f>
        <v/>
      </c>
      <c r="DC535" s="4" t="str">
        <f ca="1">IFERROR(IF($B535&lt;&gt;"",VLOOKUP(DC$421,TabelleK32BI,8,FALSE),""),"")</f>
        <v/>
      </c>
      <c r="DD535" s="4" t="str">
        <f ca="1">IFERROR(IF($B535&lt;&gt;"",VLOOKUP(DD$421,TabelleK32BI,8,FALSE),""),"")</f>
        <v/>
      </c>
      <c r="DE535" s="4" t="str">
        <f ca="1">IFERROR(IF($B535&lt;&gt;"",VLOOKUP(DE$421,TabelleK32BI,8,FALSE),""),"")</f>
        <v/>
      </c>
      <c r="DF535" s="4" t="str">
        <f ca="1">IFERROR(IF($B535&lt;&gt;"",VLOOKUP(DF$421,TabelleK32BI,8,FALSE),""),"")</f>
        <v/>
      </c>
      <c r="DG535" s="4" t="str">
        <f ca="1">IFERROR(IF($B535&lt;&gt;"",VLOOKUP(DG$421,TabelleK32BI,8,FALSE),""),"")</f>
        <v/>
      </c>
      <c r="DH535" s="4" t="str">
        <f ca="1">IFERROR(IF($B535&lt;&gt;"",VLOOKUP(DH$421,TabelleK32BI,8,FALSE),""),"")</f>
        <v/>
      </c>
      <c r="DI535" s="4" t="str">
        <f ca="1">IFERROR(IF($B535&lt;&gt;"",VLOOKUP(DI$421,TabelleK32BI,8,FALSE),""),"")</f>
        <v/>
      </c>
      <c r="DJ535" s="4" t="str">
        <f ca="1">IFERROR(IF($B535&lt;&gt;"",VLOOKUP(DJ$421,TabelleK32BI,8,FALSE),""),"")</f>
        <v/>
      </c>
      <c r="DK535" s="4" t="str">
        <f ca="1">IFERROR(IF($B535&lt;&gt;"",VLOOKUP(DK$421,TabelleK32BI,8,FALSE),""),"")</f>
        <v/>
      </c>
      <c r="DL535" s="4" t="str">
        <f ca="1">IFERROR(IF($B535&lt;&gt;"",VLOOKUP(DL$421,TabelleK32BI,8,FALSE),""),"")</f>
        <v/>
      </c>
      <c r="DM535" s="4" t="str">
        <f ca="1">IFERROR(IF($B535&lt;&gt;"",VLOOKUP(DM$421,TabelleK32BI,8,FALSE),""),"")</f>
        <v/>
      </c>
      <c r="DN535" s="4" t="str">
        <f ca="1">IFERROR(IF($B535&lt;&gt;"",VLOOKUP(DN$421,TabelleK32BI,8,FALSE),""),"")</f>
        <v/>
      </c>
      <c r="DO535" s="4" t="str">
        <f ca="1">IFERROR(IF($B535&lt;&gt;"",VLOOKUP(DO$421,TabelleK32BI,8,FALSE),""),"")</f>
        <v/>
      </c>
      <c r="DP535" s="4" t="str">
        <f ca="1">IFERROR(IF($B535&lt;&gt;"",VLOOKUP(DP$421,TabelleK32BI,8,FALSE),""),"")</f>
        <v/>
      </c>
      <c r="DQ535" s="4" t="str">
        <f ca="1">IFERROR(IF($B535&lt;&gt;"",VLOOKUP(DQ$421,TabelleK32BI,8,FALSE),""),"")</f>
        <v/>
      </c>
      <c r="DR535" s="4" t="str">
        <f ca="1">IFERROR(IF($B535&lt;&gt;"",VLOOKUP(DR$421,TabelleK32BI,8,FALSE),""),"")</f>
        <v/>
      </c>
      <c r="DS535" s="4" t="str">
        <f ca="1">IFERROR(IF($B535&lt;&gt;"",VLOOKUP(DS$421,TabelleK32BI,8,FALSE),""),"")</f>
        <v/>
      </c>
      <c r="DT535" s="4" t="str">
        <f ca="1">IFERROR(IF($B535&lt;&gt;"",VLOOKUP(DT$421,TabelleK32BI,8,FALSE),""),"")</f>
        <v/>
      </c>
      <c r="DU535" s="4" t="str">
        <f ca="1">IFERROR(IF($B535&lt;&gt;"",VLOOKUP(DU$421,TabelleK32BI,8,FALSE),""),"")</f>
        <v/>
      </c>
      <c r="DV535" s="4" t="str">
        <f ca="1">IFERROR(IF($B535&lt;&gt;"",VLOOKUP(DV$421,TabelleK32BI,8,FALSE),""),"")</f>
        <v/>
      </c>
      <c r="DW535" s="4" t="str">
        <f ca="1">IFERROR(IF($B535&lt;&gt;"",VLOOKUP(DW$421,TabelleK32BI,8,FALSE),""),"")</f>
        <v/>
      </c>
      <c r="DX535" s="4" t="str">
        <f ca="1">IFERROR(IF($B535&lt;&gt;"",VLOOKUP(DX$421,TabelleK32BI,8,FALSE),""),"")</f>
        <v/>
      </c>
      <c r="DY535" s="4" t="str">
        <f ca="1">IFERROR(IF($B535&lt;&gt;"",VLOOKUP(DY$421,TabelleK32BI,8,FALSE),""),"")</f>
        <v/>
      </c>
      <c r="DZ535" s="4" t="str">
        <f ca="1">IFERROR(IF($B535&lt;&gt;"",VLOOKUP(DZ$421,TabelleK32BI,8,FALSE),""),"")</f>
        <v/>
      </c>
      <c r="EA535" s="4" t="str">
        <f ca="1">IFERROR(IF($B535&lt;&gt;"",VLOOKUP(EA$421,TabelleK32BI,8,FALSE),""),"")</f>
        <v/>
      </c>
      <c r="EB535" s="4" t="str">
        <f ca="1">IFERROR(IF($B535&lt;&gt;"",VLOOKUP(EB$421,TabelleK32BI,8,FALSE),""),"")</f>
        <v/>
      </c>
      <c r="EC535" s="4" t="str">
        <f ca="1">IFERROR(IF($B535&lt;&gt;"",VLOOKUP(EC$421,TabelleK32BI,8,FALSE),""),"")</f>
        <v/>
      </c>
      <c r="ED535" s="4" t="str">
        <f ca="1">IFERROR(IF($B535&lt;&gt;"",VLOOKUP(ED$421,TabelleK32BI,8,FALSE),""),"")</f>
        <v/>
      </c>
      <c r="EE535" s="4" t="str">
        <f ca="1">IFERROR(IF($B535&lt;&gt;"",VLOOKUP(EE$421,TabelleK32BI,8,FALSE),""),"")</f>
        <v/>
      </c>
      <c r="EF535" s="4" t="str">
        <f ca="1">IFERROR(IF($B535&lt;&gt;"",VLOOKUP(EF$421,TabelleK32BI,8,FALSE),""),"")</f>
        <v/>
      </c>
      <c r="EG535" s="4" t="str">
        <f ca="1">IFERROR(IF($B535&lt;&gt;"",VLOOKUP(EG$421,TabelleK32BI,8,FALSE),""),"")</f>
        <v/>
      </c>
      <c r="EH535" s="4" t="str">
        <f ca="1">IFERROR(IF($B535&lt;&gt;"",VLOOKUP(EH$421,TabelleK32BI,8,FALSE),""),"")</f>
        <v/>
      </c>
      <c r="EI535" s="4" t="str">
        <f ca="1">IFERROR(IF($B535&lt;&gt;"",VLOOKUP(EI$421,TabelleK32BI,8,FALSE),""),"")</f>
        <v/>
      </c>
      <c r="EJ535" s="4" t="str">
        <f ca="1">IFERROR(IF($B535&lt;&gt;"",VLOOKUP(EJ$421,TabelleK32BI,8,FALSE),""),"")</f>
        <v/>
      </c>
      <c r="EK535" s="4" t="str">
        <f ca="1">IFERROR(IF($B535&lt;&gt;"",VLOOKUP(EK$421,TabelleK32BI,8,FALSE),""),"")</f>
        <v/>
      </c>
      <c r="EL535" s="4" t="str">
        <f ca="1">IFERROR(IF($B535&lt;&gt;"",VLOOKUP(EL$421,TabelleK32BI,8,FALSE),""),"")</f>
        <v/>
      </c>
      <c r="EM535" s="4" t="str">
        <f ca="1">IFERROR(IF($B535&lt;&gt;"",VLOOKUP(EM$421,TabelleK32BI,8,FALSE),""),"")</f>
        <v/>
      </c>
      <c r="EN535" s="4" t="str">
        <f ca="1">IFERROR(IF($B535&lt;&gt;"",VLOOKUP(EN$421,TabelleK32BI,8,FALSE),""),"")</f>
        <v/>
      </c>
      <c r="EO535" s="4" t="str">
        <f ca="1">IFERROR(IF($B535&lt;&gt;"",VLOOKUP(EO$421,TabelleK32BI,8,FALSE),""),"")</f>
        <v/>
      </c>
      <c r="EP535" s="4" t="str">
        <f ca="1">IFERROR(IF($B535&lt;&gt;"",VLOOKUP(EP$421,TabelleK32BI,8,FALSE),""),"")</f>
        <v/>
      </c>
      <c r="EQ535" s="4" t="str">
        <f ca="1">IFERROR(IF($B535&lt;&gt;"",VLOOKUP(EQ$421,TabelleK32BI,8,FALSE),""),"")</f>
        <v/>
      </c>
      <c r="ER535" s="4" t="str">
        <f ca="1">IFERROR(IF($B535&lt;&gt;"",VLOOKUP(ER$421,TabelleK32BI,8,FALSE),""),"")</f>
        <v/>
      </c>
      <c r="ES535" s="4" t="str">
        <f ca="1">IFERROR(IF($B535&lt;&gt;"",VLOOKUP(ES$421,TabelleK32BI,8,FALSE),""),"")</f>
        <v/>
      </c>
      <c r="ET535" s="4" t="str">
        <f ca="1">IFERROR(IF($B535&lt;&gt;"",VLOOKUP(ET$421,TabelleK32BI,8,FALSE),""),"")</f>
        <v/>
      </c>
      <c r="EU535" s="4" t="str">
        <f ca="1">IFERROR(IF($B535&lt;&gt;"",VLOOKUP(EU$421,TabelleK32BI,8,FALSE),""),"")</f>
        <v/>
      </c>
      <c r="EV535" s="4" t="str">
        <f ca="1">IFERROR(IF($B535&lt;&gt;"",VLOOKUP(EV$421,TabelleK32BI,8,FALSE),""),"")</f>
        <v/>
      </c>
      <c r="EW535" s="4" t="str">
        <f ca="1">IFERROR(IF($B535&lt;&gt;"",VLOOKUP(EW$421,TabelleK32BI,8,FALSE),""),"")</f>
        <v/>
      </c>
      <c r="EX535" s="4" t="str">
        <f ca="1">IFERROR(IF($B535&lt;&gt;"",VLOOKUP(EX$421,TabelleK32BI,8,FALSE),""),"")</f>
        <v/>
      </c>
      <c r="EY535" s="4" t="str">
        <f ca="1">IFERROR(IF($B535&lt;&gt;"",VLOOKUP(EY$421,TabelleK32BI,8,FALSE),""),"")</f>
        <v/>
      </c>
      <c r="EZ535" s="4" t="str">
        <f ca="1">IFERROR(IF($B535&lt;&gt;"",VLOOKUP(EZ$421,TabelleK32BI,8,FALSE),""),"")</f>
        <v/>
      </c>
      <c r="FA535" s="4" t="str">
        <f ca="1">IFERROR(IF($B535&lt;&gt;"",VLOOKUP(FA$421,TabelleK32BI,8,FALSE),""),"")</f>
        <v/>
      </c>
      <c r="FB535" s="4" t="str">
        <f ca="1">IFERROR(IF($B535&lt;&gt;"",VLOOKUP(FB$421,TabelleK32BI,8,FALSE),""),"")</f>
        <v/>
      </c>
      <c r="FC535" s="4" t="str">
        <f ca="1">IFERROR(IF($B535&lt;&gt;"",VLOOKUP(FC$421,TabelleK32BI,8,FALSE),""),"")</f>
        <v/>
      </c>
      <c r="FD535" s="4" t="str">
        <f ca="1">IFERROR(IF($B535&lt;&gt;"",VLOOKUP(FD$421,TabelleK32BI,8,FALSE),""),"")</f>
        <v/>
      </c>
      <c r="FE535" s="4" t="str">
        <f ca="1">IFERROR(IF($B535&lt;&gt;"",VLOOKUP(FE$421,TabelleK32BI,8,FALSE),""),"")</f>
        <v/>
      </c>
      <c r="FF535" s="4" t="str">
        <f ca="1">IFERROR(IF($B535&lt;&gt;"",VLOOKUP(FF$421,TabelleK32BI,8,FALSE),""),"")</f>
        <v/>
      </c>
      <c r="FG535" s="4" t="str">
        <f ca="1">IFERROR(IF($B535&lt;&gt;"",VLOOKUP(FG$421,TabelleK32BI,8,FALSE),""),"")</f>
        <v/>
      </c>
      <c r="FH535" s="4" t="str">
        <f ca="1">IFERROR(IF($B535&lt;&gt;"",VLOOKUP(FH$421,TabelleK32BI,8,FALSE),""),"")</f>
        <v/>
      </c>
      <c r="FI535" s="4" t="str">
        <f ca="1">IFERROR(IF($B535&lt;&gt;"",VLOOKUP(FI$421,TabelleK32BI,8,FALSE),""),"")</f>
        <v/>
      </c>
      <c r="FJ535" s="4" t="str">
        <f ca="1">IFERROR(IF($B535&lt;&gt;"",VLOOKUP(FJ$421,TabelleK32BI,8,FALSE),""),"")</f>
        <v/>
      </c>
      <c r="FK535" s="4" t="str">
        <f ca="1">IFERROR(IF($B535&lt;&gt;"",VLOOKUP(FK$421,TabelleK32BI,8,FALSE),""),"")</f>
        <v/>
      </c>
      <c r="FL535" s="4" t="str">
        <f ca="1">IFERROR(IF($B535&lt;&gt;"",VLOOKUP(FL$421,TabelleK32BI,8,FALSE),""),"")</f>
        <v/>
      </c>
      <c r="FM535" s="4" t="str">
        <f ca="1">IFERROR(IF($B535&lt;&gt;"",VLOOKUP(FM$421,TabelleK32BI,8,FALSE),""),"")</f>
        <v/>
      </c>
      <c r="FN535" s="4" t="str">
        <f ca="1">IFERROR(IF($B535&lt;&gt;"",VLOOKUP(FN$421,TabelleK32BI,8,FALSE),""),"")</f>
        <v/>
      </c>
      <c r="FO535" s="4" t="str">
        <f ca="1">IFERROR(IF($B535&lt;&gt;"",VLOOKUP(FO$421,TabelleK32BI,8,FALSE),""),"")</f>
        <v/>
      </c>
      <c r="FP535" s="4" t="str">
        <f ca="1">IFERROR(IF($B535&lt;&gt;"",VLOOKUP(FP$421,TabelleK32BI,8,FALSE),""),"")</f>
        <v/>
      </c>
      <c r="FQ535" s="4" t="str">
        <f ca="1">IFERROR(IF($B535&lt;&gt;"",VLOOKUP(FQ$421,TabelleK32BI,8,FALSE),""),"")</f>
        <v/>
      </c>
      <c r="FR535" s="4" t="str">
        <f ca="1">IFERROR(IF($B535&lt;&gt;"",VLOOKUP(FR$421,TabelleK32BI,8,FALSE),""),"")</f>
        <v/>
      </c>
      <c r="FS535" s="4" t="str">
        <f ca="1">IFERROR(IF($B535&lt;&gt;"",VLOOKUP(FS$421,TabelleK32BI,8,FALSE),""),"")</f>
        <v/>
      </c>
      <c r="FT535" s="4" t="str">
        <f ca="1">IFERROR(IF($B535&lt;&gt;"",VLOOKUP(FT$421,TabelleK32BI,8,FALSE),""),"")</f>
        <v/>
      </c>
      <c r="FU535" s="4" t="str">
        <f ca="1">IFERROR(IF($B535&lt;&gt;"",VLOOKUP(FU$421,TabelleK32BI,8,FALSE),""),"")</f>
        <v/>
      </c>
      <c r="FV535" s="4" t="str">
        <f ca="1">IFERROR(IF($B535&lt;&gt;"",VLOOKUP(FV$421,TabelleK32BI,8,FALSE),""),"")</f>
        <v/>
      </c>
      <c r="FW535" s="4" t="str">
        <f ca="1">IFERROR(IF($B535&lt;&gt;"",VLOOKUP(FW$421,TabelleK32BI,8,FALSE),""),"")</f>
        <v/>
      </c>
      <c r="FX535" s="4" t="str">
        <f ca="1">IFERROR(IF($B535&lt;&gt;"",VLOOKUP(FX$421,TabelleK32BI,8,FALSE),""),"")</f>
        <v/>
      </c>
      <c r="FY535" s="4" t="str">
        <f ca="1">IFERROR(IF($B535&lt;&gt;"",VLOOKUP(FY$421,TabelleK32BI,8,FALSE),""),"")</f>
        <v/>
      </c>
      <c r="FZ535" s="4" t="str">
        <f ca="1">IFERROR(IF($B535&lt;&gt;"",VLOOKUP(FZ$421,TabelleK32BI,8,FALSE),""),"")</f>
        <v/>
      </c>
      <c r="GA535" s="4" t="str">
        <f ca="1">IFERROR(IF($B535&lt;&gt;"",VLOOKUP(GA$421,TabelleK32BI,8,FALSE),""),"")</f>
        <v/>
      </c>
      <c r="GB535" s="4" t="str">
        <f ca="1">IFERROR(IF($B535&lt;&gt;"",VLOOKUP(GB$421,TabelleK32BI,8,FALSE),""),"")</f>
        <v/>
      </c>
      <c r="GC535" s="4" t="str">
        <f ca="1">IFERROR(IF($B535&lt;&gt;"",VLOOKUP(GC$421,TabelleK32BI,8,FALSE),""),"")</f>
        <v/>
      </c>
      <c r="GD535" s="4" t="str">
        <f ca="1">IFERROR(IF($B535&lt;&gt;"",VLOOKUP(GD$421,TabelleK32BI,8,FALSE),""),"")</f>
        <v/>
      </c>
      <c r="GE535" s="4" t="str">
        <f ca="1">IFERROR(IF($B535&lt;&gt;"",VLOOKUP(GE$421,TabelleK32BI,8,FALSE),""),"")</f>
        <v/>
      </c>
      <c r="GF535" s="4" t="str">
        <f ca="1">IFERROR(IF($B535&lt;&gt;"",VLOOKUP(GF$421,TabelleK32BI,8,FALSE),""),"")</f>
        <v/>
      </c>
      <c r="GG535" s="4" t="str">
        <f ca="1">IFERROR(IF($B535&lt;&gt;"",VLOOKUP(GG$421,TabelleK32BI,8,FALSE),""),"")</f>
        <v/>
      </c>
      <c r="GH535" s="4" t="str">
        <f ca="1">IFERROR(IF($B535&lt;&gt;"",VLOOKUP(GH$421,TabelleK32BI,8,FALSE),""),"")</f>
        <v/>
      </c>
      <c r="GI535" s="4" t="str">
        <f ca="1">IFERROR(IF($B535&lt;&gt;"",VLOOKUP(GI$421,TabelleK32BI,8,FALSE),""),"")</f>
        <v/>
      </c>
      <c r="GJ535" s="4" t="str">
        <f ca="1">IFERROR(IF($B535&lt;&gt;"",VLOOKUP(GJ$421,TabelleK32BI,8,FALSE),""),"")</f>
        <v/>
      </c>
      <c r="GK535" s="4" t="str">
        <f ca="1">IFERROR(IF($B535&lt;&gt;"",VLOOKUP(GK$421,TabelleK32BI,8,FALSE),""),"")</f>
        <v/>
      </c>
      <c r="GL535" s="4" t="str">
        <f ca="1">IFERROR(IF($B535&lt;&gt;"",VLOOKUP(GL$421,TabelleK32BI,8,FALSE),""),"")</f>
        <v/>
      </c>
      <c r="GM535" s="4" t="str">
        <f ca="1">IFERROR(IF($B535&lt;&gt;"",VLOOKUP(GM$421,TabelleK32BI,8,FALSE),""),"")</f>
        <v/>
      </c>
      <c r="GN535" s="4" t="str">
        <f ca="1">IFERROR(IF($B535&lt;&gt;"",VLOOKUP(GN$421,TabelleK32BI,8,FALSE),""),"")</f>
        <v/>
      </c>
      <c r="GO535" s="4" t="str">
        <f ca="1">IFERROR(IF($B535&lt;&gt;"",VLOOKUP(GO$421,TabelleK32BI,8,FALSE),""),"")</f>
        <v/>
      </c>
      <c r="GP535" s="4" t="str">
        <f ca="1">IFERROR(IF($B535&lt;&gt;"",VLOOKUP(GP$421,TabelleK32BI,8,FALSE),""),"")</f>
        <v/>
      </c>
      <c r="GQ535" s="4" t="str">
        <f ca="1">IFERROR(IF($B535&lt;&gt;"",VLOOKUP(GQ$421,TabelleK32BI,8,FALSE),""),"")</f>
        <v/>
      </c>
      <c r="GR535" s="4" t="str">
        <f ca="1">IFERROR(IF($B535&lt;&gt;"",VLOOKUP(GR$421,TabelleK32BI,8,FALSE),""),"")</f>
        <v/>
      </c>
      <c r="GS535" s="4" t="str">
        <f ca="1">IFERROR(IF($B535&lt;&gt;"",VLOOKUP(GS$421,TabelleK32BI,8,FALSE),""),"")</f>
        <v/>
      </c>
      <c r="GT535" s="4" t="str">
        <f ca="1">IFERROR(IF($B535&lt;&gt;"",VLOOKUP(GT$421,TabelleK32BI,8,FALSE),""),"")</f>
        <v/>
      </c>
      <c r="GU535" s="4" t="str">
        <f ca="1">IFERROR(IF($B535&lt;&gt;"",VLOOKUP(GU$421,TabelleK32BI,8,FALSE),""),"")</f>
        <v/>
      </c>
      <c r="GV535" s="4" t="str">
        <f ca="1">IFERROR(IF($B535&lt;&gt;"",VLOOKUP(GV$421,TabelleK32BI,8,FALSE),""),"")</f>
        <v/>
      </c>
      <c r="GW535" s="4" t="str">
        <f ca="1">IFERROR(IF($B535&lt;&gt;"",VLOOKUP(GW$421,TabelleK32BI,8,FALSE),""),"")</f>
        <v/>
      </c>
      <c r="GX535" s="4" t="str">
        <f ca="1">IFERROR(IF($B535&lt;&gt;"",VLOOKUP(GX$421,TabelleK32BI,8,FALSE),""),"")</f>
        <v/>
      </c>
      <c r="GY535" s="4" t="str">
        <f ca="1">IFERROR(IF($B535&lt;&gt;"",VLOOKUP(GY$421,TabelleK32BI,8,FALSE),""),"")</f>
        <v/>
      </c>
      <c r="GZ535" s="4" t="str">
        <f ca="1">IFERROR(IF($B535&lt;&gt;"",VLOOKUP(GZ$421,TabelleK32BI,8,FALSE),""),"")</f>
        <v/>
      </c>
      <c r="HA535" s="4" t="str">
        <f ca="1">IFERROR(IF($B535&lt;&gt;"",VLOOKUP(HA$421,TabelleK32BI,8,FALSE),""),"")</f>
        <v/>
      </c>
      <c r="HB535" s="4" t="str">
        <f ca="1">IFERROR(IF($B535&lt;&gt;"",VLOOKUP(HB$421,TabelleK32BI,8,FALSE),""),"")</f>
        <v/>
      </c>
      <c r="HC535" s="4" t="str">
        <f ca="1">IFERROR(IF($B535&lt;&gt;"",VLOOKUP(HC$421,TabelleK32BI,8,FALSE),""),"")</f>
        <v/>
      </c>
      <c r="HD535" s="4" t="str">
        <f ca="1">IFERROR(IF($B535&lt;&gt;"",VLOOKUP(HD$421,TabelleK32BI,8,FALSE),""),"")</f>
        <v/>
      </c>
      <c r="HE535" s="4" t="str">
        <f ca="1">IFERROR(IF($B535&lt;&gt;"",VLOOKUP(HE$421,TabelleK32BI,8,FALSE),""),"")</f>
        <v/>
      </c>
      <c r="HF535" s="4" t="str">
        <f ca="1">IFERROR(IF($B535&lt;&gt;"",VLOOKUP(HF$421,TabelleK32BI,8,FALSE),""),"")</f>
        <v/>
      </c>
      <c r="HG535" s="4" t="str">
        <f ca="1">IFERROR(IF($B535&lt;&gt;"",VLOOKUP(HG$421,TabelleK32BI,8,FALSE),""),"")</f>
        <v/>
      </c>
      <c r="HH535" s="4" t="str">
        <f ca="1">IFERROR(IF($B535&lt;&gt;"",VLOOKUP(HH$421,TabelleK32BI,8,FALSE),""),"")</f>
        <v/>
      </c>
      <c r="HI535" s="4" t="str">
        <f ca="1">IFERROR(IF($B535&lt;&gt;"",VLOOKUP(HI$421,TabelleK32BI,8,FALSE),""),"")</f>
        <v/>
      </c>
      <c r="HJ535" s="4" t="str">
        <f ca="1">IFERROR(IF($B535&lt;&gt;"",VLOOKUP(HJ$421,TabelleK32BI,8,FALSE),""),"")</f>
        <v/>
      </c>
      <c r="HK535" s="4" t="str">
        <f ca="1">IFERROR(IF($B535&lt;&gt;"",VLOOKUP(HK$421,TabelleK32BI,8,FALSE),""),"")</f>
        <v/>
      </c>
      <c r="HL535" s="4" t="str">
        <f ca="1">IFERROR(IF($B535&lt;&gt;"",VLOOKUP(HL$421,TabelleK32BI,8,FALSE),""),"")</f>
        <v/>
      </c>
      <c r="HM535" s="4" t="str">
        <f ca="1">IFERROR(IF($B535&lt;&gt;"",VLOOKUP(HM$421,TabelleK32BI,8,FALSE),""),"")</f>
        <v/>
      </c>
      <c r="HN535" s="4" t="str">
        <f ca="1">IFERROR(IF($B535&lt;&gt;"",VLOOKUP(HN$421,TabelleK32BI,8,FALSE),""),"")</f>
        <v/>
      </c>
      <c r="HO535" s="4" t="str">
        <f ca="1">IFERROR(IF($B535&lt;&gt;"",VLOOKUP(HO$421,TabelleK32BI,8,FALSE),""),"")</f>
        <v/>
      </c>
      <c r="HP535" s="4" t="str">
        <f ca="1">IFERROR(IF($B535&lt;&gt;"",VLOOKUP(HP$421,TabelleK32BI,8,FALSE),""),"")</f>
        <v/>
      </c>
      <c r="HQ535" s="4" t="str">
        <f ca="1">IFERROR(IF($B535&lt;&gt;"",VLOOKUP(HQ$421,TabelleK32BI,8,FALSE),""),"")</f>
        <v/>
      </c>
      <c r="HR535" s="4" t="str">
        <f ca="1">IFERROR(IF($B535&lt;&gt;"",VLOOKUP(HR$421,TabelleK32BI,8,FALSE),""),"")</f>
        <v/>
      </c>
      <c r="HS535" s="4" t="str">
        <f ca="1">IFERROR(IF($B535&lt;&gt;"",VLOOKUP(HS$421,TabelleK32BI,8,FALSE),""),"")</f>
        <v/>
      </c>
      <c r="HT535" s="4" t="str">
        <f ca="1">IFERROR(IF($B535&lt;&gt;"",VLOOKUP(HT$421,TabelleK32BI,8,FALSE),""),"")</f>
        <v/>
      </c>
      <c r="HU535" s="4" t="str">
        <f ca="1">IFERROR(IF($B535&lt;&gt;"",VLOOKUP(HU$421,TabelleK32BI,8,FALSE),""),"")</f>
        <v/>
      </c>
      <c r="HV535" s="4" t="str">
        <f ca="1">IFERROR(IF($B535&lt;&gt;"",VLOOKUP(HV$421,TabelleK32BI,8,FALSE),""),"")</f>
        <v/>
      </c>
      <c r="HW535" s="4" t="str">
        <f ca="1">IFERROR(IF($B535&lt;&gt;"",VLOOKUP(HW$421,TabelleK32BI,8,FALSE),""),"")</f>
        <v/>
      </c>
      <c r="HX535" s="4" t="str">
        <f ca="1">IFERROR(IF($B535&lt;&gt;"",VLOOKUP(HX$421,TabelleK32BI,8,FALSE),""),"")</f>
        <v/>
      </c>
      <c r="HY535" s="4" t="str">
        <f ca="1">IFERROR(IF($B535&lt;&gt;"",VLOOKUP(HY$421,TabelleK32BI,8,FALSE),""),"")</f>
        <v/>
      </c>
      <c r="HZ535" s="4" t="str">
        <f ca="1">IFERROR(IF($B535&lt;&gt;"",VLOOKUP(HZ$421,TabelleK32BI,8,FALSE),""),"")</f>
        <v/>
      </c>
      <c r="IA535" s="4" t="str">
        <f ca="1">IFERROR(IF($B535&lt;&gt;"",VLOOKUP(IA$421,TabelleK32BI,8,FALSE),""),"")</f>
        <v/>
      </c>
      <c r="IB535" s="4" t="str">
        <f ca="1">IFERROR(IF($B535&lt;&gt;"",VLOOKUP(IB$421,TabelleK32BI,8,FALSE),""),"")</f>
        <v/>
      </c>
      <c r="IC535" s="4" t="str">
        <f ca="1">IFERROR(IF($B535&lt;&gt;"",VLOOKUP(IC$421,TabelleK32BI,8,FALSE),""),"")</f>
        <v/>
      </c>
      <c r="ID535" s="4" t="str">
        <f ca="1">IFERROR(IF($B535&lt;&gt;"",VLOOKUP(ID$421,TabelleK32BI,8,FALSE),""),"")</f>
        <v/>
      </c>
      <c r="IE535" s="4" t="str">
        <f ca="1">IFERROR(IF($B535&lt;&gt;"",VLOOKUP(IE$421,TabelleK32BI,8,FALSE),""),"")</f>
        <v/>
      </c>
      <c r="IF535" s="4" t="str">
        <f ca="1">IFERROR(IF($B535&lt;&gt;"",VLOOKUP(IF$421,TabelleK32BI,8,FALSE),""),"")</f>
        <v/>
      </c>
      <c r="IG535" s="4" t="str">
        <f ca="1">IFERROR(IF($B535&lt;&gt;"",VLOOKUP(IG$421,TabelleK32BI,8,FALSE),""),"")</f>
        <v/>
      </c>
      <c r="IH535" s="4" t="str">
        <f ca="1">IFERROR(IF($B535&lt;&gt;"",VLOOKUP(IH$421,TabelleK32BI,8,FALSE),""),"")</f>
        <v/>
      </c>
      <c r="II535" s="4" t="str">
        <f ca="1">IFERROR(IF($B535&lt;&gt;"",VLOOKUP(II$421,TabelleK32BI,8,FALSE),""),"")</f>
        <v/>
      </c>
      <c r="IJ535" s="4" t="str">
        <f ca="1">IFERROR(IF($B535&lt;&gt;"",VLOOKUP(IJ$421,TabelleK32BI,8,FALSE),""),"")</f>
        <v/>
      </c>
      <c r="IK535" s="4" t="str">
        <f ca="1">IFERROR(IF($B535&lt;&gt;"",VLOOKUP(IK$421,TabelleK32BI,8,FALSE),""),"")</f>
        <v/>
      </c>
      <c r="IL535" s="4" t="str">
        <f ca="1">IFERROR(IF($B535&lt;&gt;"",VLOOKUP(IL$421,TabelleK32BI,8,FALSE),""),"")</f>
        <v/>
      </c>
      <c r="IM535" s="4" t="str">
        <f ca="1">IFERROR(IF($B535&lt;&gt;"",VLOOKUP(IM$421,TabelleK32BI,8,FALSE),""),"")</f>
        <v/>
      </c>
      <c r="IN535" s="4" t="str">
        <f ca="1">IFERROR(IF($B535&lt;&gt;"",VLOOKUP(IN$421,TabelleK32BI,8,FALSE),""),"")</f>
        <v/>
      </c>
      <c r="IO535" s="4" t="str">
        <f ca="1">IFERROR(IF($B535&lt;&gt;"",VLOOKUP(IO$421,TabelleK32BI,8,FALSE),""),"")</f>
        <v/>
      </c>
      <c r="IP535" s="4" t="str">
        <f ca="1">IFERROR(IF($B535&lt;&gt;"",VLOOKUP(IP$421,TabelleK32BI,8,FALSE),""),"")</f>
        <v/>
      </c>
      <c r="IQ535" s="4" t="str">
        <f ca="1">IFERROR(IF($B535&lt;&gt;"",VLOOKUP(IQ$421,TabelleK32BI,8,FALSE),""),"")</f>
        <v/>
      </c>
      <c r="IR535" s="4" t="str">
        <f ca="1">IFERROR(IF($B535&lt;&gt;"",VLOOKUP(IR$421,TabelleK32BI,8,FALSE),""),"")</f>
        <v/>
      </c>
      <c r="IS535" s="4" t="str">
        <f ca="1">IFERROR(IF($B535&lt;&gt;"",VLOOKUP(IS$421,TabelleK32BI,8,FALSE),""),"")</f>
        <v/>
      </c>
      <c r="IT535" s="4" t="str">
        <f ca="1">IFERROR(IF($B535&lt;&gt;"",VLOOKUP(IT$421,TabelleK32BI,8,FALSE),""),"")</f>
        <v/>
      </c>
      <c r="IU535" s="4" t="str">
        <f ca="1">IFERROR(IF($B535&lt;&gt;"",VLOOKUP(IU$421,TabelleK32BI,8,FALSE),""),"")</f>
        <v/>
      </c>
      <c r="IV535" s="4" t="str">
        <f ca="1">IFERROR(IF($B535&lt;&gt;"",VLOOKUP(IV$421,TabelleK32BI,8,FALSE),""),"")</f>
        <v/>
      </c>
      <c r="IW535" s="4" t="str">
        <f ca="1">IFERROR(IF($B535&lt;&gt;"",VLOOKUP(IW$421,TabelleK32BI,8,FALSE),""),"")</f>
        <v/>
      </c>
      <c r="IX535" s="4" t="str">
        <f ca="1">IFERROR(IF($B535&lt;&gt;"",VLOOKUP(IX$421,TabelleK32BI,8,FALSE),""),"")</f>
        <v/>
      </c>
      <c r="IY535" s="4" t="str">
        <f ca="1">IFERROR(IF($B535&lt;&gt;"",VLOOKUP(IY$421,TabelleK32BI,8,FALSE),""),"")</f>
        <v/>
      </c>
      <c r="IZ535" s="4" t="str">
        <f ca="1">IFERROR(IF($B535&lt;&gt;"",VLOOKUP(IZ$421,TabelleK32BI,8,FALSE),""),"")</f>
        <v/>
      </c>
      <c r="JA535" s="4" t="str">
        <f ca="1">IFERROR(IF($B535&lt;&gt;"",VLOOKUP(JA$421,TabelleK32BI,8,FALSE),""),"")</f>
        <v/>
      </c>
      <c r="JB535" s="4" t="str">
        <f ca="1">IFERROR(IF($B535&lt;&gt;"",VLOOKUP(JB$421,TabelleK32BI,8,FALSE),""),"")</f>
        <v/>
      </c>
      <c r="JC535" s="4" t="str">
        <f ca="1">IFERROR(IF($B535&lt;&gt;"",VLOOKUP(JC$421,TabelleK32BI,8,FALSE),""),"")</f>
        <v/>
      </c>
      <c r="JD535" s="4" t="str">
        <f ca="1">IFERROR(IF($B535&lt;&gt;"",VLOOKUP(JD$421,TabelleK32BI,8,FALSE),""),"")</f>
        <v/>
      </c>
      <c r="JE535" s="4" t="str">
        <f ca="1">IFERROR(IF($B535&lt;&gt;"",VLOOKUP(JE$421,TabelleK32BI,8,FALSE),""),"")</f>
        <v/>
      </c>
      <c r="JF535" s="4" t="str">
        <f ca="1">IFERROR(IF($B535&lt;&gt;"",VLOOKUP(JF$421,TabelleK32BI,8,FALSE),""),"")</f>
        <v/>
      </c>
      <c r="JG535" s="4" t="str">
        <f ca="1">IFERROR(IF($B535&lt;&gt;"",VLOOKUP(JG$421,TabelleK32BI,8,FALSE),""),"")</f>
        <v/>
      </c>
      <c r="JH535" s="4" t="str">
        <f ca="1">IFERROR(IF($B535&lt;&gt;"",VLOOKUP(JH$421,TabelleK32BI,8,FALSE),""),"")</f>
        <v/>
      </c>
      <c r="JI535" s="4" t="str">
        <f ca="1">IFERROR(IF($B535&lt;&gt;"",VLOOKUP(JI$421,TabelleK32BI,8,FALSE),""),"")</f>
        <v/>
      </c>
      <c r="JJ535" s="4" t="str">
        <f ca="1">IFERROR(IF($B535&lt;&gt;"",VLOOKUP(JJ$421,TabelleK32BI,8,FALSE),""),"")</f>
        <v/>
      </c>
      <c r="JK535" s="4" t="str">
        <f ca="1">IFERROR(IF($B535&lt;&gt;"",VLOOKUP(JK$421,TabelleK32BI,8,FALSE),""),"")</f>
        <v/>
      </c>
      <c r="JL535" s="4" t="str">
        <f ca="1">IFERROR(IF($B535&lt;&gt;"",VLOOKUP(JL$421,TabelleK32BI,8,FALSE),""),"")</f>
        <v/>
      </c>
      <c r="JM535" s="4" t="str">
        <f ca="1">IFERROR(IF($B535&lt;&gt;"",VLOOKUP(JM$421,TabelleK32BI,8,FALSE),""),"")</f>
        <v/>
      </c>
      <c r="JN535" s="4" t="str">
        <f ca="1">IFERROR(IF($B535&lt;&gt;"",VLOOKUP(JN$421,TabelleK32BI,8,FALSE),""),"")</f>
        <v/>
      </c>
      <c r="JO535" s="4" t="str">
        <f ca="1">IFERROR(IF($B535&lt;&gt;"",VLOOKUP(JO$421,TabelleK32BI,8,FALSE),""),"")</f>
        <v/>
      </c>
      <c r="JP535" s="4" t="str">
        <f ca="1">IFERROR(IF($B535&lt;&gt;"",VLOOKUP(JP$421,TabelleK32BI,8,FALSE),""),"")</f>
        <v/>
      </c>
      <c r="JQ535" s="4" t="str">
        <f ca="1">IFERROR(IF($B535&lt;&gt;"",VLOOKUP(JQ$421,TabelleK32BI,8,FALSE),""),"")</f>
        <v/>
      </c>
      <c r="JR535" s="4" t="str">
        <f ca="1">IFERROR(IF($B535&lt;&gt;"",VLOOKUP(JR$421,TabelleK32BI,8,FALSE),""),"")</f>
        <v/>
      </c>
      <c r="JS535" s="4" t="str">
        <f ca="1">IFERROR(IF($B535&lt;&gt;"",VLOOKUP(JS$421,TabelleK32BI,8,FALSE),""),"")</f>
        <v/>
      </c>
      <c r="JT535" s="4" t="str">
        <f ca="1">IFERROR(IF($B535&lt;&gt;"",VLOOKUP(JT$421,TabelleK32BI,8,FALSE),""),"")</f>
        <v/>
      </c>
      <c r="JU535" s="4" t="str">
        <f ca="1">IFERROR(IF($B535&lt;&gt;"",VLOOKUP(JU$421,TabelleK32BI,8,FALSE),""),"")</f>
        <v/>
      </c>
      <c r="JV535" s="4" t="str">
        <f ca="1">IFERROR(IF($B535&lt;&gt;"",VLOOKUP(JV$421,TabelleK32BI,8,FALSE),""),"")</f>
        <v/>
      </c>
      <c r="JW535" s="4" t="str">
        <f ca="1">IFERROR(IF($B535&lt;&gt;"",VLOOKUP(JW$421,TabelleK32BI,8,FALSE),""),"")</f>
        <v/>
      </c>
      <c r="JX535" s="4" t="str">
        <f ca="1">IFERROR(IF($B535&lt;&gt;"",VLOOKUP(JX$421,TabelleK32BI,8,FALSE),""),"")</f>
        <v/>
      </c>
      <c r="JY535" s="4" t="str">
        <f ca="1">IFERROR(IF($B535&lt;&gt;"",VLOOKUP(JY$421,TabelleK32BI,8,FALSE),""),"")</f>
        <v/>
      </c>
      <c r="JZ535" s="4" t="str">
        <f ca="1">IFERROR(IF($B535&lt;&gt;"",VLOOKUP(JZ$421,TabelleK32BI,8,FALSE),""),"")</f>
        <v/>
      </c>
      <c r="KA535" s="4" t="str">
        <f ca="1">IFERROR(IF($B535&lt;&gt;"",VLOOKUP(KA$421,TabelleK32BI,8,FALSE),""),"")</f>
        <v/>
      </c>
      <c r="KB535" s="4" t="str">
        <f ca="1">IFERROR(IF($B535&lt;&gt;"",VLOOKUP(KB$421,TabelleK32BI,8,FALSE),""),"")</f>
        <v/>
      </c>
      <c r="KC535" s="4" t="str">
        <f ca="1">IFERROR(IF($B535&lt;&gt;"",VLOOKUP(KC$421,TabelleK32BI,8,FALSE),""),"")</f>
        <v/>
      </c>
      <c r="KD535" s="4" t="str">
        <f ca="1">IFERROR(IF($B535&lt;&gt;"",VLOOKUP(KD$421,TabelleK32BI,8,FALSE),""),"")</f>
        <v/>
      </c>
      <c r="KE535" s="4" t="str">
        <f ca="1">IFERROR(IF($B535&lt;&gt;"",VLOOKUP(KE$421,TabelleK32BI,8,FALSE),""),"")</f>
        <v/>
      </c>
      <c r="KF535" s="4" t="str">
        <f ca="1">IFERROR(IF($B535&lt;&gt;"",VLOOKUP(KF$421,TabelleK32BI,8,FALSE),""),"")</f>
        <v/>
      </c>
      <c r="KG535" s="4" t="str">
        <f ca="1">IFERROR(IF($B535&lt;&gt;"",VLOOKUP(KG$421,TabelleK32BI,8,FALSE),""),"")</f>
        <v/>
      </c>
      <c r="KH535" s="4" t="str">
        <f ca="1">IFERROR(IF($B535&lt;&gt;"",VLOOKUP(KH$421,TabelleK32BI,8,FALSE),""),"")</f>
        <v/>
      </c>
      <c r="KI535" s="4" t="str">
        <f ca="1">IFERROR(IF($B535&lt;&gt;"",VLOOKUP(KI$421,TabelleK32BI,8,FALSE),""),"")</f>
        <v/>
      </c>
      <c r="KJ535" s="4" t="str">
        <f ca="1">IFERROR(IF($B535&lt;&gt;"",VLOOKUP(KJ$421,TabelleK32BI,8,FALSE),""),"")</f>
        <v/>
      </c>
      <c r="KK535" s="4" t="str">
        <f ca="1">IFERROR(IF($B535&lt;&gt;"",VLOOKUP(KK$421,TabelleK32BI,8,FALSE),""),"")</f>
        <v/>
      </c>
      <c r="KL535" s="4" t="str">
        <f ca="1">IFERROR(IF($B535&lt;&gt;"",VLOOKUP(KL$421,TabelleK32BI,8,FALSE),""),"")</f>
        <v/>
      </c>
      <c r="KM535" s="4" t="str">
        <f ca="1">IFERROR(IF($B535&lt;&gt;"",VLOOKUP(KM$421,TabelleK32BI,8,FALSE),""),"")</f>
        <v/>
      </c>
      <c r="KN535" s="4" t="str">
        <f ca="1">IFERROR(IF($B535&lt;&gt;"",VLOOKUP(KN$421,TabelleK32BI,8,FALSE),""),"")</f>
        <v/>
      </c>
      <c r="KO535" s="4" t="str">
        <f ca="1">IFERROR(IF($B535&lt;&gt;"",VLOOKUP(KO$421,TabelleK32BI,8,FALSE),""),"")</f>
        <v/>
      </c>
      <c r="KP535" s="4" t="str">
        <f ca="1">IFERROR(IF($B535&lt;&gt;"",VLOOKUP(KP$421,TabelleK32BI,8,FALSE),""),"")</f>
        <v/>
      </c>
      <c r="KQ535" s="4" t="str">
        <f ca="1">IFERROR(IF($B535&lt;&gt;"",VLOOKUP(KQ$421,TabelleK32BI,8,FALSE),""),"")</f>
        <v/>
      </c>
      <c r="KR535" s="4" t="str">
        <f>IFERROR(VLOOKUP($KR$421,TabelleK32BI,8,FALSE),"")</f>
        <v/>
      </c>
      <c r="KS535" s="4" t="str">
        <f>IFERROR(VLOOKUP($KS$421,TabelleK32BI,8,FALSE),"")</f>
        <v/>
      </c>
    </row>
    <row r="536" spans="2:305" ht="12.75" hidden="1" customHeight="1" x14ac:dyDescent="0.2">
      <c r="B536" s="138" t="str">
        <f t="shared" ca="1" si="215"/>
        <v/>
      </c>
      <c r="C536" s="4" t="str">
        <f ca="1">IFERROR(IF($B536&lt;&gt;"",VLOOKUP(C$421,TabelleK33BI,8,FALSE),""),"")</f>
        <v/>
      </c>
      <c r="D536" s="4" t="str">
        <f ca="1">IFERROR(IF($B536&lt;&gt;"",VLOOKUP(D$421,TabelleK33BI,8,FALSE),""),"")</f>
        <v/>
      </c>
      <c r="E536" s="4" t="str">
        <f ca="1">IFERROR(IF($B536&lt;&gt;"",VLOOKUP(E$421,TabelleK33BI,8,FALSE),""),"")</f>
        <v/>
      </c>
      <c r="F536" s="4" t="str">
        <f ca="1">IFERROR(IF($B536&lt;&gt;"",VLOOKUP(F$421,TabelleK33BI,8,FALSE),""),"")</f>
        <v/>
      </c>
      <c r="G536" s="4" t="str">
        <f ca="1">IFERROR(IF($B536&lt;&gt;"",VLOOKUP(G$421,TabelleK33BI,8,FALSE),""),"")</f>
        <v/>
      </c>
      <c r="H536" s="4" t="str">
        <f ca="1">IFERROR(IF($B536&lt;&gt;"",VLOOKUP(H$421,TabelleK33BI,8,FALSE),""),"")</f>
        <v/>
      </c>
      <c r="I536" s="4" t="str">
        <f ca="1">IFERROR(IF($B536&lt;&gt;"",VLOOKUP(I$421,TabelleK33BI,8,FALSE),""),"")</f>
        <v/>
      </c>
      <c r="J536" s="4" t="str">
        <f ca="1">IFERROR(IF($B536&lt;&gt;"",VLOOKUP(J$421,TabelleK33BI,8,FALSE),""),"")</f>
        <v/>
      </c>
      <c r="K536" s="4" t="str">
        <f ca="1">IFERROR(IF($B536&lt;&gt;"",VLOOKUP(K$421,TabelleK33BI,8,FALSE),""),"")</f>
        <v/>
      </c>
      <c r="L536" s="4" t="str">
        <f ca="1">IFERROR(IF($B536&lt;&gt;"",VLOOKUP(L$421,TabelleK33BI,8,FALSE),""),"")</f>
        <v/>
      </c>
      <c r="M536" s="4" t="str">
        <f ca="1">IFERROR(IF($B536&lt;&gt;"",VLOOKUP(M$421,TabelleK33BI,8,FALSE),""),"")</f>
        <v/>
      </c>
      <c r="N536" s="4" t="str">
        <f ca="1">IFERROR(IF($B536&lt;&gt;"",VLOOKUP(N$421,TabelleK33BI,8,FALSE),""),"")</f>
        <v/>
      </c>
      <c r="O536" s="4" t="str">
        <f ca="1">IFERROR(IF($B536&lt;&gt;"",VLOOKUP(O$421,TabelleK33BI,8,FALSE),""),"")</f>
        <v/>
      </c>
      <c r="P536" s="4" t="str">
        <f ca="1">IFERROR(IF($B536&lt;&gt;"",VLOOKUP(P$421,TabelleK33BI,8,FALSE),""),"")</f>
        <v/>
      </c>
      <c r="Q536" s="4" t="str">
        <f ca="1">IFERROR(IF($B536&lt;&gt;"",VLOOKUP(Q$421,TabelleK33BI,8,FALSE),""),"")</f>
        <v/>
      </c>
      <c r="R536" s="4" t="str">
        <f ca="1">IFERROR(IF($B536&lt;&gt;"",VLOOKUP(R$421,TabelleK33BI,8,FALSE),""),"")</f>
        <v/>
      </c>
      <c r="S536" s="4" t="str">
        <f ca="1">IFERROR(IF($B536&lt;&gt;"",VLOOKUP(S$421,TabelleK33BI,8,FALSE),""),"")</f>
        <v/>
      </c>
      <c r="T536" s="4" t="str">
        <f ca="1">IFERROR(IF($B536&lt;&gt;"",VLOOKUP(T$421,TabelleK33BI,8,FALSE),""),"")</f>
        <v/>
      </c>
      <c r="U536" s="4" t="str">
        <f ca="1">IFERROR(IF($B536&lt;&gt;"",VLOOKUP(U$421,TabelleK33BI,8,FALSE),""),"")</f>
        <v/>
      </c>
      <c r="V536" s="4" t="str">
        <f ca="1">IFERROR(IF($B536&lt;&gt;"",VLOOKUP(V$421,TabelleK33BI,8,FALSE),""),"")</f>
        <v/>
      </c>
      <c r="W536" s="4" t="str">
        <f ca="1">IFERROR(IF($B536&lt;&gt;"",VLOOKUP(W$421,TabelleK33BI,8,FALSE),""),"")</f>
        <v/>
      </c>
      <c r="X536" s="4" t="str">
        <f ca="1">IFERROR(IF($B536&lt;&gt;"",VLOOKUP(X$421,TabelleK33BI,8,FALSE),""),"")</f>
        <v/>
      </c>
      <c r="Y536" s="4" t="str">
        <f ca="1">IFERROR(IF($B536&lt;&gt;"",VLOOKUP(Y$421,TabelleK33BI,8,FALSE),""),"")</f>
        <v/>
      </c>
      <c r="Z536" s="4" t="str">
        <f ca="1">IFERROR(IF($B536&lt;&gt;"",VLOOKUP(Z$421,TabelleK33BI,8,FALSE),""),"")</f>
        <v/>
      </c>
      <c r="AA536" s="4" t="str">
        <f ca="1">IFERROR(IF($B536&lt;&gt;"",VLOOKUP(AA$421,TabelleK33BI,8,FALSE),""),"")</f>
        <v/>
      </c>
      <c r="AB536" s="4" t="str">
        <f ca="1">IFERROR(IF($B536&lt;&gt;"",VLOOKUP(AB$421,TabelleK33BI,8,FALSE),""),"")</f>
        <v/>
      </c>
      <c r="AC536" s="4" t="str">
        <f ca="1">IFERROR(IF($B536&lt;&gt;"",VLOOKUP(AC$421,TabelleK33BI,8,FALSE),""),"")</f>
        <v/>
      </c>
      <c r="AD536" s="4" t="str">
        <f ca="1">IFERROR(IF($B536&lt;&gt;"",VLOOKUP(AD$421,TabelleK33BI,8,FALSE),""),"")</f>
        <v/>
      </c>
      <c r="AE536" s="4" t="str">
        <f ca="1">IFERROR(IF($B536&lt;&gt;"",VLOOKUP(AE$421,TabelleK33BI,8,FALSE),""),"")</f>
        <v/>
      </c>
      <c r="AF536" s="4" t="str">
        <f ca="1">IFERROR(IF($B536&lt;&gt;"",VLOOKUP(AF$421,TabelleK33BI,8,FALSE),""),"")</f>
        <v/>
      </c>
      <c r="AG536" s="4" t="str">
        <f ca="1">IFERROR(IF($B536&lt;&gt;"",VLOOKUP(AG$421,TabelleK33BI,8,FALSE),""),"")</f>
        <v/>
      </c>
      <c r="AH536" s="4" t="str">
        <f ca="1">IFERROR(IF($B536&lt;&gt;"",VLOOKUP(AH$421,TabelleK33BI,8,FALSE),""),"")</f>
        <v/>
      </c>
      <c r="AI536" s="4" t="str">
        <f ca="1">IFERROR(IF($B536&lt;&gt;"",VLOOKUP(AI$421,TabelleK33BI,8,FALSE),""),"")</f>
        <v/>
      </c>
      <c r="AJ536" s="4" t="str">
        <f ca="1">IFERROR(IF($B536&lt;&gt;"",VLOOKUP(AJ$421,TabelleK33BI,8,FALSE),""),"")</f>
        <v/>
      </c>
      <c r="AK536" s="4" t="str">
        <f ca="1">IFERROR(IF($B536&lt;&gt;"",VLOOKUP(AK$421,TabelleK33BI,8,FALSE),""),"")</f>
        <v/>
      </c>
      <c r="AL536" s="4" t="str">
        <f ca="1">IFERROR(IF($B536&lt;&gt;"",VLOOKUP(AL$421,TabelleK33BI,8,FALSE),""),"")</f>
        <v/>
      </c>
      <c r="AM536" s="4" t="str">
        <f ca="1">IFERROR(IF($B536&lt;&gt;"",VLOOKUP(AM$421,TabelleK33BI,8,FALSE),""),"")</f>
        <v/>
      </c>
      <c r="AN536" s="4" t="str">
        <f ca="1">IFERROR(IF($B536&lt;&gt;"",VLOOKUP(AN$421,TabelleK33BI,8,FALSE),""),"")</f>
        <v/>
      </c>
      <c r="AO536" s="4" t="str">
        <f ca="1">IFERROR(IF($B536&lt;&gt;"",VLOOKUP(AO$421,TabelleK33BI,8,FALSE),""),"")</f>
        <v/>
      </c>
      <c r="AP536" s="4" t="str">
        <f ca="1">IFERROR(IF($B536&lt;&gt;"",VLOOKUP(AP$421,TabelleK33BI,8,FALSE),""),"")</f>
        <v/>
      </c>
      <c r="AQ536" s="4" t="str">
        <f ca="1">IFERROR(IF($B536&lt;&gt;"",VLOOKUP(AQ$421,TabelleK33BI,8,FALSE),""),"")</f>
        <v/>
      </c>
      <c r="AR536" s="4" t="str">
        <f ca="1">IFERROR(IF($B536&lt;&gt;"",VLOOKUP(AR$421,TabelleK33BI,8,FALSE),""),"")</f>
        <v/>
      </c>
      <c r="AS536" s="4" t="str">
        <f ca="1">IFERROR(IF($B536&lt;&gt;"",VLOOKUP(AS$421,TabelleK33BI,8,FALSE),""),"")</f>
        <v/>
      </c>
      <c r="AT536" s="4" t="str">
        <f ca="1">IFERROR(IF($B536&lt;&gt;"",VLOOKUP(AT$421,TabelleK33BI,8,FALSE),""),"")</f>
        <v/>
      </c>
      <c r="AU536" s="4" t="str">
        <f ca="1">IFERROR(IF($B536&lt;&gt;"",VLOOKUP(AU$421,TabelleK33BI,8,FALSE),""),"")</f>
        <v/>
      </c>
      <c r="AV536" s="4" t="str">
        <f ca="1">IFERROR(IF($B536&lt;&gt;"",VLOOKUP(AV$421,TabelleK33BI,8,FALSE),""),"")</f>
        <v/>
      </c>
      <c r="AW536" s="4" t="str">
        <f ca="1">IFERROR(IF($B536&lt;&gt;"",VLOOKUP(AW$421,TabelleK33BI,8,FALSE),""),"")</f>
        <v/>
      </c>
      <c r="AX536" s="4" t="str">
        <f ca="1">IFERROR(IF($B536&lt;&gt;"",VLOOKUP(AX$421,TabelleK33BI,8,FALSE),""),"")</f>
        <v/>
      </c>
      <c r="AY536" s="4" t="str">
        <f ca="1">IFERROR(IF($B536&lt;&gt;"",VLOOKUP(AY$421,TabelleK33BI,8,FALSE),""),"")</f>
        <v/>
      </c>
      <c r="AZ536" s="4" t="str">
        <f ca="1">IFERROR(IF($B536&lt;&gt;"",VLOOKUP(AZ$421,TabelleK33BI,8,FALSE),""),"")</f>
        <v/>
      </c>
      <c r="BA536" s="4" t="str">
        <f ca="1">IFERROR(IF($B536&lt;&gt;"",VLOOKUP(BA$421,TabelleK33BI,8,FALSE),""),"")</f>
        <v/>
      </c>
      <c r="BB536" s="4" t="str">
        <f ca="1">IFERROR(IF($B536&lt;&gt;"",VLOOKUP(BB$421,TabelleK33BI,8,FALSE),""),"")</f>
        <v/>
      </c>
      <c r="BC536" s="4" t="str">
        <f ca="1">IFERROR(IF($B536&lt;&gt;"",VLOOKUP(BC$421,TabelleK33BI,8,FALSE),""),"")</f>
        <v/>
      </c>
      <c r="BD536" s="4" t="str">
        <f ca="1">IFERROR(IF($B536&lt;&gt;"",VLOOKUP(BD$421,TabelleK33BI,8,FALSE),""),"")</f>
        <v/>
      </c>
      <c r="BE536" s="4" t="str">
        <f ca="1">IFERROR(IF($B536&lt;&gt;"",VLOOKUP(BE$421,TabelleK33BI,8,FALSE),""),"")</f>
        <v/>
      </c>
      <c r="BF536" s="4" t="str">
        <f ca="1">IFERROR(IF($B536&lt;&gt;"",VLOOKUP(BF$421,TabelleK33BI,8,FALSE),""),"")</f>
        <v/>
      </c>
      <c r="BG536" s="4" t="str">
        <f ca="1">IFERROR(IF($B536&lt;&gt;"",VLOOKUP(BG$421,TabelleK33BI,8,FALSE),""),"")</f>
        <v/>
      </c>
      <c r="BH536" s="4" t="str">
        <f ca="1">IFERROR(IF($B536&lt;&gt;"",VLOOKUP(BH$421,TabelleK33BI,8,FALSE),""),"")</f>
        <v/>
      </c>
      <c r="BI536" s="4" t="str">
        <f ca="1">IFERROR(IF($B536&lt;&gt;"",VLOOKUP(BI$421,TabelleK33BI,8,FALSE),""),"")</f>
        <v/>
      </c>
      <c r="BJ536" s="4" t="str">
        <f ca="1">IFERROR(IF($B536&lt;&gt;"",VLOOKUP(BJ$421,TabelleK33BI,8,FALSE),""),"")</f>
        <v/>
      </c>
      <c r="BK536" s="4" t="str">
        <f ca="1">IFERROR(IF($B536&lt;&gt;"",VLOOKUP(BK$421,TabelleK33BI,8,FALSE),""),"")</f>
        <v/>
      </c>
      <c r="BL536" s="4" t="str">
        <f ca="1">IFERROR(IF($B536&lt;&gt;"",VLOOKUP(BL$421,TabelleK33BI,8,FALSE),""),"")</f>
        <v/>
      </c>
      <c r="BM536" s="4" t="str">
        <f ca="1">IFERROR(IF($B536&lt;&gt;"",VLOOKUP(BM$421,TabelleK33BI,8,FALSE),""),"")</f>
        <v/>
      </c>
      <c r="BN536" s="4" t="str">
        <f ca="1">IFERROR(IF($B536&lt;&gt;"",VLOOKUP(BN$421,TabelleK33BI,8,FALSE),""),"")</f>
        <v/>
      </c>
      <c r="BO536" s="4" t="str">
        <f ca="1">IFERROR(IF($B536&lt;&gt;"",VLOOKUP(BO$421,TabelleK33BI,8,FALSE),""),"")</f>
        <v/>
      </c>
      <c r="BP536" s="4" t="str">
        <f ca="1">IFERROR(IF($B536&lt;&gt;"",VLOOKUP(BP$421,TabelleK33BI,8,FALSE),""),"")</f>
        <v/>
      </c>
      <c r="BQ536" s="4" t="str">
        <f ca="1">IFERROR(IF($B536&lt;&gt;"",VLOOKUP(BQ$421,TabelleK33BI,8,FALSE),""),"")</f>
        <v/>
      </c>
      <c r="BR536" s="4" t="str">
        <f ca="1">IFERROR(IF($B536&lt;&gt;"",VLOOKUP(BR$421,TabelleK33BI,8,FALSE),""),"")</f>
        <v/>
      </c>
      <c r="BS536" s="4" t="str">
        <f ca="1">IFERROR(IF($B536&lt;&gt;"",VLOOKUP(BS$421,TabelleK33BI,8,FALSE),""),"")</f>
        <v/>
      </c>
      <c r="BT536" s="4" t="str">
        <f ca="1">IFERROR(IF($B536&lt;&gt;"",VLOOKUP(BT$421,TabelleK33BI,8,FALSE),""),"")</f>
        <v/>
      </c>
      <c r="BU536" s="4" t="str">
        <f ca="1">IFERROR(IF($B536&lt;&gt;"",VLOOKUP(BU$421,TabelleK33BI,8,FALSE),""),"")</f>
        <v/>
      </c>
      <c r="BV536" s="4" t="str">
        <f ca="1">IFERROR(IF($B536&lt;&gt;"",VLOOKUP(BV$421,TabelleK33BI,8,FALSE),""),"")</f>
        <v/>
      </c>
      <c r="BW536" s="4" t="str">
        <f ca="1">IFERROR(IF($B536&lt;&gt;"",VLOOKUP(BW$421,TabelleK33BI,8,FALSE),""),"")</f>
        <v/>
      </c>
      <c r="BX536" s="4" t="str">
        <f ca="1">IFERROR(IF($B536&lt;&gt;"",VLOOKUP(BX$421,TabelleK33BI,8,FALSE),""),"")</f>
        <v/>
      </c>
      <c r="BY536" s="4" t="str">
        <f ca="1">IFERROR(IF($B536&lt;&gt;"",VLOOKUP(BY$421,TabelleK33BI,8,FALSE),""),"")</f>
        <v/>
      </c>
      <c r="BZ536" s="4" t="str">
        <f ca="1">IFERROR(IF($B536&lt;&gt;"",VLOOKUP(BZ$421,TabelleK33BI,8,FALSE),""),"")</f>
        <v/>
      </c>
      <c r="CA536" s="4" t="str">
        <f ca="1">IFERROR(IF($B536&lt;&gt;"",VLOOKUP(CA$421,TabelleK33BI,8,FALSE),""),"")</f>
        <v/>
      </c>
      <c r="CB536" s="4" t="str">
        <f ca="1">IFERROR(IF($B536&lt;&gt;"",VLOOKUP(CB$421,TabelleK33BI,8,FALSE),""),"")</f>
        <v/>
      </c>
      <c r="CC536" s="4" t="str">
        <f ca="1">IFERROR(IF($B536&lt;&gt;"",VLOOKUP(CC$421,TabelleK33BI,8,FALSE),""),"")</f>
        <v/>
      </c>
      <c r="CD536" s="4" t="str">
        <f ca="1">IFERROR(IF($B536&lt;&gt;"",VLOOKUP(CD$421,TabelleK33BI,8,FALSE),""),"")</f>
        <v/>
      </c>
      <c r="CE536" s="4" t="str">
        <f ca="1">IFERROR(IF($B536&lt;&gt;"",VLOOKUP(CE$421,TabelleK33BI,8,FALSE),""),"")</f>
        <v/>
      </c>
      <c r="CF536" s="4" t="str">
        <f ca="1">IFERROR(IF($B536&lt;&gt;"",VLOOKUP(CF$421,TabelleK33BI,8,FALSE),""),"")</f>
        <v/>
      </c>
      <c r="CG536" s="4" t="str">
        <f ca="1">IFERROR(IF($B536&lt;&gt;"",VLOOKUP(CG$421,TabelleK33BI,8,FALSE),""),"")</f>
        <v/>
      </c>
      <c r="CH536" s="4" t="str">
        <f ca="1">IFERROR(IF($B536&lt;&gt;"",VLOOKUP(CH$421,TabelleK33BI,8,FALSE),""),"")</f>
        <v/>
      </c>
      <c r="CI536" s="4" t="str">
        <f ca="1">IFERROR(IF($B536&lt;&gt;"",VLOOKUP(CI$421,TabelleK33BI,8,FALSE),""),"")</f>
        <v/>
      </c>
      <c r="CJ536" s="4" t="str">
        <f ca="1">IFERROR(IF($B536&lt;&gt;"",VLOOKUP(CJ$421,TabelleK33BI,8,FALSE),""),"")</f>
        <v/>
      </c>
      <c r="CK536" s="4" t="str">
        <f ca="1">IFERROR(IF($B536&lt;&gt;"",VLOOKUP(CK$421,TabelleK33BI,8,FALSE),""),"")</f>
        <v/>
      </c>
      <c r="CL536" s="4" t="str">
        <f ca="1">IFERROR(IF($B536&lt;&gt;"",VLOOKUP(CL$421,TabelleK33BI,8,FALSE),""),"")</f>
        <v/>
      </c>
      <c r="CM536" s="4" t="str">
        <f ca="1">IFERROR(IF($B536&lt;&gt;"",VLOOKUP(CM$421,TabelleK33BI,8,FALSE),""),"")</f>
        <v/>
      </c>
      <c r="CN536" s="4" t="str">
        <f ca="1">IFERROR(IF($B536&lt;&gt;"",VLOOKUP(CN$421,TabelleK33BI,8,FALSE),""),"")</f>
        <v/>
      </c>
      <c r="CO536" s="4" t="str">
        <f ca="1">IFERROR(IF($B536&lt;&gt;"",VLOOKUP(CO$421,TabelleK33BI,8,FALSE),""),"")</f>
        <v/>
      </c>
      <c r="CP536" s="4" t="str">
        <f ca="1">IFERROR(IF($B536&lt;&gt;"",VLOOKUP(CP$421,TabelleK33BI,8,FALSE),""),"")</f>
        <v/>
      </c>
      <c r="CQ536" s="4" t="str">
        <f ca="1">IFERROR(IF($B536&lt;&gt;"",VLOOKUP(CQ$421,TabelleK33BI,8,FALSE),""),"")</f>
        <v/>
      </c>
      <c r="CR536" s="4" t="str">
        <f ca="1">IFERROR(IF($B536&lt;&gt;"",VLOOKUP(CR$421,TabelleK33BI,8,FALSE),""),"")</f>
        <v/>
      </c>
      <c r="CS536" s="4" t="str">
        <f ca="1">IFERROR(IF($B536&lt;&gt;"",VLOOKUP(CS$421,TabelleK33BI,8,FALSE),""),"")</f>
        <v/>
      </c>
      <c r="CT536" s="4" t="str">
        <f ca="1">IFERROR(IF($B536&lt;&gt;"",VLOOKUP(CT$421,TabelleK33BI,8,FALSE),""),"")</f>
        <v/>
      </c>
      <c r="CU536" s="4" t="str">
        <f ca="1">IFERROR(IF($B536&lt;&gt;"",VLOOKUP(CU$421,TabelleK33BI,8,FALSE),""),"")</f>
        <v/>
      </c>
      <c r="CV536" s="4" t="str">
        <f ca="1">IFERROR(IF($B536&lt;&gt;"",VLOOKUP(CV$421,TabelleK33BI,8,FALSE),""),"")</f>
        <v/>
      </c>
      <c r="CW536" s="4" t="str">
        <f ca="1">IFERROR(IF($B536&lt;&gt;"",VLOOKUP(CW$421,TabelleK33BI,8,FALSE),""),"")</f>
        <v/>
      </c>
      <c r="CX536" s="4" t="str">
        <f ca="1">IFERROR(IF($B536&lt;&gt;"",VLOOKUP(CX$421,TabelleK33BI,8,FALSE),""),"")</f>
        <v/>
      </c>
      <c r="CY536" s="4" t="str">
        <f ca="1">IFERROR(IF($B536&lt;&gt;"",VLOOKUP(CY$421,TabelleK33BI,8,FALSE),""),"")</f>
        <v/>
      </c>
      <c r="CZ536" s="4" t="str">
        <f ca="1">IFERROR(IF($B536&lt;&gt;"",VLOOKUP(CZ$421,TabelleK33BI,8,FALSE),""),"")</f>
        <v/>
      </c>
      <c r="DA536" s="4" t="str">
        <f ca="1">IFERROR(IF($B536&lt;&gt;"",VLOOKUP(DA$421,TabelleK33BI,8,FALSE),""),"")</f>
        <v/>
      </c>
      <c r="DB536" s="4" t="str">
        <f ca="1">IFERROR(IF($B536&lt;&gt;"",VLOOKUP(DB$421,TabelleK33BI,8,FALSE),""),"")</f>
        <v/>
      </c>
      <c r="DC536" s="4" t="str">
        <f ca="1">IFERROR(IF($B536&lt;&gt;"",VLOOKUP(DC$421,TabelleK33BI,8,FALSE),""),"")</f>
        <v/>
      </c>
      <c r="DD536" s="4" t="str">
        <f ca="1">IFERROR(IF($B536&lt;&gt;"",VLOOKUP(DD$421,TabelleK33BI,8,FALSE),""),"")</f>
        <v/>
      </c>
      <c r="DE536" s="4" t="str">
        <f ca="1">IFERROR(IF($B536&lt;&gt;"",VLOOKUP(DE$421,TabelleK33BI,8,FALSE),""),"")</f>
        <v/>
      </c>
      <c r="DF536" s="4" t="str">
        <f ca="1">IFERROR(IF($B536&lt;&gt;"",VLOOKUP(DF$421,TabelleK33BI,8,FALSE),""),"")</f>
        <v/>
      </c>
      <c r="DG536" s="4" t="str">
        <f ca="1">IFERROR(IF($B536&lt;&gt;"",VLOOKUP(DG$421,TabelleK33BI,8,FALSE),""),"")</f>
        <v/>
      </c>
      <c r="DH536" s="4" t="str">
        <f ca="1">IFERROR(IF($B536&lt;&gt;"",VLOOKUP(DH$421,TabelleK33BI,8,FALSE),""),"")</f>
        <v/>
      </c>
      <c r="DI536" s="4" t="str">
        <f ca="1">IFERROR(IF($B536&lt;&gt;"",VLOOKUP(DI$421,TabelleK33BI,8,FALSE),""),"")</f>
        <v/>
      </c>
      <c r="DJ536" s="4" t="str">
        <f ca="1">IFERROR(IF($B536&lt;&gt;"",VLOOKUP(DJ$421,TabelleK33BI,8,FALSE),""),"")</f>
        <v/>
      </c>
      <c r="DK536" s="4" t="str">
        <f ca="1">IFERROR(IF($B536&lt;&gt;"",VLOOKUP(DK$421,TabelleK33BI,8,FALSE),""),"")</f>
        <v/>
      </c>
      <c r="DL536" s="4" t="str">
        <f ca="1">IFERROR(IF($B536&lt;&gt;"",VLOOKUP(DL$421,TabelleK33BI,8,FALSE),""),"")</f>
        <v/>
      </c>
      <c r="DM536" s="4" t="str">
        <f ca="1">IFERROR(IF($B536&lt;&gt;"",VLOOKUP(DM$421,TabelleK33BI,8,FALSE),""),"")</f>
        <v/>
      </c>
      <c r="DN536" s="4" t="str">
        <f ca="1">IFERROR(IF($B536&lt;&gt;"",VLOOKUP(DN$421,TabelleK33BI,8,FALSE),""),"")</f>
        <v/>
      </c>
      <c r="DO536" s="4" t="str">
        <f ca="1">IFERROR(IF($B536&lt;&gt;"",VLOOKUP(DO$421,TabelleK33BI,8,FALSE),""),"")</f>
        <v/>
      </c>
      <c r="DP536" s="4" t="str">
        <f ca="1">IFERROR(IF($B536&lt;&gt;"",VLOOKUP(DP$421,TabelleK33BI,8,FALSE),""),"")</f>
        <v/>
      </c>
      <c r="DQ536" s="4" t="str">
        <f ca="1">IFERROR(IF($B536&lt;&gt;"",VLOOKUP(DQ$421,TabelleK33BI,8,FALSE),""),"")</f>
        <v/>
      </c>
      <c r="DR536" s="4" t="str">
        <f ca="1">IFERROR(IF($B536&lt;&gt;"",VLOOKUP(DR$421,TabelleK33BI,8,FALSE),""),"")</f>
        <v/>
      </c>
      <c r="DS536" s="4" t="str">
        <f ca="1">IFERROR(IF($B536&lt;&gt;"",VLOOKUP(DS$421,TabelleK33BI,8,FALSE),""),"")</f>
        <v/>
      </c>
      <c r="DT536" s="4" t="str">
        <f ca="1">IFERROR(IF($B536&lt;&gt;"",VLOOKUP(DT$421,TabelleK33BI,8,FALSE),""),"")</f>
        <v/>
      </c>
      <c r="DU536" s="4" t="str">
        <f ca="1">IFERROR(IF($B536&lt;&gt;"",VLOOKUP(DU$421,TabelleK33BI,8,FALSE),""),"")</f>
        <v/>
      </c>
      <c r="DV536" s="4" t="str">
        <f ca="1">IFERROR(IF($B536&lt;&gt;"",VLOOKUP(DV$421,TabelleK33BI,8,FALSE),""),"")</f>
        <v/>
      </c>
      <c r="DW536" s="4" t="str">
        <f ca="1">IFERROR(IF($B536&lt;&gt;"",VLOOKUP(DW$421,TabelleK33BI,8,FALSE),""),"")</f>
        <v/>
      </c>
      <c r="DX536" s="4" t="str">
        <f ca="1">IFERROR(IF($B536&lt;&gt;"",VLOOKUP(DX$421,TabelleK33BI,8,FALSE),""),"")</f>
        <v/>
      </c>
      <c r="DY536" s="4" t="str">
        <f ca="1">IFERROR(IF($B536&lt;&gt;"",VLOOKUP(DY$421,TabelleK33BI,8,FALSE),""),"")</f>
        <v/>
      </c>
      <c r="DZ536" s="4" t="str">
        <f ca="1">IFERROR(IF($B536&lt;&gt;"",VLOOKUP(DZ$421,TabelleK33BI,8,FALSE),""),"")</f>
        <v/>
      </c>
      <c r="EA536" s="4" t="str">
        <f ca="1">IFERROR(IF($B536&lt;&gt;"",VLOOKUP(EA$421,TabelleK33BI,8,FALSE),""),"")</f>
        <v/>
      </c>
      <c r="EB536" s="4" t="str">
        <f ca="1">IFERROR(IF($B536&lt;&gt;"",VLOOKUP(EB$421,TabelleK33BI,8,FALSE),""),"")</f>
        <v/>
      </c>
      <c r="EC536" s="4" t="str">
        <f ca="1">IFERROR(IF($B536&lt;&gt;"",VLOOKUP(EC$421,TabelleK33BI,8,FALSE),""),"")</f>
        <v/>
      </c>
      <c r="ED536" s="4" t="str">
        <f ca="1">IFERROR(IF($B536&lt;&gt;"",VLOOKUP(ED$421,TabelleK33BI,8,FALSE),""),"")</f>
        <v/>
      </c>
      <c r="EE536" s="4" t="str">
        <f ca="1">IFERROR(IF($B536&lt;&gt;"",VLOOKUP(EE$421,TabelleK33BI,8,FALSE),""),"")</f>
        <v/>
      </c>
      <c r="EF536" s="4" t="str">
        <f ca="1">IFERROR(IF($B536&lt;&gt;"",VLOOKUP(EF$421,TabelleK33BI,8,FALSE),""),"")</f>
        <v/>
      </c>
      <c r="EG536" s="4" t="str">
        <f ca="1">IFERROR(IF($B536&lt;&gt;"",VLOOKUP(EG$421,TabelleK33BI,8,FALSE),""),"")</f>
        <v/>
      </c>
      <c r="EH536" s="4" t="str">
        <f ca="1">IFERROR(IF($B536&lt;&gt;"",VLOOKUP(EH$421,TabelleK33BI,8,FALSE),""),"")</f>
        <v/>
      </c>
      <c r="EI536" s="4" t="str">
        <f ca="1">IFERROR(IF($B536&lt;&gt;"",VLOOKUP(EI$421,TabelleK33BI,8,FALSE),""),"")</f>
        <v/>
      </c>
      <c r="EJ536" s="4" t="str">
        <f ca="1">IFERROR(IF($B536&lt;&gt;"",VLOOKUP(EJ$421,TabelleK33BI,8,FALSE),""),"")</f>
        <v/>
      </c>
      <c r="EK536" s="4" t="str">
        <f ca="1">IFERROR(IF($B536&lt;&gt;"",VLOOKUP(EK$421,TabelleK33BI,8,FALSE),""),"")</f>
        <v/>
      </c>
      <c r="EL536" s="4" t="str">
        <f ca="1">IFERROR(IF($B536&lt;&gt;"",VLOOKUP(EL$421,TabelleK33BI,8,FALSE),""),"")</f>
        <v/>
      </c>
      <c r="EM536" s="4" t="str">
        <f ca="1">IFERROR(IF($B536&lt;&gt;"",VLOOKUP(EM$421,TabelleK33BI,8,FALSE),""),"")</f>
        <v/>
      </c>
      <c r="EN536" s="4" t="str">
        <f ca="1">IFERROR(IF($B536&lt;&gt;"",VLOOKUP(EN$421,TabelleK33BI,8,FALSE),""),"")</f>
        <v/>
      </c>
      <c r="EO536" s="4" t="str">
        <f ca="1">IFERROR(IF($B536&lt;&gt;"",VLOOKUP(EO$421,TabelleK33BI,8,FALSE),""),"")</f>
        <v/>
      </c>
      <c r="EP536" s="4" t="str">
        <f ca="1">IFERROR(IF($B536&lt;&gt;"",VLOOKUP(EP$421,TabelleK33BI,8,FALSE),""),"")</f>
        <v/>
      </c>
      <c r="EQ536" s="4" t="str">
        <f ca="1">IFERROR(IF($B536&lt;&gt;"",VLOOKUP(EQ$421,TabelleK33BI,8,FALSE),""),"")</f>
        <v/>
      </c>
      <c r="ER536" s="4" t="str">
        <f ca="1">IFERROR(IF($B536&lt;&gt;"",VLOOKUP(ER$421,TabelleK33BI,8,FALSE),""),"")</f>
        <v/>
      </c>
      <c r="ES536" s="4" t="str">
        <f ca="1">IFERROR(IF($B536&lt;&gt;"",VLOOKUP(ES$421,TabelleK33BI,8,FALSE),""),"")</f>
        <v/>
      </c>
      <c r="ET536" s="4" t="str">
        <f ca="1">IFERROR(IF($B536&lt;&gt;"",VLOOKUP(ET$421,TabelleK33BI,8,FALSE),""),"")</f>
        <v/>
      </c>
      <c r="EU536" s="4" t="str">
        <f ca="1">IFERROR(IF($B536&lt;&gt;"",VLOOKUP(EU$421,TabelleK33BI,8,FALSE),""),"")</f>
        <v/>
      </c>
      <c r="EV536" s="4" t="str">
        <f ca="1">IFERROR(IF($B536&lt;&gt;"",VLOOKUP(EV$421,TabelleK33BI,8,FALSE),""),"")</f>
        <v/>
      </c>
      <c r="EW536" s="4" t="str">
        <f ca="1">IFERROR(IF($B536&lt;&gt;"",VLOOKUP(EW$421,TabelleK33BI,8,FALSE),""),"")</f>
        <v/>
      </c>
      <c r="EX536" s="4" t="str">
        <f ca="1">IFERROR(IF($B536&lt;&gt;"",VLOOKUP(EX$421,TabelleK33BI,8,FALSE),""),"")</f>
        <v/>
      </c>
      <c r="EY536" s="4" t="str">
        <f ca="1">IFERROR(IF($B536&lt;&gt;"",VLOOKUP(EY$421,TabelleK33BI,8,FALSE),""),"")</f>
        <v/>
      </c>
      <c r="EZ536" s="4" t="str">
        <f ca="1">IFERROR(IF($B536&lt;&gt;"",VLOOKUP(EZ$421,TabelleK33BI,8,FALSE),""),"")</f>
        <v/>
      </c>
      <c r="FA536" s="4" t="str">
        <f ca="1">IFERROR(IF($B536&lt;&gt;"",VLOOKUP(FA$421,TabelleK33BI,8,FALSE),""),"")</f>
        <v/>
      </c>
      <c r="FB536" s="4" t="str">
        <f ca="1">IFERROR(IF($B536&lt;&gt;"",VLOOKUP(FB$421,TabelleK33BI,8,FALSE),""),"")</f>
        <v/>
      </c>
      <c r="FC536" s="4" t="str">
        <f ca="1">IFERROR(IF($B536&lt;&gt;"",VLOOKUP(FC$421,TabelleK33BI,8,FALSE),""),"")</f>
        <v/>
      </c>
      <c r="FD536" s="4" t="str">
        <f ca="1">IFERROR(IF($B536&lt;&gt;"",VLOOKUP(FD$421,TabelleK33BI,8,FALSE),""),"")</f>
        <v/>
      </c>
      <c r="FE536" s="4" t="str">
        <f ca="1">IFERROR(IF($B536&lt;&gt;"",VLOOKUP(FE$421,TabelleK33BI,8,FALSE),""),"")</f>
        <v/>
      </c>
      <c r="FF536" s="4" t="str">
        <f ca="1">IFERROR(IF($B536&lt;&gt;"",VLOOKUP(FF$421,TabelleK33BI,8,FALSE),""),"")</f>
        <v/>
      </c>
      <c r="FG536" s="4" t="str">
        <f ca="1">IFERROR(IF($B536&lt;&gt;"",VLOOKUP(FG$421,TabelleK33BI,8,FALSE),""),"")</f>
        <v/>
      </c>
      <c r="FH536" s="4" t="str">
        <f ca="1">IFERROR(IF($B536&lt;&gt;"",VLOOKUP(FH$421,TabelleK33BI,8,FALSE),""),"")</f>
        <v/>
      </c>
      <c r="FI536" s="4" t="str">
        <f ca="1">IFERROR(IF($B536&lt;&gt;"",VLOOKUP(FI$421,TabelleK33BI,8,FALSE),""),"")</f>
        <v/>
      </c>
      <c r="FJ536" s="4" t="str">
        <f ca="1">IFERROR(IF($B536&lt;&gt;"",VLOOKUP(FJ$421,TabelleK33BI,8,FALSE),""),"")</f>
        <v/>
      </c>
      <c r="FK536" s="4" t="str">
        <f ca="1">IFERROR(IF($B536&lt;&gt;"",VLOOKUP(FK$421,TabelleK33BI,8,FALSE),""),"")</f>
        <v/>
      </c>
      <c r="FL536" s="4" t="str">
        <f ca="1">IFERROR(IF($B536&lt;&gt;"",VLOOKUP(FL$421,TabelleK33BI,8,FALSE),""),"")</f>
        <v/>
      </c>
      <c r="FM536" s="4" t="str">
        <f ca="1">IFERROR(IF($B536&lt;&gt;"",VLOOKUP(FM$421,TabelleK33BI,8,FALSE),""),"")</f>
        <v/>
      </c>
      <c r="FN536" s="4" t="str">
        <f ca="1">IFERROR(IF($B536&lt;&gt;"",VLOOKUP(FN$421,TabelleK33BI,8,FALSE),""),"")</f>
        <v/>
      </c>
      <c r="FO536" s="4" t="str">
        <f ca="1">IFERROR(IF($B536&lt;&gt;"",VLOOKUP(FO$421,TabelleK33BI,8,FALSE),""),"")</f>
        <v/>
      </c>
      <c r="FP536" s="4" t="str">
        <f ca="1">IFERROR(IF($B536&lt;&gt;"",VLOOKUP(FP$421,TabelleK33BI,8,FALSE),""),"")</f>
        <v/>
      </c>
      <c r="FQ536" s="4" t="str">
        <f ca="1">IFERROR(IF($B536&lt;&gt;"",VLOOKUP(FQ$421,TabelleK33BI,8,FALSE),""),"")</f>
        <v/>
      </c>
      <c r="FR536" s="4" t="str">
        <f ca="1">IFERROR(IF($B536&lt;&gt;"",VLOOKUP(FR$421,TabelleK33BI,8,FALSE),""),"")</f>
        <v/>
      </c>
      <c r="FS536" s="4" t="str">
        <f ca="1">IFERROR(IF($B536&lt;&gt;"",VLOOKUP(FS$421,TabelleK33BI,8,FALSE),""),"")</f>
        <v/>
      </c>
      <c r="FT536" s="4" t="str">
        <f ca="1">IFERROR(IF($B536&lt;&gt;"",VLOOKUP(FT$421,TabelleK33BI,8,FALSE),""),"")</f>
        <v/>
      </c>
      <c r="FU536" s="4" t="str">
        <f ca="1">IFERROR(IF($B536&lt;&gt;"",VLOOKUP(FU$421,TabelleK33BI,8,FALSE),""),"")</f>
        <v/>
      </c>
      <c r="FV536" s="4" t="str">
        <f ca="1">IFERROR(IF($B536&lt;&gt;"",VLOOKUP(FV$421,TabelleK33BI,8,FALSE),""),"")</f>
        <v/>
      </c>
      <c r="FW536" s="4" t="str">
        <f ca="1">IFERROR(IF($B536&lt;&gt;"",VLOOKUP(FW$421,TabelleK33BI,8,FALSE),""),"")</f>
        <v/>
      </c>
      <c r="FX536" s="4" t="str">
        <f ca="1">IFERROR(IF($B536&lt;&gt;"",VLOOKUP(FX$421,TabelleK33BI,8,FALSE),""),"")</f>
        <v/>
      </c>
      <c r="FY536" s="4" t="str">
        <f ca="1">IFERROR(IF($B536&lt;&gt;"",VLOOKUP(FY$421,TabelleK33BI,8,FALSE),""),"")</f>
        <v/>
      </c>
      <c r="FZ536" s="4" t="str">
        <f ca="1">IFERROR(IF($B536&lt;&gt;"",VLOOKUP(FZ$421,TabelleK33BI,8,FALSE),""),"")</f>
        <v/>
      </c>
      <c r="GA536" s="4" t="str">
        <f ca="1">IFERROR(IF($B536&lt;&gt;"",VLOOKUP(GA$421,TabelleK33BI,8,FALSE),""),"")</f>
        <v/>
      </c>
      <c r="GB536" s="4" t="str">
        <f ca="1">IFERROR(IF($B536&lt;&gt;"",VLOOKUP(GB$421,TabelleK33BI,8,FALSE),""),"")</f>
        <v/>
      </c>
      <c r="GC536" s="4" t="str">
        <f ca="1">IFERROR(IF($B536&lt;&gt;"",VLOOKUP(GC$421,TabelleK33BI,8,FALSE),""),"")</f>
        <v/>
      </c>
      <c r="GD536" s="4" t="str">
        <f ca="1">IFERROR(IF($B536&lt;&gt;"",VLOOKUP(GD$421,TabelleK33BI,8,FALSE),""),"")</f>
        <v/>
      </c>
      <c r="GE536" s="4" t="str">
        <f ca="1">IFERROR(IF($B536&lt;&gt;"",VLOOKUP(GE$421,TabelleK33BI,8,FALSE),""),"")</f>
        <v/>
      </c>
      <c r="GF536" s="4" t="str">
        <f ca="1">IFERROR(IF($B536&lt;&gt;"",VLOOKUP(GF$421,TabelleK33BI,8,FALSE),""),"")</f>
        <v/>
      </c>
      <c r="GG536" s="4" t="str">
        <f ca="1">IFERROR(IF($B536&lt;&gt;"",VLOOKUP(GG$421,TabelleK33BI,8,FALSE),""),"")</f>
        <v/>
      </c>
      <c r="GH536" s="4" t="str">
        <f ca="1">IFERROR(IF($B536&lt;&gt;"",VLOOKUP(GH$421,TabelleK33BI,8,FALSE),""),"")</f>
        <v/>
      </c>
      <c r="GI536" s="4" t="str">
        <f ca="1">IFERROR(IF($B536&lt;&gt;"",VLOOKUP(GI$421,TabelleK33BI,8,FALSE),""),"")</f>
        <v/>
      </c>
      <c r="GJ536" s="4" t="str">
        <f ca="1">IFERROR(IF($B536&lt;&gt;"",VLOOKUP(GJ$421,TabelleK33BI,8,FALSE),""),"")</f>
        <v/>
      </c>
      <c r="GK536" s="4" t="str">
        <f ca="1">IFERROR(IF($B536&lt;&gt;"",VLOOKUP(GK$421,TabelleK33BI,8,FALSE),""),"")</f>
        <v/>
      </c>
      <c r="GL536" s="4" t="str">
        <f ca="1">IFERROR(IF($B536&lt;&gt;"",VLOOKUP(GL$421,TabelleK33BI,8,FALSE),""),"")</f>
        <v/>
      </c>
      <c r="GM536" s="4" t="str">
        <f ca="1">IFERROR(IF($B536&lt;&gt;"",VLOOKUP(GM$421,TabelleK33BI,8,FALSE),""),"")</f>
        <v/>
      </c>
      <c r="GN536" s="4" t="str">
        <f ca="1">IFERROR(IF($B536&lt;&gt;"",VLOOKUP(GN$421,TabelleK33BI,8,FALSE),""),"")</f>
        <v/>
      </c>
      <c r="GO536" s="4" t="str">
        <f ca="1">IFERROR(IF($B536&lt;&gt;"",VLOOKUP(GO$421,TabelleK33BI,8,FALSE),""),"")</f>
        <v/>
      </c>
      <c r="GP536" s="4" t="str">
        <f ca="1">IFERROR(IF($B536&lt;&gt;"",VLOOKUP(GP$421,TabelleK33BI,8,FALSE),""),"")</f>
        <v/>
      </c>
      <c r="GQ536" s="4" t="str">
        <f ca="1">IFERROR(IF($B536&lt;&gt;"",VLOOKUP(GQ$421,TabelleK33BI,8,FALSE),""),"")</f>
        <v/>
      </c>
      <c r="GR536" s="4" t="str">
        <f ca="1">IFERROR(IF($B536&lt;&gt;"",VLOOKUP(GR$421,TabelleK33BI,8,FALSE),""),"")</f>
        <v/>
      </c>
      <c r="GS536" s="4" t="str">
        <f ca="1">IFERROR(IF($B536&lt;&gt;"",VLOOKUP(GS$421,TabelleK33BI,8,FALSE),""),"")</f>
        <v/>
      </c>
      <c r="GT536" s="4" t="str">
        <f ca="1">IFERROR(IF($B536&lt;&gt;"",VLOOKUP(GT$421,TabelleK33BI,8,FALSE),""),"")</f>
        <v/>
      </c>
      <c r="GU536" s="4" t="str">
        <f ca="1">IFERROR(IF($B536&lt;&gt;"",VLOOKUP(GU$421,TabelleK33BI,8,FALSE),""),"")</f>
        <v/>
      </c>
      <c r="GV536" s="4" t="str">
        <f ca="1">IFERROR(IF($B536&lt;&gt;"",VLOOKUP(GV$421,TabelleK33BI,8,FALSE),""),"")</f>
        <v/>
      </c>
      <c r="GW536" s="4" t="str">
        <f ca="1">IFERROR(IF($B536&lt;&gt;"",VLOOKUP(GW$421,TabelleK33BI,8,FALSE),""),"")</f>
        <v/>
      </c>
      <c r="GX536" s="4" t="str">
        <f ca="1">IFERROR(IF($B536&lt;&gt;"",VLOOKUP(GX$421,TabelleK33BI,8,FALSE),""),"")</f>
        <v/>
      </c>
      <c r="GY536" s="4" t="str">
        <f ca="1">IFERROR(IF($B536&lt;&gt;"",VLOOKUP(GY$421,TabelleK33BI,8,FALSE),""),"")</f>
        <v/>
      </c>
      <c r="GZ536" s="4" t="str">
        <f ca="1">IFERROR(IF($B536&lt;&gt;"",VLOOKUP(GZ$421,TabelleK33BI,8,FALSE),""),"")</f>
        <v/>
      </c>
      <c r="HA536" s="4" t="str">
        <f ca="1">IFERROR(IF($B536&lt;&gt;"",VLOOKUP(HA$421,TabelleK33BI,8,FALSE),""),"")</f>
        <v/>
      </c>
      <c r="HB536" s="4" t="str">
        <f ca="1">IFERROR(IF($B536&lt;&gt;"",VLOOKUP(HB$421,TabelleK33BI,8,FALSE),""),"")</f>
        <v/>
      </c>
      <c r="HC536" s="4" t="str">
        <f ca="1">IFERROR(IF($B536&lt;&gt;"",VLOOKUP(HC$421,TabelleK33BI,8,FALSE),""),"")</f>
        <v/>
      </c>
      <c r="HD536" s="4" t="str">
        <f ca="1">IFERROR(IF($B536&lt;&gt;"",VLOOKUP(HD$421,TabelleK33BI,8,FALSE),""),"")</f>
        <v/>
      </c>
      <c r="HE536" s="4" t="str">
        <f ca="1">IFERROR(IF($B536&lt;&gt;"",VLOOKUP(HE$421,TabelleK33BI,8,FALSE),""),"")</f>
        <v/>
      </c>
      <c r="HF536" s="4" t="str">
        <f ca="1">IFERROR(IF($B536&lt;&gt;"",VLOOKUP(HF$421,TabelleK33BI,8,FALSE),""),"")</f>
        <v/>
      </c>
      <c r="HG536" s="4" t="str">
        <f ca="1">IFERROR(IF($B536&lt;&gt;"",VLOOKUP(HG$421,TabelleK33BI,8,FALSE),""),"")</f>
        <v/>
      </c>
      <c r="HH536" s="4" t="str">
        <f ca="1">IFERROR(IF($B536&lt;&gt;"",VLOOKUP(HH$421,TabelleK33BI,8,FALSE),""),"")</f>
        <v/>
      </c>
      <c r="HI536" s="4" t="str">
        <f ca="1">IFERROR(IF($B536&lt;&gt;"",VLOOKUP(HI$421,TabelleK33BI,8,FALSE),""),"")</f>
        <v/>
      </c>
      <c r="HJ536" s="4" t="str">
        <f ca="1">IFERROR(IF($B536&lt;&gt;"",VLOOKUP(HJ$421,TabelleK33BI,8,FALSE),""),"")</f>
        <v/>
      </c>
      <c r="HK536" s="4" t="str">
        <f ca="1">IFERROR(IF($B536&lt;&gt;"",VLOOKUP(HK$421,TabelleK33BI,8,FALSE),""),"")</f>
        <v/>
      </c>
      <c r="HL536" s="4" t="str">
        <f ca="1">IFERROR(IF($B536&lt;&gt;"",VLOOKUP(HL$421,TabelleK33BI,8,FALSE),""),"")</f>
        <v/>
      </c>
      <c r="HM536" s="4" t="str">
        <f ca="1">IFERROR(IF($B536&lt;&gt;"",VLOOKUP(HM$421,TabelleK33BI,8,FALSE),""),"")</f>
        <v/>
      </c>
      <c r="HN536" s="4" t="str">
        <f ca="1">IFERROR(IF($B536&lt;&gt;"",VLOOKUP(HN$421,TabelleK33BI,8,FALSE),""),"")</f>
        <v/>
      </c>
      <c r="HO536" s="4" t="str">
        <f ca="1">IFERROR(IF($B536&lt;&gt;"",VLOOKUP(HO$421,TabelleK33BI,8,FALSE),""),"")</f>
        <v/>
      </c>
      <c r="HP536" s="4" t="str">
        <f ca="1">IFERROR(IF($B536&lt;&gt;"",VLOOKUP(HP$421,TabelleK33BI,8,FALSE),""),"")</f>
        <v/>
      </c>
      <c r="HQ536" s="4" t="str">
        <f ca="1">IFERROR(IF($B536&lt;&gt;"",VLOOKUP(HQ$421,TabelleK33BI,8,FALSE),""),"")</f>
        <v/>
      </c>
      <c r="HR536" s="4" t="str">
        <f ca="1">IFERROR(IF($B536&lt;&gt;"",VLOOKUP(HR$421,TabelleK33BI,8,FALSE),""),"")</f>
        <v/>
      </c>
      <c r="HS536" s="4" t="str">
        <f ca="1">IFERROR(IF($B536&lt;&gt;"",VLOOKUP(HS$421,TabelleK33BI,8,FALSE),""),"")</f>
        <v/>
      </c>
      <c r="HT536" s="4" t="str">
        <f ca="1">IFERROR(IF($B536&lt;&gt;"",VLOOKUP(HT$421,TabelleK33BI,8,FALSE),""),"")</f>
        <v/>
      </c>
      <c r="HU536" s="4" t="str">
        <f ca="1">IFERROR(IF($B536&lt;&gt;"",VLOOKUP(HU$421,TabelleK33BI,8,FALSE),""),"")</f>
        <v/>
      </c>
      <c r="HV536" s="4" t="str">
        <f ca="1">IFERROR(IF($B536&lt;&gt;"",VLOOKUP(HV$421,TabelleK33BI,8,FALSE),""),"")</f>
        <v/>
      </c>
      <c r="HW536" s="4" t="str">
        <f ca="1">IFERROR(IF($B536&lt;&gt;"",VLOOKUP(HW$421,TabelleK33BI,8,FALSE),""),"")</f>
        <v/>
      </c>
      <c r="HX536" s="4" t="str">
        <f ca="1">IFERROR(IF($B536&lt;&gt;"",VLOOKUP(HX$421,TabelleK33BI,8,FALSE),""),"")</f>
        <v/>
      </c>
      <c r="HY536" s="4" t="str">
        <f ca="1">IFERROR(IF($B536&lt;&gt;"",VLOOKUP(HY$421,TabelleK33BI,8,FALSE),""),"")</f>
        <v/>
      </c>
      <c r="HZ536" s="4" t="str">
        <f ca="1">IFERROR(IF($B536&lt;&gt;"",VLOOKUP(HZ$421,TabelleK33BI,8,FALSE),""),"")</f>
        <v/>
      </c>
      <c r="IA536" s="4" t="str">
        <f ca="1">IFERROR(IF($B536&lt;&gt;"",VLOOKUP(IA$421,TabelleK33BI,8,FALSE),""),"")</f>
        <v/>
      </c>
      <c r="IB536" s="4" t="str">
        <f ca="1">IFERROR(IF($B536&lt;&gt;"",VLOOKUP(IB$421,TabelleK33BI,8,FALSE),""),"")</f>
        <v/>
      </c>
      <c r="IC536" s="4" t="str">
        <f ca="1">IFERROR(IF($B536&lt;&gt;"",VLOOKUP(IC$421,TabelleK33BI,8,FALSE),""),"")</f>
        <v/>
      </c>
      <c r="ID536" s="4" t="str">
        <f ca="1">IFERROR(IF($B536&lt;&gt;"",VLOOKUP(ID$421,TabelleK33BI,8,FALSE),""),"")</f>
        <v/>
      </c>
      <c r="IE536" s="4" t="str">
        <f ca="1">IFERROR(IF($B536&lt;&gt;"",VLOOKUP(IE$421,TabelleK33BI,8,FALSE),""),"")</f>
        <v/>
      </c>
      <c r="IF536" s="4" t="str">
        <f ca="1">IFERROR(IF($B536&lt;&gt;"",VLOOKUP(IF$421,TabelleK33BI,8,FALSE),""),"")</f>
        <v/>
      </c>
      <c r="IG536" s="4" t="str">
        <f ca="1">IFERROR(IF($B536&lt;&gt;"",VLOOKUP(IG$421,TabelleK33BI,8,FALSE),""),"")</f>
        <v/>
      </c>
      <c r="IH536" s="4" t="str">
        <f ca="1">IFERROR(IF($B536&lt;&gt;"",VLOOKUP(IH$421,TabelleK33BI,8,FALSE),""),"")</f>
        <v/>
      </c>
      <c r="II536" s="4" t="str">
        <f ca="1">IFERROR(IF($B536&lt;&gt;"",VLOOKUP(II$421,TabelleK33BI,8,FALSE),""),"")</f>
        <v/>
      </c>
      <c r="IJ536" s="4" t="str">
        <f ca="1">IFERROR(IF($B536&lt;&gt;"",VLOOKUP(IJ$421,TabelleK33BI,8,FALSE),""),"")</f>
        <v/>
      </c>
      <c r="IK536" s="4" t="str">
        <f ca="1">IFERROR(IF($B536&lt;&gt;"",VLOOKUP(IK$421,TabelleK33BI,8,FALSE),""),"")</f>
        <v/>
      </c>
      <c r="IL536" s="4" t="str">
        <f ca="1">IFERROR(IF($B536&lt;&gt;"",VLOOKUP(IL$421,TabelleK33BI,8,FALSE),""),"")</f>
        <v/>
      </c>
      <c r="IM536" s="4" t="str">
        <f ca="1">IFERROR(IF($B536&lt;&gt;"",VLOOKUP(IM$421,TabelleK33BI,8,FALSE),""),"")</f>
        <v/>
      </c>
      <c r="IN536" s="4" t="str">
        <f ca="1">IFERROR(IF($B536&lt;&gt;"",VLOOKUP(IN$421,TabelleK33BI,8,FALSE),""),"")</f>
        <v/>
      </c>
      <c r="IO536" s="4" t="str">
        <f ca="1">IFERROR(IF($B536&lt;&gt;"",VLOOKUP(IO$421,TabelleK33BI,8,FALSE),""),"")</f>
        <v/>
      </c>
      <c r="IP536" s="4" t="str">
        <f ca="1">IFERROR(IF($B536&lt;&gt;"",VLOOKUP(IP$421,TabelleK33BI,8,FALSE),""),"")</f>
        <v/>
      </c>
      <c r="IQ536" s="4" t="str">
        <f ca="1">IFERROR(IF($B536&lt;&gt;"",VLOOKUP(IQ$421,TabelleK33BI,8,FALSE),""),"")</f>
        <v/>
      </c>
      <c r="IR536" s="4" t="str">
        <f ca="1">IFERROR(IF($B536&lt;&gt;"",VLOOKUP(IR$421,TabelleK33BI,8,FALSE),""),"")</f>
        <v/>
      </c>
      <c r="IS536" s="4" t="str">
        <f ca="1">IFERROR(IF($B536&lt;&gt;"",VLOOKUP(IS$421,TabelleK33BI,8,FALSE),""),"")</f>
        <v/>
      </c>
      <c r="IT536" s="4" t="str">
        <f ca="1">IFERROR(IF($B536&lt;&gt;"",VLOOKUP(IT$421,TabelleK33BI,8,FALSE),""),"")</f>
        <v/>
      </c>
      <c r="IU536" s="4" t="str">
        <f ca="1">IFERROR(IF($B536&lt;&gt;"",VLOOKUP(IU$421,TabelleK33BI,8,FALSE),""),"")</f>
        <v/>
      </c>
      <c r="IV536" s="4" t="str">
        <f ca="1">IFERROR(IF($B536&lt;&gt;"",VLOOKUP(IV$421,TabelleK33BI,8,FALSE),""),"")</f>
        <v/>
      </c>
      <c r="IW536" s="4" t="str">
        <f ca="1">IFERROR(IF($B536&lt;&gt;"",VLOOKUP(IW$421,TabelleK33BI,8,FALSE),""),"")</f>
        <v/>
      </c>
      <c r="IX536" s="4" t="str">
        <f ca="1">IFERROR(IF($B536&lt;&gt;"",VLOOKUP(IX$421,TabelleK33BI,8,FALSE),""),"")</f>
        <v/>
      </c>
      <c r="IY536" s="4" t="str">
        <f ca="1">IFERROR(IF($B536&lt;&gt;"",VLOOKUP(IY$421,TabelleK33BI,8,FALSE),""),"")</f>
        <v/>
      </c>
      <c r="IZ536" s="4" t="str">
        <f ca="1">IFERROR(IF($B536&lt;&gt;"",VLOOKUP(IZ$421,TabelleK33BI,8,FALSE),""),"")</f>
        <v/>
      </c>
      <c r="JA536" s="4" t="str">
        <f ca="1">IFERROR(IF($B536&lt;&gt;"",VLOOKUP(JA$421,TabelleK33BI,8,FALSE),""),"")</f>
        <v/>
      </c>
      <c r="JB536" s="4" t="str">
        <f ca="1">IFERROR(IF($B536&lt;&gt;"",VLOOKUP(JB$421,TabelleK33BI,8,FALSE),""),"")</f>
        <v/>
      </c>
      <c r="JC536" s="4" t="str">
        <f ca="1">IFERROR(IF($B536&lt;&gt;"",VLOOKUP(JC$421,TabelleK33BI,8,FALSE),""),"")</f>
        <v/>
      </c>
      <c r="JD536" s="4" t="str">
        <f ca="1">IFERROR(IF($B536&lt;&gt;"",VLOOKUP(JD$421,TabelleK33BI,8,FALSE),""),"")</f>
        <v/>
      </c>
      <c r="JE536" s="4" t="str">
        <f ca="1">IFERROR(IF($B536&lt;&gt;"",VLOOKUP(JE$421,TabelleK33BI,8,FALSE),""),"")</f>
        <v/>
      </c>
      <c r="JF536" s="4" t="str">
        <f ca="1">IFERROR(IF($B536&lt;&gt;"",VLOOKUP(JF$421,TabelleK33BI,8,FALSE),""),"")</f>
        <v/>
      </c>
      <c r="JG536" s="4" t="str">
        <f ca="1">IFERROR(IF($B536&lt;&gt;"",VLOOKUP(JG$421,TabelleK33BI,8,FALSE),""),"")</f>
        <v/>
      </c>
      <c r="JH536" s="4" t="str">
        <f ca="1">IFERROR(IF($B536&lt;&gt;"",VLOOKUP(JH$421,TabelleK33BI,8,FALSE),""),"")</f>
        <v/>
      </c>
      <c r="JI536" s="4" t="str">
        <f ca="1">IFERROR(IF($B536&lt;&gt;"",VLOOKUP(JI$421,TabelleK33BI,8,FALSE),""),"")</f>
        <v/>
      </c>
      <c r="JJ536" s="4" t="str">
        <f ca="1">IFERROR(IF($B536&lt;&gt;"",VLOOKUP(JJ$421,TabelleK33BI,8,FALSE),""),"")</f>
        <v/>
      </c>
      <c r="JK536" s="4" t="str">
        <f ca="1">IFERROR(IF($B536&lt;&gt;"",VLOOKUP(JK$421,TabelleK33BI,8,FALSE),""),"")</f>
        <v/>
      </c>
      <c r="JL536" s="4" t="str">
        <f ca="1">IFERROR(IF($B536&lt;&gt;"",VLOOKUP(JL$421,TabelleK33BI,8,FALSE),""),"")</f>
        <v/>
      </c>
      <c r="JM536" s="4" t="str">
        <f ca="1">IFERROR(IF($B536&lt;&gt;"",VLOOKUP(JM$421,TabelleK33BI,8,FALSE),""),"")</f>
        <v/>
      </c>
      <c r="JN536" s="4" t="str">
        <f ca="1">IFERROR(IF($B536&lt;&gt;"",VLOOKUP(JN$421,TabelleK33BI,8,FALSE),""),"")</f>
        <v/>
      </c>
      <c r="JO536" s="4" t="str">
        <f ca="1">IFERROR(IF($B536&lt;&gt;"",VLOOKUP(JO$421,TabelleK33BI,8,FALSE),""),"")</f>
        <v/>
      </c>
      <c r="JP536" s="4" t="str">
        <f ca="1">IFERROR(IF($B536&lt;&gt;"",VLOOKUP(JP$421,TabelleK33BI,8,FALSE),""),"")</f>
        <v/>
      </c>
      <c r="JQ536" s="4" t="str">
        <f ca="1">IFERROR(IF($B536&lt;&gt;"",VLOOKUP(JQ$421,TabelleK33BI,8,FALSE),""),"")</f>
        <v/>
      </c>
      <c r="JR536" s="4" t="str">
        <f ca="1">IFERROR(IF($B536&lt;&gt;"",VLOOKUP(JR$421,TabelleK33BI,8,FALSE),""),"")</f>
        <v/>
      </c>
      <c r="JS536" s="4" t="str">
        <f ca="1">IFERROR(IF($B536&lt;&gt;"",VLOOKUP(JS$421,TabelleK33BI,8,FALSE),""),"")</f>
        <v/>
      </c>
      <c r="JT536" s="4" t="str">
        <f ca="1">IFERROR(IF($B536&lt;&gt;"",VLOOKUP(JT$421,TabelleK33BI,8,FALSE),""),"")</f>
        <v/>
      </c>
      <c r="JU536" s="4" t="str">
        <f ca="1">IFERROR(IF($B536&lt;&gt;"",VLOOKUP(JU$421,TabelleK33BI,8,FALSE),""),"")</f>
        <v/>
      </c>
      <c r="JV536" s="4" t="str">
        <f ca="1">IFERROR(IF($B536&lt;&gt;"",VLOOKUP(JV$421,TabelleK33BI,8,FALSE),""),"")</f>
        <v/>
      </c>
      <c r="JW536" s="4" t="str">
        <f ca="1">IFERROR(IF($B536&lt;&gt;"",VLOOKUP(JW$421,TabelleK33BI,8,FALSE),""),"")</f>
        <v/>
      </c>
      <c r="JX536" s="4" t="str">
        <f ca="1">IFERROR(IF($B536&lt;&gt;"",VLOOKUP(JX$421,TabelleK33BI,8,FALSE),""),"")</f>
        <v/>
      </c>
      <c r="JY536" s="4" t="str">
        <f ca="1">IFERROR(IF($B536&lt;&gt;"",VLOOKUP(JY$421,TabelleK33BI,8,FALSE),""),"")</f>
        <v/>
      </c>
      <c r="JZ536" s="4" t="str">
        <f ca="1">IFERROR(IF($B536&lt;&gt;"",VLOOKUP(JZ$421,TabelleK33BI,8,FALSE),""),"")</f>
        <v/>
      </c>
      <c r="KA536" s="4" t="str">
        <f ca="1">IFERROR(IF($B536&lt;&gt;"",VLOOKUP(KA$421,TabelleK33BI,8,FALSE),""),"")</f>
        <v/>
      </c>
      <c r="KB536" s="4" t="str">
        <f ca="1">IFERROR(IF($B536&lt;&gt;"",VLOOKUP(KB$421,TabelleK33BI,8,FALSE),""),"")</f>
        <v/>
      </c>
      <c r="KC536" s="4" t="str">
        <f ca="1">IFERROR(IF($B536&lt;&gt;"",VLOOKUP(KC$421,TabelleK33BI,8,FALSE),""),"")</f>
        <v/>
      </c>
      <c r="KD536" s="4" t="str">
        <f ca="1">IFERROR(IF($B536&lt;&gt;"",VLOOKUP(KD$421,TabelleK33BI,8,FALSE),""),"")</f>
        <v/>
      </c>
      <c r="KE536" s="4" t="str">
        <f ca="1">IFERROR(IF($B536&lt;&gt;"",VLOOKUP(KE$421,TabelleK33BI,8,FALSE),""),"")</f>
        <v/>
      </c>
      <c r="KF536" s="4" t="str">
        <f ca="1">IFERROR(IF($B536&lt;&gt;"",VLOOKUP(KF$421,TabelleK33BI,8,FALSE),""),"")</f>
        <v/>
      </c>
      <c r="KG536" s="4" t="str">
        <f ca="1">IFERROR(IF($B536&lt;&gt;"",VLOOKUP(KG$421,TabelleK33BI,8,FALSE),""),"")</f>
        <v/>
      </c>
      <c r="KH536" s="4" t="str">
        <f ca="1">IFERROR(IF($B536&lt;&gt;"",VLOOKUP(KH$421,TabelleK33BI,8,FALSE),""),"")</f>
        <v/>
      </c>
      <c r="KI536" s="4" t="str">
        <f ca="1">IFERROR(IF($B536&lt;&gt;"",VLOOKUP(KI$421,TabelleK33BI,8,FALSE),""),"")</f>
        <v/>
      </c>
      <c r="KJ536" s="4" t="str">
        <f ca="1">IFERROR(IF($B536&lt;&gt;"",VLOOKUP(KJ$421,TabelleK33BI,8,FALSE),""),"")</f>
        <v/>
      </c>
      <c r="KK536" s="4" t="str">
        <f ca="1">IFERROR(IF($B536&lt;&gt;"",VLOOKUP(KK$421,TabelleK33BI,8,FALSE),""),"")</f>
        <v/>
      </c>
      <c r="KL536" s="4" t="str">
        <f ca="1">IFERROR(IF($B536&lt;&gt;"",VLOOKUP(KL$421,TabelleK33BI,8,FALSE),""),"")</f>
        <v/>
      </c>
      <c r="KM536" s="4" t="str">
        <f ca="1">IFERROR(IF($B536&lt;&gt;"",VLOOKUP(KM$421,TabelleK33BI,8,FALSE),""),"")</f>
        <v/>
      </c>
      <c r="KN536" s="4" t="str">
        <f ca="1">IFERROR(IF($B536&lt;&gt;"",VLOOKUP(KN$421,TabelleK33BI,8,FALSE),""),"")</f>
        <v/>
      </c>
      <c r="KO536" s="4" t="str">
        <f ca="1">IFERROR(IF($B536&lt;&gt;"",VLOOKUP(KO$421,TabelleK33BI,8,FALSE),""),"")</f>
        <v/>
      </c>
      <c r="KP536" s="4" t="str">
        <f ca="1">IFERROR(IF($B536&lt;&gt;"",VLOOKUP(KP$421,TabelleK33BI,8,FALSE),""),"")</f>
        <v/>
      </c>
      <c r="KQ536" s="4" t="str">
        <f ca="1">IFERROR(IF($B536&lt;&gt;"",VLOOKUP(KQ$421,TabelleK33BI,8,FALSE),""),"")</f>
        <v/>
      </c>
      <c r="KR536" s="4" t="str">
        <f>IFERROR(VLOOKUP($KR$421,TabelleK33BI,8,FALSE),"")</f>
        <v/>
      </c>
      <c r="KS536" s="4" t="str">
        <f>IFERROR(VLOOKUP($KS$421,TabelleK33BI,8,FALSE),"")</f>
        <v/>
      </c>
    </row>
    <row r="537" spans="2:305" ht="12.75" hidden="1" customHeight="1" x14ac:dyDescent="0.2">
      <c r="B537" s="138" t="str">
        <f t="shared" ca="1" si="215"/>
        <v/>
      </c>
      <c r="C537" s="4" t="str">
        <f ca="1">IFERROR(IF($B537&lt;&gt;"",VLOOKUP(C$421,TabelleK34BI,8,FALSE),""),"")</f>
        <v/>
      </c>
      <c r="D537" s="4" t="str">
        <f ca="1">IFERROR(IF($B537&lt;&gt;"",VLOOKUP(D$421,TabelleK34BI,8,FALSE),""),"")</f>
        <v/>
      </c>
      <c r="E537" s="4" t="str">
        <f ca="1">IFERROR(IF($B537&lt;&gt;"",VLOOKUP(E$421,TabelleK34BI,8,FALSE),""),"")</f>
        <v/>
      </c>
      <c r="F537" s="4" t="str">
        <f ca="1">IFERROR(IF($B537&lt;&gt;"",VLOOKUP(F$421,TabelleK34BI,8,FALSE),""),"")</f>
        <v/>
      </c>
      <c r="G537" s="4" t="str">
        <f ca="1">IFERROR(IF($B537&lt;&gt;"",VLOOKUP(G$421,TabelleK34BI,8,FALSE),""),"")</f>
        <v/>
      </c>
      <c r="H537" s="4" t="str">
        <f ca="1">IFERROR(IF($B537&lt;&gt;"",VLOOKUP(H$421,TabelleK34BI,8,FALSE),""),"")</f>
        <v/>
      </c>
      <c r="I537" s="4" t="str">
        <f ca="1">IFERROR(IF($B537&lt;&gt;"",VLOOKUP(I$421,TabelleK34BI,8,FALSE),""),"")</f>
        <v/>
      </c>
      <c r="J537" s="4" t="str">
        <f ca="1">IFERROR(IF($B537&lt;&gt;"",VLOOKUP(J$421,TabelleK34BI,8,FALSE),""),"")</f>
        <v/>
      </c>
      <c r="K537" s="4" t="str">
        <f ca="1">IFERROR(IF($B537&lt;&gt;"",VLOOKUP(K$421,TabelleK34BI,8,FALSE),""),"")</f>
        <v/>
      </c>
      <c r="L537" s="4" t="str">
        <f ca="1">IFERROR(IF($B537&lt;&gt;"",VLOOKUP(L$421,TabelleK34BI,8,FALSE),""),"")</f>
        <v/>
      </c>
      <c r="M537" s="4" t="str">
        <f ca="1">IFERROR(IF($B537&lt;&gt;"",VLOOKUP(M$421,TabelleK34BI,8,FALSE),""),"")</f>
        <v/>
      </c>
      <c r="N537" s="4" t="str">
        <f ca="1">IFERROR(IF($B537&lt;&gt;"",VLOOKUP(N$421,TabelleK34BI,8,FALSE),""),"")</f>
        <v/>
      </c>
      <c r="O537" s="4" t="str">
        <f ca="1">IFERROR(IF($B537&lt;&gt;"",VLOOKUP(O$421,TabelleK34BI,8,FALSE),""),"")</f>
        <v/>
      </c>
      <c r="P537" s="4" t="str">
        <f ca="1">IFERROR(IF($B537&lt;&gt;"",VLOOKUP(P$421,TabelleK34BI,8,FALSE),""),"")</f>
        <v/>
      </c>
      <c r="Q537" s="4" t="str">
        <f ca="1">IFERROR(IF($B537&lt;&gt;"",VLOOKUP(Q$421,TabelleK34BI,8,FALSE),""),"")</f>
        <v/>
      </c>
      <c r="R537" s="4" t="str">
        <f ca="1">IFERROR(IF($B537&lt;&gt;"",VLOOKUP(R$421,TabelleK34BI,8,FALSE),""),"")</f>
        <v/>
      </c>
      <c r="S537" s="4" t="str">
        <f ca="1">IFERROR(IF($B537&lt;&gt;"",VLOOKUP(S$421,TabelleK34BI,8,FALSE),""),"")</f>
        <v/>
      </c>
      <c r="T537" s="4" t="str">
        <f ca="1">IFERROR(IF($B537&lt;&gt;"",VLOOKUP(T$421,TabelleK34BI,8,FALSE),""),"")</f>
        <v/>
      </c>
      <c r="U537" s="4" t="str">
        <f ca="1">IFERROR(IF($B537&lt;&gt;"",VLOOKUP(U$421,TabelleK34BI,8,FALSE),""),"")</f>
        <v/>
      </c>
      <c r="V537" s="4" t="str">
        <f ca="1">IFERROR(IF($B537&lt;&gt;"",VLOOKUP(V$421,TabelleK34BI,8,FALSE),""),"")</f>
        <v/>
      </c>
      <c r="W537" s="4" t="str">
        <f ca="1">IFERROR(IF($B537&lt;&gt;"",VLOOKUP(W$421,TabelleK34BI,8,FALSE),""),"")</f>
        <v/>
      </c>
      <c r="X537" s="4" t="str">
        <f ca="1">IFERROR(IF($B537&lt;&gt;"",VLOOKUP(X$421,TabelleK34BI,8,FALSE),""),"")</f>
        <v/>
      </c>
      <c r="Y537" s="4" t="str">
        <f ca="1">IFERROR(IF($B537&lt;&gt;"",VLOOKUP(Y$421,TabelleK34BI,8,FALSE),""),"")</f>
        <v/>
      </c>
      <c r="Z537" s="4" t="str">
        <f ca="1">IFERROR(IF($B537&lt;&gt;"",VLOOKUP(Z$421,TabelleK34BI,8,FALSE),""),"")</f>
        <v/>
      </c>
      <c r="AA537" s="4" t="str">
        <f ca="1">IFERROR(IF($B537&lt;&gt;"",VLOOKUP(AA$421,TabelleK34BI,8,FALSE),""),"")</f>
        <v/>
      </c>
      <c r="AB537" s="4" t="str">
        <f ca="1">IFERROR(IF($B537&lt;&gt;"",VLOOKUP(AB$421,TabelleK34BI,8,FALSE),""),"")</f>
        <v/>
      </c>
      <c r="AC537" s="4" t="str">
        <f ca="1">IFERROR(IF($B537&lt;&gt;"",VLOOKUP(AC$421,TabelleK34BI,8,FALSE),""),"")</f>
        <v/>
      </c>
      <c r="AD537" s="4" t="str">
        <f ca="1">IFERROR(IF($B537&lt;&gt;"",VLOOKUP(AD$421,TabelleK34BI,8,FALSE),""),"")</f>
        <v/>
      </c>
      <c r="AE537" s="4" t="str">
        <f ca="1">IFERROR(IF($B537&lt;&gt;"",VLOOKUP(AE$421,TabelleK34BI,8,FALSE),""),"")</f>
        <v/>
      </c>
      <c r="AF537" s="4" t="str">
        <f ca="1">IFERROR(IF($B537&lt;&gt;"",VLOOKUP(AF$421,TabelleK34BI,8,FALSE),""),"")</f>
        <v/>
      </c>
      <c r="AG537" s="4" t="str">
        <f ca="1">IFERROR(IF($B537&lt;&gt;"",VLOOKUP(AG$421,TabelleK34BI,8,FALSE),""),"")</f>
        <v/>
      </c>
      <c r="AH537" s="4" t="str">
        <f ca="1">IFERROR(IF($B537&lt;&gt;"",VLOOKUP(AH$421,TabelleK34BI,8,FALSE),""),"")</f>
        <v/>
      </c>
      <c r="AI537" s="4" t="str">
        <f ca="1">IFERROR(IF($B537&lt;&gt;"",VLOOKUP(AI$421,TabelleK34BI,8,FALSE),""),"")</f>
        <v/>
      </c>
      <c r="AJ537" s="4" t="str">
        <f ca="1">IFERROR(IF($B537&lt;&gt;"",VLOOKUP(AJ$421,TabelleK34BI,8,FALSE),""),"")</f>
        <v/>
      </c>
      <c r="AK537" s="4" t="str">
        <f ca="1">IFERROR(IF($B537&lt;&gt;"",VLOOKUP(AK$421,TabelleK34BI,8,FALSE),""),"")</f>
        <v/>
      </c>
      <c r="AL537" s="4" t="str">
        <f ca="1">IFERROR(IF($B537&lt;&gt;"",VLOOKUP(AL$421,TabelleK34BI,8,FALSE),""),"")</f>
        <v/>
      </c>
      <c r="AM537" s="4" t="str">
        <f ca="1">IFERROR(IF($B537&lt;&gt;"",VLOOKUP(AM$421,TabelleK34BI,8,FALSE),""),"")</f>
        <v/>
      </c>
      <c r="AN537" s="4" t="str">
        <f ca="1">IFERROR(IF($B537&lt;&gt;"",VLOOKUP(AN$421,TabelleK34BI,8,FALSE),""),"")</f>
        <v/>
      </c>
      <c r="AO537" s="4" t="str">
        <f ca="1">IFERROR(IF($B537&lt;&gt;"",VLOOKUP(AO$421,TabelleK34BI,8,FALSE),""),"")</f>
        <v/>
      </c>
      <c r="AP537" s="4" t="str">
        <f ca="1">IFERROR(IF($B537&lt;&gt;"",VLOOKUP(AP$421,TabelleK34BI,8,FALSE),""),"")</f>
        <v/>
      </c>
      <c r="AQ537" s="4" t="str">
        <f ca="1">IFERROR(IF($B537&lt;&gt;"",VLOOKUP(AQ$421,TabelleK34BI,8,FALSE),""),"")</f>
        <v/>
      </c>
      <c r="AR537" s="4" t="str">
        <f ca="1">IFERROR(IF($B537&lt;&gt;"",VLOOKUP(AR$421,TabelleK34BI,8,FALSE),""),"")</f>
        <v/>
      </c>
      <c r="AS537" s="4" t="str">
        <f ca="1">IFERROR(IF($B537&lt;&gt;"",VLOOKUP(AS$421,TabelleK34BI,8,FALSE),""),"")</f>
        <v/>
      </c>
      <c r="AT537" s="4" t="str">
        <f ca="1">IFERROR(IF($B537&lt;&gt;"",VLOOKUP(AT$421,TabelleK34BI,8,FALSE),""),"")</f>
        <v/>
      </c>
      <c r="AU537" s="4" t="str">
        <f ca="1">IFERROR(IF($B537&lt;&gt;"",VLOOKUP(AU$421,TabelleK34BI,8,FALSE),""),"")</f>
        <v/>
      </c>
      <c r="AV537" s="4" t="str">
        <f ca="1">IFERROR(IF($B537&lt;&gt;"",VLOOKUP(AV$421,TabelleK34BI,8,FALSE),""),"")</f>
        <v/>
      </c>
      <c r="AW537" s="4" t="str">
        <f ca="1">IFERROR(IF($B537&lt;&gt;"",VLOOKUP(AW$421,TabelleK34BI,8,FALSE),""),"")</f>
        <v/>
      </c>
      <c r="AX537" s="4" t="str">
        <f ca="1">IFERROR(IF($B537&lt;&gt;"",VLOOKUP(AX$421,TabelleK34BI,8,FALSE),""),"")</f>
        <v/>
      </c>
      <c r="AY537" s="4" t="str">
        <f ca="1">IFERROR(IF($B537&lt;&gt;"",VLOOKUP(AY$421,TabelleK34BI,8,FALSE),""),"")</f>
        <v/>
      </c>
      <c r="AZ537" s="4" t="str">
        <f ca="1">IFERROR(IF($B537&lt;&gt;"",VLOOKUP(AZ$421,TabelleK34BI,8,FALSE),""),"")</f>
        <v/>
      </c>
      <c r="BA537" s="4" t="str">
        <f ca="1">IFERROR(IF($B537&lt;&gt;"",VLOOKUP(BA$421,TabelleK34BI,8,FALSE),""),"")</f>
        <v/>
      </c>
      <c r="BB537" s="4" t="str">
        <f ca="1">IFERROR(IF($B537&lt;&gt;"",VLOOKUP(BB$421,TabelleK34BI,8,FALSE),""),"")</f>
        <v/>
      </c>
      <c r="BC537" s="4" t="str">
        <f ca="1">IFERROR(IF($B537&lt;&gt;"",VLOOKUP(BC$421,TabelleK34BI,8,FALSE),""),"")</f>
        <v/>
      </c>
      <c r="BD537" s="4" t="str">
        <f ca="1">IFERROR(IF($B537&lt;&gt;"",VLOOKUP(BD$421,TabelleK34BI,8,FALSE),""),"")</f>
        <v/>
      </c>
      <c r="BE537" s="4" t="str">
        <f ca="1">IFERROR(IF($B537&lt;&gt;"",VLOOKUP(BE$421,TabelleK34BI,8,FALSE),""),"")</f>
        <v/>
      </c>
      <c r="BF537" s="4" t="str">
        <f ca="1">IFERROR(IF($B537&lt;&gt;"",VLOOKUP(BF$421,TabelleK34BI,8,FALSE),""),"")</f>
        <v/>
      </c>
      <c r="BG537" s="4" t="str">
        <f ca="1">IFERROR(IF($B537&lt;&gt;"",VLOOKUP(BG$421,TabelleK34BI,8,FALSE),""),"")</f>
        <v/>
      </c>
      <c r="BH537" s="4" t="str">
        <f ca="1">IFERROR(IF($B537&lt;&gt;"",VLOOKUP(BH$421,TabelleK34BI,8,FALSE),""),"")</f>
        <v/>
      </c>
      <c r="BI537" s="4" t="str">
        <f ca="1">IFERROR(IF($B537&lt;&gt;"",VLOOKUP(BI$421,TabelleK34BI,8,FALSE),""),"")</f>
        <v/>
      </c>
      <c r="BJ537" s="4" t="str">
        <f ca="1">IFERROR(IF($B537&lt;&gt;"",VLOOKUP(BJ$421,TabelleK34BI,8,FALSE),""),"")</f>
        <v/>
      </c>
      <c r="BK537" s="4" t="str">
        <f ca="1">IFERROR(IF($B537&lt;&gt;"",VLOOKUP(BK$421,TabelleK34BI,8,FALSE),""),"")</f>
        <v/>
      </c>
      <c r="BL537" s="4" t="str">
        <f ca="1">IFERROR(IF($B537&lt;&gt;"",VLOOKUP(BL$421,TabelleK34BI,8,FALSE),""),"")</f>
        <v/>
      </c>
      <c r="BM537" s="4" t="str">
        <f ca="1">IFERROR(IF($B537&lt;&gt;"",VLOOKUP(BM$421,TabelleK34BI,8,FALSE),""),"")</f>
        <v/>
      </c>
      <c r="BN537" s="4" t="str">
        <f ca="1">IFERROR(IF($B537&lt;&gt;"",VLOOKUP(BN$421,TabelleK34BI,8,FALSE),""),"")</f>
        <v/>
      </c>
      <c r="BO537" s="4" t="str">
        <f ca="1">IFERROR(IF($B537&lt;&gt;"",VLOOKUP(BO$421,TabelleK34BI,8,FALSE),""),"")</f>
        <v/>
      </c>
      <c r="BP537" s="4" t="str">
        <f ca="1">IFERROR(IF($B537&lt;&gt;"",VLOOKUP(BP$421,TabelleK34BI,8,FALSE),""),"")</f>
        <v/>
      </c>
      <c r="BQ537" s="4" t="str">
        <f ca="1">IFERROR(IF($B537&lt;&gt;"",VLOOKUP(BQ$421,TabelleK34BI,8,FALSE),""),"")</f>
        <v/>
      </c>
      <c r="BR537" s="4" t="str">
        <f ca="1">IFERROR(IF($B537&lt;&gt;"",VLOOKUP(BR$421,TabelleK34BI,8,FALSE),""),"")</f>
        <v/>
      </c>
      <c r="BS537" s="4" t="str">
        <f ca="1">IFERROR(IF($B537&lt;&gt;"",VLOOKUP(BS$421,TabelleK34BI,8,FALSE),""),"")</f>
        <v/>
      </c>
      <c r="BT537" s="4" t="str">
        <f ca="1">IFERROR(IF($B537&lt;&gt;"",VLOOKUP(BT$421,TabelleK34BI,8,FALSE),""),"")</f>
        <v/>
      </c>
      <c r="BU537" s="4" t="str">
        <f ca="1">IFERROR(IF($B537&lt;&gt;"",VLOOKUP(BU$421,TabelleK34BI,8,FALSE),""),"")</f>
        <v/>
      </c>
      <c r="BV537" s="4" t="str">
        <f ca="1">IFERROR(IF($B537&lt;&gt;"",VLOOKUP(BV$421,TabelleK34BI,8,FALSE),""),"")</f>
        <v/>
      </c>
      <c r="BW537" s="4" t="str">
        <f ca="1">IFERROR(IF($B537&lt;&gt;"",VLOOKUP(BW$421,TabelleK34BI,8,FALSE),""),"")</f>
        <v/>
      </c>
      <c r="BX537" s="4" t="str">
        <f ca="1">IFERROR(IF($B537&lt;&gt;"",VLOOKUP(BX$421,TabelleK34BI,8,FALSE),""),"")</f>
        <v/>
      </c>
      <c r="BY537" s="4" t="str">
        <f ca="1">IFERROR(IF($B537&lt;&gt;"",VLOOKUP(BY$421,TabelleK34BI,8,FALSE),""),"")</f>
        <v/>
      </c>
      <c r="BZ537" s="4" t="str">
        <f ca="1">IFERROR(IF($B537&lt;&gt;"",VLOOKUP(BZ$421,TabelleK34BI,8,FALSE),""),"")</f>
        <v/>
      </c>
      <c r="CA537" s="4" t="str">
        <f ca="1">IFERROR(IF($B537&lt;&gt;"",VLOOKUP(CA$421,TabelleK34BI,8,FALSE),""),"")</f>
        <v/>
      </c>
      <c r="CB537" s="4" t="str">
        <f ca="1">IFERROR(IF($B537&lt;&gt;"",VLOOKUP(CB$421,TabelleK34BI,8,FALSE),""),"")</f>
        <v/>
      </c>
      <c r="CC537" s="4" t="str">
        <f ca="1">IFERROR(IF($B537&lt;&gt;"",VLOOKUP(CC$421,TabelleK34BI,8,FALSE),""),"")</f>
        <v/>
      </c>
      <c r="CD537" s="4" t="str">
        <f ca="1">IFERROR(IF($B537&lt;&gt;"",VLOOKUP(CD$421,TabelleK34BI,8,FALSE),""),"")</f>
        <v/>
      </c>
      <c r="CE537" s="4" t="str">
        <f ca="1">IFERROR(IF($B537&lt;&gt;"",VLOOKUP(CE$421,TabelleK34BI,8,FALSE),""),"")</f>
        <v/>
      </c>
      <c r="CF537" s="4" t="str">
        <f ca="1">IFERROR(IF($B537&lt;&gt;"",VLOOKUP(CF$421,TabelleK34BI,8,FALSE),""),"")</f>
        <v/>
      </c>
      <c r="CG537" s="4" t="str">
        <f ca="1">IFERROR(IF($B537&lt;&gt;"",VLOOKUP(CG$421,TabelleK34BI,8,FALSE),""),"")</f>
        <v/>
      </c>
      <c r="CH537" s="4" t="str">
        <f ca="1">IFERROR(IF($B537&lt;&gt;"",VLOOKUP(CH$421,TabelleK34BI,8,FALSE),""),"")</f>
        <v/>
      </c>
      <c r="CI537" s="4" t="str">
        <f ca="1">IFERROR(IF($B537&lt;&gt;"",VLOOKUP(CI$421,TabelleK34BI,8,FALSE),""),"")</f>
        <v/>
      </c>
      <c r="CJ537" s="4" t="str">
        <f ca="1">IFERROR(IF($B537&lt;&gt;"",VLOOKUP(CJ$421,TabelleK34BI,8,FALSE),""),"")</f>
        <v/>
      </c>
      <c r="CK537" s="4" t="str">
        <f ca="1">IFERROR(IF($B537&lt;&gt;"",VLOOKUP(CK$421,TabelleK34BI,8,FALSE),""),"")</f>
        <v/>
      </c>
      <c r="CL537" s="4" t="str">
        <f ca="1">IFERROR(IF($B537&lt;&gt;"",VLOOKUP(CL$421,TabelleK34BI,8,FALSE),""),"")</f>
        <v/>
      </c>
      <c r="CM537" s="4" t="str">
        <f ca="1">IFERROR(IF($B537&lt;&gt;"",VLOOKUP(CM$421,TabelleK34BI,8,FALSE),""),"")</f>
        <v/>
      </c>
      <c r="CN537" s="4" t="str">
        <f ca="1">IFERROR(IF($B537&lt;&gt;"",VLOOKUP(CN$421,TabelleK34BI,8,FALSE),""),"")</f>
        <v/>
      </c>
      <c r="CO537" s="4" t="str">
        <f ca="1">IFERROR(IF($B537&lt;&gt;"",VLOOKUP(CO$421,TabelleK34BI,8,FALSE),""),"")</f>
        <v/>
      </c>
      <c r="CP537" s="4" t="str">
        <f ca="1">IFERROR(IF($B537&lt;&gt;"",VLOOKUP(CP$421,TabelleK34BI,8,FALSE),""),"")</f>
        <v/>
      </c>
      <c r="CQ537" s="4" t="str">
        <f ca="1">IFERROR(IF($B537&lt;&gt;"",VLOOKUP(CQ$421,TabelleK34BI,8,FALSE),""),"")</f>
        <v/>
      </c>
      <c r="CR537" s="4" t="str">
        <f ca="1">IFERROR(IF($B537&lt;&gt;"",VLOOKUP(CR$421,TabelleK34BI,8,FALSE),""),"")</f>
        <v/>
      </c>
      <c r="CS537" s="4" t="str">
        <f ca="1">IFERROR(IF($B537&lt;&gt;"",VLOOKUP(CS$421,TabelleK34BI,8,FALSE),""),"")</f>
        <v/>
      </c>
      <c r="CT537" s="4" t="str">
        <f ca="1">IFERROR(IF($B537&lt;&gt;"",VLOOKUP(CT$421,TabelleK34BI,8,FALSE),""),"")</f>
        <v/>
      </c>
      <c r="CU537" s="4" t="str">
        <f ca="1">IFERROR(IF($B537&lt;&gt;"",VLOOKUP(CU$421,TabelleK34BI,8,FALSE),""),"")</f>
        <v/>
      </c>
      <c r="CV537" s="4" t="str">
        <f ca="1">IFERROR(IF($B537&lt;&gt;"",VLOOKUP(CV$421,TabelleK34BI,8,FALSE),""),"")</f>
        <v/>
      </c>
      <c r="CW537" s="4" t="str">
        <f ca="1">IFERROR(IF($B537&lt;&gt;"",VLOOKUP(CW$421,TabelleK34BI,8,FALSE),""),"")</f>
        <v/>
      </c>
      <c r="CX537" s="4" t="str">
        <f ca="1">IFERROR(IF($B537&lt;&gt;"",VLOOKUP(CX$421,TabelleK34BI,8,FALSE),""),"")</f>
        <v/>
      </c>
      <c r="CY537" s="4" t="str">
        <f ca="1">IFERROR(IF($B537&lt;&gt;"",VLOOKUP(CY$421,TabelleK34BI,8,FALSE),""),"")</f>
        <v/>
      </c>
      <c r="CZ537" s="4" t="str">
        <f ca="1">IFERROR(IF($B537&lt;&gt;"",VLOOKUP(CZ$421,TabelleK34BI,8,FALSE),""),"")</f>
        <v/>
      </c>
      <c r="DA537" s="4" t="str">
        <f ca="1">IFERROR(IF($B537&lt;&gt;"",VLOOKUP(DA$421,TabelleK34BI,8,FALSE),""),"")</f>
        <v/>
      </c>
      <c r="DB537" s="4" t="str">
        <f ca="1">IFERROR(IF($B537&lt;&gt;"",VLOOKUP(DB$421,TabelleK34BI,8,FALSE),""),"")</f>
        <v/>
      </c>
      <c r="DC537" s="4" t="str">
        <f ca="1">IFERROR(IF($B537&lt;&gt;"",VLOOKUP(DC$421,TabelleK34BI,8,FALSE),""),"")</f>
        <v/>
      </c>
      <c r="DD537" s="4" t="str">
        <f ca="1">IFERROR(IF($B537&lt;&gt;"",VLOOKUP(DD$421,TabelleK34BI,8,FALSE),""),"")</f>
        <v/>
      </c>
      <c r="DE537" s="4" t="str">
        <f ca="1">IFERROR(IF($B537&lt;&gt;"",VLOOKUP(DE$421,TabelleK34BI,8,FALSE),""),"")</f>
        <v/>
      </c>
      <c r="DF537" s="4" t="str">
        <f ca="1">IFERROR(IF($B537&lt;&gt;"",VLOOKUP(DF$421,TabelleK34BI,8,FALSE),""),"")</f>
        <v/>
      </c>
      <c r="DG537" s="4" t="str">
        <f ca="1">IFERROR(IF($B537&lt;&gt;"",VLOOKUP(DG$421,TabelleK34BI,8,FALSE),""),"")</f>
        <v/>
      </c>
      <c r="DH537" s="4" t="str">
        <f ca="1">IFERROR(IF($B537&lt;&gt;"",VLOOKUP(DH$421,TabelleK34BI,8,FALSE),""),"")</f>
        <v/>
      </c>
      <c r="DI537" s="4" t="str">
        <f ca="1">IFERROR(IF($B537&lt;&gt;"",VLOOKUP(DI$421,TabelleK34BI,8,FALSE),""),"")</f>
        <v/>
      </c>
      <c r="DJ537" s="4" t="str">
        <f ca="1">IFERROR(IF($B537&lt;&gt;"",VLOOKUP(DJ$421,TabelleK34BI,8,FALSE),""),"")</f>
        <v/>
      </c>
      <c r="DK537" s="4" t="str">
        <f ca="1">IFERROR(IF($B537&lt;&gt;"",VLOOKUP(DK$421,TabelleK34BI,8,FALSE),""),"")</f>
        <v/>
      </c>
      <c r="DL537" s="4" t="str">
        <f ca="1">IFERROR(IF($B537&lt;&gt;"",VLOOKUP(DL$421,TabelleK34BI,8,FALSE),""),"")</f>
        <v/>
      </c>
      <c r="DM537" s="4" t="str">
        <f ca="1">IFERROR(IF($B537&lt;&gt;"",VLOOKUP(DM$421,TabelleK34BI,8,FALSE),""),"")</f>
        <v/>
      </c>
      <c r="DN537" s="4" t="str">
        <f ca="1">IFERROR(IF($B537&lt;&gt;"",VLOOKUP(DN$421,TabelleK34BI,8,FALSE),""),"")</f>
        <v/>
      </c>
      <c r="DO537" s="4" t="str">
        <f ca="1">IFERROR(IF($B537&lt;&gt;"",VLOOKUP(DO$421,TabelleK34BI,8,FALSE),""),"")</f>
        <v/>
      </c>
      <c r="DP537" s="4" t="str">
        <f ca="1">IFERROR(IF($B537&lt;&gt;"",VLOOKUP(DP$421,TabelleK34BI,8,FALSE),""),"")</f>
        <v/>
      </c>
      <c r="DQ537" s="4" t="str">
        <f ca="1">IFERROR(IF($B537&lt;&gt;"",VLOOKUP(DQ$421,TabelleK34BI,8,FALSE),""),"")</f>
        <v/>
      </c>
      <c r="DR537" s="4" t="str">
        <f ca="1">IFERROR(IF($B537&lt;&gt;"",VLOOKUP(DR$421,TabelleK34BI,8,FALSE),""),"")</f>
        <v/>
      </c>
      <c r="DS537" s="4" t="str">
        <f ca="1">IFERROR(IF($B537&lt;&gt;"",VLOOKUP(DS$421,TabelleK34BI,8,FALSE),""),"")</f>
        <v/>
      </c>
      <c r="DT537" s="4" t="str">
        <f ca="1">IFERROR(IF($B537&lt;&gt;"",VLOOKUP(DT$421,TabelleK34BI,8,FALSE),""),"")</f>
        <v/>
      </c>
      <c r="DU537" s="4" t="str">
        <f ca="1">IFERROR(IF($B537&lt;&gt;"",VLOOKUP(DU$421,TabelleK34BI,8,FALSE),""),"")</f>
        <v/>
      </c>
      <c r="DV537" s="4" t="str">
        <f ca="1">IFERROR(IF($B537&lt;&gt;"",VLOOKUP(DV$421,TabelleK34BI,8,FALSE),""),"")</f>
        <v/>
      </c>
      <c r="DW537" s="4" t="str">
        <f ca="1">IFERROR(IF($B537&lt;&gt;"",VLOOKUP(DW$421,TabelleK34BI,8,FALSE),""),"")</f>
        <v/>
      </c>
      <c r="DX537" s="4" t="str">
        <f ca="1">IFERROR(IF($B537&lt;&gt;"",VLOOKUP(DX$421,TabelleK34BI,8,FALSE),""),"")</f>
        <v/>
      </c>
      <c r="DY537" s="4" t="str">
        <f ca="1">IFERROR(IF($B537&lt;&gt;"",VLOOKUP(DY$421,TabelleK34BI,8,FALSE),""),"")</f>
        <v/>
      </c>
      <c r="DZ537" s="4" t="str">
        <f ca="1">IFERROR(IF($B537&lt;&gt;"",VLOOKUP(DZ$421,TabelleK34BI,8,FALSE),""),"")</f>
        <v/>
      </c>
      <c r="EA537" s="4" t="str">
        <f ca="1">IFERROR(IF($B537&lt;&gt;"",VLOOKUP(EA$421,TabelleK34BI,8,FALSE),""),"")</f>
        <v/>
      </c>
      <c r="EB537" s="4" t="str">
        <f ca="1">IFERROR(IF($B537&lt;&gt;"",VLOOKUP(EB$421,TabelleK34BI,8,FALSE),""),"")</f>
        <v/>
      </c>
      <c r="EC537" s="4" t="str">
        <f ca="1">IFERROR(IF($B537&lt;&gt;"",VLOOKUP(EC$421,TabelleK34BI,8,FALSE),""),"")</f>
        <v/>
      </c>
      <c r="ED537" s="4" t="str">
        <f ca="1">IFERROR(IF($B537&lt;&gt;"",VLOOKUP(ED$421,TabelleK34BI,8,FALSE),""),"")</f>
        <v/>
      </c>
      <c r="EE537" s="4" t="str">
        <f ca="1">IFERROR(IF($B537&lt;&gt;"",VLOOKUP(EE$421,TabelleK34BI,8,FALSE),""),"")</f>
        <v/>
      </c>
      <c r="EF537" s="4" t="str">
        <f ca="1">IFERROR(IF($B537&lt;&gt;"",VLOOKUP(EF$421,TabelleK34BI,8,FALSE),""),"")</f>
        <v/>
      </c>
      <c r="EG537" s="4" t="str">
        <f ca="1">IFERROR(IF($B537&lt;&gt;"",VLOOKUP(EG$421,TabelleK34BI,8,FALSE),""),"")</f>
        <v/>
      </c>
      <c r="EH537" s="4" t="str">
        <f ca="1">IFERROR(IF($B537&lt;&gt;"",VLOOKUP(EH$421,TabelleK34BI,8,FALSE),""),"")</f>
        <v/>
      </c>
      <c r="EI537" s="4" t="str">
        <f ca="1">IFERROR(IF($B537&lt;&gt;"",VLOOKUP(EI$421,TabelleK34BI,8,FALSE),""),"")</f>
        <v/>
      </c>
      <c r="EJ537" s="4" t="str">
        <f ca="1">IFERROR(IF($B537&lt;&gt;"",VLOOKUP(EJ$421,TabelleK34BI,8,FALSE),""),"")</f>
        <v/>
      </c>
      <c r="EK537" s="4" t="str">
        <f ca="1">IFERROR(IF($B537&lt;&gt;"",VLOOKUP(EK$421,TabelleK34BI,8,FALSE),""),"")</f>
        <v/>
      </c>
      <c r="EL537" s="4" t="str">
        <f ca="1">IFERROR(IF($B537&lt;&gt;"",VLOOKUP(EL$421,TabelleK34BI,8,FALSE),""),"")</f>
        <v/>
      </c>
      <c r="EM537" s="4" t="str">
        <f ca="1">IFERROR(IF($B537&lt;&gt;"",VLOOKUP(EM$421,TabelleK34BI,8,FALSE),""),"")</f>
        <v/>
      </c>
      <c r="EN537" s="4" t="str">
        <f ca="1">IFERROR(IF($B537&lt;&gt;"",VLOOKUP(EN$421,TabelleK34BI,8,FALSE),""),"")</f>
        <v/>
      </c>
      <c r="EO537" s="4" t="str">
        <f ca="1">IFERROR(IF($B537&lt;&gt;"",VLOOKUP(EO$421,TabelleK34BI,8,FALSE),""),"")</f>
        <v/>
      </c>
      <c r="EP537" s="4" t="str">
        <f ca="1">IFERROR(IF($B537&lt;&gt;"",VLOOKUP(EP$421,TabelleK34BI,8,FALSE),""),"")</f>
        <v/>
      </c>
      <c r="EQ537" s="4" t="str">
        <f ca="1">IFERROR(IF($B537&lt;&gt;"",VLOOKUP(EQ$421,TabelleK34BI,8,FALSE),""),"")</f>
        <v/>
      </c>
      <c r="ER537" s="4" t="str">
        <f ca="1">IFERROR(IF($B537&lt;&gt;"",VLOOKUP(ER$421,TabelleK34BI,8,FALSE),""),"")</f>
        <v/>
      </c>
      <c r="ES537" s="4" t="str">
        <f ca="1">IFERROR(IF($B537&lt;&gt;"",VLOOKUP(ES$421,TabelleK34BI,8,FALSE),""),"")</f>
        <v/>
      </c>
      <c r="ET537" s="4" t="str">
        <f ca="1">IFERROR(IF($B537&lt;&gt;"",VLOOKUP(ET$421,TabelleK34BI,8,FALSE),""),"")</f>
        <v/>
      </c>
      <c r="EU537" s="4" t="str">
        <f ca="1">IFERROR(IF($B537&lt;&gt;"",VLOOKUP(EU$421,TabelleK34BI,8,FALSE),""),"")</f>
        <v/>
      </c>
      <c r="EV537" s="4" t="str">
        <f ca="1">IFERROR(IF($B537&lt;&gt;"",VLOOKUP(EV$421,TabelleK34BI,8,FALSE),""),"")</f>
        <v/>
      </c>
      <c r="EW537" s="4" t="str">
        <f ca="1">IFERROR(IF($B537&lt;&gt;"",VLOOKUP(EW$421,TabelleK34BI,8,FALSE),""),"")</f>
        <v/>
      </c>
      <c r="EX537" s="4" t="str">
        <f ca="1">IFERROR(IF($B537&lt;&gt;"",VLOOKUP(EX$421,TabelleK34BI,8,FALSE),""),"")</f>
        <v/>
      </c>
      <c r="EY537" s="4" t="str">
        <f ca="1">IFERROR(IF($B537&lt;&gt;"",VLOOKUP(EY$421,TabelleK34BI,8,FALSE),""),"")</f>
        <v/>
      </c>
      <c r="EZ537" s="4" t="str">
        <f ca="1">IFERROR(IF($B537&lt;&gt;"",VLOOKUP(EZ$421,TabelleK34BI,8,FALSE),""),"")</f>
        <v/>
      </c>
      <c r="FA537" s="4" t="str">
        <f ca="1">IFERROR(IF($B537&lt;&gt;"",VLOOKUP(FA$421,TabelleK34BI,8,FALSE),""),"")</f>
        <v/>
      </c>
      <c r="FB537" s="4" t="str">
        <f ca="1">IFERROR(IF($B537&lt;&gt;"",VLOOKUP(FB$421,TabelleK34BI,8,FALSE),""),"")</f>
        <v/>
      </c>
      <c r="FC537" s="4" t="str">
        <f ca="1">IFERROR(IF($B537&lt;&gt;"",VLOOKUP(FC$421,TabelleK34BI,8,FALSE),""),"")</f>
        <v/>
      </c>
      <c r="FD537" s="4" t="str">
        <f ca="1">IFERROR(IF($B537&lt;&gt;"",VLOOKUP(FD$421,TabelleK34BI,8,FALSE),""),"")</f>
        <v/>
      </c>
      <c r="FE537" s="4" t="str">
        <f ca="1">IFERROR(IF($B537&lt;&gt;"",VLOOKUP(FE$421,TabelleK34BI,8,FALSE),""),"")</f>
        <v/>
      </c>
      <c r="FF537" s="4" t="str">
        <f ca="1">IFERROR(IF($B537&lt;&gt;"",VLOOKUP(FF$421,TabelleK34BI,8,FALSE),""),"")</f>
        <v/>
      </c>
      <c r="FG537" s="4" t="str">
        <f ca="1">IFERROR(IF($B537&lt;&gt;"",VLOOKUP(FG$421,TabelleK34BI,8,FALSE),""),"")</f>
        <v/>
      </c>
      <c r="FH537" s="4" t="str">
        <f ca="1">IFERROR(IF($B537&lt;&gt;"",VLOOKUP(FH$421,TabelleK34BI,8,FALSE),""),"")</f>
        <v/>
      </c>
      <c r="FI537" s="4" t="str">
        <f ca="1">IFERROR(IF($B537&lt;&gt;"",VLOOKUP(FI$421,TabelleK34BI,8,FALSE),""),"")</f>
        <v/>
      </c>
      <c r="FJ537" s="4" t="str">
        <f ca="1">IFERROR(IF($B537&lt;&gt;"",VLOOKUP(FJ$421,TabelleK34BI,8,FALSE),""),"")</f>
        <v/>
      </c>
      <c r="FK537" s="4" t="str">
        <f ca="1">IFERROR(IF($B537&lt;&gt;"",VLOOKUP(FK$421,TabelleK34BI,8,FALSE),""),"")</f>
        <v/>
      </c>
      <c r="FL537" s="4" t="str">
        <f ca="1">IFERROR(IF($B537&lt;&gt;"",VLOOKUP(FL$421,TabelleK34BI,8,FALSE),""),"")</f>
        <v/>
      </c>
      <c r="FM537" s="4" t="str">
        <f ca="1">IFERROR(IF($B537&lt;&gt;"",VLOOKUP(FM$421,TabelleK34BI,8,FALSE),""),"")</f>
        <v/>
      </c>
      <c r="FN537" s="4" t="str">
        <f ca="1">IFERROR(IF($B537&lt;&gt;"",VLOOKUP(FN$421,TabelleK34BI,8,FALSE),""),"")</f>
        <v/>
      </c>
      <c r="FO537" s="4" t="str">
        <f ca="1">IFERROR(IF($B537&lt;&gt;"",VLOOKUP(FO$421,TabelleK34BI,8,FALSE),""),"")</f>
        <v/>
      </c>
      <c r="FP537" s="4" t="str">
        <f ca="1">IFERROR(IF($B537&lt;&gt;"",VLOOKUP(FP$421,TabelleK34BI,8,FALSE),""),"")</f>
        <v/>
      </c>
      <c r="FQ537" s="4" t="str">
        <f ca="1">IFERROR(IF($B537&lt;&gt;"",VLOOKUP(FQ$421,TabelleK34BI,8,FALSE),""),"")</f>
        <v/>
      </c>
      <c r="FR537" s="4" t="str">
        <f ca="1">IFERROR(IF($B537&lt;&gt;"",VLOOKUP(FR$421,TabelleK34BI,8,FALSE),""),"")</f>
        <v/>
      </c>
      <c r="FS537" s="4" t="str">
        <f ca="1">IFERROR(IF($B537&lt;&gt;"",VLOOKUP(FS$421,TabelleK34BI,8,FALSE),""),"")</f>
        <v/>
      </c>
      <c r="FT537" s="4" t="str">
        <f ca="1">IFERROR(IF($B537&lt;&gt;"",VLOOKUP(FT$421,TabelleK34BI,8,FALSE),""),"")</f>
        <v/>
      </c>
      <c r="FU537" s="4" t="str">
        <f ca="1">IFERROR(IF($B537&lt;&gt;"",VLOOKUP(FU$421,TabelleK34BI,8,FALSE),""),"")</f>
        <v/>
      </c>
      <c r="FV537" s="4" t="str">
        <f ca="1">IFERROR(IF($B537&lt;&gt;"",VLOOKUP(FV$421,TabelleK34BI,8,FALSE),""),"")</f>
        <v/>
      </c>
      <c r="FW537" s="4" t="str">
        <f ca="1">IFERROR(IF($B537&lt;&gt;"",VLOOKUP(FW$421,TabelleK34BI,8,FALSE),""),"")</f>
        <v/>
      </c>
      <c r="FX537" s="4" t="str">
        <f ca="1">IFERROR(IF($B537&lt;&gt;"",VLOOKUP(FX$421,TabelleK34BI,8,FALSE),""),"")</f>
        <v/>
      </c>
      <c r="FY537" s="4" t="str">
        <f ca="1">IFERROR(IF($B537&lt;&gt;"",VLOOKUP(FY$421,TabelleK34BI,8,FALSE),""),"")</f>
        <v/>
      </c>
      <c r="FZ537" s="4" t="str">
        <f ca="1">IFERROR(IF($B537&lt;&gt;"",VLOOKUP(FZ$421,TabelleK34BI,8,FALSE),""),"")</f>
        <v/>
      </c>
      <c r="GA537" s="4" t="str">
        <f ca="1">IFERROR(IF($B537&lt;&gt;"",VLOOKUP(GA$421,TabelleK34BI,8,FALSE),""),"")</f>
        <v/>
      </c>
      <c r="GB537" s="4" t="str">
        <f ca="1">IFERROR(IF($B537&lt;&gt;"",VLOOKUP(GB$421,TabelleK34BI,8,FALSE),""),"")</f>
        <v/>
      </c>
      <c r="GC537" s="4" t="str">
        <f ca="1">IFERROR(IF($B537&lt;&gt;"",VLOOKUP(GC$421,TabelleK34BI,8,FALSE),""),"")</f>
        <v/>
      </c>
      <c r="GD537" s="4" t="str">
        <f ca="1">IFERROR(IF($B537&lt;&gt;"",VLOOKUP(GD$421,TabelleK34BI,8,FALSE),""),"")</f>
        <v/>
      </c>
      <c r="GE537" s="4" t="str">
        <f ca="1">IFERROR(IF($B537&lt;&gt;"",VLOOKUP(GE$421,TabelleK34BI,8,FALSE),""),"")</f>
        <v/>
      </c>
      <c r="GF537" s="4" t="str">
        <f ca="1">IFERROR(IF($B537&lt;&gt;"",VLOOKUP(GF$421,TabelleK34BI,8,FALSE),""),"")</f>
        <v/>
      </c>
      <c r="GG537" s="4" t="str">
        <f ca="1">IFERROR(IF($B537&lt;&gt;"",VLOOKUP(GG$421,TabelleK34BI,8,FALSE),""),"")</f>
        <v/>
      </c>
      <c r="GH537" s="4" t="str">
        <f ca="1">IFERROR(IF($B537&lt;&gt;"",VLOOKUP(GH$421,TabelleK34BI,8,FALSE),""),"")</f>
        <v/>
      </c>
      <c r="GI537" s="4" t="str">
        <f ca="1">IFERROR(IF($B537&lt;&gt;"",VLOOKUP(GI$421,TabelleK34BI,8,FALSE),""),"")</f>
        <v/>
      </c>
      <c r="GJ537" s="4" t="str">
        <f ca="1">IFERROR(IF($B537&lt;&gt;"",VLOOKUP(GJ$421,TabelleK34BI,8,FALSE),""),"")</f>
        <v/>
      </c>
      <c r="GK537" s="4" t="str">
        <f ca="1">IFERROR(IF($B537&lt;&gt;"",VLOOKUP(GK$421,TabelleK34BI,8,FALSE),""),"")</f>
        <v/>
      </c>
      <c r="GL537" s="4" t="str">
        <f ca="1">IFERROR(IF($B537&lt;&gt;"",VLOOKUP(GL$421,TabelleK34BI,8,FALSE),""),"")</f>
        <v/>
      </c>
      <c r="GM537" s="4" t="str">
        <f ca="1">IFERROR(IF($B537&lt;&gt;"",VLOOKUP(GM$421,TabelleK34BI,8,FALSE),""),"")</f>
        <v/>
      </c>
      <c r="GN537" s="4" t="str">
        <f ca="1">IFERROR(IF($B537&lt;&gt;"",VLOOKUP(GN$421,TabelleK34BI,8,FALSE),""),"")</f>
        <v/>
      </c>
      <c r="GO537" s="4" t="str">
        <f ca="1">IFERROR(IF($B537&lt;&gt;"",VLOOKUP(GO$421,TabelleK34BI,8,FALSE),""),"")</f>
        <v/>
      </c>
      <c r="GP537" s="4" t="str">
        <f ca="1">IFERROR(IF($B537&lt;&gt;"",VLOOKUP(GP$421,TabelleK34BI,8,FALSE),""),"")</f>
        <v/>
      </c>
      <c r="GQ537" s="4" t="str">
        <f ca="1">IFERROR(IF($B537&lt;&gt;"",VLOOKUP(GQ$421,TabelleK34BI,8,FALSE),""),"")</f>
        <v/>
      </c>
      <c r="GR537" s="4" t="str">
        <f ca="1">IFERROR(IF($B537&lt;&gt;"",VLOOKUP(GR$421,TabelleK34BI,8,FALSE),""),"")</f>
        <v/>
      </c>
      <c r="GS537" s="4" t="str">
        <f ca="1">IFERROR(IF($B537&lt;&gt;"",VLOOKUP(GS$421,TabelleK34BI,8,FALSE),""),"")</f>
        <v/>
      </c>
      <c r="GT537" s="4" t="str">
        <f ca="1">IFERROR(IF($B537&lt;&gt;"",VLOOKUP(GT$421,TabelleK34BI,8,FALSE),""),"")</f>
        <v/>
      </c>
      <c r="GU537" s="4" t="str">
        <f ca="1">IFERROR(IF($B537&lt;&gt;"",VLOOKUP(GU$421,TabelleK34BI,8,FALSE),""),"")</f>
        <v/>
      </c>
      <c r="GV537" s="4" t="str">
        <f ca="1">IFERROR(IF($B537&lt;&gt;"",VLOOKUP(GV$421,TabelleK34BI,8,FALSE),""),"")</f>
        <v/>
      </c>
      <c r="GW537" s="4" t="str">
        <f ca="1">IFERROR(IF($B537&lt;&gt;"",VLOOKUP(GW$421,TabelleK34BI,8,FALSE),""),"")</f>
        <v/>
      </c>
      <c r="GX537" s="4" t="str">
        <f ca="1">IFERROR(IF($B537&lt;&gt;"",VLOOKUP(GX$421,TabelleK34BI,8,FALSE),""),"")</f>
        <v/>
      </c>
      <c r="GY537" s="4" t="str">
        <f ca="1">IFERROR(IF($B537&lt;&gt;"",VLOOKUP(GY$421,TabelleK34BI,8,FALSE),""),"")</f>
        <v/>
      </c>
      <c r="GZ537" s="4" t="str">
        <f ca="1">IFERROR(IF($B537&lt;&gt;"",VLOOKUP(GZ$421,TabelleK34BI,8,FALSE),""),"")</f>
        <v/>
      </c>
      <c r="HA537" s="4" t="str">
        <f ca="1">IFERROR(IF($B537&lt;&gt;"",VLOOKUP(HA$421,TabelleK34BI,8,FALSE),""),"")</f>
        <v/>
      </c>
      <c r="HB537" s="4" t="str">
        <f ca="1">IFERROR(IF($B537&lt;&gt;"",VLOOKUP(HB$421,TabelleK34BI,8,FALSE),""),"")</f>
        <v/>
      </c>
      <c r="HC537" s="4" t="str">
        <f ca="1">IFERROR(IF($B537&lt;&gt;"",VLOOKUP(HC$421,TabelleK34BI,8,FALSE),""),"")</f>
        <v/>
      </c>
      <c r="HD537" s="4" t="str">
        <f ca="1">IFERROR(IF($B537&lt;&gt;"",VLOOKUP(HD$421,TabelleK34BI,8,FALSE),""),"")</f>
        <v/>
      </c>
      <c r="HE537" s="4" t="str">
        <f ca="1">IFERROR(IF($B537&lt;&gt;"",VLOOKUP(HE$421,TabelleK34BI,8,FALSE),""),"")</f>
        <v/>
      </c>
      <c r="HF537" s="4" t="str">
        <f ca="1">IFERROR(IF($B537&lt;&gt;"",VLOOKUP(HF$421,TabelleK34BI,8,FALSE),""),"")</f>
        <v/>
      </c>
      <c r="HG537" s="4" t="str">
        <f ca="1">IFERROR(IF($B537&lt;&gt;"",VLOOKUP(HG$421,TabelleK34BI,8,FALSE),""),"")</f>
        <v/>
      </c>
      <c r="HH537" s="4" t="str">
        <f ca="1">IFERROR(IF($B537&lt;&gt;"",VLOOKUP(HH$421,TabelleK34BI,8,FALSE),""),"")</f>
        <v/>
      </c>
      <c r="HI537" s="4" t="str">
        <f ca="1">IFERROR(IF($B537&lt;&gt;"",VLOOKUP(HI$421,TabelleK34BI,8,FALSE),""),"")</f>
        <v/>
      </c>
      <c r="HJ537" s="4" t="str">
        <f ca="1">IFERROR(IF($B537&lt;&gt;"",VLOOKUP(HJ$421,TabelleK34BI,8,FALSE),""),"")</f>
        <v/>
      </c>
      <c r="HK537" s="4" t="str">
        <f ca="1">IFERROR(IF($B537&lt;&gt;"",VLOOKUP(HK$421,TabelleK34BI,8,FALSE),""),"")</f>
        <v/>
      </c>
      <c r="HL537" s="4" t="str">
        <f ca="1">IFERROR(IF($B537&lt;&gt;"",VLOOKUP(HL$421,TabelleK34BI,8,FALSE),""),"")</f>
        <v/>
      </c>
      <c r="HM537" s="4" t="str">
        <f ca="1">IFERROR(IF($B537&lt;&gt;"",VLOOKUP(HM$421,TabelleK34BI,8,FALSE),""),"")</f>
        <v/>
      </c>
      <c r="HN537" s="4" t="str">
        <f ca="1">IFERROR(IF($B537&lt;&gt;"",VLOOKUP(HN$421,TabelleK34BI,8,FALSE),""),"")</f>
        <v/>
      </c>
      <c r="HO537" s="4" t="str">
        <f ca="1">IFERROR(IF($B537&lt;&gt;"",VLOOKUP(HO$421,TabelleK34BI,8,FALSE),""),"")</f>
        <v/>
      </c>
      <c r="HP537" s="4" t="str">
        <f ca="1">IFERROR(IF($B537&lt;&gt;"",VLOOKUP(HP$421,TabelleK34BI,8,FALSE),""),"")</f>
        <v/>
      </c>
      <c r="HQ537" s="4" t="str">
        <f ca="1">IFERROR(IF($B537&lt;&gt;"",VLOOKUP(HQ$421,TabelleK34BI,8,FALSE),""),"")</f>
        <v/>
      </c>
      <c r="HR537" s="4" t="str">
        <f ca="1">IFERROR(IF($B537&lt;&gt;"",VLOOKUP(HR$421,TabelleK34BI,8,FALSE),""),"")</f>
        <v/>
      </c>
      <c r="HS537" s="4" t="str">
        <f ca="1">IFERROR(IF($B537&lt;&gt;"",VLOOKUP(HS$421,TabelleK34BI,8,FALSE),""),"")</f>
        <v/>
      </c>
      <c r="HT537" s="4" t="str">
        <f ca="1">IFERROR(IF($B537&lt;&gt;"",VLOOKUP(HT$421,TabelleK34BI,8,FALSE),""),"")</f>
        <v/>
      </c>
      <c r="HU537" s="4" t="str">
        <f ca="1">IFERROR(IF($B537&lt;&gt;"",VLOOKUP(HU$421,TabelleK34BI,8,FALSE),""),"")</f>
        <v/>
      </c>
      <c r="HV537" s="4" t="str">
        <f ca="1">IFERROR(IF($B537&lt;&gt;"",VLOOKUP(HV$421,TabelleK34BI,8,FALSE),""),"")</f>
        <v/>
      </c>
      <c r="HW537" s="4" t="str">
        <f ca="1">IFERROR(IF($B537&lt;&gt;"",VLOOKUP(HW$421,TabelleK34BI,8,FALSE),""),"")</f>
        <v/>
      </c>
      <c r="HX537" s="4" t="str">
        <f ca="1">IFERROR(IF($B537&lt;&gt;"",VLOOKUP(HX$421,TabelleK34BI,8,FALSE),""),"")</f>
        <v/>
      </c>
      <c r="HY537" s="4" t="str">
        <f ca="1">IFERROR(IF($B537&lt;&gt;"",VLOOKUP(HY$421,TabelleK34BI,8,FALSE),""),"")</f>
        <v/>
      </c>
      <c r="HZ537" s="4" t="str">
        <f ca="1">IFERROR(IF($B537&lt;&gt;"",VLOOKUP(HZ$421,TabelleK34BI,8,FALSE),""),"")</f>
        <v/>
      </c>
      <c r="IA537" s="4" t="str">
        <f ca="1">IFERROR(IF($B537&lt;&gt;"",VLOOKUP(IA$421,TabelleK34BI,8,FALSE),""),"")</f>
        <v/>
      </c>
      <c r="IB537" s="4" t="str">
        <f ca="1">IFERROR(IF($B537&lt;&gt;"",VLOOKUP(IB$421,TabelleK34BI,8,FALSE),""),"")</f>
        <v/>
      </c>
      <c r="IC537" s="4" t="str">
        <f ca="1">IFERROR(IF($B537&lt;&gt;"",VLOOKUP(IC$421,TabelleK34BI,8,FALSE),""),"")</f>
        <v/>
      </c>
      <c r="ID537" s="4" t="str">
        <f ca="1">IFERROR(IF($B537&lt;&gt;"",VLOOKUP(ID$421,TabelleK34BI,8,FALSE),""),"")</f>
        <v/>
      </c>
      <c r="IE537" s="4" t="str">
        <f ca="1">IFERROR(IF($B537&lt;&gt;"",VLOOKUP(IE$421,TabelleK34BI,8,FALSE),""),"")</f>
        <v/>
      </c>
      <c r="IF537" s="4" t="str">
        <f ca="1">IFERROR(IF($B537&lt;&gt;"",VLOOKUP(IF$421,TabelleK34BI,8,FALSE),""),"")</f>
        <v/>
      </c>
      <c r="IG537" s="4" t="str">
        <f ca="1">IFERROR(IF($B537&lt;&gt;"",VLOOKUP(IG$421,TabelleK34BI,8,FALSE),""),"")</f>
        <v/>
      </c>
      <c r="IH537" s="4" t="str">
        <f ca="1">IFERROR(IF($B537&lt;&gt;"",VLOOKUP(IH$421,TabelleK34BI,8,FALSE),""),"")</f>
        <v/>
      </c>
      <c r="II537" s="4" t="str">
        <f ca="1">IFERROR(IF($B537&lt;&gt;"",VLOOKUP(II$421,TabelleK34BI,8,FALSE),""),"")</f>
        <v/>
      </c>
      <c r="IJ537" s="4" t="str">
        <f ca="1">IFERROR(IF($B537&lt;&gt;"",VLOOKUP(IJ$421,TabelleK34BI,8,FALSE),""),"")</f>
        <v/>
      </c>
      <c r="IK537" s="4" t="str">
        <f ca="1">IFERROR(IF($B537&lt;&gt;"",VLOOKUP(IK$421,TabelleK34BI,8,FALSE),""),"")</f>
        <v/>
      </c>
      <c r="IL537" s="4" t="str">
        <f ca="1">IFERROR(IF($B537&lt;&gt;"",VLOOKUP(IL$421,TabelleK34BI,8,FALSE),""),"")</f>
        <v/>
      </c>
      <c r="IM537" s="4" t="str">
        <f ca="1">IFERROR(IF($B537&lt;&gt;"",VLOOKUP(IM$421,TabelleK34BI,8,FALSE),""),"")</f>
        <v/>
      </c>
      <c r="IN537" s="4" t="str">
        <f ca="1">IFERROR(IF($B537&lt;&gt;"",VLOOKUP(IN$421,TabelleK34BI,8,FALSE),""),"")</f>
        <v/>
      </c>
      <c r="IO537" s="4" t="str">
        <f ca="1">IFERROR(IF($B537&lt;&gt;"",VLOOKUP(IO$421,TabelleK34BI,8,FALSE),""),"")</f>
        <v/>
      </c>
      <c r="IP537" s="4" t="str">
        <f ca="1">IFERROR(IF($B537&lt;&gt;"",VLOOKUP(IP$421,TabelleK34BI,8,FALSE),""),"")</f>
        <v/>
      </c>
      <c r="IQ537" s="4" t="str">
        <f ca="1">IFERROR(IF($B537&lt;&gt;"",VLOOKUP(IQ$421,TabelleK34BI,8,FALSE),""),"")</f>
        <v/>
      </c>
      <c r="IR537" s="4" t="str">
        <f ca="1">IFERROR(IF($B537&lt;&gt;"",VLOOKUP(IR$421,TabelleK34BI,8,FALSE),""),"")</f>
        <v/>
      </c>
      <c r="IS537" s="4" t="str">
        <f ca="1">IFERROR(IF($B537&lt;&gt;"",VLOOKUP(IS$421,TabelleK34BI,8,FALSE),""),"")</f>
        <v/>
      </c>
      <c r="IT537" s="4" t="str">
        <f ca="1">IFERROR(IF($B537&lt;&gt;"",VLOOKUP(IT$421,TabelleK34BI,8,FALSE),""),"")</f>
        <v/>
      </c>
      <c r="IU537" s="4" t="str">
        <f ca="1">IFERROR(IF($B537&lt;&gt;"",VLOOKUP(IU$421,TabelleK34BI,8,FALSE),""),"")</f>
        <v/>
      </c>
      <c r="IV537" s="4" t="str">
        <f ca="1">IFERROR(IF($B537&lt;&gt;"",VLOOKUP(IV$421,TabelleK34BI,8,FALSE),""),"")</f>
        <v/>
      </c>
      <c r="IW537" s="4" t="str">
        <f ca="1">IFERROR(IF($B537&lt;&gt;"",VLOOKUP(IW$421,TabelleK34BI,8,FALSE),""),"")</f>
        <v/>
      </c>
      <c r="IX537" s="4" t="str">
        <f ca="1">IFERROR(IF($B537&lt;&gt;"",VLOOKUP(IX$421,TabelleK34BI,8,FALSE),""),"")</f>
        <v/>
      </c>
      <c r="IY537" s="4" t="str">
        <f ca="1">IFERROR(IF($B537&lt;&gt;"",VLOOKUP(IY$421,TabelleK34BI,8,FALSE),""),"")</f>
        <v/>
      </c>
      <c r="IZ537" s="4" t="str">
        <f ca="1">IFERROR(IF($B537&lt;&gt;"",VLOOKUP(IZ$421,TabelleK34BI,8,FALSE),""),"")</f>
        <v/>
      </c>
      <c r="JA537" s="4" t="str">
        <f ca="1">IFERROR(IF($B537&lt;&gt;"",VLOOKUP(JA$421,TabelleK34BI,8,FALSE),""),"")</f>
        <v/>
      </c>
      <c r="JB537" s="4" t="str">
        <f ca="1">IFERROR(IF($B537&lt;&gt;"",VLOOKUP(JB$421,TabelleK34BI,8,FALSE),""),"")</f>
        <v/>
      </c>
      <c r="JC537" s="4" t="str">
        <f ca="1">IFERROR(IF($B537&lt;&gt;"",VLOOKUP(JC$421,TabelleK34BI,8,FALSE),""),"")</f>
        <v/>
      </c>
      <c r="JD537" s="4" t="str">
        <f ca="1">IFERROR(IF($B537&lt;&gt;"",VLOOKUP(JD$421,TabelleK34BI,8,FALSE),""),"")</f>
        <v/>
      </c>
      <c r="JE537" s="4" t="str">
        <f ca="1">IFERROR(IF($B537&lt;&gt;"",VLOOKUP(JE$421,TabelleK34BI,8,FALSE),""),"")</f>
        <v/>
      </c>
      <c r="JF537" s="4" t="str">
        <f ca="1">IFERROR(IF($B537&lt;&gt;"",VLOOKUP(JF$421,TabelleK34BI,8,FALSE),""),"")</f>
        <v/>
      </c>
      <c r="JG537" s="4" t="str">
        <f ca="1">IFERROR(IF($B537&lt;&gt;"",VLOOKUP(JG$421,TabelleK34BI,8,FALSE),""),"")</f>
        <v/>
      </c>
      <c r="JH537" s="4" t="str">
        <f ca="1">IFERROR(IF($B537&lt;&gt;"",VLOOKUP(JH$421,TabelleK34BI,8,FALSE),""),"")</f>
        <v/>
      </c>
      <c r="JI537" s="4" t="str">
        <f ca="1">IFERROR(IF($B537&lt;&gt;"",VLOOKUP(JI$421,TabelleK34BI,8,FALSE),""),"")</f>
        <v/>
      </c>
      <c r="JJ537" s="4" t="str">
        <f ca="1">IFERROR(IF($B537&lt;&gt;"",VLOOKUP(JJ$421,TabelleK34BI,8,FALSE),""),"")</f>
        <v/>
      </c>
      <c r="JK537" s="4" t="str">
        <f ca="1">IFERROR(IF($B537&lt;&gt;"",VLOOKUP(JK$421,TabelleK34BI,8,FALSE),""),"")</f>
        <v/>
      </c>
      <c r="JL537" s="4" t="str">
        <f ca="1">IFERROR(IF($B537&lt;&gt;"",VLOOKUP(JL$421,TabelleK34BI,8,FALSE),""),"")</f>
        <v/>
      </c>
      <c r="JM537" s="4" t="str">
        <f ca="1">IFERROR(IF($B537&lt;&gt;"",VLOOKUP(JM$421,TabelleK34BI,8,FALSE),""),"")</f>
        <v/>
      </c>
      <c r="JN537" s="4" t="str">
        <f ca="1">IFERROR(IF($B537&lt;&gt;"",VLOOKUP(JN$421,TabelleK34BI,8,FALSE),""),"")</f>
        <v/>
      </c>
      <c r="JO537" s="4" t="str">
        <f ca="1">IFERROR(IF($B537&lt;&gt;"",VLOOKUP(JO$421,TabelleK34BI,8,FALSE),""),"")</f>
        <v/>
      </c>
      <c r="JP537" s="4" t="str">
        <f ca="1">IFERROR(IF($B537&lt;&gt;"",VLOOKUP(JP$421,TabelleK34BI,8,FALSE),""),"")</f>
        <v/>
      </c>
      <c r="JQ537" s="4" t="str">
        <f ca="1">IFERROR(IF($B537&lt;&gt;"",VLOOKUP(JQ$421,TabelleK34BI,8,FALSE),""),"")</f>
        <v/>
      </c>
      <c r="JR537" s="4" t="str">
        <f ca="1">IFERROR(IF($B537&lt;&gt;"",VLOOKUP(JR$421,TabelleK34BI,8,FALSE),""),"")</f>
        <v/>
      </c>
      <c r="JS537" s="4" t="str">
        <f ca="1">IFERROR(IF($B537&lt;&gt;"",VLOOKUP(JS$421,TabelleK34BI,8,FALSE),""),"")</f>
        <v/>
      </c>
      <c r="JT537" s="4" t="str">
        <f ca="1">IFERROR(IF($B537&lt;&gt;"",VLOOKUP(JT$421,TabelleK34BI,8,FALSE),""),"")</f>
        <v/>
      </c>
      <c r="JU537" s="4" t="str">
        <f ca="1">IFERROR(IF($B537&lt;&gt;"",VLOOKUP(JU$421,TabelleK34BI,8,FALSE),""),"")</f>
        <v/>
      </c>
      <c r="JV537" s="4" t="str">
        <f ca="1">IFERROR(IF($B537&lt;&gt;"",VLOOKUP(JV$421,TabelleK34BI,8,FALSE),""),"")</f>
        <v/>
      </c>
      <c r="JW537" s="4" t="str">
        <f ca="1">IFERROR(IF($B537&lt;&gt;"",VLOOKUP(JW$421,TabelleK34BI,8,FALSE),""),"")</f>
        <v/>
      </c>
      <c r="JX537" s="4" t="str">
        <f ca="1">IFERROR(IF($B537&lt;&gt;"",VLOOKUP(JX$421,TabelleK34BI,8,FALSE),""),"")</f>
        <v/>
      </c>
      <c r="JY537" s="4" t="str">
        <f ca="1">IFERROR(IF($B537&lt;&gt;"",VLOOKUP(JY$421,TabelleK34BI,8,FALSE),""),"")</f>
        <v/>
      </c>
      <c r="JZ537" s="4" t="str">
        <f ca="1">IFERROR(IF($B537&lt;&gt;"",VLOOKUP(JZ$421,TabelleK34BI,8,FALSE),""),"")</f>
        <v/>
      </c>
      <c r="KA537" s="4" t="str">
        <f ca="1">IFERROR(IF($B537&lt;&gt;"",VLOOKUP(KA$421,TabelleK34BI,8,FALSE),""),"")</f>
        <v/>
      </c>
      <c r="KB537" s="4" t="str">
        <f ca="1">IFERROR(IF($B537&lt;&gt;"",VLOOKUP(KB$421,TabelleK34BI,8,FALSE),""),"")</f>
        <v/>
      </c>
      <c r="KC537" s="4" t="str">
        <f ca="1">IFERROR(IF($B537&lt;&gt;"",VLOOKUP(KC$421,TabelleK34BI,8,FALSE),""),"")</f>
        <v/>
      </c>
      <c r="KD537" s="4" t="str">
        <f ca="1">IFERROR(IF($B537&lt;&gt;"",VLOOKUP(KD$421,TabelleK34BI,8,FALSE),""),"")</f>
        <v/>
      </c>
      <c r="KE537" s="4" t="str">
        <f ca="1">IFERROR(IF($B537&lt;&gt;"",VLOOKUP(KE$421,TabelleK34BI,8,FALSE),""),"")</f>
        <v/>
      </c>
      <c r="KF537" s="4" t="str">
        <f ca="1">IFERROR(IF($B537&lt;&gt;"",VLOOKUP(KF$421,TabelleK34BI,8,FALSE),""),"")</f>
        <v/>
      </c>
      <c r="KG537" s="4" t="str">
        <f ca="1">IFERROR(IF($B537&lt;&gt;"",VLOOKUP(KG$421,TabelleK34BI,8,FALSE),""),"")</f>
        <v/>
      </c>
      <c r="KH537" s="4" t="str">
        <f ca="1">IFERROR(IF($B537&lt;&gt;"",VLOOKUP(KH$421,TabelleK34BI,8,FALSE),""),"")</f>
        <v/>
      </c>
      <c r="KI537" s="4" t="str">
        <f ca="1">IFERROR(IF($B537&lt;&gt;"",VLOOKUP(KI$421,TabelleK34BI,8,FALSE),""),"")</f>
        <v/>
      </c>
      <c r="KJ537" s="4" t="str">
        <f ca="1">IFERROR(IF($B537&lt;&gt;"",VLOOKUP(KJ$421,TabelleK34BI,8,FALSE),""),"")</f>
        <v/>
      </c>
      <c r="KK537" s="4" t="str">
        <f ca="1">IFERROR(IF($B537&lt;&gt;"",VLOOKUP(KK$421,TabelleK34BI,8,FALSE),""),"")</f>
        <v/>
      </c>
      <c r="KL537" s="4" t="str">
        <f ca="1">IFERROR(IF($B537&lt;&gt;"",VLOOKUP(KL$421,TabelleK34BI,8,FALSE),""),"")</f>
        <v/>
      </c>
      <c r="KM537" s="4" t="str">
        <f ca="1">IFERROR(IF($B537&lt;&gt;"",VLOOKUP(KM$421,TabelleK34BI,8,FALSE),""),"")</f>
        <v/>
      </c>
      <c r="KN537" s="4" t="str">
        <f ca="1">IFERROR(IF($B537&lt;&gt;"",VLOOKUP(KN$421,TabelleK34BI,8,FALSE),""),"")</f>
        <v/>
      </c>
      <c r="KO537" s="4" t="str">
        <f ca="1">IFERROR(IF($B537&lt;&gt;"",VLOOKUP(KO$421,TabelleK34BI,8,FALSE),""),"")</f>
        <v/>
      </c>
      <c r="KP537" s="4" t="str">
        <f ca="1">IFERROR(IF($B537&lt;&gt;"",VLOOKUP(KP$421,TabelleK34BI,8,FALSE),""),"")</f>
        <v/>
      </c>
      <c r="KQ537" s="4" t="str">
        <f ca="1">IFERROR(IF($B537&lt;&gt;"",VLOOKUP(KQ$421,TabelleK34BI,8,FALSE),""),"")</f>
        <v/>
      </c>
      <c r="KR537" s="4" t="str">
        <f>IFERROR(VLOOKUP($KR$421,TabelleK34BI,8,FALSE),"")</f>
        <v/>
      </c>
      <c r="KS537" s="4" t="str">
        <f>IFERROR(VLOOKUP($KS$421,TabelleK34BI,8,FALSE),"")</f>
        <v/>
      </c>
    </row>
    <row r="538" spans="2:305" ht="12.75" hidden="1" customHeight="1" x14ac:dyDescent="0.2">
      <c r="B538" s="138" t="str">
        <f t="shared" ca="1" si="215"/>
        <v/>
      </c>
      <c r="C538" s="4" t="str">
        <f ca="1">IFERROR(IF($B538&lt;&gt;"",VLOOKUP(C$421,TabelleK35BI,8,FALSE),""),"")</f>
        <v/>
      </c>
      <c r="D538" s="4" t="str">
        <f ca="1">IFERROR(IF($B538&lt;&gt;"",VLOOKUP(D$421,TabelleK35BI,8,FALSE),""),"")</f>
        <v/>
      </c>
      <c r="E538" s="4" t="str">
        <f ca="1">IFERROR(IF($B538&lt;&gt;"",VLOOKUP(E$421,TabelleK35BI,8,FALSE),""),"")</f>
        <v/>
      </c>
      <c r="F538" s="4" t="str">
        <f ca="1">IFERROR(IF($B538&lt;&gt;"",VLOOKUP(F$421,TabelleK35BI,8,FALSE),""),"")</f>
        <v/>
      </c>
      <c r="G538" s="4" t="str">
        <f ca="1">IFERROR(IF($B538&lt;&gt;"",VLOOKUP(G$421,TabelleK35BI,8,FALSE),""),"")</f>
        <v/>
      </c>
      <c r="H538" s="4" t="str">
        <f ca="1">IFERROR(IF($B538&lt;&gt;"",VLOOKUP(H$421,TabelleK35BI,8,FALSE),""),"")</f>
        <v/>
      </c>
      <c r="I538" s="4" t="str">
        <f ca="1">IFERROR(IF($B538&lt;&gt;"",VLOOKUP(I$421,TabelleK35BI,8,FALSE),""),"")</f>
        <v/>
      </c>
      <c r="J538" s="4" t="str">
        <f ca="1">IFERROR(IF($B538&lt;&gt;"",VLOOKUP(J$421,TabelleK35BI,8,FALSE),""),"")</f>
        <v/>
      </c>
      <c r="K538" s="4" t="str">
        <f ca="1">IFERROR(IF($B538&lt;&gt;"",VLOOKUP(K$421,TabelleK35BI,8,FALSE),""),"")</f>
        <v/>
      </c>
      <c r="L538" s="4" t="str">
        <f ca="1">IFERROR(IF($B538&lt;&gt;"",VLOOKUP(L$421,TabelleK35BI,8,FALSE),""),"")</f>
        <v/>
      </c>
      <c r="M538" s="4" t="str">
        <f ca="1">IFERROR(IF($B538&lt;&gt;"",VLOOKUP(M$421,TabelleK35BI,8,FALSE),""),"")</f>
        <v/>
      </c>
      <c r="N538" s="4" t="str">
        <f ca="1">IFERROR(IF($B538&lt;&gt;"",VLOOKUP(N$421,TabelleK35BI,8,FALSE),""),"")</f>
        <v/>
      </c>
      <c r="O538" s="4" t="str">
        <f ca="1">IFERROR(IF($B538&lt;&gt;"",VLOOKUP(O$421,TabelleK35BI,8,FALSE),""),"")</f>
        <v/>
      </c>
      <c r="P538" s="4" t="str">
        <f ca="1">IFERROR(IF($B538&lt;&gt;"",VLOOKUP(P$421,TabelleK35BI,8,FALSE),""),"")</f>
        <v/>
      </c>
      <c r="Q538" s="4" t="str">
        <f ca="1">IFERROR(IF($B538&lt;&gt;"",VLOOKUP(Q$421,TabelleK35BI,8,FALSE),""),"")</f>
        <v/>
      </c>
      <c r="R538" s="4" t="str">
        <f ca="1">IFERROR(IF($B538&lt;&gt;"",VLOOKUP(R$421,TabelleK35BI,8,FALSE),""),"")</f>
        <v/>
      </c>
      <c r="S538" s="4" t="str">
        <f ca="1">IFERROR(IF($B538&lt;&gt;"",VLOOKUP(S$421,TabelleK35BI,8,FALSE),""),"")</f>
        <v/>
      </c>
      <c r="T538" s="4" t="str">
        <f ca="1">IFERROR(IF($B538&lt;&gt;"",VLOOKUP(T$421,TabelleK35BI,8,FALSE),""),"")</f>
        <v/>
      </c>
      <c r="U538" s="4" t="str">
        <f ca="1">IFERROR(IF($B538&lt;&gt;"",VLOOKUP(U$421,TabelleK35BI,8,FALSE),""),"")</f>
        <v/>
      </c>
      <c r="V538" s="4" t="str">
        <f ca="1">IFERROR(IF($B538&lt;&gt;"",VLOOKUP(V$421,TabelleK35BI,8,FALSE),""),"")</f>
        <v/>
      </c>
      <c r="W538" s="4" t="str">
        <f ca="1">IFERROR(IF($B538&lt;&gt;"",VLOOKUP(W$421,TabelleK35BI,8,FALSE),""),"")</f>
        <v/>
      </c>
      <c r="X538" s="4" t="str">
        <f ca="1">IFERROR(IF($B538&lt;&gt;"",VLOOKUP(X$421,TabelleK35BI,8,FALSE),""),"")</f>
        <v/>
      </c>
      <c r="Y538" s="4" t="str">
        <f ca="1">IFERROR(IF($B538&lt;&gt;"",VLOOKUP(Y$421,TabelleK35BI,8,FALSE),""),"")</f>
        <v/>
      </c>
      <c r="Z538" s="4" t="str">
        <f ca="1">IFERROR(IF($B538&lt;&gt;"",VLOOKUP(Z$421,TabelleK35BI,8,FALSE),""),"")</f>
        <v/>
      </c>
      <c r="AA538" s="4" t="str">
        <f ca="1">IFERROR(IF($B538&lt;&gt;"",VLOOKUP(AA$421,TabelleK35BI,8,FALSE),""),"")</f>
        <v/>
      </c>
      <c r="AB538" s="4" t="str">
        <f ca="1">IFERROR(IF($B538&lt;&gt;"",VLOOKUP(AB$421,TabelleK35BI,8,FALSE),""),"")</f>
        <v/>
      </c>
      <c r="AC538" s="4" t="str">
        <f ca="1">IFERROR(IF($B538&lt;&gt;"",VLOOKUP(AC$421,TabelleK35BI,8,FALSE),""),"")</f>
        <v/>
      </c>
      <c r="AD538" s="4" t="str">
        <f ca="1">IFERROR(IF($B538&lt;&gt;"",VLOOKUP(AD$421,TabelleK35BI,8,FALSE),""),"")</f>
        <v/>
      </c>
      <c r="AE538" s="4" t="str">
        <f ca="1">IFERROR(IF($B538&lt;&gt;"",VLOOKUP(AE$421,TabelleK35BI,8,FALSE),""),"")</f>
        <v/>
      </c>
      <c r="AF538" s="4" t="str">
        <f ca="1">IFERROR(IF($B538&lt;&gt;"",VLOOKUP(AF$421,TabelleK35BI,8,FALSE),""),"")</f>
        <v/>
      </c>
      <c r="AG538" s="4" t="str">
        <f ca="1">IFERROR(IF($B538&lt;&gt;"",VLOOKUP(AG$421,TabelleK35BI,8,FALSE),""),"")</f>
        <v/>
      </c>
      <c r="AH538" s="4" t="str">
        <f ca="1">IFERROR(IF($B538&lt;&gt;"",VLOOKUP(AH$421,TabelleK35BI,8,FALSE),""),"")</f>
        <v/>
      </c>
      <c r="AI538" s="4" t="str">
        <f ca="1">IFERROR(IF($B538&lt;&gt;"",VLOOKUP(AI$421,TabelleK35BI,8,FALSE),""),"")</f>
        <v/>
      </c>
      <c r="AJ538" s="4" t="str">
        <f ca="1">IFERROR(IF($B538&lt;&gt;"",VLOOKUP(AJ$421,TabelleK35BI,8,FALSE),""),"")</f>
        <v/>
      </c>
      <c r="AK538" s="4" t="str">
        <f ca="1">IFERROR(IF($B538&lt;&gt;"",VLOOKUP(AK$421,TabelleK35BI,8,FALSE),""),"")</f>
        <v/>
      </c>
      <c r="AL538" s="4" t="str">
        <f ca="1">IFERROR(IF($B538&lt;&gt;"",VLOOKUP(AL$421,TabelleK35BI,8,FALSE),""),"")</f>
        <v/>
      </c>
      <c r="AM538" s="4" t="str">
        <f ca="1">IFERROR(IF($B538&lt;&gt;"",VLOOKUP(AM$421,TabelleK35BI,8,FALSE),""),"")</f>
        <v/>
      </c>
      <c r="AN538" s="4" t="str">
        <f ca="1">IFERROR(IF($B538&lt;&gt;"",VLOOKUP(AN$421,TabelleK35BI,8,FALSE),""),"")</f>
        <v/>
      </c>
      <c r="AO538" s="4" t="str">
        <f ca="1">IFERROR(IF($B538&lt;&gt;"",VLOOKUP(AO$421,TabelleK35BI,8,FALSE),""),"")</f>
        <v/>
      </c>
      <c r="AP538" s="4" t="str">
        <f ca="1">IFERROR(IF($B538&lt;&gt;"",VLOOKUP(AP$421,TabelleK35BI,8,FALSE),""),"")</f>
        <v/>
      </c>
      <c r="AQ538" s="4" t="str">
        <f ca="1">IFERROR(IF($B538&lt;&gt;"",VLOOKUP(AQ$421,TabelleK35BI,8,FALSE),""),"")</f>
        <v/>
      </c>
      <c r="AR538" s="4" t="str">
        <f ca="1">IFERROR(IF($B538&lt;&gt;"",VLOOKUP(AR$421,TabelleK35BI,8,FALSE),""),"")</f>
        <v/>
      </c>
      <c r="AS538" s="4" t="str">
        <f ca="1">IFERROR(IF($B538&lt;&gt;"",VLOOKUP(AS$421,TabelleK35BI,8,FALSE),""),"")</f>
        <v/>
      </c>
      <c r="AT538" s="4" t="str">
        <f ca="1">IFERROR(IF($B538&lt;&gt;"",VLOOKUP(AT$421,TabelleK35BI,8,FALSE),""),"")</f>
        <v/>
      </c>
      <c r="AU538" s="4" t="str">
        <f ca="1">IFERROR(IF($B538&lt;&gt;"",VLOOKUP(AU$421,TabelleK35BI,8,FALSE),""),"")</f>
        <v/>
      </c>
      <c r="AV538" s="4" t="str">
        <f ca="1">IFERROR(IF($B538&lt;&gt;"",VLOOKUP(AV$421,TabelleK35BI,8,FALSE),""),"")</f>
        <v/>
      </c>
      <c r="AW538" s="4" t="str">
        <f ca="1">IFERROR(IF($B538&lt;&gt;"",VLOOKUP(AW$421,TabelleK35BI,8,FALSE),""),"")</f>
        <v/>
      </c>
      <c r="AX538" s="4" t="str">
        <f ca="1">IFERROR(IF($B538&lt;&gt;"",VLOOKUP(AX$421,TabelleK35BI,8,FALSE),""),"")</f>
        <v/>
      </c>
      <c r="AY538" s="4" t="str">
        <f ca="1">IFERROR(IF($B538&lt;&gt;"",VLOOKUP(AY$421,TabelleK35BI,8,FALSE),""),"")</f>
        <v/>
      </c>
      <c r="AZ538" s="4" t="str">
        <f ca="1">IFERROR(IF($B538&lt;&gt;"",VLOOKUP(AZ$421,TabelleK35BI,8,FALSE),""),"")</f>
        <v/>
      </c>
      <c r="BA538" s="4" t="str">
        <f ca="1">IFERROR(IF($B538&lt;&gt;"",VLOOKUP(BA$421,TabelleK35BI,8,FALSE),""),"")</f>
        <v/>
      </c>
      <c r="BB538" s="4" t="str">
        <f ca="1">IFERROR(IF($B538&lt;&gt;"",VLOOKUP(BB$421,TabelleK35BI,8,FALSE),""),"")</f>
        <v/>
      </c>
      <c r="BC538" s="4" t="str">
        <f ca="1">IFERROR(IF($B538&lt;&gt;"",VLOOKUP(BC$421,TabelleK35BI,8,FALSE),""),"")</f>
        <v/>
      </c>
      <c r="BD538" s="4" t="str">
        <f ca="1">IFERROR(IF($B538&lt;&gt;"",VLOOKUP(BD$421,TabelleK35BI,8,FALSE),""),"")</f>
        <v/>
      </c>
      <c r="BE538" s="4" t="str">
        <f ca="1">IFERROR(IF($B538&lt;&gt;"",VLOOKUP(BE$421,TabelleK35BI,8,FALSE),""),"")</f>
        <v/>
      </c>
      <c r="BF538" s="4" t="str">
        <f ca="1">IFERROR(IF($B538&lt;&gt;"",VLOOKUP(BF$421,TabelleK35BI,8,FALSE),""),"")</f>
        <v/>
      </c>
      <c r="BG538" s="4" t="str">
        <f ca="1">IFERROR(IF($B538&lt;&gt;"",VLOOKUP(BG$421,TabelleK35BI,8,FALSE),""),"")</f>
        <v/>
      </c>
      <c r="BH538" s="4" t="str">
        <f ca="1">IFERROR(IF($B538&lt;&gt;"",VLOOKUP(BH$421,TabelleK35BI,8,FALSE),""),"")</f>
        <v/>
      </c>
      <c r="BI538" s="4" t="str">
        <f ca="1">IFERROR(IF($B538&lt;&gt;"",VLOOKUP(BI$421,TabelleK35BI,8,FALSE),""),"")</f>
        <v/>
      </c>
      <c r="BJ538" s="4" t="str">
        <f ca="1">IFERROR(IF($B538&lt;&gt;"",VLOOKUP(BJ$421,TabelleK35BI,8,FALSE),""),"")</f>
        <v/>
      </c>
      <c r="BK538" s="4" t="str">
        <f ca="1">IFERROR(IF($B538&lt;&gt;"",VLOOKUP(BK$421,TabelleK35BI,8,FALSE),""),"")</f>
        <v/>
      </c>
      <c r="BL538" s="4" t="str">
        <f ca="1">IFERROR(IF($B538&lt;&gt;"",VLOOKUP(BL$421,TabelleK35BI,8,FALSE),""),"")</f>
        <v/>
      </c>
      <c r="BM538" s="4" t="str">
        <f ca="1">IFERROR(IF($B538&lt;&gt;"",VLOOKUP(BM$421,TabelleK35BI,8,FALSE),""),"")</f>
        <v/>
      </c>
      <c r="BN538" s="4" t="str">
        <f ca="1">IFERROR(IF($B538&lt;&gt;"",VLOOKUP(BN$421,TabelleK35BI,8,FALSE),""),"")</f>
        <v/>
      </c>
      <c r="BO538" s="4" t="str">
        <f ca="1">IFERROR(IF($B538&lt;&gt;"",VLOOKUP(BO$421,TabelleK35BI,8,FALSE),""),"")</f>
        <v/>
      </c>
      <c r="BP538" s="4" t="str">
        <f ca="1">IFERROR(IF($B538&lt;&gt;"",VLOOKUP(BP$421,TabelleK35BI,8,FALSE),""),"")</f>
        <v/>
      </c>
      <c r="BQ538" s="4" t="str">
        <f ca="1">IFERROR(IF($B538&lt;&gt;"",VLOOKUP(BQ$421,TabelleK35BI,8,FALSE),""),"")</f>
        <v/>
      </c>
      <c r="BR538" s="4" t="str">
        <f ca="1">IFERROR(IF($B538&lt;&gt;"",VLOOKUP(BR$421,TabelleK35BI,8,FALSE),""),"")</f>
        <v/>
      </c>
      <c r="BS538" s="4" t="str">
        <f ca="1">IFERROR(IF($B538&lt;&gt;"",VLOOKUP(BS$421,TabelleK35BI,8,FALSE),""),"")</f>
        <v/>
      </c>
      <c r="BT538" s="4" t="str">
        <f ca="1">IFERROR(IF($B538&lt;&gt;"",VLOOKUP(BT$421,TabelleK35BI,8,FALSE),""),"")</f>
        <v/>
      </c>
      <c r="BU538" s="4" t="str">
        <f ca="1">IFERROR(IF($B538&lt;&gt;"",VLOOKUP(BU$421,TabelleK35BI,8,FALSE),""),"")</f>
        <v/>
      </c>
      <c r="BV538" s="4" t="str">
        <f ca="1">IFERROR(IF($B538&lt;&gt;"",VLOOKUP(BV$421,TabelleK35BI,8,FALSE),""),"")</f>
        <v/>
      </c>
      <c r="BW538" s="4" t="str">
        <f ca="1">IFERROR(IF($B538&lt;&gt;"",VLOOKUP(BW$421,TabelleK35BI,8,FALSE),""),"")</f>
        <v/>
      </c>
      <c r="BX538" s="4" t="str">
        <f ca="1">IFERROR(IF($B538&lt;&gt;"",VLOOKUP(BX$421,TabelleK35BI,8,FALSE),""),"")</f>
        <v/>
      </c>
      <c r="BY538" s="4" t="str">
        <f ca="1">IFERROR(IF($B538&lt;&gt;"",VLOOKUP(BY$421,TabelleK35BI,8,FALSE),""),"")</f>
        <v/>
      </c>
      <c r="BZ538" s="4" t="str">
        <f ca="1">IFERROR(IF($B538&lt;&gt;"",VLOOKUP(BZ$421,TabelleK35BI,8,FALSE),""),"")</f>
        <v/>
      </c>
      <c r="CA538" s="4" t="str">
        <f ca="1">IFERROR(IF($B538&lt;&gt;"",VLOOKUP(CA$421,TabelleK35BI,8,FALSE),""),"")</f>
        <v/>
      </c>
      <c r="CB538" s="4" t="str">
        <f ca="1">IFERROR(IF($B538&lt;&gt;"",VLOOKUP(CB$421,TabelleK35BI,8,FALSE),""),"")</f>
        <v/>
      </c>
      <c r="CC538" s="4" t="str">
        <f ca="1">IFERROR(IF($B538&lt;&gt;"",VLOOKUP(CC$421,TabelleK35BI,8,FALSE),""),"")</f>
        <v/>
      </c>
      <c r="CD538" s="4" t="str">
        <f ca="1">IFERROR(IF($B538&lt;&gt;"",VLOOKUP(CD$421,TabelleK35BI,8,FALSE),""),"")</f>
        <v/>
      </c>
      <c r="CE538" s="4" t="str">
        <f ca="1">IFERROR(IF($B538&lt;&gt;"",VLOOKUP(CE$421,TabelleK35BI,8,FALSE),""),"")</f>
        <v/>
      </c>
      <c r="CF538" s="4" t="str">
        <f ca="1">IFERROR(IF($B538&lt;&gt;"",VLOOKUP(CF$421,TabelleK35BI,8,FALSE),""),"")</f>
        <v/>
      </c>
      <c r="CG538" s="4" t="str">
        <f ca="1">IFERROR(IF($B538&lt;&gt;"",VLOOKUP(CG$421,TabelleK35BI,8,FALSE),""),"")</f>
        <v/>
      </c>
      <c r="CH538" s="4" t="str">
        <f ca="1">IFERROR(IF($B538&lt;&gt;"",VLOOKUP(CH$421,TabelleK35BI,8,FALSE),""),"")</f>
        <v/>
      </c>
      <c r="CI538" s="4" t="str">
        <f ca="1">IFERROR(IF($B538&lt;&gt;"",VLOOKUP(CI$421,TabelleK35BI,8,FALSE),""),"")</f>
        <v/>
      </c>
      <c r="CJ538" s="4" t="str">
        <f ca="1">IFERROR(IF($B538&lt;&gt;"",VLOOKUP(CJ$421,TabelleK35BI,8,FALSE),""),"")</f>
        <v/>
      </c>
      <c r="CK538" s="4" t="str">
        <f ca="1">IFERROR(IF($B538&lt;&gt;"",VLOOKUP(CK$421,TabelleK35BI,8,FALSE),""),"")</f>
        <v/>
      </c>
      <c r="CL538" s="4" t="str">
        <f ca="1">IFERROR(IF($B538&lt;&gt;"",VLOOKUP(CL$421,TabelleK35BI,8,FALSE),""),"")</f>
        <v/>
      </c>
      <c r="CM538" s="4" t="str">
        <f ca="1">IFERROR(IF($B538&lt;&gt;"",VLOOKUP(CM$421,TabelleK35BI,8,FALSE),""),"")</f>
        <v/>
      </c>
      <c r="CN538" s="4" t="str">
        <f ca="1">IFERROR(IF($B538&lt;&gt;"",VLOOKUP(CN$421,TabelleK35BI,8,FALSE),""),"")</f>
        <v/>
      </c>
      <c r="CO538" s="4" t="str">
        <f ca="1">IFERROR(IF($B538&lt;&gt;"",VLOOKUP(CO$421,TabelleK35BI,8,FALSE),""),"")</f>
        <v/>
      </c>
      <c r="CP538" s="4" t="str">
        <f ca="1">IFERROR(IF($B538&lt;&gt;"",VLOOKUP(CP$421,TabelleK35BI,8,FALSE),""),"")</f>
        <v/>
      </c>
      <c r="CQ538" s="4" t="str">
        <f ca="1">IFERROR(IF($B538&lt;&gt;"",VLOOKUP(CQ$421,TabelleK35BI,8,FALSE),""),"")</f>
        <v/>
      </c>
      <c r="CR538" s="4" t="str">
        <f ca="1">IFERROR(IF($B538&lt;&gt;"",VLOOKUP(CR$421,TabelleK35BI,8,FALSE),""),"")</f>
        <v/>
      </c>
      <c r="CS538" s="4" t="str">
        <f ca="1">IFERROR(IF($B538&lt;&gt;"",VLOOKUP(CS$421,TabelleK35BI,8,FALSE),""),"")</f>
        <v/>
      </c>
      <c r="CT538" s="4" t="str">
        <f ca="1">IFERROR(IF($B538&lt;&gt;"",VLOOKUP(CT$421,TabelleK35BI,8,FALSE),""),"")</f>
        <v/>
      </c>
      <c r="CU538" s="4" t="str">
        <f ca="1">IFERROR(IF($B538&lt;&gt;"",VLOOKUP(CU$421,TabelleK35BI,8,FALSE),""),"")</f>
        <v/>
      </c>
      <c r="CV538" s="4" t="str">
        <f ca="1">IFERROR(IF($B538&lt;&gt;"",VLOOKUP(CV$421,TabelleK35BI,8,FALSE),""),"")</f>
        <v/>
      </c>
      <c r="CW538" s="4" t="str">
        <f ca="1">IFERROR(IF($B538&lt;&gt;"",VLOOKUP(CW$421,TabelleK35BI,8,FALSE),""),"")</f>
        <v/>
      </c>
      <c r="CX538" s="4" t="str">
        <f ca="1">IFERROR(IF($B538&lt;&gt;"",VLOOKUP(CX$421,TabelleK35BI,8,FALSE),""),"")</f>
        <v/>
      </c>
      <c r="CY538" s="4" t="str">
        <f ca="1">IFERROR(IF($B538&lt;&gt;"",VLOOKUP(CY$421,TabelleK35BI,8,FALSE),""),"")</f>
        <v/>
      </c>
      <c r="CZ538" s="4" t="str">
        <f ca="1">IFERROR(IF($B538&lt;&gt;"",VLOOKUP(CZ$421,TabelleK35BI,8,FALSE),""),"")</f>
        <v/>
      </c>
      <c r="DA538" s="4" t="str">
        <f ca="1">IFERROR(IF($B538&lt;&gt;"",VLOOKUP(DA$421,TabelleK35BI,8,FALSE),""),"")</f>
        <v/>
      </c>
      <c r="DB538" s="4" t="str">
        <f ca="1">IFERROR(IF($B538&lt;&gt;"",VLOOKUP(DB$421,TabelleK35BI,8,FALSE),""),"")</f>
        <v/>
      </c>
      <c r="DC538" s="4" t="str">
        <f ca="1">IFERROR(IF($B538&lt;&gt;"",VLOOKUP(DC$421,TabelleK35BI,8,FALSE),""),"")</f>
        <v/>
      </c>
      <c r="DD538" s="4" t="str">
        <f ca="1">IFERROR(IF($B538&lt;&gt;"",VLOOKUP(DD$421,TabelleK35BI,8,FALSE),""),"")</f>
        <v/>
      </c>
      <c r="DE538" s="4" t="str">
        <f ca="1">IFERROR(IF($B538&lt;&gt;"",VLOOKUP(DE$421,TabelleK35BI,8,FALSE),""),"")</f>
        <v/>
      </c>
      <c r="DF538" s="4" t="str">
        <f ca="1">IFERROR(IF($B538&lt;&gt;"",VLOOKUP(DF$421,TabelleK35BI,8,FALSE),""),"")</f>
        <v/>
      </c>
      <c r="DG538" s="4" t="str">
        <f ca="1">IFERROR(IF($B538&lt;&gt;"",VLOOKUP(DG$421,TabelleK35BI,8,FALSE),""),"")</f>
        <v/>
      </c>
      <c r="DH538" s="4" t="str">
        <f ca="1">IFERROR(IF($B538&lt;&gt;"",VLOOKUP(DH$421,TabelleK35BI,8,FALSE),""),"")</f>
        <v/>
      </c>
      <c r="DI538" s="4" t="str">
        <f ca="1">IFERROR(IF($B538&lt;&gt;"",VLOOKUP(DI$421,TabelleK35BI,8,FALSE),""),"")</f>
        <v/>
      </c>
      <c r="DJ538" s="4" t="str">
        <f ca="1">IFERROR(IF($B538&lt;&gt;"",VLOOKUP(DJ$421,TabelleK35BI,8,FALSE),""),"")</f>
        <v/>
      </c>
      <c r="DK538" s="4" t="str">
        <f ca="1">IFERROR(IF($B538&lt;&gt;"",VLOOKUP(DK$421,TabelleK35BI,8,FALSE),""),"")</f>
        <v/>
      </c>
      <c r="DL538" s="4" t="str">
        <f ca="1">IFERROR(IF($B538&lt;&gt;"",VLOOKUP(DL$421,TabelleK35BI,8,FALSE),""),"")</f>
        <v/>
      </c>
      <c r="DM538" s="4" t="str">
        <f ca="1">IFERROR(IF($B538&lt;&gt;"",VLOOKUP(DM$421,TabelleK35BI,8,FALSE),""),"")</f>
        <v/>
      </c>
      <c r="DN538" s="4" t="str">
        <f ca="1">IFERROR(IF($B538&lt;&gt;"",VLOOKUP(DN$421,TabelleK35BI,8,FALSE),""),"")</f>
        <v/>
      </c>
      <c r="DO538" s="4" t="str">
        <f ca="1">IFERROR(IF($B538&lt;&gt;"",VLOOKUP(DO$421,TabelleK35BI,8,FALSE),""),"")</f>
        <v/>
      </c>
      <c r="DP538" s="4" t="str">
        <f ca="1">IFERROR(IF($B538&lt;&gt;"",VLOOKUP(DP$421,TabelleK35BI,8,FALSE),""),"")</f>
        <v/>
      </c>
      <c r="DQ538" s="4" t="str">
        <f ca="1">IFERROR(IF($B538&lt;&gt;"",VLOOKUP(DQ$421,TabelleK35BI,8,FALSE),""),"")</f>
        <v/>
      </c>
      <c r="DR538" s="4" t="str">
        <f ca="1">IFERROR(IF($B538&lt;&gt;"",VLOOKUP(DR$421,TabelleK35BI,8,FALSE),""),"")</f>
        <v/>
      </c>
      <c r="DS538" s="4" t="str">
        <f ca="1">IFERROR(IF($B538&lt;&gt;"",VLOOKUP(DS$421,TabelleK35BI,8,FALSE),""),"")</f>
        <v/>
      </c>
      <c r="DT538" s="4" t="str">
        <f ca="1">IFERROR(IF($B538&lt;&gt;"",VLOOKUP(DT$421,TabelleK35BI,8,FALSE),""),"")</f>
        <v/>
      </c>
      <c r="DU538" s="4" t="str">
        <f ca="1">IFERROR(IF($B538&lt;&gt;"",VLOOKUP(DU$421,TabelleK35BI,8,FALSE),""),"")</f>
        <v/>
      </c>
      <c r="DV538" s="4" t="str">
        <f ca="1">IFERROR(IF($B538&lt;&gt;"",VLOOKUP(DV$421,TabelleK35BI,8,FALSE),""),"")</f>
        <v/>
      </c>
      <c r="DW538" s="4" t="str">
        <f ca="1">IFERROR(IF($B538&lt;&gt;"",VLOOKUP(DW$421,TabelleK35BI,8,FALSE),""),"")</f>
        <v/>
      </c>
      <c r="DX538" s="4" t="str">
        <f ca="1">IFERROR(IF($B538&lt;&gt;"",VLOOKUP(DX$421,TabelleK35BI,8,FALSE),""),"")</f>
        <v/>
      </c>
      <c r="DY538" s="4" t="str">
        <f ca="1">IFERROR(IF($B538&lt;&gt;"",VLOOKUP(DY$421,TabelleK35BI,8,FALSE),""),"")</f>
        <v/>
      </c>
      <c r="DZ538" s="4" t="str">
        <f ca="1">IFERROR(IF($B538&lt;&gt;"",VLOOKUP(DZ$421,TabelleK35BI,8,FALSE),""),"")</f>
        <v/>
      </c>
      <c r="EA538" s="4" t="str">
        <f ca="1">IFERROR(IF($B538&lt;&gt;"",VLOOKUP(EA$421,TabelleK35BI,8,FALSE),""),"")</f>
        <v/>
      </c>
      <c r="EB538" s="4" t="str">
        <f ca="1">IFERROR(IF($B538&lt;&gt;"",VLOOKUP(EB$421,TabelleK35BI,8,FALSE),""),"")</f>
        <v/>
      </c>
      <c r="EC538" s="4" t="str">
        <f ca="1">IFERROR(IF($B538&lt;&gt;"",VLOOKUP(EC$421,TabelleK35BI,8,FALSE),""),"")</f>
        <v/>
      </c>
      <c r="ED538" s="4" t="str">
        <f ca="1">IFERROR(IF($B538&lt;&gt;"",VLOOKUP(ED$421,TabelleK35BI,8,FALSE),""),"")</f>
        <v/>
      </c>
      <c r="EE538" s="4" t="str">
        <f ca="1">IFERROR(IF($B538&lt;&gt;"",VLOOKUP(EE$421,TabelleK35BI,8,FALSE),""),"")</f>
        <v/>
      </c>
      <c r="EF538" s="4" t="str">
        <f ca="1">IFERROR(IF($B538&lt;&gt;"",VLOOKUP(EF$421,TabelleK35BI,8,FALSE),""),"")</f>
        <v/>
      </c>
      <c r="EG538" s="4" t="str">
        <f ca="1">IFERROR(IF($B538&lt;&gt;"",VLOOKUP(EG$421,TabelleK35BI,8,FALSE),""),"")</f>
        <v/>
      </c>
      <c r="EH538" s="4" t="str">
        <f ca="1">IFERROR(IF($B538&lt;&gt;"",VLOOKUP(EH$421,TabelleK35BI,8,FALSE),""),"")</f>
        <v/>
      </c>
      <c r="EI538" s="4" t="str">
        <f ca="1">IFERROR(IF($B538&lt;&gt;"",VLOOKUP(EI$421,TabelleK35BI,8,FALSE),""),"")</f>
        <v/>
      </c>
      <c r="EJ538" s="4" t="str">
        <f ca="1">IFERROR(IF($B538&lt;&gt;"",VLOOKUP(EJ$421,TabelleK35BI,8,FALSE),""),"")</f>
        <v/>
      </c>
      <c r="EK538" s="4" t="str">
        <f ca="1">IFERROR(IF($B538&lt;&gt;"",VLOOKUP(EK$421,TabelleK35BI,8,FALSE),""),"")</f>
        <v/>
      </c>
      <c r="EL538" s="4" t="str">
        <f ca="1">IFERROR(IF($B538&lt;&gt;"",VLOOKUP(EL$421,TabelleK35BI,8,FALSE),""),"")</f>
        <v/>
      </c>
      <c r="EM538" s="4" t="str">
        <f ca="1">IFERROR(IF($B538&lt;&gt;"",VLOOKUP(EM$421,TabelleK35BI,8,FALSE),""),"")</f>
        <v/>
      </c>
      <c r="EN538" s="4" t="str">
        <f ca="1">IFERROR(IF($B538&lt;&gt;"",VLOOKUP(EN$421,TabelleK35BI,8,FALSE),""),"")</f>
        <v/>
      </c>
      <c r="EO538" s="4" t="str">
        <f ca="1">IFERROR(IF($B538&lt;&gt;"",VLOOKUP(EO$421,TabelleK35BI,8,FALSE),""),"")</f>
        <v/>
      </c>
      <c r="EP538" s="4" t="str">
        <f ca="1">IFERROR(IF($B538&lt;&gt;"",VLOOKUP(EP$421,TabelleK35BI,8,FALSE),""),"")</f>
        <v/>
      </c>
      <c r="EQ538" s="4" t="str">
        <f ca="1">IFERROR(IF($B538&lt;&gt;"",VLOOKUP(EQ$421,TabelleK35BI,8,FALSE),""),"")</f>
        <v/>
      </c>
      <c r="ER538" s="4" t="str">
        <f ca="1">IFERROR(IF($B538&lt;&gt;"",VLOOKUP(ER$421,TabelleK35BI,8,FALSE),""),"")</f>
        <v/>
      </c>
      <c r="ES538" s="4" t="str">
        <f ca="1">IFERROR(IF($B538&lt;&gt;"",VLOOKUP(ES$421,TabelleK35BI,8,FALSE),""),"")</f>
        <v/>
      </c>
      <c r="ET538" s="4" t="str">
        <f ca="1">IFERROR(IF($B538&lt;&gt;"",VLOOKUP(ET$421,TabelleK35BI,8,FALSE),""),"")</f>
        <v/>
      </c>
      <c r="EU538" s="4" t="str">
        <f ca="1">IFERROR(IF($B538&lt;&gt;"",VLOOKUP(EU$421,TabelleK35BI,8,FALSE),""),"")</f>
        <v/>
      </c>
      <c r="EV538" s="4" t="str">
        <f ca="1">IFERROR(IF($B538&lt;&gt;"",VLOOKUP(EV$421,TabelleK35BI,8,FALSE),""),"")</f>
        <v/>
      </c>
      <c r="EW538" s="4" t="str">
        <f ca="1">IFERROR(IF($B538&lt;&gt;"",VLOOKUP(EW$421,TabelleK35BI,8,FALSE),""),"")</f>
        <v/>
      </c>
      <c r="EX538" s="4" t="str">
        <f ca="1">IFERROR(IF($B538&lt;&gt;"",VLOOKUP(EX$421,TabelleK35BI,8,FALSE),""),"")</f>
        <v/>
      </c>
      <c r="EY538" s="4" t="str">
        <f ca="1">IFERROR(IF($B538&lt;&gt;"",VLOOKUP(EY$421,TabelleK35BI,8,FALSE),""),"")</f>
        <v/>
      </c>
      <c r="EZ538" s="4" t="str">
        <f ca="1">IFERROR(IF($B538&lt;&gt;"",VLOOKUP(EZ$421,TabelleK35BI,8,FALSE),""),"")</f>
        <v/>
      </c>
      <c r="FA538" s="4" t="str">
        <f ca="1">IFERROR(IF($B538&lt;&gt;"",VLOOKUP(FA$421,TabelleK35BI,8,FALSE),""),"")</f>
        <v/>
      </c>
      <c r="FB538" s="4" t="str">
        <f ca="1">IFERROR(IF($B538&lt;&gt;"",VLOOKUP(FB$421,TabelleK35BI,8,FALSE),""),"")</f>
        <v/>
      </c>
      <c r="FC538" s="4" t="str">
        <f ca="1">IFERROR(IF($B538&lt;&gt;"",VLOOKUP(FC$421,TabelleK35BI,8,FALSE),""),"")</f>
        <v/>
      </c>
      <c r="FD538" s="4" t="str">
        <f ca="1">IFERROR(IF($B538&lt;&gt;"",VLOOKUP(FD$421,TabelleK35BI,8,FALSE),""),"")</f>
        <v/>
      </c>
      <c r="FE538" s="4" t="str">
        <f ca="1">IFERROR(IF($B538&lt;&gt;"",VLOOKUP(FE$421,TabelleK35BI,8,FALSE),""),"")</f>
        <v/>
      </c>
      <c r="FF538" s="4" t="str">
        <f ca="1">IFERROR(IF($B538&lt;&gt;"",VLOOKUP(FF$421,TabelleK35BI,8,FALSE),""),"")</f>
        <v/>
      </c>
      <c r="FG538" s="4" t="str">
        <f ca="1">IFERROR(IF($B538&lt;&gt;"",VLOOKUP(FG$421,TabelleK35BI,8,FALSE),""),"")</f>
        <v/>
      </c>
      <c r="FH538" s="4" t="str">
        <f ca="1">IFERROR(IF($B538&lt;&gt;"",VLOOKUP(FH$421,TabelleK35BI,8,FALSE),""),"")</f>
        <v/>
      </c>
      <c r="FI538" s="4" t="str">
        <f ca="1">IFERROR(IF($B538&lt;&gt;"",VLOOKUP(FI$421,TabelleK35BI,8,FALSE),""),"")</f>
        <v/>
      </c>
      <c r="FJ538" s="4" t="str">
        <f ca="1">IFERROR(IF($B538&lt;&gt;"",VLOOKUP(FJ$421,TabelleK35BI,8,FALSE),""),"")</f>
        <v/>
      </c>
      <c r="FK538" s="4" t="str">
        <f ca="1">IFERROR(IF($B538&lt;&gt;"",VLOOKUP(FK$421,TabelleK35BI,8,FALSE),""),"")</f>
        <v/>
      </c>
      <c r="FL538" s="4" t="str">
        <f ca="1">IFERROR(IF($B538&lt;&gt;"",VLOOKUP(FL$421,TabelleK35BI,8,FALSE),""),"")</f>
        <v/>
      </c>
      <c r="FM538" s="4" t="str">
        <f ca="1">IFERROR(IF($B538&lt;&gt;"",VLOOKUP(FM$421,TabelleK35BI,8,FALSE),""),"")</f>
        <v/>
      </c>
      <c r="FN538" s="4" t="str">
        <f ca="1">IFERROR(IF($B538&lt;&gt;"",VLOOKUP(FN$421,TabelleK35BI,8,FALSE),""),"")</f>
        <v/>
      </c>
      <c r="FO538" s="4" t="str">
        <f ca="1">IFERROR(IF($B538&lt;&gt;"",VLOOKUP(FO$421,TabelleK35BI,8,FALSE),""),"")</f>
        <v/>
      </c>
      <c r="FP538" s="4" t="str">
        <f ca="1">IFERROR(IF($B538&lt;&gt;"",VLOOKUP(FP$421,TabelleK35BI,8,FALSE),""),"")</f>
        <v/>
      </c>
      <c r="FQ538" s="4" t="str">
        <f ca="1">IFERROR(IF($B538&lt;&gt;"",VLOOKUP(FQ$421,TabelleK35BI,8,FALSE),""),"")</f>
        <v/>
      </c>
      <c r="FR538" s="4" t="str">
        <f ca="1">IFERROR(IF($B538&lt;&gt;"",VLOOKUP(FR$421,TabelleK35BI,8,FALSE),""),"")</f>
        <v/>
      </c>
      <c r="FS538" s="4" t="str">
        <f ca="1">IFERROR(IF($B538&lt;&gt;"",VLOOKUP(FS$421,TabelleK35BI,8,FALSE),""),"")</f>
        <v/>
      </c>
      <c r="FT538" s="4" t="str">
        <f ca="1">IFERROR(IF($B538&lt;&gt;"",VLOOKUP(FT$421,TabelleK35BI,8,FALSE),""),"")</f>
        <v/>
      </c>
      <c r="FU538" s="4" t="str">
        <f ca="1">IFERROR(IF($B538&lt;&gt;"",VLOOKUP(FU$421,TabelleK35BI,8,FALSE),""),"")</f>
        <v/>
      </c>
      <c r="FV538" s="4" t="str">
        <f ca="1">IFERROR(IF($B538&lt;&gt;"",VLOOKUP(FV$421,TabelleK35BI,8,FALSE),""),"")</f>
        <v/>
      </c>
      <c r="FW538" s="4" t="str">
        <f ca="1">IFERROR(IF($B538&lt;&gt;"",VLOOKUP(FW$421,TabelleK35BI,8,FALSE),""),"")</f>
        <v/>
      </c>
      <c r="FX538" s="4" t="str">
        <f ca="1">IFERROR(IF($B538&lt;&gt;"",VLOOKUP(FX$421,TabelleK35BI,8,FALSE),""),"")</f>
        <v/>
      </c>
      <c r="FY538" s="4" t="str">
        <f ca="1">IFERROR(IF($B538&lt;&gt;"",VLOOKUP(FY$421,TabelleK35BI,8,FALSE),""),"")</f>
        <v/>
      </c>
      <c r="FZ538" s="4" t="str">
        <f ca="1">IFERROR(IF($B538&lt;&gt;"",VLOOKUP(FZ$421,TabelleK35BI,8,FALSE),""),"")</f>
        <v/>
      </c>
      <c r="GA538" s="4" t="str">
        <f ca="1">IFERROR(IF($B538&lt;&gt;"",VLOOKUP(GA$421,TabelleK35BI,8,FALSE),""),"")</f>
        <v/>
      </c>
      <c r="GB538" s="4" t="str">
        <f ca="1">IFERROR(IF($B538&lt;&gt;"",VLOOKUP(GB$421,TabelleK35BI,8,FALSE),""),"")</f>
        <v/>
      </c>
      <c r="GC538" s="4" t="str">
        <f ca="1">IFERROR(IF($B538&lt;&gt;"",VLOOKUP(GC$421,TabelleK35BI,8,FALSE),""),"")</f>
        <v/>
      </c>
      <c r="GD538" s="4" t="str">
        <f ca="1">IFERROR(IF($B538&lt;&gt;"",VLOOKUP(GD$421,TabelleK35BI,8,FALSE),""),"")</f>
        <v/>
      </c>
      <c r="GE538" s="4" t="str">
        <f ca="1">IFERROR(IF($B538&lt;&gt;"",VLOOKUP(GE$421,TabelleK35BI,8,FALSE),""),"")</f>
        <v/>
      </c>
      <c r="GF538" s="4" t="str">
        <f ca="1">IFERROR(IF($B538&lt;&gt;"",VLOOKUP(GF$421,TabelleK35BI,8,FALSE),""),"")</f>
        <v/>
      </c>
      <c r="GG538" s="4" t="str">
        <f ca="1">IFERROR(IF($B538&lt;&gt;"",VLOOKUP(GG$421,TabelleK35BI,8,FALSE),""),"")</f>
        <v/>
      </c>
      <c r="GH538" s="4" t="str">
        <f ca="1">IFERROR(IF($B538&lt;&gt;"",VLOOKUP(GH$421,TabelleK35BI,8,FALSE),""),"")</f>
        <v/>
      </c>
      <c r="GI538" s="4" t="str">
        <f ca="1">IFERROR(IF($B538&lt;&gt;"",VLOOKUP(GI$421,TabelleK35BI,8,FALSE),""),"")</f>
        <v/>
      </c>
      <c r="GJ538" s="4" t="str">
        <f ca="1">IFERROR(IF($B538&lt;&gt;"",VLOOKUP(GJ$421,TabelleK35BI,8,FALSE),""),"")</f>
        <v/>
      </c>
      <c r="GK538" s="4" t="str">
        <f ca="1">IFERROR(IF($B538&lt;&gt;"",VLOOKUP(GK$421,TabelleK35BI,8,FALSE),""),"")</f>
        <v/>
      </c>
      <c r="GL538" s="4" t="str">
        <f ca="1">IFERROR(IF($B538&lt;&gt;"",VLOOKUP(GL$421,TabelleK35BI,8,FALSE),""),"")</f>
        <v/>
      </c>
      <c r="GM538" s="4" t="str">
        <f ca="1">IFERROR(IF($B538&lt;&gt;"",VLOOKUP(GM$421,TabelleK35BI,8,FALSE),""),"")</f>
        <v/>
      </c>
      <c r="GN538" s="4" t="str">
        <f ca="1">IFERROR(IF($B538&lt;&gt;"",VLOOKUP(GN$421,TabelleK35BI,8,FALSE),""),"")</f>
        <v/>
      </c>
      <c r="GO538" s="4" t="str">
        <f ca="1">IFERROR(IF($B538&lt;&gt;"",VLOOKUP(GO$421,TabelleK35BI,8,FALSE),""),"")</f>
        <v/>
      </c>
      <c r="GP538" s="4" t="str">
        <f ca="1">IFERROR(IF($B538&lt;&gt;"",VLOOKUP(GP$421,TabelleK35BI,8,FALSE),""),"")</f>
        <v/>
      </c>
      <c r="GQ538" s="4" t="str">
        <f ca="1">IFERROR(IF($B538&lt;&gt;"",VLOOKUP(GQ$421,TabelleK35BI,8,FALSE),""),"")</f>
        <v/>
      </c>
      <c r="GR538" s="4" t="str">
        <f ca="1">IFERROR(IF($B538&lt;&gt;"",VLOOKUP(GR$421,TabelleK35BI,8,FALSE),""),"")</f>
        <v/>
      </c>
      <c r="GS538" s="4" t="str">
        <f ca="1">IFERROR(IF($B538&lt;&gt;"",VLOOKUP(GS$421,TabelleK35BI,8,FALSE),""),"")</f>
        <v/>
      </c>
      <c r="GT538" s="4" t="str">
        <f ca="1">IFERROR(IF($B538&lt;&gt;"",VLOOKUP(GT$421,TabelleK35BI,8,FALSE),""),"")</f>
        <v/>
      </c>
      <c r="GU538" s="4" t="str">
        <f ca="1">IFERROR(IF($B538&lt;&gt;"",VLOOKUP(GU$421,TabelleK35BI,8,FALSE),""),"")</f>
        <v/>
      </c>
      <c r="GV538" s="4" t="str">
        <f ca="1">IFERROR(IF($B538&lt;&gt;"",VLOOKUP(GV$421,TabelleK35BI,8,FALSE),""),"")</f>
        <v/>
      </c>
      <c r="GW538" s="4" t="str">
        <f ca="1">IFERROR(IF($B538&lt;&gt;"",VLOOKUP(GW$421,TabelleK35BI,8,FALSE),""),"")</f>
        <v/>
      </c>
      <c r="GX538" s="4" t="str">
        <f ca="1">IFERROR(IF($B538&lt;&gt;"",VLOOKUP(GX$421,TabelleK35BI,8,FALSE),""),"")</f>
        <v/>
      </c>
      <c r="GY538" s="4" t="str">
        <f ca="1">IFERROR(IF($B538&lt;&gt;"",VLOOKUP(GY$421,TabelleK35BI,8,FALSE),""),"")</f>
        <v/>
      </c>
      <c r="GZ538" s="4" t="str">
        <f ca="1">IFERROR(IF($B538&lt;&gt;"",VLOOKUP(GZ$421,TabelleK35BI,8,FALSE),""),"")</f>
        <v/>
      </c>
      <c r="HA538" s="4" t="str">
        <f ca="1">IFERROR(IF($B538&lt;&gt;"",VLOOKUP(HA$421,TabelleK35BI,8,FALSE),""),"")</f>
        <v/>
      </c>
      <c r="HB538" s="4" t="str">
        <f ca="1">IFERROR(IF($B538&lt;&gt;"",VLOOKUP(HB$421,TabelleK35BI,8,FALSE),""),"")</f>
        <v/>
      </c>
      <c r="HC538" s="4" t="str">
        <f ca="1">IFERROR(IF($B538&lt;&gt;"",VLOOKUP(HC$421,TabelleK35BI,8,FALSE),""),"")</f>
        <v/>
      </c>
      <c r="HD538" s="4" t="str">
        <f ca="1">IFERROR(IF($B538&lt;&gt;"",VLOOKUP(HD$421,TabelleK35BI,8,FALSE),""),"")</f>
        <v/>
      </c>
      <c r="HE538" s="4" t="str">
        <f ca="1">IFERROR(IF($B538&lt;&gt;"",VLOOKUP(HE$421,TabelleK35BI,8,FALSE),""),"")</f>
        <v/>
      </c>
      <c r="HF538" s="4" t="str">
        <f ca="1">IFERROR(IF($B538&lt;&gt;"",VLOOKUP(HF$421,TabelleK35BI,8,FALSE),""),"")</f>
        <v/>
      </c>
      <c r="HG538" s="4" t="str">
        <f ca="1">IFERROR(IF($B538&lt;&gt;"",VLOOKUP(HG$421,TabelleK35BI,8,FALSE),""),"")</f>
        <v/>
      </c>
      <c r="HH538" s="4" t="str">
        <f ca="1">IFERROR(IF($B538&lt;&gt;"",VLOOKUP(HH$421,TabelleK35BI,8,FALSE),""),"")</f>
        <v/>
      </c>
      <c r="HI538" s="4" t="str">
        <f ca="1">IFERROR(IF($B538&lt;&gt;"",VLOOKUP(HI$421,TabelleK35BI,8,FALSE),""),"")</f>
        <v/>
      </c>
      <c r="HJ538" s="4" t="str">
        <f ca="1">IFERROR(IF($B538&lt;&gt;"",VLOOKUP(HJ$421,TabelleK35BI,8,FALSE),""),"")</f>
        <v/>
      </c>
      <c r="HK538" s="4" t="str">
        <f ca="1">IFERROR(IF($B538&lt;&gt;"",VLOOKUP(HK$421,TabelleK35BI,8,FALSE),""),"")</f>
        <v/>
      </c>
      <c r="HL538" s="4" t="str">
        <f ca="1">IFERROR(IF($B538&lt;&gt;"",VLOOKUP(HL$421,TabelleK35BI,8,FALSE),""),"")</f>
        <v/>
      </c>
      <c r="HM538" s="4" t="str">
        <f ca="1">IFERROR(IF($B538&lt;&gt;"",VLOOKUP(HM$421,TabelleK35BI,8,FALSE),""),"")</f>
        <v/>
      </c>
      <c r="HN538" s="4" t="str">
        <f ca="1">IFERROR(IF($B538&lt;&gt;"",VLOOKUP(HN$421,TabelleK35BI,8,FALSE),""),"")</f>
        <v/>
      </c>
      <c r="HO538" s="4" t="str">
        <f ca="1">IFERROR(IF($B538&lt;&gt;"",VLOOKUP(HO$421,TabelleK35BI,8,FALSE),""),"")</f>
        <v/>
      </c>
      <c r="HP538" s="4" t="str">
        <f ca="1">IFERROR(IF($B538&lt;&gt;"",VLOOKUP(HP$421,TabelleK35BI,8,FALSE),""),"")</f>
        <v/>
      </c>
      <c r="HQ538" s="4" t="str">
        <f ca="1">IFERROR(IF($B538&lt;&gt;"",VLOOKUP(HQ$421,TabelleK35BI,8,FALSE),""),"")</f>
        <v/>
      </c>
      <c r="HR538" s="4" t="str">
        <f ca="1">IFERROR(IF($B538&lt;&gt;"",VLOOKUP(HR$421,TabelleK35BI,8,FALSE),""),"")</f>
        <v/>
      </c>
      <c r="HS538" s="4" t="str">
        <f ca="1">IFERROR(IF($B538&lt;&gt;"",VLOOKUP(HS$421,TabelleK35BI,8,FALSE),""),"")</f>
        <v/>
      </c>
      <c r="HT538" s="4" t="str">
        <f ca="1">IFERROR(IF($B538&lt;&gt;"",VLOOKUP(HT$421,TabelleK35BI,8,FALSE),""),"")</f>
        <v/>
      </c>
      <c r="HU538" s="4" t="str">
        <f ca="1">IFERROR(IF($B538&lt;&gt;"",VLOOKUP(HU$421,TabelleK35BI,8,FALSE),""),"")</f>
        <v/>
      </c>
      <c r="HV538" s="4" t="str">
        <f ca="1">IFERROR(IF($B538&lt;&gt;"",VLOOKUP(HV$421,TabelleK35BI,8,FALSE),""),"")</f>
        <v/>
      </c>
      <c r="HW538" s="4" t="str">
        <f ca="1">IFERROR(IF($B538&lt;&gt;"",VLOOKUP(HW$421,TabelleK35BI,8,FALSE),""),"")</f>
        <v/>
      </c>
      <c r="HX538" s="4" t="str">
        <f ca="1">IFERROR(IF($B538&lt;&gt;"",VLOOKUP(HX$421,TabelleK35BI,8,FALSE),""),"")</f>
        <v/>
      </c>
      <c r="HY538" s="4" t="str">
        <f ca="1">IFERROR(IF($B538&lt;&gt;"",VLOOKUP(HY$421,TabelleK35BI,8,FALSE),""),"")</f>
        <v/>
      </c>
      <c r="HZ538" s="4" t="str">
        <f ca="1">IFERROR(IF($B538&lt;&gt;"",VLOOKUP(HZ$421,TabelleK35BI,8,FALSE),""),"")</f>
        <v/>
      </c>
      <c r="IA538" s="4" t="str">
        <f ca="1">IFERROR(IF($B538&lt;&gt;"",VLOOKUP(IA$421,TabelleK35BI,8,FALSE),""),"")</f>
        <v/>
      </c>
      <c r="IB538" s="4" t="str">
        <f ca="1">IFERROR(IF($B538&lt;&gt;"",VLOOKUP(IB$421,TabelleK35BI,8,FALSE),""),"")</f>
        <v/>
      </c>
      <c r="IC538" s="4" t="str">
        <f ca="1">IFERROR(IF($B538&lt;&gt;"",VLOOKUP(IC$421,TabelleK35BI,8,FALSE),""),"")</f>
        <v/>
      </c>
      <c r="ID538" s="4" t="str">
        <f ca="1">IFERROR(IF($B538&lt;&gt;"",VLOOKUP(ID$421,TabelleK35BI,8,FALSE),""),"")</f>
        <v/>
      </c>
      <c r="IE538" s="4" t="str">
        <f ca="1">IFERROR(IF($B538&lt;&gt;"",VLOOKUP(IE$421,TabelleK35BI,8,FALSE),""),"")</f>
        <v/>
      </c>
      <c r="IF538" s="4" t="str">
        <f ca="1">IFERROR(IF($B538&lt;&gt;"",VLOOKUP(IF$421,TabelleK35BI,8,FALSE),""),"")</f>
        <v/>
      </c>
      <c r="IG538" s="4" t="str">
        <f ca="1">IFERROR(IF($B538&lt;&gt;"",VLOOKUP(IG$421,TabelleK35BI,8,FALSE),""),"")</f>
        <v/>
      </c>
      <c r="IH538" s="4" t="str">
        <f ca="1">IFERROR(IF($B538&lt;&gt;"",VLOOKUP(IH$421,TabelleK35BI,8,FALSE),""),"")</f>
        <v/>
      </c>
      <c r="II538" s="4" t="str">
        <f ca="1">IFERROR(IF($B538&lt;&gt;"",VLOOKUP(II$421,TabelleK35BI,8,FALSE),""),"")</f>
        <v/>
      </c>
      <c r="IJ538" s="4" t="str">
        <f ca="1">IFERROR(IF($B538&lt;&gt;"",VLOOKUP(IJ$421,TabelleK35BI,8,FALSE),""),"")</f>
        <v/>
      </c>
      <c r="IK538" s="4" t="str">
        <f ca="1">IFERROR(IF($B538&lt;&gt;"",VLOOKUP(IK$421,TabelleK35BI,8,FALSE),""),"")</f>
        <v/>
      </c>
      <c r="IL538" s="4" t="str">
        <f ca="1">IFERROR(IF($B538&lt;&gt;"",VLOOKUP(IL$421,TabelleK35BI,8,FALSE),""),"")</f>
        <v/>
      </c>
      <c r="IM538" s="4" t="str">
        <f ca="1">IFERROR(IF($B538&lt;&gt;"",VLOOKUP(IM$421,TabelleK35BI,8,FALSE),""),"")</f>
        <v/>
      </c>
      <c r="IN538" s="4" t="str">
        <f ca="1">IFERROR(IF($B538&lt;&gt;"",VLOOKUP(IN$421,TabelleK35BI,8,FALSE),""),"")</f>
        <v/>
      </c>
      <c r="IO538" s="4" t="str">
        <f ca="1">IFERROR(IF($B538&lt;&gt;"",VLOOKUP(IO$421,TabelleK35BI,8,FALSE),""),"")</f>
        <v/>
      </c>
      <c r="IP538" s="4" t="str">
        <f ca="1">IFERROR(IF($B538&lt;&gt;"",VLOOKUP(IP$421,TabelleK35BI,8,FALSE),""),"")</f>
        <v/>
      </c>
      <c r="IQ538" s="4" t="str">
        <f ca="1">IFERROR(IF($B538&lt;&gt;"",VLOOKUP(IQ$421,TabelleK35BI,8,FALSE),""),"")</f>
        <v/>
      </c>
      <c r="IR538" s="4" t="str">
        <f ca="1">IFERROR(IF($B538&lt;&gt;"",VLOOKUP(IR$421,TabelleK35BI,8,FALSE),""),"")</f>
        <v/>
      </c>
      <c r="IS538" s="4" t="str">
        <f ca="1">IFERROR(IF($B538&lt;&gt;"",VLOOKUP(IS$421,TabelleK35BI,8,FALSE),""),"")</f>
        <v/>
      </c>
      <c r="IT538" s="4" t="str">
        <f ca="1">IFERROR(IF($B538&lt;&gt;"",VLOOKUP(IT$421,TabelleK35BI,8,FALSE),""),"")</f>
        <v/>
      </c>
      <c r="IU538" s="4" t="str">
        <f ca="1">IFERROR(IF($B538&lt;&gt;"",VLOOKUP(IU$421,TabelleK35BI,8,FALSE),""),"")</f>
        <v/>
      </c>
      <c r="IV538" s="4" t="str">
        <f ca="1">IFERROR(IF($B538&lt;&gt;"",VLOOKUP(IV$421,TabelleK35BI,8,FALSE),""),"")</f>
        <v/>
      </c>
      <c r="IW538" s="4" t="str">
        <f ca="1">IFERROR(IF($B538&lt;&gt;"",VLOOKUP(IW$421,TabelleK35BI,8,FALSE),""),"")</f>
        <v/>
      </c>
      <c r="IX538" s="4" t="str">
        <f ca="1">IFERROR(IF($B538&lt;&gt;"",VLOOKUP(IX$421,TabelleK35BI,8,FALSE),""),"")</f>
        <v/>
      </c>
      <c r="IY538" s="4" t="str">
        <f ca="1">IFERROR(IF($B538&lt;&gt;"",VLOOKUP(IY$421,TabelleK35BI,8,FALSE),""),"")</f>
        <v/>
      </c>
      <c r="IZ538" s="4" t="str">
        <f ca="1">IFERROR(IF($B538&lt;&gt;"",VLOOKUP(IZ$421,TabelleK35BI,8,FALSE),""),"")</f>
        <v/>
      </c>
      <c r="JA538" s="4" t="str">
        <f ca="1">IFERROR(IF($B538&lt;&gt;"",VLOOKUP(JA$421,TabelleK35BI,8,FALSE),""),"")</f>
        <v/>
      </c>
      <c r="JB538" s="4" t="str">
        <f ca="1">IFERROR(IF($B538&lt;&gt;"",VLOOKUP(JB$421,TabelleK35BI,8,FALSE),""),"")</f>
        <v/>
      </c>
      <c r="JC538" s="4" t="str">
        <f ca="1">IFERROR(IF($B538&lt;&gt;"",VLOOKUP(JC$421,TabelleK35BI,8,FALSE),""),"")</f>
        <v/>
      </c>
      <c r="JD538" s="4" t="str">
        <f ca="1">IFERROR(IF($B538&lt;&gt;"",VLOOKUP(JD$421,TabelleK35BI,8,FALSE),""),"")</f>
        <v/>
      </c>
      <c r="JE538" s="4" t="str">
        <f ca="1">IFERROR(IF($B538&lt;&gt;"",VLOOKUP(JE$421,TabelleK35BI,8,FALSE),""),"")</f>
        <v/>
      </c>
      <c r="JF538" s="4" t="str">
        <f ca="1">IFERROR(IF($B538&lt;&gt;"",VLOOKUP(JF$421,TabelleK35BI,8,FALSE),""),"")</f>
        <v/>
      </c>
      <c r="JG538" s="4" t="str">
        <f ca="1">IFERROR(IF($B538&lt;&gt;"",VLOOKUP(JG$421,TabelleK35BI,8,FALSE),""),"")</f>
        <v/>
      </c>
      <c r="JH538" s="4" t="str">
        <f ca="1">IFERROR(IF($B538&lt;&gt;"",VLOOKUP(JH$421,TabelleK35BI,8,FALSE),""),"")</f>
        <v/>
      </c>
      <c r="JI538" s="4" t="str">
        <f ca="1">IFERROR(IF($B538&lt;&gt;"",VLOOKUP(JI$421,TabelleK35BI,8,FALSE),""),"")</f>
        <v/>
      </c>
      <c r="JJ538" s="4" t="str">
        <f ca="1">IFERROR(IF($B538&lt;&gt;"",VLOOKUP(JJ$421,TabelleK35BI,8,FALSE),""),"")</f>
        <v/>
      </c>
      <c r="JK538" s="4" t="str">
        <f ca="1">IFERROR(IF($B538&lt;&gt;"",VLOOKUP(JK$421,TabelleK35BI,8,FALSE),""),"")</f>
        <v/>
      </c>
      <c r="JL538" s="4" t="str">
        <f ca="1">IFERROR(IF($B538&lt;&gt;"",VLOOKUP(JL$421,TabelleK35BI,8,FALSE),""),"")</f>
        <v/>
      </c>
      <c r="JM538" s="4" t="str">
        <f ca="1">IFERROR(IF($B538&lt;&gt;"",VLOOKUP(JM$421,TabelleK35BI,8,FALSE),""),"")</f>
        <v/>
      </c>
      <c r="JN538" s="4" t="str">
        <f ca="1">IFERROR(IF($B538&lt;&gt;"",VLOOKUP(JN$421,TabelleK35BI,8,FALSE),""),"")</f>
        <v/>
      </c>
      <c r="JO538" s="4" t="str">
        <f ca="1">IFERROR(IF($B538&lt;&gt;"",VLOOKUP(JO$421,TabelleK35BI,8,FALSE),""),"")</f>
        <v/>
      </c>
      <c r="JP538" s="4" t="str">
        <f ca="1">IFERROR(IF($B538&lt;&gt;"",VLOOKUP(JP$421,TabelleK35BI,8,FALSE),""),"")</f>
        <v/>
      </c>
      <c r="JQ538" s="4" t="str">
        <f ca="1">IFERROR(IF($B538&lt;&gt;"",VLOOKUP(JQ$421,TabelleK35BI,8,FALSE),""),"")</f>
        <v/>
      </c>
      <c r="JR538" s="4" t="str">
        <f ca="1">IFERROR(IF($B538&lt;&gt;"",VLOOKUP(JR$421,TabelleK35BI,8,FALSE),""),"")</f>
        <v/>
      </c>
      <c r="JS538" s="4" t="str">
        <f ca="1">IFERROR(IF($B538&lt;&gt;"",VLOOKUP(JS$421,TabelleK35BI,8,FALSE),""),"")</f>
        <v/>
      </c>
      <c r="JT538" s="4" t="str">
        <f ca="1">IFERROR(IF($B538&lt;&gt;"",VLOOKUP(JT$421,TabelleK35BI,8,FALSE),""),"")</f>
        <v/>
      </c>
      <c r="JU538" s="4" t="str">
        <f ca="1">IFERROR(IF($B538&lt;&gt;"",VLOOKUP(JU$421,TabelleK35BI,8,FALSE),""),"")</f>
        <v/>
      </c>
      <c r="JV538" s="4" t="str">
        <f ca="1">IFERROR(IF($B538&lt;&gt;"",VLOOKUP(JV$421,TabelleK35BI,8,FALSE),""),"")</f>
        <v/>
      </c>
      <c r="JW538" s="4" t="str">
        <f ca="1">IFERROR(IF($B538&lt;&gt;"",VLOOKUP(JW$421,TabelleK35BI,8,FALSE),""),"")</f>
        <v/>
      </c>
      <c r="JX538" s="4" t="str">
        <f ca="1">IFERROR(IF($B538&lt;&gt;"",VLOOKUP(JX$421,TabelleK35BI,8,FALSE),""),"")</f>
        <v/>
      </c>
      <c r="JY538" s="4" t="str">
        <f ca="1">IFERROR(IF($B538&lt;&gt;"",VLOOKUP(JY$421,TabelleK35BI,8,FALSE),""),"")</f>
        <v/>
      </c>
      <c r="JZ538" s="4" t="str">
        <f ca="1">IFERROR(IF($B538&lt;&gt;"",VLOOKUP(JZ$421,TabelleK35BI,8,FALSE),""),"")</f>
        <v/>
      </c>
      <c r="KA538" s="4" t="str">
        <f ca="1">IFERROR(IF($B538&lt;&gt;"",VLOOKUP(KA$421,TabelleK35BI,8,FALSE),""),"")</f>
        <v/>
      </c>
      <c r="KB538" s="4" t="str">
        <f ca="1">IFERROR(IF($B538&lt;&gt;"",VLOOKUP(KB$421,TabelleK35BI,8,FALSE),""),"")</f>
        <v/>
      </c>
      <c r="KC538" s="4" t="str">
        <f ca="1">IFERROR(IF($B538&lt;&gt;"",VLOOKUP(KC$421,TabelleK35BI,8,FALSE),""),"")</f>
        <v/>
      </c>
      <c r="KD538" s="4" t="str">
        <f ca="1">IFERROR(IF($B538&lt;&gt;"",VLOOKUP(KD$421,TabelleK35BI,8,FALSE),""),"")</f>
        <v/>
      </c>
      <c r="KE538" s="4" t="str">
        <f ca="1">IFERROR(IF($B538&lt;&gt;"",VLOOKUP(KE$421,TabelleK35BI,8,FALSE),""),"")</f>
        <v/>
      </c>
      <c r="KF538" s="4" t="str">
        <f ca="1">IFERROR(IF($B538&lt;&gt;"",VLOOKUP(KF$421,TabelleK35BI,8,FALSE),""),"")</f>
        <v/>
      </c>
      <c r="KG538" s="4" t="str">
        <f ca="1">IFERROR(IF($B538&lt;&gt;"",VLOOKUP(KG$421,TabelleK35BI,8,FALSE),""),"")</f>
        <v/>
      </c>
      <c r="KH538" s="4" t="str">
        <f ca="1">IFERROR(IF($B538&lt;&gt;"",VLOOKUP(KH$421,TabelleK35BI,8,FALSE),""),"")</f>
        <v/>
      </c>
      <c r="KI538" s="4" t="str">
        <f ca="1">IFERROR(IF($B538&lt;&gt;"",VLOOKUP(KI$421,TabelleK35BI,8,FALSE),""),"")</f>
        <v/>
      </c>
      <c r="KJ538" s="4" t="str">
        <f ca="1">IFERROR(IF($B538&lt;&gt;"",VLOOKUP(KJ$421,TabelleK35BI,8,FALSE),""),"")</f>
        <v/>
      </c>
      <c r="KK538" s="4" t="str">
        <f ca="1">IFERROR(IF($B538&lt;&gt;"",VLOOKUP(KK$421,TabelleK35BI,8,FALSE),""),"")</f>
        <v/>
      </c>
      <c r="KL538" s="4" t="str">
        <f ca="1">IFERROR(IF($B538&lt;&gt;"",VLOOKUP(KL$421,TabelleK35BI,8,FALSE),""),"")</f>
        <v/>
      </c>
      <c r="KM538" s="4" t="str">
        <f ca="1">IFERROR(IF($B538&lt;&gt;"",VLOOKUP(KM$421,TabelleK35BI,8,FALSE),""),"")</f>
        <v/>
      </c>
      <c r="KN538" s="4" t="str">
        <f ca="1">IFERROR(IF($B538&lt;&gt;"",VLOOKUP(KN$421,TabelleK35BI,8,FALSE),""),"")</f>
        <v/>
      </c>
      <c r="KO538" s="4" t="str">
        <f ca="1">IFERROR(IF($B538&lt;&gt;"",VLOOKUP(KO$421,TabelleK35BI,8,FALSE),""),"")</f>
        <v/>
      </c>
      <c r="KP538" s="4" t="str">
        <f ca="1">IFERROR(IF($B538&lt;&gt;"",VLOOKUP(KP$421,TabelleK35BI,8,FALSE),""),"")</f>
        <v/>
      </c>
      <c r="KQ538" s="4" t="str">
        <f ca="1">IFERROR(IF($B538&lt;&gt;"",VLOOKUP(KQ$421,TabelleK35BI,8,FALSE),""),"")</f>
        <v/>
      </c>
      <c r="KR538" s="4" t="str">
        <f>IFERROR(VLOOKUP($KR$421,TabelleK35BI,8,FALSE),"")</f>
        <v/>
      </c>
      <c r="KS538" s="4" t="str">
        <f>IFERROR(VLOOKUP($KS$421,TabelleK35BI,8,FALSE),"")</f>
        <v/>
      </c>
    </row>
    <row r="539" spans="2:305" ht="12.75" hidden="1" customHeight="1" x14ac:dyDescent="0.2">
      <c r="B539" s="138" t="str">
        <f t="shared" ca="1" si="215"/>
        <v/>
      </c>
      <c r="C539" s="4" t="str">
        <f ca="1">IFERROR(IF($B539&lt;&gt;"",VLOOKUP(C$421,TabelleK36BI,8,FALSE),""),"")</f>
        <v/>
      </c>
      <c r="D539" s="4" t="str">
        <f ca="1">IFERROR(IF($B539&lt;&gt;"",VLOOKUP(D$421,TabelleK36BI,8,FALSE),""),"")</f>
        <v/>
      </c>
      <c r="E539" s="4" t="str">
        <f ca="1">IFERROR(IF($B539&lt;&gt;"",VLOOKUP(E$421,TabelleK36BI,8,FALSE),""),"")</f>
        <v/>
      </c>
      <c r="F539" s="4" t="str">
        <f ca="1">IFERROR(IF($B539&lt;&gt;"",VLOOKUP(F$421,TabelleK36BI,8,FALSE),""),"")</f>
        <v/>
      </c>
      <c r="G539" s="4" t="str">
        <f ca="1">IFERROR(IF($B539&lt;&gt;"",VLOOKUP(G$421,TabelleK36BI,8,FALSE),""),"")</f>
        <v/>
      </c>
      <c r="H539" s="4" t="str">
        <f ca="1">IFERROR(IF($B539&lt;&gt;"",VLOOKUP(H$421,TabelleK36BI,8,FALSE),""),"")</f>
        <v/>
      </c>
      <c r="I539" s="4" t="str">
        <f ca="1">IFERROR(IF($B539&lt;&gt;"",VLOOKUP(I$421,TabelleK36BI,8,FALSE),""),"")</f>
        <v/>
      </c>
      <c r="J539" s="4" t="str">
        <f ca="1">IFERROR(IF($B539&lt;&gt;"",VLOOKUP(J$421,TabelleK36BI,8,FALSE),""),"")</f>
        <v/>
      </c>
      <c r="K539" s="4" t="str">
        <f ca="1">IFERROR(IF($B539&lt;&gt;"",VLOOKUP(K$421,TabelleK36BI,8,FALSE),""),"")</f>
        <v/>
      </c>
      <c r="L539" s="4" t="str">
        <f ca="1">IFERROR(IF($B539&lt;&gt;"",VLOOKUP(L$421,TabelleK36BI,8,FALSE),""),"")</f>
        <v/>
      </c>
      <c r="M539" s="4" t="str">
        <f ca="1">IFERROR(IF($B539&lt;&gt;"",VLOOKUP(M$421,TabelleK36BI,8,FALSE),""),"")</f>
        <v/>
      </c>
      <c r="N539" s="4" t="str">
        <f ca="1">IFERROR(IF($B539&lt;&gt;"",VLOOKUP(N$421,TabelleK36BI,8,FALSE),""),"")</f>
        <v/>
      </c>
      <c r="O539" s="4" t="str">
        <f ca="1">IFERROR(IF($B539&lt;&gt;"",VLOOKUP(O$421,TabelleK36BI,8,FALSE),""),"")</f>
        <v/>
      </c>
      <c r="P539" s="4" t="str">
        <f ca="1">IFERROR(IF($B539&lt;&gt;"",VLOOKUP(P$421,TabelleK36BI,8,FALSE),""),"")</f>
        <v/>
      </c>
      <c r="Q539" s="4" t="str">
        <f ca="1">IFERROR(IF($B539&lt;&gt;"",VLOOKUP(Q$421,TabelleK36BI,8,FALSE),""),"")</f>
        <v/>
      </c>
      <c r="R539" s="4" t="str">
        <f ca="1">IFERROR(IF($B539&lt;&gt;"",VLOOKUP(R$421,TabelleK36BI,8,FALSE),""),"")</f>
        <v/>
      </c>
      <c r="S539" s="4" t="str">
        <f ca="1">IFERROR(IF($B539&lt;&gt;"",VLOOKUP(S$421,TabelleK36BI,8,FALSE),""),"")</f>
        <v/>
      </c>
      <c r="T539" s="4" t="str">
        <f ca="1">IFERROR(IF($B539&lt;&gt;"",VLOOKUP(T$421,TabelleK36BI,8,FALSE),""),"")</f>
        <v/>
      </c>
      <c r="U539" s="4" t="str">
        <f ca="1">IFERROR(IF($B539&lt;&gt;"",VLOOKUP(U$421,TabelleK36BI,8,FALSE),""),"")</f>
        <v/>
      </c>
      <c r="V539" s="4" t="str">
        <f ca="1">IFERROR(IF($B539&lt;&gt;"",VLOOKUP(V$421,TabelleK36BI,8,FALSE),""),"")</f>
        <v/>
      </c>
      <c r="W539" s="4" t="str">
        <f ca="1">IFERROR(IF($B539&lt;&gt;"",VLOOKUP(W$421,TabelleK36BI,8,FALSE),""),"")</f>
        <v/>
      </c>
      <c r="X539" s="4" t="str">
        <f ca="1">IFERROR(IF($B539&lt;&gt;"",VLOOKUP(X$421,TabelleK36BI,8,FALSE),""),"")</f>
        <v/>
      </c>
      <c r="Y539" s="4" t="str">
        <f ca="1">IFERROR(IF($B539&lt;&gt;"",VLOOKUP(Y$421,TabelleK36BI,8,FALSE),""),"")</f>
        <v/>
      </c>
      <c r="Z539" s="4" t="str">
        <f ca="1">IFERROR(IF($B539&lt;&gt;"",VLOOKUP(Z$421,TabelleK36BI,8,FALSE),""),"")</f>
        <v/>
      </c>
      <c r="AA539" s="4" t="str">
        <f ca="1">IFERROR(IF($B539&lt;&gt;"",VLOOKUP(AA$421,TabelleK36BI,8,FALSE),""),"")</f>
        <v/>
      </c>
      <c r="AB539" s="4" t="str">
        <f ca="1">IFERROR(IF($B539&lt;&gt;"",VLOOKUP(AB$421,TabelleK36BI,8,FALSE),""),"")</f>
        <v/>
      </c>
      <c r="AC539" s="4" t="str">
        <f ca="1">IFERROR(IF($B539&lt;&gt;"",VLOOKUP(AC$421,TabelleK36BI,8,FALSE),""),"")</f>
        <v/>
      </c>
      <c r="AD539" s="4" t="str">
        <f ca="1">IFERROR(IF($B539&lt;&gt;"",VLOOKUP(AD$421,TabelleK36BI,8,FALSE),""),"")</f>
        <v/>
      </c>
      <c r="AE539" s="4" t="str">
        <f ca="1">IFERROR(IF($B539&lt;&gt;"",VLOOKUP(AE$421,TabelleK36BI,8,FALSE),""),"")</f>
        <v/>
      </c>
      <c r="AF539" s="4" t="str">
        <f ca="1">IFERROR(IF($B539&lt;&gt;"",VLOOKUP(AF$421,TabelleK36BI,8,FALSE),""),"")</f>
        <v/>
      </c>
      <c r="AG539" s="4" t="str">
        <f ca="1">IFERROR(IF($B539&lt;&gt;"",VLOOKUP(AG$421,TabelleK36BI,8,FALSE),""),"")</f>
        <v/>
      </c>
      <c r="AH539" s="4" t="str">
        <f ca="1">IFERROR(IF($B539&lt;&gt;"",VLOOKUP(AH$421,TabelleK36BI,8,FALSE),""),"")</f>
        <v/>
      </c>
      <c r="AI539" s="4" t="str">
        <f ca="1">IFERROR(IF($B539&lt;&gt;"",VLOOKUP(AI$421,TabelleK36BI,8,FALSE),""),"")</f>
        <v/>
      </c>
      <c r="AJ539" s="4" t="str">
        <f ca="1">IFERROR(IF($B539&lt;&gt;"",VLOOKUP(AJ$421,TabelleK36BI,8,FALSE),""),"")</f>
        <v/>
      </c>
      <c r="AK539" s="4" t="str">
        <f ca="1">IFERROR(IF($B539&lt;&gt;"",VLOOKUP(AK$421,TabelleK36BI,8,FALSE),""),"")</f>
        <v/>
      </c>
      <c r="AL539" s="4" t="str">
        <f ca="1">IFERROR(IF($B539&lt;&gt;"",VLOOKUP(AL$421,TabelleK36BI,8,FALSE),""),"")</f>
        <v/>
      </c>
      <c r="AM539" s="4" t="str">
        <f ca="1">IFERROR(IF($B539&lt;&gt;"",VLOOKUP(AM$421,TabelleK36BI,8,FALSE),""),"")</f>
        <v/>
      </c>
      <c r="AN539" s="4" t="str">
        <f ca="1">IFERROR(IF($B539&lt;&gt;"",VLOOKUP(AN$421,TabelleK36BI,8,FALSE),""),"")</f>
        <v/>
      </c>
      <c r="AO539" s="4" t="str">
        <f ca="1">IFERROR(IF($B539&lt;&gt;"",VLOOKUP(AO$421,TabelleK36BI,8,FALSE),""),"")</f>
        <v/>
      </c>
      <c r="AP539" s="4" t="str">
        <f ca="1">IFERROR(IF($B539&lt;&gt;"",VLOOKUP(AP$421,TabelleK36BI,8,FALSE),""),"")</f>
        <v/>
      </c>
      <c r="AQ539" s="4" t="str">
        <f ca="1">IFERROR(IF($B539&lt;&gt;"",VLOOKUP(AQ$421,TabelleK36BI,8,FALSE),""),"")</f>
        <v/>
      </c>
      <c r="AR539" s="4" t="str">
        <f ca="1">IFERROR(IF($B539&lt;&gt;"",VLOOKUP(AR$421,TabelleK36BI,8,FALSE),""),"")</f>
        <v/>
      </c>
      <c r="AS539" s="4" t="str">
        <f ca="1">IFERROR(IF($B539&lt;&gt;"",VLOOKUP(AS$421,TabelleK36BI,8,FALSE),""),"")</f>
        <v/>
      </c>
      <c r="AT539" s="4" t="str">
        <f ca="1">IFERROR(IF($B539&lt;&gt;"",VLOOKUP(AT$421,TabelleK36BI,8,FALSE),""),"")</f>
        <v/>
      </c>
      <c r="AU539" s="4" t="str">
        <f ca="1">IFERROR(IF($B539&lt;&gt;"",VLOOKUP(AU$421,TabelleK36BI,8,FALSE),""),"")</f>
        <v/>
      </c>
      <c r="AV539" s="4" t="str">
        <f ca="1">IFERROR(IF($B539&lt;&gt;"",VLOOKUP(AV$421,TabelleK36BI,8,FALSE),""),"")</f>
        <v/>
      </c>
      <c r="AW539" s="4" t="str">
        <f ca="1">IFERROR(IF($B539&lt;&gt;"",VLOOKUP(AW$421,TabelleK36BI,8,FALSE),""),"")</f>
        <v/>
      </c>
      <c r="AX539" s="4" t="str">
        <f ca="1">IFERROR(IF($B539&lt;&gt;"",VLOOKUP(AX$421,TabelleK36BI,8,FALSE),""),"")</f>
        <v/>
      </c>
      <c r="AY539" s="4" t="str">
        <f ca="1">IFERROR(IF($B539&lt;&gt;"",VLOOKUP(AY$421,TabelleK36BI,8,FALSE),""),"")</f>
        <v/>
      </c>
      <c r="AZ539" s="4" t="str">
        <f ca="1">IFERROR(IF($B539&lt;&gt;"",VLOOKUP(AZ$421,TabelleK36BI,8,FALSE),""),"")</f>
        <v/>
      </c>
      <c r="BA539" s="4" t="str">
        <f ca="1">IFERROR(IF($B539&lt;&gt;"",VLOOKUP(BA$421,TabelleK36BI,8,FALSE),""),"")</f>
        <v/>
      </c>
      <c r="BB539" s="4" t="str">
        <f ca="1">IFERROR(IF($B539&lt;&gt;"",VLOOKUP(BB$421,TabelleK36BI,8,FALSE),""),"")</f>
        <v/>
      </c>
      <c r="BC539" s="4" t="str">
        <f ca="1">IFERROR(IF($B539&lt;&gt;"",VLOOKUP(BC$421,TabelleK36BI,8,FALSE),""),"")</f>
        <v/>
      </c>
      <c r="BD539" s="4" t="str">
        <f ca="1">IFERROR(IF($B539&lt;&gt;"",VLOOKUP(BD$421,TabelleK36BI,8,FALSE),""),"")</f>
        <v/>
      </c>
      <c r="BE539" s="4" t="str">
        <f ca="1">IFERROR(IF($B539&lt;&gt;"",VLOOKUP(BE$421,TabelleK36BI,8,FALSE),""),"")</f>
        <v/>
      </c>
      <c r="BF539" s="4" t="str">
        <f ca="1">IFERROR(IF($B539&lt;&gt;"",VLOOKUP(BF$421,TabelleK36BI,8,FALSE),""),"")</f>
        <v/>
      </c>
      <c r="BG539" s="4" t="str">
        <f ca="1">IFERROR(IF($B539&lt;&gt;"",VLOOKUP(BG$421,TabelleK36BI,8,FALSE),""),"")</f>
        <v/>
      </c>
      <c r="BH539" s="4" t="str">
        <f ca="1">IFERROR(IF($B539&lt;&gt;"",VLOOKUP(BH$421,TabelleK36BI,8,FALSE),""),"")</f>
        <v/>
      </c>
      <c r="BI539" s="4" t="str">
        <f ca="1">IFERROR(IF($B539&lt;&gt;"",VLOOKUP(BI$421,TabelleK36BI,8,FALSE),""),"")</f>
        <v/>
      </c>
      <c r="BJ539" s="4" t="str">
        <f ca="1">IFERROR(IF($B539&lt;&gt;"",VLOOKUP(BJ$421,TabelleK36BI,8,FALSE),""),"")</f>
        <v/>
      </c>
      <c r="BK539" s="4" t="str">
        <f ca="1">IFERROR(IF($B539&lt;&gt;"",VLOOKUP(BK$421,TabelleK36BI,8,FALSE),""),"")</f>
        <v/>
      </c>
      <c r="BL539" s="4" t="str">
        <f ca="1">IFERROR(IF($B539&lt;&gt;"",VLOOKUP(BL$421,TabelleK36BI,8,FALSE),""),"")</f>
        <v/>
      </c>
      <c r="BM539" s="4" t="str">
        <f ca="1">IFERROR(IF($B539&lt;&gt;"",VLOOKUP(BM$421,TabelleK36BI,8,FALSE),""),"")</f>
        <v/>
      </c>
      <c r="BN539" s="4" t="str">
        <f ca="1">IFERROR(IF($B539&lt;&gt;"",VLOOKUP(BN$421,TabelleK36BI,8,FALSE),""),"")</f>
        <v/>
      </c>
      <c r="BO539" s="4" t="str">
        <f ca="1">IFERROR(IF($B539&lt;&gt;"",VLOOKUP(BO$421,TabelleK36BI,8,FALSE),""),"")</f>
        <v/>
      </c>
      <c r="BP539" s="4" t="str">
        <f ca="1">IFERROR(IF($B539&lt;&gt;"",VLOOKUP(BP$421,TabelleK36BI,8,FALSE),""),"")</f>
        <v/>
      </c>
      <c r="BQ539" s="4" t="str">
        <f ca="1">IFERROR(IF($B539&lt;&gt;"",VLOOKUP(BQ$421,TabelleK36BI,8,FALSE),""),"")</f>
        <v/>
      </c>
      <c r="BR539" s="4" t="str">
        <f ca="1">IFERROR(IF($B539&lt;&gt;"",VLOOKUP(BR$421,TabelleK36BI,8,FALSE),""),"")</f>
        <v/>
      </c>
      <c r="BS539" s="4" t="str">
        <f ca="1">IFERROR(IF($B539&lt;&gt;"",VLOOKUP(BS$421,TabelleK36BI,8,FALSE),""),"")</f>
        <v/>
      </c>
      <c r="BT539" s="4" t="str">
        <f ca="1">IFERROR(IF($B539&lt;&gt;"",VLOOKUP(BT$421,TabelleK36BI,8,FALSE),""),"")</f>
        <v/>
      </c>
      <c r="BU539" s="4" t="str">
        <f ca="1">IFERROR(IF($B539&lt;&gt;"",VLOOKUP(BU$421,TabelleK36BI,8,FALSE),""),"")</f>
        <v/>
      </c>
      <c r="BV539" s="4" t="str">
        <f ca="1">IFERROR(IF($B539&lt;&gt;"",VLOOKUP(BV$421,TabelleK36BI,8,FALSE),""),"")</f>
        <v/>
      </c>
      <c r="BW539" s="4" t="str">
        <f ca="1">IFERROR(IF($B539&lt;&gt;"",VLOOKUP(BW$421,TabelleK36BI,8,FALSE),""),"")</f>
        <v/>
      </c>
      <c r="BX539" s="4" t="str">
        <f ca="1">IFERROR(IF($B539&lt;&gt;"",VLOOKUP(BX$421,TabelleK36BI,8,FALSE),""),"")</f>
        <v/>
      </c>
      <c r="BY539" s="4" t="str">
        <f ca="1">IFERROR(IF($B539&lt;&gt;"",VLOOKUP(BY$421,TabelleK36BI,8,FALSE),""),"")</f>
        <v/>
      </c>
      <c r="BZ539" s="4" t="str">
        <f ca="1">IFERROR(IF($B539&lt;&gt;"",VLOOKUP(BZ$421,TabelleK36BI,8,FALSE),""),"")</f>
        <v/>
      </c>
      <c r="CA539" s="4" t="str">
        <f ca="1">IFERROR(IF($B539&lt;&gt;"",VLOOKUP(CA$421,TabelleK36BI,8,FALSE),""),"")</f>
        <v/>
      </c>
      <c r="CB539" s="4" t="str">
        <f ca="1">IFERROR(IF($B539&lt;&gt;"",VLOOKUP(CB$421,TabelleK36BI,8,FALSE),""),"")</f>
        <v/>
      </c>
      <c r="CC539" s="4" t="str">
        <f ca="1">IFERROR(IF($B539&lt;&gt;"",VLOOKUP(CC$421,TabelleK36BI,8,FALSE),""),"")</f>
        <v/>
      </c>
      <c r="CD539" s="4" t="str">
        <f ca="1">IFERROR(IF($B539&lt;&gt;"",VLOOKUP(CD$421,TabelleK36BI,8,FALSE),""),"")</f>
        <v/>
      </c>
      <c r="CE539" s="4" t="str">
        <f ca="1">IFERROR(IF($B539&lt;&gt;"",VLOOKUP(CE$421,TabelleK36BI,8,FALSE),""),"")</f>
        <v/>
      </c>
      <c r="CF539" s="4" t="str">
        <f ca="1">IFERROR(IF($B539&lt;&gt;"",VLOOKUP(CF$421,TabelleK36BI,8,FALSE),""),"")</f>
        <v/>
      </c>
      <c r="CG539" s="4" t="str">
        <f ca="1">IFERROR(IF($B539&lt;&gt;"",VLOOKUP(CG$421,TabelleK36BI,8,FALSE),""),"")</f>
        <v/>
      </c>
      <c r="CH539" s="4" t="str">
        <f ca="1">IFERROR(IF($B539&lt;&gt;"",VLOOKUP(CH$421,TabelleK36BI,8,FALSE),""),"")</f>
        <v/>
      </c>
      <c r="CI539" s="4" t="str">
        <f ca="1">IFERROR(IF($B539&lt;&gt;"",VLOOKUP(CI$421,TabelleK36BI,8,FALSE),""),"")</f>
        <v/>
      </c>
      <c r="CJ539" s="4" t="str">
        <f ca="1">IFERROR(IF($B539&lt;&gt;"",VLOOKUP(CJ$421,TabelleK36BI,8,FALSE),""),"")</f>
        <v/>
      </c>
      <c r="CK539" s="4" t="str">
        <f ca="1">IFERROR(IF($B539&lt;&gt;"",VLOOKUP(CK$421,TabelleK36BI,8,FALSE),""),"")</f>
        <v/>
      </c>
      <c r="CL539" s="4" t="str">
        <f ca="1">IFERROR(IF($B539&lt;&gt;"",VLOOKUP(CL$421,TabelleK36BI,8,FALSE),""),"")</f>
        <v/>
      </c>
      <c r="CM539" s="4" t="str">
        <f ca="1">IFERROR(IF($B539&lt;&gt;"",VLOOKUP(CM$421,TabelleK36BI,8,FALSE),""),"")</f>
        <v/>
      </c>
      <c r="CN539" s="4" t="str">
        <f ca="1">IFERROR(IF($B539&lt;&gt;"",VLOOKUP(CN$421,TabelleK36BI,8,FALSE),""),"")</f>
        <v/>
      </c>
      <c r="CO539" s="4" t="str">
        <f ca="1">IFERROR(IF($B539&lt;&gt;"",VLOOKUP(CO$421,TabelleK36BI,8,FALSE),""),"")</f>
        <v/>
      </c>
      <c r="CP539" s="4" t="str">
        <f ca="1">IFERROR(IF($B539&lt;&gt;"",VLOOKUP(CP$421,TabelleK36BI,8,FALSE),""),"")</f>
        <v/>
      </c>
      <c r="CQ539" s="4" t="str">
        <f ca="1">IFERROR(IF($B539&lt;&gt;"",VLOOKUP(CQ$421,TabelleK36BI,8,FALSE),""),"")</f>
        <v/>
      </c>
      <c r="CR539" s="4" t="str">
        <f ca="1">IFERROR(IF($B539&lt;&gt;"",VLOOKUP(CR$421,TabelleK36BI,8,FALSE),""),"")</f>
        <v/>
      </c>
      <c r="CS539" s="4" t="str">
        <f ca="1">IFERROR(IF($B539&lt;&gt;"",VLOOKUP(CS$421,TabelleK36BI,8,FALSE),""),"")</f>
        <v/>
      </c>
      <c r="CT539" s="4" t="str">
        <f ca="1">IFERROR(IF($B539&lt;&gt;"",VLOOKUP(CT$421,TabelleK36BI,8,FALSE),""),"")</f>
        <v/>
      </c>
      <c r="CU539" s="4" t="str">
        <f ca="1">IFERROR(IF($B539&lt;&gt;"",VLOOKUP(CU$421,TabelleK36BI,8,FALSE),""),"")</f>
        <v/>
      </c>
      <c r="CV539" s="4" t="str">
        <f ca="1">IFERROR(IF($B539&lt;&gt;"",VLOOKUP(CV$421,TabelleK36BI,8,FALSE),""),"")</f>
        <v/>
      </c>
      <c r="CW539" s="4" t="str">
        <f ca="1">IFERROR(IF($B539&lt;&gt;"",VLOOKUP(CW$421,TabelleK36BI,8,FALSE),""),"")</f>
        <v/>
      </c>
      <c r="CX539" s="4" t="str">
        <f ca="1">IFERROR(IF($B539&lt;&gt;"",VLOOKUP(CX$421,TabelleK36BI,8,FALSE),""),"")</f>
        <v/>
      </c>
      <c r="CY539" s="4" t="str">
        <f ca="1">IFERROR(IF($B539&lt;&gt;"",VLOOKUP(CY$421,TabelleK36BI,8,FALSE),""),"")</f>
        <v/>
      </c>
      <c r="CZ539" s="4" t="str">
        <f ca="1">IFERROR(IF($B539&lt;&gt;"",VLOOKUP(CZ$421,TabelleK36BI,8,FALSE),""),"")</f>
        <v/>
      </c>
      <c r="DA539" s="4" t="str">
        <f ca="1">IFERROR(IF($B539&lt;&gt;"",VLOOKUP(DA$421,TabelleK36BI,8,FALSE),""),"")</f>
        <v/>
      </c>
      <c r="DB539" s="4" t="str">
        <f ca="1">IFERROR(IF($B539&lt;&gt;"",VLOOKUP(DB$421,TabelleK36BI,8,FALSE),""),"")</f>
        <v/>
      </c>
      <c r="DC539" s="4" t="str">
        <f ca="1">IFERROR(IF($B539&lt;&gt;"",VLOOKUP(DC$421,TabelleK36BI,8,FALSE),""),"")</f>
        <v/>
      </c>
      <c r="DD539" s="4" t="str">
        <f ca="1">IFERROR(IF($B539&lt;&gt;"",VLOOKUP(DD$421,TabelleK36BI,8,FALSE),""),"")</f>
        <v/>
      </c>
      <c r="DE539" s="4" t="str">
        <f ca="1">IFERROR(IF($B539&lt;&gt;"",VLOOKUP(DE$421,TabelleK36BI,8,FALSE),""),"")</f>
        <v/>
      </c>
      <c r="DF539" s="4" t="str">
        <f ca="1">IFERROR(IF($B539&lt;&gt;"",VLOOKUP(DF$421,TabelleK36BI,8,FALSE),""),"")</f>
        <v/>
      </c>
      <c r="DG539" s="4" t="str">
        <f ca="1">IFERROR(IF($B539&lt;&gt;"",VLOOKUP(DG$421,TabelleK36BI,8,FALSE),""),"")</f>
        <v/>
      </c>
      <c r="DH539" s="4" t="str">
        <f ca="1">IFERROR(IF($B539&lt;&gt;"",VLOOKUP(DH$421,TabelleK36BI,8,FALSE),""),"")</f>
        <v/>
      </c>
      <c r="DI539" s="4" t="str">
        <f ca="1">IFERROR(IF($B539&lt;&gt;"",VLOOKUP(DI$421,TabelleK36BI,8,FALSE),""),"")</f>
        <v/>
      </c>
      <c r="DJ539" s="4" t="str">
        <f ca="1">IFERROR(IF($B539&lt;&gt;"",VLOOKUP(DJ$421,TabelleK36BI,8,FALSE),""),"")</f>
        <v/>
      </c>
      <c r="DK539" s="4" t="str">
        <f ca="1">IFERROR(IF($B539&lt;&gt;"",VLOOKUP(DK$421,TabelleK36BI,8,FALSE),""),"")</f>
        <v/>
      </c>
      <c r="DL539" s="4" t="str">
        <f ca="1">IFERROR(IF($B539&lt;&gt;"",VLOOKUP(DL$421,TabelleK36BI,8,FALSE),""),"")</f>
        <v/>
      </c>
      <c r="DM539" s="4" t="str">
        <f ca="1">IFERROR(IF($B539&lt;&gt;"",VLOOKUP(DM$421,TabelleK36BI,8,FALSE),""),"")</f>
        <v/>
      </c>
      <c r="DN539" s="4" t="str">
        <f ca="1">IFERROR(IF($B539&lt;&gt;"",VLOOKUP(DN$421,TabelleK36BI,8,FALSE),""),"")</f>
        <v/>
      </c>
      <c r="DO539" s="4" t="str">
        <f ca="1">IFERROR(IF($B539&lt;&gt;"",VLOOKUP(DO$421,TabelleK36BI,8,FALSE),""),"")</f>
        <v/>
      </c>
      <c r="DP539" s="4" t="str">
        <f ca="1">IFERROR(IF($B539&lt;&gt;"",VLOOKUP(DP$421,TabelleK36BI,8,FALSE),""),"")</f>
        <v/>
      </c>
      <c r="DQ539" s="4" t="str">
        <f ca="1">IFERROR(IF($B539&lt;&gt;"",VLOOKUP(DQ$421,TabelleK36BI,8,FALSE),""),"")</f>
        <v/>
      </c>
      <c r="DR539" s="4" t="str">
        <f ca="1">IFERROR(IF($B539&lt;&gt;"",VLOOKUP(DR$421,TabelleK36BI,8,FALSE),""),"")</f>
        <v/>
      </c>
      <c r="DS539" s="4" t="str">
        <f ca="1">IFERROR(IF($B539&lt;&gt;"",VLOOKUP(DS$421,TabelleK36BI,8,FALSE),""),"")</f>
        <v/>
      </c>
      <c r="DT539" s="4" t="str">
        <f ca="1">IFERROR(IF($B539&lt;&gt;"",VLOOKUP(DT$421,TabelleK36BI,8,FALSE),""),"")</f>
        <v/>
      </c>
      <c r="DU539" s="4" t="str">
        <f ca="1">IFERROR(IF($B539&lt;&gt;"",VLOOKUP(DU$421,TabelleK36BI,8,FALSE),""),"")</f>
        <v/>
      </c>
      <c r="DV539" s="4" t="str">
        <f ca="1">IFERROR(IF($B539&lt;&gt;"",VLOOKUP(DV$421,TabelleK36BI,8,FALSE),""),"")</f>
        <v/>
      </c>
      <c r="DW539" s="4" t="str">
        <f ca="1">IFERROR(IF($B539&lt;&gt;"",VLOOKUP(DW$421,TabelleK36BI,8,FALSE),""),"")</f>
        <v/>
      </c>
      <c r="DX539" s="4" t="str">
        <f ca="1">IFERROR(IF($B539&lt;&gt;"",VLOOKUP(DX$421,TabelleK36BI,8,FALSE),""),"")</f>
        <v/>
      </c>
      <c r="DY539" s="4" t="str">
        <f ca="1">IFERROR(IF($B539&lt;&gt;"",VLOOKUP(DY$421,TabelleK36BI,8,FALSE),""),"")</f>
        <v/>
      </c>
      <c r="DZ539" s="4" t="str">
        <f ca="1">IFERROR(IF($B539&lt;&gt;"",VLOOKUP(DZ$421,TabelleK36BI,8,FALSE),""),"")</f>
        <v/>
      </c>
      <c r="EA539" s="4" t="str">
        <f ca="1">IFERROR(IF($B539&lt;&gt;"",VLOOKUP(EA$421,TabelleK36BI,8,FALSE),""),"")</f>
        <v/>
      </c>
      <c r="EB539" s="4" t="str">
        <f ca="1">IFERROR(IF($B539&lt;&gt;"",VLOOKUP(EB$421,TabelleK36BI,8,FALSE),""),"")</f>
        <v/>
      </c>
      <c r="EC539" s="4" t="str">
        <f ca="1">IFERROR(IF($B539&lt;&gt;"",VLOOKUP(EC$421,TabelleK36BI,8,FALSE),""),"")</f>
        <v/>
      </c>
      <c r="ED539" s="4" t="str">
        <f ca="1">IFERROR(IF($B539&lt;&gt;"",VLOOKUP(ED$421,TabelleK36BI,8,FALSE),""),"")</f>
        <v/>
      </c>
      <c r="EE539" s="4" t="str">
        <f ca="1">IFERROR(IF($B539&lt;&gt;"",VLOOKUP(EE$421,TabelleK36BI,8,FALSE),""),"")</f>
        <v/>
      </c>
      <c r="EF539" s="4" t="str">
        <f ca="1">IFERROR(IF($B539&lt;&gt;"",VLOOKUP(EF$421,TabelleK36BI,8,FALSE),""),"")</f>
        <v/>
      </c>
      <c r="EG539" s="4" t="str">
        <f ca="1">IFERROR(IF($B539&lt;&gt;"",VLOOKUP(EG$421,TabelleK36BI,8,FALSE),""),"")</f>
        <v/>
      </c>
      <c r="EH539" s="4" t="str">
        <f ca="1">IFERROR(IF($B539&lt;&gt;"",VLOOKUP(EH$421,TabelleK36BI,8,FALSE),""),"")</f>
        <v/>
      </c>
      <c r="EI539" s="4" t="str">
        <f ca="1">IFERROR(IF($B539&lt;&gt;"",VLOOKUP(EI$421,TabelleK36BI,8,FALSE),""),"")</f>
        <v/>
      </c>
      <c r="EJ539" s="4" t="str">
        <f ca="1">IFERROR(IF($B539&lt;&gt;"",VLOOKUP(EJ$421,TabelleK36BI,8,FALSE),""),"")</f>
        <v/>
      </c>
      <c r="EK539" s="4" t="str">
        <f ca="1">IFERROR(IF($B539&lt;&gt;"",VLOOKUP(EK$421,TabelleK36BI,8,FALSE),""),"")</f>
        <v/>
      </c>
      <c r="EL539" s="4" t="str">
        <f ca="1">IFERROR(IF($B539&lt;&gt;"",VLOOKUP(EL$421,TabelleK36BI,8,FALSE),""),"")</f>
        <v/>
      </c>
      <c r="EM539" s="4" t="str">
        <f ca="1">IFERROR(IF($B539&lt;&gt;"",VLOOKUP(EM$421,TabelleK36BI,8,FALSE),""),"")</f>
        <v/>
      </c>
      <c r="EN539" s="4" t="str">
        <f ca="1">IFERROR(IF($B539&lt;&gt;"",VLOOKUP(EN$421,TabelleK36BI,8,FALSE),""),"")</f>
        <v/>
      </c>
      <c r="EO539" s="4" t="str">
        <f ca="1">IFERROR(IF($B539&lt;&gt;"",VLOOKUP(EO$421,TabelleK36BI,8,FALSE),""),"")</f>
        <v/>
      </c>
      <c r="EP539" s="4" t="str">
        <f ca="1">IFERROR(IF($B539&lt;&gt;"",VLOOKUP(EP$421,TabelleK36BI,8,FALSE),""),"")</f>
        <v/>
      </c>
      <c r="EQ539" s="4" t="str">
        <f ca="1">IFERROR(IF($B539&lt;&gt;"",VLOOKUP(EQ$421,TabelleK36BI,8,FALSE),""),"")</f>
        <v/>
      </c>
      <c r="ER539" s="4" t="str">
        <f ca="1">IFERROR(IF($B539&lt;&gt;"",VLOOKUP(ER$421,TabelleK36BI,8,FALSE),""),"")</f>
        <v/>
      </c>
      <c r="ES539" s="4" t="str">
        <f ca="1">IFERROR(IF($B539&lt;&gt;"",VLOOKUP(ES$421,TabelleK36BI,8,FALSE),""),"")</f>
        <v/>
      </c>
      <c r="ET539" s="4" t="str">
        <f ca="1">IFERROR(IF($B539&lt;&gt;"",VLOOKUP(ET$421,TabelleK36BI,8,FALSE),""),"")</f>
        <v/>
      </c>
      <c r="EU539" s="4" t="str">
        <f ca="1">IFERROR(IF($B539&lt;&gt;"",VLOOKUP(EU$421,TabelleK36BI,8,FALSE),""),"")</f>
        <v/>
      </c>
      <c r="EV539" s="4" t="str">
        <f ca="1">IFERROR(IF($B539&lt;&gt;"",VLOOKUP(EV$421,TabelleK36BI,8,FALSE),""),"")</f>
        <v/>
      </c>
      <c r="EW539" s="4" t="str">
        <f ca="1">IFERROR(IF($B539&lt;&gt;"",VLOOKUP(EW$421,TabelleK36BI,8,FALSE),""),"")</f>
        <v/>
      </c>
      <c r="EX539" s="4" t="str">
        <f ca="1">IFERROR(IF($B539&lt;&gt;"",VLOOKUP(EX$421,TabelleK36BI,8,FALSE),""),"")</f>
        <v/>
      </c>
      <c r="EY539" s="4" t="str">
        <f ca="1">IFERROR(IF($B539&lt;&gt;"",VLOOKUP(EY$421,TabelleK36BI,8,FALSE),""),"")</f>
        <v/>
      </c>
      <c r="EZ539" s="4" t="str">
        <f ca="1">IFERROR(IF($B539&lt;&gt;"",VLOOKUP(EZ$421,TabelleK36BI,8,FALSE),""),"")</f>
        <v/>
      </c>
      <c r="FA539" s="4" t="str">
        <f ca="1">IFERROR(IF($B539&lt;&gt;"",VLOOKUP(FA$421,TabelleK36BI,8,FALSE),""),"")</f>
        <v/>
      </c>
      <c r="FB539" s="4" t="str">
        <f ca="1">IFERROR(IF($B539&lt;&gt;"",VLOOKUP(FB$421,TabelleK36BI,8,FALSE),""),"")</f>
        <v/>
      </c>
      <c r="FC539" s="4" t="str">
        <f ca="1">IFERROR(IF($B539&lt;&gt;"",VLOOKUP(FC$421,TabelleK36BI,8,FALSE),""),"")</f>
        <v/>
      </c>
      <c r="FD539" s="4" t="str">
        <f ca="1">IFERROR(IF($B539&lt;&gt;"",VLOOKUP(FD$421,TabelleK36BI,8,FALSE),""),"")</f>
        <v/>
      </c>
      <c r="FE539" s="4" t="str">
        <f ca="1">IFERROR(IF($B539&lt;&gt;"",VLOOKUP(FE$421,TabelleK36BI,8,FALSE),""),"")</f>
        <v/>
      </c>
      <c r="FF539" s="4" t="str">
        <f ca="1">IFERROR(IF($B539&lt;&gt;"",VLOOKUP(FF$421,TabelleK36BI,8,FALSE),""),"")</f>
        <v/>
      </c>
      <c r="FG539" s="4" t="str">
        <f ca="1">IFERROR(IF($B539&lt;&gt;"",VLOOKUP(FG$421,TabelleK36BI,8,FALSE),""),"")</f>
        <v/>
      </c>
      <c r="FH539" s="4" t="str">
        <f ca="1">IFERROR(IF($B539&lt;&gt;"",VLOOKUP(FH$421,TabelleK36BI,8,FALSE),""),"")</f>
        <v/>
      </c>
      <c r="FI539" s="4" t="str">
        <f ca="1">IFERROR(IF($B539&lt;&gt;"",VLOOKUP(FI$421,TabelleK36BI,8,FALSE),""),"")</f>
        <v/>
      </c>
      <c r="FJ539" s="4" t="str">
        <f ca="1">IFERROR(IF($B539&lt;&gt;"",VLOOKUP(FJ$421,TabelleK36BI,8,FALSE),""),"")</f>
        <v/>
      </c>
      <c r="FK539" s="4" t="str">
        <f ca="1">IFERROR(IF($B539&lt;&gt;"",VLOOKUP(FK$421,TabelleK36BI,8,FALSE),""),"")</f>
        <v/>
      </c>
      <c r="FL539" s="4" t="str">
        <f ca="1">IFERROR(IF($B539&lt;&gt;"",VLOOKUP(FL$421,TabelleK36BI,8,FALSE),""),"")</f>
        <v/>
      </c>
      <c r="FM539" s="4" t="str">
        <f ca="1">IFERROR(IF($B539&lt;&gt;"",VLOOKUP(FM$421,TabelleK36BI,8,FALSE),""),"")</f>
        <v/>
      </c>
      <c r="FN539" s="4" t="str">
        <f ca="1">IFERROR(IF($B539&lt;&gt;"",VLOOKUP(FN$421,TabelleK36BI,8,FALSE),""),"")</f>
        <v/>
      </c>
      <c r="FO539" s="4" t="str">
        <f ca="1">IFERROR(IF($B539&lt;&gt;"",VLOOKUP(FO$421,TabelleK36BI,8,FALSE),""),"")</f>
        <v/>
      </c>
      <c r="FP539" s="4" t="str">
        <f ca="1">IFERROR(IF($B539&lt;&gt;"",VLOOKUP(FP$421,TabelleK36BI,8,FALSE),""),"")</f>
        <v/>
      </c>
      <c r="FQ539" s="4" t="str">
        <f ca="1">IFERROR(IF($B539&lt;&gt;"",VLOOKUP(FQ$421,TabelleK36BI,8,FALSE),""),"")</f>
        <v/>
      </c>
      <c r="FR539" s="4" t="str">
        <f ca="1">IFERROR(IF($B539&lt;&gt;"",VLOOKUP(FR$421,TabelleK36BI,8,FALSE),""),"")</f>
        <v/>
      </c>
      <c r="FS539" s="4" t="str">
        <f ca="1">IFERROR(IF($B539&lt;&gt;"",VLOOKUP(FS$421,TabelleK36BI,8,FALSE),""),"")</f>
        <v/>
      </c>
      <c r="FT539" s="4" t="str">
        <f ca="1">IFERROR(IF($B539&lt;&gt;"",VLOOKUP(FT$421,TabelleK36BI,8,FALSE),""),"")</f>
        <v/>
      </c>
      <c r="FU539" s="4" t="str">
        <f ca="1">IFERROR(IF($B539&lt;&gt;"",VLOOKUP(FU$421,TabelleK36BI,8,FALSE),""),"")</f>
        <v/>
      </c>
      <c r="FV539" s="4" t="str">
        <f ca="1">IFERROR(IF($B539&lt;&gt;"",VLOOKUP(FV$421,TabelleK36BI,8,FALSE),""),"")</f>
        <v/>
      </c>
      <c r="FW539" s="4" t="str">
        <f ca="1">IFERROR(IF($B539&lt;&gt;"",VLOOKUP(FW$421,TabelleK36BI,8,FALSE),""),"")</f>
        <v/>
      </c>
      <c r="FX539" s="4" t="str">
        <f ca="1">IFERROR(IF($B539&lt;&gt;"",VLOOKUP(FX$421,TabelleK36BI,8,FALSE),""),"")</f>
        <v/>
      </c>
      <c r="FY539" s="4" t="str">
        <f ca="1">IFERROR(IF($B539&lt;&gt;"",VLOOKUP(FY$421,TabelleK36BI,8,FALSE),""),"")</f>
        <v/>
      </c>
      <c r="FZ539" s="4" t="str">
        <f ca="1">IFERROR(IF($B539&lt;&gt;"",VLOOKUP(FZ$421,TabelleK36BI,8,FALSE),""),"")</f>
        <v/>
      </c>
      <c r="GA539" s="4" t="str">
        <f ca="1">IFERROR(IF($B539&lt;&gt;"",VLOOKUP(GA$421,TabelleK36BI,8,FALSE),""),"")</f>
        <v/>
      </c>
      <c r="GB539" s="4" t="str">
        <f ca="1">IFERROR(IF($B539&lt;&gt;"",VLOOKUP(GB$421,TabelleK36BI,8,FALSE),""),"")</f>
        <v/>
      </c>
      <c r="GC539" s="4" t="str">
        <f ca="1">IFERROR(IF($B539&lt;&gt;"",VLOOKUP(GC$421,TabelleK36BI,8,FALSE),""),"")</f>
        <v/>
      </c>
      <c r="GD539" s="4" t="str">
        <f ca="1">IFERROR(IF($B539&lt;&gt;"",VLOOKUP(GD$421,TabelleK36BI,8,FALSE),""),"")</f>
        <v/>
      </c>
      <c r="GE539" s="4" t="str">
        <f ca="1">IFERROR(IF($B539&lt;&gt;"",VLOOKUP(GE$421,TabelleK36BI,8,FALSE),""),"")</f>
        <v/>
      </c>
      <c r="GF539" s="4" t="str">
        <f ca="1">IFERROR(IF($B539&lt;&gt;"",VLOOKUP(GF$421,TabelleK36BI,8,FALSE),""),"")</f>
        <v/>
      </c>
      <c r="GG539" s="4" t="str">
        <f ca="1">IFERROR(IF($B539&lt;&gt;"",VLOOKUP(GG$421,TabelleK36BI,8,FALSE),""),"")</f>
        <v/>
      </c>
      <c r="GH539" s="4" t="str">
        <f ca="1">IFERROR(IF($B539&lt;&gt;"",VLOOKUP(GH$421,TabelleK36BI,8,FALSE),""),"")</f>
        <v/>
      </c>
      <c r="GI539" s="4" t="str">
        <f ca="1">IFERROR(IF($B539&lt;&gt;"",VLOOKUP(GI$421,TabelleK36BI,8,FALSE),""),"")</f>
        <v/>
      </c>
      <c r="GJ539" s="4" t="str">
        <f ca="1">IFERROR(IF($B539&lt;&gt;"",VLOOKUP(GJ$421,TabelleK36BI,8,FALSE),""),"")</f>
        <v/>
      </c>
      <c r="GK539" s="4" t="str">
        <f ca="1">IFERROR(IF($B539&lt;&gt;"",VLOOKUP(GK$421,TabelleK36BI,8,FALSE),""),"")</f>
        <v/>
      </c>
      <c r="GL539" s="4" t="str">
        <f ca="1">IFERROR(IF($B539&lt;&gt;"",VLOOKUP(GL$421,TabelleK36BI,8,FALSE),""),"")</f>
        <v/>
      </c>
      <c r="GM539" s="4" t="str">
        <f ca="1">IFERROR(IF($B539&lt;&gt;"",VLOOKUP(GM$421,TabelleK36BI,8,FALSE),""),"")</f>
        <v/>
      </c>
      <c r="GN539" s="4" t="str">
        <f ca="1">IFERROR(IF($B539&lt;&gt;"",VLOOKUP(GN$421,TabelleK36BI,8,FALSE),""),"")</f>
        <v/>
      </c>
      <c r="GO539" s="4" t="str">
        <f ca="1">IFERROR(IF($B539&lt;&gt;"",VLOOKUP(GO$421,TabelleK36BI,8,FALSE),""),"")</f>
        <v/>
      </c>
      <c r="GP539" s="4" t="str">
        <f ca="1">IFERROR(IF($B539&lt;&gt;"",VLOOKUP(GP$421,TabelleK36BI,8,FALSE),""),"")</f>
        <v/>
      </c>
      <c r="GQ539" s="4" t="str">
        <f ca="1">IFERROR(IF($B539&lt;&gt;"",VLOOKUP(GQ$421,TabelleK36BI,8,FALSE),""),"")</f>
        <v/>
      </c>
      <c r="GR539" s="4" t="str">
        <f ca="1">IFERROR(IF($B539&lt;&gt;"",VLOOKUP(GR$421,TabelleK36BI,8,FALSE),""),"")</f>
        <v/>
      </c>
      <c r="GS539" s="4" t="str">
        <f ca="1">IFERROR(IF($B539&lt;&gt;"",VLOOKUP(GS$421,TabelleK36BI,8,FALSE),""),"")</f>
        <v/>
      </c>
      <c r="GT539" s="4" t="str">
        <f ca="1">IFERROR(IF($B539&lt;&gt;"",VLOOKUP(GT$421,TabelleK36BI,8,FALSE),""),"")</f>
        <v/>
      </c>
      <c r="GU539" s="4" t="str">
        <f ca="1">IFERROR(IF($B539&lt;&gt;"",VLOOKUP(GU$421,TabelleK36BI,8,FALSE),""),"")</f>
        <v/>
      </c>
      <c r="GV539" s="4" t="str">
        <f ca="1">IFERROR(IF($B539&lt;&gt;"",VLOOKUP(GV$421,TabelleK36BI,8,FALSE),""),"")</f>
        <v/>
      </c>
      <c r="GW539" s="4" t="str">
        <f ca="1">IFERROR(IF($B539&lt;&gt;"",VLOOKUP(GW$421,TabelleK36BI,8,FALSE),""),"")</f>
        <v/>
      </c>
      <c r="GX539" s="4" t="str">
        <f ca="1">IFERROR(IF($B539&lt;&gt;"",VLOOKUP(GX$421,TabelleK36BI,8,FALSE),""),"")</f>
        <v/>
      </c>
      <c r="GY539" s="4" t="str">
        <f ca="1">IFERROR(IF($B539&lt;&gt;"",VLOOKUP(GY$421,TabelleK36BI,8,FALSE),""),"")</f>
        <v/>
      </c>
      <c r="GZ539" s="4" t="str">
        <f ca="1">IFERROR(IF($B539&lt;&gt;"",VLOOKUP(GZ$421,TabelleK36BI,8,FALSE),""),"")</f>
        <v/>
      </c>
      <c r="HA539" s="4" t="str">
        <f ca="1">IFERROR(IF($B539&lt;&gt;"",VLOOKUP(HA$421,TabelleK36BI,8,FALSE),""),"")</f>
        <v/>
      </c>
      <c r="HB539" s="4" t="str">
        <f ca="1">IFERROR(IF($B539&lt;&gt;"",VLOOKUP(HB$421,TabelleK36BI,8,FALSE),""),"")</f>
        <v/>
      </c>
      <c r="HC539" s="4" t="str">
        <f ca="1">IFERROR(IF($B539&lt;&gt;"",VLOOKUP(HC$421,TabelleK36BI,8,FALSE),""),"")</f>
        <v/>
      </c>
      <c r="HD539" s="4" t="str">
        <f ca="1">IFERROR(IF($B539&lt;&gt;"",VLOOKUP(HD$421,TabelleK36BI,8,FALSE),""),"")</f>
        <v/>
      </c>
      <c r="HE539" s="4" t="str">
        <f ca="1">IFERROR(IF($B539&lt;&gt;"",VLOOKUP(HE$421,TabelleK36BI,8,FALSE),""),"")</f>
        <v/>
      </c>
      <c r="HF539" s="4" t="str">
        <f ca="1">IFERROR(IF($B539&lt;&gt;"",VLOOKUP(HF$421,TabelleK36BI,8,FALSE),""),"")</f>
        <v/>
      </c>
      <c r="HG539" s="4" t="str">
        <f ca="1">IFERROR(IF($B539&lt;&gt;"",VLOOKUP(HG$421,TabelleK36BI,8,FALSE),""),"")</f>
        <v/>
      </c>
      <c r="HH539" s="4" t="str">
        <f ca="1">IFERROR(IF($B539&lt;&gt;"",VLOOKUP(HH$421,TabelleK36BI,8,FALSE),""),"")</f>
        <v/>
      </c>
      <c r="HI539" s="4" t="str">
        <f ca="1">IFERROR(IF($B539&lt;&gt;"",VLOOKUP(HI$421,TabelleK36BI,8,FALSE),""),"")</f>
        <v/>
      </c>
      <c r="HJ539" s="4" t="str">
        <f ca="1">IFERROR(IF($B539&lt;&gt;"",VLOOKUP(HJ$421,TabelleK36BI,8,FALSE),""),"")</f>
        <v/>
      </c>
      <c r="HK539" s="4" t="str">
        <f ca="1">IFERROR(IF($B539&lt;&gt;"",VLOOKUP(HK$421,TabelleK36BI,8,FALSE),""),"")</f>
        <v/>
      </c>
      <c r="HL539" s="4" t="str">
        <f ca="1">IFERROR(IF($B539&lt;&gt;"",VLOOKUP(HL$421,TabelleK36BI,8,FALSE),""),"")</f>
        <v/>
      </c>
      <c r="HM539" s="4" t="str">
        <f ca="1">IFERROR(IF($B539&lt;&gt;"",VLOOKUP(HM$421,TabelleK36BI,8,FALSE),""),"")</f>
        <v/>
      </c>
      <c r="HN539" s="4" t="str">
        <f ca="1">IFERROR(IF($B539&lt;&gt;"",VLOOKUP(HN$421,TabelleK36BI,8,FALSE),""),"")</f>
        <v/>
      </c>
      <c r="HO539" s="4" t="str">
        <f ca="1">IFERROR(IF($B539&lt;&gt;"",VLOOKUP(HO$421,TabelleK36BI,8,FALSE),""),"")</f>
        <v/>
      </c>
      <c r="HP539" s="4" t="str">
        <f ca="1">IFERROR(IF($B539&lt;&gt;"",VLOOKUP(HP$421,TabelleK36BI,8,FALSE),""),"")</f>
        <v/>
      </c>
      <c r="HQ539" s="4" t="str">
        <f ca="1">IFERROR(IF($B539&lt;&gt;"",VLOOKUP(HQ$421,TabelleK36BI,8,FALSE),""),"")</f>
        <v/>
      </c>
      <c r="HR539" s="4" t="str">
        <f ca="1">IFERROR(IF($B539&lt;&gt;"",VLOOKUP(HR$421,TabelleK36BI,8,FALSE),""),"")</f>
        <v/>
      </c>
      <c r="HS539" s="4" t="str">
        <f ca="1">IFERROR(IF($B539&lt;&gt;"",VLOOKUP(HS$421,TabelleK36BI,8,FALSE),""),"")</f>
        <v/>
      </c>
      <c r="HT539" s="4" t="str">
        <f ca="1">IFERROR(IF($B539&lt;&gt;"",VLOOKUP(HT$421,TabelleK36BI,8,FALSE),""),"")</f>
        <v/>
      </c>
      <c r="HU539" s="4" t="str">
        <f ca="1">IFERROR(IF($B539&lt;&gt;"",VLOOKUP(HU$421,TabelleK36BI,8,FALSE),""),"")</f>
        <v/>
      </c>
      <c r="HV539" s="4" t="str">
        <f ca="1">IFERROR(IF($B539&lt;&gt;"",VLOOKUP(HV$421,TabelleK36BI,8,FALSE),""),"")</f>
        <v/>
      </c>
      <c r="HW539" s="4" t="str">
        <f ca="1">IFERROR(IF($B539&lt;&gt;"",VLOOKUP(HW$421,TabelleK36BI,8,FALSE),""),"")</f>
        <v/>
      </c>
      <c r="HX539" s="4" t="str">
        <f ca="1">IFERROR(IF($B539&lt;&gt;"",VLOOKUP(HX$421,TabelleK36BI,8,FALSE),""),"")</f>
        <v/>
      </c>
      <c r="HY539" s="4" t="str">
        <f ca="1">IFERROR(IF($B539&lt;&gt;"",VLOOKUP(HY$421,TabelleK36BI,8,FALSE),""),"")</f>
        <v/>
      </c>
      <c r="HZ539" s="4" t="str">
        <f ca="1">IFERROR(IF($B539&lt;&gt;"",VLOOKUP(HZ$421,TabelleK36BI,8,FALSE),""),"")</f>
        <v/>
      </c>
      <c r="IA539" s="4" t="str">
        <f ca="1">IFERROR(IF($B539&lt;&gt;"",VLOOKUP(IA$421,TabelleK36BI,8,FALSE),""),"")</f>
        <v/>
      </c>
      <c r="IB539" s="4" t="str">
        <f ca="1">IFERROR(IF($B539&lt;&gt;"",VLOOKUP(IB$421,TabelleK36BI,8,FALSE),""),"")</f>
        <v/>
      </c>
      <c r="IC539" s="4" t="str">
        <f ca="1">IFERROR(IF($B539&lt;&gt;"",VLOOKUP(IC$421,TabelleK36BI,8,FALSE),""),"")</f>
        <v/>
      </c>
      <c r="ID539" s="4" t="str">
        <f ca="1">IFERROR(IF($B539&lt;&gt;"",VLOOKUP(ID$421,TabelleK36BI,8,FALSE),""),"")</f>
        <v/>
      </c>
      <c r="IE539" s="4" t="str">
        <f ca="1">IFERROR(IF($B539&lt;&gt;"",VLOOKUP(IE$421,TabelleK36BI,8,FALSE),""),"")</f>
        <v/>
      </c>
      <c r="IF539" s="4" t="str">
        <f ca="1">IFERROR(IF($B539&lt;&gt;"",VLOOKUP(IF$421,TabelleK36BI,8,FALSE),""),"")</f>
        <v/>
      </c>
      <c r="IG539" s="4" t="str">
        <f ca="1">IFERROR(IF($B539&lt;&gt;"",VLOOKUP(IG$421,TabelleK36BI,8,FALSE),""),"")</f>
        <v/>
      </c>
      <c r="IH539" s="4" t="str">
        <f ca="1">IFERROR(IF($B539&lt;&gt;"",VLOOKUP(IH$421,TabelleK36BI,8,FALSE),""),"")</f>
        <v/>
      </c>
      <c r="II539" s="4" t="str">
        <f ca="1">IFERROR(IF($B539&lt;&gt;"",VLOOKUP(II$421,TabelleK36BI,8,FALSE),""),"")</f>
        <v/>
      </c>
      <c r="IJ539" s="4" t="str">
        <f ca="1">IFERROR(IF($B539&lt;&gt;"",VLOOKUP(IJ$421,TabelleK36BI,8,FALSE),""),"")</f>
        <v/>
      </c>
      <c r="IK539" s="4" t="str">
        <f ca="1">IFERROR(IF($B539&lt;&gt;"",VLOOKUP(IK$421,TabelleK36BI,8,FALSE),""),"")</f>
        <v/>
      </c>
      <c r="IL539" s="4" t="str">
        <f ca="1">IFERROR(IF($B539&lt;&gt;"",VLOOKUP(IL$421,TabelleK36BI,8,FALSE),""),"")</f>
        <v/>
      </c>
      <c r="IM539" s="4" t="str">
        <f ca="1">IFERROR(IF($B539&lt;&gt;"",VLOOKUP(IM$421,TabelleK36BI,8,FALSE),""),"")</f>
        <v/>
      </c>
      <c r="IN539" s="4" t="str">
        <f ca="1">IFERROR(IF($B539&lt;&gt;"",VLOOKUP(IN$421,TabelleK36BI,8,FALSE),""),"")</f>
        <v/>
      </c>
      <c r="IO539" s="4" t="str">
        <f ca="1">IFERROR(IF($B539&lt;&gt;"",VLOOKUP(IO$421,TabelleK36BI,8,FALSE),""),"")</f>
        <v/>
      </c>
      <c r="IP539" s="4" t="str">
        <f ca="1">IFERROR(IF($B539&lt;&gt;"",VLOOKUP(IP$421,TabelleK36BI,8,FALSE),""),"")</f>
        <v/>
      </c>
      <c r="IQ539" s="4" t="str">
        <f ca="1">IFERROR(IF($B539&lt;&gt;"",VLOOKUP(IQ$421,TabelleK36BI,8,FALSE),""),"")</f>
        <v/>
      </c>
      <c r="IR539" s="4" t="str">
        <f ca="1">IFERROR(IF($B539&lt;&gt;"",VLOOKUP(IR$421,TabelleK36BI,8,FALSE),""),"")</f>
        <v/>
      </c>
      <c r="IS539" s="4" t="str">
        <f ca="1">IFERROR(IF($B539&lt;&gt;"",VLOOKUP(IS$421,TabelleK36BI,8,FALSE),""),"")</f>
        <v/>
      </c>
      <c r="IT539" s="4" t="str">
        <f ca="1">IFERROR(IF($B539&lt;&gt;"",VLOOKUP(IT$421,TabelleK36BI,8,FALSE),""),"")</f>
        <v/>
      </c>
      <c r="IU539" s="4" t="str">
        <f ca="1">IFERROR(IF($B539&lt;&gt;"",VLOOKUP(IU$421,TabelleK36BI,8,FALSE),""),"")</f>
        <v/>
      </c>
      <c r="IV539" s="4" t="str">
        <f ca="1">IFERROR(IF($B539&lt;&gt;"",VLOOKUP(IV$421,TabelleK36BI,8,FALSE),""),"")</f>
        <v/>
      </c>
      <c r="IW539" s="4" t="str">
        <f ca="1">IFERROR(IF($B539&lt;&gt;"",VLOOKUP(IW$421,TabelleK36BI,8,FALSE),""),"")</f>
        <v/>
      </c>
      <c r="IX539" s="4" t="str">
        <f ca="1">IFERROR(IF($B539&lt;&gt;"",VLOOKUP(IX$421,TabelleK36BI,8,FALSE),""),"")</f>
        <v/>
      </c>
      <c r="IY539" s="4" t="str">
        <f ca="1">IFERROR(IF($B539&lt;&gt;"",VLOOKUP(IY$421,TabelleK36BI,8,FALSE),""),"")</f>
        <v/>
      </c>
      <c r="IZ539" s="4" t="str">
        <f ca="1">IFERROR(IF($B539&lt;&gt;"",VLOOKUP(IZ$421,TabelleK36BI,8,FALSE),""),"")</f>
        <v/>
      </c>
      <c r="JA539" s="4" t="str">
        <f ca="1">IFERROR(IF($B539&lt;&gt;"",VLOOKUP(JA$421,TabelleK36BI,8,FALSE),""),"")</f>
        <v/>
      </c>
      <c r="JB539" s="4" t="str">
        <f ca="1">IFERROR(IF($B539&lt;&gt;"",VLOOKUP(JB$421,TabelleK36BI,8,FALSE),""),"")</f>
        <v/>
      </c>
      <c r="JC539" s="4" t="str">
        <f ca="1">IFERROR(IF($B539&lt;&gt;"",VLOOKUP(JC$421,TabelleK36BI,8,FALSE),""),"")</f>
        <v/>
      </c>
      <c r="JD539" s="4" t="str">
        <f ca="1">IFERROR(IF($B539&lt;&gt;"",VLOOKUP(JD$421,TabelleK36BI,8,FALSE),""),"")</f>
        <v/>
      </c>
      <c r="JE539" s="4" t="str">
        <f ca="1">IFERROR(IF($B539&lt;&gt;"",VLOOKUP(JE$421,TabelleK36BI,8,FALSE),""),"")</f>
        <v/>
      </c>
      <c r="JF539" s="4" t="str">
        <f ca="1">IFERROR(IF($B539&lt;&gt;"",VLOOKUP(JF$421,TabelleK36BI,8,FALSE),""),"")</f>
        <v/>
      </c>
      <c r="JG539" s="4" t="str">
        <f ca="1">IFERROR(IF($B539&lt;&gt;"",VLOOKUP(JG$421,TabelleK36BI,8,FALSE),""),"")</f>
        <v/>
      </c>
      <c r="JH539" s="4" t="str">
        <f ca="1">IFERROR(IF($B539&lt;&gt;"",VLOOKUP(JH$421,TabelleK36BI,8,FALSE),""),"")</f>
        <v/>
      </c>
      <c r="JI539" s="4" t="str">
        <f ca="1">IFERROR(IF($B539&lt;&gt;"",VLOOKUP(JI$421,TabelleK36BI,8,FALSE),""),"")</f>
        <v/>
      </c>
      <c r="JJ539" s="4" t="str">
        <f ca="1">IFERROR(IF($B539&lt;&gt;"",VLOOKUP(JJ$421,TabelleK36BI,8,FALSE),""),"")</f>
        <v/>
      </c>
      <c r="JK539" s="4" t="str">
        <f ca="1">IFERROR(IF($B539&lt;&gt;"",VLOOKUP(JK$421,TabelleK36BI,8,FALSE),""),"")</f>
        <v/>
      </c>
      <c r="JL539" s="4" t="str">
        <f ca="1">IFERROR(IF($B539&lt;&gt;"",VLOOKUP(JL$421,TabelleK36BI,8,FALSE),""),"")</f>
        <v/>
      </c>
      <c r="JM539" s="4" t="str">
        <f ca="1">IFERROR(IF($B539&lt;&gt;"",VLOOKUP(JM$421,TabelleK36BI,8,FALSE),""),"")</f>
        <v/>
      </c>
      <c r="JN539" s="4" t="str">
        <f ca="1">IFERROR(IF($B539&lt;&gt;"",VLOOKUP(JN$421,TabelleK36BI,8,FALSE),""),"")</f>
        <v/>
      </c>
      <c r="JO539" s="4" t="str">
        <f ca="1">IFERROR(IF($B539&lt;&gt;"",VLOOKUP(JO$421,TabelleK36BI,8,FALSE),""),"")</f>
        <v/>
      </c>
      <c r="JP539" s="4" t="str">
        <f ca="1">IFERROR(IF($B539&lt;&gt;"",VLOOKUP(JP$421,TabelleK36BI,8,FALSE),""),"")</f>
        <v/>
      </c>
      <c r="JQ539" s="4" t="str">
        <f ca="1">IFERROR(IF($B539&lt;&gt;"",VLOOKUP(JQ$421,TabelleK36BI,8,FALSE),""),"")</f>
        <v/>
      </c>
      <c r="JR539" s="4" t="str">
        <f ca="1">IFERROR(IF($B539&lt;&gt;"",VLOOKUP(JR$421,TabelleK36BI,8,FALSE),""),"")</f>
        <v/>
      </c>
      <c r="JS539" s="4" t="str">
        <f ca="1">IFERROR(IF($B539&lt;&gt;"",VLOOKUP(JS$421,TabelleK36BI,8,FALSE),""),"")</f>
        <v/>
      </c>
      <c r="JT539" s="4" t="str">
        <f ca="1">IFERROR(IF($B539&lt;&gt;"",VLOOKUP(JT$421,TabelleK36BI,8,FALSE),""),"")</f>
        <v/>
      </c>
      <c r="JU539" s="4" t="str">
        <f ca="1">IFERROR(IF($B539&lt;&gt;"",VLOOKUP(JU$421,TabelleK36BI,8,FALSE),""),"")</f>
        <v/>
      </c>
      <c r="JV539" s="4" t="str">
        <f ca="1">IFERROR(IF($B539&lt;&gt;"",VLOOKUP(JV$421,TabelleK36BI,8,FALSE),""),"")</f>
        <v/>
      </c>
      <c r="JW539" s="4" t="str">
        <f ca="1">IFERROR(IF($B539&lt;&gt;"",VLOOKUP(JW$421,TabelleK36BI,8,FALSE),""),"")</f>
        <v/>
      </c>
      <c r="JX539" s="4" t="str">
        <f ca="1">IFERROR(IF($B539&lt;&gt;"",VLOOKUP(JX$421,TabelleK36BI,8,FALSE),""),"")</f>
        <v/>
      </c>
      <c r="JY539" s="4" t="str">
        <f ca="1">IFERROR(IF($B539&lt;&gt;"",VLOOKUP(JY$421,TabelleK36BI,8,FALSE),""),"")</f>
        <v/>
      </c>
      <c r="JZ539" s="4" t="str">
        <f ca="1">IFERROR(IF($B539&lt;&gt;"",VLOOKUP(JZ$421,TabelleK36BI,8,FALSE),""),"")</f>
        <v/>
      </c>
      <c r="KA539" s="4" t="str">
        <f ca="1">IFERROR(IF($B539&lt;&gt;"",VLOOKUP(KA$421,TabelleK36BI,8,FALSE),""),"")</f>
        <v/>
      </c>
      <c r="KB539" s="4" t="str">
        <f ca="1">IFERROR(IF($B539&lt;&gt;"",VLOOKUP(KB$421,TabelleK36BI,8,FALSE),""),"")</f>
        <v/>
      </c>
      <c r="KC539" s="4" t="str">
        <f ca="1">IFERROR(IF($B539&lt;&gt;"",VLOOKUP(KC$421,TabelleK36BI,8,FALSE),""),"")</f>
        <v/>
      </c>
      <c r="KD539" s="4" t="str">
        <f ca="1">IFERROR(IF($B539&lt;&gt;"",VLOOKUP(KD$421,TabelleK36BI,8,FALSE),""),"")</f>
        <v/>
      </c>
      <c r="KE539" s="4" t="str">
        <f ca="1">IFERROR(IF($B539&lt;&gt;"",VLOOKUP(KE$421,TabelleK36BI,8,FALSE),""),"")</f>
        <v/>
      </c>
      <c r="KF539" s="4" t="str">
        <f ca="1">IFERROR(IF($B539&lt;&gt;"",VLOOKUP(KF$421,TabelleK36BI,8,FALSE),""),"")</f>
        <v/>
      </c>
      <c r="KG539" s="4" t="str">
        <f ca="1">IFERROR(IF($B539&lt;&gt;"",VLOOKUP(KG$421,TabelleK36BI,8,FALSE),""),"")</f>
        <v/>
      </c>
      <c r="KH539" s="4" t="str">
        <f ca="1">IFERROR(IF($B539&lt;&gt;"",VLOOKUP(KH$421,TabelleK36BI,8,FALSE),""),"")</f>
        <v/>
      </c>
      <c r="KI539" s="4" t="str">
        <f ca="1">IFERROR(IF($B539&lt;&gt;"",VLOOKUP(KI$421,TabelleK36BI,8,FALSE),""),"")</f>
        <v/>
      </c>
      <c r="KJ539" s="4" t="str">
        <f ca="1">IFERROR(IF($B539&lt;&gt;"",VLOOKUP(KJ$421,TabelleK36BI,8,FALSE),""),"")</f>
        <v/>
      </c>
      <c r="KK539" s="4" t="str">
        <f ca="1">IFERROR(IF($B539&lt;&gt;"",VLOOKUP(KK$421,TabelleK36BI,8,FALSE),""),"")</f>
        <v/>
      </c>
      <c r="KL539" s="4" t="str">
        <f ca="1">IFERROR(IF($B539&lt;&gt;"",VLOOKUP(KL$421,TabelleK36BI,8,FALSE),""),"")</f>
        <v/>
      </c>
      <c r="KM539" s="4" t="str">
        <f ca="1">IFERROR(IF($B539&lt;&gt;"",VLOOKUP(KM$421,TabelleK36BI,8,FALSE),""),"")</f>
        <v/>
      </c>
      <c r="KN539" s="4" t="str">
        <f ca="1">IFERROR(IF($B539&lt;&gt;"",VLOOKUP(KN$421,TabelleK36BI,8,FALSE),""),"")</f>
        <v/>
      </c>
      <c r="KO539" s="4" t="str">
        <f ca="1">IFERROR(IF($B539&lt;&gt;"",VLOOKUP(KO$421,TabelleK36BI,8,FALSE),""),"")</f>
        <v/>
      </c>
      <c r="KP539" s="4" t="str">
        <f ca="1">IFERROR(IF($B539&lt;&gt;"",VLOOKUP(KP$421,TabelleK36BI,8,FALSE),""),"")</f>
        <v/>
      </c>
      <c r="KQ539" s="4" t="str">
        <f ca="1">IFERROR(IF($B539&lt;&gt;"",VLOOKUP(KQ$421,TabelleK36BI,8,FALSE),""),"")</f>
        <v/>
      </c>
      <c r="KR539" s="4" t="str">
        <f>IFERROR(VLOOKUP($KR$421,TabelleK36BI,8,FALSE),"")</f>
        <v/>
      </c>
      <c r="KS539" s="4" t="str">
        <f>IFERROR(VLOOKUP($KS$421,TabelleK36BI,8,FALSE),"")</f>
        <v/>
      </c>
    </row>
    <row r="540" spans="2:305" ht="12.75" hidden="1" customHeight="1" x14ac:dyDescent="0.2">
      <c r="B540" s="138" t="str">
        <f t="shared" ca="1" si="215"/>
        <v/>
      </c>
      <c r="C540" s="4" t="str">
        <f ca="1">IFERROR(IF($B540&lt;&gt;"",VLOOKUP(C$421,TabelleK37BI,8,FALSE),""),"")</f>
        <v/>
      </c>
      <c r="D540" s="4" t="str">
        <f ca="1">IFERROR(IF($B540&lt;&gt;"",VLOOKUP(D$421,TabelleK37BI,8,FALSE),""),"")</f>
        <v/>
      </c>
      <c r="E540" s="4" t="str">
        <f ca="1">IFERROR(IF($B540&lt;&gt;"",VLOOKUP(E$421,TabelleK37BI,8,FALSE),""),"")</f>
        <v/>
      </c>
      <c r="F540" s="4" t="str">
        <f ca="1">IFERROR(IF($B540&lt;&gt;"",VLOOKUP(F$421,TabelleK37BI,8,FALSE),""),"")</f>
        <v/>
      </c>
      <c r="G540" s="4" t="str">
        <f ca="1">IFERROR(IF($B540&lt;&gt;"",VLOOKUP(G$421,TabelleK37BI,8,FALSE),""),"")</f>
        <v/>
      </c>
      <c r="H540" s="4" t="str">
        <f ca="1">IFERROR(IF($B540&lt;&gt;"",VLOOKUP(H$421,TabelleK37BI,8,FALSE),""),"")</f>
        <v/>
      </c>
      <c r="I540" s="4" t="str">
        <f ca="1">IFERROR(IF($B540&lt;&gt;"",VLOOKUP(I$421,TabelleK37BI,8,FALSE),""),"")</f>
        <v/>
      </c>
      <c r="J540" s="4" t="str">
        <f ca="1">IFERROR(IF($B540&lt;&gt;"",VLOOKUP(J$421,TabelleK37BI,8,FALSE),""),"")</f>
        <v/>
      </c>
      <c r="K540" s="4" t="str">
        <f ca="1">IFERROR(IF($B540&lt;&gt;"",VLOOKUP(K$421,TabelleK37BI,8,FALSE),""),"")</f>
        <v/>
      </c>
      <c r="L540" s="4" t="str">
        <f ca="1">IFERROR(IF($B540&lt;&gt;"",VLOOKUP(L$421,TabelleK37BI,8,FALSE),""),"")</f>
        <v/>
      </c>
      <c r="M540" s="4" t="str">
        <f ca="1">IFERROR(IF($B540&lt;&gt;"",VLOOKUP(M$421,TabelleK37BI,8,FALSE),""),"")</f>
        <v/>
      </c>
      <c r="N540" s="4" t="str">
        <f ca="1">IFERROR(IF($B540&lt;&gt;"",VLOOKUP(N$421,TabelleK37BI,8,FALSE),""),"")</f>
        <v/>
      </c>
      <c r="O540" s="4" t="str">
        <f ca="1">IFERROR(IF($B540&lt;&gt;"",VLOOKUP(O$421,TabelleK37BI,8,FALSE),""),"")</f>
        <v/>
      </c>
      <c r="P540" s="4" t="str">
        <f ca="1">IFERROR(IF($B540&lt;&gt;"",VLOOKUP(P$421,TabelleK37BI,8,FALSE),""),"")</f>
        <v/>
      </c>
      <c r="Q540" s="4" t="str">
        <f ca="1">IFERROR(IF($B540&lt;&gt;"",VLOOKUP(Q$421,TabelleK37BI,8,FALSE),""),"")</f>
        <v/>
      </c>
      <c r="R540" s="4" t="str">
        <f ca="1">IFERROR(IF($B540&lt;&gt;"",VLOOKUP(R$421,TabelleK37BI,8,FALSE),""),"")</f>
        <v/>
      </c>
      <c r="S540" s="4" t="str">
        <f ca="1">IFERROR(IF($B540&lt;&gt;"",VLOOKUP(S$421,TabelleK37BI,8,FALSE),""),"")</f>
        <v/>
      </c>
      <c r="T540" s="4" t="str">
        <f ca="1">IFERROR(IF($B540&lt;&gt;"",VLOOKUP(T$421,TabelleK37BI,8,FALSE),""),"")</f>
        <v/>
      </c>
      <c r="U540" s="4" t="str">
        <f ca="1">IFERROR(IF($B540&lt;&gt;"",VLOOKUP(U$421,TabelleK37BI,8,FALSE),""),"")</f>
        <v/>
      </c>
      <c r="V540" s="4" t="str">
        <f ca="1">IFERROR(IF($B540&lt;&gt;"",VLOOKUP(V$421,TabelleK37BI,8,FALSE),""),"")</f>
        <v/>
      </c>
      <c r="W540" s="4" t="str">
        <f ca="1">IFERROR(IF($B540&lt;&gt;"",VLOOKUP(W$421,TabelleK37BI,8,FALSE),""),"")</f>
        <v/>
      </c>
      <c r="X540" s="4" t="str">
        <f ca="1">IFERROR(IF($B540&lt;&gt;"",VLOOKUP(X$421,TabelleK37BI,8,FALSE),""),"")</f>
        <v/>
      </c>
      <c r="Y540" s="4" t="str">
        <f ca="1">IFERROR(IF($B540&lt;&gt;"",VLOOKUP(Y$421,TabelleK37BI,8,FALSE),""),"")</f>
        <v/>
      </c>
      <c r="Z540" s="4" t="str">
        <f ca="1">IFERROR(IF($B540&lt;&gt;"",VLOOKUP(Z$421,TabelleK37BI,8,FALSE),""),"")</f>
        <v/>
      </c>
      <c r="AA540" s="4" t="str">
        <f ca="1">IFERROR(IF($B540&lt;&gt;"",VLOOKUP(AA$421,TabelleK37BI,8,FALSE),""),"")</f>
        <v/>
      </c>
      <c r="AB540" s="4" t="str">
        <f ca="1">IFERROR(IF($B540&lt;&gt;"",VLOOKUP(AB$421,TabelleK37BI,8,FALSE),""),"")</f>
        <v/>
      </c>
      <c r="AC540" s="4" t="str">
        <f ca="1">IFERROR(IF($B540&lt;&gt;"",VLOOKUP(AC$421,TabelleK37BI,8,FALSE),""),"")</f>
        <v/>
      </c>
      <c r="AD540" s="4" t="str">
        <f ca="1">IFERROR(IF($B540&lt;&gt;"",VLOOKUP(AD$421,TabelleK37BI,8,FALSE),""),"")</f>
        <v/>
      </c>
      <c r="AE540" s="4" t="str">
        <f ca="1">IFERROR(IF($B540&lt;&gt;"",VLOOKUP(AE$421,TabelleK37BI,8,FALSE),""),"")</f>
        <v/>
      </c>
      <c r="AF540" s="4" t="str">
        <f ca="1">IFERROR(IF($B540&lt;&gt;"",VLOOKUP(AF$421,TabelleK37BI,8,FALSE),""),"")</f>
        <v/>
      </c>
      <c r="AG540" s="4" t="str">
        <f ca="1">IFERROR(IF($B540&lt;&gt;"",VLOOKUP(AG$421,TabelleK37BI,8,FALSE),""),"")</f>
        <v/>
      </c>
      <c r="AH540" s="4" t="str">
        <f ca="1">IFERROR(IF($B540&lt;&gt;"",VLOOKUP(AH$421,TabelleK37BI,8,FALSE),""),"")</f>
        <v/>
      </c>
      <c r="AI540" s="4" t="str">
        <f ca="1">IFERROR(IF($B540&lt;&gt;"",VLOOKUP(AI$421,TabelleK37BI,8,FALSE),""),"")</f>
        <v/>
      </c>
      <c r="AJ540" s="4" t="str">
        <f ca="1">IFERROR(IF($B540&lt;&gt;"",VLOOKUP(AJ$421,TabelleK37BI,8,FALSE),""),"")</f>
        <v/>
      </c>
      <c r="AK540" s="4" t="str">
        <f ca="1">IFERROR(IF($B540&lt;&gt;"",VLOOKUP(AK$421,TabelleK37BI,8,FALSE),""),"")</f>
        <v/>
      </c>
      <c r="AL540" s="4" t="str">
        <f ca="1">IFERROR(IF($B540&lt;&gt;"",VLOOKUP(AL$421,TabelleK37BI,8,FALSE),""),"")</f>
        <v/>
      </c>
      <c r="AM540" s="4" t="str">
        <f ca="1">IFERROR(IF($B540&lt;&gt;"",VLOOKUP(AM$421,TabelleK37BI,8,FALSE),""),"")</f>
        <v/>
      </c>
      <c r="AN540" s="4" t="str">
        <f ca="1">IFERROR(IF($B540&lt;&gt;"",VLOOKUP(AN$421,TabelleK37BI,8,FALSE),""),"")</f>
        <v/>
      </c>
      <c r="AO540" s="4" t="str">
        <f ca="1">IFERROR(IF($B540&lt;&gt;"",VLOOKUP(AO$421,TabelleK37BI,8,FALSE),""),"")</f>
        <v/>
      </c>
      <c r="AP540" s="4" t="str">
        <f ca="1">IFERROR(IF($B540&lt;&gt;"",VLOOKUP(AP$421,TabelleK37BI,8,FALSE),""),"")</f>
        <v/>
      </c>
      <c r="AQ540" s="4" t="str">
        <f ca="1">IFERROR(IF($B540&lt;&gt;"",VLOOKUP(AQ$421,TabelleK37BI,8,FALSE),""),"")</f>
        <v/>
      </c>
      <c r="AR540" s="4" t="str">
        <f ca="1">IFERROR(IF($B540&lt;&gt;"",VLOOKUP(AR$421,TabelleK37BI,8,FALSE),""),"")</f>
        <v/>
      </c>
      <c r="AS540" s="4" t="str">
        <f ca="1">IFERROR(IF($B540&lt;&gt;"",VLOOKUP(AS$421,TabelleK37BI,8,FALSE),""),"")</f>
        <v/>
      </c>
      <c r="AT540" s="4" t="str">
        <f ca="1">IFERROR(IF($B540&lt;&gt;"",VLOOKUP(AT$421,TabelleK37BI,8,FALSE),""),"")</f>
        <v/>
      </c>
      <c r="AU540" s="4" t="str">
        <f ca="1">IFERROR(IF($B540&lt;&gt;"",VLOOKUP(AU$421,TabelleK37BI,8,FALSE),""),"")</f>
        <v/>
      </c>
      <c r="AV540" s="4" t="str">
        <f ca="1">IFERROR(IF($B540&lt;&gt;"",VLOOKUP(AV$421,TabelleK37BI,8,FALSE),""),"")</f>
        <v/>
      </c>
      <c r="AW540" s="4" t="str">
        <f ca="1">IFERROR(IF($B540&lt;&gt;"",VLOOKUP(AW$421,TabelleK37BI,8,FALSE),""),"")</f>
        <v/>
      </c>
      <c r="AX540" s="4" t="str">
        <f ca="1">IFERROR(IF($B540&lt;&gt;"",VLOOKUP(AX$421,TabelleK37BI,8,FALSE),""),"")</f>
        <v/>
      </c>
      <c r="AY540" s="4" t="str">
        <f ca="1">IFERROR(IF($B540&lt;&gt;"",VLOOKUP(AY$421,TabelleK37BI,8,FALSE),""),"")</f>
        <v/>
      </c>
      <c r="AZ540" s="4" t="str">
        <f ca="1">IFERROR(IF($B540&lt;&gt;"",VLOOKUP(AZ$421,TabelleK37BI,8,FALSE),""),"")</f>
        <v/>
      </c>
      <c r="BA540" s="4" t="str">
        <f ca="1">IFERROR(IF($B540&lt;&gt;"",VLOOKUP(BA$421,TabelleK37BI,8,FALSE),""),"")</f>
        <v/>
      </c>
      <c r="BB540" s="4" t="str">
        <f ca="1">IFERROR(IF($B540&lt;&gt;"",VLOOKUP(BB$421,TabelleK37BI,8,FALSE),""),"")</f>
        <v/>
      </c>
      <c r="BC540" s="4" t="str">
        <f ca="1">IFERROR(IF($B540&lt;&gt;"",VLOOKUP(BC$421,TabelleK37BI,8,FALSE),""),"")</f>
        <v/>
      </c>
      <c r="BD540" s="4" t="str">
        <f ca="1">IFERROR(IF($B540&lt;&gt;"",VLOOKUP(BD$421,TabelleK37BI,8,FALSE),""),"")</f>
        <v/>
      </c>
      <c r="BE540" s="4" t="str">
        <f ca="1">IFERROR(IF($B540&lt;&gt;"",VLOOKUP(BE$421,TabelleK37BI,8,FALSE),""),"")</f>
        <v/>
      </c>
      <c r="BF540" s="4" t="str">
        <f ca="1">IFERROR(IF($B540&lt;&gt;"",VLOOKUP(BF$421,TabelleK37BI,8,FALSE),""),"")</f>
        <v/>
      </c>
      <c r="BG540" s="4" t="str">
        <f ca="1">IFERROR(IF($B540&lt;&gt;"",VLOOKUP(BG$421,TabelleK37BI,8,FALSE),""),"")</f>
        <v/>
      </c>
      <c r="BH540" s="4" t="str">
        <f ca="1">IFERROR(IF($B540&lt;&gt;"",VLOOKUP(BH$421,TabelleK37BI,8,FALSE),""),"")</f>
        <v/>
      </c>
      <c r="BI540" s="4" t="str">
        <f ca="1">IFERROR(IF($B540&lt;&gt;"",VLOOKUP(BI$421,TabelleK37BI,8,FALSE),""),"")</f>
        <v/>
      </c>
      <c r="BJ540" s="4" t="str">
        <f ca="1">IFERROR(IF($B540&lt;&gt;"",VLOOKUP(BJ$421,TabelleK37BI,8,FALSE),""),"")</f>
        <v/>
      </c>
      <c r="BK540" s="4" t="str">
        <f ca="1">IFERROR(IF($B540&lt;&gt;"",VLOOKUP(BK$421,TabelleK37BI,8,FALSE),""),"")</f>
        <v/>
      </c>
      <c r="BL540" s="4" t="str">
        <f ca="1">IFERROR(IF($B540&lt;&gt;"",VLOOKUP(BL$421,TabelleK37BI,8,FALSE),""),"")</f>
        <v/>
      </c>
      <c r="BM540" s="4" t="str">
        <f ca="1">IFERROR(IF($B540&lt;&gt;"",VLOOKUP(BM$421,TabelleK37BI,8,FALSE),""),"")</f>
        <v/>
      </c>
      <c r="BN540" s="4" t="str">
        <f ca="1">IFERROR(IF($B540&lt;&gt;"",VLOOKUP(BN$421,TabelleK37BI,8,FALSE),""),"")</f>
        <v/>
      </c>
      <c r="BO540" s="4" t="str">
        <f ca="1">IFERROR(IF($B540&lt;&gt;"",VLOOKUP(BO$421,TabelleK37BI,8,FALSE),""),"")</f>
        <v/>
      </c>
      <c r="BP540" s="4" t="str">
        <f ca="1">IFERROR(IF($B540&lt;&gt;"",VLOOKUP(BP$421,TabelleK37BI,8,FALSE),""),"")</f>
        <v/>
      </c>
      <c r="BQ540" s="4" t="str">
        <f ca="1">IFERROR(IF($B540&lt;&gt;"",VLOOKUP(BQ$421,TabelleK37BI,8,FALSE),""),"")</f>
        <v/>
      </c>
      <c r="BR540" s="4" t="str">
        <f ca="1">IFERROR(IF($B540&lt;&gt;"",VLOOKUP(BR$421,TabelleK37BI,8,FALSE),""),"")</f>
        <v/>
      </c>
      <c r="BS540" s="4" t="str">
        <f ca="1">IFERROR(IF($B540&lt;&gt;"",VLOOKUP(BS$421,TabelleK37BI,8,FALSE),""),"")</f>
        <v/>
      </c>
      <c r="BT540" s="4" t="str">
        <f ca="1">IFERROR(IF($B540&lt;&gt;"",VLOOKUP(BT$421,TabelleK37BI,8,FALSE),""),"")</f>
        <v/>
      </c>
      <c r="BU540" s="4" t="str">
        <f ca="1">IFERROR(IF($B540&lt;&gt;"",VLOOKUP(BU$421,TabelleK37BI,8,FALSE),""),"")</f>
        <v/>
      </c>
      <c r="BV540" s="4" t="str">
        <f ca="1">IFERROR(IF($B540&lt;&gt;"",VLOOKUP(BV$421,TabelleK37BI,8,FALSE),""),"")</f>
        <v/>
      </c>
      <c r="BW540" s="4" t="str">
        <f ca="1">IFERROR(IF($B540&lt;&gt;"",VLOOKUP(BW$421,TabelleK37BI,8,FALSE),""),"")</f>
        <v/>
      </c>
      <c r="BX540" s="4" t="str">
        <f ca="1">IFERROR(IF($B540&lt;&gt;"",VLOOKUP(BX$421,TabelleK37BI,8,FALSE),""),"")</f>
        <v/>
      </c>
      <c r="BY540" s="4" t="str">
        <f ca="1">IFERROR(IF($B540&lt;&gt;"",VLOOKUP(BY$421,TabelleK37BI,8,FALSE),""),"")</f>
        <v/>
      </c>
      <c r="BZ540" s="4" t="str">
        <f ca="1">IFERROR(IF($B540&lt;&gt;"",VLOOKUP(BZ$421,TabelleK37BI,8,FALSE),""),"")</f>
        <v/>
      </c>
      <c r="CA540" s="4" t="str">
        <f ca="1">IFERROR(IF($B540&lt;&gt;"",VLOOKUP(CA$421,TabelleK37BI,8,FALSE),""),"")</f>
        <v/>
      </c>
      <c r="CB540" s="4" t="str">
        <f ca="1">IFERROR(IF($B540&lt;&gt;"",VLOOKUP(CB$421,TabelleK37BI,8,FALSE),""),"")</f>
        <v/>
      </c>
      <c r="CC540" s="4" t="str">
        <f ca="1">IFERROR(IF($B540&lt;&gt;"",VLOOKUP(CC$421,TabelleK37BI,8,FALSE),""),"")</f>
        <v/>
      </c>
      <c r="CD540" s="4" t="str">
        <f ca="1">IFERROR(IF($B540&lt;&gt;"",VLOOKUP(CD$421,TabelleK37BI,8,FALSE),""),"")</f>
        <v/>
      </c>
      <c r="CE540" s="4" t="str">
        <f ca="1">IFERROR(IF($B540&lt;&gt;"",VLOOKUP(CE$421,TabelleK37BI,8,FALSE),""),"")</f>
        <v/>
      </c>
      <c r="CF540" s="4" t="str">
        <f ca="1">IFERROR(IF($B540&lt;&gt;"",VLOOKUP(CF$421,TabelleK37BI,8,FALSE),""),"")</f>
        <v/>
      </c>
      <c r="CG540" s="4" t="str">
        <f ca="1">IFERROR(IF($B540&lt;&gt;"",VLOOKUP(CG$421,TabelleK37BI,8,FALSE),""),"")</f>
        <v/>
      </c>
      <c r="CH540" s="4" t="str">
        <f ca="1">IFERROR(IF($B540&lt;&gt;"",VLOOKUP(CH$421,TabelleK37BI,8,FALSE),""),"")</f>
        <v/>
      </c>
      <c r="CI540" s="4" t="str">
        <f ca="1">IFERROR(IF($B540&lt;&gt;"",VLOOKUP(CI$421,TabelleK37BI,8,FALSE),""),"")</f>
        <v/>
      </c>
      <c r="CJ540" s="4" t="str">
        <f ca="1">IFERROR(IF($B540&lt;&gt;"",VLOOKUP(CJ$421,TabelleK37BI,8,FALSE),""),"")</f>
        <v/>
      </c>
      <c r="CK540" s="4" t="str">
        <f ca="1">IFERROR(IF($B540&lt;&gt;"",VLOOKUP(CK$421,TabelleK37BI,8,FALSE),""),"")</f>
        <v/>
      </c>
      <c r="CL540" s="4" t="str">
        <f ca="1">IFERROR(IF($B540&lt;&gt;"",VLOOKUP(CL$421,TabelleK37BI,8,FALSE),""),"")</f>
        <v/>
      </c>
      <c r="CM540" s="4" t="str">
        <f ca="1">IFERROR(IF($B540&lt;&gt;"",VLOOKUP(CM$421,TabelleK37BI,8,FALSE),""),"")</f>
        <v/>
      </c>
      <c r="CN540" s="4" t="str">
        <f ca="1">IFERROR(IF($B540&lt;&gt;"",VLOOKUP(CN$421,TabelleK37BI,8,FALSE),""),"")</f>
        <v/>
      </c>
      <c r="CO540" s="4" t="str">
        <f ca="1">IFERROR(IF($B540&lt;&gt;"",VLOOKUP(CO$421,TabelleK37BI,8,FALSE),""),"")</f>
        <v/>
      </c>
      <c r="CP540" s="4" t="str">
        <f ca="1">IFERROR(IF($B540&lt;&gt;"",VLOOKUP(CP$421,TabelleK37BI,8,FALSE),""),"")</f>
        <v/>
      </c>
      <c r="CQ540" s="4" t="str">
        <f ca="1">IFERROR(IF($B540&lt;&gt;"",VLOOKUP(CQ$421,TabelleK37BI,8,FALSE),""),"")</f>
        <v/>
      </c>
      <c r="CR540" s="4" t="str">
        <f ca="1">IFERROR(IF($B540&lt;&gt;"",VLOOKUP(CR$421,TabelleK37BI,8,FALSE),""),"")</f>
        <v/>
      </c>
      <c r="CS540" s="4" t="str">
        <f ca="1">IFERROR(IF($B540&lt;&gt;"",VLOOKUP(CS$421,TabelleK37BI,8,FALSE),""),"")</f>
        <v/>
      </c>
      <c r="CT540" s="4" t="str">
        <f ca="1">IFERROR(IF($B540&lt;&gt;"",VLOOKUP(CT$421,TabelleK37BI,8,FALSE),""),"")</f>
        <v/>
      </c>
      <c r="CU540" s="4" t="str">
        <f ca="1">IFERROR(IF($B540&lt;&gt;"",VLOOKUP(CU$421,TabelleK37BI,8,FALSE),""),"")</f>
        <v/>
      </c>
      <c r="CV540" s="4" t="str">
        <f ca="1">IFERROR(IF($B540&lt;&gt;"",VLOOKUP(CV$421,TabelleK37BI,8,FALSE),""),"")</f>
        <v/>
      </c>
      <c r="CW540" s="4" t="str">
        <f ca="1">IFERROR(IF($B540&lt;&gt;"",VLOOKUP(CW$421,TabelleK37BI,8,FALSE),""),"")</f>
        <v/>
      </c>
      <c r="CX540" s="4" t="str">
        <f ca="1">IFERROR(IF($B540&lt;&gt;"",VLOOKUP(CX$421,TabelleK37BI,8,FALSE),""),"")</f>
        <v/>
      </c>
      <c r="CY540" s="4" t="str">
        <f ca="1">IFERROR(IF($B540&lt;&gt;"",VLOOKUP(CY$421,TabelleK37BI,8,FALSE),""),"")</f>
        <v/>
      </c>
      <c r="CZ540" s="4" t="str">
        <f ca="1">IFERROR(IF($B540&lt;&gt;"",VLOOKUP(CZ$421,TabelleK37BI,8,FALSE),""),"")</f>
        <v/>
      </c>
      <c r="DA540" s="4" t="str">
        <f ca="1">IFERROR(IF($B540&lt;&gt;"",VLOOKUP(DA$421,TabelleK37BI,8,FALSE),""),"")</f>
        <v/>
      </c>
      <c r="DB540" s="4" t="str">
        <f ca="1">IFERROR(IF($B540&lt;&gt;"",VLOOKUP(DB$421,TabelleK37BI,8,FALSE),""),"")</f>
        <v/>
      </c>
      <c r="DC540" s="4" t="str">
        <f ca="1">IFERROR(IF($B540&lt;&gt;"",VLOOKUP(DC$421,TabelleK37BI,8,FALSE),""),"")</f>
        <v/>
      </c>
      <c r="DD540" s="4" t="str">
        <f ca="1">IFERROR(IF($B540&lt;&gt;"",VLOOKUP(DD$421,TabelleK37BI,8,FALSE),""),"")</f>
        <v/>
      </c>
      <c r="DE540" s="4" t="str">
        <f ca="1">IFERROR(IF($B540&lt;&gt;"",VLOOKUP(DE$421,TabelleK37BI,8,FALSE),""),"")</f>
        <v/>
      </c>
      <c r="DF540" s="4" t="str">
        <f ca="1">IFERROR(IF($B540&lt;&gt;"",VLOOKUP(DF$421,TabelleK37BI,8,FALSE),""),"")</f>
        <v/>
      </c>
      <c r="DG540" s="4" t="str">
        <f ca="1">IFERROR(IF($B540&lt;&gt;"",VLOOKUP(DG$421,TabelleK37BI,8,FALSE),""),"")</f>
        <v/>
      </c>
      <c r="DH540" s="4" t="str">
        <f ca="1">IFERROR(IF($B540&lt;&gt;"",VLOOKUP(DH$421,TabelleK37BI,8,FALSE),""),"")</f>
        <v/>
      </c>
      <c r="DI540" s="4" t="str">
        <f ca="1">IFERROR(IF($B540&lt;&gt;"",VLOOKUP(DI$421,TabelleK37BI,8,FALSE),""),"")</f>
        <v/>
      </c>
      <c r="DJ540" s="4" t="str">
        <f ca="1">IFERROR(IF($B540&lt;&gt;"",VLOOKUP(DJ$421,TabelleK37BI,8,FALSE),""),"")</f>
        <v/>
      </c>
      <c r="DK540" s="4" t="str">
        <f ca="1">IFERROR(IF($B540&lt;&gt;"",VLOOKUP(DK$421,TabelleK37BI,8,FALSE),""),"")</f>
        <v/>
      </c>
      <c r="DL540" s="4" t="str">
        <f ca="1">IFERROR(IF($B540&lt;&gt;"",VLOOKUP(DL$421,TabelleK37BI,8,FALSE),""),"")</f>
        <v/>
      </c>
      <c r="DM540" s="4" t="str">
        <f ca="1">IFERROR(IF($B540&lt;&gt;"",VLOOKUP(DM$421,TabelleK37BI,8,FALSE),""),"")</f>
        <v/>
      </c>
      <c r="DN540" s="4" t="str">
        <f ca="1">IFERROR(IF($B540&lt;&gt;"",VLOOKUP(DN$421,TabelleK37BI,8,FALSE),""),"")</f>
        <v/>
      </c>
      <c r="DO540" s="4" t="str">
        <f ca="1">IFERROR(IF($B540&lt;&gt;"",VLOOKUP(DO$421,TabelleK37BI,8,FALSE),""),"")</f>
        <v/>
      </c>
      <c r="DP540" s="4" t="str">
        <f ca="1">IFERROR(IF($B540&lt;&gt;"",VLOOKUP(DP$421,TabelleK37BI,8,FALSE),""),"")</f>
        <v/>
      </c>
      <c r="DQ540" s="4" t="str">
        <f ca="1">IFERROR(IF($B540&lt;&gt;"",VLOOKUP(DQ$421,TabelleK37BI,8,FALSE),""),"")</f>
        <v/>
      </c>
      <c r="DR540" s="4" t="str">
        <f ca="1">IFERROR(IF($B540&lt;&gt;"",VLOOKUP(DR$421,TabelleK37BI,8,FALSE),""),"")</f>
        <v/>
      </c>
      <c r="DS540" s="4" t="str">
        <f ca="1">IFERROR(IF($B540&lt;&gt;"",VLOOKUP(DS$421,TabelleK37BI,8,FALSE),""),"")</f>
        <v/>
      </c>
      <c r="DT540" s="4" t="str">
        <f ca="1">IFERROR(IF($B540&lt;&gt;"",VLOOKUP(DT$421,TabelleK37BI,8,FALSE),""),"")</f>
        <v/>
      </c>
      <c r="DU540" s="4" t="str">
        <f ca="1">IFERROR(IF($B540&lt;&gt;"",VLOOKUP(DU$421,TabelleK37BI,8,FALSE),""),"")</f>
        <v/>
      </c>
      <c r="DV540" s="4" t="str">
        <f ca="1">IFERROR(IF($B540&lt;&gt;"",VLOOKUP(DV$421,TabelleK37BI,8,FALSE),""),"")</f>
        <v/>
      </c>
      <c r="DW540" s="4" t="str">
        <f ca="1">IFERROR(IF($B540&lt;&gt;"",VLOOKUP(DW$421,TabelleK37BI,8,FALSE),""),"")</f>
        <v/>
      </c>
      <c r="DX540" s="4" t="str">
        <f ca="1">IFERROR(IF($B540&lt;&gt;"",VLOOKUP(DX$421,TabelleK37BI,8,FALSE),""),"")</f>
        <v/>
      </c>
      <c r="DY540" s="4" t="str">
        <f ca="1">IFERROR(IF($B540&lt;&gt;"",VLOOKUP(DY$421,TabelleK37BI,8,FALSE),""),"")</f>
        <v/>
      </c>
      <c r="DZ540" s="4" t="str">
        <f ca="1">IFERROR(IF($B540&lt;&gt;"",VLOOKUP(DZ$421,TabelleK37BI,8,FALSE),""),"")</f>
        <v/>
      </c>
      <c r="EA540" s="4" t="str">
        <f ca="1">IFERROR(IF($B540&lt;&gt;"",VLOOKUP(EA$421,TabelleK37BI,8,FALSE),""),"")</f>
        <v/>
      </c>
      <c r="EB540" s="4" t="str">
        <f ca="1">IFERROR(IF($B540&lt;&gt;"",VLOOKUP(EB$421,TabelleK37BI,8,FALSE),""),"")</f>
        <v/>
      </c>
      <c r="EC540" s="4" t="str">
        <f ca="1">IFERROR(IF($B540&lt;&gt;"",VLOOKUP(EC$421,TabelleK37BI,8,FALSE),""),"")</f>
        <v/>
      </c>
      <c r="ED540" s="4" t="str">
        <f ca="1">IFERROR(IF($B540&lt;&gt;"",VLOOKUP(ED$421,TabelleK37BI,8,FALSE),""),"")</f>
        <v/>
      </c>
      <c r="EE540" s="4" t="str">
        <f ca="1">IFERROR(IF($B540&lt;&gt;"",VLOOKUP(EE$421,TabelleK37BI,8,FALSE),""),"")</f>
        <v/>
      </c>
      <c r="EF540" s="4" t="str">
        <f ca="1">IFERROR(IF($B540&lt;&gt;"",VLOOKUP(EF$421,TabelleK37BI,8,FALSE),""),"")</f>
        <v/>
      </c>
      <c r="EG540" s="4" t="str">
        <f ca="1">IFERROR(IF($B540&lt;&gt;"",VLOOKUP(EG$421,TabelleK37BI,8,FALSE),""),"")</f>
        <v/>
      </c>
      <c r="EH540" s="4" t="str">
        <f ca="1">IFERROR(IF($B540&lt;&gt;"",VLOOKUP(EH$421,TabelleK37BI,8,FALSE),""),"")</f>
        <v/>
      </c>
      <c r="EI540" s="4" t="str">
        <f ca="1">IFERROR(IF($B540&lt;&gt;"",VLOOKUP(EI$421,TabelleK37BI,8,FALSE),""),"")</f>
        <v/>
      </c>
      <c r="EJ540" s="4" t="str">
        <f ca="1">IFERROR(IF($B540&lt;&gt;"",VLOOKUP(EJ$421,TabelleK37BI,8,FALSE),""),"")</f>
        <v/>
      </c>
      <c r="EK540" s="4" t="str">
        <f ca="1">IFERROR(IF($B540&lt;&gt;"",VLOOKUP(EK$421,TabelleK37BI,8,FALSE),""),"")</f>
        <v/>
      </c>
      <c r="EL540" s="4" t="str">
        <f ca="1">IFERROR(IF($B540&lt;&gt;"",VLOOKUP(EL$421,TabelleK37BI,8,FALSE),""),"")</f>
        <v/>
      </c>
      <c r="EM540" s="4" t="str">
        <f ca="1">IFERROR(IF($B540&lt;&gt;"",VLOOKUP(EM$421,TabelleK37BI,8,FALSE),""),"")</f>
        <v/>
      </c>
      <c r="EN540" s="4" t="str">
        <f ca="1">IFERROR(IF($B540&lt;&gt;"",VLOOKUP(EN$421,TabelleK37BI,8,FALSE),""),"")</f>
        <v/>
      </c>
      <c r="EO540" s="4" t="str">
        <f ca="1">IFERROR(IF($B540&lt;&gt;"",VLOOKUP(EO$421,TabelleK37BI,8,FALSE),""),"")</f>
        <v/>
      </c>
      <c r="EP540" s="4" t="str">
        <f ca="1">IFERROR(IF($B540&lt;&gt;"",VLOOKUP(EP$421,TabelleK37BI,8,FALSE),""),"")</f>
        <v/>
      </c>
      <c r="EQ540" s="4" t="str">
        <f ca="1">IFERROR(IF($B540&lt;&gt;"",VLOOKUP(EQ$421,TabelleK37BI,8,FALSE),""),"")</f>
        <v/>
      </c>
      <c r="ER540" s="4" t="str">
        <f ca="1">IFERROR(IF($B540&lt;&gt;"",VLOOKUP(ER$421,TabelleK37BI,8,FALSE),""),"")</f>
        <v/>
      </c>
      <c r="ES540" s="4" t="str">
        <f ca="1">IFERROR(IF($B540&lt;&gt;"",VLOOKUP(ES$421,TabelleK37BI,8,FALSE),""),"")</f>
        <v/>
      </c>
      <c r="ET540" s="4" t="str">
        <f ca="1">IFERROR(IF($B540&lt;&gt;"",VLOOKUP(ET$421,TabelleK37BI,8,FALSE),""),"")</f>
        <v/>
      </c>
      <c r="EU540" s="4" t="str">
        <f ca="1">IFERROR(IF($B540&lt;&gt;"",VLOOKUP(EU$421,TabelleK37BI,8,FALSE),""),"")</f>
        <v/>
      </c>
      <c r="EV540" s="4" t="str">
        <f ca="1">IFERROR(IF($B540&lt;&gt;"",VLOOKUP(EV$421,TabelleK37BI,8,FALSE),""),"")</f>
        <v/>
      </c>
      <c r="EW540" s="4" t="str">
        <f ca="1">IFERROR(IF($B540&lt;&gt;"",VLOOKUP(EW$421,TabelleK37BI,8,FALSE),""),"")</f>
        <v/>
      </c>
      <c r="EX540" s="4" t="str">
        <f ca="1">IFERROR(IF($B540&lt;&gt;"",VLOOKUP(EX$421,TabelleK37BI,8,FALSE),""),"")</f>
        <v/>
      </c>
      <c r="EY540" s="4" t="str">
        <f ca="1">IFERROR(IF($B540&lt;&gt;"",VLOOKUP(EY$421,TabelleK37BI,8,FALSE),""),"")</f>
        <v/>
      </c>
      <c r="EZ540" s="4" t="str">
        <f ca="1">IFERROR(IF($B540&lt;&gt;"",VLOOKUP(EZ$421,TabelleK37BI,8,FALSE),""),"")</f>
        <v/>
      </c>
      <c r="FA540" s="4" t="str">
        <f ca="1">IFERROR(IF($B540&lt;&gt;"",VLOOKUP(FA$421,TabelleK37BI,8,FALSE),""),"")</f>
        <v/>
      </c>
      <c r="FB540" s="4" t="str">
        <f ca="1">IFERROR(IF($B540&lt;&gt;"",VLOOKUP(FB$421,TabelleK37BI,8,FALSE),""),"")</f>
        <v/>
      </c>
      <c r="FC540" s="4" t="str">
        <f ca="1">IFERROR(IF($B540&lt;&gt;"",VLOOKUP(FC$421,TabelleK37BI,8,FALSE),""),"")</f>
        <v/>
      </c>
      <c r="FD540" s="4" t="str">
        <f ca="1">IFERROR(IF($B540&lt;&gt;"",VLOOKUP(FD$421,TabelleK37BI,8,FALSE),""),"")</f>
        <v/>
      </c>
      <c r="FE540" s="4" t="str">
        <f ca="1">IFERROR(IF($B540&lt;&gt;"",VLOOKUP(FE$421,TabelleK37BI,8,FALSE),""),"")</f>
        <v/>
      </c>
      <c r="FF540" s="4" t="str">
        <f ca="1">IFERROR(IF($B540&lt;&gt;"",VLOOKUP(FF$421,TabelleK37BI,8,FALSE),""),"")</f>
        <v/>
      </c>
      <c r="FG540" s="4" t="str">
        <f ca="1">IFERROR(IF($B540&lt;&gt;"",VLOOKUP(FG$421,TabelleK37BI,8,FALSE),""),"")</f>
        <v/>
      </c>
      <c r="FH540" s="4" t="str">
        <f ca="1">IFERROR(IF($B540&lt;&gt;"",VLOOKUP(FH$421,TabelleK37BI,8,FALSE),""),"")</f>
        <v/>
      </c>
      <c r="FI540" s="4" t="str">
        <f ca="1">IFERROR(IF($B540&lt;&gt;"",VLOOKUP(FI$421,TabelleK37BI,8,FALSE),""),"")</f>
        <v/>
      </c>
      <c r="FJ540" s="4" t="str">
        <f ca="1">IFERROR(IF($B540&lt;&gt;"",VLOOKUP(FJ$421,TabelleK37BI,8,FALSE),""),"")</f>
        <v/>
      </c>
      <c r="FK540" s="4" t="str">
        <f ca="1">IFERROR(IF($B540&lt;&gt;"",VLOOKUP(FK$421,TabelleK37BI,8,FALSE),""),"")</f>
        <v/>
      </c>
      <c r="FL540" s="4" t="str">
        <f ca="1">IFERROR(IF($B540&lt;&gt;"",VLOOKUP(FL$421,TabelleK37BI,8,FALSE),""),"")</f>
        <v/>
      </c>
      <c r="FM540" s="4" t="str">
        <f ca="1">IFERROR(IF($B540&lt;&gt;"",VLOOKUP(FM$421,TabelleK37BI,8,FALSE),""),"")</f>
        <v/>
      </c>
      <c r="FN540" s="4" t="str">
        <f ca="1">IFERROR(IF($B540&lt;&gt;"",VLOOKUP(FN$421,TabelleK37BI,8,FALSE),""),"")</f>
        <v/>
      </c>
      <c r="FO540" s="4" t="str">
        <f ca="1">IFERROR(IF($B540&lt;&gt;"",VLOOKUP(FO$421,TabelleK37BI,8,FALSE),""),"")</f>
        <v/>
      </c>
      <c r="FP540" s="4" t="str">
        <f ca="1">IFERROR(IF($B540&lt;&gt;"",VLOOKUP(FP$421,TabelleK37BI,8,FALSE),""),"")</f>
        <v/>
      </c>
      <c r="FQ540" s="4" t="str">
        <f ca="1">IFERROR(IF($B540&lt;&gt;"",VLOOKUP(FQ$421,TabelleK37BI,8,FALSE),""),"")</f>
        <v/>
      </c>
      <c r="FR540" s="4" t="str">
        <f ca="1">IFERROR(IF($B540&lt;&gt;"",VLOOKUP(FR$421,TabelleK37BI,8,FALSE),""),"")</f>
        <v/>
      </c>
      <c r="FS540" s="4" t="str">
        <f ca="1">IFERROR(IF($B540&lt;&gt;"",VLOOKUP(FS$421,TabelleK37BI,8,FALSE),""),"")</f>
        <v/>
      </c>
      <c r="FT540" s="4" t="str">
        <f ca="1">IFERROR(IF($B540&lt;&gt;"",VLOOKUP(FT$421,TabelleK37BI,8,FALSE),""),"")</f>
        <v/>
      </c>
      <c r="FU540" s="4" t="str">
        <f ca="1">IFERROR(IF($B540&lt;&gt;"",VLOOKUP(FU$421,TabelleK37BI,8,FALSE),""),"")</f>
        <v/>
      </c>
      <c r="FV540" s="4" t="str">
        <f ca="1">IFERROR(IF($B540&lt;&gt;"",VLOOKUP(FV$421,TabelleK37BI,8,FALSE),""),"")</f>
        <v/>
      </c>
      <c r="FW540" s="4" t="str">
        <f ca="1">IFERROR(IF($B540&lt;&gt;"",VLOOKUP(FW$421,TabelleK37BI,8,FALSE),""),"")</f>
        <v/>
      </c>
      <c r="FX540" s="4" t="str">
        <f ca="1">IFERROR(IF($B540&lt;&gt;"",VLOOKUP(FX$421,TabelleK37BI,8,FALSE),""),"")</f>
        <v/>
      </c>
      <c r="FY540" s="4" t="str">
        <f ca="1">IFERROR(IF($B540&lt;&gt;"",VLOOKUP(FY$421,TabelleK37BI,8,FALSE),""),"")</f>
        <v/>
      </c>
      <c r="FZ540" s="4" t="str">
        <f ca="1">IFERROR(IF($B540&lt;&gt;"",VLOOKUP(FZ$421,TabelleK37BI,8,FALSE),""),"")</f>
        <v/>
      </c>
      <c r="GA540" s="4" t="str">
        <f ca="1">IFERROR(IF($B540&lt;&gt;"",VLOOKUP(GA$421,TabelleK37BI,8,FALSE),""),"")</f>
        <v/>
      </c>
      <c r="GB540" s="4" t="str">
        <f ca="1">IFERROR(IF($B540&lt;&gt;"",VLOOKUP(GB$421,TabelleK37BI,8,FALSE),""),"")</f>
        <v/>
      </c>
      <c r="GC540" s="4" t="str">
        <f ca="1">IFERROR(IF($B540&lt;&gt;"",VLOOKUP(GC$421,TabelleK37BI,8,FALSE),""),"")</f>
        <v/>
      </c>
      <c r="GD540" s="4" t="str">
        <f ca="1">IFERROR(IF($B540&lt;&gt;"",VLOOKUP(GD$421,TabelleK37BI,8,FALSE),""),"")</f>
        <v/>
      </c>
      <c r="GE540" s="4" t="str">
        <f ca="1">IFERROR(IF($B540&lt;&gt;"",VLOOKUP(GE$421,TabelleK37BI,8,FALSE),""),"")</f>
        <v/>
      </c>
      <c r="GF540" s="4" t="str">
        <f ca="1">IFERROR(IF($B540&lt;&gt;"",VLOOKUP(GF$421,TabelleK37BI,8,FALSE),""),"")</f>
        <v/>
      </c>
      <c r="GG540" s="4" t="str">
        <f ca="1">IFERROR(IF($B540&lt;&gt;"",VLOOKUP(GG$421,TabelleK37BI,8,FALSE),""),"")</f>
        <v/>
      </c>
      <c r="GH540" s="4" t="str">
        <f ca="1">IFERROR(IF($B540&lt;&gt;"",VLOOKUP(GH$421,TabelleK37BI,8,FALSE),""),"")</f>
        <v/>
      </c>
      <c r="GI540" s="4" t="str">
        <f ca="1">IFERROR(IF($B540&lt;&gt;"",VLOOKUP(GI$421,TabelleK37BI,8,FALSE),""),"")</f>
        <v/>
      </c>
      <c r="GJ540" s="4" t="str">
        <f ca="1">IFERROR(IF($B540&lt;&gt;"",VLOOKUP(GJ$421,TabelleK37BI,8,FALSE),""),"")</f>
        <v/>
      </c>
      <c r="GK540" s="4" t="str">
        <f ca="1">IFERROR(IF($B540&lt;&gt;"",VLOOKUP(GK$421,TabelleK37BI,8,FALSE),""),"")</f>
        <v/>
      </c>
      <c r="GL540" s="4" t="str">
        <f ca="1">IFERROR(IF($B540&lt;&gt;"",VLOOKUP(GL$421,TabelleK37BI,8,FALSE),""),"")</f>
        <v/>
      </c>
      <c r="GM540" s="4" t="str">
        <f ca="1">IFERROR(IF($B540&lt;&gt;"",VLOOKUP(GM$421,TabelleK37BI,8,FALSE),""),"")</f>
        <v/>
      </c>
      <c r="GN540" s="4" t="str">
        <f ca="1">IFERROR(IF($B540&lt;&gt;"",VLOOKUP(GN$421,TabelleK37BI,8,FALSE),""),"")</f>
        <v/>
      </c>
      <c r="GO540" s="4" t="str">
        <f ca="1">IFERROR(IF($B540&lt;&gt;"",VLOOKUP(GO$421,TabelleK37BI,8,FALSE),""),"")</f>
        <v/>
      </c>
      <c r="GP540" s="4" t="str">
        <f ca="1">IFERROR(IF($B540&lt;&gt;"",VLOOKUP(GP$421,TabelleK37BI,8,FALSE),""),"")</f>
        <v/>
      </c>
      <c r="GQ540" s="4" t="str">
        <f ca="1">IFERROR(IF($B540&lt;&gt;"",VLOOKUP(GQ$421,TabelleK37BI,8,FALSE),""),"")</f>
        <v/>
      </c>
      <c r="GR540" s="4" t="str">
        <f ca="1">IFERROR(IF($B540&lt;&gt;"",VLOOKUP(GR$421,TabelleK37BI,8,FALSE),""),"")</f>
        <v/>
      </c>
      <c r="GS540" s="4" t="str">
        <f ca="1">IFERROR(IF($B540&lt;&gt;"",VLOOKUP(GS$421,TabelleK37BI,8,FALSE),""),"")</f>
        <v/>
      </c>
      <c r="GT540" s="4" t="str">
        <f ca="1">IFERROR(IF($B540&lt;&gt;"",VLOOKUP(GT$421,TabelleK37BI,8,FALSE),""),"")</f>
        <v/>
      </c>
      <c r="GU540" s="4" t="str">
        <f ca="1">IFERROR(IF($B540&lt;&gt;"",VLOOKUP(GU$421,TabelleK37BI,8,FALSE),""),"")</f>
        <v/>
      </c>
      <c r="GV540" s="4" t="str">
        <f ca="1">IFERROR(IF($B540&lt;&gt;"",VLOOKUP(GV$421,TabelleK37BI,8,FALSE),""),"")</f>
        <v/>
      </c>
      <c r="GW540" s="4" t="str">
        <f ca="1">IFERROR(IF($B540&lt;&gt;"",VLOOKUP(GW$421,TabelleK37BI,8,FALSE),""),"")</f>
        <v/>
      </c>
      <c r="GX540" s="4" t="str">
        <f ca="1">IFERROR(IF($B540&lt;&gt;"",VLOOKUP(GX$421,TabelleK37BI,8,FALSE),""),"")</f>
        <v/>
      </c>
      <c r="GY540" s="4" t="str">
        <f ca="1">IFERROR(IF($B540&lt;&gt;"",VLOOKUP(GY$421,TabelleK37BI,8,FALSE),""),"")</f>
        <v/>
      </c>
      <c r="GZ540" s="4" t="str">
        <f ca="1">IFERROR(IF($B540&lt;&gt;"",VLOOKUP(GZ$421,TabelleK37BI,8,FALSE),""),"")</f>
        <v/>
      </c>
      <c r="HA540" s="4" t="str">
        <f ca="1">IFERROR(IF($B540&lt;&gt;"",VLOOKUP(HA$421,TabelleK37BI,8,FALSE),""),"")</f>
        <v/>
      </c>
      <c r="HB540" s="4" t="str">
        <f ca="1">IFERROR(IF($B540&lt;&gt;"",VLOOKUP(HB$421,TabelleK37BI,8,FALSE),""),"")</f>
        <v/>
      </c>
      <c r="HC540" s="4" t="str">
        <f ca="1">IFERROR(IF($B540&lt;&gt;"",VLOOKUP(HC$421,TabelleK37BI,8,FALSE),""),"")</f>
        <v/>
      </c>
      <c r="HD540" s="4" t="str">
        <f ca="1">IFERROR(IF($B540&lt;&gt;"",VLOOKUP(HD$421,TabelleK37BI,8,FALSE),""),"")</f>
        <v/>
      </c>
      <c r="HE540" s="4" t="str">
        <f ca="1">IFERROR(IF($B540&lt;&gt;"",VLOOKUP(HE$421,TabelleK37BI,8,FALSE),""),"")</f>
        <v/>
      </c>
      <c r="HF540" s="4" t="str">
        <f ca="1">IFERROR(IF($B540&lt;&gt;"",VLOOKUP(HF$421,TabelleK37BI,8,FALSE),""),"")</f>
        <v/>
      </c>
      <c r="HG540" s="4" t="str">
        <f ca="1">IFERROR(IF($B540&lt;&gt;"",VLOOKUP(HG$421,TabelleK37BI,8,FALSE),""),"")</f>
        <v/>
      </c>
      <c r="HH540" s="4" t="str">
        <f ca="1">IFERROR(IF($B540&lt;&gt;"",VLOOKUP(HH$421,TabelleK37BI,8,FALSE),""),"")</f>
        <v/>
      </c>
      <c r="HI540" s="4" t="str">
        <f ca="1">IFERROR(IF($B540&lt;&gt;"",VLOOKUP(HI$421,TabelleK37BI,8,FALSE),""),"")</f>
        <v/>
      </c>
      <c r="HJ540" s="4" t="str">
        <f ca="1">IFERROR(IF($B540&lt;&gt;"",VLOOKUP(HJ$421,TabelleK37BI,8,FALSE),""),"")</f>
        <v/>
      </c>
      <c r="HK540" s="4" t="str">
        <f ca="1">IFERROR(IF($B540&lt;&gt;"",VLOOKUP(HK$421,TabelleK37BI,8,FALSE),""),"")</f>
        <v/>
      </c>
      <c r="HL540" s="4" t="str">
        <f ca="1">IFERROR(IF($B540&lt;&gt;"",VLOOKUP(HL$421,TabelleK37BI,8,FALSE),""),"")</f>
        <v/>
      </c>
      <c r="HM540" s="4" t="str">
        <f ca="1">IFERROR(IF($B540&lt;&gt;"",VLOOKUP(HM$421,TabelleK37BI,8,FALSE),""),"")</f>
        <v/>
      </c>
      <c r="HN540" s="4" t="str">
        <f ca="1">IFERROR(IF($B540&lt;&gt;"",VLOOKUP(HN$421,TabelleK37BI,8,FALSE),""),"")</f>
        <v/>
      </c>
      <c r="HO540" s="4" t="str">
        <f ca="1">IFERROR(IF($B540&lt;&gt;"",VLOOKUP(HO$421,TabelleK37BI,8,FALSE),""),"")</f>
        <v/>
      </c>
      <c r="HP540" s="4" t="str">
        <f ca="1">IFERROR(IF($B540&lt;&gt;"",VLOOKUP(HP$421,TabelleK37BI,8,FALSE),""),"")</f>
        <v/>
      </c>
      <c r="HQ540" s="4" t="str">
        <f ca="1">IFERROR(IF($B540&lt;&gt;"",VLOOKUP(HQ$421,TabelleK37BI,8,FALSE),""),"")</f>
        <v/>
      </c>
      <c r="HR540" s="4" t="str">
        <f ca="1">IFERROR(IF($B540&lt;&gt;"",VLOOKUP(HR$421,TabelleK37BI,8,FALSE),""),"")</f>
        <v/>
      </c>
      <c r="HS540" s="4" t="str">
        <f ca="1">IFERROR(IF($B540&lt;&gt;"",VLOOKUP(HS$421,TabelleK37BI,8,FALSE),""),"")</f>
        <v/>
      </c>
      <c r="HT540" s="4" t="str">
        <f ca="1">IFERROR(IF($B540&lt;&gt;"",VLOOKUP(HT$421,TabelleK37BI,8,FALSE),""),"")</f>
        <v/>
      </c>
      <c r="HU540" s="4" t="str">
        <f ca="1">IFERROR(IF($B540&lt;&gt;"",VLOOKUP(HU$421,TabelleK37BI,8,FALSE),""),"")</f>
        <v/>
      </c>
      <c r="HV540" s="4" t="str">
        <f ca="1">IFERROR(IF($B540&lt;&gt;"",VLOOKUP(HV$421,TabelleK37BI,8,FALSE),""),"")</f>
        <v/>
      </c>
      <c r="HW540" s="4" t="str">
        <f ca="1">IFERROR(IF($B540&lt;&gt;"",VLOOKUP(HW$421,TabelleK37BI,8,FALSE),""),"")</f>
        <v/>
      </c>
      <c r="HX540" s="4" t="str">
        <f ca="1">IFERROR(IF($B540&lt;&gt;"",VLOOKUP(HX$421,TabelleK37BI,8,FALSE),""),"")</f>
        <v/>
      </c>
      <c r="HY540" s="4" t="str">
        <f ca="1">IFERROR(IF($B540&lt;&gt;"",VLOOKUP(HY$421,TabelleK37BI,8,FALSE),""),"")</f>
        <v/>
      </c>
      <c r="HZ540" s="4" t="str">
        <f ca="1">IFERROR(IF($B540&lt;&gt;"",VLOOKUP(HZ$421,TabelleK37BI,8,FALSE),""),"")</f>
        <v/>
      </c>
      <c r="IA540" s="4" t="str">
        <f ca="1">IFERROR(IF($B540&lt;&gt;"",VLOOKUP(IA$421,TabelleK37BI,8,FALSE),""),"")</f>
        <v/>
      </c>
      <c r="IB540" s="4" t="str">
        <f ca="1">IFERROR(IF($B540&lt;&gt;"",VLOOKUP(IB$421,TabelleK37BI,8,FALSE),""),"")</f>
        <v/>
      </c>
      <c r="IC540" s="4" t="str">
        <f ca="1">IFERROR(IF($B540&lt;&gt;"",VLOOKUP(IC$421,TabelleK37BI,8,FALSE),""),"")</f>
        <v/>
      </c>
      <c r="ID540" s="4" t="str">
        <f ca="1">IFERROR(IF($B540&lt;&gt;"",VLOOKUP(ID$421,TabelleK37BI,8,FALSE),""),"")</f>
        <v/>
      </c>
      <c r="IE540" s="4" t="str">
        <f ca="1">IFERROR(IF($B540&lt;&gt;"",VLOOKUP(IE$421,TabelleK37BI,8,FALSE),""),"")</f>
        <v/>
      </c>
      <c r="IF540" s="4" t="str">
        <f ca="1">IFERROR(IF($B540&lt;&gt;"",VLOOKUP(IF$421,TabelleK37BI,8,FALSE),""),"")</f>
        <v/>
      </c>
      <c r="IG540" s="4" t="str">
        <f ca="1">IFERROR(IF($B540&lt;&gt;"",VLOOKUP(IG$421,TabelleK37BI,8,FALSE),""),"")</f>
        <v/>
      </c>
      <c r="IH540" s="4" t="str">
        <f ca="1">IFERROR(IF($B540&lt;&gt;"",VLOOKUP(IH$421,TabelleK37BI,8,FALSE),""),"")</f>
        <v/>
      </c>
      <c r="II540" s="4" t="str">
        <f ca="1">IFERROR(IF($B540&lt;&gt;"",VLOOKUP(II$421,TabelleK37BI,8,FALSE),""),"")</f>
        <v/>
      </c>
      <c r="IJ540" s="4" t="str">
        <f ca="1">IFERROR(IF($B540&lt;&gt;"",VLOOKUP(IJ$421,TabelleK37BI,8,FALSE),""),"")</f>
        <v/>
      </c>
      <c r="IK540" s="4" t="str">
        <f ca="1">IFERROR(IF($B540&lt;&gt;"",VLOOKUP(IK$421,TabelleK37BI,8,FALSE),""),"")</f>
        <v/>
      </c>
      <c r="IL540" s="4" t="str">
        <f ca="1">IFERROR(IF($B540&lt;&gt;"",VLOOKUP(IL$421,TabelleK37BI,8,FALSE),""),"")</f>
        <v/>
      </c>
      <c r="IM540" s="4" t="str">
        <f ca="1">IFERROR(IF($B540&lt;&gt;"",VLOOKUP(IM$421,TabelleK37BI,8,FALSE),""),"")</f>
        <v/>
      </c>
      <c r="IN540" s="4" t="str">
        <f ca="1">IFERROR(IF($B540&lt;&gt;"",VLOOKUP(IN$421,TabelleK37BI,8,FALSE),""),"")</f>
        <v/>
      </c>
      <c r="IO540" s="4" t="str">
        <f ca="1">IFERROR(IF($B540&lt;&gt;"",VLOOKUP(IO$421,TabelleK37BI,8,FALSE),""),"")</f>
        <v/>
      </c>
      <c r="IP540" s="4" t="str">
        <f ca="1">IFERROR(IF($B540&lt;&gt;"",VLOOKUP(IP$421,TabelleK37BI,8,FALSE),""),"")</f>
        <v/>
      </c>
      <c r="IQ540" s="4" t="str">
        <f ca="1">IFERROR(IF($B540&lt;&gt;"",VLOOKUP(IQ$421,TabelleK37BI,8,FALSE),""),"")</f>
        <v/>
      </c>
      <c r="IR540" s="4" t="str">
        <f ca="1">IFERROR(IF($B540&lt;&gt;"",VLOOKUP(IR$421,TabelleK37BI,8,FALSE),""),"")</f>
        <v/>
      </c>
      <c r="IS540" s="4" t="str">
        <f ca="1">IFERROR(IF($B540&lt;&gt;"",VLOOKUP(IS$421,TabelleK37BI,8,FALSE),""),"")</f>
        <v/>
      </c>
      <c r="IT540" s="4" t="str">
        <f ca="1">IFERROR(IF($B540&lt;&gt;"",VLOOKUP(IT$421,TabelleK37BI,8,FALSE),""),"")</f>
        <v/>
      </c>
      <c r="IU540" s="4" t="str">
        <f ca="1">IFERROR(IF($B540&lt;&gt;"",VLOOKUP(IU$421,TabelleK37BI,8,FALSE),""),"")</f>
        <v/>
      </c>
      <c r="IV540" s="4" t="str">
        <f ca="1">IFERROR(IF($B540&lt;&gt;"",VLOOKUP(IV$421,TabelleK37BI,8,FALSE),""),"")</f>
        <v/>
      </c>
      <c r="IW540" s="4" t="str">
        <f ca="1">IFERROR(IF($B540&lt;&gt;"",VLOOKUP(IW$421,TabelleK37BI,8,FALSE),""),"")</f>
        <v/>
      </c>
      <c r="IX540" s="4" t="str">
        <f ca="1">IFERROR(IF($B540&lt;&gt;"",VLOOKUP(IX$421,TabelleK37BI,8,FALSE),""),"")</f>
        <v/>
      </c>
      <c r="IY540" s="4" t="str">
        <f ca="1">IFERROR(IF($B540&lt;&gt;"",VLOOKUP(IY$421,TabelleK37BI,8,FALSE),""),"")</f>
        <v/>
      </c>
      <c r="IZ540" s="4" t="str">
        <f ca="1">IFERROR(IF($B540&lt;&gt;"",VLOOKUP(IZ$421,TabelleK37BI,8,FALSE),""),"")</f>
        <v/>
      </c>
      <c r="JA540" s="4" t="str">
        <f ca="1">IFERROR(IF($B540&lt;&gt;"",VLOOKUP(JA$421,TabelleK37BI,8,FALSE),""),"")</f>
        <v/>
      </c>
      <c r="JB540" s="4" t="str">
        <f ca="1">IFERROR(IF($B540&lt;&gt;"",VLOOKUP(JB$421,TabelleK37BI,8,FALSE),""),"")</f>
        <v/>
      </c>
      <c r="JC540" s="4" t="str">
        <f ca="1">IFERROR(IF($B540&lt;&gt;"",VLOOKUP(JC$421,TabelleK37BI,8,FALSE),""),"")</f>
        <v/>
      </c>
      <c r="JD540" s="4" t="str">
        <f ca="1">IFERROR(IF($B540&lt;&gt;"",VLOOKUP(JD$421,TabelleK37BI,8,FALSE),""),"")</f>
        <v/>
      </c>
      <c r="JE540" s="4" t="str">
        <f ca="1">IFERROR(IF($B540&lt;&gt;"",VLOOKUP(JE$421,TabelleK37BI,8,FALSE),""),"")</f>
        <v/>
      </c>
      <c r="JF540" s="4" t="str">
        <f ca="1">IFERROR(IF($B540&lt;&gt;"",VLOOKUP(JF$421,TabelleK37BI,8,FALSE),""),"")</f>
        <v/>
      </c>
      <c r="JG540" s="4" t="str">
        <f ca="1">IFERROR(IF($B540&lt;&gt;"",VLOOKUP(JG$421,TabelleK37BI,8,FALSE),""),"")</f>
        <v/>
      </c>
      <c r="JH540" s="4" t="str">
        <f ca="1">IFERROR(IF($B540&lt;&gt;"",VLOOKUP(JH$421,TabelleK37BI,8,FALSE),""),"")</f>
        <v/>
      </c>
      <c r="JI540" s="4" t="str">
        <f ca="1">IFERROR(IF($B540&lt;&gt;"",VLOOKUP(JI$421,TabelleK37BI,8,FALSE),""),"")</f>
        <v/>
      </c>
      <c r="JJ540" s="4" t="str">
        <f ca="1">IFERROR(IF($B540&lt;&gt;"",VLOOKUP(JJ$421,TabelleK37BI,8,FALSE),""),"")</f>
        <v/>
      </c>
      <c r="JK540" s="4" t="str">
        <f ca="1">IFERROR(IF($B540&lt;&gt;"",VLOOKUP(JK$421,TabelleK37BI,8,FALSE),""),"")</f>
        <v/>
      </c>
      <c r="JL540" s="4" t="str">
        <f ca="1">IFERROR(IF($B540&lt;&gt;"",VLOOKUP(JL$421,TabelleK37BI,8,FALSE),""),"")</f>
        <v/>
      </c>
      <c r="JM540" s="4" t="str">
        <f ca="1">IFERROR(IF($B540&lt;&gt;"",VLOOKUP(JM$421,TabelleK37BI,8,FALSE),""),"")</f>
        <v/>
      </c>
      <c r="JN540" s="4" t="str">
        <f ca="1">IFERROR(IF($B540&lt;&gt;"",VLOOKUP(JN$421,TabelleK37BI,8,FALSE),""),"")</f>
        <v/>
      </c>
      <c r="JO540" s="4" t="str">
        <f ca="1">IFERROR(IF($B540&lt;&gt;"",VLOOKUP(JO$421,TabelleK37BI,8,FALSE),""),"")</f>
        <v/>
      </c>
      <c r="JP540" s="4" t="str">
        <f ca="1">IFERROR(IF($B540&lt;&gt;"",VLOOKUP(JP$421,TabelleK37BI,8,FALSE),""),"")</f>
        <v/>
      </c>
      <c r="JQ540" s="4" t="str">
        <f ca="1">IFERROR(IF($B540&lt;&gt;"",VLOOKUP(JQ$421,TabelleK37BI,8,FALSE),""),"")</f>
        <v/>
      </c>
      <c r="JR540" s="4" t="str">
        <f ca="1">IFERROR(IF($B540&lt;&gt;"",VLOOKUP(JR$421,TabelleK37BI,8,FALSE),""),"")</f>
        <v/>
      </c>
      <c r="JS540" s="4" t="str">
        <f ca="1">IFERROR(IF($B540&lt;&gt;"",VLOOKUP(JS$421,TabelleK37BI,8,FALSE),""),"")</f>
        <v/>
      </c>
      <c r="JT540" s="4" t="str">
        <f ca="1">IFERROR(IF($B540&lt;&gt;"",VLOOKUP(JT$421,TabelleK37BI,8,FALSE),""),"")</f>
        <v/>
      </c>
      <c r="JU540" s="4" t="str">
        <f ca="1">IFERROR(IF($B540&lt;&gt;"",VLOOKUP(JU$421,TabelleK37BI,8,FALSE),""),"")</f>
        <v/>
      </c>
      <c r="JV540" s="4" t="str">
        <f ca="1">IFERROR(IF($B540&lt;&gt;"",VLOOKUP(JV$421,TabelleK37BI,8,FALSE),""),"")</f>
        <v/>
      </c>
      <c r="JW540" s="4" t="str">
        <f ca="1">IFERROR(IF($B540&lt;&gt;"",VLOOKUP(JW$421,TabelleK37BI,8,FALSE),""),"")</f>
        <v/>
      </c>
      <c r="JX540" s="4" t="str">
        <f ca="1">IFERROR(IF($B540&lt;&gt;"",VLOOKUP(JX$421,TabelleK37BI,8,FALSE),""),"")</f>
        <v/>
      </c>
      <c r="JY540" s="4" t="str">
        <f ca="1">IFERROR(IF($B540&lt;&gt;"",VLOOKUP(JY$421,TabelleK37BI,8,FALSE),""),"")</f>
        <v/>
      </c>
      <c r="JZ540" s="4" t="str">
        <f ca="1">IFERROR(IF($B540&lt;&gt;"",VLOOKUP(JZ$421,TabelleK37BI,8,FALSE),""),"")</f>
        <v/>
      </c>
      <c r="KA540" s="4" t="str">
        <f ca="1">IFERROR(IF($B540&lt;&gt;"",VLOOKUP(KA$421,TabelleK37BI,8,FALSE),""),"")</f>
        <v/>
      </c>
      <c r="KB540" s="4" t="str">
        <f ca="1">IFERROR(IF($B540&lt;&gt;"",VLOOKUP(KB$421,TabelleK37BI,8,FALSE),""),"")</f>
        <v/>
      </c>
      <c r="KC540" s="4" t="str">
        <f ca="1">IFERROR(IF($B540&lt;&gt;"",VLOOKUP(KC$421,TabelleK37BI,8,FALSE),""),"")</f>
        <v/>
      </c>
      <c r="KD540" s="4" t="str">
        <f ca="1">IFERROR(IF($B540&lt;&gt;"",VLOOKUP(KD$421,TabelleK37BI,8,FALSE),""),"")</f>
        <v/>
      </c>
      <c r="KE540" s="4" t="str">
        <f ca="1">IFERROR(IF($B540&lt;&gt;"",VLOOKUP(KE$421,TabelleK37BI,8,FALSE),""),"")</f>
        <v/>
      </c>
      <c r="KF540" s="4" t="str">
        <f ca="1">IFERROR(IF($B540&lt;&gt;"",VLOOKUP(KF$421,TabelleK37BI,8,FALSE),""),"")</f>
        <v/>
      </c>
      <c r="KG540" s="4" t="str">
        <f ca="1">IFERROR(IF($B540&lt;&gt;"",VLOOKUP(KG$421,TabelleK37BI,8,FALSE),""),"")</f>
        <v/>
      </c>
      <c r="KH540" s="4" t="str">
        <f ca="1">IFERROR(IF($B540&lt;&gt;"",VLOOKUP(KH$421,TabelleK37BI,8,FALSE),""),"")</f>
        <v/>
      </c>
      <c r="KI540" s="4" t="str">
        <f ca="1">IFERROR(IF($B540&lt;&gt;"",VLOOKUP(KI$421,TabelleK37BI,8,FALSE),""),"")</f>
        <v/>
      </c>
      <c r="KJ540" s="4" t="str">
        <f ca="1">IFERROR(IF($B540&lt;&gt;"",VLOOKUP(KJ$421,TabelleK37BI,8,FALSE),""),"")</f>
        <v/>
      </c>
      <c r="KK540" s="4" t="str">
        <f ca="1">IFERROR(IF($B540&lt;&gt;"",VLOOKUP(KK$421,TabelleK37BI,8,FALSE),""),"")</f>
        <v/>
      </c>
      <c r="KL540" s="4" t="str">
        <f ca="1">IFERROR(IF($B540&lt;&gt;"",VLOOKUP(KL$421,TabelleK37BI,8,FALSE),""),"")</f>
        <v/>
      </c>
      <c r="KM540" s="4" t="str">
        <f ca="1">IFERROR(IF($B540&lt;&gt;"",VLOOKUP(KM$421,TabelleK37BI,8,FALSE),""),"")</f>
        <v/>
      </c>
      <c r="KN540" s="4" t="str">
        <f ca="1">IFERROR(IF($B540&lt;&gt;"",VLOOKUP(KN$421,TabelleK37BI,8,FALSE),""),"")</f>
        <v/>
      </c>
      <c r="KO540" s="4" t="str">
        <f ca="1">IFERROR(IF($B540&lt;&gt;"",VLOOKUP(KO$421,TabelleK37BI,8,FALSE),""),"")</f>
        <v/>
      </c>
      <c r="KP540" s="4" t="str">
        <f ca="1">IFERROR(IF($B540&lt;&gt;"",VLOOKUP(KP$421,TabelleK37BI,8,FALSE),""),"")</f>
        <v/>
      </c>
      <c r="KQ540" s="4" t="str">
        <f ca="1">IFERROR(IF($B540&lt;&gt;"",VLOOKUP(KQ$421,TabelleK37BI,8,FALSE),""),"")</f>
        <v/>
      </c>
      <c r="KR540" s="4" t="str">
        <f>IFERROR(VLOOKUP($KR$421,TabelleK37BI,8,FALSE),"")</f>
        <v/>
      </c>
      <c r="KS540" s="4" t="str">
        <f>IFERROR(VLOOKUP($KS$421,TabelleK37BI,8,FALSE),"")</f>
        <v/>
      </c>
    </row>
    <row r="541" spans="2:305" ht="12.75" hidden="1" customHeight="1" x14ac:dyDescent="0.2">
      <c r="B541" s="138" t="str">
        <f t="shared" ca="1" si="215"/>
        <v/>
      </c>
      <c r="C541" s="4" t="str">
        <f ca="1">IFERROR(IF($B541&lt;&gt;"",VLOOKUP(C$421,TabelleK38BI,8,FALSE),""),"")</f>
        <v/>
      </c>
      <c r="D541" s="4" t="str">
        <f ca="1">IFERROR(IF($B541&lt;&gt;"",VLOOKUP(D$421,TabelleK38BI,8,FALSE),""),"")</f>
        <v/>
      </c>
      <c r="E541" s="4" t="str">
        <f ca="1">IFERROR(IF($B541&lt;&gt;"",VLOOKUP(E$421,TabelleK38BI,8,FALSE),""),"")</f>
        <v/>
      </c>
      <c r="F541" s="4" t="str">
        <f ca="1">IFERROR(IF($B541&lt;&gt;"",VLOOKUP(F$421,TabelleK38BI,8,FALSE),""),"")</f>
        <v/>
      </c>
      <c r="G541" s="4" t="str">
        <f ca="1">IFERROR(IF($B541&lt;&gt;"",VLOOKUP(G$421,TabelleK38BI,8,FALSE),""),"")</f>
        <v/>
      </c>
      <c r="H541" s="4" t="str">
        <f ca="1">IFERROR(IF($B541&lt;&gt;"",VLOOKUP(H$421,TabelleK38BI,8,FALSE),""),"")</f>
        <v/>
      </c>
      <c r="I541" s="4" t="str">
        <f ca="1">IFERROR(IF($B541&lt;&gt;"",VLOOKUP(I$421,TabelleK38BI,8,FALSE),""),"")</f>
        <v/>
      </c>
      <c r="J541" s="4" t="str">
        <f ca="1">IFERROR(IF($B541&lt;&gt;"",VLOOKUP(J$421,TabelleK38BI,8,FALSE),""),"")</f>
        <v/>
      </c>
      <c r="K541" s="4" t="str">
        <f ca="1">IFERROR(IF($B541&lt;&gt;"",VLOOKUP(K$421,TabelleK38BI,8,FALSE),""),"")</f>
        <v/>
      </c>
      <c r="L541" s="4" t="str">
        <f ca="1">IFERROR(IF($B541&lt;&gt;"",VLOOKUP(L$421,TabelleK38BI,8,FALSE),""),"")</f>
        <v/>
      </c>
      <c r="M541" s="4" t="str">
        <f ca="1">IFERROR(IF($B541&lt;&gt;"",VLOOKUP(M$421,TabelleK38BI,8,FALSE),""),"")</f>
        <v/>
      </c>
      <c r="N541" s="4" t="str">
        <f ca="1">IFERROR(IF($B541&lt;&gt;"",VLOOKUP(N$421,TabelleK38BI,8,FALSE),""),"")</f>
        <v/>
      </c>
      <c r="O541" s="4" t="str">
        <f ca="1">IFERROR(IF($B541&lt;&gt;"",VLOOKUP(O$421,TabelleK38BI,8,FALSE),""),"")</f>
        <v/>
      </c>
      <c r="P541" s="4" t="str">
        <f ca="1">IFERROR(IF($B541&lt;&gt;"",VLOOKUP(P$421,TabelleK38BI,8,FALSE),""),"")</f>
        <v/>
      </c>
      <c r="Q541" s="4" t="str">
        <f ca="1">IFERROR(IF($B541&lt;&gt;"",VLOOKUP(Q$421,TabelleK38BI,8,FALSE),""),"")</f>
        <v/>
      </c>
      <c r="R541" s="4" t="str">
        <f ca="1">IFERROR(IF($B541&lt;&gt;"",VLOOKUP(R$421,TabelleK38BI,8,FALSE),""),"")</f>
        <v/>
      </c>
      <c r="S541" s="4" t="str">
        <f ca="1">IFERROR(IF($B541&lt;&gt;"",VLOOKUP(S$421,TabelleK38BI,8,FALSE),""),"")</f>
        <v/>
      </c>
      <c r="T541" s="4" t="str">
        <f ca="1">IFERROR(IF($B541&lt;&gt;"",VLOOKUP(T$421,TabelleK38BI,8,FALSE),""),"")</f>
        <v/>
      </c>
      <c r="U541" s="4" t="str">
        <f ca="1">IFERROR(IF($B541&lt;&gt;"",VLOOKUP(U$421,TabelleK38BI,8,FALSE),""),"")</f>
        <v/>
      </c>
      <c r="V541" s="4" t="str">
        <f ca="1">IFERROR(IF($B541&lt;&gt;"",VLOOKUP(V$421,TabelleK38BI,8,FALSE),""),"")</f>
        <v/>
      </c>
      <c r="W541" s="4" t="str">
        <f ca="1">IFERROR(IF($B541&lt;&gt;"",VLOOKUP(W$421,TabelleK38BI,8,FALSE),""),"")</f>
        <v/>
      </c>
      <c r="X541" s="4" t="str">
        <f ca="1">IFERROR(IF($B541&lt;&gt;"",VLOOKUP(X$421,TabelleK38BI,8,FALSE),""),"")</f>
        <v/>
      </c>
      <c r="Y541" s="4" t="str">
        <f ca="1">IFERROR(IF($B541&lt;&gt;"",VLOOKUP(Y$421,TabelleK38BI,8,FALSE),""),"")</f>
        <v/>
      </c>
      <c r="Z541" s="4" t="str">
        <f ca="1">IFERROR(IF($B541&lt;&gt;"",VLOOKUP(Z$421,TabelleK38BI,8,FALSE),""),"")</f>
        <v/>
      </c>
      <c r="AA541" s="4" t="str">
        <f ca="1">IFERROR(IF($B541&lt;&gt;"",VLOOKUP(AA$421,TabelleK38BI,8,FALSE),""),"")</f>
        <v/>
      </c>
      <c r="AB541" s="4" t="str">
        <f ca="1">IFERROR(IF($B541&lt;&gt;"",VLOOKUP(AB$421,TabelleK38BI,8,FALSE),""),"")</f>
        <v/>
      </c>
      <c r="AC541" s="4" t="str">
        <f ca="1">IFERROR(IF($B541&lt;&gt;"",VLOOKUP(AC$421,TabelleK38BI,8,FALSE),""),"")</f>
        <v/>
      </c>
      <c r="AD541" s="4" t="str">
        <f ca="1">IFERROR(IF($B541&lt;&gt;"",VLOOKUP(AD$421,TabelleK38BI,8,FALSE),""),"")</f>
        <v/>
      </c>
      <c r="AE541" s="4" t="str">
        <f ca="1">IFERROR(IF($B541&lt;&gt;"",VLOOKUP(AE$421,TabelleK38BI,8,FALSE),""),"")</f>
        <v/>
      </c>
      <c r="AF541" s="4" t="str">
        <f ca="1">IFERROR(IF($B541&lt;&gt;"",VLOOKUP(AF$421,TabelleK38BI,8,FALSE),""),"")</f>
        <v/>
      </c>
      <c r="AG541" s="4" t="str">
        <f ca="1">IFERROR(IF($B541&lt;&gt;"",VLOOKUP(AG$421,TabelleK38BI,8,FALSE),""),"")</f>
        <v/>
      </c>
      <c r="AH541" s="4" t="str">
        <f ca="1">IFERROR(IF($B541&lt;&gt;"",VLOOKUP(AH$421,TabelleK38BI,8,FALSE),""),"")</f>
        <v/>
      </c>
      <c r="AI541" s="4" t="str">
        <f ca="1">IFERROR(IF($B541&lt;&gt;"",VLOOKUP(AI$421,TabelleK38BI,8,FALSE),""),"")</f>
        <v/>
      </c>
      <c r="AJ541" s="4" t="str">
        <f ca="1">IFERROR(IF($B541&lt;&gt;"",VLOOKUP(AJ$421,TabelleK38BI,8,FALSE),""),"")</f>
        <v/>
      </c>
      <c r="AK541" s="4" t="str">
        <f ca="1">IFERROR(IF($B541&lt;&gt;"",VLOOKUP(AK$421,TabelleK38BI,8,FALSE),""),"")</f>
        <v/>
      </c>
      <c r="AL541" s="4" t="str">
        <f ca="1">IFERROR(IF($B541&lt;&gt;"",VLOOKUP(AL$421,TabelleK38BI,8,FALSE),""),"")</f>
        <v/>
      </c>
      <c r="AM541" s="4" t="str">
        <f ca="1">IFERROR(IF($B541&lt;&gt;"",VLOOKUP(AM$421,TabelleK38BI,8,FALSE),""),"")</f>
        <v/>
      </c>
      <c r="AN541" s="4" t="str">
        <f ca="1">IFERROR(IF($B541&lt;&gt;"",VLOOKUP(AN$421,TabelleK38BI,8,FALSE),""),"")</f>
        <v/>
      </c>
      <c r="AO541" s="4" t="str">
        <f ca="1">IFERROR(IF($B541&lt;&gt;"",VLOOKUP(AO$421,TabelleK38BI,8,FALSE),""),"")</f>
        <v/>
      </c>
      <c r="AP541" s="4" t="str">
        <f ca="1">IFERROR(IF($B541&lt;&gt;"",VLOOKUP(AP$421,TabelleK38BI,8,FALSE),""),"")</f>
        <v/>
      </c>
      <c r="AQ541" s="4" t="str">
        <f ca="1">IFERROR(IF($B541&lt;&gt;"",VLOOKUP(AQ$421,TabelleK38BI,8,FALSE),""),"")</f>
        <v/>
      </c>
      <c r="AR541" s="4" t="str">
        <f ca="1">IFERROR(IF($B541&lt;&gt;"",VLOOKUP(AR$421,TabelleK38BI,8,FALSE),""),"")</f>
        <v/>
      </c>
      <c r="AS541" s="4" t="str">
        <f ca="1">IFERROR(IF($B541&lt;&gt;"",VLOOKUP(AS$421,TabelleK38BI,8,FALSE),""),"")</f>
        <v/>
      </c>
      <c r="AT541" s="4" t="str">
        <f ca="1">IFERROR(IF($B541&lt;&gt;"",VLOOKUP(AT$421,TabelleK38BI,8,FALSE),""),"")</f>
        <v/>
      </c>
      <c r="AU541" s="4" t="str">
        <f ca="1">IFERROR(IF($B541&lt;&gt;"",VLOOKUP(AU$421,TabelleK38BI,8,FALSE),""),"")</f>
        <v/>
      </c>
      <c r="AV541" s="4" t="str">
        <f ca="1">IFERROR(IF($B541&lt;&gt;"",VLOOKUP(AV$421,TabelleK38BI,8,FALSE),""),"")</f>
        <v/>
      </c>
      <c r="AW541" s="4" t="str">
        <f ca="1">IFERROR(IF($B541&lt;&gt;"",VLOOKUP(AW$421,TabelleK38BI,8,FALSE),""),"")</f>
        <v/>
      </c>
      <c r="AX541" s="4" t="str">
        <f ca="1">IFERROR(IF($B541&lt;&gt;"",VLOOKUP(AX$421,TabelleK38BI,8,FALSE),""),"")</f>
        <v/>
      </c>
      <c r="AY541" s="4" t="str">
        <f ca="1">IFERROR(IF($B541&lt;&gt;"",VLOOKUP(AY$421,TabelleK38BI,8,FALSE),""),"")</f>
        <v/>
      </c>
      <c r="AZ541" s="4" t="str">
        <f ca="1">IFERROR(IF($B541&lt;&gt;"",VLOOKUP(AZ$421,TabelleK38BI,8,FALSE),""),"")</f>
        <v/>
      </c>
      <c r="BA541" s="4" t="str">
        <f ca="1">IFERROR(IF($B541&lt;&gt;"",VLOOKUP(BA$421,TabelleK38BI,8,FALSE),""),"")</f>
        <v/>
      </c>
      <c r="BB541" s="4" t="str">
        <f ca="1">IFERROR(IF($B541&lt;&gt;"",VLOOKUP(BB$421,TabelleK38BI,8,FALSE),""),"")</f>
        <v/>
      </c>
      <c r="BC541" s="4" t="str">
        <f ca="1">IFERROR(IF($B541&lt;&gt;"",VLOOKUP(BC$421,TabelleK38BI,8,FALSE),""),"")</f>
        <v/>
      </c>
      <c r="BD541" s="4" t="str">
        <f ca="1">IFERROR(IF($B541&lt;&gt;"",VLOOKUP(BD$421,TabelleK38BI,8,FALSE),""),"")</f>
        <v/>
      </c>
      <c r="BE541" s="4" t="str">
        <f ca="1">IFERROR(IF($B541&lt;&gt;"",VLOOKUP(BE$421,TabelleK38BI,8,FALSE),""),"")</f>
        <v/>
      </c>
      <c r="BF541" s="4" t="str">
        <f ca="1">IFERROR(IF($B541&lt;&gt;"",VLOOKUP(BF$421,TabelleK38BI,8,FALSE),""),"")</f>
        <v/>
      </c>
      <c r="BG541" s="4" t="str">
        <f ca="1">IFERROR(IF($B541&lt;&gt;"",VLOOKUP(BG$421,TabelleK38BI,8,FALSE),""),"")</f>
        <v/>
      </c>
      <c r="BH541" s="4" t="str">
        <f ca="1">IFERROR(IF($B541&lt;&gt;"",VLOOKUP(BH$421,TabelleK38BI,8,FALSE),""),"")</f>
        <v/>
      </c>
      <c r="BI541" s="4" t="str">
        <f ca="1">IFERROR(IF($B541&lt;&gt;"",VLOOKUP(BI$421,TabelleK38BI,8,FALSE),""),"")</f>
        <v/>
      </c>
      <c r="BJ541" s="4" t="str">
        <f ca="1">IFERROR(IF($B541&lt;&gt;"",VLOOKUP(BJ$421,TabelleK38BI,8,FALSE),""),"")</f>
        <v/>
      </c>
      <c r="BK541" s="4" t="str">
        <f ca="1">IFERROR(IF($B541&lt;&gt;"",VLOOKUP(BK$421,TabelleK38BI,8,FALSE),""),"")</f>
        <v/>
      </c>
      <c r="BL541" s="4" t="str">
        <f ca="1">IFERROR(IF($B541&lt;&gt;"",VLOOKUP(BL$421,TabelleK38BI,8,FALSE),""),"")</f>
        <v/>
      </c>
      <c r="BM541" s="4" t="str">
        <f ca="1">IFERROR(IF($B541&lt;&gt;"",VLOOKUP(BM$421,TabelleK38BI,8,FALSE),""),"")</f>
        <v/>
      </c>
      <c r="BN541" s="4" t="str">
        <f ca="1">IFERROR(IF($B541&lt;&gt;"",VLOOKUP(BN$421,TabelleK38BI,8,FALSE),""),"")</f>
        <v/>
      </c>
      <c r="BO541" s="4" t="str">
        <f ca="1">IFERROR(IF($B541&lt;&gt;"",VLOOKUP(BO$421,TabelleK38BI,8,FALSE),""),"")</f>
        <v/>
      </c>
      <c r="BP541" s="4" t="str">
        <f ca="1">IFERROR(IF($B541&lt;&gt;"",VLOOKUP(BP$421,TabelleK38BI,8,FALSE),""),"")</f>
        <v/>
      </c>
      <c r="BQ541" s="4" t="str">
        <f ca="1">IFERROR(IF($B541&lt;&gt;"",VLOOKUP(BQ$421,TabelleK38BI,8,FALSE),""),"")</f>
        <v/>
      </c>
      <c r="BR541" s="4" t="str">
        <f ca="1">IFERROR(IF($B541&lt;&gt;"",VLOOKUP(BR$421,TabelleK38BI,8,FALSE),""),"")</f>
        <v/>
      </c>
      <c r="BS541" s="4" t="str">
        <f ca="1">IFERROR(IF($B541&lt;&gt;"",VLOOKUP(BS$421,TabelleK38BI,8,FALSE),""),"")</f>
        <v/>
      </c>
      <c r="BT541" s="4" t="str">
        <f ca="1">IFERROR(IF($B541&lt;&gt;"",VLOOKUP(BT$421,TabelleK38BI,8,FALSE),""),"")</f>
        <v/>
      </c>
      <c r="BU541" s="4" t="str">
        <f ca="1">IFERROR(IF($B541&lt;&gt;"",VLOOKUP(BU$421,TabelleK38BI,8,FALSE),""),"")</f>
        <v/>
      </c>
      <c r="BV541" s="4" t="str">
        <f ca="1">IFERROR(IF($B541&lt;&gt;"",VLOOKUP(BV$421,TabelleK38BI,8,FALSE),""),"")</f>
        <v/>
      </c>
      <c r="BW541" s="4" t="str">
        <f ca="1">IFERROR(IF($B541&lt;&gt;"",VLOOKUP(BW$421,TabelleK38BI,8,FALSE),""),"")</f>
        <v/>
      </c>
      <c r="BX541" s="4" t="str">
        <f ca="1">IFERROR(IF($B541&lt;&gt;"",VLOOKUP(BX$421,TabelleK38BI,8,FALSE),""),"")</f>
        <v/>
      </c>
      <c r="BY541" s="4" t="str">
        <f ca="1">IFERROR(IF($B541&lt;&gt;"",VLOOKUP(BY$421,TabelleK38BI,8,FALSE),""),"")</f>
        <v/>
      </c>
      <c r="BZ541" s="4" t="str">
        <f ca="1">IFERROR(IF($B541&lt;&gt;"",VLOOKUP(BZ$421,TabelleK38BI,8,FALSE),""),"")</f>
        <v/>
      </c>
      <c r="CA541" s="4" t="str">
        <f ca="1">IFERROR(IF($B541&lt;&gt;"",VLOOKUP(CA$421,TabelleK38BI,8,FALSE),""),"")</f>
        <v/>
      </c>
      <c r="CB541" s="4" t="str">
        <f ca="1">IFERROR(IF($B541&lt;&gt;"",VLOOKUP(CB$421,TabelleK38BI,8,FALSE),""),"")</f>
        <v/>
      </c>
      <c r="CC541" s="4" t="str">
        <f ca="1">IFERROR(IF($B541&lt;&gt;"",VLOOKUP(CC$421,TabelleK38BI,8,FALSE),""),"")</f>
        <v/>
      </c>
      <c r="CD541" s="4" t="str">
        <f ca="1">IFERROR(IF($B541&lt;&gt;"",VLOOKUP(CD$421,TabelleK38BI,8,FALSE),""),"")</f>
        <v/>
      </c>
      <c r="CE541" s="4" t="str">
        <f ca="1">IFERROR(IF($B541&lt;&gt;"",VLOOKUP(CE$421,TabelleK38BI,8,FALSE),""),"")</f>
        <v/>
      </c>
      <c r="CF541" s="4" t="str">
        <f ca="1">IFERROR(IF($B541&lt;&gt;"",VLOOKUP(CF$421,TabelleK38BI,8,FALSE),""),"")</f>
        <v/>
      </c>
      <c r="CG541" s="4" t="str">
        <f ca="1">IFERROR(IF($B541&lt;&gt;"",VLOOKUP(CG$421,TabelleK38BI,8,FALSE),""),"")</f>
        <v/>
      </c>
      <c r="CH541" s="4" t="str">
        <f ca="1">IFERROR(IF($B541&lt;&gt;"",VLOOKUP(CH$421,TabelleK38BI,8,FALSE),""),"")</f>
        <v/>
      </c>
      <c r="CI541" s="4" t="str">
        <f ca="1">IFERROR(IF($B541&lt;&gt;"",VLOOKUP(CI$421,TabelleK38BI,8,FALSE),""),"")</f>
        <v/>
      </c>
      <c r="CJ541" s="4" t="str">
        <f ca="1">IFERROR(IF($B541&lt;&gt;"",VLOOKUP(CJ$421,TabelleK38BI,8,FALSE),""),"")</f>
        <v/>
      </c>
      <c r="CK541" s="4" t="str">
        <f ca="1">IFERROR(IF($B541&lt;&gt;"",VLOOKUP(CK$421,TabelleK38BI,8,FALSE),""),"")</f>
        <v/>
      </c>
      <c r="CL541" s="4" t="str">
        <f ca="1">IFERROR(IF($B541&lt;&gt;"",VLOOKUP(CL$421,TabelleK38BI,8,FALSE),""),"")</f>
        <v/>
      </c>
      <c r="CM541" s="4" t="str">
        <f ca="1">IFERROR(IF($B541&lt;&gt;"",VLOOKUP(CM$421,TabelleK38BI,8,FALSE),""),"")</f>
        <v/>
      </c>
      <c r="CN541" s="4" t="str">
        <f ca="1">IFERROR(IF($B541&lt;&gt;"",VLOOKUP(CN$421,TabelleK38BI,8,FALSE),""),"")</f>
        <v/>
      </c>
      <c r="CO541" s="4" t="str">
        <f ca="1">IFERROR(IF($B541&lt;&gt;"",VLOOKUP(CO$421,TabelleK38BI,8,FALSE),""),"")</f>
        <v/>
      </c>
      <c r="CP541" s="4" t="str">
        <f ca="1">IFERROR(IF($B541&lt;&gt;"",VLOOKUP(CP$421,TabelleK38BI,8,FALSE),""),"")</f>
        <v/>
      </c>
      <c r="CQ541" s="4" t="str">
        <f ca="1">IFERROR(IF($B541&lt;&gt;"",VLOOKUP(CQ$421,TabelleK38BI,8,FALSE),""),"")</f>
        <v/>
      </c>
      <c r="CR541" s="4" t="str">
        <f ca="1">IFERROR(IF($B541&lt;&gt;"",VLOOKUP(CR$421,TabelleK38BI,8,FALSE),""),"")</f>
        <v/>
      </c>
      <c r="CS541" s="4" t="str">
        <f ca="1">IFERROR(IF($B541&lt;&gt;"",VLOOKUP(CS$421,TabelleK38BI,8,FALSE),""),"")</f>
        <v/>
      </c>
      <c r="CT541" s="4" t="str">
        <f ca="1">IFERROR(IF($B541&lt;&gt;"",VLOOKUP(CT$421,TabelleK38BI,8,FALSE),""),"")</f>
        <v/>
      </c>
      <c r="CU541" s="4" t="str">
        <f ca="1">IFERROR(IF($B541&lt;&gt;"",VLOOKUP(CU$421,TabelleK38BI,8,FALSE),""),"")</f>
        <v/>
      </c>
      <c r="CV541" s="4" t="str">
        <f ca="1">IFERROR(IF($B541&lt;&gt;"",VLOOKUP(CV$421,TabelleK38BI,8,FALSE),""),"")</f>
        <v/>
      </c>
      <c r="CW541" s="4" t="str">
        <f ca="1">IFERROR(IF($B541&lt;&gt;"",VLOOKUP(CW$421,TabelleK38BI,8,FALSE),""),"")</f>
        <v/>
      </c>
      <c r="CX541" s="4" t="str">
        <f ca="1">IFERROR(IF($B541&lt;&gt;"",VLOOKUP(CX$421,TabelleK38BI,8,FALSE),""),"")</f>
        <v/>
      </c>
      <c r="CY541" s="4" t="str">
        <f ca="1">IFERROR(IF($B541&lt;&gt;"",VLOOKUP(CY$421,TabelleK38BI,8,FALSE),""),"")</f>
        <v/>
      </c>
      <c r="CZ541" s="4" t="str">
        <f ca="1">IFERROR(IF($B541&lt;&gt;"",VLOOKUP(CZ$421,TabelleK38BI,8,FALSE),""),"")</f>
        <v/>
      </c>
      <c r="DA541" s="4" t="str">
        <f ca="1">IFERROR(IF($B541&lt;&gt;"",VLOOKUP(DA$421,TabelleK38BI,8,FALSE),""),"")</f>
        <v/>
      </c>
      <c r="DB541" s="4" t="str">
        <f ca="1">IFERROR(IF($B541&lt;&gt;"",VLOOKUP(DB$421,TabelleK38BI,8,FALSE),""),"")</f>
        <v/>
      </c>
      <c r="DC541" s="4" t="str">
        <f ca="1">IFERROR(IF($B541&lt;&gt;"",VLOOKUP(DC$421,TabelleK38BI,8,FALSE),""),"")</f>
        <v/>
      </c>
      <c r="DD541" s="4" t="str">
        <f ca="1">IFERROR(IF($B541&lt;&gt;"",VLOOKUP(DD$421,TabelleK38BI,8,FALSE),""),"")</f>
        <v/>
      </c>
      <c r="DE541" s="4" t="str">
        <f ca="1">IFERROR(IF($B541&lt;&gt;"",VLOOKUP(DE$421,TabelleK38BI,8,FALSE),""),"")</f>
        <v/>
      </c>
      <c r="DF541" s="4" t="str">
        <f ca="1">IFERROR(IF($B541&lt;&gt;"",VLOOKUP(DF$421,TabelleK38BI,8,FALSE),""),"")</f>
        <v/>
      </c>
      <c r="DG541" s="4" t="str">
        <f ca="1">IFERROR(IF($B541&lt;&gt;"",VLOOKUP(DG$421,TabelleK38BI,8,FALSE),""),"")</f>
        <v/>
      </c>
      <c r="DH541" s="4" t="str">
        <f ca="1">IFERROR(IF($B541&lt;&gt;"",VLOOKUP(DH$421,TabelleK38BI,8,FALSE),""),"")</f>
        <v/>
      </c>
      <c r="DI541" s="4" t="str">
        <f ca="1">IFERROR(IF($B541&lt;&gt;"",VLOOKUP(DI$421,TabelleK38BI,8,FALSE),""),"")</f>
        <v/>
      </c>
      <c r="DJ541" s="4" t="str">
        <f ca="1">IFERROR(IF($B541&lt;&gt;"",VLOOKUP(DJ$421,TabelleK38BI,8,FALSE),""),"")</f>
        <v/>
      </c>
      <c r="DK541" s="4" t="str">
        <f ca="1">IFERROR(IF($B541&lt;&gt;"",VLOOKUP(DK$421,TabelleK38BI,8,FALSE),""),"")</f>
        <v/>
      </c>
      <c r="DL541" s="4" t="str">
        <f ca="1">IFERROR(IF($B541&lt;&gt;"",VLOOKUP(DL$421,TabelleK38BI,8,FALSE),""),"")</f>
        <v/>
      </c>
      <c r="DM541" s="4" t="str">
        <f ca="1">IFERROR(IF($B541&lt;&gt;"",VLOOKUP(DM$421,TabelleK38BI,8,FALSE),""),"")</f>
        <v/>
      </c>
      <c r="DN541" s="4" t="str">
        <f ca="1">IFERROR(IF($B541&lt;&gt;"",VLOOKUP(DN$421,TabelleK38BI,8,FALSE),""),"")</f>
        <v/>
      </c>
      <c r="DO541" s="4" t="str">
        <f ca="1">IFERROR(IF($B541&lt;&gt;"",VLOOKUP(DO$421,TabelleK38BI,8,FALSE),""),"")</f>
        <v/>
      </c>
      <c r="DP541" s="4" t="str">
        <f ca="1">IFERROR(IF($B541&lt;&gt;"",VLOOKUP(DP$421,TabelleK38BI,8,FALSE),""),"")</f>
        <v/>
      </c>
      <c r="DQ541" s="4" t="str">
        <f ca="1">IFERROR(IF($B541&lt;&gt;"",VLOOKUP(DQ$421,TabelleK38BI,8,FALSE),""),"")</f>
        <v/>
      </c>
      <c r="DR541" s="4" t="str">
        <f ca="1">IFERROR(IF($B541&lt;&gt;"",VLOOKUP(DR$421,TabelleK38BI,8,FALSE),""),"")</f>
        <v/>
      </c>
      <c r="DS541" s="4" t="str">
        <f ca="1">IFERROR(IF($B541&lt;&gt;"",VLOOKUP(DS$421,TabelleK38BI,8,FALSE),""),"")</f>
        <v/>
      </c>
      <c r="DT541" s="4" t="str">
        <f ca="1">IFERROR(IF($B541&lt;&gt;"",VLOOKUP(DT$421,TabelleK38BI,8,FALSE),""),"")</f>
        <v/>
      </c>
      <c r="DU541" s="4" t="str">
        <f ca="1">IFERROR(IF($B541&lt;&gt;"",VLOOKUP(DU$421,TabelleK38BI,8,FALSE),""),"")</f>
        <v/>
      </c>
      <c r="DV541" s="4" t="str">
        <f ca="1">IFERROR(IF($B541&lt;&gt;"",VLOOKUP(DV$421,TabelleK38BI,8,FALSE),""),"")</f>
        <v/>
      </c>
      <c r="DW541" s="4" t="str">
        <f ca="1">IFERROR(IF($B541&lt;&gt;"",VLOOKUP(DW$421,TabelleK38BI,8,FALSE),""),"")</f>
        <v/>
      </c>
      <c r="DX541" s="4" t="str">
        <f ca="1">IFERROR(IF($B541&lt;&gt;"",VLOOKUP(DX$421,TabelleK38BI,8,FALSE),""),"")</f>
        <v/>
      </c>
      <c r="DY541" s="4" t="str">
        <f ca="1">IFERROR(IF($B541&lt;&gt;"",VLOOKUP(DY$421,TabelleK38BI,8,FALSE),""),"")</f>
        <v/>
      </c>
      <c r="DZ541" s="4" t="str">
        <f ca="1">IFERROR(IF($B541&lt;&gt;"",VLOOKUP(DZ$421,TabelleK38BI,8,FALSE),""),"")</f>
        <v/>
      </c>
      <c r="EA541" s="4" t="str">
        <f ca="1">IFERROR(IF($B541&lt;&gt;"",VLOOKUP(EA$421,TabelleK38BI,8,FALSE),""),"")</f>
        <v/>
      </c>
      <c r="EB541" s="4" t="str">
        <f ca="1">IFERROR(IF($B541&lt;&gt;"",VLOOKUP(EB$421,TabelleK38BI,8,FALSE),""),"")</f>
        <v/>
      </c>
      <c r="EC541" s="4" t="str">
        <f ca="1">IFERROR(IF($B541&lt;&gt;"",VLOOKUP(EC$421,TabelleK38BI,8,FALSE),""),"")</f>
        <v/>
      </c>
      <c r="ED541" s="4" t="str">
        <f ca="1">IFERROR(IF($B541&lt;&gt;"",VLOOKUP(ED$421,TabelleK38BI,8,FALSE),""),"")</f>
        <v/>
      </c>
      <c r="EE541" s="4" t="str">
        <f ca="1">IFERROR(IF($B541&lt;&gt;"",VLOOKUP(EE$421,TabelleK38BI,8,FALSE),""),"")</f>
        <v/>
      </c>
      <c r="EF541" s="4" t="str">
        <f ca="1">IFERROR(IF($B541&lt;&gt;"",VLOOKUP(EF$421,TabelleK38BI,8,FALSE),""),"")</f>
        <v/>
      </c>
      <c r="EG541" s="4" t="str">
        <f ca="1">IFERROR(IF($B541&lt;&gt;"",VLOOKUP(EG$421,TabelleK38BI,8,FALSE),""),"")</f>
        <v/>
      </c>
      <c r="EH541" s="4" t="str">
        <f ca="1">IFERROR(IF($B541&lt;&gt;"",VLOOKUP(EH$421,TabelleK38BI,8,FALSE),""),"")</f>
        <v/>
      </c>
      <c r="EI541" s="4" t="str">
        <f ca="1">IFERROR(IF($B541&lt;&gt;"",VLOOKUP(EI$421,TabelleK38BI,8,FALSE),""),"")</f>
        <v/>
      </c>
      <c r="EJ541" s="4" t="str">
        <f ca="1">IFERROR(IF($B541&lt;&gt;"",VLOOKUP(EJ$421,TabelleK38BI,8,FALSE),""),"")</f>
        <v/>
      </c>
      <c r="EK541" s="4" t="str">
        <f ca="1">IFERROR(IF($B541&lt;&gt;"",VLOOKUP(EK$421,TabelleK38BI,8,FALSE),""),"")</f>
        <v/>
      </c>
      <c r="EL541" s="4" t="str">
        <f ca="1">IFERROR(IF($B541&lt;&gt;"",VLOOKUP(EL$421,TabelleK38BI,8,FALSE),""),"")</f>
        <v/>
      </c>
      <c r="EM541" s="4" t="str">
        <f ca="1">IFERROR(IF($B541&lt;&gt;"",VLOOKUP(EM$421,TabelleK38BI,8,FALSE),""),"")</f>
        <v/>
      </c>
      <c r="EN541" s="4" t="str">
        <f ca="1">IFERROR(IF($B541&lt;&gt;"",VLOOKUP(EN$421,TabelleK38BI,8,FALSE),""),"")</f>
        <v/>
      </c>
      <c r="EO541" s="4" t="str">
        <f ca="1">IFERROR(IF($B541&lt;&gt;"",VLOOKUP(EO$421,TabelleK38BI,8,FALSE),""),"")</f>
        <v/>
      </c>
      <c r="EP541" s="4" t="str">
        <f ca="1">IFERROR(IF($B541&lt;&gt;"",VLOOKUP(EP$421,TabelleK38BI,8,FALSE),""),"")</f>
        <v/>
      </c>
      <c r="EQ541" s="4" t="str">
        <f ca="1">IFERROR(IF($B541&lt;&gt;"",VLOOKUP(EQ$421,TabelleK38BI,8,FALSE),""),"")</f>
        <v/>
      </c>
      <c r="ER541" s="4" t="str">
        <f ca="1">IFERROR(IF($B541&lt;&gt;"",VLOOKUP(ER$421,TabelleK38BI,8,FALSE),""),"")</f>
        <v/>
      </c>
      <c r="ES541" s="4" t="str">
        <f ca="1">IFERROR(IF($B541&lt;&gt;"",VLOOKUP(ES$421,TabelleK38BI,8,FALSE),""),"")</f>
        <v/>
      </c>
      <c r="ET541" s="4" t="str">
        <f ca="1">IFERROR(IF($B541&lt;&gt;"",VLOOKUP(ET$421,TabelleK38BI,8,FALSE),""),"")</f>
        <v/>
      </c>
      <c r="EU541" s="4" t="str">
        <f ca="1">IFERROR(IF($B541&lt;&gt;"",VLOOKUP(EU$421,TabelleK38BI,8,FALSE),""),"")</f>
        <v/>
      </c>
      <c r="EV541" s="4" t="str">
        <f ca="1">IFERROR(IF($B541&lt;&gt;"",VLOOKUP(EV$421,TabelleK38BI,8,FALSE),""),"")</f>
        <v/>
      </c>
      <c r="EW541" s="4" t="str">
        <f ca="1">IFERROR(IF($B541&lt;&gt;"",VLOOKUP(EW$421,TabelleK38BI,8,FALSE),""),"")</f>
        <v/>
      </c>
      <c r="EX541" s="4" t="str">
        <f ca="1">IFERROR(IF($B541&lt;&gt;"",VLOOKUP(EX$421,TabelleK38BI,8,FALSE),""),"")</f>
        <v/>
      </c>
      <c r="EY541" s="4" t="str">
        <f ca="1">IFERROR(IF($B541&lt;&gt;"",VLOOKUP(EY$421,TabelleK38BI,8,FALSE),""),"")</f>
        <v/>
      </c>
      <c r="EZ541" s="4" t="str">
        <f ca="1">IFERROR(IF($B541&lt;&gt;"",VLOOKUP(EZ$421,TabelleK38BI,8,FALSE),""),"")</f>
        <v/>
      </c>
      <c r="FA541" s="4" t="str">
        <f ca="1">IFERROR(IF($B541&lt;&gt;"",VLOOKUP(FA$421,TabelleK38BI,8,FALSE),""),"")</f>
        <v/>
      </c>
      <c r="FB541" s="4" t="str">
        <f ca="1">IFERROR(IF($B541&lt;&gt;"",VLOOKUP(FB$421,TabelleK38BI,8,FALSE),""),"")</f>
        <v/>
      </c>
      <c r="FC541" s="4" t="str">
        <f ca="1">IFERROR(IF($B541&lt;&gt;"",VLOOKUP(FC$421,TabelleK38BI,8,FALSE),""),"")</f>
        <v/>
      </c>
      <c r="FD541" s="4" t="str">
        <f ca="1">IFERROR(IF($B541&lt;&gt;"",VLOOKUP(FD$421,TabelleK38BI,8,FALSE),""),"")</f>
        <v/>
      </c>
      <c r="FE541" s="4" t="str">
        <f ca="1">IFERROR(IF($B541&lt;&gt;"",VLOOKUP(FE$421,TabelleK38BI,8,FALSE),""),"")</f>
        <v/>
      </c>
      <c r="FF541" s="4" t="str">
        <f ca="1">IFERROR(IF($B541&lt;&gt;"",VLOOKUP(FF$421,TabelleK38BI,8,FALSE),""),"")</f>
        <v/>
      </c>
      <c r="FG541" s="4" t="str">
        <f ca="1">IFERROR(IF($B541&lt;&gt;"",VLOOKUP(FG$421,TabelleK38BI,8,FALSE),""),"")</f>
        <v/>
      </c>
      <c r="FH541" s="4" t="str">
        <f ca="1">IFERROR(IF($B541&lt;&gt;"",VLOOKUP(FH$421,TabelleK38BI,8,FALSE),""),"")</f>
        <v/>
      </c>
      <c r="FI541" s="4" t="str">
        <f ca="1">IFERROR(IF($B541&lt;&gt;"",VLOOKUP(FI$421,TabelleK38BI,8,FALSE),""),"")</f>
        <v/>
      </c>
      <c r="FJ541" s="4" t="str">
        <f ca="1">IFERROR(IF($B541&lt;&gt;"",VLOOKUP(FJ$421,TabelleK38BI,8,FALSE),""),"")</f>
        <v/>
      </c>
      <c r="FK541" s="4" t="str">
        <f ca="1">IFERROR(IF($B541&lt;&gt;"",VLOOKUP(FK$421,TabelleK38BI,8,FALSE),""),"")</f>
        <v/>
      </c>
      <c r="FL541" s="4" t="str">
        <f ca="1">IFERROR(IF($B541&lt;&gt;"",VLOOKUP(FL$421,TabelleK38BI,8,FALSE),""),"")</f>
        <v/>
      </c>
      <c r="FM541" s="4" t="str">
        <f ca="1">IFERROR(IF($B541&lt;&gt;"",VLOOKUP(FM$421,TabelleK38BI,8,FALSE),""),"")</f>
        <v/>
      </c>
      <c r="FN541" s="4" t="str">
        <f ca="1">IFERROR(IF($B541&lt;&gt;"",VLOOKUP(FN$421,TabelleK38BI,8,FALSE),""),"")</f>
        <v/>
      </c>
      <c r="FO541" s="4" t="str">
        <f ca="1">IFERROR(IF($B541&lt;&gt;"",VLOOKUP(FO$421,TabelleK38BI,8,FALSE),""),"")</f>
        <v/>
      </c>
      <c r="FP541" s="4" t="str">
        <f ca="1">IFERROR(IF($B541&lt;&gt;"",VLOOKUP(FP$421,TabelleK38BI,8,FALSE),""),"")</f>
        <v/>
      </c>
      <c r="FQ541" s="4" t="str">
        <f ca="1">IFERROR(IF($B541&lt;&gt;"",VLOOKUP(FQ$421,TabelleK38BI,8,FALSE),""),"")</f>
        <v/>
      </c>
      <c r="FR541" s="4" t="str">
        <f ca="1">IFERROR(IF($B541&lt;&gt;"",VLOOKUP(FR$421,TabelleK38BI,8,FALSE),""),"")</f>
        <v/>
      </c>
      <c r="FS541" s="4" t="str">
        <f ca="1">IFERROR(IF($B541&lt;&gt;"",VLOOKUP(FS$421,TabelleK38BI,8,FALSE),""),"")</f>
        <v/>
      </c>
      <c r="FT541" s="4" t="str">
        <f ca="1">IFERROR(IF($B541&lt;&gt;"",VLOOKUP(FT$421,TabelleK38BI,8,FALSE),""),"")</f>
        <v/>
      </c>
      <c r="FU541" s="4" t="str">
        <f ca="1">IFERROR(IF($B541&lt;&gt;"",VLOOKUP(FU$421,TabelleK38BI,8,FALSE),""),"")</f>
        <v/>
      </c>
      <c r="FV541" s="4" t="str">
        <f ca="1">IFERROR(IF($B541&lt;&gt;"",VLOOKUP(FV$421,TabelleK38BI,8,FALSE),""),"")</f>
        <v/>
      </c>
      <c r="FW541" s="4" t="str">
        <f ca="1">IFERROR(IF($B541&lt;&gt;"",VLOOKUP(FW$421,TabelleK38BI,8,FALSE),""),"")</f>
        <v/>
      </c>
      <c r="FX541" s="4" t="str">
        <f ca="1">IFERROR(IF($B541&lt;&gt;"",VLOOKUP(FX$421,TabelleK38BI,8,FALSE),""),"")</f>
        <v/>
      </c>
      <c r="FY541" s="4" t="str">
        <f ca="1">IFERROR(IF($B541&lt;&gt;"",VLOOKUP(FY$421,TabelleK38BI,8,FALSE),""),"")</f>
        <v/>
      </c>
      <c r="FZ541" s="4" t="str">
        <f ca="1">IFERROR(IF($B541&lt;&gt;"",VLOOKUP(FZ$421,TabelleK38BI,8,FALSE),""),"")</f>
        <v/>
      </c>
      <c r="GA541" s="4" t="str">
        <f ca="1">IFERROR(IF($B541&lt;&gt;"",VLOOKUP(GA$421,TabelleK38BI,8,FALSE),""),"")</f>
        <v/>
      </c>
      <c r="GB541" s="4" t="str">
        <f ca="1">IFERROR(IF($B541&lt;&gt;"",VLOOKUP(GB$421,TabelleK38BI,8,FALSE),""),"")</f>
        <v/>
      </c>
      <c r="GC541" s="4" t="str">
        <f ca="1">IFERROR(IF($B541&lt;&gt;"",VLOOKUP(GC$421,TabelleK38BI,8,FALSE),""),"")</f>
        <v/>
      </c>
      <c r="GD541" s="4" t="str">
        <f ca="1">IFERROR(IF($B541&lt;&gt;"",VLOOKUP(GD$421,TabelleK38BI,8,FALSE),""),"")</f>
        <v/>
      </c>
      <c r="GE541" s="4" t="str">
        <f ca="1">IFERROR(IF($B541&lt;&gt;"",VLOOKUP(GE$421,TabelleK38BI,8,FALSE),""),"")</f>
        <v/>
      </c>
      <c r="GF541" s="4" t="str">
        <f ca="1">IFERROR(IF($B541&lt;&gt;"",VLOOKUP(GF$421,TabelleK38BI,8,FALSE),""),"")</f>
        <v/>
      </c>
      <c r="GG541" s="4" t="str">
        <f ca="1">IFERROR(IF($B541&lt;&gt;"",VLOOKUP(GG$421,TabelleK38BI,8,FALSE),""),"")</f>
        <v/>
      </c>
      <c r="GH541" s="4" t="str">
        <f ca="1">IFERROR(IF($B541&lt;&gt;"",VLOOKUP(GH$421,TabelleK38BI,8,FALSE),""),"")</f>
        <v/>
      </c>
      <c r="GI541" s="4" t="str">
        <f ca="1">IFERROR(IF($B541&lt;&gt;"",VLOOKUP(GI$421,TabelleK38BI,8,FALSE),""),"")</f>
        <v/>
      </c>
      <c r="GJ541" s="4" t="str">
        <f ca="1">IFERROR(IF($B541&lt;&gt;"",VLOOKUP(GJ$421,TabelleK38BI,8,FALSE),""),"")</f>
        <v/>
      </c>
      <c r="GK541" s="4" t="str">
        <f ca="1">IFERROR(IF($B541&lt;&gt;"",VLOOKUP(GK$421,TabelleK38BI,8,FALSE),""),"")</f>
        <v/>
      </c>
      <c r="GL541" s="4" t="str">
        <f ca="1">IFERROR(IF($B541&lt;&gt;"",VLOOKUP(GL$421,TabelleK38BI,8,FALSE),""),"")</f>
        <v/>
      </c>
      <c r="GM541" s="4" t="str">
        <f ca="1">IFERROR(IF($B541&lt;&gt;"",VLOOKUP(GM$421,TabelleK38BI,8,FALSE),""),"")</f>
        <v/>
      </c>
      <c r="GN541" s="4" t="str">
        <f ca="1">IFERROR(IF($B541&lt;&gt;"",VLOOKUP(GN$421,TabelleK38BI,8,FALSE),""),"")</f>
        <v/>
      </c>
      <c r="GO541" s="4" t="str">
        <f ca="1">IFERROR(IF($B541&lt;&gt;"",VLOOKUP(GO$421,TabelleK38BI,8,FALSE),""),"")</f>
        <v/>
      </c>
      <c r="GP541" s="4" t="str">
        <f ca="1">IFERROR(IF($B541&lt;&gt;"",VLOOKUP(GP$421,TabelleK38BI,8,FALSE),""),"")</f>
        <v/>
      </c>
      <c r="GQ541" s="4" t="str">
        <f ca="1">IFERROR(IF($B541&lt;&gt;"",VLOOKUP(GQ$421,TabelleK38BI,8,FALSE),""),"")</f>
        <v/>
      </c>
      <c r="GR541" s="4" t="str">
        <f ca="1">IFERROR(IF($B541&lt;&gt;"",VLOOKUP(GR$421,TabelleK38BI,8,FALSE),""),"")</f>
        <v/>
      </c>
      <c r="GS541" s="4" t="str">
        <f ca="1">IFERROR(IF($B541&lt;&gt;"",VLOOKUP(GS$421,TabelleK38BI,8,FALSE),""),"")</f>
        <v/>
      </c>
      <c r="GT541" s="4" t="str">
        <f ca="1">IFERROR(IF($B541&lt;&gt;"",VLOOKUP(GT$421,TabelleK38BI,8,FALSE),""),"")</f>
        <v/>
      </c>
      <c r="GU541" s="4" t="str">
        <f ca="1">IFERROR(IF($B541&lt;&gt;"",VLOOKUP(GU$421,TabelleK38BI,8,FALSE),""),"")</f>
        <v/>
      </c>
      <c r="GV541" s="4" t="str">
        <f ca="1">IFERROR(IF($B541&lt;&gt;"",VLOOKUP(GV$421,TabelleK38BI,8,FALSE),""),"")</f>
        <v/>
      </c>
      <c r="GW541" s="4" t="str">
        <f ca="1">IFERROR(IF($B541&lt;&gt;"",VLOOKUP(GW$421,TabelleK38BI,8,FALSE),""),"")</f>
        <v/>
      </c>
      <c r="GX541" s="4" t="str">
        <f ca="1">IFERROR(IF($B541&lt;&gt;"",VLOOKUP(GX$421,TabelleK38BI,8,FALSE),""),"")</f>
        <v/>
      </c>
      <c r="GY541" s="4" t="str">
        <f ca="1">IFERROR(IF($B541&lt;&gt;"",VLOOKUP(GY$421,TabelleK38BI,8,FALSE),""),"")</f>
        <v/>
      </c>
      <c r="GZ541" s="4" t="str">
        <f ca="1">IFERROR(IF($B541&lt;&gt;"",VLOOKUP(GZ$421,TabelleK38BI,8,FALSE),""),"")</f>
        <v/>
      </c>
      <c r="HA541" s="4" t="str">
        <f ca="1">IFERROR(IF($B541&lt;&gt;"",VLOOKUP(HA$421,TabelleK38BI,8,FALSE),""),"")</f>
        <v/>
      </c>
      <c r="HB541" s="4" t="str">
        <f ca="1">IFERROR(IF($B541&lt;&gt;"",VLOOKUP(HB$421,TabelleK38BI,8,FALSE),""),"")</f>
        <v/>
      </c>
      <c r="HC541" s="4" t="str">
        <f ca="1">IFERROR(IF($B541&lt;&gt;"",VLOOKUP(HC$421,TabelleK38BI,8,FALSE),""),"")</f>
        <v/>
      </c>
      <c r="HD541" s="4" t="str">
        <f ca="1">IFERROR(IF($B541&lt;&gt;"",VLOOKUP(HD$421,TabelleK38BI,8,FALSE),""),"")</f>
        <v/>
      </c>
      <c r="HE541" s="4" t="str">
        <f ca="1">IFERROR(IF($B541&lt;&gt;"",VLOOKUP(HE$421,TabelleK38BI,8,FALSE),""),"")</f>
        <v/>
      </c>
      <c r="HF541" s="4" t="str">
        <f ca="1">IFERROR(IF($B541&lt;&gt;"",VLOOKUP(HF$421,TabelleK38BI,8,FALSE),""),"")</f>
        <v/>
      </c>
      <c r="HG541" s="4" t="str">
        <f ca="1">IFERROR(IF($B541&lt;&gt;"",VLOOKUP(HG$421,TabelleK38BI,8,FALSE),""),"")</f>
        <v/>
      </c>
      <c r="HH541" s="4" t="str">
        <f ca="1">IFERROR(IF($B541&lt;&gt;"",VLOOKUP(HH$421,TabelleK38BI,8,FALSE),""),"")</f>
        <v/>
      </c>
      <c r="HI541" s="4" t="str">
        <f ca="1">IFERROR(IF($B541&lt;&gt;"",VLOOKUP(HI$421,TabelleK38BI,8,FALSE),""),"")</f>
        <v/>
      </c>
      <c r="HJ541" s="4" t="str">
        <f ca="1">IFERROR(IF($B541&lt;&gt;"",VLOOKUP(HJ$421,TabelleK38BI,8,FALSE),""),"")</f>
        <v/>
      </c>
      <c r="HK541" s="4" t="str">
        <f ca="1">IFERROR(IF($B541&lt;&gt;"",VLOOKUP(HK$421,TabelleK38BI,8,FALSE),""),"")</f>
        <v/>
      </c>
      <c r="HL541" s="4" t="str">
        <f ca="1">IFERROR(IF($B541&lt;&gt;"",VLOOKUP(HL$421,TabelleK38BI,8,FALSE),""),"")</f>
        <v/>
      </c>
      <c r="HM541" s="4" t="str">
        <f ca="1">IFERROR(IF($B541&lt;&gt;"",VLOOKUP(HM$421,TabelleK38BI,8,FALSE),""),"")</f>
        <v/>
      </c>
      <c r="HN541" s="4" t="str">
        <f ca="1">IFERROR(IF($B541&lt;&gt;"",VLOOKUP(HN$421,TabelleK38BI,8,FALSE),""),"")</f>
        <v/>
      </c>
      <c r="HO541" s="4" t="str">
        <f ca="1">IFERROR(IF($B541&lt;&gt;"",VLOOKUP(HO$421,TabelleK38BI,8,FALSE),""),"")</f>
        <v/>
      </c>
      <c r="HP541" s="4" t="str">
        <f ca="1">IFERROR(IF($B541&lt;&gt;"",VLOOKUP(HP$421,TabelleK38BI,8,FALSE),""),"")</f>
        <v/>
      </c>
      <c r="HQ541" s="4" t="str">
        <f ca="1">IFERROR(IF($B541&lt;&gt;"",VLOOKUP(HQ$421,TabelleK38BI,8,FALSE),""),"")</f>
        <v/>
      </c>
      <c r="HR541" s="4" t="str">
        <f ca="1">IFERROR(IF($B541&lt;&gt;"",VLOOKUP(HR$421,TabelleK38BI,8,FALSE),""),"")</f>
        <v/>
      </c>
      <c r="HS541" s="4" t="str">
        <f ca="1">IFERROR(IF($B541&lt;&gt;"",VLOOKUP(HS$421,TabelleK38BI,8,FALSE),""),"")</f>
        <v/>
      </c>
      <c r="HT541" s="4" t="str">
        <f ca="1">IFERROR(IF($B541&lt;&gt;"",VLOOKUP(HT$421,TabelleK38BI,8,FALSE),""),"")</f>
        <v/>
      </c>
      <c r="HU541" s="4" t="str">
        <f ca="1">IFERROR(IF($B541&lt;&gt;"",VLOOKUP(HU$421,TabelleK38BI,8,FALSE),""),"")</f>
        <v/>
      </c>
      <c r="HV541" s="4" t="str">
        <f ca="1">IFERROR(IF($B541&lt;&gt;"",VLOOKUP(HV$421,TabelleK38BI,8,FALSE),""),"")</f>
        <v/>
      </c>
      <c r="HW541" s="4" t="str">
        <f ca="1">IFERROR(IF($B541&lt;&gt;"",VLOOKUP(HW$421,TabelleK38BI,8,FALSE),""),"")</f>
        <v/>
      </c>
      <c r="HX541" s="4" t="str">
        <f ca="1">IFERROR(IF($B541&lt;&gt;"",VLOOKUP(HX$421,TabelleK38BI,8,FALSE),""),"")</f>
        <v/>
      </c>
      <c r="HY541" s="4" t="str">
        <f ca="1">IFERROR(IF($B541&lt;&gt;"",VLOOKUP(HY$421,TabelleK38BI,8,FALSE),""),"")</f>
        <v/>
      </c>
      <c r="HZ541" s="4" t="str">
        <f ca="1">IFERROR(IF($B541&lt;&gt;"",VLOOKUP(HZ$421,TabelleK38BI,8,FALSE),""),"")</f>
        <v/>
      </c>
      <c r="IA541" s="4" t="str">
        <f ca="1">IFERROR(IF($B541&lt;&gt;"",VLOOKUP(IA$421,TabelleK38BI,8,FALSE),""),"")</f>
        <v/>
      </c>
      <c r="IB541" s="4" t="str">
        <f ca="1">IFERROR(IF($B541&lt;&gt;"",VLOOKUP(IB$421,TabelleK38BI,8,FALSE),""),"")</f>
        <v/>
      </c>
      <c r="IC541" s="4" t="str">
        <f ca="1">IFERROR(IF($B541&lt;&gt;"",VLOOKUP(IC$421,TabelleK38BI,8,FALSE),""),"")</f>
        <v/>
      </c>
      <c r="ID541" s="4" t="str">
        <f ca="1">IFERROR(IF($B541&lt;&gt;"",VLOOKUP(ID$421,TabelleK38BI,8,FALSE),""),"")</f>
        <v/>
      </c>
      <c r="IE541" s="4" t="str">
        <f ca="1">IFERROR(IF($B541&lt;&gt;"",VLOOKUP(IE$421,TabelleK38BI,8,FALSE),""),"")</f>
        <v/>
      </c>
      <c r="IF541" s="4" t="str">
        <f ca="1">IFERROR(IF($B541&lt;&gt;"",VLOOKUP(IF$421,TabelleK38BI,8,FALSE),""),"")</f>
        <v/>
      </c>
      <c r="IG541" s="4" t="str">
        <f ca="1">IFERROR(IF($B541&lt;&gt;"",VLOOKUP(IG$421,TabelleK38BI,8,FALSE),""),"")</f>
        <v/>
      </c>
      <c r="IH541" s="4" t="str">
        <f ca="1">IFERROR(IF($B541&lt;&gt;"",VLOOKUP(IH$421,TabelleK38BI,8,FALSE),""),"")</f>
        <v/>
      </c>
      <c r="II541" s="4" t="str">
        <f ca="1">IFERROR(IF($B541&lt;&gt;"",VLOOKUP(II$421,TabelleK38BI,8,FALSE),""),"")</f>
        <v/>
      </c>
      <c r="IJ541" s="4" t="str">
        <f ca="1">IFERROR(IF($B541&lt;&gt;"",VLOOKUP(IJ$421,TabelleK38BI,8,FALSE),""),"")</f>
        <v/>
      </c>
      <c r="IK541" s="4" t="str">
        <f ca="1">IFERROR(IF($B541&lt;&gt;"",VLOOKUP(IK$421,TabelleK38BI,8,FALSE),""),"")</f>
        <v/>
      </c>
      <c r="IL541" s="4" t="str">
        <f ca="1">IFERROR(IF($B541&lt;&gt;"",VLOOKUP(IL$421,TabelleK38BI,8,FALSE),""),"")</f>
        <v/>
      </c>
      <c r="IM541" s="4" t="str">
        <f ca="1">IFERROR(IF($B541&lt;&gt;"",VLOOKUP(IM$421,TabelleK38BI,8,FALSE),""),"")</f>
        <v/>
      </c>
      <c r="IN541" s="4" t="str">
        <f ca="1">IFERROR(IF($B541&lt;&gt;"",VLOOKUP(IN$421,TabelleK38BI,8,FALSE),""),"")</f>
        <v/>
      </c>
      <c r="IO541" s="4" t="str">
        <f ca="1">IFERROR(IF($B541&lt;&gt;"",VLOOKUP(IO$421,TabelleK38BI,8,FALSE),""),"")</f>
        <v/>
      </c>
      <c r="IP541" s="4" t="str">
        <f ca="1">IFERROR(IF($B541&lt;&gt;"",VLOOKUP(IP$421,TabelleK38BI,8,FALSE),""),"")</f>
        <v/>
      </c>
      <c r="IQ541" s="4" t="str">
        <f ca="1">IFERROR(IF($B541&lt;&gt;"",VLOOKUP(IQ$421,TabelleK38BI,8,FALSE),""),"")</f>
        <v/>
      </c>
      <c r="IR541" s="4" t="str">
        <f ca="1">IFERROR(IF($B541&lt;&gt;"",VLOOKUP(IR$421,TabelleK38BI,8,FALSE),""),"")</f>
        <v/>
      </c>
      <c r="IS541" s="4" t="str">
        <f ca="1">IFERROR(IF($B541&lt;&gt;"",VLOOKUP(IS$421,TabelleK38BI,8,FALSE),""),"")</f>
        <v/>
      </c>
      <c r="IT541" s="4" t="str">
        <f ca="1">IFERROR(IF($B541&lt;&gt;"",VLOOKUP(IT$421,TabelleK38BI,8,FALSE),""),"")</f>
        <v/>
      </c>
      <c r="IU541" s="4" t="str">
        <f ca="1">IFERROR(IF($B541&lt;&gt;"",VLOOKUP(IU$421,TabelleK38BI,8,FALSE),""),"")</f>
        <v/>
      </c>
      <c r="IV541" s="4" t="str">
        <f ca="1">IFERROR(IF($B541&lt;&gt;"",VLOOKUP(IV$421,TabelleK38BI,8,FALSE),""),"")</f>
        <v/>
      </c>
      <c r="IW541" s="4" t="str">
        <f ca="1">IFERROR(IF($B541&lt;&gt;"",VLOOKUP(IW$421,TabelleK38BI,8,FALSE),""),"")</f>
        <v/>
      </c>
      <c r="IX541" s="4" t="str">
        <f ca="1">IFERROR(IF($B541&lt;&gt;"",VLOOKUP(IX$421,TabelleK38BI,8,FALSE),""),"")</f>
        <v/>
      </c>
      <c r="IY541" s="4" t="str">
        <f ca="1">IFERROR(IF($B541&lt;&gt;"",VLOOKUP(IY$421,TabelleK38BI,8,FALSE),""),"")</f>
        <v/>
      </c>
      <c r="IZ541" s="4" t="str">
        <f ca="1">IFERROR(IF($B541&lt;&gt;"",VLOOKUP(IZ$421,TabelleK38BI,8,FALSE),""),"")</f>
        <v/>
      </c>
      <c r="JA541" s="4" t="str">
        <f ca="1">IFERROR(IF($B541&lt;&gt;"",VLOOKUP(JA$421,TabelleK38BI,8,FALSE),""),"")</f>
        <v/>
      </c>
      <c r="JB541" s="4" t="str">
        <f ca="1">IFERROR(IF($B541&lt;&gt;"",VLOOKUP(JB$421,TabelleK38BI,8,FALSE),""),"")</f>
        <v/>
      </c>
      <c r="JC541" s="4" t="str">
        <f ca="1">IFERROR(IF($B541&lt;&gt;"",VLOOKUP(JC$421,TabelleK38BI,8,FALSE),""),"")</f>
        <v/>
      </c>
      <c r="JD541" s="4" t="str">
        <f ca="1">IFERROR(IF($B541&lt;&gt;"",VLOOKUP(JD$421,TabelleK38BI,8,FALSE),""),"")</f>
        <v/>
      </c>
      <c r="JE541" s="4" t="str">
        <f ca="1">IFERROR(IF($B541&lt;&gt;"",VLOOKUP(JE$421,TabelleK38BI,8,FALSE),""),"")</f>
        <v/>
      </c>
      <c r="JF541" s="4" t="str">
        <f ca="1">IFERROR(IF($B541&lt;&gt;"",VLOOKUP(JF$421,TabelleK38BI,8,FALSE),""),"")</f>
        <v/>
      </c>
      <c r="JG541" s="4" t="str">
        <f ca="1">IFERROR(IF($B541&lt;&gt;"",VLOOKUP(JG$421,TabelleK38BI,8,FALSE),""),"")</f>
        <v/>
      </c>
      <c r="JH541" s="4" t="str">
        <f ca="1">IFERROR(IF($B541&lt;&gt;"",VLOOKUP(JH$421,TabelleK38BI,8,FALSE),""),"")</f>
        <v/>
      </c>
      <c r="JI541" s="4" t="str">
        <f ca="1">IFERROR(IF($B541&lt;&gt;"",VLOOKUP(JI$421,TabelleK38BI,8,FALSE),""),"")</f>
        <v/>
      </c>
      <c r="JJ541" s="4" t="str">
        <f ca="1">IFERROR(IF($B541&lt;&gt;"",VLOOKUP(JJ$421,TabelleK38BI,8,FALSE),""),"")</f>
        <v/>
      </c>
      <c r="JK541" s="4" t="str">
        <f ca="1">IFERROR(IF($B541&lt;&gt;"",VLOOKUP(JK$421,TabelleK38BI,8,FALSE),""),"")</f>
        <v/>
      </c>
      <c r="JL541" s="4" t="str">
        <f ca="1">IFERROR(IF($B541&lt;&gt;"",VLOOKUP(JL$421,TabelleK38BI,8,FALSE),""),"")</f>
        <v/>
      </c>
      <c r="JM541" s="4" t="str">
        <f ca="1">IFERROR(IF($B541&lt;&gt;"",VLOOKUP(JM$421,TabelleK38BI,8,FALSE),""),"")</f>
        <v/>
      </c>
      <c r="JN541" s="4" t="str">
        <f ca="1">IFERROR(IF($B541&lt;&gt;"",VLOOKUP(JN$421,TabelleK38BI,8,FALSE),""),"")</f>
        <v/>
      </c>
      <c r="JO541" s="4" t="str">
        <f ca="1">IFERROR(IF($B541&lt;&gt;"",VLOOKUP(JO$421,TabelleK38BI,8,FALSE),""),"")</f>
        <v/>
      </c>
      <c r="JP541" s="4" t="str">
        <f ca="1">IFERROR(IF($B541&lt;&gt;"",VLOOKUP(JP$421,TabelleK38BI,8,FALSE),""),"")</f>
        <v/>
      </c>
      <c r="JQ541" s="4" t="str">
        <f ca="1">IFERROR(IF($B541&lt;&gt;"",VLOOKUP(JQ$421,TabelleK38BI,8,FALSE),""),"")</f>
        <v/>
      </c>
      <c r="JR541" s="4" t="str">
        <f ca="1">IFERROR(IF($B541&lt;&gt;"",VLOOKUP(JR$421,TabelleK38BI,8,FALSE),""),"")</f>
        <v/>
      </c>
      <c r="JS541" s="4" t="str">
        <f ca="1">IFERROR(IF($B541&lt;&gt;"",VLOOKUP(JS$421,TabelleK38BI,8,FALSE),""),"")</f>
        <v/>
      </c>
      <c r="JT541" s="4" t="str">
        <f ca="1">IFERROR(IF($B541&lt;&gt;"",VLOOKUP(JT$421,TabelleK38BI,8,FALSE),""),"")</f>
        <v/>
      </c>
      <c r="JU541" s="4" t="str">
        <f ca="1">IFERROR(IF($B541&lt;&gt;"",VLOOKUP(JU$421,TabelleK38BI,8,FALSE),""),"")</f>
        <v/>
      </c>
      <c r="JV541" s="4" t="str">
        <f ca="1">IFERROR(IF($B541&lt;&gt;"",VLOOKUP(JV$421,TabelleK38BI,8,FALSE),""),"")</f>
        <v/>
      </c>
      <c r="JW541" s="4" t="str">
        <f ca="1">IFERROR(IF($B541&lt;&gt;"",VLOOKUP(JW$421,TabelleK38BI,8,FALSE),""),"")</f>
        <v/>
      </c>
      <c r="JX541" s="4" t="str">
        <f ca="1">IFERROR(IF($B541&lt;&gt;"",VLOOKUP(JX$421,TabelleK38BI,8,FALSE),""),"")</f>
        <v/>
      </c>
      <c r="JY541" s="4" t="str">
        <f ca="1">IFERROR(IF($B541&lt;&gt;"",VLOOKUP(JY$421,TabelleK38BI,8,FALSE),""),"")</f>
        <v/>
      </c>
      <c r="JZ541" s="4" t="str">
        <f ca="1">IFERROR(IF($B541&lt;&gt;"",VLOOKUP(JZ$421,TabelleK38BI,8,FALSE),""),"")</f>
        <v/>
      </c>
      <c r="KA541" s="4" t="str">
        <f ca="1">IFERROR(IF($B541&lt;&gt;"",VLOOKUP(KA$421,TabelleK38BI,8,FALSE),""),"")</f>
        <v/>
      </c>
      <c r="KB541" s="4" t="str">
        <f ca="1">IFERROR(IF($B541&lt;&gt;"",VLOOKUP(KB$421,TabelleK38BI,8,FALSE),""),"")</f>
        <v/>
      </c>
      <c r="KC541" s="4" t="str">
        <f ca="1">IFERROR(IF($B541&lt;&gt;"",VLOOKUP(KC$421,TabelleK38BI,8,FALSE),""),"")</f>
        <v/>
      </c>
      <c r="KD541" s="4" t="str">
        <f ca="1">IFERROR(IF($B541&lt;&gt;"",VLOOKUP(KD$421,TabelleK38BI,8,FALSE),""),"")</f>
        <v/>
      </c>
      <c r="KE541" s="4" t="str">
        <f ca="1">IFERROR(IF($B541&lt;&gt;"",VLOOKUP(KE$421,TabelleK38BI,8,FALSE),""),"")</f>
        <v/>
      </c>
      <c r="KF541" s="4" t="str">
        <f ca="1">IFERROR(IF($B541&lt;&gt;"",VLOOKUP(KF$421,TabelleK38BI,8,FALSE),""),"")</f>
        <v/>
      </c>
      <c r="KG541" s="4" t="str">
        <f ca="1">IFERROR(IF($B541&lt;&gt;"",VLOOKUP(KG$421,TabelleK38BI,8,FALSE),""),"")</f>
        <v/>
      </c>
      <c r="KH541" s="4" t="str">
        <f ca="1">IFERROR(IF($B541&lt;&gt;"",VLOOKUP(KH$421,TabelleK38BI,8,FALSE),""),"")</f>
        <v/>
      </c>
      <c r="KI541" s="4" t="str">
        <f ca="1">IFERROR(IF($B541&lt;&gt;"",VLOOKUP(KI$421,TabelleK38BI,8,FALSE),""),"")</f>
        <v/>
      </c>
      <c r="KJ541" s="4" t="str">
        <f ca="1">IFERROR(IF($B541&lt;&gt;"",VLOOKUP(KJ$421,TabelleK38BI,8,FALSE),""),"")</f>
        <v/>
      </c>
      <c r="KK541" s="4" t="str">
        <f ca="1">IFERROR(IF($B541&lt;&gt;"",VLOOKUP(KK$421,TabelleK38BI,8,FALSE),""),"")</f>
        <v/>
      </c>
      <c r="KL541" s="4" t="str">
        <f ca="1">IFERROR(IF($B541&lt;&gt;"",VLOOKUP(KL$421,TabelleK38BI,8,FALSE),""),"")</f>
        <v/>
      </c>
      <c r="KM541" s="4" t="str">
        <f ca="1">IFERROR(IF($B541&lt;&gt;"",VLOOKUP(KM$421,TabelleK38BI,8,FALSE),""),"")</f>
        <v/>
      </c>
      <c r="KN541" s="4" t="str">
        <f ca="1">IFERROR(IF($B541&lt;&gt;"",VLOOKUP(KN$421,TabelleK38BI,8,FALSE),""),"")</f>
        <v/>
      </c>
      <c r="KO541" s="4" t="str">
        <f ca="1">IFERROR(IF($B541&lt;&gt;"",VLOOKUP(KO$421,TabelleK38BI,8,FALSE),""),"")</f>
        <v/>
      </c>
      <c r="KP541" s="4" t="str">
        <f ca="1">IFERROR(IF($B541&lt;&gt;"",VLOOKUP(KP$421,TabelleK38BI,8,FALSE),""),"")</f>
        <v/>
      </c>
      <c r="KQ541" s="4" t="str">
        <f ca="1">IFERROR(IF($B541&lt;&gt;"",VLOOKUP(KQ$421,TabelleK38BI,8,FALSE),""),"")</f>
        <v/>
      </c>
      <c r="KR541" s="4" t="str">
        <f>IFERROR(VLOOKUP($KR$421,TabelleK38BI,8,FALSE),"")</f>
        <v/>
      </c>
      <c r="KS541" s="4" t="str">
        <f>IFERROR(VLOOKUP($KS$421,TabelleK38BI,8,FALSE),"")</f>
        <v/>
      </c>
    </row>
    <row r="542" spans="2:305" ht="12.75" hidden="1" customHeight="1" x14ac:dyDescent="0.2">
      <c r="B542" s="138" t="str">
        <f t="shared" ca="1" si="215"/>
        <v/>
      </c>
      <c r="C542" s="4" t="str">
        <f ca="1">IFERROR(IF($B542&lt;&gt;"",VLOOKUP(C$421,TabelleK39BI,8,FALSE),""),"")</f>
        <v/>
      </c>
      <c r="D542" s="4" t="str">
        <f ca="1">IFERROR(IF($B542&lt;&gt;"",VLOOKUP(D$421,TabelleK39BI,8,FALSE),""),"")</f>
        <v/>
      </c>
      <c r="E542" s="4" t="str">
        <f ca="1">IFERROR(IF($B542&lt;&gt;"",VLOOKUP(E$421,TabelleK39BI,8,FALSE),""),"")</f>
        <v/>
      </c>
      <c r="F542" s="4" t="str">
        <f ca="1">IFERROR(IF($B542&lt;&gt;"",VLOOKUP(F$421,TabelleK39BI,8,FALSE),""),"")</f>
        <v/>
      </c>
      <c r="G542" s="4" t="str">
        <f ca="1">IFERROR(IF($B542&lt;&gt;"",VLOOKUP(G$421,TabelleK39BI,8,FALSE),""),"")</f>
        <v/>
      </c>
      <c r="H542" s="4" t="str">
        <f ca="1">IFERROR(IF($B542&lt;&gt;"",VLOOKUP(H$421,TabelleK39BI,8,FALSE),""),"")</f>
        <v/>
      </c>
      <c r="I542" s="4" t="str">
        <f ca="1">IFERROR(IF($B542&lt;&gt;"",VLOOKUP(I$421,TabelleK39BI,8,FALSE),""),"")</f>
        <v/>
      </c>
      <c r="J542" s="4" t="str">
        <f ca="1">IFERROR(IF($B542&lt;&gt;"",VLOOKUP(J$421,TabelleK39BI,8,FALSE),""),"")</f>
        <v/>
      </c>
      <c r="K542" s="4" t="str">
        <f ca="1">IFERROR(IF($B542&lt;&gt;"",VLOOKUP(K$421,TabelleK39BI,8,FALSE),""),"")</f>
        <v/>
      </c>
      <c r="L542" s="4" t="str">
        <f ca="1">IFERROR(IF($B542&lt;&gt;"",VLOOKUP(L$421,TabelleK39BI,8,FALSE),""),"")</f>
        <v/>
      </c>
      <c r="M542" s="4" t="str">
        <f ca="1">IFERROR(IF($B542&lt;&gt;"",VLOOKUP(M$421,TabelleK39BI,8,FALSE),""),"")</f>
        <v/>
      </c>
      <c r="N542" s="4" t="str">
        <f ca="1">IFERROR(IF($B542&lt;&gt;"",VLOOKUP(N$421,TabelleK39BI,8,FALSE),""),"")</f>
        <v/>
      </c>
      <c r="O542" s="4" t="str">
        <f ca="1">IFERROR(IF($B542&lt;&gt;"",VLOOKUP(O$421,TabelleK39BI,8,FALSE),""),"")</f>
        <v/>
      </c>
      <c r="P542" s="4" t="str">
        <f ca="1">IFERROR(IF($B542&lt;&gt;"",VLOOKUP(P$421,TabelleK39BI,8,FALSE),""),"")</f>
        <v/>
      </c>
      <c r="Q542" s="4" t="str">
        <f ca="1">IFERROR(IF($B542&lt;&gt;"",VLOOKUP(Q$421,TabelleK39BI,8,FALSE),""),"")</f>
        <v/>
      </c>
      <c r="R542" s="4" t="str">
        <f ca="1">IFERROR(IF($B542&lt;&gt;"",VLOOKUP(R$421,TabelleK39BI,8,FALSE),""),"")</f>
        <v/>
      </c>
      <c r="S542" s="4" t="str">
        <f ca="1">IFERROR(IF($B542&lt;&gt;"",VLOOKUP(S$421,TabelleK39BI,8,FALSE),""),"")</f>
        <v/>
      </c>
      <c r="T542" s="4" t="str">
        <f ca="1">IFERROR(IF($B542&lt;&gt;"",VLOOKUP(T$421,TabelleK39BI,8,FALSE),""),"")</f>
        <v/>
      </c>
      <c r="U542" s="4" t="str">
        <f ca="1">IFERROR(IF($B542&lt;&gt;"",VLOOKUP(U$421,TabelleK39BI,8,FALSE),""),"")</f>
        <v/>
      </c>
      <c r="V542" s="4" t="str">
        <f ca="1">IFERROR(IF($B542&lt;&gt;"",VLOOKUP(V$421,TabelleK39BI,8,FALSE),""),"")</f>
        <v/>
      </c>
      <c r="W542" s="4" t="str">
        <f ca="1">IFERROR(IF($B542&lt;&gt;"",VLOOKUP(W$421,TabelleK39BI,8,FALSE),""),"")</f>
        <v/>
      </c>
      <c r="X542" s="4" t="str">
        <f ca="1">IFERROR(IF($B542&lt;&gt;"",VLOOKUP(X$421,TabelleK39BI,8,FALSE),""),"")</f>
        <v/>
      </c>
      <c r="Y542" s="4" t="str">
        <f ca="1">IFERROR(IF($B542&lt;&gt;"",VLOOKUP(Y$421,TabelleK39BI,8,FALSE),""),"")</f>
        <v/>
      </c>
      <c r="Z542" s="4" t="str">
        <f ca="1">IFERROR(IF($B542&lt;&gt;"",VLOOKUP(Z$421,TabelleK39BI,8,FALSE),""),"")</f>
        <v/>
      </c>
      <c r="AA542" s="4" t="str">
        <f ca="1">IFERROR(IF($B542&lt;&gt;"",VLOOKUP(AA$421,TabelleK39BI,8,FALSE),""),"")</f>
        <v/>
      </c>
      <c r="AB542" s="4" t="str">
        <f ca="1">IFERROR(IF($B542&lt;&gt;"",VLOOKUP(AB$421,TabelleK39BI,8,FALSE),""),"")</f>
        <v/>
      </c>
      <c r="AC542" s="4" t="str">
        <f ca="1">IFERROR(IF($B542&lt;&gt;"",VLOOKUP(AC$421,TabelleK39BI,8,FALSE),""),"")</f>
        <v/>
      </c>
      <c r="AD542" s="4" t="str">
        <f ca="1">IFERROR(IF($B542&lt;&gt;"",VLOOKUP(AD$421,TabelleK39BI,8,FALSE),""),"")</f>
        <v/>
      </c>
      <c r="AE542" s="4" t="str">
        <f ca="1">IFERROR(IF($B542&lt;&gt;"",VLOOKUP(AE$421,TabelleK39BI,8,FALSE),""),"")</f>
        <v/>
      </c>
      <c r="AF542" s="4" t="str">
        <f ca="1">IFERROR(IF($B542&lt;&gt;"",VLOOKUP(AF$421,TabelleK39BI,8,FALSE),""),"")</f>
        <v/>
      </c>
      <c r="AG542" s="4" t="str">
        <f ca="1">IFERROR(IF($B542&lt;&gt;"",VLOOKUP(AG$421,TabelleK39BI,8,FALSE),""),"")</f>
        <v/>
      </c>
      <c r="AH542" s="4" t="str">
        <f ca="1">IFERROR(IF($B542&lt;&gt;"",VLOOKUP(AH$421,TabelleK39BI,8,FALSE),""),"")</f>
        <v/>
      </c>
      <c r="AI542" s="4" t="str">
        <f ca="1">IFERROR(IF($B542&lt;&gt;"",VLOOKUP(AI$421,TabelleK39BI,8,FALSE),""),"")</f>
        <v/>
      </c>
      <c r="AJ542" s="4" t="str">
        <f ca="1">IFERROR(IF($B542&lt;&gt;"",VLOOKUP(AJ$421,TabelleK39BI,8,FALSE),""),"")</f>
        <v/>
      </c>
      <c r="AK542" s="4" t="str">
        <f ca="1">IFERROR(IF($B542&lt;&gt;"",VLOOKUP(AK$421,TabelleK39BI,8,FALSE),""),"")</f>
        <v/>
      </c>
      <c r="AL542" s="4" t="str">
        <f ca="1">IFERROR(IF($B542&lt;&gt;"",VLOOKUP(AL$421,TabelleK39BI,8,FALSE),""),"")</f>
        <v/>
      </c>
      <c r="AM542" s="4" t="str">
        <f ca="1">IFERROR(IF($B542&lt;&gt;"",VLOOKUP(AM$421,TabelleK39BI,8,FALSE),""),"")</f>
        <v/>
      </c>
      <c r="AN542" s="4" t="str">
        <f ca="1">IFERROR(IF($B542&lt;&gt;"",VLOOKUP(AN$421,TabelleK39BI,8,FALSE),""),"")</f>
        <v/>
      </c>
      <c r="AO542" s="4" t="str">
        <f ca="1">IFERROR(IF($B542&lt;&gt;"",VLOOKUP(AO$421,TabelleK39BI,8,FALSE),""),"")</f>
        <v/>
      </c>
      <c r="AP542" s="4" t="str">
        <f ca="1">IFERROR(IF($B542&lt;&gt;"",VLOOKUP(AP$421,TabelleK39BI,8,FALSE),""),"")</f>
        <v/>
      </c>
      <c r="AQ542" s="4" t="str">
        <f ca="1">IFERROR(IF($B542&lt;&gt;"",VLOOKUP(AQ$421,TabelleK39BI,8,FALSE),""),"")</f>
        <v/>
      </c>
      <c r="AR542" s="4" t="str">
        <f ca="1">IFERROR(IF($B542&lt;&gt;"",VLOOKUP(AR$421,TabelleK39BI,8,FALSE),""),"")</f>
        <v/>
      </c>
      <c r="AS542" s="4" t="str">
        <f ca="1">IFERROR(IF($B542&lt;&gt;"",VLOOKUP(AS$421,TabelleK39BI,8,FALSE),""),"")</f>
        <v/>
      </c>
      <c r="AT542" s="4" t="str">
        <f ca="1">IFERROR(IF($B542&lt;&gt;"",VLOOKUP(AT$421,TabelleK39BI,8,FALSE),""),"")</f>
        <v/>
      </c>
      <c r="AU542" s="4" t="str">
        <f ca="1">IFERROR(IF($B542&lt;&gt;"",VLOOKUP(AU$421,TabelleK39BI,8,FALSE),""),"")</f>
        <v/>
      </c>
      <c r="AV542" s="4" t="str">
        <f ca="1">IFERROR(IF($B542&lt;&gt;"",VLOOKUP(AV$421,TabelleK39BI,8,FALSE),""),"")</f>
        <v/>
      </c>
      <c r="AW542" s="4" t="str">
        <f ca="1">IFERROR(IF($B542&lt;&gt;"",VLOOKUP(AW$421,TabelleK39BI,8,FALSE),""),"")</f>
        <v/>
      </c>
      <c r="AX542" s="4" t="str">
        <f ca="1">IFERROR(IF($B542&lt;&gt;"",VLOOKUP(AX$421,TabelleK39BI,8,FALSE),""),"")</f>
        <v/>
      </c>
      <c r="AY542" s="4" t="str">
        <f ca="1">IFERROR(IF($B542&lt;&gt;"",VLOOKUP(AY$421,TabelleK39BI,8,FALSE),""),"")</f>
        <v/>
      </c>
      <c r="AZ542" s="4" t="str">
        <f ca="1">IFERROR(IF($B542&lt;&gt;"",VLOOKUP(AZ$421,TabelleK39BI,8,FALSE),""),"")</f>
        <v/>
      </c>
      <c r="BA542" s="4" t="str">
        <f ca="1">IFERROR(IF($B542&lt;&gt;"",VLOOKUP(BA$421,TabelleK39BI,8,FALSE),""),"")</f>
        <v/>
      </c>
      <c r="BB542" s="4" t="str">
        <f ca="1">IFERROR(IF($B542&lt;&gt;"",VLOOKUP(BB$421,TabelleK39BI,8,FALSE),""),"")</f>
        <v/>
      </c>
      <c r="BC542" s="4" t="str">
        <f ca="1">IFERROR(IF($B542&lt;&gt;"",VLOOKUP(BC$421,TabelleK39BI,8,FALSE),""),"")</f>
        <v/>
      </c>
      <c r="BD542" s="4" t="str">
        <f ca="1">IFERROR(IF($B542&lt;&gt;"",VLOOKUP(BD$421,TabelleK39BI,8,FALSE),""),"")</f>
        <v/>
      </c>
      <c r="BE542" s="4" t="str">
        <f ca="1">IFERROR(IF($B542&lt;&gt;"",VLOOKUP(BE$421,TabelleK39BI,8,FALSE),""),"")</f>
        <v/>
      </c>
      <c r="BF542" s="4" t="str">
        <f ca="1">IFERROR(IF($B542&lt;&gt;"",VLOOKUP(BF$421,TabelleK39BI,8,FALSE),""),"")</f>
        <v/>
      </c>
      <c r="BG542" s="4" t="str">
        <f ca="1">IFERROR(IF($B542&lt;&gt;"",VLOOKUP(BG$421,TabelleK39BI,8,FALSE),""),"")</f>
        <v/>
      </c>
      <c r="BH542" s="4" t="str">
        <f ca="1">IFERROR(IF($B542&lt;&gt;"",VLOOKUP(BH$421,TabelleK39BI,8,FALSE),""),"")</f>
        <v/>
      </c>
      <c r="BI542" s="4" t="str">
        <f ca="1">IFERROR(IF($B542&lt;&gt;"",VLOOKUP(BI$421,TabelleK39BI,8,FALSE),""),"")</f>
        <v/>
      </c>
      <c r="BJ542" s="4" t="str">
        <f ca="1">IFERROR(IF($B542&lt;&gt;"",VLOOKUP(BJ$421,TabelleK39BI,8,FALSE),""),"")</f>
        <v/>
      </c>
      <c r="BK542" s="4" t="str">
        <f ca="1">IFERROR(IF($B542&lt;&gt;"",VLOOKUP(BK$421,TabelleK39BI,8,FALSE),""),"")</f>
        <v/>
      </c>
      <c r="BL542" s="4" t="str">
        <f ca="1">IFERROR(IF($B542&lt;&gt;"",VLOOKUP(BL$421,TabelleK39BI,8,FALSE),""),"")</f>
        <v/>
      </c>
      <c r="BM542" s="4" t="str">
        <f ca="1">IFERROR(IF($B542&lt;&gt;"",VLOOKUP(BM$421,TabelleK39BI,8,FALSE),""),"")</f>
        <v/>
      </c>
      <c r="BN542" s="4" t="str">
        <f ca="1">IFERROR(IF($B542&lt;&gt;"",VLOOKUP(BN$421,TabelleK39BI,8,FALSE),""),"")</f>
        <v/>
      </c>
      <c r="BO542" s="4" t="str">
        <f ca="1">IFERROR(IF($B542&lt;&gt;"",VLOOKUP(BO$421,TabelleK39BI,8,FALSE),""),"")</f>
        <v/>
      </c>
      <c r="BP542" s="4" t="str">
        <f ca="1">IFERROR(IF($B542&lt;&gt;"",VLOOKUP(BP$421,TabelleK39BI,8,FALSE),""),"")</f>
        <v/>
      </c>
      <c r="BQ542" s="4" t="str">
        <f ca="1">IFERROR(IF($B542&lt;&gt;"",VLOOKUP(BQ$421,TabelleK39BI,8,FALSE),""),"")</f>
        <v/>
      </c>
      <c r="BR542" s="4" t="str">
        <f ca="1">IFERROR(IF($B542&lt;&gt;"",VLOOKUP(BR$421,TabelleK39BI,8,FALSE),""),"")</f>
        <v/>
      </c>
      <c r="BS542" s="4" t="str">
        <f ca="1">IFERROR(IF($B542&lt;&gt;"",VLOOKUP(BS$421,TabelleK39BI,8,FALSE),""),"")</f>
        <v/>
      </c>
      <c r="BT542" s="4" t="str">
        <f ca="1">IFERROR(IF($B542&lt;&gt;"",VLOOKUP(BT$421,TabelleK39BI,8,FALSE),""),"")</f>
        <v/>
      </c>
      <c r="BU542" s="4" t="str">
        <f ca="1">IFERROR(IF($B542&lt;&gt;"",VLOOKUP(BU$421,TabelleK39BI,8,FALSE),""),"")</f>
        <v/>
      </c>
      <c r="BV542" s="4" t="str">
        <f ca="1">IFERROR(IF($B542&lt;&gt;"",VLOOKUP(BV$421,TabelleK39BI,8,FALSE),""),"")</f>
        <v/>
      </c>
      <c r="BW542" s="4" t="str">
        <f ca="1">IFERROR(IF($B542&lt;&gt;"",VLOOKUP(BW$421,TabelleK39BI,8,FALSE),""),"")</f>
        <v/>
      </c>
      <c r="BX542" s="4" t="str">
        <f ca="1">IFERROR(IF($B542&lt;&gt;"",VLOOKUP(BX$421,TabelleK39BI,8,FALSE),""),"")</f>
        <v/>
      </c>
      <c r="BY542" s="4" t="str">
        <f ca="1">IFERROR(IF($B542&lt;&gt;"",VLOOKUP(BY$421,TabelleK39BI,8,FALSE),""),"")</f>
        <v/>
      </c>
      <c r="BZ542" s="4" t="str">
        <f ca="1">IFERROR(IF($B542&lt;&gt;"",VLOOKUP(BZ$421,TabelleK39BI,8,FALSE),""),"")</f>
        <v/>
      </c>
      <c r="CA542" s="4" t="str">
        <f ca="1">IFERROR(IF($B542&lt;&gt;"",VLOOKUP(CA$421,TabelleK39BI,8,FALSE),""),"")</f>
        <v/>
      </c>
      <c r="CB542" s="4" t="str">
        <f ca="1">IFERROR(IF($B542&lt;&gt;"",VLOOKUP(CB$421,TabelleK39BI,8,FALSE),""),"")</f>
        <v/>
      </c>
      <c r="CC542" s="4" t="str">
        <f ca="1">IFERROR(IF($B542&lt;&gt;"",VLOOKUP(CC$421,TabelleK39BI,8,FALSE),""),"")</f>
        <v/>
      </c>
      <c r="CD542" s="4" t="str">
        <f ca="1">IFERROR(IF($B542&lt;&gt;"",VLOOKUP(CD$421,TabelleK39BI,8,FALSE),""),"")</f>
        <v/>
      </c>
      <c r="CE542" s="4" t="str">
        <f ca="1">IFERROR(IF($B542&lt;&gt;"",VLOOKUP(CE$421,TabelleK39BI,8,FALSE),""),"")</f>
        <v/>
      </c>
      <c r="CF542" s="4" t="str">
        <f ca="1">IFERROR(IF($B542&lt;&gt;"",VLOOKUP(CF$421,TabelleK39BI,8,FALSE),""),"")</f>
        <v/>
      </c>
      <c r="CG542" s="4" t="str">
        <f ca="1">IFERROR(IF($B542&lt;&gt;"",VLOOKUP(CG$421,TabelleK39BI,8,FALSE),""),"")</f>
        <v/>
      </c>
      <c r="CH542" s="4" t="str">
        <f ca="1">IFERROR(IF($B542&lt;&gt;"",VLOOKUP(CH$421,TabelleK39BI,8,FALSE),""),"")</f>
        <v/>
      </c>
      <c r="CI542" s="4" t="str">
        <f ca="1">IFERROR(IF($B542&lt;&gt;"",VLOOKUP(CI$421,TabelleK39BI,8,FALSE),""),"")</f>
        <v/>
      </c>
      <c r="CJ542" s="4" t="str">
        <f ca="1">IFERROR(IF($B542&lt;&gt;"",VLOOKUP(CJ$421,TabelleK39BI,8,FALSE),""),"")</f>
        <v/>
      </c>
      <c r="CK542" s="4" t="str">
        <f ca="1">IFERROR(IF($B542&lt;&gt;"",VLOOKUP(CK$421,TabelleK39BI,8,FALSE),""),"")</f>
        <v/>
      </c>
      <c r="CL542" s="4" t="str">
        <f ca="1">IFERROR(IF($B542&lt;&gt;"",VLOOKUP(CL$421,TabelleK39BI,8,FALSE),""),"")</f>
        <v/>
      </c>
      <c r="CM542" s="4" t="str">
        <f ca="1">IFERROR(IF($B542&lt;&gt;"",VLOOKUP(CM$421,TabelleK39BI,8,FALSE),""),"")</f>
        <v/>
      </c>
      <c r="CN542" s="4" t="str">
        <f ca="1">IFERROR(IF($B542&lt;&gt;"",VLOOKUP(CN$421,TabelleK39BI,8,FALSE),""),"")</f>
        <v/>
      </c>
      <c r="CO542" s="4" t="str">
        <f ca="1">IFERROR(IF($B542&lt;&gt;"",VLOOKUP(CO$421,TabelleK39BI,8,FALSE),""),"")</f>
        <v/>
      </c>
      <c r="CP542" s="4" t="str">
        <f ca="1">IFERROR(IF($B542&lt;&gt;"",VLOOKUP(CP$421,TabelleK39BI,8,FALSE),""),"")</f>
        <v/>
      </c>
      <c r="CQ542" s="4" t="str">
        <f ca="1">IFERROR(IF($B542&lt;&gt;"",VLOOKUP(CQ$421,TabelleK39BI,8,FALSE),""),"")</f>
        <v/>
      </c>
      <c r="CR542" s="4" t="str">
        <f ca="1">IFERROR(IF($B542&lt;&gt;"",VLOOKUP(CR$421,TabelleK39BI,8,FALSE),""),"")</f>
        <v/>
      </c>
      <c r="CS542" s="4" t="str">
        <f ca="1">IFERROR(IF($B542&lt;&gt;"",VLOOKUP(CS$421,TabelleK39BI,8,FALSE),""),"")</f>
        <v/>
      </c>
      <c r="CT542" s="4" t="str">
        <f ca="1">IFERROR(IF($B542&lt;&gt;"",VLOOKUP(CT$421,TabelleK39BI,8,FALSE),""),"")</f>
        <v/>
      </c>
      <c r="CU542" s="4" t="str">
        <f ca="1">IFERROR(IF($B542&lt;&gt;"",VLOOKUP(CU$421,TabelleK39BI,8,FALSE),""),"")</f>
        <v/>
      </c>
      <c r="CV542" s="4" t="str">
        <f ca="1">IFERROR(IF($B542&lt;&gt;"",VLOOKUP(CV$421,TabelleK39BI,8,FALSE),""),"")</f>
        <v/>
      </c>
      <c r="CW542" s="4" t="str">
        <f ca="1">IFERROR(IF($B542&lt;&gt;"",VLOOKUP(CW$421,TabelleK39BI,8,FALSE),""),"")</f>
        <v/>
      </c>
      <c r="CX542" s="4" t="str">
        <f ca="1">IFERROR(IF($B542&lt;&gt;"",VLOOKUP(CX$421,TabelleK39BI,8,FALSE),""),"")</f>
        <v/>
      </c>
      <c r="CY542" s="4" t="str">
        <f ca="1">IFERROR(IF($B542&lt;&gt;"",VLOOKUP(CY$421,TabelleK39BI,8,FALSE),""),"")</f>
        <v/>
      </c>
      <c r="CZ542" s="4" t="str">
        <f ca="1">IFERROR(IF($B542&lt;&gt;"",VLOOKUP(CZ$421,TabelleK39BI,8,FALSE),""),"")</f>
        <v/>
      </c>
      <c r="DA542" s="4" t="str">
        <f ca="1">IFERROR(IF($B542&lt;&gt;"",VLOOKUP(DA$421,TabelleK39BI,8,FALSE),""),"")</f>
        <v/>
      </c>
      <c r="DB542" s="4" t="str">
        <f ca="1">IFERROR(IF($B542&lt;&gt;"",VLOOKUP(DB$421,TabelleK39BI,8,FALSE),""),"")</f>
        <v/>
      </c>
      <c r="DC542" s="4" t="str">
        <f ca="1">IFERROR(IF($B542&lt;&gt;"",VLOOKUP(DC$421,TabelleK39BI,8,FALSE),""),"")</f>
        <v/>
      </c>
      <c r="DD542" s="4" t="str">
        <f ca="1">IFERROR(IF($B542&lt;&gt;"",VLOOKUP(DD$421,TabelleK39BI,8,FALSE),""),"")</f>
        <v/>
      </c>
      <c r="DE542" s="4" t="str">
        <f ca="1">IFERROR(IF($B542&lt;&gt;"",VLOOKUP(DE$421,TabelleK39BI,8,FALSE),""),"")</f>
        <v/>
      </c>
      <c r="DF542" s="4" t="str">
        <f ca="1">IFERROR(IF($B542&lt;&gt;"",VLOOKUP(DF$421,TabelleK39BI,8,FALSE),""),"")</f>
        <v/>
      </c>
      <c r="DG542" s="4" t="str">
        <f ca="1">IFERROR(IF($B542&lt;&gt;"",VLOOKUP(DG$421,TabelleK39BI,8,FALSE),""),"")</f>
        <v/>
      </c>
      <c r="DH542" s="4" t="str">
        <f ca="1">IFERROR(IF($B542&lt;&gt;"",VLOOKUP(DH$421,TabelleK39BI,8,FALSE),""),"")</f>
        <v/>
      </c>
      <c r="DI542" s="4" t="str">
        <f ca="1">IFERROR(IF($B542&lt;&gt;"",VLOOKUP(DI$421,TabelleK39BI,8,FALSE),""),"")</f>
        <v/>
      </c>
      <c r="DJ542" s="4" t="str">
        <f ca="1">IFERROR(IF($B542&lt;&gt;"",VLOOKUP(DJ$421,TabelleK39BI,8,FALSE),""),"")</f>
        <v/>
      </c>
      <c r="DK542" s="4" t="str">
        <f ca="1">IFERROR(IF($B542&lt;&gt;"",VLOOKUP(DK$421,TabelleK39BI,8,FALSE),""),"")</f>
        <v/>
      </c>
      <c r="DL542" s="4" t="str">
        <f ca="1">IFERROR(IF($B542&lt;&gt;"",VLOOKUP(DL$421,TabelleK39BI,8,FALSE),""),"")</f>
        <v/>
      </c>
      <c r="DM542" s="4" t="str">
        <f ca="1">IFERROR(IF($B542&lt;&gt;"",VLOOKUP(DM$421,TabelleK39BI,8,FALSE),""),"")</f>
        <v/>
      </c>
      <c r="DN542" s="4" t="str">
        <f ca="1">IFERROR(IF($B542&lt;&gt;"",VLOOKUP(DN$421,TabelleK39BI,8,FALSE),""),"")</f>
        <v/>
      </c>
      <c r="DO542" s="4" t="str">
        <f ca="1">IFERROR(IF($B542&lt;&gt;"",VLOOKUP(DO$421,TabelleK39BI,8,FALSE),""),"")</f>
        <v/>
      </c>
      <c r="DP542" s="4" t="str">
        <f ca="1">IFERROR(IF($B542&lt;&gt;"",VLOOKUP(DP$421,TabelleK39BI,8,FALSE),""),"")</f>
        <v/>
      </c>
      <c r="DQ542" s="4" t="str">
        <f ca="1">IFERROR(IF($B542&lt;&gt;"",VLOOKUP(DQ$421,TabelleK39BI,8,FALSE),""),"")</f>
        <v/>
      </c>
      <c r="DR542" s="4" t="str">
        <f ca="1">IFERROR(IF($B542&lt;&gt;"",VLOOKUP(DR$421,TabelleK39BI,8,FALSE),""),"")</f>
        <v/>
      </c>
      <c r="DS542" s="4" t="str">
        <f ca="1">IFERROR(IF($B542&lt;&gt;"",VLOOKUP(DS$421,TabelleK39BI,8,FALSE),""),"")</f>
        <v/>
      </c>
      <c r="DT542" s="4" t="str">
        <f ca="1">IFERROR(IF($B542&lt;&gt;"",VLOOKUP(DT$421,TabelleK39BI,8,FALSE),""),"")</f>
        <v/>
      </c>
      <c r="DU542" s="4" t="str">
        <f ca="1">IFERROR(IF($B542&lt;&gt;"",VLOOKUP(DU$421,TabelleK39BI,8,FALSE),""),"")</f>
        <v/>
      </c>
      <c r="DV542" s="4" t="str">
        <f ca="1">IFERROR(IF($B542&lt;&gt;"",VLOOKUP(DV$421,TabelleK39BI,8,FALSE),""),"")</f>
        <v/>
      </c>
      <c r="DW542" s="4" t="str">
        <f ca="1">IFERROR(IF($B542&lt;&gt;"",VLOOKUP(DW$421,TabelleK39BI,8,FALSE),""),"")</f>
        <v/>
      </c>
      <c r="DX542" s="4" t="str">
        <f ca="1">IFERROR(IF($B542&lt;&gt;"",VLOOKUP(DX$421,TabelleK39BI,8,FALSE),""),"")</f>
        <v/>
      </c>
      <c r="DY542" s="4" t="str">
        <f ca="1">IFERROR(IF($B542&lt;&gt;"",VLOOKUP(DY$421,TabelleK39BI,8,FALSE),""),"")</f>
        <v/>
      </c>
      <c r="DZ542" s="4" t="str">
        <f ca="1">IFERROR(IF($B542&lt;&gt;"",VLOOKUP(DZ$421,TabelleK39BI,8,FALSE),""),"")</f>
        <v/>
      </c>
      <c r="EA542" s="4" t="str">
        <f ca="1">IFERROR(IF($B542&lt;&gt;"",VLOOKUP(EA$421,TabelleK39BI,8,FALSE),""),"")</f>
        <v/>
      </c>
      <c r="EB542" s="4" t="str">
        <f ca="1">IFERROR(IF($B542&lt;&gt;"",VLOOKUP(EB$421,TabelleK39BI,8,FALSE),""),"")</f>
        <v/>
      </c>
      <c r="EC542" s="4" t="str">
        <f ca="1">IFERROR(IF($B542&lt;&gt;"",VLOOKUP(EC$421,TabelleK39BI,8,FALSE),""),"")</f>
        <v/>
      </c>
      <c r="ED542" s="4" t="str">
        <f ca="1">IFERROR(IF($B542&lt;&gt;"",VLOOKUP(ED$421,TabelleK39BI,8,FALSE),""),"")</f>
        <v/>
      </c>
      <c r="EE542" s="4" t="str">
        <f ca="1">IFERROR(IF($B542&lt;&gt;"",VLOOKUP(EE$421,TabelleK39BI,8,FALSE),""),"")</f>
        <v/>
      </c>
      <c r="EF542" s="4" t="str">
        <f ca="1">IFERROR(IF($B542&lt;&gt;"",VLOOKUP(EF$421,TabelleK39BI,8,FALSE),""),"")</f>
        <v/>
      </c>
      <c r="EG542" s="4" t="str">
        <f ca="1">IFERROR(IF($B542&lt;&gt;"",VLOOKUP(EG$421,TabelleK39BI,8,FALSE),""),"")</f>
        <v/>
      </c>
      <c r="EH542" s="4" t="str">
        <f ca="1">IFERROR(IF($B542&lt;&gt;"",VLOOKUP(EH$421,TabelleK39BI,8,FALSE),""),"")</f>
        <v/>
      </c>
      <c r="EI542" s="4" t="str">
        <f ca="1">IFERROR(IF($B542&lt;&gt;"",VLOOKUP(EI$421,TabelleK39BI,8,FALSE),""),"")</f>
        <v/>
      </c>
      <c r="EJ542" s="4" t="str">
        <f ca="1">IFERROR(IF($B542&lt;&gt;"",VLOOKUP(EJ$421,TabelleK39BI,8,FALSE),""),"")</f>
        <v/>
      </c>
      <c r="EK542" s="4" t="str">
        <f ca="1">IFERROR(IF($B542&lt;&gt;"",VLOOKUP(EK$421,TabelleK39BI,8,FALSE),""),"")</f>
        <v/>
      </c>
      <c r="EL542" s="4" t="str">
        <f ca="1">IFERROR(IF($B542&lt;&gt;"",VLOOKUP(EL$421,TabelleK39BI,8,FALSE),""),"")</f>
        <v/>
      </c>
      <c r="EM542" s="4" t="str">
        <f ca="1">IFERROR(IF($B542&lt;&gt;"",VLOOKUP(EM$421,TabelleK39BI,8,FALSE),""),"")</f>
        <v/>
      </c>
      <c r="EN542" s="4" t="str">
        <f ca="1">IFERROR(IF($B542&lt;&gt;"",VLOOKUP(EN$421,TabelleK39BI,8,FALSE),""),"")</f>
        <v/>
      </c>
      <c r="EO542" s="4" t="str">
        <f ca="1">IFERROR(IF($B542&lt;&gt;"",VLOOKUP(EO$421,TabelleK39BI,8,FALSE),""),"")</f>
        <v/>
      </c>
      <c r="EP542" s="4" t="str">
        <f ca="1">IFERROR(IF($B542&lt;&gt;"",VLOOKUP(EP$421,TabelleK39BI,8,FALSE),""),"")</f>
        <v/>
      </c>
      <c r="EQ542" s="4" t="str">
        <f ca="1">IFERROR(IF($B542&lt;&gt;"",VLOOKUP(EQ$421,TabelleK39BI,8,FALSE),""),"")</f>
        <v/>
      </c>
      <c r="ER542" s="4" t="str">
        <f ca="1">IFERROR(IF($B542&lt;&gt;"",VLOOKUP(ER$421,TabelleK39BI,8,FALSE),""),"")</f>
        <v/>
      </c>
      <c r="ES542" s="4" t="str">
        <f ca="1">IFERROR(IF($B542&lt;&gt;"",VLOOKUP(ES$421,TabelleK39BI,8,FALSE),""),"")</f>
        <v/>
      </c>
      <c r="ET542" s="4" t="str">
        <f ca="1">IFERROR(IF($B542&lt;&gt;"",VLOOKUP(ET$421,TabelleK39BI,8,FALSE),""),"")</f>
        <v/>
      </c>
      <c r="EU542" s="4" t="str">
        <f ca="1">IFERROR(IF($B542&lt;&gt;"",VLOOKUP(EU$421,TabelleK39BI,8,FALSE),""),"")</f>
        <v/>
      </c>
      <c r="EV542" s="4" t="str">
        <f ca="1">IFERROR(IF($B542&lt;&gt;"",VLOOKUP(EV$421,TabelleK39BI,8,FALSE),""),"")</f>
        <v/>
      </c>
      <c r="EW542" s="4" t="str">
        <f ca="1">IFERROR(IF($B542&lt;&gt;"",VLOOKUP(EW$421,TabelleK39BI,8,FALSE),""),"")</f>
        <v/>
      </c>
      <c r="EX542" s="4" t="str">
        <f ca="1">IFERROR(IF($B542&lt;&gt;"",VLOOKUP(EX$421,TabelleK39BI,8,FALSE),""),"")</f>
        <v/>
      </c>
      <c r="EY542" s="4" t="str">
        <f ca="1">IFERROR(IF($B542&lt;&gt;"",VLOOKUP(EY$421,TabelleK39BI,8,FALSE),""),"")</f>
        <v/>
      </c>
      <c r="EZ542" s="4" t="str">
        <f ca="1">IFERROR(IF($B542&lt;&gt;"",VLOOKUP(EZ$421,TabelleK39BI,8,FALSE),""),"")</f>
        <v/>
      </c>
      <c r="FA542" s="4" t="str">
        <f ca="1">IFERROR(IF($B542&lt;&gt;"",VLOOKUP(FA$421,TabelleK39BI,8,FALSE),""),"")</f>
        <v/>
      </c>
      <c r="FB542" s="4" t="str">
        <f ca="1">IFERROR(IF($B542&lt;&gt;"",VLOOKUP(FB$421,TabelleK39BI,8,FALSE),""),"")</f>
        <v/>
      </c>
      <c r="FC542" s="4" t="str">
        <f ca="1">IFERROR(IF($B542&lt;&gt;"",VLOOKUP(FC$421,TabelleK39BI,8,FALSE),""),"")</f>
        <v/>
      </c>
      <c r="FD542" s="4" t="str">
        <f ca="1">IFERROR(IF($B542&lt;&gt;"",VLOOKUP(FD$421,TabelleK39BI,8,FALSE),""),"")</f>
        <v/>
      </c>
      <c r="FE542" s="4" t="str">
        <f ca="1">IFERROR(IF($B542&lt;&gt;"",VLOOKUP(FE$421,TabelleK39BI,8,FALSE),""),"")</f>
        <v/>
      </c>
      <c r="FF542" s="4" t="str">
        <f ca="1">IFERROR(IF($B542&lt;&gt;"",VLOOKUP(FF$421,TabelleK39BI,8,FALSE),""),"")</f>
        <v/>
      </c>
      <c r="FG542" s="4" t="str">
        <f ca="1">IFERROR(IF($B542&lt;&gt;"",VLOOKUP(FG$421,TabelleK39BI,8,FALSE),""),"")</f>
        <v/>
      </c>
      <c r="FH542" s="4" t="str">
        <f ca="1">IFERROR(IF($B542&lt;&gt;"",VLOOKUP(FH$421,TabelleK39BI,8,FALSE),""),"")</f>
        <v/>
      </c>
      <c r="FI542" s="4" t="str">
        <f ca="1">IFERROR(IF($B542&lt;&gt;"",VLOOKUP(FI$421,TabelleK39BI,8,FALSE),""),"")</f>
        <v/>
      </c>
      <c r="FJ542" s="4" t="str">
        <f ca="1">IFERROR(IF($B542&lt;&gt;"",VLOOKUP(FJ$421,TabelleK39BI,8,FALSE),""),"")</f>
        <v/>
      </c>
      <c r="FK542" s="4" t="str">
        <f ca="1">IFERROR(IF($B542&lt;&gt;"",VLOOKUP(FK$421,TabelleK39BI,8,FALSE),""),"")</f>
        <v/>
      </c>
      <c r="FL542" s="4" t="str">
        <f ca="1">IFERROR(IF($B542&lt;&gt;"",VLOOKUP(FL$421,TabelleK39BI,8,FALSE),""),"")</f>
        <v/>
      </c>
      <c r="FM542" s="4" t="str">
        <f ca="1">IFERROR(IF($B542&lt;&gt;"",VLOOKUP(FM$421,TabelleK39BI,8,FALSE),""),"")</f>
        <v/>
      </c>
      <c r="FN542" s="4" t="str">
        <f ca="1">IFERROR(IF($B542&lt;&gt;"",VLOOKUP(FN$421,TabelleK39BI,8,FALSE),""),"")</f>
        <v/>
      </c>
      <c r="FO542" s="4" t="str">
        <f ca="1">IFERROR(IF($B542&lt;&gt;"",VLOOKUP(FO$421,TabelleK39BI,8,FALSE),""),"")</f>
        <v/>
      </c>
      <c r="FP542" s="4" t="str">
        <f ca="1">IFERROR(IF($B542&lt;&gt;"",VLOOKUP(FP$421,TabelleK39BI,8,FALSE),""),"")</f>
        <v/>
      </c>
      <c r="FQ542" s="4" t="str">
        <f ca="1">IFERROR(IF($B542&lt;&gt;"",VLOOKUP(FQ$421,TabelleK39BI,8,FALSE),""),"")</f>
        <v/>
      </c>
      <c r="FR542" s="4" t="str">
        <f ca="1">IFERROR(IF($B542&lt;&gt;"",VLOOKUP(FR$421,TabelleK39BI,8,FALSE),""),"")</f>
        <v/>
      </c>
      <c r="FS542" s="4" t="str">
        <f ca="1">IFERROR(IF($B542&lt;&gt;"",VLOOKUP(FS$421,TabelleK39BI,8,FALSE),""),"")</f>
        <v/>
      </c>
      <c r="FT542" s="4" t="str">
        <f ca="1">IFERROR(IF($B542&lt;&gt;"",VLOOKUP(FT$421,TabelleK39BI,8,FALSE),""),"")</f>
        <v/>
      </c>
      <c r="FU542" s="4" t="str">
        <f ca="1">IFERROR(IF($B542&lt;&gt;"",VLOOKUP(FU$421,TabelleK39BI,8,FALSE),""),"")</f>
        <v/>
      </c>
      <c r="FV542" s="4" t="str">
        <f ca="1">IFERROR(IF($B542&lt;&gt;"",VLOOKUP(FV$421,TabelleK39BI,8,FALSE),""),"")</f>
        <v/>
      </c>
      <c r="FW542" s="4" t="str">
        <f ca="1">IFERROR(IF($B542&lt;&gt;"",VLOOKUP(FW$421,TabelleK39BI,8,FALSE),""),"")</f>
        <v/>
      </c>
      <c r="FX542" s="4" t="str">
        <f ca="1">IFERROR(IF($B542&lt;&gt;"",VLOOKUP(FX$421,TabelleK39BI,8,FALSE),""),"")</f>
        <v/>
      </c>
      <c r="FY542" s="4" t="str">
        <f ca="1">IFERROR(IF($B542&lt;&gt;"",VLOOKUP(FY$421,TabelleK39BI,8,FALSE),""),"")</f>
        <v/>
      </c>
      <c r="FZ542" s="4" t="str">
        <f ca="1">IFERROR(IF($B542&lt;&gt;"",VLOOKUP(FZ$421,TabelleK39BI,8,FALSE),""),"")</f>
        <v/>
      </c>
      <c r="GA542" s="4" t="str">
        <f ca="1">IFERROR(IF($B542&lt;&gt;"",VLOOKUP(GA$421,TabelleK39BI,8,FALSE),""),"")</f>
        <v/>
      </c>
      <c r="GB542" s="4" t="str">
        <f ca="1">IFERROR(IF($B542&lt;&gt;"",VLOOKUP(GB$421,TabelleK39BI,8,FALSE),""),"")</f>
        <v/>
      </c>
      <c r="GC542" s="4" t="str">
        <f ca="1">IFERROR(IF($B542&lt;&gt;"",VLOOKUP(GC$421,TabelleK39BI,8,FALSE),""),"")</f>
        <v/>
      </c>
      <c r="GD542" s="4" t="str">
        <f ca="1">IFERROR(IF($B542&lt;&gt;"",VLOOKUP(GD$421,TabelleK39BI,8,FALSE),""),"")</f>
        <v/>
      </c>
      <c r="GE542" s="4" t="str">
        <f ca="1">IFERROR(IF($B542&lt;&gt;"",VLOOKUP(GE$421,TabelleK39BI,8,FALSE),""),"")</f>
        <v/>
      </c>
      <c r="GF542" s="4" t="str">
        <f ca="1">IFERROR(IF($B542&lt;&gt;"",VLOOKUP(GF$421,TabelleK39BI,8,FALSE),""),"")</f>
        <v/>
      </c>
      <c r="GG542" s="4" t="str">
        <f ca="1">IFERROR(IF($B542&lt;&gt;"",VLOOKUP(GG$421,TabelleK39BI,8,FALSE),""),"")</f>
        <v/>
      </c>
      <c r="GH542" s="4" t="str">
        <f ca="1">IFERROR(IF($B542&lt;&gt;"",VLOOKUP(GH$421,TabelleK39BI,8,FALSE),""),"")</f>
        <v/>
      </c>
      <c r="GI542" s="4" t="str">
        <f ca="1">IFERROR(IF($B542&lt;&gt;"",VLOOKUP(GI$421,TabelleK39BI,8,FALSE),""),"")</f>
        <v/>
      </c>
      <c r="GJ542" s="4" t="str">
        <f ca="1">IFERROR(IF($B542&lt;&gt;"",VLOOKUP(GJ$421,TabelleK39BI,8,FALSE),""),"")</f>
        <v/>
      </c>
      <c r="GK542" s="4" t="str">
        <f ca="1">IFERROR(IF($B542&lt;&gt;"",VLOOKUP(GK$421,TabelleK39BI,8,FALSE),""),"")</f>
        <v/>
      </c>
      <c r="GL542" s="4" t="str">
        <f ca="1">IFERROR(IF($B542&lt;&gt;"",VLOOKUP(GL$421,TabelleK39BI,8,FALSE),""),"")</f>
        <v/>
      </c>
      <c r="GM542" s="4" t="str">
        <f ca="1">IFERROR(IF($B542&lt;&gt;"",VLOOKUP(GM$421,TabelleK39BI,8,FALSE),""),"")</f>
        <v/>
      </c>
      <c r="GN542" s="4" t="str">
        <f ca="1">IFERROR(IF($B542&lt;&gt;"",VLOOKUP(GN$421,TabelleK39BI,8,FALSE),""),"")</f>
        <v/>
      </c>
      <c r="GO542" s="4" t="str">
        <f ca="1">IFERROR(IF($B542&lt;&gt;"",VLOOKUP(GO$421,TabelleK39BI,8,FALSE),""),"")</f>
        <v/>
      </c>
      <c r="GP542" s="4" t="str">
        <f ca="1">IFERROR(IF($B542&lt;&gt;"",VLOOKUP(GP$421,TabelleK39BI,8,FALSE),""),"")</f>
        <v/>
      </c>
      <c r="GQ542" s="4" t="str">
        <f ca="1">IFERROR(IF($B542&lt;&gt;"",VLOOKUP(GQ$421,TabelleK39BI,8,FALSE),""),"")</f>
        <v/>
      </c>
      <c r="GR542" s="4" t="str">
        <f ca="1">IFERROR(IF($B542&lt;&gt;"",VLOOKUP(GR$421,TabelleK39BI,8,FALSE),""),"")</f>
        <v/>
      </c>
      <c r="GS542" s="4" t="str">
        <f ca="1">IFERROR(IF($B542&lt;&gt;"",VLOOKUP(GS$421,TabelleK39BI,8,FALSE),""),"")</f>
        <v/>
      </c>
      <c r="GT542" s="4" t="str">
        <f ca="1">IFERROR(IF($B542&lt;&gt;"",VLOOKUP(GT$421,TabelleK39BI,8,FALSE),""),"")</f>
        <v/>
      </c>
      <c r="GU542" s="4" t="str">
        <f ca="1">IFERROR(IF($B542&lt;&gt;"",VLOOKUP(GU$421,TabelleK39BI,8,FALSE),""),"")</f>
        <v/>
      </c>
      <c r="GV542" s="4" t="str">
        <f ca="1">IFERROR(IF($B542&lt;&gt;"",VLOOKUP(GV$421,TabelleK39BI,8,FALSE),""),"")</f>
        <v/>
      </c>
      <c r="GW542" s="4" t="str">
        <f ca="1">IFERROR(IF($B542&lt;&gt;"",VLOOKUP(GW$421,TabelleK39BI,8,FALSE),""),"")</f>
        <v/>
      </c>
      <c r="GX542" s="4" t="str">
        <f ca="1">IFERROR(IF($B542&lt;&gt;"",VLOOKUP(GX$421,TabelleK39BI,8,FALSE),""),"")</f>
        <v/>
      </c>
      <c r="GY542" s="4" t="str">
        <f ca="1">IFERROR(IF($B542&lt;&gt;"",VLOOKUP(GY$421,TabelleK39BI,8,FALSE),""),"")</f>
        <v/>
      </c>
      <c r="GZ542" s="4" t="str">
        <f ca="1">IFERROR(IF($B542&lt;&gt;"",VLOOKUP(GZ$421,TabelleK39BI,8,FALSE),""),"")</f>
        <v/>
      </c>
      <c r="HA542" s="4" t="str">
        <f ca="1">IFERROR(IF($B542&lt;&gt;"",VLOOKUP(HA$421,TabelleK39BI,8,FALSE),""),"")</f>
        <v/>
      </c>
      <c r="HB542" s="4" t="str">
        <f ca="1">IFERROR(IF($B542&lt;&gt;"",VLOOKUP(HB$421,TabelleK39BI,8,FALSE),""),"")</f>
        <v/>
      </c>
      <c r="HC542" s="4" t="str">
        <f ca="1">IFERROR(IF($B542&lt;&gt;"",VLOOKUP(HC$421,TabelleK39BI,8,FALSE),""),"")</f>
        <v/>
      </c>
      <c r="HD542" s="4" t="str">
        <f ca="1">IFERROR(IF($B542&lt;&gt;"",VLOOKUP(HD$421,TabelleK39BI,8,FALSE),""),"")</f>
        <v/>
      </c>
      <c r="HE542" s="4" t="str">
        <f ca="1">IFERROR(IF($B542&lt;&gt;"",VLOOKUP(HE$421,TabelleK39BI,8,FALSE),""),"")</f>
        <v/>
      </c>
      <c r="HF542" s="4" t="str">
        <f ca="1">IFERROR(IF($B542&lt;&gt;"",VLOOKUP(HF$421,TabelleK39BI,8,FALSE),""),"")</f>
        <v/>
      </c>
      <c r="HG542" s="4" t="str">
        <f ca="1">IFERROR(IF($B542&lt;&gt;"",VLOOKUP(HG$421,TabelleK39BI,8,FALSE),""),"")</f>
        <v/>
      </c>
      <c r="HH542" s="4" t="str">
        <f ca="1">IFERROR(IF($B542&lt;&gt;"",VLOOKUP(HH$421,TabelleK39BI,8,FALSE),""),"")</f>
        <v/>
      </c>
      <c r="HI542" s="4" t="str">
        <f ca="1">IFERROR(IF($B542&lt;&gt;"",VLOOKUP(HI$421,TabelleK39BI,8,FALSE),""),"")</f>
        <v/>
      </c>
      <c r="HJ542" s="4" t="str">
        <f ca="1">IFERROR(IF($B542&lt;&gt;"",VLOOKUP(HJ$421,TabelleK39BI,8,FALSE),""),"")</f>
        <v/>
      </c>
      <c r="HK542" s="4" t="str">
        <f ca="1">IFERROR(IF($B542&lt;&gt;"",VLOOKUP(HK$421,TabelleK39BI,8,FALSE),""),"")</f>
        <v/>
      </c>
      <c r="HL542" s="4" t="str">
        <f ca="1">IFERROR(IF($B542&lt;&gt;"",VLOOKUP(HL$421,TabelleK39BI,8,FALSE),""),"")</f>
        <v/>
      </c>
      <c r="HM542" s="4" t="str">
        <f ca="1">IFERROR(IF($B542&lt;&gt;"",VLOOKUP(HM$421,TabelleK39BI,8,FALSE),""),"")</f>
        <v/>
      </c>
      <c r="HN542" s="4" t="str">
        <f ca="1">IFERROR(IF($B542&lt;&gt;"",VLOOKUP(HN$421,TabelleK39BI,8,FALSE),""),"")</f>
        <v/>
      </c>
      <c r="HO542" s="4" t="str">
        <f ca="1">IFERROR(IF($B542&lt;&gt;"",VLOOKUP(HO$421,TabelleK39BI,8,FALSE),""),"")</f>
        <v/>
      </c>
      <c r="HP542" s="4" t="str">
        <f ca="1">IFERROR(IF($B542&lt;&gt;"",VLOOKUP(HP$421,TabelleK39BI,8,FALSE),""),"")</f>
        <v/>
      </c>
      <c r="HQ542" s="4" t="str">
        <f ca="1">IFERROR(IF($B542&lt;&gt;"",VLOOKUP(HQ$421,TabelleK39BI,8,FALSE),""),"")</f>
        <v/>
      </c>
      <c r="HR542" s="4" t="str">
        <f ca="1">IFERROR(IF($B542&lt;&gt;"",VLOOKUP(HR$421,TabelleK39BI,8,FALSE),""),"")</f>
        <v/>
      </c>
      <c r="HS542" s="4" t="str">
        <f ca="1">IFERROR(IF($B542&lt;&gt;"",VLOOKUP(HS$421,TabelleK39BI,8,FALSE),""),"")</f>
        <v/>
      </c>
      <c r="HT542" s="4" t="str">
        <f ca="1">IFERROR(IF($B542&lt;&gt;"",VLOOKUP(HT$421,TabelleK39BI,8,FALSE),""),"")</f>
        <v/>
      </c>
      <c r="HU542" s="4" t="str">
        <f ca="1">IFERROR(IF($B542&lt;&gt;"",VLOOKUP(HU$421,TabelleK39BI,8,FALSE),""),"")</f>
        <v/>
      </c>
      <c r="HV542" s="4" t="str">
        <f ca="1">IFERROR(IF($B542&lt;&gt;"",VLOOKUP(HV$421,TabelleK39BI,8,FALSE),""),"")</f>
        <v/>
      </c>
      <c r="HW542" s="4" t="str">
        <f ca="1">IFERROR(IF($B542&lt;&gt;"",VLOOKUP(HW$421,TabelleK39BI,8,FALSE),""),"")</f>
        <v/>
      </c>
      <c r="HX542" s="4" t="str">
        <f ca="1">IFERROR(IF($B542&lt;&gt;"",VLOOKUP(HX$421,TabelleK39BI,8,FALSE),""),"")</f>
        <v/>
      </c>
      <c r="HY542" s="4" t="str">
        <f ca="1">IFERROR(IF($B542&lt;&gt;"",VLOOKUP(HY$421,TabelleK39BI,8,FALSE),""),"")</f>
        <v/>
      </c>
      <c r="HZ542" s="4" t="str">
        <f ca="1">IFERROR(IF($B542&lt;&gt;"",VLOOKUP(HZ$421,TabelleK39BI,8,FALSE),""),"")</f>
        <v/>
      </c>
      <c r="IA542" s="4" t="str">
        <f ca="1">IFERROR(IF($B542&lt;&gt;"",VLOOKUP(IA$421,TabelleK39BI,8,FALSE),""),"")</f>
        <v/>
      </c>
      <c r="IB542" s="4" t="str">
        <f ca="1">IFERROR(IF($B542&lt;&gt;"",VLOOKUP(IB$421,TabelleK39BI,8,FALSE),""),"")</f>
        <v/>
      </c>
      <c r="IC542" s="4" t="str">
        <f ca="1">IFERROR(IF($B542&lt;&gt;"",VLOOKUP(IC$421,TabelleK39BI,8,FALSE),""),"")</f>
        <v/>
      </c>
      <c r="ID542" s="4" t="str">
        <f ca="1">IFERROR(IF($B542&lt;&gt;"",VLOOKUP(ID$421,TabelleK39BI,8,FALSE),""),"")</f>
        <v/>
      </c>
      <c r="IE542" s="4" t="str">
        <f ca="1">IFERROR(IF($B542&lt;&gt;"",VLOOKUP(IE$421,TabelleK39BI,8,FALSE),""),"")</f>
        <v/>
      </c>
      <c r="IF542" s="4" t="str">
        <f ca="1">IFERROR(IF($B542&lt;&gt;"",VLOOKUP(IF$421,TabelleK39BI,8,FALSE),""),"")</f>
        <v/>
      </c>
      <c r="IG542" s="4" t="str">
        <f ca="1">IFERROR(IF($B542&lt;&gt;"",VLOOKUP(IG$421,TabelleK39BI,8,FALSE),""),"")</f>
        <v/>
      </c>
      <c r="IH542" s="4" t="str">
        <f ca="1">IFERROR(IF($B542&lt;&gt;"",VLOOKUP(IH$421,TabelleK39BI,8,FALSE),""),"")</f>
        <v/>
      </c>
      <c r="II542" s="4" t="str">
        <f ca="1">IFERROR(IF($B542&lt;&gt;"",VLOOKUP(II$421,TabelleK39BI,8,FALSE),""),"")</f>
        <v/>
      </c>
      <c r="IJ542" s="4" t="str">
        <f ca="1">IFERROR(IF($B542&lt;&gt;"",VLOOKUP(IJ$421,TabelleK39BI,8,FALSE),""),"")</f>
        <v/>
      </c>
      <c r="IK542" s="4" t="str">
        <f ca="1">IFERROR(IF($B542&lt;&gt;"",VLOOKUP(IK$421,TabelleK39BI,8,FALSE),""),"")</f>
        <v/>
      </c>
      <c r="IL542" s="4" t="str">
        <f ca="1">IFERROR(IF($B542&lt;&gt;"",VLOOKUP(IL$421,TabelleK39BI,8,FALSE),""),"")</f>
        <v/>
      </c>
      <c r="IM542" s="4" t="str">
        <f ca="1">IFERROR(IF($B542&lt;&gt;"",VLOOKUP(IM$421,TabelleK39BI,8,FALSE),""),"")</f>
        <v/>
      </c>
      <c r="IN542" s="4" t="str">
        <f ca="1">IFERROR(IF($B542&lt;&gt;"",VLOOKUP(IN$421,TabelleK39BI,8,FALSE),""),"")</f>
        <v/>
      </c>
      <c r="IO542" s="4" t="str">
        <f ca="1">IFERROR(IF($B542&lt;&gt;"",VLOOKUP(IO$421,TabelleK39BI,8,FALSE),""),"")</f>
        <v/>
      </c>
      <c r="IP542" s="4" t="str">
        <f ca="1">IFERROR(IF($B542&lt;&gt;"",VLOOKUP(IP$421,TabelleK39BI,8,FALSE),""),"")</f>
        <v/>
      </c>
      <c r="IQ542" s="4" t="str">
        <f ca="1">IFERROR(IF($B542&lt;&gt;"",VLOOKUP(IQ$421,TabelleK39BI,8,FALSE),""),"")</f>
        <v/>
      </c>
      <c r="IR542" s="4" t="str">
        <f ca="1">IFERROR(IF($B542&lt;&gt;"",VLOOKUP(IR$421,TabelleK39BI,8,FALSE),""),"")</f>
        <v/>
      </c>
      <c r="IS542" s="4" t="str">
        <f ca="1">IFERROR(IF($B542&lt;&gt;"",VLOOKUP(IS$421,TabelleK39BI,8,FALSE),""),"")</f>
        <v/>
      </c>
      <c r="IT542" s="4" t="str">
        <f ca="1">IFERROR(IF($B542&lt;&gt;"",VLOOKUP(IT$421,TabelleK39BI,8,FALSE),""),"")</f>
        <v/>
      </c>
      <c r="IU542" s="4" t="str">
        <f ca="1">IFERROR(IF($B542&lt;&gt;"",VLOOKUP(IU$421,TabelleK39BI,8,FALSE),""),"")</f>
        <v/>
      </c>
      <c r="IV542" s="4" t="str">
        <f ca="1">IFERROR(IF($B542&lt;&gt;"",VLOOKUP(IV$421,TabelleK39BI,8,FALSE),""),"")</f>
        <v/>
      </c>
      <c r="IW542" s="4" t="str">
        <f ca="1">IFERROR(IF($B542&lt;&gt;"",VLOOKUP(IW$421,TabelleK39BI,8,FALSE),""),"")</f>
        <v/>
      </c>
      <c r="IX542" s="4" t="str">
        <f ca="1">IFERROR(IF($B542&lt;&gt;"",VLOOKUP(IX$421,TabelleK39BI,8,FALSE),""),"")</f>
        <v/>
      </c>
      <c r="IY542" s="4" t="str">
        <f ca="1">IFERROR(IF($B542&lt;&gt;"",VLOOKUP(IY$421,TabelleK39BI,8,FALSE),""),"")</f>
        <v/>
      </c>
      <c r="IZ542" s="4" t="str">
        <f ca="1">IFERROR(IF($B542&lt;&gt;"",VLOOKUP(IZ$421,TabelleK39BI,8,FALSE),""),"")</f>
        <v/>
      </c>
      <c r="JA542" s="4" t="str">
        <f ca="1">IFERROR(IF($B542&lt;&gt;"",VLOOKUP(JA$421,TabelleK39BI,8,FALSE),""),"")</f>
        <v/>
      </c>
      <c r="JB542" s="4" t="str">
        <f ca="1">IFERROR(IF($B542&lt;&gt;"",VLOOKUP(JB$421,TabelleK39BI,8,FALSE),""),"")</f>
        <v/>
      </c>
      <c r="JC542" s="4" t="str">
        <f ca="1">IFERROR(IF($B542&lt;&gt;"",VLOOKUP(JC$421,TabelleK39BI,8,FALSE),""),"")</f>
        <v/>
      </c>
      <c r="JD542" s="4" t="str">
        <f ca="1">IFERROR(IF($B542&lt;&gt;"",VLOOKUP(JD$421,TabelleK39BI,8,FALSE),""),"")</f>
        <v/>
      </c>
      <c r="JE542" s="4" t="str">
        <f ca="1">IFERROR(IF($B542&lt;&gt;"",VLOOKUP(JE$421,TabelleK39BI,8,FALSE),""),"")</f>
        <v/>
      </c>
      <c r="JF542" s="4" t="str">
        <f ca="1">IFERROR(IF($B542&lt;&gt;"",VLOOKUP(JF$421,TabelleK39BI,8,FALSE),""),"")</f>
        <v/>
      </c>
      <c r="JG542" s="4" t="str">
        <f ca="1">IFERROR(IF($B542&lt;&gt;"",VLOOKUP(JG$421,TabelleK39BI,8,FALSE),""),"")</f>
        <v/>
      </c>
      <c r="JH542" s="4" t="str">
        <f ca="1">IFERROR(IF($B542&lt;&gt;"",VLOOKUP(JH$421,TabelleK39BI,8,FALSE),""),"")</f>
        <v/>
      </c>
      <c r="JI542" s="4" t="str">
        <f ca="1">IFERROR(IF($B542&lt;&gt;"",VLOOKUP(JI$421,TabelleK39BI,8,FALSE),""),"")</f>
        <v/>
      </c>
      <c r="JJ542" s="4" t="str">
        <f ca="1">IFERROR(IF($B542&lt;&gt;"",VLOOKUP(JJ$421,TabelleK39BI,8,FALSE),""),"")</f>
        <v/>
      </c>
      <c r="JK542" s="4" t="str">
        <f ca="1">IFERROR(IF($B542&lt;&gt;"",VLOOKUP(JK$421,TabelleK39BI,8,FALSE),""),"")</f>
        <v/>
      </c>
      <c r="JL542" s="4" t="str">
        <f ca="1">IFERROR(IF($B542&lt;&gt;"",VLOOKUP(JL$421,TabelleK39BI,8,FALSE),""),"")</f>
        <v/>
      </c>
      <c r="JM542" s="4" t="str">
        <f ca="1">IFERROR(IF($B542&lt;&gt;"",VLOOKUP(JM$421,TabelleK39BI,8,FALSE),""),"")</f>
        <v/>
      </c>
      <c r="JN542" s="4" t="str">
        <f ca="1">IFERROR(IF($B542&lt;&gt;"",VLOOKUP(JN$421,TabelleK39BI,8,FALSE),""),"")</f>
        <v/>
      </c>
      <c r="JO542" s="4" t="str">
        <f ca="1">IFERROR(IF($B542&lt;&gt;"",VLOOKUP(JO$421,TabelleK39BI,8,FALSE),""),"")</f>
        <v/>
      </c>
      <c r="JP542" s="4" t="str">
        <f ca="1">IFERROR(IF($B542&lt;&gt;"",VLOOKUP(JP$421,TabelleK39BI,8,FALSE),""),"")</f>
        <v/>
      </c>
      <c r="JQ542" s="4" t="str">
        <f ca="1">IFERROR(IF($B542&lt;&gt;"",VLOOKUP(JQ$421,TabelleK39BI,8,FALSE),""),"")</f>
        <v/>
      </c>
      <c r="JR542" s="4" t="str">
        <f ca="1">IFERROR(IF($B542&lt;&gt;"",VLOOKUP(JR$421,TabelleK39BI,8,FALSE),""),"")</f>
        <v/>
      </c>
      <c r="JS542" s="4" t="str">
        <f ca="1">IFERROR(IF($B542&lt;&gt;"",VLOOKUP(JS$421,TabelleK39BI,8,FALSE),""),"")</f>
        <v/>
      </c>
      <c r="JT542" s="4" t="str">
        <f ca="1">IFERROR(IF($B542&lt;&gt;"",VLOOKUP(JT$421,TabelleK39BI,8,FALSE),""),"")</f>
        <v/>
      </c>
      <c r="JU542" s="4" t="str">
        <f ca="1">IFERROR(IF($B542&lt;&gt;"",VLOOKUP(JU$421,TabelleK39BI,8,FALSE),""),"")</f>
        <v/>
      </c>
      <c r="JV542" s="4" t="str">
        <f ca="1">IFERROR(IF($B542&lt;&gt;"",VLOOKUP(JV$421,TabelleK39BI,8,FALSE),""),"")</f>
        <v/>
      </c>
      <c r="JW542" s="4" t="str">
        <f ca="1">IFERROR(IF($B542&lt;&gt;"",VLOOKUP(JW$421,TabelleK39BI,8,FALSE),""),"")</f>
        <v/>
      </c>
      <c r="JX542" s="4" t="str">
        <f ca="1">IFERROR(IF($B542&lt;&gt;"",VLOOKUP(JX$421,TabelleK39BI,8,FALSE),""),"")</f>
        <v/>
      </c>
      <c r="JY542" s="4" t="str">
        <f ca="1">IFERROR(IF($B542&lt;&gt;"",VLOOKUP(JY$421,TabelleK39BI,8,FALSE),""),"")</f>
        <v/>
      </c>
      <c r="JZ542" s="4" t="str">
        <f ca="1">IFERROR(IF($B542&lt;&gt;"",VLOOKUP(JZ$421,TabelleK39BI,8,FALSE),""),"")</f>
        <v/>
      </c>
      <c r="KA542" s="4" t="str">
        <f ca="1">IFERROR(IF($B542&lt;&gt;"",VLOOKUP(KA$421,TabelleK39BI,8,FALSE),""),"")</f>
        <v/>
      </c>
      <c r="KB542" s="4" t="str">
        <f ca="1">IFERROR(IF($B542&lt;&gt;"",VLOOKUP(KB$421,TabelleK39BI,8,FALSE),""),"")</f>
        <v/>
      </c>
      <c r="KC542" s="4" t="str">
        <f ca="1">IFERROR(IF($B542&lt;&gt;"",VLOOKUP(KC$421,TabelleK39BI,8,FALSE),""),"")</f>
        <v/>
      </c>
      <c r="KD542" s="4" t="str">
        <f ca="1">IFERROR(IF($B542&lt;&gt;"",VLOOKUP(KD$421,TabelleK39BI,8,FALSE),""),"")</f>
        <v/>
      </c>
      <c r="KE542" s="4" t="str">
        <f ca="1">IFERROR(IF($B542&lt;&gt;"",VLOOKUP(KE$421,TabelleK39BI,8,FALSE),""),"")</f>
        <v/>
      </c>
      <c r="KF542" s="4" t="str">
        <f ca="1">IFERROR(IF($B542&lt;&gt;"",VLOOKUP(KF$421,TabelleK39BI,8,FALSE),""),"")</f>
        <v/>
      </c>
      <c r="KG542" s="4" t="str">
        <f ca="1">IFERROR(IF($B542&lt;&gt;"",VLOOKUP(KG$421,TabelleK39BI,8,FALSE),""),"")</f>
        <v/>
      </c>
      <c r="KH542" s="4" t="str">
        <f ca="1">IFERROR(IF($B542&lt;&gt;"",VLOOKUP(KH$421,TabelleK39BI,8,FALSE),""),"")</f>
        <v/>
      </c>
      <c r="KI542" s="4" t="str">
        <f ca="1">IFERROR(IF($B542&lt;&gt;"",VLOOKUP(KI$421,TabelleK39BI,8,FALSE),""),"")</f>
        <v/>
      </c>
      <c r="KJ542" s="4" t="str">
        <f ca="1">IFERROR(IF($B542&lt;&gt;"",VLOOKUP(KJ$421,TabelleK39BI,8,FALSE),""),"")</f>
        <v/>
      </c>
      <c r="KK542" s="4" t="str">
        <f ca="1">IFERROR(IF($B542&lt;&gt;"",VLOOKUP(KK$421,TabelleK39BI,8,FALSE),""),"")</f>
        <v/>
      </c>
      <c r="KL542" s="4" t="str">
        <f ca="1">IFERROR(IF($B542&lt;&gt;"",VLOOKUP(KL$421,TabelleK39BI,8,FALSE),""),"")</f>
        <v/>
      </c>
      <c r="KM542" s="4" t="str">
        <f ca="1">IFERROR(IF($B542&lt;&gt;"",VLOOKUP(KM$421,TabelleK39BI,8,FALSE),""),"")</f>
        <v/>
      </c>
      <c r="KN542" s="4" t="str">
        <f ca="1">IFERROR(IF($B542&lt;&gt;"",VLOOKUP(KN$421,TabelleK39BI,8,FALSE),""),"")</f>
        <v/>
      </c>
      <c r="KO542" s="4" t="str">
        <f ca="1">IFERROR(IF($B542&lt;&gt;"",VLOOKUP(KO$421,TabelleK39BI,8,FALSE),""),"")</f>
        <v/>
      </c>
      <c r="KP542" s="4" t="str">
        <f ca="1">IFERROR(IF($B542&lt;&gt;"",VLOOKUP(KP$421,TabelleK39BI,8,FALSE),""),"")</f>
        <v/>
      </c>
      <c r="KQ542" s="4" t="str">
        <f ca="1">IFERROR(IF($B542&lt;&gt;"",VLOOKUP(KQ$421,TabelleK39BI,8,FALSE),""),"")</f>
        <v/>
      </c>
      <c r="KR542" s="4" t="str">
        <f>IFERROR(VLOOKUP($KR$421,TabelleK39BI,8,FALSE),"")</f>
        <v/>
      </c>
      <c r="KS542" s="4" t="str">
        <f>IFERROR(VLOOKUP($KS$421,TabelleK39BI,8,FALSE),"")</f>
        <v/>
      </c>
    </row>
    <row r="543" spans="2:305" ht="12.75" hidden="1" customHeight="1" x14ac:dyDescent="0.2">
      <c r="B543" s="138" t="str">
        <f t="shared" ca="1" si="215"/>
        <v/>
      </c>
      <c r="C543" s="4" t="str">
        <f ca="1">IFERROR(IF($B543&lt;&gt;"",VLOOKUP(C$421,TabelleK40BI,8,FALSE),""),"")</f>
        <v/>
      </c>
      <c r="D543" s="4" t="str">
        <f ca="1">IFERROR(IF($B543&lt;&gt;"",VLOOKUP(D$421,TabelleK40BI,8,FALSE),""),"")</f>
        <v/>
      </c>
      <c r="E543" s="4" t="str">
        <f ca="1">IFERROR(IF($B543&lt;&gt;"",VLOOKUP(E$421,TabelleK40BI,8,FALSE),""),"")</f>
        <v/>
      </c>
      <c r="F543" s="4" t="str">
        <f ca="1">IFERROR(IF($B543&lt;&gt;"",VLOOKUP(F$421,TabelleK40BI,8,FALSE),""),"")</f>
        <v/>
      </c>
      <c r="G543" s="4" t="str">
        <f ca="1">IFERROR(IF($B543&lt;&gt;"",VLOOKUP(G$421,TabelleK40BI,8,FALSE),""),"")</f>
        <v/>
      </c>
      <c r="H543" s="4" t="str">
        <f ca="1">IFERROR(IF($B543&lt;&gt;"",VLOOKUP(H$421,TabelleK40BI,8,FALSE),""),"")</f>
        <v/>
      </c>
      <c r="I543" s="4" t="str">
        <f ca="1">IFERROR(IF($B543&lt;&gt;"",VLOOKUP(I$421,TabelleK40BI,8,FALSE),""),"")</f>
        <v/>
      </c>
      <c r="J543" s="4" t="str">
        <f ca="1">IFERROR(IF($B543&lt;&gt;"",VLOOKUP(J$421,TabelleK40BI,8,FALSE),""),"")</f>
        <v/>
      </c>
      <c r="K543" s="4" t="str">
        <f ca="1">IFERROR(IF($B543&lt;&gt;"",VLOOKUP(K$421,TabelleK40BI,8,FALSE),""),"")</f>
        <v/>
      </c>
      <c r="L543" s="4" t="str">
        <f ca="1">IFERROR(IF($B543&lt;&gt;"",VLOOKUP(L$421,TabelleK40BI,8,FALSE),""),"")</f>
        <v/>
      </c>
      <c r="M543" s="4" t="str">
        <f ca="1">IFERROR(IF($B543&lt;&gt;"",VLOOKUP(M$421,TabelleK40BI,8,FALSE),""),"")</f>
        <v/>
      </c>
      <c r="N543" s="4" t="str">
        <f ca="1">IFERROR(IF($B543&lt;&gt;"",VLOOKUP(N$421,TabelleK40BI,8,FALSE),""),"")</f>
        <v/>
      </c>
      <c r="O543" s="4" t="str">
        <f ca="1">IFERROR(IF($B543&lt;&gt;"",VLOOKUP(O$421,TabelleK40BI,8,FALSE),""),"")</f>
        <v/>
      </c>
      <c r="P543" s="4" t="str">
        <f ca="1">IFERROR(IF($B543&lt;&gt;"",VLOOKUP(P$421,TabelleK40BI,8,FALSE),""),"")</f>
        <v/>
      </c>
      <c r="Q543" s="4" t="str">
        <f ca="1">IFERROR(IF($B543&lt;&gt;"",VLOOKUP(Q$421,TabelleK40BI,8,FALSE),""),"")</f>
        <v/>
      </c>
      <c r="R543" s="4" t="str">
        <f ca="1">IFERROR(IF($B543&lt;&gt;"",VLOOKUP(R$421,TabelleK40BI,8,FALSE),""),"")</f>
        <v/>
      </c>
      <c r="S543" s="4" t="str">
        <f ca="1">IFERROR(IF($B543&lt;&gt;"",VLOOKUP(S$421,TabelleK40BI,8,FALSE),""),"")</f>
        <v/>
      </c>
      <c r="T543" s="4" t="str">
        <f ca="1">IFERROR(IF($B543&lt;&gt;"",VLOOKUP(T$421,TabelleK40BI,8,FALSE),""),"")</f>
        <v/>
      </c>
      <c r="U543" s="4" t="str">
        <f ca="1">IFERROR(IF($B543&lt;&gt;"",VLOOKUP(U$421,TabelleK40BI,8,FALSE),""),"")</f>
        <v/>
      </c>
      <c r="V543" s="4" t="str">
        <f ca="1">IFERROR(IF($B543&lt;&gt;"",VLOOKUP(V$421,TabelleK40BI,8,FALSE),""),"")</f>
        <v/>
      </c>
      <c r="W543" s="4" t="str">
        <f ca="1">IFERROR(IF($B543&lt;&gt;"",VLOOKUP(W$421,TabelleK40BI,8,FALSE),""),"")</f>
        <v/>
      </c>
      <c r="X543" s="4" t="str">
        <f ca="1">IFERROR(IF($B543&lt;&gt;"",VLOOKUP(X$421,TabelleK40BI,8,FALSE),""),"")</f>
        <v/>
      </c>
      <c r="Y543" s="4" t="str">
        <f ca="1">IFERROR(IF($B543&lt;&gt;"",VLOOKUP(Y$421,TabelleK40BI,8,FALSE),""),"")</f>
        <v/>
      </c>
      <c r="Z543" s="4" t="str">
        <f ca="1">IFERROR(IF($B543&lt;&gt;"",VLOOKUP(Z$421,TabelleK40BI,8,FALSE),""),"")</f>
        <v/>
      </c>
      <c r="AA543" s="4" t="str">
        <f ca="1">IFERROR(IF($B543&lt;&gt;"",VLOOKUP(AA$421,TabelleK40BI,8,FALSE),""),"")</f>
        <v/>
      </c>
      <c r="AB543" s="4" t="str">
        <f ca="1">IFERROR(IF($B543&lt;&gt;"",VLOOKUP(AB$421,TabelleK40BI,8,FALSE),""),"")</f>
        <v/>
      </c>
      <c r="AC543" s="4" t="str">
        <f ca="1">IFERROR(IF($B543&lt;&gt;"",VLOOKUP(AC$421,TabelleK40BI,8,FALSE),""),"")</f>
        <v/>
      </c>
      <c r="AD543" s="4" t="str">
        <f ca="1">IFERROR(IF($B543&lt;&gt;"",VLOOKUP(AD$421,TabelleK40BI,8,FALSE),""),"")</f>
        <v/>
      </c>
      <c r="AE543" s="4" t="str">
        <f ca="1">IFERROR(IF($B543&lt;&gt;"",VLOOKUP(AE$421,TabelleK40BI,8,FALSE),""),"")</f>
        <v/>
      </c>
      <c r="AF543" s="4" t="str">
        <f ca="1">IFERROR(IF($B543&lt;&gt;"",VLOOKUP(AF$421,TabelleK40BI,8,FALSE),""),"")</f>
        <v/>
      </c>
      <c r="AG543" s="4" t="str">
        <f ca="1">IFERROR(IF($B543&lt;&gt;"",VLOOKUP(AG$421,TabelleK40BI,8,FALSE),""),"")</f>
        <v/>
      </c>
      <c r="AH543" s="4" t="str">
        <f ca="1">IFERROR(IF($B543&lt;&gt;"",VLOOKUP(AH$421,TabelleK40BI,8,FALSE),""),"")</f>
        <v/>
      </c>
      <c r="AI543" s="4" t="str">
        <f ca="1">IFERROR(IF($B543&lt;&gt;"",VLOOKUP(AI$421,TabelleK40BI,8,FALSE),""),"")</f>
        <v/>
      </c>
      <c r="AJ543" s="4" t="str">
        <f ca="1">IFERROR(IF($B543&lt;&gt;"",VLOOKUP(AJ$421,TabelleK40BI,8,FALSE),""),"")</f>
        <v/>
      </c>
      <c r="AK543" s="4" t="str">
        <f ca="1">IFERROR(IF($B543&lt;&gt;"",VLOOKUP(AK$421,TabelleK40BI,8,FALSE),""),"")</f>
        <v/>
      </c>
      <c r="AL543" s="4" t="str">
        <f ca="1">IFERROR(IF($B543&lt;&gt;"",VLOOKUP(AL$421,TabelleK40BI,8,FALSE),""),"")</f>
        <v/>
      </c>
      <c r="AM543" s="4" t="str">
        <f ca="1">IFERROR(IF($B543&lt;&gt;"",VLOOKUP(AM$421,TabelleK40BI,8,FALSE),""),"")</f>
        <v/>
      </c>
      <c r="AN543" s="4" t="str">
        <f ca="1">IFERROR(IF($B543&lt;&gt;"",VLOOKUP(AN$421,TabelleK40BI,8,FALSE),""),"")</f>
        <v/>
      </c>
      <c r="AO543" s="4" t="str">
        <f ca="1">IFERROR(IF($B543&lt;&gt;"",VLOOKUP(AO$421,TabelleK40BI,8,FALSE),""),"")</f>
        <v/>
      </c>
      <c r="AP543" s="4" t="str">
        <f ca="1">IFERROR(IF($B543&lt;&gt;"",VLOOKUP(AP$421,TabelleK40BI,8,FALSE),""),"")</f>
        <v/>
      </c>
      <c r="AQ543" s="4" t="str">
        <f ca="1">IFERROR(IF($B543&lt;&gt;"",VLOOKUP(AQ$421,TabelleK40BI,8,FALSE),""),"")</f>
        <v/>
      </c>
      <c r="AR543" s="4" t="str">
        <f ca="1">IFERROR(IF($B543&lt;&gt;"",VLOOKUP(AR$421,TabelleK40BI,8,FALSE),""),"")</f>
        <v/>
      </c>
      <c r="AS543" s="4" t="str">
        <f ca="1">IFERROR(IF($B543&lt;&gt;"",VLOOKUP(AS$421,TabelleK40BI,8,FALSE),""),"")</f>
        <v/>
      </c>
      <c r="AT543" s="4" t="str">
        <f ca="1">IFERROR(IF($B543&lt;&gt;"",VLOOKUP(AT$421,TabelleK40BI,8,FALSE),""),"")</f>
        <v/>
      </c>
      <c r="AU543" s="4" t="str">
        <f ca="1">IFERROR(IF($B543&lt;&gt;"",VLOOKUP(AU$421,TabelleK40BI,8,FALSE),""),"")</f>
        <v/>
      </c>
      <c r="AV543" s="4" t="str">
        <f ca="1">IFERROR(IF($B543&lt;&gt;"",VLOOKUP(AV$421,TabelleK40BI,8,FALSE),""),"")</f>
        <v/>
      </c>
      <c r="AW543" s="4" t="str">
        <f ca="1">IFERROR(IF($B543&lt;&gt;"",VLOOKUP(AW$421,TabelleK40BI,8,FALSE),""),"")</f>
        <v/>
      </c>
      <c r="AX543" s="4" t="str">
        <f ca="1">IFERROR(IF($B543&lt;&gt;"",VLOOKUP(AX$421,TabelleK40BI,8,FALSE),""),"")</f>
        <v/>
      </c>
      <c r="AY543" s="4" t="str">
        <f ca="1">IFERROR(IF($B543&lt;&gt;"",VLOOKUP(AY$421,TabelleK40BI,8,FALSE),""),"")</f>
        <v/>
      </c>
      <c r="AZ543" s="4" t="str">
        <f ca="1">IFERROR(IF($B543&lt;&gt;"",VLOOKUP(AZ$421,TabelleK40BI,8,FALSE),""),"")</f>
        <v/>
      </c>
      <c r="BA543" s="4" t="str">
        <f ca="1">IFERROR(IF($B543&lt;&gt;"",VLOOKUP(BA$421,TabelleK40BI,8,FALSE),""),"")</f>
        <v/>
      </c>
      <c r="BB543" s="4" t="str">
        <f ca="1">IFERROR(IF($B543&lt;&gt;"",VLOOKUP(BB$421,TabelleK40BI,8,FALSE),""),"")</f>
        <v/>
      </c>
      <c r="BC543" s="4" t="str">
        <f ca="1">IFERROR(IF($B543&lt;&gt;"",VLOOKUP(BC$421,TabelleK40BI,8,FALSE),""),"")</f>
        <v/>
      </c>
      <c r="BD543" s="4" t="str">
        <f ca="1">IFERROR(IF($B543&lt;&gt;"",VLOOKUP(BD$421,TabelleK40BI,8,FALSE),""),"")</f>
        <v/>
      </c>
      <c r="BE543" s="4" t="str">
        <f ca="1">IFERROR(IF($B543&lt;&gt;"",VLOOKUP(BE$421,TabelleK40BI,8,FALSE),""),"")</f>
        <v/>
      </c>
      <c r="BF543" s="4" t="str">
        <f ca="1">IFERROR(IF($B543&lt;&gt;"",VLOOKUP(BF$421,TabelleK40BI,8,FALSE),""),"")</f>
        <v/>
      </c>
      <c r="BG543" s="4" t="str">
        <f ca="1">IFERROR(IF($B543&lt;&gt;"",VLOOKUP(BG$421,TabelleK40BI,8,FALSE),""),"")</f>
        <v/>
      </c>
      <c r="BH543" s="4" t="str">
        <f ca="1">IFERROR(IF($B543&lt;&gt;"",VLOOKUP(BH$421,TabelleK40BI,8,FALSE),""),"")</f>
        <v/>
      </c>
      <c r="BI543" s="4" t="str">
        <f ca="1">IFERROR(IF($B543&lt;&gt;"",VLOOKUP(BI$421,TabelleK40BI,8,FALSE),""),"")</f>
        <v/>
      </c>
      <c r="BJ543" s="4" t="str">
        <f ca="1">IFERROR(IF($B543&lt;&gt;"",VLOOKUP(BJ$421,TabelleK40BI,8,FALSE),""),"")</f>
        <v/>
      </c>
      <c r="BK543" s="4" t="str">
        <f ca="1">IFERROR(IF($B543&lt;&gt;"",VLOOKUP(BK$421,TabelleK40BI,8,FALSE),""),"")</f>
        <v/>
      </c>
      <c r="BL543" s="4" t="str">
        <f ca="1">IFERROR(IF($B543&lt;&gt;"",VLOOKUP(BL$421,TabelleK40BI,8,FALSE),""),"")</f>
        <v/>
      </c>
      <c r="BM543" s="4" t="str">
        <f ca="1">IFERROR(IF($B543&lt;&gt;"",VLOOKUP(BM$421,TabelleK40BI,8,FALSE),""),"")</f>
        <v/>
      </c>
      <c r="BN543" s="4" t="str">
        <f ca="1">IFERROR(IF($B543&lt;&gt;"",VLOOKUP(BN$421,TabelleK40BI,8,FALSE),""),"")</f>
        <v/>
      </c>
      <c r="BO543" s="4" t="str">
        <f ca="1">IFERROR(IF($B543&lt;&gt;"",VLOOKUP(BO$421,TabelleK40BI,8,FALSE),""),"")</f>
        <v/>
      </c>
      <c r="BP543" s="4" t="str">
        <f ca="1">IFERROR(IF($B543&lt;&gt;"",VLOOKUP(BP$421,TabelleK40BI,8,FALSE),""),"")</f>
        <v/>
      </c>
      <c r="BQ543" s="4" t="str">
        <f ca="1">IFERROR(IF($B543&lt;&gt;"",VLOOKUP(BQ$421,TabelleK40BI,8,FALSE),""),"")</f>
        <v/>
      </c>
      <c r="BR543" s="4" t="str">
        <f ca="1">IFERROR(IF($B543&lt;&gt;"",VLOOKUP(BR$421,TabelleK40BI,8,FALSE),""),"")</f>
        <v/>
      </c>
      <c r="BS543" s="4" t="str">
        <f ca="1">IFERROR(IF($B543&lt;&gt;"",VLOOKUP(BS$421,TabelleK40BI,8,FALSE),""),"")</f>
        <v/>
      </c>
      <c r="BT543" s="4" t="str">
        <f ca="1">IFERROR(IF($B543&lt;&gt;"",VLOOKUP(BT$421,TabelleK40BI,8,FALSE),""),"")</f>
        <v/>
      </c>
      <c r="BU543" s="4" t="str">
        <f ca="1">IFERROR(IF($B543&lt;&gt;"",VLOOKUP(BU$421,TabelleK40BI,8,FALSE),""),"")</f>
        <v/>
      </c>
      <c r="BV543" s="4" t="str">
        <f ca="1">IFERROR(IF($B543&lt;&gt;"",VLOOKUP(BV$421,TabelleK40BI,8,FALSE),""),"")</f>
        <v/>
      </c>
      <c r="BW543" s="4" t="str">
        <f ca="1">IFERROR(IF($B543&lt;&gt;"",VLOOKUP(BW$421,TabelleK40BI,8,FALSE),""),"")</f>
        <v/>
      </c>
      <c r="BX543" s="4" t="str">
        <f ca="1">IFERROR(IF($B543&lt;&gt;"",VLOOKUP(BX$421,TabelleK40BI,8,FALSE),""),"")</f>
        <v/>
      </c>
      <c r="BY543" s="4" t="str">
        <f ca="1">IFERROR(IF($B543&lt;&gt;"",VLOOKUP(BY$421,TabelleK40BI,8,FALSE),""),"")</f>
        <v/>
      </c>
      <c r="BZ543" s="4" t="str">
        <f ca="1">IFERROR(IF($B543&lt;&gt;"",VLOOKUP(BZ$421,TabelleK40BI,8,FALSE),""),"")</f>
        <v/>
      </c>
      <c r="CA543" s="4" t="str">
        <f ca="1">IFERROR(IF($B543&lt;&gt;"",VLOOKUP(CA$421,TabelleK40BI,8,FALSE),""),"")</f>
        <v/>
      </c>
      <c r="CB543" s="4" t="str">
        <f ca="1">IFERROR(IF($B543&lt;&gt;"",VLOOKUP(CB$421,TabelleK40BI,8,FALSE),""),"")</f>
        <v/>
      </c>
      <c r="CC543" s="4" t="str">
        <f ca="1">IFERROR(IF($B543&lt;&gt;"",VLOOKUP(CC$421,TabelleK40BI,8,FALSE),""),"")</f>
        <v/>
      </c>
      <c r="CD543" s="4" t="str">
        <f ca="1">IFERROR(IF($B543&lt;&gt;"",VLOOKUP(CD$421,TabelleK40BI,8,FALSE),""),"")</f>
        <v/>
      </c>
      <c r="CE543" s="4" t="str">
        <f ca="1">IFERROR(IF($B543&lt;&gt;"",VLOOKUP(CE$421,TabelleK40BI,8,FALSE),""),"")</f>
        <v/>
      </c>
      <c r="CF543" s="4" t="str">
        <f ca="1">IFERROR(IF($B543&lt;&gt;"",VLOOKUP(CF$421,TabelleK40BI,8,FALSE),""),"")</f>
        <v/>
      </c>
      <c r="CG543" s="4" t="str">
        <f ca="1">IFERROR(IF($B543&lt;&gt;"",VLOOKUP(CG$421,TabelleK40BI,8,FALSE),""),"")</f>
        <v/>
      </c>
      <c r="CH543" s="4" t="str">
        <f ca="1">IFERROR(IF($B543&lt;&gt;"",VLOOKUP(CH$421,TabelleK40BI,8,FALSE),""),"")</f>
        <v/>
      </c>
      <c r="CI543" s="4" t="str">
        <f ca="1">IFERROR(IF($B543&lt;&gt;"",VLOOKUP(CI$421,TabelleK40BI,8,FALSE),""),"")</f>
        <v/>
      </c>
      <c r="CJ543" s="4" t="str">
        <f ca="1">IFERROR(IF($B543&lt;&gt;"",VLOOKUP(CJ$421,TabelleK40BI,8,FALSE),""),"")</f>
        <v/>
      </c>
      <c r="CK543" s="4" t="str">
        <f ca="1">IFERROR(IF($B543&lt;&gt;"",VLOOKUP(CK$421,TabelleK40BI,8,FALSE),""),"")</f>
        <v/>
      </c>
      <c r="CL543" s="4" t="str">
        <f ca="1">IFERROR(IF($B543&lt;&gt;"",VLOOKUP(CL$421,TabelleK40BI,8,FALSE),""),"")</f>
        <v/>
      </c>
      <c r="CM543" s="4" t="str">
        <f ca="1">IFERROR(IF($B543&lt;&gt;"",VLOOKUP(CM$421,TabelleK40BI,8,FALSE),""),"")</f>
        <v/>
      </c>
      <c r="CN543" s="4" t="str">
        <f ca="1">IFERROR(IF($B543&lt;&gt;"",VLOOKUP(CN$421,TabelleK40BI,8,FALSE),""),"")</f>
        <v/>
      </c>
      <c r="CO543" s="4" t="str">
        <f ca="1">IFERROR(IF($B543&lt;&gt;"",VLOOKUP(CO$421,TabelleK40BI,8,FALSE),""),"")</f>
        <v/>
      </c>
      <c r="CP543" s="4" t="str">
        <f ca="1">IFERROR(IF($B543&lt;&gt;"",VLOOKUP(CP$421,TabelleK40BI,8,FALSE),""),"")</f>
        <v/>
      </c>
      <c r="CQ543" s="4" t="str">
        <f ca="1">IFERROR(IF($B543&lt;&gt;"",VLOOKUP(CQ$421,TabelleK40BI,8,FALSE),""),"")</f>
        <v/>
      </c>
      <c r="CR543" s="4" t="str">
        <f ca="1">IFERROR(IF($B543&lt;&gt;"",VLOOKUP(CR$421,TabelleK40BI,8,FALSE),""),"")</f>
        <v/>
      </c>
      <c r="CS543" s="4" t="str">
        <f ca="1">IFERROR(IF($B543&lt;&gt;"",VLOOKUP(CS$421,TabelleK40BI,8,FALSE),""),"")</f>
        <v/>
      </c>
      <c r="CT543" s="4" t="str">
        <f ca="1">IFERROR(IF($B543&lt;&gt;"",VLOOKUP(CT$421,TabelleK40BI,8,FALSE),""),"")</f>
        <v/>
      </c>
      <c r="CU543" s="4" t="str">
        <f ca="1">IFERROR(IF($B543&lt;&gt;"",VLOOKUP(CU$421,TabelleK40BI,8,FALSE),""),"")</f>
        <v/>
      </c>
      <c r="CV543" s="4" t="str">
        <f ca="1">IFERROR(IF($B543&lt;&gt;"",VLOOKUP(CV$421,TabelleK40BI,8,FALSE),""),"")</f>
        <v/>
      </c>
      <c r="CW543" s="4" t="str">
        <f ca="1">IFERROR(IF($B543&lt;&gt;"",VLOOKUP(CW$421,TabelleK40BI,8,FALSE),""),"")</f>
        <v/>
      </c>
      <c r="CX543" s="4" t="str">
        <f ca="1">IFERROR(IF($B543&lt;&gt;"",VLOOKUP(CX$421,TabelleK40BI,8,FALSE),""),"")</f>
        <v/>
      </c>
      <c r="CY543" s="4" t="str">
        <f ca="1">IFERROR(IF($B543&lt;&gt;"",VLOOKUP(CY$421,TabelleK40BI,8,FALSE),""),"")</f>
        <v/>
      </c>
      <c r="CZ543" s="4" t="str">
        <f ca="1">IFERROR(IF($B543&lt;&gt;"",VLOOKUP(CZ$421,TabelleK40BI,8,FALSE),""),"")</f>
        <v/>
      </c>
      <c r="DA543" s="4" t="str">
        <f ca="1">IFERROR(IF($B543&lt;&gt;"",VLOOKUP(DA$421,TabelleK40BI,8,FALSE),""),"")</f>
        <v/>
      </c>
      <c r="DB543" s="4" t="str">
        <f ca="1">IFERROR(IF($B543&lt;&gt;"",VLOOKUP(DB$421,TabelleK40BI,8,FALSE),""),"")</f>
        <v/>
      </c>
      <c r="DC543" s="4" t="str">
        <f ca="1">IFERROR(IF($B543&lt;&gt;"",VLOOKUP(DC$421,TabelleK40BI,8,FALSE),""),"")</f>
        <v/>
      </c>
      <c r="DD543" s="4" t="str">
        <f ca="1">IFERROR(IF($B543&lt;&gt;"",VLOOKUP(DD$421,TabelleK40BI,8,FALSE),""),"")</f>
        <v/>
      </c>
      <c r="DE543" s="4" t="str">
        <f ca="1">IFERROR(IF($B543&lt;&gt;"",VLOOKUP(DE$421,TabelleK40BI,8,FALSE),""),"")</f>
        <v/>
      </c>
      <c r="DF543" s="4" t="str">
        <f ca="1">IFERROR(IF($B543&lt;&gt;"",VLOOKUP(DF$421,TabelleK40BI,8,FALSE),""),"")</f>
        <v/>
      </c>
      <c r="DG543" s="4" t="str">
        <f ca="1">IFERROR(IF($B543&lt;&gt;"",VLOOKUP(DG$421,TabelleK40BI,8,FALSE),""),"")</f>
        <v/>
      </c>
      <c r="DH543" s="4" t="str">
        <f ca="1">IFERROR(IF($B543&lt;&gt;"",VLOOKUP(DH$421,TabelleK40BI,8,FALSE),""),"")</f>
        <v/>
      </c>
      <c r="DI543" s="4" t="str">
        <f ca="1">IFERROR(IF($B543&lt;&gt;"",VLOOKUP(DI$421,TabelleK40BI,8,FALSE),""),"")</f>
        <v/>
      </c>
      <c r="DJ543" s="4" t="str">
        <f ca="1">IFERROR(IF($B543&lt;&gt;"",VLOOKUP(DJ$421,TabelleK40BI,8,FALSE),""),"")</f>
        <v/>
      </c>
      <c r="DK543" s="4" t="str">
        <f ca="1">IFERROR(IF($B543&lt;&gt;"",VLOOKUP(DK$421,TabelleK40BI,8,FALSE),""),"")</f>
        <v/>
      </c>
      <c r="DL543" s="4" t="str">
        <f ca="1">IFERROR(IF($B543&lt;&gt;"",VLOOKUP(DL$421,TabelleK40BI,8,FALSE),""),"")</f>
        <v/>
      </c>
      <c r="DM543" s="4" t="str">
        <f ca="1">IFERROR(IF($B543&lt;&gt;"",VLOOKUP(DM$421,TabelleK40BI,8,FALSE),""),"")</f>
        <v/>
      </c>
      <c r="DN543" s="4" t="str">
        <f ca="1">IFERROR(IF($B543&lt;&gt;"",VLOOKUP(DN$421,TabelleK40BI,8,FALSE),""),"")</f>
        <v/>
      </c>
      <c r="DO543" s="4" t="str">
        <f ca="1">IFERROR(IF($B543&lt;&gt;"",VLOOKUP(DO$421,TabelleK40BI,8,FALSE),""),"")</f>
        <v/>
      </c>
      <c r="DP543" s="4" t="str">
        <f ca="1">IFERROR(IF($B543&lt;&gt;"",VLOOKUP(DP$421,TabelleK40BI,8,FALSE),""),"")</f>
        <v/>
      </c>
      <c r="DQ543" s="4" t="str">
        <f ca="1">IFERROR(IF($B543&lt;&gt;"",VLOOKUP(DQ$421,TabelleK40BI,8,FALSE),""),"")</f>
        <v/>
      </c>
      <c r="DR543" s="4" t="str">
        <f ca="1">IFERROR(IF($B543&lt;&gt;"",VLOOKUP(DR$421,TabelleK40BI,8,FALSE),""),"")</f>
        <v/>
      </c>
      <c r="DS543" s="4" t="str">
        <f ca="1">IFERROR(IF($B543&lt;&gt;"",VLOOKUP(DS$421,TabelleK40BI,8,FALSE),""),"")</f>
        <v/>
      </c>
      <c r="DT543" s="4" t="str">
        <f ca="1">IFERROR(IF($B543&lt;&gt;"",VLOOKUP(DT$421,TabelleK40BI,8,FALSE),""),"")</f>
        <v/>
      </c>
      <c r="DU543" s="4" t="str">
        <f ca="1">IFERROR(IF($B543&lt;&gt;"",VLOOKUP(DU$421,TabelleK40BI,8,FALSE),""),"")</f>
        <v/>
      </c>
      <c r="DV543" s="4" t="str">
        <f ca="1">IFERROR(IF($B543&lt;&gt;"",VLOOKUP(DV$421,TabelleK40BI,8,FALSE),""),"")</f>
        <v/>
      </c>
      <c r="DW543" s="4" t="str">
        <f ca="1">IFERROR(IF($B543&lt;&gt;"",VLOOKUP(DW$421,TabelleK40BI,8,FALSE),""),"")</f>
        <v/>
      </c>
      <c r="DX543" s="4" t="str">
        <f ca="1">IFERROR(IF($B543&lt;&gt;"",VLOOKUP(DX$421,TabelleK40BI,8,FALSE),""),"")</f>
        <v/>
      </c>
      <c r="DY543" s="4" t="str">
        <f ca="1">IFERROR(IF($B543&lt;&gt;"",VLOOKUP(DY$421,TabelleK40BI,8,FALSE),""),"")</f>
        <v/>
      </c>
      <c r="DZ543" s="4" t="str">
        <f ca="1">IFERROR(IF($B543&lt;&gt;"",VLOOKUP(DZ$421,TabelleK40BI,8,FALSE),""),"")</f>
        <v/>
      </c>
      <c r="EA543" s="4" t="str">
        <f ca="1">IFERROR(IF($B543&lt;&gt;"",VLOOKUP(EA$421,TabelleK40BI,8,FALSE),""),"")</f>
        <v/>
      </c>
      <c r="EB543" s="4" t="str">
        <f ca="1">IFERROR(IF($B543&lt;&gt;"",VLOOKUP(EB$421,TabelleK40BI,8,FALSE),""),"")</f>
        <v/>
      </c>
      <c r="EC543" s="4" t="str">
        <f ca="1">IFERROR(IF($B543&lt;&gt;"",VLOOKUP(EC$421,TabelleK40BI,8,FALSE),""),"")</f>
        <v/>
      </c>
      <c r="ED543" s="4" t="str">
        <f ca="1">IFERROR(IF($B543&lt;&gt;"",VLOOKUP(ED$421,TabelleK40BI,8,FALSE),""),"")</f>
        <v/>
      </c>
      <c r="EE543" s="4" t="str">
        <f ca="1">IFERROR(IF($B543&lt;&gt;"",VLOOKUP(EE$421,TabelleK40BI,8,FALSE),""),"")</f>
        <v/>
      </c>
      <c r="EF543" s="4" t="str">
        <f ca="1">IFERROR(IF($B543&lt;&gt;"",VLOOKUP(EF$421,TabelleK40BI,8,FALSE),""),"")</f>
        <v/>
      </c>
      <c r="EG543" s="4" t="str">
        <f ca="1">IFERROR(IF($B543&lt;&gt;"",VLOOKUP(EG$421,TabelleK40BI,8,FALSE),""),"")</f>
        <v/>
      </c>
      <c r="EH543" s="4" t="str">
        <f ca="1">IFERROR(IF($B543&lt;&gt;"",VLOOKUP(EH$421,TabelleK40BI,8,FALSE),""),"")</f>
        <v/>
      </c>
      <c r="EI543" s="4" t="str">
        <f ca="1">IFERROR(IF($B543&lt;&gt;"",VLOOKUP(EI$421,TabelleK40BI,8,FALSE),""),"")</f>
        <v/>
      </c>
      <c r="EJ543" s="4" t="str">
        <f ca="1">IFERROR(IF($B543&lt;&gt;"",VLOOKUP(EJ$421,TabelleK40BI,8,FALSE),""),"")</f>
        <v/>
      </c>
      <c r="EK543" s="4" t="str">
        <f ca="1">IFERROR(IF($B543&lt;&gt;"",VLOOKUP(EK$421,TabelleK40BI,8,FALSE),""),"")</f>
        <v/>
      </c>
      <c r="EL543" s="4" t="str">
        <f ca="1">IFERROR(IF($B543&lt;&gt;"",VLOOKUP(EL$421,TabelleK40BI,8,FALSE),""),"")</f>
        <v/>
      </c>
      <c r="EM543" s="4" t="str">
        <f ca="1">IFERROR(IF($B543&lt;&gt;"",VLOOKUP(EM$421,TabelleK40BI,8,FALSE),""),"")</f>
        <v/>
      </c>
      <c r="EN543" s="4" t="str">
        <f ca="1">IFERROR(IF($B543&lt;&gt;"",VLOOKUP(EN$421,TabelleK40BI,8,FALSE),""),"")</f>
        <v/>
      </c>
      <c r="EO543" s="4" t="str">
        <f ca="1">IFERROR(IF($B543&lt;&gt;"",VLOOKUP(EO$421,TabelleK40BI,8,FALSE),""),"")</f>
        <v/>
      </c>
      <c r="EP543" s="4" t="str">
        <f ca="1">IFERROR(IF($B543&lt;&gt;"",VLOOKUP(EP$421,TabelleK40BI,8,FALSE),""),"")</f>
        <v/>
      </c>
      <c r="EQ543" s="4" t="str">
        <f ca="1">IFERROR(IF($B543&lt;&gt;"",VLOOKUP(EQ$421,TabelleK40BI,8,FALSE),""),"")</f>
        <v/>
      </c>
      <c r="ER543" s="4" t="str">
        <f ca="1">IFERROR(IF($B543&lt;&gt;"",VLOOKUP(ER$421,TabelleK40BI,8,FALSE),""),"")</f>
        <v/>
      </c>
      <c r="ES543" s="4" t="str">
        <f ca="1">IFERROR(IF($B543&lt;&gt;"",VLOOKUP(ES$421,TabelleK40BI,8,FALSE),""),"")</f>
        <v/>
      </c>
      <c r="ET543" s="4" t="str">
        <f ca="1">IFERROR(IF($B543&lt;&gt;"",VLOOKUP(ET$421,TabelleK40BI,8,FALSE),""),"")</f>
        <v/>
      </c>
      <c r="EU543" s="4" t="str">
        <f ca="1">IFERROR(IF($B543&lt;&gt;"",VLOOKUP(EU$421,TabelleK40BI,8,FALSE),""),"")</f>
        <v/>
      </c>
      <c r="EV543" s="4" t="str">
        <f ca="1">IFERROR(IF($B543&lt;&gt;"",VLOOKUP(EV$421,TabelleK40BI,8,FALSE),""),"")</f>
        <v/>
      </c>
      <c r="EW543" s="4" t="str">
        <f ca="1">IFERROR(IF($B543&lt;&gt;"",VLOOKUP(EW$421,TabelleK40BI,8,FALSE),""),"")</f>
        <v/>
      </c>
      <c r="EX543" s="4" t="str">
        <f ca="1">IFERROR(IF($B543&lt;&gt;"",VLOOKUP(EX$421,TabelleK40BI,8,FALSE),""),"")</f>
        <v/>
      </c>
      <c r="EY543" s="4" t="str">
        <f ca="1">IFERROR(IF($B543&lt;&gt;"",VLOOKUP(EY$421,TabelleK40BI,8,FALSE),""),"")</f>
        <v/>
      </c>
      <c r="EZ543" s="4" t="str">
        <f ca="1">IFERROR(IF($B543&lt;&gt;"",VLOOKUP(EZ$421,TabelleK40BI,8,FALSE),""),"")</f>
        <v/>
      </c>
      <c r="FA543" s="4" t="str">
        <f ca="1">IFERROR(IF($B543&lt;&gt;"",VLOOKUP(FA$421,TabelleK40BI,8,FALSE),""),"")</f>
        <v/>
      </c>
      <c r="FB543" s="4" t="str">
        <f ca="1">IFERROR(IF($B543&lt;&gt;"",VLOOKUP(FB$421,TabelleK40BI,8,FALSE),""),"")</f>
        <v/>
      </c>
      <c r="FC543" s="4" t="str">
        <f ca="1">IFERROR(IF($B543&lt;&gt;"",VLOOKUP(FC$421,TabelleK40BI,8,FALSE),""),"")</f>
        <v/>
      </c>
      <c r="FD543" s="4" t="str">
        <f ca="1">IFERROR(IF($B543&lt;&gt;"",VLOOKUP(FD$421,TabelleK40BI,8,FALSE),""),"")</f>
        <v/>
      </c>
      <c r="FE543" s="4" t="str">
        <f ca="1">IFERROR(IF($B543&lt;&gt;"",VLOOKUP(FE$421,TabelleK40BI,8,FALSE),""),"")</f>
        <v/>
      </c>
      <c r="FF543" s="4" t="str">
        <f ca="1">IFERROR(IF($B543&lt;&gt;"",VLOOKUP(FF$421,TabelleK40BI,8,FALSE),""),"")</f>
        <v/>
      </c>
      <c r="FG543" s="4" t="str">
        <f ca="1">IFERROR(IF($B543&lt;&gt;"",VLOOKUP(FG$421,TabelleK40BI,8,FALSE),""),"")</f>
        <v/>
      </c>
      <c r="FH543" s="4" t="str">
        <f ca="1">IFERROR(IF($B543&lt;&gt;"",VLOOKUP(FH$421,TabelleK40BI,8,FALSE),""),"")</f>
        <v/>
      </c>
      <c r="FI543" s="4" t="str">
        <f ca="1">IFERROR(IF($B543&lt;&gt;"",VLOOKUP(FI$421,TabelleK40BI,8,FALSE),""),"")</f>
        <v/>
      </c>
      <c r="FJ543" s="4" t="str">
        <f ca="1">IFERROR(IF($B543&lt;&gt;"",VLOOKUP(FJ$421,TabelleK40BI,8,FALSE),""),"")</f>
        <v/>
      </c>
      <c r="FK543" s="4" t="str">
        <f ca="1">IFERROR(IF($B543&lt;&gt;"",VLOOKUP(FK$421,TabelleK40BI,8,FALSE),""),"")</f>
        <v/>
      </c>
      <c r="FL543" s="4" t="str">
        <f ca="1">IFERROR(IF($B543&lt;&gt;"",VLOOKUP(FL$421,TabelleK40BI,8,FALSE),""),"")</f>
        <v/>
      </c>
      <c r="FM543" s="4" t="str">
        <f ca="1">IFERROR(IF($B543&lt;&gt;"",VLOOKUP(FM$421,TabelleK40BI,8,FALSE),""),"")</f>
        <v/>
      </c>
      <c r="FN543" s="4" t="str">
        <f ca="1">IFERROR(IF($B543&lt;&gt;"",VLOOKUP(FN$421,TabelleK40BI,8,FALSE),""),"")</f>
        <v/>
      </c>
      <c r="FO543" s="4" t="str">
        <f ca="1">IFERROR(IF($B543&lt;&gt;"",VLOOKUP(FO$421,TabelleK40BI,8,FALSE),""),"")</f>
        <v/>
      </c>
      <c r="FP543" s="4" t="str">
        <f ca="1">IFERROR(IF($B543&lt;&gt;"",VLOOKUP(FP$421,TabelleK40BI,8,FALSE),""),"")</f>
        <v/>
      </c>
      <c r="FQ543" s="4" t="str">
        <f ca="1">IFERROR(IF($B543&lt;&gt;"",VLOOKUP(FQ$421,TabelleK40BI,8,FALSE),""),"")</f>
        <v/>
      </c>
      <c r="FR543" s="4" t="str">
        <f ca="1">IFERROR(IF($B543&lt;&gt;"",VLOOKUP(FR$421,TabelleK40BI,8,FALSE),""),"")</f>
        <v/>
      </c>
      <c r="FS543" s="4" t="str">
        <f ca="1">IFERROR(IF($B543&lt;&gt;"",VLOOKUP(FS$421,TabelleK40BI,8,FALSE),""),"")</f>
        <v/>
      </c>
      <c r="FT543" s="4" t="str">
        <f ca="1">IFERROR(IF($B543&lt;&gt;"",VLOOKUP(FT$421,TabelleK40BI,8,FALSE),""),"")</f>
        <v/>
      </c>
      <c r="FU543" s="4" t="str">
        <f ca="1">IFERROR(IF($B543&lt;&gt;"",VLOOKUP(FU$421,TabelleK40BI,8,FALSE),""),"")</f>
        <v/>
      </c>
      <c r="FV543" s="4" t="str">
        <f ca="1">IFERROR(IF($B543&lt;&gt;"",VLOOKUP(FV$421,TabelleK40BI,8,FALSE),""),"")</f>
        <v/>
      </c>
      <c r="FW543" s="4" t="str">
        <f ca="1">IFERROR(IF($B543&lt;&gt;"",VLOOKUP(FW$421,TabelleK40BI,8,FALSE),""),"")</f>
        <v/>
      </c>
      <c r="FX543" s="4" t="str">
        <f ca="1">IFERROR(IF($B543&lt;&gt;"",VLOOKUP(FX$421,TabelleK40BI,8,FALSE),""),"")</f>
        <v/>
      </c>
      <c r="FY543" s="4" t="str">
        <f ca="1">IFERROR(IF($B543&lt;&gt;"",VLOOKUP(FY$421,TabelleK40BI,8,FALSE),""),"")</f>
        <v/>
      </c>
      <c r="FZ543" s="4" t="str">
        <f ca="1">IFERROR(IF($B543&lt;&gt;"",VLOOKUP(FZ$421,TabelleK40BI,8,FALSE),""),"")</f>
        <v/>
      </c>
      <c r="GA543" s="4" t="str">
        <f ca="1">IFERROR(IF($B543&lt;&gt;"",VLOOKUP(GA$421,TabelleK40BI,8,FALSE),""),"")</f>
        <v/>
      </c>
      <c r="GB543" s="4" t="str">
        <f ca="1">IFERROR(IF($B543&lt;&gt;"",VLOOKUP(GB$421,TabelleK40BI,8,FALSE),""),"")</f>
        <v/>
      </c>
      <c r="GC543" s="4" t="str">
        <f ca="1">IFERROR(IF($B543&lt;&gt;"",VLOOKUP(GC$421,TabelleK40BI,8,FALSE),""),"")</f>
        <v/>
      </c>
      <c r="GD543" s="4" t="str">
        <f ca="1">IFERROR(IF($B543&lt;&gt;"",VLOOKUP(GD$421,TabelleK40BI,8,FALSE),""),"")</f>
        <v/>
      </c>
      <c r="GE543" s="4" t="str">
        <f ca="1">IFERROR(IF($B543&lt;&gt;"",VLOOKUP(GE$421,TabelleK40BI,8,FALSE),""),"")</f>
        <v/>
      </c>
      <c r="GF543" s="4" t="str">
        <f ca="1">IFERROR(IF($B543&lt;&gt;"",VLOOKUP(GF$421,TabelleK40BI,8,FALSE),""),"")</f>
        <v/>
      </c>
      <c r="GG543" s="4" t="str">
        <f ca="1">IFERROR(IF($B543&lt;&gt;"",VLOOKUP(GG$421,TabelleK40BI,8,FALSE),""),"")</f>
        <v/>
      </c>
      <c r="GH543" s="4" t="str">
        <f ca="1">IFERROR(IF($B543&lt;&gt;"",VLOOKUP(GH$421,TabelleK40BI,8,FALSE),""),"")</f>
        <v/>
      </c>
      <c r="GI543" s="4" t="str">
        <f ca="1">IFERROR(IF($B543&lt;&gt;"",VLOOKUP(GI$421,TabelleK40BI,8,FALSE),""),"")</f>
        <v/>
      </c>
      <c r="GJ543" s="4" t="str">
        <f ca="1">IFERROR(IF($B543&lt;&gt;"",VLOOKUP(GJ$421,TabelleK40BI,8,FALSE),""),"")</f>
        <v/>
      </c>
      <c r="GK543" s="4" t="str">
        <f ca="1">IFERROR(IF($B543&lt;&gt;"",VLOOKUP(GK$421,TabelleK40BI,8,FALSE),""),"")</f>
        <v/>
      </c>
      <c r="GL543" s="4" t="str">
        <f ca="1">IFERROR(IF($B543&lt;&gt;"",VLOOKUP(GL$421,TabelleK40BI,8,FALSE),""),"")</f>
        <v/>
      </c>
      <c r="GM543" s="4" t="str">
        <f ca="1">IFERROR(IF($B543&lt;&gt;"",VLOOKUP(GM$421,TabelleK40BI,8,FALSE),""),"")</f>
        <v/>
      </c>
      <c r="GN543" s="4" t="str">
        <f ca="1">IFERROR(IF($B543&lt;&gt;"",VLOOKUP(GN$421,TabelleK40BI,8,FALSE),""),"")</f>
        <v/>
      </c>
      <c r="GO543" s="4" t="str">
        <f ca="1">IFERROR(IF($B543&lt;&gt;"",VLOOKUP(GO$421,TabelleK40BI,8,FALSE),""),"")</f>
        <v/>
      </c>
      <c r="GP543" s="4" t="str">
        <f ca="1">IFERROR(IF($B543&lt;&gt;"",VLOOKUP(GP$421,TabelleK40BI,8,FALSE),""),"")</f>
        <v/>
      </c>
      <c r="GQ543" s="4" t="str">
        <f ca="1">IFERROR(IF($B543&lt;&gt;"",VLOOKUP(GQ$421,TabelleK40BI,8,FALSE),""),"")</f>
        <v/>
      </c>
      <c r="GR543" s="4" t="str">
        <f ca="1">IFERROR(IF($B543&lt;&gt;"",VLOOKUP(GR$421,TabelleK40BI,8,FALSE),""),"")</f>
        <v/>
      </c>
      <c r="GS543" s="4" t="str">
        <f ca="1">IFERROR(IF($B543&lt;&gt;"",VLOOKUP(GS$421,TabelleK40BI,8,FALSE),""),"")</f>
        <v/>
      </c>
      <c r="GT543" s="4" t="str">
        <f ca="1">IFERROR(IF($B543&lt;&gt;"",VLOOKUP(GT$421,TabelleK40BI,8,FALSE),""),"")</f>
        <v/>
      </c>
      <c r="GU543" s="4" t="str">
        <f ca="1">IFERROR(IF($B543&lt;&gt;"",VLOOKUP(GU$421,TabelleK40BI,8,FALSE),""),"")</f>
        <v/>
      </c>
      <c r="GV543" s="4" t="str">
        <f ca="1">IFERROR(IF($B543&lt;&gt;"",VLOOKUP(GV$421,TabelleK40BI,8,FALSE),""),"")</f>
        <v/>
      </c>
      <c r="GW543" s="4" t="str">
        <f ca="1">IFERROR(IF($B543&lt;&gt;"",VLOOKUP(GW$421,TabelleK40BI,8,FALSE),""),"")</f>
        <v/>
      </c>
      <c r="GX543" s="4" t="str">
        <f ca="1">IFERROR(IF($B543&lt;&gt;"",VLOOKUP(GX$421,TabelleK40BI,8,FALSE),""),"")</f>
        <v/>
      </c>
      <c r="GY543" s="4" t="str">
        <f ca="1">IFERROR(IF($B543&lt;&gt;"",VLOOKUP(GY$421,TabelleK40BI,8,FALSE),""),"")</f>
        <v/>
      </c>
      <c r="GZ543" s="4" t="str">
        <f ca="1">IFERROR(IF($B543&lt;&gt;"",VLOOKUP(GZ$421,TabelleK40BI,8,FALSE),""),"")</f>
        <v/>
      </c>
      <c r="HA543" s="4" t="str">
        <f ca="1">IFERROR(IF($B543&lt;&gt;"",VLOOKUP(HA$421,TabelleK40BI,8,FALSE),""),"")</f>
        <v/>
      </c>
      <c r="HB543" s="4" t="str">
        <f ca="1">IFERROR(IF($B543&lt;&gt;"",VLOOKUP(HB$421,TabelleK40BI,8,FALSE),""),"")</f>
        <v/>
      </c>
      <c r="HC543" s="4" t="str">
        <f ca="1">IFERROR(IF($B543&lt;&gt;"",VLOOKUP(HC$421,TabelleK40BI,8,FALSE),""),"")</f>
        <v/>
      </c>
      <c r="HD543" s="4" t="str">
        <f ca="1">IFERROR(IF($B543&lt;&gt;"",VLOOKUP(HD$421,TabelleK40BI,8,FALSE),""),"")</f>
        <v/>
      </c>
      <c r="HE543" s="4" t="str">
        <f ca="1">IFERROR(IF($B543&lt;&gt;"",VLOOKUP(HE$421,TabelleK40BI,8,FALSE),""),"")</f>
        <v/>
      </c>
      <c r="HF543" s="4" t="str">
        <f ca="1">IFERROR(IF($B543&lt;&gt;"",VLOOKUP(HF$421,TabelleK40BI,8,FALSE),""),"")</f>
        <v/>
      </c>
      <c r="HG543" s="4" t="str">
        <f ca="1">IFERROR(IF($B543&lt;&gt;"",VLOOKUP(HG$421,TabelleK40BI,8,FALSE),""),"")</f>
        <v/>
      </c>
      <c r="HH543" s="4" t="str">
        <f ca="1">IFERROR(IF($B543&lt;&gt;"",VLOOKUP(HH$421,TabelleK40BI,8,FALSE),""),"")</f>
        <v/>
      </c>
      <c r="HI543" s="4" t="str">
        <f ca="1">IFERROR(IF($B543&lt;&gt;"",VLOOKUP(HI$421,TabelleK40BI,8,FALSE),""),"")</f>
        <v/>
      </c>
      <c r="HJ543" s="4" t="str">
        <f ca="1">IFERROR(IF($B543&lt;&gt;"",VLOOKUP(HJ$421,TabelleK40BI,8,FALSE),""),"")</f>
        <v/>
      </c>
      <c r="HK543" s="4" t="str">
        <f ca="1">IFERROR(IF($B543&lt;&gt;"",VLOOKUP(HK$421,TabelleK40BI,8,FALSE),""),"")</f>
        <v/>
      </c>
      <c r="HL543" s="4" t="str">
        <f ca="1">IFERROR(IF($B543&lt;&gt;"",VLOOKUP(HL$421,TabelleK40BI,8,FALSE),""),"")</f>
        <v/>
      </c>
      <c r="HM543" s="4" t="str">
        <f ca="1">IFERROR(IF($B543&lt;&gt;"",VLOOKUP(HM$421,TabelleK40BI,8,FALSE),""),"")</f>
        <v/>
      </c>
      <c r="HN543" s="4" t="str">
        <f ca="1">IFERROR(IF($B543&lt;&gt;"",VLOOKUP(HN$421,TabelleK40BI,8,FALSE),""),"")</f>
        <v/>
      </c>
      <c r="HO543" s="4" t="str">
        <f ca="1">IFERROR(IF($B543&lt;&gt;"",VLOOKUP(HO$421,TabelleK40BI,8,FALSE),""),"")</f>
        <v/>
      </c>
      <c r="HP543" s="4" t="str">
        <f ca="1">IFERROR(IF($B543&lt;&gt;"",VLOOKUP(HP$421,TabelleK40BI,8,FALSE),""),"")</f>
        <v/>
      </c>
      <c r="HQ543" s="4" t="str">
        <f ca="1">IFERROR(IF($B543&lt;&gt;"",VLOOKUP(HQ$421,TabelleK40BI,8,FALSE),""),"")</f>
        <v/>
      </c>
      <c r="HR543" s="4" t="str">
        <f ca="1">IFERROR(IF($B543&lt;&gt;"",VLOOKUP(HR$421,TabelleK40BI,8,FALSE),""),"")</f>
        <v/>
      </c>
      <c r="HS543" s="4" t="str">
        <f ca="1">IFERROR(IF($B543&lt;&gt;"",VLOOKUP(HS$421,TabelleK40BI,8,FALSE),""),"")</f>
        <v/>
      </c>
      <c r="HT543" s="4" t="str">
        <f ca="1">IFERROR(IF($B543&lt;&gt;"",VLOOKUP(HT$421,TabelleK40BI,8,FALSE),""),"")</f>
        <v/>
      </c>
      <c r="HU543" s="4" t="str">
        <f ca="1">IFERROR(IF($B543&lt;&gt;"",VLOOKUP(HU$421,TabelleK40BI,8,FALSE),""),"")</f>
        <v/>
      </c>
      <c r="HV543" s="4" t="str">
        <f ca="1">IFERROR(IF($B543&lt;&gt;"",VLOOKUP(HV$421,TabelleK40BI,8,FALSE),""),"")</f>
        <v/>
      </c>
      <c r="HW543" s="4" t="str">
        <f ca="1">IFERROR(IF($B543&lt;&gt;"",VLOOKUP(HW$421,TabelleK40BI,8,FALSE),""),"")</f>
        <v/>
      </c>
      <c r="HX543" s="4" t="str">
        <f ca="1">IFERROR(IF($B543&lt;&gt;"",VLOOKUP(HX$421,TabelleK40BI,8,FALSE),""),"")</f>
        <v/>
      </c>
      <c r="HY543" s="4" t="str">
        <f ca="1">IFERROR(IF($B543&lt;&gt;"",VLOOKUP(HY$421,TabelleK40BI,8,FALSE),""),"")</f>
        <v/>
      </c>
      <c r="HZ543" s="4" t="str">
        <f ca="1">IFERROR(IF($B543&lt;&gt;"",VLOOKUP(HZ$421,TabelleK40BI,8,FALSE),""),"")</f>
        <v/>
      </c>
      <c r="IA543" s="4" t="str">
        <f ca="1">IFERROR(IF($B543&lt;&gt;"",VLOOKUP(IA$421,TabelleK40BI,8,FALSE),""),"")</f>
        <v/>
      </c>
      <c r="IB543" s="4" t="str">
        <f ca="1">IFERROR(IF($B543&lt;&gt;"",VLOOKUP(IB$421,TabelleK40BI,8,FALSE),""),"")</f>
        <v/>
      </c>
      <c r="IC543" s="4" t="str">
        <f ca="1">IFERROR(IF($B543&lt;&gt;"",VLOOKUP(IC$421,TabelleK40BI,8,FALSE),""),"")</f>
        <v/>
      </c>
      <c r="ID543" s="4" t="str">
        <f ca="1">IFERROR(IF($B543&lt;&gt;"",VLOOKUP(ID$421,TabelleK40BI,8,FALSE),""),"")</f>
        <v/>
      </c>
      <c r="IE543" s="4" t="str">
        <f ca="1">IFERROR(IF($B543&lt;&gt;"",VLOOKUP(IE$421,TabelleK40BI,8,FALSE),""),"")</f>
        <v/>
      </c>
      <c r="IF543" s="4" t="str">
        <f ca="1">IFERROR(IF($B543&lt;&gt;"",VLOOKUP(IF$421,TabelleK40BI,8,FALSE),""),"")</f>
        <v/>
      </c>
      <c r="IG543" s="4" t="str">
        <f ca="1">IFERROR(IF($B543&lt;&gt;"",VLOOKUP(IG$421,TabelleK40BI,8,FALSE),""),"")</f>
        <v/>
      </c>
      <c r="IH543" s="4" t="str">
        <f ca="1">IFERROR(IF($B543&lt;&gt;"",VLOOKUP(IH$421,TabelleK40BI,8,FALSE),""),"")</f>
        <v/>
      </c>
      <c r="II543" s="4" t="str">
        <f ca="1">IFERROR(IF($B543&lt;&gt;"",VLOOKUP(II$421,TabelleK40BI,8,FALSE),""),"")</f>
        <v/>
      </c>
      <c r="IJ543" s="4" t="str">
        <f ca="1">IFERROR(IF($B543&lt;&gt;"",VLOOKUP(IJ$421,TabelleK40BI,8,FALSE),""),"")</f>
        <v/>
      </c>
      <c r="IK543" s="4" t="str">
        <f ca="1">IFERROR(IF($B543&lt;&gt;"",VLOOKUP(IK$421,TabelleK40BI,8,FALSE),""),"")</f>
        <v/>
      </c>
      <c r="IL543" s="4" t="str">
        <f ca="1">IFERROR(IF($B543&lt;&gt;"",VLOOKUP(IL$421,TabelleK40BI,8,FALSE),""),"")</f>
        <v/>
      </c>
      <c r="IM543" s="4" t="str">
        <f ca="1">IFERROR(IF($B543&lt;&gt;"",VLOOKUP(IM$421,TabelleK40BI,8,FALSE),""),"")</f>
        <v/>
      </c>
      <c r="IN543" s="4" t="str">
        <f ca="1">IFERROR(IF($B543&lt;&gt;"",VLOOKUP(IN$421,TabelleK40BI,8,FALSE),""),"")</f>
        <v/>
      </c>
      <c r="IO543" s="4" t="str">
        <f ca="1">IFERROR(IF($B543&lt;&gt;"",VLOOKUP(IO$421,TabelleK40BI,8,FALSE),""),"")</f>
        <v/>
      </c>
      <c r="IP543" s="4" t="str">
        <f ca="1">IFERROR(IF($B543&lt;&gt;"",VLOOKUP(IP$421,TabelleK40BI,8,FALSE),""),"")</f>
        <v/>
      </c>
      <c r="IQ543" s="4" t="str">
        <f ca="1">IFERROR(IF($B543&lt;&gt;"",VLOOKUP(IQ$421,TabelleK40BI,8,FALSE),""),"")</f>
        <v/>
      </c>
      <c r="IR543" s="4" t="str">
        <f ca="1">IFERROR(IF($B543&lt;&gt;"",VLOOKUP(IR$421,TabelleK40BI,8,FALSE),""),"")</f>
        <v/>
      </c>
      <c r="IS543" s="4" t="str">
        <f ca="1">IFERROR(IF($B543&lt;&gt;"",VLOOKUP(IS$421,TabelleK40BI,8,FALSE),""),"")</f>
        <v/>
      </c>
      <c r="IT543" s="4" t="str">
        <f ca="1">IFERROR(IF($B543&lt;&gt;"",VLOOKUP(IT$421,TabelleK40BI,8,FALSE),""),"")</f>
        <v/>
      </c>
      <c r="IU543" s="4" t="str">
        <f ca="1">IFERROR(IF($B543&lt;&gt;"",VLOOKUP(IU$421,TabelleK40BI,8,FALSE),""),"")</f>
        <v/>
      </c>
      <c r="IV543" s="4" t="str">
        <f ca="1">IFERROR(IF($B543&lt;&gt;"",VLOOKUP(IV$421,TabelleK40BI,8,FALSE),""),"")</f>
        <v/>
      </c>
      <c r="IW543" s="4" t="str">
        <f ca="1">IFERROR(IF($B543&lt;&gt;"",VLOOKUP(IW$421,TabelleK40BI,8,FALSE),""),"")</f>
        <v/>
      </c>
      <c r="IX543" s="4" t="str">
        <f ca="1">IFERROR(IF($B543&lt;&gt;"",VLOOKUP(IX$421,TabelleK40BI,8,FALSE),""),"")</f>
        <v/>
      </c>
      <c r="IY543" s="4" t="str">
        <f ca="1">IFERROR(IF($B543&lt;&gt;"",VLOOKUP(IY$421,TabelleK40BI,8,FALSE),""),"")</f>
        <v/>
      </c>
      <c r="IZ543" s="4" t="str">
        <f ca="1">IFERROR(IF($B543&lt;&gt;"",VLOOKUP(IZ$421,TabelleK40BI,8,FALSE),""),"")</f>
        <v/>
      </c>
      <c r="JA543" s="4" t="str">
        <f ca="1">IFERROR(IF($B543&lt;&gt;"",VLOOKUP(JA$421,TabelleK40BI,8,FALSE),""),"")</f>
        <v/>
      </c>
      <c r="JB543" s="4" t="str">
        <f ca="1">IFERROR(IF($B543&lt;&gt;"",VLOOKUP(JB$421,TabelleK40BI,8,FALSE),""),"")</f>
        <v/>
      </c>
      <c r="JC543" s="4" t="str">
        <f ca="1">IFERROR(IF($B543&lt;&gt;"",VLOOKUP(JC$421,TabelleK40BI,8,FALSE),""),"")</f>
        <v/>
      </c>
      <c r="JD543" s="4" t="str">
        <f ca="1">IFERROR(IF($B543&lt;&gt;"",VLOOKUP(JD$421,TabelleK40BI,8,FALSE),""),"")</f>
        <v/>
      </c>
      <c r="JE543" s="4" t="str">
        <f ca="1">IFERROR(IF($B543&lt;&gt;"",VLOOKUP(JE$421,TabelleK40BI,8,FALSE),""),"")</f>
        <v/>
      </c>
      <c r="JF543" s="4" t="str">
        <f ca="1">IFERROR(IF($B543&lt;&gt;"",VLOOKUP(JF$421,TabelleK40BI,8,FALSE),""),"")</f>
        <v/>
      </c>
      <c r="JG543" s="4" t="str">
        <f ca="1">IFERROR(IF($B543&lt;&gt;"",VLOOKUP(JG$421,TabelleK40BI,8,FALSE),""),"")</f>
        <v/>
      </c>
      <c r="JH543" s="4" t="str">
        <f ca="1">IFERROR(IF($B543&lt;&gt;"",VLOOKUP(JH$421,TabelleK40BI,8,FALSE),""),"")</f>
        <v/>
      </c>
      <c r="JI543" s="4" t="str">
        <f ca="1">IFERROR(IF($B543&lt;&gt;"",VLOOKUP(JI$421,TabelleK40BI,8,FALSE),""),"")</f>
        <v/>
      </c>
      <c r="JJ543" s="4" t="str">
        <f ca="1">IFERROR(IF($B543&lt;&gt;"",VLOOKUP(JJ$421,TabelleK40BI,8,FALSE),""),"")</f>
        <v/>
      </c>
      <c r="JK543" s="4" t="str">
        <f ca="1">IFERROR(IF($B543&lt;&gt;"",VLOOKUP(JK$421,TabelleK40BI,8,FALSE),""),"")</f>
        <v/>
      </c>
      <c r="JL543" s="4" t="str">
        <f ca="1">IFERROR(IF($B543&lt;&gt;"",VLOOKUP(JL$421,TabelleK40BI,8,FALSE),""),"")</f>
        <v/>
      </c>
      <c r="JM543" s="4" t="str">
        <f ca="1">IFERROR(IF($B543&lt;&gt;"",VLOOKUP(JM$421,TabelleK40BI,8,FALSE),""),"")</f>
        <v/>
      </c>
      <c r="JN543" s="4" t="str">
        <f ca="1">IFERROR(IF($B543&lt;&gt;"",VLOOKUP(JN$421,TabelleK40BI,8,FALSE),""),"")</f>
        <v/>
      </c>
      <c r="JO543" s="4" t="str">
        <f ca="1">IFERROR(IF($B543&lt;&gt;"",VLOOKUP(JO$421,TabelleK40BI,8,FALSE),""),"")</f>
        <v/>
      </c>
      <c r="JP543" s="4" t="str">
        <f ca="1">IFERROR(IF($B543&lt;&gt;"",VLOOKUP(JP$421,TabelleK40BI,8,FALSE),""),"")</f>
        <v/>
      </c>
      <c r="JQ543" s="4" t="str">
        <f ca="1">IFERROR(IF($B543&lt;&gt;"",VLOOKUP(JQ$421,TabelleK40BI,8,FALSE),""),"")</f>
        <v/>
      </c>
      <c r="JR543" s="4" t="str">
        <f ca="1">IFERROR(IF($B543&lt;&gt;"",VLOOKUP(JR$421,TabelleK40BI,8,FALSE),""),"")</f>
        <v/>
      </c>
      <c r="JS543" s="4" t="str">
        <f ca="1">IFERROR(IF($B543&lt;&gt;"",VLOOKUP(JS$421,TabelleK40BI,8,FALSE),""),"")</f>
        <v/>
      </c>
      <c r="JT543" s="4" t="str">
        <f ca="1">IFERROR(IF($B543&lt;&gt;"",VLOOKUP(JT$421,TabelleK40BI,8,FALSE),""),"")</f>
        <v/>
      </c>
      <c r="JU543" s="4" t="str">
        <f ca="1">IFERROR(IF($B543&lt;&gt;"",VLOOKUP(JU$421,TabelleK40BI,8,FALSE),""),"")</f>
        <v/>
      </c>
      <c r="JV543" s="4" t="str">
        <f ca="1">IFERROR(IF($B543&lt;&gt;"",VLOOKUP(JV$421,TabelleK40BI,8,FALSE),""),"")</f>
        <v/>
      </c>
      <c r="JW543" s="4" t="str">
        <f ca="1">IFERROR(IF($B543&lt;&gt;"",VLOOKUP(JW$421,TabelleK40BI,8,FALSE),""),"")</f>
        <v/>
      </c>
      <c r="JX543" s="4" t="str">
        <f ca="1">IFERROR(IF($B543&lt;&gt;"",VLOOKUP(JX$421,TabelleK40BI,8,FALSE),""),"")</f>
        <v/>
      </c>
      <c r="JY543" s="4" t="str">
        <f ca="1">IFERROR(IF($B543&lt;&gt;"",VLOOKUP(JY$421,TabelleK40BI,8,FALSE),""),"")</f>
        <v/>
      </c>
      <c r="JZ543" s="4" t="str">
        <f ca="1">IFERROR(IF($B543&lt;&gt;"",VLOOKUP(JZ$421,TabelleK40BI,8,FALSE),""),"")</f>
        <v/>
      </c>
      <c r="KA543" s="4" t="str">
        <f ca="1">IFERROR(IF($B543&lt;&gt;"",VLOOKUP(KA$421,TabelleK40BI,8,FALSE),""),"")</f>
        <v/>
      </c>
      <c r="KB543" s="4" t="str">
        <f ca="1">IFERROR(IF($B543&lt;&gt;"",VLOOKUP(KB$421,TabelleK40BI,8,FALSE),""),"")</f>
        <v/>
      </c>
      <c r="KC543" s="4" t="str">
        <f ca="1">IFERROR(IF($B543&lt;&gt;"",VLOOKUP(KC$421,TabelleK40BI,8,FALSE),""),"")</f>
        <v/>
      </c>
      <c r="KD543" s="4" t="str">
        <f ca="1">IFERROR(IF($B543&lt;&gt;"",VLOOKUP(KD$421,TabelleK40BI,8,FALSE),""),"")</f>
        <v/>
      </c>
      <c r="KE543" s="4" t="str">
        <f ca="1">IFERROR(IF($B543&lt;&gt;"",VLOOKUP(KE$421,TabelleK40BI,8,FALSE),""),"")</f>
        <v/>
      </c>
      <c r="KF543" s="4" t="str">
        <f ca="1">IFERROR(IF($B543&lt;&gt;"",VLOOKUP(KF$421,TabelleK40BI,8,FALSE),""),"")</f>
        <v/>
      </c>
      <c r="KG543" s="4" t="str">
        <f ca="1">IFERROR(IF($B543&lt;&gt;"",VLOOKUP(KG$421,TabelleK40BI,8,FALSE),""),"")</f>
        <v/>
      </c>
      <c r="KH543" s="4" t="str">
        <f ca="1">IFERROR(IF($B543&lt;&gt;"",VLOOKUP(KH$421,TabelleK40BI,8,FALSE),""),"")</f>
        <v/>
      </c>
      <c r="KI543" s="4" t="str">
        <f ca="1">IFERROR(IF($B543&lt;&gt;"",VLOOKUP(KI$421,TabelleK40BI,8,FALSE),""),"")</f>
        <v/>
      </c>
      <c r="KJ543" s="4" t="str">
        <f ca="1">IFERROR(IF($B543&lt;&gt;"",VLOOKUP(KJ$421,TabelleK40BI,8,FALSE),""),"")</f>
        <v/>
      </c>
      <c r="KK543" s="4" t="str">
        <f ca="1">IFERROR(IF($B543&lt;&gt;"",VLOOKUP(KK$421,TabelleK40BI,8,FALSE),""),"")</f>
        <v/>
      </c>
      <c r="KL543" s="4" t="str">
        <f ca="1">IFERROR(IF($B543&lt;&gt;"",VLOOKUP(KL$421,TabelleK40BI,8,FALSE),""),"")</f>
        <v/>
      </c>
      <c r="KM543" s="4" t="str">
        <f ca="1">IFERROR(IF($B543&lt;&gt;"",VLOOKUP(KM$421,TabelleK40BI,8,FALSE),""),"")</f>
        <v/>
      </c>
      <c r="KN543" s="4" t="str">
        <f ca="1">IFERROR(IF($B543&lt;&gt;"",VLOOKUP(KN$421,TabelleK40BI,8,FALSE),""),"")</f>
        <v/>
      </c>
      <c r="KO543" s="4" t="str">
        <f ca="1">IFERROR(IF($B543&lt;&gt;"",VLOOKUP(KO$421,TabelleK40BI,8,FALSE),""),"")</f>
        <v/>
      </c>
      <c r="KP543" s="4" t="str">
        <f ca="1">IFERROR(IF($B543&lt;&gt;"",VLOOKUP(KP$421,TabelleK40BI,8,FALSE),""),"")</f>
        <v/>
      </c>
      <c r="KQ543" s="4" t="str">
        <f ca="1">IFERROR(IF($B543&lt;&gt;"",VLOOKUP(KQ$421,TabelleK40BI,8,FALSE),""),"")</f>
        <v/>
      </c>
      <c r="KR543" s="4" t="str">
        <f>IFERROR(VLOOKUP($KR$421,TabelleK40BI,8,FALSE),"")</f>
        <v/>
      </c>
      <c r="KS543" s="4" t="str">
        <f>IFERROR(VLOOKUP($KS$421,TabelleK40BI,8,FALSE),"")</f>
        <v/>
      </c>
    </row>
    <row r="544" spans="2:305" ht="12.75" hidden="1" customHeight="1" x14ac:dyDescent="0.2">
      <c r="B544" s="138" t="str">
        <f t="shared" ca="1" si="215"/>
        <v/>
      </c>
      <c r="C544" s="4" t="str">
        <f ca="1">IFERROR(IF($B544&lt;&gt;"",VLOOKUP(C$421,TabelleK41BI,8,FALSE),""),"")</f>
        <v/>
      </c>
      <c r="D544" s="4" t="str">
        <f ca="1">IFERROR(IF($B544&lt;&gt;"",VLOOKUP(D$421,TabelleK41BI,8,FALSE),""),"")</f>
        <v/>
      </c>
      <c r="E544" s="4" t="str">
        <f ca="1">IFERROR(IF($B544&lt;&gt;"",VLOOKUP(E$421,TabelleK41BI,8,FALSE),""),"")</f>
        <v/>
      </c>
      <c r="F544" s="4" t="str">
        <f ca="1">IFERROR(IF($B544&lt;&gt;"",VLOOKUP(F$421,TabelleK41BI,8,FALSE),""),"")</f>
        <v/>
      </c>
      <c r="G544" s="4" t="str">
        <f ca="1">IFERROR(IF($B544&lt;&gt;"",VLOOKUP(G$421,TabelleK41BI,8,FALSE),""),"")</f>
        <v/>
      </c>
      <c r="H544" s="4" t="str">
        <f ca="1">IFERROR(IF($B544&lt;&gt;"",VLOOKUP(H$421,TabelleK41BI,8,FALSE),""),"")</f>
        <v/>
      </c>
      <c r="I544" s="4" t="str">
        <f ca="1">IFERROR(IF($B544&lt;&gt;"",VLOOKUP(I$421,TabelleK41BI,8,FALSE),""),"")</f>
        <v/>
      </c>
      <c r="J544" s="4" t="str">
        <f ca="1">IFERROR(IF($B544&lt;&gt;"",VLOOKUP(J$421,TabelleK41BI,8,FALSE),""),"")</f>
        <v/>
      </c>
      <c r="K544" s="4" t="str">
        <f ca="1">IFERROR(IF($B544&lt;&gt;"",VLOOKUP(K$421,TabelleK41BI,8,FALSE),""),"")</f>
        <v/>
      </c>
      <c r="L544" s="4" t="str">
        <f ca="1">IFERROR(IF($B544&lt;&gt;"",VLOOKUP(L$421,TabelleK41BI,8,FALSE),""),"")</f>
        <v/>
      </c>
      <c r="M544" s="4" t="str">
        <f ca="1">IFERROR(IF($B544&lt;&gt;"",VLOOKUP(M$421,TabelleK41BI,8,FALSE),""),"")</f>
        <v/>
      </c>
      <c r="N544" s="4" t="str">
        <f ca="1">IFERROR(IF($B544&lt;&gt;"",VLOOKUP(N$421,TabelleK41BI,8,FALSE),""),"")</f>
        <v/>
      </c>
      <c r="O544" s="4" t="str">
        <f ca="1">IFERROR(IF($B544&lt;&gt;"",VLOOKUP(O$421,TabelleK41BI,8,FALSE),""),"")</f>
        <v/>
      </c>
      <c r="P544" s="4" t="str">
        <f ca="1">IFERROR(IF($B544&lt;&gt;"",VLOOKUP(P$421,TabelleK41BI,8,FALSE),""),"")</f>
        <v/>
      </c>
      <c r="Q544" s="4" t="str">
        <f ca="1">IFERROR(IF($B544&lt;&gt;"",VLOOKUP(Q$421,TabelleK41BI,8,FALSE),""),"")</f>
        <v/>
      </c>
      <c r="R544" s="4" t="str">
        <f ca="1">IFERROR(IF($B544&lt;&gt;"",VLOOKUP(R$421,TabelleK41BI,8,FALSE),""),"")</f>
        <v/>
      </c>
      <c r="S544" s="4" t="str">
        <f ca="1">IFERROR(IF($B544&lt;&gt;"",VLOOKUP(S$421,TabelleK41BI,8,FALSE),""),"")</f>
        <v/>
      </c>
      <c r="T544" s="4" t="str">
        <f ca="1">IFERROR(IF($B544&lt;&gt;"",VLOOKUP(T$421,TabelleK41BI,8,FALSE),""),"")</f>
        <v/>
      </c>
      <c r="U544" s="4" t="str">
        <f ca="1">IFERROR(IF($B544&lt;&gt;"",VLOOKUP(U$421,TabelleK41BI,8,FALSE),""),"")</f>
        <v/>
      </c>
      <c r="V544" s="4" t="str">
        <f ca="1">IFERROR(IF($B544&lt;&gt;"",VLOOKUP(V$421,TabelleK41BI,8,FALSE),""),"")</f>
        <v/>
      </c>
      <c r="W544" s="4" t="str">
        <f ca="1">IFERROR(IF($B544&lt;&gt;"",VLOOKUP(W$421,TabelleK41BI,8,FALSE),""),"")</f>
        <v/>
      </c>
      <c r="X544" s="4" t="str">
        <f ca="1">IFERROR(IF($B544&lt;&gt;"",VLOOKUP(X$421,TabelleK41BI,8,FALSE),""),"")</f>
        <v/>
      </c>
      <c r="Y544" s="4" t="str">
        <f ca="1">IFERROR(IF($B544&lt;&gt;"",VLOOKUP(Y$421,TabelleK41BI,8,FALSE),""),"")</f>
        <v/>
      </c>
      <c r="Z544" s="4" t="str">
        <f ca="1">IFERROR(IF($B544&lt;&gt;"",VLOOKUP(Z$421,TabelleK41BI,8,FALSE),""),"")</f>
        <v/>
      </c>
      <c r="AA544" s="4" t="str">
        <f ca="1">IFERROR(IF($B544&lt;&gt;"",VLOOKUP(AA$421,TabelleK41BI,8,FALSE),""),"")</f>
        <v/>
      </c>
      <c r="AB544" s="4" t="str">
        <f ca="1">IFERROR(IF($B544&lt;&gt;"",VLOOKUP(AB$421,TabelleK41BI,8,FALSE),""),"")</f>
        <v/>
      </c>
      <c r="AC544" s="4" t="str">
        <f ca="1">IFERROR(IF($B544&lt;&gt;"",VLOOKUP(AC$421,TabelleK41BI,8,FALSE),""),"")</f>
        <v/>
      </c>
      <c r="AD544" s="4" t="str">
        <f ca="1">IFERROR(IF($B544&lt;&gt;"",VLOOKUP(AD$421,TabelleK41BI,8,FALSE),""),"")</f>
        <v/>
      </c>
      <c r="AE544" s="4" t="str">
        <f ca="1">IFERROR(IF($B544&lt;&gt;"",VLOOKUP(AE$421,TabelleK41BI,8,FALSE),""),"")</f>
        <v/>
      </c>
      <c r="AF544" s="4" t="str">
        <f ca="1">IFERROR(IF($B544&lt;&gt;"",VLOOKUP(AF$421,TabelleK41BI,8,FALSE),""),"")</f>
        <v/>
      </c>
      <c r="AG544" s="4" t="str">
        <f ca="1">IFERROR(IF($B544&lt;&gt;"",VLOOKUP(AG$421,TabelleK41BI,8,FALSE),""),"")</f>
        <v/>
      </c>
      <c r="AH544" s="4" t="str">
        <f ca="1">IFERROR(IF($B544&lt;&gt;"",VLOOKUP(AH$421,TabelleK41BI,8,FALSE),""),"")</f>
        <v/>
      </c>
      <c r="AI544" s="4" t="str">
        <f ca="1">IFERROR(IF($B544&lt;&gt;"",VLOOKUP(AI$421,TabelleK41BI,8,FALSE),""),"")</f>
        <v/>
      </c>
      <c r="AJ544" s="4" t="str">
        <f ca="1">IFERROR(IF($B544&lt;&gt;"",VLOOKUP(AJ$421,TabelleK41BI,8,FALSE),""),"")</f>
        <v/>
      </c>
      <c r="AK544" s="4" t="str">
        <f ca="1">IFERROR(IF($B544&lt;&gt;"",VLOOKUP(AK$421,TabelleK41BI,8,FALSE),""),"")</f>
        <v/>
      </c>
      <c r="AL544" s="4" t="str">
        <f ca="1">IFERROR(IF($B544&lt;&gt;"",VLOOKUP(AL$421,TabelleK41BI,8,FALSE),""),"")</f>
        <v/>
      </c>
      <c r="AM544" s="4" t="str">
        <f ca="1">IFERROR(IF($B544&lt;&gt;"",VLOOKUP(AM$421,TabelleK41BI,8,FALSE),""),"")</f>
        <v/>
      </c>
      <c r="AN544" s="4" t="str">
        <f ca="1">IFERROR(IF($B544&lt;&gt;"",VLOOKUP(AN$421,TabelleK41BI,8,FALSE),""),"")</f>
        <v/>
      </c>
      <c r="AO544" s="4" t="str">
        <f ca="1">IFERROR(IF($B544&lt;&gt;"",VLOOKUP(AO$421,TabelleK41BI,8,FALSE),""),"")</f>
        <v/>
      </c>
      <c r="AP544" s="4" t="str">
        <f ca="1">IFERROR(IF($B544&lt;&gt;"",VLOOKUP(AP$421,TabelleK41BI,8,FALSE),""),"")</f>
        <v/>
      </c>
      <c r="AQ544" s="4" t="str">
        <f ca="1">IFERROR(IF($B544&lt;&gt;"",VLOOKUP(AQ$421,TabelleK41BI,8,FALSE),""),"")</f>
        <v/>
      </c>
      <c r="AR544" s="4" t="str">
        <f ca="1">IFERROR(IF($B544&lt;&gt;"",VLOOKUP(AR$421,TabelleK41BI,8,FALSE),""),"")</f>
        <v/>
      </c>
      <c r="AS544" s="4" t="str">
        <f ca="1">IFERROR(IF($B544&lt;&gt;"",VLOOKUP(AS$421,TabelleK41BI,8,FALSE),""),"")</f>
        <v/>
      </c>
      <c r="AT544" s="4" t="str">
        <f ca="1">IFERROR(IF($B544&lt;&gt;"",VLOOKUP(AT$421,TabelleK41BI,8,FALSE),""),"")</f>
        <v/>
      </c>
      <c r="AU544" s="4" t="str">
        <f ca="1">IFERROR(IF($B544&lt;&gt;"",VLOOKUP(AU$421,TabelleK41BI,8,FALSE),""),"")</f>
        <v/>
      </c>
      <c r="AV544" s="4" t="str">
        <f ca="1">IFERROR(IF($B544&lt;&gt;"",VLOOKUP(AV$421,TabelleK41BI,8,FALSE),""),"")</f>
        <v/>
      </c>
      <c r="AW544" s="4" t="str">
        <f ca="1">IFERROR(IF($B544&lt;&gt;"",VLOOKUP(AW$421,TabelleK41BI,8,FALSE),""),"")</f>
        <v/>
      </c>
      <c r="AX544" s="4" t="str">
        <f ca="1">IFERROR(IF($B544&lt;&gt;"",VLOOKUP(AX$421,TabelleK41BI,8,FALSE),""),"")</f>
        <v/>
      </c>
      <c r="AY544" s="4" t="str">
        <f ca="1">IFERROR(IF($B544&lt;&gt;"",VLOOKUP(AY$421,TabelleK41BI,8,FALSE),""),"")</f>
        <v/>
      </c>
      <c r="AZ544" s="4" t="str">
        <f ca="1">IFERROR(IF($B544&lt;&gt;"",VLOOKUP(AZ$421,TabelleK41BI,8,FALSE),""),"")</f>
        <v/>
      </c>
      <c r="BA544" s="4" t="str">
        <f ca="1">IFERROR(IF($B544&lt;&gt;"",VLOOKUP(BA$421,TabelleK41BI,8,FALSE),""),"")</f>
        <v/>
      </c>
      <c r="BB544" s="4" t="str">
        <f ca="1">IFERROR(IF($B544&lt;&gt;"",VLOOKUP(BB$421,TabelleK41BI,8,FALSE),""),"")</f>
        <v/>
      </c>
      <c r="BC544" s="4" t="str">
        <f ca="1">IFERROR(IF($B544&lt;&gt;"",VLOOKUP(BC$421,TabelleK41BI,8,FALSE),""),"")</f>
        <v/>
      </c>
      <c r="BD544" s="4" t="str">
        <f ca="1">IFERROR(IF($B544&lt;&gt;"",VLOOKUP(BD$421,TabelleK41BI,8,FALSE),""),"")</f>
        <v/>
      </c>
      <c r="BE544" s="4" t="str">
        <f ca="1">IFERROR(IF($B544&lt;&gt;"",VLOOKUP(BE$421,TabelleK41BI,8,FALSE),""),"")</f>
        <v/>
      </c>
      <c r="BF544" s="4" t="str">
        <f ca="1">IFERROR(IF($B544&lt;&gt;"",VLOOKUP(BF$421,TabelleK41BI,8,FALSE),""),"")</f>
        <v/>
      </c>
      <c r="BG544" s="4" t="str">
        <f ca="1">IFERROR(IF($B544&lt;&gt;"",VLOOKUP(BG$421,TabelleK41BI,8,FALSE),""),"")</f>
        <v/>
      </c>
      <c r="BH544" s="4" t="str">
        <f ca="1">IFERROR(IF($B544&lt;&gt;"",VLOOKUP(BH$421,TabelleK41BI,8,FALSE),""),"")</f>
        <v/>
      </c>
      <c r="BI544" s="4" t="str">
        <f ca="1">IFERROR(IF($B544&lt;&gt;"",VLOOKUP(BI$421,TabelleK41BI,8,FALSE),""),"")</f>
        <v/>
      </c>
      <c r="BJ544" s="4" t="str">
        <f ca="1">IFERROR(IF($B544&lt;&gt;"",VLOOKUP(BJ$421,TabelleK41BI,8,FALSE),""),"")</f>
        <v/>
      </c>
      <c r="BK544" s="4" t="str">
        <f ca="1">IFERROR(IF($B544&lt;&gt;"",VLOOKUP(BK$421,TabelleK41BI,8,FALSE),""),"")</f>
        <v/>
      </c>
      <c r="BL544" s="4" t="str">
        <f ca="1">IFERROR(IF($B544&lt;&gt;"",VLOOKUP(BL$421,TabelleK41BI,8,FALSE),""),"")</f>
        <v/>
      </c>
      <c r="BM544" s="4" t="str">
        <f ca="1">IFERROR(IF($B544&lt;&gt;"",VLOOKUP(BM$421,TabelleK41BI,8,FALSE),""),"")</f>
        <v/>
      </c>
      <c r="BN544" s="4" t="str">
        <f ca="1">IFERROR(IF($B544&lt;&gt;"",VLOOKUP(BN$421,TabelleK41BI,8,FALSE),""),"")</f>
        <v/>
      </c>
      <c r="BO544" s="4" t="str">
        <f ca="1">IFERROR(IF($B544&lt;&gt;"",VLOOKUP(BO$421,TabelleK41BI,8,FALSE),""),"")</f>
        <v/>
      </c>
      <c r="BP544" s="4" t="str">
        <f ca="1">IFERROR(IF($B544&lt;&gt;"",VLOOKUP(BP$421,TabelleK41BI,8,FALSE),""),"")</f>
        <v/>
      </c>
      <c r="BQ544" s="4" t="str">
        <f ca="1">IFERROR(IF($B544&lt;&gt;"",VLOOKUP(BQ$421,TabelleK41BI,8,FALSE),""),"")</f>
        <v/>
      </c>
      <c r="BR544" s="4" t="str">
        <f ca="1">IFERROR(IF($B544&lt;&gt;"",VLOOKUP(BR$421,TabelleK41BI,8,FALSE),""),"")</f>
        <v/>
      </c>
      <c r="BS544" s="4" t="str">
        <f ca="1">IFERROR(IF($B544&lt;&gt;"",VLOOKUP(BS$421,TabelleK41BI,8,FALSE),""),"")</f>
        <v/>
      </c>
      <c r="BT544" s="4" t="str">
        <f ca="1">IFERROR(IF($B544&lt;&gt;"",VLOOKUP(BT$421,TabelleK41BI,8,FALSE),""),"")</f>
        <v/>
      </c>
      <c r="BU544" s="4" t="str">
        <f ca="1">IFERROR(IF($B544&lt;&gt;"",VLOOKUP(BU$421,TabelleK41BI,8,FALSE),""),"")</f>
        <v/>
      </c>
      <c r="BV544" s="4" t="str">
        <f ca="1">IFERROR(IF($B544&lt;&gt;"",VLOOKUP(BV$421,TabelleK41BI,8,FALSE),""),"")</f>
        <v/>
      </c>
      <c r="BW544" s="4" t="str">
        <f ca="1">IFERROR(IF($B544&lt;&gt;"",VLOOKUP(BW$421,TabelleK41BI,8,FALSE),""),"")</f>
        <v/>
      </c>
      <c r="BX544" s="4" t="str">
        <f ca="1">IFERROR(IF($B544&lt;&gt;"",VLOOKUP(BX$421,TabelleK41BI,8,FALSE),""),"")</f>
        <v/>
      </c>
      <c r="BY544" s="4" t="str">
        <f ca="1">IFERROR(IF($B544&lt;&gt;"",VLOOKUP(BY$421,TabelleK41BI,8,FALSE),""),"")</f>
        <v/>
      </c>
      <c r="BZ544" s="4" t="str">
        <f ca="1">IFERROR(IF($B544&lt;&gt;"",VLOOKUP(BZ$421,TabelleK41BI,8,FALSE),""),"")</f>
        <v/>
      </c>
      <c r="CA544" s="4" t="str">
        <f ca="1">IFERROR(IF($B544&lt;&gt;"",VLOOKUP(CA$421,TabelleK41BI,8,FALSE),""),"")</f>
        <v/>
      </c>
      <c r="CB544" s="4" t="str">
        <f ca="1">IFERROR(IF($B544&lt;&gt;"",VLOOKUP(CB$421,TabelleK41BI,8,FALSE),""),"")</f>
        <v/>
      </c>
      <c r="CC544" s="4" t="str">
        <f ca="1">IFERROR(IF($B544&lt;&gt;"",VLOOKUP(CC$421,TabelleK41BI,8,FALSE),""),"")</f>
        <v/>
      </c>
      <c r="CD544" s="4" t="str">
        <f ca="1">IFERROR(IF($B544&lt;&gt;"",VLOOKUP(CD$421,TabelleK41BI,8,FALSE),""),"")</f>
        <v/>
      </c>
      <c r="CE544" s="4" t="str">
        <f ca="1">IFERROR(IF($B544&lt;&gt;"",VLOOKUP(CE$421,TabelleK41BI,8,FALSE),""),"")</f>
        <v/>
      </c>
      <c r="CF544" s="4" t="str">
        <f ca="1">IFERROR(IF($B544&lt;&gt;"",VLOOKUP(CF$421,TabelleK41BI,8,FALSE),""),"")</f>
        <v/>
      </c>
      <c r="CG544" s="4" t="str">
        <f ca="1">IFERROR(IF($B544&lt;&gt;"",VLOOKUP(CG$421,TabelleK41BI,8,FALSE),""),"")</f>
        <v/>
      </c>
      <c r="CH544" s="4" t="str">
        <f ca="1">IFERROR(IF($B544&lt;&gt;"",VLOOKUP(CH$421,TabelleK41BI,8,FALSE),""),"")</f>
        <v/>
      </c>
      <c r="CI544" s="4" t="str">
        <f ca="1">IFERROR(IF($B544&lt;&gt;"",VLOOKUP(CI$421,TabelleK41BI,8,FALSE),""),"")</f>
        <v/>
      </c>
      <c r="CJ544" s="4" t="str">
        <f ca="1">IFERROR(IF($B544&lt;&gt;"",VLOOKUP(CJ$421,TabelleK41BI,8,FALSE),""),"")</f>
        <v/>
      </c>
      <c r="CK544" s="4" t="str">
        <f ca="1">IFERROR(IF($B544&lt;&gt;"",VLOOKUP(CK$421,TabelleK41BI,8,FALSE),""),"")</f>
        <v/>
      </c>
      <c r="CL544" s="4" t="str">
        <f ca="1">IFERROR(IF($B544&lt;&gt;"",VLOOKUP(CL$421,TabelleK41BI,8,FALSE),""),"")</f>
        <v/>
      </c>
      <c r="CM544" s="4" t="str">
        <f ca="1">IFERROR(IF($B544&lt;&gt;"",VLOOKUP(CM$421,TabelleK41BI,8,FALSE),""),"")</f>
        <v/>
      </c>
      <c r="CN544" s="4" t="str">
        <f ca="1">IFERROR(IF($B544&lt;&gt;"",VLOOKUP(CN$421,TabelleK41BI,8,FALSE),""),"")</f>
        <v/>
      </c>
      <c r="CO544" s="4" t="str">
        <f ca="1">IFERROR(IF($B544&lt;&gt;"",VLOOKUP(CO$421,TabelleK41BI,8,FALSE),""),"")</f>
        <v/>
      </c>
      <c r="CP544" s="4" t="str">
        <f ca="1">IFERROR(IF($B544&lt;&gt;"",VLOOKUP(CP$421,TabelleK41BI,8,FALSE),""),"")</f>
        <v/>
      </c>
      <c r="CQ544" s="4" t="str">
        <f ca="1">IFERROR(IF($B544&lt;&gt;"",VLOOKUP(CQ$421,TabelleK41BI,8,FALSE),""),"")</f>
        <v/>
      </c>
      <c r="CR544" s="4" t="str">
        <f ca="1">IFERROR(IF($B544&lt;&gt;"",VLOOKUP(CR$421,TabelleK41BI,8,FALSE),""),"")</f>
        <v/>
      </c>
      <c r="CS544" s="4" t="str">
        <f ca="1">IFERROR(IF($B544&lt;&gt;"",VLOOKUP(CS$421,TabelleK41BI,8,FALSE),""),"")</f>
        <v/>
      </c>
      <c r="CT544" s="4" t="str">
        <f ca="1">IFERROR(IF($B544&lt;&gt;"",VLOOKUP(CT$421,TabelleK41BI,8,FALSE),""),"")</f>
        <v/>
      </c>
      <c r="CU544" s="4" t="str">
        <f ca="1">IFERROR(IF($B544&lt;&gt;"",VLOOKUP(CU$421,TabelleK41BI,8,FALSE),""),"")</f>
        <v/>
      </c>
      <c r="CV544" s="4" t="str">
        <f ca="1">IFERROR(IF($B544&lt;&gt;"",VLOOKUP(CV$421,TabelleK41BI,8,FALSE),""),"")</f>
        <v/>
      </c>
      <c r="CW544" s="4" t="str">
        <f ca="1">IFERROR(IF($B544&lt;&gt;"",VLOOKUP(CW$421,TabelleK41BI,8,FALSE),""),"")</f>
        <v/>
      </c>
      <c r="CX544" s="4" t="str">
        <f ca="1">IFERROR(IF($B544&lt;&gt;"",VLOOKUP(CX$421,TabelleK41BI,8,FALSE),""),"")</f>
        <v/>
      </c>
      <c r="CY544" s="4" t="str">
        <f ca="1">IFERROR(IF($B544&lt;&gt;"",VLOOKUP(CY$421,TabelleK41BI,8,FALSE),""),"")</f>
        <v/>
      </c>
      <c r="CZ544" s="4" t="str">
        <f ca="1">IFERROR(IF($B544&lt;&gt;"",VLOOKUP(CZ$421,TabelleK41BI,8,FALSE),""),"")</f>
        <v/>
      </c>
      <c r="DA544" s="4" t="str">
        <f ca="1">IFERROR(IF($B544&lt;&gt;"",VLOOKUP(DA$421,TabelleK41BI,8,FALSE),""),"")</f>
        <v/>
      </c>
      <c r="DB544" s="4" t="str">
        <f ca="1">IFERROR(IF($B544&lt;&gt;"",VLOOKUP(DB$421,TabelleK41BI,8,FALSE),""),"")</f>
        <v/>
      </c>
      <c r="DC544" s="4" t="str">
        <f ca="1">IFERROR(IF($B544&lt;&gt;"",VLOOKUP(DC$421,TabelleK41BI,8,FALSE),""),"")</f>
        <v/>
      </c>
      <c r="DD544" s="4" t="str">
        <f ca="1">IFERROR(IF($B544&lt;&gt;"",VLOOKUP(DD$421,TabelleK41BI,8,FALSE),""),"")</f>
        <v/>
      </c>
      <c r="DE544" s="4" t="str">
        <f ca="1">IFERROR(IF($B544&lt;&gt;"",VLOOKUP(DE$421,TabelleK41BI,8,FALSE),""),"")</f>
        <v/>
      </c>
      <c r="DF544" s="4" t="str">
        <f ca="1">IFERROR(IF($B544&lt;&gt;"",VLOOKUP(DF$421,TabelleK41BI,8,FALSE),""),"")</f>
        <v/>
      </c>
      <c r="DG544" s="4" t="str">
        <f ca="1">IFERROR(IF($B544&lt;&gt;"",VLOOKUP(DG$421,TabelleK41BI,8,FALSE),""),"")</f>
        <v/>
      </c>
      <c r="DH544" s="4" t="str">
        <f ca="1">IFERROR(IF($B544&lt;&gt;"",VLOOKUP(DH$421,TabelleK41BI,8,FALSE),""),"")</f>
        <v/>
      </c>
      <c r="DI544" s="4" t="str">
        <f ca="1">IFERROR(IF($B544&lt;&gt;"",VLOOKUP(DI$421,TabelleK41BI,8,FALSE),""),"")</f>
        <v/>
      </c>
      <c r="DJ544" s="4" t="str">
        <f ca="1">IFERROR(IF($B544&lt;&gt;"",VLOOKUP(DJ$421,TabelleK41BI,8,FALSE),""),"")</f>
        <v/>
      </c>
      <c r="DK544" s="4" t="str">
        <f ca="1">IFERROR(IF($B544&lt;&gt;"",VLOOKUP(DK$421,TabelleK41BI,8,FALSE),""),"")</f>
        <v/>
      </c>
      <c r="DL544" s="4" t="str">
        <f ca="1">IFERROR(IF($B544&lt;&gt;"",VLOOKUP(DL$421,TabelleK41BI,8,FALSE),""),"")</f>
        <v/>
      </c>
      <c r="DM544" s="4" t="str">
        <f ca="1">IFERROR(IF($B544&lt;&gt;"",VLOOKUP(DM$421,TabelleK41BI,8,FALSE),""),"")</f>
        <v/>
      </c>
      <c r="DN544" s="4" t="str">
        <f ca="1">IFERROR(IF($B544&lt;&gt;"",VLOOKUP(DN$421,TabelleK41BI,8,FALSE),""),"")</f>
        <v/>
      </c>
      <c r="DO544" s="4" t="str">
        <f ca="1">IFERROR(IF($B544&lt;&gt;"",VLOOKUP(DO$421,TabelleK41BI,8,FALSE),""),"")</f>
        <v/>
      </c>
      <c r="DP544" s="4" t="str">
        <f ca="1">IFERROR(IF($B544&lt;&gt;"",VLOOKUP(DP$421,TabelleK41BI,8,FALSE),""),"")</f>
        <v/>
      </c>
      <c r="DQ544" s="4" t="str">
        <f ca="1">IFERROR(IF($B544&lt;&gt;"",VLOOKUP(DQ$421,TabelleK41BI,8,FALSE),""),"")</f>
        <v/>
      </c>
      <c r="DR544" s="4" t="str">
        <f ca="1">IFERROR(IF($B544&lt;&gt;"",VLOOKUP(DR$421,TabelleK41BI,8,FALSE),""),"")</f>
        <v/>
      </c>
      <c r="DS544" s="4" t="str">
        <f ca="1">IFERROR(IF($B544&lt;&gt;"",VLOOKUP(DS$421,TabelleK41BI,8,FALSE),""),"")</f>
        <v/>
      </c>
      <c r="DT544" s="4" t="str">
        <f ca="1">IFERROR(IF($B544&lt;&gt;"",VLOOKUP(DT$421,TabelleK41BI,8,FALSE),""),"")</f>
        <v/>
      </c>
      <c r="DU544" s="4" t="str">
        <f ca="1">IFERROR(IF($B544&lt;&gt;"",VLOOKUP(DU$421,TabelleK41BI,8,FALSE),""),"")</f>
        <v/>
      </c>
      <c r="DV544" s="4" t="str">
        <f ca="1">IFERROR(IF($B544&lt;&gt;"",VLOOKUP(DV$421,TabelleK41BI,8,FALSE),""),"")</f>
        <v/>
      </c>
      <c r="DW544" s="4" t="str">
        <f ca="1">IFERROR(IF($B544&lt;&gt;"",VLOOKUP(DW$421,TabelleK41BI,8,FALSE),""),"")</f>
        <v/>
      </c>
      <c r="DX544" s="4" t="str">
        <f ca="1">IFERROR(IF($B544&lt;&gt;"",VLOOKUP(DX$421,TabelleK41BI,8,FALSE),""),"")</f>
        <v/>
      </c>
      <c r="DY544" s="4" t="str">
        <f ca="1">IFERROR(IF($B544&lt;&gt;"",VLOOKUP(DY$421,TabelleK41BI,8,FALSE),""),"")</f>
        <v/>
      </c>
      <c r="DZ544" s="4" t="str">
        <f ca="1">IFERROR(IF($B544&lt;&gt;"",VLOOKUP(DZ$421,TabelleK41BI,8,FALSE),""),"")</f>
        <v/>
      </c>
      <c r="EA544" s="4" t="str">
        <f ca="1">IFERROR(IF($B544&lt;&gt;"",VLOOKUP(EA$421,TabelleK41BI,8,FALSE),""),"")</f>
        <v/>
      </c>
      <c r="EB544" s="4" t="str">
        <f ca="1">IFERROR(IF($B544&lt;&gt;"",VLOOKUP(EB$421,TabelleK41BI,8,FALSE),""),"")</f>
        <v/>
      </c>
      <c r="EC544" s="4" t="str">
        <f ca="1">IFERROR(IF($B544&lt;&gt;"",VLOOKUP(EC$421,TabelleK41BI,8,FALSE),""),"")</f>
        <v/>
      </c>
      <c r="ED544" s="4" t="str">
        <f ca="1">IFERROR(IF($B544&lt;&gt;"",VLOOKUP(ED$421,TabelleK41BI,8,FALSE),""),"")</f>
        <v/>
      </c>
      <c r="EE544" s="4" t="str">
        <f ca="1">IFERROR(IF($B544&lt;&gt;"",VLOOKUP(EE$421,TabelleK41BI,8,FALSE),""),"")</f>
        <v/>
      </c>
      <c r="EF544" s="4" t="str">
        <f ca="1">IFERROR(IF($B544&lt;&gt;"",VLOOKUP(EF$421,TabelleK41BI,8,FALSE),""),"")</f>
        <v/>
      </c>
      <c r="EG544" s="4" t="str">
        <f ca="1">IFERROR(IF($B544&lt;&gt;"",VLOOKUP(EG$421,TabelleK41BI,8,FALSE),""),"")</f>
        <v/>
      </c>
      <c r="EH544" s="4" t="str">
        <f ca="1">IFERROR(IF($B544&lt;&gt;"",VLOOKUP(EH$421,TabelleK41BI,8,FALSE),""),"")</f>
        <v/>
      </c>
      <c r="EI544" s="4" t="str">
        <f ca="1">IFERROR(IF($B544&lt;&gt;"",VLOOKUP(EI$421,TabelleK41BI,8,FALSE),""),"")</f>
        <v/>
      </c>
      <c r="EJ544" s="4" t="str">
        <f ca="1">IFERROR(IF($B544&lt;&gt;"",VLOOKUP(EJ$421,TabelleK41BI,8,FALSE),""),"")</f>
        <v/>
      </c>
      <c r="EK544" s="4" t="str">
        <f ca="1">IFERROR(IF($B544&lt;&gt;"",VLOOKUP(EK$421,TabelleK41BI,8,FALSE),""),"")</f>
        <v/>
      </c>
      <c r="EL544" s="4" t="str">
        <f ca="1">IFERROR(IF($B544&lt;&gt;"",VLOOKUP(EL$421,TabelleK41BI,8,FALSE),""),"")</f>
        <v/>
      </c>
      <c r="EM544" s="4" t="str">
        <f ca="1">IFERROR(IF($B544&lt;&gt;"",VLOOKUP(EM$421,TabelleK41BI,8,FALSE),""),"")</f>
        <v/>
      </c>
      <c r="EN544" s="4" t="str">
        <f ca="1">IFERROR(IF($B544&lt;&gt;"",VLOOKUP(EN$421,TabelleK41BI,8,FALSE),""),"")</f>
        <v/>
      </c>
      <c r="EO544" s="4" t="str">
        <f ca="1">IFERROR(IF($B544&lt;&gt;"",VLOOKUP(EO$421,TabelleK41BI,8,FALSE),""),"")</f>
        <v/>
      </c>
      <c r="EP544" s="4" t="str">
        <f ca="1">IFERROR(IF($B544&lt;&gt;"",VLOOKUP(EP$421,TabelleK41BI,8,FALSE),""),"")</f>
        <v/>
      </c>
      <c r="EQ544" s="4" t="str">
        <f ca="1">IFERROR(IF($B544&lt;&gt;"",VLOOKUP(EQ$421,TabelleK41BI,8,FALSE),""),"")</f>
        <v/>
      </c>
      <c r="ER544" s="4" t="str">
        <f ca="1">IFERROR(IF($B544&lt;&gt;"",VLOOKUP(ER$421,TabelleK41BI,8,FALSE),""),"")</f>
        <v/>
      </c>
      <c r="ES544" s="4" t="str">
        <f ca="1">IFERROR(IF($B544&lt;&gt;"",VLOOKUP(ES$421,TabelleK41BI,8,FALSE),""),"")</f>
        <v/>
      </c>
      <c r="ET544" s="4" t="str">
        <f ca="1">IFERROR(IF($B544&lt;&gt;"",VLOOKUP(ET$421,TabelleK41BI,8,FALSE),""),"")</f>
        <v/>
      </c>
      <c r="EU544" s="4" t="str">
        <f ca="1">IFERROR(IF($B544&lt;&gt;"",VLOOKUP(EU$421,TabelleK41BI,8,FALSE),""),"")</f>
        <v/>
      </c>
      <c r="EV544" s="4" t="str">
        <f ca="1">IFERROR(IF($B544&lt;&gt;"",VLOOKUP(EV$421,TabelleK41BI,8,FALSE),""),"")</f>
        <v/>
      </c>
      <c r="EW544" s="4" t="str">
        <f ca="1">IFERROR(IF($B544&lt;&gt;"",VLOOKUP(EW$421,TabelleK41BI,8,FALSE),""),"")</f>
        <v/>
      </c>
      <c r="EX544" s="4" t="str">
        <f ca="1">IFERROR(IF($B544&lt;&gt;"",VLOOKUP(EX$421,TabelleK41BI,8,FALSE),""),"")</f>
        <v/>
      </c>
      <c r="EY544" s="4" t="str">
        <f ca="1">IFERROR(IF($B544&lt;&gt;"",VLOOKUP(EY$421,TabelleK41BI,8,FALSE),""),"")</f>
        <v/>
      </c>
      <c r="EZ544" s="4" t="str">
        <f ca="1">IFERROR(IF($B544&lt;&gt;"",VLOOKUP(EZ$421,TabelleK41BI,8,FALSE),""),"")</f>
        <v/>
      </c>
      <c r="FA544" s="4" t="str">
        <f ca="1">IFERROR(IF($B544&lt;&gt;"",VLOOKUP(FA$421,TabelleK41BI,8,FALSE),""),"")</f>
        <v/>
      </c>
      <c r="FB544" s="4" t="str">
        <f ca="1">IFERROR(IF($B544&lt;&gt;"",VLOOKUP(FB$421,TabelleK41BI,8,FALSE),""),"")</f>
        <v/>
      </c>
      <c r="FC544" s="4" t="str">
        <f ca="1">IFERROR(IF($B544&lt;&gt;"",VLOOKUP(FC$421,TabelleK41BI,8,FALSE),""),"")</f>
        <v/>
      </c>
      <c r="FD544" s="4" t="str">
        <f ca="1">IFERROR(IF($B544&lt;&gt;"",VLOOKUP(FD$421,TabelleK41BI,8,FALSE),""),"")</f>
        <v/>
      </c>
      <c r="FE544" s="4" t="str">
        <f ca="1">IFERROR(IF($B544&lt;&gt;"",VLOOKUP(FE$421,TabelleK41BI,8,FALSE),""),"")</f>
        <v/>
      </c>
      <c r="FF544" s="4" t="str">
        <f ca="1">IFERROR(IF($B544&lt;&gt;"",VLOOKUP(FF$421,TabelleK41BI,8,FALSE),""),"")</f>
        <v/>
      </c>
      <c r="FG544" s="4" t="str">
        <f ca="1">IFERROR(IF($B544&lt;&gt;"",VLOOKUP(FG$421,TabelleK41BI,8,FALSE),""),"")</f>
        <v/>
      </c>
      <c r="FH544" s="4" t="str">
        <f ca="1">IFERROR(IF($B544&lt;&gt;"",VLOOKUP(FH$421,TabelleK41BI,8,FALSE),""),"")</f>
        <v/>
      </c>
      <c r="FI544" s="4" t="str">
        <f ca="1">IFERROR(IF($B544&lt;&gt;"",VLOOKUP(FI$421,TabelleK41BI,8,FALSE),""),"")</f>
        <v/>
      </c>
      <c r="FJ544" s="4" t="str">
        <f ca="1">IFERROR(IF($B544&lt;&gt;"",VLOOKUP(FJ$421,TabelleK41BI,8,FALSE),""),"")</f>
        <v/>
      </c>
      <c r="FK544" s="4" t="str">
        <f ca="1">IFERROR(IF($B544&lt;&gt;"",VLOOKUP(FK$421,TabelleK41BI,8,FALSE),""),"")</f>
        <v/>
      </c>
      <c r="FL544" s="4" t="str">
        <f ca="1">IFERROR(IF($B544&lt;&gt;"",VLOOKUP(FL$421,TabelleK41BI,8,FALSE),""),"")</f>
        <v/>
      </c>
      <c r="FM544" s="4" t="str">
        <f ca="1">IFERROR(IF($B544&lt;&gt;"",VLOOKUP(FM$421,TabelleK41BI,8,FALSE),""),"")</f>
        <v/>
      </c>
      <c r="FN544" s="4" t="str">
        <f ca="1">IFERROR(IF($B544&lt;&gt;"",VLOOKUP(FN$421,TabelleK41BI,8,FALSE),""),"")</f>
        <v/>
      </c>
      <c r="FO544" s="4" t="str">
        <f ca="1">IFERROR(IF($B544&lt;&gt;"",VLOOKUP(FO$421,TabelleK41BI,8,FALSE),""),"")</f>
        <v/>
      </c>
      <c r="FP544" s="4" t="str">
        <f ca="1">IFERROR(IF($B544&lt;&gt;"",VLOOKUP(FP$421,TabelleK41BI,8,FALSE),""),"")</f>
        <v/>
      </c>
      <c r="FQ544" s="4" t="str">
        <f ca="1">IFERROR(IF($B544&lt;&gt;"",VLOOKUP(FQ$421,TabelleK41BI,8,FALSE),""),"")</f>
        <v/>
      </c>
      <c r="FR544" s="4" t="str">
        <f ca="1">IFERROR(IF($B544&lt;&gt;"",VLOOKUP(FR$421,TabelleK41BI,8,FALSE),""),"")</f>
        <v/>
      </c>
      <c r="FS544" s="4" t="str">
        <f ca="1">IFERROR(IF($B544&lt;&gt;"",VLOOKUP(FS$421,TabelleK41BI,8,FALSE),""),"")</f>
        <v/>
      </c>
      <c r="FT544" s="4" t="str">
        <f ca="1">IFERROR(IF($B544&lt;&gt;"",VLOOKUP(FT$421,TabelleK41BI,8,FALSE),""),"")</f>
        <v/>
      </c>
      <c r="FU544" s="4" t="str">
        <f ca="1">IFERROR(IF($B544&lt;&gt;"",VLOOKUP(FU$421,TabelleK41BI,8,FALSE),""),"")</f>
        <v/>
      </c>
      <c r="FV544" s="4" t="str">
        <f ca="1">IFERROR(IF($B544&lt;&gt;"",VLOOKUP(FV$421,TabelleK41BI,8,FALSE),""),"")</f>
        <v/>
      </c>
      <c r="FW544" s="4" t="str">
        <f ca="1">IFERROR(IF($B544&lt;&gt;"",VLOOKUP(FW$421,TabelleK41BI,8,FALSE),""),"")</f>
        <v/>
      </c>
      <c r="FX544" s="4" t="str">
        <f ca="1">IFERROR(IF($B544&lt;&gt;"",VLOOKUP(FX$421,TabelleK41BI,8,FALSE),""),"")</f>
        <v/>
      </c>
      <c r="FY544" s="4" t="str">
        <f ca="1">IFERROR(IF($B544&lt;&gt;"",VLOOKUP(FY$421,TabelleK41BI,8,FALSE),""),"")</f>
        <v/>
      </c>
      <c r="FZ544" s="4" t="str">
        <f ca="1">IFERROR(IF($B544&lt;&gt;"",VLOOKUP(FZ$421,TabelleK41BI,8,FALSE),""),"")</f>
        <v/>
      </c>
      <c r="GA544" s="4" t="str">
        <f ca="1">IFERROR(IF($B544&lt;&gt;"",VLOOKUP(GA$421,TabelleK41BI,8,FALSE),""),"")</f>
        <v/>
      </c>
      <c r="GB544" s="4" t="str">
        <f ca="1">IFERROR(IF($B544&lt;&gt;"",VLOOKUP(GB$421,TabelleK41BI,8,FALSE),""),"")</f>
        <v/>
      </c>
      <c r="GC544" s="4" t="str">
        <f ca="1">IFERROR(IF($B544&lt;&gt;"",VLOOKUP(GC$421,TabelleK41BI,8,FALSE),""),"")</f>
        <v/>
      </c>
      <c r="GD544" s="4" t="str">
        <f ca="1">IFERROR(IF($B544&lt;&gt;"",VLOOKUP(GD$421,TabelleK41BI,8,FALSE),""),"")</f>
        <v/>
      </c>
      <c r="GE544" s="4" t="str">
        <f ca="1">IFERROR(IF($B544&lt;&gt;"",VLOOKUP(GE$421,TabelleK41BI,8,FALSE),""),"")</f>
        <v/>
      </c>
      <c r="GF544" s="4" t="str">
        <f ca="1">IFERROR(IF($B544&lt;&gt;"",VLOOKUP(GF$421,TabelleK41BI,8,FALSE),""),"")</f>
        <v/>
      </c>
      <c r="GG544" s="4" t="str">
        <f ca="1">IFERROR(IF($B544&lt;&gt;"",VLOOKUP(GG$421,TabelleK41BI,8,FALSE),""),"")</f>
        <v/>
      </c>
      <c r="GH544" s="4" t="str">
        <f ca="1">IFERROR(IF($B544&lt;&gt;"",VLOOKUP(GH$421,TabelleK41BI,8,FALSE),""),"")</f>
        <v/>
      </c>
      <c r="GI544" s="4" t="str">
        <f ca="1">IFERROR(IF($B544&lt;&gt;"",VLOOKUP(GI$421,TabelleK41BI,8,FALSE),""),"")</f>
        <v/>
      </c>
      <c r="GJ544" s="4" t="str">
        <f ca="1">IFERROR(IF($B544&lt;&gt;"",VLOOKUP(GJ$421,TabelleK41BI,8,FALSE),""),"")</f>
        <v/>
      </c>
      <c r="GK544" s="4" t="str">
        <f ca="1">IFERROR(IF($B544&lt;&gt;"",VLOOKUP(GK$421,TabelleK41BI,8,FALSE),""),"")</f>
        <v/>
      </c>
      <c r="GL544" s="4" t="str">
        <f ca="1">IFERROR(IF($B544&lt;&gt;"",VLOOKUP(GL$421,TabelleK41BI,8,FALSE),""),"")</f>
        <v/>
      </c>
      <c r="GM544" s="4" t="str">
        <f ca="1">IFERROR(IF($B544&lt;&gt;"",VLOOKUP(GM$421,TabelleK41BI,8,FALSE),""),"")</f>
        <v/>
      </c>
      <c r="GN544" s="4" t="str">
        <f ca="1">IFERROR(IF($B544&lt;&gt;"",VLOOKUP(GN$421,TabelleK41BI,8,FALSE),""),"")</f>
        <v/>
      </c>
      <c r="GO544" s="4" t="str">
        <f ca="1">IFERROR(IF($B544&lt;&gt;"",VLOOKUP(GO$421,TabelleK41BI,8,FALSE),""),"")</f>
        <v/>
      </c>
      <c r="GP544" s="4" t="str">
        <f ca="1">IFERROR(IF($B544&lt;&gt;"",VLOOKUP(GP$421,TabelleK41BI,8,FALSE),""),"")</f>
        <v/>
      </c>
      <c r="GQ544" s="4" t="str">
        <f ca="1">IFERROR(IF($B544&lt;&gt;"",VLOOKUP(GQ$421,TabelleK41BI,8,FALSE),""),"")</f>
        <v/>
      </c>
      <c r="GR544" s="4" t="str">
        <f ca="1">IFERROR(IF($B544&lt;&gt;"",VLOOKUP(GR$421,TabelleK41BI,8,FALSE),""),"")</f>
        <v/>
      </c>
      <c r="GS544" s="4" t="str">
        <f ca="1">IFERROR(IF($B544&lt;&gt;"",VLOOKUP(GS$421,TabelleK41BI,8,FALSE),""),"")</f>
        <v/>
      </c>
      <c r="GT544" s="4" t="str">
        <f ca="1">IFERROR(IF($B544&lt;&gt;"",VLOOKUP(GT$421,TabelleK41BI,8,FALSE),""),"")</f>
        <v/>
      </c>
      <c r="GU544" s="4" t="str">
        <f ca="1">IFERROR(IF($B544&lt;&gt;"",VLOOKUP(GU$421,TabelleK41BI,8,FALSE),""),"")</f>
        <v/>
      </c>
      <c r="GV544" s="4" t="str">
        <f ca="1">IFERROR(IF($B544&lt;&gt;"",VLOOKUP(GV$421,TabelleK41BI,8,FALSE),""),"")</f>
        <v/>
      </c>
      <c r="GW544" s="4" t="str">
        <f ca="1">IFERROR(IF($B544&lt;&gt;"",VLOOKUP(GW$421,TabelleK41BI,8,FALSE),""),"")</f>
        <v/>
      </c>
      <c r="GX544" s="4" t="str">
        <f ca="1">IFERROR(IF($B544&lt;&gt;"",VLOOKUP(GX$421,TabelleK41BI,8,FALSE),""),"")</f>
        <v/>
      </c>
      <c r="GY544" s="4" t="str">
        <f ca="1">IFERROR(IF($B544&lt;&gt;"",VLOOKUP(GY$421,TabelleK41BI,8,FALSE),""),"")</f>
        <v/>
      </c>
      <c r="GZ544" s="4" t="str">
        <f ca="1">IFERROR(IF($B544&lt;&gt;"",VLOOKUP(GZ$421,TabelleK41BI,8,FALSE),""),"")</f>
        <v/>
      </c>
      <c r="HA544" s="4" t="str">
        <f ca="1">IFERROR(IF($B544&lt;&gt;"",VLOOKUP(HA$421,TabelleK41BI,8,FALSE),""),"")</f>
        <v/>
      </c>
      <c r="HB544" s="4" t="str">
        <f ca="1">IFERROR(IF($B544&lt;&gt;"",VLOOKUP(HB$421,TabelleK41BI,8,FALSE),""),"")</f>
        <v/>
      </c>
      <c r="HC544" s="4" t="str">
        <f ca="1">IFERROR(IF($B544&lt;&gt;"",VLOOKUP(HC$421,TabelleK41BI,8,FALSE),""),"")</f>
        <v/>
      </c>
      <c r="HD544" s="4" t="str">
        <f ca="1">IFERROR(IF($B544&lt;&gt;"",VLOOKUP(HD$421,TabelleK41BI,8,FALSE),""),"")</f>
        <v/>
      </c>
      <c r="HE544" s="4" t="str">
        <f ca="1">IFERROR(IF($B544&lt;&gt;"",VLOOKUP(HE$421,TabelleK41BI,8,FALSE),""),"")</f>
        <v/>
      </c>
      <c r="HF544" s="4" t="str">
        <f ca="1">IFERROR(IF($B544&lt;&gt;"",VLOOKUP(HF$421,TabelleK41BI,8,FALSE),""),"")</f>
        <v/>
      </c>
      <c r="HG544" s="4" t="str">
        <f ca="1">IFERROR(IF($B544&lt;&gt;"",VLOOKUP(HG$421,TabelleK41BI,8,FALSE),""),"")</f>
        <v/>
      </c>
      <c r="HH544" s="4" t="str">
        <f ca="1">IFERROR(IF($B544&lt;&gt;"",VLOOKUP(HH$421,TabelleK41BI,8,FALSE),""),"")</f>
        <v/>
      </c>
      <c r="HI544" s="4" t="str">
        <f ca="1">IFERROR(IF($B544&lt;&gt;"",VLOOKUP(HI$421,TabelleK41BI,8,FALSE),""),"")</f>
        <v/>
      </c>
      <c r="HJ544" s="4" t="str">
        <f ca="1">IFERROR(IF($B544&lt;&gt;"",VLOOKUP(HJ$421,TabelleK41BI,8,FALSE),""),"")</f>
        <v/>
      </c>
      <c r="HK544" s="4" t="str">
        <f ca="1">IFERROR(IF($B544&lt;&gt;"",VLOOKUP(HK$421,TabelleK41BI,8,FALSE),""),"")</f>
        <v/>
      </c>
      <c r="HL544" s="4" t="str">
        <f ca="1">IFERROR(IF($B544&lt;&gt;"",VLOOKUP(HL$421,TabelleK41BI,8,FALSE),""),"")</f>
        <v/>
      </c>
      <c r="HM544" s="4" t="str">
        <f ca="1">IFERROR(IF($B544&lt;&gt;"",VLOOKUP(HM$421,TabelleK41BI,8,FALSE),""),"")</f>
        <v/>
      </c>
      <c r="HN544" s="4" t="str">
        <f ca="1">IFERROR(IF($B544&lt;&gt;"",VLOOKUP(HN$421,TabelleK41BI,8,FALSE),""),"")</f>
        <v/>
      </c>
      <c r="HO544" s="4" t="str">
        <f ca="1">IFERROR(IF($B544&lt;&gt;"",VLOOKUP(HO$421,TabelleK41BI,8,FALSE),""),"")</f>
        <v/>
      </c>
      <c r="HP544" s="4" t="str">
        <f ca="1">IFERROR(IF($B544&lt;&gt;"",VLOOKUP(HP$421,TabelleK41BI,8,FALSE),""),"")</f>
        <v/>
      </c>
      <c r="HQ544" s="4" t="str">
        <f ca="1">IFERROR(IF($B544&lt;&gt;"",VLOOKUP(HQ$421,TabelleK41BI,8,FALSE),""),"")</f>
        <v/>
      </c>
      <c r="HR544" s="4" t="str">
        <f ca="1">IFERROR(IF($B544&lt;&gt;"",VLOOKUP(HR$421,TabelleK41BI,8,FALSE),""),"")</f>
        <v/>
      </c>
      <c r="HS544" s="4" t="str">
        <f ca="1">IFERROR(IF($B544&lt;&gt;"",VLOOKUP(HS$421,TabelleK41BI,8,FALSE),""),"")</f>
        <v/>
      </c>
      <c r="HT544" s="4" t="str">
        <f ca="1">IFERROR(IF($B544&lt;&gt;"",VLOOKUP(HT$421,TabelleK41BI,8,FALSE),""),"")</f>
        <v/>
      </c>
      <c r="HU544" s="4" t="str">
        <f ca="1">IFERROR(IF($B544&lt;&gt;"",VLOOKUP(HU$421,TabelleK41BI,8,FALSE),""),"")</f>
        <v/>
      </c>
      <c r="HV544" s="4" t="str">
        <f ca="1">IFERROR(IF($B544&lt;&gt;"",VLOOKUP(HV$421,TabelleK41BI,8,FALSE),""),"")</f>
        <v/>
      </c>
      <c r="HW544" s="4" t="str">
        <f ca="1">IFERROR(IF($B544&lt;&gt;"",VLOOKUP(HW$421,TabelleK41BI,8,FALSE),""),"")</f>
        <v/>
      </c>
      <c r="HX544" s="4" t="str">
        <f ca="1">IFERROR(IF($B544&lt;&gt;"",VLOOKUP(HX$421,TabelleK41BI,8,FALSE),""),"")</f>
        <v/>
      </c>
      <c r="HY544" s="4" t="str">
        <f ca="1">IFERROR(IF($B544&lt;&gt;"",VLOOKUP(HY$421,TabelleK41BI,8,FALSE),""),"")</f>
        <v/>
      </c>
      <c r="HZ544" s="4" t="str">
        <f ca="1">IFERROR(IF($B544&lt;&gt;"",VLOOKUP(HZ$421,TabelleK41BI,8,FALSE),""),"")</f>
        <v/>
      </c>
      <c r="IA544" s="4" t="str">
        <f ca="1">IFERROR(IF($B544&lt;&gt;"",VLOOKUP(IA$421,TabelleK41BI,8,FALSE),""),"")</f>
        <v/>
      </c>
      <c r="IB544" s="4" t="str">
        <f ca="1">IFERROR(IF($B544&lt;&gt;"",VLOOKUP(IB$421,TabelleK41BI,8,FALSE),""),"")</f>
        <v/>
      </c>
      <c r="IC544" s="4" t="str">
        <f ca="1">IFERROR(IF($B544&lt;&gt;"",VLOOKUP(IC$421,TabelleK41BI,8,FALSE),""),"")</f>
        <v/>
      </c>
      <c r="ID544" s="4" t="str">
        <f ca="1">IFERROR(IF($B544&lt;&gt;"",VLOOKUP(ID$421,TabelleK41BI,8,FALSE),""),"")</f>
        <v/>
      </c>
      <c r="IE544" s="4" t="str">
        <f ca="1">IFERROR(IF($B544&lt;&gt;"",VLOOKUP(IE$421,TabelleK41BI,8,FALSE),""),"")</f>
        <v/>
      </c>
      <c r="IF544" s="4" t="str">
        <f ca="1">IFERROR(IF($B544&lt;&gt;"",VLOOKUP(IF$421,TabelleK41BI,8,FALSE),""),"")</f>
        <v/>
      </c>
      <c r="IG544" s="4" t="str">
        <f ca="1">IFERROR(IF($B544&lt;&gt;"",VLOOKUP(IG$421,TabelleK41BI,8,FALSE),""),"")</f>
        <v/>
      </c>
      <c r="IH544" s="4" t="str">
        <f ca="1">IFERROR(IF($B544&lt;&gt;"",VLOOKUP(IH$421,TabelleK41BI,8,FALSE),""),"")</f>
        <v/>
      </c>
      <c r="II544" s="4" t="str">
        <f ca="1">IFERROR(IF($B544&lt;&gt;"",VLOOKUP(II$421,TabelleK41BI,8,FALSE),""),"")</f>
        <v/>
      </c>
      <c r="IJ544" s="4" t="str">
        <f ca="1">IFERROR(IF($B544&lt;&gt;"",VLOOKUP(IJ$421,TabelleK41BI,8,FALSE),""),"")</f>
        <v/>
      </c>
      <c r="IK544" s="4" t="str">
        <f ca="1">IFERROR(IF($B544&lt;&gt;"",VLOOKUP(IK$421,TabelleK41BI,8,FALSE),""),"")</f>
        <v/>
      </c>
      <c r="IL544" s="4" t="str">
        <f ca="1">IFERROR(IF($B544&lt;&gt;"",VLOOKUP(IL$421,TabelleK41BI,8,FALSE),""),"")</f>
        <v/>
      </c>
      <c r="IM544" s="4" t="str">
        <f ca="1">IFERROR(IF($B544&lt;&gt;"",VLOOKUP(IM$421,TabelleK41BI,8,FALSE),""),"")</f>
        <v/>
      </c>
      <c r="IN544" s="4" t="str">
        <f ca="1">IFERROR(IF($B544&lt;&gt;"",VLOOKUP(IN$421,TabelleK41BI,8,FALSE),""),"")</f>
        <v/>
      </c>
      <c r="IO544" s="4" t="str">
        <f ca="1">IFERROR(IF($B544&lt;&gt;"",VLOOKUP(IO$421,TabelleK41BI,8,FALSE),""),"")</f>
        <v/>
      </c>
      <c r="IP544" s="4" t="str">
        <f ca="1">IFERROR(IF($B544&lt;&gt;"",VLOOKUP(IP$421,TabelleK41BI,8,FALSE),""),"")</f>
        <v/>
      </c>
      <c r="IQ544" s="4" t="str">
        <f ca="1">IFERROR(IF($B544&lt;&gt;"",VLOOKUP(IQ$421,TabelleK41BI,8,FALSE),""),"")</f>
        <v/>
      </c>
      <c r="IR544" s="4" t="str">
        <f ca="1">IFERROR(IF($B544&lt;&gt;"",VLOOKUP(IR$421,TabelleK41BI,8,FALSE),""),"")</f>
        <v/>
      </c>
      <c r="IS544" s="4" t="str">
        <f ca="1">IFERROR(IF($B544&lt;&gt;"",VLOOKUP(IS$421,TabelleK41BI,8,FALSE),""),"")</f>
        <v/>
      </c>
      <c r="IT544" s="4" t="str">
        <f ca="1">IFERROR(IF($B544&lt;&gt;"",VLOOKUP(IT$421,TabelleK41BI,8,FALSE),""),"")</f>
        <v/>
      </c>
      <c r="IU544" s="4" t="str">
        <f ca="1">IFERROR(IF($B544&lt;&gt;"",VLOOKUP(IU$421,TabelleK41BI,8,FALSE),""),"")</f>
        <v/>
      </c>
      <c r="IV544" s="4" t="str">
        <f ca="1">IFERROR(IF($B544&lt;&gt;"",VLOOKUP(IV$421,TabelleK41BI,8,FALSE),""),"")</f>
        <v/>
      </c>
      <c r="IW544" s="4" t="str">
        <f ca="1">IFERROR(IF($B544&lt;&gt;"",VLOOKUP(IW$421,TabelleK41BI,8,FALSE),""),"")</f>
        <v/>
      </c>
      <c r="IX544" s="4" t="str">
        <f ca="1">IFERROR(IF($B544&lt;&gt;"",VLOOKUP(IX$421,TabelleK41BI,8,FALSE),""),"")</f>
        <v/>
      </c>
      <c r="IY544" s="4" t="str">
        <f ca="1">IFERROR(IF($B544&lt;&gt;"",VLOOKUP(IY$421,TabelleK41BI,8,FALSE),""),"")</f>
        <v/>
      </c>
      <c r="IZ544" s="4" t="str">
        <f ca="1">IFERROR(IF($B544&lt;&gt;"",VLOOKUP(IZ$421,TabelleK41BI,8,FALSE),""),"")</f>
        <v/>
      </c>
      <c r="JA544" s="4" t="str">
        <f ca="1">IFERROR(IF($B544&lt;&gt;"",VLOOKUP(JA$421,TabelleK41BI,8,FALSE),""),"")</f>
        <v/>
      </c>
      <c r="JB544" s="4" t="str">
        <f ca="1">IFERROR(IF($B544&lt;&gt;"",VLOOKUP(JB$421,TabelleK41BI,8,FALSE),""),"")</f>
        <v/>
      </c>
      <c r="JC544" s="4" t="str">
        <f ca="1">IFERROR(IF($B544&lt;&gt;"",VLOOKUP(JC$421,TabelleK41BI,8,FALSE),""),"")</f>
        <v/>
      </c>
      <c r="JD544" s="4" t="str">
        <f ca="1">IFERROR(IF($B544&lt;&gt;"",VLOOKUP(JD$421,TabelleK41BI,8,FALSE),""),"")</f>
        <v/>
      </c>
      <c r="JE544" s="4" t="str">
        <f ca="1">IFERROR(IF($B544&lt;&gt;"",VLOOKUP(JE$421,TabelleK41BI,8,FALSE),""),"")</f>
        <v/>
      </c>
      <c r="JF544" s="4" t="str">
        <f ca="1">IFERROR(IF($B544&lt;&gt;"",VLOOKUP(JF$421,TabelleK41BI,8,FALSE),""),"")</f>
        <v/>
      </c>
      <c r="JG544" s="4" t="str">
        <f ca="1">IFERROR(IF($B544&lt;&gt;"",VLOOKUP(JG$421,TabelleK41BI,8,FALSE),""),"")</f>
        <v/>
      </c>
      <c r="JH544" s="4" t="str">
        <f ca="1">IFERROR(IF($B544&lt;&gt;"",VLOOKUP(JH$421,TabelleK41BI,8,FALSE),""),"")</f>
        <v/>
      </c>
      <c r="JI544" s="4" t="str">
        <f ca="1">IFERROR(IF($B544&lt;&gt;"",VLOOKUP(JI$421,TabelleK41BI,8,FALSE),""),"")</f>
        <v/>
      </c>
      <c r="JJ544" s="4" t="str">
        <f ca="1">IFERROR(IF($B544&lt;&gt;"",VLOOKUP(JJ$421,TabelleK41BI,8,FALSE),""),"")</f>
        <v/>
      </c>
      <c r="JK544" s="4" t="str">
        <f ca="1">IFERROR(IF($B544&lt;&gt;"",VLOOKUP(JK$421,TabelleK41BI,8,FALSE),""),"")</f>
        <v/>
      </c>
      <c r="JL544" s="4" t="str">
        <f ca="1">IFERROR(IF($B544&lt;&gt;"",VLOOKUP(JL$421,TabelleK41BI,8,FALSE),""),"")</f>
        <v/>
      </c>
      <c r="JM544" s="4" t="str">
        <f ca="1">IFERROR(IF($B544&lt;&gt;"",VLOOKUP(JM$421,TabelleK41BI,8,FALSE),""),"")</f>
        <v/>
      </c>
      <c r="JN544" s="4" t="str">
        <f ca="1">IFERROR(IF($B544&lt;&gt;"",VLOOKUP(JN$421,TabelleK41BI,8,FALSE),""),"")</f>
        <v/>
      </c>
      <c r="JO544" s="4" t="str">
        <f ca="1">IFERROR(IF($B544&lt;&gt;"",VLOOKUP(JO$421,TabelleK41BI,8,FALSE),""),"")</f>
        <v/>
      </c>
      <c r="JP544" s="4" t="str">
        <f ca="1">IFERROR(IF($B544&lt;&gt;"",VLOOKUP(JP$421,TabelleK41BI,8,FALSE),""),"")</f>
        <v/>
      </c>
      <c r="JQ544" s="4" t="str">
        <f ca="1">IFERROR(IF($B544&lt;&gt;"",VLOOKUP(JQ$421,TabelleK41BI,8,FALSE),""),"")</f>
        <v/>
      </c>
      <c r="JR544" s="4" t="str">
        <f ca="1">IFERROR(IF($B544&lt;&gt;"",VLOOKUP(JR$421,TabelleK41BI,8,FALSE),""),"")</f>
        <v/>
      </c>
      <c r="JS544" s="4" t="str">
        <f ca="1">IFERROR(IF($B544&lt;&gt;"",VLOOKUP(JS$421,TabelleK41BI,8,FALSE),""),"")</f>
        <v/>
      </c>
      <c r="JT544" s="4" t="str">
        <f ca="1">IFERROR(IF($B544&lt;&gt;"",VLOOKUP(JT$421,TabelleK41BI,8,FALSE),""),"")</f>
        <v/>
      </c>
      <c r="JU544" s="4" t="str">
        <f ca="1">IFERROR(IF($B544&lt;&gt;"",VLOOKUP(JU$421,TabelleK41BI,8,FALSE),""),"")</f>
        <v/>
      </c>
      <c r="JV544" s="4" t="str">
        <f ca="1">IFERROR(IF($B544&lt;&gt;"",VLOOKUP(JV$421,TabelleK41BI,8,FALSE),""),"")</f>
        <v/>
      </c>
      <c r="JW544" s="4" t="str">
        <f ca="1">IFERROR(IF($B544&lt;&gt;"",VLOOKUP(JW$421,TabelleK41BI,8,FALSE),""),"")</f>
        <v/>
      </c>
      <c r="JX544" s="4" t="str">
        <f ca="1">IFERROR(IF($B544&lt;&gt;"",VLOOKUP(JX$421,TabelleK41BI,8,FALSE),""),"")</f>
        <v/>
      </c>
      <c r="JY544" s="4" t="str">
        <f ca="1">IFERROR(IF($B544&lt;&gt;"",VLOOKUP(JY$421,TabelleK41BI,8,FALSE),""),"")</f>
        <v/>
      </c>
      <c r="JZ544" s="4" t="str">
        <f ca="1">IFERROR(IF($B544&lt;&gt;"",VLOOKUP(JZ$421,TabelleK41BI,8,FALSE),""),"")</f>
        <v/>
      </c>
      <c r="KA544" s="4" t="str">
        <f ca="1">IFERROR(IF($B544&lt;&gt;"",VLOOKUP(KA$421,TabelleK41BI,8,FALSE),""),"")</f>
        <v/>
      </c>
      <c r="KB544" s="4" t="str">
        <f ca="1">IFERROR(IF($B544&lt;&gt;"",VLOOKUP(KB$421,TabelleK41BI,8,FALSE),""),"")</f>
        <v/>
      </c>
      <c r="KC544" s="4" t="str">
        <f ca="1">IFERROR(IF($B544&lt;&gt;"",VLOOKUP(KC$421,TabelleK41BI,8,FALSE),""),"")</f>
        <v/>
      </c>
      <c r="KD544" s="4" t="str">
        <f ca="1">IFERROR(IF($B544&lt;&gt;"",VLOOKUP(KD$421,TabelleK41BI,8,FALSE),""),"")</f>
        <v/>
      </c>
      <c r="KE544" s="4" t="str">
        <f ca="1">IFERROR(IF($B544&lt;&gt;"",VLOOKUP(KE$421,TabelleK41BI,8,FALSE),""),"")</f>
        <v/>
      </c>
      <c r="KF544" s="4" t="str">
        <f ca="1">IFERROR(IF($B544&lt;&gt;"",VLOOKUP(KF$421,TabelleK41BI,8,FALSE),""),"")</f>
        <v/>
      </c>
      <c r="KG544" s="4" t="str">
        <f ca="1">IFERROR(IF($B544&lt;&gt;"",VLOOKUP(KG$421,TabelleK41BI,8,FALSE),""),"")</f>
        <v/>
      </c>
      <c r="KH544" s="4" t="str">
        <f ca="1">IFERROR(IF($B544&lt;&gt;"",VLOOKUP(KH$421,TabelleK41BI,8,FALSE),""),"")</f>
        <v/>
      </c>
      <c r="KI544" s="4" t="str">
        <f ca="1">IFERROR(IF($B544&lt;&gt;"",VLOOKUP(KI$421,TabelleK41BI,8,FALSE),""),"")</f>
        <v/>
      </c>
      <c r="KJ544" s="4" t="str">
        <f ca="1">IFERROR(IF($B544&lt;&gt;"",VLOOKUP(KJ$421,TabelleK41BI,8,FALSE),""),"")</f>
        <v/>
      </c>
      <c r="KK544" s="4" t="str">
        <f ca="1">IFERROR(IF($B544&lt;&gt;"",VLOOKUP(KK$421,TabelleK41BI,8,FALSE),""),"")</f>
        <v/>
      </c>
      <c r="KL544" s="4" t="str">
        <f ca="1">IFERROR(IF($B544&lt;&gt;"",VLOOKUP(KL$421,TabelleK41BI,8,FALSE),""),"")</f>
        <v/>
      </c>
      <c r="KM544" s="4" t="str">
        <f ca="1">IFERROR(IF($B544&lt;&gt;"",VLOOKUP(KM$421,TabelleK41BI,8,FALSE),""),"")</f>
        <v/>
      </c>
      <c r="KN544" s="4" t="str">
        <f ca="1">IFERROR(IF($B544&lt;&gt;"",VLOOKUP(KN$421,TabelleK41BI,8,FALSE),""),"")</f>
        <v/>
      </c>
      <c r="KO544" s="4" t="str">
        <f ca="1">IFERROR(IF($B544&lt;&gt;"",VLOOKUP(KO$421,TabelleK41BI,8,FALSE),""),"")</f>
        <v/>
      </c>
      <c r="KP544" s="4" t="str">
        <f ca="1">IFERROR(IF($B544&lt;&gt;"",VLOOKUP(KP$421,TabelleK41BI,8,FALSE),""),"")</f>
        <v/>
      </c>
      <c r="KQ544" s="4" t="str">
        <f ca="1">IFERROR(IF($B544&lt;&gt;"",VLOOKUP(KQ$421,TabelleK41BI,8,FALSE),""),"")</f>
        <v/>
      </c>
      <c r="KR544" s="4" t="str">
        <f>IFERROR(VLOOKUP($KR$421,TabelleK41BI,8,FALSE),"")</f>
        <v/>
      </c>
      <c r="KS544" s="4" t="str">
        <f>IFERROR(VLOOKUP($KS$421,TabelleK41BI,8,FALSE),"")</f>
        <v/>
      </c>
    </row>
    <row r="545" spans="2:305" ht="12.75" hidden="1" customHeight="1" x14ac:dyDescent="0.2">
      <c r="B545" s="138" t="str">
        <f t="shared" ca="1" si="215"/>
        <v/>
      </c>
      <c r="C545" s="4" t="str">
        <f ca="1">IFERROR(IF($B545&lt;&gt;"",VLOOKUP(C$421,TabelleK42BI,8,FALSE),""),"")</f>
        <v/>
      </c>
      <c r="D545" s="4" t="str">
        <f ca="1">IFERROR(IF($B545&lt;&gt;"",VLOOKUP(D$421,TabelleK42BI,8,FALSE),""),"")</f>
        <v/>
      </c>
      <c r="E545" s="4" t="str">
        <f ca="1">IFERROR(IF($B545&lt;&gt;"",VLOOKUP(E$421,TabelleK42BI,8,FALSE),""),"")</f>
        <v/>
      </c>
      <c r="F545" s="4" t="str">
        <f ca="1">IFERROR(IF($B545&lt;&gt;"",VLOOKUP(F$421,TabelleK42BI,8,FALSE),""),"")</f>
        <v/>
      </c>
      <c r="G545" s="4" t="str">
        <f ca="1">IFERROR(IF($B545&lt;&gt;"",VLOOKUP(G$421,TabelleK42BI,8,FALSE),""),"")</f>
        <v/>
      </c>
      <c r="H545" s="4" t="str">
        <f ca="1">IFERROR(IF($B545&lt;&gt;"",VLOOKUP(H$421,TabelleK42BI,8,FALSE),""),"")</f>
        <v/>
      </c>
      <c r="I545" s="4" t="str">
        <f ca="1">IFERROR(IF($B545&lt;&gt;"",VLOOKUP(I$421,TabelleK42BI,8,FALSE),""),"")</f>
        <v/>
      </c>
      <c r="J545" s="4" t="str">
        <f ca="1">IFERROR(IF($B545&lt;&gt;"",VLOOKUP(J$421,TabelleK42BI,8,FALSE),""),"")</f>
        <v/>
      </c>
      <c r="K545" s="4" t="str">
        <f ca="1">IFERROR(IF($B545&lt;&gt;"",VLOOKUP(K$421,TabelleK42BI,8,FALSE),""),"")</f>
        <v/>
      </c>
      <c r="L545" s="4" t="str">
        <f ca="1">IFERROR(IF($B545&lt;&gt;"",VLOOKUP(L$421,TabelleK42BI,8,FALSE),""),"")</f>
        <v/>
      </c>
      <c r="M545" s="4" t="str">
        <f ca="1">IFERROR(IF($B545&lt;&gt;"",VLOOKUP(M$421,TabelleK42BI,8,FALSE),""),"")</f>
        <v/>
      </c>
      <c r="N545" s="4" t="str">
        <f ca="1">IFERROR(IF($B545&lt;&gt;"",VLOOKUP(N$421,TabelleK42BI,8,FALSE),""),"")</f>
        <v/>
      </c>
      <c r="O545" s="4" t="str">
        <f ca="1">IFERROR(IF($B545&lt;&gt;"",VLOOKUP(O$421,TabelleK42BI,8,FALSE),""),"")</f>
        <v/>
      </c>
      <c r="P545" s="4" t="str">
        <f ca="1">IFERROR(IF($B545&lt;&gt;"",VLOOKUP(P$421,TabelleK42BI,8,FALSE),""),"")</f>
        <v/>
      </c>
      <c r="Q545" s="4" t="str">
        <f ca="1">IFERROR(IF($B545&lt;&gt;"",VLOOKUP(Q$421,TabelleK42BI,8,FALSE),""),"")</f>
        <v/>
      </c>
      <c r="R545" s="4" t="str">
        <f ca="1">IFERROR(IF($B545&lt;&gt;"",VLOOKUP(R$421,TabelleK42BI,8,FALSE),""),"")</f>
        <v/>
      </c>
      <c r="S545" s="4" t="str">
        <f ca="1">IFERROR(IF($B545&lt;&gt;"",VLOOKUP(S$421,TabelleK42BI,8,FALSE),""),"")</f>
        <v/>
      </c>
      <c r="T545" s="4" t="str">
        <f ca="1">IFERROR(IF($B545&lt;&gt;"",VLOOKUP(T$421,TabelleK42BI,8,FALSE),""),"")</f>
        <v/>
      </c>
      <c r="U545" s="4" t="str">
        <f ca="1">IFERROR(IF($B545&lt;&gt;"",VLOOKUP(U$421,TabelleK42BI,8,FALSE),""),"")</f>
        <v/>
      </c>
      <c r="V545" s="4" t="str">
        <f ca="1">IFERROR(IF($B545&lt;&gt;"",VLOOKUP(V$421,TabelleK42BI,8,FALSE),""),"")</f>
        <v/>
      </c>
      <c r="W545" s="4" t="str">
        <f ca="1">IFERROR(IF($B545&lt;&gt;"",VLOOKUP(W$421,TabelleK42BI,8,FALSE),""),"")</f>
        <v/>
      </c>
      <c r="X545" s="4" t="str">
        <f ca="1">IFERROR(IF($B545&lt;&gt;"",VLOOKUP(X$421,TabelleK42BI,8,FALSE),""),"")</f>
        <v/>
      </c>
      <c r="Y545" s="4" t="str">
        <f ca="1">IFERROR(IF($B545&lt;&gt;"",VLOOKUP(Y$421,TabelleK42BI,8,FALSE),""),"")</f>
        <v/>
      </c>
      <c r="Z545" s="4" t="str">
        <f ca="1">IFERROR(IF($B545&lt;&gt;"",VLOOKUP(Z$421,TabelleK42BI,8,FALSE),""),"")</f>
        <v/>
      </c>
      <c r="AA545" s="4" t="str">
        <f ca="1">IFERROR(IF($B545&lt;&gt;"",VLOOKUP(AA$421,TabelleK42BI,8,FALSE),""),"")</f>
        <v/>
      </c>
      <c r="AB545" s="4" t="str">
        <f ca="1">IFERROR(IF($B545&lt;&gt;"",VLOOKUP(AB$421,TabelleK42BI,8,FALSE),""),"")</f>
        <v/>
      </c>
      <c r="AC545" s="4" t="str">
        <f ca="1">IFERROR(IF($B545&lt;&gt;"",VLOOKUP(AC$421,TabelleK42BI,8,FALSE),""),"")</f>
        <v/>
      </c>
      <c r="AD545" s="4" t="str">
        <f ca="1">IFERROR(IF($B545&lt;&gt;"",VLOOKUP(AD$421,TabelleK42BI,8,FALSE),""),"")</f>
        <v/>
      </c>
      <c r="AE545" s="4" t="str">
        <f ca="1">IFERROR(IF($B545&lt;&gt;"",VLOOKUP(AE$421,TabelleK42BI,8,FALSE),""),"")</f>
        <v/>
      </c>
      <c r="AF545" s="4" t="str">
        <f ca="1">IFERROR(IF($B545&lt;&gt;"",VLOOKUP(AF$421,TabelleK42BI,8,FALSE),""),"")</f>
        <v/>
      </c>
      <c r="AG545" s="4" t="str">
        <f ca="1">IFERROR(IF($B545&lt;&gt;"",VLOOKUP(AG$421,TabelleK42BI,8,FALSE),""),"")</f>
        <v/>
      </c>
      <c r="AH545" s="4" t="str">
        <f ca="1">IFERROR(IF($B545&lt;&gt;"",VLOOKUP(AH$421,TabelleK42BI,8,FALSE),""),"")</f>
        <v/>
      </c>
      <c r="AI545" s="4" t="str">
        <f ca="1">IFERROR(IF($B545&lt;&gt;"",VLOOKUP(AI$421,TabelleK42BI,8,FALSE),""),"")</f>
        <v/>
      </c>
      <c r="AJ545" s="4" t="str">
        <f ca="1">IFERROR(IF($B545&lt;&gt;"",VLOOKUP(AJ$421,TabelleK42BI,8,FALSE),""),"")</f>
        <v/>
      </c>
      <c r="AK545" s="4" t="str">
        <f ca="1">IFERROR(IF($B545&lt;&gt;"",VLOOKUP(AK$421,TabelleK42BI,8,FALSE),""),"")</f>
        <v/>
      </c>
      <c r="AL545" s="4" t="str">
        <f ca="1">IFERROR(IF($B545&lt;&gt;"",VLOOKUP(AL$421,TabelleK42BI,8,FALSE),""),"")</f>
        <v/>
      </c>
      <c r="AM545" s="4" t="str">
        <f ca="1">IFERROR(IF($B545&lt;&gt;"",VLOOKUP(AM$421,TabelleK42BI,8,FALSE),""),"")</f>
        <v/>
      </c>
      <c r="AN545" s="4" t="str">
        <f ca="1">IFERROR(IF($B545&lt;&gt;"",VLOOKUP(AN$421,TabelleK42BI,8,FALSE),""),"")</f>
        <v/>
      </c>
      <c r="AO545" s="4" t="str">
        <f ca="1">IFERROR(IF($B545&lt;&gt;"",VLOOKUP(AO$421,TabelleK42BI,8,FALSE),""),"")</f>
        <v/>
      </c>
      <c r="AP545" s="4" t="str">
        <f ca="1">IFERROR(IF($B545&lt;&gt;"",VLOOKUP(AP$421,TabelleK42BI,8,FALSE),""),"")</f>
        <v/>
      </c>
      <c r="AQ545" s="4" t="str">
        <f ca="1">IFERROR(IF($B545&lt;&gt;"",VLOOKUP(AQ$421,TabelleK42BI,8,FALSE),""),"")</f>
        <v/>
      </c>
      <c r="AR545" s="4" t="str">
        <f ca="1">IFERROR(IF($B545&lt;&gt;"",VLOOKUP(AR$421,TabelleK42BI,8,FALSE),""),"")</f>
        <v/>
      </c>
      <c r="AS545" s="4" t="str">
        <f ca="1">IFERROR(IF($B545&lt;&gt;"",VLOOKUP(AS$421,TabelleK42BI,8,FALSE),""),"")</f>
        <v/>
      </c>
      <c r="AT545" s="4" t="str">
        <f ca="1">IFERROR(IF($B545&lt;&gt;"",VLOOKUP(AT$421,TabelleK42BI,8,FALSE),""),"")</f>
        <v/>
      </c>
      <c r="AU545" s="4" t="str">
        <f ca="1">IFERROR(IF($B545&lt;&gt;"",VLOOKUP(AU$421,TabelleK42BI,8,FALSE),""),"")</f>
        <v/>
      </c>
      <c r="AV545" s="4" t="str">
        <f ca="1">IFERROR(IF($B545&lt;&gt;"",VLOOKUP(AV$421,TabelleK42BI,8,FALSE),""),"")</f>
        <v/>
      </c>
      <c r="AW545" s="4" t="str">
        <f ca="1">IFERROR(IF($B545&lt;&gt;"",VLOOKUP(AW$421,TabelleK42BI,8,FALSE),""),"")</f>
        <v/>
      </c>
      <c r="AX545" s="4" t="str">
        <f ca="1">IFERROR(IF($B545&lt;&gt;"",VLOOKUP(AX$421,TabelleK42BI,8,FALSE),""),"")</f>
        <v/>
      </c>
      <c r="AY545" s="4" t="str">
        <f ca="1">IFERROR(IF($B545&lt;&gt;"",VLOOKUP(AY$421,TabelleK42BI,8,FALSE),""),"")</f>
        <v/>
      </c>
      <c r="AZ545" s="4" t="str">
        <f ca="1">IFERROR(IF($B545&lt;&gt;"",VLOOKUP(AZ$421,TabelleK42BI,8,FALSE),""),"")</f>
        <v/>
      </c>
      <c r="BA545" s="4" t="str">
        <f ca="1">IFERROR(IF($B545&lt;&gt;"",VLOOKUP(BA$421,TabelleK42BI,8,FALSE),""),"")</f>
        <v/>
      </c>
      <c r="BB545" s="4" t="str">
        <f ca="1">IFERROR(IF($B545&lt;&gt;"",VLOOKUP(BB$421,TabelleK42BI,8,FALSE),""),"")</f>
        <v/>
      </c>
      <c r="BC545" s="4" t="str">
        <f ca="1">IFERROR(IF($B545&lt;&gt;"",VLOOKUP(BC$421,TabelleK42BI,8,FALSE),""),"")</f>
        <v/>
      </c>
      <c r="BD545" s="4" t="str">
        <f ca="1">IFERROR(IF($B545&lt;&gt;"",VLOOKUP(BD$421,TabelleK42BI,8,FALSE),""),"")</f>
        <v/>
      </c>
      <c r="BE545" s="4" t="str">
        <f ca="1">IFERROR(IF($B545&lt;&gt;"",VLOOKUP(BE$421,TabelleK42BI,8,FALSE),""),"")</f>
        <v/>
      </c>
      <c r="BF545" s="4" t="str">
        <f ca="1">IFERROR(IF($B545&lt;&gt;"",VLOOKUP(BF$421,TabelleK42BI,8,FALSE),""),"")</f>
        <v/>
      </c>
      <c r="BG545" s="4" t="str">
        <f ca="1">IFERROR(IF($B545&lt;&gt;"",VLOOKUP(BG$421,TabelleK42BI,8,FALSE),""),"")</f>
        <v/>
      </c>
      <c r="BH545" s="4" t="str">
        <f ca="1">IFERROR(IF($B545&lt;&gt;"",VLOOKUP(BH$421,TabelleK42BI,8,FALSE),""),"")</f>
        <v/>
      </c>
      <c r="BI545" s="4" t="str">
        <f ca="1">IFERROR(IF($B545&lt;&gt;"",VLOOKUP(BI$421,TabelleK42BI,8,FALSE),""),"")</f>
        <v/>
      </c>
      <c r="BJ545" s="4" t="str">
        <f ca="1">IFERROR(IF($B545&lt;&gt;"",VLOOKUP(BJ$421,TabelleK42BI,8,FALSE),""),"")</f>
        <v/>
      </c>
      <c r="BK545" s="4" t="str">
        <f ca="1">IFERROR(IF($B545&lt;&gt;"",VLOOKUP(BK$421,TabelleK42BI,8,FALSE),""),"")</f>
        <v/>
      </c>
      <c r="BL545" s="4" t="str">
        <f ca="1">IFERROR(IF($B545&lt;&gt;"",VLOOKUP(BL$421,TabelleK42BI,8,FALSE),""),"")</f>
        <v/>
      </c>
      <c r="BM545" s="4" t="str">
        <f ca="1">IFERROR(IF($B545&lt;&gt;"",VLOOKUP(BM$421,TabelleK42BI,8,FALSE),""),"")</f>
        <v/>
      </c>
      <c r="BN545" s="4" t="str">
        <f ca="1">IFERROR(IF($B545&lt;&gt;"",VLOOKUP(BN$421,TabelleK42BI,8,FALSE),""),"")</f>
        <v/>
      </c>
      <c r="BO545" s="4" t="str">
        <f ca="1">IFERROR(IF($B545&lt;&gt;"",VLOOKUP(BO$421,TabelleK42BI,8,FALSE),""),"")</f>
        <v/>
      </c>
      <c r="BP545" s="4" t="str">
        <f ca="1">IFERROR(IF($B545&lt;&gt;"",VLOOKUP(BP$421,TabelleK42BI,8,FALSE),""),"")</f>
        <v/>
      </c>
      <c r="BQ545" s="4" t="str">
        <f ca="1">IFERROR(IF($B545&lt;&gt;"",VLOOKUP(BQ$421,TabelleK42BI,8,FALSE),""),"")</f>
        <v/>
      </c>
      <c r="BR545" s="4" t="str">
        <f ca="1">IFERROR(IF($B545&lt;&gt;"",VLOOKUP(BR$421,TabelleK42BI,8,FALSE),""),"")</f>
        <v/>
      </c>
      <c r="BS545" s="4" t="str">
        <f ca="1">IFERROR(IF($B545&lt;&gt;"",VLOOKUP(BS$421,TabelleK42BI,8,FALSE),""),"")</f>
        <v/>
      </c>
      <c r="BT545" s="4" t="str">
        <f ca="1">IFERROR(IF($B545&lt;&gt;"",VLOOKUP(BT$421,TabelleK42BI,8,FALSE),""),"")</f>
        <v/>
      </c>
      <c r="BU545" s="4" t="str">
        <f ca="1">IFERROR(IF($B545&lt;&gt;"",VLOOKUP(BU$421,TabelleK42BI,8,FALSE),""),"")</f>
        <v/>
      </c>
      <c r="BV545" s="4" t="str">
        <f ca="1">IFERROR(IF($B545&lt;&gt;"",VLOOKUP(BV$421,TabelleK42BI,8,FALSE),""),"")</f>
        <v/>
      </c>
      <c r="BW545" s="4" t="str">
        <f ca="1">IFERROR(IF($B545&lt;&gt;"",VLOOKUP(BW$421,TabelleK42BI,8,FALSE),""),"")</f>
        <v/>
      </c>
      <c r="BX545" s="4" t="str">
        <f ca="1">IFERROR(IF($B545&lt;&gt;"",VLOOKUP(BX$421,TabelleK42BI,8,FALSE),""),"")</f>
        <v/>
      </c>
      <c r="BY545" s="4" t="str">
        <f ca="1">IFERROR(IF($B545&lt;&gt;"",VLOOKUP(BY$421,TabelleK42BI,8,FALSE),""),"")</f>
        <v/>
      </c>
      <c r="BZ545" s="4" t="str">
        <f ca="1">IFERROR(IF($B545&lt;&gt;"",VLOOKUP(BZ$421,TabelleK42BI,8,FALSE),""),"")</f>
        <v/>
      </c>
      <c r="CA545" s="4" t="str">
        <f ca="1">IFERROR(IF($B545&lt;&gt;"",VLOOKUP(CA$421,TabelleK42BI,8,FALSE),""),"")</f>
        <v/>
      </c>
      <c r="CB545" s="4" t="str">
        <f ca="1">IFERROR(IF($B545&lt;&gt;"",VLOOKUP(CB$421,TabelleK42BI,8,FALSE),""),"")</f>
        <v/>
      </c>
      <c r="CC545" s="4" t="str">
        <f ca="1">IFERROR(IF($B545&lt;&gt;"",VLOOKUP(CC$421,TabelleK42BI,8,FALSE),""),"")</f>
        <v/>
      </c>
      <c r="CD545" s="4" t="str">
        <f ca="1">IFERROR(IF($B545&lt;&gt;"",VLOOKUP(CD$421,TabelleK42BI,8,FALSE),""),"")</f>
        <v/>
      </c>
      <c r="CE545" s="4" t="str">
        <f ca="1">IFERROR(IF($B545&lt;&gt;"",VLOOKUP(CE$421,TabelleK42BI,8,FALSE),""),"")</f>
        <v/>
      </c>
      <c r="CF545" s="4" t="str">
        <f ca="1">IFERROR(IF($B545&lt;&gt;"",VLOOKUP(CF$421,TabelleK42BI,8,FALSE),""),"")</f>
        <v/>
      </c>
      <c r="CG545" s="4" t="str">
        <f ca="1">IFERROR(IF($B545&lt;&gt;"",VLOOKUP(CG$421,TabelleK42BI,8,FALSE),""),"")</f>
        <v/>
      </c>
      <c r="CH545" s="4" t="str">
        <f ca="1">IFERROR(IF($B545&lt;&gt;"",VLOOKUP(CH$421,TabelleK42BI,8,FALSE),""),"")</f>
        <v/>
      </c>
      <c r="CI545" s="4" t="str">
        <f ca="1">IFERROR(IF($B545&lt;&gt;"",VLOOKUP(CI$421,TabelleK42BI,8,FALSE),""),"")</f>
        <v/>
      </c>
      <c r="CJ545" s="4" t="str">
        <f ca="1">IFERROR(IF($B545&lt;&gt;"",VLOOKUP(CJ$421,TabelleK42BI,8,FALSE),""),"")</f>
        <v/>
      </c>
      <c r="CK545" s="4" t="str">
        <f ca="1">IFERROR(IF($B545&lt;&gt;"",VLOOKUP(CK$421,TabelleK42BI,8,FALSE),""),"")</f>
        <v/>
      </c>
      <c r="CL545" s="4" t="str">
        <f ca="1">IFERROR(IF($B545&lt;&gt;"",VLOOKUP(CL$421,TabelleK42BI,8,FALSE),""),"")</f>
        <v/>
      </c>
      <c r="CM545" s="4" t="str">
        <f ca="1">IFERROR(IF($B545&lt;&gt;"",VLOOKUP(CM$421,TabelleK42BI,8,FALSE),""),"")</f>
        <v/>
      </c>
      <c r="CN545" s="4" t="str">
        <f ca="1">IFERROR(IF($B545&lt;&gt;"",VLOOKUP(CN$421,TabelleK42BI,8,FALSE),""),"")</f>
        <v/>
      </c>
      <c r="CO545" s="4" t="str">
        <f ca="1">IFERROR(IF($B545&lt;&gt;"",VLOOKUP(CO$421,TabelleK42BI,8,FALSE),""),"")</f>
        <v/>
      </c>
      <c r="CP545" s="4" t="str">
        <f ca="1">IFERROR(IF($B545&lt;&gt;"",VLOOKUP(CP$421,TabelleK42BI,8,FALSE),""),"")</f>
        <v/>
      </c>
      <c r="CQ545" s="4" t="str">
        <f ca="1">IFERROR(IF($B545&lt;&gt;"",VLOOKUP(CQ$421,TabelleK42BI,8,FALSE),""),"")</f>
        <v/>
      </c>
      <c r="CR545" s="4" t="str">
        <f ca="1">IFERROR(IF($B545&lt;&gt;"",VLOOKUP(CR$421,TabelleK42BI,8,FALSE),""),"")</f>
        <v/>
      </c>
      <c r="CS545" s="4" t="str">
        <f ca="1">IFERROR(IF($B545&lt;&gt;"",VLOOKUP(CS$421,TabelleK42BI,8,FALSE),""),"")</f>
        <v/>
      </c>
      <c r="CT545" s="4" t="str">
        <f ca="1">IFERROR(IF($B545&lt;&gt;"",VLOOKUP(CT$421,TabelleK42BI,8,FALSE),""),"")</f>
        <v/>
      </c>
      <c r="CU545" s="4" t="str">
        <f ca="1">IFERROR(IF($B545&lt;&gt;"",VLOOKUP(CU$421,TabelleK42BI,8,FALSE),""),"")</f>
        <v/>
      </c>
      <c r="CV545" s="4" t="str">
        <f ca="1">IFERROR(IF($B545&lt;&gt;"",VLOOKUP(CV$421,TabelleK42BI,8,FALSE),""),"")</f>
        <v/>
      </c>
      <c r="CW545" s="4" t="str">
        <f ca="1">IFERROR(IF($B545&lt;&gt;"",VLOOKUP(CW$421,TabelleK42BI,8,FALSE),""),"")</f>
        <v/>
      </c>
      <c r="CX545" s="4" t="str">
        <f ca="1">IFERROR(IF($B545&lt;&gt;"",VLOOKUP(CX$421,TabelleK42BI,8,FALSE),""),"")</f>
        <v/>
      </c>
      <c r="CY545" s="4" t="str">
        <f ca="1">IFERROR(IF($B545&lt;&gt;"",VLOOKUP(CY$421,TabelleK42BI,8,FALSE),""),"")</f>
        <v/>
      </c>
      <c r="CZ545" s="4" t="str">
        <f ca="1">IFERROR(IF($B545&lt;&gt;"",VLOOKUP(CZ$421,TabelleK42BI,8,FALSE),""),"")</f>
        <v/>
      </c>
      <c r="DA545" s="4" t="str">
        <f ca="1">IFERROR(IF($B545&lt;&gt;"",VLOOKUP(DA$421,TabelleK42BI,8,FALSE),""),"")</f>
        <v/>
      </c>
      <c r="DB545" s="4" t="str">
        <f ca="1">IFERROR(IF($B545&lt;&gt;"",VLOOKUP(DB$421,TabelleK42BI,8,FALSE),""),"")</f>
        <v/>
      </c>
      <c r="DC545" s="4" t="str">
        <f ca="1">IFERROR(IF($B545&lt;&gt;"",VLOOKUP(DC$421,TabelleK42BI,8,FALSE),""),"")</f>
        <v/>
      </c>
      <c r="DD545" s="4" t="str">
        <f ca="1">IFERROR(IF($B545&lt;&gt;"",VLOOKUP(DD$421,TabelleK42BI,8,FALSE),""),"")</f>
        <v/>
      </c>
      <c r="DE545" s="4" t="str">
        <f ca="1">IFERROR(IF($B545&lt;&gt;"",VLOOKUP(DE$421,TabelleK42BI,8,FALSE),""),"")</f>
        <v/>
      </c>
      <c r="DF545" s="4" t="str">
        <f ca="1">IFERROR(IF($B545&lt;&gt;"",VLOOKUP(DF$421,TabelleK42BI,8,FALSE),""),"")</f>
        <v/>
      </c>
      <c r="DG545" s="4" t="str">
        <f ca="1">IFERROR(IF($B545&lt;&gt;"",VLOOKUP(DG$421,TabelleK42BI,8,FALSE),""),"")</f>
        <v/>
      </c>
      <c r="DH545" s="4" t="str">
        <f ca="1">IFERROR(IF($B545&lt;&gt;"",VLOOKUP(DH$421,TabelleK42BI,8,FALSE),""),"")</f>
        <v/>
      </c>
      <c r="DI545" s="4" t="str">
        <f ca="1">IFERROR(IF($B545&lt;&gt;"",VLOOKUP(DI$421,TabelleK42BI,8,FALSE),""),"")</f>
        <v/>
      </c>
      <c r="DJ545" s="4" t="str">
        <f ca="1">IFERROR(IF($B545&lt;&gt;"",VLOOKUP(DJ$421,TabelleK42BI,8,FALSE),""),"")</f>
        <v/>
      </c>
      <c r="DK545" s="4" t="str">
        <f ca="1">IFERROR(IF($B545&lt;&gt;"",VLOOKUP(DK$421,TabelleK42BI,8,FALSE),""),"")</f>
        <v/>
      </c>
      <c r="DL545" s="4" t="str">
        <f ca="1">IFERROR(IF($B545&lt;&gt;"",VLOOKUP(DL$421,TabelleK42BI,8,FALSE),""),"")</f>
        <v/>
      </c>
      <c r="DM545" s="4" t="str">
        <f ca="1">IFERROR(IF($B545&lt;&gt;"",VLOOKUP(DM$421,TabelleK42BI,8,FALSE),""),"")</f>
        <v/>
      </c>
      <c r="DN545" s="4" t="str">
        <f ca="1">IFERROR(IF($B545&lt;&gt;"",VLOOKUP(DN$421,TabelleK42BI,8,FALSE),""),"")</f>
        <v/>
      </c>
      <c r="DO545" s="4" t="str">
        <f ca="1">IFERROR(IF($B545&lt;&gt;"",VLOOKUP(DO$421,TabelleK42BI,8,FALSE),""),"")</f>
        <v/>
      </c>
      <c r="DP545" s="4" t="str">
        <f ca="1">IFERROR(IF($B545&lt;&gt;"",VLOOKUP(DP$421,TabelleK42BI,8,FALSE),""),"")</f>
        <v/>
      </c>
      <c r="DQ545" s="4" t="str">
        <f ca="1">IFERROR(IF($B545&lt;&gt;"",VLOOKUP(DQ$421,TabelleK42BI,8,FALSE),""),"")</f>
        <v/>
      </c>
      <c r="DR545" s="4" t="str">
        <f ca="1">IFERROR(IF($B545&lt;&gt;"",VLOOKUP(DR$421,TabelleK42BI,8,FALSE),""),"")</f>
        <v/>
      </c>
      <c r="DS545" s="4" t="str">
        <f ca="1">IFERROR(IF($B545&lt;&gt;"",VLOOKUP(DS$421,TabelleK42BI,8,FALSE),""),"")</f>
        <v/>
      </c>
      <c r="DT545" s="4" t="str">
        <f ca="1">IFERROR(IF($B545&lt;&gt;"",VLOOKUP(DT$421,TabelleK42BI,8,FALSE),""),"")</f>
        <v/>
      </c>
      <c r="DU545" s="4" t="str">
        <f ca="1">IFERROR(IF($B545&lt;&gt;"",VLOOKUP(DU$421,TabelleK42BI,8,FALSE),""),"")</f>
        <v/>
      </c>
      <c r="DV545" s="4" t="str">
        <f ca="1">IFERROR(IF($B545&lt;&gt;"",VLOOKUP(DV$421,TabelleK42BI,8,FALSE),""),"")</f>
        <v/>
      </c>
      <c r="DW545" s="4" t="str">
        <f ca="1">IFERROR(IF($B545&lt;&gt;"",VLOOKUP(DW$421,TabelleK42BI,8,FALSE),""),"")</f>
        <v/>
      </c>
      <c r="DX545" s="4" t="str">
        <f ca="1">IFERROR(IF($B545&lt;&gt;"",VLOOKUP(DX$421,TabelleK42BI,8,FALSE),""),"")</f>
        <v/>
      </c>
      <c r="DY545" s="4" t="str">
        <f ca="1">IFERROR(IF($B545&lt;&gt;"",VLOOKUP(DY$421,TabelleK42BI,8,FALSE),""),"")</f>
        <v/>
      </c>
      <c r="DZ545" s="4" t="str">
        <f ca="1">IFERROR(IF($B545&lt;&gt;"",VLOOKUP(DZ$421,TabelleK42BI,8,FALSE),""),"")</f>
        <v/>
      </c>
      <c r="EA545" s="4" t="str">
        <f ca="1">IFERROR(IF($B545&lt;&gt;"",VLOOKUP(EA$421,TabelleK42BI,8,FALSE),""),"")</f>
        <v/>
      </c>
      <c r="EB545" s="4" t="str">
        <f ca="1">IFERROR(IF($B545&lt;&gt;"",VLOOKUP(EB$421,TabelleK42BI,8,FALSE),""),"")</f>
        <v/>
      </c>
      <c r="EC545" s="4" t="str">
        <f ca="1">IFERROR(IF($B545&lt;&gt;"",VLOOKUP(EC$421,TabelleK42BI,8,FALSE),""),"")</f>
        <v/>
      </c>
      <c r="ED545" s="4" t="str">
        <f ca="1">IFERROR(IF($B545&lt;&gt;"",VLOOKUP(ED$421,TabelleK42BI,8,FALSE),""),"")</f>
        <v/>
      </c>
      <c r="EE545" s="4" t="str">
        <f ca="1">IFERROR(IF($B545&lt;&gt;"",VLOOKUP(EE$421,TabelleK42BI,8,FALSE),""),"")</f>
        <v/>
      </c>
      <c r="EF545" s="4" t="str">
        <f ca="1">IFERROR(IF($B545&lt;&gt;"",VLOOKUP(EF$421,TabelleK42BI,8,FALSE),""),"")</f>
        <v/>
      </c>
      <c r="EG545" s="4" t="str">
        <f ca="1">IFERROR(IF($B545&lt;&gt;"",VLOOKUP(EG$421,TabelleK42BI,8,FALSE),""),"")</f>
        <v/>
      </c>
      <c r="EH545" s="4" t="str">
        <f ca="1">IFERROR(IF($B545&lt;&gt;"",VLOOKUP(EH$421,TabelleK42BI,8,FALSE),""),"")</f>
        <v/>
      </c>
      <c r="EI545" s="4" t="str">
        <f ca="1">IFERROR(IF($B545&lt;&gt;"",VLOOKUP(EI$421,TabelleK42BI,8,FALSE),""),"")</f>
        <v/>
      </c>
      <c r="EJ545" s="4" t="str">
        <f ca="1">IFERROR(IF($B545&lt;&gt;"",VLOOKUP(EJ$421,TabelleK42BI,8,FALSE),""),"")</f>
        <v/>
      </c>
      <c r="EK545" s="4" t="str">
        <f ca="1">IFERROR(IF($B545&lt;&gt;"",VLOOKUP(EK$421,TabelleK42BI,8,FALSE),""),"")</f>
        <v/>
      </c>
      <c r="EL545" s="4" t="str">
        <f ca="1">IFERROR(IF($B545&lt;&gt;"",VLOOKUP(EL$421,TabelleK42BI,8,FALSE),""),"")</f>
        <v/>
      </c>
      <c r="EM545" s="4" t="str">
        <f ca="1">IFERROR(IF($B545&lt;&gt;"",VLOOKUP(EM$421,TabelleK42BI,8,FALSE),""),"")</f>
        <v/>
      </c>
      <c r="EN545" s="4" t="str">
        <f ca="1">IFERROR(IF($B545&lt;&gt;"",VLOOKUP(EN$421,TabelleK42BI,8,FALSE),""),"")</f>
        <v/>
      </c>
      <c r="EO545" s="4" t="str">
        <f ca="1">IFERROR(IF($B545&lt;&gt;"",VLOOKUP(EO$421,TabelleK42BI,8,FALSE),""),"")</f>
        <v/>
      </c>
      <c r="EP545" s="4" t="str">
        <f ca="1">IFERROR(IF($B545&lt;&gt;"",VLOOKUP(EP$421,TabelleK42BI,8,FALSE),""),"")</f>
        <v/>
      </c>
      <c r="EQ545" s="4" t="str">
        <f ca="1">IFERROR(IF($B545&lt;&gt;"",VLOOKUP(EQ$421,TabelleK42BI,8,FALSE),""),"")</f>
        <v/>
      </c>
      <c r="ER545" s="4" t="str">
        <f ca="1">IFERROR(IF($B545&lt;&gt;"",VLOOKUP(ER$421,TabelleK42BI,8,FALSE),""),"")</f>
        <v/>
      </c>
      <c r="ES545" s="4" t="str">
        <f ca="1">IFERROR(IF($B545&lt;&gt;"",VLOOKUP(ES$421,TabelleK42BI,8,FALSE),""),"")</f>
        <v/>
      </c>
      <c r="ET545" s="4" t="str">
        <f ca="1">IFERROR(IF($B545&lt;&gt;"",VLOOKUP(ET$421,TabelleK42BI,8,FALSE),""),"")</f>
        <v/>
      </c>
      <c r="EU545" s="4" t="str">
        <f ca="1">IFERROR(IF($B545&lt;&gt;"",VLOOKUP(EU$421,TabelleK42BI,8,FALSE),""),"")</f>
        <v/>
      </c>
      <c r="EV545" s="4" t="str">
        <f ca="1">IFERROR(IF($B545&lt;&gt;"",VLOOKUP(EV$421,TabelleK42BI,8,FALSE),""),"")</f>
        <v/>
      </c>
      <c r="EW545" s="4" t="str">
        <f ca="1">IFERROR(IF($B545&lt;&gt;"",VLOOKUP(EW$421,TabelleK42BI,8,FALSE),""),"")</f>
        <v/>
      </c>
      <c r="EX545" s="4" t="str">
        <f ca="1">IFERROR(IF($B545&lt;&gt;"",VLOOKUP(EX$421,TabelleK42BI,8,FALSE),""),"")</f>
        <v/>
      </c>
      <c r="EY545" s="4" t="str">
        <f ca="1">IFERROR(IF($B545&lt;&gt;"",VLOOKUP(EY$421,TabelleK42BI,8,FALSE),""),"")</f>
        <v/>
      </c>
      <c r="EZ545" s="4" t="str">
        <f ca="1">IFERROR(IF($B545&lt;&gt;"",VLOOKUP(EZ$421,TabelleK42BI,8,FALSE),""),"")</f>
        <v/>
      </c>
      <c r="FA545" s="4" t="str">
        <f ca="1">IFERROR(IF($B545&lt;&gt;"",VLOOKUP(FA$421,TabelleK42BI,8,FALSE),""),"")</f>
        <v/>
      </c>
      <c r="FB545" s="4" t="str">
        <f ca="1">IFERROR(IF($B545&lt;&gt;"",VLOOKUP(FB$421,TabelleK42BI,8,FALSE),""),"")</f>
        <v/>
      </c>
      <c r="FC545" s="4" t="str">
        <f ca="1">IFERROR(IF($B545&lt;&gt;"",VLOOKUP(FC$421,TabelleK42BI,8,FALSE),""),"")</f>
        <v/>
      </c>
      <c r="FD545" s="4" t="str">
        <f ca="1">IFERROR(IF($B545&lt;&gt;"",VLOOKUP(FD$421,TabelleK42BI,8,FALSE),""),"")</f>
        <v/>
      </c>
      <c r="FE545" s="4" t="str">
        <f ca="1">IFERROR(IF($B545&lt;&gt;"",VLOOKUP(FE$421,TabelleK42BI,8,FALSE),""),"")</f>
        <v/>
      </c>
      <c r="FF545" s="4" t="str">
        <f ca="1">IFERROR(IF($B545&lt;&gt;"",VLOOKUP(FF$421,TabelleK42BI,8,FALSE),""),"")</f>
        <v/>
      </c>
      <c r="FG545" s="4" t="str">
        <f ca="1">IFERROR(IF($B545&lt;&gt;"",VLOOKUP(FG$421,TabelleK42BI,8,FALSE),""),"")</f>
        <v/>
      </c>
      <c r="FH545" s="4" t="str">
        <f ca="1">IFERROR(IF($B545&lt;&gt;"",VLOOKUP(FH$421,TabelleK42BI,8,FALSE),""),"")</f>
        <v/>
      </c>
      <c r="FI545" s="4" t="str">
        <f ca="1">IFERROR(IF($B545&lt;&gt;"",VLOOKUP(FI$421,TabelleK42BI,8,FALSE),""),"")</f>
        <v/>
      </c>
      <c r="FJ545" s="4" t="str">
        <f ca="1">IFERROR(IF($B545&lt;&gt;"",VLOOKUP(FJ$421,TabelleK42BI,8,FALSE),""),"")</f>
        <v/>
      </c>
      <c r="FK545" s="4" t="str">
        <f ca="1">IFERROR(IF($B545&lt;&gt;"",VLOOKUP(FK$421,TabelleK42BI,8,FALSE),""),"")</f>
        <v/>
      </c>
      <c r="FL545" s="4" t="str">
        <f ca="1">IFERROR(IF($B545&lt;&gt;"",VLOOKUP(FL$421,TabelleK42BI,8,FALSE),""),"")</f>
        <v/>
      </c>
      <c r="FM545" s="4" t="str">
        <f ca="1">IFERROR(IF($B545&lt;&gt;"",VLOOKUP(FM$421,TabelleK42BI,8,FALSE),""),"")</f>
        <v/>
      </c>
      <c r="FN545" s="4" t="str">
        <f ca="1">IFERROR(IF($B545&lt;&gt;"",VLOOKUP(FN$421,TabelleK42BI,8,FALSE),""),"")</f>
        <v/>
      </c>
      <c r="FO545" s="4" t="str">
        <f ca="1">IFERROR(IF($B545&lt;&gt;"",VLOOKUP(FO$421,TabelleK42BI,8,FALSE),""),"")</f>
        <v/>
      </c>
      <c r="FP545" s="4" t="str">
        <f ca="1">IFERROR(IF($B545&lt;&gt;"",VLOOKUP(FP$421,TabelleK42BI,8,FALSE),""),"")</f>
        <v/>
      </c>
      <c r="FQ545" s="4" t="str">
        <f ca="1">IFERROR(IF($B545&lt;&gt;"",VLOOKUP(FQ$421,TabelleK42BI,8,FALSE),""),"")</f>
        <v/>
      </c>
      <c r="FR545" s="4" t="str">
        <f ca="1">IFERROR(IF($B545&lt;&gt;"",VLOOKUP(FR$421,TabelleK42BI,8,FALSE),""),"")</f>
        <v/>
      </c>
      <c r="FS545" s="4" t="str">
        <f ca="1">IFERROR(IF($B545&lt;&gt;"",VLOOKUP(FS$421,TabelleK42BI,8,FALSE),""),"")</f>
        <v/>
      </c>
      <c r="FT545" s="4" t="str">
        <f ca="1">IFERROR(IF($B545&lt;&gt;"",VLOOKUP(FT$421,TabelleK42BI,8,FALSE),""),"")</f>
        <v/>
      </c>
      <c r="FU545" s="4" t="str">
        <f ca="1">IFERROR(IF($B545&lt;&gt;"",VLOOKUP(FU$421,TabelleK42BI,8,FALSE),""),"")</f>
        <v/>
      </c>
      <c r="FV545" s="4" t="str">
        <f ca="1">IFERROR(IF($B545&lt;&gt;"",VLOOKUP(FV$421,TabelleK42BI,8,FALSE),""),"")</f>
        <v/>
      </c>
      <c r="FW545" s="4" t="str">
        <f ca="1">IFERROR(IF($B545&lt;&gt;"",VLOOKUP(FW$421,TabelleK42BI,8,FALSE),""),"")</f>
        <v/>
      </c>
      <c r="FX545" s="4" t="str">
        <f ca="1">IFERROR(IF($B545&lt;&gt;"",VLOOKUP(FX$421,TabelleK42BI,8,FALSE),""),"")</f>
        <v/>
      </c>
      <c r="FY545" s="4" t="str">
        <f ca="1">IFERROR(IF($B545&lt;&gt;"",VLOOKUP(FY$421,TabelleK42BI,8,FALSE),""),"")</f>
        <v/>
      </c>
      <c r="FZ545" s="4" t="str">
        <f ca="1">IFERROR(IF($B545&lt;&gt;"",VLOOKUP(FZ$421,TabelleK42BI,8,FALSE),""),"")</f>
        <v/>
      </c>
      <c r="GA545" s="4" t="str">
        <f ca="1">IFERROR(IF($B545&lt;&gt;"",VLOOKUP(GA$421,TabelleK42BI,8,FALSE),""),"")</f>
        <v/>
      </c>
      <c r="GB545" s="4" t="str">
        <f ca="1">IFERROR(IF($B545&lt;&gt;"",VLOOKUP(GB$421,TabelleK42BI,8,FALSE),""),"")</f>
        <v/>
      </c>
      <c r="GC545" s="4" t="str">
        <f ca="1">IFERROR(IF($B545&lt;&gt;"",VLOOKUP(GC$421,TabelleK42BI,8,FALSE),""),"")</f>
        <v/>
      </c>
      <c r="GD545" s="4" t="str">
        <f ca="1">IFERROR(IF($B545&lt;&gt;"",VLOOKUP(GD$421,TabelleK42BI,8,FALSE),""),"")</f>
        <v/>
      </c>
      <c r="GE545" s="4" t="str">
        <f ca="1">IFERROR(IF($B545&lt;&gt;"",VLOOKUP(GE$421,TabelleK42BI,8,FALSE),""),"")</f>
        <v/>
      </c>
      <c r="GF545" s="4" t="str">
        <f ca="1">IFERROR(IF($B545&lt;&gt;"",VLOOKUP(GF$421,TabelleK42BI,8,FALSE),""),"")</f>
        <v/>
      </c>
      <c r="GG545" s="4" t="str">
        <f ca="1">IFERROR(IF($B545&lt;&gt;"",VLOOKUP(GG$421,TabelleK42BI,8,FALSE),""),"")</f>
        <v/>
      </c>
      <c r="GH545" s="4" t="str">
        <f ca="1">IFERROR(IF($B545&lt;&gt;"",VLOOKUP(GH$421,TabelleK42BI,8,FALSE),""),"")</f>
        <v/>
      </c>
      <c r="GI545" s="4" t="str">
        <f ca="1">IFERROR(IF($B545&lt;&gt;"",VLOOKUP(GI$421,TabelleK42BI,8,FALSE),""),"")</f>
        <v/>
      </c>
      <c r="GJ545" s="4" t="str">
        <f ca="1">IFERROR(IF($B545&lt;&gt;"",VLOOKUP(GJ$421,TabelleK42BI,8,FALSE),""),"")</f>
        <v/>
      </c>
      <c r="GK545" s="4" t="str">
        <f ca="1">IFERROR(IF($B545&lt;&gt;"",VLOOKUP(GK$421,TabelleK42BI,8,FALSE),""),"")</f>
        <v/>
      </c>
      <c r="GL545" s="4" t="str">
        <f ca="1">IFERROR(IF($B545&lt;&gt;"",VLOOKUP(GL$421,TabelleK42BI,8,FALSE),""),"")</f>
        <v/>
      </c>
      <c r="GM545" s="4" t="str">
        <f ca="1">IFERROR(IF($B545&lt;&gt;"",VLOOKUP(GM$421,TabelleK42BI,8,FALSE),""),"")</f>
        <v/>
      </c>
      <c r="GN545" s="4" t="str">
        <f ca="1">IFERROR(IF($B545&lt;&gt;"",VLOOKUP(GN$421,TabelleK42BI,8,FALSE),""),"")</f>
        <v/>
      </c>
      <c r="GO545" s="4" t="str">
        <f ca="1">IFERROR(IF($B545&lt;&gt;"",VLOOKUP(GO$421,TabelleK42BI,8,FALSE),""),"")</f>
        <v/>
      </c>
      <c r="GP545" s="4" t="str">
        <f ca="1">IFERROR(IF($B545&lt;&gt;"",VLOOKUP(GP$421,TabelleK42BI,8,FALSE),""),"")</f>
        <v/>
      </c>
      <c r="GQ545" s="4" t="str">
        <f ca="1">IFERROR(IF($B545&lt;&gt;"",VLOOKUP(GQ$421,TabelleK42BI,8,FALSE),""),"")</f>
        <v/>
      </c>
      <c r="GR545" s="4" t="str">
        <f ca="1">IFERROR(IF($B545&lt;&gt;"",VLOOKUP(GR$421,TabelleK42BI,8,FALSE),""),"")</f>
        <v/>
      </c>
      <c r="GS545" s="4" t="str">
        <f ca="1">IFERROR(IF($B545&lt;&gt;"",VLOOKUP(GS$421,TabelleK42BI,8,FALSE),""),"")</f>
        <v/>
      </c>
      <c r="GT545" s="4" t="str">
        <f ca="1">IFERROR(IF($B545&lt;&gt;"",VLOOKUP(GT$421,TabelleK42BI,8,FALSE),""),"")</f>
        <v/>
      </c>
      <c r="GU545" s="4" t="str">
        <f ca="1">IFERROR(IF($B545&lt;&gt;"",VLOOKUP(GU$421,TabelleK42BI,8,FALSE),""),"")</f>
        <v/>
      </c>
      <c r="GV545" s="4" t="str">
        <f ca="1">IFERROR(IF($B545&lt;&gt;"",VLOOKUP(GV$421,TabelleK42BI,8,FALSE),""),"")</f>
        <v/>
      </c>
      <c r="GW545" s="4" t="str">
        <f ca="1">IFERROR(IF($B545&lt;&gt;"",VLOOKUP(GW$421,TabelleK42BI,8,FALSE),""),"")</f>
        <v/>
      </c>
      <c r="GX545" s="4" t="str">
        <f ca="1">IFERROR(IF($B545&lt;&gt;"",VLOOKUP(GX$421,TabelleK42BI,8,FALSE),""),"")</f>
        <v/>
      </c>
      <c r="GY545" s="4" t="str">
        <f ca="1">IFERROR(IF($B545&lt;&gt;"",VLOOKUP(GY$421,TabelleK42BI,8,FALSE),""),"")</f>
        <v/>
      </c>
      <c r="GZ545" s="4" t="str">
        <f ca="1">IFERROR(IF($B545&lt;&gt;"",VLOOKUP(GZ$421,TabelleK42BI,8,FALSE),""),"")</f>
        <v/>
      </c>
      <c r="HA545" s="4" t="str">
        <f ca="1">IFERROR(IF($B545&lt;&gt;"",VLOOKUP(HA$421,TabelleK42BI,8,FALSE),""),"")</f>
        <v/>
      </c>
      <c r="HB545" s="4" t="str">
        <f ca="1">IFERROR(IF($B545&lt;&gt;"",VLOOKUP(HB$421,TabelleK42BI,8,FALSE),""),"")</f>
        <v/>
      </c>
      <c r="HC545" s="4" t="str">
        <f ca="1">IFERROR(IF($B545&lt;&gt;"",VLOOKUP(HC$421,TabelleK42BI,8,FALSE),""),"")</f>
        <v/>
      </c>
      <c r="HD545" s="4" t="str">
        <f ca="1">IFERROR(IF($B545&lt;&gt;"",VLOOKUP(HD$421,TabelleK42BI,8,FALSE),""),"")</f>
        <v/>
      </c>
      <c r="HE545" s="4" t="str">
        <f ca="1">IFERROR(IF($B545&lt;&gt;"",VLOOKUP(HE$421,TabelleK42BI,8,FALSE),""),"")</f>
        <v/>
      </c>
      <c r="HF545" s="4" t="str">
        <f ca="1">IFERROR(IF($B545&lt;&gt;"",VLOOKUP(HF$421,TabelleK42BI,8,FALSE),""),"")</f>
        <v/>
      </c>
      <c r="HG545" s="4" t="str">
        <f ca="1">IFERROR(IF($B545&lt;&gt;"",VLOOKUP(HG$421,TabelleK42BI,8,FALSE),""),"")</f>
        <v/>
      </c>
      <c r="HH545" s="4" t="str">
        <f ca="1">IFERROR(IF($B545&lt;&gt;"",VLOOKUP(HH$421,TabelleK42BI,8,FALSE),""),"")</f>
        <v/>
      </c>
      <c r="HI545" s="4" t="str">
        <f ca="1">IFERROR(IF($B545&lt;&gt;"",VLOOKUP(HI$421,TabelleK42BI,8,FALSE),""),"")</f>
        <v/>
      </c>
      <c r="HJ545" s="4" t="str">
        <f ca="1">IFERROR(IF($B545&lt;&gt;"",VLOOKUP(HJ$421,TabelleK42BI,8,FALSE),""),"")</f>
        <v/>
      </c>
      <c r="HK545" s="4" t="str">
        <f ca="1">IFERROR(IF($B545&lt;&gt;"",VLOOKUP(HK$421,TabelleK42BI,8,FALSE),""),"")</f>
        <v/>
      </c>
      <c r="HL545" s="4" t="str">
        <f ca="1">IFERROR(IF($B545&lt;&gt;"",VLOOKUP(HL$421,TabelleK42BI,8,FALSE),""),"")</f>
        <v/>
      </c>
      <c r="HM545" s="4" t="str">
        <f ca="1">IFERROR(IF($B545&lt;&gt;"",VLOOKUP(HM$421,TabelleK42BI,8,FALSE),""),"")</f>
        <v/>
      </c>
      <c r="HN545" s="4" t="str">
        <f ca="1">IFERROR(IF($B545&lt;&gt;"",VLOOKUP(HN$421,TabelleK42BI,8,FALSE),""),"")</f>
        <v/>
      </c>
      <c r="HO545" s="4" t="str">
        <f ca="1">IFERROR(IF($B545&lt;&gt;"",VLOOKUP(HO$421,TabelleK42BI,8,FALSE),""),"")</f>
        <v/>
      </c>
      <c r="HP545" s="4" t="str">
        <f ca="1">IFERROR(IF($B545&lt;&gt;"",VLOOKUP(HP$421,TabelleK42BI,8,FALSE),""),"")</f>
        <v/>
      </c>
      <c r="HQ545" s="4" t="str">
        <f ca="1">IFERROR(IF($B545&lt;&gt;"",VLOOKUP(HQ$421,TabelleK42BI,8,FALSE),""),"")</f>
        <v/>
      </c>
      <c r="HR545" s="4" t="str">
        <f ca="1">IFERROR(IF($B545&lt;&gt;"",VLOOKUP(HR$421,TabelleK42BI,8,FALSE),""),"")</f>
        <v/>
      </c>
      <c r="HS545" s="4" t="str">
        <f ca="1">IFERROR(IF($B545&lt;&gt;"",VLOOKUP(HS$421,TabelleK42BI,8,FALSE),""),"")</f>
        <v/>
      </c>
      <c r="HT545" s="4" t="str">
        <f ca="1">IFERROR(IF($B545&lt;&gt;"",VLOOKUP(HT$421,TabelleK42BI,8,FALSE),""),"")</f>
        <v/>
      </c>
      <c r="HU545" s="4" t="str">
        <f ca="1">IFERROR(IF($B545&lt;&gt;"",VLOOKUP(HU$421,TabelleK42BI,8,FALSE),""),"")</f>
        <v/>
      </c>
      <c r="HV545" s="4" t="str">
        <f ca="1">IFERROR(IF($B545&lt;&gt;"",VLOOKUP(HV$421,TabelleK42BI,8,FALSE),""),"")</f>
        <v/>
      </c>
      <c r="HW545" s="4" t="str">
        <f ca="1">IFERROR(IF($B545&lt;&gt;"",VLOOKUP(HW$421,TabelleK42BI,8,FALSE),""),"")</f>
        <v/>
      </c>
      <c r="HX545" s="4" t="str">
        <f ca="1">IFERROR(IF($B545&lt;&gt;"",VLOOKUP(HX$421,TabelleK42BI,8,FALSE),""),"")</f>
        <v/>
      </c>
      <c r="HY545" s="4" t="str">
        <f ca="1">IFERROR(IF($B545&lt;&gt;"",VLOOKUP(HY$421,TabelleK42BI,8,FALSE),""),"")</f>
        <v/>
      </c>
      <c r="HZ545" s="4" t="str">
        <f ca="1">IFERROR(IF($B545&lt;&gt;"",VLOOKUP(HZ$421,TabelleK42BI,8,FALSE),""),"")</f>
        <v/>
      </c>
      <c r="IA545" s="4" t="str">
        <f ca="1">IFERROR(IF($B545&lt;&gt;"",VLOOKUP(IA$421,TabelleK42BI,8,FALSE),""),"")</f>
        <v/>
      </c>
      <c r="IB545" s="4" t="str">
        <f ca="1">IFERROR(IF($B545&lt;&gt;"",VLOOKUP(IB$421,TabelleK42BI,8,FALSE),""),"")</f>
        <v/>
      </c>
      <c r="IC545" s="4" t="str">
        <f ca="1">IFERROR(IF($B545&lt;&gt;"",VLOOKUP(IC$421,TabelleK42BI,8,FALSE),""),"")</f>
        <v/>
      </c>
      <c r="ID545" s="4" t="str">
        <f ca="1">IFERROR(IF($B545&lt;&gt;"",VLOOKUP(ID$421,TabelleK42BI,8,FALSE),""),"")</f>
        <v/>
      </c>
      <c r="IE545" s="4" t="str">
        <f ca="1">IFERROR(IF($B545&lt;&gt;"",VLOOKUP(IE$421,TabelleK42BI,8,FALSE),""),"")</f>
        <v/>
      </c>
      <c r="IF545" s="4" t="str">
        <f ca="1">IFERROR(IF($B545&lt;&gt;"",VLOOKUP(IF$421,TabelleK42BI,8,FALSE),""),"")</f>
        <v/>
      </c>
      <c r="IG545" s="4" t="str">
        <f ca="1">IFERROR(IF($B545&lt;&gt;"",VLOOKUP(IG$421,TabelleK42BI,8,FALSE),""),"")</f>
        <v/>
      </c>
      <c r="IH545" s="4" t="str">
        <f ca="1">IFERROR(IF($B545&lt;&gt;"",VLOOKUP(IH$421,TabelleK42BI,8,FALSE),""),"")</f>
        <v/>
      </c>
      <c r="II545" s="4" t="str">
        <f ca="1">IFERROR(IF($B545&lt;&gt;"",VLOOKUP(II$421,TabelleK42BI,8,FALSE),""),"")</f>
        <v/>
      </c>
      <c r="IJ545" s="4" t="str">
        <f ca="1">IFERROR(IF($B545&lt;&gt;"",VLOOKUP(IJ$421,TabelleK42BI,8,FALSE),""),"")</f>
        <v/>
      </c>
      <c r="IK545" s="4" t="str">
        <f ca="1">IFERROR(IF($B545&lt;&gt;"",VLOOKUP(IK$421,TabelleK42BI,8,FALSE),""),"")</f>
        <v/>
      </c>
      <c r="IL545" s="4" t="str">
        <f ca="1">IFERROR(IF($B545&lt;&gt;"",VLOOKUP(IL$421,TabelleK42BI,8,FALSE),""),"")</f>
        <v/>
      </c>
      <c r="IM545" s="4" t="str">
        <f ca="1">IFERROR(IF($B545&lt;&gt;"",VLOOKUP(IM$421,TabelleK42BI,8,FALSE),""),"")</f>
        <v/>
      </c>
      <c r="IN545" s="4" t="str">
        <f ca="1">IFERROR(IF($B545&lt;&gt;"",VLOOKUP(IN$421,TabelleK42BI,8,FALSE),""),"")</f>
        <v/>
      </c>
      <c r="IO545" s="4" t="str">
        <f ca="1">IFERROR(IF($B545&lt;&gt;"",VLOOKUP(IO$421,TabelleK42BI,8,FALSE),""),"")</f>
        <v/>
      </c>
      <c r="IP545" s="4" t="str">
        <f ca="1">IFERROR(IF($B545&lt;&gt;"",VLOOKUP(IP$421,TabelleK42BI,8,FALSE),""),"")</f>
        <v/>
      </c>
      <c r="IQ545" s="4" t="str">
        <f ca="1">IFERROR(IF($B545&lt;&gt;"",VLOOKUP(IQ$421,TabelleK42BI,8,FALSE),""),"")</f>
        <v/>
      </c>
      <c r="IR545" s="4" t="str">
        <f ca="1">IFERROR(IF($B545&lt;&gt;"",VLOOKUP(IR$421,TabelleK42BI,8,FALSE),""),"")</f>
        <v/>
      </c>
      <c r="IS545" s="4" t="str">
        <f ca="1">IFERROR(IF($B545&lt;&gt;"",VLOOKUP(IS$421,TabelleK42BI,8,FALSE),""),"")</f>
        <v/>
      </c>
      <c r="IT545" s="4" t="str">
        <f ca="1">IFERROR(IF($B545&lt;&gt;"",VLOOKUP(IT$421,TabelleK42BI,8,FALSE),""),"")</f>
        <v/>
      </c>
      <c r="IU545" s="4" t="str">
        <f ca="1">IFERROR(IF($B545&lt;&gt;"",VLOOKUP(IU$421,TabelleK42BI,8,FALSE),""),"")</f>
        <v/>
      </c>
      <c r="IV545" s="4" t="str">
        <f ca="1">IFERROR(IF($B545&lt;&gt;"",VLOOKUP(IV$421,TabelleK42BI,8,FALSE),""),"")</f>
        <v/>
      </c>
      <c r="IW545" s="4" t="str">
        <f ca="1">IFERROR(IF($B545&lt;&gt;"",VLOOKUP(IW$421,TabelleK42BI,8,FALSE),""),"")</f>
        <v/>
      </c>
      <c r="IX545" s="4" t="str">
        <f ca="1">IFERROR(IF($B545&lt;&gt;"",VLOOKUP(IX$421,TabelleK42BI,8,FALSE),""),"")</f>
        <v/>
      </c>
      <c r="IY545" s="4" t="str">
        <f ca="1">IFERROR(IF($B545&lt;&gt;"",VLOOKUP(IY$421,TabelleK42BI,8,FALSE),""),"")</f>
        <v/>
      </c>
      <c r="IZ545" s="4" t="str">
        <f ca="1">IFERROR(IF($B545&lt;&gt;"",VLOOKUP(IZ$421,TabelleK42BI,8,FALSE),""),"")</f>
        <v/>
      </c>
      <c r="JA545" s="4" t="str">
        <f ca="1">IFERROR(IF($B545&lt;&gt;"",VLOOKUP(JA$421,TabelleK42BI,8,FALSE),""),"")</f>
        <v/>
      </c>
      <c r="JB545" s="4" t="str">
        <f ca="1">IFERROR(IF($B545&lt;&gt;"",VLOOKUP(JB$421,TabelleK42BI,8,FALSE),""),"")</f>
        <v/>
      </c>
      <c r="JC545" s="4" t="str">
        <f ca="1">IFERROR(IF($B545&lt;&gt;"",VLOOKUP(JC$421,TabelleK42BI,8,FALSE),""),"")</f>
        <v/>
      </c>
      <c r="JD545" s="4" t="str">
        <f ca="1">IFERROR(IF($B545&lt;&gt;"",VLOOKUP(JD$421,TabelleK42BI,8,FALSE),""),"")</f>
        <v/>
      </c>
      <c r="JE545" s="4" t="str">
        <f ca="1">IFERROR(IF($B545&lt;&gt;"",VLOOKUP(JE$421,TabelleK42BI,8,FALSE),""),"")</f>
        <v/>
      </c>
      <c r="JF545" s="4" t="str">
        <f ca="1">IFERROR(IF($B545&lt;&gt;"",VLOOKUP(JF$421,TabelleK42BI,8,FALSE),""),"")</f>
        <v/>
      </c>
      <c r="JG545" s="4" t="str">
        <f ca="1">IFERROR(IF($B545&lt;&gt;"",VLOOKUP(JG$421,TabelleK42BI,8,FALSE),""),"")</f>
        <v/>
      </c>
      <c r="JH545" s="4" t="str">
        <f ca="1">IFERROR(IF($B545&lt;&gt;"",VLOOKUP(JH$421,TabelleK42BI,8,FALSE),""),"")</f>
        <v/>
      </c>
      <c r="JI545" s="4" t="str">
        <f ca="1">IFERROR(IF($B545&lt;&gt;"",VLOOKUP(JI$421,TabelleK42BI,8,FALSE),""),"")</f>
        <v/>
      </c>
      <c r="JJ545" s="4" t="str">
        <f ca="1">IFERROR(IF($B545&lt;&gt;"",VLOOKUP(JJ$421,TabelleK42BI,8,FALSE),""),"")</f>
        <v/>
      </c>
      <c r="JK545" s="4" t="str">
        <f ca="1">IFERROR(IF($B545&lt;&gt;"",VLOOKUP(JK$421,TabelleK42BI,8,FALSE),""),"")</f>
        <v/>
      </c>
      <c r="JL545" s="4" t="str">
        <f ca="1">IFERROR(IF($B545&lt;&gt;"",VLOOKUP(JL$421,TabelleK42BI,8,FALSE),""),"")</f>
        <v/>
      </c>
      <c r="JM545" s="4" t="str">
        <f ca="1">IFERROR(IF($B545&lt;&gt;"",VLOOKUP(JM$421,TabelleK42BI,8,FALSE),""),"")</f>
        <v/>
      </c>
      <c r="JN545" s="4" t="str">
        <f ca="1">IFERROR(IF($B545&lt;&gt;"",VLOOKUP(JN$421,TabelleK42BI,8,FALSE),""),"")</f>
        <v/>
      </c>
      <c r="JO545" s="4" t="str">
        <f ca="1">IFERROR(IF($B545&lt;&gt;"",VLOOKUP(JO$421,TabelleK42BI,8,FALSE),""),"")</f>
        <v/>
      </c>
      <c r="JP545" s="4" t="str">
        <f ca="1">IFERROR(IF($B545&lt;&gt;"",VLOOKUP(JP$421,TabelleK42BI,8,FALSE),""),"")</f>
        <v/>
      </c>
      <c r="JQ545" s="4" t="str">
        <f ca="1">IFERROR(IF($B545&lt;&gt;"",VLOOKUP(JQ$421,TabelleK42BI,8,FALSE),""),"")</f>
        <v/>
      </c>
      <c r="JR545" s="4" t="str">
        <f ca="1">IFERROR(IF($B545&lt;&gt;"",VLOOKUP(JR$421,TabelleK42BI,8,FALSE),""),"")</f>
        <v/>
      </c>
      <c r="JS545" s="4" t="str">
        <f ca="1">IFERROR(IF($B545&lt;&gt;"",VLOOKUP(JS$421,TabelleK42BI,8,FALSE),""),"")</f>
        <v/>
      </c>
      <c r="JT545" s="4" t="str">
        <f ca="1">IFERROR(IF($B545&lt;&gt;"",VLOOKUP(JT$421,TabelleK42BI,8,FALSE),""),"")</f>
        <v/>
      </c>
      <c r="JU545" s="4" t="str">
        <f ca="1">IFERROR(IF($B545&lt;&gt;"",VLOOKUP(JU$421,TabelleK42BI,8,FALSE),""),"")</f>
        <v/>
      </c>
      <c r="JV545" s="4" t="str">
        <f ca="1">IFERROR(IF($B545&lt;&gt;"",VLOOKUP(JV$421,TabelleK42BI,8,FALSE),""),"")</f>
        <v/>
      </c>
      <c r="JW545" s="4" t="str">
        <f ca="1">IFERROR(IF($B545&lt;&gt;"",VLOOKUP(JW$421,TabelleK42BI,8,FALSE),""),"")</f>
        <v/>
      </c>
      <c r="JX545" s="4" t="str">
        <f ca="1">IFERROR(IF($B545&lt;&gt;"",VLOOKUP(JX$421,TabelleK42BI,8,FALSE),""),"")</f>
        <v/>
      </c>
      <c r="JY545" s="4" t="str">
        <f ca="1">IFERROR(IF($B545&lt;&gt;"",VLOOKUP(JY$421,TabelleK42BI,8,FALSE),""),"")</f>
        <v/>
      </c>
      <c r="JZ545" s="4" t="str">
        <f ca="1">IFERROR(IF($B545&lt;&gt;"",VLOOKUP(JZ$421,TabelleK42BI,8,FALSE),""),"")</f>
        <v/>
      </c>
      <c r="KA545" s="4" t="str">
        <f ca="1">IFERROR(IF($B545&lt;&gt;"",VLOOKUP(KA$421,TabelleK42BI,8,FALSE),""),"")</f>
        <v/>
      </c>
      <c r="KB545" s="4" t="str">
        <f ca="1">IFERROR(IF($B545&lt;&gt;"",VLOOKUP(KB$421,TabelleK42BI,8,FALSE),""),"")</f>
        <v/>
      </c>
      <c r="KC545" s="4" t="str">
        <f ca="1">IFERROR(IF($B545&lt;&gt;"",VLOOKUP(KC$421,TabelleK42BI,8,FALSE),""),"")</f>
        <v/>
      </c>
      <c r="KD545" s="4" t="str">
        <f ca="1">IFERROR(IF($B545&lt;&gt;"",VLOOKUP(KD$421,TabelleK42BI,8,FALSE),""),"")</f>
        <v/>
      </c>
      <c r="KE545" s="4" t="str">
        <f ca="1">IFERROR(IF($B545&lt;&gt;"",VLOOKUP(KE$421,TabelleK42BI,8,FALSE),""),"")</f>
        <v/>
      </c>
      <c r="KF545" s="4" t="str">
        <f ca="1">IFERROR(IF($B545&lt;&gt;"",VLOOKUP(KF$421,TabelleK42BI,8,FALSE),""),"")</f>
        <v/>
      </c>
      <c r="KG545" s="4" t="str">
        <f ca="1">IFERROR(IF($B545&lt;&gt;"",VLOOKUP(KG$421,TabelleK42BI,8,FALSE),""),"")</f>
        <v/>
      </c>
      <c r="KH545" s="4" t="str">
        <f ca="1">IFERROR(IF($B545&lt;&gt;"",VLOOKUP(KH$421,TabelleK42BI,8,FALSE),""),"")</f>
        <v/>
      </c>
      <c r="KI545" s="4" t="str">
        <f ca="1">IFERROR(IF($B545&lt;&gt;"",VLOOKUP(KI$421,TabelleK42BI,8,FALSE),""),"")</f>
        <v/>
      </c>
      <c r="KJ545" s="4" t="str">
        <f ca="1">IFERROR(IF($B545&lt;&gt;"",VLOOKUP(KJ$421,TabelleK42BI,8,FALSE),""),"")</f>
        <v/>
      </c>
      <c r="KK545" s="4" t="str">
        <f ca="1">IFERROR(IF($B545&lt;&gt;"",VLOOKUP(KK$421,TabelleK42BI,8,FALSE),""),"")</f>
        <v/>
      </c>
      <c r="KL545" s="4" t="str">
        <f ca="1">IFERROR(IF($B545&lt;&gt;"",VLOOKUP(KL$421,TabelleK42BI,8,FALSE),""),"")</f>
        <v/>
      </c>
      <c r="KM545" s="4" t="str">
        <f ca="1">IFERROR(IF($B545&lt;&gt;"",VLOOKUP(KM$421,TabelleK42BI,8,FALSE),""),"")</f>
        <v/>
      </c>
      <c r="KN545" s="4" t="str">
        <f ca="1">IFERROR(IF($B545&lt;&gt;"",VLOOKUP(KN$421,TabelleK42BI,8,FALSE),""),"")</f>
        <v/>
      </c>
      <c r="KO545" s="4" t="str">
        <f ca="1">IFERROR(IF($B545&lt;&gt;"",VLOOKUP(KO$421,TabelleK42BI,8,FALSE),""),"")</f>
        <v/>
      </c>
      <c r="KP545" s="4" t="str">
        <f ca="1">IFERROR(IF($B545&lt;&gt;"",VLOOKUP(KP$421,TabelleK42BI,8,FALSE),""),"")</f>
        <v/>
      </c>
      <c r="KQ545" s="4" t="str">
        <f ca="1">IFERROR(IF($B545&lt;&gt;"",VLOOKUP(KQ$421,TabelleK42BI,8,FALSE),""),"")</f>
        <v/>
      </c>
      <c r="KR545" s="4" t="str">
        <f>IFERROR(VLOOKUP($KR$421,TabelleK42BI,8,FALSE),"")</f>
        <v/>
      </c>
      <c r="KS545" s="4" t="str">
        <f>IFERROR(VLOOKUP($KS$421,TabelleK42BI,8,FALSE),"")</f>
        <v/>
      </c>
    </row>
    <row r="546" spans="2:305" ht="12.75" hidden="1" customHeight="1" x14ac:dyDescent="0.2">
      <c r="B546" s="138" t="str">
        <f t="shared" ca="1" si="215"/>
        <v/>
      </c>
      <c r="C546" s="4" t="str">
        <f ca="1">IFERROR(IF($B546&lt;&gt;"",VLOOKUP(C$421,TabelleK43BI,8,FALSE),""),"")</f>
        <v/>
      </c>
      <c r="D546" s="4" t="str">
        <f ca="1">IFERROR(IF($B546&lt;&gt;"",VLOOKUP(D$421,TabelleK43BI,8,FALSE),""),"")</f>
        <v/>
      </c>
      <c r="E546" s="4" t="str">
        <f ca="1">IFERROR(IF($B546&lt;&gt;"",VLOOKUP(E$421,TabelleK43BI,8,FALSE),""),"")</f>
        <v/>
      </c>
      <c r="F546" s="4" t="str">
        <f ca="1">IFERROR(IF($B546&lt;&gt;"",VLOOKUP(F$421,TabelleK43BI,8,FALSE),""),"")</f>
        <v/>
      </c>
      <c r="G546" s="4" t="str">
        <f ca="1">IFERROR(IF($B546&lt;&gt;"",VLOOKUP(G$421,TabelleK43BI,8,FALSE),""),"")</f>
        <v/>
      </c>
      <c r="H546" s="4" t="str">
        <f ca="1">IFERROR(IF($B546&lt;&gt;"",VLOOKUP(H$421,TabelleK43BI,8,FALSE),""),"")</f>
        <v/>
      </c>
      <c r="I546" s="4" t="str">
        <f ca="1">IFERROR(IF($B546&lt;&gt;"",VLOOKUP(I$421,TabelleK43BI,8,FALSE),""),"")</f>
        <v/>
      </c>
      <c r="J546" s="4" t="str">
        <f ca="1">IFERROR(IF($B546&lt;&gt;"",VLOOKUP(J$421,TabelleK43BI,8,FALSE),""),"")</f>
        <v/>
      </c>
      <c r="K546" s="4" t="str">
        <f ca="1">IFERROR(IF($B546&lt;&gt;"",VLOOKUP(K$421,TabelleK43BI,8,FALSE),""),"")</f>
        <v/>
      </c>
      <c r="L546" s="4" t="str">
        <f ca="1">IFERROR(IF($B546&lt;&gt;"",VLOOKUP(L$421,TabelleK43BI,8,FALSE),""),"")</f>
        <v/>
      </c>
      <c r="M546" s="4" t="str">
        <f ca="1">IFERROR(IF($B546&lt;&gt;"",VLOOKUP(M$421,TabelleK43BI,8,FALSE),""),"")</f>
        <v/>
      </c>
      <c r="N546" s="4" t="str">
        <f ca="1">IFERROR(IF($B546&lt;&gt;"",VLOOKUP(N$421,TabelleK43BI,8,FALSE),""),"")</f>
        <v/>
      </c>
      <c r="O546" s="4" t="str">
        <f ca="1">IFERROR(IF($B546&lt;&gt;"",VLOOKUP(O$421,TabelleK43BI,8,FALSE),""),"")</f>
        <v/>
      </c>
      <c r="P546" s="4" t="str">
        <f ca="1">IFERROR(IF($B546&lt;&gt;"",VLOOKUP(P$421,TabelleK43BI,8,FALSE),""),"")</f>
        <v/>
      </c>
      <c r="Q546" s="4" t="str">
        <f ca="1">IFERROR(IF($B546&lt;&gt;"",VLOOKUP(Q$421,TabelleK43BI,8,FALSE),""),"")</f>
        <v/>
      </c>
      <c r="R546" s="4" t="str">
        <f ca="1">IFERROR(IF($B546&lt;&gt;"",VLOOKUP(R$421,TabelleK43BI,8,FALSE),""),"")</f>
        <v/>
      </c>
      <c r="S546" s="4" t="str">
        <f ca="1">IFERROR(IF($B546&lt;&gt;"",VLOOKUP(S$421,TabelleK43BI,8,FALSE),""),"")</f>
        <v/>
      </c>
      <c r="T546" s="4" t="str">
        <f ca="1">IFERROR(IF($B546&lt;&gt;"",VLOOKUP(T$421,TabelleK43BI,8,FALSE),""),"")</f>
        <v/>
      </c>
      <c r="U546" s="4" t="str">
        <f ca="1">IFERROR(IF($B546&lt;&gt;"",VLOOKUP(U$421,TabelleK43BI,8,FALSE),""),"")</f>
        <v/>
      </c>
      <c r="V546" s="4" t="str">
        <f ca="1">IFERROR(IF($B546&lt;&gt;"",VLOOKUP(V$421,TabelleK43BI,8,FALSE),""),"")</f>
        <v/>
      </c>
      <c r="W546" s="4" t="str">
        <f ca="1">IFERROR(IF($B546&lt;&gt;"",VLOOKUP(W$421,TabelleK43BI,8,FALSE),""),"")</f>
        <v/>
      </c>
      <c r="X546" s="4" t="str">
        <f ca="1">IFERROR(IF($B546&lt;&gt;"",VLOOKUP(X$421,TabelleK43BI,8,FALSE),""),"")</f>
        <v/>
      </c>
      <c r="Y546" s="4" t="str">
        <f ca="1">IFERROR(IF($B546&lt;&gt;"",VLOOKUP(Y$421,TabelleK43BI,8,FALSE),""),"")</f>
        <v/>
      </c>
      <c r="Z546" s="4" t="str">
        <f ca="1">IFERROR(IF($B546&lt;&gt;"",VLOOKUP(Z$421,TabelleK43BI,8,FALSE),""),"")</f>
        <v/>
      </c>
      <c r="AA546" s="4" t="str">
        <f ca="1">IFERROR(IF($B546&lt;&gt;"",VLOOKUP(AA$421,TabelleK43BI,8,FALSE),""),"")</f>
        <v/>
      </c>
      <c r="AB546" s="4" t="str">
        <f ca="1">IFERROR(IF($B546&lt;&gt;"",VLOOKUP(AB$421,TabelleK43BI,8,FALSE),""),"")</f>
        <v/>
      </c>
      <c r="AC546" s="4" t="str">
        <f ca="1">IFERROR(IF($B546&lt;&gt;"",VLOOKUP(AC$421,TabelleK43BI,8,FALSE),""),"")</f>
        <v/>
      </c>
      <c r="AD546" s="4" t="str">
        <f ca="1">IFERROR(IF($B546&lt;&gt;"",VLOOKUP(AD$421,TabelleK43BI,8,FALSE),""),"")</f>
        <v/>
      </c>
      <c r="AE546" s="4" t="str">
        <f ca="1">IFERROR(IF($B546&lt;&gt;"",VLOOKUP(AE$421,TabelleK43BI,8,FALSE),""),"")</f>
        <v/>
      </c>
      <c r="AF546" s="4" t="str">
        <f ca="1">IFERROR(IF($B546&lt;&gt;"",VLOOKUP(AF$421,TabelleK43BI,8,FALSE),""),"")</f>
        <v/>
      </c>
      <c r="AG546" s="4" t="str">
        <f ca="1">IFERROR(IF($B546&lt;&gt;"",VLOOKUP(AG$421,TabelleK43BI,8,FALSE),""),"")</f>
        <v/>
      </c>
      <c r="AH546" s="4" t="str">
        <f ca="1">IFERROR(IF($B546&lt;&gt;"",VLOOKUP(AH$421,TabelleK43BI,8,FALSE),""),"")</f>
        <v/>
      </c>
      <c r="AI546" s="4" t="str">
        <f ca="1">IFERROR(IF($B546&lt;&gt;"",VLOOKUP(AI$421,TabelleK43BI,8,FALSE),""),"")</f>
        <v/>
      </c>
      <c r="AJ546" s="4" t="str">
        <f ca="1">IFERROR(IF($B546&lt;&gt;"",VLOOKUP(AJ$421,TabelleK43BI,8,FALSE),""),"")</f>
        <v/>
      </c>
      <c r="AK546" s="4" t="str">
        <f ca="1">IFERROR(IF($B546&lt;&gt;"",VLOOKUP(AK$421,TabelleK43BI,8,FALSE),""),"")</f>
        <v/>
      </c>
      <c r="AL546" s="4" t="str">
        <f ca="1">IFERROR(IF($B546&lt;&gt;"",VLOOKUP(AL$421,TabelleK43BI,8,FALSE),""),"")</f>
        <v/>
      </c>
      <c r="AM546" s="4" t="str">
        <f ca="1">IFERROR(IF($B546&lt;&gt;"",VLOOKUP(AM$421,TabelleK43BI,8,FALSE),""),"")</f>
        <v/>
      </c>
      <c r="AN546" s="4" t="str">
        <f ca="1">IFERROR(IF($B546&lt;&gt;"",VLOOKUP(AN$421,TabelleK43BI,8,FALSE),""),"")</f>
        <v/>
      </c>
      <c r="AO546" s="4" t="str">
        <f ca="1">IFERROR(IF($B546&lt;&gt;"",VLOOKUP(AO$421,TabelleK43BI,8,FALSE),""),"")</f>
        <v/>
      </c>
      <c r="AP546" s="4" t="str">
        <f ca="1">IFERROR(IF($B546&lt;&gt;"",VLOOKUP(AP$421,TabelleK43BI,8,FALSE),""),"")</f>
        <v/>
      </c>
      <c r="AQ546" s="4" t="str">
        <f ca="1">IFERROR(IF($B546&lt;&gt;"",VLOOKUP(AQ$421,TabelleK43BI,8,FALSE),""),"")</f>
        <v/>
      </c>
      <c r="AR546" s="4" t="str">
        <f ca="1">IFERROR(IF($B546&lt;&gt;"",VLOOKUP(AR$421,TabelleK43BI,8,FALSE),""),"")</f>
        <v/>
      </c>
      <c r="AS546" s="4" t="str">
        <f ca="1">IFERROR(IF($B546&lt;&gt;"",VLOOKUP(AS$421,TabelleK43BI,8,FALSE),""),"")</f>
        <v/>
      </c>
      <c r="AT546" s="4" t="str">
        <f ca="1">IFERROR(IF($B546&lt;&gt;"",VLOOKUP(AT$421,TabelleK43BI,8,FALSE),""),"")</f>
        <v/>
      </c>
      <c r="AU546" s="4" t="str">
        <f ca="1">IFERROR(IF($B546&lt;&gt;"",VLOOKUP(AU$421,TabelleK43BI,8,FALSE),""),"")</f>
        <v/>
      </c>
      <c r="AV546" s="4" t="str">
        <f ca="1">IFERROR(IF($B546&lt;&gt;"",VLOOKUP(AV$421,TabelleK43BI,8,FALSE),""),"")</f>
        <v/>
      </c>
      <c r="AW546" s="4" t="str">
        <f ca="1">IFERROR(IF($B546&lt;&gt;"",VLOOKUP(AW$421,TabelleK43BI,8,FALSE),""),"")</f>
        <v/>
      </c>
      <c r="AX546" s="4" t="str">
        <f ca="1">IFERROR(IF($B546&lt;&gt;"",VLOOKUP(AX$421,TabelleK43BI,8,FALSE),""),"")</f>
        <v/>
      </c>
      <c r="AY546" s="4" t="str">
        <f ca="1">IFERROR(IF($B546&lt;&gt;"",VLOOKUP(AY$421,TabelleK43BI,8,FALSE),""),"")</f>
        <v/>
      </c>
      <c r="AZ546" s="4" t="str">
        <f ca="1">IFERROR(IF($B546&lt;&gt;"",VLOOKUP(AZ$421,TabelleK43BI,8,FALSE),""),"")</f>
        <v/>
      </c>
      <c r="BA546" s="4" t="str">
        <f ca="1">IFERROR(IF($B546&lt;&gt;"",VLOOKUP(BA$421,TabelleK43BI,8,FALSE),""),"")</f>
        <v/>
      </c>
      <c r="BB546" s="4" t="str">
        <f ca="1">IFERROR(IF($B546&lt;&gt;"",VLOOKUP(BB$421,TabelleK43BI,8,FALSE),""),"")</f>
        <v/>
      </c>
      <c r="BC546" s="4" t="str">
        <f ca="1">IFERROR(IF($B546&lt;&gt;"",VLOOKUP(BC$421,TabelleK43BI,8,FALSE),""),"")</f>
        <v/>
      </c>
      <c r="BD546" s="4" t="str">
        <f ca="1">IFERROR(IF($B546&lt;&gt;"",VLOOKUP(BD$421,TabelleK43BI,8,FALSE),""),"")</f>
        <v/>
      </c>
      <c r="BE546" s="4" t="str">
        <f ca="1">IFERROR(IF($B546&lt;&gt;"",VLOOKUP(BE$421,TabelleK43BI,8,FALSE),""),"")</f>
        <v/>
      </c>
      <c r="BF546" s="4" t="str">
        <f ca="1">IFERROR(IF($B546&lt;&gt;"",VLOOKUP(BF$421,TabelleK43BI,8,FALSE),""),"")</f>
        <v/>
      </c>
      <c r="BG546" s="4" t="str">
        <f ca="1">IFERROR(IF($B546&lt;&gt;"",VLOOKUP(BG$421,TabelleK43BI,8,FALSE),""),"")</f>
        <v/>
      </c>
      <c r="BH546" s="4" t="str">
        <f ca="1">IFERROR(IF($B546&lt;&gt;"",VLOOKUP(BH$421,TabelleK43BI,8,FALSE),""),"")</f>
        <v/>
      </c>
      <c r="BI546" s="4" t="str">
        <f ca="1">IFERROR(IF($B546&lt;&gt;"",VLOOKUP(BI$421,TabelleK43BI,8,FALSE),""),"")</f>
        <v/>
      </c>
      <c r="BJ546" s="4" t="str">
        <f ca="1">IFERROR(IF($B546&lt;&gt;"",VLOOKUP(BJ$421,TabelleK43BI,8,FALSE),""),"")</f>
        <v/>
      </c>
      <c r="BK546" s="4" t="str">
        <f ca="1">IFERROR(IF($B546&lt;&gt;"",VLOOKUP(BK$421,TabelleK43BI,8,FALSE),""),"")</f>
        <v/>
      </c>
      <c r="BL546" s="4" t="str">
        <f ca="1">IFERROR(IF($B546&lt;&gt;"",VLOOKUP(BL$421,TabelleK43BI,8,FALSE),""),"")</f>
        <v/>
      </c>
      <c r="BM546" s="4" t="str">
        <f ca="1">IFERROR(IF($B546&lt;&gt;"",VLOOKUP(BM$421,TabelleK43BI,8,FALSE),""),"")</f>
        <v/>
      </c>
      <c r="BN546" s="4" t="str">
        <f ca="1">IFERROR(IF($B546&lt;&gt;"",VLOOKUP(BN$421,TabelleK43BI,8,FALSE),""),"")</f>
        <v/>
      </c>
      <c r="BO546" s="4" t="str">
        <f ca="1">IFERROR(IF($B546&lt;&gt;"",VLOOKUP(BO$421,TabelleK43BI,8,FALSE),""),"")</f>
        <v/>
      </c>
      <c r="BP546" s="4" t="str">
        <f ca="1">IFERROR(IF($B546&lt;&gt;"",VLOOKUP(BP$421,TabelleK43BI,8,FALSE),""),"")</f>
        <v/>
      </c>
      <c r="BQ546" s="4" t="str">
        <f ca="1">IFERROR(IF($B546&lt;&gt;"",VLOOKUP(BQ$421,TabelleK43BI,8,FALSE),""),"")</f>
        <v/>
      </c>
      <c r="BR546" s="4" t="str">
        <f ca="1">IFERROR(IF($B546&lt;&gt;"",VLOOKUP(BR$421,TabelleK43BI,8,FALSE),""),"")</f>
        <v/>
      </c>
      <c r="BS546" s="4" t="str">
        <f ca="1">IFERROR(IF($B546&lt;&gt;"",VLOOKUP(BS$421,TabelleK43BI,8,FALSE),""),"")</f>
        <v/>
      </c>
      <c r="BT546" s="4" t="str">
        <f ca="1">IFERROR(IF($B546&lt;&gt;"",VLOOKUP(BT$421,TabelleK43BI,8,FALSE),""),"")</f>
        <v/>
      </c>
      <c r="BU546" s="4" t="str">
        <f ca="1">IFERROR(IF($B546&lt;&gt;"",VLOOKUP(BU$421,TabelleK43BI,8,FALSE),""),"")</f>
        <v/>
      </c>
      <c r="BV546" s="4" t="str">
        <f ca="1">IFERROR(IF($B546&lt;&gt;"",VLOOKUP(BV$421,TabelleK43BI,8,FALSE),""),"")</f>
        <v/>
      </c>
      <c r="BW546" s="4" t="str">
        <f ca="1">IFERROR(IF($B546&lt;&gt;"",VLOOKUP(BW$421,TabelleK43BI,8,FALSE),""),"")</f>
        <v/>
      </c>
      <c r="BX546" s="4" t="str">
        <f ca="1">IFERROR(IF($B546&lt;&gt;"",VLOOKUP(BX$421,TabelleK43BI,8,FALSE),""),"")</f>
        <v/>
      </c>
      <c r="BY546" s="4" t="str">
        <f ca="1">IFERROR(IF($B546&lt;&gt;"",VLOOKUP(BY$421,TabelleK43BI,8,FALSE),""),"")</f>
        <v/>
      </c>
      <c r="BZ546" s="4" t="str">
        <f ca="1">IFERROR(IF($B546&lt;&gt;"",VLOOKUP(BZ$421,TabelleK43BI,8,FALSE),""),"")</f>
        <v/>
      </c>
      <c r="CA546" s="4" t="str">
        <f ca="1">IFERROR(IF($B546&lt;&gt;"",VLOOKUP(CA$421,TabelleK43BI,8,FALSE),""),"")</f>
        <v/>
      </c>
      <c r="CB546" s="4" t="str">
        <f ca="1">IFERROR(IF($B546&lt;&gt;"",VLOOKUP(CB$421,TabelleK43BI,8,FALSE),""),"")</f>
        <v/>
      </c>
      <c r="CC546" s="4" t="str">
        <f ca="1">IFERROR(IF($B546&lt;&gt;"",VLOOKUP(CC$421,TabelleK43BI,8,FALSE),""),"")</f>
        <v/>
      </c>
      <c r="CD546" s="4" t="str">
        <f ca="1">IFERROR(IF($B546&lt;&gt;"",VLOOKUP(CD$421,TabelleK43BI,8,FALSE),""),"")</f>
        <v/>
      </c>
      <c r="CE546" s="4" t="str">
        <f ca="1">IFERROR(IF($B546&lt;&gt;"",VLOOKUP(CE$421,TabelleK43BI,8,FALSE),""),"")</f>
        <v/>
      </c>
      <c r="CF546" s="4" t="str">
        <f ca="1">IFERROR(IF($B546&lt;&gt;"",VLOOKUP(CF$421,TabelleK43BI,8,FALSE),""),"")</f>
        <v/>
      </c>
      <c r="CG546" s="4" t="str">
        <f ca="1">IFERROR(IF($B546&lt;&gt;"",VLOOKUP(CG$421,TabelleK43BI,8,FALSE),""),"")</f>
        <v/>
      </c>
      <c r="CH546" s="4" t="str">
        <f ca="1">IFERROR(IF($B546&lt;&gt;"",VLOOKUP(CH$421,TabelleK43BI,8,FALSE),""),"")</f>
        <v/>
      </c>
      <c r="CI546" s="4" t="str">
        <f ca="1">IFERROR(IF($B546&lt;&gt;"",VLOOKUP(CI$421,TabelleK43BI,8,FALSE),""),"")</f>
        <v/>
      </c>
      <c r="CJ546" s="4" t="str">
        <f ca="1">IFERROR(IF($B546&lt;&gt;"",VLOOKUP(CJ$421,TabelleK43BI,8,FALSE),""),"")</f>
        <v/>
      </c>
      <c r="CK546" s="4" t="str">
        <f ca="1">IFERROR(IF($B546&lt;&gt;"",VLOOKUP(CK$421,TabelleK43BI,8,FALSE),""),"")</f>
        <v/>
      </c>
      <c r="CL546" s="4" t="str">
        <f ca="1">IFERROR(IF($B546&lt;&gt;"",VLOOKUP(CL$421,TabelleK43BI,8,FALSE),""),"")</f>
        <v/>
      </c>
      <c r="CM546" s="4" t="str">
        <f ca="1">IFERROR(IF($B546&lt;&gt;"",VLOOKUP(CM$421,TabelleK43BI,8,FALSE),""),"")</f>
        <v/>
      </c>
      <c r="CN546" s="4" t="str">
        <f ca="1">IFERROR(IF($B546&lt;&gt;"",VLOOKUP(CN$421,TabelleK43BI,8,FALSE),""),"")</f>
        <v/>
      </c>
      <c r="CO546" s="4" t="str">
        <f ca="1">IFERROR(IF($B546&lt;&gt;"",VLOOKUP(CO$421,TabelleK43BI,8,FALSE),""),"")</f>
        <v/>
      </c>
      <c r="CP546" s="4" t="str">
        <f ca="1">IFERROR(IF($B546&lt;&gt;"",VLOOKUP(CP$421,TabelleK43BI,8,FALSE),""),"")</f>
        <v/>
      </c>
      <c r="CQ546" s="4" t="str">
        <f ca="1">IFERROR(IF($B546&lt;&gt;"",VLOOKUP(CQ$421,TabelleK43BI,8,FALSE),""),"")</f>
        <v/>
      </c>
      <c r="CR546" s="4" t="str">
        <f ca="1">IFERROR(IF($B546&lt;&gt;"",VLOOKUP(CR$421,TabelleK43BI,8,FALSE),""),"")</f>
        <v/>
      </c>
      <c r="CS546" s="4" t="str">
        <f ca="1">IFERROR(IF($B546&lt;&gt;"",VLOOKUP(CS$421,TabelleK43BI,8,FALSE),""),"")</f>
        <v/>
      </c>
      <c r="CT546" s="4" t="str">
        <f ca="1">IFERROR(IF($B546&lt;&gt;"",VLOOKUP(CT$421,TabelleK43BI,8,FALSE),""),"")</f>
        <v/>
      </c>
      <c r="CU546" s="4" t="str">
        <f ca="1">IFERROR(IF($B546&lt;&gt;"",VLOOKUP(CU$421,TabelleK43BI,8,FALSE),""),"")</f>
        <v/>
      </c>
      <c r="CV546" s="4" t="str">
        <f ca="1">IFERROR(IF($B546&lt;&gt;"",VLOOKUP(CV$421,TabelleK43BI,8,FALSE),""),"")</f>
        <v/>
      </c>
      <c r="CW546" s="4" t="str">
        <f ca="1">IFERROR(IF($B546&lt;&gt;"",VLOOKUP(CW$421,TabelleK43BI,8,FALSE),""),"")</f>
        <v/>
      </c>
      <c r="CX546" s="4" t="str">
        <f ca="1">IFERROR(IF($B546&lt;&gt;"",VLOOKUP(CX$421,TabelleK43BI,8,FALSE),""),"")</f>
        <v/>
      </c>
      <c r="CY546" s="4" t="str">
        <f ca="1">IFERROR(IF($B546&lt;&gt;"",VLOOKUP(CY$421,TabelleK43BI,8,FALSE),""),"")</f>
        <v/>
      </c>
      <c r="CZ546" s="4" t="str">
        <f ca="1">IFERROR(IF($B546&lt;&gt;"",VLOOKUP(CZ$421,TabelleK43BI,8,FALSE),""),"")</f>
        <v/>
      </c>
      <c r="DA546" s="4" t="str">
        <f ca="1">IFERROR(IF($B546&lt;&gt;"",VLOOKUP(DA$421,TabelleK43BI,8,FALSE),""),"")</f>
        <v/>
      </c>
      <c r="DB546" s="4" t="str">
        <f ca="1">IFERROR(IF($B546&lt;&gt;"",VLOOKUP(DB$421,TabelleK43BI,8,FALSE),""),"")</f>
        <v/>
      </c>
      <c r="DC546" s="4" t="str">
        <f ca="1">IFERROR(IF($B546&lt;&gt;"",VLOOKUP(DC$421,TabelleK43BI,8,FALSE),""),"")</f>
        <v/>
      </c>
      <c r="DD546" s="4" t="str">
        <f ca="1">IFERROR(IF($B546&lt;&gt;"",VLOOKUP(DD$421,TabelleK43BI,8,FALSE),""),"")</f>
        <v/>
      </c>
      <c r="DE546" s="4" t="str">
        <f ca="1">IFERROR(IF($B546&lt;&gt;"",VLOOKUP(DE$421,TabelleK43BI,8,FALSE),""),"")</f>
        <v/>
      </c>
      <c r="DF546" s="4" t="str">
        <f ca="1">IFERROR(IF($B546&lt;&gt;"",VLOOKUP(DF$421,TabelleK43BI,8,FALSE),""),"")</f>
        <v/>
      </c>
      <c r="DG546" s="4" t="str">
        <f ca="1">IFERROR(IF($B546&lt;&gt;"",VLOOKUP(DG$421,TabelleK43BI,8,FALSE),""),"")</f>
        <v/>
      </c>
      <c r="DH546" s="4" t="str">
        <f ca="1">IFERROR(IF($B546&lt;&gt;"",VLOOKUP(DH$421,TabelleK43BI,8,FALSE),""),"")</f>
        <v/>
      </c>
      <c r="DI546" s="4" t="str">
        <f ca="1">IFERROR(IF($B546&lt;&gt;"",VLOOKUP(DI$421,TabelleK43BI,8,FALSE),""),"")</f>
        <v/>
      </c>
      <c r="DJ546" s="4" t="str">
        <f ca="1">IFERROR(IF($B546&lt;&gt;"",VLOOKUP(DJ$421,TabelleK43BI,8,FALSE),""),"")</f>
        <v/>
      </c>
      <c r="DK546" s="4" t="str">
        <f ca="1">IFERROR(IF($B546&lt;&gt;"",VLOOKUP(DK$421,TabelleK43BI,8,FALSE),""),"")</f>
        <v/>
      </c>
      <c r="DL546" s="4" t="str">
        <f ca="1">IFERROR(IF($B546&lt;&gt;"",VLOOKUP(DL$421,TabelleK43BI,8,FALSE),""),"")</f>
        <v/>
      </c>
      <c r="DM546" s="4" t="str">
        <f ca="1">IFERROR(IF($B546&lt;&gt;"",VLOOKUP(DM$421,TabelleK43BI,8,FALSE),""),"")</f>
        <v/>
      </c>
      <c r="DN546" s="4" t="str">
        <f ca="1">IFERROR(IF($B546&lt;&gt;"",VLOOKUP(DN$421,TabelleK43BI,8,FALSE),""),"")</f>
        <v/>
      </c>
      <c r="DO546" s="4" t="str">
        <f ca="1">IFERROR(IF($B546&lt;&gt;"",VLOOKUP(DO$421,TabelleK43BI,8,FALSE),""),"")</f>
        <v/>
      </c>
      <c r="DP546" s="4" t="str">
        <f ca="1">IFERROR(IF($B546&lt;&gt;"",VLOOKUP(DP$421,TabelleK43BI,8,FALSE),""),"")</f>
        <v/>
      </c>
      <c r="DQ546" s="4" t="str">
        <f ca="1">IFERROR(IF($B546&lt;&gt;"",VLOOKUP(DQ$421,TabelleK43BI,8,FALSE),""),"")</f>
        <v/>
      </c>
      <c r="DR546" s="4" t="str">
        <f ca="1">IFERROR(IF($B546&lt;&gt;"",VLOOKUP(DR$421,TabelleK43BI,8,FALSE),""),"")</f>
        <v/>
      </c>
      <c r="DS546" s="4" t="str">
        <f ca="1">IFERROR(IF($B546&lt;&gt;"",VLOOKUP(DS$421,TabelleK43BI,8,FALSE),""),"")</f>
        <v/>
      </c>
      <c r="DT546" s="4" t="str">
        <f ca="1">IFERROR(IF($B546&lt;&gt;"",VLOOKUP(DT$421,TabelleK43BI,8,FALSE),""),"")</f>
        <v/>
      </c>
      <c r="DU546" s="4" t="str">
        <f ca="1">IFERROR(IF($B546&lt;&gt;"",VLOOKUP(DU$421,TabelleK43BI,8,FALSE),""),"")</f>
        <v/>
      </c>
      <c r="DV546" s="4" t="str">
        <f ca="1">IFERROR(IF($B546&lt;&gt;"",VLOOKUP(DV$421,TabelleK43BI,8,FALSE),""),"")</f>
        <v/>
      </c>
      <c r="DW546" s="4" t="str">
        <f ca="1">IFERROR(IF($B546&lt;&gt;"",VLOOKUP(DW$421,TabelleK43BI,8,FALSE),""),"")</f>
        <v/>
      </c>
      <c r="DX546" s="4" t="str">
        <f ca="1">IFERROR(IF($B546&lt;&gt;"",VLOOKUP(DX$421,TabelleK43BI,8,FALSE),""),"")</f>
        <v/>
      </c>
      <c r="DY546" s="4" t="str">
        <f ca="1">IFERROR(IF($B546&lt;&gt;"",VLOOKUP(DY$421,TabelleK43BI,8,FALSE),""),"")</f>
        <v/>
      </c>
      <c r="DZ546" s="4" t="str">
        <f ca="1">IFERROR(IF($B546&lt;&gt;"",VLOOKUP(DZ$421,TabelleK43BI,8,FALSE),""),"")</f>
        <v/>
      </c>
      <c r="EA546" s="4" t="str">
        <f ca="1">IFERROR(IF($B546&lt;&gt;"",VLOOKUP(EA$421,TabelleK43BI,8,FALSE),""),"")</f>
        <v/>
      </c>
      <c r="EB546" s="4" t="str">
        <f ca="1">IFERROR(IF($B546&lt;&gt;"",VLOOKUP(EB$421,TabelleK43BI,8,FALSE),""),"")</f>
        <v/>
      </c>
      <c r="EC546" s="4" t="str">
        <f ca="1">IFERROR(IF($B546&lt;&gt;"",VLOOKUP(EC$421,TabelleK43BI,8,FALSE),""),"")</f>
        <v/>
      </c>
      <c r="ED546" s="4" t="str">
        <f ca="1">IFERROR(IF($B546&lt;&gt;"",VLOOKUP(ED$421,TabelleK43BI,8,FALSE),""),"")</f>
        <v/>
      </c>
      <c r="EE546" s="4" t="str">
        <f ca="1">IFERROR(IF($B546&lt;&gt;"",VLOOKUP(EE$421,TabelleK43BI,8,FALSE),""),"")</f>
        <v/>
      </c>
      <c r="EF546" s="4" t="str">
        <f ca="1">IFERROR(IF($B546&lt;&gt;"",VLOOKUP(EF$421,TabelleK43BI,8,FALSE),""),"")</f>
        <v/>
      </c>
      <c r="EG546" s="4" t="str">
        <f ca="1">IFERROR(IF($B546&lt;&gt;"",VLOOKUP(EG$421,TabelleK43BI,8,FALSE),""),"")</f>
        <v/>
      </c>
      <c r="EH546" s="4" t="str">
        <f ca="1">IFERROR(IF($B546&lt;&gt;"",VLOOKUP(EH$421,TabelleK43BI,8,FALSE),""),"")</f>
        <v/>
      </c>
      <c r="EI546" s="4" t="str">
        <f ca="1">IFERROR(IF($B546&lt;&gt;"",VLOOKUP(EI$421,TabelleK43BI,8,FALSE),""),"")</f>
        <v/>
      </c>
      <c r="EJ546" s="4" t="str">
        <f ca="1">IFERROR(IF($B546&lt;&gt;"",VLOOKUP(EJ$421,TabelleK43BI,8,FALSE),""),"")</f>
        <v/>
      </c>
      <c r="EK546" s="4" t="str">
        <f ca="1">IFERROR(IF($B546&lt;&gt;"",VLOOKUP(EK$421,TabelleK43BI,8,FALSE),""),"")</f>
        <v/>
      </c>
      <c r="EL546" s="4" t="str">
        <f ca="1">IFERROR(IF($B546&lt;&gt;"",VLOOKUP(EL$421,TabelleK43BI,8,FALSE),""),"")</f>
        <v/>
      </c>
      <c r="EM546" s="4" t="str">
        <f ca="1">IFERROR(IF($B546&lt;&gt;"",VLOOKUP(EM$421,TabelleK43BI,8,FALSE),""),"")</f>
        <v/>
      </c>
      <c r="EN546" s="4" t="str">
        <f ca="1">IFERROR(IF($B546&lt;&gt;"",VLOOKUP(EN$421,TabelleK43BI,8,FALSE),""),"")</f>
        <v/>
      </c>
      <c r="EO546" s="4" t="str">
        <f ca="1">IFERROR(IF($B546&lt;&gt;"",VLOOKUP(EO$421,TabelleK43BI,8,FALSE),""),"")</f>
        <v/>
      </c>
      <c r="EP546" s="4" t="str">
        <f ca="1">IFERROR(IF($B546&lt;&gt;"",VLOOKUP(EP$421,TabelleK43BI,8,FALSE),""),"")</f>
        <v/>
      </c>
      <c r="EQ546" s="4" t="str">
        <f ca="1">IFERROR(IF($B546&lt;&gt;"",VLOOKUP(EQ$421,TabelleK43BI,8,FALSE),""),"")</f>
        <v/>
      </c>
      <c r="ER546" s="4" t="str">
        <f ca="1">IFERROR(IF($B546&lt;&gt;"",VLOOKUP(ER$421,TabelleK43BI,8,FALSE),""),"")</f>
        <v/>
      </c>
      <c r="ES546" s="4" t="str">
        <f ca="1">IFERROR(IF($B546&lt;&gt;"",VLOOKUP(ES$421,TabelleK43BI,8,FALSE),""),"")</f>
        <v/>
      </c>
      <c r="ET546" s="4" t="str">
        <f ca="1">IFERROR(IF($B546&lt;&gt;"",VLOOKUP(ET$421,TabelleK43BI,8,FALSE),""),"")</f>
        <v/>
      </c>
      <c r="EU546" s="4" t="str">
        <f ca="1">IFERROR(IF($B546&lt;&gt;"",VLOOKUP(EU$421,TabelleK43BI,8,FALSE),""),"")</f>
        <v/>
      </c>
      <c r="EV546" s="4" t="str">
        <f ca="1">IFERROR(IF($B546&lt;&gt;"",VLOOKUP(EV$421,TabelleK43BI,8,FALSE),""),"")</f>
        <v/>
      </c>
      <c r="EW546" s="4" t="str">
        <f ca="1">IFERROR(IF($B546&lt;&gt;"",VLOOKUP(EW$421,TabelleK43BI,8,FALSE),""),"")</f>
        <v/>
      </c>
      <c r="EX546" s="4" t="str">
        <f ca="1">IFERROR(IF($B546&lt;&gt;"",VLOOKUP(EX$421,TabelleK43BI,8,FALSE),""),"")</f>
        <v/>
      </c>
      <c r="EY546" s="4" t="str">
        <f ca="1">IFERROR(IF($B546&lt;&gt;"",VLOOKUP(EY$421,TabelleK43BI,8,FALSE),""),"")</f>
        <v/>
      </c>
      <c r="EZ546" s="4" t="str">
        <f ca="1">IFERROR(IF($B546&lt;&gt;"",VLOOKUP(EZ$421,TabelleK43BI,8,FALSE),""),"")</f>
        <v/>
      </c>
      <c r="FA546" s="4" t="str">
        <f ca="1">IFERROR(IF($B546&lt;&gt;"",VLOOKUP(FA$421,TabelleK43BI,8,FALSE),""),"")</f>
        <v/>
      </c>
      <c r="FB546" s="4" t="str">
        <f ca="1">IFERROR(IF($B546&lt;&gt;"",VLOOKUP(FB$421,TabelleK43BI,8,FALSE),""),"")</f>
        <v/>
      </c>
      <c r="FC546" s="4" t="str">
        <f ca="1">IFERROR(IF($B546&lt;&gt;"",VLOOKUP(FC$421,TabelleK43BI,8,FALSE),""),"")</f>
        <v/>
      </c>
      <c r="FD546" s="4" t="str">
        <f ca="1">IFERROR(IF($B546&lt;&gt;"",VLOOKUP(FD$421,TabelleK43BI,8,FALSE),""),"")</f>
        <v/>
      </c>
      <c r="FE546" s="4" t="str">
        <f ca="1">IFERROR(IF($B546&lt;&gt;"",VLOOKUP(FE$421,TabelleK43BI,8,FALSE),""),"")</f>
        <v/>
      </c>
      <c r="FF546" s="4" t="str">
        <f ca="1">IFERROR(IF($B546&lt;&gt;"",VLOOKUP(FF$421,TabelleK43BI,8,FALSE),""),"")</f>
        <v/>
      </c>
      <c r="FG546" s="4" t="str">
        <f ca="1">IFERROR(IF($B546&lt;&gt;"",VLOOKUP(FG$421,TabelleK43BI,8,FALSE),""),"")</f>
        <v/>
      </c>
      <c r="FH546" s="4" t="str">
        <f ca="1">IFERROR(IF($B546&lt;&gt;"",VLOOKUP(FH$421,TabelleK43BI,8,FALSE),""),"")</f>
        <v/>
      </c>
      <c r="FI546" s="4" t="str">
        <f ca="1">IFERROR(IF($B546&lt;&gt;"",VLOOKUP(FI$421,TabelleK43BI,8,FALSE),""),"")</f>
        <v/>
      </c>
      <c r="FJ546" s="4" t="str">
        <f ca="1">IFERROR(IF($B546&lt;&gt;"",VLOOKUP(FJ$421,TabelleK43BI,8,FALSE),""),"")</f>
        <v/>
      </c>
      <c r="FK546" s="4" t="str">
        <f ca="1">IFERROR(IF($B546&lt;&gt;"",VLOOKUP(FK$421,TabelleK43BI,8,FALSE),""),"")</f>
        <v/>
      </c>
      <c r="FL546" s="4" t="str">
        <f ca="1">IFERROR(IF($B546&lt;&gt;"",VLOOKUP(FL$421,TabelleK43BI,8,FALSE),""),"")</f>
        <v/>
      </c>
      <c r="FM546" s="4" t="str">
        <f ca="1">IFERROR(IF($B546&lt;&gt;"",VLOOKUP(FM$421,TabelleK43BI,8,FALSE),""),"")</f>
        <v/>
      </c>
      <c r="FN546" s="4" t="str">
        <f ca="1">IFERROR(IF($B546&lt;&gt;"",VLOOKUP(FN$421,TabelleK43BI,8,FALSE),""),"")</f>
        <v/>
      </c>
      <c r="FO546" s="4" t="str">
        <f ca="1">IFERROR(IF($B546&lt;&gt;"",VLOOKUP(FO$421,TabelleK43BI,8,FALSE),""),"")</f>
        <v/>
      </c>
      <c r="FP546" s="4" t="str">
        <f ca="1">IFERROR(IF($B546&lt;&gt;"",VLOOKUP(FP$421,TabelleK43BI,8,FALSE),""),"")</f>
        <v/>
      </c>
      <c r="FQ546" s="4" t="str">
        <f ca="1">IFERROR(IF($B546&lt;&gt;"",VLOOKUP(FQ$421,TabelleK43BI,8,FALSE),""),"")</f>
        <v/>
      </c>
      <c r="FR546" s="4" t="str">
        <f ca="1">IFERROR(IF($B546&lt;&gt;"",VLOOKUP(FR$421,TabelleK43BI,8,FALSE),""),"")</f>
        <v/>
      </c>
      <c r="FS546" s="4" t="str">
        <f ca="1">IFERROR(IF($B546&lt;&gt;"",VLOOKUP(FS$421,TabelleK43BI,8,FALSE),""),"")</f>
        <v/>
      </c>
      <c r="FT546" s="4" t="str">
        <f ca="1">IFERROR(IF($B546&lt;&gt;"",VLOOKUP(FT$421,TabelleK43BI,8,FALSE),""),"")</f>
        <v/>
      </c>
      <c r="FU546" s="4" t="str">
        <f ca="1">IFERROR(IF($B546&lt;&gt;"",VLOOKUP(FU$421,TabelleK43BI,8,FALSE),""),"")</f>
        <v/>
      </c>
      <c r="FV546" s="4" t="str">
        <f ca="1">IFERROR(IF($B546&lt;&gt;"",VLOOKUP(FV$421,TabelleK43BI,8,FALSE),""),"")</f>
        <v/>
      </c>
      <c r="FW546" s="4" t="str">
        <f ca="1">IFERROR(IF($B546&lt;&gt;"",VLOOKUP(FW$421,TabelleK43BI,8,FALSE),""),"")</f>
        <v/>
      </c>
      <c r="FX546" s="4" t="str">
        <f ca="1">IFERROR(IF($B546&lt;&gt;"",VLOOKUP(FX$421,TabelleK43BI,8,FALSE),""),"")</f>
        <v/>
      </c>
      <c r="FY546" s="4" t="str">
        <f ca="1">IFERROR(IF($B546&lt;&gt;"",VLOOKUP(FY$421,TabelleK43BI,8,FALSE),""),"")</f>
        <v/>
      </c>
      <c r="FZ546" s="4" t="str">
        <f ca="1">IFERROR(IF($B546&lt;&gt;"",VLOOKUP(FZ$421,TabelleK43BI,8,FALSE),""),"")</f>
        <v/>
      </c>
      <c r="GA546" s="4" t="str">
        <f ca="1">IFERROR(IF($B546&lt;&gt;"",VLOOKUP(GA$421,TabelleK43BI,8,FALSE),""),"")</f>
        <v/>
      </c>
      <c r="GB546" s="4" t="str">
        <f ca="1">IFERROR(IF($B546&lt;&gt;"",VLOOKUP(GB$421,TabelleK43BI,8,FALSE),""),"")</f>
        <v/>
      </c>
      <c r="GC546" s="4" t="str">
        <f ca="1">IFERROR(IF($B546&lt;&gt;"",VLOOKUP(GC$421,TabelleK43BI,8,FALSE),""),"")</f>
        <v/>
      </c>
      <c r="GD546" s="4" t="str">
        <f ca="1">IFERROR(IF($B546&lt;&gt;"",VLOOKUP(GD$421,TabelleK43BI,8,FALSE),""),"")</f>
        <v/>
      </c>
      <c r="GE546" s="4" t="str">
        <f ca="1">IFERROR(IF($B546&lt;&gt;"",VLOOKUP(GE$421,TabelleK43BI,8,FALSE),""),"")</f>
        <v/>
      </c>
      <c r="GF546" s="4" t="str">
        <f ca="1">IFERROR(IF($B546&lt;&gt;"",VLOOKUP(GF$421,TabelleK43BI,8,FALSE),""),"")</f>
        <v/>
      </c>
      <c r="GG546" s="4" t="str">
        <f ca="1">IFERROR(IF($B546&lt;&gt;"",VLOOKUP(GG$421,TabelleK43BI,8,FALSE),""),"")</f>
        <v/>
      </c>
      <c r="GH546" s="4" t="str">
        <f ca="1">IFERROR(IF($B546&lt;&gt;"",VLOOKUP(GH$421,TabelleK43BI,8,FALSE),""),"")</f>
        <v/>
      </c>
      <c r="GI546" s="4" t="str">
        <f ca="1">IFERROR(IF($B546&lt;&gt;"",VLOOKUP(GI$421,TabelleK43BI,8,FALSE),""),"")</f>
        <v/>
      </c>
      <c r="GJ546" s="4" t="str">
        <f ca="1">IFERROR(IF($B546&lt;&gt;"",VLOOKUP(GJ$421,TabelleK43BI,8,FALSE),""),"")</f>
        <v/>
      </c>
      <c r="GK546" s="4" t="str">
        <f ca="1">IFERROR(IF($B546&lt;&gt;"",VLOOKUP(GK$421,TabelleK43BI,8,FALSE),""),"")</f>
        <v/>
      </c>
      <c r="GL546" s="4" t="str">
        <f ca="1">IFERROR(IF($B546&lt;&gt;"",VLOOKUP(GL$421,TabelleK43BI,8,FALSE),""),"")</f>
        <v/>
      </c>
      <c r="GM546" s="4" t="str">
        <f ca="1">IFERROR(IF($B546&lt;&gt;"",VLOOKUP(GM$421,TabelleK43BI,8,FALSE),""),"")</f>
        <v/>
      </c>
      <c r="GN546" s="4" t="str">
        <f ca="1">IFERROR(IF($B546&lt;&gt;"",VLOOKUP(GN$421,TabelleK43BI,8,FALSE),""),"")</f>
        <v/>
      </c>
      <c r="GO546" s="4" t="str">
        <f ca="1">IFERROR(IF($B546&lt;&gt;"",VLOOKUP(GO$421,TabelleK43BI,8,FALSE),""),"")</f>
        <v/>
      </c>
      <c r="GP546" s="4" t="str">
        <f ca="1">IFERROR(IF($B546&lt;&gt;"",VLOOKUP(GP$421,TabelleK43BI,8,FALSE),""),"")</f>
        <v/>
      </c>
      <c r="GQ546" s="4" t="str">
        <f ca="1">IFERROR(IF($B546&lt;&gt;"",VLOOKUP(GQ$421,TabelleK43BI,8,FALSE),""),"")</f>
        <v/>
      </c>
      <c r="GR546" s="4" t="str">
        <f ca="1">IFERROR(IF($B546&lt;&gt;"",VLOOKUP(GR$421,TabelleK43BI,8,FALSE),""),"")</f>
        <v/>
      </c>
      <c r="GS546" s="4" t="str">
        <f ca="1">IFERROR(IF($B546&lt;&gt;"",VLOOKUP(GS$421,TabelleK43BI,8,FALSE),""),"")</f>
        <v/>
      </c>
      <c r="GT546" s="4" t="str">
        <f ca="1">IFERROR(IF($B546&lt;&gt;"",VLOOKUP(GT$421,TabelleK43BI,8,FALSE),""),"")</f>
        <v/>
      </c>
      <c r="GU546" s="4" t="str">
        <f ca="1">IFERROR(IF($B546&lt;&gt;"",VLOOKUP(GU$421,TabelleK43BI,8,FALSE),""),"")</f>
        <v/>
      </c>
      <c r="GV546" s="4" t="str">
        <f ca="1">IFERROR(IF($B546&lt;&gt;"",VLOOKUP(GV$421,TabelleK43BI,8,FALSE),""),"")</f>
        <v/>
      </c>
      <c r="GW546" s="4" t="str">
        <f ca="1">IFERROR(IF($B546&lt;&gt;"",VLOOKUP(GW$421,TabelleK43BI,8,FALSE),""),"")</f>
        <v/>
      </c>
      <c r="GX546" s="4" t="str">
        <f ca="1">IFERROR(IF($B546&lt;&gt;"",VLOOKUP(GX$421,TabelleK43BI,8,FALSE),""),"")</f>
        <v/>
      </c>
      <c r="GY546" s="4" t="str">
        <f ca="1">IFERROR(IF($B546&lt;&gt;"",VLOOKUP(GY$421,TabelleK43BI,8,FALSE),""),"")</f>
        <v/>
      </c>
      <c r="GZ546" s="4" t="str">
        <f ca="1">IFERROR(IF($B546&lt;&gt;"",VLOOKUP(GZ$421,TabelleK43BI,8,FALSE),""),"")</f>
        <v/>
      </c>
      <c r="HA546" s="4" t="str">
        <f ca="1">IFERROR(IF($B546&lt;&gt;"",VLOOKUP(HA$421,TabelleK43BI,8,FALSE),""),"")</f>
        <v/>
      </c>
      <c r="HB546" s="4" t="str">
        <f ca="1">IFERROR(IF($B546&lt;&gt;"",VLOOKUP(HB$421,TabelleK43BI,8,FALSE),""),"")</f>
        <v/>
      </c>
      <c r="HC546" s="4" t="str">
        <f ca="1">IFERROR(IF($B546&lt;&gt;"",VLOOKUP(HC$421,TabelleK43BI,8,FALSE),""),"")</f>
        <v/>
      </c>
      <c r="HD546" s="4" t="str">
        <f ca="1">IFERROR(IF($B546&lt;&gt;"",VLOOKUP(HD$421,TabelleK43BI,8,FALSE),""),"")</f>
        <v/>
      </c>
      <c r="HE546" s="4" t="str">
        <f ca="1">IFERROR(IF($B546&lt;&gt;"",VLOOKUP(HE$421,TabelleK43BI,8,FALSE),""),"")</f>
        <v/>
      </c>
      <c r="HF546" s="4" t="str">
        <f ca="1">IFERROR(IF($B546&lt;&gt;"",VLOOKUP(HF$421,TabelleK43BI,8,FALSE),""),"")</f>
        <v/>
      </c>
      <c r="HG546" s="4" t="str">
        <f ca="1">IFERROR(IF($B546&lt;&gt;"",VLOOKUP(HG$421,TabelleK43BI,8,FALSE),""),"")</f>
        <v/>
      </c>
      <c r="HH546" s="4" t="str">
        <f ca="1">IFERROR(IF($B546&lt;&gt;"",VLOOKUP(HH$421,TabelleK43BI,8,FALSE),""),"")</f>
        <v/>
      </c>
      <c r="HI546" s="4" t="str">
        <f ca="1">IFERROR(IF($B546&lt;&gt;"",VLOOKUP(HI$421,TabelleK43BI,8,FALSE),""),"")</f>
        <v/>
      </c>
      <c r="HJ546" s="4" t="str">
        <f ca="1">IFERROR(IF($B546&lt;&gt;"",VLOOKUP(HJ$421,TabelleK43BI,8,FALSE),""),"")</f>
        <v/>
      </c>
      <c r="HK546" s="4" t="str">
        <f ca="1">IFERROR(IF($B546&lt;&gt;"",VLOOKUP(HK$421,TabelleK43BI,8,FALSE),""),"")</f>
        <v/>
      </c>
      <c r="HL546" s="4" t="str">
        <f ca="1">IFERROR(IF($B546&lt;&gt;"",VLOOKUP(HL$421,TabelleK43BI,8,FALSE),""),"")</f>
        <v/>
      </c>
      <c r="HM546" s="4" t="str">
        <f ca="1">IFERROR(IF($B546&lt;&gt;"",VLOOKUP(HM$421,TabelleK43BI,8,FALSE),""),"")</f>
        <v/>
      </c>
      <c r="HN546" s="4" t="str">
        <f ca="1">IFERROR(IF($B546&lt;&gt;"",VLOOKUP(HN$421,TabelleK43BI,8,FALSE),""),"")</f>
        <v/>
      </c>
      <c r="HO546" s="4" t="str">
        <f ca="1">IFERROR(IF($B546&lt;&gt;"",VLOOKUP(HO$421,TabelleK43BI,8,FALSE),""),"")</f>
        <v/>
      </c>
      <c r="HP546" s="4" t="str">
        <f ca="1">IFERROR(IF($B546&lt;&gt;"",VLOOKUP(HP$421,TabelleK43BI,8,FALSE),""),"")</f>
        <v/>
      </c>
      <c r="HQ546" s="4" t="str">
        <f ca="1">IFERROR(IF($B546&lt;&gt;"",VLOOKUP(HQ$421,TabelleK43BI,8,FALSE),""),"")</f>
        <v/>
      </c>
      <c r="HR546" s="4" t="str">
        <f ca="1">IFERROR(IF($B546&lt;&gt;"",VLOOKUP(HR$421,TabelleK43BI,8,FALSE),""),"")</f>
        <v/>
      </c>
      <c r="HS546" s="4" t="str">
        <f ca="1">IFERROR(IF($B546&lt;&gt;"",VLOOKUP(HS$421,TabelleK43BI,8,FALSE),""),"")</f>
        <v/>
      </c>
      <c r="HT546" s="4" t="str">
        <f ca="1">IFERROR(IF($B546&lt;&gt;"",VLOOKUP(HT$421,TabelleK43BI,8,FALSE),""),"")</f>
        <v/>
      </c>
      <c r="HU546" s="4" t="str">
        <f ca="1">IFERROR(IF($B546&lt;&gt;"",VLOOKUP(HU$421,TabelleK43BI,8,FALSE),""),"")</f>
        <v/>
      </c>
      <c r="HV546" s="4" t="str">
        <f ca="1">IFERROR(IF($B546&lt;&gt;"",VLOOKUP(HV$421,TabelleK43BI,8,FALSE),""),"")</f>
        <v/>
      </c>
      <c r="HW546" s="4" t="str">
        <f ca="1">IFERROR(IF($B546&lt;&gt;"",VLOOKUP(HW$421,TabelleK43BI,8,FALSE),""),"")</f>
        <v/>
      </c>
      <c r="HX546" s="4" t="str">
        <f ca="1">IFERROR(IF($B546&lt;&gt;"",VLOOKUP(HX$421,TabelleK43BI,8,FALSE),""),"")</f>
        <v/>
      </c>
      <c r="HY546" s="4" t="str">
        <f ca="1">IFERROR(IF($B546&lt;&gt;"",VLOOKUP(HY$421,TabelleK43BI,8,FALSE),""),"")</f>
        <v/>
      </c>
      <c r="HZ546" s="4" t="str">
        <f ca="1">IFERROR(IF($B546&lt;&gt;"",VLOOKUP(HZ$421,TabelleK43BI,8,FALSE),""),"")</f>
        <v/>
      </c>
      <c r="IA546" s="4" t="str">
        <f ca="1">IFERROR(IF($B546&lt;&gt;"",VLOOKUP(IA$421,TabelleK43BI,8,FALSE),""),"")</f>
        <v/>
      </c>
      <c r="IB546" s="4" t="str">
        <f ca="1">IFERROR(IF($B546&lt;&gt;"",VLOOKUP(IB$421,TabelleK43BI,8,FALSE),""),"")</f>
        <v/>
      </c>
      <c r="IC546" s="4" t="str">
        <f ca="1">IFERROR(IF($B546&lt;&gt;"",VLOOKUP(IC$421,TabelleK43BI,8,FALSE),""),"")</f>
        <v/>
      </c>
      <c r="ID546" s="4" t="str">
        <f ca="1">IFERROR(IF($B546&lt;&gt;"",VLOOKUP(ID$421,TabelleK43BI,8,FALSE),""),"")</f>
        <v/>
      </c>
      <c r="IE546" s="4" t="str">
        <f ca="1">IFERROR(IF($B546&lt;&gt;"",VLOOKUP(IE$421,TabelleK43BI,8,FALSE),""),"")</f>
        <v/>
      </c>
      <c r="IF546" s="4" t="str">
        <f ca="1">IFERROR(IF($B546&lt;&gt;"",VLOOKUP(IF$421,TabelleK43BI,8,FALSE),""),"")</f>
        <v/>
      </c>
      <c r="IG546" s="4" t="str">
        <f ca="1">IFERROR(IF($B546&lt;&gt;"",VLOOKUP(IG$421,TabelleK43BI,8,FALSE),""),"")</f>
        <v/>
      </c>
      <c r="IH546" s="4" t="str">
        <f ca="1">IFERROR(IF($B546&lt;&gt;"",VLOOKUP(IH$421,TabelleK43BI,8,FALSE),""),"")</f>
        <v/>
      </c>
      <c r="II546" s="4" t="str">
        <f ca="1">IFERROR(IF($B546&lt;&gt;"",VLOOKUP(II$421,TabelleK43BI,8,FALSE),""),"")</f>
        <v/>
      </c>
      <c r="IJ546" s="4" t="str">
        <f ca="1">IFERROR(IF($B546&lt;&gt;"",VLOOKUP(IJ$421,TabelleK43BI,8,FALSE),""),"")</f>
        <v/>
      </c>
      <c r="IK546" s="4" t="str">
        <f ca="1">IFERROR(IF($B546&lt;&gt;"",VLOOKUP(IK$421,TabelleK43BI,8,FALSE),""),"")</f>
        <v/>
      </c>
      <c r="IL546" s="4" t="str">
        <f ca="1">IFERROR(IF($B546&lt;&gt;"",VLOOKUP(IL$421,TabelleK43BI,8,FALSE),""),"")</f>
        <v/>
      </c>
      <c r="IM546" s="4" t="str">
        <f ca="1">IFERROR(IF($B546&lt;&gt;"",VLOOKUP(IM$421,TabelleK43BI,8,FALSE),""),"")</f>
        <v/>
      </c>
      <c r="IN546" s="4" t="str">
        <f ca="1">IFERROR(IF($B546&lt;&gt;"",VLOOKUP(IN$421,TabelleK43BI,8,FALSE),""),"")</f>
        <v/>
      </c>
      <c r="IO546" s="4" t="str">
        <f ca="1">IFERROR(IF($B546&lt;&gt;"",VLOOKUP(IO$421,TabelleK43BI,8,FALSE),""),"")</f>
        <v/>
      </c>
      <c r="IP546" s="4" t="str">
        <f ca="1">IFERROR(IF($B546&lt;&gt;"",VLOOKUP(IP$421,TabelleK43BI,8,FALSE),""),"")</f>
        <v/>
      </c>
      <c r="IQ546" s="4" t="str">
        <f ca="1">IFERROR(IF($B546&lt;&gt;"",VLOOKUP(IQ$421,TabelleK43BI,8,FALSE),""),"")</f>
        <v/>
      </c>
      <c r="IR546" s="4" t="str">
        <f ca="1">IFERROR(IF($B546&lt;&gt;"",VLOOKUP(IR$421,TabelleK43BI,8,FALSE),""),"")</f>
        <v/>
      </c>
      <c r="IS546" s="4" t="str">
        <f ca="1">IFERROR(IF($B546&lt;&gt;"",VLOOKUP(IS$421,TabelleK43BI,8,FALSE),""),"")</f>
        <v/>
      </c>
      <c r="IT546" s="4" t="str">
        <f ca="1">IFERROR(IF($B546&lt;&gt;"",VLOOKUP(IT$421,TabelleK43BI,8,FALSE),""),"")</f>
        <v/>
      </c>
      <c r="IU546" s="4" t="str">
        <f ca="1">IFERROR(IF($B546&lt;&gt;"",VLOOKUP(IU$421,TabelleK43BI,8,FALSE),""),"")</f>
        <v/>
      </c>
      <c r="IV546" s="4" t="str">
        <f ca="1">IFERROR(IF($B546&lt;&gt;"",VLOOKUP(IV$421,TabelleK43BI,8,FALSE),""),"")</f>
        <v/>
      </c>
      <c r="IW546" s="4" t="str">
        <f ca="1">IFERROR(IF($B546&lt;&gt;"",VLOOKUP(IW$421,TabelleK43BI,8,FALSE),""),"")</f>
        <v/>
      </c>
      <c r="IX546" s="4" t="str">
        <f ca="1">IFERROR(IF($B546&lt;&gt;"",VLOOKUP(IX$421,TabelleK43BI,8,FALSE),""),"")</f>
        <v/>
      </c>
      <c r="IY546" s="4" t="str">
        <f ca="1">IFERROR(IF($B546&lt;&gt;"",VLOOKUP(IY$421,TabelleK43BI,8,FALSE),""),"")</f>
        <v/>
      </c>
      <c r="IZ546" s="4" t="str">
        <f ca="1">IFERROR(IF($B546&lt;&gt;"",VLOOKUP(IZ$421,TabelleK43BI,8,FALSE),""),"")</f>
        <v/>
      </c>
      <c r="JA546" s="4" t="str">
        <f ca="1">IFERROR(IF($B546&lt;&gt;"",VLOOKUP(JA$421,TabelleK43BI,8,FALSE),""),"")</f>
        <v/>
      </c>
      <c r="JB546" s="4" t="str">
        <f ca="1">IFERROR(IF($B546&lt;&gt;"",VLOOKUP(JB$421,TabelleK43BI,8,FALSE),""),"")</f>
        <v/>
      </c>
      <c r="JC546" s="4" t="str">
        <f ca="1">IFERROR(IF($B546&lt;&gt;"",VLOOKUP(JC$421,TabelleK43BI,8,FALSE),""),"")</f>
        <v/>
      </c>
      <c r="JD546" s="4" t="str">
        <f ca="1">IFERROR(IF($B546&lt;&gt;"",VLOOKUP(JD$421,TabelleK43BI,8,FALSE),""),"")</f>
        <v/>
      </c>
      <c r="JE546" s="4" t="str">
        <f ca="1">IFERROR(IF($B546&lt;&gt;"",VLOOKUP(JE$421,TabelleK43BI,8,FALSE),""),"")</f>
        <v/>
      </c>
      <c r="JF546" s="4" t="str">
        <f ca="1">IFERROR(IF($B546&lt;&gt;"",VLOOKUP(JF$421,TabelleK43BI,8,FALSE),""),"")</f>
        <v/>
      </c>
      <c r="JG546" s="4" t="str">
        <f ca="1">IFERROR(IF($B546&lt;&gt;"",VLOOKUP(JG$421,TabelleK43BI,8,FALSE),""),"")</f>
        <v/>
      </c>
      <c r="JH546" s="4" t="str">
        <f ca="1">IFERROR(IF($B546&lt;&gt;"",VLOOKUP(JH$421,TabelleK43BI,8,FALSE),""),"")</f>
        <v/>
      </c>
      <c r="JI546" s="4" t="str">
        <f ca="1">IFERROR(IF($B546&lt;&gt;"",VLOOKUP(JI$421,TabelleK43BI,8,FALSE),""),"")</f>
        <v/>
      </c>
      <c r="JJ546" s="4" t="str">
        <f ca="1">IFERROR(IF($B546&lt;&gt;"",VLOOKUP(JJ$421,TabelleK43BI,8,FALSE),""),"")</f>
        <v/>
      </c>
      <c r="JK546" s="4" t="str">
        <f ca="1">IFERROR(IF($B546&lt;&gt;"",VLOOKUP(JK$421,TabelleK43BI,8,FALSE),""),"")</f>
        <v/>
      </c>
      <c r="JL546" s="4" t="str">
        <f ca="1">IFERROR(IF($B546&lt;&gt;"",VLOOKUP(JL$421,TabelleK43BI,8,FALSE),""),"")</f>
        <v/>
      </c>
      <c r="JM546" s="4" t="str">
        <f ca="1">IFERROR(IF($B546&lt;&gt;"",VLOOKUP(JM$421,TabelleK43BI,8,FALSE),""),"")</f>
        <v/>
      </c>
      <c r="JN546" s="4" t="str">
        <f ca="1">IFERROR(IF($B546&lt;&gt;"",VLOOKUP(JN$421,TabelleK43BI,8,FALSE),""),"")</f>
        <v/>
      </c>
      <c r="JO546" s="4" t="str">
        <f ca="1">IFERROR(IF($B546&lt;&gt;"",VLOOKUP(JO$421,TabelleK43BI,8,FALSE),""),"")</f>
        <v/>
      </c>
      <c r="JP546" s="4" t="str">
        <f ca="1">IFERROR(IF($B546&lt;&gt;"",VLOOKUP(JP$421,TabelleK43BI,8,FALSE),""),"")</f>
        <v/>
      </c>
      <c r="JQ546" s="4" t="str">
        <f ca="1">IFERROR(IF($B546&lt;&gt;"",VLOOKUP(JQ$421,TabelleK43BI,8,FALSE),""),"")</f>
        <v/>
      </c>
      <c r="JR546" s="4" t="str">
        <f ca="1">IFERROR(IF($B546&lt;&gt;"",VLOOKUP(JR$421,TabelleK43BI,8,FALSE),""),"")</f>
        <v/>
      </c>
      <c r="JS546" s="4" t="str">
        <f ca="1">IFERROR(IF($B546&lt;&gt;"",VLOOKUP(JS$421,TabelleK43BI,8,FALSE),""),"")</f>
        <v/>
      </c>
      <c r="JT546" s="4" t="str">
        <f ca="1">IFERROR(IF($B546&lt;&gt;"",VLOOKUP(JT$421,TabelleK43BI,8,FALSE),""),"")</f>
        <v/>
      </c>
      <c r="JU546" s="4" t="str">
        <f ca="1">IFERROR(IF($B546&lt;&gt;"",VLOOKUP(JU$421,TabelleK43BI,8,FALSE),""),"")</f>
        <v/>
      </c>
      <c r="JV546" s="4" t="str">
        <f ca="1">IFERROR(IF($B546&lt;&gt;"",VLOOKUP(JV$421,TabelleK43BI,8,FALSE),""),"")</f>
        <v/>
      </c>
      <c r="JW546" s="4" t="str">
        <f ca="1">IFERROR(IF($B546&lt;&gt;"",VLOOKUP(JW$421,TabelleK43BI,8,FALSE),""),"")</f>
        <v/>
      </c>
      <c r="JX546" s="4" t="str">
        <f ca="1">IFERROR(IF($B546&lt;&gt;"",VLOOKUP(JX$421,TabelleK43BI,8,FALSE),""),"")</f>
        <v/>
      </c>
      <c r="JY546" s="4" t="str">
        <f ca="1">IFERROR(IF($B546&lt;&gt;"",VLOOKUP(JY$421,TabelleK43BI,8,FALSE),""),"")</f>
        <v/>
      </c>
      <c r="JZ546" s="4" t="str">
        <f ca="1">IFERROR(IF($B546&lt;&gt;"",VLOOKUP(JZ$421,TabelleK43BI,8,FALSE),""),"")</f>
        <v/>
      </c>
      <c r="KA546" s="4" t="str">
        <f ca="1">IFERROR(IF($B546&lt;&gt;"",VLOOKUP(KA$421,TabelleK43BI,8,FALSE),""),"")</f>
        <v/>
      </c>
      <c r="KB546" s="4" t="str">
        <f ca="1">IFERROR(IF($B546&lt;&gt;"",VLOOKUP(KB$421,TabelleK43BI,8,FALSE),""),"")</f>
        <v/>
      </c>
      <c r="KC546" s="4" t="str">
        <f ca="1">IFERROR(IF($B546&lt;&gt;"",VLOOKUP(KC$421,TabelleK43BI,8,FALSE),""),"")</f>
        <v/>
      </c>
      <c r="KD546" s="4" t="str">
        <f ca="1">IFERROR(IF($B546&lt;&gt;"",VLOOKUP(KD$421,TabelleK43BI,8,FALSE),""),"")</f>
        <v/>
      </c>
      <c r="KE546" s="4" t="str">
        <f ca="1">IFERROR(IF($B546&lt;&gt;"",VLOOKUP(KE$421,TabelleK43BI,8,FALSE),""),"")</f>
        <v/>
      </c>
      <c r="KF546" s="4" t="str">
        <f ca="1">IFERROR(IF($B546&lt;&gt;"",VLOOKUP(KF$421,TabelleK43BI,8,FALSE),""),"")</f>
        <v/>
      </c>
      <c r="KG546" s="4" t="str">
        <f ca="1">IFERROR(IF($B546&lt;&gt;"",VLOOKUP(KG$421,TabelleK43BI,8,FALSE),""),"")</f>
        <v/>
      </c>
      <c r="KH546" s="4" t="str">
        <f ca="1">IFERROR(IF($B546&lt;&gt;"",VLOOKUP(KH$421,TabelleK43BI,8,FALSE),""),"")</f>
        <v/>
      </c>
      <c r="KI546" s="4" t="str">
        <f ca="1">IFERROR(IF($B546&lt;&gt;"",VLOOKUP(KI$421,TabelleK43BI,8,FALSE),""),"")</f>
        <v/>
      </c>
      <c r="KJ546" s="4" t="str">
        <f ca="1">IFERROR(IF($B546&lt;&gt;"",VLOOKUP(KJ$421,TabelleK43BI,8,FALSE),""),"")</f>
        <v/>
      </c>
      <c r="KK546" s="4" t="str">
        <f ca="1">IFERROR(IF($B546&lt;&gt;"",VLOOKUP(KK$421,TabelleK43BI,8,FALSE),""),"")</f>
        <v/>
      </c>
      <c r="KL546" s="4" t="str">
        <f ca="1">IFERROR(IF($B546&lt;&gt;"",VLOOKUP(KL$421,TabelleK43BI,8,FALSE),""),"")</f>
        <v/>
      </c>
      <c r="KM546" s="4" t="str">
        <f ca="1">IFERROR(IF($B546&lt;&gt;"",VLOOKUP(KM$421,TabelleK43BI,8,FALSE),""),"")</f>
        <v/>
      </c>
      <c r="KN546" s="4" t="str">
        <f ca="1">IFERROR(IF($B546&lt;&gt;"",VLOOKUP(KN$421,TabelleK43BI,8,FALSE),""),"")</f>
        <v/>
      </c>
      <c r="KO546" s="4" t="str">
        <f ca="1">IFERROR(IF($B546&lt;&gt;"",VLOOKUP(KO$421,TabelleK43BI,8,FALSE),""),"")</f>
        <v/>
      </c>
      <c r="KP546" s="4" t="str">
        <f ca="1">IFERROR(IF($B546&lt;&gt;"",VLOOKUP(KP$421,TabelleK43BI,8,FALSE),""),"")</f>
        <v/>
      </c>
      <c r="KQ546" s="4" t="str">
        <f ca="1">IFERROR(IF($B546&lt;&gt;"",VLOOKUP(KQ$421,TabelleK43BI,8,FALSE),""),"")</f>
        <v/>
      </c>
      <c r="KR546" s="4" t="str">
        <f>IFERROR(VLOOKUP($KR$421,TabelleK43BI,8,FALSE),"")</f>
        <v/>
      </c>
      <c r="KS546" s="4" t="str">
        <f>IFERROR(VLOOKUP($KS$421,TabelleK43BI,8,FALSE),"")</f>
        <v/>
      </c>
    </row>
    <row r="547" spans="2:305" ht="12.75" hidden="1" customHeight="1" x14ac:dyDescent="0.2">
      <c r="B547" s="138" t="str">
        <f t="shared" ca="1" si="215"/>
        <v/>
      </c>
      <c r="C547" s="4" t="str">
        <f ca="1">IFERROR(IF($B547&lt;&gt;"",VLOOKUP(C$421,TabelleK44BI,8,FALSE),""),"")</f>
        <v/>
      </c>
      <c r="D547" s="4" t="str">
        <f ca="1">IFERROR(IF($B547&lt;&gt;"",VLOOKUP(D$421,TabelleK44BI,8,FALSE),""),"")</f>
        <v/>
      </c>
      <c r="E547" s="4" t="str">
        <f ca="1">IFERROR(IF($B547&lt;&gt;"",VLOOKUP(E$421,TabelleK44BI,8,FALSE),""),"")</f>
        <v/>
      </c>
      <c r="F547" s="4" t="str">
        <f ca="1">IFERROR(IF($B547&lt;&gt;"",VLOOKUP(F$421,TabelleK44BI,8,FALSE),""),"")</f>
        <v/>
      </c>
      <c r="G547" s="4" t="str">
        <f ca="1">IFERROR(IF($B547&lt;&gt;"",VLOOKUP(G$421,TabelleK44BI,8,FALSE),""),"")</f>
        <v/>
      </c>
      <c r="H547" s="4" t="str">
        <f ca="1">IFERROR(IF($B547&lt;&gt;"",VLOOKUP(H$421,TabelleK44BI,8,FALSE),""),"")</f>
        <v/>
      </c>
      <c r="I547" s="4" t="str">
        <f ca="1">IFERROR(IF($B547&lt;&gt;"",VLOOKUP(I$421,TabelleK44BI,8,FALSE),""),"")</f>
        <v/>
      </c>
      <c r="J547" s="4" t="str">
        <f ca="1">IFERROR(IF($B547&lt;&gt;"",VLOOKUP(J$421,TabelleK44BI,8,FALSE),""),"")</f>
        <v/>
      </c>
      <c r="K547" s="4" t="str">
        <f ca="1">IFERROR(IF($B547&lt;&gt;"",VLOOKUP(K$421,TabelleK44BI,8,FALSE),""),"")</f>
        <v/>
      </c>
      <c r="L547" s="4" t="str">
        <f ca="1">IFERROR(IF($B547&lt;&gt;"",VLOOKUP(L$421,TabelleK44BI,8,FALSE),""),"")</f>
        <v/>
      </c>
      <c r="M547" s="4" t="str">
        <f ca="1">IFERROR(IF($B547&lt;&gt;"",VLOOKUP(M$421,TabelleK44BI,8,FALSE),""),"")</f>
        <v/>
      </c>
      <c r="N547" s="4" t="str">
        <f ca="1">IFERROR(IF($B547&lt;&gt;"",VLOOKUP(N$421,TabelleK44BI,8,FALSE),""),"")</f>
        <v/>
      </c>
      <c r="O547" s="4" t="str">
        <f ca="1">IFERROR(IF($B547&lt;&gt;"",VLOOKUP(O$421,TabelleK44BI,8,FALSE),""),"")</f>
        <v/>
      </c>
      <c r="P547" s="4" t="str">
        <f ca="1">IFERROR(IF($B547&lt;&gt;"",VLOOKUP(P$421,TabelleK44BI,8,FALSE),""),"")</f>
        <v/>
      </c>
      <c r="Q547" s="4" t="str">
        <f ca="1">IFERROR(IF($B547&lt;&gt;"",VLOOKUP(Q$421,TabelleK44BI,8,FALSE),""),"")</f>
        <v/>
      </c>
      <c r="R547" s="4" t="str">
        <f ca="1">IFERROR(IF($B547&lt;&gt;"",VLOOKUP(R$421,TabelleK44BI,8,FALSE),""),"")</f>
        <v/>
      </c>
      <c r="S547" s="4" t="str">
        <f ca="1">IFERROR(IF($B547&lt;&gt;"",VLOOKUP(S$421,TabelleK44BI,8,FALSE),""),"")</f>
        <v/>
      </c>
      <c r="T547" s="4" t="str">
        <f ca="1">IFERROR(IF($B547&lt;&gt;"",VLOOKUP(T$421,TabelleK44BI,8,FALSE),""),"")</f>
        <v/>
      </c>
      <c r="U547" s="4" t="str">
        <f ca="1">IFERROR(IF($B547&lt;&gt;"",VLOOKUP(U$421,TabelleK44BI,8,FALSE),""),"")</f>
        <v/>
      </c>
      <c r="V547" s="4" t="str">
        <f ca="1">IFERROR(IF($B547&lt;&gt;"",VLOOKUP(V$421,TabelleK44BI,8,FALSE),""),"")</f>
        <v/>
      </c>
      <c r="W547" s="4" t="str">
        <f ca="1">IFERROR(IF($B547&lt;&gt;"",VLOOKUP(W$421,TabelleK44BI,8,FALSE),""),"")</f>
        <v/>
      </c>
      <c r="X547" s="4" t="str">
        <f ca="1">IFERROR(IF($B547&lt;&gt;"",VLOOKUP(X$421,TabelleK44BI,8,FALSE),""),"")</f>
        <v/>
      </c>
      <c r="Y547" s="4" t="str">
        <f ca="1">IFERROR(IF($B547&lt;&gt;"",VLOOKUP(Y$421,TabelleK44BI,8,FALSE),""),"")</f>
        <v/>
      </c>
      <c r="Z547" s="4" t="str">
        <f ca="1">IFERROR(IF($B547&lt;&gt;"",VLOOKUP(Z$421,TabelleK44BI,8,FALSE),""),"")</f>
        <v/>
      </c>
      <c r="AA547" s="4" t="str">
        <f ca="1">IFERROR(IF($B547&lt;&gt;"",VLOOKUP(AA$421,TabelleK44BI,8,FALSE),""),"")</f>
        <v/>
      </c>
      <c r="AB547" s="4" t="str">
        <f ca="1">IFERROR(IF($B547&lt;&gt;"",VLOOKUP(AB$421,TabelleK44BI,8,FALSE),""),"")</f>
        <v/>
      </c>
      <c r="AC547" s="4" t="str">
        <f ca="1">IFERROR(IF($B547&lt;&gt;"",VLOOKUP(AC$421,TabelleK44BI,8,FALSE),""),"")</f>
        <v/>
      </c>
      <c r="AD547" s="4" t="str">
        <f ca="1">IFERROR(IF($B547&lt;&gt;"",VLOOKUP(AD$421,TabelleK44BI,8,FALSE),""),"")</f>
        <v/>
      </c>
      <c r="AE547" s="4" t="str">
        <f ca="1">IFERROR(IF($B547&lt;&gt;"",VLOOKUP(AE$421,TabelleK44BI,8,FALSE),""),"")</f>
        <v/>
      </c>
      <c r="AF547" s="4" t="str">
        <f ca="1">IFERROR(IF($B547&lt;&gt;"",VLOOKUP(AF$421,TabelleK44BI,8,FALSE),""),"")</f>
        <v/>
      </c>
      <c r="AG547" s="4" t="str">
        <f ca="1">IFERROR(IF($B547&lt;&gt;"",VLOOKUP(AG$421,TabelleK44BI,8,FALSE),""),"")</f>
        <v/>
      </c>
      <c r="AH547" s="4" t="str">
        <f ca="1">IFERROR(IF($B547&lt;&gt;"",VLOOKUP(AH$421,TabelleK44BI,8,FALSE),""),"")</f>
        <v/>
      </c>
      <c r="AI547" s="4" t="str">
        <f ca="1">IFERROR(IF($B547&lt;&gt;"",VLOOKUP(AI$421,TabelleK44BI,8,FALSE),""),"")</f>
        <v/>
      </c>
      <c r="AJ547" s="4" t="str">
        <f ca="1">IFERROR(IF($B547&lt;&gt;"",VLOOKUP(AJ$421,TabelleK44BI,8,FALSE),""),"")</f>
        <v/>
      </c>
      <c r="AK547" s="4" t="str">
        <f ca="1">IFERROR(IF($B547&lt;&gt;"",VLOOKUP(AK$421,TabelleK44BI,8,FALSE),""),"")</f>
        <v/>
      </c>
      <c r="AL547" s="4" t="str">
        <f ca="1">IFERROR(IF($B547&lt;&gt;"",VLOOKUP(AL$421,TabelleK44BI,8,FALSE),""),"")</f>
        <v/>
      </c>
      <c r="AM547" s="4" t="str">
        <f ca="1">IFERROR(IF($B547&lt;&gt;"",VLOOKUP(AM$421,TabelleK44BI,8,FALSE),""),"")</f>
        <v/>
      </c>
      <c r="AN547" s="4" t="str">
        <f ca="1">IFERROR(IF($B547&lt;&gt;"",VLOOKUP(AN$421,TabelleK44BI,8,FALSE),""),"")</f>
        <v/>
      </c>
      <c r="AO547" s="4" t="str">
        <f ca="1">IFERROR(IF($B547&lt;&gt;"",VLOOKUP(AO$421,TabelleK44BI,8,FALSE),""),"")</f>
        <v/>
      </c>
      <c r="AP547" s="4" t="str">
        <f ca="1">IFERROR(IF($B547&lt;&gt;"",VLOOKUP(AP$421,TabelleK44BI,8,FALSE),""),"")</f>
        <v/>
      </c>
      <c r="AQ547" s="4" t="str">
        <f ca="1">IFERROR(IF($B547&lt;&gt;"",VLOOKUP(AQ$421,TabelleK44BI,8,FALSE),""),"")</f>
        <v/>
      </c>
      <c r="AR547" s="4" t="str">
        <f ca="1">IFERROR(IF($B547&lt;&gt;"",VLOOKUP(AR$421,TabelleK44BI,8,FALSE),""),"")</f>
        <v/>
      </c>
      <c r="AS547" s="4" t="str">
        <f ca="1">IFERROR(IF($B547&lt;&gt;"",VLOOKUP(AS$421,TabelleK44BI,8,FALSE),""),"")</f>
        <v/>
      </c>
      <c r="AT547" s="4" t="str">
        <f ca="1">IFERROR(IF($B547&lt;&gt;"",VLOOKUP(AT$421,TabelleK44BI,8,FALSE),""),"")</f>
        <v/>
      </c>
      <c r="AU547" s="4" t="str">
        <f ca="1">IFERROR(IF($B547&lt;&gt;"",VLOOKUP(AU$421,TabelleK44BI,8,FALSE),""),"")</f>
        <v/>
      </c>
      <c r="AV547" s="4" t="str">
        <f ca="1">IFERROR(IF($B547&lt;&gt;"",VLOOKUP(AV$421,TabelleK44BI,8,FALSE),""),"")</f>
        <v/>
      </c>
      <c r="AW547" s="4" t="str">
        <f ca="1">IFERROR(IF($B547&lt;&gt;"",VLOOKUP(AW$421,TabelleK44BI,8,FALSE),""),"")</f>
        <v/>
      </c>
      <c r="AX547" s="4" t="str">
        <f ca="1">IFERROR(IF($B547&lt;&gt;"",VLOOKUP(AX$421,TabelleK44BI,8,FALSE),""),"")</f>
        <v/>
      </c>
      <c r="AY547" s="4" t="str">
        <f ca="1">IFERROR(IF($B547&lt;&gt;"",VLOOKUP(AY$421,TabelleK44BI,8,FALSE),""),"")</f>
        <v/>
      </c>
      <c r="AZ547" s="4" t="str">
        <f ca="1">IFERROR(IF($B547&lt;&gt;"",VLOOKUP(AZ$421,TabelleK44BI,8,FALSE),""),"")</f>
        <v/>
      </c>
      <c r="BA547" s="4" t="str">
        <f ca="1">IFERROR(IF($B547&lt;&gt;"",VLOOKUP(BA$421,TabelleK44BI,8,FALSE),""),"")</f>
        <v/>
      </c>
      <c r="BB547" s="4" t="str">
        <f ca="1">IFERROR(IF($B547&lt;&gt;"",VLOOKUP(BB$421,TabelleK44BI,8,FALSE),""),"")</f>
        <v/>
      </c>
      <c r="BC547" s="4" t="str">
        <f ca="1">IFERROR(IF($B547&lt;&gt;"",VLOOKUP(BC$421,TabelleK44BI,8,FALSE),""),"")</f>
        <v/>
      </c>
      <c r="BD547" s="4" t="str">
        <f ca="1">IFERROR(IF($B547&lt;&gt;"",VLOOKUP(BD$421,TabelleK44BI,8,FALSE),""),"")</f>
        <v/>
      </c>
      <c r="BE547" s="4" t="str">
        <f ca="1">IFERROR(IF($B547&lt;&gt;"",VLOOKUP(BE$421,TabelleK44BI,8,FALSE),""),"")</f>
        <v/>
      </c>
      <c r="BF547" s="4" t="str">
        <f ca="1">IFERROR(IF($B547&lt;&gt;"",VLOOKUP(BF$421,TabelleK44BI,8,FALSE),""),"")</f>
        <v/>
      </c>
      <c r="BG547" s="4" t="str">
        <f ca="1">IFERROR(IF($B547&lt;&gt;"",VLOOKUP(BG$421,TabelleK44BI,8,FALSE),""),"")</f>
        <v/>
      </c>
      <c r="BH547" s="4" t="str">
        <f ca="1">IFERROR(IF($B547&lt;&gt;"",VLOOKUP(BH$421,TabelleK44BI,8,FALSE),""),"")</f>
        <v/>
      </c>
      <c r="BI547" s="4" t="str">
        <f ca="1">IFERROR(IF($B547&lt;&gt;"",VLOOKUP(BI$421,TabelleK44BI,8,FALSE),""),"")</f>
        <v/>
      </c>
      <c r="BJ547" s="4" t="str">
        <f ca="1">IFERROR(IF($B547&lt;&gt;"",VLOOKUP(BJ$421,TabelleK44BI,8,FALSE),""),"")</f>
        <v/>
      </c>
      <c r="BK547" s="4" t="str">
        <f ca="1">IFERROR(IF($B547&lt;&gt;"",VLOOKUP(BK$421,TabelleK44BI,8,FALSE),""),"")</f>
        <v/>
      </c>
      <c r="BL547" s="4" t="str">
        <f ca="1">IFERROR(IF($B547&lt;&gt;"",VLOOKUP(BL$421,TabelleK44BI,8,FALSE),""),"")</f>
        <v/>
      </c>
      <c r="BM547" s="4" t="str">
        <f ca="1">IFERROR(IF($B547&lt;&gt;"",VLOOKUP(BM$421,TabelleK44BI,8,FALSE),""),"")</f>
        <v/>
      </c>
      <c r="BN547" s="4" t="str">
        <f ca="1">IFERROR(IF($B547&lt;&gt;"",VLOOKUP(BN$421,TabelleK44BI,8,FALSE),""),"")</f>
        <v/>
      </c>
      <c r="BO547" s="4" t="str">
        <f ca="1">IFERROR(IF($B547&lt;&gt;"",VLOOKUP(BO$421,TabelleK44BI,8,FALSE),""),"")</f>
        <v/>
      </c>
      <c r="BP547" s="4" t="str">
        <f ca="1">IFERROR(IF($B547&lt;&gt;"",VLOOKUP(BP$421,TabelleK44BI,8,FALSE),""),"")</f>
        <v/>
      </c>
      <c r="BQ547" s="4" t="str">
        <f ca="1">IFERROR(IF($B547&lt;&gt;"",VLOOKUP(BQ$421,TabelleK44BI,8,FALSE),""),"")</f>
        <v/>
      </c>
      <c r="BR547" s="4" t="str">
        <f ca="1">IFERROR(IF($B547&lt;&gt;"",VLOOKUP(BR$421,TabelleK44BI,8,FALSE),""),"")</f>
        <v/>
      </c>
      <c r="BS547" s="4" t="str">
        <f ca="1">IFERROR(IF($B547&lt;&gt;"",VLOOKUP(BS$421,TabelleK44BI,8,FALSE),""),"")</f>
        <v/>
      </c>
      <c r="BT547" s="4" t="str">
        <f ca="1">IFERROR(IF($B547&lt;&gt;"",VLOOKUP(BT$421,TabelleK44BI,8,FALSE),""),"")</f>
        <v/>
      </c>
      <c r="BU547" s="4" t="str">
        <f ca="1">IFERROR(IF($B547&lt;&gt;"",VLOOKUP(BU$421,TabelleK44BI,8,FALSE),""),"")</f>
        <v/>
      </c>
      <c r="BV547" s="4" t="str">
        <f ca="1">IFERROR(IF($B547&lt;&gt;"",VLOOKUP(BV$421,TabelleK44BI,8,FALSE),""),"")</f>
        <v/>
      </c>
      <c r="BW547" s="4" t="str">
        <f ca="1">IFERROR(IF($B547&lt;&gt;"",VLOOKUP(BW$421,TabelleK44BI,8,FALSE),""),"")</f>
        <v/>
      </c>
      <c r="BX547" s="4" t="str">
        <f ca="1">IFERROR(IF($B547&lt;&gt;"",VLOOKUP(BX$421,TabelleK44BI,8,FALSE),""),"")</f>
        <v/>
      </c>
      <c r="BY547" s="4" t="str">
        <f ca="1">IFERROR(IF($B547&lt;&gt;"",VLOOKUP(BY$421,TabelleK44BI,8,FALSE),""),"")</f>
        <v/>
      </c>
      <c r="BZ547" s="4" t="str">
        <f ca="1">IFERROR(IF($B547&lt;&gt;"",VLOOKUP(BZ$421,TabelleK44BI,8,FALSE),""),"")</f>
        <v/>
      </c>
      <c r="CA547" s="4" t="str">
        <f ca="1">IFERROR(IF($B547&lt;&gt;"",VLOOKUP(CA$421,TabelleK44BI,8,FALSE),""),"")</f>
        <v/>
      </c>
      <c r="CB547" s="4" t="str">
        <f ca="1">IFERROR(IF($B547&lt;&gt;"",VLOOKUP(CB$421,TabelleK44BI,8,FALSE),""),"")</f>
        <v/>
      </c>
      <c r="CC547" s="4" t="str">
        <f ca="1">IFERROR(IF($B547&lt;&gt;"",VLOOKUP(CC$421,TabelleK44BI,8,FALSE),""),"")</f>
        <v/>
      </c>
      <c r="CD547" s="4" t="str">
        <f ca="1">IFERROR(IF($B547&lt;&gt;"",VLOOKUP(CD$421,TabelleK44BI,8,FALSE),""),"")</f>
        <v/>
      </c>
      <c r="CE547" s="4" t="str">
        <f ca="1">IFERROR(IF($B547&lt;&gt;"",VLOOKUP(CE$421,TabelleK44BI,8,FALSE),""),"")</f>
        <v/>
      </c>
      <c r="CF547" s="4" t="str">
        <f ca="1">IFERROR(IF($B547&lt;&gt;"",VLOOKUP(CF$421,TabelleK44BI,8,FALSE),""),"")</f>
        <v/>
      </c>
      <c r="CG547" s="4" t="str">
        <f ca="1">IFERROR(IF($B547&lt;&gt;"",VLOOKUP(CG$421,TabelleK44BI,8,FALSE),""),"")</f>
        <v/>
      </c>
      <c r="CH547" s="4" t="str">
        <f ca="1">IFERROR(IF($B547&lt;&gt;"",VLOOKUP(CH$421,TabelleK44BI,8,FALSE),""),"")</f>
        <v/>
      </c>
      <c r="CI547" s="4" t="str">
        <f ca="1">IFERROR(IF($B547&lt;&gt;"",VLOOKUP(CI$421,TabelleK44BI,8,FALSE),""),"")</f>
        <v/>
      </c>
      <c r="CJ547" s="4" t="str">
        <f ca="1">IFERROR(IF($B547&lt;&gt;"",VLOOKUP(CJ$421,TabelleK44BI,8,FALSE),""),"")</f>
        <v/>
      </c>
      <c r="CK547" s="4" t="str">
        <f ca="1">IFERROR(IF($B547&lt;&gt;"",VLOOKUP(CK$421,TabelleK44BI,8,FALSE),""),"")</f>
        <v/>
      </c>
      <c r="CL547" s="4" t="str">
        <f ca="1">IFERROR(IF($B547&lt;&gt;"",VLOOKUP(CL$421,TabelleK44BI,8,FALSE),""),"")</f>
        <v/>
      </c>
      <c r="CM547" s="4" t="str">
        <f ca="1">IFERROR(IF($B547&lt;&gt;"",VLOOKUP(CM$421,TabelleK44BI,8,FALSE),""),"")</f>
        <v/>
      </c>
      <c r="CN547" s="4" t="str">
        <f ca="1">IFERROR(IF($B547&lt;&gt;"",VLOOKUP(CN$421,TabelleK44BI,8,FALSE),""),"")</f>
        <v/>
      </c>
      <c r="CO547" s="4" t="str">
        <f ca="1">IFERROR(IF($B547&lt;&gt;"",VLOOKUP(CO$421,TabelleK44BI,8,FALSE),""),"")</f>
        <v/>
      </c>
      <c r="CP547" s="4" t="str">
        <f ca="1">IFERROR(IF($B547&lt;&gt;"",VLOOKUP(CP$421,TabelleK44BI,8,FALSE),""),"")</f>
        <v/>
      </c>
      <c r="CQ547" s="4" t="str">
        <f ca="1">IFERROR(IF($B547&lt;&gt;"",VLOOKUP(CQ$421,TabelleK44BI,8,FALSE),""),"")</f>
        <v/>
      </c>
      <c r="CR547" s="4" t="str">
        <f ca="1">IFERROR(IF($B547&lt;&gt;"",VLOOKUP(CR$421,TabelleK44BI,8,FALSE),""),"")</f>
        <v/>
      </c>
      <c r="CS547" s="4" t="str">
        <f ca="1">IFERROR(IF($B547&lt;&gt;"",VLOOKUP(CS$421,TabelleK44BI,8,FALSE),""),"")</f>
        <v/>
      </c>
      <c r="CT547" s="4" t="str">
        <f ca="1">IFERROR(IF($B547&lt;&gt;"",VLOOKUP(CT$421,TabelleK44BI,8,FALSE),""),"")</f>
        <v/>
      </c>
      <c r="CU547" s="4" t="str">
        <f ca="1">IFERROR(IF($B547&lt;&gt;"",VLOOKUP(CU$421,TabelleK44BI,8,FALSE),""),"")</f>
        <v/>
      </c>
      <c r="CV547" s="4" t="str">
        <f ca="1">IFERROR(IF($B547&lt;&gt;"",VLOOKUP(CV$421,TabelleK44BI,8,FALSE),""),"")</f>
        <v/>
      </c>
      <c r="CW547" s="4" t="str">
        <f ca="1">IFERROR(IF($B547&lt;&gt;"",VLOOKUP(CW$421,TabelleK44BI,8,FALSE),""),"")</f>
        <v/>
      </c>
      <c r="CX547" s="4" t="str">
        <f ca="1">IFERROR(IF($B547&lt;&gt;"",VLOOKUP(CX$421,TabelleK44BI,8,FALSE),""),"")</f>
        <v/>
      </c>
      <c r="CY547" s="4" t="str">
        <f ca="1">IFERROR(IF($B547&lt;&gt;"",VLOOKUP(CY$421,TabelleK44BI,8,FALSE),""),"")</f>
        <v/>
      </c>
      <c r="CZ547" s="4" t="str">
        <f ca="1">IFERROR(IF($B547&lt;&gt;"",VLOOKUP(CZ$421,TabelleK44BI,8,FALSE),""),"")</f>
        <v/>
      </c>
      <c r="DA547" s="4" t="str">
        <f ca="1">IFERROR(IF($B547&lt;&gt;"",VLOOKUP(DA$421,TabelleK44BI,8,FALSE),""),"")</f>
        <v/>
      </c>
      <c r="DB547" s="4" t="str">
        <f ca="1">IFERROR(IF($B547&lt;&gt;"",VLOOKUP(DB$421,TabelleK44BI,8,FALSE),""),"")</f>
        <v/>
      </c>
      <c r="DC547" s="4" t="str">
        <f ca="1">IFERROR(IF($B547&lt;&gt;"",VLOOKUP(DC$421,TabelleK44BI,8,FALSE),""),"")</f>
        <v/>
      </c>
      <c r="DD547" s="4" t="str">
        <f ca="1">IFERROR(IF($B547&lt;&gt;"",VLOOKUP(DD$421,TabelleK44BI,8,FALSE),""),"")</f>
        <v/>
      </c>
      <c r="DE547" s="4" t="str">
        <f ca="1">IFERROR(IF($B547&lt;&gt;"",VLOOKUP(DE$421,TabelleK44BI,8,FALSE),""),"")</f>
        <v/>
      </c>
      <c r="DF547" s="4" t="str">
        <f ca="1">IFERROR(IF($B547&lt;&gt;"",VLOOKUP(DF$421,TabelleK44BI,8,FALSE),""),"")</f>
        <v/>
      </c>
      <c r="DG547" s="4" t="str">
        <f ca="1">IFERROR(IF($B547&lt;&gt;"",VLOOKUP(DG$421,TabelleK44BI,8,FALSE),""),"")</f>
        <v/>
      </c>
      <c r="DH547" s="4" t="str">
        <f ca="1">IFERROR(IF($B547&lt;&gt;"",VLOOKUP(DH$421,TabelleK44BI,8,FALSE),""),"")</f>
        <v/>
      </c>
      <c r="DI547" s="4" t="str">
        <f ca="1">IFERROR(IF($B547&lt;&gt;"",VLOOKUP(DI$421,TabelleK44BI,8,FALSE),""),"")</f>
        <v/>
      </c>
      <c r="DJ547" s="4" t="str">
        <f ca="1">IFERROR(IF($B547&lt;&gt;"",VLOOKUP(DJ$421,TabelleK44BI,8,FALSE),""),"")</f>
        <v/>
      </c>
      <c r="DK547" s="4" t="str">
        <f ca="1">IFERROR(IF($B547&lt;&gt;"",VLOOKUP(DK$421,TabelleK44BI,8,FALSE),""),"")</f>
        <v/>
      </c>
      <c r="DL547" s="4" t="str">
        <f ca="1">IFERROR(IF($B547&lt;&gt;"",VLOOKUP(DL$421,TabelleK44BI,8,FALSE),""),"")</f>
        <v/>
      </c>
      <c r="DM547" s="4" t="str">
        <f ca="1">IFERROR(IF($B547&lt;&gt;"",VLOOKUP(DM$421,TabelleK44BI,8,FALSE),""),"")</f>
        <v/>
      </c>
      <c r="DN547" s="4" t="str">
        <f ca="1">IFERROR(IF($B547&lt;&gt;"",VLOOKUP(DN$421,TabelleK44BI,8,FALSE),""),"")</f>
        <v/>
      </c>
      <c r="DO547" s="4" t="str">
        <f ca="1">IFERROR(IF($B547&lt;&gt;"",VLOOKUP(DO$421,TabelleK44BI,8,FALSE),""),"")</f>
        <v/>
      </c>
      <c r="DP547" s="4" t="str">
        <f ca="1">IFERROR(IF($B547&lt;&gt;"",VLOOKUP(DP$421,TabelleK44BI,8,FALSE),""),"")</f>
        <v/>
      </c>
      <c r="DQ547" s="4" t="str">
        <f ca="1">IFERROR(IF($B547&lt;&gt;"",VLOOKUP(DQ$421,TabelleK44BI,8,FALSE),""),"")</f>
        <v/>
      </c>
      <c r="DR547" s="4" t="str">
        <f ca="1">IFERROR(IF($B547&lt;&gt;"",VLOOKUP(DR$421,TabelleK44BI,8,FALSE),""),"")</f>
        <v/>
      </c>
      <c r="DS547" s="4" t="str">
        <f ca="1">IFERROR(IF($B547&lt;&gt;"",VLOOKUP(DS$421,TabelleK44BI,8,FALSE),""),"")</f>
        <v/>
      </c>
      <c r="DT547" s="4" t="str">
        <f ca="1">IFERROR(IF($B547&lt;&gt;"",VLOOKUP(DT$421,TabelleK44BI,8,FALSE),""),"")</f>
        <v/>
      </c>
      <c r="DU547" s="4" t="str">
        <f ca="1">IFERROR(IF($B547&lt;&gt;"",VLOOKUP(DU$421,TabelleK44BI,8,FALSE),""),"")</f>
        <v/>
      </c>
      <c r="DV547" s="4" t="str">
        <f ca="1">IFERROR(IF($B547&lt;&gt;"",VLOOKUP(DV$421,TabelleK44BI,8,FALSE),""),"")</f>
        <v/>
      </c>
      <c r="DW547" s="4" t="str">
        <f ca="1">IFERROR(IF($B547&lt;&gt;"",VLOOKUP(DW$421,TabelleK44BI,8,FALSE),""),"")</f>
        <v/>
      </c>
      <c r="DX547" s="4" t="str">
        <f ca="1">IFERROR(IF($B547&lt;&gt;"",VLOOKUP(DX$421,TabelleK44BI,8,FALSE),""),"")</f>
        <v/>
      </c>
      <c r="DY547" s="4" t="str">
        <f ca="1">IFERROR(IF($B547&lt;&gt;"",VLOOKUP(DY$421,TabelleK44BI,8,FALSE),""),"")</f>
        <v/>
      </c>
      <c r="DZ547" s="4" t="str">
        <f ca="1">IFERROR(IF($B547&lt;&gt;"",VLOOKUP(DZ$421,TabelleK44BI,8,FALSE),""),"")</f>
        <v/>
      </c>
      <c r="EA547" s="4" t="str">
        <f ca="1">IFERROR(IF($B547&lt;&gt;"",VLOOKUP(EA$421,TabelleK44BI,8,FALSE),""),"")</f>
        <v/>
      </c>
      <c r="EB547" s="4" t="str">
        <f ca="1">IFERROR(IF($B547&lt;&gt;"",VLOOKUP(EB$421,TabelleK44BI,8,FALSE),""),"")</f>
        <v/>
      </c>
      <c r="EC547" s="4" t="str">
        <f ca="1">IFERROR(IF($B547&lt;&gt;"",VLOOKUP(EC$421,TabelleK44BI,8,FALSE),""),"")</f>
        <v/>
      </c>
      <c r="ED547" s="4" t="str">
        <f ca="1">IFERROR(IF($B547&lt;&gt;"",VLOOKUP(ED$421,TabelleK44BI,8,FALSE),""),"")</f>
        <v/>
      </c>
      <c r="EE547" s="4" t="str">
        <f ca="1">IFERROR(IF($B547&lt;&gt;"",VLOOKUP(EE$421,TabelleK44BI,8,FALSE),""),"")</f>
        <v/>
      </c>
      <c r="EF547" s="4" t="str">
        <f ca="1">IFERROR(IF($B547&lt;&gt;"",VLOOKUP(EF$421,TabelleK44BI,8,FALSE),""),"")</f>
        <v/>
      </c>
      <c r="EG547" s="4" t="str">
        <f ca="1">IFERROR(IF($B547&lt;&gt;"",VLOOKUP(EG$421,TabelleK44BI,8,FALSE),""),"")</f>
        <v/>
      </c>
      <c r="EH547" s="4" t="str">
        <f ca="1">IFERROR(IF($B547&lt;&gt;"",VLOOKUP(EH$421,TabelleK44BI,8,FALSE),""),"")</f>
        <v/>
      </c>
      <c r="EI547" s="4" t="str">
        <f ca="1">IFERROR(IF($B547&lt;&gt;"",VLOOKUP(EI$421,TabelleK44BI,8,FALSE),""),"")</f>
        <v/>
      </c>
      <c r="EJ547" s="4" t="str">
        <f ca="1">IFERROR(IF($B547&lt;&gt;"",VLOOKUP(EJ$421,TabelleK44BI,8,FALSE),""),"")</f>
        <v/>
      </c>
      <c r="EK547" s="4" t="str">
        <f ca="1">IFERROR(IF($B547&lt;&gt;"",VLOOKUP(EK$421,TabelleK44BI,8,FALSE),""),"")</f>
        <v/>
      </c>
      <c r="EL547" s="4" t="str">
        <f ca="1">IFERROR(IF($B547&lt;&gt;"",VLOOKUP(EL$421,TabelleK44BI,8,FALSE),""),"")</f>
        <v/>
      </c>
      <c r="EM547" s="4" t="str">
        <f ca="1">IFERROR(IF($B547&lt;&gt;"",VLOOKUP(EM$421,TabelleK44BI,8,FALSE),""),"")</f>
        <v/>
      </c>
      <c r="EN547" s="4" t="str">
        <f ca="1">IFERROR(IF($B547&lt;&gt;"",VLOOKUP(EN$421,TabelleK44BI,8,FALSE),""),"")</f>
        <v/>
      </c>
      <c r="EO547" s="4" t="str">
        <f ca="1">IFERROR(IF($B547&lt;&gt;"",VLOOKUP(EO$421,TabelleK44BI,8,FALSE),""),"")</f>
        <v/>
      </c>
      <c r="EP547" s="4" t="str">
        <f ca="1">IFERROR(IF($B547&lt;&gt;"",VLOOKUP(EP$421,TabelleK44BI,8,FALSE),""),"")</f>
        <v/>
      </c>
      <c r="EQ547" s="4" t="str">
        <f ca="1">IFERROR(IF($B547&lt;&gt;"",VLOOKUP(EQ$421,TabelleK44BI,8,FALSE),""),"")</f>
        <v/>
      </c>
      <c r="ER547" s="4" t="str">
        <f ca="1">IFERROR(IF($B547&lt;&gt;"",VLOOKUP(ER$421,TabelleK44BI,8,FALSE),""),"")</f>
        <v/>
      </c>
      <c r="ES547" s="4" t="str">
        <f ca="1">IFERROR(IF($B547&lt;&gt;"",VLOOKUP(ES$421,TabelleK44BI,8,FALSE),""),"")</f>
        <v/>
      </c>
      <c r="ET547" s="4" t="str">
        <f ca="1">IFERROR(IF($B547&lt;&gt;"",VLOOKUP(ET$421,TabelleK44BI,8,FALSE),""),"")</f>
        <v/>
      </c>
      <c r="EU547" s="4" t="str">
        <f ca="1">IFERROR(IF($B547&lt;&gt;"",VLOOKUP(EU$421,TabelleK44BI,8,FALSE),""),"")</f>
        <v/>
      </c>
      <c r="EV547" s="4" t="str">
        <f ca="1">IFERROR(IF($B547&lt;&gt;"",VLOOKUP(EV$421,TabelleK44BI,8,FALSE),""),"")</f>
        <v/>
      </c>
      <c r="EW547" s="4" t="str">
        <f ca="1">IFERROR(IF($B547&lt;&gt;"",VLOOKUP(EW$421,TabelleK44BI,8,FALSE),""),"")</f>
        <v/>
      </c>
      <c r="EX547" s="4" t="str">
        <f ca="1">IFERROR(IF($B547&lt;&gt;"",VLOOKUP(EX$421,TabelleK44BI,8,FALSE),""),"")</f>
        <v/>
      </c>
      <c r="EY547" s="4" t="str">
        <f ca="1">IFERROR(IF($B547&lt;&gt;"",VLOOKUP(EY$421,TabelleK44BI,8,FALSE),""),"")</f>
        <v/>
      </c>
      <c r="EZ547" s="4" t="str">
        <f ca="1">IFERROR(IF($B547&lt;&gt;"",VLOOKUP(EZ$421,TabelleK44BI,8,FALSE),""),"")</f>
        <v/>
      </c>
      <c r="FA547" s="4" t="str">
        <f ca="1">IFERROR(IF($B547&lt;&gt;"",VLOOKUP(FA$421,TabelleK44BI,8,FALSE),""),"")</f>
        <v/>
      </c>
      <c r="FB547" s="4" t="str">
        <f ca="1">IFERROR(IF($B547&lt;&gt;"",VLOOKUP(FB$421,TabelleK44BI,8,FALSE),""),"")</f>
        <v/>
      </c>
      <c r="FC547" s="4" t="str">
        <f ca="1">IFERROR(IF($B547&lt;&gt;"",VLOOKUP(FC$421,TabelleK44BI,8,FALSE),""),"")</f>
        <v/>
      </c>
      <c r="FD547" s="4" t="str">
        <f ca="1">IFERROR(IF($B547&lt;&gt;"",VLOOKUP(FD$421,TabelleK44BI,8,FALSE),""),"")</f>
        <v/>
      </c>
      <c r="FE547" s="4" t="str">
        <f ca="1">IFERROR(IF($B547&lt;&gt;"",VLOOKUP(FE$421,TabelleK44BI,8,FALSE),""),"")</f>
        <v/>
      </c>
      <c r="FF547" s="4" t="str">
        <f ca="1">IFERROR(IF($B547&lt;&gt;"",VLOOKUP(FF$421,TabelleK44BI,8,FALSE),""),"")</f>
        <v/>
      </c>
      <c r="FG547" s="4" t="str">
        <f ca="1">IFERROR(IF($B547&lt;&gt;"",VLOOKUP(FG$421,TabelleK44BI,8,FALSE),""),"")</f>
        <v/>
      </c>
      <c r="FH547" s="4" t="str">
        <f ca="1">IFERROR(IF($B547&lt;&gt;"",VLOOKUP(FH$421,TabelleK44BI,8,FALSE),""),"")</f>
        <v/>
      </c>
      <c r="FI547" s="4" t="str">
        <f ca="1">IFERROR(IF($B547&lt;&gt;"",VLOOKUP(FI$421,TabelleK44BI,8,FALSE),""),"")</f>
        <v/>
      </c>
      <c r="FJ547" s="4" t="str">
        <f ca="1">IFERROR(IF($B547&lt;&gt;"",VLOOKUP(FJ$421,TabelleK44BI,8,FALSE),""),"")</f>
        <v/>
      </c>
      <c r="FK547" s="4" t="str">
        <f ca="1">IFERROR(IF($B547&lt;&gt;"",VLOOKUP(FK$421,TabelleK44BI,8,FALSE),""),"")</f>
        <v/>
      </c>
      <c r="FL547" s="4" t="str">
        <f ca="1">IFERROR(IF($B547&lt;&gt;"",VLOOKUP(FL$421,TabelleK44BI,8,FALSE),""),"")</f>
        <v/>
      </c>
      <c r="FM547" s="4" t="str">
        <f ca="1">IFERROR(IF($B547&lt;&gt;"",VLOOKUP(FM$421,TabelleK44BI,8,FALSE),""),"")</f>
        <v/>
      </c>
      <c r="FN547" s="4" t="str">
        <f ca="1">IFERROR(IF($B547&lt;&gt;"",VLOOKUP(FN$421,TabelleK44BI,8,FALSE),""),"")</f>
        <v/>
      </c>
      <c r="FO547" s="4" t="str">
        <f ca="1">IFERROR(IF($B547&lt;&gt;"",VLOOKUP(FO$421,TabelleK44BI,8,FALSE),""),"")</f>
        <v/>
      </c>
      <c r="FP547" s="4" t="str">
        <f ca="1">IFERROR(IF($B547&lt;&gt;"",VLOOKUP(FP$421,TabelleK44BI,8,FALSE),""),"")</f>
        <v/>
      </c>
      <c r="FQ547" s="4" t="str">
        <f ca="1">IFERROR(IF($B547&lt;&gt;"",VLOOKUP(FQ$421,TabelleK44BI,8,FALSE),""),"")</f>
        <v/>
      </c>
      <c r="FR547" s="4" t="str">
        <f ca="1">IFERROR(IF($B547&lt;&gt;"",VLOOKUP(FR$421,TabelleK44BI,8,FALSE),""),"")</f>
        <v/>
      </c>
      <c r="FS547" s="4" t="str">
        <f ca="1">IFERROR(IF($B547&lt;&gt;"",VLOOKUP(FS$421,TabelleK44BI,8,FALSE),""),"")</f>
        <v/>
      </c>
      <c r="FT547" s="4" t="str">
        <f ca="1">IFERROR(IF($B547&lt;&gt;"",VLOOKUP(FT$421,TabelleK44BI,8,FALSE),""),"")</f>
        <v/>
      </c>
      <c r="FU547" s="4" t="str">
        <f ca="1">IFERROR(IF($B547&lt;&gt;"",VLOOKUP(FU$421,TabelleK44BI,8,FALSE),""),"")</f>
        <v/>
      </c>
      <c r="FV547" s="4" t="str">
        <f ca="1">IFERROR(IF($B547&lt;&gt;"",VLOOKUP(FV$421,TabelleK44BI,8,FALSE),""),"")</f>
        <v/>
      </c>
      <c r="FW547" s="4" t="str">
        <f ca="1">IFERROR(IF($B547&lt;&gt;"",VLOOKUP(FW$421,TabelleK44BI,8,FALSE),""),"")</f>
        <v/>
      </c>
      <c r="FX547" s="4" t="str">
        <f ca="1">IFERROR(IF($B547&lt;&gt;"",VLOOKUP(FX$421,TabelleK44BI,8,FALSE),""),"")</f>
        <v/>
      </c>
      <c r="FY547" s="4" t="str">
        <f ca="1">IFERROR(IF($B547&lt;&gt;"",VLOOKUP(FY$421,TabelleK44BI,8,FALSE),""),"")</f>
        <v/>
      </c>
      <c r="FZ547" s="4" t="str">
        <f ca="1">IFERROR(IF($B547&lt;&gt;"",VLOOKUP(FZ$421,TabelleK44BI,8,FALSE),""),"")</f>
        <v/>
      </c>
      <c r="GA547" s="4" t="str">
        <f ca="1">IFERROR(IF($B547&lt;&gt;"",VLOOKUP(GA$421,TabelleK44BI,8,FALSE),""),"")</f>
        <v/>
      </c>
      <c r="GB547" s="4" t="str">
        <f ca="1">IFERROR(IF($B547&lt;&gt;"",VLOOKUP(GB$421,TabelleK44BI,8,FALSE),""),"")</f>
        <v/>
      </c>
      <c r="GC547" s="4" t="str">
        <f ca="1">IFERROR(IF($B547&lt;&gt;"",VLOOKUP(GC$421,TabelleK44BI,8,FALSE),""),"")</f>
        <v/>
      </c>
      <c r="GD547" s="4" t="str">
        <f ca="1">IFERROR(IF($B547&lt;&gt;"",VLOOKUP(GD$421,TabelleK44BI,8,FALSE),""),"")</f>
        <v/>
      </c>
      <c r="GE547" s="4" t="str">
        <f ca="1">IFERROR(IF($B547&lt;&gt;"",VLOOKUP(GE$421,TabelleK44BI,8,FALSE),""),"")</f>
        <v/>
      </c>
      <c r="GF547" s="4" t="str">
        <f ca="1">IFERROR(IF($B547&lt;&gt;"",VLOOKUP(GF$421,TabelleK44BI,8,FALSE),""),"")</f>
        <v/>
      </c>
      <c r="GG547" s="4" t="str">
        <f ca="1">IFERROR(IF($B547&lt;&gt;"",VLOOKUP(GG$421,TabelleK44BI,8,FALSE),""),"")</f>
        <v/>
      </c>
      <c r="GH547" s="4" t="str">
        <f ca="1">IFERROR(IF($B547&lt;&gt;"",VLOOKUP(GH$421,TabelleK44BI,8,FALSE),""),"")</f>
        <v/>
      </c>
      <c r="GI547" s="4" t="str">
        <f ca="1">IFERROR(IF($B547&lt;&gt;"",VLOOKUP(GI$421,TabelleK44BI,8,FALSE),""),"")</f>
        <v/>
      </c>
      <c r="GJ547" s="4" t="str">
        <f ca="1">IFERROR(IF($B547&lt;&gt;"",VLOOKUP(GJ$421,TabelleK44BI,8,FALSE),""),"")</f>
        <v/>
      </c>
      <c r="GK547" s="4" t="str">
        <f ca="1">IFERROR(IF($B547&lt;&gt;"",VLOOKUP(GK$421,TabelleK44BI,8,FALSE),""),"")</f>
        <v/>
      </c>
      <c r="GL547" s="4" t="str">
        <f ca="1">IFERROR(IF($B547&lt;&gt;"",VLOOKUP(GL$421,TabelleK44BI,8,FALSE),""),"")</f>
        <v/>
      </c>
      <c r="GM547" s="4" t="str">
        <f ca="1">IFERROR(IF($B547&lt;&gt;"",VLOOKUP(GM$421,TabelleK44BI,8,FALSE),""),"")</f>
        <v/>
      </c>
      <c r="GN547" s="4" t="str">
        <f ca="1">IFERROR(IF($B547&lt;&gt;"",VLOOKUP(GN$421,TabelleK44BI,8,FALSE),""),"")</f>
        <v/>
      </c>
      <c r="GO547" s="4" t="str">
        <f ca="1">IFERROR(IF($B547&lt;&gt;"",VLOOKUP(GO$421,TabelleK44BI,8,FALSE),""),"")</f>
        <v/>
      </c>
      <c r="GP547" s="4" t="str">
        <f ca="1">IFERROR(IF($B547&lt;&gt;"",VLOOKUP(GP$421,TabelleK44BI,8,FALSE),""),"")</f>
        <v/>
      </c>
      <c r="GQ547" s="4" t="str">
        <f ca="1">IFERROR(IF($B547&lt;&gt;"",VLOOKUP(GQ$421,TabelleK44BI,8,FALSE),""),"")</f>
        <v/>
      </c>
      <c r="GR547" s="4" t="str">
        <f ca="1">IFERROR(IF($B547&lt;&gt;"",VLOOKUP(GR$421,TabelleK44BI,8,FALSE),""),"")</f>
        <v/>
      </c>
      <c r="GS547" s="4" t="str">
        <f ca="1">IFERROR(IF($B547&lt;&gt;"",VLOOKUP(GS$421,TabelleK44BI,8,FALSE),""),"")</f>
        <v/>
      </c>
      <c r="GT547" s="4" t="str">
        <f ca="1">IFERROR(IF($B547&lt;&gt;"",VLOOKUP(GT$421,TabelleK44BI,8,FALSE),""),"")</f>
        <v/>
      </c>
      <c r="GU547" s="4" t="str">
        <f ca="1">IFERROR(IF($B547&lt;&gt;"",VLOOKUP(GU$421,TabelleK44BI,8,FALSE),""),"")</f>
        <v/>
      </c>
      <c r="GV547" s="4" t="str">
        <f ca="1">IFERROR(IF($B547&lt;&gt;"",VLOOKUP(GV$421,TabelleK44BI,8,FALSE),""),"")</f>
        <v/>
      </c>
      <c r="GW547" s="4" t="str">
        <f ca="1">IFERROR(IF($B547&lt;&gt;"",VLOOKUP(GW$421,TabelleK44BI,8,FALSE),""),"")</f>
        <v/>
      </c>
      <c r="GX547" s="4" t="str">
        <f ca="1">IFERROR(IF($B547&lt;&gt;"",VLOOKUP(GX$421,TabelleK44BI,8,FALSE),""),"")</f>
        <v/>
      </c>
      <c r="GY547" s="4" t="str">
        <f ca="1">IFERROR(IF($B547&lt;&gt;"",VLOOKUP(GY$421,TabelleK44BI,8,FALSE),""),"")</f>
        <v/>
      </c>
      <c r="GZ547" s="4" t="str">
        <f ca="1">IFERROR(IF($B547&lt;&gt;"",VLOOKUP(GZ$421,TabelleK44BI,8,FALSE),""),"")</f>
        <v/>
      </c>
      <c r="HA547" s="4" t="str">
        <f ca="1">IFERROR(IF($B547&lt;&gt;"",VLOOKUP(HA$421,TabelleK44BI,8,FALSE),""),"")</f>
        <v/>
      </c>
      <c r="HB547" s="4" t="str">
        <f ca="1">IFERROR(IF($B547&lt;&gt;"",VLOOKUP(HB$421,TabelleK44BI,8,FALSE),""),"")</f>
        <v/>
      </c>
      <c r="HC547" s="4" t="str">
        <f ca="1">IFERROR(IF($B547&lt;&gt;"",VLOOKUP(HC$421,TabelleK44BI,8,FALSE),""),"")</f>
        <v/>
      </c>
      <c r="HD547" s="4" t="str">
        <f ca="1">IFERROR(IF($B547&lt;&gt;"",VLOOKUP(HD$421,TabelleK44BI,8,FALSE),""),"")</f>
        <v/>
      </c>
      <c r="HE547" s="4" t="str">
        <f ca="1">IFERROR(IF($B547&lt;&gt;"",VLOOKUP(HE$421,TabelleK44BI,8,FALSE),""),"")</f>
        <v/>
      </c>
      <c r="HF547" s="4" t="str">
        <f ca="1">IFERROR(IF($B547&lt;&gt;"",VLOOKUP(HF$421,TabelleK44BI,8,FALSE),""),"")</f>
        <v/>
      </c>
      <c r="HG547" s="4" t="str">
        <f ca="1">IFERROR(IF($B547&lt;&gt;"",VLOOKUP(HG$421,TabelleK44BI,8,FALSE),""),"")</f>
        <v/>
      </c>
      <c r="HH547" s="4" t="str">
        <f ca="1">IFERROR(IF($B547&lt;&gt;"",VLOOKUP(HH$421,TabelleK44BI,8,FALSE),""),"")</f>
        <v/>
      </c>
      <c r="HI547" s="4" t="str">
        <f ca="1">IFERROR(IF($B547&lt;&gt;"",VLOOKUP(HI$421,TabelleK44BI,8,FALSE),""),"")</f>
        <v/>
      </c>
      <c r="HJ547" s="4" t="str">
        <f ca="1">IFERROR(IF($B547&lt;&gt;"",VLOOKUP(HJ$421,TabelleK44BI,8,FALSE),""),"")</f>
        <v/>
      </c>
      <c r="HK547" s="4" t="str">
        <f ca="1">IFERROR(IF($B547&lt;&gt;"",VLOOKUP(HK$421,TabelleK44BI,8,FALSE),""),"")</f>
        <v/>
      </c>
      <c r="HL547" s="4" t="str">
        <f ca="1">IFERROR(IF($B547&lt;&gt;"",VLOOKUP(HL$421,TabelleK44BI,8,FALSE),""),"")</f>
        <v/>
      </c>
      <c r="HM547" s="4" t="str">
        <f ca="1">IFERROR(IF($B547&lt;&gt;"",VLOOKUP(HM$421,TabelleK44BI,8,FALSE),""),"")</f>
        <v/>
      </c>
      <c r="HN547" s="4" t="str">
        <f ca="1">IFERROR(IF($B547&lt;&gt;"",VLOOKUP(HN$421,TabelleK44BI,8,FALSE),""),"")</f>
        <v/>
      </c>
      <c r="HO547" s="4" t="str">
        <f ca="1">IFERROR(IF($B547&lt;&gt;"",VLOOKUP(HO$421,TabelleK44BI,8,FALSE),""),"")</f>
        <v/>
      </c>
      <c r="HP547" s="4" t="str">
        <f ca="1">IFERROR(IF($B547&lt;&gt;"",VLOOKUP(HP$421,TabelleK44BI,8,FALSE),""),"")</f>
        <v/>
      </c>
      <c r="HQ547" s="4" t="str">
        <f ca="1">IFERROR(IF($B547&lt;&gt;"",VLOOKUP(HQ$421,TabelleK44BI,8,FALSE),""),"")</f>
        <v/>
      </c>
      <c r="HR547" s="4" t="str">
        <f ca="1">IFERROR(IF($B547&lt;&gt;"",VLOOKUP(HR$421,TabelleK44BI,8,FALSE),""),"")</f>
        <v/>
      </c>
      <c r="HS547" s="4" t="str">
        <f ca="1">IFERROR(IF($B547&lt;&gt;"",VLOOKUP(HS$421,TabelleK44BI,8,FALSE),""),"")</f>
        <v/>
      </c>
      <c r="HT547" s="4" t="str">
        <f ca="1">IFERROR(IF($B547&lt;&gt;"",VLOOKUP(HT$421,TabelleK44BI,8,FALSE),""),"")</f>
        <v/>
      </c>
      <c r="HU547" s="4" t="str">
        <f ca="1">IFERROR(IF($B547&lt;&gt;"",VLOOKUP(HU$421,TabelleK44BI,8,FALSE),""),"")</f>
        <v/>
      </c>
      <c r="HV547" s="4" t="str">
        <f ca="1">IFERROR(IF($B547&lt;&gt;"",VLOOKUP(HV$421,TabelleK44BI,8,FALSE),""),"")</f>
        <v/>
      </c>
      <c r="HW547" s="4" t="str">
        <f ca="1">IFERROR(IF($B547&lt;&gt;"",VLOOKUP(HW$421,TabelleK44BI,8,FALSE),""),"")</f>
        <v/>
      </c>
      <c r="HX547" s="4" t="str">
        <f ca="1">IFERROR(IF($B547&lt;&gt;"",VLOOKUP(HX$421,TabelleK44BI,8,FALSE),""),"")</f>
        <v/>
      </c>
      <c r="HY547" s="4" t="str">
        <f ca="1">IFERROR(IF($B547&lt;&gt;"",VLOOKUP(HY$421,TabelleK44BI,8,FALSE),""),"")</f>
        <v/>
      </c>
      <c r="HZ547" s="4" t="str">
        <f ca="1">IFERROR(IF($B547&lt;&gt;"",VLOOKUP(HZ$421,TabelleK44BI,8,FALSE),""),"")</f>
        <v/>
      </c>
      <c r="IA547" s="4" t="str">
        <f ca="1">IFERROR(IF($B547&lt;&gt;"",VLOOKUP(IA$421,TabelleK44BI,8,FALSE),""),"")</f>
        <v/>
      </c>
      <c r="IB547" s="4" t="str">
        <f ca="1">IFERROR(IF($B547&lt;&gt;"",VLOOKUP(IB$421,TabelleK44BI,8,FALSE),""),"")</f>
        <v/>
      </c>
      <c r="IC547" s="4" t="str">
        <f ca="1">IFERROR(IF($B547&lt;&gt;"",VLOOKUP(IC$421,TabelleK44BI,8,FALSE),""),"")</f>
        <v/>
      </c>
      <c r="ID547" s="4" t="str">
        <f ca="1">IFERROR(IF($B547&lt;&gt;"",VLOOKUP(ID$421,TabelleK44BI,8,FALSE),""),"")</f>
        <v/>
      </c>
      <c r="IE547" s="4" t="str">
        <f ca="1">IFERROR(IF($B547&lt;&gt;"",VLOOKUP(IE$421,TabelleK44BI,8,FALSE),""),"")</f>
        <v/>
      </c>
      <c r="IF547" s="4" t="str">
        <f ca="1">IFERROR(IF($B547&lt;&gt;"",VLOOKUP(IF$421,TabelleK44BI,8,FALSE),""),"")</f>
        <v/>
      </c>
      <c r="IG547" s="4" t="str">
        <f ca="1">IFERROR(IF($B547&lt;&gt;"",VLOOKUP(IG$421,TabelleK44BI,8,FALSE),""),"")</f>
        <v/>
      </c>
      <c r="IH547" s="4" t="str">
        <f ca="1">IFERROR(IF($B547&lt;&gt;"",VLOOKUP(IH$421,TabelleK44BI,8,FALSE),""),"")</f>
        <v/>
      </c>
      <c r="II547" s="4" t="str">
        <f ca="1">IFERROR(IF($B547&lt;&gt;"",VLOOKUP(II$421,TabelleK44BI,8,FALSE),""),"")</f>
        <v/>
      </c>
      <c r="IJ547" s="4" t="str">
        <f ca="1">IFERROR(IF($B547&lt;&gt;"",VLOOKUP(IJ$421,TabelleK44BI,8,FALSE),""),"")</f>
        <v/>
      </c>
      <c r="IK547" s="4" t="str">
        <f ca="1">IFERROR(IF($B547&lt;&gt;"",VLOOKUP(IK$421,TabelleK44BI,8,FALSE),""),"")</f>
        <v/>
      </c>
      <c r="IL547" s="4" t="str">
        <f ca="1">IFERROR(IF($B547&lt;&gt;"",VLOOKUP(IL$421,TabelleK44BI,8,FALSE),""),"")</f>
        <v/>
      </c>
      <c r="IM547" s="4" t="str">
        <f ca="1">IFERROR(IF($B547&lt;&gt;"",VLOOKUP(IM$421,TabelleK44BI,8,FALSE),""),"")</f>
        <v/>
      </c>
      <c r="IN547" s="4" t="str">
        <f ca="1">IFERROR(IF($B547&lt;&gt;"",VLOOKUP(IN$421,TabelleK44BI,8,FALSE),""),"")</f>
        <v/>
      </c>
      <c r="IO547" s="4" t="str">
        <f ca="1">IFERROR(IF($B547&lt;&gt;"",VLOOKUP(IO$421,TabelleK44BI,8,FALSE),""),"")</f>
        <v/>
      </c>
      <c r="IP547" s="4" t="str">
        <f ca="1">IFERROR(IF($B547&lt;&gt;"",VLOOKUP(IP$421,TabelleK44BI,8,FALSE),""),"")</f>
        <v/>
      </c>
      <c r="IQ547" s="4" t="str">
        <f ca="1">IFERROR(IF($B547&lt;&gt;"",VLOOKUP(IQ$421,TabelleK44BI,8,FALSE),""),"")</f>
        <v/>
      </c>
      <c r="IR547" s="4" t="str">
        <f ca="1">IFERROR(IF($B547&lt;&gt;"",VLOOKUP(IR$421,TabelleK44BI,8,FALSE),""),"")</f>
        <v/>
      </c>
      <c r="IS547" s="4" t="str">
        <f ca="1">IFERROR(IF($B547&lt;&gt;"",VLOOKUP(IS$421,TabelleK44BI,8,FALSE),""),"")</f>
        <v/>
      </c>
      <c r="IT547" s="4" t="str">
        <f ca="1">IFERROR(IF($B547&lt;&gt;"",VLOOKUP(IT$421,TabelleK44BI,8,FALSE),""),"")</f>
        <v/>
      </c>
      <c r="IU547" s="4" t="str">
        <f ca="1">IFERROR(IF($B547&lt;&gt;"",VLOOKUP(IU$421,TabelleK44BI,8,FALSE),""),"")</f>
        <v/>
      </c>
      <c r="IV547" s="4" t="str">
        <f ca="1">IFERROR(IF($B547&lt;&gt;"",VLOOKUP(IV$421,TabelleK44BI,8,FALSE),""),"")</f>
        <v/>
      </c>
      <c r="IW547" s="4" t="str">
        <f ca="1">IFERROR(IF($B547&lt;&gt;"",VLOOKUP(IW$421,TabelleK44BI,8,FALSE),""),"")</f>
        <v/>
      </c>
      <c r="IX547" s="4" t="str">
        <f ca="1">IFERROR(IF($B547&lt;&gt;"",VLOOKUP(IX$421,TabelleK44BI,8,FALSE),""),"")</f>
        <v/>
      </c>
      <c r="IY547" s="4" t="str">
        <f ca="1">IFERROR(IF($B547&lt;&gt;"",VLOOKUP(IY$421,TabelleK44BI,8,FALSE),""),"")</f>
        <v/>
      </c>
      <c r="IZ547" s="4" t="str">
        <f ca="1">IFERROR(IF($B547&lt;&gt;"",VLOOKUP(IZ$421,TabelleK44BI,8,FALSE),""),"")</f>
        <v/>
      </c>
      <c r="JA547" s="4" t="str">
        <f ca="1">IFERROR(IF($B547&lt;&gt;"",VLOOKUP(JA$421,TabelleK44BI,8,FALSE),""),"")</f>
        <v/>
      </c>
      <c r="JB547" s="4" t="str">
        <f ca="1">IFERROR(IF($B547&lt;&gt;"",VLOOKUP(JB$421,TabelleK44BI,8,FALSE),""),"")</f>
        <v/>
      </c>
      <c r="JC547" s="4" t="str">
        <f ca="1">IFERROR(IF($B547&lt;&gt;"",VLOOKUP(JC$421,TabelleK44BI,8,FALSE),""),"")</f>
        <v/>
      </c>
      <c r="JD547" s="4" t="str">
        <f ca="1">IFERROR(IF($B547&lt;&gt;"",VLOOKUP(JD$421,TabelleK44BI,8,FALSE),""),"")</f>
        <v/>
      </c>
      <c r="JE547" s="4" t="str">
        <f ca="1">IFERROR(IF($B547&lt;&gt;"",VLOOKUP(JE$421,TabelleK44BI,8,FALSE),""),"")</f>
        <v/>
      </c>
      <c r="JF547" s="4" t="str">
        <f ca="1">IFERROR(IF($B547&lt;&gt;"",VLOOKUP(JF$421,TabelleK44BI,8,FALSE),""),"")</f>
        <v/>
      </c>
      <c r="JG547" s="4" t="str">
        <f ca="1">IFERROR(IF($B547&lt;&gt;"",VLOOKUP(JG$421,TabelleK44BI,8,FALSE),""),"")</f>
        <v/>
      </c>
      <c r="JH547" s="4" t="str">
        <f ca="1">IFERROR(IF($B547&lt;&gt;"",VLOOKUP(JH$421,TabelleK44BI,8,FALSE),""),"")</f>
        <v/>
      </c>
      <c r="JI547" s="4" t="str">
        <f ca="1">IFERROR(IF($B547&lt;&gt;"",VLOOKUP(JI$421,TabelleK44BI,8,FALSE),""),"")</f>
        <v/>
      </c>
      <c r="JJ547" s="4" t="str">
        <f ca="1">IFERROR(IF($B547&lt;&gt;"",VLOOKUP(JJ$421,TabelleK44BI,8,FALSE),""),"")</f>
        <v/>
      </c>
      <c r="JK547" s="4" t="str">
        <f ca="1">IFERROR(IF($B547&lt;&gt;"",VLOOKUP(JK$421,TabelleK44BI,8,FALSE),""),"")</f>
        <v/>
      </c>
      <c r="JL547" s="4" t="str">
        <f ca="1">IFERROR(IF($B547&lt;&gt;"",VLOOKUP(JL$421,TabelleK44BI,8,FALSE),""),"")</f>
        <v/>
      </c>
      <c r="JM547" s="4" t="str">
        <f ca="1">IFERROR(IF($B547&lt;&gt;"",VLOOKUP(JM$421,TabelleK44BI,8,FALSE),""),"")</f>
        <v/>
      </c>
      <c r="JN547" s="4" t="str">
        <f ca="1">IFERROR(IF($B547&lt;&gt;"",VLOOKUP(JN$421,TabelleK44BI,8,FALSE),""),"")</f>
        <v/>
      </c>
      <c r="JO547" s="4" t="str">
        <f ca="1">IFERROR(IF($B547&lt;&gt;"",VLOOKUP(JO$421,TabelleK44BI,8,FALSE),""),"")</f>
        <v/>
      </c>
      <c r="JP547" s="4" t="str">
        <f ca="1">IFERROR(IF($B547&lt;&gt;"",VLOOKUP(JP$421,TabelleK44BI,8,FALSE),""),"")</f>
        <v/>
      </c>
      <c r="JQ547" s="4" t="str">
        <f ca="1">IFERROR(IF($B547&lt;&gt;"",VLOOKUP(JQ$421,TabelleK44BI,8,FALSE),""),"")</f>
        <v/>
      </c>
      <c r="JR547" s="4" t="str">
        <f ca="1">IFERROR(IF($B547&lt;&gt;"",VLOOKUP(JR$421,TabelleK44BI,8,FALSE),""),"")</f>
        <v/>
      </c>
      <c r="JS547" s="4" t="str">
        <f ca="1">IFERROR(IF($B547&lt;&gt;"",VLOOKUP(JS$421,TabelleK44BI,8,FALSE),""),"")</f>
        <v/>
      </c>
      <c r="JT547" s="4" t="str">
        <f ca="1">IFERROR(IF($B547&lt;&gt;"",VLOOKUP(JT$421,TabelleK44BI,8,FALSE),""),"")</f>
        <v/>
      </c>
      <c r="JU547" s="4" t="str">
        <f ca="1">IFERROR(IF($B547&lt;&gt;"",VLOOKUP(JU$421,TabelleK44BI,8,FALSE),""),"")</f>
        <v/>
      </c>
      <c r="JV547" s="4" t="str">
        <f ca="1">IFERROR(IF($B547&lt;&gt;"",VLOOKUP(JV$421,TabelleK44BI,8,FALSE),""),"")</f>
        <v/>
      </c>
      <c r="JW547" s="4" t="str">
        <f ca="1">IFERROR(IF($B547&lt;&gt;"",VLOOKUP(JW$421,TabelleK44BI,8,FALSE),""),"")</f>
        <v/>
      </c>
      <c r="JX547" s="4" t="str">
        <f ca="1">IFERROR(IF($B547&lt;&gt;"",VLOOKUP(JX$421,TabelleK44BI,8,FALSE),""),"")</f>
        <v/>
      </c>
      <c r="JY547" s="4" t="str">
        <f ca="1">IFERROR(IF($B547&lt;&gt;"",VLOOKUP(JY$421,TabelleK44BI,8,FALSE),""),"")</f>
        <v/>
      </c>
      <c r="JZ547" s="4" t="str">
        <f ca="1">IFERROR(IF($B547&lt;&gt;"",VLOOKUP(JZ$421,TabelleK44BI,8,FALSE),""),"")</f>
        <v/>
      </c>
      <c r="KA547" s="4" t="str">
        <f ca="1">IFERROR(IF($B547&lt;&gt;"",VLOOKUP(KA$421,TabelleK44BI,8,FALSE),""),"")</f>
        <v/>
      </c>
      <c r="KB547" s="4" t="str">
        <f ca="1">IFERROR(IF($B547&lt;&gt;"",VLOOKUP(KB$421,TabelleK44BI,8,FALSE),""),"")</f>
        <v/>
      </c>
      <c r="KC547" s="4" t="str">
        <f ca="1">IFERROR(IF($B547&lt;&gt;"",VLOOKUP(KC$421,TabelleK44BI,8,FALSE),""),"")</f>
        <v/>
      </c>
      <c r="KD547" s="4" t="str">
        <f ca="1">IFERROR(IF($B547&lt;&gt;"",VLOOKUP(KD$421,TabelleK44BI,8,FALSE),""),"")</f>
        <v/>
      </c>
      <c r="KE547" s="4" t="str">
        <f ca="1">IFERROR(IF($B547&lt;&gt;"",VLOOKUP(KE$421,TabelleK44BI,8,FALSE),""),"")</f>
        <v/>
      </c>
      <c r="KF547" s="4" t="str">
        <f ca="1">IFERROR(IF($B547&lt;&gt;"",VLOOKUP(KF$421,TabelleK44BI,8,FALSE),""),"")</f>
        <v/>
      </c>
      <c r="KG547" s="4" t="str">
        <f ca="1">IFERROR(IF($B547&lt;&gt;"",VLOOKUP(KG$421,TabelleK44BI,8,FALSE),""),"")</f>
        <v/>
      </c>
      <c r="KH547" s="4" t="str">
        <f ca="1">IFERROR(IF($B547&lt;&gt;"",VLOOKUP(KH$421,TabelleK44BI,8,FALSE),""),"")</f>
        <v/>
      </c>
      <c r="KI547" s="4" t="str">
        <f ca="1">IFERROR(IF($B547&lt;&gt;"",VLOOKUP(KI$421,TabelleK44BI,8,FALSE),""),"")</f>
        <v/>
      </c>
      <c r="KJ547" s="4" t="str">
        <f ca="1">IFERROR(IF($B547&lt;&gt;"",VLOOKUP(KJ$421,TabelleK44BI,8,FALSE),""),"")</f>
        <v/>
      </c>
      <c r="KK547" s="4" t="str">
        <f ca="1">IFERROR(IF($B547&lt;&gt;"",VLOOKUP(KK$421,TabelleK44BI,8,FALSE),""),"")</f>
        <v/>
      </c>
      <c r="KL547" s="4" t="str">
        <f ca="1">IFERROR(IF($B547&lt;&gt;"",VLOOKUP(KL$421,TabelleK44BI,8,FALSE),""),"")</f>
        <v/>
      </c>
      <c r="KM547" s="4" t="str">
        <f ca="1">IFERROR(IF($B547&lt;&gt;"",VLOOKUP(KM$421,TabelleK44BI,8,FALSE),""),"")</f>
        <v/>
      </c>
      <c r="KN547" s="4" t="str">
        <f ca="1">IFERROR(IF($B547&lt;&gt;"",VLOOKUP(KN$421,TabelleK44BI,8,FALSE),""),"")</f>
        <v/>
      </c>
      <c r="KO547" s="4" t="str">
        <f ca="1">IFERROR(IF($B547&lt;&gt;"",VLOOKUP(KO$421,TabelleK44BI,8,FALSE),""),"")</f>
        <v/>
      </c>
      <c r="KP547" s="4" t="str">
        <f ca="1">IFERROR(IF($B547&lt;&gt;"",VLOOKUP(KP$421,TabelleK44BI,8,FALSE),""),"")</f>
        <v/>
      </c>
      <c r="KQ547" s="4" t="str">
        <f ca="1">IFERROR(IF($B547&lt;&gt;"",VLOOKUP(KQ$421,TabelleK44BI,8,FALSE),""),"")</f>
        <v/>
      </c>
      <c r="KR547" s="4" t="str">
        <f>IFERROR(VLOOKUP($KR$421,TabelleK44BI,8,FALSE),"")</f>
        <v/>
      </c>
      <c r="KS547" s="4" t="str">
        <f>IFERROR(VLOOKUP($KS$421,TabelleK44BI,8,FALSE),"")</f>
        <v/>
      </c>
    </row>
    <row r="548" spans="2:305" ht="12.75" hidden="1" customHeight="1" x14ac:dyDescent="0.2">
      <c r="B548" s="138" t="str">
        <f t="shared" ca="1" si="215"/>
        <v/>
      </c>
      <c r="C548" s="4" t="str">
        <f ca="1">IFERROR(IF($B548&lt;&gt;"",VLOOKUP(C$421,TabelleK45BI,8,FALSE),""),"")</f>
        <v/>
      </c>
      <c r="D548" s="4" t="str">
        <f ca="1">IFERROR(IF($B548&lt;&gt;"",VLOOKUP(D$421,TabelleK45BI,8,FALSE),""),"")</f>
        <v/>
      </c>
      <c r="E548" s="4" t="str">
        <f ca="1">IFERROR(IF($B548&lt;&gt;"",VLOOKUP(E$421,TabelleK45BI,8,FALSE),""),"")</f>
        <v/>
      </c>
      <c r="F548" s="4" t="str">
        <f ca="1">IFERROR(IF($B548&lt;&gt;"",VLOOKUP(F$421,TabelleK45BI,8,FALSE),""),"")</f>
        <v/>
      </c>
      <c r="G548" s="4" t="str">
        <f ca="1">IFERROR(IF($B548&lt;&gt;"",VLOOKUP(G$421,TabelleK45BI,8,FALSE),""),"")</f>
        <v/>
      </c>
      <c r="H548" s="4" t="str">
        <f ca="1">IFERROR(IF($B548&lt;&gt;"",VLOOKUP(H$421,TabelleK45BI,8,FALSE),""),"")</f>
        <v/>
      </c>
      <c r="I548" s="4" t="str">
        <f ca="1">IFERROR(IF($B548&lt;&gt;"",VLOOKUP(I$421,TabelleK45BI,8,FALSE),""),"")</f>
        <v/>
      </c>
      <c r="J548" s="4" t="str">
        <f ca="1">IFERROR(IF($B548&lt;&gt;"",VLOOKUP(J$421,TabelleK45BI,8,FALSE),""),"")</f>
        <v/>
      </c>
      <c r="K548" s="4" t="str">
        <f ca="1">IFERROR(IF($B548&lt;&gt;"",VLOOKUP(K$421,TabelleK45BI,8,FALSE),""),"")</f>
        <v/>
      </c>
      <c r="L548" s="4" t="str">
        <f ca="1">IFERROR(IF($B548&lt;&gt;"",VLOOKUP(L$421,TabelleK45BI,8,FALSE),""),"")</f>
        <v/>
      </c>
      <c r="M548" s="4" t="str">
        <f ca="1">IFERROR(IF($B548&lt;&gt;"",VLOOKUP(M$421,TabelleK45BI,8,FALSE),""),"")</f>
        <v/>
      </c>
      <c r="N548" s="4" t="str">
        <f ca="1">IFERROR(IF($B548&lt;&gt;"",VLOOKUP(N$421,TabelleK45BI,8,FALSE),""),"")</f>
        <v/>
      </c>
      <c r="O548" s="4" t="str">
        <f ca="1">IFERROR(IF($B548&lt;&gt;"",VLOOKUP(O$421,TabelleK45BI,8,FALSE),""),"")</f>
        <v/>
      </c>
      <c r="P548" s="4" t="str">
        <f ca="1">IFERROR(IF($B548&lt;&gt;"",VLOOKUP(P$421,TabelleK45BI,8,FALSE),""),"")</f>
        <v/>
      </c>
      <c r="Q548" s="4" t="str">
        <f ca="1">IFERROR(IF($B548&lt;&gt;"",VLOOKUP(Q$421,TabelleK45BI,8,FALSE),""),"")</f>
        <v/>
      </c>
      <c r="R548" s="4" t="str">
        <f ca="1">IFERROR(IF($B548&lt;&gt;"",VLOOKUP(R$421,TabelleK45BI,8,FALSE),""),"")</f>
        <v/>
      </c>
      <c r="S548" s="4" t="str">
        <f ca="1">IFERROR(IF($B548&lt;&gt;"",VLOOKUP(S$421,TabelleK45BI,8,FALSE),""),"")</f>
        <v/>
      </c>
      <c r="T548" s="4" t="str">
        <f ca="1">IFERROR(IF($B548&lt;&gt;"",VLOOKUP(T$421,TabelleK45BI,8,FALSE),""),"")</f>
        <v/>
      </c>
      <c r="U548" s="4" t="str">
        <f ca="1">IFERROR(IF($B548&lt;&gt;"",VLOOKUP(U$421,TabelleK45BI,8,FALSE),""),"")</f>
        <v/>
      </c>
      <c r="V548" s="4" t="str">
        <f ca="1">IFERROR(IF($B548&lt;&gt;"",VLOOKUP(V$421,TabelleK45BI,8,FALSE),""),"")</f>
        <v/>
      </c>
      <c r="W548" s="4" t="str">
        <f ca="1">IFERROR(IF($B548&lt;&gt;"",VLOOKUP(W$421,TabelleK45BI,8,FALSE),""),"")</f>
        <v/>
      </c>
      <c r="X548" s="4" t="str">
        <f ca="1">IFERROR(IF($B548&lt;&gt;"",VLOOKUP(X$421,TabelleK45BI,8,FALSE),""),"")</f>
        <v/>
      </c>
      <c r="Y548" s="4" t="str">
        <f ca="1">IFERROR(IF($B548&lt;&gt;"",VLOOKUP(Y$421,TabelleK45BI,8,FALSE),""),"")</f>
        <v/>
      </c>
      <c r="Z548" s="4" t="str">
        <f ca="1">IFERROR(IF($B548&lt;&gt;"",VLOOKUP(Z$421,TabelleK45BI,8,FALSE),""),"")</f>
        <v/>
      </c>
      <c r="AA548" s="4" t="str">
        <f ca="1">IFERROR(IF($B548&lt;&gt;"",VLOOKUP(AA$421,TabelleK45BI,8,FALSE),""),"")</f>
        <v/>
      </c>
      <c r="AB548" s="4" t="str">
        <f ca="1">IFERROR(IF($B548&lt;&gt;"",VLOOKUP(AB$421,TabelleK45BI,8,FALSE),""),"")</f>
        <v/>
      </c>
      <c r="AC548" s="4" t="str">
        <f ca="1">IFERROR(IF($B548&lt;&gt;"",VLOOKUP(AC$421,TabelleK45BI,8,FALSE),""),"")</f>
        <v/>
      </c>
      <c r="AD548" s="4" t="str">
        <f ca="1">IFERROR(IF($B548&lt;&gt;"",VLOOKUP(AD$421,TabelleK45BI,8,FALSE),""),"")</f>
        <v/>
      </c>
      <c r="AE548" s="4" t="str">
        <f ca="1">IFERROR(IF($B548&lt;&gt;"",VLOOKUP(AE$421,TabelleK45BI,8,FALSE),""),"")</f>
        <v/>
      </c>
      <c r="AF548" s="4" t="str">
        <f ca="1">IFERROR(IF($B548&lt;&gt;"",VLOOKUP(AF$421,TabelleK45BI,8,FALSE),""),"")</f>
        <v/>
      </c>
      <c r="AG548" s="4" t="str">
        <f ca="1">IFERROR(IF($B548&lt;&gt;"",VLOOKUP(AG$421,TabelleK45BI,8,FALSE),""),"")</f>
        <v/>
      </c>
      <c r="AH548" s="4" t="str">
        <f ca="1">IFERROR(IF($B548&lt;&gt;"",VLOOKUP(AH$421,TabelleK45BI,8,FALSE),""),"")</f>
        <v/>
      </c>
      <c r="AI548" s="4" t="str">
        <f ca="1">IFERROR(IF($B548&lt;&gt;"",VLOOKUP(AI$421,TabelleK45BI,8,FALSE),""),"")</f>
        <v/>
      </c>
      <c r="AJ548" s="4" t="str">
        <f ca="1">IFERROR(IF($B548&lt;&gt;"",VLOOKUP(AJ$421,TabelleK45BI,8,FALSE),""),"")</f>
        <v/>
      </c>
      <c r="AK548" s="4" t="str">
        <f ca="1">IFERROR(IF($B548&lt;&gt;"",VLOOKUP(AK$421,TabelleK45BI,8,FALSE),""),"")</f>
        <v/>
      </c>
      <c r="AL548" s="4" t="str">
        <f ca="1">IFERROR(IF($B548&lt;&gt;"",VLOOKUP(AL$421,TabelleK45BI,8,FALSE),""),"")</f>
        <v/>
      </c>
      <c r="AM548" s="4" t="str">
        <f ca="1">IFERROR(IF($B548&lt;&gt;"",VLOOKUP(AM$421,TabelleK45BI,8,FALSE),""),"")</f>
        <v/>
      </c>
      <c r="AN548" s="4" t="str">
        <f ca="1">IFERROR(IF($B548&lt;&gt;"",VLOOKUP(AN$421,TabelleK45BI,8,FALSE),""),"")</f>
        <v/>
      </c>
      <c r="AO548" s="4" t="str">
        <f ca="1">IFERROR(IF($B548&lt;&gt;"",VLOOKUP(AO$421,TabelleK45BI,8,FALSE),""),"")</f>
        <v/>
      </c>
      <c r="AP548" s="4" t="str">
        <f ca="1">IFERROR(IF($B548&lt;&gt;"",VLOOKUP(AP$421,TabelleK45BI,8,FALSE),""),"")</f>
        <v/>
      </c>
      <c r="AQ548" s="4" t="str">
        <f ca="1">IFERROR(IF($B548&lt;&gt;"",VLOOKUP(AQ$421,TabelleK45BI,8,FALSE),""),"")</f>
        <v/>
      </c>
      <c r="AR548" s="4" t="str">
        <f ca="1">IFERROR(IF($B548&lt;&gt;"",VLOOKUP(AR$421,TabelleK45BI,8,FALSE),""),"")</f>
        <v/>
      </c>
      <c r="AS548" s="4" t="str">
        <f ca="1">IFERROR(IF($B548&lt;&gt;"",VLOOKUP(AS$421,TabelleK45BI,8,FALSE),""),"")</f>
        <v/>
      </c>
      <c r="AT548" s="4" t="str">
        <f ca="1">IFERROR(IF($B548&lt;&gt;"",VLOOKUP(AT$421,TabelleK45BI,8,FALSE),""),"")</f>
        <v/>
      </c>
      <c r="AU548" s="4" t="str">
        <f ca="1">IFERROR(IF($B548&lt;&gt;"",VLOOKUP(AU$421,TabelleK45BI,8,FALSE),""),"")</f>
        <v/>
      </c>
      <c r="AV548" s="4" t="str">
        <f ca="1">IFERROR(IF($B548&lt;&gt;"",VLOOKUP(AV$421,TabelleK45BI,8,FALSE),""),"")</f>
        <v/>
      </c>
      <c r="AW548" s="4" t="str">
        <f ca="1">IFERROR(IF($B548&lt;&gt;"",VLOOKUP(AW$421,TabelleK45BI,8,FALSE),""),"")</f>
        <v/>
      </c>
      <c r="AX548" s="4" t="str">
        <f ca="1">IFERROR(IF($B548&lt;&gt;"",VLOOKUP(AX$421,TabelleK45BI,8,FALSE),""),"")</f>
        <v/>
      </c>
      <c r="AY548" s="4" t="str">
        <f ca="1">IFERROR(IF($B548&lt;&gt;"",VLOOKUP(AY$421,TabelleK45BI,8,FALSE),""),"")</f>
        <v/>
      </c>
      <c r="AZ548" s="4" t="str">
        <f ca="1">IFERROR(IF($B548&lt;&gt;"",VLOOKUP(AZ$421,TabelleK45BI,8,FALSE),""),"")</f>
        <v/>
      </c>
      <c r="BA548" s="4" t="str">
        <f ca="1">IFERROR(IF($B548&lt;&gt;"",VLOOKUP(BA$421,TabelleK45BI,8,FALSE),""),"")</f>
        <v/>
      </c>
      <c r="BB548" s="4" t="str">
        <f ca="1">IFERROR(IF($B548&lt;&gt;"",VLOOKUP(BB$421,TabelleK45BI,8,FALSE),""),"")</f>
        <v/>
      </c>
      <c r="BC548" s="4" t="str">
        <f ca="1">IFERROR(IF($B548&lt;&gt;"",VLOOKUP(BC$421,TabelleK45BI,8,FALSE),""),"")</f>
        <v/>
      </c>
      <c r="BD548" s="4" t="str">
        <f ca="1">IFERROR(IF($B548&lt;&gt;"",VLOOKUP(BD$421,TabelleK45BI,8,FALSE),""),"")</f>
        <v/>
      </c>
      <c r="BE548" s="4" t="str">
        <f ca="1">IFERROR(IF($B548&lt;&gt;"",VLOOKUP(BE$421,TabelleK45BI,8,FALSE),""),"")</f>
        <v/>
      </c>
      <c r="BF548" s="4" t="str">
        <f ca="1">IFERROR(IF($B548&lt;&gt;"",VLOOKUP(BF$421,TabelleK45BI,8,FALSE),""),"")</f>
        <v/>
      </c>
      <c r="BG548" s="4" t="str">
        <f ca="1">IFERROR(IF($B548&lt;&gt;"",VLOOKUP(BG$421,TabelleK45BI,8,FALSE),""),"")</f>
        <v/>
      </c>
      <c r="BH548" s="4" t="str">
        <f ca="1">IFERROR(IF($B548&lt;&gt;"",VLOOKUP(BH$421,TabelleK45BI,8,FALSE),""),"")</f>
        <v/>
      </c>
      <c r="BI548" s="4" t="str">
        <f ca="1">IFERROR(IF($B548&lt;&gt;"",VLOOKUP(BI$421,TabelleK45BI,8,FALSE),""),"")</f>
        <v/>
      </c>
      <c r="BJ548" s="4" t="str">
        <f ca="1">IFERROR(IF($B548&lt;&gt;"",VLOOKUP(BJ$421,TabelleK45BI,8,FALSE),""),"")</f>
        <v/>
      </c>
      <c r="BK548" s="4" t="str">
        <f ca="1">IFERROR(IF($B548&lt;&gt;"",VLOOKUP(BK$421,TabelleK45BI,8,FALSE),""),"")</f>
        <v/>
      </c>
      <c r="BL548" s="4" t="str">
        <f ca="1">IFERROR(IF($B548&lt;&gt;"",VLOOKUP(BL$421,TabelleK45BI,8,FALSE),""),"")</f>
        <v/>
      </c>
      <c r="BM548" s="4" t="str">
        <f ca="1">IFERROR(IF($B548&lt;&gt;"",VLOOKUP(BM$421,TabelleK45BI,8,FALSE),""),"")</f>
        <v/>
      </c>
      <c r="BN548" s="4" t="str">
        <f ca="1">IFERROR(IF($B548&lt;&gt;"",VLOOKUP(BN$421,TabelleK45BI,8,FALSE),""),"")</f>
        <v/>
      </c>
      <c r="BO548" s="4" t="str">
        <f ca="1">IFERROR(IF($B548&lt;&gt;"",VLOOKUP(BO$421,TabelleK45BI,8,FALSE),""),"")</f>
        <v/>
      </c>
      <c r="BP548" s="4" t="str">
        <f ca="1">IFERROR(IF($B548&lt;&gt;"",VLOOKUP(BP$421,TabelleK45BI,8,FALSE),""),"")</f>
        <v/>
      </c>
      <c r="BQ548" s="4" t="str">
        <f ca="1">IFERROR(IF($B548&lt;&gt;"",VLOOKUP(BQ$421,TabelleK45BI,8,FALSE),""),"")</f>
        <v/>
      </c>
      <c r="BR548" s="4" t="str">
        <f ca="1">IFERROR(IF($B548&lt;&gt;"",VLOOKUP(BR$421,TabelleK45BI,8,FALSE),""),"")</f>
        <v/>
      </c>
      <c r="BS548" s="4" t="str">
        <f ca="1">IFERROR(IF($B548&lt;&gt;"",VLOOKUP(BS$421,TabelleK45BI,8,FALSE),""),"")</f>
        <v/>
      </c>
      <c r="BT548" s="4" t="str">
        <f ca="1">IFERROR(IF($B548&lt;&gt;"",VLOOKUP(BT$421,TabelleK45BI,8,FALSE),""),"")</f>
        <v/>
      </c>
      <c r="BU548" s="4" t="str">
        <f ca="1">IFERROR(IF($B548&lt;&gt;"",VLOOKUP(BU$421,TabelleK45BI,8,FALSE),""),"")</f>
        <v/>
      </c>
      <c r="BV548" s="4" t="str">
        <f ca="1">IFERROR(IF($B548&lt;&gt;"",VLOOKUP(BV$421,TabelleK45BI,8,FALSE),""),"")</f>
        <v/>
      </c>
      <c r="BW548" s="4" t="str">
        <f ca="1">IFERROR(IF($B548&lt;&gt;"",VLOOKUP(BW$421,TabelleK45BI,8,FALSE),""),"")</f>
        <v/>
      </c>
      <c r="BX548" s="4" t="str">
        <f ca="1">IFERROR(IF($B548&lt;&gt;"",VLOOKUP(BX$421,TabelleK45BI,8,FALSE),""),"")</f>
        <v/>
      </c>
      <c r="BY548" s="4" t="str">
        <f ca="1">IFERROR(IF($B548&lt;&gt;"",VLOOKUP(BY$421,TabelleK45BI,8,FALSE),""),"")</f>
        <v/>
      </c>
      <c r="BZ548" s="4" t="str">
        <f ca="1">IFERROR(IF($B548&lt;&gt;"",VLOOKUP(BZ$421,TabelleK45BI,8,FALSE),""),"")</f>
        <v/>
      </c>
      <c r="CA548" s="4" t="str">
        <f ca="1">IFERROR(IF($B548&lt;&gt;"",VLOOKUP(CA$421,TabelleK45BI,8,FALSE),""),"")</f>
        <v/>
      </c>
      <c r="CB548" s="4" t="str">
        <f ca="1">IFERROR(IF($B548&lt;&gt;"",VLOOKUP(CB$421,TabelleK45BI,8,FALSE),""),"")</f>
        <v/>
      </c>
      <c r="CC548" s="4" t="str">
        <f ca="1">IFERROR(IF($B548&lt;&gt;"",VLOOKUP(CC$421,TabelleK45BI,8,FALSE),""),"")</f>
        <v/>
      </c>
      <c r="CD548" s="4" t="str">
        <f ca="1">IFERROR(IF($B548&lt;&gt;"",VLOOKUP(CD$421,TabelleK45BI,8,FALSE),""),"")</f>
        <v/>
      </c>
      <c r="CE548" s="4" t="str">
        <f ca="1">IFERROR(IF($B548&lt;&gt;"",VLOOKUP(CE$421,TabelleK45BI,8,FALSE),""),"")</f>
        <v/>
      </c>
      <c r="CF548" s="4" t="str">
        <f ca="1">IFERROR(IF($B548&lt;&gt;"",VLOOKUP(CF$421,TabelleK45BI,8,FALSE),""),"")</f>
        <v/>
      </c>
      <c r="CG548" s="4" t="str">
        <f ca="1">IFERROR(IF($B548&lt;&gt;"",VLOOKUP(CG$421,TabelleK45BI,8,FALSE),""),"")</f>
        <v/>
      </c>
      <c r="CH548" s="4" t="str">
        <f ca="1">IFERROR(IF($B548&lt;&gt;"",VLOOKUP(CH$421,TabelleK45BI,8,FALSE),""),"")</f>
        <v/>
      </c>
      <c r="CI548" s="4" t="str">
        <f ca="1">IFERROR(IF($B548&lt;&gt;"",VLOOKUP(CI$421,TabelleK45BI,8,FALSE),""),"")</f>
        <v/>
      </c>
      <c r="CJ548" s="4" t="str">
        <f ca="1">IFERROR(IF($B548&lt;&gt;"",VLOOKUP(CJ$421,TabelleK45BI,8,FALSE),""),"")</f>
        <v/>
      </c>
      <c r="CK548" s="4" t="str">
        <f ca="1">IFERROR(IF($B548&lt;&gt;"",VLOOKUP(CK$421,TabelleK45BI,8,FALSE),""),"")</f>
        <v/>
      </c>
      <c r="CL548" s="4" t="str">
        <f ca="1">IFERROR(IF($B548&lt;&gt;"",VLOOKUP(CL$421,TabelleK45BI,8,FALSE),""),"")</f>
        <v/>
      </c>
      <c r="CM548" s="4" t="str">
        <f ca="1">IFERROR(IF($B548&lt;&gt;"",VLOOKUP(CM$421,TabelleK45BI,8,FALSE),""),"")</f>
        <v/>
      </c>
      <c r="CN548" s="4" t="str">
        <f ca="1">IFERROR(IF($B548&lt;&gt;"",VLOOKUP(CN$421,TabelleK45BI,8,FALSE),""),"")</f>
        <v/>
      </c>
      <c r="CO548" s="4" t="str">
        <f ca="1">IFERROR(IF($B548&lt;&gt;"",VLOOKUP(CO$421,TabelleK45BI,8,FALSE),""),"")</f>
        <v/>
      </c>
      <c r="CP548" s="4" t="str">
        <f ca="1">IFERROR(IF($B548&lt;&gt;"",VLOOKUP(CP$421,TabelleK45BI,8,FALSE),""),"")</f>
        <v/>
      </c>
      <c r="CQ548" s="4" t="str">
        <f ca="1">IFERROR(IF($B548&lt;&gt;"",VLOOKUP(CQ$421,TabelleK45BI,8,FALSE),""),"")</f>
        <v/>
      </c>
      <c r="CR548" s="4" t="str">
        <f ca="1">IFERROR(IF($B548&lt;&gt;"",VLOOKUP(CR$421,TabelleK45BI,8,FALSE),""),"")</f>
        <v/>
      </c>
      <c r="CS548" s="4" t="str">
        <f ca="1">IFERROR(IF($B548&lt;&gt;"",VLOOKUP(CS$421,TabelleK45BI,8,FALSE),""),"")</f>
        <v/>
      </c>
      <c r="CT548" s="4" t="str">
        <f ca="1">IFERROR(IF($B548&lt;&gt;"",VLOOKUP(CT$421,TabelleK45BI,8,FALSE),""),"")</f>
        <v/>
      </c>
      <c r="CU548" s="4" t="str">
        <f ca="1">IFERROR(IF($B548&lt;&gt;"",VLOOKUP(CU$421,TabelleK45BI,8,FALSE),""),"")</f>
        <v/>
      </c>
      <c r="CV548" s="4" t="str">
        <f ca="1">IFERROR(IF($B548&lt;&gt;"",VLOOKUP(CV$421,TabelleK45BI,8,FALSE),""),"")</f>
        <v/>
      </c>
      <c r="CW548" s="4" t="str">
        <f ca="1">IFERROR(IF($B548&lt;&gt;"",VLOOKUP(CW$421,TabelleK45BI,8,FALSE),""),"")</f>
        <v/>
      </c>
      <c r="CX548" s="4" t="str">
        <f ca="1">IFERROR(IF($B548&lt;&gt;"",VLOOKUP(CX$421,TabelleK45BI,8,FALSE),""),"")</f>
        <v/>
      </c>
      <c r="CY548" s="4" t="str">
        <f ca="1">IFERROR(IF($B548&lt;&gt;"",VLOOKUP(CY$421,TabelleK45BI,8,FALSE),""),"")</f>
        <v/>
      </c>
      <c r="CZ548" s="4" t="str">
        <f ca="1">IFERROR(IF($B548&lt;&gt;"",VLOOKUP(CZ$421,TabelleK45BI,8,FALSE),""),"")</f>
        <v/>
      </c>
      <c r="DA548" s="4" t="str">
        <f ca="1">IFERROR(IF($B548&lt;&gt;"",VLOOKUP(DA$421,TabelleK45BI,8,FALSE),""),"")</f>
        <v/>
      </c>
      <c r="DB548" s="4" t="str">
        <f ca="1">IFERROR(IF($B548&lt;&gt;"",VLOOKUP(DB$421,TabelleK45BI,8,FALSE),""),"")</f>
        <v/>
      </c>
      <c r="DC548" s="4" t="str">
        <f ca="1">IFERROR(IF($B548&lt;&gt;"",VLOOKUP(DC$421,TabelleK45BI,8,FALSE),""),"")</f>
        <v/>
      </c>
      <c r="DD548" s="4" t="str">
        <f ca="1">IFERROR(IF($B548&lt;&gt;"",VLOOKUP(DD$421,TabelleK45BI,8,FALSE),""),"")</f>
        <v/>
      </c>
      <c r="DE548" s="4" t="str">
        <f ca="1">IFERROR(IF($B548&lt;&gt;"",VLOOKUP(DE$421,TabelleK45BI,8,FALSE),""),"")</f>
        <v/>
      </c>
      <c r="DF548" s="4" t="str">
        <f ca="1">IFERROR(IF($B548&lt;&gt;"",VLOOKUP(DF$421,TabelleK45BI,8,FALSE),""),"")</f>
        <v/>
      </c>
      <c r="DG548" s="4" t="str">
        <f ca="1">IFERROR(IF($B548&lt;&gt;"",VLOOKUP(DG$421,TabelleK45BI,8,FALSE),""),"")</f>
        <v/>
      </c>
      <c r="DH548" s="4" t="str">
        <f ca="1">IFERROR(IF($B548&lt;&gt;"",VLOOKUP(DH$421,TabelleK45BI,8,FALSE),""),"")</f>
        <v/>
      </c>
      <c r="DI548" s="4" t="str">
        <f ca="1">IFERROR(IF($B548&lt;&gt;"",VLOOKUP(DI$421,TabelleK45BI,8,FALSE),""),"")</f>
        <v/>
      </c>
      <c r="DJ548" s="4" t="str">
        <f ca="1">IFERROR(IF($B548&lt;&gt;"",VLOOKUP(DJ$421,TabelleK45BI,8,FALSE),""),"")</f>
        <v/>
      </c>
      <c r="DK548" s="4" t="str">
        <f ca="1">IFERROR(IF($B548&lt;&gt;"",VLOOKUP(DK$421,TabelleK45BI,8,FALSE),""),"")</f>
        <v/>
      </c>
      <c r="DL548" s="4" t="str">
        <f ca="1">IFERROR(IF($B548&lt;&gt;"",VLOOKUP(DL$421,TabelleK45BI,8,FALSE),""),"")</f>
        <v/>
      </c>
      <c r="DM548" s="4" t="str">
        <f ca="1">IFERROR(IF($B548&lt;&gt;"",VLOOKUP(DM$421,TabelleK45BI,8,FALSE),""),"")</f>
        <v/>
      </c>
      <c r="DN548" s="4" t="str">
        <f ca="1">IFERROR(IF($B548&lt;&gt;"",VLOOKUP(DN$421,TabelleK45BI,8,FALSE),""),"")</f>
        <v/>
      </c>
      <c r="DO548" s="4" t="str">
        <f ca="1">IFERROR(IF($B548&lt;&gt;"",VLOOKUP(DO$421,TabelleK45BI,8,FALSE),""),"")</f>
        <v/>
      </c>
      <c r="DP548" s="4" t="str">
        <f ca="1">IFERROR(IF($B548&lt;&gt;"",VLOOKUP(DP$421,TabelleK45BI,8,FALSE),""),"")</f>
        <v/>
      </c>
      <c r="DQ548" s="4" t="str">
        <f ca="1">IFERROR(IF($B548&lt;&gt;"",VLOOKUP(DQ$421,TabelleK45BI,8,FALSE),""),"")</f>
        <v/>
      </c>
      <c r="DR548" s="4" t="str">
        <f ca="1">IFERROR(IF($B548&lt;&gt;"",VLOOKUP(DR$421,TabelleK45BI,8,FALSE),""),"")</f>
        <v/>
      </c>
      <c r="DS548" s="4" t="str">
        <f ca="1">IFERROR(IF($B548&lt;&gt;"",VLOOKUP(DS$421,TabelleK45BI,8,FALSE),""),"")</f>
        <v/>
      </c>
      <c r="DT548" s="4" t="str">
        <f ca="1">IFERROR(IF($B548&lt;&gt;"",VLOOKUP(DT$421,TabelleK45BI,8,FALSE),""),"")</f>
        <v/>
      </c>
      <c r="DU548" s="4" t="str">
        <f ca="1">IFERROR(IF($B548&lt;&gt;"",VLOOKUP(DU$421,TabelleK45BI,8,FALSE),""),"")</f>
        <v/>
      </c>
      <c r="DV548" s="4" t="str">
        <f ca="1">IFERROR(IF($B548&lt;&gt;"",VLOOKUP(DV$421,TabelleK45BI,8,FALSE),""),"")</f>
        <v/>
      </c>
      <c r="DW548" s="4" t="str">
        <f ca="1">IFERROR(IF($B548&lt;&gt;"",VLOOKUP(DW$421,TabelleK45BI,8,FALSE),""),"")</f>
        <v/>
      </c>
      <c r="DX548" s="4" t="str">
        <f ca="1">IFERROR(IF($B548&lt;&gt;"",VLOOKUP(DX$421,TabelleK45BI,8,FALSE),""),"")</f>
        <v/>
      </c>
      <c r="DY548" s="4" t="str">
        <f ca="1">IFERROR(IF($B548&lt;&gt;"",VLOOKUP(DY$421,TabelleK45BI,8,FALSE),""),"")</f>
        <v/>
      </c>
      <c r="DZ548" s="4" t="str">
        <f ca="1">IFERROR(IF($B548&lt;&gt;"",VLOOKUP(DZ$421,TabelleK45BI,8,FALSE),""),"")</f>
        <v/>
      </c>
      <c r="EA548" s="4" t="str">
        <f ca="1">IFERROR(IF($B548&lt;&gt;"",VLOOKUP(EA$421,TabelleK45BI,8,FALSE),""),"")</f>
        <v/>
      </c>
      <c r="EB548" s="4" t="str">
        <f ca="1">IFERROR(IF($B548&lt;&gt;"",VLOOKUP(EB$421,TabelleK45BI,8,FALSE),""),"")</f>
        <v/>
      </c>
      <c r="EC548" s="4" t="str">
        <f ca="1">IFERROR(IF($B548&lt;&gt;"",VLOOKUP(EC$421,TabelleK45BI,8,FALSE),""),"")</f>
        <v/>
      </c>
      <c r="ED548" s="4" t="str">
        <f ca="1">IFERROR(IF($B548&lt;&gt;"",VLOOKUP(ED$421,TabelleK45BI,8,FALSE),""),"")</f>
        <v/>
      </c>
      <c r="EE548" s="4" t="str">
        <f ca="1">IFERROR(IF($B548&lt;&gt;"",VLOOKUP(EE$421,TabelleK45BI,8,FALSE),""),"")</f>
        <v/>
      </c>
      <c r="EF548" s="4" t="str">
        <f ca="1">IFERROR(IF($B548&lt;&gt;"",VLOOKUP(EF$421,TabelleK45BI,8,FALSE),""),"")</f>
        <v/>
      </c>
      <c r="EG548" s="4" t="str">
        <f ca="1">IFERROR(IF($B548&lt;&gt;"",VLOOKUP(EG$421,TabelleK45BI,8,FALSE),""),"")</f>
        <v/>
      </c>
      <c r="EH548" s="4" t="str">
        <f ca="1">IFERROR(IF($B548&lt;&gt;"",VLOOKUP(EH$421,TabelleK45BI,8,FALSE),""),"")</f>
        <v/>
      </c>
      <c r="EI548" s="4" t="str">
        <f ca="1">IFERROR(IF($B548&lt;&gt;"",VLOOKUP(EI$421,TabelleK45BI,8,FALSE),""),"")</f>
        <v/>
      </c>
      <c r="EJ548" s="4" t="str">
        <f ca="1">IFERROR(IF($B548&lt;&gt;"",VLOOKUP(EJ$421,TabelleK45BI,8,FALSE),""),"")</f>
        <v/>
      </c>
      <c r="EK548" s="4" t="str">
        <f ca="1">IFERROR(IF($B548&lt;&gt;"",VLOOKUP(EK$421,TabelleK45BI,8,FALSE),""),"")</f>
        <v/>
      </c>
      <c r="EL548" s="4" t="str">
        <f ca="1">IFERROR(IF($B548&lt;&gt;"",VLOOKUP(EL$421,TabelleK45BI,8,FALSE),""),"")</f>
        <v/>
      </c>
      <c r="EM548" s="4" t="str">
        <f ca="1">IFERROR(IF($B548&lt;&gt;"",VLOOKUP(EM$421,TabelleK45BI,8,FALSE),""),"")</f>
        <v/>
      </c>
      <c r="EN548" s="4" t="str">
        <f ca="1">IFERROR(IF($B548&lt;&gt;"",VLOOKUP(EN$421,TabelleK45BI,8,FALSE),""),"")</f>
        <v/>
      </c>
      <c r="EO548" s="4" t="str">
        <f ca="1">IFERROR(IF($B548&lt;&gt;"",VLOOKUP(EO$421,TabelleK45BI,8,FALSE),""),"")</f>
        <v/>
      </c>
      <c r="EP548" s="4" t="str">
        <f ca="1">IFERROR(IF($B548&lt;&gt;"",VLOOKUP(EP$421,TabelleK45BI,8,FALSE),""),"")</f>
        <v/>
      </c>
      <c r="EQ548" s="4" t="str">
        <f ca="1">IFERROR(IF($B548&lt;&gt;"",VLOOKUP(EQ$421,TabelleK45BI,8,FALSE),""),"")</f>
        <v/>
      </c>
      <c r="ER548" s="4" t="str">
        <f ca="1">IFERROR(IF($B548&lt;&gt;"",VLOOKUP(ER$421,TabelleK45BI,8,FALSE),""),"")</f>
        <v/>
      </c>
      <c r="ES548" s="4" t="str">
        <f ca="1">IFERROR(IF($B548&lt;&gt;"",VLOOKUP(ES$421,TabelleK45BI,8,FALSE),""),"")</f>
        <v/>
      </c>
      <c r="ET548" s="4" t="str">
        <f ca="1">IFERROR(IF($B548&lt;&gt;"",VLOOKUP(ET$421,TabelleK45BI,8,FALSE),""),"")</f>
        <v/>
      </c>
      <c r="EU548" s="4" t="str">
        <f ca="1">IFERROR(IF($B548&lt;&gt;"",VLOOKUP(EU$421,TabelleK45BI,8,FALSE),""),"")</f>
        <v/>
      </c>
      <c r="EV548" s="4" t="str">
        <f ca="1">IFERROR(IF($B548&lt;&gt;"",VLOOKUP(EV$421,TabelleK45BI,8,FALSE),""),"")</f>
        <v/>
      </c>
      <c r="EW548" s="4" t="str">
        <f ca="1">IFERROR(IF($B548&lt;&gt;"",VLOOKUP(EW$421,TabelleK45BI,8,FALSE),""),"")</f>
        <v/>
      </c>
      <c r="EX548" s="4" t="str">
        <f ca="1">IFERROR(IF($B548&lt;&gt;"",VLOOKUP(EX$421,TabelleK45BI,8,FALSE),""),"")</f>
        <v/>
      </c>
      <c r="EY548" s="4" t="str">
        <f ca="1">IFERROR(IF($B548&lt;&gt;"",VLOOKUP(EY$421,TabelleK45BI,8,FALSE),""),"")</f>
        <v/>
      </c>
      <c r="EZ548" s="4" t="str">
        <f ca="1">IFERROR(IF($B548&lt;&gt;"",VLOOKUP(EZ$421,TabelleK45BI,8,FALSE),""),"")</f>
        <v/>
      </c>
      <c r="FA548" s="4" t="str">
        <f ca="1">IFERROR(IF($B548&lt;&gt;"",VLOOKUP(FA$421,TabelleK45BI,8,FALSE),""),"")</f>
        <v/>
      </c>
      <c r="FB548" s="4" t="str">
        <f ca="1">IFERROR(IF($B548&lt;&gt;"",VLOOKUP(FB$421,TabelleK45BI,8,FALSE),""),"")</f>
        <v/>
      </c>
      <c r="FC548" s="4" t="str">
        <f ca="1">IFERROR(IF($B548&lt;&gt;"",VLOOKUP(FC$421,TabelleK45BI,8,FALSE),""),"")</f>
        <v/>
      </c>
      <c r="FD548" s="4" t="str">
        <f ca="1">IFERROR(IF($B548&lt;&gt;"",VLOOKUP(FD$421,TabelleK45BI,8,FALSE),""),"")</f>
        <v/>
      </c>
      <c r="FE548" s="4" t="str">
        <f ca="1">IFERROR(IF($B548&lt;&gt;"",VLOOKUP(FE$421,TabelleK45BI,8,FALSE),""),"")</f>
        <v/>
      </c>
      <c r="FF548" s="4" t="str">
        <f ca="1">IFERROR(IF($B548&lt;&gt;"",VLOOKUP(FF$421,TabelleK45BI,8,FALSE),""),"")</f>
        <v/>
      </c>
      <c r="FG548" s="4" t="str">
        <f ca="1">IFERROR(IF($B548&lt;&gt;"",VLOOKUP(FG$421,TabelleK45BI,8,FALSE),""),"")</f>
        <v/>
      </c>
      <c r="FH548" s="4" t="str">
        <f ca="1">IFERROR(IF($B548&lt;&gt;"",VLOOKUP(FH$421,TabelleK45BI,8,FALSE),""),"")</f>
        <v/>
      </c>
      <c r="FI548" s="4" t="str">
        <f ca="1">IFERROR(IF($B548&lt;&gt;"",VLOOKUP(FI$421,TabelleK45BI,8,FALSE),""),"")</f>
        <v/>
      </c>
      <c r="FJ548" s="4" t="str">
        <f ca="1">IFERROR(IF($B548&lt;&gt;"",VLOOKUP(FJ$421,TabelleK45BI,8,FALSE),""),"")</f>
        <v/>
      </c>
      <c r="FK548" s="4" t="str">
        <f ca="1">IFERROR(IF($B548&lt;&gt;"",VLOOKUP(FK$421,TabelleK45BI,8,FALSE),""),"")</f>
        <v/>
      </c>
      <c r="FL548" s="4" t="str">
        <f ca="1">IFERROR(IF($B548&lt;&gt;"",VLOOKUP(FL$421,TabelleK45BI,8,FALSE),""),"")</f>
        <v/>
      </c>
      <c r="FM548" s="4" t="str">
        <f ca="1">IFERROR(IF($B548&lt;&gt;"",VLOOKUP(FM$421,TabelleK45BI,8,FALSE),""),"")</f>
        <v/>
      </c>
      <c r="FN548" s="4" t="str">
        <f ca="1">IFERROR(IF($B548&lt;&gt;"",VLOOKUP(FN$421,TabelleK45BI,8,FALSE),""),"")</f>
        <v/>
      </c>
      <c r="FO548" s="4" t="str">
        <f ca="1">IFERROR(IF($B548&lt;&gt;"",VLOOKUP(FO$421,TabelleK45BI,8,FALSE),""),"")</f>
        <v/>
      </c>
      <c r="FP548" s="4" t="str">
        <f ca="1">IFERROR(IF($B548&lt;&gt;"",VLOOKUP(FP$421,TabelleK45BI,8,FALSE),""),"")</f>
        <v/>
      </c>
      <c r="FQ548" s="4" t="str">
        <f ca="1">IFERROR(IF($B548&lt;&gt;"",VLOOKUP(FQ$421,TabelleK45BI,8,FALSE),""),"")</f>
        <v/>
      </c>
      <c r="FR548" s="4" t="str">
        <f ca="1">IFERROR(IF($B548&lt;&gt;"",VLOOKUP(FR$421,TabelleK45BI,8,FALSE),""),"")</f>
        <v/>
      </c>
      <c r="FS548" s="4" t="str">
        <f ca="1">IFERROR(IF($B548&lt;&gt;"",VLOOKUP(FS$421,TabelleK45BI,8,FALSE),""),"")</f>
        <v/>
      </c>
      <c r="FT548" s="4" t="str">
        <f ca="1">IFERROR(IF($B548&lt;&gt;"",VLOOKUP(FT$421,TabelleK45BI,8,FALSE),""),"")</f>
        <v/>
      </c>
      <c r="FU548" s="4" t="str">
        <f ca="1">IFERROR(IF($B548&lt;&gt;"",VLOOKUP(FU$421,TabelleK45BI,8,FALSE),""),"")</f>
        <v/>
      </c>
      <c r="FV548" s="4" t="str">
        <f ca="1">IFERROR(IF($B548&lt;&gt;"",VLOOKUP(FV$421,TabelleK45BI,8,FALSE),""),"")</f>
        <v/>
      </c>
      <c r="FW548" s="4" t="str">
        <f ca="1">IFERROR(IF($B548&lt;&gt;"",VLOOKUP(FW$421,TabelleK45BI,8,FALSE),""),"")</f>
        <v/>
      </c>
      <c r="FX548" s="4" t="str">
        <f ca="1">IFERROR(IF($B548&lt;&gt;"",VLOOKUP(FX$421,TabelleK45BI,8,FALSE),""),"")</f>
        <v/>
      </c>
      <c r="FY548" s="4" t="str">
        <f ca="1">IFERROR(IF($B548&lt;&gt;"",VLOOKUP(FY$421,TabelleK45BI,8,FALSE),""),"")</f>
        <v/>
      </c>
      <c r="FZ548" s="4" t="str">
        <f ca="1">IFERROR(IF($B548&lt;&gt;"",VLOOKUP(FZ$421,TabelleK45BI,8,FALSE),""),"")</f>
        <v/>
      </c>
      <c r="GA548" s="4" t="str">
        <f ca="1">IFERROR(IF($B548&lt;&gt;"",VLOOKUP(GA$421,TabelleK45BI,8,FALSE),""),"")</f>
        <v/>
      </c>
      <c r="GB548" s="4" t="str">
        <f ca="1">IFERROR(IF($B548&lt;&gt;"",VLOOKUP(GB$421,TabelleK45BI,8,FALSE),""),"")</f>
        <v/>
      </c>
      <c r="GC548" s="4" t="str">
        <f ca="1">IFERROR(IF($B548&lt;&gt;"",VLOOKUP(GC$421,TabelleK45BI,8,FALSE),""),"")</f>
        <v/>
      </c>
      <c r="GD548" s="4" t="str">
        <f ca="1">IFERROR(IF($B548&lt;&gt;"",VLOOKUP(GD$421,TabelleK45BI,8,FALSE),""),"")</f>
        <v/>
      </c>
      <c r="GE548" s="4" t="str">
        <f ca="1">IFERROR(IF($B548&lt;&gt;"",VLOOKUP(GE$421,TabelleK45BI,8,FALSE),""),"")</f>
        <v/>
      </c>
      <c r="GF548" s="4" t="str">
        <f ca="1">IFERROR(IF($B548&lt;&gt;"",VLOOKUP(GF$421,TabelleK45BI,8,FALSE),""),"")</f>
        <v/>
      </c>
      <c r="GG548" s="4" t="str">
        <f ca="1">IFERROR(IF($B548&lt;&gt;"",VLOOKUP(GG$421,TabelleK45BI,8,FALSE),""),"")</f>
        <v/>
      </c>
      <c r="GH548" s="4" t="str">
        <f ca="1">IFERROR(IF($B548&lt;&gt;"",VLOOKUP(GH$421,TabelleK45BI,8,FALSE),""),"")</f>
        <v/>
      </c>
      <c r="GI548" s="4" t="str">
        <f ca="1">IFERROR(IF($B548&lt;&gt;"",VLOOKUP(GI$421,TabelleK45BI,8,FALSE),""),"")</f>
        <v/>
      </c>
      <c r="GJ548" s="4" t="str">
        <f ca="1">IFERROR(IF($B548&lt;&gt;"",VLOOKUP(GJ$421,TabelleK45BI,8,FALSE),""),"")</f>
        <v/>
      </c>
      <c r="GK548" s="4" t="str">
        <f ca="1">IFERROR(IF($B548&lt;&gt;"",VLOOKUP(GK$421,TabelleK45BI,8,FALSE),""),"")</f>
        <v/>
      </c>
      <c r="GL548" s="4" t="str">
        <f ca="1">IFERROR(IF($B548&lt;&gt;"",VLOOKUP(GL$421,TabelleK45BI,8,FALSE),""),"")</f>
        <v/>
      </c>
      <c r="GM548" s="4" t="str">
        <f ca="1">IFERROR(IF($B548&lt;&gt;"",VLOOKUP(GM$421,TabelleK45BI,8,FALSE),""),"")</f>
        <v/>
      </c>
      <c r="GN548" s="4" t="str">
        <f ca="1">IFERROR(IF($B548&lt;&gt;"",VLOOKUP(GN$421,TabelleK45BI,8,FALSE),""),"")</f>
        <v/>
      </c>
      <c r="GO548" s="4" t="str">
        <f ca="1">IFERROR(IF($B548&lt;&gt;"",VLOOKUP(GO$421,TabelleK45BI,8,FALSE),""),"")</f>
        <v/>
      </c>
      <c r="GP548" s="4" t="str">
        <f ca="1">IFERROR(IF($B548&lt;&gt;"",VLOOKUP(GP$421,TabelleK45BI,8,FALSE),""),"")</f>
        <v/>
      </c>
      <c r="GQ548" s="4" t="str">
        <f ca="1">IFERROR(IF($B548&lt;&gt;"",VLOOKUP(GQ$421,TabelleK45BI,8,FALSE),""),"")</f>
        <v/>
      </c>
      <c r="GR548" s="4" t="str">
        <f ca="1">IFERROR(IF($B548&lt;&gt;"",VLOOKUP(GR$421,TabelleK45BI,8,FALSE),""),"")</f>
        <v/>
      </c>
      <c r="GS548" s="4" t="str">
        <f ca="1">IFERROR(IF($B548&lt;&gt;"",VLOOKUP(GS$421,TabelleK45BI,8,FALSE),""),"")</f>
        <v/>
      </c>
      <c r="GT548" s="4" t="str">
        <f ca="1">IFERROR(IF($B548&lt;&gt;"",VLOOKUP(GT$421,TabelleK45BI,8,FALSE),""),"")</f>
        <v/>
      </c>
      <c r="GU548" s="4" t="str">
        <f ca="1">IFERROR(IF($B548&lt;&gt;"",VLOOKUP(GU$421,TabelleK45BI,8,FALSE),""),"")</f>
        <v/>
      </c>
      <c r="GV548" s="4" t="str">
        <f ca="1">IFERROR(IF($B548&lt;&gt;"",VLOOKUP(GV$421,TabelleK45BI,8,FALSE),""),"")</f>
        <v/>
      </c>
      <c r="GW548" s="4" t="str">
        <f ca="1">IFERROR(IF($B548&lt;&gt;"",VLOOKUP(GW$421,TabelleK45BI,8,FALSE),""),"")</f>
        <v/>
      </c>
      <c r="GX548" s="4" t="str">
        <f ca="1">IFERROR(IF($B548&lt;&gt;"",VLOOKUP(GX$421,TabelleK45BI,8,FALSE),""),"")</f>
        <v/>
      </c>
      <c r="GY548" s="4" t="str">
        <f ca="1">IFERROR(IF($B548&lt;&gt;"",VLOOKUP(GY$421,TabelleK45BI,8,FALSE),""),"")</f>
        <v/>
      </c>
      <c r="GZ548" s="4" t="str">
        <f ca="1">IFERROR(IF($B548&lt;&gt;"",VLOOKUP(GZ$421,TabelleK45BI,8,FALSE),""),"")</f>
        <v/>
      </c>
      <c r="HA548" s="4" t="str">
        <f ca="1">IFERROR(IF($B548&lt;&gt;"",VLOOKUP(HA$421,TabelleK45BI,8,FALSE),""),"")</f>
        <v/>
      </c>
      <c r="HB548" s="4" t="str">
        <f ca="1">IFERROR(IF($B548&lt;&gt;"",VLOOKUP(HB$421,TabelleK45BI,8,FALSE),""),"")</f>
        <v/>
      </c>
      <c r="HC548" s="4" t="str">
        <f ca="1">IFERROR(IF($B548&lt;&gt;"",VLOOKUP(HC$421,TabelleK45BI,8,FALSE),""),"")</f>
        <v/>
      </c>
      <c r="HD548" s="4" t="str">
        <f ca="1">IFERROR(IF($B548&lt;&gt;"",VLOOKUP(HD$421,TabelleK45BI,8,FALSE),""),"")</f>
        <v/>
      </c>
      <c r="HE548" s="4" t="str">
        <f ca="1">IFERROR(IF($B548&lt;&gt;"",VLOOKUP(HE$421,TabelleK45BI,8,FALSE),""),"")</f>
        <v/>
      </c>
      <c r="HF548" s="4" t="str">
        <f ca="1">IFERROR(IF($B548&lt;&gt;"",VLOOKUP(HF$421,TabelleK45BI,8,FALSE),""),"")</f>
        <v/>
      </c>
      <c r="HG548" s="4" t="str">
        <f ca="1">IFERROR(IF($B548&lt;&gt;"",VLOOKUP(HG$421,TabelleK45BI,8,FALSE),""),"")</f>
        <v/>
      </c>
      <c r="HH548" s="4" t="str">
        <f ca="1">IFERROR(IF($B548&lt;&gt;"",VLOOKUP(HH$421,TabelleK45BI,8,FALSE),""),"")</f>
        <v/>
      </c>
      <c r="HI548" s="4" t="str">
        <f ca="1">IFERROR(IF($B548&lt;&gt;"",VLOOKUP(HI$421,TabelleK45BI,8,FALSE),""),"")</f>
        <v/>
      </c>
      <c r="HJ548" s="4" t="str">
        <f ca="1">IFERROR(IF($B548&lt;&gt;"",VLOOKUP(HJ$421,TabelleK45BI,8,FALSE),""),"")</f>
        <v/>
      </c>
      <c r="HK548" s="4" t="str">
        <f ca="1">IFERROR(IF($B548&lt;&gt;"",VLOOKUP(HK$421,TabelleK45BI,8,FALSE),""),"")</f>
        <v/>
      </c>
      <c r="HL548" s="4" t="str">
        <f ca="1">IFERROR(IF($B548&lt;&gt;"",VLOOKUP(HL$421,TabelleK45BI,8,FALSE),""),"")</f>
        <v/>
      </c>
      <c r="HM548" s="4" t="str">
        <f ca="1">IFERROR(IF($B548&lt;&gt;"",VLOOKUP(HM$421,TabelleK45BI,8,FALSE),""),"")</f>
        <v/>
      </c>
      <c r="HN548" s="4" t="str">
        <f ca="1">IFERROR(IF($B548&lt;&gt;"",VLOOKUP(HN$421,TabelleK45BI,8,FALSE),""),"")</f>
        <v/>
      </c>
      <c r="HO548" s="4" t="str">
        <f ca="1">IFERROR(IF($B548&lt;&gt;"",VLOOKUP(HO$421,TabelleK45BI,8,FALSE),""),"")</f>
        <v/>
      </c>
      <c r="HP548" s="4" t="str">
        <f ca="1">IFERROR(IF($B548&lt;&gt;"",VLOOKUP(HP$421,TabelleK45BI,8,FALSE),""),"")</f>
        <v/>
      </c>
      <c r="HQ548" s="4" t="str">
        <f ca="1">IFERROR(IF($B548&lt;&gt;"",VLOOKUP(HQ$421,TabelleK45BI,8,FALSE),""),"")</f>
        <v/>
      </c>
      <c r="HR548" s="4" t="str">
        <f ca="1">IFERROR(IF($B548&lt;&gt;"",VLOOKUP(HR$421,TabelleK45BI,8,FALSE),""),"")</f>
        <v/>
      </c>
      <c r="HS548" s="4" t="str">
        <f ca="1">IFERROR(IF($B548&lt;&gt;"",VLOOKUP(HS$421,TabelleK45BI,8,FALSE),""),"")</f>
        <v/>
      </c>
      <c r="HT548" s="4" t="str">
        <f ca="1">IFERROR(IF($B548&lt;&gt;"",VLOOKUP(HT$421,TabelleK45BI,8,FALSE),""),"")</f>
        <v/>
      </c>
      <c r="HU548" s="4" t="str">
        <f ca="1">IFERROR(IF($B548&lt;&gt;"",VLOOKUP(HU$421,TabelleK45BI,8,FALSE),""),"")</f>
        <v/>
      </c>
      <c r="HV548" s="4" t="str">
        <f ca="1">IFERROR(IF($B548&lt;&gt;"",VLOOKUP(HV$421,TabelleK45BI,8,FALSE),""),"")</f>
        <v/>
      </c>
      <c r="HW548" s="4" t="str">
        <f ca="1">IFERROR(IF($B548&lt;&gt;"",VLOOKUP(HW$421,TabelleK45BI,8,FALSE),""),"")</f>
        <v/>
      </c>
      <c r="HX548" s="4" t="str">
        <f ca="1">IFERROR(IF($B548&lt;&gt;"",VLOOKUP(HX$421,TabelleK45BI,8,FALSE),""),"")</f>
        <v/>
      </c>
      <c r="HY548" s="4" t="str">
        <f ca="1">IFERROR(IF($B548&lt;&gt;"",VLOOKUP(HY$421,TabelleK45BI,8,FALSE),""),"")</f>
        <v/>
      </c>
      <c r="HZ548" s="4" t="str">
        <f ca="1">IFERROR(IF($B548&lt;&gt;"",VLOOKUP(HZ$421,TabelleK45BI,8,FALSE),""),"")</f>
        <v/>
      </c>
      <c r="IA548" s="4" t="str">
        <f ca="1">IFERROR(IF($B548&lt;&gt;"",VLOOKUP(IA$421,TabelleK45BI,8,FALSE),""),"")</f>
        <v/>
      </c>
      <c r="IB548" s="4" t="str">
        <f ca="1">IFERROR(IF($B548&lt;&gt;"",VLOOKUP(IB$421,TabelleK45BI,8,FALSE),""),"")</f>
        <v/>
      </c>
      <c r="IC548" s="4" t="str">
        <f ca="1">IFERROR(IF($B548&lt;&gt;"",VLOOKUP(IC$421,TabelleK45BI,8,FALSE),""),"")</f>
        <v/>
      </c>
      <c r="ID548" s="4" t="str">
        <f ca="1">IFERROR(IF($B548&lt;&gt;"",VLOOKUP(ID$421,TabelleK45BI,8,FALSE),""),"")</f>
        <v/>
      </c>
      <c r="IE548" s="4" t="str">
        <f ca="1">IFERROR(IF($B548&lt;&gt;"",VLOOKUP(IE$421,TabelleK45BI,8,FALSE),""),"")</f>
        <v/>
      </c>
      <c r="IF548" s="4" t="str">
        <f ca="1">IFERROR(IF($B548&lt;&gt;"",VLOOKUP(IF$421,TabelleK45BI,8,FALSE),""),"")</f>
        <v/>
      </c>
      <c r="IG548" s="4" t="str">
        <f ca="1">IFERROR(IF($B548&lt;&gt;"",VLOOKUP(IG$421,TabelleK45BI,8,FALSE),""),"")</f>
        <v/>
      </c>
      <c r="IH548" s="4" t="str">
        <f ca="1">IFERROR(IF($B548&lt;&gt;"",VLOOKUP(IH$421,TabelleK45BI,8,FALSE),""),"")</f>
        <v/>
      </c>
      <c r="II548" s="4" t="str">
        <f ca="1">IFERROR(IF($B548&lt;&gt;"",VLOOKUP(II$421,TabelleK45BI,8,FALSE),""),"")</f>
        <v/>
      </c>
      <c r="IJ548" s="4" t="str">
        <f ca="1">IFERROR(IF($B548&lt;&gt;"",VLOOKUP(IJ$421,TabelleK45BI,8,FALSE),""),"")</f>
        <v/>
      </c>
      <c r="IK548" s="4" t="str">
        <f ca="1">IFERROR(IF($B548&lt;&gt;"",VLOOKUP(IK$421,TabelleK45BI,8,FALSE),""),"")</f>
        <v/>
      </c>
      <c r="IL548" s="4" t="str">
        <f ca="1">IFERROR(IF($B548&lt;&gt;"",VLOOKUP(IL$421,TabelleK45BI,8,FALSE),""),"")</f>
        <v/>
      </c>
      <c r="IM548" s="4" t="str">
        <f ca="1">IFERROR(IF($B548&lt;&gt;"",VLOOKUP(IM$421,TabelleK45BI,8,FALSE),""),"")</f>
        <v/>
      </c>
      <c r="IN548" s="4" t="str">
        <f ca="1">IFERROR(IF($B548&lt;&gt;"",VLOOKUP(IN$421,TabelleK45BI,8,FALSE),""),"")</f>
        <v/>
      </c>
      <c r="IO548" s="4" t="str">
        <f ca="1">IFERROR(IF($B548&lt;&gt;"",VLOOKUP(IO$421,TabelleK45BI,8,FALSE),""),"")</f>
        <v/>
      </c>
      <c r="IP548" s="4" t="str">
        <f ca="1">IFERROR(IF($B548&lt;&gt;"",VLOOKUP(IP$421,TabelleK45BI,8,FALSE),""),"")</f>
        <v/>
      </c>
      <c r="IQ548" s="4" t="str">
        <f ca="1">IFERROR(IF($B548&lt;&gt;"",VLOOKUP(IQ$421,TabelleK45BI,8,FALSE),""),"")</f>
        <v/>
      </c>
      <c r="IR548" s="4" t="str">
        <f ca="1">IFERROR(IF($B548&lt;&gt;"",VLOOKUP(IR$421,TabelleK45BI,8,FALSE),""),"")</f>
        <v/>
      </c>
      <c r="IS548" s="4" t="str">
        <f ca="1">IFERROR(IF($B548&lt;&gt;"",VLOOKUP(IS$421,TabelleK45BI,8,FALSE),""),"")</f>
        <v/>
      </c>
      <c r="IT548" s="4" t="str">
        <f ca="1">IFERROR(IF($B548&lt;&gt;"",VLOOKUP(IT$421,TabelleK45BI,8,FALSE),""),"")</f>
        <v/>
      </c>
      <c r="IU548" s="4" t="str">
        <f ca="1">IFERROR(IF($B548&lt;&gt;"",VLOOKUP(IU$421,TabelleK45BI,8,FALSE),""),"")</f>
        <v/>
      </c>
      <c r="IV548" s="4" t="str">
        <f ca="1">IFERROR(IF($B548&lt;&gt;"",VLOOKUP(IV$421,TabelleK45BI,8,FALSE),""),"")</f>
        <v/>
      </c>
      <c r="IW548" s="4" t="str">
        <f ca="1">IFERROR(IF($B548&lt;&gt;"",VLOOKUP(IW$421,TabelleK45BI,8,FALSE),""),"")</f>
        <v/>
      </c>
      <c r="IX548" s="4" t="str">
        <f ca="1">IFERROR(IF($B548&lt;&gt;"",VLOOKUP(IX$421,TabelleK45BI,8,FALSE),""),"")</f>
        <v/>
      </c>
      <c r="IY548" s="4" t="str">
        <f ca="1">IFERROR(IF($B548&lt;&gt;"",VLOOKUP(IY$421,TabelleK45BI,8,FALSE),""),"")</f>
        <v/>
      </c>
      <c r="IZ548" s="4" t="str">
        <f ca="1">IFERROR(IF($B548&lt;&gt;"",VLOOKUP(IZ$421,TabelleK45BI,8,FALSE),""),"")</f>
        <v/>
      </c>
      <c r="JA548" s="4" t="str">
        <f ca="1">IFERROR(IF($B548&lt;&gt;"",VLOOKUP(JA$421,TabelleK45BI,8,FALSE),""),"")</f>
        <v/>
      </c>
      <c r="JB548" s="4" t="str">
        <f ca="1">IFERROR(IF($B548&lt;&gt;"",VLOOKUP(JB$421,TabelleK45BI,8,FALSE),""),"")</f>
        <v/>
      </c>
      <c r="JC548" s="4" t="str">
        <f ca="1">IFERROR(IF($B548&lt;&gt;"",VLOOKUP(JC$421,TabelleK45BI,8,FALSE),""),"")</f>
        <v/>
      </c>
      <c r="JD548" s="4" t="str">
        <f ca="1">IFERROR(IF($B548&lt;&gt;"",VLOOKUP(JD$421,TabelleK45BI,8,FALSE),""),"")</f>
        <v/>
      </c>
      <c r="JE548" s="4" t="str">
        <f ca="1">IFERROR(IF($B548&lt;&gt;"",VLOOKUP(JE$421,TabelleK45BI,8,FALSE),""),"")</f>
        <v/>
      </c>
      <c r="JF548" s="4" t="str">
        <f ca="1">IFERROR(IF($B548&lt;&gt;"",VLOOKUP(JF$421,TabelleK45BI,8,FALSE),""),"")</f>
        <v/>
      </c>
      <c r="JG548" s="4" t="str">
        <f ca="1">IFERROR(IF($B548&lt;&gt;"",VLOOKUP(JG$421,TabelleK45BI,8,FALSE),""),"")</f>
        <v/>
      </c>
      <c r="JH548" s="4" t="str">
        <f ca="1">IFERROR(IF($B548&lt;&gt;"",VLOOKUP(JH$421,TabelleK45BI,8,FALSE),""),"")</f>
        <v/>
      </c>
      <c r="JI548" s="4" t="str">
        <f ca="1">IFERROR(IF($B548&lt;&gt;"",VLOOKUP(JI$421,TabelleK45BI,8,FALSE),""),"")</f>
        <v/>
      </c>
      <c r="JJ548" s="4" t="str">
        <f ca="1">IFERROR(IF($B548&lt;&gt;"",VLOOKUP(JJ$421,TabelleK45BI,8,FALSE),""),"")</f>
        <v/>
      </c>
      <c r="JK548" s="4" t="str">
        <f ca="1">IFERROR(IF($B548&lt;&gt;"",VLOOKUP(JK$421,TabelleK45BI,8,FALSE),""),"")</f>
        <v/>
      </c>
      <c r="JL548" s="4" t="str">
        <f ca="1">IFERROR(IF($B548&lt;&gt;"",VLOOKUP(JL$421,TabelleK45BI,8,FALSE),""),"")</f>
        <v/>
      </c>
      <c r="JM548" s="4" t="str">
        <f ca="1">IFERROR(IF($B548&lt;&gt;"",VLOOKUP(JM$421,TabelleK45BI,8,FALSE),""),"")</f>
        <v/>
      </c>
      <c r="JN548" s="4" t="str">
        <f ca="1">IFERROR(IF($B548&lt;&gt;"",VLOOKUP(JN$421,TabelleK45BI,8,FALSE),""),"")</f>
        <v/>
      </c>
      <c r="JO548" s="4" t="str">
        <f ca="1">IFERROR(IF($B548&lt;&gt;"",VLOOKUP(JO$421,TabelleK45BI,8,FALSE),""),"")</f>
        <v/>
      </c>
      <c r="JP548" s="4" t="str">
        <f ca="1">IFERROR(IF($B548&lt;&gt;"",VLOOKUP(JP$421,TabelleK45BI,8,FALSE),""),"")</f>
        <v/>
      </c>
      <c r="JQ548" s="4" t="str">
        <f ca="1">IFERROR(IF($B548&lt;&gt;"",VLOOKUP(JQ$421,TabelleK45BI,8,FALSE),""),"")</f>
        <v/>
      </c>
      <c r="JR548" s="4" t="str">
        <f ca="1">IFERROR(IF($B548&lt;&gt;"",VLOOKUP(JR$421,TabelleK45BI,8,FALSE),""),"")</f>
        <v/>
      </c>
      <c r="JS548" s="4" t="str">
        <f ca="1">IFERROR(IF($B548&lt;&gt;"",VLOOKUP(JS$421,TabelleK45BI,8,FALSE),""),"")</f>
        <v/>
      </c>
      <c r="JT548" s="4" t="str">
        <f ca="1">IFERROR(IF($B548&lt;&gt;"",VLOOKUP(JT$421,TabelleK45BI,8,FALSE),""),"")</f>
        <v/>
      </c>
      <c r="JU548" s="4" t="str">
        <f ca="1">IFERROR(IF($B548&lt;&gt;"",VLOOKUP(JU$421,TabelleK45BI,8,FALSE),""),"")</f>
        <v/>
      </c>
      <c r="JV548" s="4" t="str">
        <f ca="1">IFERROR(IF($B548&lt;&gt;"",VLOOKUP(JV$421,TabelleK45BI,8,FALSE),""),"")</f>
        <v/>
      </c>
      <c r="JW548" s="4" t="str">
        <f ca="1">IFERROR(IF($B548&lt;&gt;"",VLOOKUP(JW$421,TabelleK45BI,8,FALSE),""),"")</f>
        <v/>
      </c>
      <c r="JX548" s="4" t="str">
        <f ca="1">IFERROR(IF($B548&lt;&gt;"",VLOOKUP(JX$421,TabelleK45BI,8,FALSE),""),"")</f>
        <v/>
      </c>
      <c r="JY548" s="4" t="str">
        <f ca="1">IFERROR(IF($B548&lt;&gt;"",VLOOKUP(JY$421,TabelleK45BI,8,FALSE),""),"")</f>
        <v/>
      </c>
      <c r="JZ548" s="4" t="str">
        <f ca="1">IFERROR(IF($B548&lt;&gt;"",VLOOKUP(JZ$421,TabelleK45BI,8,FALSE),""),"")</f>
        <v/>
      </c>
      <c r="KA548" s="4" t="str">
        <f ca="1">IFERROR(IF($B548&lt;&gt;"",VLOOKUP(KA$421,TabelleK45BI,8,FALSE),""),"")</f>
        <v/>
      </c>
      <c r="KB548" s="4" t="str">
        <f ca="1">IFERROR(IF($B548&lt;&gt;"",VLOOKUP(KB$421,TabelleK45BI,8,FALSE),""),"")</f>
        <v/>
      </c>
      <c r="KC548" s="4" t="str">
        <f ca="1">IFERROR(IF($B548&lt;&gt;"",VLOOKUP(KC$421,TabelleK45BI,8,FALSE),""),"")</f>
        <v/>
      </c>
      <c r="KD548" s="4" t="str">
        <f ca="1">IFERROR(IF($B548&lt;&gt;"",VLOOKUP(KD$421,TabelleK45BI,8,FALSE),""),"")</f>
        <v/>
      </c>
      <c r="KE548" s="4" t="str">
        <f ca="1">IFERROR(IF($B548&lt;&gt;"",VLOOKUP(KE$421,TabelleK45BI,8,FALSE),""),"")</f>
        <v/>
      </c>
      <c r="KF548" s="4" t="str">
        <f ca="1">IFERROR(IF($B548&lt;&gt;"",VLOOKUP(KF$421,TabelleK45BI,8,FALSE),""),"")</f>
        <v/>
      </c>
      <c r="KG548" s="4" t="str">
        <f ca="1">IFERROR(IF($B548&lt;&gt;"",VLOOKUP(KG$421,TabelleK45BI,8,FALSE),""),"")</f>
        <v/>
      </c>
      <c r="KH548" s="4" t="str">
        <f ca="1">IFERROR(IF($B548&lt;&gt;"",VLOOKUP(KH$421,TabelleK45BI,8,FALSE),""),"")</f>
        <v/>
      </c>
      <c r="KI548" s="4" t="str">
        <f ca="1">IFERROR(IF($B548&lt;&gt;"",VLOOKUP(KI$421,TabelleK45BI,8,FALSE),""),"")</f>
        <v/>
      </c>
      <c r="KJ548" s="4" t="str">
        <f ca="1">IFERROR(IF($B548&lt;&gt;"",VLOOKUP(KJ$421,TabelleK45BI,8,FALSE),""),"")</f>
        <v/>
      </c>
      <c r="KK548" s="4" t="str">
        <f ca="1">IFERROR(IF($B548&lt;&gt;"",VLOOKUP(KK$421,TabelleK45BI,8,FALSE),""),"")</f>
        <v/>
      </c>
      <c r="KL548" s="4" t="str">
        <f ca="1">IFERROR(IF($B548&lt;&gt;"",VLOOKUP(KL$421,TabelleK45BI,8,FALSE),""),"")</f>
        <v/>
      </c>
      <c r="KM548" s="4" t="str">
        <f ca="1">IFERROR(IF($B548&lt;&gt;"",VLOOKUP(KM$421,TabelleK45BI,8,FALSE),""),"")</f>
        <v/>
      </c>
      <c r="KN548" s="4" t="str">
        <f ca="1">IFERROR(IF($B548&lt;&gt;"",VLOOKUP(KN$421,TabelleK45BI,8,FALSE),""),"")</f>
        <v/>
      </c>
      <c r="KO548" s="4" t="str">
        <f ca="1">IFERROR(IF($B548&lt;&gt;"",VLOOKUP(KO$421,TabelleK45BI,8,FALSE),""),"")</f>
        <v/>
      </c>
      <c r="KP548" s="4" t="str">
        <f ca="1">IFERROR(IF($B548&lt;&gt;"",VLOOKUP(KP$421,TabelleK45BI,8,FALSE),""),"")</f>
        <v/>
      </c>
      <c r="KQ548" s="4" t="str">
        <f ca="1">IFERROR(IF($B548&lt;&gt;"",VLOOKUP(KQ$421,TabelleK45BI,8,FALSE),""),"")</f>
        <v/>
      </c>
      <c r="KR548" s="4" t="str">
        <f>IFERROR(VLOOKUP($KR$421,TabelleK45BI,8,FALSE),"")</f>
        <v/>
      </c>
      <c r="KS548" s="4" t="str">
        <f>IFERROR(VLOOKUP($KS$421,TabelleK45BI,8,FALSE),"")</f>
        <v/>
      </c>
    </row>
    <row r="549" spans="2:305" ht="12.75" hidden="1" customHeight="1" x14ac:dyDescent="0.2">
      <c r="B549" s="138" t="str">
        <f t="shared" ca="1" si="215"/>
        <v/>
      </c>
      <c r="C549" s="4" t="str">
        <f ca="1">IFERROR(IF($B549&lt;&gt;"",VLOOKUP(C$421,TabelleK46BI,8,FALSE),""),"")</f>
        <v/>
      </c>
      <c r="D549" s="4" t="str">
        <f ca="1">IFERROR(IF($B549&lt;&gt;"",VLOOKUP(D$421,TabelleK46BI,8,FALSE),""),"")</f>
        <v/>
      </c>
      <c r="E549" s="4" t="str">
        <f ca="1">IFERROR(IF($B549&lt;&gt;"",VLOOKUP(E$421,TabelleK46BI,8,FALSE),""),"")</f>
        <v/>
      </c>
      <c r="F549" s="4" t="str">
        <f ca="1">IFERROR(IF($B549&lt;&gt;"",VLOOKUP(F$421,TabelleK46BI,8,FALSE),""),"")</f>
        <v/>
      </c>
      <c r="G549" s="4" t="str">
        <f ca="1">IFERROR(IF($B549&lt;&gt;"",VLOOKUP(G$421,TabelleK46BI,8,FALSE),""),"")</f>
        <v/>
      </c>
      <c r="H549" s="4" t="str">
        <f ca="1">IFERROR(IF($B549&lt;&gt;"",VLOOKUP(H$421,TabelleK46BI,8,FALSE),""),"")</f>
        <v/>
      </c>
      <c r="I549" s="4" t="str">
        <f ca="1">IFERROR(IF($B549&lt;&gt;"",VLOOKUP(I$421,TabelleK46BI,8,FALSE),""),"")</f>
        <v/>
      </c>
      <c r="J549" s="4" t="str">
        <f ca="1">IFERROR(IF($B549&lt;&gt;"",VLOOKUP(J$421,TabelleK46BI,8,FALSE),""),"")</f>
        <v/>
      </c>
      <c r="K549" s="4" t="str">
        <f ca="1">IFERROR(IF($B549&lt;&gt;"",VLOOKUP(K$421,TabelleK46BI,8,FALSE),""),"")</f>
        <v/>
      </c>
      <c r="L549" s="4" t="str">
        <f ca="1">IFERROR(IF($B549&lt;&gt;"",VLOOKUP(L$421,TabelleK46BI,8,FALSE),""),"")</f>
        <v/>
      </c>
      <c r="M549" s="4" t="str">
        <f ca="1">IFERROR(IF($B549&lt;&gt;"",VLOOKUP(M$421,TabelleK46BI,8,FALSE),""),"")</f>
        <v/>
      </c>
      <c r="N549" s="4" t="str">
        <f ca="1">IFERROR(IF($B549&lt;&gt;"",VLOOKUP(N$421,TabelleK46BI,8,FALSE),""),"")</f>
        <v/>
      </c>
      <c r="O549" s="4" t="str">
        <f ca="1">IFERROR(IF($B549&lt;&gt;"",VLOOKUP(O$421,TabelleK46BI,8,FALSE),""),"")</f>
        <v/>
      </c>
      <c r="P549" s="4" t="str">
        <f ca="1">IFERROR(IF($B549&lt;&gt;"",VLOOKUP(P$421,TabelleK46BI,8,FALSE),""),"")</f>
        <v/>
      </c>
      <c r="Q549" s="4" t="str">
        <f ca="1">IFERROR(IF($B549&lt;&gt;"",VLOOKUP(Q$421,TabelleK46BI,8,FALSE),""),"")</f>
        <v/>
      </c>
      <c r="R549" s="4" t="str">
        <f ca="1">IFERROR(IF($B549&lt;&gt;"",VLOOKUP(R$421,TabelleK46BI,8,FALSE),""),"")</f>
        <v/>
      </c>
      <c r="S549" s="4" t="str">
        <f ca="1">IFERROR(IF($B549&lt;&gt;"",VLOOKUP(S$421,TabelleK46BI,8,FALSE),""),"")</f>
        <v/>
      </c>
      <c r="T549" s="4" t="str">
        <f ca="1">IFERROR(IF($B549&lt;&gt;"",VLOOKUP(T$421,TabelleK46BI,8,FALSE),""),"")</f>
        <v/>
      </c>
      <c r="U549" s="4" t="str">
        <f ca="1">IFERROR(IF($B549&lt;&gt;"",VLOOKUP(U$421,TabelleK46BI,8,FALSE),""),"")</f>
        <v/>
      </c>
      <c r="V549" s="4" t="str">
        <f ca="1">IFERROR(IF($B549&lt;&gt;"",VLOOKUP(V$421,TabelleK46BI,8,FALSE),""),"")</f>
        <v/>
      </c>
      <c r="W549" s="4" t="str">
        <f ca="1">IFERROR(IF($B549&lt;&gt;"",VLOOKUP(W$421,TabelleK46BI,8,FALSE),""),"")</f>
        <v/>
      </c>
      <c r="X549" s="4" t="str">
        <f ca="1">IFERROR(IF($B549&lt;&gt;"",VLOOKUP(X$421,TabelleK46BI,8,FALSE),""),"")</f>
        <v/>
      </c>
      <c r="Y549" s="4" t="str">
        <f ca="1">IFERROR(IF($B549&lt;&gt;"",VLOOKUP(Y$421,TabelleK46BI,8,FALSE),""),"")</f>
        <v/>
      </c>
      <c r="Z549" s="4" t="str">
        <f ca="1">IFERROR(IF($B549&lt;&gt;"",VLOOKUP(Z$421,TabelleK46BI,8,FALSE),""),"")</f>
        <v/>
      </c>
      <c r="AA549" s="4" t="str">
        <f ca="1">IFERROR(IF($B549&lt;&gt;"",VLOOKUP(AA$421,TabelleK46BI,8,FALSE),""),"")</f>
        <v/>
      </c>
      <c r="AB549" s="4" t="str">
        <f ca="1">IFERROR(IF($B549&lt;&gt;"",VLOOKUP(AB$421,TabelleK46BI,8,FALSE),""),"")</f>
        <v/>
      </c>
      <c r="AC549" s="4" t="str">
        <f ca="1">IFERROR(IF($B549&lt;&gt;"",VLOOKUP(AC$421,TabelleK46BI,8,FALSE),""),"")</f>
        <v/>
      </c>
      <c r="AD549" s="4" t="str">
        <f ca="1">IFERROR(IF($B549&lt;&gt;"",VLOOKUP(AD$421,TabelleK46BI,8,FALSE),""),"")</f>
        <v/>
      </c>
      <c r="AE549" s="4" t="str">
        <f ca="1">IFERROR(IF($B549&lt;&gt;"",VLOOKUP(AE$421,TabelleK46BI,8,FALSE),""),"")</f>
        <v/>
      </c>
      <c r="AF549" s="4" t="str">
        <f ca="1">IFERROR(IF($B549&lt;&gt;"",VLOOKUP(AF$421,TabelleK46BI,8,FALSE),""),"")</f>
        <v/>
      </c>
      <c r="AG549" s="4" t="str">
        <f ca="1">IFERROR(IF($B549&lt;&gt;"",VLOOKUP(AG$421,TabelleK46BI,8,FALSE),""),"")</f>
        <v/>
      </c>
      <c r="AH549" s="4" t="str">
        <f ca="1">IFERROR(IF($B549&lt;&gt;"",VLOOKUP(AH$421,TabelleK46BI,8,FALSE),""),"")</f>
        <v/>
      </c>
      <c r="AI549" s="4" t="str">
        <f ca="1">IFERROR(IF($B549&lt;&gt;"",VLOOKUP(AI$421,TabelleK46BI,8,FALSE),""),"")</f>
        <v/>
      </c>
      <c r="AJ549" s="4" t="str">
        <f ca="1">IFERROR(IF($B549&lt;&gt;"",VLOOKUP(AJ$421,TabelleK46BI,8,FALSE),""),"")</f>
        <v/>
      </c>
      <c r="AK549" s="4" t="str">
        <f ca="1">IFERROR(IF($B549&lt;&gt;"",VLOOKUP(AK$421,TabelleK46BI,8,FALSE),""),"")</f>
        <v/>
      </c>
      <c r="AL549" s="4" t="str">
        <f ca="1">IFERROR(IF($B549&lt;&gt;"",VLOOKUP(AL$421,TabelleK46BI,8,FALSE),""),"")</f>
        <v/>
      </c>
      <c r="AM549" s="4" t="str">
        <f ca="1">IFERROR(IF($B549&lt;&gt;"",VLOOKUP(AM$421,TabelleK46BI,8,FALSE),""),"")</f>
        <v/>
      </c>
      <c r="AN549" s="4" t="str">
        <f ca="1">IFERROR(IF($B549&lt;&gt;"",VLOOKUP(AN$421,TabelleK46BI,8,FALSE),""),"")</f>
        <v/>
      </c>
      <c r="AO549" s="4" t="str">
        <f ca="1">IFERROR(IF($B549&lt;&gt;"",VLOOKUP(AO$421,TabelleK46BI,8,FALSE),""),"")</f>
        <v/>
      </c>
      <c r="AP549" s="4" t="str">
        <f ca="1">IFERROR(IF($B549&lt;&gt;"",VLOOKUP(AP$421,TabelleK46BI,8,FALSE),""),"")</f>
        <v/>
      </c>
      <c r="AQ549" s="4" t="str">
        <f ca="1">IFERROR(IF($B549&lt;&gt;"",VLOOKUP(AQ$421,TabelleK46BI,8,FALSE),""),"")</f>
        <v/>
      </c>
      <c r="AR549" s="4" t="str">
        <f ca="1">IFERROR(IF($B549&lt;&gt;"",VLOOKUP(AR$421,TabelleK46BI,8,FALSE),""),"")</f>
        <v/>
      </c>
      <c r="AS549" s="4" t="str">
        <f ca="1">IFERROR(IF($B549&lt;&gt;"",VLOOKUP(AS$421,TabelleK46BI,8,FALSE),""),"")</f>
        <v/>
      </c>
      <c r="AT549" s="4" t="str">
        <f ca="1">IFERROR(IF($B549&lt;&gt;"",VLOOKUP(AT$421,TabelleK46BI,8,FALSE),""),"")</f>
        <v/>
      </c>
      <c r="AU549" s="4" t="str">
        <f ca="1">IFERROR(IF($B549&lt;&gt;"",VLOOKUP(AU$421,TabelleK46BI,8,FALSE),""),"")</f>
        <v/>
      </c>
      <c r="AV549" s="4" t="str">
        <f ca="1">IFERROR(IF($B549&lt;&gt;"",VLOOKUP(AV$421,TabelleK46BI,8,FALSE),""),"")</f>
        <v/>
      </c>
      <c r="AW549" s="4" t="str">
        <f ca="1">IFERROR(IF($B549&lt;&gt;"",VLOOKUP(AW$421,TabelleK46BI,8,FALSE),""),"")</f>
        <v/>
      </c>
      <c r="AX549" s="4" t="str">
        <f ca="1">IFERROR(IF($B549&lt;&gt;"",VLOOKUP(AX$421,TabelleK46BI,8,FALSE),""),"")</f>
        <v/>
      </c>
      <c r="AY549" s="4" t="str">
        <f ca="1">IFERROR(IF($B549&lt;&gt;"",VLOOKUP(AY$421,TabelleK46BI,8,FALSE),""),"")</f>
        <v/>
      </c>
      <c r="AZ549" s="4" t="str">
        <f ca="1">IFERROR(IF($B549&lt;&gt;"",VLOOKUP(AZ$421,TabelleK46BI,8,FALSE),""),"")</f>
        <v/>
      </c>
      <c r="BA549" s="4" t="str">
        <f ca="1">IFERROR(IF($B549&lt;&gt;"",VLOOKUP(BA$421,TabelleK46BI,8,FALSE),""),"")</f>
        <v/>
      </c>
      <c r="BB549" s="4" t="str">
        <f ca="1">IFERROR(IF($B549&lt;&gt;"",VLOOKUP(BB$421,TabelleK46BI,8,FALSE),""),"")</f>
        <v/>
      </c>
      <c r="BC549" s="4" t="str">
        <f ca="1">IFERROR(IF($B549&lt;&gt;"",VLOOKUP(BC$421,TabelleK46BI,8,FALSE),""),"")</f>
        <v/>
      </c>
      <c r="BD549" s="4" t="str">
        <f ca="1">IFERROR(IF($B549&lt;&gt;"",VLOOKUP(BD$421,TabelleK46BI,8,FALSE),""),"")</f>
        <v/>
      </c>
      <c r="BE549" s="4" t="str">
        <f ca="1">IFERROR(IF($B549&lt;&gt;"",VLOOKUP(BE$421,TabelleK46BI,8,FALSE),""),"")</f>
        <v/>
      </c>
      <c r="BF549" s="4" t="str">
        <f ca="1">IFERROR(IF($B549&lt;&gt;"",VLOOKUP(BF$421,TabelleK46BI,8,FALSE),""),"")</f>
        <v/>
      </c>
      <c r="BG549" s="4" t="str">
        <f ca="1">IFERROR(IF($B549&lt;&gt;"",VLOOKUP(BG$421,TabelleK46BI,8,FALSE),""),"")</f>
        <v/>
      </c>
      <c r="BH549" s="4" t="str">
        <f ca="1">IFERROR(IF($B549&lt;&gt;"",VLOOKUP(BH$421,TabelleK46BI,8,FALSE),""),"")</f>
        <v/>
      </c>
      <c r="BI549" s="4" t="str">
        <f ca="1">IFERROR(IF($B549&lt;&gt;"",VLOOKUP(BI$421,TabelleK46BI,8,FALSE),""),"")</f>
        <v/>
      </c>
      <c r="BJ549" s="4" t="str">
        <f ca="1">IFERROR(IF($B549&lt;&gt;"",VLOOKUP(BJ$421,TabelleK46BI,8,FALSE),""),"")</f>
        <v/>
      </c>
      <c r="BK549" s="4" t="str">
        <f ca="1">IFERROR(IF($B549&lt;&gt;"",VLOOKUP(BK$421,TabelleK46BI,8,FALSE),""),"")</f>
        <v/>
      </c>
      <c r="BL549" s="4" t="str">
        <f ca="1">IFERROR(IF($B549&lt;&gt;"",VLOOKUP(BL$421,TabelleK46BI,8,FALSE),""),"")</f>
        <v/>
      </c>
      <c r="BM549" s="4" t="str">
        <f ca="1">IFERROR(IF($B549&lt;&gt;"",VLOOKUP(BM$421,TabelleK46BI,8,FALSE),""),"")</f>
        <v/>
      </c>
      <c r="BN549" s="4" t="str">
        <f ca="1">IFERROR(IF($B549&lt;&gt;"",VLOOKUP(BN$421,TabelleK46BI,8,FALSE),""),"")</f>
        <v/>
      </c>
      <c r="BO549" s="4" t="str">
        <f ca="1">IFERROR(IF($B549&lt;&gt;"",VLOOKUP(BO$421,TabelleK46BI,8,FALSE),""),"")</f>
        <v/>
      </c>
      <c r="BP549" s="4" t="str">
        <f ca="1">IFERROR(IF($B549&lt;&gt;"",VLOOKUP(BP$421,TabelleK46BI,8,FALSE),""),"")</f>
        <v/>
      </c>
      <c r="BQ549" s="4" t="str">
        <f ca="1">IFERROR(IF($B549&lt;&gt;"",VLOOKUP(BQ$421,TabelleK46BI,8,FALSE),""),"")</f>
        <v/>
      </c>
      <c r="BR549" s="4" t="str">
        <f ca="1">IFERROR(IF($B549&lt;&gt;"",VLOOKUP(BR$421,TabelleK46BI,8,FALSE),""),"")</f>
        <v/>
      </c>
      <c r="BS549" s="4" t="str">
        <f ca="1">IFERROR(IF($B549&lt;&gt;"",VLOOKUP(BS$421,TabelleK46BI,8,FALSE),""),"")</f>
        <v/>
      </c>
      <c r="BT549" s="4" t="str">
        <f ca="1">IFERROR(IF($B549&lt;&gt;"",VLOOKUP(BT$421,TabelleK46BI,8,FALSE),""),"")</f>
        <v/>
      </c>
      <c r="BU549" s="4" t="str">
        <f ca="1">IFERROR(IF($B549&lt;&gt;"",VLOOKUP(BU$421,TabelleK46BI,8,FALSE),""),"")</f>
        <v/>
      </c>
      <c r="BV549" s="4" t="str">
        <f ca="1">IFERROR(IF($B549&lt;&gt;"",VLOOKUP(BV$421,TabelleK46BI,8,FALSE),""),"")</f>
        <v/>
      </c>
      <c r="BW549" s="4" t="str">
        <f ca="1">IFERROR(IF($B549&lt;&gt;"",VLOOKUP(BW$421,TabelleK46BI,8,FALSE),""),"")</f>
        <v/>
      </c>
      <c r="BX549" s="4" t="str">
        <f ca="1">IFERROR(IF($B549&lt;&gt;"",VLOOKUP(BX$421,TabelleK46BI,8,FALSE),""),"")</f>
        <v/>
      </c>
      <c r="BY549" s="4" t="str">
        <f ca="1">IFERROR(IF($B549&lt;&gt;"",VLOOKUP(BY$421,TabelleK46BI,8,FALSE),""),"")</f>
        <v/>
      </c>
      <c r="BZ549" s="4" t="str">
        <f ca="1">IFERROR(IF($B549&lt;&gt;"",VLOOKUP(BZ$421,TabelleK46BI,8,FALSE),""),"")</f>
        <v/>
      </c>
      <c r="CA549" s="4" t="str">
        <f ca="1">IFERROR(IF($B549&lt;&gt;"",VLOOKUP(CA$421,TabelleK46BI,8,FALSE),""),"")</f>
        <v/>
      </c>
      <c r="CB549" s="4" t="str">
        <f ca="1">IFERROR(IF($B549&lt;&gt;"",VLOOKUP(CB$421,TabelleK46BI,8,FALSE),""),"")</f>
        <v/>
      </c>
      <c r="CC549" s="4" t="str">
        <f ca="1">IFERROR(IF($B549&lt;&gt;"",VLOOKUP(CC$421,TabelleK46BI,8,FALSE),""),"")</f>
        <v/>
      </c>
      <c r="CD549" s="4" t="str">
        <f ca="1">IFERROR(IF($B549&lt;&gt;"",VLOOKUP(CD$421,TabelleK46BI,8,FALSE),""),"")</f>
        <v/>
      </c>
      <c r="CE549" s="4" t="str">
        <f ca="1">IFERROR(IF($B549&lt;&gt;"",VLOOKUP(CE$421,TabelleK46BI,8,FALSE),""),"")</f>
        <v/>
      </c>
      <c r="CF549" s="4" t="str">
        <f ca="1">IFERROR(IF($B549&lt;&gt;"",VLOOKUP(CF$421,TabelleK46BI,8,FALSE),""),"")</f>
        <v/>
      </c>
      <c r="CG549" s="4" t="str">
        <f ca="1">IFERROR(IF($B549&lt;&gt;"",VLOOKUP(CG$421,TabelleK46BI,8,FALSE),""),"")</f>
        <v/>
      </c>
      <c r="CH549" s="4" t="str">
        <f ca="1">IFERROR(IF($B549&lt;&gt;"",VLOOKUP(CH$421,TabelleK46BI,8,FALSE),""),"")</f>
        <v/>
      </c>
      <c r="CI549" s="4" t="str">
        <f ca="1">IFERROR(IF($B549&lt;&gt;"",VLOOKUP(CI$421,TabelleK46BI,8,FALSE),""),"")</f>
        <v/>
      </c>
      <c r="CJ549" s="4" t="str">
        <f ca="1">IFERROR(IF($B549&lt;&gt;"",VLOOKUP(CJ$421,TabelleK46BI,8,FALSE),""),"")</f>
        <v/>
      </c>
      <c r="CK549" s="4" t="str">
        <f ca="1">IFERROR(IF($B549&lt;&gt;"",VLOOKUP(CK$421,TabelleK46BI,8,FALSE),""),"")</f>
        <v/>
      </c>
      <c r="CL549" s="4" t="str">
        <f ca="1">IFERROR(IF($B549&lt;&gt;"",VLOOKUP(CL$421,TabelleK46BI,8,FALSE),""),"")</f>
        <v/>
      </c>
      <c r="CM549" s="4" t="str">
        <f ca="1">IFERROR(IF($B549&lt;&gt;"",VLOOKUP(CM$421,TabelleK46BI,8,FALSE),""),"")</f>
        <v/>
      </c>
      <c r="CN549" s="4" t="str">
        <f ca="1">IFERROR(IF($B549&lt;&gt;"",VLOOKUP(CN$421,TabelleK46BI,8,FALSE),""),"")</f>
        <v/>
      </c>
      <c r="CO549" s="4" t="str">
        <f ca="1">IFERROR(IF($B549&lt;&gt;"",VLOOKUP(CO$421,TabelleK46BI,8,FALSE),""),"")</f>
        <v/>
      </c>
      <c r="CP549" s="4" t="str">
        <f ca="1">IFERROR(IF($B549&lt;&gt;"",VLOOKUP(CP$421,TabelleK46BI,8,FALSE),""),"")</f>
        <v/>
      </c>
      <c r="CQ549" s="4" t="str">
        <f ca="1">IFERROR(IF($B549&lt;&gt;"",VLOOKUP(CQ$421,TabelleK46BI,8,FALSE),""),"")</f>
        <v/>
      </c>
      <c r="CR549" s="4" t="str">
        <f ca="1">IFERROR(IF($B549&lt;&gt;"",VLOOKUP(CR$421,TabelleK46BI,8,FALSE),""),"")</f>
        <v/>
      </c>
      <c r="CS549" s="4" t="str">
        <f ca="1">IFERROR(IF($B549&lt;&gt;"",VLOOKUP(CS$421,TabelleK46BI,8,FALSE),""),"")</f>
        <v/>
      </c>
      <c r="CT549" s="4" t="str">
        <f ca="1">IFERROR(IF($B549&lt;&gt;"",VLOOKUP(CT$421,TabelleK46BI,8,FALSE),""),"")</f>
        <v/>
      </c>
      <c r="CU549" s="4" t="str">
        <f ca="1">IFERROR(IF($B549&lt;&gt;"",VLOOKUP(CU$421,TabelleK46BI,8,FALSE),""),"")</f>
        <v/>
      </c>
      <c r="CV549" s="4" t="str">
        <f ca="1">IFERROR(IF($B549&lt;&gt;"",VLOOKUP(CV$421,TabelleK46BI,8,FALSE),""),"")</f>
        <v/>
      </c>
      <c r="CW549" s="4" t="str">
        <f ca="1">IFERROR(IF($B549&lt;&gt;"",VLOOKUP(CW$421,TabelleK46BI,8,FALSE),""),"")</f>
        <v/>
      </c>
      <c r="CX549" s="4" t="str">
        <f ca="1">IFERROR(IF($B549&lt;&gt;"",VLOOKUP(CX$421,TabelleK46BI,8,FALSE),""),"")</f>
        <v/>
      </c>
      <c r="CY549" s="4" t="str">
        <f ca="1">IFERROR(IF($B549&lt;&gt;"",VLOOKUP(CY$421,TabelleK46BI,8,FALSE),""),"")</f>
        <v/>
      </c>
      <c r="CZ549" s="4" t="str">
        <f ca="1">IFERROR(IF($B549&lt;&gt;"",VLOOKUP(CZ$421,TabelleK46BI,8,FALSE),""),"")</f>
        <v/>
      </c>
      <c r="DA549" s="4" t="str">
        <f ca="1">IFERROR(IF($B549&lt;&gt;"",VLOOKUP(DA$421,TabelleK46BI,8,FALSE),""),"")</f>
        <v/>
      </c>
      <c r="DB549" s="4" t="str">
        <f ca="1">IFERROR(IF($B549&lt;&gt;"",VLOOKUP(DB$421,TabelleK46BI,8,FALSE),""),"")</f>
        <v/>
      </c>
      <c r="DC549" s="4" t="str">
        <f ca="1">IFERROR(IF($B549&lt;&gt;"",VLOOKUP(DC$421,TabelleK46BI,8,FALSE),""),"")</f>
        <v/>
      </c>
      <c r="DD549" s="4" t="str">
        <f ca="1">IFERROR(IF($B549&lt;&gt;"",VLOOKUP(DD$421,TabelleK46BI,8,FALSE),""),"")</f>
        <v/>
      </c>
      <c r="DE549" s="4" t="str">
        <f ca="1">IFERROR(IF($B549&lt;&gt;"",VLOOKUP(DE$421,TabelleK46BI,8,FALSE),""),"")</f>
        <v/>
      </c>
      <c r="DF549" s="4" t="str">
        <f ca="1">IFERROR(IF($B549&lt;&gt;"",VLOOKUP(DF$421,TabelleK46BI,8,FALSE),""),"")</f>
        <v/>
      </c>
      <c r="DG549" s="4" t="str">
        <f ca="1">IFERROR(IF($B549&lt;&gt;"",VLOOKUP(DG$421,TabelleK46BI,8,FALSE),""),"")</f>
        <v/>
      </c>
      <c r="DH549" s="4" t="str">
        <f ca="1">IFERROR(IF($B549&lt;&gt;"",VLOOKUP(DH$421,TabelleK46BI,8,FALSE),""),"")</f>
        <v/>
      </c>
      <c r="DI549" s="4" t="str">
        <f ca="1">IFERROR(IF($B549&lt;&gt;"",VLOOKUP(DI$421,TabelleK46BI,8,FALSE),""),"")</f>
        <v/>
      </c>
      <c r="DJ549" s="4" t="str">
        <f ca="1">IFERROR(IF($B549&lt;&gt;"",VLOOKUP(DJ$421,TabelleK46BI,8,FALSE),""),"")</f>
        <v/>
      </c>
      <c r="DK549" s="4" t="str">
        <f ca="1">IFERROR(IF($B549&lt;&gt;"",VLOOKUP(DK$421,TabelleK46BI,8,FALSE),""),"")</f>
        <v/>
      </c>
      <c r="DL549" s="4" t="str">
        <f ca="1">IFERROR(IF($B549&lt;&gt;"",VLOOKUP(DL$421,TabelleK46BI,8,FALSE),""),"")</f>
        <v/>
      </c>
      <c r="DM549" s="4" t="str">
        <f ca="1">IFERROR(IF($B549&lt;&gt;"",VLOOKUP(DM$421,TabelleK46BI,8,FALSE),""),"")</f>
        <v/>
      </c>
      <c r="DN549" s="4" t="str">
        <f ca="1">IFERROR(IF($B549&lt;&gt;"",VLOOKUP(DN$421,TabelleK46BI,8,FALSE),""),"")</f>
        <v/>
      </c>
      <c r="DO549" s="4" t="str">
        <f ca="1">IFERROR(IF($B549&lt;&gt;"",VLOOKUP(DO$421,TabelleK46BI,8,FALSE),""),"")</f>
        <v/>
      </c>
      <c r="DP549" s="4" t="str">
        <f ca="1">IFERROR(IF($B549&lt;&gt;"",VLOOKUP(DP$421,TabelleK46BI,8,FALSE),""),"")</f>
        <v/>
      </c>
      <c r="DQ549" s="4" t="str">
        <f ca="1">IFERROR(IF($B549&lt;&gt;"",VLOOKUP(DQ$421,TabelleK46BI,8,FALSE),""),"")</f>
        <v/>
      </c>
      <c r="DR549" s="4" t="str">
        <f ca="1">IFERROR(IF($B549&lt;&gt;"",VLOOKUP(DR$421,TabelleK46BI,8,FALSE),""),"")</f>
        <v/>
      </c>
      <c r="DS549" s="4" t="str">
        <f ca="1">IFERROR(IF($B549&lt;&gt;"",VLOOKUP(DS$421,TabelleK46BI,8,FALSE),""),"")</f>
        <v/>
      </c>
      <c r="DT549" s="4" t="str">
        <f ca="1">IFERROR(IF($B549&lt;&gt;"",VLOOKUP(DT$421,TabelleK46BI,8,FALSE),""),"")</f>
        <v/>
      </c>
      <c r="DU549" s="4" t="str">
        <f ca="1">IFERROR(IF($B549&lt;&gt;"",VLOOKUP(DU$421,TabelleK46BI,8,FALSE),""),"")</f>
        <v/>
      </c>
      <c r="DV549" s="4" t="str">
        <f ca="1">IFERROR(IF($B549&lt;&gt;"",VLOOKUP(DV$421,TabelleK46BI,8,FALSE),""),"")</f>
        <v/>
      </c>
      <c r="DW549" s="4" t="str">
        <f ca="1">IFERROR(IF($B549&lt;&gt;"",VLOOKUP(DW$421,TabelleK46BI,8,FALSE),""),"")</f>
        <v/>
      </c>
      <c r="DX549" s="4" t="str">
        <f ca="1">IFERROR(IF($B549&lt;&gt;"",VLOOKUP(DX$421,TabelleK46BI,8,FALSE),""),"")</f>
        <v/>
      </c>
      <c r="DY549" s="4" t="str">
        <f ca="1">IFERROR(IF($B549&lt;&gt;"",VLOOKUP(DY$421,TabelleK46BI,8,FALSE),""),"")</f>
        <v/>
      </c>
      <c r="DZ549" s="4" t="str">
        <f ca="1">IFERROR(IF($B549&lt;&gt;"",VLOOKUP(DZ$421,TabelleK46BI,8,FALSE),""),"")</f>
        <v/>
      </c>
      <c r="EA549" s="4" t="str">
        <f ca="1">IFERROR(IF($B549&lt;&gt;"",VLOOKUP(EA$421,TabelleK46BI,8,FALSE),""),"")</f>
        <v/>
      </c>
      <c r="EB549" s="4" t="str">
        <f ca="1">IFERROR(IF($B549&lt;&gt;"",VLOOKUP(EB$421,TabelleK46BI,8,FALSE),""),"")</f>
        <v/>
      </c>
      <c r="EC549" s="4" t="str">
        <f ca="1">IFERROR(IF($B549&lt;&gt;"",VLOOKUP(EC$421,TabelleK46BI,8,FALSE),""),"")</f>
        <v/>
      </c>
      <c r="ED549" s="4" t="str">
        <f ca="1">IFERROR(IF($B549&lt;&gt;"",VLOOKUP(ED$421,TabelleK46BI,8,FALSE),""),"")</f>
        <v/>
      </c>
      <c r="EE549" s="4" t="str">
        <f ca="1">IFERROR(IF($B549&lt;&gt;"",VLOOKUP(EE$421,TabelleK46BI,8,FALSE),""),"")</f>
        <v/>
      </c>
      <c r="EF549" s="4" t="str">
        <f ca="1">IFERROR(IF($B549&lt;&gt;"",VLOOKUP(EF$421,TabelleK46BI,8,FALSE),""),"")</f>
        <v/>
      </c>
      <c r="EG549" s="4" t="str">
        <f ca="1">IFERROR(IF($B549&lt;&gt;"",VLOOKUP(EG$421,TabelleK46BI,8,FALSE),""),"")</f>
        <v/>
      </c>
      <c r="EH549" s="4" t="str">
        <f ca="1">IFERROR(IF($B549&lt;&gt;"",VLOOKUP(EH$421,TabelleK46BI,8,FALSE),""),"")</f>
        <v/>
      </c>
      <c r="EI549" s="4" t="str">
        <f ca="1">IFERROR(IF($B549&lt;&gt;"",VLOOKUP(EI$421,TabelleK46BI,8,FALSE),""),"")</f>
        <v/>
      </c>
      <c r="EJ549" s="4" t="str">
        <f ca="1">IFERROR(IF($B549&lt;&gt;"",VLOOKUP(EJ$421,TabelleK46BI,8,FALSE),""),"")</f>
        <v/>
      </c>
      <c r="EK549" s="4" t="str">
        <f ca="1">IFERROR(IF($B549&lt;&gt;"",VLOOKUP(EK$421,TabelleK46BI,8,FALSE),""),"")</f>
        <v/>
      </c>
      <c r="EL549" s="4" t="str">
        <f ca="1">IFERROR(IF($B549&lt;&gt;"",VLOOKUP(EL$421,TabelleK46BI,8,FALSE),""),"")</f>
        <v/>
      </c>
      <c r="EM549" s="4" t="str">
        <f ca="1">IFERROR(IF($B549&lt;&gt;"",VLOOKUP(EM$421,TabelleK46BI,8,FALSE),""),"")</f>
        <v/>
      </c>
      <c r="EN549" s="4" t="str">
        <f ca="1">IFERROR(IF($B549&lt;&gt;"",VLOOKUP(EN$421,TabelleK46BI,8,FALSE),""),"")</f>
        <v/>
      </c>
      <c r="EO549" s="4" t="str">
        <f ca="1">IFERROR(IF($B549&lt;&gt;"",VLOOKUP(EO$421,TabelleK46BI,8,FALSE),""),"")</f>
        <v/>
      </c>
      <c r="EP549" s="4" t="str">
        <f ca="1">IFERROR(IF($B549&lt;&gt;"",VLOOKUP(EP$421,TabelleK46BI,8,FALSE),""),"")</f>
        <v/>
      </c>
      <c r="EQ549" s="4" t="str">
        <f ca="1">IFERROR(IF($B549&lt;&gt;"",VLOOKUP(EQ$421,TabelleK46BI,8,FALSE),""),"")</f>
        <v/>
      </c>
      <c r="ER549" s="4" t="str">
        <f ca="1">IFERROR(IF($B549&lt;&gt;"",VLOOKUP(ER$421,TabelleK46BI,8,FALSE),""),"")</f>
        <v/>
      </c>
      <c r="ES549" s="4" t="str">
        <f ca="1">IFERROR(IF($B549&lt;&gt;"",VLOOKUP(ES$421,TabelleK46BI,8,FALSE),""),"")</f>
        <v/>
      </c>
      <c r="ET549" s="4" t="str">
        <f ca="1">IFERROR(IF($B549&lt;&gt;"",VLOOKUP(ET$421,TabelleK46BI,8,FALSE),""),"")</f>
        <v/>
      </c>
      <c r="EU549" s="4" t="str">
        <f ca="1">IFERROR(IF($B549&lt;&gt;"",VLOOKUP(EU$421,TabelleK46BI,8,FALSE),""),"")</f>
        <v/>
      </c>
      <c r="EV549" s="4" t="str">
        <f ca="1">IFERROR(IF($B549&lt;&gt;"",VLOOKUP(EV$421,TabelleK46BI,8,FALSE),""),"")</f>
        <v/>
      </c>
      <c r="EW549" s="4" t="str">
        <f ca="1">IFERROR(IF($B549&lt;&gt;"",VLOOKUP(EW$421,TabelleK46BI,8,FALSE),""),"")</f>
        <v/>
      </c>
      <c r="EX549" s="4" t="str">
        <f ca="1">IFERROR(IF($B549&lt;&gt;"",VLOOKUP(EX$421,TabelleK46BI,8,FALSE),""),"")</f>
        <v/>
      </c>
      <c r="EY549" s="4" t="str">
        <f ca="1">IFERROR(IF($B549&lt;&gt;"",VLOOKUP(EY$421,TabelleK46BI,8,FALSE),""),"")</f>
        <v/>
      </c>
      <c r="EZ549" s="4" t="str">
        <f ca="1">IFERROR(IF($B549&lt;&gt;"",VLOOKUP(EZ$421,TabelleK46BI,8,FALSE),""),"")</f>
        <v/>
      </c>
      <c r="FA549" s="4" t="str">
        <f ca="1">IFERROR(IF($B549&lt;&gt;"",VLOOKUP(FA$421,TabelleK46BI,8,FALSE),""),"")</f>
        <v/>
      </c>
      <c r="FB549" s="4" t="str">
        <f ca="1">IFERROR(IF($B549&lt;&gt;"",VLOOKUP(FB$421,TabelleK46BI,8,FALSE),""),"")</f>
        <v/>
      </c>
      <c r="FC549" s="4" t="str">
        <f ca="1">IFERROR(IF($B549&lt;&gt;"",VLOOKUP(FC$421,TabelleK46BI,8,FALSE),""),"")</f>
        <v/>
      </c>
      <c r="FD549" s="4" t="str">
        <f ca="1">IFERROR(IF($B549&lt;&gt;"",VLOOKUP(FD$421,TabelleK46BI,8,FALSE),""),"")</f>
        <v/>
      </c>
      <c r="FE549" s="4" t="str">
        <f ca="1">IFERROR(IF($B549&lt;&gt;"",VLOOKUP(FE$421,TabelleK46BI,8,FALSE),""),"")</f>
        <v/>
      </c>
      <c r="FF549" s="4" t="str">
        <f ca="1">IFERROR(IF($B549&lt;&gt;"",VLOOKUP(FF$421,TabelleK46BI,8,FALSE),""),"")</f>
        <v/>
      </c>
      <c r="FG549" s="4" t="str">
        <f ca="1">IFERROR(IF($B549&lt;&gt;"",VLOOKUP(FG$421,TabelleK46BI,8,FALSE),""),"")</f>
        <v/>
      </c>
      <c r="FH549" s="4" t="str">
        <f ca="1">IFERROR(IF($B549&lt;&gt;"",VLOOKUP(FH$421,TabelleK46BI,8,FALSE),""),"")</f>
        <v/>
      </c>
      <c r="FI549" s="4" t="str">
        <f ca="1">IFERROR(IF($B549&lt;&gt;"",VLOOKUP(FI$421,TabelleK46BI,8,FALSE),""),"")</f>
        <v/>
      </c>
      <c r="FJ549" s="4" t="str">
        <f ca="1">IFERROR(IF($B549&lt;&gt;"",VLOOKUP(FJ$421,TabelleK46BI,8,FALSE),""),"")</f>
        <v/>
      </c>
      <c r="FK549" s="4" t="str">
        <f ca="1">IFERROR(IF($B549&lt;&gt;"",VLOOKUP(FK$421,TabelleK46BI,8,FALSE),""),"")</f>
        <v/>
      </c>
      <c r="FL549" s="4" t="str">
        <f ca="1">IFERROR(IF($B549&lt;&gt;"",VLOOKUP(FL$421,TabelleK46BI,8,FALSE),""),"")</f>
        <v/>
      </c>
      <c r="FM549" s="4" t="str">
        <f ca="1">IFERROR(IF($B549&lt;&gt;"",VLOOKUP(FM$421,TabelleK46BI,8,FALSE),""),"")</f>
        <v/>
      </c>
      <c r="FN549" s="4" t="str">
        <f ca="1">IFERROR(IF($B549&lt;&gt;"",VLOOKUP(FN$421,TabelleK46BI,8,FALSE),""),"")</f>
        <v/>
      </c>
      <c r="FO549" s="4" t="str">
        <f ca="1">IFERROR(IF($B549&lt;&gt;"",VLOOKUP(FO$421,TabelleK46BI,8,FALSE),""),"")</f>
        <v/>
      </c>
      <c r="FP549" s="4" t="str">
        <f ca="1">IFERROR(IF($B549&lt;&gt;"",VLOOKUP(FP$421,TabelleK46BI,8,FALSE),""),"")</f>
        <v/>
      </c>
      <c r="FQ549" s="4" t="str">
        <f ca="1">IFERROR(IF($B549&lt;&gt;"",VLOOKUP(FQ$421,TabelleK46BI,8,FALSE),""),"")</f>
        <v/>
      </c>
      <c r="FR549" s="4" t="str">
        <f ca="1">IFERROR(IF($B549&lt;&gt;"",VLOOKUP(FR$421,TabelleK46BI,8,FALSE),""),"")</f>
        <v/>
      </c>
      <c r="FS549" s="4" t="str">
        <f ca="1">IFERROR(IF($B549&lt;&gt;"",VLOOKUP(FS$421,TabelleK46BI,8,FALSE),""),"")</f>
        <v/>
      </c>
      <c r="FT549" s="4" t="str">
        <f ca="1">IFERROR(IF($B549&lt;&gt;"",VLOOKUP(FT$421,TabelleK46BI,8,FALSE),""),"")</f>
        <v/>
      </c>
      <c r="FU549" s="4" t="str">
        <f ca="1">IFERROR(IF($B549&lt;&gt;"",VLOOKUP(FU$421,TabelleK46BI,8,FALSE),""),"")</f>
        <v/>
      </c>
      <c r="FV549" s="4" t="str">
        <f ca="1">IFERROR(IF($B549&lt;&gt;"",VLOOKUP(FV$421,TabelleK46BI,8,FALSE),""),"")</f>
        <v/>
      </c>
      <c r="FW549" s="4" t="str">
        <f ca="1">IFERROR(IF($B549&lt;&gt;"",VLOOKUP(FW$421,TabelleK46BI,8,FALSE),""),"")</f>
        <v/>
      </c>
      <c r="FX549" s="4" t="str">
        <f ca="1">IFERROR(IF($B549&lt;&gt;"",VLOOKUP(FX$421,TabelleK46BI,8,FALSE),""),"")</f>
        <v/>
      </c>
      <c r="FY549" s="4" t="str">
        <f ca="1">IFERROR(IF($B549&lt;&gt;"",VLOOKUP(FY$421,TabelleK46BI,8,FALSE),""),"")</f>
        <v/>
      </c>
      <c r="FZ549" s="4" t="str">
        <f ca="1">IFERROR(IF($B549&lt;&gt;"",VLOOKUP(FZ$421,TabelleK46BI,8,FALSE),""),"")</f>
        <v/>
      </c>
      <c r="GA549" s="4" t="str">
        <f ca="1">IFERROR(IF($B549&lt;&gt;"",VLOOKUP(GA$421,TabelleK46BI,8,FALSE),""),"")</f>
        <v/>
      </c>
      <c r="GB549" s="4" t="str">
        <f ca="1">IFERROR(IF($B549&lt;&gt;"",VLOOKUP(GB$421,TabelleK46BI,8,FALSE),""),"")</f>
        <v/>
      </c>
      <c r="GC549" s="4" t="str">
        <f ca="1">IFERROR(IF($B549&lt;&gt;"",VLOOKUP(GC$421,TabelleK46BI,8,FALSE),""),"")</f>
        <v/>
      </c>
      <c r="GD549" s="4" t="str">
        <f ca="1">IFERROR(IF($B549&lt;&gt;"",VLOOKUP(GD$421,TabelleK46BI,8,FALSE),""),"")</f>
        <v/>
      </c>
      <c r="GE549" s="4" t="str">
        <f ca="1">IFERROR(IF($B549&lt;&gt;"",VLOOKUP(GE$421,TabelleK46BI,8,FALSE),""),"")</f>
        <v/>
      </c>
      <c r="GF549" s="4" t="str">
        <f ca="1">IFERROR(IF($B549&lt;&gt;"",VLOOKUP(GF$421,TabelleK46BI,8,FALSE),""),"")</f>
        <v/>
      </c>
      <c r="GG549" s="4" t="str">
        <f ca="1">IFERROR(IF($B549&lt;&gt;"",VLOOKUP(GG$421,TabelleK46BI,8,FALSE),""),"")</f>
        <v/>
      </c>
      <c r="GH549" s="4" t="str">
        <f ca="1">IFERROR(IF($B549&lt;&gt;"",VLOOKUP(GH$421,TabelleK46BI,8,FALSE),""),"")</f>
        <v/>
      </c>
      <c r="GI549" s="4" t="str">
        <f ca="1">IFERROR(IF($B549&lt;&gt;"",VLOOKUP(GI$421,TabelleK46BI,8,FALSE),""),"")</f>
        <v/>
      </c>
      <c r="GJ549" s="4" t="str">
        <f ca="1">IFERROR(IF($B549&lt;&gt;"",VLOOKUP(GJ$421,TabelleK46BI,8,FALSE),""),"")</f>
        <v/>
      </c>
      <c r="GK549" s="4" t="str">
        <f ca="1">IFERROR(IF($B549&lt;&gt;"",VLOOKUP(GK$421,TabelleK46BI,8,FALSE),""),"")</f>
        <v/>
      </c>
      <c r="GL549" s="4" t="str">
        <f ca="1">IFERROR(IF($B549&lt;&gt;"",VLOOKUP(GL$421,TabelleK46BI,8,FALSE),""),"")</f>
        <v/>
      </c>
      <c r="GM549" s="4" t="str">
        <f ca="1">IFERROR(IF($B549&lt;&gt;"",VLOOKUP(GM$421,TabelleK46BI,8,FALSE),""),"")</f>
        <v/>
      </c>
      <c r="GN549" s="4" t="str">
        <f ca="1">IFERROR(IF($B549&lt;&gt;"",VLOOKUP(GN$421,TabelleK46BI,8,FALSE),""),"")</f>
        <v/>
      </c>
      <c r="GO549" s="4" t="str">
        <f ca="1">IFERROR(IF($B549&lt;&gt;"",VLOOKUP(GO$421,TabelleK46BI,8,FALSE),""),"")</f>
        <v/>
      </c>
      <c r="GP549" s="4" t="str">
        <f ca="1">IFERROR(IF($B549&lt;&gt;"",VLOOKUP(GP$421,TabelleK46BI,8,FALSE),""),"")</f>
        <v/>
      </c>
      <c r="GQ549" s="4" t="str">
        <f ca="1">IFERROR(IF($B549&lt;&gt;"",VLOOKUP(GQ$421,TabelleK46BI,8,FALSE),""),"")</f>
        <v/>
      </c>
      <c r="GR549" s="4" t="str">
        <f ca="1">IFERROR(IF($B549&lt;&gt;"",VLOOKUP(GR$421,TabelleK46BI,8,FALSE),""),"")</f>
        <v/>
      </c>
      <c r="GS549" s="4" t="str">
        <f ca="1">IFERROR(IF($B549&lt;&gt;"",VLOOKUP(GS$421,TabelleK46BI,8,FALSE),""),"")</f>
        <v/>
      </c>
      <c r="GT549" s="4" t="str">
        <f ca="1">IFERROR(IF($B549&lt;&gt;"",VLOOKUP(GT$421,TabelleK46BI,8,FALSE),""),"")</f>
        <v/>
      </c>
      <c r="GU549" s="4" t="str">
        <f ca="1">IFERROR(IF($B549&lt;&gt;"",VLOOKUP(GU$421,TabelleK46BI,8,FALSE),""),"")</f>
        <v/>
      </c>
      <c r="GV549" s="4" t="str">
        <f ca="1">IFERROR(IF($B549&lt;&gt;"",VLOOKUP(GV$421,TabelleK46BI,8,FALSE),""),"")</f>
        <v/>
      </c>
      <c r="GW549" s="4" t="str">
        <f ca="1">IFERROR(IF($B549&lt;&gt;"",VLOOKUP(GW$421,TabelleK46BI,8,FALSE),""),"")</f>
        <v/>
      </c>
      <c r="GX549" s="4" t="str">
        <f ca="1">IFERROR(IF($B549&lt;&gt;"",VLOOKUP(GX$421,TabelleK46BI,8,FALSE),""),"")</f>
        <v/>
      </c>
      <c r="GY549" s="4" t="str">
        <f ca="1">IFERROR(IF($B549&lt;&gt;"",VLOOKUP(GY$421,TabelleK46BI,8,FALSE),""),"")</f>
        <v/>
      </c>
      <c r="GZ549" s="4" t="str">
        <f ca="1">IFERROR(IF($B549&lt;&gt;"",VLOOKUP(GZ$421,TabelleK46BI,8,FALSE),""),"")</f>
        <v/>
      </c>
      <c r="HA549" s="4" t="str">
        <f ca="1">IFERROR(IF($B549&lt;&gt;"",VLOOKUP(HA$421,TabelleK46BI,8,FALSE),""),"")</f>
        <v/>
      </c>
      <c r="HB549" s="4" t="str">
        <f ca="1">IFERROR(IF($B549&lt;&gt;"",VLOOKUP(HB$421,TabelleK46BI,8,FALSE),""),"")</f>
        <v/>
      </c>
      <c r="HC549" s="4" t="str">
        <f ca="1">IFERROR(IF($B549&lt;&gt;"",VLOOKUP(HC$421,TabelleK46BI,8,FALSE),""),"")</f>
        <v/>
      </c>
      <c r="HD549" s="4" t="str">
        <f ca="1">IFERROR(IF($B549&lt;&gt;"",VLOOKUP(HD$421,TabelleK46BI,8,FALSE),""),"")</f>
        <v/>
      </c>
      <c r="HE549" s="4" t="str">
        <f ca="1">IFERROR(IF($B549&lt;&gt;"",VLOOKUP(HE$421,TabelleK46BI,8,FALSE),""),"")</f>
        <v/>
      </c>
      <c r="HF549" s="4" t="str">
        <f ca="1">IFERROR(IF($B549&lt;&gt;"",VLOOKUP(HF$421,TabelleK46BI,8,FALSE),""),"")</f>
        <v/>
      </c>
      <c r="HG549" s="4" t="str">
        <f ca="1">IFERROR(IF($B549&lt;&gt;"",VLOOKUP(HG$421,TabelleK46BI,8,FALSE),""),"")</f>
        <v/>
      </c>
      <c r="HH549" s="4" t="str">
        <f ca="1">IFERROR(IF($B549&lt;&gt;"",VLOOKUP(HH$421,TabelleK46BI,8,FALSE),""),"")</f>
        <v/>
      </c>
      <c r="HI549" s="4" t="str">
        <f ca="1">IFERROR(IF($B549&lt;&gt;"",VLOOKUP(HI$421,TabelleK46BI,8,FALSE),""),"")</f>
        <v/>
      </c>
      <c r="HJ549" s="4" t="str">
        <f ca="1">IFERROR(IF($B549&lt;&gt;"",VLOOKUP(HJ$421,TabelleK46BI,8,FALSE),""),"")</f>
        <v/>
      </c>
      <c r="HK549" s="4" t="str">
        <f ca="1">IFERROR(IF($B549&lt;&gt;"",VLOOKUP(HK$421,TabelleK46BI,8,FALSE),""),"")</f>
        <v/>
      </c>
      <c r="HL549" s="4" t="str">
        <f ca="1">IFERROR(IF($B549&lt;&gt;"",VLOOKUP(HL$421,TabelleK46BI,8,FALSE),""),"")</f>
        <v/>
      </c>
      <c r="HM549" s="4" t="str">
        <f ca="1">IFERROR(IF($B549&lt;&gt;"",VLOOKUP(HM$421,TabelleK46BI,8,FALSE),""),"")</f>
        <v/>
      </c>
      <c r="HN549" s="4" t="str">
        <f ca="1">IFERROR(IF($B549&lt;&gt;"",VLOOKUP(HN$421,TabelleK46BI,8,FALSE),""),"")</f>
        <v/>
      </c>
      <c r="HO549" s="4" t="str">
        <f ca="1">IFERROR(IF($B549&lt;&gt;"",VLOOKUP(HO$421,TabelleK46BI,8,FALSE),""),"")</f>
        <v/>
      </c>
      <c r="HP549" s="4" t="str">
        <f ca="1">IFERROR(IF($B549&lt;&gt;"",VLOOKUP(HP$421,TabelleK46BI,8,FALSE),""),"")</f>
        <v/>
      </c>
      <c r="HQ549" s="4" t="str">
        <f ca="1">IFERROR(IF($B549&lt;&gt;"",VLOOKUP(HQ$421,TabelleK46BI,8,FALSE),""),"")</f>
        <v/>
      </c>
      <c r="HR549" s="4" t="str">
        <f ca="1">IFERROR(IF($B549&lt;&gt;"",VLOOKUP(HR$421,TabelleK46BI,8,FALSE),""),"")</f>
        <v/>
      </c>
      <c r="HS549" s="4" t="str">
        <f ca="1">IFERROR(IF($B549&lt;&gt;"",VLOOKUP(HS$421,TabelleK46BI,8,FALSE),""),"")</f>
        <v/>
      </c>
      <c r="HT549" s="4" t="str">
        <f ca="1">IFERROR(IF($B549&lt;&gt;"",VLOOKUP(HT$421,TabelleK46BI,8,FALSE),""),"")</f>
        <v/>
      </c>
      <c r="HU549" s="4" t="str">
        <f ca="1">IFERROR(IF($B549&lt;&gt;"",VLOOKUP(HU$421,TabelleK46BI,8,FALSE),""),"")</f>
        <v/>
      </c>
      <c r="HV549" s="4" t="str">
        <f ca="1">IFERROR(IF($B549&lt;&gt;"",VLOOKUP(HV$421,TabelleK46BI,8,FALSE),""),"")</f>
        <v/>
      </c>
      <c r="HW549" s="4" t="str">
        <f ca="1">IFERROR(IF($B549&lt;&gt;"",VLOOKUP(HW$421,TabelleK46BI,8,FALSE),""),"")</f>
        <v/>
      </c>
      <c r="HX549" s="4" t="str">
        <f ca="1">IFERROR(IF($B549&lt;&gt;"",VLOOKUP(HX$421,TabelleK46BI,8,FALSE),""),"")</f>
        <v/>
      </c>
      <c r="HY549" s="4" t="str">
        <f ca="1">IFERROR(IF($B549&lt;&gt;"",VLOOKUP(HY$421,TabelleK46BI,8,FALSE),""),"")</f>
        <v/>
      </c>
      <c r="HZ549" s="4" t="str">
        <f ca="1">IFERROR(IF($B549&lt;&gt;"",VLOOKUP(HZ$421,TabelleK46BI,8,FALSE),""),"")</f>
        <v/>
      </c>
      <c r="IA549" s="4" t="str">
        <f ca="1">IFERROR(IF($B549&lt;&gt;"",VLOOKUP(IA$421,TabelleK46BI,8,FALSE),""),"")</f>
        <v/>
      </c>
      <c r="IB549" s="4" t="str">
        <f ca="1">IFERROR(IF($B549&lt;&gt;"",VLOOKUP(IB$421,TabelleK46BI,8,FALSE),""),"")</f>
        <v/>
      </c>
      <c r="IC549" s="4" t="str">
        <f ca="1">IFERROR(IF($B549&lt;&gt;"",VLOOKUP(IC$421,TabelleK46BI,8,FALSE),""),"")</f>
        <v/>
      </c>
      <c r="ID549" s="4" t="str">
        <f ca="1">IFERROR(IF($B549&lt;&gt;"",VLOOKUP(ID$421,TabelleK46BI,8,FALSE),""),"")</f>
        <v/>
      </c>
      <c r="IE549" s="4" t="str">
        <f ca="1">IFERROR(IF($B549&lt;&gt;"",VLOOKUP(IE$421,TabelleK46BI,8,FALSE),""),"")</f>
        <v/>
      </c>
      <c r="IF549" s="4" t="str">
        <f ca="1">IFERROR(IF($B549&lt;&gt;"",VLOOKUP(IF$421,TabelleK46BI,8,FALSE),""),"")</f>
        <v/>
      </c>
      <c r="IG549" s="4" t="str">
        <f ca="1">IFERROR(IF($B549&lt;&gt;"",VLOOKUP(IG$421,TabelleK46BI,8,FALSE),""),"")</f>
        <v/>
      </c>
      <c r="IH549" s="4" t="str">
        <f ca="1">IFERROR(IF($B549&lt;&gt;"",VLOOKUP(IH$421,TabelleK46BI,8,FALSE),""),"")</f>
        <v/>
      </c>
      <c r="II549" s="4" t="str">
        <f ca="1">IFERROR(IF($B549&lt;&gt;"",VLOOKUP(II$421,TabelleK46BI,8,FALSE),""),"")</f>
        <v/>
      </c>
      <c r="IJ549" s="4" t="str">
        <f ca="1">IFERROR(IF($B549&lt;&gt;"",VLOOKUP(IJ$421,TabelleK46BI,8,FALSE),""),"")</f>
        <v/>
      </c>
      <c r="IK549" s="4" t="str">
        <f ca="1">IFERROR(IF($B549&lt;&gt;"",VLOOKUP(IK$421,TabelleK46BI,8,FALSE),""),"")</f>
        <v/>
      </c>
      <c r="IL549" s="4" t="str">
        <f ca="1">IFERROR(IF($B549&lt;&gt;"",VLOOKUP(IL$421,TabelleK46BI,8,FALSE),""),"")</f>
        <v/>
      </c>
      <c r="IM549" s="4" t="str">
        <f ca="1">IFERROR(IF($B549&lt;&gt;"",VLOOKUP(IM$421,TabelleK46BI,8,FALSE),""),"")</f>
        <v/>
      </c>
      <c r="IN549" s="4" t="str">
        <f ca="1">IFERROR(IF($B549&lt;&gt;"",VLOOKUP(IN$421,TabelleK46BI,8,FALSE),""),"")</f>
        <v/>
      </c>
      <c r="IO549" s="4" t="str">
        <f ca="1">IFERROR(IF($B549&lt;&gt;"",VLOOKUP(IO$421,TabelleK46BI,8,FALSE),""),"")</f>
        <v/>
      </c>
      <c r="IP549" s="4" t="str">
        <f ca="1">IFERROR(IF($B549&lt;&gt;"",VLOOKUP(IP$421,TabelleK46BI,8,FALSE),""),"")</f>
        <v/>
      </c>
      <c r="IQ549" s="4" t="str">
        <f ca="1">IFERROR(IF($B549&lt;&gt;"",VLOOKUP(IQ$421,TabelleK46BI,8,FALSE),""),"")</f>
        <v/>
      </c>
      <c r="IR549" s="4" t="str">
        <f ca="1">IFERROR(IF($B549&lt;&gt;"",VLOOKUP(IR$421,TabelleK46BI,8,FALSE),""),"")</f>
        <v/>
      </c>
      <c r="IS549" s="4" t="str">
        <f ca="1">IFERROR(IF($B549&lt;&gt;"",VLOOKUP(IS$421,TabelleK46BI,8,FALSE),""),"")</f>
        <v/>
      </c>
      <c r="IT549" s="4" t="str">
        <f ca="1">IFERROR(IF($B549&lt;&gt;"",VLOOKUP(IT$421,TabelleK46BI,8,FALSE),""),"")</f>
        <v/>
      </c>
      <c r="IU549" s="4" t="str">
        <f ca="1">IFERROR(IF($B549&lt;&gt;"",VLOOKUP(IU$421,TabelleK46BI,8,FALSE),""),"")</f>
        <v/>
      </c>
      <c r="IV549" s="4" t="str">
        <f ca="1">IFERROR(IF($B549&lt;&gt;"",VLOOKUP(IV$421,TabelleK46BI,8,FALSE),""),"")</f>
        <v/>
      </c>
      <c r="IW549" s="4" t="str">
        <f ca="1">IFERROR(IF($B549&lt;&gt;"",VLOOKUP(IW$421,TabelleK46BI,8,FALSE),""),"")</f>
        <v/>
      </c>
      <c r="IX549" s="4" t="str">
        <f ca="1">IFERROR(IF($B549&lt;&gt;"",VLOOKUP(IX$421,TabelleK46BI,8,FALSE),""),"")</f>
        <v/>
      </c>
      <c r="IY549" s="4" t="str">
        <f ca="1">IFERROR(IF($B549&lt;&gt;"",VLOOKUP(IY$421,TabelleK46BI,8,FALSE),""),"")</f>
        <v/>
      </c>
      <c r="IZ549" s="4" t="str">
        <f ca="1">IFERROR(IF($B549&lt;&gt;"",VLOOKUP(IZ$421,TabelleK46BI,8,FALSE),""),"")</f>
        <v/>
      </c>
      <c r="JA549" s="4" t="str">
        <f ca="1">IFERROR(IF($B549&lt;&gt;"",VLOOKUP(JA$421,TabelleK46BI,8,FALSE),""),"")</f>
        <v/>
      </c>
      <c r="JB549" s="4" t="str">
        <f ca="1">IFERROR(IF($B549&lt;&gt;"",VLOOKUP(JB$421,TabelleK46BI,8,FALSE),""),"")</f>
        <v/>
      </c>
      <c r="JC549" s="4" t="str">
        <f ca="1">IFERROR(IF($B549&lt;&gt;"",VLOOKUP(JC$421,TabelleK46BI,8,FALSE),""),"")</f>
        <v/>
      </c>
      <c r="JD549" s="4" t="str">
        <f ca="1">IFERROR(IF($B549&lt;&gt;"",VLOOKUP(JD$421,TabelleK46BI,8,FALSE),""),"")</f>
        <v/>
      </c>
      <c r="JE549" s="4" t="str">
        <f ca="1">IFERROR(IF($B549&lt;&gt;"",VLOOKUP(JE$421,TabelleK46BI,8,FALSE),""),"")</f>
        <v/>
      </c>
      <c r="JF549" s="4" t="str">
        <f ca="1">IFERROR(IF($B549&lt;&gt;"",VLOOKUP(JF$421,TabelleK46BI,8,FALSE),""),"")</f>
        <v/>
      </c>
      <c r="JG549" s="4" t="str">
        <f ca="1">IFERROR(IF($B549&lt;&gt;"",VLOOKUP(JG$421,TabelleK46BI,8,FALSE),""),"")</f>
        <v/>
      </c>
      <c r="JH549" s="4" t="str">
        <f ca="1">IFERROR(IF($B549&lt;&gt;"",VLOOKUP(JH$421,TabelleK46BI,8,FALSE),""),"")</f>
        <v/>
      </c>
      <c r="JI549" s="4" t="str">
        <f ca="1">IFERROR(IF($B549&lt;&gt;"",VLOOKUP(JI$421,TabelleK46BI,8,FALSE),""),"")</f>
        <v/>
      </c>
      <c r="JJ549" s="4" t="str">
        <f ca="1">IFERROR(IF($B549&lt;&gt;"",VLOOKUP(JJ$421,TabelleK46BI,8,FALSE),""),"")</f>
        <v/>
      </c>
      <c r="JK549" s="4" t="str">
        <f ca="1">IFERROR(IF($B549&lt;&gt;"",VLOOKUP(JK$421,TabelleK46BI,8,FALSE),""),"")</f>
        <v/>
      </c>
      <c r="JL549" s="4" t="str">
        <f ca="1">IFERROR(IF($B549&lt;&gt;"",VLOOKUP(JL$421,TabelleK46BI,8,FALSE),""),"")</f>
        <v/>
      </c>
      <c r="JM549" s="4" t="str">
        <f ca="1">IFERROR(IF($B549&lt;&gt;"",VLOOKUP(JM$421,TabelleK46BI,8,FALSE),""),"")</f>
        <v/>
      </c>
      <c r="JN549" s="4" t="str">
        <f ca="1">IFERROR(IF($B549&lt;&gt;"",VLOOKUP(JN$421,TabelleK46BI,8,FALSE),""),"")</f>
        <v/>
      </c>
      <c r="JO549" s="4" t="str">
        <f ca="1">IFERROR(IF($B549&lt;&gt;"",VLOOKUP(JO$421,TabelleK46BI,8,FALSE),""),"")</f>
        <v/>
      </c>
      <c r="JP549" s="4" t="str">
        <f ca="1">IFERROR(IF($B549&lt;&gt;"",VLOOKUP(JP$421,TabelleK46BI,8,FALSE),""),"")</f>
        <v/>
      </c>
      <c r="JQ549" s="4" t="str">
        <f ca="1">IFERROR(IF($B549&lt;&gt;"",VLOOKUP(JQ$421,TabelleK46BI,8,FALSE),""),"")</f>
        <v/>
      </c>
      <c r="JR549" s="4" t="str">
        <f ca="1">IFERROR(IF($B549&lt;&gt;"",VLOOKUP(JR$421,TabelleK46BI,8,FALSE),""),"")</f>
        <v/>
      </c>
      <c r="JS549" s="4" t="str">
        <f ca="1">IFERROR(IF($B549&lt;&gt;"",VLOOKUP(JS$421,TabelleK46BI,8,FALSE),""),"")</f>
        <v/>
      </c>
      <c r="JT549" s="4" t="str">
        <f ca="1">IFERROR(IF($B549&lt;&gt;"",VLOOKUP(JT$421,TabelleK46BI,8,FALSE),""),"")</f>
        <v/>
      </c>
      <c r="JU549" s="4" t="str">
        <f ca="1">IFERROR(IF($B549&lt;&gt;"",VLOOKUP(JU$421,TabelleK46BI,8,FALSE),""),"")</f>
        <v/>
      </c>
      <c r="JV549" s="4" t="str">
        <f ca="1">IFERROR(IF($B549&lt;&gt;"",VLOOKUP(JV$421,TabelleK46BI,8,FALSE),""),"")</f>
        <v/>
      </c>
      <c r="JW549" s="4" t="str">
        <f ca="1">IFERROR(IF($B549&lt;&gt;"",VLOOKUP(JW$421,TabelleK46BI,8,FALSE),""),"")</f>
        <v/>
      </c>
      <c r="JX549" s="4" t="str">
        <f ca="1">IFERROR(IF($B549&lt;&gt;"",VLOOKUP(JX$421,TabelleK46BI,8,FALSE),""),"")</f>
        <v/>
      </c>
      <c r="JY549" s="4" t="str">
        <f ca="1">IFERROR(IF($B549&lt;&gt;"",VLOOKUP(JY$421,TabelleK46BI,8,FALSE),""),"")</f>
        <v/>
      </c>
      <c r="JZ549" s="4" t="str">
        <f ca="1">IFERROR(IF($B549&lt;&gt;"",VLOOKUP(JZ$421,TabelleK46BI,8,FALSE),""),"")</f>
        <v/>
      </c>
      <c r="KA549" s="4" t="str">
        <f ca="1">IFERROR(IF($B549&lt;&gt;"",VLOOKUP(KA$421,TabelleK46BI,8,FALSE),""),"")</f>
        <v/>
      </c>
      <c r="KB549" s="4" t="str">
        <f ca="1">IFERROR(IF($B549&lt;&gt;"",VLOOKUP(KB$421,TabelleK46BI,8,FALSE),""),"")</f>
        <v/>
      </c>
      <c r="KC549" s="4" t="str">
        <f ca="1">IFERROR(IF($B549&lt;&gt;"",VLOOKUP(KC$421,TabelleK46BI,8,FALSE),""),"")</f>
        <v/>
      </c>
      <c r="KD549" s="4" t="str">
        <f ca="1">IFERROR(IF($B549&lt;&gt;"",VLOOKUP(KD$421,TabelleK46BI,8,FALSE),""),"")</f>
        <v/>
      </c>
      <c r="KE549" s="4" t="str">
        <f ca="1">IFERROR(IF($B549&lt;&gt;"",VLOOKUP(KE$421,TabelleK46BI,8,FALSE),""),"")</f>
        <v/>
      </c>
      <c r="KF549" s="4" t="str">
        <f ca="1">IFERROR(IF($B549&lt;&gt;"",VLOOKUP(KF$421,TabelleK46BI,8,FALSE),""),"")</f>
        <v/>
      </c>
      <c r="KG549" s="4" t="str">
        <f ca="1">IFERROR(IF($B549&lt;&gt;"",VLOOKUP(KG$421,TabelleK46BI,8,FALSE),""),"")</f>
        <v/>
      </c>
      <c r="KH549" s="4" t="str">
        <f ca="1">IFERROR(IF($B549&lt;&gt;"",VLOOKUP(KH$421,TabelleK46BI,8,FALSE),""),"")</f>
        <v/>
      </c>
      <c r="KI549" s="4" t="str">
        <f ca="1">IFERROR(IF($B549&lt;&gt;"",VLOOKUP(KI$421,TabelleK46BI,8,FALSE),""),"")</f>
        <v/>
      </c>
      <c r="KJ549" s="4" t="str">
        <f ca="1">IFERROR(IF($B549&lt;&gt;"",VLOOKUP(KJ$421,TabelleK46BI,8,FALSE),""),"")</f>
        <v/>
      </c>
      <c r="KK549" s="4" t="str">
        <f ca="1">IFERROR(IF($B549&lt;&gt;"",VLOOKUP(KK$421,TabelleK46BI,8,FALSE),""),"")</f>
        <v/>
      </c>
      <c r="KL549" s="4" t="str">
        <f ca="1">IFERROR(IF($B549&lt;&gt;"",VLOOKUP(KL$421,TabelleK46BI,8,FALSE),""),"")</f>
        <v/>
      </c>
      <c r="KM549" s="4" t="str">
        <f ca="1">IFERROR(IF($B549&lt;&gt;"",VLOOKUP(KM$421,TabelleK46BI,8,FALSE),""),"")</f>
        <v/>
      </c>
      <c r="KN549" s="4" t="str">
        <f ca="1">IFERROR(IF($B549&lt;&gt;"",VLOOKUP(KN$421,TabelleK46BI,8,FALSE),""),"")</f>
        <v/>
      </c>
      <c r="KO549" s="4" t="str">
        <f ca="1">IFERROR(IF($B549&lt;&gt;"",VLOOKUP(KO$421,TabelleK46BI,8,FALSE),""),"")</f>
        <v/>
      </c>
      <c r="KP549" s="4" t="str">
        <f ca="1">IFERROR(IF($B549&lt;&gt;"",VLOOKUP(KP$421,TabelleK46BI,8,FALSE),""),"")</f>
        <v/>
      </c>
      <c r="KQ549" s="4" t="str">
        <f ca="1">IFERROR(IF($B549&lt;&gt;"",VLOOKUP(KQ$421,TabelleK46BI,8,FALSE),""),"")</f>
        <v/>
      </c>
      <c r="KR549" s="4" t="str">
        <f>IFERROR(VLOOKUP($KR$421,TabelleK46BI,8,FALSE),"")</f>
        <v/>
      </c>
      <c r="KS549" s="4" t="str">
        <f>IFERROR(VLOOKUP($KS$421,TabelleK46BI,8,FALSE),"")</f>
        <v/>
      </c>
    </row>
    <row r="550" spans="2:305" ht="12.75" hidden="1" customHeight="1" x14ac:dyDescent="0.2">
      <c r="B550" s="138" t="str">
        <f t="shared" ca="1" si="215"/>
        <v/>
      </c>
      <c r="C550" s="4" t="str">
        <f ca="1">IFERROR(IF($B550&lt;&gt;"",VLOOKUP(C$421,TabelleK47BI,8,FALSE),""),"")</f>
        <v/>
      </c>
      <c r="D550" s="4" t="str">
        <f ca="1">IFERROR(IF($B550&lt;&gt;"",VLOOKUP(D$421,TabelleK47BI,8,FALSE),""),"")</f>
        <v/>
      </c>
      <c r="E550" s="4" t="str">
        <f ca="1">IFERROR(IF($B550&lt;&gt;"",VLOOKUP(E$421,TabelleK47BI,8,FALSE),""),"")</f>
        <v/>
      </c>
      <c r="F550" s="4" t="str">
        <f ca="1">IFERROR(IF($B550&lt;&gt;"",VLOOKUP(F$421,TabelleK47BI,8,FALSE),""),"")</f>
        <v/>
      </c>
      <c r="G550" s="4" t="str">
        <f ca="1">IFERROR(IF($B550&lt;&gt;"",VLOOKUP(G$421,TabelleK47BI,8,FALSE),""),"")</f>
        <v/>
      </c>
      <c r="H550" s="4" t="str">
        <f ca="1">IFERROR(IF($B550&lt;&gt;"",VLOOKUP(H$421,TabelleK47BI,8,FALSE),""),"")</f>
        <v/>
      </c>
      <c r="I550" s="4" t="str">
        <f ca="1">IFERROR(IF($B550&lt;&gt;"",VLOOKUP(I$421,TabelleK47BI,8,FALSE),""),"")</f>
        <v/>
      </c>
      <c r="J550" s="4" t="str">
        <f ca="1">IFERROR(IF($B550&lt;&gt;"",VLOOKUP(J$421,TabelleK47BI,8,FALSE),""),"")</f>
        <v/>
      </c>
      <c r="K550" s="4" t="str">
        <f ca="1">IFERROR(IF($B550&lt;&gt;"",VLOOKUP(K$421,TabelleK47BI,8,FALSE),""),"")</f>
        <v/>
      </c>
      <c r="L550" s="4" t="str">
        <f ca="1">IFERROR(IF($B550&lt;&gt;"",VLOOKUP(L$421,TabelleK47BI,8,FALSE),""),"")</f>
        <v/>
      </c>
      <c r="M550" s="4" t="str">
        <f ca="1">IFERROR(IF($B550&lt;&gt;"",VLOOKUP(M$421,TabelleK47BI,8,FALSE),""),"")</f>
        <v/>
      </c>
      <c r="N550" s="4" t="str">
        <f ca="1">IFERROR(IF($B550&lt;&gt;"",VLOOKUP(N$421,TabelleK47BI,8,FALSE),""),"")</f>
        <v/>
      </c>
      <c r="O550" s="4" t="str">
        <f ca="1">IFERROR(IF($B550&lt;&gt;"",VLOOKUP(O$421,TabelleK47BI,8,FALSE),""),"")</f>
        <v/>
      </c>
      <c r="P550" s="4" t="str">
        <f ca="1">IFERROR(IF($B550&lt;&gt;"",VLOOKUP(P$421,TabelleK47BI,8,FALSE),""),"")</f>
        <v/>
      </c>
      <c r="Q550" s="4" t="str">
        <f ca="1">IFERROR(IF($B550&lt;&gt;"",VLOOKUP(Q$421,TabelleK47BI,8,FALSE),""),"")</f>
        <v/>
      </c>
      <c r="R550" s="4" t="str">
        <f ca="1">IFERROR(IF($B550&lt;&gt;"",VLOOKUP(R$421,TabelleK47BI,8,FALSE),""),"")</f>
        <v/>
      </c>
      <c r="S550" s="4" t="str">
        <f ca="1">IFERROR(IF($B550&lt;&gt;"",VLOOKUP(S$421,TabelleK47BI,8,FALSE),""),"")</f>
        <v/>
      </c>
      <c r="T550" s="4" t="str">
        <f ca="1">IFERROR(IF($B550&lt;&gt;"",VLOOKUP(T$421,TabelleK47BI,8,FALSE),""),"")</f>
        <v/>
      </c>
      <c r="U550" s="4" t="str">
        <f ca="1">IFERROR(IF($B550&lt;&gt;"",VLOOKUP(U$421,TabelleK47BI,8,FALSE),""),"")</f>
        <v/>
      </c>
      <c r="V550" s="4" t="str">
        <f ca="1">IFERROR(IF($B550&lt;&gt;"",VLOOKUP(V$421,TabelleK47BI,8,FALSE),""),"")</f>
        <v/>
      </c>
      <c r="W550" s="4" t="str">
        <f ca="1">IFERROR(IF($B550&lt;&gt;"",VLOOKUP(W$421,TabelleK47BI,8,FALSE),""),"")</f>
        <v/>
      </c>
      <c r="X550" s="4" t="str">
        <f ca="1">IFERROR(IF($B550&lt;&gt;"",VLOOKUP(X$421,TabelleK47BI,8,FALSE),""),"")</f>
        <v/>
      </c>
      <c r="Y550" s="4" t="str">
        <f ca="1">IFERROR(IF($B550&lt;&gt;"",VLOOKUP(Y$421,TabelleK47BI,8,FALSE),""),"")</f>
        <v/>
      </c>
      <c r="Z550" s="4" t="str">
        <f ca="1">IFERROR(IF($B550&lt;&gt;"",VLOOKUP(Z$421,TabelleK47BI,8,FALSE),""),"")</f>
        <v/>
      </c>
      <c r="AA550" s="4" t="str">
        <f ca="1">IFERROR(IF($B550&lt;&gt;"",VLOOKUP(AA$421,TabelleK47BI,8,FALSE),""),"")</f>
        <v/>
      </c>
      <c r="AB550" s="4" t="str">
        <f ca="1">IFERROR(IF($B550&lt;&gt;"",VLOOKUP(AB$421,TabelleK47BI,8,FALSE),""),"")</f>
        <v/>
      </c>
      <c r="AC550" s="4" t="str">
        <f ca="1">IFERROR(IF($B550&lt;&gt;"",VLOOKUP(AC$421,TabelleK47BI,8,FALSE),""),"")</f>
        <v/>
      </c>
      <c r="AD550" s="4" t="str">
        <f ca="1">IFERROR(IF($B550&lt;&gt;"",VLOOKUP(AD$421,TabelleK47BI,8,FALSE),""),"")</f>
        <v/>
      </c>
      <c r="AE550" s="4" t="str">
        <f ca="1">IFERROR(IF($B550&lt;&gt;"",VLOOKUP(AE$421,TabelleK47BI,8,FALSE),""),"")</f>
        <v/>
      </c>
      <c r="AF550" s="4" t="str">
        <f ca="1">IFERROR(IF($B550&lt;&gt;"",VLOOKUP(AF$421,TabelleK47BI,8,FALSE),""),"")</f>
        <v/>
      </c>
      <c r="AG550" s="4" t="str">
        <f ca="1">IFERROR(IF($B550&lt;&gt;"",VLOOKUP(AG$421,TabelleK47BI,8,FALSE),""),"")</f>
        <v/>
      </c>
      <c r="AH550" s="4" t="str">
        <f ca="1">IFERROR(IF($B550&lt;&gt;"",VLOOKUP(AH$421,TabelleK47BI,8,FALSE),""),"")</f>
        <v/>
      </c>
      <c r="AI550" s="4" t="str">
        <f ca="1">IFERROR(IF($B550&lt;&gt;"",VLOOKUP(AI$421,TabelleK47BI,8,FALSE),""),"")</f>
        <v/>
      </c>
      <c r="AJ550" s="4" t="str">
        <f ca="1">IFERROR(IF($B550&lt;&gt;"",VLOOKUP(AJ$421,TabelleK47BI,8,FALSE),""),"")</f>
        <v/>
      </c>
      <c r="AK550" s="4" t="str">
        <f ca="1">IFERROR(IF($B550&lt;&gt;"",VLOOKUP(AK$421,TabelleK47BI,8,FALSE),""),"")</f>
        <v/>
      </c>
      <c r="AL550" s="4" t="str">
        <f ca="1">IFERROR(IF($B550&lt;&gt;"",VLOOKUP(AL$421,TabelleK47BI,8,FALSE),""),"")</f>
        <v/>
      </c>
      <c r="AM550" s="4" t="str">
        <f ca="1">IFERROR(IF($B550&lt;&gt;"",VLOOKUP(AM$421,TabelleK47BI,8,FALSE),""),"")</f>
        <v/>
      </c>
      <c r="AN550" s="4" t="str">
        <f ca="1">IFERROR(IF($B550&lt;&gt;"",VLOOKUP(AN$421,TabelleK47BI,8,FALSE),""),"")</f>
        <v/>
      </c>
      <c r="AO550" s="4" t="str">
        <f ca="1">IFERROR(IF($B550&lt;&gt;"",VLOOKUP(AO$421,TabelleK47BI,8,FALSE),""),"")</f>
        <v/>
      </c>
      <c r="AP550" s="4" t="str">
        <f ca="1">IFERROR(IF($B550&lt;&gt;"",VLOOKUP(AP$421,TabelleK47BI,8,FALSE),""),"")</f>
        <v/>
      </c>
      <c r="AQ550" s="4" t="str">
        <f ca="1">IFERROR(IF($B550&lt;&gt;"",VLOOKUP(AQ$421,TabelleK47BI,8,FALSE),""),"")</f>
        <v/>
      </c>
      <c r="AR550" s="4" t="str">
        <f ca="1">IFERROR(IF($B550&lt;&gt;"",VLOOKUP(AR$421,TabelleK47BI,8,FALSE),""),"")</f>
        <v/>
      </c>
      <c r="AS550" s="4" t="str">
        <f ca="1">IFERROR(IF($B550&lt;&gt;"",VLOOKUP(AS$421,TabelleK47BI,8,FALSE),""),"")</f>
        <v/>
      </c>
      <c r="AT550" s="4" t="str">
        <f ca="1">IFERROR(IF($B550&lt;&gt;"",VLOOKUP(AT$421,TabelleK47BI,8,FALSE),""),"")</f>
        <v/>
      </c>
      <c r="AU550" s="4" t="str">
        <f ca="1">IFERROR(IF($B550&lt;&gt;"",VLOOKUP(AU$421,TabelleK47BI,8,FALSE),""),"")</f>
        <v/>
      </c>
      <c r="AV550" s="4" t="str">
        <f ca="1">IFERROR(IF($B550&lt;&gt;"",VLOOKUP(AV$421,TabelleK47BI,8,FALSE),""),"")</f>
        <v/>
      </c>
      <c r="AW550" s="4" t="str">
        <f ca="1">IFERROR(IF($B550&lt;&gt;"",VLOOKUP(AW$421,TabelleK47BI,8,FALSE),""),"")</f>
        <v/>
      </c>
      <c r="AX550" s="4" t="str">
        <f ca="1">IFERROR(IF($B550&lt;&gt;"",VLOOKUP(AX$421,TabelleK47BI,8,FALSE),""),"")</f>
        <v/>
      </c>
      <c r="AY550" s="4" t="str">
        <f ca="1">IFERROR(IF($B550&lt;&gt;"",VLOOKUP(AY$421,TabelleK47BI,8,FALSE),""),"")</f>
        <v/>
      </c>
      <c r="AZ550" s="4" t="str">
        <f ca="1">IFERROR(IF($B550&lt;&gt;"",VLOOKUP(AZ$421,TabelleK47BI,8,FALSE),""),"")</f>
        <v/>
      </c>
      <c r="BA550" s="4" t="str">
        <f ca="1">IFERROR(IF($B550&lt;&gt;"",VLOOKUP(BA$421,TabelleK47BI,8,FALSE),""),"")</f>
        <v/>
      </c>
      <c r="BB550" s="4" t="str">
        <f ca="1">IFERROR(IF($B550&lt;&gt;"",VLOOKUP(BB$421,TabelleK47BI,8,FALSE),""),"")</f>
        <v/>
      </c>
      <c r="BC550" s="4" t="str">
        <f ca="1">IFERROR(IF($B550&lt;&gt;"",VLOOKUP(BC$421,TabelleK47BI,8,FALSE),""),"")</f>
        <v/>
      </c>
      <c r="BD550" s="4" t="str">
        <f ca="1">IFERROR(IF($B550&lt;&gt;"",VLOOKUP(BD$421,TabelleK47BI,8,FALSE),""),"")</f>
        <v/>
      </c>
      <c r="BE550" s="4" t="str">
        <f ca="1">IFERROR(IF($B550&lt;&gt;"",VLOOKUP(BE$421,TabelleK47BI,8,FALSE),""),"")</f>
        <v/>
      </c>
      <c r="BF550" s="4" t="str">
        <f ca="1">IFERROR(IF($B550&lt;&gt;"",VLOOKUP(BF$421,TabelleK47BI,8,FALSE),""),"")</f>
        <v/>
      </c>
      <c r="BG550" s="4" t="str">
        <f ca="1">IFERROR(IF($B550&lt;&gt;"",VLOOKUP(BG$421,TabelleK47BI,8,FALSE),""),"")</f>
        <v/>
      </c>
      <c r="BH550" s="4" t="str">
        <f ca="1">IFERROR(IF($B550&lt;&gt;"",VLOOKUP(BH$421,TabelleK47BI,8,FALSE),""),"")</f>
        <v/>
      </c>
      <c r="BI550" s="4" t="str">
        <f ca="1">IFERROR(IF($B550&lt;&gt;"",VLOOKUP(BI$421,TabelleK47BI,8,FALSE),""),"")</f>
        <v/>
      </c>
      <c r="BJ550" s="4" t="str">
        <f ca="1">IFERROR(IF($B550&lt;&gt;"",VLOOKUP(BJ$421,TabelleK47BI,8,FALSE),""),"")</f>
        <v/>
      </c>
      <c r="BK550" s="4" t="str">
        <f ca="1">IFERROR(IF($B550&lt;&gt;"",VLOOKUP(BK$421,TabelleK47BI,8,FALSE),""),"")</f>
        <v/>
      </c>
      <c r="BL550" s="4" t="str">
        <f ca="1">IFERROR(IF($B550&lt;&gt;"",VLOOKUP(BL$421,TabelleK47BI,8,FALSE),""),"")</f>
        <v/>
      </c>
      <c r="BM550" s="4" t="str">
        <f ca="1">IFERROR(IF($B550&lt;&gt;"",VLOOKUP(BM$421,TabelleK47BI,8,FALSE),""),"")</f>
        <v/>
      </c>
      <c r="BN550" s="4" t="str">
        <f ca="1">IFERROR(IF($B550&lt;&gt;"",VLOOKUP(BN$421,TabelleK47BI,8,FALSE),""),"")</f>
        <v/>
      </c>
      <c r="BO550" s="4" t="str">
        <f ca="1">IFERROR(IF($B550&lt;&gt;"",VLOOKUP(BO$421,TabelleK47BI,8,FALSE),""),"")</f>
        <v/>
      </c>
      <c r="BP550" s="4" t="str">
        <f ca="1">IFERROR(IF($B550&lt;&gt;"",VLOOKUP(BP$421,TabelleK47BI,8,FALSE),""),"")</f>
        <v/>
      </c>
      <c r="BQ550" s="4" t="str">
        <f ca="1">IFERROR(IF($B550&lt;&gt;"",VLOOKUP(BQ$421,TabelleK47BI,8,FALSE),""),"")</f>
        <v/>
      </c>
      <c r="BR550" s="4" t="str">
        <f ca="1">IFERROR(IF($B550&lt;&gt;"",VLOOKUP(BR$421,TabelleK47BI,8,FALSE),""),"")</f>
        <v/>
      </c>
      <c r="BS550" s="4" t="str">
        <f ca="1">IFERROR(IF($B550&lt;&gt;"",VLOOKUP(BS$421,TabelleK47BI,8,FALSE),""),"")</f>
        <v/>
      </c>
      <c r="BT550" s="4" t="str">
        <f ca="1">IFERROR(IF($B550&lt;&gt;"",VLOOKUP(BT$421,TabelleK47BI,8,FALSE),""),"")</f>
        <v/>
      </c>
      <c r="BU550" s="4" t="str">
        <f ca="1">IFERROR(IF($B550&lt;&gt;"",VLOOKUP(BU$421,TabelleK47BI,8,FALSE),""),"")</f>
        <v/>
      </c>
      <c r="BV550" s="4" t="str">
        <f ca="1">IFERROR(IF($B550&lt;&gt;"",VLOOKUP(BV$421,TabelleK47BI,8,FALSE),""),"")</f>
        <v/>
      </c>
      <c r="BW550" s="4" t="str">
        <f ca="1">IFERROR(IF($B550&lt;&gt;"",VLOOKUP(BW$421,TabelleK47BI,8,FALSE),""),"")</f>
        <v/>
      </c>
      <c r="BX550" s="4" t="str">
        <f ca="1">IFERROR(IF($B550&lt;&gt;"",VLOOKUP(BX$421,TabelleK47BI,8,FALSE),""),"")</f>
        <v/>
      </c>
      <c r="BY550" s="4" t="str">
        <f ca="1">IFERROR(IF($B550&lt;&gt;"",VLOOKUP(BY$421,TabelleK47BI,8,FALSE),""),"")</f>
        <v/>
      </c>
      <c r="BZ550" s="4" t="str">
        <f ca="1">IFERROR(IF($B550&lt;&gt;"",VLOOKUP(BZ$421,TabelleK47BI,8,FALSE),""),"")</f>
        <v/>
      </c>
      <c r="CA550" s="4" t="str">
        <f ca="1">IFERROR(IF($B550&lt;&gt;"",VLOOKUP(CA$421,TabelleK47BI,8,FALSE),""),"")</f>
        <v/>
      </c>
      <c r="CB550" s="4" t="str">
        <f ca="1">IFERROR(IF($B550&lt;&gt;"",VLOOKUP(CB$421,TabelleK47BI,8,FALSE),""),"")</f>
        <v/>
      </c>
      <c r="CC550" s="4" t="str">
        <f ca="1">IFERROR(IF($B550&lt;&gt;"",VLOOKUP(CC$421,TabelleK47BI,8,FALSE),""),"")</f>
        <v/>
      </c>
      <c r="CD550" s="4" t="str">
        <f ca="1">IFERROR(IF($B550&lt;&gt;"",VLOOKUP(CD$421,TabelleK47BI,8,FALSE),""),"")</f>
        <v/>
      </c>
      <c r="CE550" s="4" t="str">
        <f ca="1">IFERROR(IF($B550&lt;&gt;"",VLOOKUP(CE$421,TabelleK47BI,8,FALSE),""),"")</f>
        <v/>
      </c>
      <c r="CF550" s="4" t="str">
        <f ca="1">IFERROR(IF($B550&lt;&gt;"",VLOOKUP(CF$421,TabelleK47BI,8,FALSE),""),"")</f>
        <v/>
      </c>
      <c r="CG550" s="4" t="str">
        <f ca="1">IFERROR(IF($B550&lt;&gt;"",VLOOKUP(CG$421,TabelleK47BI,8,FALSE),""),"")</f>
        <v/>
      </c>
      <c r="CH550" s="4" t="str">
        <f ca="1">IFERROR(IF($B550&lt;&gt;"",VLOOKUP(CH$421,TabelleK47BI,8,FALSE),""),"")</f>
        <v/>
      </c>
      <c r="CI550" s="4" t="str">
        <f ca="1">IFERROR(IF($B550&lt;&gt;"",VLOOKUP(CI$421,TabelleK47BI,8,FALSE),""),"")</f>
        <v/>
      </c>
      <c r="CJ550" s="4" t="str">
        <f ca="1">IFERROR(IF($B550&lt;&gt;"",VLOOKUP(CJ$421,TabelleK47BI,8,FALSE),""),"")</f>
        <v/>
      </c>
      <c r="CK550" s="4" t="str">
        <f ca="1">IFERROR(IF($B550&lt;&gt;"",VLOOKUP(CK$421,TabelleK47BI,8,FALSE),""),"")</f>
        <v/>
      </c>
      <c r="CL550" s="4" t="str">
        <f ca="1">IFERROR(IF($B550&lt;&gt;"",VLOOKUP(CL$421,TabelleK47BI,8,FALSE),""),"")</f>
        <v/>
      </c>
      <c r="CM550" s="4" t="str">
        <f ca="1">IFERROR(IF($B550&lt;&gt;"",VLOOKUP(CM$421,TabelleK47BI,8,FALSE),""),"")</f>
        <v/>
      </c>
      <c r="CN550" s="4" t="str">
        <f ca="1">IFERROR(IF($B550&lt;&gt;"",VLOOKUP(CN$421,TabelleK47BI,8,FALSE),""),"")</f>
        <v/>
      </c>
      <c r="CO550" s="4" t="str">
        <f ca="1">IFERROR(IF($B550&lt;&gt;"",VLOOKUP(CO$421,TabelleK47BI,8,FALSE),""),"")</f>
        <v/>
      </c>
      <c r="CP550" s="4" t="str">
        <f ca="1">IFERROR(IF($B550&lt;&gt;"",VLOOKUP(CP$421,TabelleK47BI,8,FALSE),""),"")</f>
        <v/>
      </c>
      <c r="CQ550" s="4" t="str">
        <f ca="1">IFERROR(IF($B550&lt;&gt;"",VLOOKUP(CQ$421,TabelleK47BI,8,FALSE),""),"")</f>
        <v/>
      </c>
      <c r="CR550" s="4" t="str">
        <f ca="1">IFERROR(IF($B550&lt;&gt;"",VLOOKUP(CR$421,TabelleK47BI,8,FALSE),""),"")</f>
        <v/>
      </c>
      <c r="CS550" s="4" t="str">
        <f ca="1">IFERROR(IF($B550&lt;&gt;"",VLOOKUP(CS$421,TabelleK47BI,8,FALSE),""),"")</f>
        <v/>
      </c>
      <c r="CT550" s="4" t="str">
        <f ca="1">IFERROR(IF($B550&lt;&gt;"",VLOOKUP(CT$421,TabelleK47BI,8,FALSE),""),"")</f>
        <v/>
      </c>
      <c r="CU550" s="4" t="str">
        <f ca="1">IFERROR(IF($B550&lt;&gt;"",VLOOKUP(CU$421,TabelleK47BI,8,FALSE),""),"")</f>
        <v/>
      </c>
      <c r="CV550" s="4" t="str">
        <f ca="1">IFERROR(IF($B550&lt;&gt;"",VLOOKUP(CV$421,TabelleK47BI,8,FALSE),""),"")</f>
        <v/>
      </c>
      <c r="CW550" s="4" t="str">
        <f ca="1">IFERROR(IF($B550&lt;&gt;"",VLOOKUP(CW$421,TabelleK47BI,8,FALSE),""),"")</f>
        <v/>
      </c>
      <c r="CX550" s="4" t="str">
        <f ca="1">IFERROR(IF($B550&lt;&gt;"",VLOOKUP(CX$421,TabelleK47BI,8,FALSE),""),"")</f>
        <v/>
      </c>
      <c r="CY550" s="4" t="str">
        <f ca="1">IFERROR(IF($B550&lt;&gt;"",VLOOKUP(CY$421,TabelleK47BI,8,FALSE),""),"")</f>
        <v/>
      </c>
      <c r="CZ550" s="4" t="str">
        <f ca="1">IFERROR(IF($B550&lt;&gt;"",VLOOKUP(CZ$421,TabelleK47BI,8,FALSE),""),"")</f>
        <v/>
      </c>
      <c r="DA550" s="4" t="str">
        <f ca="1">IFERROR(IF($B550&lt;&gt;"",VLOOKUP(DA$421,TabelleK47BI,8,FALSE),""),"")</f>
        <v/>
      </c>
      <c r="DB550" s="4" t="str">
        <f ca="1">IFERROR(IF($B550&lt;&gt;"",VLOOKUP(DB$421,TabelleK47BI,8,FALSE),""),"")</f>
        <v/>
      </c>
      <c r="DC550" s="4" t="str">
        <f ca="1">IFERROR(IF($B550&lt;&gt;"",VLOOKUP(DC$421,TabelleK47BI,8,FALSE),""),"")</f>
        <v/>
      </c>
      <c r="DD550" s="4" t="str">
        <f ca="1">IFERROR(IF($B550&lt;&gt;"",VLOOKUP(DD$421,TabelleK47BI,8,FALSE),""),"")</f>
        <v/>
      </c>
      <c r="DE550" s="4" t="str">
        <f ca="1">IFERROR(IF($B550&lt;&gt;"",VLOOKUP(DE$421,TabelleK47BI,8,FALSE),""),"")</f>
        <v/>
      </c>
      <c r="DF550" s="4" t="str">
        <f ca="1">IFERROR(IF($B550&lt;&gt;"",VLOOKUP(DF$421,TabelleK47BI,8,FALSE),""),"")</f>
        <v/>
      </c>
      <c r="DG550" s="4" t="str">
        <f ca="1">IFERROR(IF($B550&lt;&gt;"",VLOOKUP(DG$421,TabelleK47BI,8,FALSE),""),"")</f>
        <v/>
      </c>
      <c r="DH550" s="4" t="str">
        <f ca="1">IFERROR(IF($B550&lt;&gt;"",VLOOKUP(DH$421,TabelleK47BI,8,FALSE),""),"")</f>
        <v/>
      </c>
      <c r="DI550" s="4" t="str">
        <f ca="1">IFERROR(IF($B550&lt;&gt;"",VLOOKUP(DI$421,TabelleK47BI,8,FALSE),""),"")</f>
        <v/>
      </c>
      <c r="DJ550" s="4" t="str">
        <f ca="1">IFERROR(IF($B550&lt;&gt;"",VLOOKUP(DJ$421,TabelleK47BI,8,FALSE),""),"")</f>
        <v/>
      </c>
      <c r="DK550" s="4" t="str">
        <f ca="1">IFERROR(IF($B550&lt;&gt;"",VLOOKUP(DK$421,TabelleK47BI,8,FALSE),""),"")</f>
        <v/>
      </c>
      <c r="DL550" s="4" t="str">
        <f ca="1">IFERROR(IF($B550&lt;&gt;"",VLOOKUP(DL$421,TabelleK47BI,8,FALSE),""),"")</f>
        <v/>
      </c>
      <c r="DM550" s="4" t="str">
        <f ca="1">IFERROR(IF($B550&lt;&gt;"",VLOOKUP(DM$421,TabelleK47BI,8,FALSE),""),"")</f>
        <v/>
      </c>
      <c r="DN550" s="4" t="str">
        <f ca="1">IFERROR(IF($B550&lt;&gt;"",VLOOKUP(DN$421,TabelleK47BI,8,FALSE),""),"")</f>
        <v/>
      </c>
      <c r="DO550" s="4" t="str">
        <f ca="1">IFERROR(IF($B550&lt;&gt;"",VLOOKUP(DO$421,TabelleK47BI,8,FALSE),""),"")</f>
        <v/>
      </c>
      <c r="DP550" s="4" t="str">
        <f ca="1">IFERROR(IF($B550&lt;&gt;"",VLOOKUP(DP$421,TabelleK47BI,8,FALSE),""),"")</f>
        <v/>
      </c>
      <c r="DQ550" s="4" t="str">
        <f ca="1">IFERROR(IF($B550&lt;&gt;"",VLOOKUP(DQ$421,TabelleK47BI,8,FALSE),""),"")</f>
        <v/>
      </c>
      <c r="DR550" s="4" t="str">
        <f ca="1">IFERROR(IF($B550&lt;&gt;"",VLOOKUP(DR$421,TabelleK47BI,8,FALSE),""),"")</f>
        <v/>
      </c>
      <c r="DS550" s="4" t="str">
        <f ca="1">IFERROR(IF($B550&lt;&gt;"",VLOOKUP(DS$421,TabelleK47BI,8,FALSE),""),"")</f>
        <v/>
      </c>
      <c r="DT550" s="4" t="str">
        <f ca="1">IFERROR(IF($B550&lt;&gt;"",VLOOKUP(DT$421,TabelleK47BI,8,FALSE),""),"")</f>
        <v/>
      </c>
      <c r="DU550" s="4" t="str">
        <f ca="1">IFERROR(IF($B550&lt;&gt;"",VLOOKUP(DU$421,TabelleK47BI,8,FALSE),""),"")</f>
        <v/>
      </c>
      <c r="DV550" s="4" t="str">
        <f ca="1">IFERROR(IF($B550&lt;&gt;"",VLOOKUP(DV$421,TabelleK47BI,8,FALSE),""),"")</f>
        <v/>
      </c>
      <c r="DW550" s="4" t="str">
        <f ca="1">IFERROR(IF($B550&lt;&gt;"",VLOOKUP(DW$421,TabelleK47BI,8,FALSE),""),"")</f>
        <v/>
      </c>
      <c r="DX550" s="4" t="str">
        <f ca="1">IFERROR(IF($B550&lt;&gt;"",VLOOKUP(DX$421,TabelleK47BI,8,FALSE),""),"")</f>
        <v/>
      </c>
      <c r="DY550" s="4" t="str">
        <f ca="1">IFERROR(IF($B550&lt;&gt;"",VLOOKUP(DY$421,TabelleK47BI,8,FALSE),""),"")</f>
        <v/>
      </c>
      <c r="DZ550" s="4" t="str">
        <f ca="1">IFERROR(IF($B550&lt;&gt;"",VLOOKUP(DZ$421,TabelleK47BI,8,FALSE),""),"")</f>
        <v/>
      </c>
      <c r="EA550" s="4" t="str">
        <f ca="1">IFERROR(IF($B550&lt;&gt;"",VLOOKUP(EA$421,TabelleK47BI,8,FALSE),""),"")</f>
        <v/>
      </c>
      <c r="EB550" s="4" t="str">
        <f ca="1">IFERROR(IF($B550&lt;&gt;"",VLOOKUP(EB$421,TabelleK47BI,8,FALSE),""),"")</f>
        <v/>
      </c>
      <c r="EC550" s="4" t="str">
        <f ca="1">IFERROR(IF($B550&lt;&gt;"",VLOOKUP(EC$421,TabelleK47BI,8,FALSE),""),"")</f>
        <v/>
      </c>
      <c r="ED550" s="4" t="str">
        <f ca="1">IFERROR(IF($B550&lt;&gt;"",VLOOKUP(ED$421,TabelleK47BI,8,FALSE),""),"")</f>
        <v/>
      </c>
      <c r="EE550" s="4" t="str">
        <f ca="1">IFERROR(IF($B550&lt;&gt;"",VLOOKUP(EE$421,TabelleK47BI,8,FALSE),""),"")</f>
        <v/>
      </c>
      <c r="EF550" s="4" t="str">
        <f ca="1">IFERROR(IF($B550&lt;&gt;"",VLOOKUP(EF$421,TabelleK47BI,8,FALSE),""),"")</f>
        <v/>
      </c>
      <c r="EG550" s="4" t="str">
        <f ca="1">IFERROR(IF($B550&lt;&gt;"",VLOOKUP(EG$421,TabelleK47BI,8,FALSE),""),"")</f>
        <v/>
      </c>
      <c r="EH550" s="4" t="str">
        <f ca="1">IFERROR(IF($B550&lt;&gt;"",VLOOKUP(EH$421,TabelleK47BI,8,FALSE),""),"")</f>
        <v/>
      </c>
      <c r="EI550" s="4" t="str">
        <f ca="1">IFERROR(IF($B550&lt;&gt;"",VLOOKUP(EI$421,TabelleK47BI,8,FALSE),""),"")</f>
        <v/>
      </c>
      <c r="EJ550" s="4" t="str">
        <f ca="1">IFERROR(IF($B550&lt;&gt;"",VLOOKUP(EJ$421,TabelleK47BI,8,FALSE),""),"")</f>
        <v/>
      </c>
      <c r="EK550" s="4" t="str">
        <f ca="1">IFERROR(IF($B550&lt;&gt;"",VLOOKUP(EK$421,TabelleK47BI,8,FALSE),""),"")</f>
        <v/>
      </c>
      <c r="EL550" s="4" t="str">
        <f ca="1">IFERROR(IF($B550&lt;&gt;"",VLOOKUP(EL$421,TabelleK47BI,8,FALSE),""),"")</f>
        <v/>
      </c>
      <c r="EM550" s="4" t="str">
        <f ca="1">IFERROR(IF($B550&lt;&gt;"",VLOOKUP(EM$421,TabelleK47BI,8,FALSE),""),"")</f>
        <v/>
      </c>
      <c r="EN550" s="4" t="str">
        <f ca="1">IFERROR(IF($B550&lt;&gt;"",VLOOKUP(EN$421,TabelleK47BI,8,FALSE),""),"")</f>
        <v/>
      </c>
      <c r="EO550" s="4" t="str">
        <f ca="1">IFERROR(IF($B550&lt;&gt;"",VLOOKUP(EO$421,TabelleK47BI,8,FALSE),""),"")</f>
        <v/>
      </c>
      <c r="EP550" s="4" t="str">
        <f ca="1">IFERROR(IF($B550&lt;&gt;"",VLOOKUP(EP$421,TabelleK47BI,8,FALSE),""),"")</f>
        <v/>
      </c>
      <c r="EQ550" s="4" t="str">
        <f ca="1">IFERROR(IF($B550&lt;&gt;"",VLOOKUP(EQ$421,TabelleK47BI,8,FALSE),""),"")</f>
        <v/>
      </c>
      <c r="ER550" s="4" t="str">
        <f ca="1">IFERROR(IF($B550&lt;&gt;"",VLOOKUP(ER$421,TabelleK47BI,8,FALSE),""),"")</f>
        <v/>
      </c>
      <c r="ES550" s="4" t="str">
        <f ca="1">IFERROR(IF($B550&lt;&gt;"",VLOOKUP(ES$421,TabelleK47BI,8,FALSE),""),"")</f>
        <v/>
      </c>
      <c r="ET550" s="4" t="str">
        <f ca="1">IFERROR(IF($B550&lt;&gt;"",VLOOKUP(ET$421,TabelleK47BI,8,FALSE),""),"")</f>
        <v/>
      </c>
      <c r="EU550" s="4" t="str">
        <f ca="1">IFERROR(IF($B550&lt;&gt;"",VLOOKUP(EU$421,TabelleK47BI,8,FALSE),""),"")</f>
        <v/>
      </c>
      <c r="EV550" s="4" t="str">
        <f ca="1">IFERROR(IF($B550&lt;&gt;"",VLOOKUP(EV$421,TabelleK47BI,8,FALSE),""),"")</f>
        <v/>
      </c>
      <c r="EW550" s="4" t="str">
        <f ca="1">IFERROR(IF($B550&lt;&gt;"",VLOOKUP(EW$421,TabelleK47BI,8,FALSE),""),"")</f>
        <v/>
      </c>
      <c r="EX550" s="4" t="str">
        <f ca="1">IFERROR(IF($B550&lt;&gt;"",VLOOKUP(EX$421,TabelleK47BI,8,FALSE),""),"")</f>
        <v/>
      </c>
      <c r="EY550" s="4" t="str">
        <f ca="1">IFERROR(IF($B550&lt;&gt;"",VLOOKUP(EY$421,TabelleK47BI,8,FALSE),""),"")</f>
        <v/>
      </c>
      <c r="EZ550" s="4" t="str">
        <f ca="1">IFERROR(IF($B550&lt;&gt;"",VLOOKUP(EZ$421,TabelleK47BI,8,FALSE),""),"")</f>
        <v/>
      </c>
      <c r="FA550" s="4" t="str">
        <f ca="1">IFERROR(IF($B550&lt;&gt;"",VLOOKUP(FA$421,TabelleK47BI,8,FALSE),""),"")</f>
        <v/>
      </c>
      <c r="FB550" s="4" t="str">
        <f ca="1">IFERROR(IF($B550&lt;&gt;"",VLOOKUP(FB$421,TabelleK47BI,8,FALSE),""),"")</f>
        <v/>
      </c>
      <c r="FC550" s="4" t="str">
        <f ca="1">IFERROR(IF($B550&lt;&gt;"",VLOOKUP(FC$421,TabelleK47BI,8,FALSE),""),"")</f>
        <v/>
      </c>
      <c r="FD550" s="4" t="str">
        <f ca="1">IFERROR(IF($B550&lt;&gt;"",VLOOKUP(FD$421,TabelleK47BI,8,FALSE),""),"")</f>
        <v/>
      </c>
      <c r="FE550" s="4" t="str">
        <f ca="1">IFERROR(IF($B550&lt;&gt;"",VLOOKUP(FE$421,TabelleK47BI,8,FALSE),""),"")</f>
        <v/>
      </c>
      <c r="FF550" s="4" t="str">
        <f ca="1">IFERROR(IF($B550&lt;&gt;"",VLOOKUP(FF$421,TabelleK47BI,8,FALSE),""),"")</f>
        <v/>
      </c>
      <c r="FG550" s="4" t="str">
        <f ca="1">IFERROR(IF($B550&lt;&gt;"",VLOOKUP(FG$421,TabelleK47BI,8,FALSE),""),"")</f>
        <v/>
      </c>
      <c r="FH550" s="4" t="str">
        <f ca="1">IFERROR(IF($B550&lt;&gt;"",VLOOKUP(FH$421,TabelleK47BI,8,FALSE),""),"")</f>
        <v/>
      </c>
      <c r="FI550" s="4" t="str">
        <f ca="1">IFERROR(IF($B550&lt;&gt;"",VLOOKUP(FI$421,TabelleK47BI,8,FALSE),""),"")</f>
        <v/>
      </c>
      <c r="FJ550" s="4" t="str">
        <f ca="1">IFERROR(IF($B550&lt;&gt;"",VLOOKUP(FJ$421,TabelleK47BI,8,FALSE),""),"")</f>
        <v/>
      </c>
      <c r="FK550" s="4" t="str">
        <f ca="1">IFERROR(IF($B550&lt;&gt;"",VLOOKUP(FK$421,TabelleK47BI,8,FALSE),""),"")</f>
        <v/>
      </c>
      <c r="FL550" s="4" t="str">
        <f ca="1">IFERROR(IF($B550&lt;&gt;"",VLOOKUP(FL$421,TabelleK47BI,8,FALSE),""),"")</f>
        <v/>
      </c>
      <c r="FM550" s="4" t="str">
        <f ca="1">IFERROR(IF($B550&lt;&gt;"",VLOOKUP(FM$421,TabelleK47BI,8,FALSE),""),"")</f>
        <v/>
      </c>
      <c r="FN550" s="4" t="str">
        <f ca="1">IFERROR(IF($B550&lt;&gt;"",VLOOKUP(FN$421,TabelleK47BI,8,FALSE),""),"")</f>
        <v/>
      </c>
      <c r="FO550" s="4" t="str">
        <f ca="1">IFERROR(IF($B550&lt;&gt;"",VLOOKUP(FO$421,TabelleK47BI,8,FALSE),""),"")</f>
        <v/>
      </c>
      <c r="FP550" s="4" t="str">
        <f ca="1">IFERROR(IF($B550&lt;&gt;"",VLOOKUP(FP$421,TabelleK47BI,8,FALSE),""),"")</f>
        <v/>
      </c>
      <c r="FQ550" s="4" t="str">
        <f ca="1">IFERROR(IF($B550&lt;&gt;"",VLOOKUP(FQ$421,TabelleK47BI,8,FALSE),""),"")</f>
        <v/>
      </c>
      <c r="FR550" s="4" t="str">
        <f ca="1">IFERROR(IF($B550&lt;&gt;"",VLOOKUP(FR$421,TabelleK47BI,8,FALSE),""),"")</f>
        <v/>
      </c>
      <c r="FS550" s="4" t="str">
        <f ca="1">IFERROR(IF($B550&lt;&gt;"",VLOOKUP(FS$421,TabelleK47BI,8,FALSE),""),"")</f>
        <v/>
      </c>
      <c r="FT550" s="4" t="str">
        <f ca="1">IFERROR(IF($B550&lt;&gt;"",VLOOKUP(FT$421,TabelleK47BI,8,FALSE),""),"")</f>
        <v/>
      </c>
      <c r="FU550" s="4" t="str">
        <f ca="1">IFERROR(IF($B550&lt;&gt;"",VLOOKUP(FU$421,TabelleK47BI,8,FALSE),""),"")</f>
        <v/>
      </c>
      <c r="FV550" s="4" t="str">
        <f ca="1">IFERROR(IF($B550&lt;&gt;"",VLOOKUP(FV$421,TabelleK47BI,8,FALSE),""),"")</f>
        <v/>
      </c>
      <c r="FW550" s="4" t="str">
        <f ca="1">IFERROR(IF($B550&lt;&gt;"",VLOOKUP(FW$421,TabelleK47BI,8,FALSE),""),"")</f>
        <v/>
      </c>
      <c r="FX550" s="4" t="str">
        <f ca="1">IFERROR(IF($B550&lt;&gt;"",VLOOKUP(FX$421,TabelleK47BI,8,FALSE),""),"")</f>
        <v/>
      </c>
      <c r="FY550" s="4" t="str">
        <f ca="1">IFERROR(IF($B550&lt;&gt;"",VLOOKUP(FY$421,TabelleK47BI,8,FALSE),""),"")</f>
        <v/>
      </c>
      <c r="FZ550" s="4" t="str">
        <f ca="1">IFERROR(IF($B550&lt;&gt;"",VLOOKUP(FZ$421,TabelleK47BI,8,FALSE),""),"")</f>
        <v/>
      </c>
      <c r="GA550" s="4" t="str">
        <f ca="1">IFERROR(IF($B550&lt;&gt;"",VLOOKUP(GA$421,TabelleK47BI,8,FALSE),""),"")</f>
        <v/>
      </c>
      <c r="GB550" s="4" t="str">
        <f ca="1">IFERROR(IF($B550&lt;&gt;"",VLOOKUP(GB$421,TabelleK47BI,8,FALSE),""),"")</f>
        <v/>
      </c>
      <c r="GC550" s="4" t="str">
        <f ca="1">IFERROR(IF($B550&lt;&gt;"",VLOOKUP(GC$421,TabelleK47BI,8,FALSE),""),"")</f>
        <v/>
      </c>
      <c r="GD550" s="4" t="str">
        <f ca="1">IFERROR(IF($B550&lt;&gt;"",VLOOKUP(GD$421,TabelleK47BI,8,FALSE),""),"")</f>
        <v/>
      </c>
      <c r="GE550" s="4" t="str">
        <f ca="1">IFERROR(IF($B550&lt;&gt;"",VLOOKUP(GE$421,TabelleK47BI,8,FALSE),""),"")</f>
        <v/>
      </c>
      <c r="GF550" s="4" t="str">
        <f ca="1">IFERROR(IF($B550&lt;&gt;"",VLOOKUP(GF$421,TabelleK47BI,8,FALSE),""),"")</f>
        <v/>
      </c>
      <c r="GG550" s="4" t="str">
        <f ca="1">IFERROR(IF($B550&lt;&gt;"",VLOOKUP(GG$421,TabelleK47BI,8,FALSE),""),"")</f>
        <v/>
      </c>
      <c r="GH550" s="4" t="str">
        <f ca="1">IFERROR(IF($B550&lt;&gt;"",VLOOKUP(GH$421,TabelleK47BI,8,FALSE),""),"")</f>
        <v/>
      </c>
      <c r="GI550" s="4" t="str">
        <f ca="1">IFERROR(IF($B550&lt;&gt;"",VLOOKUP(GI$421,TabelleK47BI,8,FALSE),""),"")</f>
        <v/>
      </c>
      <c r="GJ550" s="4" t="str">
        <f ca="1">IFERROR(IF($B550&lt;&gt;"",VLOOKUP(GJ$421,TabelleK47BI,8,FALSE),""),"")</f>
        <v/>
      </c>
      <c r="GK550" s="4" t="str">
        <f ca="1">IFERROR(IF($B550&lt;&gt;"",VLOOKUP(GK$421,TabelleK47BI,8,FALSE),""),"")</f>
        <v/>
      </c>
      <c r="GL550" s="4" t="str">
        <f ca="1">IFERROR(IF($B550&lt;&gt;"",VLOOKUP(GL$421,TabelleK47BI,8,FALSE),""),"")</f>
        <v/>
      </c>
      <c r="GM550" s="4" t="str">
        <f ca="1">IFERROR(IF($B550&lt;&gt;"",VLOOKUP(GM$421,TabelleK47BI,8,FALSE),""),"")</f>
        <v/>
      </c>
      <c r="GN550" s="4" t="str">
        <f ca="1">IFERROR(IF($B550&lt;&gt;"",VLOOKUP(GN$421,TabelleK47BI,8,FALSE),""),"")</f>
        <v/>
      </c>
      <c r="GO550" s="4" t="str">
        <f ca="1">IFERROR(IF($B550&lt;&gt;"",VLOOKUP(GO$421,TabelleK47BI,8,FALSE),""),"")</f>
        <v/>
      </c>
      <c r="GP550" s="4" t="str">
        <f ca="1">IFERROR(IF($B550&lt;&gt;"",VLOOKUP(GP$421,TabelleK47BI,8,FALSE),""),"")</f>
        <v/>
      </c>
      <c r="GQ550" s="4" t="str">
        <f ca="1">IFERROR(IF($B550&lt;&gt;"",VLOOKUP(GQ$421,TabelleK47BI,8,FALSE),""),"")</f>
        <v/>
      </c>
      <c r="GR550" s="4" t="str">
        <f ca="1">IFERROR(IF($B550&lt;&gt;"",VLOOKUP(GR$421,TabelleK47BI,8,FALSE),""),"")</f>
        <v/>
      </c>
      <c r="GS550" s="4" t="str">
        <f ca="1">IFERROR(IF($B550&lt;&gt;"",VLOOKUP(GS$421,TabelleK47BI,8,FALSE),""),"")</f>
        <v/>
      </c>
      <c r="GT550" s="4" t="str">
        <f ca="1">IFERROR(IF($B550&lt;&gt;"",VLOOKUP(GT$421,TabelleK47BI,8,FALSE),""),"")</f>
        <v/>
      </c>
      <c r="GU550" s="4" t="str">
        <f ca="1">IFERROR(IF($B550&lt;&gt;"",VLOOKUP(GU$421,TabelleK47BI,8,FALSE),""),"")</f>
        <v/>
      </c>
      <c r="GV550" s="4" t="str">
        <f ca="1">IFERROR(IF($B550&lt;&gt;"",VLOOKUP(GV$421,TabelleK47BI,8,FALSE),""),"")</f>
        <v/>
      </c>
      <c r="GW550" s="4" t="str">
        <f ca="1">IFERROR(IF($B550&lt;&gt;"",VLOOKUP(GW$421,TabelleK47BI,8,FALSE),""),"")</f>
        <v/>
      </c>
      <c r="GX550" s="4" t="str">
        <f ca="1">IFERROR(IF($B550&lt;&gt;"",VLOOKUP(GX$421,TabelleK47BI,8,FALSE),""),"")</f>
        <v/>
      </c>
      <c r="GY550" s="4" t="str">
        <f ca="1">IFERROR(IF($B550&lt;&gt;"",VLOOKUP(GY$421,TabelleK47BI,8,FALSE),""),"")</f>
        <v/>
      </c>
      <c r="GZ550" s="4" t="str">
        <f ca="1">IFERROR(IF($B550&lt;&gt;"",VLOOKUP(GZ$421,TabelleK47BI,8,FALSE),""),"")</f>
        <v/>
      </c>
      <c r="HA550" s="4" t="str">
        <f ca="1">IFERROR(IF($B550&lt;&gt;"",VLOOKUP(HA$421,TabelleK47BI,8,FALSE),""),"")</f>
        <v/>
      </c>
      <c r="HB550" s="4" t="str">
        <f ca="1">IFERROR(IF($B550&lt;&gt;"",VLOOKUP(HB$421,TabelleK47BI,8,FALSE),""),"")</f>
        <v/>
      </c>
      <c r="HC550" s="4" t="str">
        <f ca="1">IFERROR(IF($B550&lt;&gt;"",VLOOKUP(HC$421,TabelleK47BI,8,FALSE),""),"")</f>
        <v/>
      </c>
      <c r="HD550" s="4" t="str">
        <f ca="1">IFERROR(IF($B550&lt;&gt;"",VLOOKUP(HD$421,TabelleK47BI,8,FALSE),""),"")</f>
        <v/>
      </c>
      <c r="HE550" s="4" t="str">
        <f ca="1">IFERROR(IF($B550&lt;&gt;"",VLOOKUP(HE$421,TabelleK47BI,8,FALSE),""),"")</f>
        <v/>
      </c>
      <c r="HF550" s="4" t="str">
        <f ca="1">IFERROR(IF($B550&lt;&gt;"",VLOOKUP(HF$421,TabelleK47BI,8,FALSE),""),"")</f>
        <v/>
      </c>
      <c r="HG550" s="4" t="str">
        <f ca="1">IFERROR(IF($B550&lt;&gt;"",VLOOKUP(HG$421,TabelleK47BI,8,FALSE),""),"")</f>
        <v/>
      </c>
      <c r="HH550" s="4" t="str">
        <f ca="1">IFERROR(IF($B550&lt;&gt;"",VLOOKUP(HH$421,TabelleK47BI,8,FALSE),""),"")</f>
        <v/>
      </c>
      <c r="HI550" s="4" t="str">
        <f ca="1">IFERROR(IF($B550&lt;&gt;"",VLOOKUP(HI$421,TabelleK47BI,8,FALSE),""),"")</f>
        <v/>
      </c>
      <c r="HJ550" s="4" t="str">
        <f ca="1">IFERROR(IF($B550&lt;&gt;"",VLOOKUP(HJ$421,TabelleK47BI,8,FALSE),""),"")</f>
        <v/>
      </c>
      <c r="HK550" s="4" t="str">
        <f ca="1">IFERROR(IF($B550&lt;&gt;"",VLOOKUP(HK$421,TabelleK47BI,8,FALSE),""),"")</f>
        <v/>
      </c>
      <c r="HL550" s="4" t="str">
        <f ca="1">IFERROR(IF($B550&lt;&gt;"",VLOOKUP(HL$421,TabelleK47BI,8,FALSE),""),"")</f>
        <v/>
      </c>
      <c r="HM550" s="4" t="str">
        <f ca="1">IFERROR(IF($B550&lt;&gt;"",VLOOKUP(HM$421,TabelleK47BI,8,FALSE),""),"")</f>
        <v/>
      </c>
      <c r="HN550" s="4" t="str">
        <f ca="1">IFERROR(IF($B550&lt;&gt;"",VLOOKUP(HN$421,TabelleK47BI,8,FALSE),""),"")</f>
        <v/>
      </c>
      <c r="HO550" s="4" t="str">
        <f ca="1">IFERROR(IF($B550&lt;&gt;"",VLOOKUP(HO$421,TabelleK47BI,8,FALSE),""),"")</f>
        <v/>
      </c>
      <c r="HP550" s="4" t="str">
        <f ca="1">IFERROR(IF($B550&lt;&gt;"",VLOOKUP(HP$421,TabelleK47BI,8,FALSE),""),"")</f>
        <v/>
      </c>
      <c r="HQ550" s="4" t="str">
        <f ca="1">IFERROR(IF($B550&lt;&gt;"",VLOOKUP(HQ$421,TabelleK47BI,8,FALSE),""),"")</f>
        <v/>
      </c>
      <c r="HR550" s="4" t="str">
        <f ca="1">IFERROR(IF($B550&lt;&gt;"",VLOOKUP(HR$421,TabelleK47BI,8,FALSE),""),"")</f>
        <v/>
      </c>
      <c r="HS550" s="4" t="str">
        <f ca="1">IFERROR(IF($B550&lt;&gt;"",VLOOKUP(HS$421,TabelleK47BI,8,FALSE),""),"")</f>
        <v/>
      </c>
      <c r="HT550" s="4" t="str">
        <f ca="1">IFERROR(IF($B550&lt;&gt;"",VLOOKUP(HT$421,TabelleK47BI,8,FALSE),""),"")</f>
        <v/>
      </c>
      <c r="HU550" s="4" t="str">
        <f ca="1">IFERROR(IF($B550&lt;&gt;"",VLOOKUP(HU$421,TabelleK47BI,8,FALSE),""),"")</f>
        <v/>
      </c>
      <c r="HV550" s="4" t="str">
        <f ca="1">IFERROR(IF($B550&lt;&gt;"",VLOOKUP(HV$421,TabelleK47BI,8,FALSE),""),"")</f>
        <v/>
      </c>
      <c r="HW550" s="4" t="str">
        <f ca="1">IFERROR(IF($B550&lt;&gt;"",VLOOKUP(HW$421,TabelleK47BI,8,FALSE),""),"")</f>
        <v/>
      </c>
      <c r="HX550" s="4" t="str">
        <f ca="1">IFERROR(IF($B550&lt;&gt;"",VLOOKUP(HX$421,TabelleK47BI,8,FALSE),""),"")</f>
        <v/>
      </c>
      <c r="HY550" s="4" t="str">
        <f ca="1">IFERROR(IF($B550&lt;&gt;"",VLOOKUP(HY$421,TabelleK47BI,8,FALSE),""),"")</f>
        <v/>
      </c>
      <c r="HZ550" s="4" t="str">
        <f ca="1">IFERROR(IF($B550&lt;&gt;"",VLOOKUP(HZ$421,TabelleK47BI,8,FALSE),""),"")</f>
        <v/>
      </c>
      <c r="IA550" s="4" t="str">
        <f ca="1">IFERROR(IF($B550&lt;&gt;"",VLOOKUP(IA$421,TabelleK47BI,8,FALSE),""),"")</f>
        <v/>
      </c>
      <c r="IB550" s="4" t="str">
        <f ca="1">IFERROR(IF($B550&lt;&gt;"",VLOOKUP(IB$421,TabelleK47BI,8,FALSE),""),"")</f>
        <v/>
      </c>
      <c r="IC550" s="4" t="str">
        <f ca="1">IFERROR(IF($B550&lt;&gt;"",VLOOKUP(IC$421,TabelleK47BI,8,FALSE),""),"")</f>
        <v/>
      </c>
      <c r="ID550" s="4" t="str">
        <f ca="1">IFERROR(IF($B550&lt;&gt;"",VLOOKUP(ID$421,TabelleK47BI,8,FALSE),""),"")</f>
        <v/>
      </c>
      <c r="IE550" s="4" t="str">
        <f ca="1">IFERROR(IF($B550&lt;&gt;"",VLOOKUP(IE$421,TabelleK47BI,8,FALSE),""),"")</f>
        <v/>
      </c>
      <c r="IF550" s="4" t="str">
        <f ca="1">IFERROR(IF($B550&lt;&gt;"",VLOOKUP(IF$421,TabelleK47BI,8,FALSE),""),"")</f>
        <v/>
      </c>
      <c r="IG550" s="4" t="str">
        <f ca="1">IFERROR(IF($B550&lt;&gt;"",VLOOKUP(IG$421,TabelleK47BI,8,FALSE),""),"")</f>
        <v/>
      </c>
      <c r="IH550" s="4" t="str">
        <f ca="1">IFERROR(IF($B550&lt;&gt;"",VLOOKUP(IH$421,TabelleK47BI,8,FALSE),""),"")</f>
        <v/>
      </c>
      <c r="II550" s="4" t="str">
        <f ca="1">IFERROR(IF($B550&lt;&gt;"",VLOOKUP(II$421,TabelleK47BI,8,FALSE),""),"")</f>
        <v/>
      </c>
      <c r="IJ550" s="4" t="str">
        <f ca="1">IFERROR(IF($B550&lt;&gt;"",VLOOKUP(IJ$421,TabelleK47BI,8,FALSE),""),"")</f>
        <v/>
      </c>
      <c r="IK550" s="4" t="str">
        <f ca="1">IFERROR(IF($B550&lt;&gt;"",VLOOKUP(IK$421,TabelleK47BI,8,FALSE),""),"")</f>
        <v/>
      </c>
      <c r="IL550" s="4" t="str">
        <f ca="1">IFERROR(IF($B550&lt;&gt;"",VLOOKUP(IL$421,TabelleK47BI,8,FALSE),""),"")</f>
        <v/>
      </c>
      <c r="IM550" s="4" t="str">
        <f ca="1">IFERROR(IF($B550&lt;&gt;"",VLOOKUP(IM$421,TabelleK47BI,8,FALSE),""),"")</f>
        <v/>
      </c>
      <c r="IN550" s="4" t="str">
        <f ca="1">IFERROR(IF($B550&lt;&gt;"",VLOOKUP(IN$421,TabelleK47BI,8,FALSE),""),"")</f>
        <v/>
      </c>
      <c r="IO550" s="4" t="str">
        <f ca="1">IFERROR(IF($B550&lt;&gt;"",VLOOKUP(IO$421,TabelleK47BI,8,FALSE),""),"")</f>
        <v/>
      </c>
      <c r="IP550" s="4" t="str">
        <f ca="1">IFERROR(IF($B550&lt;&gt;"",VLOOKUP(IP$421,TabelleK47BI,8,FALSE),""),"")</f>
        <v/>
      </c>
      <c r="IQ550" s="4" t="str">
        <f ca="1">IFERROR(IF($B550&lt;&gt;"",VLOOKUP(IQ$421,TabelleK47BI,8,FALSE),""),"")</f>
        <v/>
      </c>
      <c r="IR550" s="4" t="str">
        <f ca="1">IFERROR(IF($B550&lt;&gt;"",VLOOKUP(IR$421,TabelleK47BI,8,FALSE),""),"")</f>
        <v/>
      </c>
      <c r="IS550" s="4" t="str">
        <f ca="1">IFERROR(IF($B550&lt;&gt;"",VLOOKUP(IS$421,TabelleK47BI,8,FALSE),""),"")</f>
        <v/>
      </c>
      <c r="IT550" s="4" t="str">
        <f ca="1">IFERROR(IF($B550&lt;&gt;"",VLOOKUP(IT$421,TabelleK47BI,8,FALSE),""),"")</f>
        <v/>
      </c>
      <c r="IU550" s="4" t="str">
        <f ca="1">IFERROR(IF($B550&lt;&gt;"",VLOOKUP(IU$421,TabelleK47BI,8,FALSE),""),"")</f>
        <v/>
      </c>
      <c r="IV550" s="4" t="str">
        <f ca="1">IFERROR(IF($B550&lt;&gt;"",VLOOKUP(IV$421,TabelleK47BI,8,FALSE),""),"")</f>
        <v/>
      </c>
      <c r="IW550" s="4" t="str">
        <f ca="1">IFERROR(IF($B550&lt;&gt;"",VLOOKUP(IW$421,TabelleK47BI,8,FALSE),""),"")</f>
        <v/>
      </c>
      <c r="IX550" s="4" t="str">
        <f ca="1">IFERROR(IF($B550&lt;&gt;"",VLOOKUP(IX$421,TabelleK47BI,8,FALSE),""),"")</f>
        <v/>
      </c>
      <c r="IY550" s="4" t="str">
        <f ca="1">IFERROR(IF($B550&lt;&gt;"",VLOOKUP(IY$421,TabelleK47BI,8,FALSE),""),"")</f>
        <v/>
      </c>
      <c r="IZ550" s="4" t="str">
        <f ca="1">IFERROR(IF($B550&lt;&gt;"",VLOOKUP(IZ$421,TabelleK47BI,8,FALSE),""),"")</f>
        <v/>
      </c>
      <c r="JA550" s="4" t="str">
        <f ca="1">IFERROR(IF($B550&lt;&gt;"",VLOOKUP(JA$421,TabelleK47BI,8,FALSE),""),"")</f>
        <v/>
      </c>
      <c r="JB550" s="4" t="str">
        <f ca="1">IFERROR(IF($B550&lt;&gt;"",VLOOKUP(JB$421,TabelleK47BI,8,FALSE),""),"")</f>
        <v/>
      </c>
      <c r="JC550" s="4" t="str">
        <f ca="1">IFERROR(IF($B550&lt;&gt;"",VLOOKUP(JC$421,TabelleK47BI,8,FALSE),""),"")</f>
        <v/>
      </c>
      <c r="JD550" s="4" t="str">
        <f ca="1">IFERROR(IF($B550&lt;&gt;"",VLOOKUP(JD$421,TabelleK47BI,8,FALSE),""),"")</f>
        <v/>
      </c>
      <c r="JE550" s="4" t="str">
        <f ca="1">IFERROR(IF($B550&lt;&gt;"",VLOOKUP(JE$421,TabelleK47BI,8,FALSE),""),"")</f>
        <v/>
      </c>
      <c r="JF550" s="4" t="str">
        <f ca="1">IFERROR(IF($B550&lt;&gt;"",VLOOKUP(JF$421,TabelleK47BI,8,FALSE),""),"")</f>
        <v/>
      </c>
      <c r="JG550" s="4" t="str">
        <f ca="1">IFERROR(IF($B550&lt;&gt;"",VLOOKUP(JG$421,TabelleK47BI,8,FALSE),""),"")</f>
        <v/>
      </c>
      <c r="JH550" s="4" t="str">
        <f ca="1">IFERROR(IF($B550&lt;&gt;"",VLOOKUP(JH$421,TabelleK47BI,8,FALSE),""),"")</f>
        <v/>
      </c>
      <c r="JI550" s="4" t="str">
        <f ca="1">IFERROR(IF($B550&lt;&gt;"",VLOOKUP(JI$421,TabelleK47BI,8,FALSE),""),"")</f>
        <v/>
      </c>
      <c r="JJ550" s="4" t="str">
        <f ca="1">IFERROR(IF($B550&lt;&gt;"",VLOOKUP(JJ$421,TabelleK47BI,8,FALSE),""),"")</f>
        <v/>
      </c>
      <c r="JK550" s="4" t="str">
        <f ca="1">IFERROR(IF($B550&lt;&gt;"",VLOOKUP(JK$421,TabelleK47BI,8,FALSE),""),"")</f>
        <v/>
      </c>
      <c r="JL550" s="4" t="str">
        <f ca="1">IFERROR(IF($B550&lt;&gt;"",VLOOKUP(JL$421,TabelleK47BI,8,FALSE),""),"")</f>
        <v/>
      </c>
      <c r="JM550" s="4" t="str">
        <f ca="1">IFERROR(IF($B550&lt;&gt;"",VLOOKUP(JM$421,TabelleK47BI,8,FALSE),""),"")</f>
        <v/>
      </c>
      <c r="JN550" s="4" t="str">
        <f ca="1">IFERROR(IF($B550&lt;&gt;"",VLOOKUP(JN$421,TabelleK47BI,8,FALSE),""),"")</f>
        <v/>
      </c>
      <c r="JO550" s="4" t="str">
        <f ca="1">IFERROR(IF($B550&lt;&gt;"",VLOOKUP(JO$421,TabelleK47BI,8,FALSE),""),"")</f>
        <v/>
      </c>
      <c r="JP550" s="4" t="str">
        <f ca="1">IFERROR(IF($B550&lt;&gt;"",VLOOKUP(JP$421,TabelleK47BI,8,FALSE),""),"")</f>
        <v/>
      </c>
      <c r="JQ550" s="4" t="str">
        <f ca="1">IFERROR(IF($B550&lt;&gt;"",VLOOKUP(JQ$421,TabelleK47BI,8,FALSE),""),"")</f>
        <v/>
      </c>
      <c r="JR550" s="4" t="str">
        <f ca="1">IFERROR(IF($B550&lt;&gt;"",VLOOKUP(JR$421,TabelleK47BI,8,FALSE),""),"")</f>
        <v/>
      </c>
      <c r="JS550" s="4" t="str">
        <f ca="1">IFERROR(IF($B550&lt;&gt;"",VLOOKUP(JS$421,TabelleK47BI,8,FALSE),""),"")</f>
        <v/>
      </c>
      <c r="JT550" s="4" t="str">
        <f ca="1">IFERROR(IF($B550&lt;&gt;"",VLOOKUP(JT$421,TabelleK47BI,8,FALSE),""),"")</f>
        <v/>
      </c>
      <c r="JU550" s="4" t="str">
        <f ca="1">IFERROR(IF($B550&lt;&gt;"",VLOOKUP(JU$421,TabelleK47BI,8,FALSE),""),"")</f>
        <v/>
      </c>
      <c r="JV550" s="4" t="str">
        <f ca="1">IFERROR(IF($B550&lt;&gt;"",VLOOKUP(JV$421,TabelleK47BI,8,FALSE),""),"")</f>
        <v/>
      </c>
      <c r="JW550" s="4" t="str">
        <f ca="1">IFERROR(IF($B550&lt;&gt;"",VLOOKUP(JW$421,TabelleK47BI,8,FALSE),""),"")</f>
        <v/>
      </c>
      <c r="JX550" s="4" t="str">
        <f ca="1">IFERROR(IF($B550&lt;&gt;"",VLOOKUP(JX$421,TabelleK47BI,8,FALSE),""),"")</f>
        <v/>
      </c>
      <c r="JY550" s="4" t="str">
        <f ca="1">IFERROR(IF($B550&lt;&gt;"",VLOOKUP(JY$421,TabelleK47BI,8,FALSE),""),"")</f>
        <v/>
      </c>
      <c r="JZ550" s="4" t="str">
        <f ca="1">IFERROR(IF($B550&lt;&gt;"",VLOOKUP(JZ$421,TabelleK47BI,8,FALSE),""),"")</f>
        <v/>
      </c>
      <c r="KA550" s="4" t="str">
        <f ca="1">IFERROR(IF($B550&lt;&gt;"",VLOOKUP(KA$421,TabelleK47BI,8,FALSE),""),"")</f>
        <v/>
      </c>
      <c r="KB550" s="4" t="str">
        <f ca="1">IFERROR(IF($B550&lt;&gt;"",VLOOKUP(KB$421,TabelleK47BI,8,FALSE),""),"")</f>
        <v/>
      </c>
      <c r="KC550" s="4" t="str">
        <f ca="1">IFERROR(IF($B550&lt;&gt;"",VLOOKUP(KC$421,TabelleK47BI,8,FALSE),""),"")</f>
        <v/>
      </c>
      <c r="KD550" s="4" t="str">
        <f ca="1">IFERROR(IF($B550&lt;&gt;"",VLOOKUP(KD$421,TabelleK47BI,8,FALSE),""),"")</f>
        <v/>
      </c>
      <c r="KE550" s="4" t="str">
        <f ca="1">IFERROR(IF($B550&lt;&gt;"",VLOOKUP(KE$421,TabelleK47BI,8,FALSE),""),"")</f>
        <v/>
      </c>
      <c r="KF550" s="4" t="str">
        <f ca="1">IFERROR(IF($B550&lt;&gt;"",VLOOKUP(KF$421,TabelleK47BI,8,FALSE),""),"")</f>
        <v/>
      </c>
      <c r="KG550" s="4" t="str">
        <f ca="1">IFERROR(IF($B550&lt;&gt;"",VLOOKUP(KG$421,TabelleK47BI,8,FALSE),""),"")</f>
        <v/>
      </c>
      <c r="KH550" s="4" t="str">
        <f ca="1">IFERROR(IF($B550&lt;&gt;"",VLOOKUP(KH$421,TabelleK47BI,8,FALSE),""),"")</f>
        <v/>
      </c>
      <c r="KI550" s="4" t="str">
        <f ca="1">IFERROR(IF($B550&lt;&gt;"",VLOOKUP(KI$421,TabelleK47BI,8,FALSE),""),"")</f>
        <v/>
      </c>
      <c r="KJ550" s="4" t="str">
        <f ca="1">IFERROR(IF($B550&lt;&gt;"",VLOOKUP(KJ$421,TabelleK47BI,8,FALSE),""),"")</f>
        <v/>
      </c>
      <c r="KK550" s="4" t="str">
        <f ca="1">IFERROR(IF($B550&lt;&gt;"",VLOOKUP(KK$421,TabelleK47BI,8,FALSE),""),"")</f>
        <v/>
      </c>
      <c r="KL550" s="4" t="str">
        <f ca="1">IFERROR(IF($B550&lt;&gt;"",VLOOKUP(KL$421,TabelleK47BI,8,FALSE),""),"")</f>
        <v/>
      </c>
      <c r="KM550" s="4" t="str">
        <f ca="1">IFERROR(IF($B550&lt;&gt;"",VLOOKUP(KM$421,TabelleK47BI,8,FALSE),""),"")</f>
        <v/>
      </c>
      <c r="KN550" s="4" t="str">
        <f ca="1">IFERROR(IF($B550&lt;&gt;"",VLOOKUP(KN$421,TabelleK47BI,8,FALSE),""),"")</f>
        <v/>
      </c>
      <c r="KO550" s="4" t="str">
        <f ca="1">IFERROR(IF($B550&lt;&gt;"",VLOOKUP(KO$421,TabelleK47BI,8,FALSE),""),"")</f>
        <v/>
      </c>
      <c r="KP550" s="4" t="str">
        <f ca="1">IFERROR(IF($B550&lt;&gt;"",VLOOKUP(KP$421,TabelleK47BI,8,FALSE),""),"")</f>
        <v/>
      </c>
      <c r="KQ550" s="4" t="str">
        <f ca="1">IFERROR(IF($B550&lt;&gt;"",VLOOKUP(KQ$421,TabelleK47BI,8,FALSE),""),"")</f>
        <v/>
      </c>
      <c r="KR550" s="4" t="str">
        <f>IFERROR(VLOOKUP($KR$421,TabelleK47BI,8,FALSE),"")</f>
        <v/>
      </c>
      <c r="KS550" s="4" t="str">
        <f>IFERROR(VLOOKUP($KS$421,TabelleK47BI,8,FALSE),"")</f>
        <v/>
      </c>
    </row>
    <row r="551" spans="2:305" ht="12.75" hidden="1" customHeight="1" x14ac:dyDescent="0.2">
      <c r="B551" s="138" t="str">
        <f t="shared" ca="1" si="215"/>
        <v/>
      </c>
      <c r="C551" s="4" t="str">
        <f ca="1">IFERROR(IF($B551&lt;&gt;"",VLOOKUP(C$421,TabelleK48BI,8,FALSE),""),"")</f>
        <v/>
      </c>
      <c r="D551" s="4" t="str">
        <f ca="1">IFERROR(IF($B551&lt;&gt;"",VLOOKUP(D$421,TabelleK48BI,8,FALSE),""),"")</f>
        <v/>
      </c>
      <c r="E551" s="4" t="str">
        <f ca="1">IFERROR(IF($B551&lt;&gt;"",VLOOKUP(E$421,TabelleK48BI,8,FALSE),""),"")</f>
        <v/>
      </c>
      <c r="F551" s="4" t="str">
        <f ca="1">IFERROR(IF($B551&lt;&gt;"",VLOOKUP(F$421,TabelleK48BI,8,FALSE),""),"")</f>
        <v/>
      </c>
      <c r="G551" s="4" t="str">
        <f ca="1">IFERROR(IF($B551&lt;&gt;"",VLOOKUP(G$421,TabelleK48BI,8,FALSE),""),"")</f>
        <v/>
      </c>
      <c r="H551" s="4" t="str">
        <f ca="1">IFERROR(IF($B551&lt;&gt;"",VLOOKUP(H$421,TabelleK48BI,8,FALSE),""),"")</f>
        <v/>
      </c>
      <c r="I551" s="4" t="str">
        <f ca="1">IFERROR(IF($B551&lt;&gt;"",VLOOKUP(I$421,TabelleK48BI,8,FALSE),""),"")</f>
        <v/>
      </c>
      <c r="J551" s="4" t="str">
        <f ca="1">IFERROR(IF($B551&lt;&gt;"",VLOOKUP(J$421,TabelleK48BI,8,FALSE),""),"")</f>
        <v/>
      </c>
      <c r="K551" s="4" t="str">
        <f ca="1">IFERROR(IF($B551&lt;&gt;"",VLOOKUP(K$421,TabelleK48BI,8,FALSE),""),"")</f>
        <v/>
      </c>
      <c r="L551" s="4" t="str">
        <f ca="1">IFERROR(IF($B551&lt;&gt;"",VLOOKUP(L$421,TabelleK48BI,8,FALSE),""),"")</f>
        <v/>
      </c>
      <c r="M551" s="4" t="str">
        <f ca="1">IFERROR(IF($B551&lt;&gt;"",VLOOKUP(M$421,TabelleK48BI,8,FALSE),""),"")</f>
        <v/>
      </c>
      <c r="N551" s="4" t="str">
        <f ca="1">IFERROR(IF($B551&lt;&gt;"",VLOOKUP(N$421,TabelleK48BI,8,FALSE),""),"")</f>
        <v/>
      </c>
      <c r="O551" s="4" t="str">
        <f ca="1">IFERROR(IF($B551&lt;&gt;"",VLOOKUP(O$421,TabelleK48BI,8,FALSE),""),"")</f>
        <v/>
      </c>
      <c r="P551" s="4" t="str">
        <f ca="1">IFERROR(IF($B551&lt;&gt;"",VLOOKUP(P$421,TabelleK48BI,8,FALSE),""),"")</f>
        <v/>
      </c>
      <c r="Q551" s="4" t="str">
        <f ca="1">IFERROR(IF($B551&lt;&gt;"",VLOOKUP(Q$421,TabelleK48BI,8,FALSE),""),"")</f>
        <v/>
      </c>
      <c r="R551" s="4" t="str">
        <f ca="1">IFERROR(IF($B551&lt;&gt;"",VLOOKUP(R$421,TabelleK48BI,8,FALSE),""),"")</f>
        <v/>
      </c>
      <c r="S551" s="4" t="str">
        <f ca="1">IFERROR(IF($B551&lt;&gt;"",VLOOKUP(S$421,TabelleK48BI,8,FALSE),""),"")</f>
        <v/>
      </c>
      <c r="T551" s="4" t="str">
        <f ca="1">IFERROR(IF($B551&lt;&gt;"",VLOOKUP(T$421,TabelleK48BI,8,FALSE),""),"")</f>
        <v/>
      </c>
      <c r="U551" s="4" t="str">
        <f ca="1">IFERROR(IF($B551&lt;&gt;"",VLOOKUP(U$421,TabelleK48BI,8,FALSE),""),"")</f>
        <v/>
      </c>
      <c r="V551" s="4" t="str">
        <f ca="1">IFERROR(IF($B551&lt;&gt;"",VLOOKUP(V$421,TabelleK48BI,8,FALSE),""),"")</f>
        <v/>
      </c>
      <c r="W551" s="4" t="str">
        <f ca="1">IFERROR(IF($B551&lt;&gt;"",VLOOKUP(W$421,TabelleK48BI,8,FALSE),""),"")</f>
        <v/>
      </c>
      <c r="X551" s="4" t="str">
        <f ca="1">IFERROR(IF($B551&lt;&gt;"",VLOOKUP(X$421,TabelleK48BI,8,FALSE),""),"")</f>
        <v/>
      </c>
      <c r="Y551" s="4" t="str">
        <f ca="1">IFERROR(IF($B551&lt;&gt;"",VLOOKUP(Y$421,TabelleK48BI,8,FALSE),""),"")</f>
        <v/>
      </c>
      <c r="Z551" s="4" t="str">
        <f ca="1">IFERROR(IF($B551&lt;&gt;"",VLOOKUP(Z$421,TabelleK48BI,8,FALSE),""),"")</f>
        <v/>
      </c>
      <c r="AA551" s="4" t="str">
        <f ca="1">IFERROR(IF($B551&lt;&gt;"",VLOOKUP(AA$421,TabelleK48BI,8,FALSE),""),"")</f>
        <v/>
      </c>
      <c r="AB551" s="4" t="str">
        <f ca="1">IFERROR(IF($B551&lt;&gt;"",VLOOKUP(AB$421,TabelleK48BI,8,FALSE),""),"")</f>
        <v/>
      </c>
      <c r="AC551" s="4" t="str">
        <f ca="1">IFERROR(IF($B551&lt;&gt;"",VLOOKUP(AC$421,TabelleK48BI,8,FALSE),""),"")</f>
        <v/>
      </c>
      <c r="AD551" s="4" t="str">
        <f ca="1">IFERROR(IF($B551&lt;&gt;"",VLOOKUP(AD$421,TabelleK48BI,8,FALSE),""),"")</f>
        <v/>
      </c>
      <c r="AE551" s="4" t="str">
        <f ca="1">IFERROR(IF($B551&lt;&gt;"",VLOOKUP(AE$421,TabelleK48BI,8,FALSE),""),"")</f>
        <v/>
      </c>
      <c r="AF551" s="4" t="str">
        <f ca="1">IFERROR(IF($B551&lt;&gt;"",VLOOKUP(AF$421,TabelleK48BI,8,FALSE),""),"")</f>
        <v/>
      </c>
      <c r="AG551" s="4" t="str">
        <f ca="1">IFERROR(IF($B551&lt;&gt;"",VLOOKUP(AG$421,TabelleK48BI,8,FALSE),""),"")</f>
        <v/>
      </c>
      <c r="AH551" s="4" t="str">
        <f ca="1">IFERROR(IF($B551&lt;&gt;"",VLOOKUP(AH$421,TabelleK48BI,8,FALSE),""),"")</f>
        <v/>
      </c>
      <c r="AI551" s="4" t="str">
        <f ca="1">IFERROR(IF($B551&lt;&gt;"",VLOOKUP(AI$421,TabelleK48BI,8,FALSE),""),"")</f>
        <v/>
      </c>
      <c r="AJ551" s="4" t="str">
        <f ca="1">IFERROR(IF($B551&lt;&gt;"",VLOOKUP(AJ$421,TabelleK48BI,8,FALSE),""),"")</f>
        <v/>
      </c>
      <c r="AK551" s="4" t="str">
        <f ca="1">IFERROR(IF($B551&lt;&gt;"",VLOOKUP(AK$421,TabelleK48BI,8,FALSE),""),"")</f>
        <v/>
      </c>
      <c r="AL551" s="4" t="str">
        <f ca="1">IFERROR(IF($B551&lt;&gt;"",VLOOKUP(AL$421,TabelleK48BI,8,FALSE),""),"")</f>
        <v/>
      </c>
      <c r="AM551" s="4" t="str">
        <f ca="1">IFERROR(IF($B551&lt;&gt;"",VLOOKUP(AM$421,TabelleK48BI,8,FALSE),""),"")</f>
        <v/>
      </c>
      <c r="AN551" s="4" t="str">
        <f ca="1">IFERROR(IF($B551&lt;&gt;"",VLOOKUP(AN$421,TabelleK48BI,8,FALSE),""),"")</f>
        <v/>
      </c>
      <c r="AO551" s="4" t="str">
        <f ca="1">IFERROR(IF($B551&lt;&gt;"",VLOOKUP(AO$421,TabelleK48BI,8,FALSE),""),"")</f>
        <v/>
      </c>
      <c r="AP551" s="4" t="str">
        <f ca="1">IFERROR(IF($B551&lt;&gt;"",VLOOKUP(AP$421,TabelleK48BI,8,FALSE),""),"")</f>
        <v/>
      </c>
      <c r="AQ551" s="4" t="str">
        <f ca="1">IFERROR(IF($B551&lt;&gt;"",VLOOKUP(AQ$421,TabelleK48BI,8,FALSE),""),"")</f>
        <v/>
      </c>
      <c r="AR551" s="4" t="str">
        <f ca="1">IFERROR(IF($B551&lt;&gt;"",VLOOKUP(AR$421,TabelleK48BI,8,FALSE),""),"")</f>
        <v/>
      </c>
      <c r="AS551" s="4" t="str">
        <f ca="1">IFERROR(IF($B551&lt;&gt;"",VLOOKUP(AS$421,TabelleK48BI,8,FALSE),""),"")</f>
        <v/>
      </c>
      <c r="AT551" s="4" t="str">
        <f ca="1">IFERROR(IF($B551&lt;&gt;"",VLOOKUP(AT$421,TabelleK48BI,8,FALSE),""),"")</f>
        <v/>
      </c>
      <c r="AU551" s="4" t="str">
        <f ca="1">IFERROR(IF($B551&lt;&gt;"",VLOOKUP(AU$421,TabelleK48BI,8,FALSE),""),"")</f>
        <v/>
      </c>
      <c r="AV551" s="4" t="str">
        <f ca="1">IFERROR(IF($B551&lt;&gt;"",VLOOKUP(AV$421,TabelleK48BI,8,FALSE),""),"")</f>
        <v/>
      </c>
      <c r="AW551" s="4" t="str">
        <f ca="1">IFERROR(IF($B551&lt;&gt;"",VLOOKUP(AW$421,TabelleK48BI,8,FALSE),""),"")</f>
        <v/>
      </c>
      <c r="AX551" s="4" t="str">
        <f ca="1">IFERROR(IF($B551&lt;&gt;"",VLOOKUP(AX$421,TabelleK48BI,8,FALSE),""),"")</f>
        <v/>
      </c>
      <c r="AY551" s="4" t="str">
        <f ca="1">IFERROR(IF($B551&lt;&gt;"",VLOOKUP(AY$421,TabelleK48BI,8,FALSE),""),"")</f>
        <v/>
      </c>
      <c r="AZ551" s="4" t="str">
        <f ca="1">IFERROR(IF($B551&lt;&gt;"",VLOOKUP(AZ$421,TabelleK48BI,8,FALSE),""),"")</f>
        <v/>
      </c>
      <c r="BA551" s="4" t="str">
        <f ca="1">IFERROR(IF($B551&lt;&gt;"",VLOOKUP(BA$421,TabelleK48BI,8,FALSE),""),"")</f>
        <v/>
      </c>
      <c r="BB551" s="4" t="str">
        <f ca="1">IFERROR(IF($B551&lt;&gt;"",VLOOKUP(BB$421,TabelleK48BI,8,FALSE),""),"")</f>
        <v/>
      </c>
      <c r="BC551" s="4" t="str">
        <f ca="1">IFERROR(IF($B551&lt;&gt;"",VLOOKUP(BC$421,TabelleK48BI,8,FALSE),""),"")</f>
        <v/>
      </c>
      <c r="BD551" s="4" t="str">
        <f ca="1">IFERROR(IF($B551&lt;&gt;"",VLOOKUP(BD$421,TabelleK48BI,8,FALSE),""),"")</f>
        <v/>
      </c>
      <c r="BE551" s="4" t="str">
        <f ca="1">IFERROR(IF($B551&lt;&gt;"",VLOOKUP(BE$421,TabelleK48BI,8,FALSE),""),"")</f>
        <v/>
      </c>
      <c r="BF551" s="4" t="str">
        <f ca="1">IFERROR(IF($B551&lt;&gt;"",VLOOKUP(BF$421,TabelleK48BI,8,FALSE),""),"")</f>
        <v/>
      </c>
      <c r="BG551" s="4" t="str">
        <f ca="1">IFERROR(IF($B551&lt;&gt;"",VLOOKUP(BG$421,TabelleK48BI,8,FALSE),""),"")</f>
        <v/>
      </c>
      <c r="BH551" s="4" t="str">
        <f ca="1">IFERROR(IF($B551&lt;&gt;"",VLOOKUP(BH$421,TabelleK48BI,8,FALSE),""),"")</f>
        <v/>
      </c>
      <c r="BI551" s="4" t="str">
        <f ca="1">IFERROR(IF($B551&lt;&gt;"",VLOOKUP(BI$421,TabelleK48BI,8,FALSE),""),"")</f>
        <v/>
      </c>
      <c r="BJ551" s="4" t="str">
        <f ca="1">IFERROR(IF($B551&lt;&gt;"",VLOOKUP(BJ$421,TabelleK48BI,8,FALSE),""),"")</f>
        <v/>
      </c>
      <c r="BK551" s="4" t="str">
        <f ca="1">IFERROR(IF($B551&lt;&gt;"",VLOOKUP(BK$421,TabelleK48BI,8,FALSE),""),"")</f>
        <v/>
      </c>
      <c r="BL551" s="4" t="str">
        <f ca="1">IFERROR(IF($B551&lt;&gt;"",VLOOKUP(BL$421,TabelleK48BI,8,FALSE),""),"")</f>
        <v/>
      </c>
      <c r="BM551" s="4" t="str">
        <f ca="1">IFERROR(IF($B551&lt;&gt;"",VLOOKUP(BM$421,TabelleK48BI,8,FALSE),""),"")</f>
        <v/>
      </c>
      <c r="BN551" s="4" t="str">
        <f ca="1">IFERROR(IF($B551&lt;&gt;"",VLOOKUP(BN$421,TabelleK48BI,8,FALSE),""),"")</f>
        <v/>
      </c>
      <c r="BO551" s="4" t="str">
        <f ca="1">IFERROR(IF($B551&lt;&gt;"",VLOOKUP(BO$421,TabelleK48BI,8,FALSE),""),"")</f>
        <v/>
      </c>
      <c r="BP551" s="4" t="str">
        <f ca="1">IFERROR(IF($B551&lt;&gt;"",VLOOKUP(BP$421,TabelleK48BI,8,FALSE),""),"")</f>
        <v/>
      </c>
      <c r="BQ551" s="4" t="str">
        <f ca="1">IFERROR(IF($B551&lt;&gt;"",VLOOKUP(BQ$421,TabelleK48BI,8,FALSE),""),"")</f>
        <v/>
      </c>
      <c r="BR551" s="4" t="str">
        <f ca="1">IFERROR(IF($B551&lt;&gt;"",VLOOKUP(BR$421,TabelleK48BI,8,FALSE),""),"")</f>
        <v/>
      </c>
      <c r="BS551" s="4" t="str">
        <f ca="1">IFERROR(IF($B551&lt;&gt;"",VLOOKUP(BS$421,TabelleK48BI,8,FALSE),""),"")</f>
        <v/>
      </c>
      <c r="BT551" s="4" t="str">
        <f ca="1">IFERROR(IF($B551&lt;&gt;"",VLOOKUP(BT$421,TabelleK48BI,8,FALSE),""),"")</f>
        <v/>
      </c>
      <c r="BU551" s="4" t="str">
        <f ca="1">IFERROR(IF($B551&lt;&gt;"",VLOOKUP(BU$421,TabelleK48BI,8,FALSE),""),"")</f>
        <v/>
      </c>
      <c r="BV551" s="4" t="str">
        <f ca="1">IFERROR(IF($B551&lt;&gt;"",VLOOKUP(BV$421,TabelleK48BI,8,FALSE),""),"")</f>
        <v/>
      </c>
      <c r="BW551" s="4" t="str">
        <f ca="1">IFERROR(IF($B551&lt;&gt;"",VLOOKUP(BW$421,TabelleK48BI,8,FALSE),""),"")</f>
        <v/>
      </c>
      <c r="BX551" s="4" t="str">
        <f ca="1">IFERROR(IF($B551&lt;&gt;"",VLOOKUP(BX$421,TabelleK48BI,8,FALSE),""),"")</f>
        <v/>
      </c>
      <c r="BY551" s="4" t="str">
        <f ca="1">IFERROR(IF($B551&lt;&gt;"",VLOOKUP(BY$421,TabelleK48BI,8,FALSE),""),"")</f>
        <v/>
      </c>
      <c r="BZ551" s="4" t="str">
        <f ca="1">IFERROR(IF($B551&lt;&gt;"",VLOOKUP(BZ$421,TabelleK48BI,8,FALSE),""),"")</f>
        <v/>
      </c>
      <c r="CA551" s="4" t="str">
        <f ca="1">IFERROR(IF($B551&lt;&gt;"",VLOOKUP(CA$421,TabelleK48BI,8,FALSE),""),"")</f>
        <v/>
      </c>
      <c r="CB551" s="4" t="str">
        <f ca="1">IFERROR(IF($B551&lt;&gt;"",VLOOKUP(CB$421,TabelleK48BI,8,FALSE),""),"")</f>
        <v/>
      </c>
      <c r="CC551" s="4" t="str">
        <f ca="1">IFERROR(IF($B551&lt;&gt;"",VLOOKUP(CC$421,TabelleK48BI,8,FALSE),""),"")</f>
        <v/>
      </c>
      <c r="CD551" s="4" t="str">
        <f ca="1">IFERROR(IF($B551&lt;&gt;"",VLOOKUP(CD$421,TabelleK48BI,8,FALSE),""),"")</f>
        <v/>
      </c>
      <c r="CE551" s="4" t="str">
        <f ca="1">IFERROR(IF($B551&lt;&gt;"",VLOOKUP(CE$421,TabelleK48BI,8,FALSE),""),"")</f>
        <v/>
      </c>
      <c r="CF551" s="4" t="str">
        <f ca="1">IFERROR(IF($B551&lt;&gt;"",VLOOKUP(CF$421,TabelleK48BI,8,FALSE),""),"")</f>
        <v/>
      </c>
      <c r="CG551" s="4" t="str">
        <f ca="1">IFERROR(IF($B551&lt;&gt;"",VLOOKUP(CG$421,TabelleK48BI,8,FALSE),""),"")</f>
        <v/>
      </c>
      <c r="CH551" s="4" t="str">
        <f ca="1">IFERROR(IF($B551&lt;&gt;"",VLOOKUP(CH$421,TabelleK48BI,8,FALSE),""),"")</f>
        <v/>
      </c>
      <c r="CI551" s="4" t="str">
        <f ca="1">IFERROR(IF($B551&lt;&gt;"",VLOOKUP(CI$421,TabelleK48BI,8,FALSE),""),"")</f>
        <v/>
      </c>
      <c r="CJ551" s="4" t="str">
        <f ca="1">IFERROR(IF($B551&lt;&gt;"",VLOOKUP(CJ$421,TabelleK48BI,8,FALSE),""),"")</f>
        <v/>
      </c>
      <c r="CK551" s="4" t="str">
        <f ca="1">IFERROR(IF($B551&lt;&gt;"",VLOOKUP(CK$421,TabelleK48BI,8,FALSE),""),"")</f>
        <v/>
      </c>
      <c r="CL551" s="4" t="str">
        <f ca="1">IFERROR(IF($B551&lt;&gt;"",VLOOKUP(CL$421,TabelleK48BI,8,FALSE),""),"")</f>
        <v/>
      </c>
      <c r="CM551" s="4" t="str">
        <f ca="1">IFERROR(IF($B551&lt;&gt;"",VLOOKUP(CM$421,TabelleK48BI,8,FALSE),""),"")</f>
        <v/>
      </c>
      <c r="CN551" s="4" t="str">
        <f ca="1">IFERROR(IF($B551&lt;&gt;"",VLOOKUP(CN$421,TabelleK48BI,8,FALSE),""),"")</f>
        <v/>
      </c>
      <c r="CO551" s="4" t="str">
        <f ca="1">IFERROR(IF($B551&lt;&gt;"",VLOOKUP(CO$421,TabelleK48BI,8,FALSE),""),"")</f>
        <v/>
      </c>
      <c r="CP551" s="4" t="str">
        <f ca="1">IFERROR(IF($B551&lt;&gt;"",VLOOKUP(CP$421,TabelleK48BI,8,FALSE),""),"")</f>
        <v/>
      </c>
      <c r="CQ551" s="4" t="str">
        <f ca="1">IFERROR(IF($B551&lt;&gt;"",VLOOKUP(CQ$421,TabelleK48BI,8,FALSE),""),"")</f>
        <v/>
      </c>
      <c r="CR551" s="4" t="str">
        <f ca="1">IFERROR(IF($B551&lt;&gt;"",VLOOKUP(CR$421,TabelleK48BI,8,FALSE),""),"")</f>
        <v/>
      </c>
      <c r="CS551" s="4" t="str">
        <f ca="1">IFERROR(IF($B551&lt;&gt;"",VLOOKUP(CS$421,TabelleK48BI,8,FALSE),""),"")</f>
        <v/>
      </c>
      <c r="CT551" s="4" t="str">
        <f ca="1">IFERROR(IF($B551&lt;&gt;"",VLOOKUP(CT$421,TabelleK48BI,8,FALSE),""),"")</f>
        <v/>
      </c>
      <c r="CU551" s="4" t="str">
        <f ca="1">IFERROR(IF($B551&lt;&gt;"",VLOOKUP(CU$421,TabelleK48BI,8,FALSE),""),"")</f>
        <v/>
      </c>
      <c r="CV551" s="4" t="str">
        <f ca="1">IFERROR(IF($B551&lt;&gt;"",VLOOKUP(CV$421,TabelleK48BI,8,FALSE),""),"")</f>
        <v/>
      </c>
      <c r="CW551" s="4" t="str">
        <f ca="1">IFERROR(IF($B551&lt;&gt;"",VLOOKUP(CW$421,TabelleK48BI,8,FALSE),""),"")</f>
        <v/>
      </c>
      <c r="CX551" s="4" t="str">
        <f ca="1">IFERROR(IF($B551&lt;&gt;"",VLOOKUP(CX$421,TabelleK48BI,8,FALSE),""),"")</f>
        <v/>
      </c>
      <c r="CY551" s="4" t="str">
        <f ca="1">IFERROR(IF($B551&lt;&gt;"",VLOOKUP(CY$421,TabelleK48BI,8,FALSE),""),"")</f>
        <v/>
      </c>
      <c r="CZ551" s="4" t="str">
        <f ca="1">IFERROR(IF($B551&lt;&gt;"",VLOOKUP(CZ$421,TabelleK48BI,8,FALSE),""),"")</f>
        <v/>
      </c>
      <c r="DA551" s="4" t="str">
        <f ca="1">IFERROR(IF($B551&lt;&gt;"",VLOOKUP(DA$421,TabelleK48BI,8,FALSE),""),"")</f>
        <v/>
      </c>
      <c r="DB551" s="4" t="str">
        <f ca="1">IFERROR(IF($B551&lt;&gt;"",VLOOKUP(DB$421,TabelleK48BI,8,FALSE),""),"")</f>
        <v/>
      </c>
      <c r="DC551" s="4" t="str">
        <f ca="1">IFERROR(IF($B551&lt;&gt;"",VLOOKUP(DC$421,TabelleK48BI,8,FALSE),""),"")</f>
        <v/>
      </c>
      <c r="DD551" s="4" t="str">
        <f ca="1">IFERROR(IF($B551&lt;&gt;"",VLOOKUP(DD$421,TabelleK48BI,8,FALSE),""),"")</f>
        <v/>
      </c>
      <c r="DE551" s="4" t="str">
        <f ca="1">IFERROR(IF($B551&lt;&gt;"",VLOOKUP(DE$421,TabelleK48BI,8,FALSE),""),"")</f>
        <v/>
      </c>
      <c r="DF551" s="4" t="str">
        <f ca="1">IFERROR(IF($B551&lt;&gt;"",VLOOKUP(DF$421,TabelleK48BI,8,FALSE),""),"")</f>
        <v/>
      </c>
      <c r="DG551" s="4" t="str">
        <f ca="1">IFERROR(IF($B551&lt;&gt;"",VLOOKUP(DG$421,TabelleK48BI,8,FALSE),""),"")</f>
        <v/>
      </c>
      <c r="DH551" s="4" t="str">
        <f ca="1">IFERROR(IF($B551&lt;&gt;"",VLOOKUP(DH$421,TabelleK48BI,8,FALSE),""),"")</f>
        <v/>
      </c>
      <c r="DI551" s="4" t="str">
        <f ca="1">IFERROR(IF($B551&lt;&gt;"",VLOOKUP(DI$421,TabelleK48BI,8,FALSE),""),"")</f>
        <v/>
      </c>
      <c r="DJ551" s="4" t="str">
        <f ca="1">IFERROR(IF($B551&lt;&gt;"",VLOOKUP(DJ$421,TabelleK48BI,8,FALSE),""),"")</f>
        <v/>
      </c>
      <c r="DK551" s="4" t="str">
        <f ca="1">IFERROR(IF($B551&lt;&gt;"",VLOOKUP(DK$421,TabelleK48BI,8,FALSE),""),"")</f>
        <v/>
      </c>
      <c r="DL551" s="4" t="str">
        <f ca="1">IFERROR(IF($B551&lt;&gt;"",VLOOKUP(DL$421,TabelleK48BI,8,FALSE),""),"")</f>
        <v/>
      </c>
      <c r="DM551" s="4" t="str">
        <f ca="1">IFERROR(IF($B551&lt;&gt;"",VLOOKUP(DM$421,TabelleK48BI,8,FALSE),""),"")</f>
        <v/>
      </c>
      <c r="DN551" s="4" t="str">
        <f ca="1">IFERROR(IF($B551&lt;&gt;"",VLOOKUP(DN$421,TabelleK48BI,8,FALSE),""),"")</f>
        <v/>
      </c>
      <c r="DO551" s="4" t="str">
        <f ca="1">IFERROR(IF($B551&lt;&gt;"",VLOOKUP(DO$421,TabelleK48BI,8,FALSE),""),"")</f>
        <v/>
      </c>
      <c r="DP551" s="4" t="str">
        <f ca="1">IFERROR(IF($B551&lt;&gt;"",VLOOKUP(DP$421,TabelleK48BI,8,FALSE),""),"")</f>
        <v/>
      </c>
      <c r="DQ551" s="4" t="str">
        <f ca="1">IFERROR(IF($B551&lt;&gt;"",VLOOKUP(DQ$421,TabelleK48BI,8,FALSE),""),"")</f>
        <v/>
      </c>
      <c r="DR551" s="4" t="str">
        <f ca="1">IFERROR(IF($B551&lt;&gt;"",VLOOKUP(DR$421,TabelleK48BI,8,FALSE),""),"")</f>
        <v/>
      </c>
      <c r="DS551" s="4" t="str">
        <f ca="1">IFERROR(IF($B551&lt;&gt;"",VLOOKUP(DS$421,TabelleK48BI,8,FALSE),""),"")</f>
        <v/>
      </c>
      <c r="DT551" s="4" t="str">
        <f ca="1">IFERROR(IF($B551&lt;&gt;"",VLOOKUP(DT$421,TabelleK48BI,8,FALSE),""),"")</f>
        <v/>
      </c>
      <c r="DU551" s="4" t="str">
        <f ca="1">IFERROR(IF($B551&lt;&gt;"",VLOOKUP(DU$421,TabelleK48BI,8,FALSE),""),"")</f>
        <v/>
      </c>
      <c r="DV551" s="4" t="str">
        <f ca="1">IFERROR(IF($B551&lt;&gt;"",VLOOKUP(DV$421,TabelleK48BI,8,FALSE),""),"")</f>
        <v/>
      </c>
      <c r="DW551" s="4" t="str">
        <f ca="1">IFERROR(IF($B551&lt;&gt;"",VLOOKUP(DW$421,TabelleK48BI,8,FALSE),""),"")</f>
        <v/>
      </c>
      <c r="DX551" s="4" t="str">
        <f ca="1">IFERROR(IF($B551&lt;&gt;"",VLOOKUP(DX$421,TabelleK48BI,8,FALSE),""),"")</f>
        <v/>
      </c>
      <c r="DY551" s="4" t="str">
        <f ca="1">IFERROR(IF($B551&lt;&gt;"",VLOOKUP(DY$421,TabelleK48BI,8,FALSE),""),"")</f>
        <v/>
      </c>
      <c r="DZ551" s="4" t="str">
        <f ca="1">IFERROR(IF($B551&lt;&gt;"",VLOOKUP(DZ$421,TabelleK48BI,8,FALSE),""),"")</f>
        <v/>
      </c>
      <c r="EA551" s="4" t="str">
        <f ca="1">IFERROR(IF($B551&lt;&gt;"",VLOOKUP(EA$421,TabelleK48BI,8,FALSE),""),"")</f>
        <v/>
      </c>
      <c r="EB551" s="4" t="str">
        <f ca="1">IFERROR(IF($B551&lt;&gt;"",VLOOKUP(EB$421,TabelleK48BI,8,FALSE),""),"")</f>
        <v/>
      </c>
      <c r="EC551" s="4" t="str">
        <f ca="1">IFERROR(IF($B551&lt;&gt;"",VLOOKUP(EC$421,TabelleK48BI,8,FALSE),""),"")</f>
        <v/>
      </c>
      <c r="ED551" s="4" t="str">
        <f ca="1">IFERROR(IF($B551&lt;&gt;"",VLOOKUP(ED$421,TabelleK48BI,8,FALSE),""),"")</f>
        <v/>
      </c>
      <c r="EE551" s="4" t="str">
        <f ca="1">IFERROR(IF($B551&lt;&gt;"",VLOOKUP(EE$421,TabelleK48BI,8,FALSE),""),"")</f>
        <v/>
      </c>
      <c r="EF551" s="4" t="str">
        <f ca="1">IFERROR(IF($B551&lt;&gt;"",VLOOKUP(EF$421,TabelleK48BI,8,FALSE),""),"")</f>
        <v/>
      </c>
      <c r="EG551" s="4" t="str">
        <f ca="1">IFERROR(IF($B551&lt;&gt;"",VLOOKUP(EG$421,TabelleK48BI,8,FALSE),""),"")</f>
        <v/>
      </c>
      <c r="EH551" s="4" t="str">
        <f ca="1">IFERROR(IF($B551&lt;&gt;"",VLOOKUP(EH$421,TabelleK48BI,8,FALSE),""),"")</f>
        <v/>
      </c>
      <c r="EI551" s="4" t="str">
        <f ca="1">IFERROR(IF($B551&lt;&gt;"",VLOOKUP(EI$421,TabelleK48BI,8,FALSE),""),"")</f>
        <v/>
      </c>
      <c r="EJ551" s="4" t="str">
        <f ca="1">IFERROR(IF($B551&lt;&gt;"",VLOOKUP(EJ$421,TabelleK48BI,8,FALSE),""),"")</f>
        <v/>
      </c>
      <c r="EK551" s="4" t="str">
        <f ca="1">IFERROR(IF($B551&lt;&gt;"",VLOOKUP(EK$421,TabelleK48BI,8,FALSE),""),"")</f>
        <v/>
      </c>
      <c r="EL551" s="4" t="str">
        <f ca="1">IFERROR(IF($B551&lt;&gt;"",VLOOKUP(EL$421,TabelleK48BI,8,FALSE),""),"")</f>
        <v/>
      </c>
      <c r="EM551" s="4" t="str">
        <f ca="1">IFERROR(IF($B551&lt;&gt;"",VLOOKUP(EM$421,TabelleK48BI,8,FALSE),""),"")</f>
        <v/>
      </c>
      <c r="EN551" s="4" t="str">
        <f ca="1">IFERROR(IF($B551&lt;&gt;"",VLOOKUP(EN$421,TabelleK48BI,8,FALSE),""),"")</f>
        <v/>
      </c>
      <c r="EO551" s="4" t="str">
        <f ca="1">IFERROR(IF($B551&lt;&gt;"",VLOOKUP(EO$421,TabelleK48BI,8,FALSE),""),"")</f>
        <v/>
      </c>
      <c r="EP551" s="4" t="str">
        <f ca="1">IFERROR(IF($B551&lt;&gt;"",VLOOKUP(EP$421,TabelleK48BI,8,FALSE),""),"")</f>
        <v/>
      </c>
      <c r="EQ551" s="4" t="str">
        <f ca="1">IFERROR(IF($B551&lt;&gt;"",VLOOKUP(EQ$421,TabelleK48BI,8,FALSE),""),"")</f>
        <v/>
      </c>
      <c r="ER551" s="4" t="str">
        <f ca="1">IFERROR(IF($B551&lt;&gt;"",VLOOKUP(ER$421,TabelleK48BI,8,FALSE),""),"")</f>
        <v/>
      </c>
      <c r="ES551" s="4" t="str">
        <f ca="1">IFERROR(IF($B551&lt;&gt;"",VLOOKUP(ES$421,TabelleK48BI,8,FALSE),""),"")</f>
        <v/>
      </c>
      <c r="ET551" s="4" t="str">
        <f ca="1">IFERROR(IF($B551&lt;&gt;"",VLOOKUP(ET$421,TabelleK48BI,8,FALSE),""),"")</f>
        <v/>
      </c>
      <c r="EU551" s="4" t="str">
        <f ca="1">IFERROR(IF($B551&lt;&gt;"",VLOOKUP(EU$421,TabelleK48BI,8,FALSE),""),"")</f>
        <v/>
      </c>
      <c r="EV551" s="4" t="str">
        <f ca="1">IFERROR(IF($B551&lt;&gt;"",VLOOKUP(EV$421,TabelleK48BI,8,FALSE),""),"")</f>
        <v/>
      </c>
      <c r="EW551" s="4" t="str">
        <f ca="1">IFERROR(IF($B551&lt;&gt;"",VLOOKUP(EW$421,TabelleK48BI,8,FALSE),""),"")</f>
        <v/>
      </c>
      <c r="EX551" s="4" t="str">
        <f ca="1">IFERROR(IF($B551&lt;&gt;"",VLOOKUP(EX$421,TabelleK48BI,8,FALSE),""),"")</f>
        <v/>
      </c>
      <c r="EY551" s="4" t="str">
        <f ca="1">IFERROR(IF($B551&lt;&gt;"",VLOOKUP(EY$421,TabelleK48BI,8,FALSE),""),"")</f>
        <v/>
      </c>
      <c r="EZ551" s="4" t="str">
        <f ca="1">IFERROR(IF($B551&lt;&gt;"",VLOOKUP(EZ$421,TabelleK48BI,8,FALSE),""),"")</f>
        <v/>
      </c>
      <c r="FA551" s="4" t="str">
        <f ca="1">IFERROR(IF($B551&lt;&gt;"",VLOOKUP(FA$421,TabelleK48BI,8,FALSE),""),"")</f>
        <v/>
      </c>
      <c r="FB551" s="4" t="str">
        <f ca="1">IFERROR(IF($B551&lt;&gt;"",VLOOKUP(FB$421,TabelleK48BI,8,FALSE),""),"")</f>
        <v/>
      </c>
      <c r="FC551" s="4" t="str">
        <f ca="1">IFERROR(IF($B551&lt;&gt;"",VLOOKUP(FC$421,TabelleK48BI,8,FALSE),""),"")</f>
        <v/>
      </c>
      <c r="FD551" s="4" t="str">
        <f ca="1">IFERROR(IF($B551&lt;&gt;"",VLOOKUP(FD$421,TabelleK48BI,8,FALSE),""),"")</f>
        <v/>
      </c>
      <c r="FE551" s="4" t="str">
        <f ca="1">IFERROR(IF($B551&lt;&gt;"",VLOOKUP(FE$421,TabelleK48BI,8,FALSE),""),"")</f>
        <v/>
      </c>
      <c r="FF551" s="4" t="str">
        <f ca="1">IFERROR(IF($B551&lt;&gt;"",VLOOKUP(FF$421,TabelleK48BI,8,FALSE),""),"")</f>
        <v/>
      </c>
      <c r="FG551" s="4" t="str">
        <f ca="1">IFERROR(IF($B551&lt;&gt;"",VLOOKUP(FG$421,TabelleK48BI,8,FALSE),""),"")</f>
        <v/>
      </c>
      <c r="FH551" s="4" t="str">
        <f ca="1">IFERROR(IF($B551&lt;&gt;"",VLOOKUP(FH$421,TabelleK48BI,8,FALSE),""),"")</f>
        <v/>
      </c>
      <c r="FI551" s="4" t="str">
        <f ca="1">IFERROR(IF($B551&lt;&gt;"",VLOOKUP(FI$421,TabelleK48BI,8,FALSE),""),"")</f>
        <v/>
      </c>
      <c r="FJ551" s="4" t="str">
        <f ca="1">IFERROR(IF($B551&lt;&gt;"",VLOOKUP(FJ$421,TabelleK48BI,8,FALSE),""),"")</f>
        <v/>
      </c>
      <c r="FK551" s="4" t="str">
        <f ca="1">IFERROR(IF($B551&lt;&gt;"",VLOOKUP(FK$421,TabelleK48BI,8,FALSE),""),"")</f>
        <v/>
      </c>
      <c r="FL551" s="4" t="str">
        <f ca="1">IFERROR(IF($B551&lt;&gt;"",VLOOKUP(FL$421,TabelleK48BI,8,FALSE),""),"")</f>
        <v/>
      </c>
      <c r="FM551" s="4" t="str">
        <f ca="1">IFERROR(IF($B551&lt;&gt;"",VLOOKUP(FM$421,TabelleK48BI,8,FALSE),""),"")</f>
        <v/>
      </c>
      <c r="FN551" s="4" t="str">
        <f ca="1">IFERROR(IF($B551&lt;&gt;"",VLOOKUP(FN$421,TabelleK48BI,8,FALSE),""),"")</f>
        <v/>
      </c>
      <c r="FO551" s="4" t="str">
        <f ca="1">IFERROR(IF($B551&lt;&gt;"",VLOOKUP(FO$421,TabelleK48BI,8,FALSE),""),"")</f>
        <v/>
      </c>
      <c r="FP551" s="4" t="str">
        <f ca="1">IFERROR(IF($B551&lt;&gt;"",VLOOKUP(FP$421,TabelleK48BI,8,FALSE),""),"")</f>
        <v/>
      </c>
      <c r="FQ551" s="4" t="str">
        <f ca="1">IFERROR(IF($B551&lt;&gt;"",VLOOKUP(FQ$421,TabelleK48BI,8,FALSE),""),"")</f>
        <v/>
      </c>
      <c r="FR551" s="4" t="str">
        <f ca="1">IFERROR(IF($B551&lt;&gt;"",VLOOKUP(FR$421,TabelleK48BI,8,FALSE),""),"")</f>
        <v/>
      </c>
      <c r="FS551" s="4" t="str">
        <f ca="1">IFERROR(IF($B551&lt;&gt;"",VLOOKUP(FS$421,TabelleK48BI,8,FALSE),""),"")</f>
        <v/>
      </c>
      <c r="FT551" s="4" t="str">
        <f ca="1">IFERROR(IF($B551&lt;&gt;"",VLOOKUP(FT$421,TabelleK48BI,8,FALSE),""),"")</f>
        <v/>
      </c>
      <c r="FU551" s="4" t="str">
        <f ca="1">IFERROR(IF($B551&lt;&gt;"",VLOOKUP(FU$421,TabelleK48BI,8,FALSE),""),"")</f>
        <v/>
      </c>
      <c r="FV551" s="4" t="str">
        <f ca="1">IFERROR(IF($B551&lt;&gt;"",VLOOKUP(FV$421,TabelleK48BI,8,FALSE),""),"")</f>
        <v/>
      </c>
      <c r="FW551" s="4" t="str">
        <f ca="1">IFERROR(IF($B551&lt;&gt;"",VLOOKUP(FW$421,TabelleK48BI,8,FALSE),""),"")</f>
        <v/>
      </c>
      <c r="FX551" s="4" t="str">
        <f ca="1">IFERROR(IF($B551&lt;&gt;"",VLOOKUP(FX$421,TabelleK48BI,8,FALSE),""),"")</f>
        <v/>
      </c>
      <c r="FY551" s="4" t="str">
        <f ca="1">IFERROR(IF($B551&lt;&gt;"",VLOOKUP(FY$421,TabelleK48BI,8,FALSE),""),"")</f>
        <v/>
      </c>
      <c r="FZ551" s="4" t="str">
        <f ca="1">IFERROR(IF($B551&lt;&gt;"",VLOOKUP(FZ$421,TabelleK48BI,8,FALSE),""),"")</f>
        <v/>
      </c>
      <c r="GA551" s="4" t="str">
        <f ca="1">IFERROR(IF($B551&lt;&gt;"",VLOOKUP(GA$421,TabelleK48BI,8,FALSE),""),"")</f>
        <v/>
      </c>
      <c r="GB551" s="4" t="str">
        <f ca="1">IFERROR(IF($B551&lt;&gt;"",VLOOKUP(GB$421,TabelleK48BI,8,FALSE),""),"")</f>
        <v/>
      </c>
      <c r="GC551" s="4" t="str">
        <f ca="1">IFERROR(IF($B551&lt;&gt;"",VLOOKUP(GC$421,TabelleK48BI,8,FALSE),""),"")</f>
        <v/>
      </c>
      <c r="GD551" s="4" t="str">
        <f ca="1">IFERROR(IF($B551&lt;&gt;"",VLOOKUP(GD$421,TabelleK48BI,8,FALSE),""),"")</f>
        <v/>
      </c>
      <c r="GE551" s="4" t="str">
        <f ca="1">IFERROR(IF($B551&lt;&gt;"",VLOOKUP(GE$421,TabelleK48BI,8,FALSE),""),"")</f>
        <v/>
      </c>
      <c r="GF551" s="4" t="str">
        <f ca="1">IFERROR(IF($B551&lt;&gt;"",VLOOKUP(GF$421,TabelleK48BI,8,FALSE),""),"")</f>
        <v/>
      </c>
      <c r="GG551" s="4" t="str">
        <f ca="1">IFERROR(IF($B551&lt;&gt;"",VLOOKUP(GG$421,TabelleK48BI,8,FALSE),""),"")</f>
        <v/>
      </c>
      <c r="GH551" s="4" t="str">
        <f ca="1">IFERROR(IF($B551&lt;&gt;"",VLOOKUP(GH$421,TabelleK48BI,8,FALSE),""),"")</f>
        <v/>
      </c>
      <c r="GI551" s="4" t="str">
        <f ca="1">IFERROR(IF($B551&lt;&gt;"",VLOOKUP(GI$421,TabelleK48BI,8,FALSE),""),"")</f>
        <v/>
      </c>
      <c r="GJ551" s="4" t="str">
        <f ca="1">IFERROR(IF($B551&lt;&gt;"",VLOOKUP(GJ$421,TabelleK48BI,8,FALSE),""),"")</f>
        <v/>
      </c>
      <c r="GK551" s="4" t="str">
        <f ca="1">IFERROR(IF($B551&lt;&gt;"",VLOOKUP(GK$421,TabelleK48BI,8,FALSE),""),"")</f>
        <v/>
      </c>
      <c r="GL551" s="4" t="str">
        <f ca="1">IFERROR(IF($B551&lt;&gt;"",VLOOKUP(GL$421,TabelleK48BI,8,FALSE),""),"")</f>
        <v/>
      </c>
      <c r="GM551" s="4" t="str">
        <f ca="1">IFERROR(IF($B551&lt;&gt;"",VLOOKUP(GM$421,TabelleK48BI,8,FALSE),""),"")</f>
        <v/>
      </c>
      <c r="GN551" s="4" t="str">
        <f ca="1">IFERROR(IF($B551&lt;&gt;"",VLOOKUP(GN$421,TabelleK48BI,8,FALSE),""),"")</f>
        <v/>
      </c>
      <c r="GO551" s="4" t="str">
        <f ca="1">IFERROR(IF($B551&lt;&gt;"",VLOOKUP(GO$421,TabelleK48BI,8,FALSE),""),"")</f>
        <v/>
      </c>
      <c r="GP551" s="4" t="str">
        <f ca="1">IFERROR(IF($B551&lt;&gt;"",VLOOKUP(GP$421,TabelleK48BI,8,FALSE),""),"")</f>
        <v/>
      </c>
      <c r="GQ551" s="4" t="str">
        <f ca="1">IFERROR(IF($B551&lt;&gt;"",VLOOKUP(GQ$421,TabelleK48BI,8,FALSE),""),"")</f>
        <v/>
      </c>
      <c r="GR551" s="4" t="str">
        <f ca="1">IFERROR(IF($B551&lt;&gt;"",VLOOKUP(GR$421,TabelleK48BI,8,FALSE),""),"")</f>
        <v/>
      </c>
      <c r="GS551" s="4" t="str">
        <f ca="1">IFERROR(IF($B551&lt;&gt;"",VLOOKUP(GS$421,TabelleK48BI,8,FALSE),""),"")</f>
        <v/>
      </c>
      <c r="GT551" s="4" t="str">
        <f ca="1">IFERROR(IF($B551&lt;&gt;"",VLOOKUP(GT$421,TabelleK48BI,8,FALSE),""),"")</f>
        <v/>
      </c>
      <c r="GU551" s="4" t="str">
        <f ca="1">IFERROR(IF($B551&lt;&gt;"",VLOOKUP(GU$421,TabelleK48BI,8,FALSE),""),"")</f>
        <v/>
      </c>
      <c r="GV551" s="4" t="str">
        <f ca="1">IFERROR(IF($B551&lt;&gt;"",VLOOKUP(GV$421,TabelleK48BI,8,FALSE),""),"")</f>
        <v/>
      </c>
      <c r="GW551" s="4" t="str">
        <f ca="1">IFERROR(IF($B551&lt;&gt;"",VLOOKUP(GW$421,TabelleK48BI,8,FALSE),""),"")</f>
        <v/>
      </c>
      <c r="GX551" s="4" t="str">
        <f ca="1">IFERROR(IF($B551&lt;&gt;"",VLOOKUP(GX$421,TabelleK48BI,8,FALSE),""),"")</f>
        <v/>
      </c>
      <c r="GY551" s="4" t="str">
        <f ca="1">IFERROR(IF($B551&lt;&gt;"",VLOOKUP(GY$421,TabelleK48BI,8,FALSE),""),"")</f>
        <v/>
      </c>
      <c r="GZ551" s="4" t="str">
        <f ca="1">IFERROR(IF($B551&lt;&gt;"",VLOOKUP(GZ$421,TabelleK48BI,8,FALSE),""),"")</f>
        <v/>
      </c>
      <c r="HA551" s="4" t="str">
        <f ca="1">IFERROR(IF($B551&lt;&gt;"",VLOOKUP(HA$421,TabelleK48BI,8,FALSE),""),"")</f>
        <v/>
      </c>
      <c r="HB551" s="4" t="str">
        <f ca="1">IFERROR(IF($B551&lt;&gt;"",VLOOKUP(HB$421,TabelleK48BI,8,FALSE),""),"")</f>
        <v/>
      </c>
      <c r="HC551" s="4" t="str">
        <f ca="1">IFERROR(IF($B551&lt;&gt;"",VLOOKUP(HC$421,TabelleK48BI,8,FALSE),""),"")</f>
        <v/>
      </c>
      <c r="HD551" s="4" t="str">
        <f ca="1">IFERROR(IF($B551&lt;&gt;"",VLOOKUP(HD$421,TabelleK48BI,8,FALSE),""),"")</f>
        <v/>
      </c>
      <c r="HE551" s="4" t="str">
        <f ca="1">IFERROR(IF($B551&lt;&gt;"",VLOOKUP(HE$421,TabelleK48BI,8,FALSE),""),"")</f>
        <v/>
      </c>
      <c r="HF551" s="4" t="str">
        <f ca="1">IFERROR(IF($B551&lt;&gt;"",VLOOKUP(HF$421,TabelleK48BI,8,FALSE),""),"")</f>
        <v/>
      </c>
      <c r="HG551" s="4" t="str">
        <f ca="1">IFERROR(IF($B551&lt;&gt;"",VLOOKUP(HG$421,TabelleK48BI,8,FALSE),""),"")</f>
        <v/>
      </c>
      <c r="HH551" s="4" t="str">
        <f ca="1">IFERROR(IF($B551&lt;&gt;"",VLOOKUP(HH$421,TabelleK48BI,8,FALSE),""),"")</f>
        <v/>
      </c>
      <c r="HI551" s="4" t="str">
        <f ca="1">IFERROR(IF($B551&lt;&gt;"",VLOOKUP(HI$421,TabelleK48BI,8,FALSE),""),"")</f>
        <v/>
      </c>
      <c r="HJ551" s="4" t="str">
        <f ca="1">IFERROR(IF($B551&lt;&gt;"",VLOOKUP(HJ$421,TabelleK48BI,8,FALSE),""),"")</f>
        <v/>
      </c>
      <c r="HK551" s="4" t="str">
        <f ca="1">IFERROR(IF($B551&lt;&gt;"",VLOOKUP(HK$421,TabelleK48BI,8,FALSE),""),"")</f>
        <v/>
      </c>
      <c r="HL551" s="4" t="str">
        <f ca="1">IFERROR(IF($B551&lt;&gt;"",VLOOKUP(HL$421,TabelleK48BI,8,FALSE),""),"")</f>
        <v/>
      </c>
      <c r="HM551" s="4" t="str">
        <f ca="1">IFERROR(IF($B551&lt;&gt;"",VLOOKUP(HM$421,TabelleK48BI,8,FALSE),""),"")</f>
        <v/>
      </c>
      <c r="HN551" s="4" t="str">
        <f ca="1">IFERROR(IF($B551&lt;&gt;"",VLOOKUP(HN$421,TabelleK48BI,8,FALSE),""),"")</f>
        <v/>
      </c>
      <c r="HO551" s="4" t="str">
        <f ca="1">IFERROR(IF($B551&lt;&gt;"",VLOOKUP(HO$421,TabelleK48BI,8,FALSE),""),"")</f>
        <v/>
      </c>
      <c r="HP551" s="4" t="str">
        <f ca="1">IFERROR(IF($B551&lt;&gt;"",VLOOKUP(HP$421,TabelleK48BI,8,FALSE),""),"")</f>
        <v/>
      </c>
      <c r="HQ551" s="4" t="str">
        <f ca="1">IFERROR(IF($B551&lt;&gt;"",VLOOKUP(HQ$421,TabelleK48BI,8,FALSE),""),"")</f>
        <v/>
      </c>
      <c r="HR551" s="4" t="str">
        <f ca="1">IFERROR(IF($B551&lt;&gt;"",VLOOKUP(HR$421,TabelleK48BI,8,FALSE),""),"")</f>
        <v/>
      </c>
      <c r="HS551" s="4" t="str">
        <f ca="1">IFERROR(IF($B551&lt;&gt;"",VLOOKUP(HS$421,TabelleK48BI,8,FALSE),""),"")</f>
        <v/>
      </c>
      <c r="HT551" s="4" t="str">
        <f ca="1">IFERROR(IF($B551&lt;&gt;"",VLOOKUP(HT$421,TabelleK48BI,8,FALSE),""),"")</f>
        <v/>
      </c>
      <c r="HU551" s="4" t="str">
        <f ca="1">IFERROR(IF($B551&lt;&gt;"",VLOOKUP(HU$421,TabelleK48BI,8,FALSE),""),"")</f>
        <v/>
      </c>
      <c r="HV551" s="4" t="str">
        <f ca="1">IFERROR(IF($B551&lt;&gt;"",VLOOKUP(HV$421,TabelleK48BI,8,FALSE),""),"")</f>
        <v/>
      </c>
      <c r="HW551" s="4" t="str">
        <f ca="1">IFERROR(IF($B551&lt;&gt;"",VLOOKUP(HW$421,TabelleK48BI,8,FALSE),""),"")</f>
        <v/>
      </c>
      <c r="HX551" s="4" t="str">
        <f ca="1">IFERROR(IF($B551&lt;&gt;"",VLOOKUP(HX$421,TabelleK48BI,8,FALSE),""),"")</f>
        <v/>
      </c>
      <c r="HY551" s="4" t="str">
        <f ca="1">IFERROR(IF($B551&lt;&gt;"",VLOOKUP(HY$421,TabelleK48BI,8,FALSE),""),"")</f>
        <v/>
      </c>
      <c r="HZ551" s="4" t="str">
        <f ca="1">IFERROR(IF($B551&lt;&gt;"",VLOOKUP(HZ$421,TabelleK48BI,8,FALSE),""),"")</f>
        <v/>
      </c>
      <c r="IA551" s="4" t="str">
        <f ca="1">IFERROR(IF($B551&lt;&gt;"",VLOOKUP(IA$421,TabelleK48BI,8,FALSE),""),"")</f>
        <v/>
      </c>
      <c r="IB551" s="4" t="str">
        <f ca="1">IFERROR(IF($B551&lt;&gt;"",VLOOKUP(IB$421,TabelleK48BI,8,FALSE),""),"")</f>
        <v/>
      </c>
      <c r="IC551" s="4" t="str">
        <f ca="1">IFERROR(IF($B551&lt;&gt;"",VLOOKUP(IC$421,TabelleK48BI,8,FALSE),""),"")</f>
        <v/>
      </c>
      <c r="ID551" s="4" t="str">
        <f ca="1">IFERROR(IF($B551&lt;&gt;"",VLOOKUP(ID$421,TabelleK48BI,8,FALSE),""),"")</f>
        <v/>
      </c>
      <c r="IE551" s="4" t="str">
        <f ca="1">IFERROR(IF($B551&lt;&gt;"",VLOOKUP(IE$421,TabelleK48BI,8,FALSE),""),"")</f>
        <v/>
      </c>
      <c r="IF551" s="4" t="str">
        <f ca="1">IFERROR(IF($B551&lt;&gt;"",VLOOKUP(IF$421,TabelleK48BI,8,FALSE),""),"")</f>
        <v/>
      </c>
      <c r="IG551" s="4" t="str">
        <f ca="1">IFERROR(IF($B551&lt;&gt;"",VLOOKUP(IG$421,TabelleK48BI,8,FALSE),""),"")</f>
        <v/>
      </c>
      <c r="IH551" s="4" t="str">
        <f ca="1">IFERROR(IF($B551&lt;&gt;"",VLOOKUP(IH$421,TabelleK48BI,8,FALSE),""),"")</f>
        <v/>
      </c>
      <c r="II551" s="4" t="str">
        <f ca="1">IFERROR(IF($B551&lt;&gt;"",VLOOKUP(II$421,TabelleK48BI,8,FALSE),""),"")</f>
        <v/>
      </c>
      <c r="IJ551" s="4" t="str">
        <f ca="1">IFERROR(IF($B551&lt;&gt;"",VLOOKUP(IJ$421,TabelleK48BI,8,FALSE),""),"")</f>
        <v/>
      </c>
      <c r="IK551" s="4" t="str">
        <f ca="1">IFERROR(IF($B551&lt;&gt;"",VLOOKUP(IK$421,TabelleK48BI,8,FALSE),""),"")</f>
        <v/>
      </c>
      <c r="IL551" s="4" t="str">
        <f ca="1">IFERROR(IF($B551&lt;&gt;"",VLOOKUP(IL$421,TabelleK48BI,8,FALSE),""),"")</f>
        <v/>
      </c>
      <c r="IM551" s="4" t="str">
        <f ca="1">IFERROR(IF($B551&lt;&gt;"",VLOOKUP(IM$421,TabelleK48BI,8,FALSE),""),"")</f>
        <v/>
      </c>
      <c r="IN551" s="4" t="str">
        <f ca="1">IFERROR(IF($B551&lt;&gt;"",VLOOKUP(IN$421,TabelleK48BI,8,FALSE),""),"")</f>
        <v/>
      </c>
      <c r="IO551" s="4" t="str">
        <f ca="1">IFERROR(IF($B551&lt;&gt;"",VLOOKUP(IO$421,TabelleK48BI,8,FALSE),""),"")</f>
        <v/>
      </c>
      <c r="IP551" s="4" t="str">
        <f ca="1">IFERROR(IF($B551&lt;&gt;"",VLOOKUP(IP$421,TabelleK48BI,8,FALSE),""),"")</f>
        <v/>
      </c>
      <c r="IQ551" s="4" t="str">
        <f ca="1">IFERROR(IF($B551&lt;&gt;"",VLOOKUP(IQ$421,TabelleK48BI,8,FALSE),""),"")</f>
        <v/>
      </c>
      <c r="IR551" s="4" t="str">
        <f ca="1">IFERROR(IF($B551&lt;&gt;"",VLOOKUP(IR$421,TabelleK48BI,8,FALSE),""),"")</f>
        <v/>
      </c>
      <c r="IS551" s="4" t="str">
        <f ca="1">IFERROR(IF($B551&lt;&gt;"",VLOOKUP(IS$421,TabelleK48BI,8,FALSE),""),"")</f>
        <v/>
      </c>
      <c r="IT551" s="4" t="str">
        <f ca="1">IFERROR(IF($B551&lt;&gt;"",VLOOKUP(IT$421,TabelleK48BI,8,FALSE),""),"")</f>
        <v/>
      </c>
      <c r="IU551" s="4" t="str">
        <f ca="1">IFERROR(IF($B551&lt;&gt;"",VLOOKUP(IU$421,TabelleK48BI,8,FALSE),""),"")</f>
        <v/>
      </c>
      <c r="IV551" s="4" t="str">
        <f ca="1">IFERROR(IF($B551&lt;&gt;"",VLOOKUP(IV$421,TabelleK48BI,8,FALSE),""),"")</f>
        <v/>
      </c>
      <c r="IW551" s="4" t="str">
        <f ca="1">IFERROR(IF($B551&lt;&gt;"",VLOOKUP(IW$421,TabelleK48BI,8,FALSE),""),"")</f>
        <v/>
      </c>
      <c r="IX551" s="4" t="str">
        <f ca="1">IFERROR(IF($B551&lt;&gt;"",VLOOKUP(IX$421,TabelleK48BI,8,FALSE),""),"")</f>
        <v/>
      </c>
      <c r="IY551" s="4" t="str">
        <f ca="1">IFERROR(IF($B551&lt;&gt;"",VLOOKUP(IY$421,TabelleK48BI,8,FALSE),""),"")</f>
        <v/>
      </c>
      <c r="IZ551" s="4" t="str">
        <f ca="1">IFERROR(IF($B551&lt;&gt;"",VLOOKUP(IZ$421,TabelleK48BI,8,FALSE),""),"")</f>
        <v/>
      </c>
      <c r="JA551" s="4" t="str">
        <f ca="1">IFERROR(IF($B551&lt;&gt;"",VLOOKUP(JA$421,TabelleK48BI,8,FALSE),""),"")</f>
        <v/>
      </c>
      <c r="JB551" s="4" t="str">
        <f ca="1">IFERROR(IF($B551&lt;&gt;"",VLOOKUP(JB$421,TabelleK48BI,8,FALSE),""),"")</f>
        <v/>
      </c>
      <c r="JC551" s="4" t="str">
        <f ca="1">IFERROR(IF($B551&lt;&gt;"",VLOOKUP(JC$421,TabelleK48BI,8,FALSE),""),"")</f>
        <v/>
      </c>
      <c r="JD551" s="4" t="str">
        <f ca="1">IFERROR(IF($B551&lt;&gt;"",VLOOKUP(JD$421,TabelleK48BI,8,FALSE),""),"")</f>
        <v/>
      </c>
      <c r="JE551" s="4" t="str">
        <f ca="1">IFERROR(IF($B551&lt;&gt;"",VLOOKUP(JE$421,TabelleK48BI,8,FALSE),""),"")</f>
        <v/>
      </c>
      <c r="JF551" s="4" t="str">
        <f ca="1">IFERROR(IF($B551&lt;&gt;"",VLOOKUP(JF$421,TabelleK48BI,8,FALSE),""),"")</f>
        <v/>
      </c>
      <c r="JG551" s="4" t="str">
        <f ca="1">IFERROR(IF($B551&lt;&gt;"",VLOOKUP(JG$421,TabelleK48BI,8,FALSE),""),"")</f>
        <v/>
      </c>
      <c r="JH551" s="4" t="str">
        <f ca="1">IFERROR(IF($B551&lt;&gt;"",VLOOKUP(JH$421,TabelleK48BI,8,FALSE),""),"")</f>
        <v/>
      </c>
      <c r="JI551" s="4" t="str">
        <f ca="1">IFERROR(IF($B551&lt;&gt;"",VLOOKUP(JI$421,TabelleK48BI,8,FALSE),""),"")</f>
        <v/>
      </c>
      <c r="JJ551" s="4" t="str">
        <f ca="1">IFERROR(IF($B551&lt;&gt;"",VLOOKUP(JJ$421,TabelleK48BI,8,FALSE),""),"")</f>
        <v/>
      </c>
      <c r="JK551" s="4" t="str">
        <f ca="1">IFERROR(IF($B551&lt;&gt;"",VLOOKUP(JK$421,TabelleK48BI,8,FALSE),""),"")</f>
        <v/>
      </c>
      <c r="JL551" s="4" t="str">
        <f ca="1">IFERROR(IF($B551&lt;&gt;"",VLOOKUP(JL$421,TabelleK48BI,8,FALSE),""),"")</f>
        <v/>
      </c>
      <c r="JM551" s="4" t="str">
        <f ca="1">IFERROR(IF($B551&lt;&gt;"",VLOOKUP(JM$421,TabelleK48BI,8,FALSE),""),"")</f>
        <v/>
      </c>
      <c r="JN551" s="4" t="str">
        <f ca="1">IFERROR(IF($B551&lt;&gt;"",VLOOKUP(JN$421,TabelleK48BI,8,FALSE),""),"")</f>
        <v/>
      </c>
      <c r="JO551" s="4" t="str">
        <f ca="1">IFERROR(IF($B551&lt;&gt;"",VLOOKUP(JO$421,TabelleK48BI,8,FALSE),""),"")</f>
        <v/>
      </c>
      <c r="JP551" s="4" t="str">
        <f ca="1">IFERROR(IF($B551&lt;&gt;"",VLOOKUP(JP$421,TabelleK48BI,8,FALSE),""),"")</f>
        <v/>
      </c>
      <c r="JQ551" s="4" t="str">
        <f ca="1">IFERROR(IF($B551&lt;&gt;"",VLOOKUP(JQ$421,TabelleK48BI,8,FALSE),""),"")</f>
        <v/>
      </c>
      <c r="JR551" s="4" t="str">
        <f ca="1">IFERROR(IF($B551&lt;&gt;"",VLOOKUP(JR$421,TabelleK48BI,8,FALSE),""),"")</f>
        <v/>
      </c>
      <c r="JS551" s="4" t="str">
        <f ca="1">IFERROR(IF($B551&lt;&gt;"",VLOOKUP(JS$421,TabelleK48BI,8,FALSE),""),"")</f>
        <v/>
      </c>
      <c r="JT551" s="4" t="str">
        <f ca="1">IFERROR(IF($B551&lt;&gt;"",VLOOKUP(JT$421,TabelleK48BI,8,FALSE),""),"")</f>
        <v/>
      </c>
      <c r="JU551" s="4" t="str">
        <f ca="1">IFERROR(IF($B551&lt;&gt;"",VLOOKUP(JU$421,TabelleK48BI,8,FALSE),""),"")</f>
        <v/>
      </c>
      <c r="JV551" s="4" t="str">
        <f ca="1">IFERROR(IF($B551&lt;&gt;"",VLOOKUP(JV$421,TabelleK48BI,8,FALSE),""),"")</f>
        <v/>
      </c>
      <c r="JW551" s="4" t="str">
        <f ca="1">IFERROR(IF($B551&lt;&gt;"",VLOOKUP(JW$421,TabelleK48BI,8,FALSE),""),"")</f>
        <v/>
      </c>
      <c r="JX551" s="4" t="str">
        <f ca="1">IFERROR(IF($B551&lt;&gt;"",VLOOKUP(JX$421,TabelleK48BI,8,FALSE),""),"")</f>
        <v/>
      </c>
      <c r="JY551" s="4" t="str">
        <f ca="1">IFERROR(IF($B551&lt;&gt;"",VLOOKUP(JY$421,TabelleK48BI,8,FALSE),""),"")</f>
        <v/>
      </c>
      <c r="JZ551" s="4" t="str">
        <f ca="1">IFERROR(IF($B551&lt;&gt;"",VLOOKUP(JZ$421,TabelleK48BI,8,FALSE),""),"")</f>
        <v/>
      </c>
      <c r="KA551" s="4" t="str">
        <f ca="1">IFERROR(IF($B551&lt;&gt;"",VLOOKUP(KA$421,TabelleK48BI,8,FALSE),""),"")</f>
        <v/>
      </c>
      <c r="KB551" s="4" t="str">
        <f ca="1">IFERROR(IF($B551&lt;&gt;"",VLOOKUP(KB$421,TabelleK48BI,8,FALSE),""),"")</f>
        <v/>
      </c>
      <c r="KC551" s="4" t="str">
        <f ca="1">IFERROR(IF($B551&lt;&gt;"",VLOOKUP(KC$421,TabelleK48BI,8,FALSE),""),"")</f>
        <v/>
      </c>
      <c r="KD551" s="4" t="str">
        <f ca="1">IFERROR(IF($B551&lt;&gt;"",VLOOKUP(KD$421,TabelleK48BI,8,FALSE),""),"")</f>
        <v/>
      </c>
      <c r="KE551" s="4" t="str">
        <f ca="1">IFERROR(IF($B551&lt;&gt;"",VLOOKUP(KE$421,TabelleK48BI,8,FALSE),""),"")</f>
        <v/>
      </c>
      <c r="KF551" s="4" t="str">
        <f ca="1">IFERROR(IF($B551&lt;&gt;"",VLOOKUP(KF$421,TabelleK48BI,8,FALSE),""),"")</f>
        <v/>
      </c>
      <c r="KG551" s="4" t="str">
        <f ca="1">IFERROR(IF($B551&lt;&gt;"",VLOOKUP(KG$421,TabelleK48BI,8,FALSE),""),"")</f>
        <v/>
      </c>
      <c r="KH551" s="4" t="str">
        <f ca="1">IFERROR(IF($B551&lt;&gt;"",VLOOKUP(KH$421,TabelleK48BI,8,FALSE),""),"")</f>
        <v/>
      </c>
      <c r="KI551" s="4" t="str">
        <f ca="1">IFERROR(IF($B551&lt;&gt;"",VLOOKUP(KI$421,TabelleK48BI,8,FALSE),""),"")</f>
        <v/>
      </c>
      <c r="KJ551" s="4" t="str">
        <f ca="1">IFERROR(IF($B551&lt;&gt;"",VLOOKUP(KJ$421,TabelleK48BI,8,FALSE),""),"")</f>
        <v/>
      </c>
      <c r="KK551" s="4" t="str">
        <f ca="1">IFERROR(IF($B551&lt;&gt;"",VLOOKUP(KK$421,TabelleK48BI,8,FALSE),""),"")</f>
        <v/>
      </c>
      <c r="KL551" s="4" t="str">
        <f ca="1">IFERROR(IF($B551&lt;&gt;"",VLOOKUP(KL$421,TabelleK48BI,8,FALSE),""),"")</f>
        <v/>
      </c>
      <c r="KM551" s="4" t="str">
        <f ca="1">IFERROR(IF($B551&lt;&gt;"",VLOOKUP(KM$421,TabelleK48BI,8,FALSE),""),"")</f>
        <v/>
      </c>
      <c r="KN551" s="4" t="str">
        <f ca="1">IFERROR(IF($B551&lt;&gt;"",VLOOKUP(KN$421,TabelleK48BI,8,FALSE),""),"")</f>
        <v/>
      </c>
      <c r="KO551" s="4" t="str">
        <f ca="1">IFERROR(IF($B551&lt;&gt;"",VLOOKUP(KO$421,TabelleK48BI,8,FALSE),""),"")</f>
        <v/>
      </c>
      <c r="KP551" s="4" t="str">
        <f ca="1">IFERROR(IF($B551&lt;&gt;"",VLOOKUP(KP$421,TabelleK48BI,8,FALSE),""),"")</f>
        <v/>
      </c>
      <c r="KQ551" s="4" t="str">
        <f ca="1">IFERROR(IF($B551&lt;&gt;"",VLOOKUP(KQ$421,TabelleK48BI,8,FALSE),""),"")</f>
        <v/>
      </c>
      <c r="KR551" s="4" t="str">
        <f>IFERROR(VLOOKUP($KR$421,TabelleK48BI,8,FALSE),"")</f>
        <v/>
      </c>
      <c r="KS551" s="4" t="str">
        <f>IFERROR(VLOOKUP($KS$421,TabelleK48BI,8,FALSE),"")</f>
        <v/>
      </c>
    </row>
    <row r="552" spans="2:305" ht="12.75" hidden="1" customHeight="1" x14ac:dyDescent="0.2">
      <c r="B552" s="138" t="str">
        <f t="shared" ca="1" si="215"/>
        <v/>
      </c>
      <c r="C552" s="4" t="str">
        <f ca="1">IFERROR(IF($B552&lt;&gt;"",VLOOKUP(C$421,TabelleK49BI,8,FALSE),""),"")</f>
        <v/>
      </c>
      <c r="D552" s="4" t="str">
        <f ca="1">IFERROR(IF($B552&lt;&gt;"",VLOOKUP(D$421,TabelleK49BI,8,FALSE),""),"")</f>
        <v/>
      </c>
      <c r="E552" s="4" t="str">
        <f ca="1">IFERROR(IF($B552&lt;&gt;"",VLOOKUP(E$421,TabelleK49BI,8,FALSE),""),"")</f>
        <v/>
      </c>
      <c r="F552" s="4" t="str">
        <f ca="1">IFERROR(IF($B552&lt;&gt;"",VLOOKUP(F$421,TabelleK49BI,8,FALSE),""),"")</f>
        <v/>
      </c>
      <c r="G552" s="4" t="str">
        <f ca="1">IFERROR(IF($B552&lt;&gt;"",VLOOKUP(G$421,TabelleK49BI,8,FALSE),""),"")</f>
        <v/>
      </c>
      <c r="H552" s="4" t="str">
        <f ca="1">IFERROR(IF($B552&lt;&gt;"",VLOOKUP(H$421,TabelleK49BI,8,FALSE),""),"")</f>
        <v/>
      </c>
      <c r="I552" s="4" t="str">
        <f ca="1">IFERROR(IF($B552&lt;&gt;"",VLOOKUP(I$421,TabelleK49BI,8,FALSE),""),"")</f>
        <v/>
      </c>
      <c r="J552" s="4" t="str">
        <f ca="1">IFERROR(IF($B552&lt;&gt;"",VLOOKUP(J$421,TabelleK49BI,8,FALSE),""),"")</f>
        <v/>
      </c>
      <c r="K552" s="4" t="str">
        <f ca="1">IFERROR(IF($B552&lt;&gt;"",VLOOKUP(K$421,TabelleK49BI,8,FALSE),""),"")</f>
        <v/>
      </c>
      <c r="L552" s="4" t="str">
        <f ca="1">IFERROR(IF($B552&lt;&gt;"",VLOOKUP(L$421,TabelleK49BI,8,FALSE),""),"")</f>
        <v/>
      </c>
      <c r="M552" s="4" t="str">
        <f ca="1">IFERROR(IF($B552&lt;&gt;"",VLOOKUP(M$421,TabelleK49BI,8,FALSE),""),"")</f>
        <v/>
      </c>
      <c r="N552" s="4" t="str">
        <f ca="1">IFERROR(IF($B552&lt;&gt;"",VLOOKUP(N$421,TabelleK49BI,8,FALSE),""),"")</f>
        <v/>
      </c>
      <c r="O552" s="4" t="str">
        <f ca="1">IFERROR(IF($B552&lt;&gt;"",VLOOKUP(O$421,TabelleK49BI,8,FALSE),""),"")</f>
        <v/>
      </c>
      <c r="P552" s="4" t="str">
        <f ca="1">IFERROR(IF($B552&lt;&gt;"",VLOOKUP(P$421,TabelleK49BI,8,FALSE),""),"")</f>
        <v/>
      </c>
      <c r="Q552" s="4" t="str">
        <f ca="1">IFERROR(IF($B552&lt;&gt;"",VLOOKUP(Q$421,TabelleK49BI,8,FALSE),""),"")</f>
        <v/>
      </c>
      <c r="R552" s="4" t="str">
        <f ca="1">IFERROR(IF($B552&lt;&gt;"",VLOOKUP(R$421,TabelleK49BI,8,FALSE),""),"")</f>
        <v/>
      </c>
      <c r="S552" s="4" t="str">
        <f ca="1">IFERROR(IF($B552&lt;&gt;"",VLOOKUP(S$421,TabelleK49BI,8,FALSE),""),"")</f>
        <v/>
      </c>
      <c r="T552" s="4" t="str">
        <f ca="1">IFERROR(IF($B552&lt;&gt;"",VLOOKUP(T$421,TabelleK49BI,8,FALSE),""),"")</f>
        <v/>
      </c>
      <c r="U552" s="4" t="str">
        <f ca="1">IFERROR(IF($B552&lt;&gt;"",VLOOKUP(U$421,TabelleK49BI,8,FALSE),""),"")</f>
        <v/>
      </c>
      <c r="V552" s="4" t="str">
        <f ca="1">IFERROR(IF($B552&lt;&gt;"",VLOOKUP(V$421,TabelleK49BI,8,FALSE),""),"")</f>
        <v/>
      </c>
      <c r="W552" s="4" t="str">
        <f ca="1">IFERROR(IF($B552&lt;&gt;"",VLOOKUP(W$421,TabelleK49BI,8,FALSE),""),"")</f>
        <v/>
      </c>
      <c r="X552" s="4" t="str">
        <f ca="1">IFERROR(IF($B552&lt;&gt;"",VLOOKUP(X$421,TabelleK49BI,8,FALSE),""),"")</f>
        <v/>
      </c>
      <c r="Y552" s="4" t="str">
        <f ca="1">IFERROR(IF($B552&lt;&gt;"",VLOOKUP(Y$421,TabelleK49BI,8,FALSE),""),"")</f>
        <v/>
      </c>
      <c r="Z552" s="4" t="str">
        <f ca="1">IFERROR(IF($B552&lt;&gt;"",VLOOKUP(Z$421,TabelleK49BI,8,FALSE),""),"")</f>
        <v/>
      </c>
      <c r="AA552" s="4" t="str">
        <f ca="1">IFERROR(IF($B552&lt;&gt;"",VLOOKUP(AA$421,TabelleK49BI,8,FALSE),""),"")</f>
        <v/>
      </c>
      <c r="AB552" s="4" t="str">
        <f ca="1">IFERROR(IF($B552&lt;&gt;"",VLOOKUP(AB$421,TabelleK49BI,8,FALSE),""),"")</f>
        <v/>
      </c>
      <c r="AC552" s="4" t="str">
        <f ca="1">IFERROR(IF($B552&lt;&gt;"",VLOOKUP(AC$421,TabelleK49BI,8,FALSE),""),"")</f>
        <v/>
      </c>
      <c r="AD552" s="4" t="str">
        <f ca="1">IFERROR(IF($B552&lt;&gt;"",VLOOKUP(AD$421,TabelleK49BI,8,FALSE),""),"")</f>
        <v/>
      </c>
      <c r="AE552" s="4" t="str">
        <f ca="1">IFERROR(IF($B552&lt;&gt;"",VLOOKUP(AE$421,TabelleK49BI,8,FALSE),""),"")</f>
        <v/>
      </c>
      <c r="AF552" s="4" t="str">
        <f ca="1">IFERROR(IF($B552&lt;&gt;"",VLOOKUP(AF$421,TabelleK49BI,8,FALSE),""),"")</f>
        <v/>
      </c>
      <c r="AG552" s="4" t="str">
        <f ca="1">IFERROR(IF($B552&lt;&gt;"",VLOOKUP(AG$421,TabelleK49BI,8,FALSE),""),"")</f>
        <v/>
      </c>
      <c r="AH552" s="4" t="str">
        <f ca="1">IFERROR(IF($B552&lt;&gt;"",VLOOKUP(AH$421,TabelleK49BI,8,FALSE),""),"")</f>
        <v/>
      </c>
      <c r="AI552" s="4" t="str">
        <f ca="1">IFERROR(IF($B552&lt;&gt;"",VLOOKUP(AI$421,TabelleK49BI,8,FALSE),""),"")</f>
        <v/>
      </c>
      <c r="AJ552" s="4" t="str">
        <f ca="1">IFERROR(IF($B552&lt;&gt;"",VLOOKUP(AJ$421,TabelleK49BI,8,FALSE),""),"")</f>
        <v/>
      </c>
      <c r="AK552" s="4" t="str">
        <f ca="1">IFERROR(IF($B552&lt;&gt;"",VLOOKUP(AK$421,TabelleK49BI,8,FALSE),""),"")</f>
        <v/>
      </c>
      <c r="AL552" s="4" t="str">
        <f ca="1">IFERROR(IF($B552&lt;&gt;"",VLOOKUP(AL$421,TabelleK49BI,8,FALSE),""),"")</f>
        <v/>
      </c>
      <c r="AM552" s="4" t="str">
        <f ca="1">IFERROR(IF($B552&lt;&gt;"",VLOOKUP(AM$421,TabelleK49BI,8,FALSE),""),"")</f>
        <v/>
      </c>
      <c r="AN552" s="4" t="str">
        <f ca="1">IFERROR(IF($B552&lt;&gt;"",VLOOKUP(AN$421,TabelleK49BI,8,FALSE),""),"")</f>
        <v/>
      </c>
      <c r="AO552" s="4" t="str">
        <f ca="1">IFERROR(IF($B552&lt;&gt;"",VLOOKUP(AO$421,TabelleK49BI,8,FALSE),""),"")</f>
        <v/>
      </c>
      <c r="AP552" s="4" t="str">
        <f ca="1">IFERROR(IF($B552&lt;&gt;"",VLOOKUP(AP$421,TabelleK49BI,8,FALSE),""),"")</f>
        <v/>
      </c>
      <c r="AQ552" s="4" t="str">
        <f ca="1">IFERROR(IF($B552&lt;&gt;"",VLOOKUP(AQ$421,TabelleK49BI,8,FALSE),""),"")</f>
        <v/>
      </c>
      <c r="AR552" s="4" t="str">
        <f ca="1">IFERROR(IF($B552&lt;&gt;"",VLOOKUP(AR$421,TabelleK49BI,8,FALSE),""),"")</f>
        <v/>
      </c>
      <c r="AS552" s="4" t="str">
        <f ca="1">IFERROR(IF($B552&lt;&gt;"",VLOOKUP(AS$421,TabelleK49BI,8,FALSE),""),"")</f>
        <v/>
      </c>
      <c r="AT552" s="4" t="str">
        <f ca="1">IFERROR(IF($B552&lt;&gt;"",VLOOKUP(AT$421,TabelleK49BI,8,FALSE),""),"")</f>
        <v/>
      </c>
      <c r="AU552" s="4" t="str">
        <f ca="1">IFERROR(IF($B552&lt;&gt;"",VLOOKUP(AU$421,TabelleK49BI,8,FALSE),""),"")</f>
        <v/>
      </c>
      <c r="AV552" s="4" t="str">
        <f ca="1">IFERROR(IF($B552&lt;&gt;"",VLOOKUP(AV$421,TabelleK49BI,8,FALSE),""),"")</f>
        <v/>
      </c>
      <c r="AW552" s="4" t="str">
        <f ca="1">IFERROR(IF($B552&lt;&gt;"",VLOOKUP(AW$421,TabelleK49BI,8,FALSE),""),"")</f>
        <v/>
      </c>
      <c r="AX552" s="4" t="str">
        <f ca="1">IFERROR(IF($B552&lt;&gt;"",VLOOKUP(AX$421,TabelleK49BI,8,FALSE),""),"")</f>
        <v/>
      </c>
      <c r="AY552" s="4" t="str">
        <f ca="1">IFERROR(IF($B552&lt;&gt;"",VLOOKUP(AY$421,TabelleK49BI,8,FALSE),""),"")</f>
        <v/>
      </c>
      <c r="AZ552" s="4" t="str">
        <f ca="1">IFERROR(IF($B552&lt;&gt;"",VLOOKUP(AZ$421,TabelleK49BI,8,FALSE),""),"")</f>
        <v/>
      </c>
      <c r="BA552" s="4" t="str">
        <f ca="1">IFERROR(IF($B552&lt;&gt;"",VLOOKUP(BA$421,TabelleK49BI,8,FALSE),""),"")</f>
        <v/>
      </c>
      <c r="BB552" s="4" t="str">
        <f ca="1">IFERROR(IF($B552&lt;&gt;"",VLOOKUP(BB$421,TabelleK49BI,8,FALSE),""),"")</f>
        <v/>
      </c>
      <c r="BC552" s="4" t="str">
        <f ca="1">IFERROR(IF($B552&lt;&gt;"",VLOOKUP(BC$421,TabelleK49BI,8,FALSE),""),"")</f>
        <v/>
      </c>
      <c r="BD552" s="4" t="str">
        <f ca="1">IFERROR(IF($B552&lt;&gt;"",VLOOKUP(BD$421,TabelleK49BI,8,FALSE),""),"")</f>
        <v/>
      </c>
      <c r="BE552" s="4" t="str">
        <f ca="1">IFERROR(IF($B552&lt;&gt;"",VLOOKUP(BE$421,TabelleK49BI,8,FALSE),""),"")</f>
        <v/>
      </c>
      <c r="BF552" s="4" t="str">
        <f ca="1">IFERROR(IF($B552&lt;&gt;"",VLOOKUP(BF$421,TabelleK49BI,8,FALSE),""),"")</f>
        <v/>
      </c>
      <c r="BG552" s="4" t="str">
        <f ca="1">IFERROR(IF($B552&lt;&gt;"",VLOOKUP(BG$421,TabelleK49BI,8,FALSE),""),"")</f>
        <v/>
      </c>
      <c r="BH552" s="4" t="str">
        <f ca="1">IFERROR(IF($B552&lt;&gt;"",VLOOKUP(BH$421,TabelleK49BI,8,FALSE),""),"")</f>
        <v/>
      </c>
      <c r="BI552" s="4" t="str">
        <f ca="1">IFERROR(IF($B552&lt;&gt;"",VLOOKUP(BI$421,TabelleK49BI,8,FALSE),""),"")</f>
        <v/>
      </c>
      <c r="BJ552" s="4" t="str">
        <f ca="1">IFERROR(IF($B552&lt;&gt;"",VLOOKUP(BJ$421,TabelleK49BI,8,FALSE),""),"")</f>
        <v/>
      </c>
      <c r="BK552" s="4" t="str">
        <f ca="1">IFERROR(IF($B552&lt;&gt;"",VLOOKUP(BK$421,TabelleK49BI,8,FALSE),""),"")</f>
        <v/>
      </c>
      <c r="BL552" s="4" t="str">
        <f ca="1">IFERROR(IF($B552&lt;&gt;"",VLOOKUP(BL$421,TabelleK49BI,8,FALSE),""),"")</f>
        <v/>
      </c>
      <c r="BM552" s="4" t="str">
        <f ca="1">IFERROR(IF($B552&lt;&gt;"",VLOOKUP(BM$421,TabelleK49BI,8,FALSE),""),"")</f>
        <v/>
      </c>
      <c r="BN552" s="4" t="str">
        <f ca="1">IFERROR(IF($B552&lt;&gt;"",VLOOKUP(BN$421,TabelleK49BI,8,FALSE),""),"")</f>
        <v/>
      </c>
      <c r="BO552" s="4" t="str">
        <f ca="1">IFERROR(IF($B552&lt;&gt;"",VLOOKUP(BO$421,TabelleK49BI,8,FALSE),""),"")</f>
        <v/>
      </c>
      <c r="BP552" s="4" t="str">
        <f ca="1">IFERROR(IF($B552&lt;&gt;"",VLOOKUP(BP$421,TabelleK49BI,8,FALSE),""),"")</f>
        <v/>
      </c>
      <c r="BQ552" s="4" t="str">
        <f ca="1">IFERROR(IF($B552&lt;&gt;"",VLOOKUP(BQ$421,TabelleK49BI,8,FALSE),""),"")</f>
        <v/>
      </c>
      <c r="BR552" s="4" t="str">
        <f ca="1">IFERROR(IF($B552&lt;&gt;"",VLOOKUP(BR$421,TabelleK49BI,8,FALSE),""),"")</f>
        <v/>
      </c>
      <c r="BS552" s="4" t="str">
        <f ca="1">IFERROR(IF($B552&lt;&gt;"",VLOOKUP(BS$421,TabelleK49BI,8,FALSE),""),"")</f>
        <v/>
      </c>
      <c r="BT552" s="4" t="str">
        <f ca="1">IFERROR(IF($B552&lt;&gt;"",VLOOKUP(BT$421,TabelleK49BI,8,FALSE),""),"")</f>
        <v/>
      </c>
      <c r="BU552" s="4" t="str">
        <f ca="1">IFERROR(IF($B552&lt;&gt;"",VLOOKUP(BU$421,TabelleK49BI,8,FALSE),""),"")</f>
        <v/>
      </c>
      <c r="BV552" s="4" t="str">
        <f ca="1">IFERROR(IF($B552&lt;&gt;"",VLOOKUP(BV$421,TabelleK49BI,8,FALSE),""),"")</f>
        <v/>
      </c>
      <c r="BW552" s="4" t="str">
        <f ca="1">IFERROR(IF($B552&lt;&gt;"",VLOOKUP(BW$421,TabelleK49BI,8,FALSE),""),"")</f>
        <v/>
      </c>
      <c r="BX552" s="4" t="str">
        <f ca="1">IFERROR(IF($B552&lt;&gt;"",VLOOKUP(BX$421,TabelleK49BI,8,FALSE),""),"")</f>
        <v/>
      </c>
      <c r="BY552" s="4" t="str">
        <f ca="1">IFERROR(IF($B552&lt;&gt;"",VLOOKUP(BY$421,TabelleK49BI,8,FALSE),""),"")</f>
        <v/>
      </c>
      <c r="BZ552" s="4" t="str">
        <f ca="1">IFERROR(IF($B552&lt;&gt;"",VLOOKUP(BZ$421,TabelleK49BI,8,FALSE),""),"")</f>
        <v/>
      </c>
      <c r="CA552" s="4" t="str">
        <f ca="1">IFERROR(IF($B552&lt;&gt;"",VLOOKUP(CA$421,TabelleK49BI,8,FALSE),""),"")</f>
        <v/>
      </c>
      <c r="CB552" s="4" t="str">
        <f ca="1">IFERROR(IF($B552&lt;&gt;"",VLOOKUP(CB$421,TabelleK49BI,8,FALSE),""),"")</f>
        <v/>
      </c>
      <c r="CC552" s="4" t="str">
        <f ca="1">IFERROR(IF($B552&lt;&gt;"",VLOOKUP(CC$421,TabelleK49BI,8,FALSE),""),"")</f>
        <v/>
      </c>
      <c r="CD552" s="4" t="str">
        <f ca="1">IFERROR(IF($B552&lt;&gt;"",VLOOKUP(CD$421,TabelleK49BI,8,FALSE),""),"")</f>
        <v/>
      </c>
      <c r="CE552" s="4" t="str">
        <f ca="1">IFERROR(IF($B552&lt;&gt;"",VLOOKUP(CE$421,TabelleK49BI,8,FALSE),""),"")</f>
        <v/>
      </c>
      <c r="CF552" s="4" t="str">
        <f ca="1">IFERROR(IF($B552&lt;&gt;"",VLOOKUP(CF$421,TabelleK49BI,8,FALSE),""),"")</f>
        <v/>
      </c>
      <c r="CG552" s="4" t="str">
        <f ca="1">IFERROR(IF($B552&lt;&gt;"",VLOOKUP(CG$421,TabelleK49BI,8,FALSE),""),"")</f>
        <v/>
      </c>
      <c r="CH552" s="4" t="str">
        <f ca="1">IFERROR(IF($B552&lt;&gt;"",VLOOKUP(CH$421,TabelleK49BI,8,FALSE),""),"")</f>
        <v/>
      </c>
      <c r="CI552" s="4" t="str">
        <f ca="1">IFERROR(IF($B552&lt;&gt;"",VLOOKUP(CI$421,TabelleK49BI,8,FALSE),""),"")</f>
        <v/>
      </c>
      <c r="CJ552" s="4" t="str">
        <f ca="1">IFERROR(IF($B552&lt;&gt;"",VLOOKUP(CJ$421,TabelleK49BI,8,FALSE),""),"")</f>
        <v/>
      </c>
      <c r="CK552" s="4" t="str">
        <f ca="1">IFERROR(IF($B552&lt;&gt;"",VLOOKUP(CK$421,TabelleK49BI,8,FALSE),""),"")</f>
        <v/>
      </c>
      <c r="CL552" s="4" t="str">
        <f ca="1">IFERROR(IF($B552&lt;&gt;"",VLOOKUP(CL$421,TabelleK49BI,8,FALSE),""),"")</f>
        <v/>
      </c>
      <c r="CM552" s="4" t="str">
        <f ca="1">IFERROR(IF($B552&lt;&gt;"",VLOOKUP(CM$421,TabelleK49BI,8,FALSE),""),"")</f>
        <v/>
      </c>
      <c r="CN552" s="4" t="str">
        <f ca="1">IFERROR(IF($B552&lt;&gt;"",VLOOKUP(CN$421,TabelleK49BI,8,FALSE),""),"")</f>
        <v/>
      </c>
      <c r="CO552" s="4" t="str">
        <f ca="1">IFERROR(IF($B552&lt;&gt;"",VLOOKUP(CO$421,TabelleK49BI,8,FALSE),""),"")</f>
        <v/>
      </c>
      <c r="CP552" s="4" t="str">
        <f ca="1">IFERROR(IF($B552&lt;&gt;"",VLOOKUP(CP$421,TabelleK49BI,8,FALSE),""),"")</f>
        <v/>
      </c>
      <c r="CQ552" s="4" t="str">
        <f ca="1">IFERROR(IF($B552&lt;&gt;"",VLOOKUP(CQ$421,TabelleK49BI,8,FALSE),""),"")</f>
        <v/>
      </c>
      <c r="CR552" s="4" t="str">
        <f ca="1">IFERROR(IF($B552&lt;&gt;"",VLOOKUP(CR$421,TabelleK49BI,8,FALSE),""),"")</f>
        <v/>
      </c>
      <c r="CS552" s="4" t="str">
        <f ca="1">IFERROR(IF($B552&lt;&gt;"",VLOOKUP(CS$421,TabelleK49BI,8,FALSE),""),"")</f>
        <v/>
      </c>
      <c r="CT552" s="4" t="str">
        <f ca="1">IFERROR(IF($B552&lt;&gt;"",VLOOKUP(CT$421,TabelleK49BI,8,FALSE),""),"")</f>
        <v/>
      </c>
      <c r="CU552" s="4" t="str">
        <f ca="1">IFERROR(IF($B552&lt;&gt;"",VLOOKUP(CU$421,TabelleK49BI,8,FALSE),""),"")</f>
        <v/>
      </c>
      <c r="CV552" s="4" t="str">
        <f ca="1">IFERROR(IF($B552&lt;&gt;"",VLOOKUP(CV$421,TabelleK49BI,8,FALSE),""),"")</f>
        <v/>
      </c>
      <c r="CW552" s="4" t="str">
        <f ca="1">IFERROR(IF($B552&lt;&gt;"",VLOOKUP(CW$421,TabelleK49BI,8,FALSE),""),"")</f>
        <v/>
      </c>
      <c r="CX552" s="4" t="str">
        <f ca="1">IFERROR(IF($B552&lt;&gt;"",VLOOKUP(CX$421,TabelleK49BI,8,FALSE),""),"")</f>
        <v/>
      </c>
      <c r="CY552" s="4" t="str">
        <f ca="1">IFERROR(IF($B552&lt;&gt;"",VLOOKUP(CY$421,TabelleK49BI,8,FALSE),""),"")</f>
        <v/>
      </c>
      <c r="CZ552" s="4" t="str">
        <f ca="1">IFERROR(IF($B552&lt;&gt;"",VLOOKUP(CZ$421,TabelleK49BI,8,FALSE),""),"")</f>
        <v/>
      </c>
      <c r="DA552" s="4" t="str">
        <f ca="1">IFERROR(IF($B552&lt;&gt;"",VLOOKUP(DA$421,TabelleK49BI,8,FALSE),""),"")</f>
        <v/>
      </c>
      <c r="DB552" s="4" t="str">
        <f ca="1">IFERROR(IF($B552&lt;&gt;"",VLOOKUP(DB$421,TabelleK49BI,8,FALSE),""),"")</f>
        <v/>
      </c>
      <c r="DC552" s="4" t="str">
        <f ca="1">IFERROR(IF($B552&lt;&gt;"",VLOOKUP(DC$421,TabelleK49BI,8,FALSE),""),"")</f>
        <v/>
      </c>
      <c r="DD552" s="4" t="str">
        <f ca="1">IFERROR(IF($B552&lt;&gt;"",VLOOKUP(DD$421,TabelleK49BI,8,FALSE),""),"")</f>
        <v/>
      </c>
      <c r="DE552" s="4" t="str">
        <f ca="1">IFERROR(IF($B552&lt;&gt;"",VLOOKUP(DE$421,TabelleK49BI,8,FALSE),""),"")</f>
        <v/>
      </c>
      <c r="DF552" s="4" t="str">
        <f ca="1">IFERROR(IF($B552&lt;&gt;"",VLOOKUP(DF$421,TabelleK49BI,8,FALSE),""),"")</f>
        <v/>
      </c>
      <c r="DG552" s="4" t="str">
        <f ca="1">IFERROR(IF($B552&lt;&gt;"",VLOOKUP(DG$421,TabelleK49BI,8,FALSE),""),"")</f>
        <v/>
      </c>
      <c r="DH552" s="4" t="str">
        <f ca="1">IFERROR(IF($B552&lt;&gt;"",VLOOKUP(DH$421,TabelleK49BI,8,FALSE),""),"")</f>
        <v/>
      </c>
      <c r="DI552" s="4" t="str">
        <f ca="1">IFERROR(IF($B552&lt;&gt;"",VLOOKUP(DI$421,TabelleK49BI,8,FALSE),""),"")</f>
        <v/>
      </c>
      <c r="DJ552" s="4" t="str">
        <f ca="1">IFERROR(IF($B552&lt;&gt;"",VLOOKUP(DJ$421,TabelleK49BI,8,FALSE),""),"")</f>
        <v/>
      </c>
      <c r="DK552" s="4" t="str">
        <f ca="1">IFERROR(IF($B552&lt;&gt;"",VLOOKUP(DK$421,TabelleK49BI,8,FALSE),""),"")</f>
        <v/>
      </c>
      <c r="DL552" s="4" t="str">
        <f ca="1">IFERROR(IF($B552&lt;&gt;"",VLOOKUP(DL$421,TabelleK49BI,8,FALSE),""),"")</f>
        <v/>
      </c>
      <c r="DM552" s="4" t="str">
        <f ca="1">IFERROR(IF($B552&lt;&gt;"",VLOOKUP(DM$421,TabelleK49BI,8,FALSE),""),"")</f>
        <v/>
      </c>
      <c r="DN552" s="4" t="str">
        <f ca="1">IFERROR(IF($B552&lt;&gt;"",VLOOKUP(DN$421,TabelleK49BI,8,FALSE),""),"")</f>
        <v/>
      </c>
      <c r="DO552" s="4" t="str">
        <f ca="1">IFERROR(IF($B552&lt;&gt;"",VLOOKUP(DO$421,TabelleK49BI,8,FALSE),""),"")</f>
        <v/>
      </c>
      <c r="DP552" s="4" t="str">
        <f ca="1">IFERROR(IF($B552&lt;&gt;"",VLOOKUP(DP$421,TabelleK49BI,8,FALSE),""),"")</f>
        <v/>
      </c>
      <c r="DQ552" s="4" t="str">
        <f ca="1">IFERROR(IF($B552&lt;&gt;"",VLOOKUP(DQ$421,TabelleK49BI,8,FALSE),""),"")</f>
        <v/>
      </c>
      <c r="DR552" s="4" t="str">
        <f ca="1">IFERROR(IF($B552&lt;&gt;"",VLOOKUP(DR$421,TabelleK49BI,8,FALSE),""),"")</f>
        <v/>
      </c>
      <c r="DS552" s="4" t="str">
        <f ca="1">IFERROR(IF($B552&lt;&gt;"",VLOOKUP(DS$421,TabelleK49BI,8,FALSE),""),"")</f>
        <v/>
      </c>
      <c r="DT552" s="4" t="str">
        <f ca="1">IFERROR(IF($B552&lt;&gt;"",VLOOKUP(DT$421,TabelleK49BI,8,FALSE),""),"")</f>
        <v/>
      </c>
      <c r="DU552" s="4" t="str">
        <f ca="1">IFERROR(IF($B552&lt;&gt;"",VLOOKUP(DU$421,TabelleK49BI,8,FALSE),""),"")</f>
        <v/>
      </c>
      <c r="DV552" s="4" t="str">
        <f ca="1">IFERROR(IF($B552&lt;&gt;"",VLOOKUP(DV$421,TabelleK49BI,8,FALSE),""),"")</f>
        <v/>
      </c>
      <c r="DW552" s="4" t="str">
        <f ca="1">IFERROR(IF($B552&lt;&gt;"",VLOOKUP(DW$421,TabelleK49BI,8,FALSE),""),"")</f>
        <v/>
      </c>
      <c r="DX552" s="4" t="str">
        <f ca="1">IFERROR(IF($B552&lt;&gt;"",VLOOKUP(DX$421,TabelleK49BI,8,FALSE),""),"")</f>
        <v/>
      </c>
      <c r="DY552" s="4" t="str">
        <f ca="1">IFERROR(IF($B552&lt;&gt;"",VLOOKUP(DY$421,TabelleK49BI,8,FALSE),""),"")</f>
        <v/>
      </c>
      <c r="DZ552" s="4" t="str">
        <f ca="1">IFERROR(IF($B552&lt;&gt;"",VLOOKUP(DZ$421,TabelleK49BI,8,FALSE),""),"")</f>
        <v/>
      </c>
      <c r="EA552" s="4" t="str">
        <f ca="1">IFERROR(IF($B552&lt;&gt;"",VLOOKUP(EA$421,TabelleK49BI,8,FALSE),""),"")</f>
        <v/>
      </c>
      <c r="EB552" s="4" t="str">
        <f ca="1">IFERROR(IF($B552&lt;&gt;"",VLOOKUP(EB$421,TabelleK49BI,8,FALSE),""),"")</f>
        <v/>
      </c>
      <c r="EC552" s="4" t="str">
        <f ca="1">IFERROR(IF($B552&lt;&gt;"",VLOOKUP(EC$421,TabelleK49BI,8,FALSE),""),"")</f>
        <v/>
      </c>
      <c r="ED552" s="4" t="str">
        <f ca="1">IFERROR(IF($B552&lt;&gt;"",VLOOKUP(ED$421,TabelleK49BI,8,FALSE),""),"")</f>
        <v/>
      </c>
      <c r="EE552" s="4" t="str">
        <f ca="1">IFERROR(IF($B552&lt;&gt;"",VLOOKUP(EE$421,TabelleK49BI,8,FALSE),""),"")</f>
        <v/>
      </c>
      <c r="EF552" s="4" t="str">
        <f ca="1">IFERROR(IF($B552&lt;&gt;"",VLOOKUP(EF$421,TabelleK49BI,8,FALSE),""),"")</f>
        <v/>
      </c>
      <c r="EG552" s="4" t="str">
        <f ca="1">IFERROR(IF($B552&lt;&gt;"",VLOOKUP(EG$421,TabelleK49BI,8,FALSE),""),"")</f>
        <v/>
      </c>
      <c r="EH552" s="4" t="str">
        <f ca="1">IFERROR(IF($B552&lt;&gt;"",VLOOKUP(EH$421,TabelleK49BI,8,FALSE),""),"")</f>
        <v/>
      </c>
      <c r="EI552" s="4" t="str">
        <f ca="1">IFERROR(IF($B552&lt;&gt;"",VLOOKUP(EI$421,TabelleK49BI,8,FALSE),""),"")</f>
        <v/>
      </c>
      <c r="EJ552" s="4" t="str">
        <f ca="1">IFERROR(IF($B552&lt;&gt;"",VLOOKUP(EJ$421,TabelleK49BI,8,FALSE),""),"")</f>
        <v/>
      </c>
      <c r="EK552" s="4" t="str">
        <f ca="1">IFERROR(IF($B552&lt;&gt;"",VLOOKUP(EK$421,TabelleK49BI,8,FALSE),""),"")</f>
        <v/>
      </c>
      <c r="EL552" s="4" t="str">
        <f ca="1">IFERROR(IF($B552&lt;&gt;"",VLOOKUP(EL$421,TabelleK49BI,8,FALSE),""),"")</f>
        <v/>
      </c>
      <c r="EM552" s="4" t="str">
        <f ca="1">IFERROR(IF($B552&lt;&gt;"",VLOOKUP(EM$421,TabelleK49BI,8,FALSE),""),"")</f>
        <v/>
      </c>
      <c r="EN552" s="4" t="str">
        <f ca="1">IFERROR(IF($B552&lt;&gt;"",VLOOKUP(EN$421,TabelleK49BI,8,FALSE),""),"")</f>
        <v/>
      </c>
      <c r="EO552" s="4" t="str">
        <f ca="1">IFERROR(IF($B552&lt;&gt;"",VLOOKUP(EO$421,TabelleK49BI,8,FALSE),""),"")</f>
        <v/>
      </c>
      <c r="EP552" s="4" t="str">
        <f ca="1">IFERROR(IF($B552&lt;&gt;"",VLOOKUP(EP$421,TabelleK49BI,8,FALSE),""),"")</f>
        <v/>
      </c>
      <c r="EQ552" s="4" t="str">
        <f ca="1">IFERROR(IF($B552&lt;&gt;"",VLOOKUP(EQ$421,TabelleK49BI,8,FALSE),""),"")</f>
        <v/>
      </c>
      <c r="ER552" s="4" t="str">
        <f ca="1">IFERROR(IF($B552&lt;&gt;"",VLOOKUP(ER$421,TabelleK49BI,8,FALSE),""),"")</f>
        <v/>
      </c>
      <c r="ES552" s="4" t="str">
        <f ca="1">IFERROR(IF($B552&lt;&gt;"",VLOOKUP(ES$421,TabelleK49BI,8,FALSE),""),"")</f>
        <v/>
      </c>
      <c r="ET552" s="4" t="str">
        <f ca="1">IFERROR(IF($B552&lt;&gt;"",VLOOKUP(ET$421,TabelleK49BI,8,FALSE),""),"")</f>
        <v/>
      </c>
      <c r="EU552" s="4" t="str">
        <f ca="1">IFERROR(IF($B552&lt;&gt;"",VLOOKUP(EU$421,TabelleK49BI,8,FALSE),""),"")</f>
        <v/>
      </c>
      <c r="EV552" s="4" t="str">
        <f ca="1">IFERROR(IF($B552&lt;&gt;"",VLOOKUP(EV$421,TabelleK49BI,8,FALSE),""),"")</f>
        <v/>
      </c>
      <c r="EW552" s="4" t="str">
        <f ca="1">IFERROR(IF($B552&lt;&gt;"",VLOOKUP(EW$421,TabelleK49BI,8,FALSE),""),"")</f>
        <v/>
      </c>
      <c r="EX552" s="4" t="str">
        <f ca="1">IFERROR(IF($B552&lt;&gt;"",VLOOKUP(EX$421,TabelleK49BI,8,FALSE),""),"")</f>
        <v/>
      </c>
      <c r="EY552" s="4" t="str">
        <f ca="1">IFERROR(IF($B552&lt;&gt;"",VLOOKUP(EY$421,TabelleK49BI,8,FALSE),""),"")</f>
        <v/>
      </c>
      <c r="EZ552" s="4" t="str">
        <f ca="1">IFERROR(IF($B552&lt;&gt;"",VLOOKUP(EZ$421,TabelleK49BI,8,FALSE),""),"")</f>
        <v/>
      </c>
      <c r="FA552" s="4" t="str">
        <f ca="1">IFERROR(IF($B552&lt;&gt;"",VLOOKUP(FA$421,TabelleK49BI,8,FALSE),""),"")</f>
        <v/>
      </c>
      <c r="FB552" s="4" t="str">
        <f ca="1">IFERROR(IF($B552&lt;&gt;"",VLOOKUP(FB$421,TabelleK49BI,8,FALSE),""),"")</f>
        <v/>
      </c>
      <c r="FC552" s="4" t="str">
        <f ca="1">IFERROR(IF($B552&lt;&gt;"",VLOOKUP(FC$421,TabelleK49BI,8,FALSE),""),"")</f>
        <v/>
      </c>
      <c r="FD552" s="4" t="str">
        <f ca="1">IFERROR(IF($B552&lt;&gt;"",VLOOKUP(FD$421,TabelleK49BI,8,FALSE),""),"")</f>
        <v/>
      </c>
      <c r="FE552" s="4" t="str">
        <f ca="1">IFERROR(IF($B552&lt;&gt;"",VLOOKUP(FE$421,TabelleK49BI,8,FALSE),""),"")</f>
        <v/>
      </c>
      <c r="FF552" s="4" t="str">
        <f ca="1">IFERROR(IF($B552&lt;&gt;"",VLOOKUP(FF$421,TabelleK49BI,8,FALSE),""),"")</f>
        <v/>
      </c>
      <c r="FG552" s="4" t="str">
        <f ca="1">IFERROR(IF($B552&lt;&gt;"",VLOOKUP(FG$421,TabelleK49BI,8,FALSE),""),"")</f>
        <v/>
      </c>
      <c r="FH552" s="4" t="str">
        <f ca="1">IFERROR(IF($B552&lt;&gt;"",VLOOKUP(FH$421,TabelleK49BI,8,FALSE),""),"")</f>
        <v/>
      </c>
      <c r="FI552" s="4" t="str">
        <f ca="1">IFERROR(IF($B552&lt;&gt;"",VLOOKUP(FI$421,TabelleK49BI,8,FALSE),""),"")</f>
        <v/>
      </c>
      <c r="FJ552" s="4" t="str">
        <f ca="1">IFERROR(IF($B552&lt;&gt;"",VLOOKUP(FJ$421,TabelleK49BI,8,FALSE),""),"")</f>
        <v/>
      </c>
      <c r="FK552" s="4" t="str">
        <f ca="1">IFERROR(IF($B552&lt;&gt;"",VLOOKUP(FK$421,TabelleK49BI,8,FALSE),""),"")</f>
        <v/>
      </c>
      <c r="FL552" s="4" t="str">
        <f ca="1">IFERROR(IF($B552&lt;&gt;"",VLOOKUP(FL$421,TabelleK49BI,8,FALSE),""),"")</f>
        <v/>
      </c>
      <c r="FM552" s="4" t="str">
        <f ca="1">IFERROR(IF($B552&lt;&gt;"",VLOOKUP(FM$421,TabelleK49BI,8,FALSE),""),"")</f>
        <v/>
      </c>
      <c r="FN552" s="4" t="str">
        <f ca="1">IFERROR(IF($B552&lt;&gt;"",VLOOKUP(FN$421,TabelleK49BI,8,FALSE),""),"")</f>
        <v/>
      </c>
      <c r="FO552" s="4" t="str">
        <f ca="1">IFERROR(IF($B552&lt;&gt;"",VLOOKUP(FO$421,TabelleK49BI,8,FALSE),""),"")</f>
        <v/>
      </c>
      <c r="FP552" s="4" t="str">
        <f ca="1">IFERROR(IF($B552&lt;&gt;"",VLOOKUP(FP$421,TabelleK49BI,8,FALSE),""),"")</f>
        <v/>
      </c>
      <c r="FQ552" s="4" t="str">
        <f ca="1">IFERROR(IF($B552&lt;&gt;"",VLOOKUP(FQ$421,TabelleK49BI,8,FALSE),""),"")</f>
        <v/>
      </c>
      <c r="FR552" s="4" t="str">
        <f ca="1">IFERROR(IF($B552&lt;&gt;"",VLOOKUP(FR$421,TabelleK49BI,8,FALSE),""),"")</f>
        <v/>
      </c>
      <c r="FS552" s="4" t="str">
        <f ca="1">IFERROR(IF($B552&lt;&gt;"",VLOOKUP(FS$421,TabelleK49BI,8,FALSE),""),"")</f>
        <v/>
      </c>
      <c r="FT552" s="4" t="str">
        <f ca="1">IFERROR(IF($B552&lt;&gt;"",VLOOKUP(FT$421,TabelleK49BI,8,FALSE),""),"")</f>
        <v/>
      </c>
      <c r="FU552" s="4" t="str">
        <f ca="1">IFERROR(IF($B552&lt;&gt;"",VLOOKUP(FU$421,TabelleK49BI,8,FALSE),""),"")</f>
        <v/>
      </c>
      <c r="FV552" s="4" t="str">
        <f ca="1">IFERROR(IF($B552&lt;&gt;"",VLOOKUP(FV$421,TabelleK49BI,8,FALSE),""),"")</f>
        <v/>
      </c>
      <c r="FW552" s="4" t="str">
        <f ca="1">IFERROR(IF($B552&lt;&gt;"",VLOOKUP(FW$421,TabelleK49BI,8,FALSE),""),"")</f>
        <v/>
      </c>
      <c r="FX552" s="4" t="str">
        <f ca="1">IFERROR(IF($B552&lt;&gt;"",VLOOKUP(FX$421,TabelleK49BI,8,FALSE),""),"")</f>
        <v/>
      </c>
      <c r="FY552" s="4" t="str">
        <f ca="1">IFERROR(IF($B552&lt;&gt;"",VLOOKUP(FY$421,TabelleK49BI,8,FALSE),""),"")</f>
        <v/>
      </c>
      <c r="FZ552" s="4" t="str">
        <f ca="1">IFERROR(IF($B552&lt;&gt;"",VLOOKUP(FZ$421,TabelleK49BI,8,FALSE),""),"")</f>
        <v/>
      </c>
      <c r="GA552" s="4" t="str">
        <f ca="1">IFERROR(IF($B552&lt;&gt;"",VLOOKUP(GA$421,TabelleK49BI,8,FALSE),""),"")</f>
        <v/>
      </c>
      <c r="GB552" s="4" t="str">
        <f ca="1">IFERROR(IF($B552&lt;&gt;"",VLOOKUP(GB$421,TabelleK49BI,8,FALSE),""),"")</f>
        <v/>
      </c>
      <c r="GC552" s="4" t="str">
        <f ca="1">IFERROR(IF($B552&lt;&gt;"",VLOOKUP(GC$421,TabelleK49BI,8,FALSE),""),"")</f>
        <v/>
      </c>
      <c r="GD552" s="4" t="str">
        <f ca="1">IFERROR(IF($B552&lt;&gt;"",VLOOKUP(GD$421,TabelleK49BI,8,FALSE),""),"")</f>
        <v/>
      </c>
      <c r="GE552" s="4" t="str">
        <f ca="1">IFERROR(IF($B552&lt;&gt;"",VLOOKUP(GE$421,TabelleK49BI,8,FALSE),""),"")</f>
        <v/>
      </c>
      <c r="GF552" s="4" t="str">
        <f ca="1">IFERROR(IF($B552&lt;&gt;"",VLOOKUP(GF$421,TabelleK49BI,8,FALSE),""),"")</f>
        <v/>
      </c>
      <c r="GG552" s="4" t="str">
        <f ca="1">IFERROR(IF($B552&lt;&gt;"",VLOOKUP(GG$421,TabelleK49BI,8,FALSE),""),"")</f>
        <v/>
      </c>
      <c r="GH552" s="4" t="str">
        <f ca="1">IFERROR(IF($B552&lt;&gt;"",VLOOKUP(GH$421,TabelleK49BI,8,FALSE),""),"")</f>
        <v/>
      </c>
      <c r="GI552" s="4" t="str">
        <f ca="1">IFERROR(IF($B552&lt;&gt;"",VLOOKUP(GI$421,TabelleK49BI,8,FALSE),""),"")</f>
        <v/>
      </c>
      <c r="GJ552" s="4" t="str">
        <f ca="1">IFERROR(IF($B552&lt;&gt;"",VLOOKUP(GJ$421,TabelleK49BI,8,FALSE),""),"")</f>
        <v/>
      </c>
      <c r="GK552" s="4" t="str">
        <f ca="1">IFERROR(IF($B552&lt;&gt;"",VLOOKUP(GK$421,TabelleK49BI,8,FALSE),""),"")</f>
        <v/>
      </c>
      <c r="GL552" s="4" t="str">
        <f ca="1">IFERROR(IF($B552&lt;&gt;"",VLOOKUP(GL$421,TabelleK49BI,8,FALSE),""),"")</f>
        <v/>
      </c>
      <c r="GM552" s="4" t="str">
        <f ca="1">IFERROR(IF($B552&lt;&gt;"",VLOOKUP(GM$421,TabelleK49BI,8,FALSE),""),"")</f>
        <v/>
      </c>
      <c r="GN552" s="4" t="str">
        <f ca="1">IFERROR(IF($B552&lt;&gt;"",VLOOKUP(GN$421,TabelleK49BI,8,FALSE),""),"")</f>
        <v/>
      </c>
      <c r="GO552" s="4" t="str">
        <f ca="1">IFERROR(IF($B552&lt;&gt;"",VLOOKUP(GO$421,TabelleK49BI,8,FALSE),""),"")</f>
        <v/>
      </c>
      <c r="GP552" s="4" t="str">
        <f ca="1">IFERROR(IF($B552&lt;&gt;"",VLOOKUP(GP$421,TabelleK49BI,8,FALSE),""),"")</f>
        <v/>
      </c>
      <c r="GQ552" s="4" t="str">
        <f ca="1">IFERROR(IF($B552&lt;&gt;"",VLOOKUP(GQ$421,TabelleK49BI,8,FALSE),""),"")</f>
        <v/>
      </c>
      <c r="GR552" s="4" t="str">
        <f ca="1">IFERROR(IF($B552&lt;&gt;"",VLOOKUP(GR$421,TabelleK49BI,8,FALSE),""),"")</f>
        <v/>
      </c>
      <c r="GS552" s="4" t="str">
        <f ca="1">IFERROR(IF($B552&lt;&gt;"",VLOOKUP(GS$421,TabelleK49BI,8,FALSE),""),"")</f>
        <v/>
      </c>
      <c r="GT552" s="4" t="str">
        <f ca="1">IFERROR(IF($B552&lt;&gt;"",VLOOKUP(GT$421,TabelleK49BI,8,FALSE),""),"")</f>
        <v/>
      </c>
      <c r="GU552" s="4" t="str">
        <f ca="1">IFERROR(IF($B552&lt;&gt;"",VLOOKUP(GU$421,TabelleK49BI,8,FALSE),""),"")</f>
        <v/>
      </c>
      <c r="GV552" s="4" t="str">
        <f ca="1">IFERROR(IF($B552&lt;&gt;"",VLOOKUP(GV$421,TabelleK49BI,8,FALSE),""),"")</f>
        <v/>
      </c>
      <c r="GW552" s="4" t="str">
        <f ca="1">IFERROR(IF($B552&lt;&gt;"",VLOOKUP(GW$421,TabelleK49BI,8,FALSE),""),"")</f>
        <v/>
      </c>
      <c r="GX552" s="4" t="str">
        <f ca="1">IFERROR(IF($B552&lt;&gt;"",VLOOKUP(GX$421,TabelleK49BI,8,FALSE),""),"")</f>
        <v/>
      </c>
      <c r="GY552" s="4" t="str">
        <f ca="1">IFERROR(IF($B552&lt;&gt;"",VLOOKUP(GY$421,TabelleK49BI,8,FALSE),""),"")</f>
        <v/>
      </c>
      <c r="GZ552" s="4" t="str">
        <f ca="1">IFERROR(IF($B552&lt;&gt;"",VLOOKUP(GZ$421,TabelleK49BI,8,FALSE),""),"")</f>
        <v/>
      </c>
      <c r="HA552" s="4" t="str">
        <f ca="1">IFERROR(IF($B552&lt;&gt;"",VLOOKUP(HA$421,TabelleK49BI,8,FALSE),""),"")</f>
        <v/>
      </c>
      <c r="HB552" s="4" t="str">
        <f ca="1">IFERROR(IF($B552&lt;&gt;"",VLOOKUP(HB$421,TabelleK49BI,8,FALSE),""),"")</f>
        <v/>
      </c>
      <c r="HC552" s="4" t="str">
        <f ca="1">IFERROR(IF($B552&lt;&gt;"",VLOOKUP(HC$421,TabelleK49BI,8,FALSE),""),"")</f>
        <v/>
      </c>
      <c r="HD552" s="4" t="str">
        <f ca="1">IFERROR(IF($B552&lt;&gt;"",VLOOKUP(HD$421,TabelleK49BI,8,FALSE),""),"")</f>
        <v/>
      </c>
      <c r="HE552" s="4" t="str">
        <f ca="1">IFERROR(IF($B552&lt;&gt;"",VLOOKUP(HE$421,TabelleK49BI,8,FALSE),""),"")</f>
        <v/>
      </c>
      <c r="HF552" s="4" t="str">
        <f ca="1">IFERROR(IF($B552&lt;&gt;"",VLOOKUP(HF$421,TabelleK49BI,8,FALSE),""),"")</f>
        <v/>
      </c>
      <c r="HG552" s="4" t="str">
        <f ca="1">IFERROR(IF($B552&lt;&gt;"",VLOOKUP(HG$421,TabelleK49BI,8,FALSE),""),"")</f>
        <v/>
      </c>
      <c r="HH552" s="4" t="str">
        <f ca="1">IFERROR(IF($B552&lt;&gt;"",VLOOKUP(HH$421,TabelleK49BI,8,FALSE),""),"")</f>
        <v/>
      </c>
      <c r="HI552" s="4" t="str">
        <f ca="1">IFERROR(IF($B552&lt;&gt;"",VLOOKUP(HI$421,TabelleK49BI,8,FALSE),""),"")</f>
        <v/>
      </c>
      <c r="HJ552" s="4" t="str">
        <f ca="1">IFERROR(IF($B552&lt;&gt;"",VLOOKUP(HJ$421,TabelleK49BI,8,FALSE),""),"")</f>
        <v/>
      </c>
      <c r="HK552" s="4" t="str">
        <f ca="1">IFERROR(IF($B552&lt;&gt;"",VLOOKUP(HK$421,TabelleK49BI,8,FALSE),""),"")</f>
        <v/>
      </c>
      <c r="HL552" s="4" t="str">
        <f ca="1">IFERROR(IF($B552&lt;&gt;"",VLOOKUP(HL$421,TabelleK49BI,8,FALSE),""),"")</f>
        <v/>
      </c>
      <c r="HM552" s="4" t="str">
        <f ca="1">IFERROR(IF($B552&lt;&gt;"",VLOOKUP(HM$421,TabelleK49BI,8,FALSE),""),"")</f>
        <v/>
      </c>
      <c r="HN552" s="4" t="str">
        <f ca="1">IFERROR(IF($B552&lt;&gt;"",VLOOKUP(HN$421,TabelleK49BI,8,FALSE),""),"")</f>
        <v/>
      </c>
      <c r="HO552" s="4" t="str">
        <f ca="1">IFERROR(IF($B552&lt;&gt;"",VLOOKUP(HO$421,TabelleK49BI,8,FALSE),""),"")</f>
        <v/>
      </c>
      <c r="HP552" s="4" t="str">
        <f ca="1">IFERROR(IF($B552&lt;&gt;"",VLOOKUP(HP$421,TabelleK49BI,8,FALSE),""),"")</f>
        <v/>
      </c>
      <c r="HQ552" s="4" t="str">
        <f ca="1">IFERROR(IF($B552&lt;&gt;"",VLOOKUP(HQ$421,TabelleK49BI,8,FALSE),""),"")</f>
        <v/>
      </c>
      <c r="HR552" s="4" t="str">
        <f ca="1">IFERROR(IF($B552&lt;&gt;"",VLOOKUP(HR$421,TabelleK49BI,8,FALSE),""),"")</f>
        <v/>
      </c>
      <c r="HS552" s="4" t="str">
        <f ca="1">IFERROR(IF($B552&lt;&gt;"",VLOOKUP(HS$421,TabelleK49BI,8,FALSE),""),"")</f>
        <v/>
      </c>
      <c r="HT552" s="4" t="str">
        <f ca="1">IFERROR(IF($B552&lt;&gt;"",VLOOKUP(HT$421,TabelleK49BI,8,FALSE),""),"")</f>
        <v/>
      </c>
      <c r="HU552" s="4" t="str">
        <f ca="1">IFERROR(IF($B552&lt;&gt;"",VLOOKUP(HU$421,TabelleK49BI,8,FALSE),""),"")</f>
        <v/>
      </c>
      <c r="HV552" s="4" t="str">
        <f ca="1">IFERROR(IF($B552&lt;&gt;"",VLOOKUP(HV$421,TabelleK49BI,8,FALSE),""),"")</f>
        <v/>
      </c>
      <c r="HW552" s="4" t="str">
        <f ca="1">IFERROR(IF($B552&lt;&gt;"",VLOOKUP(HW$421,TabelleK49BI,8,FALSE),""),"")</f>
        <v/>
      </c>
      <c r="HX552" s="4" t="str">
        <f ca="1">IFERROR(IF($B552&lt;&gt;"",VLOOKUP(HX$421,TabelleK49BI,8,FALSE),""),"")</f>
        <v/>
      </c>
      <c r="HY552" s="4" t="str">
        <f ca="1">IFERROR(IF($B552&lt;&gt;"",VLOOKUP(HY$421,TabelleK49BI,8,FALSE),""),"")</f>
        <v/>
      </c>
      <c r="HZ552" s="4" t="str">
        <f ca="1">IFERROR(IF($B552&lt;&gt;"",VLOOKUP(HZ$421,TabelleK49BI,8,FALSE),""),"")</f>
        <v/>
      </c>
      <c r="IA552" s="4" t="str">
        <f ca="1">IFERROR(IF($B552&lt;&gt;"",VLOOKUP(IA$421,TabelleK49BI,8,FALSE),""),"")</f>
        <v/>
      </c>
      <c r="IB552" s="4" t="str">
        <f ca="1">IFERROR(IF($B552&lt;&gt;"",VLOOKUP(IB$421,TabelleK49BI,8,FALSE),""),"")</f>
        <v/>
      </c>
      <c r="IC552" s="4" t="str">
        <f ca="1">IFERROR(IF($B552&lt;&gt;"",VLOOKUP(IC$421,TabelleK49BI,8,FALSE),""),"")</f>
        <v/>
      </c>
      <c r="ID552" s="4" t="str">
        <f ca="1">IFERROR(IF($B552&lt;&gt;"",VLOOKUP(ID$421,TabelleK49BI,8,FALSE),""),"")</f>
        <v/>
      </c>
      <c r="IE552" s="4" t="str">
        <f ca="1">IFERROR(IF($B552&lt;&gt;"",VLOOKUP(IE$421,TabelleK49BI,8,FALSE),""),"")</f>
        <v/>
      </c>
      <c r="IF552" s="4" t="str">
        <f ca="1">IFERROR(IF($B552&lt;&gt;"",VLOOKUP(IF$421,TabelleK49BI,8,FALSE),""),"")</f>
        <v/>
      </c>
      <c r="IG552" s="4" t="str">
        <f ca="1">IFERROR(IF($B552&lt;&gt;"",VLOOKUP(IG$421,TabelleK49BI,8,FALSE),""),"")</f>
        <v/>
      </c>
      <c r="IH552" s="4" t="str">
        <f ca="1">IFERROR(IF($B552&lt;&gt;"",VLOOKUP(IH$421,TabelleK49BI,8,FALSE),""),"")</f>
        <v/>
      </c>
      <c r="II552" s="4" t="str">
        <f ca="1">IFERROR(IF($B552&lt;&gt;"",VLOOKUP(II$421,TabelleK49BI,8,FALSE),""),"")</f>
        <v/>
      </c>
      <c r="IJ552" s="4" t="str">
        <f ca="1">IFERROR(IF($B552&lt;&gt;"",VLOOKUP(IJ$421,TabelleK49BI,8,FALSE),""),"")</f>
        <v/>
      </c>
      <c r="IK552" s="4" t="str">
        <f ca="1">IFERROR(IF($B552&lt;&gt;"",VLOOKUP(IK$421,TabelleK49BI,8,FALSE),""),"")</f>
        <v/>
      </c>
      <c r="IL552" s="4" t="str">
        <f ca="1">IFERROR(IF($B552&lt;&gt;"",VLOOKUP(IL$421,TabelleK49BI,8,FALSE),""),"")</f>
        <v/>
      </c>
      <c r="IM552" s="4" t="str">
        <f ca="1">IFERROR(IF($B552&lt;&gt;"",VLOOKUP(IM$421,TabelleK49BI,8,FALSE),""),"")</f>
        <v/>
      </c>
      <c r="IN552" s="4" t="str">
        <f ca="1">IFERROR(IF($B552&lt;&gt;"",VLOOKUP(IN$421,TabelleK49BI,8,FALSE),""),"")</f>
        <v/>
      </c>
      <c r="IO552" s="4" t="str">
        <f ca="1">IFERROR(IF($B552&lt;&gt;"",VLOOKUP(IO$421,TabelleK49BI,8,FALSE),""),"")</f>
        <v/>
      </c>
      <c r="IP552" s="4" t="str">
        <f ca="1">IFERROR(IF($B552&lt;&gt;"",VLOOKUP(IP$421,TabelleK49BI,8,FALSE),""),"")</f>
        <v/>
      </c>
      <c r="IQ552" s="4" t="str">
        <f ca="1">IFERROR(IF($B552&lt;&gt;"",VLOOKUP(IQ$421,TabelleK49BI,8,FALSE),""),"")</f>
        <v/>
      </c>
      <c r="IR552" s="4" t="str">
        <f ca="1">IFERROR(IF($B552&lt;&gt;"",VLOOKUP(IR$421,TabelleK49BI,8,FALSE),""),"")</f>
        <v/>
      </c>
      <c r="IS552" s="4" t="str">
        <f ca="1">IFERROR(IF($B552&lt;&gt;"",VLOOKUP(IS$421,TabelleK49BI,8,FALSE),""),"")</f>
        <v/>
      </c>
      <c r="IT552" s="4" t="str">
        <f ca="1">IFERROR(IF($B552&lt;&gt;"",VLOOKUP(IT$421,TabelleK49BI,8,FALSE),""),"")</f>
        <v/>
      </c>
      <c r="IU552" s="4" t="str">
        <f ca="1">IFERROR(IF($B552&lt;&gt;"",VLOOKUP(IU$421,TabelleK49BI,8,FALSE),""),"")</f>
        <v/>
      </c>
      <c r="IV552" s="4" t="str">
        <f ca="1">IFERROR(IF($B552&lt;&gt;"",VLOOKUP(IV$421,TabelleK49BI,8,FALSE),""),"")</f>
        <v/>
      </c>
      <c r="IW552" s="4" t="str">
        <f ca="1">IFERROR(IF($B552&lt;&gt;"",VLOOKUP(IW$421,TabelleK49BI,8,FALSE),""),"")</f>
        <v/>
      </c>
      <c r="IX552" s="4" t="str">
        <f ca="1">IFERROR(IF($B552&lt;&gt;"",VLOOKUP(IX$421,TabelleK49BI,8,FALSE),""),"")</f>
        <v/>
      </c>
      <c r="IY552" s="4" t="str">
        <f ca="1">IFERROR(IF($B552&lt;&gt;"",VLOOKUP(IY$421,TabelleK49BI,8,FALSE),""),"")</f>
        <v/>
      </c>
      <c r="IZ552" s="4" t="str">
        <f ca="1">IFERROR(IF($B552&lt;&gt;"",VLOOKUP(IZ$421,TabelleK49BI,8,FALSE),""),"")</f>
        <v/>
      </c>
      <c r="JA552" s="4" t="str">
        <f ca="1">IFERROR(IF($B552&lt;&gt;"",VLOOKUP(JA$421,TabelleK49BI,8,FALSE),""),"")</f>
        <v/>
      </c>
      <c r="JB552" s="4" t="str">
        <f ca="1">IFERROR(IF($B552&lt;&gt;"",VLOOKUP(JB$421,TabelleK49BI,8,FALSE),""),"")</f>
        <v/>
      </c>
      <c r="JC552" s="4" t="str">
        <f ca="1">IFERROR(IF($B552&lt;&gt;"",VLOOKUP(JC$421,TabelleK49BI,8,FALSE),""),"")</f>
        <v/>
      </c>
      <c r="JD552" s="4" t="str">
        <f ca="1">IFERROR(IF($B552&lt;&gt;"",VLOOKUP(JD$421,TabelleK49BI,8,FALSE),""),"")</f>
        <v/>
      </c>
      <c r="JE552" s="4" t="str">
        <f ca="1">IFERROR(IF($B552&lt;&gt;"",VLOOKUP(JE$421,TabelleK49BI,8,FALSE),""),"")</f>
        <v/>
      </c>
      <c r="JF552" s="4" t="str">
        <f ca="1">IFERROR(IF($B552&lt;&gt;"",VLOOKUP(JF$421,TabelleK49BI,8,FALSE),""),"")</f>
        <v/>
      </c>
      <c r="JG552" s="4" t="str">
        <f ca="1">IFERROR(IF($B552&lt;&gt;"",VLOOKUP(JG$421,TabelleK49BI,8,FALSE),""),"")</f>
        <v/>
      </c>
      <c r="JH552" s="4" t="str">
        <f ca="1">IFERROR(IF($B552&lt;&gt;"",VLOOKUP(JH$421,TabelleK49BI,8,FALSE),""),"")</f>
        <v/>
      </c>
      <c r="JI552" s="4" t="str">
        <f ca="1">IFERROR(IF($B552&lt;&gt;"",VLOOKUP(JI$421,TabelleK49BI,8,FALSE),""),"")</f>
        <v/>
      </c>
      <c r="JJ552" s="4" t="str">
        <f ca="1">IFERROR(IF($B552&lt;&gt;"",VLOOKUP(JJ$421,TabelleK49BI,8,FALSE),""),"")</f>
        <v/>
      </c>
      <c r="JK552" s="4" t="str">
        <f ca="1">IFERROR(IF($B552&lt;&gt;"",VLOOKUP(JK$421,TabelleK49BI,8,FALSE),""),"")</f>
        <v/>
      </c>
      <c r="JL552" s="4" t="str">
        <f ca="1">IFERROR(IF($B552&lt;&gt;"",VLOOKUP(JL$421,TabelleK49BI,8,FALSE),""),"")</f>
        <v/>
      </c>
      <c r="JM552" s="4" t="str">
        <f ca="1">IFERROR(IF($B552&lt;&gt;"",VLOOKUP(JM$421,TabelleK49BI,8,FALSE),""),"")</f>
        <v/>
      </c>
      <c r="JN552" s="4" t="str">
        <f ca="1">IFERROR(IF($B552&lt;&gt;"",VLOOKUP(JN$421,TabelleK49BI,8,FALSE),""),"")</f>
        <v/>
      </c>
      <c r="JO552" s="4" t="str">
        <f ca="1">IFERROR(IF($B552&lt;&gt;"",VLOOKUP(JO$421,TabelleK49BI,8,FALSE),""),"")</f>
        <v/>
      </c>
      <c r="JP552" s="4" t="str">
        <f ca="1">IFERROR(IF($B552&lt;&gt;"",VLOOKUP(JP$421,TabelleK49BI,8,FALSE),""),"")</f>
        <v/>
      </c>
      <c r="JQ552" s="4" t="str">
        <f ca="1">IFERROR(IF($B552&lt;&gt;"",VLOOKUP(JQ$421,TabelleK49BI,8,FALSE),""),"")</f>
        <v/>
      </c>
      <c r="JR552" s="4" t="str">
        <f ca="1">IFERROR(IF($B552&lt;&gt;"",VLOOKUP(JR$421,TabelleK49BI,8,FALSE),""),"")</f>
        <v/>
      </c>
      <c r="JS552" s="4" t="str">
        <f ca="1">IFERROR(IF($B552&lt;&gt;"",VLOOKUP(JS$421,TabelleK49BI,8,FALSE),""),"")</f>
        <v/>
      </c>
      <c r="JT552" s="4" t="str">
        <f ca="1">IFERROR(IF($B552&lt;&gt;"",VLOOKUP(JT$421,TabelleK49BI,8,FALSE),""),"")</f>
        <v/>
      </c>
      <c r="JU552" s="4" t="str">
        <f ca="1">IFERROR(IF($B552&lt;&gt;"",VLOOKUP(JU$421,TabelleK49BI,8,FALSE),""),"")</f>
        <v/>
      </c>
      <c r="JV552" s="4" t="str">
        <f ca="1">IFERROR(IF($B552&lt;&gt;"",VLOOKUP(JV$421,TabelleK49BI,8,FALSE),""),"")</f>
        <v/>
      </c>
      <c r="JW552" s="4" t="str">
        <f ca="1">IFERROR(IF($B552&lt;&gt;"",VLOOKUP(JW$421,TabelleK49BI,8,FALSE),""),"")</f>
        <v/>
      </c>
      <c r="JX552" s="4" t="str">
        <f ca="1">IFERROR(IF($B552&lt;&gt;"",VLOOKUP(JX$421,TabelleK49BI,8,FALSE),""),"")</f>
        <v/>
      </c>
      <c r="JY552" s="4" t="str">
        <f ca="1">IFERROR(IF($B552&lt;&gt;"",VLOOKUP(JY$421,TabelleK49BI,8,FALSE),""),"")</f>
        <v/>
      </c>
      <c r="JZ552" s="4" t="str">
        <f ca="1">IFERROR(IF($B552&lt;&gt;"",VLOOKUP(JZ$421,TabelleK49BI,8,FALSE),""),"")</f>
        <v/>
      </c>
      <c r="KA552" s="4" t="str">
        <f ca="1">IFERROR(IF($B552&lt;&gt;"",VLOOKUP(KA$421,TabelleK49BI,8,FALSE),""),"")</f>
        <v/>
      </c>
      <c r="KB552" s="4" t="str">
        <f ca="1">IFERROR(IF($B552&lt;&gt;"",VLOOKUP(KB$421,TabelleK49BI,8,FALSE),""),"")</f>
        <v/>
      </c>
      <c r="KC552" s="4" t="str">
        <f ca="1">IFERROR(IF($B552&lt;&gt;"",VLOOKUP(KC$421,TabelleK49BI,8,FALSE),""),"")</f>
        <v/>
      </c>
      <c r="KD552" s="4" t="str">
        <f ca="1">IFERROR(IF($B552&lt;&gt;"",VLOOKUP(KD$421,TabelleK49BI,8,FALSE),""),"")</f>
        <v/>
      </c>
      <c r="KE552" s="4" t="str">
        <f ca="1">IFERROR(IF($B552&lt;&gt;"",VLOOKUP(KE$421,TabelleK49BI,8,FALSE),""),"")</f>
        <v/>
      </c>
      <c r="KF552" s="4" t="str">
        <f ca="1">IFERROR(IF($B552&lt;&gt;"",VLOOKUP(KF$421,TabelleK49BI,8,FALSE),""),"")</f>
        <v/>
      </c>
      <c r="KG552" s="4" t="str">
        <f ca="1">IFERROR(IF($B552&lt;&gt;"",VLOOKUP(KG$421,TabelleK49BI,8,FALSE),""),"")</f>
        <v/>
      </c>
      <c r="KH552" s="4" t="str">
        <f ca="1">IFERROR(IF($B552&lt;&gt;"",VLOOKUP(KH$421,TabelleK49BI,8,FALSE),""),"")</f>
        <v/>
      </c>
      <c r="KI552" s="4" t="str">
        <f ca="1">IFERROR(IF($B552&lt;&gt;"",VLOOKUP(KI$421,TabelleK49BI,8,FALSE),""),"")</f>
        <v/>
      </c>
      <c r="KJ552" s="4" t="str">
        <f ca="1">IFERROR(IF($B552&lt;&gt;"",VLOOKUP(KJ$421,TabelleK49BI,8,FALSE),""),"")</f>
        <v/>
      </c>
      <c r="KK552" s="4" t="str">
        <f ca="1">IFERROR(IF($B552&lt;&gt;"",VLOOKUP(KK$421,TabelleK49BI,8,FALSE),""),"")</f>
        <v/>
      </c>
      <c r="KL552" s="4" t="str">
        <f ca="1">IFERROR(IF($B552&lt;&gt;"",VLOOKUP(KL$421,TabelleK49BI,8,FALSE),""),"")</f>
        <v/>
      </c>
      <c r="KM552" s="4" t="str">
        <f ca="1">IFERROR(IF($B552&lt;&gt;"",VLOOKUP(KM$421,TabelleK49BI,8,FALSE),""),"")</f>
        <v/>
      </c>
      <c r="KN552" s="4" t="str">
        <f ca="1">IFERROR(IF($B552&lt;&gt;"",VLOOKUP(KN$421,TabelleK49BI,8,FALSE),""),"")</f>
        <v/>
      </c>
      <c r="KO552" s="4" t="str">
        <f ca="1">IFERROR(IF($B552&lt;&gt;"",VLOOKUP(KO$421,TabelleK49BI,8,FALSE),""),"")</f>
        <v/>
      </c>
      <c r="KP552" s="4" t="str">
        <f ca="1">IFERROR(IF($B552&lt;&gt;"",VLOOKUP(KP$421,TabelleK49BI,8,FALSE),""),"")</f>
        <v/>
      </c>
      <c r="KQ552" s="4" t="str">
        <f ca="1">IFERROR(IF($B552&lt;&gt;"",VLOOKUP(KQ$421,TabelleK49BI,8,FALSE),""),"")</f>
        <v/>
      </c>
      <c r="KR552" s="4" t="str">
        <f>IFERROR(VLOOKUP($KR$421,TabelleK49BI,8,FALSE),"")</f>
        <v/>
      </c>
      <c r="KS552" s="4" t="str">
        <f>IFERROR(VLOOKUP($KS$421,TabelleK49BI,8,FALSE),"")</f>
        <v/>
      </c>
    </row>
    <row r="553" spans="2:305" ht="12.75" hidden="1" customHeight="1" x14ac:dyDescent="0.2">
      <c r="B553" s="138" t="str">
        <f t="shared" ca="1" si="215"/>
        <v/>
      </c>
      <c r="C553" s="4" t="str">
        <f ca="1">IFERROR(IF($B553&lt;&gt;"",VLOOKUP(C$421,TabelleK50BI,8,FALSE),""),"")</f>
        <v/>
      </c>
      <c r="D553" s="4" t="str">
        <f ca="1">IFERROR(IF($B553&lt;&gt;"",VLOOKUP(D$421,TabelleK50BI,8,FALSE),""),"")</f>
        <v/>
      </c>
      <c r="E553" s="4" t="str">
        <f ca="1">IFERROR(IF($B553&lt;&gt;"",VLOOKUP(E$421,TabelleK50BI,8,FALSE),""),"")</f>
        <v/>
      </c>
      <c r="F553" s="4" t="str">
        <f ca="1">IFERROR(IF($B553&lt;&gt;"",VLOOKUP(F$421,TabelleK50BI,8,FALSE),""),"")</f>
        <v/>
      </c>
      <c r="G553" s="4" t="str">
        <f ca="1">IFERROR(IF($B553&lt;&gt;"",VLOOKUP(G$421,TabelleK50BI,8,FALSE),""),"")</f>
        <v/>
      </c>
      <c r="H553" s="4" t="str">
        <f ca="1">IFERROR(IF($B553&lt;&gt;"",VLOOKUP(H$421,TabelleK50BI,8,FALSE),""),"")</f>
        <v/>
      </c>
      <c r="I553" s="4" t="str">
        <f ca="1">IFERROR(IF($B553&lt;&gt;"",VLOOKUP(I$421,TabelleK50BI,8,FALSE),""),"")</f>
        <v/>
      </c>
      <c r="J553" s="4" t="str">
        <f ca="1">IFERROR(IF($B553&lt;&gt;"",VLOOKUP(J$421,TabelleK50BI,8,FALSE),""),"")</f>
        <v/>
      </c>
      <c r="K553" s="4" t="str">
        <f ca="1">IFERROR(IF($B553&lt;&gt;"",VLOOKUP(K$421,TabelleK50BI,8,FALSE),""),"")</f>
        <v/>
      </c>
      <c r="L553" s="4" t="str">
        <f ca="1">IFERROR(IF($B553&lt;&gt;"",VLOOKUP(L$421,TabelleK50BI,8,FALSE),""),"")</f>
        <v/>
      </c>
      <c r="M553" s="4" t="str">
        <f ca="1">IFERROR(IF($B553&lt;&gt;"",VLOOKUP(M$421,TabelleK50BI,8,FALSE),""),"")</f>
        <v/>
      </c>
      <c r="N553" s="4" t="str">
        <f ca="1">IFERROR(IF($B553&lt;&gt;"",VLOOKUP(N$421,TabelleK50BI,8,FALSE),""),"")</f>
        <v/>
      </c>
      <c r="O553" s="4" t="str">
        <f ca="1">IFERROR(IF($B553&lt;&gt;"",VLOOKUP(O$421,TabelleK50BI,8,FALSE),""),"")</f>
        <v/>
      </c>
      <c r="P553" s="4" t="str">
        <f ca="1">IFERROR(IF($B553&lt;&gt;"",VLOOKUP(P$421,TabelleK50BI,8,FALSE),""),"")</f>
        <v/>
      </c>
      <c r="Q553" s="4" t="str">
        <f ca="1">IFERROR(IF($B553&lt;&gt;"",VLOOKUP(Q$421,TabelleK50BI,8,FALSE),""),"")</f>
        <v/>
      </c>
      <c r="R553" s="4" t="str">
        <f ca="1">IFERROR(IF($B553&lt;&gt;"",VLOOKUP(R$421,TabelleK50BI,8,FALSE),""),"")</f>
        <v/>
      </c>
      <c r="S553" s="4" t="str">
        <f ca="1">IFERROR(IF($B553&lt;&gt;"",VLOOKUP(S$421,TabelleK50BI,8,FALSE),""),"")</f>
        <v/>
      </c>
      <c r="T553" s="4" t="str">
        <f ca="1">IFERROR(IF($B553&lt;&gt;"",VLOOKUP(T$421,TabelleK50BI,8,FALSE),""),"")</f>
        <v/>
      </c>
      <c r="U553" s="4" t="str">
        <f ca="1">IFERROR(IF($B553&lt;&gt;"",VLOOKUP(U$421,TabelleK50BI,8,FALSE),""),"")</f>
        <v/>
      </c>
      <c r="V553" s="4" t="str">
        <f ca="1">IFERROR(IF($B553&lt;&gt;"",VLOOKUP(V$421,TabelleK50BI,8,FALSE),""),"")</f>
        <v/>
      </c>
      <c r="W553" s="4" t="str">
        <f ca="1">IFERROR(IF($B553&lt;&gt;"",VLOOKUP(W$421,TabelleK50BI,8,FALSE),""),"")</f>
        <v/>
      </c>
      <c r="X553" s="4" t="str">
        <f ca="1">IFERROR(IF($B553&lt;&gt;"",VLOOKUP(X$421,TabelleK50BI,8,FALSE),""),"")</f>
        <v/>
      </c>
      <c r="Y553" s="4" t="str">
        <f ca="1">IFERROR(IF($B553&lt;&gt;"",VLOOKUP(Y$421,TabelleK50BI,8,FALSE),""),"")</f>
        <v/>
      </c>
      <c r="Z553" s="4" t="str">
        <f ca="1">IFERROR(IF($B553&lt;&gt;"",VLOOKUP(Z$421,TabelleK50BI,8,FALSE),""),"")</f>
        <v/>
      </c>
      <c r="AA553" s="4" t="str">
        <f ca="1">IFERROR(IF($B553&lt;&gt;"",VLOOKUP(AA$421,TabelleK50BI,8,FALSE),""),"")</f>
        <v/>
      </c>
      <c r="AB553" s="4" t="str">
        <f ca="1">IFERROR(IF($B553&lt;&gt;"",VLOOKUP(AB$421,TabelleK50BI,8,FALSE),""),"")</f>
        <v/>
      </c>
      <c r="AC553" s="4" t="str">
        <f ca="1">IFERROR(IF($B553&lt;&gt;"",VLOOKUP(AC$421,TabelleK50BI,8,FALSE),""),"")</f>
        <v/>
      </c>
      <c r="AD553" s="4" t="str">
        <f ca="1">IFERROR(IF($B553&lt;&gt;"",VLOOKUP(AD$421,TabelleK50BI,8,FALSE),""),"")</f>
        <v/>
      </c>
      <c r="AE553" s="4" t="str">
        <f ca="1">IFERROR(IF($B553&lt;&gt;"",VLOOKUP(AE$421,TabelleK50BI,8,FALSE),""),"")</f>
        <v/>
      </c>
      <c r="AF553" s="4" t="str">
        <f ca="1">IFERROR(IF($B553&lt;&gt;"",VLOOKUP(AF$421,TabelleK50BI,8,FALSE),""),"")</f>
        <v/>
      </c>
      <c r="AG553" s="4" t="str">
        <f ca="1">IFERROR(IF($B553&lt;&gt;"",VLOOKUP(AG$421,TabelleK50BI,8,FALSE),""),"")</f>
        <v/>
      </c>
      <c r="AH553" s="4" t="str">
        <f ca="1">IFERROR(IF($B553&lt;&gt;"",VLOOKUP(AH$421,TabelleK50BI,8,FALSE),""),"")</f>
        <v/>
      </c>
      <c r="AI553" s="4" t="str">
        <f ca="1">IFERROR(IF($B553&lt;&gt;"",VLOOKUP(AI$421,TabelleK50BI,8,FALSE),""),"")</f>
        <v/>
      </c>
      <c r="AJ553" s="4" t="str">
        <f ca="1">IFERROR(IF($B553&lt;&gt;"",VLOOKUP(AJ$421,TabelleK50BI,8,FALSE),""),"")</f>
        <v/>
      </c>
      <c r="AK553" s="4" t="str">
        <f ca="1">IFERROR(IF($B553&lt;&gt;"",VLOOKUP(AK$421,TabelleK50BI,8,FALSE),""),"")</f>
        <v/>
      </c>
      <c r="AL553" s="4" t="str">
        <f ca="1">IFERROR(IF($B553&lt;&gt;"",VLOOKUP(AL$421,TabelleK50BI,8,FALSE),""),"")</f>
        <v/>
      </c>
      <c r="AM553" s="4" t="str">
        <f ca="1">IFERROR(IF($B553&lt;&gt;"",VLOOKUP(AM$421,TabelleK50BI,8,FALSE),""),"")</f>
        <v/>
      </c>
      <c r="AN553" s="4" t="str">
        <f ca="1">IFERROR(IF($B553&lt;&gt;"",VLOOKUP(AN$421,TabelleK50BI,8,FALSE),""),"")</f>
        <v/>
      </c>
      <c r="AO553" s="4" t="str">
        <f ca="1">IFERROR(IF($B553&lt;&gt;"",VLOOKUP(AO$421,TabelleK50BI,8,FALSE),""),"")</f>
        <v/>
      </c>
      <c r="AP553" s="4" t="str">
        <f ca="1">IFERROR(IF($B553&lt;&gt;"",VLOOKUP(AP$421,TabelleK50BI,8,FALSE),""),"")</f>
        <v/>
      </c>
      <c r="AQ553" s="4" t="str">
        <f ca="1">IFERROR(IF($B553&lt;&gt;"",VLOOKUP(AQ$421,TabelleK50BI,8,FALSE),""),"")</f>
        <v/>
      </c>
      <c r="AR553" s="4" t="str">
        <f ca="1">IFERROR(IF($B553&lt;&gt;"",VLOOKUP(AR$421,TabelleK50BI,8,FALSE),""),"")</f>
        <v/>
      </c>
      <c r="AS553" s="4" t="str">
        <f ca="1">IFERROR(IF($B553&lt;&gt;"",VLOOKUP(AS$421,TabelleK50BI,8,FALSE),""),"")</f>
        <v/>
      </c>
      <c r="AT553" s="4" t="str">
        <f ca="1">IFERROR(IF($B553&lt;&gt;"",VLOOKUP(AT$421,TabelleK50BI,8,FALSE),""),"")</f>
        <v/>
      </c>
      <c r="AU553" s="4" t="str">
        <f ca="1">IFERROR(IF($B553&lt;&gt;"",VLOOKUP(AU$421,TabelleK50BI,8,FALSE),""),"")</f>
        <v/>
      </c>
      <c r="AV553" s="4" t="str">
        <f ca="1">IFERROR(IF($B553&lt;&gt;"",VLOOKUP(AV$421,TabelleK50BI,8,FALSE),""),"")</f>
        <v/>
      </c>
      <c r="AW553" s="4" t="str">
        <f ca="1">IFERROR(IF($B553&lt;&gt;"",VLOOKUP(AW$421,TabelleK50BI,8,FALSE),""),"")</f>
        <v/>
      </c>
      <c r="AX553" s="4" t="str">
        <f ca="1">IFERROR(IF($B553&lt;&gt;"",VLOOKUP(AX$421,TabelleK50BI,8,FALSE),""),"")</f>
        <v/>
      </c>
      <c r="AY553" s="4" t="str">
        <f ca="1">IFERROR(IF($B553&lt;&gt;"",VLOOKUP(AY$421,TabelleK50BI,8,FALSE),""),"")</f>
        <v/>
      </c>
      <c r="AZ553" s="4" t="str">
        <f ca="1">IFERROR(IF($B553&lt;&gt;"",VLOOKUP(AZ$421,TabelleK50BI,8,FALSE),""),"")</f>
        <v/>
      </c>
      <c r="BA553" s="4" t="str">
        <f ca="1">IFERROR(IF($B553&lt;&gt;"",VLOOKUP(BA$421,TabelleK50BI,8,FALSE),""),"")</f>
        <v/>
      </c>
      <c r="BB553" s="4" t="str">
        <f ca="1">IFERROR(IF($B553&lt;&gt;"",VLOOKUP(BB$421,TabelleK50BI,8,FALSE),""),"")</f>
        <v/>
      </c>
      <c r="BC553" s="4" t="str">
        <f ca="1">IFERROR(IF($B553&lt;&gt;"",VLOOKUP(BC$421,TabelleK50BI,8,FALSE),""),"")</f>
        <v/>
      </c>
      <c r="BD553" s="4" t="str">
        <f ca="1">IFERROR(IF($B553&lt;&gt;"",VLOOKUP(BD$421,TabelleK50BI,8,FALSE),""),"")</f>
        <v/>
      </c>
      <c r="BE553" s="4" t="str">
        <f ca="1">IFERROR(IF($B553&lt;&gt;"",VLOOKUP(BE$421,TabelleK50BI,8,FALSE),""),"")</f>
        <v/>
      </c>
      <c r="BF553" s="4" t="str">
        <f ca="1">IFERROR(IF($B553&lt;&gt;"",VLOOKUP(BF$421,TabelleK50BI,8,FALSE),""),"")</f>
        <v/>
      </c>
      <c r="BG553" s="4" t="str">
        <f ca="1">IFERROR(IF($B553&lt;&gt;"",VLOOKUP(BG$421,TabelleK50BI,8,FALSE),""),"")</f>
        <v/>
      </c>
      <c r="BH553" s="4" t="str">
        <f ca="1">IFERROR(IF($B553&lt;&gt;"",VLOOKUP(BH$421,TabelleK50BI,8,FALSE),""),"")</f>
        <v/>
      </c>
      <c r="BI553" s="4" t="str">
        <f ca="1">IFERROR(IF($B553&lt;&gt;"",VLOOKUP(BI$421,TabelleK50BI,8,FALSE),""),"")</f>
        <v/>
      </c>
      <c r="BJ553" s="4" t="str">
        <f ca="1">IFERROR(IF($B553&lt;&gt;"",VLOOKUP(BJ$421,TabelleK50BI,8,FALSE),""),"")</f>
        <v/>
      </c>
      <c r="BK553" s="4" t="str">
        <f ca="1">IFERROR(IF($B553&lt;&gt;"",VLOOKUP(BK$421,TabelleK50BI,8,FALSE),""),"")</f>
        <v/>
      </c>
      <c r="BL553" s="4" t="str">
        <f ca="1">IFERROR(IF($B553&lt;&gt;"",VLOOKUP(BL$421,TabelleK50BI,8,FALSE),""),"")</f>
        <v/>
      </c>
      <c r="BM553" s="4" t="str">
        <f ca="1">IFERROR(IF($B553&lt;&gt;"",VLOOKUP(BM$421,TabelleK50BI,8,FALSE),""),"")</f>
        <v/>
      </c>
      <c r="BN553" s="4" t="str">
        <f ca="1">IFERROR(IF($B553&lt;&gt;"",VLOOKUP(BN$421,TabelleK50BI,8,FALSE),""),"")</f>
        <v/>
      </c>
      <c r="BO553" s="4" t="str">
        <f ca="1">IFERROR(IF($B553&lt;&gt;"",VLOOKUP(BO$421,TabelleK50BI,8,FALSE),""),"")</f>
        <v/>
      </c>
      <c r="BP553" s="4" t="str">
        <f ca="1">IFERROR(IF($B553&lt;&gt;"",VLOOKUP(BP$421,TabelleK50BI,8,FALSE),""),"")</f>
        <v/>
      </c>
      <c r="BQ553" s="4" t="str">
        <f ca="1">IFERROR(IF($B553&lt;&gt;"",VLOOKUP(BQ$421,TabelleK50BI,8,FALSE),""),"")</f>
        <v/>
      </c>
      <c r="BR553" s="4" t="str">
        <f ca="1">IFERROR(IF($B553&lt;&gt;"",VLOOKUP(BR$421,TabelleK50BI,8,FALSE),""),"")</f>
        <v/>
      </c>
      <c r="BS553" s="4" t="str">
        <f ca="1">IFERROR(IF($B553&lt;&gt;"",VLOOKUP(BS$421,TabelleK50BI,8,FALSE),""),"")</f>
        <v/>
      </c>
      <c r="BT553" s="4" t="str">
        <f ca="1">IFERROR(IF($B553&lt;&gt;"",VLOOKUP(BT$421,TabelleK50BI,8,FALSE),""),"")</f>
        <v/>
      </c>
      <c r="BU553" s="4" t="str">
        <f ca="1">IFERROR(IF($B553&lt;&gt;"",VLOOKUP(BU$421,TabelleK50BI,8,FALSE),""),"")</f>
        <v/>
      </c>
      <c r="BV553" s="4" t="str">
        <f ca="1">IFERROR(IF($B553&lt;&gt;"",VLOOKUP(BV$421,TabelleK50BI,8,FALSE),""),"")</f>
        <v/>
      </c>
      <c r="BW553" s="4" t="str">
        <f ca="1">IFERROR(IF($B553&lt;&gt;"",VLOOKUP(BW$421,TabelleK50BI,8,FALSE),""),"")</f>
        <v/>
      </c>
      <c r="BX553" s="4" t="str">
        <f ca="1">IFERROR(IF($B553&lt;&gt;"",VLOOKUP(BX$421,TabelleK50BI,8,FALSE),""),"")</f>
        <v/>
      </c>
      <c r="BY553" s="4" t="str">
        <f ca="1">IFERROR(IF($B553&lt;&gt;"",VLOOKUP(BY$421,TabelleK50BI,8,FALSE),""),"")</f>
        <v/>
      </c>
      <c r="BZ553" s="4" t="str">
        <f ca="1">IFERROR(IF($B553&lt;&gt;"",VLOOKUP(BZ$421,TabelleK50BI,8,FALSE),""),"")</f>
        <v/>
      </c>
      <c r="CA553" s="4" t="str">
        <f ca="1">IFERROR(IF($B553&lt;&gt;"",VLOOKUP(CA$421,TabelleK50BI,8,FALSE),""),"")</f>
        <v/>
      </c>
      <c r="CB553" s="4" t="str">
        <f ca="1">IFERROR(IF($B553&lt;&gt;"",VLOOKUP(CB$421,TabelleK50BI,8,FALSE),""),"")</f>
        <v/>
      </c>
      <c r="CC553" s="4" t="str">
        <f ca="1">IFERROR(IF($B553&lt;&gt;"",VLOOKUP(CC$421,TabelleK50BI,8,FALSE),""),"")</f>
        <v/>
      </c>
      <c r="CD553" s="4" t="str">
        <f ca="1">IFERROR(IF($B553&lt;&gt;"",VLOOKUP(CD$421,TabelleK50BI,8,FALSE),""),"")</f>
        <v/>
      </c>
      <c r="CE553" s="4" t="str">
        <f ca="1">IFERROR(IF($B553&lt;&gt;"",VLOOKUP(CE$421,TabelleK50BI,8,FALSE),""),"")</f>
        <v/>
      </c>
      <c r="CF553" s="4" t="str">
        <f ca="1">IFERROR(IF($B553&lt;&gt;"",VLOOKUP(CF$421,TabelleK50BI,8,FALSE),""),"")</f>
        <v/>
      </c>
      <c r="CG553" s="4" t="str">
        <f ca="1">IFERROR(IF($B553&lt;&gt;"",VLOOKUP(CG$421,TabelleK50BI,8,FALSE),""),"")</f>
        <v/>
      </c>
      <c r="CH553" s="4" t="str">
        <f ca="1">IFERROR(IF($B553&lt;&gt;"",VLOOKUP(CH$421,TabelleK50BI,8,FALSE),""),"")</f>
        <v/>
      </c>
      <c r="CI553" s="4" t="str">
        <f ca="1">IFERROR(IF($B553&lt;&gt;"",VLOOKUP(CI$421,TabelleK50BI,8,FALSE),""),"")</f>
        <v/>
      </c>
      <c r="CJ553" s="4" t="str">
        <f ca="1">IFERROR(IF($B553&lt;&gt;"",VLOOKUP(CJ$421,TabelleK50BI,8,FALSE),""),"")</f>
        <v/>
      </c>
      <c r="CK553" s="4" t="str">
        <f ca="1">IFERROR(IF($B553&lt;&gt;"",VLOOKUP(CK$421,TabelleK50BI,8,FALSE),""),"")</f>
        <v/>
      </c>
      <c r="CL553" s="4" t="str">
        <f ca="1">IFERROR(IF($B553&lt;&gt;"",VLOOKUP(CL$421,TabelleK50BI,8,FALSE),""),"")</f>
        <v/>
      </c>
      <c r="CM553" s="4" t="str">
        <f ca="1">IFERROR(IF($B553&lt;&gt;"",VLOOKUP(CM$421,TabelleK50BI,8,FALSE),""),"")</f>
        <v/>
      </c>
      <c r="CN553" s="4" t="str">
        <f ca="1">IFERROR(IF($B553&lt;&gt;"",VLOOKUP(CN$421,TabelleK50BI,8,FALSE),""),"")</f>
        <v/>
      </c>
      <c r="CO553" s="4" t="str">
        <f ca="1">IFERROR(IF($B553&lt;&gt;"",VLOOKUP(CO$421,TabelleK50BI,8,FALSE),""),"")</f>
        <v/>
      </c>
      <c r="CP553" s="4" t="str">
        <f ca="1">IFERROR(IF($B553&lt;&gt;"",VLOOKUP(CP$421,TabelleK50BI,8,FALSE),""),"")</f>
        <v/>
      </c>
      <c r="CQ553" s="4" t="str">
        <f ca="1">IFERROR(IF($B553&lt;&gt;"",VLOOKUP(CQ$421,TabelleK50BI,8,FALSE),""),"")</f>
        <v/>
      </c>
      <c r="CR553" s="4" t="str">
        <f ca="1">IFERROR(IF($B553&lt;&gt;"",VLOOKUP(CR$421,TabelleK50BI,8,FALSE),""),"")</f>
        <v/>
      </c>
      <c r="CS553" s="4" t="str">
        <f ca="1">IFERROR(IF($B553&lt;&gt;"",VLOOKUP(CS$421,TabelleK50BI,8,FALSE),""),"")</f>
        <v/>
      </c>
      <c r="CT553" s="4" t="str">
        <f ca="1">IFERROR(IF($B553&lt;&gt;"",VLOOKUP(CT$421,TabelleK50BI,8,FALSE),""),"")</f>
        <v/>
      </c>
      <c r="CU553" s="4" t="str">
        <f ca="1">IFERROR(IF($B553&lt;&gt;"",VLOOKUP(CU$421,TabelleK50BI,8,FALSE),""),"")</f>
        <v/>
      </c>
      <c r="CV553" s="4" t="str">
        <f ca="1">IFERROR(IF($B553&lt;&gt;"",VLOOKUP(CV$421,TabelleK50BI,8,FALSE),""),"")</f>
        <v/>
      </c>
      <c r="CW553" s="4" t="str">
        <f ca="1">IFERROR(IF($B553&lt;&gt;"",VLOOKUP(CW$421,TabelleK50BI,8,FALSE),""),"")</f>
        <v/>
      </c>
      <c r="CX553" s="4" t="str">
        <f ca="1">IFERROR(IF($B553&lt;&gt;"",VLOOKUP(CX$421,TabelleK50BI,8,FALSE),""),"")</f>
        <v/>
      </c>
      <c r="CY553" s="4" t="str">
        <f ca="1">IFERROR(IF($B553&lt;&gt;"",VLOOKUP(CY$421,TabelleK50BI,8,FALSE),""),"")</f>
        <v/>
      </c>
      <c r="CZ553" s="4" t="str">
        <f ca="1">IFERROR(IF($B553&lt;&gt;"",VLOOKUP(CZ$421,TabelleK50BI,8,FALSE),""),"")</f>
        <v/>
      </c>
      <c r="DA553" s="4" t="str">
        <f ca="1">IFERROR(IF($B553&lt;&gt;"",VLOOKUP(DA$421,TabelleK50BI,8,FALSE),""),"")</f>
        <v/>
      </c>
      <c r="DB553" s="4" t="str">
        <f ca="1">IFERROR(IF($B553&lt;&gt;"",VLOOKUP(DB$421,TabelleK50BI,8,FALSE),""),"")</f>
        <v/>
      </c>
      <c r="DC553" s="4" t="str">
        <f ca="1">IFERROR(IF($B553&lt;&gt;"",VLOOKUP(DC$421,TabelleK50BI,8,FALSE),""),"")</f>
        <v/>
      </c>
      <c r="DD553" s="4" t="str">
        <f ca="1">IFERROR(IF($B553&lt;&gt;"",VLOOKUP(DD$421,TabelleK50BI,8,FALSE),""),"")</f>
        <v/>
      </c>
      <c r="DE553" s="4" t="str">
        <f ca="1">IFERROR(IF($B553&lt;&gt;"",VLOOKUP(DE$421,TabelleK50BI,8,FALSE),""),"")</f>
        <v/>
      </c>
      <c r="DF553" s="4" t="str">
        <f ca="1">IFERROR(IF($B553&lt;&gt;"",VLOOKUP(DF$421,TabelleK50BI,8,FALSE),""),"")</f>
        <v/>
      </c>
      <c r="DG553" s="4" t="str">
        <f ca="1">IFERROR(IF($B553&lt;&gt;"",VLOOKUP(DG$421,TabelleK50BI,8,FALSE),""),"")</f>
        <v/>
      </c>
      <c r="DH553" s="4" t="str">
        <f ca="1">IFERROR(IF($B553&lt;&gt;"",VLOOKUP(DH$421,TabelleK50BI,8,FALSE),""),"")</f>
        <v/>
      </c>
      <c r="DI553" s="4" t="str">
        <f ca="1">IFERROR(IF($B553&lt;&gt;"",VLOOKUP(DI$421,TabelleK50BI,8,FALSE),""),"")</f>
        <v/>
      </c>
      <c r="DJ553" s="4" t="str">
        <f ca="1">IFERROR(IF($B553&lt;&gt;"",VLOOKUP(DJ$421,TabelleK50BI,8,FALSE),""),"")</f>
        <v/>
      </c>
      <c r="DK553" s="4" t="str">
        <f ca="1">IFERROR(IF($B553&lt;&gt;"",VLOOKUP(DK$421,TabelleK50BI,8,FALSE),""),"")</f>
        <v/>
      </c>
      <c r="DL553" s="4" t="str">
        <f ca="1">IFERROR(IF($B553&lt;&gt;"",VLOOKUP(DL$421,TabelleK50BI,8,FALSE),""),"")</f>
        <v/>
      </c>
      <c r="DM553" s="4" t="str">
        <f ca="1">IFERROR(IF($B553&lt;&gt;"",VLOOKUP(DM$421,TabelleK50BI,8,FALSE),""),"")</f>
        <v/>
      </c>
      <c r="DN553" s="4" t="str">
        <f ca="1">IFERROR(IF($B553&lt;&gt;"",VLOOKUP(DN$421,TabelleK50BI,8,FALSE),""),"")</f>
        <v/>
      </c>
      <c r="DO553" s="4" t="str">
        <f ca="1">IFERROR(IF($B553&lt;&gt;"",VLOOKUP(DO$421,TabelleK50BI,8,FALSE),""),"")</f>
        <v/>
      </c>
      <c r="DP553" s="4" t="str">
        <f ca="1">IFERROR(IF($B553&lt;&gt;"",VLOOKUP(DP$421,TabelleK50BI,8,FALSE),""),"")</f>
        <v/>
      </c>
      <c r="DQ553" s="4" t="str">
        <f ca="1">IFERROR(IF($B553&lt;&gt;"",VLOOKUP(DQ$421,TabelleK50BI,8,FALSE),""),"")</f>
        <v/>
      </c>
      <c r="DR553" s="4" t="str">
        <f ca="1">IFERROR(IF($B553&lt;&gt;"",VLOOKUP(DR$421,TabelleK50BI,8,FALSE),""),"")</f>
        <v/>
      </c>
      <c r="DS553" s="4" t="str">
        <f ca="1">IFERROR(IF($B553&lt;&gt;"",VLOOKUP(DS$421,TabelleK50BI,8,FALSE),""),"")</f>
        <v/>
      </c>
      <c r="DT553" s="4" t="str">
        <f ca="1">IFERROR(IF($B553&lt;&gt;"",VLOOKUP(DT$421,TabelleK50BI,8,FALSE),""),"")</f>
        <v/>
      </c>
      <c r="DU553" s="4" t="str">
        <f ca="1">IFERROR(IF($B553&lt;&gt;"",VLOOKUP(DU$421,TabelleK50BI,8,FALSE),""),"")</f>
        <v/>
      </c>
      <c r="DV553" s="4" t="str">
        <f ca="1">IFERROR(IF($B553&lt;&gt;"",VLOOKUP(DV$421,TabelleK50BI,8,FALSE),""),"")</f>
        <v/>
      </c>
      <c r="DW553" s="4" t="str">
        <f ca="1">IFERROR(IF($B553&lt;&gt;"",VLOOKUP(DW$421,TabelleK50BI,8,FALSE),""),"")</f>
        <v/>
      </c>
      <c r="DX553" s="4" t="str">
        <f ca="1">IFERROR(IF($B553&lt;&gt;"",VLOOKUP(DX$421,TabelleK50BI,8,FALSE),""),"")</f>
        <v/>
      </c>
      <c r="DY553" s="4" t="str">
        <f ca="1">IFERROR(IF($B553&lt;&gt;"",VLOOKUP(DY$421,TabelleK50BI,8,FALSE),""),"")</f>
        <v/>
      </c>
      <c r="DZ553" s="4" t="str">
        <f ca="1">IFERROR(IF($B553&lt;&gt;"",VLOOKUP(DZ$421,TabelleK50BI,8,FALSE),""),"")</f>
        <v/>
      </c>
      <c r="EA553" s="4" t="str">
        <f ca="1">IFERROR(IF($B553&lt;&gt;"",VLOOKUP(EA$421,TabelleK50BI,8,FALSE),""),"")</f>
        <v/>
      </c>
      <c r="EB553" s="4" t="str">
        <f ca="1">IFERROR(IF($B553&lt;&gt;"",VLOOKUP(EB$421,TabelleK50BI,8,FALSE),""),"")</f>
        <v/>
      </c>
      <c r="EC553" s="4" t="str">
        <f ca="1">IFERROR(IF($B553&lt;&gt;"",VLOOKUP(EC$421,TabelleK50BI,8,FALSE),""),"")</f>
        <v/>
      </c>
      <c r="ED553" s="4" t="str">
        <f ca="1">IFERROR(IF($B553&lt;&gt;"",VLOOKUP(ED$421,TabelleK50BI,8,FALSE),""),"")</f>
        <v/>
      </c>
      <c r="EE553" s="4" t="str">
        <f ca="1">IFERROR(IF($B553&lt;&gt;"",VLOOKUP(EE$421,TabelleK50BI,8,FALSE),""),"")</f>
        <v/>
      </c>
      <c r="EF553" s="4" t="str">
        <f ca="1">IFERROR(IF($B553&lt;&gt;"",VLOOKUP(EF$421,TabelleK50BI,8,FALSE),""),"")</f>
        <v/>
      </c>
      <c r="EG553" s="4" t="str">
        <f ca="1">IFERROR(IF($B553&lt;&gt;"",VLOOKUP(EG$421,TabelleK50BI,8,FALSE),""),"")</f>
        <v/>
      </c>
      <c r="EH553" s="4" t="str">
        <f ca="1">IFERROR(IF($B553&lt;&gt;"",VLOOKUP(EH$421,TabelleK50BI,8,FALSE),""),"")</f>
        <v/>
      </c>
      <c r="EI553" s="4" t="str">
        <f ca="1">IFERROR(IF($B553&lt;&gt;"",VLOOKUP(EI$421,TabelleK50BI,8,FALSE),""),"")</f>
        <v/>
      </c>
      <c r="EJ553" s="4" t="str">
        <f ca="1">IFERROR(IF($B553&lt;&gt;"",VLOOKUP(EJ$421,TabelleK50BI,8,FALSE),""),"")</f>
        <v/>
      </c>
      <c r="EK553" s="4" t="str">
        <f ca="1">IFERROR(IF($B553&lt;&gt;"",VLOOKUP(EK$421,TabelleK50BI,8,FALSE),""),"")</f>
        <v/>
      </c>
      <c r="EL553" s="4" t="str">
        <f ca="1">IFERROR(IF($B553&lt;&gt;"",VLOOKUP(EL$421,TabelleK50BI,8,FALSE),""),"")</f>
        <v/>
      </c>
      <c r="EM553" s="4" t="str">
        <f ca="1">IFERROR(IF($B553&lt;&gt;"",VLOOKUP(EM$421,TabelleK50BI,8,FALSE),""),"")</f>
        <v/>
      </c>
      <c r="EN553" s="4" t="str">
        <f ca="1">IFERROR(IF($B553&lt;&gt;"",VLOOKUP(EN$421,TabelleK50BI,8,FALSE),""),"")</f>
        <v/>
      </c>
      <c r="EO553" s="4" t="str">
        <f ca="1">IFERROR(IF($B553&lt;&gt;"",VLOOKUP(EO$421,TabelleK50BI,8,FALSE),""),"")</f>
        <v/>
      </c>
      <c r="EP553" s="4" t="str">
        <f ca="1">IFERROR(IF($B553&lt;&gt;"",VLOOKUP(EP$421,TabelleK50BI,8,FALSE),""),"")</f>
        <v/>
      </c>
      <c r="EQ553" s="4" t="str">
        <f ca="1">IFERROR(IF($B553&lt;&gt;"",VLOOKUP(EQ$421,TabelleK50BI,8,FALSE),""),"")</f>
        <v/>
      </c>
      <c r="ER553" s="4" t="str">
        <f ca="1">IFERROR(IF($B553&lt;&gt;"",VLOOKUP(ER$421,TabelleK50BI,8,FALSE),""),"")</f>
        <v/>
      </c>
      <c r="ES553" s="4" t="str">
        <f ca="1">IFERROR(IF($B553&lt;&gt;"",VLOOKUP(ES$421,TabelleK50BI,8,FALSE),""),"")</f>
        <v/>
      </c>
      <c r="ET553" s="4" t="str">
        <f ca="1">IFERROR(IF($B553&lt;&gt;"",VLOOKUP(ET$421,TabelleK50BI,8,FALSE),""),"")</f>
        <v/>
      </c>
      <c r="EU553" s="4" t="str">
        <f ca="1">IFERROR(IF($B553&lt;&gt;"",VLOOKUP(EU$421,TabelleK50BI,8,FALSE),""),"")</f>
        <v/>
      </c>
      <c r="EV553" s="4" t="str">
        <f ca="1">IFERROR(IF($B553&lt;&gt;"",VLOOKUP(EV$421,TabelleK50BI,8,FALSE),""),"")</f>
        <v/>
      </c>
      <c r="EW553" s="4" t="str">
        <f ca="1">IFERROR(IF($B553&lt;&gt;"",VLOOKUP(EW$421,TabelleK50BI,8,FALSE),""),"")</f>
        <v/>
      </c>
      <c r="EX553" s="4" t="str">
        <f ca="1">IFERROR(IF($B553&lt;&gt;"",VLOOKUP(EX$421,TabelleK50BI,8,FALSE),""),"")</f>
        <v/>
      </c>
      <c r="EY553" s="4" t="str">
        <f ca="1">IFERROR(IF($B553&lt;&gt;"",VLOOKUP(EY$421,TabelleK50BI,8,FALSE),""),"")</f>
        <v/>
      </c>
      <c r="EZ553" s="4" t="str">
        <f ca="1">IFERROR(IF($B553&lt;&gt;"",VLOOKUP(EZ$421,TabelleK50BI,8,FALSE),""),"")</f>
        <v/>
      </c>
      <c r="FA553" s="4" t="str">
        <f ca="1">IFERROR(IF($B553&lt;&gt;"",VLOOKUP(FA$421,TabelleK50BI,8,FALSE),""),"")</f>
        <v/>
      </c>
      <c r="FB553" s="4" t="str">
        <f ca="1">IFERROR(IF($B553&lt;&gt;"",VLOOKUP(FB$421,TabelleK50BI,8,FALSE),""),"")</f>
        <v/>
      </c>
      <c r="FC553" s="4" t="str">
        <f ca="1">IFERROR(IF($B553&lt;&gt;"",VLOOKUP(FC$421,TabelleK50BI,8,FALSE),""),"")</f>
        <v/>
      </c>
      <c r="FD553" s="4" t="str">
        <f ca="1">IFERROR(IF($B553&lt;&gt;"",VLOOKUP(FD$421,TabelleK50BI,8,FALSE),""),"")</f>
        <v/>
      </c>
      <c r="FE553" s="4" t="str">
        <f ca="1">IFERROR(IF($B553&lt;&gt;"",VLOOKUP(FE$421,TabelleK50BI,8,FALSE),""),"")</f>
        <v/>
      </c>
      <c r="FF553" s="4" t="str">
        <f ca="1">IFERROR(IF($B553&lt;&gt;"",VLOOKUP(FF$421,TabelleK50BI,8,FALSE),""),"")</f>
        <v/>
      </c>
      <c r="FG553" s="4" t="str">
        <f ca="1">IFERROR(IF($B553&lt;&gt;"",VLOOKUP(FG$421,TabelleK50BI,8,FALSE),""),"")</f>
        <v/>
      </c>
      <c r="FH553" s="4" t="str">
        <f ca="1">IFERROR(IF($B553&lt;&gt;"",VLOOKUP(FH$421,TabelleK50BI,8,FALSE),""),"")</f>
        <v/>
      </c>
      <c r="FI553" s="4" t="str">
        <f ca="1">IFERROR(IF($B553&lt;&gt;"",VLOOKUP(FI$421,TabelleK50BI,8,FALSE),""),"")</f>
        <v/>
      </c>
      <c r="FJ553" s="4" t="str">
        <f ca="1">IFERROR(IF($B553&lt;&gt;"",VLOOKUP(FJ$421,TabelleK50BI,8,FALSE),""),"")</f>
        <v/>
      </c>
      <c r="FK553" s="4" t="str">
        <f ca="1">IFERROR(IF($B553&lt;&gt;"",VLOOKUP(FK$421,TabelleK50BI,8,FALSE),""),"")</f>
        <v/>
      </c>
      <c r="FL553" s="4" t="str">
        <f ca="1">IFERROR(IF($B553&lt;&gt;"",VLOOKUP(FL$421,TabelleK50BI,8,FALSE),""),"")</f>
        <v/>
      </c>
      <c r="FM553" s="4" t="str">
        <f ca="1">IFERROR(IF($B553&lt;&gt;"",VLOOKUP(FM$421,TabelleK50BI,8,FALSE),""),"")</f>
        <v/>
      </c>
      <c r="FN553" s="4" t="str">
        <f ca="1">IFERROR(IF($B553&lt;&gt;"",VLOOKUP(FN$421,TabelleK50BI,8,FALSE),""),"")</f>
        <v/>
      </c>
      <c r="FO553" s="4" t="str">
        <f ca="1">IFERROR(IF($B553&lt;&gt;"",VLOOKUP(FO$421,TabelleK50BI,8,FALSE),""),"")</f>
        <v/>
      </c>
      <c r="FP553" s="4" t="str">
        <f ca="1">IFERROR(IF($B553&lt;&gt;"",VLOOKUP(FP$421,TabelleK50BI,8,FALSE),""),"")</f>
        <v/>
      </c>
      <c r="FQ553" s="4" t="str">
        <f ca="1">IFERROR(IF($B553&lt;&gt;"",VLOOKUP(FQ$421,TabelleK50BI,8,FALSE),""),"")</f>
        <v/>
      </c>
      <c r="FR553" s="4" t="str">
        <f ca="1">IFERROR(IF($B553&lt;&gt;"",VLOOKUP(FR$421,TabelleK50BI,8,FALSE),""),"")</f>
        <v/>
      </c>
      <c r="FS553" s="4" t="str">
        <f ca="1">IFERROR(IF($B553&lt;&gt;"",VLOOKUP(FS$421,TabelleK50BI,8,FALSE),""),"")</f>
        <v/>
      </c>
      <c r="FT553" s="4" t="str">
        <f ca="1">IFERROR(IF($B553&lt;&gt;"",VLOOKUP(FT$421,TabelleK50BI,8,FALSE),""),"")</f>
        <v/>
      </c>
      <c r="FU553" s="4" t="str">
        <f ca="1">IFERROR(IF($B553&lt;&gt;"",VLOOKUP(FU$421,TabelleK50BI,8,FALSE),""),"")</f>
        <v/>
      </c>
      <c r="FV553" s="4" t="str">
        <f ca="1">IFERROR(IF($B553&lt;&gt;"",VLOOKUP(FV$421,TabelleK50BI,8,FALSE),""),"")</f>
        <v/>
      </c>
      <c r="FW553" s="4" t="str">
        <f ca="1">IFERROR(IF($B553&lt;&gt;"",VLOOKUP(FW$421,TabelleK50BI,8,FALSE),""),"")</f>
        <v/>
      </c>
      <c r="FX553" s="4" t="str">
        <f ca="1">IFERROR(IF($B553&lt;&gt;"",VLOOKUP(FX$421,TabelleK50BI,8,FALSE),""),"")</f>
        <v/>
      </c>
      <c r="FY553" s="4" t="str">
        <f ca="1">IFERROR(IF($B553&lt;&gt;"",VLOOKUP(FY$421,TabelleK50BI,8,FALSE),""),"")</f>
        <v/>
      </c>
      <c r="FZ553" s="4" t="str">
        <f ca="1">IFERROR(IF($B553&lt;&gt;"",VLOOKUP(FZ$421,TabelleK50BI,8,FALSE),""),"")</f>
        <v/>
      </c>
      <c r="GA553" s="4" t="str">
        <f ca="1">IFERROR(IF($B553&lt;&gt;"",VLOOKUP(GA$421,TabelleK50BI,8,FALSE),""),"")</f>
        <v/>
      </c>
      <c r="GB553" s="4" t="str">
        <f ca="1">IFERROR(IF($B553&lt;&gt;"",VLOOKUP(GB$421,TabelleK50BI,8,FALSE),""),"")</f>
        <v/>
      </c>
      <c r="GC553" s="4" t="str">
        <f ca="1">IFERROR(IF($B553&lt;&gt;"",VLOOKUP(GC$421,TabelleK50BI,8,FALSE),""),"")</f>
        <v/>
      </c>
      <c r="GD553" s="4" t="str">
        <f ca="1">IFERROR(IF($B553&lt;&gt;"",VLOOKUP(GD$421,TabelleK50BI,8,FALSE),""),"")</f>
        <v/>
      </c>
      <c r="GE553" s="4" t="str">
        <f ca="1">IFERROR(IF($B553&lt;&gt;"",VLOOKUP(GE$421,TabelleK50BI,8,FALSE),""),"")</f>
        <v/>
      </c>
      <c r="GF553" s="4" t="str">
        <f ca="1">IFERROR(IF($B553&lt;&gt;"",VLOOKUP(GF$421,TabelleK50BI,8,FALSE),""),"")</f>
        <v/>
      </c>
      <c r="GG553" s="4" t="str">
        <f ca="1">IFERROR(IF($B553&lt;&gt;"",VLOOKUP(GG$421,TabelleK50BI,8,FALSE),""),"")</f>
        <v/>
      </c>
      <c r="GH553" s="4" t="str">
        <f ca="1">IFERROR(IF($B553&lt;&gt;"",VLOOKUP(GH$421,TabelleK50BI,8,FALSE),""),"")</f>
        <v/>
      </c>
      <c r="GI553" s="4" t="str">
        <f ca="1">IFERROR(IF($B553&lt;&gt;"",VLOOKUP(GI$421,TabelleK50BI,8,FALSE),""),"")</f>
        <v/>
      </c>
      <c r="GJ553" s="4" t="str">
        <f ca="1">IFERROR(IF($B553&lt;&gt;"",VLOOKUP(GJ$421,TabelleK50BI,8,FALSE),""),"")</f>
        <v/>
      </c>
      <c r="GK553" s="4" t="str">
        <f ca="1">IFERROR(IF($B553&lt;&gt;"",VLOOKUP(GK$421,TabelleK50BI,8,FALSE),""),"")</f>
        <v/>
      </c>
      <c r="GL553" s="4" t="str">
        <f ca="1">IFERROR(IF($B553&lt;&gt;"",VLOOKUP(GL$421,TabelleK50BI,8,FALSE),""),"")</f>
        <v/>
      </c>
      <c r="GM553" s="4" t="str">
        <f ca="1">IFERROR(IF($B553&lt;&gt;"",VLOOKUP(GM$421,TabelleK50BI,8,FALSE),""),"")</f>
        <v/>
      </c>
      <c r="GN553" s="4" t="str">
        <f ca="1">IFERROR(IF($B553&lt;&gt;"",VLOOKUP(GN$421,TabelleK50BI,8,FALSE),""),"")</f>
        <v/>
      </c>
      <c r="GO553" s="4" t="str">
        <f ca="1">IFERROR(IF($B553&lt;&gt;"",VLOOKUP(GO$421,TabelleK50BI,8,FALSE),""),"")</f>
        <v/>
      </c>
      <c r="GP553" s="4" t="str">
        <f ca="1">IFERROR(IF($B553&lt;&gt;"",VLOOKUP(GP$421,TabelleK50BI,8,FALSE),""),"")</f>
        <v/>
      </c>
      <c r="GQ553" s="4" t="str">
        <f ca="1">IFERROR(IF($B553&lt;&gt;"",VLOOKUP(GQ$421,TabelleK50BI,8,FALSE),""),"")</f>
        <v/>
      </c>
      <c r="GR553" s="4" t="str">
        <f ca="1">IFERROR(IF($B553&lt;&gt;"",VLOOKUP(GR$421,TabelleK50BI,8,FALSE),""),"")</f>
        <v/>
      </c>
      <c r="GS553" s="4" t="str">
        <f ca="1">IFERROR(IF($B553&lt;&gt;"",VLOOKUP(GS$421,TabelleK50BI,8,FALSE),""),"")</f>
        <v/>
      </c>
      <c r="GT553" s="4" t="str">
        <f ca="1">IFERROR(IF($B553&lt;&gt;"",VLOOKUP(GT$421,TabelleK50BI,8,FALSE),""),"")</f>
        <v/>
      </c>
      <c r="GU553" s="4" t="str">
        <f ca="1">IFERROR(IF($B553&lt;&gt;"",VLOOKUP(GU$421,TabelleK50BI,8,FALSE),""),"")</f>
        <v/>
      </c>
      <c r="GV553" s="4" t="str">
        <f ca="1">IFERROR(IF($B553&lt;&gt;"",VLOOKUP(GV$421,TabelleK50BI,8,FALSE),""),"")</f>
        <v/>
      </c>
      <c r="GW553" s="4" t="str">
        <f ca="1">IFERROR(IF($B553&lt;&gt;"",VLOOKUP(GW$421,TabelleK50BI,8,FALSE),""),"")</f>
        <v/>
      </c>
      <c r="GX553" s="4" t="str">
        <f ca="1">IFERROR(IF($B553&lt;&gt;"",VLOOKUP(GX$421,TabelleK50BI,8,FALSE),""),"")</f>
        <v/>
      </c>
      <c r="GY553" s="4" t="str">
        <f ca="1">IFERROR(IF($B553&lt;&gt;"",VLOOKUP(GY$421,TabelleK50BI,8,FALSE),""),"")</f>
        <v/>
      </c>
      <c r="GZ553" s="4" t="str">
        <f ca="1">IFERROR(IF($B553&lt;&gt;"",VLOOKUP(GZ$421,TabelleK50BI,8,FALSE),""),"")</f>
        <v/>
      </c>
      <c r="HA553" s="4" t="str">
        <f ca="1">IFERROR(IF($B553&lt;&gt;"",VLOOKUP(HA$421,TabelleK50BI,8,FALSE),""),"")</f>
        <v/>
      </c>
      <c r="HB553" s="4" t="str">
        <f ca="1">IFERROR(IF($B553&lt;&gt;"",VLOOKUP(HB$421,TabelleK50BI,8,FALSE),""),"")</f>
        <v/>
      </c>
      <c r="HC553" s="4" t="str">
        <f ca="1">IFERROR(IF($B553&lt;&gt;"",VLOOKUP(HC$421,TabelleK50BI,8,FALSE),""),"")</f>
        <v/>
      </c>
      <c r="HD553" s="4" t="str">
        <f ca="1">IFERROR(IF($B553&lt;&gt;"",VLOOKUP(HD$421,TabelleK50BI,8,FALSE),""),"")</f>
        <v/>
      </c>
      <c r="HE553" s="4" t="str">
        <f ca="1">IFERROR(IF($B553&lt;&gt;"",VLOOKUP(HE$421,TabelleK50BI,8,FALSE),""),"")</f>
        <v/>
      </c>
      <c r="HF553" s="4" t="str">
        <f ca="1">IFERROR(IF($B553&lt;&gt;"",VLOOKUP(HF$421,TabelleK50BI,8,FALSE),""),"")</f>
        <v/>
      </c>
      <c r="HG553" s="4" t="str">
        <f ca="1">IFERROR(IF($B553&lt;&gt;"",VLOOKUP(HG$421,TabelleK50BI,8,FALSE),""),"")</f>
        <v/>
      </c>
      <c r="HH553" s="4" t="str">
        <f ca="1">IFERROR(IF($B553&lt;&gt;"",VLOOKUP(HH$421,TabelleK50BI,8,FALSE),""),"")</f>
        <v/>
      </c>
      <c r="HI553" s="4" t="str">
        <f ca="1">IFERROR(IF($B553&lt;&gt;"",VLOOKUP(HI$421,TabelleK50BI,8,FALSE),""),"")</f>
        <v/>
      </c>
      <c r="HJ553" s="4" t="str">
        <f ca="1">IFERROR(IF($B553&lt;&gt;"",VLOOKUP(HJ$421,TabelleK50BI,8,FALSE),""),"")</f>
        <v/>
      </c>
      <c r="HK553" s="4" t="str">
        <f ca="1">IFERROR(IF($B553&lt;&gt;"",VLOOKUP(HK$421,TabelleK50BI,8,FALSE),""),"")</f>
        <v/>
      </c>
      <c r="HL553" s="4" t="str">
        <f ca="1">IFERROR(IF($B553&lt;&gt;"",VLOOKUP(HL$421,TabelleK50BI,8,FALSE),""),"")</f>
        <v/>
      </c>
      <c r="HM553" s="4" t="str">
        <f ca="1">IFERROR(IF($B553&lt;&gt;"",VLOOKUP(HM$421,TabelleK50BI,8,FALSE),""),"")</f>
        <v/>
      </c>
      <c r="HN553" s="4" t="str">
        <f ca="1">IFERROR(IF($B553&lt;&gt;"",VLOOKUP(HN$421,TabelleK50BI,8,FALSE),""),"")</f>
        <v/>
      </c>
      <c r="HO553" s="4" t="str">
        <f ca="1">IFERROR(IF($B553&lt;&gt;"",VLOOKUP(HO$421,TabelleK50BI,8,FALSE),""),"")</f>
        <v/>
      </c>
      <c r="HP553" s="4" t="str">
        <f ca="1">IFERROR(IF($B553&lt;&gt;"",VLOOKUP(HP$421,TabelleK50BI,8,FALSE),""),"")</f>
        <v/>
      </c>
      <c r="HQ553" s="4" t="str">
        <f ca="1">IFERROR(IF($B553&lt;&gt;"",VLOOKUP(HQ$421,TabelleK50BI,8,FALSE),""),"")</f>
        <v/>
      </c>
      <c r="HR553" s="4" t="str">
        <f ca="1">IFERROR(IF($B553&lt;&gt;"",VLOOKUP(HR$421,TabelleK50BI,8,FALSE),""),"")</f>
        <v/>
      </c>
      <c r="HS553" s="4" t="str">
        <f ca="1">IFERROR(IF($B553&lt;&gt;"",VLOOKUP(HS$421,TabelleK50BI,8,FALSE),""),"")</f>
        <v/>
      </c>
      <c r="HT553" s="4" t="str">
        <f ca="1">IFERROR(IF($B553&lt;&gt;"",VLOOKUP(HT$421,TabelleK50BI,8,FALSE),""),"")</f>
        <v/>
      </c>
      <c r="HU553" s="4" t="str">
        <f ca="1">IFERROR(IF($B553&lt;&gt;"",VLOOKUP(HU$421,TabelleK50BI,8,FALSE),""),"")</f>
        <v/>
      </c>
      <c r="HV553" s="4" t="str">
        <f ca="1">IFERROR(IF($B553&lt;&gt;"",VLOOKUP(HV$421,TabelleK50BI,8,FALSE),""),"")</f>
        <v/>
      </c>
      <c r="HW553" s="4" t="str">
        <f ca="1">IFERROR(IF($B553&lt;&gt;"",VLOOKUP(HW$421,TabelleK50BI,8,FALSE),""),"")</f>
        <v/>
      </c>
      <c r="HX553" s="4" t="str">
        <f ca="1">IFERROR(IF($B553&lt;&gt;"",VLOOKUP(HX$421,TabelleK50BI,8,FALSE),""),"")</f>
        <v/>
      </c>
      <c r="HY553" s="4" t="str">
        <f ca="1">IFERROR(IF($B553&lt;&gt;"",VLOOKUP(HY$421,TabelleK50BI,8,FALSE),""),"")</f>
        <v/>
      </c>
      <c r="HZ553" s="4" t="str">
        <f ca="1">IFERROR(IF($B553&lt;&gt;"",VLOOKUP(HZ$421,TabelleK50BI,8,FALSE),""),"")</f>
        <v/>
      </c>
      <c r="IA553" s="4" t="str">
        <f ca="1">IFERROR(IF($B553&lt;&gt;"",VLOOKUP(IA$421,TabelleK50BI,8,FALSE),""),"")</f>
        <v/>
      </c>
      <c r="IB553" s="4" t="str">
        <f ca="1">IFERROR(IF($B553&lt;&gt;"",VLOOKUP(IB$421,TabelleK50BI,8,FALSE),""),"")</f>
        <v/>
      </c>
      <c r="IC553" s="4" t="str">
        <f ca="1">IFERROR(IF($B553&lt;&gt;"",VLOOKUP(IC$421,TabelleK50BI,8,FALSE),""),"")</f>
        <v/>
      </c>
      <c r="ID553" s="4" t="str">
        <f ca="1">IFERROR(IF($B553&lt;&gt;"",VLOOKUP(ID$421,TabelleK50BI,8,FALSE),""),"")</f>
        <v/>
      </c>
      <c r="IE553" s="4" t="str">
        <f ca="1">IFERROR(IF($B553&lt;&gt;"",VLOOKUP(IE$421,TabelleK50BI,8,FALSE),""),"")</f>
        <v/>
      </c>
      <c r="IF553" s="4" t="str">
        <f ca="1">IFERROR(IF($B553&lt;&gt;"",VLOOKUP(IF$421,TabelleK50BI,8,FALSE),""),"")</f>
        <v/>
      </c>
      <c r="IG553" s="4" t="str">
        <f ca="1">IFERROR(IF($B553&lt;&gt;"",VLOOKUP(IG$421,TabelleK50BI,8,FALSE),""),"")</f>
        <v/>
      </c>
      <c r="IH553" s="4" t="str">
        <f ca="1">IFERROR(IF($B553&lt;&gt;"",VLOOKUP(IH$421,TabelleK50BI,8,FALSE),""),"")</f>
        <v/>
      </c>
      <c r="II553" s="4" t="str">
        <f ca="1">IFERROR(IF($B553&lt;&gt;"",VLOOKUP(II$421,TabelleK50BI,8,FALSE),""),"")</f>
        <v/>
      </c>
      <c r="IJ553" s="4" t="str">
        <f ca="1">IFERROR(IF($B553&lt;&gt;"",VLOOKUP(IJ$421,TabelleK50BI,8,FALSE),""),"")</f>
        <v/>
      </c>
      <c r="IK553" s="4" t="str">
        <f ca="1">IFERROR(IF($B553&lt;&gt;"",VLOOKUP(IK$421,TabelleK50BI,8,FALSE),""),"")</f>
        <v/>
      </c>
      <c r="IL553" s="4" t="str">
        <f ca="1">IFERROR(IF($B553&lt;&gt;"",VLOOKUP(IL$421,TabelleK50BI,8,FALSE),""),"")</f>
        <v/>
      </c>
      <c r="IM553" s="4" t="str">
        <f ca="1">IFERROR(IF($B553&lt;&gt;"",VLOOKUP(IM$421,TabelleK50BI,8,FALSE),""),"")</f>
        <v/>
      </c>
      <c r="IN553" s="4" t="str">
        <f ca="1">IFERROR(IF($B553&lt;&gt;"",VLOOKUP(IN$421,TabelleK50BI,8,FALSE),""),"")</f>
        <v/>
      </c>
      <c r="IO553" s="4" t="str">
        <f ca="1">IFERROR(IF($B553&lt;&gt;"",VLOOKUP(IO$421,TabelleK50BI,8,FALSE),""),"")</f>
        <v/>
      </c>
      <c r="IP553" s="4" t="str">
        <f ca="1">IFERROR(IF($B553&lt;&gt;"",VLOOKUP(IP$421,TabelleK50BI,8,FALSE),""),"")</f>
        <v/>
      </c>
      <c r="IQ553" s="4" t="str">
        <f ca="1">IFERROR(IF($B553&lt;&gt;"",VLOOKUP(IQ$421,TabelleK50BI,8,FALSE),""),"")</f>
        <v/>
      </c>
      <c r="IR553" s="4" t="str">
        <f ca="1">IFERROR(IF($B553&lt;&gt;"",VLOOKUP(IR$421,TabelleK50BI,8,FALSE),""),"")</f>
        <v/>
      </c>
      <c r="IS553" s="4" t="str">
        <f ca="1">IFERROR(IF($B553&lt;&gt;"",VLOOKUP(IS$421,TabelleK50BI,8,FALSE),""),"")</f>
        <v/>
      </c>
      <c r="IT553" s="4" t="str">
        <f ca="1">IFERROR(IF($B553&lt;&gt;"",VLOOKUP(IT$421,TabelleK50BI,8,FALSE),""),"")</f>
        <v/>
      </c>
      <c r="IU553" s="4" t="str">
        <f ca="1">IFERROR(IF($B553&lt;&gt;"",VLOOKUP(IU$421,TabelleK50BI,8,FALSE),""),"")</f>
        <v/>
      </c>
      <c r="IV553" s="4" t="str">
        <f ca="1">IFERROR(IF($B553&lt;&gt;"",VLOOKUP(IV$421,TabelleK50BI,8,FALSE),""),"")</f>
        <v/>
      </c>
      <c r="IW553" s="4" t="str">
        <f ca="1">IFERROR(IF($B553&lt;&gt;"",VLOOKUP(IW$421,TabelleK50BI,8,FALSE),""),"")</f>
        <v/>
      </c>
      <c r="IX553" s="4" t="str">
        <f ca="1">IFERROR(IF($B553&lt;&gt;"",VLOOKUP(IX$421,TabelleK50BI,8,FALSE),""),"")</f>
        <v/>
      </c>
      <c r="IY553" s="4" t="str">
        <f ca="1">IFERROR(IF($B553&lt;&gt;"",VLOOKUP(IY$421,TabelleK50BI,8,FALSE),""),"")</f>
        <v/>
      </c>
      <c r="IZ553" s="4" t="str">
        <f ca="1">IFERROR(IF($B553&lt;&gt;"",VLOOKUP(IZ$421,TabelleK50BI,8,FALSE),""),"")</f>
        <v/>
      </c>
      <c r="JA553" s="4" t="str">
        <f ca="1">IFERROR(IF($B553&lt;&gt;"",VLOOKUP(JA$421,TabelleK50BI,8,FALSE),""),"")</f>
        <v/>
      </c>
      <c r="JB553" s="4" t="str">
        <f ca="1">IFERROR(IF($B553&lt;&gt;"",VLOOKUP(JB$421,TabelleK50BI,8,FALSE),""),"")</f>
        <v/>
      </c>
      <c r="JC553" s="4" t="str">
        <f ca="1">IFERROR(IF($B553&lt;&gt;"",VLOOKUP(JC$421,TabelleK50BI,8,FALSE),""),"")</f>
        <v/>
      </c>
      <c r="JD553" s="4" t="str">
        <f ca="1">IFERROR(IF($B553&lt;&gt;"",VLOOKUP(JD$421,TabelleK50BI,8,FALSE),""),"")</f>
        <v/>
      </c>
      <c r="JE553" s="4" t="str">
        <f ca="1">IFERROR(IF($B553&lt;&gt;"",VLOOKUP(JE$421,TabelleK50BI,8,FALSE),""),"")</f>
        <v/>
      </c>
      <c r="JF553" s="4" t="str">
        <f ca="1">IFERROR(IF($B553&lt;&gt;"",VLOOKUP(JF$421,TabelleK50BI,8,FALSE),""),"")</f>
        <v/>
      </c>
      <c r="JG553" s="4" t="str">
        <f ca="1">IFERROR(IF($B553&lt;&gt;"",VLOOKUP(JG$421,TabelleK50BI,8,FALSE),""),"")</f>
        <v/>
      </c>
      <c r="JH553" s="4" t="str">
        <f ca="1">IFERROR(IF($B553&lt;&gt;"",VLOOKUP(JH$421,TabelleK50BI,8,FALSE),""),"")</f>
        <v/>
      </c>
      <c r="JI553" s="4" t="str">
        <f ca="1">IFERROR(IF($B553&lt;&gt;"",VLOOKUP(JI$421,TabelleK50BI,8,FALSE),""),"")</f>
        <v/>
      </c>
      <c r="JJ553" s="4" t="str">
        <f ca="1">IFERROR(IF($B553&lt;&gt;"",VLOOKUP(JJ$421,TabelleK50BI,8,FALSE),""),"")</f>
        <v/>
      </c>
      <c r="JK553" s="4" t="str">
        <f ca="1">IFERROR(IF($B553&lt;&gt;"",VLOOKUP(JK$421,TabelleK50BI,8,FALSE),""),"")</f>
        <v/>
      </c>
      <c r="JL553" s="4" t="str">
        <f ca="1">IFERROR(IF($B553&lt;&gt;"",VLOOKUP(JL$421,TabelleK50BI,8,FALSE),""),"")</f>
        <v/>
      </c>
      <c r="JM553" s="4" t="str">
        <f ca="1">IFERROR(IF($B553&lt;&gt;"",VLOOKUP(JM$421,TabelleK50BI,8,FALSE),""),"")</f>
        <v/>
      </c>
      <c r="JN553" s="4" t="str">
        <f ca="1">IFERROR(IF($B553&lt;&gt;"",VLOOKUP(JN$421,TabelleK50BI,8,FALSE),""),"")</f>
        <v/>
      </c>
      <c r="JO553" s="4" t="str">
        <f ca="1">IFERROR(IF($B553&lt;&gt;"",VLOOKUP(JO$421,TabelleK50BI,8,FALSE),""),"")</f>
        <v/>
      </c>
      <c r="JP553" s="4" t="str">
        <f ca="1">IFERROR(IF($B553&lt;&gt;"",VLOOKUP(JP$421,TabelleK50BI,8,FALSE),""),"")</f>
        <v/>
      </c>
      <c r="JQ553" s="4" t="str">
        <f ca="1">IFERROR(IF($B553&lt;&gt;"",VLOOKUP(JQ$421,TabelleK50BI,8,FALSE),""),"")</f>
        <v/>
      </c>
      <c r="JR553" s="4" t="str">
        <f ca="1">IFERROR(IF($B553&lt;&gt;"",VLOOKUP(JR$421,TabelleK50BI,8,FALSE),""),"")</f>
        <v/>
      </c>
      <c r="JS553" s="4" t="str">
        <f ca="1">IFERROR(IF($B553&lt;&gt;"",VLOOKUP(JS$421,TabelleK50BI,8,FALSE),""),"")</f>
        <v/>
      </c>
      <c r="JT553" s="4" t="str">
        <f ca="1">IFERROR(IF($B553&lt;&gt;"",VLOOKUP(JT$421,TabelleK50BI,8,FALSE),""),"")</f>
        <v/>
      </c>
      <c r="JU553" s="4" t="str">
        <f ca="1">IFERROR(IF($B553&lt;&gt;"",VLOOKUP(JU$421,TabelleK50BI,8,FALSE),""),"")</f>
        <v/>
      </c>
      <c r="JV553" s="4" t="str">
        <f ca="1">IFERROR(IF($B553&lt;&gt;"",VLOOKUP(JV$421,TabelleK50BI,8,FALSE),""),"")</f>
        <v/>
      </c>
      <c r="JW553" s="4" t="str">
        <f ca="1">IFERROR(IF($B553&lt;&gt;"",VLOOKUP(JW$421,TabelleK50BI,8,FALSE),""),"")</f>
        <v/>
      </c>
      <c r="JX553" s="4" t="str">
        <f ca="1">IFERROR(IF($B553&lt;&gt;"",VLOOKUP(JX$421,TabelleK50BI,8,FALSE),""),"")</f>
        <v/>
      </c>
      <c r="JY553" s="4" t="str">
        <f ca="1">IFERROR(IF($B553&lt;&gt;"",VLOOKUP(JY$421,TabelleK50BI,8,FALSE),""),"")</f>
        <v/>
      </c>
      <c r="JZ553" s="4" t="str">
        <f ca="1">IFERROR(IF($B553&lt;&gt;"",VLOOKUP(JZ$421,TabelleK50BI,8,FALSE),""),"")</f>
        <v/>
      </c>
      <c r="KA553" s="4" t="str">
        <f ca="1">IFERROR(IF($B553&lt;&gt;"",VLOOKUP(KA$421,TabelleK50BI,8,FALSE),""),"")</f>
        <v/>
      </c>
      <c r="KB553" s="4" t="str">
        <f ca="1">IFERROR(IF($B553&lt;&gt;"",VLOOKUP(KB$421,TabelleK50BI,8,FALSE),""),"")</f>
        <v/>
      </c>
      <c r="KC553" s="4" t="str">
        <f ca="1">IFERROR(IF($B553&lt;&gt;"",VLOOKUP(KC$421,TabelleK50BI,8,FALSE),""),"")</f>
        <v/>
      </c>
      <c r="KD553" s="4" t="str">
        <f ca="1">IFERROR(IF($B553&lt;&gt;"",VLOOKUP(KD$421,TabelleK50BI,8,FALSE),""),"")</f>
        <v/>
      </c>
      <c r="KE553" s="4" t="str">
        <f ca="1">IFERROR(IF($B553&lt;&gt;"",VLOOKUP(KE$421,TabelleK50BI,8,FALSE),""),"")</f>
        <v/>
      </c>
      <c r="KF553" s="4" t="str">
        <f ca="1">IFERROR(IF($B553&lt;&gt;"",VLOOKUP(KF$421,TabelleK50BI,8,FALSE),""),"")</f>
        <v/>
      </c>
      <c r="KG553" s="4" t="str">
        <f ca="1">IFERROR(IF($B553&lt;&gt;"",VLOOKUP(KG$421,TabelleK50BI,8,FALSE),""),"")</f>
        <v/>
      </c>
      <c r="KH553" s="4" t="str">
        <f ca="1">IFERROR(IF($B553&lt;&gt;"",VLOOKUP(KH$421,TabelleK50BI,8,FALSE),""),"")</f>
        <v/>
      </c>
      <c r="KI553" s="4" t="str">
        <f ca="1">IFERROR(IF($B553&lt;&gt;"",VLOOKUP(KI$421,TabelleK50BI,8,FALSE),""),"")</f>
        <v/>
      </c>
      <c r="KJ553" s="4" t="str">
        <f ca="1">IFERROR(IF($B553&lt;&gt;"",VLOOKUP(KJ$421,TabelleK50BI,8,FALSE),""),"")</f>
        <v/>
      </c>
      <c r="KK553" s="4" t="str">
        <f ca="1">IFERROR(IF($B553&lt;&gt;"",VLOOKUP(KK$421,TabelleK50BI,8,FALSE),""),"")</f>
        <v/>
      </c>
      <c r="KL553" s="4" t="str">
        <f ca="1">IFERROR(IF($B553&lt;&gt;"",VLOOKUP(KL$421,TabelleK50BI,8,FALSE),""),"")</f>
        <v/>
      </c>
      <c r="KM553" s="4" t="str">
        <f ca="1">IFERROR(IF($B553&lt;&gt;"",VLOOKUP(KM$421,TabelleK50BI,8,FALSE),""),"")</f>
        <v/>
      </c>
      <c r="KN553" s="4" t="str">
        <f ca="1">IFERROR(IF($B553&lt;&gt;"",VLOOKUP(KN$421,TabelleK50BI,8,FALSE),""),"")</f>
        <v/>
      </c>
      <c r="KO553" s="4" t="str">
        <f ca="1">IFERROR(IF($B553&lt;&gt;"",VLOOKUP(KO$421,TabelleK50BI,8,FALSE),""),"")</f>
        <v/>
      </c>
      <c r="KP553" s="4" t="str">
        <f ca="1">IFERROR(IF($B553&lt;&gt;"",VLOOKUP(KP$421,TabelleK50BI,8,FALSE),""),"")</f>
        <v/>
      </c>
      <c r="KQ553" s="4" t="str">
        <f ca="1">IFERROR(IF($B553&lt;&gt;"",VLOOKUP(KQ$421,TabelleK50BI,8,FALSE),""),"")</f>
        <v/>
      </c>
      <c r="KR553" s="4" t="str">
        <f>IFERROR(VLOOKUP($KR$421,TabelleK50BI,8,FALSE),"")</f>
        <v/>
      </c>
      <c r="KS553" s="4" t="str">
        <f>IFERROR(VLOOKUP($KS$421,TabelleK50BI,8,FALSE),"")</f>
        <v/>
      </c>
    </row>
    <row r="554" spans="2:305" ht="12.75" hidden="1" customHeight="1" x14ac:dyDescent="0.2">
      <c r="B554" s="138" t="str">
        <f t="shared" ca="1" si="215"/>
        <v/>
      </c>
      <c r="C554" s="4" t="str">
        <f ca="1">IFERROR(IF($B554&lt;&gt;"",VLOOKUP(C$421,TabelleK51BI,8,FALSE),""),"")</f>
        <v/>
      </c>
      <c r="D554" s="4" t="str">
        <f ca="1">IFERROR(IF($B554&lt;&gt;"",VLOOKUP(D$421,TabelleK51BI,8,FALSE),""),"")</f>
        <v/>
      </c>
      <c r="E554" s="4" t="str">
        <f ca="1">IFERROR(IF($B554&lt;&gt;"",VLOOKUP(E$421,TabelleK51BI,8,FALSE),""),"")</f>
        <v/>
      </c>
      <c r="F554" s="4" t="str">
        <f ca="1">IFERROR(IF($B554&lt;&gt;"",VLOOKUP(F$421,TabelleK51BI,8,FALSE),""),"")</f>
        <v/>
      </c>
      <c r="G554" s="4" t="str">
        <f ca="1">IFERROR(IF($B554&lt;&gt;"",VLOOKUP(G$421,TabelleK51BI,8,FALSE),""),"")</f>
        <v/>
      </c>
      <c r="H554" s="4" t="str">
        <f ca="1">IFERROR(IF($B554&lt;&gt;"",VLOOKUP(H$421,TabelleK51BI,8,FALSE),""),"")</f>
        <v/>
      </c>
      <c r="I554" s="4" t="str">
        <f ca="1">IFERROR(IF($B554&lt;&gt;"",VLOOKUP(I$421,TabelleK51BI,8,FALSE),""),"")</f>
        <v/>
      </c>
      <c r="J554" s="4" t="str">
        <f ca="1">IFERROR(IF($B554&lt;&gt;"",VLOOKUP(J$421,TabelleK51BI,8,FALSE),""),"")</f>
        <v/>
      </c>
      <c r="K554" s="4" t="str">
        <f ca="1">IFERROR(IF($B554&lt;&gt;"",VLOOKUP(K$421,TabelleK51BI,8,FALSE),""),"")</f>
        <v/>
      </c>
      <c r="L554" s="4" t="str">
        <f ca="1">IFERROR(IF($B554&lt;&gt;"",VLOOKUP(L$421,TabelleK51BI,8,FALSE),""),"")</f>
        <v/>
      </c>
      <c r="M554" s="4" t="str">
        <f ca="1">IFERROR(IF($B554&lt;&gt;"",VLOOKUP(M$421,TabelleK51BI,8,FALSE),""),"")</f>
        <v/>
      </c>
      <c r="N554" s="4" t="str">
        <f ca="1">IFERROR(IF($B554&lt;&gt;"",VLOOKUP(N$421,TabelleK51BI,8,FALSE),""),"")</f>
        <v/>
      </c>
      <c r="O554" s="4" t="str">
        <f ca="1">IFERROR(IF($B554&lt;&gt;"",VLOOKUP(O$421,TabelleK51BI,8,FALSE),""),"")</f>
        <v/>
      </c>
      <c r="P554" s="4" t="str">
        <f ca="1">IFERROR(IF($B554&lt;&gt;"",VLOOKUP(P$421,TabelleK51BI,8,FALSE),""),"")</f>
        <v/>
      </c>
      <c r="Q554" s="4" t="str">
        <f ca="1">IFERROR(IF($B554&lt;&gt;"",VLOOKUP(Q$421,TabelleK51BI,8,FALSE),""),"")</f>
        <v/>
      </c>
      <c r="R554" s="4" t="str">
        <f ca="1">IFERROR(IF($B554&lt;&gt;"",VLOOKUP(R$421,TabelleK51BI,8,FALSE),""),"")</f>
        <v/>
      </c>
      <c r="S554" s="4" t="str">
        <f ca="1">IFERROR(IF($B554&lt;&gt;"",VLOOKUP(S$421,TabelleK51BI,8,FALSE),""),"")</f>
        <v/>
      </c>
      <c r="T554" s="4" t="str">
        <f ca="1">IFERROR(IF($B554&lt;&gt;"",VLOOKUP(T$421,TabelleK51BI,8,FALSE),""),"")</f>
        <v/>
      </c>
      <c r="U554" s="4" t="str">
        <f ca="1">IFERROR(IF($B554&lt;&gt;"",VLOOKUP(U$421,TabelleK51BI,8,FALSE),""),"")</f>
        <v/>
      </c>
      <c r="V554" s="4" t="str">
        <f ca="1">IFERROR(IF($B554&lt;&gt;"",VLOOKUP(V$421,TabelleK51BI,8,FALSE),""),"")</f>
        <v/>
      </c>
      <c r="W554" s="4" t="str">
        <f ca="1">IFERROR(IF($B554&lt;&gt;"",VLOOKUP(W$421,TabelleK51BI,8,FALSE),""),"")</f>
        <v/>
      </c>
      <c r="X554" s="4" t="str">
        <f ca="1">IFERROR(IF($B554&lt;&gt;"",VLOOKUP(X$421,TabelleK51BI,8,FALSE),""),"")</f>
        <v/>
      </c>
      <c r="Y554" s="4" t="str">
        <f ca="1">IFERROR(IF($B554&lt;&gt;"",VLOOKUP(Y$421,TabelleK51BI,8,FALSE),""),"")</f>
        <v/>
      </c>
      <c r="Z554" s="4" t="str">
        <f ca="1">IFERROR(IF($B554&lt;&gt;"",VLOOKUP(Z$421,TabelleK51BI,8,FALSE),""),"")</f>
        <v/>
      </c>
      <c r="AA554" s="4" t="str">
        <f ca="1">IFERROR(IF($B554&lt;&gt;"",VLOOKUP(AA$421,TabelleK51BI,8,FALSE),""),"")</f>
        <v/>
      </c>
      <c r="AB554" s="4" t="str">
        <f ca="1">IFERROR(IF($B554&lt;&gt;"",VLOOKUP(AB$421,TabelleK51BI,8,FALSE),""),"")</f>
        <v/>
      </c>
      <c r="AC554" s="4" t="str">
        <f ca="1">IFERROR(IF($B554&lt;&gt;"",VLOOKUP(AC$421,TabelleK51BI,8,FALSE),""),"")</f>
        <v/>
      </c>
      <c r="AD554" s="4" t="str">
        <f ca="1">IFERROR(IF($B554&lt;&gt;"",VLOOKUP(AD$421,TabelleK51BI,8,FALSE),""),"")</f>
        <v/>
      </c>
      <c r="AE554" s="4" t="str">
        <f ca="1">IFERROR(IF($B554&lt;&gt;"",VLOOKUP(AE$421,TabelleK51BI,8,FALSE),""),"")</f>
        <v/>
      </c>
      <c r="AF554" s="4" t="str">
        <f ca="1">IFERROR(IF($B554&lt;&gt;"",VLOOKUP(AF$421,TabelleK51BI,8,FALSE),""),"")</f>
        <v/>
      </c>
      <c r="AG554" s="4" t="str">
        <f ca="1">IFERROR(IF($B554&lt;&gt;"",VLOOKUP(AG$421,TabelleK51BI,8,FALSE),""),"")</f>
        <v/>
      </c>
      <c r="AH554" s="4" t="str">
        <f ca="1">IFERROR(IF($B554&lt;&gt;"",VLOOKUP(AH$421,TabelleK51BI,8,FALSE),""),"")</f>
        <v/>
      </c>
      <c r="AI554" s="4" t="str">
        <f ca="1">IFERROR(IF($B554&lt;&gt;"",VLOOKUP(AI$421,TabelleK51BI,8,FALSE),""),"")</f>
        <v/>
      </c>
      <c r="AJ554" s="4" t="str">
        <f ca="1">IFERROR(IF($B554&lt;&gt;"",VLOOKUP(AJ$421,TabelleK51BI,8,FALSE),""),"")</f>
        <v/>
      </c>
      <c r="AK554" s="4" t="str">
        <f ca="1">IFERROR(IF($B554&lt;&gt;"",VLOOKUP(AK$421,TabelleK51BI,8,FALSE),""),"")</f>
        <v/>
      </c>
      <c r="AL554" s="4" t="str">
        <f ca="1">IFERROR(IF($B554&lt;&gt;"",VLOOKUP(AL$421,TabelleK51BI,8,FALSE),""),"")</f>
        <v/>
      </c>
      <c r="AM554" s="4" t="str">
        <f ca="1">IFERROR(IF($B554&lt;&gt;"",VLOOKUP(AM$421,TabelleK51BI,8,FALSE),""),"")</f>
        <v/>
      </c>
      <c r="AN554" s="4" t="str">
        <f ca="1">IFERROR(IF($B554&lt;&gt;"",VLOOKUP(AN$421,TabelleK51BI,8,FALSE),""),"")</f>
        <v/>
      </c>
      <c r="AO554" s="4" t="str">
        <f ca="1">IFERROR(IF($B554&lt;&gt;"",VLOOKUP(AO$421,TabelleK51BI,8,FALSE),""),"")</f>
        <v/>
      </c>
      <c r="AP554" s="4" t="str">
        <f ca="1">IFERROR(IF($B554&lt;&gt;"",VLOOKUP(AP$421,TabelleK51BI,8,FALSE),""),"")</f>
        <v/>
      </c>
      <c r="AQ554" s="4" t="str">
        <f ca="1">IFERROR(IF($B554&lt;&gt;"",VLOOKUP(AQ$421,TabelleK51BI,8,FALSE),""),"")</f>
        <v/>
      </c>
      <c r="AR554" s="4" t="str">
        <f ca="1">IFERROR(IF($B554&lt;&gt;"",VLOOKUP(AR$421,TabelleK51BI,8,FALSE),""),"")</f>
        <v/>
      </c>
      <c r="AS554" s="4" t="str">
        <f ca="1">IFERROR(IF($B554&lt;&gt;"",VLOOKUP(AS$421,TabelleK51BI,8,FALSE),""),"")</f>
        <v/>
      </c>
      <c r="AT554" s="4" t="str">
        <f ca="1">IFERROR(IF($B554&lt;&gt;"",VLOOKUP(AT$421,TabelleK51BI,8,FALSE),""),"")</f>
        <v/>
      </c>
      <c r="AU554" s="4" t="str">
        <f ca="1">IFERROR(IF($B554&lt;&gt;"",VLOOKUP(AU$421,TabelleK51BI,8,FALSE),""),"")</f>
        <v/>
      </c>
      <c r="AV554" s="4" t="str">
        <f ca="1">IFERROR(IF($B554&lt;&gt;"",VLOOKUP(AV$421,TabelleK51BI,8,FALSE),""),"")</f>
        <v/>
      </c>
      <c r="AW554" s="4" t="str">
        <f ca="1">IFERROR(IF($B554&lt;&gt;"",VLOOKUP(AW$421,TabelleK51BI,8,FALSE),""),"")</f>
        <v/>
      </c>
      <c r="AX554" s="4" t="str">
        <f ca="1">IFERROR(IF($B554&lt;&gt;"",VLOOKUP(AX$421,TabelleK51BI,8,FALSE),""),"")</f>
        <v/>
      </c>
      <c r="AY554" s="4" t="str">
        <f ca="1">IFERROR(IF($B554&lt;&gt;"",VLOOKUP(AY$421,TabelleK51BI,8,FALSE),""),"")</f>
        <v/>
      </c>
      <c r="AZ554" s="4" t="str">
        <f ca="1">IFERROR(IF($B554&lt;&gt;"",VLOOKUP(AZ$421,TabelleK51BI,8,FALSE),""),"")</f>
        <v/>
      </c>
      <c r="BA554" s="4" t="str">
        <f ca="1">IFERROR(IF($B554&lt;&gt;"",VLOOKUP(BA$421,TabelleK51BI,8,FALSE),""),"")</f>
        <v/>
      </c>
      <c r="BB554" s="4" t="str">
        <f ca="1">IFERROR(IF($B554&lt;&gt;"",VLOOKUP(BB$421,TabelleK51BI,8,FALSE),""),"")</f>
        <v/>
      </c>
      <c r="BC554" s="4" t="str">
        <f ca="1">IFERROR(IF($B554&lt;&gt;"",VLOOKUP(BC$421,TabelleK51BI,8,FALSE),""),"")</f>
        <v/>
      </c>
      <c r="BD554" s="4" t="str">
        <f ca="1">IFERROR(IF($B554&lt;&gt;"",VLOOKUP(BD$421,TabelleK51BI,8,FALSE),""),"")</f>
        <v/>
      </c>
      <c r="BE554" s="4" t="str">
        <f ca="1">IFERROR(IF($B554&lt;&gt;"",VLOOKUP(BE$421,TabelleK51BI,8,FALSE),""),"")</f>
        <v/>
      </c>
      <c r="BF554" s="4" t="str">
        <f ca="1">IFERROR(IF($B554&lt;&gt;"",VLOOKUP(BF$421,TabelleK51BI,8,FALSE),""),"")</f>
        <v/>
      </c>
      <c r="BG554" s="4" t="str">
        <f ca="1">IFERROR(IF($B554&lt;&gt;"",VLOOKUP(BG$421,TabelleK51BI,8,FALSE),""),"")</f>
        <v/>
      </c>
      <c r="BH554" s="4" t="str">
        <f ca="1">IFERROR(IF($B554&lt;&gt;"",VLOOKUP(BH$421,TabelleK51BI,8,FALSE),""),"")</f>
        <v/>
      </c>
      <c r="BI554" s="4" t="str">
        <f ca="1">IFERROR(IF($B554&lt;&gt;"",VLOOKUP(BI$421,TabelleK51BI,8,FALSE),""),"")</f>
        <v/>
      </c>
      <c r="BJ554" s="4" t="str">
        <f ca="1">IFERROR(IF($B554&lt;&gt;"",VLOOKUP(BJ$421,TabelleK51BI,8,FALSE),""),"")</f>
        <v/>
      </c>
      <c r="BK554" s="4" t="str">
        <f ca="1">IFERROR(IF($B554&lt;&gt;"",VLOOKUP(BK$421,TabelleK51BI,8,FALSE),""),"")</f>
        <v/>
      </c>
      <c r="BL554" s="4" t="str">
        <f ca="1">IFERROR(IF($B554&lt;&gt;"",VLOOKUP(BL$421,TabelleK51BI,8,FALSE),""),"")</f>
        <v/>
      </c>
      <c r="BM554" s="4" t="str">
        <f ca="1">IFERROR(IF($B554&lt;&gt;"",VLOOKUP(BM$421,TabelleK51BI,8,FALSE),""),"")</f>
        <v/>
      </c>
      <c r="BN554" s="4" t="str">
        <f ca="1">IFERROR(IF($B554&lt;&gt;"",VLOOKUP(BN$421,TabelleK51BI,8,FALSE),""),"")</f>
        <v/>
      </c>
      <c r="BO554" s="4" t="str">
        <f ca="1">IFERROR(IF($B554&lt;&gt;"",VLOOKUP(BO$421,TabelleK51BI,8,FALSE),""),"")</f>
        <v/>
      </c>
      <c r="BP554" s="4" t="str">
        <f ca="1">IFERROR(IF($B554&lt;&gt;"",VLOOKUP(BP$421,TabelleK51BI,8,FALSE),""),"")</f>
        <v/>
      </c>
      <c r="BQ554" s="4" t="str">
        <f ca="1">IFERROR(IF($B554&lt;&gt;"",VLOOKUP(BQ$421,TabelleK51BI,8,FALSE),""),"")</f>
        <v/>
      </c>
      <c r="BR554" s="4" t="str">
        <f ca="1">IFERROR(IF($B554&lt;&gt;"",VLOOKUP(BR$421,TabelleK51BI,8,FALSE),""),"")</f>
        <v/>
      </c>
      <c r="BS554" s="4" t="str">
        <f ca="1">IFERROR(IF($B554&lt;&gt;"",VLOOKUP(BS$421,TabelleK51BI,8,FALSE),""),"")</f>
        <v/>
      </c>
      <c r="BT554" s="4" t="str">
        <f ca="1">IFERROR(IF($B554&lt;&gt;"",VLOOKUP(BT$421,TabelleK51BI,8,FALSE),""),"")</f>
        <v/>
      </c>
      <c r="BU554" s="4" t="str">
        <f ca="1">IFERROR(IF($B554&lt;&gt;"",VLOOKUP(BU$421,TabelleK51BI,8,FALSE),""),"")</f>
        <v/>
      </c>
      <c r="BV554" s="4" t="str">
        <f ca="1">IFERROR(IF($B554&lt;&gt;"",VLOOKUP(BV$421,TabelleK51BI,8,FALSE),""),"")</f>
        <v/>
      </c>
      <c r="BW554" s="4" t="str">
        <f ca="1">IFERROR(IF($B554&lt;&gt;"",VLOOKUP(BW$421,TabelleK51BI,8,FALSE),""),"")</f>
        <v/>
      </c>
      <c r="BX554" s="4" t="str">
        <f ca="1">IFERROR(IF($B554&lt;&gt;"",VLOOKUP(BX$421,TabelleK51BI,8,FALSE),""),"")</f>
        <v/>
      </c>
      <c r="BY554" s="4" t="str">
        <f ca="1">IFERROR(IF($B554&lt;&gt;"",VLOOKUP(BY$421,TabelleK51BI,8,FALSE),""),"")</f>
        <v/>
      </c>
      <c r="BZ554" s="4" t="str">
        <f ca="1">IFERROR(IF($B554&lt;&gt;"",VLOOKUP(BZ$421,TabelleK51BI,8,FALSE),""),"")</f>
        <v/>
      </c>
      <c r="CA554" s="4" t="str">
        <f ca="1">IFERROR(IF($B554&lt;&gt;"",VLOOKUP(CA$421,TabelleK51BI,8,FALSE),""),"")</f>
        <v/>
      </c>
      <c r="CB554" s="4" t="str">
        <f ca="1">IFERROR(IF($B554&lt;&gt;"",VLOOKUP(CB$421,TabelleK51BI,8,FALSE),""),"")</f>
        <v/>
      </c>
      <c r="CC554" s="4" t="str">
        <f ca="1">IFERROR(IF($B554&lt;&gt;"",VLOOKUP(CC$421,TabelleK51BI,8,FALSE),""),"")</f>
        <v/>
      </c>
      <c r="CD554" s="4" t="str">
        <f ca="1">IFERROR(IF($B554&lt;&gt;"",VLOOKUP(CD$421,TabelleK51BI,8,FALSE),""),"")</f>
        <v/>
      </c>
      <c r="CE554" s="4" t="str">
        <f ca="1">IFERROR(IF($B554&lt;&gt;"",VLOOKUP(CE$421,TabelleK51BI,8,FALSE),""),"")</f>
        <v/>
      </c>
      <c r="CF554" s="4" t="str">
        <f ca="1">IFERROR(IF($B554&lt;&gt;"",VLOOKUP(CF$421,TabelleK51BI,8,FALSE),""),"")</f>
        <v/>
      </c>
      <c r="CG554" s="4" t="str">
        <f ca="1">IFERROR(IF($B554&lt;&gt;"",VLOOKUP(CG$421,TabelleK51BI,8,FALSE),""),"")</f>
        <v/>
      </c>
      <c r="CH554" s="4" t="str">
        <f ca="1">IFERROR(IF($B554&lt;&gt;"",VLOOKUP(CH$421,TabelleK51BI,8,FALSE),""),"")</f>
        <v/>
      </c>
      <c r="CI554" s="4" t="str">
        <f ca="1">IFERROR(IF($B554&lt;&gt;"",VLOOKUP(CI$421,TabelleK51BI,8,FALSE),""),"")</f>
        <v/>
      </c>
      <c r="CJ554" s="4" t="str">
        <f ca="1">IFERROR(IF($B554&lt;&gt;"",VLOOKUP(CJ$421,TabelleK51BI,8,FALSE),""),"")</f>
        <v/>
      </c>
      <c r="CK554" s="4" t="str">
        <f ca="1">IFERROR(IF($B554&lt;&gt;"",VLOOKUP(CK$421,TabelleK51BI,8,FALSE),""),"")</f>
        <v/>
      </c>
      <c r="CL554" s="4" t="str">
        <f ca="1">IFERROR(IF($B554&lt;&gt;"",VLOOKUP(CL$421,TabelleK51BI,8,FALSE),""),"")</f>
        <v/>
      </c>
      <c r="CM554" s="4" t="str">
        <f ca="1">IFERROR(IF($B554&lt;&gt;"",VLOOKUP(CM$421,TabelleK51BI,8,FALSE),""),"")</f>
        <v/>
      </c>
      <c r="CN554" s="4" t="str">
        <f ca="1">IFERROR(IF($B554&lt;&gt;"",VLOOKUP(CN$421,TabelleK51BI,8,FALSE),""),"")</f>
        <v/>
      </c>
      <c r="CO554" s="4" t="str">
        <f ca="1">IFERROR(IF($B554&lt;&gt;"",VLOOKUP(CO$421,TabelleK51BI,8,FALSE),""),"")</f>
        <v/>
      </c>
      <c r="CP554" s="4" t="str">
        <f ca="1">IFERROR(IF($B554&lt;&gt;"",VLOOKUP(CP$421,TabelleK51BI,8,FALSE),""),"")</f>
        <v/>
      </c>
      <c r="CQ554" s="4" t="str">
        <f ca="1">IFERROR(IF($B554&lt;&gt;"",VLOOKUP(CQ$421,TabelleK51BI,8,FALSE),""),"")</f>
        <v/>
      </c>
      <c r="CR554" s="4" t="str">
        <f ca="1">IFERROR(IF($B554&lt;&gt;"",VLOOKUP(CR$421,TabelleK51BI,8,FALSE),""),"")</f>
        <v/>
      </c>
      <c r="CS554" s="4" t="str">
        <f ca="1">IFERROR(IF($B554&lt;&gt;"",VLOOKUP(CS$421,TabelleK51BI,8,FALSE),""),"")</f>
        <v/>
      </c>
      <c r="CT554" s="4" t="str">
        <f ca="1">IFERROR(IF($B554&lt;&gt;"",VLOOKUP(CT$421,TabelleK51BI,8,FALSE),""),"")</f>
        <v/>
      </c>
      <c r="CU554" s="4" t="str">
        <f ca="1">IFERROR(IF($B554&lt;&gt;"",VLOOKUP(CU$421,TabelleK51BI,8,FALSE),""),"")</f>
        <v/>
      </c>
      <c r="CV554" s="4" t="str">
        <f ca="1">IFERROR(IF($B554&lt;&gt;"",VLOOKUP(CV$421,TabelleK51BI,8,FALSE),""),"")</f>
        <v/>
      </c>
      <c r="CW554" s="4" t="str">
        <f ca="1">IFERROR(IF($B554&lt;&gt;"",VLOOKUP(CW$421,TabelleK51BI,8,FALSE),""),"")</f>
        <v/>
      </c>
      <c r="CX554" s="4" t="str">
        <f ca="1">IFERROR(IF($B554&lt;&gt;"",VLOOKUP(CX$421,TabelleK51BI,8,FALSE),""),"")</f>
        <v/>
      </c>
      <c r="CY554" s="4" t="str">
        <f ca="1">IFERROR(IF($B554&lt;&gt;"",VLOOKUP(CY$421,TabelleK51BI,8,FALSE),""),"")</f>
        <v/>
      </c>
      <c r="CZ554" s="4" t="str">
        <f ca="1">IFERROR(IF($B554&lt;&gt;"",VLOOKUP(CZ$421,TabelleK51BI,8,FALSE),""),"")</f>
        <v/>
      </c>
      <c r="DA554" s="4" t="str">
        <f ca="1">IFERROR(IF($B554&lt;&gt;"",VLOOKUP(DA$421,TabelleK51BI,8,FALSE),""),"")</f>
        <v/>
      </c>
      <c r="DB554" s="4" t="str">
        <f ca="1">IFERROR(IF($B554&lt;&gt;"",VLOOKUP(DB$421,TabelleK51BI,8,FALSE),""),"")</f>
        <v/>
      </c>
      <c r="DC554" s="4" t="str">
        <f ca="1">IFERROR(IF($B554&lt;&gt;"",VLOOKUP(DC$421,TabelleK51BI,8,FALSE),""),"")</f>
        <v/>
      </c>
      <c r="DD554" s="4" t="str">
        <f ca="1">IFERROR(IF($B554&lt;&gt;"",VLOOKUP(DD$421,TabelleK51BI,8,FALSE),""),"")</f>
        <v/>
      </c>
      <c r="DE554" s="4" t="str">
        <f ca="1">IFERROR(IF($B554&lt;&gt;"",VLOOKUP(DE$421,TabelleK51BI,8,FALSE),""),"")</f>
        <v/>
      </c>
      <c r="DF554" s="4" t="str">
        <f ca="1">IFERROR(IF($B554&lt;&gt;"",VLOOKUP(DF$421,TabelleK51BI,8,FALSE),""),"")</f>
        <v/>
      </c>
      <c r="DG554" s="4" t="str">
        <f ca="1">IFERROR(IF($B554&lt;&gt;"",VLOOKUP(DG$421,TabelleK51BI,8,FALSE),""),"")</f>
        <v/>
      </c>
      <c r="DH554" s="4" t="str">
        <f ca="1">IFERROR(IF($B554&lt;&gt;"",VLOOKUP(DH$421,TabelleK51BI,8,FALSE),""),"")</f>
        <v/>
      </c>
      <c r="DI554" s="4" t="str">
        <f ca="1">IFERROR(IF($B554&lt;&gt;"",VLOOKUP(DI$421,TabelleK51BI,8,FALSE),""),"")</f>
        <v/>
      </c>
      <c r="DJ554" s="4" t="str">
        <f ca="1">IFERROR(IF($B554&lt;&gt;"",VLOOKUP(DJ$421,TabelleK51BI,8,FALSE),""),"")</f>
        <v/>
      </c>
      <c r="DK554" s="4" t="str">
        <f ca="1">IFERROR(IF($B554&lt;&gt;"",VLOOKUP(DK$421,TabelleK51BI,8,FALSE),""),"")</f>
        <v/>
      </c>
      <c r="DL554" s="4" t="str">
        <f ca="1">IFERROR(IF($B554&lt;&gt;"",VLOOKUP(DL$421,TabelleK51BI,8,FALSE),""),"")</f>
        <v/>
      </c>
      <c r="DM554" s="4" t="str">
        <f ca="1">IFERROR(IF($B554&lt;&gt;"",VLOOKUP(DM$421,TabelleK51BI,8,FALSE),""),"")</f>
        <v/>
      </c>
      <c r="DN554" s="4" t="str">
        <f ca="1">IFERROR(IF($B554&lt;&gt;"",VLOOKUP(DN$421,TabelleK51BI,8,FALSE),""),"")</f>
        <v/>
      </c>
      <c r="DO554" s="4" t="str">
        <f ca="1">IFERROR(IF($B554&lt;&gt;"",VLOOKUP(DO$421,TabelleK51BI,8,FALSE),""),"")</f>
        <v/>
      </c>
      <c r="DP554" s="4" t="str">
        <f ca="1">IFERROR(IF($B554&lt;&gt;"",VLOOKUP(DP$421,TabelleK51BI,8,FALSE),""),"")</f>
        <v/>
      </c>
      <c r="DQ554" s="4" t="str">
        <f ca="1">IFERROR(IF($B554&lt;&gt;"",VLOOKUP(DQ$421,TabelleK51BI,8,FALSE),""),"")</f>
        <v/>
      </c>
      <c r="DR554" s="4" t="str">
        <f ca="1">IFERROR(IF($B554&lt;&gt;"",VLOOKUP(DR$421,TabelleK51BI,8,FALSE),""),"")</f>
        <v/>
      </c>
      <c r="DS554" s="4" t="str">
        <f ca="1">IFERROR(IF($B554&lt;&gt;"",VLOOKUP(DS$421,TabelleK51BI,8,FALSE),""),"")</f>
        <v/>
      </c>
      <c r="DT554" s="4" t="str">
        <f ca="1">IFERROR(IF($B554&lt;&gt;"",VLOOKUP(DT$421,TabelleK51BI,8,FALSE),""),"")</f>
        <v/>
      </c>
      <c r="DU554" s="4" t="str">
        <f ca="1">IFERROR(IF($B554&lt;&gt;"",VLOOKUP(DU$421,TabelleK51BI,8,FALSE),""),"")</f>
        <v/>
      </c>
      <c r="DV554" s="4" t="str">
        <f ca="1">IFERROR(IF($B554&lt;&gt;"",VLOOKUP(DV$421,TabelleK51BI,8,FALSE),""),"")</f>
        <v/>
      </c>
      <c r="DW554" s="4" t="str">
        <f ca="1">IFERROR(IF($B554&lt;&gt;"",VLOOKUP(DW$421,TabelleK51BI,8,FALSE),""),"")</f>
        <v/>
      </c>
      <c r="DX554" s="4" t="str">
        <f ca="1">IFERROR(IF($B554&lt;&gt;"",VLOOKUP(DX$421,TabelleK51BI,8,FALSE),""),"")</f>
        <v/>
      </c>
      <c r="DY554" s="4" t="str">
        <f ca="1">IFERROR(IF($B554&lt;&gt;"",VLOOKUP(DY$421,TabelleK51BI,8,FALSE),""),"")</f>
        <v/>
      </c>
      <c r="DZ554" s="4" t="str">
        <f ca="1">IFERROR(IF($B554&lt;&gt;"",VLOOKUP(DZ$421,TabelleK51BI,8,FALSE),""),"")</f>
        <v/>
      </c>
      <c r="EA554" s="4" t="str">
        <f ca="1">IFERROR(IF($B554&lt;&gt;"",VLOOKUP(EA$421,TabelleK51BI,8,FALSE),""),"")</f>
        <v/>
      </c>
      <c r="EB554" s="4" t="str">
        <f ca="1">IFERROR(IF($B554&lt;&gt;"",VLOOKUP(EB$421,TabelleK51BI,8,FALSE),""),"")</f>
        <v/>
      </c>
      <c r="EC554" s="4" t="str">
        <f ca="1">IFERROR(IF($B554&lt;&gt;"",VLOOKUP(EC$421,TabelleK51BI,8,FALSE),""),"")</f>
        <v/>
      </c>
      <c r="ED554" s="4" t="str">
        <f ca="1">IFERROR(IF($B554&lt;&gt;"",VLOOKUP(ED$421,TabelleK51BI,8,FALSE),""),"")</f>
        <v/>
      </c>
      <c r="EE554" s="4" t="str">
        <f ca="1">IFERROR(IF($B554&lt;&gt;"",VLOOKUP(EE$421,TabelleK51BI,8,FALSE),""),"")</f>
        <v/>
      </c>
      <c r="EF554" s="4" t="str">
        <f ca="1">IFERROR(IF($B554&lt;&gt;"",VLOOKUP(EF$421,TabelleK51BI,8,FALSE),""),"")</f>
        <v/>
      </c>
      <c r="EG554" s="4" t="str">
        <f ca="1">IFERROR(IF($B554&lt;&gt;"",VLOOKUP(EG$421,TabelleK51BI,8,FALSE),""),"")</f>
        <v/>
      </c>
      <c r="EH554" s="4" t="str">
        <f ca="1">IFERROR(IF($B554&lt;&gt;"",VLOOKUP(EH$421,TabelleK51BI,8,FALSE),""),"")</f>
        <v/>
      </c>
      <c r="EI554" s="4" t="str">
        <f ca="1">IFERROR(IF($B554&lt;&gt;"",VLOOKUP(EI$421,TabelleK51BI,8,FALSE),""),"")</f>
        <v/>
      </c>
      <c r="EJ554" s="4" t="str">
        <f ca="1">IFERROR(IF($B554&lt;&gt;"",VLOOKUP(EJ$421,TabelleK51BI,8,FALSE),""),"")</f>
        <v/>
      </c>
      <c r="EK554" s="4" t="str">
        <f ca="1">IFERROR(IF($B554&lt;&gt;"",VLOOKUP(EK$421,TabelleK51BI,8,FALSE),""),"")</f>
        <v/>
      </c>
      <c r="EL554" s="4" t="str">
        <f ca="1">IFERROR(IF($B554&lt;&gt;"",VLOOKUP(EL$421,TabelleK51BI,8,FALSE),""),"")</f>
        <v/>
      </c>
      <c r="EM554" s="4" t="str">
        <f ca="1">IFERROR(IF($B554&lt;&gt;"",VLOOKUP(EM$421,TabelleK51BI,8,FALSE),""),"")</f>
        <v/>
      </c>
      <c r="EN554" s="4" t="str">
        <f ca="1">IFERROR(IF($B554&lt;&gt;"",VLOOKUP(EN$421,TabelleK51BI,8,FALSE),""),"")</f>
        <v/>
      </c>
      <c r="EO554" s="4" t="str">
        <f ca="1">IFERROR(IF($B554&lt;&gt;"",VLOOKUP(EO$421,TabelleK51BI,8,FALSE),""),"")</f>
        <v/>
      </c>
      <c r="EP554" s="4" t="str">
        <f ca="1">IFERROR(IF($B554&lt;&gt;"",VLOOKUP(EP$421,TabelleK51BI,8,FALSE),""),"")</f>
        <v/>
      </c>
      <c r="EQ554" s="4" t="str">
        <f ca="1">IFERROR(IF($B554&lt;&gt;"",VLOOKUP(EQ$421,TabelleK51BI,8,FALSE),""),"")</f>
        <v/>
      </c>
      <c r="ER554" s="4" t="str">
        <f ca="1">IFERROR(IF($B554&lt;&gt;"",VLOOKUP(ER$421,TabelleK51BI,8,FALSE),""),"")</f>
        <v/>
      </c>
      <c r="ES554" s="4" t="str">
        <f ca="1">IFERROR(IF($B554&lt;&gt;"",VLOOKUP(ES$421,TabelleK51BI,8,FALSE),""),"")</f>
        <v/>
      </c>
      <c r="ET554" s="4" t="str">
        <f ca="1">IFERROR(IF($B554&lt;&gt;"",VLOOKUP(ET$421,TabelleK51BI,8,FALSE),""),"")</f>
        <v/>
      </c>
      <c r="EU554" s="4" t="str">
        <f ca="1">IFERROR(IF($B554&lt;&gt;"",VLOOKUP(EU$421,TabelleK51BI,8,FALSE),""),"")</f>
        <v/>
      </c>
      <c r="EV554" s="4" t="str">
        <f ca="1">IFERROR(IF($B554&lt;&gt;"",VLOOKUP(EV$421,TabelleK51BI,8,FALSE),""),"")</f>
        <v/>
      </c>
      <c r="EW554" s="4" t="str">
        <f ca="1">IFERROR(IF($B554&lt;&gt;"",VLOOKUP(EW$421,TabelleK51BI,8,FALSE),""),"")</f>
        <v/>
      </c>
      <c r="EX554" s="4" t="str">
        <f ca="1">IFERROR(IF($B554&lt;&gt;"",VLOOKUP(EX$421,TabelleK51BI,8,FALSE),""),"")</f>
        <v/>
      </c>
      <c r="EY554" s="4" t="str">
        <f ca="1">IFERROR(IF($B554&lt;&gt;"",VLOOKUP(EY$421,TabelleK51BI,8,FALSE),""),"")</f>
        <v/>
      </c>
      <c r="EZ554" s="4" t="str">
        <f ca="1">IFERROR(IF($B554&lt;&gt;"",VLOOKUP(EZ$421,TabelleK51BI,8,FALSE),""),"")</f>
        <v/>
      </c>
      <c r="FA554" s="4" t="str">
        <f ca="1">IFERROR(IF($B554&lt;&gt;"",VLOOKUP(FA$421,TabelleK51BI,8,FALSE),""),"")</f>
        <v/>
      </c>
      <c r="FB554" s="4" t="str">
        <f ca="1">IFERROR(IF($B554&lt;&gt;"",VLOOKUP(FB$421,TabelleK51BI,8,FALSE),""),"")</f>
        <v/>
      </c>
      <c r="FC554" s="4" t="str">
        <f ca="1">IFERROR(IF($B554&lt;&gt;"",VLOOKUP(FC$421,TabelleK51BI,8,FALSE),""),"")</f>
        <v/>
      </c>
      <c r="FD554" s="4" t="str">
        <f ca="1">IFERROR(IF($B554&lt;&gt;"",VLOOKUP(FD$421,TabelleK51BI,8,FALSE),""),"")</f>
        <v/>
      </c>
      <c r="FE554" s="4" t="str">
        <f ca="1">IFERROR(IF($B554&lt;&gt;"",VLOOKUP(FE$421,TabelleK51BI,8,FALSE),""),"")</f>
        <v/>
      </c>
      <c r="FF554" s="4" t="str">
        <f ca="1">IFERROR(IF($B554&lt;&gt;"",VLOOKUP(FF$421,TabelleK51BI,8,FALSE),""),"")</f>
        <v/>
      </c>
      <c r="FG554" s="4" t="str">
        <f ca="1">IFERROR(IF($B554&lt;&gt;"",VLOOKUP(FG$421,TabelleK51BI,8,FALSE),""),"")</f>
        <v/>
      </c>
      <c r="FH554" s="4" t="str">
        <f ca="1">IFERROR(IF($B554&lt;&gt;"",VLOOKUP(FH$421,TabelleK51BI,8,FALSE),""),"")</f>
        <v/>
      </c>
      <c r="FI554" s="4" t="str">
        <f ca="1">IFERROR(IF($B554&lt;&gt;"",VLOOKUP(FI$421,TabelleK51BI,8,FALSE),""),"")</f>
        <v/>
      </c>
      <c r="FJ554" s="4" t="str">
        <f ca="1">IFERROR(IF($B554&lt;&gt;"",VLOOKUP(FJ$421,TabelleK51BI,8,FALSE),""),"")</f>
        <v/>
      </c>
      <c r="FK554" s="4" t="str">
        <f ca="1">IFERROR(IF($B554&lt;&gt;"",VLOOKUP(FK$421,TabelleK51BI,8,FALSE),""),"")</f>
        <v/>
      </c>
      <c r="FL554" s="4" t="str">
        <f ca="1">IFERROR(IF($B554&lt;&gt;"",VLOOKUP(FL$421,TabelleK51BI,8,FALSE),""),"")</f>
        <v/>
      </c>
      <c r="FM554" s="4" t="str">
        <f ca="1">IFERROR(IF($B554&lt;&gt;"",VLOOKUP(FM$421,TabelleK51BI,8,FALSE),""),"")</f>
        <v/>
      </c>
      <c r="FN554" s="4" t="str">
        <f ca="1">IFERROR(IF($B554&lt;&gt;"",VLOOKUP(FN$421,TabelleK51BI,8,FALSE),""),"")</f>
        <v/>
      </c>
      <c r="FO554" s="4" t="str">
        <f ca="1">IFERROR(IF($B554&lt;&gt;"",VLOOKUP(FO$421,TabelleK51BI,8,FALSE),""),"")</f>
        <v/>
      </c>
      <c r="FP554" s="4" t="str">
        <f ca="1">IFERROR(IF($B554&lt;&gt;"",VLOOKUP(FP$421,TabelleK51BI,8,FALSE),""),"")</f>
        <v/>
      </c>
      <c r="FQ554" s="4" t="str">
        <f ca="1">IFERROR(IF($B554&lt;&gt;"",VLOOKUP(FQ$421,TabelleK51BI,8,FALSE),""),"")</f>
        <v/>
      </c>
      <c r="FR554" s="4" t="str">
        <f ca="1">IFERROR(IF($B554&lt;&gt;"",VLOOKUP(FR$421,TabelleK51BI,8,FALSE),""),"")</f>
        <v/>
      </c>
      <c r="FS554" s="4" t="str">
        <f ca="1">IFERROR(IF($B554&lt;&gt;"",VLOOKUP(FS$421,TabelleK51BI,8,FALSE),""),"")</f>
        <v/>
      </c>
      <c r="FT554" s="4" t="str">
        <f ca="1">IFERROR(IF($B554&lt;&gt;"",VLOOKUP(FT$421,TabelleK51BI,8,FALSE),""),"")</f>
        <v/>
      </c>
      <c r="FU554" s="4" t="str">
        <f ca="1">IFERROR(IF($B554&lt;&gt;"",VLOOKUP(FU$421,TabelleK51BI,8,FALSE),""),"")</f>
        <v/>
      </c>
      <c r="FV554" s="4" t="str">
        <f ca="1">IFERROR(IF($B554&lt;&gt;"",VLOOKUP(FV$421,TabelleK51BI,8,FALSE),""),"")</f>
        <v/>
      </c>
      <c r="FW554" s="4" t="str">
        <f ca="1">IFERROR(IF($B554&lt;&gt;"",VLOOKUP(FW$421,TabelleK51BI,8,FALSE),""),"")</f>
        <v/>
      </c>
      <c r="FX554" s="4" t="str">
        <f ca="1">IFERROR(IF($B554&lt;&gt;"",VLOOKUP(FX$421,TabelleK51BI,8,FALSE),""),"")</f>
        <v/>
      </c>
      <c r="FY554" s="4" t="str">
        <f ca="1">IFERROR(IF($B554&lt;&gt;"",VLOOKUP(FY$421,TabelleK51BI,8,FALSE),""),"")</f>
        <v/>
      </c>
      <c r="FZ554" s="4" t="str">
        <f ca="1">IFERROR(IF($B554&lt;&gt;"",VLOOKUP(FZ$421,TabelleK51BI,8,FALSE),""),"")</f>
        <v/>
      </c>
      <c r="GA554" s="4" t="str">
        <f ca="1">IFERROR(IF($B554&lt;&gt;"",VLOOKUP(GA$421,TabelleK51BI,8,FALSE),""),"")</f>
        <v/>
      </c>
      <c r="GB554" s="4" t="str">
        <f ca="1">IFERROR(IF($B554&lt;&gt;"",VLOOKUP(GB$421,TabelleK51BI,8,FALSE),""),"")</f>
        <v/>
      </c>
      <c r="GC554" s="4" t="str">
        <f ca="1">IFERROR(IF($B554&lt;&gt;"",VLOOKUP(GC$421,TabelleK51BI,8,FALSE),""),"")</f>
        <v/>
      </c>
      <c r="GD554" s="4" t="str">
        <f ca="1">IFERROR(IF($B554&lt;&gt;"",VLOOKUP(GD$421,TabelleK51BI,8,FALSE),""),"")</f>
        <v/>
      </c>
      <c r="GE554" s="4" t="str">
        <f ca="1">IFERROR(IF($B554&lt;&gt;"",VLOOKUP(GE$421,TabelleK51BI,8,FALSE),""),"")</f>
        <v/>
      </c>
      <c r="GF554" s="4" t="str">
        <f ca="1">IFERROR(IF($B554&lt;&gt;"",VLOOKUP(GF$421,TabelleK51BI,8,FALSE),""),"")</f>
        <v/>
      </c>
      <c r="GG554" s="4" t="str">
        <f ca="1">IFERROR(IF($B554&lt;&gt;"",VLOOKUP(GG$421,TabelleK51BI,8,FALSE),""),"")</f>
        <v/>
      </c>
      <c r="GH554" s="4" t="str">
        <f ca="1">IFERROR(IF($B554&lt;&gt;"",VLOOKUP(GH$421,TabelleK51BI,8,FALSE),""),"")</f>
        <v/>
      </c>
      <c r="GI554" s="4" t="str">
        <f ca="1">IFERROR(IF($B554&lt;&gt;"",VLOOKUP(GI$421,TabelleK51BI,8,FALSE),""),"")</f>
        <v/>
      </c>
      <c r="GJ554" s="4" t="str">
        <f ca="1">IFERROR(IF($B554&lt;&gt;"",VLOOKUP(GJ$421,TabelleK51BI,8,FALSE),""),"")</f>
        <v/>
      </c>
      <c r="GK554" s="4" t="str">
        <f ca="1">IFERROR(IF($B554&lt;&gt;"",VLOOKUP(GK$421,TabelleK51BI,8,FALSE),""),"")</f>
        <v/>
      </c>
      <c r="GL554" s="4" t="str">
        <f ca="1">IFERROR(IF($B554&lt;&gt;"",VLOOKUP(GL$421,TabelleK51BI,8,FALSE),""),"")</f>
        <v/>
      </c>
      <c r="GM554" s="4" t="str">
        <f ca="1">IFERROR(IF($B554&lt;&gt;"",VLOOKUP(GM$421,TabelleK51BI,8,FALSE),""),"")</f>
        <v/>
      </c>
      <c r="GN554" s="4" t="str">
        <f ca="1">IFERROR(IF($B554&lt;&gt;"",VLOOKUP(GN$421,TabelleK51BI,8,FALSE),""),"")</f>
        <v/>
      </c>
      <c r="GO554" s="4" t="str">
        <f ca="1">IFERROR(IF($B554&lt;&gt;"",VLOOKUP(GO$421,TabelleK51BI,8,FALSE),""),"")</f>
        <v/>
      </c>
      <c r="GP554" s="4" t="str">
        <f ca="1">IFERROR(IF($B554&lt;&gt;"",VLOOKUP(GP$421,TabelleK51BI,8,FALSE),""),"")</f>
        <v/>
      </c>
      <c r="GQ554" s="4" t="str">
        <f ca="1">IFERROR(IF($B554&lt;&gt;"",VLOOKUP(GQ$421,TabelleK51BI,8,FALSE),""),"")</f>
        <v/>
      </c>
      <c r="GR554" s="4" t="str">
        <f ca="1">IFERROR(IF($B554&lt;&gt;"",VLOOKUP(GR$421,TabelleK51BI,8,FALSE),""),"")</f>
        <v/>
      </c>
      <c r="GS554" s="4" t="str">
        <f ca="1">IFERROR(IF($B554&lt;&gt;"",VLOOKUP(GS$421,TabelleK51BI,8,FALSE),""),"")</f>
        <v/>
      </c>
      <c r="GT554" s="4" t="str">
        <f ca="1">IFERROR(IF($B554&lt;&gt;"",VLOOKUP(GT$421,TabelleK51BI,8,FALSE),""),"")</f>
        <v/>
      </c>
      <c r="GU554" s="4" t="str">
        <f ca="1">IFERROR(IF($B554&lt;&gt;"",VLOOKUP(GU$421,TabelleK51BI,8,FALSE),""),"")</f>
        <v/>
      </c>
      <c r="GV554" s="4" t="str">
        <f ca="1">IFERROR(IF($B554&lt;&gt;"",VLOOKUP(GV$421,TabelleK51BI,8,FALSE),""),"")</f>
        <v/>
      </c>
      <c r="GW554" s="4" t="str">
        <f ca="1">IFERROR(IF($B554&lt;&gt;"",VLOOKUP(GW$421,TabelleK51BI,8,FALSE),""),"")</f>
        <v/>
      </c>
      <c r="GX554" s="4" t="str">
        <f ca="1">IFERROR(IF($B554&lt;&gt;"",VLOOKUP(GX$421,TabelleK51BI,8,FALSE),""),"")</f>
        <v/>
      </c>
      <c r="GY554" s="4" t="str">
        <f ca="1">IFERROR(IF($B554&lt;&gt;"",VLOOKUP(GY$421,TabelleK51BI,8,FALSE),""),"")</f>
        <v/>
      </c>
      <c r="GZ554" s="4" t="str">
        <f ca="1">IFERROR(IF($B554&lt;&gt;"",VLOOKUP(GZ$421,TabelleK51BI,8,FALSE),""),"")</f>
        <v/>
      </c>
      <c r="HA554" s="4" t="str">
        <f ca="1">IFERROR(IF($B554&lt;&gt;"",VLOOKUP(HA$421,TabelleK51BI,8,FALSE),""),"")</f>
        <v/>
      </c>
      <c r="HB554" s="4" t="str">
        <f ca="1">IFERROR(IF($B554&lt;&gt;"",VLOOKUP(HB$421,TabelleK51BI,8,FALSE),""),"")</f>
        <v/>
      </c>
      <c r="HC554" s="4" t="str">
        <f ca="1">IFERROR(IF($B554&lt;&gt;"",VLOOKUP(HC$421,TabelleK51BI,8,FALSE),""),"")</f>
        <v/>
      </c>
      <c r="HD554" s="4" t="str">
        <f ca="1">IFERROR(IF($B554&lt;&gt;"",VLOOKUP(HD$421,TabelleK51BI,8,FALSE),""),"")</f>
        <v/>
      </c>
      <c r="HE554" s="4" t="str">
        <f ca="1">IFERROR(IF($B554&lt;&gt;"",VLOOKUP(HE$421,TabelleK51BI,8,FALSE),""),"")</f>
        <v/>
      </c>
      <c r="HF554" s="4" t="str">
        <f ca="1">IFERROR(IF($B554&lt;&gt;"",VLOOKUP(HF$421,TabelleK51BI,8,FALSE),""),"")</f>
        <v/>
      </c>
      <c r="HG554" s="4" t="str">
        <f ca="1">IFERROR(IF($B554&lt;&gt;"",VLOOKUP(HG$421,TabelleK51BI,8,FALSE),""),"")</f>
        <v/>
      </c>
      <c r="HH554" s="4" t="str">
        <f ca="1">IFERROR(IF($B554&lt;&gt;"",VLOOKUP(HH$421,TabelleK51BI,8,FALSE),""),"")</f>
        <v/>
      </c>
      <c r="HI554" s="4" t="str">
        <f ca="1">IFERROR(IF($B554&lt;&gt;"",VLOOKUP(HI$421,TabelleK51BI,8,FALSE),""),"")</f>
        <v/>
      </c>
      <c r="HJ554" s="4" t="str">
        <f ca="1">IFERROR(IF($B554&lt;&gt;"",VLOOKUP(HJ$421,TabelleK51BI,8,FALSE),""),"")</f>
        <v/>
      </c>
      <c r="HK554" s="4" t="str">
        <f ca="1">IFERROR(IF($B554&lt;&gt;"",VLOOKUP(HK$421,TabelleK51BI,8,FALSE),""),"")</f>
        <v/>
      </c>
      <c r="HL554" s="4" t="str">
        <f ca="1">IFERROR(IF($B554&lt;&gt;"",VLOOKUP(HL$421,TabelleK51BI,8,FALSE),""),"")</f>
        <v/>
      </c>
      <c r="HM554" s="4" t="str">
        <f ca="1">IFERROR(IF($B554&lt;&gt;"",VLOOKUP(HM$421,TabelleK51BI,8,FALSE),""),"")</f>
        <v/>
      </c>
      <c r="HN554" s="4" t="str">
        <f ca="1">IFERROR(IF($B554&lt;&gt;"",VLOOKUP(HN$421,TabelleK51BI,8,FALSE),""),"")</f>
        <v/>
      </c>
      <c r="HO554" s="4" t="str">
        <f ca="1">IFERROR(IF($B554&lt;&gt;"",VLOOKUP(HO$421,TabelleK51BI,8,FALSE),""),"")</f>
        <v/>
      </c>
      <c r="HP554" s="4" t="str">
        <f ca="1">IFERROR(IF($B554&lt;&gt;"",VLOOKUP(HP$421,TabelleK51BI,8,FALSE),""),"")</f>
        <v/>
      </c>
      <c r="HQ554" s="4" t="str">
        <f ca="1">IFERROR(IF($B554&lt;&gt;"",VLOOKUP(HQ$421,TabelleK51BI,8,FALSE),""),"")</f>
        <v/>
      </c>
      <c r="HR554" s="4" t="str">
        <f ca="1">IFERROR(IF($B554&lt;&gt;"",VLOOKUP(HR$421,TabelleK51BI,8,FALSE),""),"")</f>
        <v/>
      </c>
      <c r="HS554" s="4" t="str">
        <f ca="1">IFERROR(IF($B554&lt;&gt;"",VLOOKUP(HS$421,TabelleK51BI,8,FALSE),""),"")</f>
        <v/>
      </c>
      <c r="HT554" s="4" t="str">
        <f ca="1">IFERROR(IF($B554&lt;&gt;"",VLOOKUP(HT$421,TabelleK51BI,8,FALSE),""),"")</f>
        <v/>
      </c>
      <c r="HU554" s="4" t="str">
        <f ca="1">IFERROR(IF($B554&lt;&gt;"",VLOOKUP(HU$421,TabelleK51BI,8,FALSE),""),"")</f>
        <v/>
      </c>
      <c r="HV554" s="4" t="str">
        <f ca="1">IFERROR(IF($B554&lt;&gt;"",VLOOKUP(HV$421,TabelleK51BI,8,FALSE),""),"")</f>
        <v/>
      </c>
      <c r="HW554" s="4" t="str">
        <f ca="1">IFERROR(IF($B554&lt;&gt;"",VLOOKUP(HW$421,TabelleK51BI,8,FALSE),""),"")</f>
        <v/>
      </c>
      <c r="HX554" s="4" t="str">
        <f ca="1">IFERROR(IF($B554&lt;&gt;"",VLOOKUP(HX$421,TabelleK51BI,8,FALSE),""),"")</f>
        <v/>
      </c>
      <c r="HY554" s="4" t="str">
        <f ca="1">IFERROR(IF($B554&lt;&gt;"",VLOOKUP(HY$421,TabelleK51BI,8,FALSE),""),"")</f>
        <v/>
      </c>
      <c r="HZ554" s="4" t="str">
        <f ca="1">IFERROR(IF($B554&lt;&gt;"",VLOOKUP(HZ$421,TabelleK51BI,8,FALSE),""),"")</f>
        <v/>
      </c>
      <c r="IA554" s="4" t="str">
        <f ca="1">IFERROR(IF($B554&lt;&gt;"",VLOOKUP(IA$421,TabelleK51BI,8,FALSE),""),"")</f>
        <v/>
      </c>
      <c r="IB554" s="4" t="str">
        <f ca="1">IFERROR(IF($B554&lt;&gt;"",VLOOKUP(IB$421,TabelleK51BI,8,FALSE),""),"")</f>
        <v/>
      </c>
      <c r="IC554" s="4" t="str">
        <f ca="1">IFERROR(IF($B554&lt;&gt;"",VLOOKUP(IC$421,TabelleK51BI,8,FALSE),""),"")</f>
        <v/>
      </c>
      <c r="ID554" s="4" t="str">
        <f ca="1">IFERROR(IF($B554&lt;&gt;"",VLOOKUP(ID$421,TabelleK51BI,8,FALSE),""),"")</f>
        <v/>
      </c>
      <c r="IE554" s="4" t="str">
        <f ca="1">IFERROR(IF($B554&lt;&gt;"",VLOOKUP(IE$421,TabelleK51BI,8,FALSE),""),"")</f>
        <v/>
      </c>
      <c r="IF554" s="4" t="str">
        <f ca="1">IFERROR(IF($B554&lt;&gt;"",VLOOKUP(IF$421,TabelleK51BI,8,FALSE),""),"")</f>
        <v/>
      </c>
      <c r="IG554" s="4" t="str">
        <f ca="1">IFERROR(IF($B554&lt;&gt;"",VLOOKUP(IG$421,TabelleK51BI,8,FALSE),""),"")</f>
        <v/>
      </c>
      <c r="IH554" s="4" t="str">
        <f ca="1">IFERROR(IF($B554&lt;&gt;"",VLOOKUP(IH$421,TabelleK51BI,8,FALSE),""),"")</f>
        <v/>
      </c>
      <c r="II554" s="4" t="str">
        <f ca="1">IFERROR(IF($B554&lt;&gt;"",VLOOKUP(II$421,TabelleK51BI,8,FALSE),""),"")</f>
        <v/>
      </c>
      <c r="IJ554" s="4" t="str">
        <f ca="1">IFERROR(IF($B554&lt;&gt;"",VLOOKUP(IJ$421,TabelleK51BI,8,FALSE),""),"")</f>
        <v/>
      </c>
      <c r="IK554" s="4" t="str">
        <f ca="1">IFERROR(IF($B554&lt;&gt;"",VLOOKUP(IK$421,TabelleK51BI,8,FALSE),""),"")</f>
        <v/>
      </c>
      <c r="IL554" s="4" t="str">
        <f ca="1">IFERROR(IF($B554&lt;&gt;"",VLOOKUP(IL$421,TabelleK51BI,8,FALSE),""),"")</f>
        <v/>
      </c>
      <c r="IM554" s="4" t="str">
        <f ca="1">IFERROR(IF($B554&lt;&gt;"",VLOOKUP(IM$421,TabelleK51BI,8,FALSE),""),"")</f>
        <v/>
      </c>
      <c r="IN554" s="4" t="str">
        <f ca="1">IFERROR(IF($B554&lt;&gt;"",VLOOKUP(IN$421,TabelleK51BI,8,FALSE),""),"")</f>
        <v/>
      </c>
      <c r="IO554" s="4" t="str">
        <f ca="1">IFERROR(IF($B554&lt;&gt;"",VLOOKUP(IO$421,TabelleK51BI,8,FALSE),""),"")</f>
        <v/>
      </c>
      <c r="IP554" s="4" t="str">
        <f ca="1">IFERROR(IF($B554&lt;&gt;"",VLOOKUP(IP$421,TabelleK51BI,8,FALSE),""),"")</f>
        <v/>
      </c>
      <c r="IQ554" s="4" t="str">
        <f ca="1">IFERROR(IF($B554&lt;&gt;"",VLOOKUP(IQ$421,TabelleK51BI,8,FALSE),""),"")</f>
        <v/>
      </c>
      <c r="IR554" s="4" t="str">
        <f ca="1">IFERROR(IF($B554&lt;&gt;"",VLOOKUP(IR$421,TabelleK51BI,8,FALSE),""),"")</f>
        <v/>
      </c>
      <c r="IS554" s="4" t="str">
        <f ca="1">IFERROR(IF($B554&lt;&gt;"",VLOOKUP(IS$421,TabelleK51BI,8,FALSE),""),"")</f>
        <v/>
      </c>
      <c r="IT554" s="4" t="str">
        <f ca="1">IFERROR(IF($B554&lt;&gt;"",VLOOKUP(IT$421,TabelleK51BI,8,FALSE),""),"")</f>
        <v/>
      </c>
      <c r="IU554" s="4" t="str">
        <f ca="1">IFERROR(IF($B554&lt;&gt;"",VLOOKUP(IU$421,TabelleK51BI,8,FALSE),""),"")</f>
        <v/>
      </c>
      <c r="IV554" s="4" t="str">
        <f ca="1">IFERROR(IF($B554&lt;&gt;"",VLOOKUP(IV$421,TabelleK51BI,8,FALSE),""),"")</f>
        <v/>
      </c>
      <c r="IW554" s="4" t="str">
        <f ca="1">IFERROR(IF($B554&lt;&gt;"",VLOOKUP(IW$421,TabelleK51BI,8,FALSE),""),"")</f>
        <v/>
      </c>
      <c r="IX554" s="4" t="str">
        <f ca="1">IFERROR(IF($B554&lt;&gt;"",VLOOKUP(IX$421,TabelleK51BI,8,FALSE),""),"")</f>
        <v/>
      </c>
      <c r="IY554" s="4" t="str">
        <f ca="1">IFERROR(IF($B554&lt;&gt;"",VLOOKUP(IY$421,TabelleK51BI,8,FALSE),""),"")</f>
        <v/>
      </c>
      <c r="IZ554" s="4" t="str">
        <f ca="1">IFERROR(IF($B554&lt;&gt;"",VLOOKUP(IZ$421,TabelleK51BI,8,FALSE),""),"")</f>
        <v/>
      </c>
      <c r="JA554" s="4" t="str">
        <f ca="1">IFERROR(IF($B554&lt;&gt;"",VLOOKUP(JA$421,TabelleK51BI,8,FALSE),""),"")</f>
        <v/>
      </c>
      <c r="JB554" s="4" t="str">
        <f ca="1">IFERROR(IF($B554&lt;&gt;"",VLOOKUP(JB$421,TabelleK51BI,8,FALSE),""),"")</f>
        <v/>
      </c>
      <c r="JC554" s="4" t="str">
        <f ca="1">IFERROR(IF($B554&lt;&gt;"",VLOOKUP(JC$421,TabelleK51BI,8,FALSE),""),"")</f>
        <v/>
      </c>
      <c r="JD554" s="4" t="str">
        <f ca="1">IFERROR(IF($B554&lt;&gt;"",VLOOKUP(JD$421,TabelleK51BI,8,FALSE),""),"")</f>
        <v/>
      </c>
      <c r="JE554" s="4" t="str">
        <f ca="1">IFERROR(IF($B554&lt;&gt;"",VLOOKUP(JE$421,TabelleK51BI,8,FALSE),""),"")</f>
        <v/>
      </c>
      <c r="JF554" s="4" t="str">
        <f ca="1">IFERROR(IF($B554&lt;&gt;"",VLOOKUP(JF$421,TabelleK51BI,8,FALSE),""),"")</f>
        <v/>
      </c>
      <c r="JG554" s="4" t="str">
        <f ca="1">IFERROR(IF($B554&lt;&gt;"",VLOOKUP(JG$421,TabelleK51BI,8,FALSE),""),"")</f>
        <v/>
      </c>
      <c r="JH554" s="4" t="str">
        <f ca="1">IFERROR(IF($B554&lt;&gt;"",VLOOKUP(JH$421,TabelleK51BI,8,FALSE),""),"")</f>
        <v/>
      </c>
      <c r="JI554" s="4" t="str">
        <f ca="1">IFERROR(IF($B554&lt;&gt;"",VLOOKUP(JI$421,TabelleK51BI,8,FALSE),""),"")</f>
        <v/>
      </c>
      <c r="JJ554" s="4" t="str">
        <f ca="1">IFERROR(IF($B554&lt;&gt;"",VLOOKUP(JJ$421,TabelleK51BI,8,FALSE),""),"")</f>
        <v/>
      </c>
      <c r="JK554" s="4" t="str">
        <f ca="1">IFERROR(IF($B554&lt;&gt;"",VLOOKUP(JK$421,TabelleK51BI,8,FALSE),""),"")</f>
        <v/>
      </c>
      <c r="JL554" s="4" t="str">
        <f ca="1">IFERROR(IF($B554&lt;&gt;"",VLOOKUP(JL$421,TabelleK51BI,8,FALSE),""),"")</f>
        <v/>
      </c>
      <c r="JM554" s="4" t="str">
        <f ca="1">IFERROR(IF($B554&lt;&gt;"",VLOOKUP(JM$421,TabelleK51BI,8,FALSE),""),"")</f>
        <v/>
      </c>
      <c r="JN554" s="4" t="str">
        <f ca="1">IFERROR(IF($B554&lt;&gt;"",VLOOKUP(JN$421,TabelleK51BI,8,FALSE),""),"")</f>
        <v/>
      </c>
      <c r="JO554" s="4" t="str">
        <f ca="1">IFERROR(IF($B554&lt;&gt;"",VLOOKUP(JO$421,TabelleK51BI,8,FALSE),""),"")</f>
        <v/>
      </c>
      <c r="JP554" s="4" t="str">
        <f ca="1">IFERROR(IF($B554&lt;&gt;"",VLOOKUP(JP$421,TabelleK51BI,8,FALSE),""),"")</f>
        <v/>
      </c>
      <c r="JQ554" s="4" t="str">
        <f ca="1">IFERROR(IF($B554&lt;&gt;"",VLOOKUP(JQ$421,TabelleK51BI,8,FALSE),""),"")</f>
        <v/>
      </c>
      <c r="JR554" s="4" t="str">
        <f ca="1">IFERROR(IF($B554&lt;&gt;"",VLOOKUP(JR$421,TabelleK51BI,8,FALSE),""),"")</f>
        <v/>
      </c>
      <c r="JS554" s="4" t="str">
        <f ca="1">IFERROR(IF($B554&lt;&gt;"",VLOOKUP(JS$421,TabelleK51BI,8,FALSE),""),"")</f>
        <v/>
      </c>
      <c r="JT554" s="4" t="str">
        <f ca="1">IFERROR(IF($B554&lt;&gt;"",VLOOKUP(JT$421,TabelleK51BI,8,FALSE),""),"")</f>
        <v/>
      </c>
      <c r="JU554" s="4" t="str">
        <f ca="1">IFERROR(IF($B554&lt;&gt;"",VLOOKUP(JU$421,TabelleK51BI,8,FALSE),""),"")</f>
        <v/>
      </c>
      <c r="JV554" s="4" t="str">
        <f ca="1">IFERROR(IF($B554&lt;&gt;"",VLOOKUP(JV$421,TabelleK51BI,8,FALSE),""),"")</f>
        <v/>
      </c>
      <c r="JW554" s="4" t="str">
        <f ca="1">IFERROR(IF($B554&lt;&gt;"",VLOOKUP(JW$421,TabelleK51BI,8,FALSE),""),"")</f>
        <v/>
      </c>
      <c r="JX554" s="4" t="str">
        <f ca="1">IFERROR(IF($B554&lt;&gt;"",VLOOKUP(JX$421,TabelleK51BI,8,FALSE),""),"")</f>
        <v/>
      </c>
      <c r="JY554" s="4" t="str">
        <f ca="1">IFERROR(IF($B554&lt;&gt;"",VLOOKUP(JY$421,TabelleK51BI,8,FALSE),""),"")</f>
        <v/>
      </c>
      <c r="JZ554" s="4" t="str">
        <f ca="1">IFERROR(IF($B554&lt;&gt;"",VLOOKUP(JZ$421,TabelleK51BI,8,FALSE),""),"")</f>
        <v/>
      </c>
      <c r="KA554" s="4" t="str">
        <f ca="1">IFERROR(IF($B554&lt;&gt;"",VLOOKUP(KA$421,TabelleK51BI,8,FALSE),""),"")</f>
        <v/>
      </c>
      <c r="KB554" s="4" t="str">
        <f ca="1">IFERROR(IF($B554&lt;&gt;"",VLOOKUP(KB$421,TabelleK51BI,8,FALSE),""),"")</f>
        <v/>
      </c>
      <c r="KC554" s="4" t="str">
        <f ca="1">IFERROR(IF($B554&lt;&gt;"",VLOOKUP(KC$421,TabelleK51BI,8,FALSE),""),"")</f>
        <v/>
      </c>
      <c r="KD554" s="4" t="str">
        <f ca="1">IFERROR(IF($B554&lt;&gt;"",VLOOKUP(KD$421,TabelleK51BI,8,FALSE),""),"")</f>
        <v/>
      </c>
      <c r="KE554" s="4" t="str">
        <f ca="1">IFERROR(IF($B554&lt;&gt;"",VLOOKUP(KE$421,TabelleK51BI,8,FALSE),""),"")</f>
        <v/>
      </c>
      <c r="KF554" s="4" t="str">
        <f ca="1">IFERROR(IF($B554&lt;&gt;"",VLOOKUP(KF$421,TabelleK51BI,8,FALSE),""),"")</f>
        <v/>
      </c>
      <c r="KG554" s="4" t="str">
        <f ca="1">IFERROR(IF($B554&lt;&gt;"",VLOOKUP(KG$421,TabelleK51BI,8,FALSE),""),"")</f>
        <v/>
      </c>
      <c r="KH554" s="4" t="str">
        <f ca="1">IFERROR(IF($B554&lt;&gt;"",VLOOKUP(KH$421,TabelleK51BI,8,FALSE),""),"")</f>
        <v/>
      </c>
      <c r="KI554" s="4" t="str">
        <f ca="1">IFERROR(IF($B554&lt;&gt;"",VLOOKUP(KI$421,TabelleK51BI,8,FALSE),""),"")</f>
        <v/>
      </c>
      <c r="KJ554" s="4" t="str">
        <f ca="1">IFERROR(IF($B554&lt;&gt;"",VLOOKUP(KJ$421,TabelleK51BI,8,FALSE),""),"")</f>
        <v/>
      </c>
      <c r="KK554" s="4" t="str">
        <f ca="1">IFERROR(IF($B554&lt;&gt;"",VLOOKUP(KK$421,TabelleK51BI,8,FALSE),""),"")</f>
        <v/>
      </c>
      <c r="KL554" s="4" t="str">
        <f ca="1">IFERROR(IF($B554&lt;&gt;"",VLOOKUP(KL$421,TabelleK51BI,8,FALSE),""),"")</f>
        <v/>
      </c>
      <c r="KM554" s="4" t="str">
        <f ca="1">IFERROR(IF($B554&lt;&gt;"",VLOOKUP(KM$421,TabelleK51BI,8,FALSE),""),"")</f>
        <v/>
      </c>
      <c r="KN554" s="4" t="str">
        <f ca="1">IFERROR(IF($B554&lt;&gt;"",VLOOKUP(KN$421,TabelleK51BI,8,FALSE),""),"")</f>
        <v/>
      </c>
      <c r="KO554" s="4" t="str">
        <f ca="1">IFERROR(IF($B554&lt;&gt;"",VLOOKUP(KO$421,TabelleK51BI,8,FALSE),""),"")</f>
        <v/>
      </c>
      <c r="KP554" s="4" t="str">
        <f ca="1">IFERROR(IF($B554&lt;&gt;"",VLOOKUP(KP$421,TabelleK51BI,8,FALSE),""),"")</f>
        <v/>
      </c>
      <c r="KQ554" s="4" t="str">
        <f ca="1">IFERROR(IF($B554&lt;&gt;"",VLOOKUP(KQ$421,TabelleK51BI,8,FALSE),""),"")</f>
        <v/>
      </c>
      <c r="KR554" s="4" t="str">
        <f>IFERROR(VLOOKUP($KR$421,TabelleK51BI,8,FALSE),"")</f>
        <v/>
      </c>
      <c r="KS554" s="4" t="str">
        <f>IFERROR(VLOOKUP($KS$421,TabelleK51BI,8,FALSE),"")</f>
        <v/>
      </c>
    </row>
    <row r="555" spans="2:305" ht="12.75" hidden="1" customHeight="1" x14ac:dyDescent="0.2">
      <c r="B555" s="138" t="str">
        <f t="shared" ca="1" si="215"/>
        <v/>
      </c>
      <c r="C555" s="4" t="str">
        <f ca="1">IFERROR(IF($B555&lt;&gt;"",VLOOKUP(C$421,TabelleK52BI,8,FALSE),""),"")</f>
        <v/>
      </c>
      <c r="D555" s="4" t="str">
        <f ca="1">IFERROR(IF($B555&lt;&gt;"",VLOOKUP(D$421,TabelleK52BI,8,FALSE),""),"")</f>
        <v/>
      </c>
      <c r="E555" s="4" t="str">
        <f ca="1">IFERROR(IF($B555&lt;&gt;"",VLOOKUP(E$421,TabelleK52BI,8,FALSE),""),"")</f>
        <v/>
      </c>
      <c r="F555" s="4" t="str">
        <f ca="1">IFERROR(IF($B555&lt;&gt;"",VLOOKUP(F$421,TabelleK52BI,8,FALSE),""),"")</f>
        <v/>
      </c>
      <c r="G555" s="4" t="str">
        <f ca="1">IFERROR(IF($B555&lt;&gt;"",VLOOKUP(G$421,TabelleK52BI,8,FALSE),""),"")</f>
        <v/>
      </c>
      <c r="H555" s="4" t="str">
        <f ca="1">IFERROR(IF($B555&lt;&gt;"",VLOOKUP(H$421,TabelleK52BI,8,FALSE),""),"")</f>
        <v/>
      </c>
      <c r="I555" s="4" t="str">
        <f ca="1">IFERROR(IF($B555&lt;&gt;"",VLOOKUP(I$421,TabelleK52BI,8,FALSE),""),"")</f>
        <v/>
      </c>
      <c r="J555" s="4" t="str">
        <f ca="1">IFERROR(IF($B555&lt;&gt;"",VLOOKUP(J$421,TabelleK52BI,8,FALSE),""),"")</f>
        <v/>
      </c>
      <c r="K555" s="4" t="str">
        <f ca="1">IFERROR(IF($B555&lt;&gt;"",VLOOKUP(K$421,TabelleK52BI,8,FALSE),""),"")</f>
        <v/>
      </c>
      <c r="L555" s="4" t="str">
        <f ca="1">IFERROR(IF($B555&lt;&gt;"",VLOOKUP(L$421,TabelleK52BI,8,FALSE),""),"")</f>
        <v/>
      </c>
      <c r="M555" s="4" t="str">
        <f ca="1">IFERROR(IF($B555&lt;&gt;"",VLOOKUP(M$421,TabelleK52BI,8,FALSE),""),"")</f>
        <v/>
      </c>
      <c r="N555" s="4" t="str">
        <f ca="1">IFERROR(IF($B555&lt;&gt;"",VLOOKUP(N$421,TabelleK52BI,8,FALSE),""),"")</f>
        <v/>
      </c>
      <c r="O555" s="4" t="str">
        <f ca="1">IFERROR(IF($B555&lt;&gt;"",VLOOKUP(O$421,TabelleK52BI,8,FALSE),""),"")</f>
        <v/>
      </c>
      <c r="P555" s="4" t="str">
        <f ca="1">IFERROR(IF($B555&lt;&gt;"",VLOOKUP(P$421,TabelleK52BI,8,FALSE),""),"")</f>
        <v/>
      </c>
      <c r="Q555" s="4" t="str">
        <f ca="1">IFERROR(IF($B555&lt;&gt;"",VLOOKUP(Q$421,TabelleK52BI,8,FALSE),""),"")</f>
        <v/>
      </c>
      <c r="R555" s="4" t="str">
        <f ca="1">IFERROR(IF($B555&lt;&gt;"",VLOOKUP(R$421,TabelleK52BI,8,FALSE),""),"")</f>
        <v/>
      </c>
      <c r="S555" s="4" t="str">
        <f ca="1">IFERROR(IF($B555&lt;&gt;"",VLOOKUP(S$421,TabelleK52BI,8,FALSE),""),"")</f>
        <v/>
      </c>
      <c r="T555" s="4" t="str">
        <f ca="1">IFERROR(IF($B555&lt;&gt;"",VLOOKUP(T$421,TabelleK52BI,8,FALSE),""),"")</f>
        <v/>
      </c>
      <c r="U555" s="4" t="str">
        <f ca="1">IFERROR(IF($B555&lt;&gt;"",VLOOKUP(U$421,TabelleK52BI,8,FALSE),""),"")</f>
        <v/>
      </c>
      <c r="V555" s="4" t="str">
        <f ca="1">IFERROR(IF($B555&lt;&gt;"",VLOOKUP(V$421,TabelleK52BI,8,FALSE),""),"")</f>
        <v/>
      </c>
      <c r="W555" s="4" t="str">
        <f ca="1">IFERROR(IF($B555&lt;&gt;"",VLOOKUP(W$421,TabelleK52BI,8,FALSE),""),"")</f>
        <v/>
      </c>
      <c r="X555" s="4" t="str">
        <f ca="1">IFERROR(IF($B555&lt;&gt;"",VLOOKUP(X$421,TabelleK52BI,8,FALSE),""),"")</f>
        <v/>
      </c>
      <c r="Y555" s="4" t="str">
        <f ca="1">IFERROR(IF($B555&lt;&gt;"",VLOOKUP(Y$421,TabelleK52BI,8,FALSE),""),"")</f>
        <v/>
      </c>
      <c r="Z555" s="4" t="str">
        <f ca="1">IFERROR(IF($B555&lt;&gt;"",VLOOKUP(Z$421,TabelleK52BI,8,FALSE),""),"")</f>
        <v/>
      </c>
      <c r="AA555" s="4" t="str">
        <f ca="1">IFERROR(IF($B555&lt;&gt;"",VLOOKUP(AA$421,TabelleK52BI,8,FALSE),""),"")</f>
        <v/>
      </c>
      <c r="AB555" s="4" t="str">
        <f ca="1">IFERROR(IF($B555&lt;&gt;"",VLOOKUP(AB$421,TabelleK52BI,8,FALSE),""),"")</f>
        <v/>
      </c>
      <c r="AC555" s="4" t="str">
        <f ca="1">IFERROR(IF($B555&lt;&gt;"",VLOOKUP(AC$421,TabelleK52BI,8,FALSE),""),"")</f>
        <v/>
      </c>
      <c r="AD555" s="4" t="str">
        <f ca="1">IFERROR(IF($B555&lt;&gt;"",VLOOKUP(AD$421,TabelleK52BI,8,FALSE),""),"")</f>
        <v/>
      </c>
      <c r="AE555" s="4" t="str">
        <f ca="1">IFERROR(IF($B555&lt;&gt;"",VLOOKUP(AE$421,TabelleK52BI,8,FALSE),""),"")</f>
        <v/>
      </c>
      <c r="AF555" s="4" t="str">
        <f ca="1">IFERROR(IF($B555&lt;&gt;"",VLOOKUP(AF$421,TabelleK52BI,8,FALSE),""),"")</f>
        <v/>
      </c>
      <c r="AG555" s="4" t="str">
        <f ca="1">IFERROR(IF($B555&lt;&gt;"",VLOOKUP(AG$421,TabelleK52BI,8,FALSE),""),"")</f>
        <v/>
      </c>
      <c r="AH555" s="4" t="str">
        <f ca="1">IFERROR(IF($B555&lt;&gt;"",VLOOKUP(AH$421,TabelleK52BI,8,FALSE),""),"")</f>
        <v/>
      </c>
      <c r="AI555" s="4" t="str">
        <f ca="1">IFERROR(IF($B555&lt;&gt;"",VLOOKUP(AI$421,TabelleK52BI,8,FALSE),""),"")</f>
        <v/>
      </c>
      <c r="AJ555" s="4" t="str">
        <f ca="1">IFERROR(IF($B555&lt;&gt;"",VLOOKUP(AJ$421,TabelleK52BI,8,FALSE),""),"")</f>
        <v/>
      </c>
      <c r="AK555" s="4" t="str">
        <f ca="1">IFERROR(IF($B555&lt;&gt;"",VLOOKUP(AK$421,TabelleK52BI,8,FALSE),""),"")</f>
        <v/>
      </c>
      <c r="AL555" s="4" t="str">
        <f ca="1">IFERROR(IF($B555&lt;&gt;"",VLOOKUP(AL$421,TabelleK52BI,8,FALSE),""),"")</f>
        <v/>
      </c>
      <c r="AM555" s="4" t="str">
        <f ca="1">IFERROR(IF($B555&lt;&gt;"",VLOOKUP(AM$421,TabelleK52BI,8,FALSE),""),"")</f>
        <v/>
      </c>
      <c r="AN555" s="4" t="str">
        <f ca="1">IFERROR(IF($B555&lt;&gt;"",VLOOKUP(AN$421,TabelleK52BI,8,FALSE),""),"")</f>
        <v/>
      </c>
      <c r="AO555" s="4" t="str">
        <f ca="1">IFERROR(IF($B555&lt;&gt;"",VLOOKUP(AO$421,TabelleK52BI,8,FALSE),""),"")</f>
        <v/>
      </c>
      <c r="AP555" s="4" t="str">
        <f ca="1">IFERROR(IF($B555&lt;&gt;"",VLOOKUP(AP$421,TabelleK52BI,8,FALSE),""),"")</f>
        <v/>
      </c>
      <c r="AQ555" s="4" t="str">
        <f ca="1">IFERROR(IF($B555&lt;&gt;"",VLOOKUP(AQ$421,TabelleK52BI,8,FALSE),""),"")</f>
        <v/>
      </c>
      <c r="AR555" s="4" t="str">
        <f ca="1">IFERROR(IF($B555&lt;&gt;"",VLOOKUP(AR$421,TabelleK52BI,8,FALSE),""),"")</f>
        <v/>
      </c>
      <c r="AS555" s="4" t="str">
        <f ca="1">IFERROR(IF($B555&lt;&gt;"",VLOOKUP(AS$421,TabelleK52BI,8,FALSE),""),"")</f>
        <v/>
      </c>
      <c r="AT555" s="4" t="str">
        <f ca="1">IFERROR(IF($B555&lt;&gt;"",VLOOKUP(AT$421,TabelleK52BI,8,FALSE),""),"")</f>
        <v/>
      </c>
      <c r="AU555" s="4" t="str">
        <f ca="1">IFERROR(IF($B555&lt;&gt;"",VLOOKUP(AU$421,TabelleK52BI,8,FALSE),""),"")</f>
        <v/>
      </c>
      <c r="AV555" s="4" t="str">
        <f ca="1">IFERROR(IF($B555&lt;&gt;"",VLOOKUP(AV$421,TabelleK52BI,8,FALSE),""),"")</f>
        <v/>
      </c>
      <c r="AW555" s="4" t="str">
        <f ca="1">IFERROR(IF($B555&lt;&gt;"",VLOOKUP(AW$421,TabelleK52BI,8,FALSE),""),"")</f>
        <v/>
      </c>
      <c r="AX555" s="4" t="str">
        <f ca="1">IFERROR(IF($B555&lt;&gt;"",VLOOKUP(AX$421,TabelleK52BI,8,FALSE),""),"")</f>
        <v/>
      </c>
      <c r="AY555" s="4" t="str">
        <f ca="1">IFERROR(IF($B555&lt;&gt;"",VLOOKUP(AY$421,TabelleK52BI,8,FALSE),""),"")</f>
        <v/>
      </c>
      <c r="AZ555" s="4" t="str">
        <f ca="1">IFERROR(IF($B555&lt;&gt;"",VLOOKUP(AZ$421,TabelleK52BI,8,FALSE),""),"")</f>
        <v/>
      </c>
      <c r="BA555" s="4" t="str">
        <f ca="1">IFERROR(IF($B555&lt;&gt;"",VLOOKUP(BA$421,TabelleK52BI,8,FALSE),""),"")</f>
        <v/>
      </c>
      <c r="BB555" s="4" t="str">
        <f ca="1">IFERROR(IF($B555&lt;&gt;"",VLOOKUP(BB$421,TabelleK52BI,8,FALSE),""),"")</f>
        <v/>
      </c>
      <c r="BC555" s="4" t="str">
        <f ca="1">IFERROR(IF($B555&lt;&gt;"",VLOOKUP(BC$421,TabelleK52BI,8,FALSE),""),"")</f>
        <v/>
      </c>
      <c r="BD555" s="4" t="str">
        <f ca="1">IFERROR(IF($B555&lt;&gt;"",VLOOKUP(BD$421,TabelleK52BI,8,FALSE),""),"")</f>
        <v/>
      </c>
      <c r="BE555" s="4" t="str">
        <f ca="1">IFERROR(IF($B555&lt;&gt;"",VLOOKUP(BE$421,TabelleK52BI,8,FALSE),""),"")</f>
        <v/>
      </c>
      <c r="BF555" s="4" t="str">
        <f ca="1">IFERROR(IF($B555&lt;&gt;"",VLOOKUP(BF$421,TabelleK52BI,8,FALSE),""),"")</f>
        <v/>
      </c>
      <c r="BG555" s="4" t="str">
        <f ca="1">IFERROR(IF($B555&lt;&gt;"",VLOOKUP(BG$421,TabelleK52BI,8,FALSE),""),"")</f>
        <v/>
      </c>
      <c r="BH555" s="4" t="str">
        <f ca="1">IFERROR(IF($B555&lt;&gt;"",VLOOKUP(BH$421,TabelleK52BI,8,FALSE),""),"")</f>
        <v/>
      </c>
      <c r="BI555" s="4" t="str">
        <f ca="1">IFERROR(IF($B555&lt;&gt;"",VLOOKUP(BI$421,TabelleK52BI,8,FALSE),""),"")</f>
        <v/>
      </c>
      <c r="BJ555" s="4" t="str">
        <f ca="1">IFERROR(IF($B555&lt;&gt;"",VLOOKUP(BJ$421,TabelleK52BI,8,FALSE),""),"")</f>
        <v/>
      </c>
      <c r="BK555" s="4" t="str">
        <f ca="1">IFERROR(IF($B555&lt;&gt;"",VLOOKUP(BK$421,TabelleK52BI,8,FALSE),""),"")</f>
        <v/>
      </c>
      <c r="BL555" s="4" t="str">
        <f ca="1">IFERROR(IF($B555&lt;&gt;"",VLOOKUP(BL$421,TabelleK52BI,8,FALSE),""),"")</f>
        <v/>
      </c>
      <c r="BM555" s="4" t="str">
        <f ca="1">IFERROR(IF($B555&lt;&gt;"",VLOOKUP(BM$421,TabelleK52BI,8,FALSE),""),"")</f>
        <v/>
      </c>
      <c r="BN555" s="4" t="str">
        <f ca="1">IFERROR(IF($B555&lt;&gt;"",VLOOKUP(BN$421,TabelleK52BI,8,FALSE),""),"")</f>
        <v/>
      </c>
      <c r="BO555" s="4" t="str">
        <f ca="1">IFERROR(IF($B555&lt;&gt;"",VLOOKUP(BO$421,TabelleK52BI,8,FALSE),""),"")</f>
        <v/>
      </c>
      <c r="BP555" s="4" t="str">
        <f ca="1">IFERROR(IF($B555&lt;&gt;"",VLOOKUP(BP$421,TabelleK52BI,8,FALSE),""),"")</f>
        <v/>
      </c>
      <c r="BQ555" s="4" t="str">
        <f ca="1">IFERROR(IF($B555&lt;&gt;"",VLOOKUP(BQ$421,TabelleK52BI,8,FALSE),""),"")</f>
        <v/>
      </c>
      <c r="BR555" s="4" t="str">
        <f ca="1">IFERROR(IF($B555&lt;&gt;"",VLOOKUP(BR$421,TabelleK52BI,8,FALSE),""),"")</f>
        <v/>
      </c>
      <c r="BS555" s="4" t="str">
        <f ca="1">IFERROR(IF($B555&lt;&gt;"",VLOOKUP(BS$421,TabelleK52BI,8,FALSE),""),"")</f>
        <v/>
      </c>
      <c r="BT555" s="4" t="str">
        <f ca="1">IFERROR(IF($B555&lt;&gt;"",VLOOKUP(BT$421,TabelleK52BI,8,FALSE),""),"")</f>
        <v/>
      </c>
      <c r="BU555" s="4" t="str">
        <f ca="1">IFERROR(IF($B555&lt;&gt;"",VLOOKUP(BU$421,TabelleK52BI,8,FALSE),""),"")</f>
        <v/>
      </c>
      <c r="BV555" s="4" t="str">
        <f ca="1">IFERROR(IF($B555&lt;&gt;"",VLOOKUP(BV$421,TabelleK52BI,8,FALSE),""),"")</f>
        <v/>
      </c>
      <c r="BW555" s="4" t="str">
        <f ca="1">IFERROR(IF($B555&lt;&gt;"",VLOOKUP(BW$421,TabelleK52BI,8,FALSE),""),"")</f>
        <v/>
      </c>
      <c r="BX555" s="4" t="str">
        <f ca="1">IFERROR(IF($B555&lt;&gt;"",VLOOKUP(BX$421,TabelleK52BI,8,FALSE),""),"")</f>
        <v/>
      </c>
      <c r="BY555" s="4" t="str">
        <f ca="1">IFERROR(IF($B555&lt;&gt;"",VLOOKUP(BY$421,TabelleK52BI,8,FALSE),""),"")</f>
        <v/>
      </c>
      <c r="BZ555" s="4" t="str">
        <f ca="1">IFERROR(IF($B555&lt;&gt;"",VLOOKUP(BZ$421,TabelleK52BI,8,FALSE),""),"")</f>
        <v/>
      </c>
      <c r="CA555" s="4" t="str">
        <f ca="1">IFERROR(IF($B555&lt;&gt;"",VLOOKUP(CA$421,TabelleK52BI,8,FALSE),""),"")</f>
        <v/>
      </c>
      <c r="CB555" s="4" t="str">
        <f ca="1">IFERROR(IF($B555&lt;&gt;"",VLOOKUP(CB$421,TabelleK52BI,8,FALSE),""),"")</f>
        <v/>
      </c>
      <c r="CC555" s="4" t="str">
        <f ca="1">IFERROR(IF($B555&lt;&gt;"",VLOOKUP(CC$421,TabelleK52BI,8,FALSE),""),"")</f>
        <v/>
      </c>
      <c r="CD555" s="4" t="str">
        <f ca="1">IFERROR(IF($B555&lt;&gt;"",VLOOKUP(CD$421,TabelleK52BI,8,FALSE),""),"")</f>
        <v/>
      </c>
      <c r="CE555" s="4" t="str">
        <f ca="1">IFERROR(IF($B555&lt;&gt;"",VLOOKUP(CE$421,TabelleK52BI,8,FALSE),""),"")</f>
        <v/>
      </c>
      <c r="CF555" s="4" t="str">
        <f ca="1">IFERROR(IF($B555&lt;&gt;"",VLOOKUP(CF$421,TabelleK52BI,8,FALSE),""),"")</f>
        <v/>
      </c>
      <c r="CG555" s="4" t="str">
        <f ca="1">IFERROR(IF($B555&lt;&gt;"",VLOOKUP(CG$421,TabelleK52BI,8,FALSE),""),"")</f>
        <v/>
      </c>
      <c r="CH555" s="4" t="str">
        <f ca="1">IFERROR(IF($B555&lt;&gt;"",VLOOKUP(CH$421,TabelleK52BI,8,FALSE),""),"")</f>
        <v/>
      </c>
      <c r="CI555" s="4" t="str">
        <f ca="1">IFERROR(IF($B555&lt;&gt;"",VLOOKUP(CI$421,TabelleK52BI,8,FALSE),""),"")</f>
        <v/>
      </c>
      <c r="CJ555" s="4" t="str">
        <f ca="1">IFERROR(IF($B555&lt;&gt;"",VLOOKUP(CJ$421,TabelleK52BI,8,FALSE),""),"")</f>
        <v/>
      </c>
      <c r="CK555" s="4" t="str">
        <f ca="1">IFERROR(IF($B555&lt;&gt;"",VLOOKUP(CK$421,TabelleK52BI,8,FALSE),""),"")</f>
        <v/>
      </c>
      <c r="CL555" s="4" t="str">
        <f ca="1">IFERROR(IF($B555&lt;&gt;"",VLOOKUP(CL$421,TabelleK52BI,8,FALSE),""),"")</f>
        <v/>
      </c>
      <c r="CM555" s="4" t="str">
        <f ca="1">IFERROR(IF($B555&lt;&gt;"",VLOOKUP(CM$421,TabelleK52BI,8,FALSE),""),"")</f>
        <v/>
      </c>
      <c r="CN555" s="4" t="str">
        <f ca="1">IFERROR(IF($B555&lt;&gt;"",VLOOKUP(CN$421,TabelleK52BI,8,FALSE),""),"")</f>
        <v/>
      </c>
      <c r="CO555" s="4" t="str">
        <f ca="1">IFERROR(IF($B555&lt;&gt;"",VLOOKUP(CO$421,TabelleK52BI,8,FALSE),""),"")</f>
        <v/>
      </c>
      <c r="CP555" s="4" t="str">
        <f ca="1">IFERROR(IF($B555&lt;&gt;"",VLOOKUP(CP$421,TabelleK52BI,8,FALSE),""),"")</f>
        <v/>
      </c>
      <c r="CQ555" s="4" t="str">
        <f ca="1">IFERROR(IF($B555&lt;&gt;"",VLOOKUP(CQ$421,TabelleK52BI,8,FALSE),""),"")</f>
        <v/>
      </c>
      <c r="CR555" s="4" t="str">
        <f ca="1">IFERROR(IF($B555&lt;&gt;"",VLOOKUP(CR$421,TabelleK52BI,8,FALSE),""),"")</f>
        <v/>
      </c>
      <c r="CS555" s="4" t="str">
        <f ca="1">IFERROR(IF($B555&lt;&gt;"",VLOOKUP(CS$421,TabelleK52BI,8,FALSE),""),"")</f>
        <v/>
      </c>
      <c r="CT555" s="4" t="str">
        <f ca="1">IFERROR(IF($B555&lt;&gt;"",VLOOKUP(CT$421,TabelleK52BI,8,FALSE),""),"")</f>
        <v/>
      </c>
      <c r="CU555" s="4" t="str">
        <f ca="1">IFERROR(IF($B555&lt;&gt;"",VLOOKUP(CU$421,TabelleK52BI,8,FALSE),""),"")</f>
        <v/>
      </c>
      <c r="CV555" s="4" t="str">
        <f ca="1">IFERROR(IF($B555&lt;&gt;"",VLOOKUP(CV$421,TabelleK52BI,8,FALSE),""),"")</f>
        <v/>
      </c>
      <c r="CW555" s="4" t="str">
        <f ca="1">IFERROR(IF($B555&lt;&gt;"",VLOOKUP(CW$421,TabelleK52BI,8,FALSE),""),"")</f>
        <v/>
      </c>
      <c r="CX555" s="4" t="str">
        <f ca="1">IFERROR(IF($B555&lt;&gt;"",VLOOKUP(CX$421,TabelleK52BI,8,FALSE),""),"")</f>
        <v/>
      </c>
      <c r="CY555" s="4" t="str">
        <f ca="1">IFERROR(IF($B555&lt;&gt;"",VLOOKUP(CY$421,TabelleK52BI,8,FALSE),""),"")</f>
        <v/>
      </c>
      <c r="CZ555" s="4" t="str">
        <f ca="1">IFERROR(IF($B555&lt;&gt;"",VLOOKUP(CZ$421,TabelleK52BI,8,FALSE),""),"")</f>
        <v/>
      </c>
      <c r="DA555" s="4" t="str">
        <f ca="1">IFERROR(IF($B555&lt;&gt;"",VLOOKUP(DA$421,TabelleK52BI,8,FALSE),""),"")</f>
        <v/>
      </c>
      <c r="DB555" s="4" t="str">
        <f ca="1">IFERROR(IF($B555&lt;&gt;"",VLOOKUP(DB$421,TabelleK52BI,8,FALSE),""),"")</f>
        <v/>
      </c>
      <c r="DC555" s="4" t="str">
        <f ca="1">IFERROR(IF($B555&lt;&gt;"",VLOOKUP(DC$421,TabelleK52BI,8,FALSE),""),"")</f>
        <v/>
      </c>
      <c r="DD555" s="4" t="str">
        <f ca="1">IFERROR(IF($B555&lt;&gt;"",VLOOKUP(DD$421,TabelleK52BI,8,FALSE),""),"")</f>
        <v/>
      </c>
      <c r="DE555" s="4" t="str">
        <f ca="1">IFERROR(IF($B555&lt;&gt;"",VLOOKUP(DE$421,TabelleK52BI,8,FALSE),""),"")</f>
        <v/>
      </c>
      <c r="DF555" s="4" t="str">
        <f ca="1">IFERROR(IF($B555&lt;&gt;"",VLOOKUP(DF$421,TabelleK52BI,8,FALSE),""),"")</f>
        <v/>
      </c>
      <c r="DG555" s="4" t="str">
        <f ca="1">IFERROR(IF($B555&lt;&gt;"",VLOOKUP(DG$421,TabelleK52BI,8,FALSE),""),"")</f>
        <v/>
      </c>
      <c r="DH555" s="4" t="str">
        <f ca="1">IFERROR(IF($B555&lt;&gt;"",VLOOKUP(DH$421,TabelleK52BI,8,FALSE),""),"")</f>
        <v/>
      </c>
      <c r="DI555" s="4" t="str">
        <f ca="1">IFERROR(IF($B555&lt;&gt;"",VLOOKUP(DI$421,TabelleK52BI,8,FALSE),""),"")</f>
        <v/>
      </c>
      <c r="DJ555" s="4" t="str">
        <f ca="1">IFERROR(IF($B555&lt;&gt;"",VLOOKUP(DJ$421,TabelleK52BI,8,FALSE),""),"")</f>
        <v/>
      </c>
      <c r="DK555" s="4" t="str">
        <f ca="1">IFERROR(IF($B555&lt;&gt;"",VLOOKUP(DK$421,TabelleK52BI,8,FALSE),""),"")</f>
        <v/>
      </c>
      <c r="DL555" s="4" t="str">
        <f ca="1">IFERROR(IF($B555&lt;&gt;"",VLOOKUP(DL$421,TabelleK52BI,8,FALSE),""),"")</f>
        <v/>
      </c>
      <c r="DM555" s="4" t="str">
        <f ca="1">IFERROR(IF($B555&lt;&gt;"",VLOOKUP(DM$421,TabelleK52BI,8,FALSE),""),"")</f>
        <v/>
      </c>
      <c r="DN555" s="4" t="str">
        <f ca="1">IFERROR(IF($B555&lt;&gt;"",VLOOKUP(DN$421,TabelleK52BI,8,FALSE),""),"")</f>
        <v/>
      </c>
      <c r="DO555" s="4" t="str">
        <f ca="1">IFERROR(IF($B555&lt;&gt;"",VLOOKUP(DO$421,TabelleK52BI,8,FALSE),""),"")</f>
        <v/>
      </c>
      <c r="DP555" s="4" t="str">
        <f ca="1">IFERROR(IF($B555&lt;&gt;"",VLOOKUP(DP$421,TabelleK52BI,8,FALSE),""),"")</f>
        <v/>
      </c>
      <c r="DQ555" s="4" t="str">
        <f ca="1">IFERROR(IF($B555&lt;&gt;"",VLOOKUP(DQ$421,TabelleK52BI,8,FALSE),""),"")</f>
        <v/>
      </c>
      <c r="DR555" s="4" t="str">
        <f ca="1">IFERROR(IF($B555&lt;&gt;"",VLOOKUP(DR$421,TabelleK52BI,8,FALSE),""),"")</f>
        <v/>
      </c>
      <c r="DS555" s="4" t="str">
        <f ca="1">IFERROR(IF($B555&lt;&gt;"",VLOOKUP(DS$421,TabelleK52BI,8,FALSE),""),"")</f>
        <v/>
      </c>
      <c r="DT555" s="4" t="str">
        <f ca="1">IFERROR(IF($B555&lt;&gt;"",VLOOKUP(DT$421,TabelleK52BI,8,FALSE),""),"")</f>
        <v/>
      </c>
      <c r="DU555" s="4" t="str">
        <f ca="1">IFERROR(IF($B555&lt;&gt;"",VLOOKUP(DU$421,TabelleK52BI,8,FALSE),""),"")</f>
        <v/>
      </c>
      <c r="DV555" s="4" t="str">
        <f ca="1">IFERROR(IF($B555&lt;&gt;"",VLOOKUP(DV$421,TabelleK52BI,8,FALSE),""),"")</f>
        <v/>
      </c>
      <c r="DW555" s="4" t="str">
        <f ca="1">IFERROR(IF($B555&lt;&gt;"",VLOOKUP(DW$421,TabelleK52BI,8,FALSE),""),"")</f>
        <v/>
      </c>
      <c r="DX555" s="4" t="str">
        <f ca="1">IFERROR(IF($B555&lt;&gt;"",VLOOKUP(DX$421,TabelleK52BI,8,FALSE),""),"")</f>
        <v/>
      </c>
      <c r="DY555" s="4" t="str">
        <f ca="1">IFERROR(IF($B555&lt;&gt;"",VLOOKUP(DY$421,TabelleK52BI,8,FALSE),""),"")</f>
        <v/>
      </c>
      <c r="DZ555" s="4" t="str">
        <f ca="1">IFERROR(IF($B555&lt;&gt;"",VLOOKUP(DZ$421,TabelleK52BI,8,FALSE),""),"")</f>
        <v/>
      </c>
      <c r="EA555" s="4" t="str">
        <f ca="1">IFERROR(IF($B555&lt;&gt;"",VLOOKUP(EA$421,TabelleK52BI,8,FALSE),""),"")</f>
        <v/>
      </c>
      <c r="EB555" s="4" t="str">
        <f ca="1">IFERROR(IF($B555&lt;&gt;"",VLOOKUP(EB$421,TabelleK52BI,8,FALSE),""),"")</f>
        <v/>
      </c>
      <c r="EC555" s="4" t="str">
        <f ca="1">IFERROR(IF($B555&lt;&gt;"",VLOOKUP(EC$421,TabelleK52BI,8,FALSE),""),"")</f>
        <v/>
      </c>
      <c r="ED555" s="4" t="str">
        <f ca="1">IFERROR(IF($B555&lt;&gt;"",VLOOKUP(ED$421,TabelleK52BI,8,FALSE),""),"")</f>
        <v/>
      </c>
      <c r="EE555" s="4" t="str">
        <f ca="1">IFERROR(IF($B555&lt;&gt;"",VLOOKUP(EE$421,TabelleK52BI,8,FALSE),""),"")</f>
        <v/>
      </c>
      <c r="EF555" s="4" t="str">
        <f ca="1">IFERROR(IF($B555&lt;&gt;"",VLOOKUP(EF$421,TabelleK52BI,8,FALSE),""),"")</f>
        <v/>
      </c>
      <c r="EG555" s="4" t="str">
        <f ca="1">IFERROR(IF($B555&lt;&gt;"",VLOOKUP(EG$421,TabelleK52BI,8,FALSE),""),"")</f>
        <v/>
      </c>
      <c r="EH555" s="4" t="str">
        <f ca="1">IFERROR(IF($B555&lt;&gt;"",VLOOKUP(EH$421,TabelleK52BI,8,FALSE),""),"")</f>
        <v/>
      </c>
      <c r="EI555" s="4" t="str">
        <f ca="1">IFERROR(IF($B555&lt;&gt;"",VLOOKUP(EI$421,TabelleK52BI,8,FALSE),""),"")</f>
        <v/>
      </c>
      <c r="EJ555" s="4" t="str">
        <f ca="1">IFERROR(IF($B555&lt;&gt;"",VLOOKUP(EJ$421,TabelleK52BI,8,FALSE),""),"")</f>
        <v/>
      </c>
      <c r="EK555" s="4" t="str">
        <f ca="1">IFERROR(IF($B555&lt;&gt;"",VLOOKUP(EK$421,TabelleK52BI,8,FALSE),""),"")</f>
        <v/>
      </c>
      <c r="EL555" s="4" t="str">
        <f ca="1">IFERROR(IF($B555&lt;&gt;"",VLOOKUP(EL$421,TabelleK52BI,8,FALSE),""),"")</f>
        <v/>
      </c>
      <c r="EM555" s="4" t="str">
        <f ca="1">IFERROR(IF($B555&lt;&gt;"",VLOOKUP(EM$421,TabelleK52BI,8,FALSE),""),"")</f>
        <v/>
      </c>
      <c r="EN555" s="4" t="str">
        <f ca="1">IFERROR(IF($B555&lt;&gt;"",VLOOKUP(EN$421,TabelleK52BI,8,FALSE),""),"")</f>
        <v/>
      </c>
      <c r="EO555" s="4" t="str">
        <f ca="1">IFERROR(IF($B555&lt;&gt;"",VLOOKUP(EO$421,TabelleK52BI,8,FALSE),""),"")</f>
        <v/>
      </c>
      <c r="EP555" s="4" t="str">
        <f ca="1">IFERROR(IF($B555&lt;&gt;"",VLOOKUP(EP$421,TabelleK52BI,8,FALSE),""),"")</f>
        <v/>
      </c>
      <c r="EQ555" s="4" t="str">
        <f ca="1">IFERROR(IF($B555&lt;&gt;"",VLOOKUP(EQ$421,TabelleK52BI,8,FALSE),""),"")</f>
        <v/>
      </c>
      <c r="ER555" s="4" t="str">
        <f ca="1">IFERROR(IF($B555&lt;&gt;"",VLOOKUP(ER$421,TabelleK52BI,8,FALSE),""),"")</f>
        <v/>
      </c>
      <c r="ES555" s="4" t="str">
        <f ca="1">IFERROR(IF($B555&lt;&gt;"",VLOOKUP(ES$421,TabelleK52BI,8,FALSE),""),"")</f>
        <v/>
      </c>
      <c r="ET555" s="4" t="str">
        <f ca="1">IFERROR(IF($B555&lt;&gt;"",VLOOKUP(ET$421,TabelleK52BI,8,FALSE),""),"")</f>
        <v/>
      </c>
      <c r="EU555" s="4" t="str">
        <f ca="1">IFERROR(IF($B555&lt;&gt;"",VLOOKUP(EU$421,TabelleK52BI,8,FALSE),""),"")</f>
        <v/>
      </c>
      <c r="EV555" s="4" t="str">
        <f ca="1">IFERROR(IF($B555&lt;&gt;"",VLOOKUP(EV$421,TabelleK52BI,8,FALSE),""),"")</f>
        <v/>
      </c>
      <c r="EW555" s="4" t="str">
        <f ca="1">IFERROR(IF($B555&lt;&gt;"",VLOOKUP(EW$421,TabelleK52BI,8,FALSE),""),"")</f>
        <v/>
      </c>
      <c r="EX555" s="4" t="str">
        <f ca="1">IFERROR(IF($B555&lt;&gt;"",VLOOKUP(EX$421,TabelleK52BI,8,FALSE),""),"")</f>
        <v/>
      </c>
      <c r="EY555" s="4" t="str">
        <f ca="1">IFERROR(IF($B555&lt;&gt;"",VLOOKUP(EY$421,TabelleK52BI,8,FALSE),""),"")</f>
        <v/>
      </c>
      <c r="EZ555" s="4" t="str">
        <f ca="1">IFERROR(IF($B555&lt;&gt;"",VLOOKUP(EZ$421,TabelleK52BI,8,FALSE),""),"")</f>
        <v/>
      </c>
      <c r="FA555" s="4" t="str">
        <f ca="1">IFERROR(IF($B555&lt;&gt;"",VLOOKUP(FA$421,TabelleK52BI,8,FALSE),""),"")</f>
        <v/>
      </c>
      <c r="FB555" s="4" t="str">
        <f ca="1">IFERROR(IF($B555&lt;&gt;"",VLOOKUP(FB$421,TabelleK52BI,8,FALSE),""),"")</f>
        <v/>
      </c>
      <c r="FC555" s="4" t="str">
        <f ca="1">IFERROR(IF($B555&lt;&gt;"",VLOOKUP(FC$421,TabelleK52BI,8,FALSE),""),"")</f>
        <v/>
      </c>
      <c r="FD555" s="4" t="str">
        <f ca="1">IFERROR(IF($B555&lt;&gt;"",VLOOKUP(FD$421,TabelleK52BI,8,FALSE),""),"")</f>
        <v/>
      </c>
      <c r="FE555" s="4" t="str">
        <f ca="1">IFERROR(IF($B555&lt;&gt;"",VLOOKUP(FE$421,TabelleK52BI,8,FALSE),""),"")</f>
        <v/>
      </c>
      <c r="FF555" s="4" t="str">
        <f ca="1">IFERROR(IF($B555&lt;&gt;"",VLOOKUP(FF$421,TabelleK52BI,8,FALSE),""),"")</f>
        <v/>
      </c>
      <c r="FG555" s="4" t="str">
        <f ca="1">IFERROR(IF($B555&lt;&gt;"",VLOOKUP(FG$421,TabelleK52BI,8,FALSE),""),"")</f>
        <v/>
      </c>
      <c r="FH555" s="4" t="str">
        <f ca="1">IFERROR(IF($B555&lt;&gt;"",VLOOKUP(FH$421,TabelleK52BI,8,FALSE),""),"")</f>
        <v/>
      </c>
      <c r="FI555" s="4" t="str">
        <f ca="1">IFERROR(IF($B555&lt;&gt;"",VLOOKUP(FI$421,TabelleK52BI,8,FALSE),""),"")</f>
        <v/>
      </c>
      <c r="FJ555" s="4" t="str">
        <f ca="1">IFERROR(IF($B555&lt;&gt;"",VLOOKUP(FJ$421,TabelleK52BI,8,FALSE),""),"")</f>
        <v/>
      </c>
      <c r="FK555" s="4" t="str">
        <f ca="1">IFERROR(IF($B555&lt;&gt;"",VLOOKUP(FK$421,TabelleK52BI,8,FALSE),""),"")</f>
        <v/>
      </c>
      <c r="FL555" s="4" t="str">
        <f ca="1">IFERROR(IF($B555&lt;&gt;"",VLOOKUP(FL$421,TabelleK52BI,8,FALSE),""),"")</f>
        <v/>
      </c>
      <c r="FM555" s="4" t="str">
        <f ca="1">IFERROR(IF($B555&lt;&gt;"",VLOOKUP(FM$421,TabelleK52BI,8,FALSE),""),"")</f>
        <v/>
      </c>
      <c r="FN555" s="4" t="str">
        <f ca="1">IFERROR(IF($B555&lt;&gt;"",VLOOKUP(FN$421,TabelleK52BI,8,FALSE),""),"")</f>
        <v/>
      </c>
      <c r="FO555" s="4" t="str">
        <f ca="1">IFERROR(IF($B555&lt;&gt;"",VLOOKUP(FO$421,TabelleK52BI,8,FALSE),""),"")</f>
        <v/>
      </c>
      <c r="FP555" s="4" t="str">
        <f ca="1">IFERROR(IF($B555&lt;&gt;"",VLOOKUP(FP$421,TabelleK52BI,8,FALSE),""),"")</f>
        <v/>
      </c>
      <c r="FQ555" s="4" t="str">
        <f ca="1">IFERROR(IF($B555&lt;&gt;"",VLOOKUP(FQ$421,TabelleK52BI,8,FALSE),""),"")</f>
        <v/>
      </c>
      <c r="FR555" s="4" t="str">
        <f ca="1">IFERROR(IF($B555&lt;&gt;"",VLOOKUP(FR$421,TabelleK52BI,8,FALSE),""),"")</f>
        <v/>
      </c>
      <c r="FS555" s="4" t="str">
        <f ca="1">IFERROR(IF($B555&lt;&gt;"",VLOOKUP(FS$421,TabelleK52BI,8,FALSE),""),"")</f>
        <v/>
      </c>
      <c r="FT555" s="4" t="str">
        <f ca="1">IFERROR(IF($B555&lt;&gt;"",VLOOKUP(FT$421,TabelleK52BI,8,FALSE),""),"")</f>
        <v/>
      </c>
      <c r="FU555" s="4" t="str">
        <f ca="1">IFERROR(IF($B555&lt;&gt;"",VLOOKUP(FU$421,TabelleK52BI,8,FALSE),""),"")</f>
        <v/>
      </c>
      <c r="FV555" s="4" t="str">
        <f ca="1">IFERROR(IF($B555&lt;&gt;"",VLOOKUP(FV$421,TabelleK52BI,8,FALSE),""),"")</f>
        <v/>
      </c>
      <c r="FW555" s="4" t="str">
        <f ca="1">IFERROR(IF($B555&lt;&gt;"",VLOOKUP(FW$421,TabelleK52BI,8,FALSE),""),"")</f>
        <v/>
      </c>
      <c r="FX555" s="4" t="str">
        <f ca="1">IFERROR(IF($B555&lt;&gt;"",VLOOKUP(FX$421,TabelleK52BI,8,FALSE),""),"")</f>
        <v/>
      </c>
      <c r="FY555" s="4" t="str">
        <f ca="1">IFERROR(IF($B555&lt;&gt;"",VLOOKUP(FY$421,TabelleK52BI,8,FALSE),""),"")</f>
        <v/>
      </c>
      <c r="FZ555" s="4" t="str">
        <f ca="1">IFERROR(IF($B555&lt;&gt;"",VLOOKUP(FZ$421,TabelleK52BI,8,FALSE),""),"")</f>
        <v/>
      </c>
      <c r="GA555" s="4" t="str">
        <f ca="1">IFERROR(IF($B555&lt;&gt;"",VLOOKUP(GA$421,TabelleK52BI,8,FALSE),""),"")</f>
        <v/>
      </c>
      <c r="GB555" s="4" t="str">
        <f ca="1">IFERROR(IF($B555&lt;&gt;"",VLOOKUP(GB$421,TabelleK52BI,8,FALSE),""),"")</f>
        <v/>
      </c>
      <c r="GC555" s="4" t="str">
        <f ca="1">IFERROR(IF($B555&lt;&gt;"",VLOOKUP(GC$421,TabelleK52BI,8,FALSE),""),"")</f>
        <v/>
      </c>
      <c r="GD555" s="4" t="str">
        <f ca="1">IFERROR(IF($B555&lt;&gt;"",VLOOKUP(GD$421,TabelleK52BI,8,FALSE),""),"")</f>
        <v/>
      </c>
      <c r="GE555" s="4" t="str">
        <f ca="1">IFERROR(IF($B555&lt;&gt;"",VLOOKUP(GE$421,TabelleK52BI,8,FALSE),""),"")</f>
        <v/>
      </c>
      <c r="GF555" s="4" t="str">
        <f ca="1">IFERROR(IF($B555&lt;&gt;"",VLOOKUP(GF$421,TabelleK52BI,8,FALSE),""),"")</f>
        <v/>
      </c>
      <c r="GG555" s="4" t="str">
        <f ca="1">IFERROR(IF($B555&lt;&gt;"",VLOOKUP(GG$421,TabelleK52BI,8,FALSE),""),"")</f>
        <v/>
      </c>
      <c r="GH555" s="4" t="str">
        <f ca="1">IFERROR(IF($B555&lt;&gt;"",VLOOKUP(GH$421,TabelleK52BI,8,FALSE),""),"")</f>
        <v/>
      </c>
      <c r="GI555" s="4" t="str">
        <f ca="1">IFERROR(IF($B555&lt;&gt;"",VLOOKUP(GI$421,TabelleK52BI,8,FALSE),""),"")</f>
        <v/>
      </c>
      <c r="GJ555" s="4" t="str">
        <f ca="1">IFERROR(IF($B555&lt;&gt;"",VLOOKUP(GJ$421,TabelleK52BI,8,FALSE),""),"")</f>
        <v/>
      </c>
      <c r="GK555" s="4" t="str">
        <f ca="1">IFERROR(IF($B555&lt;&gt;"",VLOOKUP(GK$421,TabelleK52BI,8,FALSE),""),"")</f>
        <v/>
      </c>
      <c r="GL555" s="4" t="str">
        <f ca="1">IFERROR(IF($B555&lt;&gt;"",VLOOKUP(GL$421,TabelleK52BI,8,FALSE),""),"")</f>
        <v/>
      </c>
      <c r="GM555" s="4" t="str">
        <f ca="1">IFERROR(IF($B555&lt;&gt;"",VLOOKUP(GM$421,TabelleK52BI,8,FALSE),""),"")</f>
        <v/>
      </c>
      <c r="GN555" s="4" t="str">
        <f ca="1">IFERROR(IF($B555&lt;&gt;"",VLOOKUP(GN$421,TabelleK52BI,8,FALSE),""),"")</f>
        <v/>
      </c>
      <c r="GO555" s="4" t="str">
        <f ca="1">IFERROR(IF($B555&lt;&gt;"",VLOOKUP(GO$421,TabelleK52BI,8,FALSE),""),"")</f>
        <v/>
      </c>
      <c r="GP555" s="4" t="str">
        <f ca="1">IFERROR(IF($B555&lt;&gt;"",VLOOKUP(GP$421,TabelleK52BI,8,FALSE),""),"")</f>
        <v/>
      </c>
      <c r="GQ555" s="4" t="str">
        <f ca="1">IFERROR(IF($B555&lt;&gt;"",VLOOKUP(GQ$421,TabelleK52BI,8,FALSE),""),"")</f>
        <v/>
      </c>
      <c r="GR555" s="4" t="str">
        <f ca="1">IFERROR(IF($B555&lt;&gt;"",VLOOKUP(GR$421,TabelleK52BI,8,FALSE),""),"")</f>
        <v/>
      </c>
      <c r="GS555" s="4" t="str">
        <f ca="1">IFERROR(IF($B555&lt;&gt;"",VLOOKUP(GS$421,TabelleK52BI,8,FALSE),""),"")</f>
        <v/>
      </c>
      <c r="GT555" s="4" t="str">
        <f ca="1">IFERROR(IF($B555&lt;&gt;"",VLOOKUP(GT$421,TabelleK52BI,8,FALSE),""),"")</f>
        <v/>
      </c>
      <c r="GU555" s="4" t="str">
        <f ca="1">IFERROR(IF($B555&lt;&gt;"",VLOOKUP(GU$421,TabelleK52BI,8,FALSE),""),"")</f>
        <v/>
      </c>
      <c r="GV555" s="4" t="str">
        <f ca="1">IFERROR(IF($B555&lt;&gt;"",VLOOKUP(GV$421,TabelleK52BI,8,FALSE),""),"")</f>
        <v/>
      </c>
      <c r="GW555" s="4" t="str">
        <f ca="1">IFERROR(IF($B555&lt;&gt;"",VLOOKUP(GW$421,TabelleK52BI,8,FALSE),""),"")</f>
        <v/>
      </c>
      <c r="GX555" s="4" t="str">
        <f ca="1">IFERROR(IF($B555&lt;&gt;"",VLOOKUP(GX$421,TabelleK52BI,8,FALSE),""),"")</f>
        <v/>
      </c>
      <c r="GY555" s="4" t="str">
        <f ca="1">IFERROR(IF($B555&lt;&gt;"",VLOOKUP(GY$421,TabelleK52BI,8,FALSE),""),"")</f>
        <v/>
      </c>
      <c r="GZ555" s="4" t="str">
        <f ca="1">IFERROR(IF($B555&lt;&gt;"",VLOOKUP(GZ$421,TabelleK52BI,8,FALSE),""),"")</f>
        <v/>
      </c>
      <c r="HA555" s="4" t="str">
        <f ca="1">IFERROR(IF($B555&lt;&gt;"",VLOOKUP(HA$421,TabelleK52BI,8,FALSE),""),"")</f>
        <v/>
      </c>
      <c r="HB555" s="4" t="str">
        <f ca="1">IFERROR(IF($B555&lt;&gt;"",VLOOKUP(HB$421,TabelleK52BI,8,FALSE),""),"")</f>
        <v/>
      </c>
      <c r="HC555" s="4" t="str">
        <f ca="1">IFERROR(IF($B555&lt;&gt;"",VLOOKUP(HC$421,TabelleK52BI,8,FALSE),""),"")</f>
        <v/>
      </c>
      <c r="HD555" s="4" t="str">
        <f ca="1">IFERROR(IF($B555&lt;&gt;"",VLOOKUP(HD$421,TabelleK52BI,8,FALSE),""),"")</f>
        <v/>
      </c>
      <c r="HE555" s="4" t="str">
        <f ca="1">IFERROR(IF($B555&lt;&gt;"",VLOOKUP(HE$421,TabelleK52BI,8,FALSE),""),"")</f>
        <v/>
      </c>
      <c r="HF555" s="4" t="str">
        <f ca="1">IFERROR(IF($B555&lt;&gt;"",VLOOKUP(HF$421,TabelleK52BI,8,FALSE),""),"")</f>
        <v/>
      </c>
      <c r="HG555" s="4" t="str">
        <f ca="1">IFERROR(IF($B555&lt;&gt;"",VLOOKUP(HG$421,TabelleK52BI,8,FALSE),""),"")</f>
        <v/>
      </c>
      <c r="HH555" s="4" t="str">
        <f ca="1">IFERROR(IF($B555&lt;&gt;"",VLOOKUP(HH$421,TabelleK52BI,8,FALSE),""),"")</f>
        <v/>
      </c>
      <c r="HI555" s="4" t="str">
        <f ca="1">IFERROR(IF($B555&lt;&gt;"",VLOOKUP(HI$421,TabelleK52BI,8,FALSE),""),"")</f>
        <v/>
      </c>
      <c r="HJ555" s="4" t="str">
        <f ca="1">IFERROR(IF($B555&lt;&gt;"",VLOOKUP(HJ$421,TabelleK52BI,8,FALSE),""),"")</f>
        <v/>
      </c>
      <c r="HK555" s="4" t="str">
        <f ca="1">IFERROR(IF($B555&lt;&gt;"",VLOOKUP(HK$421,TabelleK52BI,8,FALSE),""),"")</f>
        <v/>
      </c>
      <c r="HL555" s="4" t="str">
        <f ca="1">IFERROR(IF($B555&lt;&gt;"",VLOOKUP(HL$421,TabelleK52BI,8,FALSE),""),"")</f>
        <v/>
      </c>
      <c r="HM555" s="4" t="str">
        <f ca="1">IFERROR(IF($B555&lt;&gt;"",VLOOKUP(HM$421,TabelleK52BI,8,FALSE),""),"")</f>
        <v/>
      </c>
      <c r="HN555" s="4" t="str">
        <f ca="1">IFERROR(IF($B555&lt;&gt;"",VLOOKUP(HN$421,TabelleK52BI,8,FALSE),""),"")</f>
        <v/>
      </c>
      <c r="HO555" s="4" t="str">
        <f ca="1">IFERROR(IF($B555&lt;&gt;"",VLOOKUP(HO$421,TabelleK52BI,8,FALSE),""),"")</f>
        <v/>
      </c>
      <c r="HP555" s="4" t="str">
        <f ca="1">IFERROR(IF($B555&lt;&gt;"",VLOOKUP(HP$421,TabelleK52BI,8,FALSE),""),"")</f>
        <v/>
      </c>
      <c r="HQ555" s="4" t="str">
        <f ca="1">IFERROR(IF($B555&lt;&gt;"",VLOOKUP(HQ$421,TabelleK52BI,8,FALSE),""),"")</f>
        <v/>
      </c>
      <c r="HR555" s="4" t="str">
        <f ca="1">IFERROR(IF($B555&lt;&gt;"",VLOOKUP(HR$421,TabelleK52BI,8,FALSE),""),"")</f>
        <v/>
      </c>
      <c r="HS555" s="4" t="str">
        <f ca="1">IFERROR(IF($B555&lt;&gt;"",VLOOKUP(HS$421,TabelleK52BI,8,FALSE),""),"")</f>
        <v/>
      </c>
      <c r="HT555" s="4" t="str">
        <f ca="1">IFERROR(IF($B555&lt;&gt;"",VLOOKUP(HT$421,TabelleK52BI,8,FALSE),""),"")</f>
        <v/>
      </c>
      <c r="HU555" s="4" t="str">
        <f ca="1">IFERROR(IF($B555&lt;&gt;"",VLOOKUP(HU$421,TabelleK52BI,8,FALSE),""),"")</f>
        <v/>
      </c>
      <c r="HV555" s="4" t="str">
        <f ca="1">IFERROR(IF($B555&lt;&gt;"",VLOOKUP(HV$421,TabelleK52BI,8,FALSE),""),"")</f>
        <v/>
      </c>
      <c r="HW555" s="4" t="str">
        <f ca="1">IFERROR(IF($B555&lt;&gt;"",VLOOKUP(HW$421,TabelleK52BI,8,FALSE),""),"")</f>
        <v/>
      </c>
      <c r="HX555" s="4" t="str">
        <f ca="1">IFERROR(IF($B555&lt;&gt;"",VLOOKUP(HX$421,TabelleK52BI,8,FALSE),""),"")</f>
        <v/>
      </c>
      <c r="HY555" s="4" t="str">
        <f ca="1">IFERROR(IF($B555&lt;&gt;"",VLOOKUP(HY$421,TabelleK52BI,8,FALSE),""),"")</f>
        <v/>
      </c>
      <c r="HZ555" s="4" t="str">
        <f ca="1">IFERROR(IF($B555&lt;&gt;"",VLOOKUP(HZ$421,TabelleK52BI,8,FALSE),""),"")</f>
        <v/>
      </c>
      <c r="IA555" s="4" t="str">
        <f ca="1">IFERROR(IF($B555&lt;&gt;"",VLOOKUP(IA$421,TabelleK52BI,8,FALSE),""),"")</f>
        <v/>
      </c>
      <c r="IB555" s="4" t="str">
        <f ca="1">IFERROR(IF($B555&lt;&gt;"",VLOOKUP(IB$421,TabelleK52BI,8,FALSE),""),"")</f>
        <v/>
      </c>
      <c r="IC555" s="4" t="str">
        <f ca="1">IFERROR(IF($B555&lt;&gt;"",VLOOKUP(IC$421,TabelleK52BI,8,FALSE),""),"")</f>
        <v/>
      </c>
      <c r="ID555" s="4" t="str">
        <f ca="1">IFERROR(IF($B555&lt;&gt;"",VLOOKUP(ID$421,TabelleK52BI,8,FALSE),""),"")</f>
        <v/>
      </c>
      <c r="IE555" s="4" t="str">
        <f ca="1">IFERROR(IF($B555&lt;&gt;"",VLOOKUP(IE$421,TabelleK52BI,8,FALSE),""),"")</f>
        <v/>
      </c>
      <c r="IF555" s="4" t="str">
        <f ca="1">IFERROR(IF($B555&lt;&gt;"",VLOOKUP(IF$421,TabelleK52BI,8,FALSE),""),"")</f>
        <v/>
      </c>
      <c r="IG555" s="4" t="str">
        <f ca="1">IFERROR(IF($B555&lt;&gt;"",VLOOKUP(IG$421,TabelleK52BI,8,FALSE),""),"")</f>
        <v/>
      </c>
      <c r="IH555" s="4" t="str">
        <f ca="1">IFERROR(IF($B555&lt;&gt;"",VLOOKUP(IH$421,TabelleK52BI,8,FALSE),""),"")</f>
        <v/>
      </c>
      <c r="II555" s="4" t="str">
        <f ca="1">IFERROR(IF($B555&lt;&gt;"",VLOOKUP(II$421,TabelleK52BI,8,FALSE),""),"")</f>
        <v/>
      </c>
      <c r="IJ555" s="4" t="str">
        <f ca="1">IFERROR(IF($B555&lt;&gt;"",VLOOKUP(IJ$421,TabelleK52BI,8,FALSE),""),"")</f>
        <v/>
      </c>
      <c r="IK555" s="4" t="str">
        <f ca="1">IFERROR(IF($B555&lt;&gt;"",VLOOKUP(IK$421,TabelleK52BI,8,FALSE),""),"")</f>
        <v/>
      </c>
      <c r="IL555" s="4" t="str">
        <f ca="1">IFERROR(IF($B555&lt;&gt;"",VLOOKUP(IL$421,TabelleK52BI,8,FALSE),""),"")</f>
        <v/>
      </c>
      <c r="IM555" s="4" t="str">
        <f ca="1">IFERROR(IF($B555&lt;&gt;"",VLOOKUP(IM$421,TabelleK52BI,8,FALSE),""),"")</f>
        <v/>
      </c>
      <c r="IN555" s="4" t="str">
        <f ca="1">IFERROR(IF($B555&lt;&gt;"",VLOOKUP(IN$421,TabelleK52BI,8,FALSE),""),"")</f>
        <v/>
      </c>
      <c r="IO555" s="4" t="str">
        <f ca="1">IFERROR(IF($B555&lt;&gt;"",VLOOKUP(IO$421,TabelleK52BI,8,FALSE),""),"")</f>
        <v/>
      </c>
      <c r="IP555" s="4" t="str">
        <f ca="1">IFERROR(IF($B555&lt;&gt;"",VLOOKUP(IP$421,TabelleK52BI,8,FALSE),""),"")</f>
        <v/>
      </c>
      <c r="IQ555" s="4" t="str">
        <f ca="1">IFERROR(IF($B555&lt;&gt;"",VLOOKUP(IQ$421,TabelleK52BI,8,FALSE),""),"")</f>
        <v/>
      </c>
      <c r="IR555" s="4" t="str">
        <f ca="1">IFERROR(IF($B555&lt;&gt;"",VLOOKUP(IR$421,TabelleK52BI,8,FALSE),""),"")</f>
        <v/>
      </c>
      <c r="IS555" s="4" t="str">
        <f ca="1">IFERROR(IF($B555&lt;&gt;"",VLOOKUP(IS$421,TabelleK52BI,8,FALSE),""),"")</f>
        <v/>
      </c>
      <c r="IT555" s="4" t="str">
        <f ca="1">IFERROR(IF($B555&lt;&gt;"",VLOOKUP(IT$421,TabelleK52BI,8,FALSE),""),"")</f>
        <v/>
      </c>
      <c r="IU555" s="4" t="str">
        <f ca="1">IFERROR(IF($B555&lt;&gt;"",VLOOKUP(IU$421,TabelleK52BI,8,FALSE),""),"")</f>
        <v/>
      </c>
      <c r="IV555" s="4" t="str">
        <f ca="1">IFERROR(IF($B555&lt;&gt;"",VLOOKUP(IV$421,TabelleK52BI,8,FALSE),""),"")</f>
        <v/>
      </c>
      <c r="IW555" s="4" t="str">
        <f ca="1">IFERROR(IF($B555&lt;&gt;"",VLOOKUP(IW$421,TabelleK52BI,8,FALSE),""),"")</f>
        <v/>
      </c>
      <c r="IX555" s="4" t="str">
        <f ca="1">IFERROR(IF($B555&lt;&gt;"",VLOOKUP(IX$421,TabelleK52BI,8,FALSE),""),"")</f>
        <v/>
      </c>
      <c r="IY555" s="4" t="str">
        <f ca="1">IFERROR(IF($B555&lt;&gt;"",VLOOKUP(IY$421,TabelleK52BI,8,FALSE),""),"")</f>
        <v/>
      </c>
      <c r="IZ555" s="4" t="str">
        <f ca="1">IFERROR(IF($B555&lt;&gt;"",VLOOKUP(IZ$421,TabelleK52BI,8,FALSE),""),"")</f>
        <v/>
      </c>
      <c r="JA555" s="4" t="str">
        <f ca="1">IFERROR(IF($B555&lt;&gt;"",VLOOKUP(JA$421,TabelleK52BI,8,FALSE),""),"")</f>
        <v/>
      </c>
      <c r="JB555" s="4" t="str">
        <f ca="1">IFERROR(IF($B555&lt;&gt;"",VLOOKUP(JB$421,TabelleK52BI,8,FALSE),""),"")</f>
        <v/>
      </c>
      <c r="JC555" s="4" t="str">
        <f ca="1">IFERROR(IF($B555&lt;&gt;"",VLOOKUP(JC$421,TabelleK52BI,8,FALSE),""),"")</f>
        <v/>
      </c>
      <c r="JD555" s="4" t="str">
        <f ca="1">IFERROR(IF($B555&lt;&gt;"",VLOOKUP(JD$421,TabelleK52BI,8,FALSE),""),"")</f>
        <v/>
      </c>
      <c r="JE555" s="4" t="str">
        <f ca="1">IFERROR(IF($B555&lt;&gt;"",VLOOKUP(JE$421,TabelleK52BI,8,FALSE),""),"")</f>
        <v/>
      </c>
      <c r="JF555" s="4" t="str">
        <f ca="1">IFERROR(IF($B555&lt;&gt;"",VLOOKUP(JF$421,TabelleK52BI,8,FALSE),""),"")</f>
        <v/>
      </c>
      <c r="JG555" s="4" t="str">
        <f ca="1">IFERROR(IF($B555&lt;&gt;"",VLOOKUP(JG$421,TabelleK52BI,8,FALSE),""),"")</f>
        <v/>
      </c>
      <c r="JH555" s="4" t="str">
        <f ca="1">IFERROR(IF($B555&lt;&gt;"",VLOOKUP(JH$421,TabelleK52BI,8,FALSE),""),"")</f>
        <v/>
      </c>
      <c r="JI555" s="4" t="str">
        <f ca="1">IFERROR(IF($B555&lt;&gt;"",VLOOKUP(JI$421,TabelleK52BI,8,FALSE),""),"")</f>
        <v/>
      </c>
      <c r="JJ555" s="4" t="str">
        <f ca="1">IFERROR(IF($B555&lt;&gt;"",VLOOKUP(JJ$421,TabelleK52BI,8,FALSE),""),"")</f>
        <v/>
      </c>
      <c r="JK555" s="4" t="str">
        <f ca="1">IFERROR(IF($B555&lt;&gt;"",VLOOKUP(JK$421,TabelleK52BI,8,FALSE),""),"")</f>
        <v/>
      </c>
      <c r="JL555" s="4" t="str">
        <f ca="1">IFERROR(IF($B555&lt;&gt;"",VLOOKUP(JL$421,TabelleK52BI,8,FALSE),""),"")</f>
        <v/>
      </c>
      <c r="JM555" s="4" t="str">
        <f ca="1">IFERROR(IF($B555&lt;&gt;"",VLOOKUP(JM$421,TabelleK52BI,8,FALSE),""),"")</f>
        <v/>
      </c>
      <c r="JN555" s="4" t="str">
        <f ca="1">IFERROR(IF($B555&lt;&gt;"",VLOOKUP(JN$421,TabelleK52BI,8,FALSE),""),"")</f>
        <v/>
      </c>
      <c r="JO555" s="4" t="str">
        <f ca="1">IFERROR(IF($B555&lt;&gt;"",VLOOKUP(JO$421,TabelleK52BI,8,FALSE),""),"")</f>
        <v/>
      </c>
      <c r="JP555" s="4" t="str">
        <f ca="1">IFERROR(IF($B555&lt;&gt;"",VLOOKUP(JP$421,TabelleK52BI,8,FALSE),""),"")</f>
        <v/>
      </c>
      <c r="JQ555" s="4" t="str">
        <f ca="1">IFERROR(IF($B555&lt;&gt;"",VLOOKUP(JQ$421,TabelleK52BI,8,FALSE),""),"")</f>
        <v/>
      </c>
      <c r="JR555" s="4" t="str">
        <f ca="1">IFERROR(IF($B555&lt;&gt;"",VLOOKUP(JR$421,TabelleK52BI,8,FALSE),""),"")</f>
        <v/>
      </c>
      <c r="JS555" s="4" t="str">
        <f ca="1">IFERROR(IF($B555&lt;&gt;"",VLOOKUP(JS$421,TabelleK52BI,8,FALSE),""),"")</f>
        <v/>
      </c>
      <c r="JT555" s="4" t="str">
        <f ca="1">IFERROR(IF($B555&lt;&gt;"",VLOOKUP(JT$421,TabelleK52BI,8,FALSE),""),"")</f>
        <v/>
      </c>
      <c r="JU555" s="4" t="str">
        <f ca="1">IFERROR(IF($B555&lt;&gt;"",VLOOKUP(JU$421,TabelleK52BI,8,FALSE),""),"")</f>
        <v/>
      </c>
      <c r="JV555" s="4" t="str">
        <f ca="1">IFERROR(IF($B555&lt;&gt;"",VLOOKUP(JV$421,TabelleK52BI,8,FALSE),""),"")</f>
        <v/>
      </c>
      <c r="JW555" s="4" t="str">
        <f ca="1">IFERROR(IF($B555&lt;&gt;"",VLOOKUP(JW$421,TabelleK52BI,8,FALSE),""),"")</f>
        <v/>
      </c>
      <c r="JX555" s="4" t="str">
        <f ca="1">IFERROR(IF($B555&lt;&gt;"",VLOOKUP(JX$421,TabelleK52BI,8,FALSE),""),"")</f>
        <v/>
      </c>
      <c r="JY555" s="4" t="str">
        <f ca="1">IFERROR(IF($B555&lt;&gt;"",VLOOKUP(JY$421,TabelleK52BI,8,FALSE),""),"")</f>
        <v/>
      </c>
      <c r="JZ555" s="4" t="str">
        <f ca="1">IFERROR(IF($B555&lt;&gt;"",VLOOKUP(JZ$421,TabelleK52BI,8,FALSE),""),"")</f>
        <v/>
      </c>
      <c r="KA555" s="4" t="str">
        <f ca="1">IFERROR(IF($B555&lt;&gt;"",VLOOKUP(KA$421,TabelleK52BI,8,FALSE),""),"")</f>
        <v/>
      </c>
      <c r="KB555" s="4" t="str">
        <f ca="1">IFERROR(IF($B555&lt;&gt;"",VLOOKUP(KB$421,TabelleK52BI,8,FALSE),""),"")</f>
        <v/>
      </c>
      <c r="KC555" s="4" t="str">
        <f ca="1">IFERROR(IF($B555&lt;&gt;"",VLOOKUP(KC$421,TabelleK52BI,8,FALSE),""),"")</f>
        <v/>
      </c>
      <c r="KD555" s="4" t="str">
        <f ca="1">IFERROR(IF($B555&lt;&gt;"",VLOOKUP(KD$421,TabelleK52BI,8,FALSE),""),"")</f>
        <v/>
      </c>
      <c r="KE555" s="4" t="str">
        <f ca="1">IFERROR(IF($B555&lt;&gt;"",VLOOKUP(KE$421,TabelleK52BI,8,FALSE),""),"")</f>
        <v/>
      </c>
      <c r="KF555" s="4" t="str">
        <f ca="1">IFERROR(IF($B555&lt;&gt;"",VLOOKUP(KF$421,TabelleK52BI,8,FALSE),""),"")</f>
        <v/>
      </c>
      <c r="KG555" s="4" t="str">
        <f ca="1">IFERROR(IF($B555&lt;&gt;"",VLOOKUP(KG$421,TabelleK52BI,8,FALSE),""),"")</f>
        <v/>
      </c>
      <c r="KH555" s="4" t="str">
        <f ca="1">IFERROR(IF($B555&lt;&gt;"",VLOOKUP(KH$421,TabelleK52BI,8,FALSE),""),"")</f>
        <v/>
      </c>
      <c r="KI555" s="4" t="str">
        <f ca="1">IFERROR(IF($B555&lt;&gt;"",VLOOKUP(KI$421,TabelleK52BI,8,FALSE),""),"")</f>
        <v/>
      </c>
      <c r="KJ555" s="4" t="str">
        <f ca="1">IFERROR(IF($B555&lt;&gt;"",VLOOKUP(KJ$421,TabelleK52BI,8,FALSE),""),"")</f>
        <v/>
      </c>
      <c r="KK555" s="4" t="str">
        <f ca="1">IFERROR(IF($B555&lt;&gt;"",VLOOKUP(KK$421,TabelleK52BI,8,FALSE),""),"")</f>
        <v/>
      </c>
      <c r="KL555" s="4" t="str">
        <f ca="1">IFERROR(IF($B555&lt;&gt;"",VLOOKUP(KL$421,TabelleK52BI,8,FALSE),""),"")</f>
        <v/>
      </c>
      <c r="KM555" s="4" t="str">
        <f ca="1">IFERROR(IF($B555&lt;&gt;"",VLOOKUP(KM$421,TabelleK52BI,8,FALSE),""),"")</f>
        <v/>
      </c>
      <c r="KN555" s="4" t="str">
        <f ca="1">IFERROR(IF($B555&lt;&gt;"",VLOOKUP(KN$421,TabelleK52BI,8,FALSE),""),"")</f>
        <v/>
      </c>
      <c r="KO555" s="4" t="str">
        <f ca="1">IFERROR(IF($B555&lt;&gt;"",VLOOKUP(KO$421,TabelleK52BI,8,FALSE),""),"")</f>
        <v/>
      </c>
      <c r="KP555" s="4" t="str">
        <f ca="1">IFERROR(IF($B555&lt;&gt;"",VLOOKUP(KP$421,TabelleK52BI,8,FALSE),""),"")</f>
        <v/>
      </c>
      <c r="KQ555" s="4" t="str">
        <f ca="1">IFERROR(IF($B555&lt;&gt;"",VLOOKUP(KQ$421,TabelleK52BI,8,FALSE),""),"")</f>
        <v/>
      </c>
      <c r="KR555" s="4" t="str">
        <f>IFERROR(VLOOKUP($KR$421,TabelleK52BI,8,FALSE),"")</f>
        <v/>
      </c>
      <c r="KS555" s="4" t="str">
        <f>IFERROR(VLOOKUP($KS$421,TabelleK52BI,8,FALSE),"")</f>
        <v/>
      </c>
    </row>
    <row r="556" spans="2:305" ht="12.75" hidden="1" customHeight="1" x14ac:dyDescent="0.2">
      <c r="B556" s="138" t="str">
        <f t="shared" ca="1" si="215"/>
        <v/>
      </c>
      <c r="C556" s="4" t="str">
        <f ca="1">IFERROR(IF($B556&lt;&gt;"",VLOOKUP(C$421,TabelleK53BI,8,FALSE),""),"")</f>
        <v/>
      </c>
      <c r="D556" s="4" t="str">
        <f ca="1">IFERROR(IF($B556&lt;&gt;"",VLOOKUP(D$421,TabelleK53BI,8,FALSE),""),"")</f>
        <v/>
      </c>
      <c r="E556" s="4" t="str">
        <f ca="1">IFERROR(IF($B556&lt;&gt;"",VLOOKUP(E$421,TabelleK53BI,8,FALSE),""),"")</f>
        <v/>
      </c>
      <c r="F556" s="4" t="str">
        <f ca="1">IFERROR(IF($B556&lt;&gt;"",VLOOKUP(F$421,TabelleK53BI,8,FALSE),""),"")</f>
        <v/>
      </c>
      <c r="G556" s="4" t="str">
        <f ca="1">IFERROR(IF($B556&lt;&gt;"",VLOOKUP(G$421,TabelleK53BI,8,FALSE),""),"")</f>
        <v/>
      </c>
      <c r="H556" s="4" t="str">
        <f ca="1">IFERROR(IF($B556&lt;&gt;"",VLOOKUP(H$421,TabelleK53BI,8,FALSE),""),"")</f>
        <v/>
      </c>
      <c r="I556" s="4" t="str">
        <f ca="1">IFERROR(IF($B556&lt;&gt;"",VLOOKUP(I$421,TabelleK53BI,8,FALSE),""),"")</f>
        <v/>
      </c>
      <c r="J556" s="4" t="str">
        <f ca="1">IFERROR(IF($B556&lt;&gt;"",VLOOKUP(J$421,TabelleK53BI,8,FALSE),""),"")</f>
        <v/>
      </c>
      <c r="K556" s="4" t="str">
        <f ca="1">IFERROR(IF($B556&lt;&gt;"",VLOOKUP(K$421,TabelleK53BI,8,FALSE),""),"")</f>
        <v/>
      </c>
      <c r="L556" s="4" t="str">
        <f ca="1">IFERROR(IF($B556&lt;&gt;"",VLOOKUP(L$421,TabelleK53BI,8,FALSE),""),"")</f>
        <v/>
      </c>
      <c r="M556" s="4" t="str">
        <f ca="1">IFERROR(IF($B556&lt;&gt;"",VLOOKUP(M$421,TabelleK53BI,8,FALSE),""),"")</f>
        <v/>
      </c>
      <c r="N556" s="4" t="str">
        <f ca="1">IFERROR(IF($B556&lt;&gt;"",VLOOKUP(N$421,TabelleK53BI,8,FALSE),""),"")</f>
        <v/>
      </c>
      <c r="O556" s="4" t="str">
        <f ca="1">IFERROR(IF($B556&lt;&gt;"",VLOOKUP(O$421,TabelleK53BI,8,FALSE),""),"")</f>
        <v/>
      </c>
      <c r="P556" s="4" t="str">
        <f ca="1">IFERROR(IF($B556&lt;&gt;"",VLOOKUP(P$421,TabelleK53BI,8,FALSE),""),"")</f>
        <v/>
      </c>
      <c r="Q556" s="4" t="str">
        <f ca="1">IFERROR(IF($B556&lt;&gt;"",VLOOKUP(Q$421,TabelleK53BI,8,FALSE),""),"")</f>
        <v/>
      </c>
      <c r="R556" s="4" t="str">
        <f ca="1">IFERROR(IF($B556&lt;&gt;"",VLOOKUP(R$421,TabelleK53BI,8,FALSE),""),"")</f>
        <v/>
      </c>
      <c r="S556" s="4" t="str">
        <f ca="1">IFERROR(IF($B556&lt;&gt;"",VLOOKUP(S$421,TabelleK53BI,8,FALSE),""),"")</f>
        <v/>
      </c>
      <c r="T556" s="4" t="str">
        <f ca="1">IFERROR(IF($B556&lt;&gt;"",VLOOKUP(T$421,TabelleK53BI,8,FALSE),""),"")</f>
        <v/>
      </c>
      <c r="U556" s="4" t="str">
        <f ca="1">IFERROR(IF($B556&lt;&gt;"",VLOOKUP(U$421,TabelleK53BI,8,FALSE),""),"")</f>
        <v/>
      </c>
      <c r="V556" s="4" t="str">
        <f ca="1">IFERROR(IF($B556&lt;&gt;"",VLOOKUP(V$421,TabelleK53BI,8,FALSE),""),"")</f>
        <v/>
      </c>
      <c r="W556" s="4" t="str">
        <f ca="1">IFERROR(IF($B556&lt;&gt;"",VLOOKUP(W$421,TabelleK53BI,8,FALSE),""),"")</f>
        <v/>
      </c>
      <c r="X556" s="4" t="str">
        <f ca="1">IFERROR(IF($B556&lt;&gt;"",VLOOKUP(X$421,TabelleK53BI,8,FALSE),""),"")</f>
        <v/>
      </c>
      <c r="Y556" s="4" t="str">
        <f ca="1">IFERROR(IF($B556&lt;&gt;"",VLOOKUP(Y$421,TabelleK53BI,8,FALSE),""),"")</f>
        <v/>
      </c>
      <c r="Z556" s="4" t="str">
        <f ca="1">IFERROR(IF($B556&lt;&gt;"",VLOOKUP(Z$421,TabelleK53BI,8,FALSE),""),"")</f>
        <v/>
      </c>
      <c r="AA556" s="4" t="str">
        <f ca="1">IFERROR(IF($B556&lt;&gt;"",VLOOKUP(AA$421,TabelleK53BI,8,FALSE),""),"")</f>
        <v/>
      </c>
      <c r="AB556" s="4" t="str">
        <f ca="1">IFERROR(IF($B556&lt;&gt;"",VLOOKUP(AB$421,TabelleK53BI,8,FALSE),""),"")</f>
        <v/>
      </c>
      <c r="AC556" s="4" t="str">
        <f ca="1">IFERROR(IF($B556&lt;&gt;"",VLOOKUP(AC$421,TabelleK53BI,8,FALSE),""),"")</f>
        <v/>
      </c>
      <c r="AD556" s="4" t="str">
        <f ca="1">IFERROR(IF($B556&lt;&gt;"",VLOOKUP(AD$421,TabelleK53BI,8,FALSE),""),"")</f>
        <v/>
      </c>
      <c r="AE556" s="4" t="str">
        <f ca="1">IFERROR(IF($B556&lt;&gt;"",VLOOKUP(AE$421,TabelleK53BI,8,FALSE),""),"")</f>
        <v/>
      </c>
      <c r="AF556" s="4" t="str">
        <f ca="1">IFERROR(IF($B556&lt;&gt;"",VLOOKUP(AF$421,TabelleK53BI,8,FALSE),""),"")</f>
        <v/>
      </c>
      <c r="AG556" s="4" t="str">
        <f ca="1">IFERROR(IF($B556&lt;&gt;"",VLOOKUP(AG$421,TabelleK53BI,8,FALSE),""),"")</f>
        <v/>
      </c>
      <c r="AH556" s="4" t="str">
        <f ca="1">IFERROR(IF($B556&lt;&gt;"",VLOOKUP(AH$421,TabelleK53BI,8,FALSE),""),"")</f>
        <v/>
      </c>
      <c r="AI556" s="4" t="str">
        <f ca="1">IFERROR(IF($B556&lt;&gt;"",VLOOKUP(AI$421,TabelleK53BI,8,FALSE),""),"")</f>
        <v/>
      </c>
      <c r="AJ556" s="4" t="str">
        <f ca="1">IFERROR(IF($B556&lt;&gt;"",VLOOKUP(AJ$421,TabelleK53BI,8,FALSE),""),"")</f>
        <v/>
      </c>
      <c r="AK556" s="4" t="str">
        <f ca="1">IFERROR(IF($B556&lt;&gt;"",VLOOKUP(AK$421,TabelleK53BI,8,FALSE),""),"")</f>
        <v/>
      </c>
      <c r="AL556" s="4" t="str">
        <f ca="1">IFERROR(IF($B556&lt;&gt;"",VLOOKUP(AL$421,TabelleK53BI,8,FALSE),""),"")</f>
        <v/>
      </c>
      <c r="AM556" s="4" t="str">
        <f ca="1">IFERROR(IF($B556&lt;&gt;"",VLOOKUP(AM$421,TabelleK53BI,8,FALSE),""),"")</f>
        <v/>
      </c>
      <c r="AN556" s="4" t="str">
        <f ca="1">IFERROR(IF($B556&lt;&gt;"",VLOOKUP(AN$421,TabelleK53BI,8,FALSE),""),"")</f>
        <v/>
      </c>
      <c r="AO556" s="4" t="str">
        <f ca="1">IFERROR(IF($B556&lt;&gt;"",VLOOKUP(AO$421,TabelleK53BI,8,FALSE),""),"")</f>
        <v/>
      </c>
      <c r="AP556" s="4" t="str">
        <f ca="1">IFERROR(IF($B556&lt;&gt;"",VLOOKUP(AP$421,TabelleK53BI,8,FALSE),""),"")</f>
        <v/>
      </c>
      <c r="AQ556" s="4" t="str">
        <f ca="1">IFERROR(IF($B556&lt;&gt;"",VLOOKUP(AQ$421,TabelleK53BI,8,FALSE),""),"")</f>
        <v/>
      </c>
      <c r="AR556" s="4" t="str">
        <f ca="1">IFERROR(IF($B556&lt;&gt;"",VLOOKUP(AR$421,TabelleK53BI,8,FALSE),""),"")</f>
        <v/>
      </c>
      <c r="AS556" s="4" t="str">
        <f ca="1">IFERROR(IF($B556&lt;&gt;"",VLOOKUP(AS$421,TabelleK53BI,8,FALSE),""),"")</f>
        <v/>
      </c>
      <c r="AT556" s="4" t="str">
        <f ca="1">IFERROR(IF($B556&lt;&gt;"",VLOOKUP(AT$421,TabelleK53BI,8,FALSE),""),"")</f>
        <v/>
      </c>
      <c r="AU556" s="4" t="str">
        <f ca="1">IFERROR(IF($B556&lt;&gt;"",VLOOKUP(AU$421,TabelleK53BI,8,FALSE),""),"")</f>
        <v/>
      </c>
      <c r="AV556" s="4" t="str">
        <f ca="1">IFERROR(IF($B556&lt;&gt;"",VLOOKUP(AV$421,TabelleK53BI,8,FALSE),""),"")</f>
        <v/>
      </c>
      <c r="AW556" s="4" t="str">
        <f ca="1">IFERROR(IF($B556&lt;&gt;"",VLOOKUP(AW$421,TabelleK53BI,8,FALSE),""),"")</f>
        <v/>
      </c>
      <c r="AX556" s="4" t="str">
        <f ca="1">IFERROR(IF($B556&lt;&gt;"",VLOOKUP(AX$421,TabelleK53BI,8,FALSE),""),"")</f>
        <v/>
      </c>
      <c r="AY556" s="4" t="str">
        <f ca="1">IFERROR(IF($B556&lt;&gt;"",VLOOKUP(AY$421,TabelleK53BI,8,FALSE),""),"")</f>
        <v/>
      </c>
      <c r="AZ556" s="4" t="str">
        <f ca="1">IFERROR(IF($B556&lt;&gt;"",VLOOKUP(AZ$421,TabelleK53BI,8,FALSE),""),"")</f>
        <v/>
      </c>
      <c r="BA556" s="4" t="str">
        <f ca="1">IFERROR(IF($B556&lt;&gt;"",VLOOKUP(BA$421,TabelleK53BI,8,FALSE),""),"")</f>
        <v/>
      </c>
      <c r="BB556" s="4" t="str">
        <f ca="1">IFERROR(IF($B556&lt;&gt;"",VLOOKUP(BB$421,TabelleK53BI,8,FALSE),""),"")</f>
        <v/>
      </c>
      <c r="BC556" s="4" t="str">
        <f ca="1">IFERROR(IF($B556&lt;&gt;"",VLOOKUP(BC$421,TabelleK53BI,8,FALSE),""),"")</f>
        <v/>
      </c>
      <c r="BD556" s="4" t="str">
        <f ca="1">IFERROR(IF($B556&lt;&gt;"",VLOOKUP(BD$421,TabelleK53BI,8,FALSE),""),"")</f>
        <v/>
      </c>
      <c r="BE556" s="4" t="str">
        <f ca="1">IFERROR(IF($B556&lt;&gt;"",VLOOKUP(BE$421,TabelleK53BI,8,FALSE),""),"")</f>
        <v/>
      </c>
      <c r="BF556" s="4" t="str">
        <f ca="1">IFERROR(IF($B556&lt;&gt;"",VLOOKUP(BF$421,TabelleK53BI,8,FALSE),""),"")</f>
        <v/>
      </c>
      <c r="BG556" s="4" t="str">
        <f ca="1">IFERROR(IF($B556&lt;&gt;"",VLOOKUP(BG$421,TabelleK53BI,8,FALSE),""),"")</f>
        <v/>
      </c>
      <c r="BH556" s="4" t="str">
        <f ca="1">IFERROR(IF($B556&lt;&gt;"",VLOOKUP(BH$421,TabelleK53BI,8,FALSE),""),"")</f>
        <v/>
      </c>
      <c r="BI556" s="4" t="str">
        <f ca="1">IFERROR(IF($B556&lt;&gt;"",VLOOKUP(BI$421,TabelleK53BI,8,FALSE),""),"")</f>
        <v/>
      </c>
      <c r="BJ556" s="4" t="str">
        <f ca="1">IFERROR(IF($B556&lt;&gt;"",VLOOKUP(BJ$421,TabelleK53BI,8,FALSE),""),"")</f>
        <v/>
      </c>
      <c r="BK556" s="4" t="str">
        <f ca="1">IFERROR(IF($B556&lt;&gt;"",VLOOKUP(BK$421,TabelleK53BI,8,FALSE),""),"")</f>
        <v/>
      </c>
      <c r="BL556" s="4" t="str">
        <f ca="1">IFERROR(IF($B556&lt;&gt;"",VLOOKUP(BL$421,TabelleK53BI,8,FALSE),""),"")</f>
        <v/>
      </c>
      <c r="BM556" s="4" t="str">
        <f ca="1">IFERROR(IF($B556&lt;&gt;"",VLOOKUP(BM$421,TabelleK53BI,8,FALSE),""),"")</f>
        <v/>
      </c>
      <c r="BN556" s="4" t="str">
        <f ca="1">IFERROR(IF($B556&lt;&gt;"",VLOOKUP(BN$421,TabelleK53BI,8,FALSE),""),"")</f>
        <v/>
      </c>
      <c r="BO556" s="4" t="str">
        <f ca="1">IFERROR(IF($B556&lt;&gt;"",VLOOKUP(BO$421,TabelleK53BI,8,FALSE),""),"")</f>
        <v/>
      </c>
      <c r="BP556" s="4" t="str">
        <f ca="1">IFERROR(IF($B556&lt;&gt;"",VLOOKUP(BP$421,TabelleK53BI,8,FALSE),""),"")</f>
        <v/>
      </c>
      <c r="BQ556" s="4" t="str">
        <f ca="1">IFERROR(IF($B556&lt;&gt;"",VLOOKUP(BQ$421,TabelleK53BI,8,FALSE),""),"")</f>
        <v/>
      </c>
      <c r="BR556" s="4" t="str">
        <f ca="1">IFERROR(IF($B556&lt;&gt;"",VLOOKUP(BR$421,TabelleK53BI,8,FALSE),""),"")</f>
        <v/>
      </c>
      <c r="BS556" s="4" t="str">
        <f ca="1">IFERROR(IF($B556&lt;&gt;"",VLOOKUP(BS$421,TabelleK53BI,8,FALSE),""),"")</f>
        <v/>
      </c>
      <c r="BT556" s="4" t="str">
        <f ca="1">IFERROR(IF($B556&lt;&gt;"",VLOOKUP(BT$421,TabelleK53BI,8,FALSE),""),"")</f>
        <v/>
      </c>
      <c r="BU556" s="4" t="str">
        <f ca="1">IFERROR(IF($B556&lt;&gt;"",VLOOKUP(BU$421,TabelleK53BI,8,FALSE),""),"")</f>
        <v/>
      </c>
      <c r="BV556" s="4" t="str">
        <f ca="1">IFERROR(IF($B556&lt;&gt;"",VLOOKUP(BV$421,TabelleK53BI,8,FALSE),""),"")</f>
        <v/>
      </c>
      <c r="BW556" s="4" t="str">
        <f ca="1">IFERROR(IF($B556&lt;&gt;"",VLOOKUP(BW$421,TabelleK53BI,8,FALSE),""),"")</f>
        <v/>
      </c>
      <c r="BX556" s="4" t="str">
        <f ca="1">IFERROR(IF($B556&lt;&gt;"",VLOOKUP(BX$421,TabelleK53BI,8,FALSE),""),"")</f>
        <v/>
      </c>
      <c r="BY556" s="4" t="str">
        <f ca="1">IFERROR(IF($B556&lt;&gt;"",VLOOKUP(BY$421,TabelleK53BI,8,FALSE),""),"")</f>
        <v/>
      </c>
      <c r="BZ556" s="4" t="str">
        <f ca="1">IFERROR(IF($B556&lt;&gt;"",VLOOKUP(BZ$421,TabelleK53BI,8,FALSE),""),"")</f>
        <v/>
      </c>
      <c r="CA556" s="4" t="str">
        <f ca="1">IFERROR(IF($B556&lt;&gt;"",VLOOKUP(CA$421,TabelleK53BI,8,FALSE),""),"")</f>
        <v/>
      </c>
      <c r="CB556" s="4" t="str">
        <f ca="1">IFERROR(IF($B556&lt;&gt;"",VLOOKUP(CB$421,TabelleK53BI,8,FALSE),""),"")</f>
        <v/>
      </c>
      <c r="CC556" s="4" t="str">
        <f ca="1">IFERROR(IF($B556&lt;&gt;"",VLOOKUP(CC$421,TabelleK53BI,8,FALSE),""),"")</f>
        <v/>
      </c>
      <c r="CD556" s="4" t="str">
        <f ca="1">IFERROR(IF($B556&lt;&gt;"",VLOOKUP(CD$421,TabelleK53BI,8,FALSE),""),"")</f>
        <v/>
      </c>
      <c r="CE556" s="4" t="str">
        <f ca="1">IFERROR(IF($B556&lt;&gt;"",VLOOKUP(CE$421,TabelleK53BI,8,FALSE),""),"")</f>
        <v/>
      </c>
      <c r="CF556" s="4" t="str">
        <f ca="1">IFERROR(IF($B556&lt;&gt;"",VLOOKUP(CF$421,TabelleK53BI,8,FALSE),""),"")</f>
        <v/>
      </c>
      <c r="CG556" s="4" t="str">
        <f ca="1">IFERROR(IF($B556&lt;&gt;"",VLOOKUP(CG$421,TabelleK53BI,8,FALSE),""),"")</f>
        <v/>
      </c>
      <c r="CH556" s="4" t="str">
        <f ca="1">IFERROR(IF($B556&lt;&gt;"",VLOOKUP(CH$421,TabelleK53BI,8,FALSE),""),"")</f>
        <v/>
      </c>
      <c r="CI556" s="4" t="str">
        <f ca="1">IFERROR(IF($B556&lt;&gt;"",VLOOKUP(CI$421,TabelleK53BI,8,FALSE),""),"")</f>
        <v/>
      </c>
      <c r="CJ556" s="4" t="str">
        <f ca="1">IFERROR(IF($B556&lt;&gt;"",VLOOKUP(CJ$421,TabelleK53BI,8,FALSE),""),"")</f>
        <v/>
      </c>
      <c r="CK556" s="4" t="str">
        <f ca="1">IFERROR(IF($B556&lt;&gt;"",VLOOKUP(CK$421,TabelleK53BI,8,FALSE),""),"")</f>
        <v/>
      </c>
      <c r="CL556" s="4" t="str">
        <f ca="1">IFERROR(IF($B556&lt;&gt;"",VLOOKUP(CL$421,TabelleK53BI,8,FALSE),""),"")</f>
        <v/>
      </c>
      <c r="CM556" s="4" t="str">
        <f ca="1">IFERROR(IF($B556&lt;&gt;"",VLOOKUP(CM$421,TabelleK53BI,8,FALSE),""),"")</f>
        <v/>
      </c>
      <c r="CN556" s="4" t="str">
        <f ca="1">IFERROR(IF($B556&lt;&gt;"",VLOOKUP(CN$421,TabelleK53BI,8,FALSE),""),"")</f>
        <v/>
      </c>
      <c r="CO556" s="4" t="str">
        <f ca="1">IFERROR(IF($B556&lt;&gt;"",VLOOKUP(CO$421,TabelleK53BI,8,FALSE),""),"")</f>
        <v/>
      </c>
      <c r="CP556" s="4" t="str">
        <f ca="1">IFERROR(IF($B556&lt;&gt;"",VLOOKUP(CP$421,TabelleK53BI,8,FALSE),""),"")</f>
        <v/>
      </c>
      <c r="CQ556" s="4" t="str">
        <f ca="1">IFERROR(IF($B556&lt;&gt;"",VLOOKUP(CQ$421,TabelleK53BI,8,FALSE),""),"")</f>
        <v/>
      </c>
      <c r="CR556" s="4" t="str">
        <f ca="1">IFERROR(IF($B556&lt;&gt;"",VLOOKUP(CR$421,TabelleK53BI,8,FALSE),""),"")</f>
        <v/>
      </c>
      <c r="CS556" s="4" t="str">
        <f ca="1">IFERROR(IF($B556&lt;&gt;"",VLOOKUP(CS$421,TabelleK53BI,8,FALSE),""),"")</f>
        <v/>
      </c>
      <c r="CT556" s="4" t="str">
        <f ca="1">IFERROR(IF($B556&lt;&gt;"",VLOOKUP(CT$421,TabelleK53BI,8,FALSE),""),"")</f>
        <v/>
      </c>
      <c r="CU556" s="4" t="str">
        <f ca="1">IFERROR(IF($B556&lt;&gt;"",VLOOKUP(CU$421,TabelleK53BI,8,FALSE),""),"")</f>
        <v/>
      </c>
      <c r="CV556" s="4" t="str">
        <f ca="1">IFERROR(IF($B556&lt;&gt;"",VLOOKUP(CV$421,TabelleK53BI,8,FALSE),""),"")</f>
        <v/>
      </c>
      <c r="CW556" s="4" t="str">
        <f ca="1">IFERROR(IF($B556&lt;&gt;"",VLOOKUP(CW$421,TabelleK53BI,8,FALSE),""),"")</f>
        <v/>
      </c>
      <c r="CX556" s="4" t="str">
        <f ca="1">IFERROR(IF($B556&lt;&gt;"",VLOOKUP(CX$421,TabelleK53BI,8,FALSE),""),"")</f>
        <v/>
      </c>
      <c r="CY556" s="4" t="str">
        <f ca="1">IFERROR(IF($B556&lt;&gt;"",VLOOKUP(CY$421,TabelleK53BI,8,FALSE),""),"")</f>
        <v/>
      </c>
      <c r="CZ556" s="4" t="str">
        <f ca="1">IFERROR(IF($B556&lt;&gt;"",VLOOKUP(CZ$421,TabelleK53BI,8,FALSE),""),"")</f>
        <v/>
      </c>
      <c r="DA556" s="4" t="str">
        <f ca="1">IFERROR(IF($B556&lt;&gt;"",VLOOKUP(DA$421,TabelleK53BI,8,FALSE),""),"")</f>
        <v/>
      </c>
      <c r="DB556" s="4" t="str">
        <f ca="1">IFERROR(IF($B556&lt;&gt;"",VLOOKUP(DB$421,TabelleK53BI,8,FALSE),""),"")</f>
        <v/>
      </c>
      <c r="DC556" s="4" t="str">
        <f ca="1">IFERROR(IF($B556&lt;&gt;"",VLOOKUP(DC$421,TabelleK53BI,8,FALSE),""),"")</f>
        <v/>
      </c>
      <c r="DD556" s="4" t="str">
        <f ca="1">IFERROR(IF($B556&lt;&gt;"",VLOOKUP(DD$421,TabelleK53BI,8,FALSE),""),"")</f>
        <v/>
      </c>
      <c r="DE556" s="4" t="str">
        <f ca="1">IFERROR(IF($B556&lt;&gt;"",VLOOKUP(DE$421,TabelleK53BI,8,FALSE),""),"")</f>
        <v/>
      </c>
      <c r="DF556" s="4" t="str">
        <f ca="1">IFERROR(IF($B556&lt;&gt;"",VLOOKUP(DF$421,TabelleK53BI,8,FALSE),""),"")</f>
        <v/>
      </c>
      <c r="DG556" s="4" t="str">
        <f ca="1">IFERROR(IF($B556&lt;&gt;"",VLOOKUP(DG$421,TabelleK53BI,8,FALSE),""),"")</f>
        <v/>
      </c>
      <c r="DH556" s="4" t="str">
        <f ca="1">IFERROR(IF($B556&lt;&gt;"",VLOOKUP(DH$421,TabelleK53BI,8,FALSE),""),"")</f>
        <v/>
      </c>
      <c r="DI556" s="4" t="str">
        <f ca="1">IFERROR(IF($B556&lt;&gt;"",VLOOKUP(DI$421,TabelleK53BI,8,FALSE),""),"")</f>
        <v/>
      </c>
      <c r="DJ556" s="4" t="str">
        <f ca="1">IFERROR(IF($B556&lt;&gt;"",VLOOKUP(DJ$421,TabelleK53BI,8,FALSE),""),"")</f>
        <v/>
      </c>
      <c r="DK556" s="4" t="str">
        <f ca="1">IFERROR(IF($B556&lt;&gt;"",VLOOKUP(DK$421,TabelleK53BI,8,FALSE),""),"")</f>
        <v/>
      </c>
      <c r="DL556" s="4" t="str">
        <f ca="1">IFERROR(IF($B556&lt;&gt;"",VLOOKUP(DL$421,TabelleK53BI,8,FALSE),""),"")</f>
        <v/>
      </c>
      <c r="DM556" s="4" t="str">
        <f ca="1">IFERROR(IF($B556&lt;&gt;"",VLOOKUP(DM$421,TabelleK53BI,8,FALSE),""),"")</f>
        <v/>
      </c>
      <c r="DN556" s="4" t="str">
        <f ca="1">IFERROR(IF($B556&lt;&gt;"",VLOOKUP(DN$421,TabelleK53BI,8,FALSE),""),"")</f>
        <v/>
      </c>
      <c r="DO556" s="4" t="str">
        <f ca="1">IFERROR(IF($B556&lt;&gt;"",VLOOKUP(DO$421,TabelleK53BI,8,FALSE),""),"")</f>
        <v/>
      </c>
      <c r="DP556" s="4" t="str">
        <f ca="1">IFERROR(IF($B556&lt;&gt;"",VLOOKUP(DP$421,TabelleK53BI,8,FALSE),""),"")</f>
        <v/>
      </c>
      <c r="DQ556" s="4" t="str">
        <f ca="1">IFERROR(IF($B556&lt;&gt;"",VLOOKUP(DQ$421,TabelleK53BI,8,FALSE),""),"")</f>
        <v/>
      </c>
      <c r="DR556" s="4" t="str">
        <f ca="1">IFERROR(IF($B556&lt;&gt;"",VLOOKUP(DR$421,TabelleK53BI,8,FALSE),""),"")</f>
        <v/>
      </c>
      <c r="DS556" s="4" t="str">
        <f ca="1">IFERROR(IF($B556&lt;&gt;"",VLOOKUP(DS$421,TabelleK53BI,8,FALSE),""),"")</f>
        <v/>
      </c>
      <c r="DT556" s="4" t="str">
        <f ca="1">IFERROR(IF($B556&lt;&gt;"",VLOOKUP(DT$421,TabelleK53BI,8,FALSE),""),"")</f>
        <v/>
      </c>
      <c r="DU556" s="4" t="str">
        <f ca="1">IFERROR(IF($B556&lt;&gt;"",VLOOKUP(DU$421,TabelleK53BI,8,FALSE),""),"")</f>
        <v/>
      </c>
      <c r="DV556" s="4" t="str">
        <f ca="1">IFERROR(IF($B556&lt;&gt;"",VLOOKUP(DV$421,TabelleK53BI,8,FALSE),""),"")</f>
        <v/>
      </c>
      <c r="DW556" s="4" t="str">
        <f ca="1">IFERROR(IF($B556&lt;&gt;"",VLOOKUP(DW$421,TabelleK53BI,8,FALSE),""),"")</f>
        <v/>
      </c>
      <c r="DX556" s="4" t="str">
        <f ca="1">IFERROR(IF($B556&lt;&gt;"",VLOOKUP(DX$421,TabelleK53BI,8,FALSE),""),"")</f>
        <v/>
      </c>
      <c r="DY556" s="4" t="str">
        <f ca="1">IFERROR(IF($B556&lt;&gt;"",VLOOKUP(DY$421,TabelleK53BI,8,FALSE),""),"")</f>
        <v/>
      </c>
      <c r="DZ556" s="4" t="str">
        <f ca="1">IFERROR(IF($B556&lt;&gt;"",VLOOKUP(DZ$421,TabelleK53BI,8,FALSE),""),"")</f>
        <v/>
      </c>
      <c r="EA556" s="4" t="str">
        <f ca="1">IFERROR(IF($B556&lt;&gt;"",VLOOKUP(EA$421,TabelleK53BI,8,FALSE),""),"")</f>
        <v/>
      </c>
      <c r="EB556" s="4" t="str">
        <f ca="1">IFERROR(IF($B556&lt;&gt;"",VLOOKUP(EB$421,TabelleK53BI,8,FALSE),""),"")</f>
        <v/>
      </c>
      <c r="EC556" s="4" t="str">
        <f ca="1">IFERROR(IF($B556&lt;&gt;"",VLOOKUP(EC$421,TabelleK53BI,8,FALSE),""),"")</f>
        <v/>
      </c>
      <c r="ED556" s="4" t="str">
        <f ca="1">IFERROR(IF($B556&lt;&gt;"",VLOOKUP(ED$421,TabelleK53BI,8,FALSE),""),"")</f>
        <v/>
      </c>
      <c r="EE556" s="4" t="str">
        <f ca="1">IFERROR(IF($B556&lt;&gt;"",VLOOKUP(EE$421,TabelleK53BI,8,FALSE),""),"")</f>
        <v/>
      </c>
      <c r="EF556" s="4" t="str">
        <f ca="1">IFERROR(IF($B556&lt;&gt;"",VLOOKUP(EF$421,TabelleK53BI,8,FALSE),""),"")</f>
        <v/>
      </c>
      <c r="EG556" s="4" t="str">
        <f ca="1">IFERROR(IF($B556&lt;&gt;"",VLOOKUP(EG$421,TabelleK53BI,8,FALSE),""),"")</f>
        <v/>
      </c>
      <c r="EH556" s="4" t="str">
        <f ca="1">IFERROR(IF($B556&lt;&gt;"",VLOOKUP(EH$421,TabelleK53BI,8,FALSE),""),"")</f>
        <v/>
      </c>
      <c r="EI556" s="4" t="str">
        <f ca="1">IFERROR(IF($B556&lt;&gt;"",VLOOKUP(EI$421,TabelleK53BI,8,FALSE),""),"")</f>
        <v/>
      </c>
      <c r="EJ556" s="4" t="str">
        <f ca="1">IFERROR(IF($B556&lt;&gt;"",VLOOKUP(EJ$421,TabelleK53BI,8,FALSE),""),"")</f>
        <v/>
      </c>
      <c r="EK556" s="4" t="str">
        <f ca="1">IFERROR(IF($B556&lt;&gt;"",VLOOKUP(EK$421,TabelleK53BI,8,FALSE),""),"")</f>
        <v/>
      </c>
      <c r="EL556" s="4" t="str">
        <f ca="1">IFERROR(IF($B556&lt;&gt;"",VLOOKUP(EL$421,TabelleK53BI,8,FALSE),""),"")</f>
        <v/>
      </c>
      <c r="EM556" s="4" t="str">
        <f ca="1">IFERROR(IF($B556&lt;&gt;"",VLOOKUP(EM$421,TabelleK53BI,8,FALSE),""),"")</f>
        <v/>
      </c>
      <c r="EN556" s="4" t="str">
        <f ca="1">IFERROR(IF($B556&lt;&gt;"",VLOOKUP(EN$421,TabelleK53BI,8,FALSE),""),"")</f>
        <v/>
      </c>
      <c r="EO556" s="4" t="str">
        <f ca="1">IFERROR(IF($B556&lt;&gt;"",VLOOKUP(EO$421,TabelleK53BI,8,FALSE),""),"")</f>
        <v/>
      </c>
      <c r="EP556" s="4" t="str">
        <f ca="1">IFERROR(IF($B556&lt;&gt;"",VLOOKUP(EP$421,TabelleK53BI,8,FALSE),""),"")</f>
        <v/>
      </c>
      <c r="EQ556" s="4" t="str">
        <f ca="1">IFERROR(IF($B556&lt;&gt;"",VLOOKUP(EQ$421,TabelleK53BI,8,FALSE),""),"")</f>
        <v/>
      </c>
      <c r="ER556" s="4" t="str">
        <f ca="1">IFERROR(IF($B556&lt;&gt;"",VLOOKUP(ER$421,TabelleK53BI,8,FALSE),""),"")</f>
        <v/>
      </c>
      <c r="ES556" s="4" t="str">
        <f ca="1">IFERROR(IF($B556&lt;&gt;"",VLOOKUP(ES$421,TabelleK53BI,8,FALSE),""),"")</f>
        <v/>
      </c>
      <c r="ET556" s="4" t="str">
        <f ca="1">IFERROR(IF($B556&lt;&gt;"",VLOOKUP(ET$421,TabelleK53BI,8,FALSE),""),"")</f>
        <v/>
      </c>
      <c r="EU556" s="4" t="str">
        <f ca="1">IFERROR(IF($B556&lt;&gt;"",VLOOKUP(EU$421,TabelleK53BI,8,FALSE),""),"")</f>
        <v/>
      </c>
      <c r="EV556" s="4" t="str">
        <f ca="1">IFERROR(IF($B556&lt;&gt;"",VLOOKUP(EV$421,TabelleK53BI,8,FALSE),""),"")</f>
        <v/>
      </c>
      <c r="EW556" s="4" t="str">
        <f ca="1">IFERROR(IF($B556&lt;&gt;"",VLOOKUP(EW$421,TabelleK53BI,8,FALSE),""),"")</f>
        <v/>
      </c>
      <c r="EX556" s="4" t="str">
        <f ca="1">IFERROR(IF($B556&lt;&gt;"",VLOOKUP(EX$421,TabelleK53BI,8,FALSE),""),"")</f>
        <v/>
      </c>
      <c r="EY556" s="4" t="str">
        <f ca="1">IFERROR(IF($B556&lt;&gt;"",VLOOKUP(EY$421,TabelleK53BI,8,FALSE),""),"")</f>
        <v/>
      </c>
      <c r="EZ556" s="4" t="str">
        <f ca="1">IFERROR(IF($B556&lt;&gt;"",VLOOKUP(EZ$421,TabelleK53BI,8,FALSE),""),"")</f>
        <v/>
      </c>
      <c r="FA556" s="4" t="str">
        <f ca="1">IFERROR(IF($B556&lt;&gt;"",VLOOKUP(FA$421,TabelleK53BI,8,FALSE),""),"")</f>
        <v/>
      </c>
      <c r="FB556" s="4" t="str">
        <f ca="1">IFERROR(IF($B556&lt;&gt;"",VLOOKUP(FB$421,TabelleK53BI,8,FALSE),""),"")</f>
        <v/>
      </c>
      <c r="FC556" s="4" t="str">
        <f ca="1">IFERROR(IF($B556&lt;&gt;"",VLOOKUP(FC$421,TabelleK53BI,8,FALSE),""),"")</f>
        <v/>
      </c>
      <c r="FD556" s="4" t="str">
        <f ca="1">IFERROR(IF($B556&lt;&gt;"",VLOOKUP(FD$421,TabelleK53BI,8,FALSE),""),"")</f>
        <v/>
      </c>
      <c r="FE556" s="4" t="str">
        <f ca="1">IFERROR(IF($B556&lt;&gt;"",VLOOKUP(FE$421,TabelleK53BI,8,FALSE),""),"")</f>
        <v/>
      </c>
      <c r="FF556" s="4" t="str">
        <f ca="1">IFERROR(IF($B556&lt;&gt;"",VLOOKUP(FF$421,TabelleK53BI,8,FALSE),""),"")</f>
        <v/>
      </c>
      <c r="FG556" s="4" t="str">
        <f ca="1">IFERROR(IF($B556&lt;&gt;"",VLOOKUP(FG$421,TabelleK53BI,8,FALSE),""),"")</f>
        <v/>
      </c>
      <c r="FH556" s="4" t="str">
        <f ca="1">IFERROR(IF($B556&lt;&gt;"",VLOOKUP(FH$421,TabelleK53BI,8,FALSE),""),"")</f>
        <v/>
      </c>
      <c r="FI556" s="4" t="str">
        <f ca="1">IFERROR(IF($B556&lt;&gt;"",VLOOKUP(FI$421,TabelleK53BI,8,FALSE),""),"")</f>
        <v/>
      </c>
      <c r="FJ556" s="4" t="str">
        <f ca="1">IFERROR(IF($B556&lt;&gt;"",VLOOKUP(FJ$421,TabelleK53BI,8,FALSE),""),"")</f>
        <v/>
      </c>
      <c r="FK556" s="4" t="str">
        <f ca="1">IFERROR(IF($B556&lt;&gt;"",VLOOKUP(FK$421,TabelleK53BI,8,FALSE),""),"")</f>
        <v/>
      </c>
      <c r="FL556" s="4" t="str">
        <f ca="1">IFERROR(IF($B556&lt;&gt;"",VLOOKUP(FL$421,TabelleK53BI,8,FALSE),""),"")</f>
        <v/>
      </c>
      <c r="FM556" s="4" t="str">
        <f ca="1">IFERROR(IF($B556&lt;&gt;"",VLOOKUP(FM$421,TabelleK53BI,8,FALSE),""),"")</f>
        <v/>
      </c>
      <c r="FN556" s="4" t="str">
        <f ca="1">IFERROR(IF($B556&lt;&gt;"",VLOOKUP(FN$421,TabelleK53BI,8,FALSE),""),"")</f>
        <v/>
      </c>
      <c r="FO556" s="4" t="str">
        <f ca="1">IFERROR(IF($B556&lt;&gt;"",VLOOKUP(FO$421,TabelleK53BI,8,FALSE),""),"")</f>
        <v/>
      </c>
      <c r="FP556" s="4" t="str">
        <f ca="1">IFERROR(IF($B556&lt;&gt;"",VLOOKUP(FP$421,TabelleK53BI,8,FALSE),""),"")</f>
        <v/>
      </c>
      <c r="FQ556" s="4" t="str">
        <f ca="1">IFERROR(IF($B556&lt;&gt;"",VLOOKUP(FQ$421,TabelleK53BI,8,FALSE),""),"")</f>
        <v/>
      </c>
      <c r="FR556" s="4" t="str">
        <f ca="1">IFERROR(IF($B556&lt;&gt;"",VLOOKUP(FR$421,TabelleK53BI,8,FALSE),""),"")</f>
        <v/>
      </c>
      <c r="FS556" s="4" t="str">
        <f ca="1">IFERROR(IF($B556&lt;&gt;"",VLOOKUP(FS$421,TabelleK53BI,8,FALSE),""),"")</f>
        <v/>
      </c>
      <c r="FT556" s="4" t="str">
        <f ca="1">IFERROR(IF($B556&lt;&gt;"",VLOOKUP(FT$421,TabelleK53BI,8,FALSE),""),"")</f>
        <v/>
      </c>
      <c r="FU556" s="4" t="str">
        <f ca="1">IFERROR(IF($B556&lt;&gt;"",VLOOKUP(FU$421,TabelleK53BI,8,FALSE),""),"")</f>
        <v/>
      </c>
      <c r="FV556" s="4" t="str">
        <f ca="1">IFERROR(IF($B556&lt;&gt;"",VLOOKUP(FV$421,TabelleK53BI,8,FALSE),""),"")</f>
        <v/>
      </c>
      <c r="FW556" s="4" t="str">
        <f ca="1">IFERROR(IF($B556&lt;&gt;"",VLOOKUP(FW$421,TabelleK53BI,8,FALSE),""),"")</f>
        <v/>
      </c>
      <c r="FX556" s="4" t="str">
        <f ca="1">IFERROR(IF($B556&lt;&gt;"",VLOOKUP(FX$421,TabelleK53BI,8,FALSE),""),"")</f>
        <v/>
      </c>
      <c r="FY556" s="4" t="str">
        <f ca="1">IFERROR(IF($B556&lt;&gt;"",VLOOKUP(FY$421,TabelleK53BI,8,FALSE),""),"")</f>
        <v/>
      </c>
      <c r="FZ556" s="4" t="str">
        <f ca="1">IFERROR(IF($B556&lt;&gt;"",VLOOKUP(FZ$421,TabelleK53BI,8,FALSE),""),"")</f>
        <v/>
      </c>
      <c r="GA556" s="4" t="str">
        <f ca="1">IFERROR(IF($B556&lt;&gt;"",VLOOKUP(GA$421,TabelleK53BI,8,FALSE),""),"")</f>
        <v/>
      </c>
      <c r="GB556" s="4" t="str">
        <f ca="1">IFERROR(IF($B556&lt;&gt;"",VLOOKUP(GB$421,TabelleK53BI,8,FALSE),""),"")</f>
        <v/>
      </c>
      <c r="GC556" s="4" t="str">
        <f ca="1">IFERROR(IF($B556&lt;&gt;"",VLOOKUP(GC$421,TabelleK53BI,8,FALSE),""),"")</f>
        <v/>
      </c>
      <c r="GD556" s="4" t="str">
        <f ca="1">IFERROR(IF($B556&lt;&gt;"",VLOOKUP(GD$421,TabelleK53BI,8,FALSE),""),"")</f>
        <v/>
      </c>
      <c r="GE556" s="4" t="str">
        <f ca="1">IFERROR(IF($B556&lt;&gt;"",VLOOKUP(GE$421,TabelleK53BI,8,FALSE),""),"")</f>
        <v/>
      </c>
      <c r="GF556" s="4" t="str">
        <f ca="1">IFERROR(IF($B556&lt;&gt;"",VLOOKUP(GF$421,TabelleK53BI,8,FALSE),""),"")</f>
        <v/>
      </c>
      <c r="GG556" s="4" t="str">
        <f ca="1">IFERROR(IF($B556&lt;&gt;"",VLOOKUP(GG$421,TabelleK53BI,8,FALSE),""),"")</f>
        <v/>
      </c>
      <c r="GH556" s="4" t="str">
        <f ca="1">IFERROR(IF($B556&lt;&gt;"",VLOOKUP(GH$421,TabelleK53BI,8,FALSE),""),"")</f>
        <v/>
      </c>
      <c r="GI556" s="4" t="str">
        <f ca="1">IFERROR(IF($B556&lt;&gt;"",VLOOKUP(GI$421,TabelleK53BI,8,FALSE),""),"")</f>
        <v/>
      </c>
      <c r="GJ556" s="4" t="str">
        <f ca="1">IFERROR(IF($B556&lt;&gt;"",VLOOKUP(GJ$421,TabelleK53BI,8,FALSE),""),"")</f>
        <v/>
      </c>
      <c r="GK556" s="4" t="str">
        <f ca="1">IFERROR(IF($B556&lt;&gt;"",VLOOKUP(GK$421,TabelleK53BI,8,FALSE),""),"")</f>
        <v/>
      </c>
      <c r="GL556" s="4" t="str">
        <f ca="1">IFERROR(IF($B556&lt;&gt;"",VLOOKUP(GL$421,TabelleK53BI,8,FALSE),""),"")</f>
        <v/>
      </c>
      <c r="GM556" s="4" t="str">
        <f ca="1">IFERROR(IF($B556&lt;&gt;"",VLOOKUP(GM$421,TabelleK53BI,8,FALSE),""),"")</f>
        <v/>
      </c>
      <c r="GN556" s="4" t="str">
        <f ca="1">IFERROR(IF($B556&lt;&gt;"",VLOOKUP(GN$421,TabelleK53BI,8,FALSE),""),"")</f>
        <v/>
      </c>
      <c r="GO556" s="4" t="str">
        <f ca="1">IFERROR(IF($B556&lt;&gt;"",VLOOKUP(GO$421,TabelleK53BI,8,FALSE),""),"")</f>
        <v/>
      </c>
      <c r="GP556" s="4" t="str">
        <f ca="1">IFERROR(IF($B556&lt;&gt;"",VLOOKUP(GP$421,TabelleK53BI,8,FALSE),""),"")</f>
        <v/>
      </c>
      <c r="GQ556" s="4" t="str">
        <f ca="1">IFERROR(IF($B556&lt;&gt;"",VLOOKUP(GQ$421,TabelleK53BI,8,FALSE),""),"")</f>
        <v/>
      </c>
      <c r="GR556" s="4" t="str">
        <f ca="1">IFERROR(IF($B556&lt;&gt;"",VLOOKUP(GR$421,TabelleK53BI,8,FALSE),""),"")</f>
        <v/>
      </c>
      <c r="GS556" s="4" t="str">
        <f ca="1">IFERROR(IF($B556&lt;&gt;"",VLOOKUP(GS$421,TabelleK53BI,8,FALSE),""),"")</f>
        <v/>
      </c>
      <c r="GT556" s="4" t="str">
        <f ca="1">IFERROR(IF($B556&lt;&gt;"",VLOOKUP(GT$421,TabelleK53BI,8,FALSE),""),"")</f>
        <v/>
      </c>
      <c r="GU556" s="4" t="str">
        <f ca="1">IFERROR(IF($B556&lt;&gt;"",VLOOKUP(GU$421,TabelleK53BI,8,FALSE),""),"")</f>
        <v/>
      </c>
      <c r="GV556" s="4" t="str">
        <f ca="1">IFERROR(IF($B556&lt;&gt;"",VLOOKUP(GV$421,TabelleK53BI,8,FALSE),""),"")</f>
        <v/>
      </c>
      <c r="GW556" s="4" t="str">
        <f ca="1">IFERROR(IF($B556&lt;&gt;"",VLOOKUP(GW$421,TabelleK53BI,8,FALSE),""),"")</f>
        <v/>
      </c>
      <c r="GX556" s="4" t="str">
        <f ca="1">IFERROR(IF($B556&lt;&gt;"",VLOOKUP(GX$421,TabelleK53BI,8,FALSE),""),"")</f>
        <v/>
      </c>
      <c r="GY556" s="4" t="str">
        <f ca="1">IFERROR(IF($B556&lt;&gt;"",VLOOKUP(GY$421,TabelleK53BI,8,FALSE),""),"")</f>
        <v/>
      </c>
      <c r="GZ556" s="4" t="str">
        <f ca="1">IFERROR(IF($B556&lt;&gt;"",VLOOKUP(GZ$421,TabelleK53BI,8,FALSE),""),"")</f>
        <v/>
      </c>
      <c r="HA556" s="4" t="str">
        <f ca="1">IFERROR(IF($B556&lt;&gt;"",VLOOKUP(HA$421,TabelleK53BI,8,FALSE),""),"")</f>
        <v/>
      </c>
      <c r="HB556" s="4" t="str">
        <f ca="1">IFERROR(IF($B556&lt;&gt;"",VLOOKUP(HB$421,TabelleK53BI,8,FALSE),""),"")</f>
        <v/>
      </c>
      <c r="HC556" s="4" t="str">
        <f ca="1">IFERROR(IF($B556&lt;&gt;"",VLOOKUP(HC$421,TabelleK53BI,8,FALSE),""),"")</f>
        <v/>
      </c>
      <c r="HD556" s="4" t="str">
        <f ca="1">IFERROR(IF($B556&lt;&gt;"",VLOOKUP(HD$421,TabelleK53BI,8,FALSE),""),"")</f>
        <v/>
      </c>
      <c r="HE556" s="4" t="str">
        <f ca="1">IFERROR(IF($B556&lt;&gt;"",VLOOKUP(HE$421,TabelleK53BI,8,FALSE),""),"")</f>
        <v/>
      </c>
      <c r="HF556" s="4" t="str">
        <f ca="1">IFERROR(IF($B556&lt;&gt;"",VLOOKUP(HF$421,TabelleK53BI,8,FALSE),""),"")</f>
        <v/>
      </c>
      <c r="HG556" s="4" t="str">
        <f ca="1">IFERROR(IF($B556&lt;&gt;"",VLOOKUP(HG$421,TabelleK53BI,8,FALSE),""),"")</f>
        <v/>
      </c>
      <c r="HH556" s="4" t="str">
        <f ca="1">IFERROR(IF($B556&lt;&gt;"",VLOOKUP(HH$421,TabelleK53BI,8,FALSE),""),"")</f>
        <v/>
      </c>
      <c r="HI556" s="4" t="str">
        <f ca="1">IFERROR(IF($B556&lt;&gt;"",VLOOKUP(HI$421,TabelleK53BI,8,FALSE),""),"")</f>
        <v/>
      </c>
      <c r="HJ556" s="4" t="str">
        <f ca="1">IFERROR(IF($B556&lt;&gt;"",VLOOKUP(HJ$421,TabelleK53BI,8,FALSE),""),"")</f>
        <v/>
      </c>
      <c r="HK556" s="4" t="str">
        <f ca="1">IFERROR(IF($B556&lt;&gt;"",VLOOKUP(HK$421,TabelleK53BI,8,FALSE),""),"")</f>
        <v/>
      </c>
      <c r="HL556" s="4" t="str">
        <f ca="1">IFERROR(IF($B556&lt;&gt;"",VLOOKUP(HL$421,TabelleK53BI,8,FALSE),""),"")</f>
        <v/>
      </c>
      <c r="HM556" s="4" t="str">
        <f ca="1">IFERROR(IF($B556&lt;&gt;"",VLOOKUP(HM$421,TabelleK53BI,8,FALSE),""),"")</f>
        <v/>
      </c>
      <c r="HN556" s="4" t="str">
        <f ca="1">IFERROR(IF($B556&lt;&gt;"",VLOOKUP(HN$421,TabelleK53BI,8,FALSE),""),"")</f>
        <v/>
      </c>
      <c r="HO556" s="4" t="str">
        <f ca="1">IFERROR(IF($B556&lt;&gt;"",VLOOKUP(HO$421,TabelleK53BI,8,FALSE),""),"")</f>
        <v/>
      </c>
      <c r="HP556" s="4" t="str">
        <f ca="1">IFERROR(IF($B556&lt;&gt;"",VLOOKUP(HP$421,TabelleK53BI,8,FALSE),""),"")</f>
        <v/>
      </c>
      <c r="HQ556" s="4" t="str">
        <f ca="1">IFERROR(IF($B556&lt;&gt;"",VLOOKUP(HQ$421,TabelleK53BI,8,FALSE),""),"")</f>
        <v/>
      </c>
      <c r="HR556" s="4" t="str">
        <f ca="1">IFERROR(IF($B556&lt;&gt;"",VLOOKUP(HR$421,TabelleK53BI,8,FALSE),""),"")</f>
        <v/>
      </c>
      <c r="HS556" s="4" t="str">
        <f ca="1">IFERROR(IF($B556&lt;&gt;"",VLOOKUP(HS$421,TabelleK53BI,8,FALSE),""),"")</f>
        <v/>
      </c>
      <c r="HT556" s="4" t="str">
        <f ca="1">IFERROR(IF($B556&lt;&gt;"",VLOOKUP(HT$421,TabelleK53BI,8,FALSE),""),"")</f>
        <v/>
      </c>
      <c r="HU556" s="4" t="str">
        <f ca="1">IFERROR(IF($B556&lt;&gt;"",VLOOKUP(HU$421,TabelleK53BI,8,FALSE),""),"")</f>
        <v/>
      </c>
      <c r="HV556" s="4" t="str">
        <f ca="1">IFERROR(IF($B556&lt;&gt;"",VLOOKUP(HV$421,TabelleK53BI,8,FALSE),""),"")</f>
        <v/>
      </c>
      <c r="HW556" s="4" t="str">
        <f ca="1">IFERROR(IF($B556&lt;&gt;"",VLOOKUP(HW$421,TabelleK53BI,8,FALSE),""),"")</f>
        <v/>
      </c>
      <c r="HX556" s="4" t="str">
        <f ca="1">IFERROR(IF($B556&lt;&gt;"",VLOOKUP(HX$421,TabelleK53BI,8,FALSE),""),"")</f>
        <v/>
      </c>
      <c r="HY556" s="4" t="str">
        <f ca="1">IFERROR(IF($B556&lt;&gt;"",VLOOKUP(HY$421,TabelleK53BI,8,FALSE),""),"")</f>
        <v/>
      </c>
      <c r="HZ556" s="4" t="str">
        <f ca="1">IFERROR(IF($B556&lt;&gt;"",VLOOKUP(HZ$421,TabelleK53BI,8,FALSE),""),"")</f>
        <v/>
      </c>
      <c r="IA556" s="4" t="str">
        <f ca="1">IFERROR(IF($B556&lt;&gt;"",VLOOKUP(IA$421,TabelleK53BI,8,FALSE),""),"")</f>
        <v/>
      </c>
      <c r="IB556" s="4" t="str">
        <f ca="1">IFERROR(IF($B556&lt;&gt;"",VLOOKUP(IB$421,TabelleK53BI,8,FALSE),""),"")</f>
        <v/>
      </c>
      <c r="IC556" s="4" t="str">
        <f ca="1">IFERROR(IF($B556&lt;&gt;"",VLOOKUP(IC$421,TabelleK53BI,8,FALSE),""),"")</f>
        <v/>
      </c>
      <c r="ID556" s="4" t="str">
        <f ca="1">IFERROR(IF($B556&lt;&gt;"",VLOOKUP(ID$421,TabelleK53BI,8,FALSE),""),"")</f>
        <v/>
      </c>
      <c r="IE556" s="4" t="str">
        <f ca="1">IFERROR(IF($B556&lt;&gt;"",VLOOKUP(IE$421,TabelleK53BI,8,FALSE),""),"")</f>
        <v/>
      </c>
      <c r="IF556" s="4" t="str">
        <f ca="1">IFERROR(IF($B556&lt;&gt;"",VLOOKUP(IF$421,TabelleK53BI,8,FALSE),""),"")</f>
        <v/>
      </c>
      <c r="IG556" s="4" t="str">
        <f ca="1">IFERROR(IF($B556&lt;&gt;"",VLOOKUP(IG$421,TabelleK53BI,8,FALSE),""),"")</f>
        <v/>
      </c>
      <c r="IH556" s="4" t="str">
        <f ca="1">IFERROR(IF($B556&lt;&gt;"",VLOOKUP(IH$421,TabelleK53BI,8,FALSE),""),"")</f>
        <v/>
      </c>
      <c r="II556" s="4" t="str">
        <f ca="1">IFERROR(IF($B556&lt;&gt;"",VLOOKUP(II$421,TabelleK53BI,8,FALSE),""),"")</f>
        <v/>
      </c>
      <c r="IJ556" s="4" t="str">
        <f ca="1">IFERROR(IF($B556&lt;&gt;"",VLOOKUP(IJ$421,TabelleK53BI,8,FALSE),""),"")</f>
        <v/>
      </c>
      <c r="IK556" s="4" t="str">
        <f ca="1">IFERROR(IF($B556&lt;&gt;"",VLOOKUP(IK$421,TabelleK53BI,8,FALSE),""),"")</f>
        <v/>
      </c>
      <c r="IL556" s="4" t="str">
        <f ca="1">IFERROR(IF($B556&lt;&gt;"",VLOOKUP(IL$421,TabelleK53BI,8,FALSE),""),"")</f>
        <v/>
      </c>
      <c r="IM556" s="4" t="str">
        <f ca="1">IFERROR(IF($B556&lt;&gt;"",VLOOKUP(IM$421,TabelleK53BI,8,FALSE),""),"")</f>
        <v/>
      </c>
      <c r="IN556" s="4" t="str">
        <f ca="1">IFERROR(IF($B556&lt;&gt;"",VLOOKUP(IN$421,TabelleK53BI,8,FALSE),""),"")</f>
        <v/>
      </c>
      <c r="IO556" s="4" t="str">
        <f ca="1">IFERROR(IF($B556&lt;&gt;"",VLOOKUP(IO$421,TabelleK53BI,8,FALSE),""),"")</f>
        <v/>
      </c>
      <c r="IP556" s="4" t="str">
        <f ca="1">IFERROR(IF($B556&lt;&gt;"",VLOOKUP(IP$421,TabelleK53BI,8,FALSE),""),"")</f>
        <v/>
      </c>
      <c r="IQ556" s="4" t="str">
        <f ca="1">IFERROR(IF($B556&lt;&gt;"",VLOOKUP(IQ$421,TabelleK53BI,8,FALSE),""),"")</f>
        <v/>
      </c>
      <c r="IR556" s="4" t="str">
        <f ca="1">IFERROR(IF($B556&lt;&gt;"",VLOOKUP(IR$421,TabelleK53BI,8,FALSE),""),"")</f>
        <v/>
      </c>
      <c r="IS556" s="4" t="str">
        <f ca="1">IFERROR(IF($B556&lt;&gt;"",VLOOKUP(IS$421,TabelleK53BI,8,FALSE),""),"")</f>
        <v/>
      </c>
      <c r="IT556" s="4" t="str">
        <f ca="1">IFERROR(IF($B556&lt;&gt;"",VLOOKUP(IT$421,TabelleK53BI,8,FALSE),""),"")</f>
        <v/>
      </c>
      <c r="IU556" s="4" t="str">
        <f ca="1">IFERROR(IF($B556&lt;&gt;"",VLOOKUP(IU$421,TabelleK53BI,8,FALSE),""),"")</f>
        <v/>
      </c>
      <c r="IV556" s="4" t="str">
        <f ca="1">IFERROR(IF($B556&lt;&gt;"",VLOOKUP(IV$421,TabelleK53BI,8,FALSE),""),"")</f>
        <v/>
      </c>
      <c r="IW556" s="4" t="str">
        <f ca="1">IFERROR(IF($B556&lt;&gt;"",VLOOKUP(IW$421,TabelleK53BI,8,FALSE),""),"")</f>
        <v/>
      </c>
      <c r="IX556" s="4" t="str">
        <f ca="1">IFERROR(IF($B556&lt;&gt;"",VLOOKUP(IX$421,TabelleK53BI,8,FALSE),""),"")</f>
        <v/>
      </c>
      <c r="IY556" s="4" t="str">
        <f ca="1">IFERROR(IF($B556&lt;&gt;"",VLOOKUP(IY$421,TabelleK53BI,8,FALSE),""),"")</f>
        <v/>
      </c>
      <c r="IZ556" s="4" t="str">
        <f ca="1">IFERROR(IF($B556&lt;&gt;"",VLOOKUP(IZ$421,TabelleK53BI,8,FALSE),""),"")</f>
        <v/>
      </c>
      <c r="JA556" s="4" t="str">
        <f ca="1">IFERROR(IF($B556&lt;&gt;"",VLOOKUP(JA$421,TabelleK53BI,8,FALSE),""),"")</f>
        <v/>
      </c>
      <c r="JB556" s="4" t="str">
        <f ca="1">IFERROR(IF($B556&lt;&gt;"",VLOOKUP(JB$421,TabelleK53BI,8,FALSE),""),"")</f>
        <v/>
      </c>
      <c r="JC556" s="4" t="str">
        <f ca="1">IFERROR(IF($B556&lt;&gt;"",VLOOKUP(JC$421,TabelleK53BI,8,FALSE),""),"")</f>
        <v/>
      </c>
      <c r="JD556" s="4" t="str">
        <f ca="1">IFERROR(IF($B556&lt;&gt;"",VLOOKUP(JD$421,TabelleK53BI,8,FALSE),""),"")</f>
        <v/>
      </c>
      <c r="JE556" s="4" t="str">
        <f ca="1">IFERROR(IF($B556&lt;&gt;"",VLOOKUP(JE$421,TabelleK53BI,8,FALSE),""),"")</f>
        <v/>
      </c>
      <c r="JF556" s="4" t="str">
        <f ca="1">IFERROR(IF($B556&lt;&gt;"",VLOOKUP(JF$421,TabelleK53BI,8,FALSE),""),"")</f>
        <v/>
      </c>
      <c r="JG556" s="4" t="str">
        <f ca="1">IFERROR(IF($B556&lt;&gt;"",VLOOKUP(JG$421,TabelleK53BI,8,FALSE),""),"")</f>
        <v/>
      </c>
      <c r="JH556" s="4" t="str">
        <f ca="1">IFERROR(IF($B556&lt;&gt;"",VLOOKUP(JH$421,TabelleK53BI,8,FALSE),""),"")</f>
        <v/>
      </c>
      <c r="JI556" s="4" t="str">
        <f ca="1">IFERROR(IF($B556&lt;&gt;"",VLOOKUP(JI$421,TabelleK53BI,8,FALSE),""),"")</f>
        <v/>
      </c>
      <c r="JJ556" s="4" t="str">
        <f ca="1">IFERROR(IF($B556&lt;&gt;"",VLOOKUP(JJ$421,TabelleK53BI,8,FALSE),""),"")</f>
        <v/>
      </c>
      <c r="JK556" s="4" t="str">
        <f ca="1">IFERROR(IF($B556&lt;&gt;"",VLOOKUP(JK$421,TabelleK53BI,8,FALSE),""),"")</f>
        <v/>
      </c>
      <c r="JL556" s="4" t="str">
        <f ca="1">IFERROR(IF($B556&lt;&gt;"",VLOOKUP(JL$421,TabelleK53BI,8,FALSE),""),"")</f>
        <v/>
      </c>
      <c r="JM556" s="4" t="str">
        <f ca="1">IFERROR(IF($B556&lt;&gt;"",VLOOKUP(JM$421,TabelleK53BI,8,FALSE),""),"")</f>
        <v/>
      </c>
      <c r="JN556" s="4" t="str">
        <f ca="1">IFERROR(IF($B556&lt;&gt;"",VLOOKUP(JN$421,TabelleK53BI,8,FALSE),""),"")</f>
        <v/>
      </c>
      <c r="JO556" s="4" t="str">
        <f ca="1">IFERROR(IF($B556&lt;&gt;"",VLOOKUP(JO$421,TabelleK53BI,8,FALSE),""),"")</f>
        <v/>
      </c>
      <c r="JP556" s="4" t="str">
        <f ca="1">IFERROR(IF($B556&lt;&gt;"",VLOOKUP(JP$421,TabelleK53BI,8,FALSE),""),"")</f>
        <v/>
      </c>
      <c r="JQ556" s="4" t="str">
        <f ca="1">IFERROR(IF($B556&lt;&gt;"",VLOOKUP(JQ$421,TabelleK53BI,8,FALSE),""),"")</f>
        <v/>
      </c>
      <c r="JR556" s="4" t="str">
        <f ca="1">IFERROR(IF($B556&lt;&gt;"",VLOOKUP(JR$421,TabelleK53BI,8,FALSE),""),"")</f>
        <v/>
      </c>
      <c r="JS556" s="4" t="str">
        <f ca="1">IFERROR(IF($B556&lt;&gt;"",VLOOKUP(JS$421,TabelleK53BI,8,FALSE),""),"")</f>
        <v/>
      </c>
      <c r="JT556" s="4" t="str">
        <f ca="1">IFERROR(IF($B556&lt;&gt;"",VLOOKUP(JT$421,TabelleK53BI,8,FALSE),""),"")</f>
        <v/>
      </c>
      <c r="JU556" s="4" t="str">
        <f ca="1">IFERROR(IF($B556&lt;&gt;"",VLOOKUP(JU$421,TabelleK53BI,8,FALSE),""),"")</f>
        <v/>
      </c>
      <c r="JV556" s="4" t="str">
        <f ca="1">IFERROR(IF($B556&lt;&gt;"",VLOOKUP(JV$421,TabelleK53BI,8,FALSE),""),"")</f>
        <v/>
      </c>
      <c r="JW556" s="4" t="str">
        <f ca="1">IFERROR(IF($B556&lt;&gt;"",VLOOKUP(JW$421,TabelleK53BI,8,FALSE),""),"")</f>
        <v/>
      </c>
      <c r="JX556" s="4" t="str">
        <f ca="1">IFERROR(IF($B556&lt;&gt;"",VLOOKUP(JX$421,TabelleK53BI,8,FALSE),""),"")</f>
        <v/>
      </c>
      <c r="JY556" s="4" t="str">
        <f ca="1">IFERROR(IF($B556&lt;&gt;"",VLOOKUP(JY$421,TabelleK53BI,8,FALSE),""),"")</f>
        <v/>
      </c>
      <c r="JZ556" s="4" t="str">
        <f ca="1">IFERROR(IF($B556&lt;&gt;"",VLOOKUP(JZ$421,TabelleK53BI,8,FALSE),""),"")</f>
        <v/>
      </c>
      <c r="KA556" s="4" t="str">
        <f ca="1">IFERROR(IF($B556&lt;&gt;"",VLOOKUP(KA$421,TabelleK53BI,8,FALSE),""),"")</f>
        <v/>
      </c>
      <c r="KB556" s="4" t="str">
        <f ca="1">IFERROR(IF($B556&lt;&gt;"",VLOOKUP(KB$421,TabelleK53BI,8,FALSE),""),"")</f>
        <v/>
      </c>
      <c r="KC556" s="4" t="str">
        <f ca="1">IFERROR(IF($B556&lt;&gt;"",VLOOKUP(KC$421,TabelleK53BI,8,FALSE),""),"")</f>
        <v/>
      </c>
      <c r="KD556" s="4" t="str">
        <f ca="1">IFERROR(IF($B556&lt;&gt;"",VLOOKUP(KD$421,TabelleK53BI,8,FALSE),""),"")</f>
        <v/>
      </c>
      <c r="KE556" s="4" t="str">
        <f ca="1">IFERROR(IF($B556&lt;&gt;"",VLOOKUP(KE$421,TabelleK53BI,8,FALSE),""),"")</f>
        <v/>
      </c>
      <c r="KF556" s="4" t="str">
        <f ca="1">IFERROR(IF($B556&lt;&gt;"",VLOOKUP(KF$421,TabelleK53BI,8,FALSE),""),"")</f>
        <v/>
      </c>
      <c r="KG556" s="4" t="str">
        <f ca="1">IFERROR(IF($B556&lt;&gt;"",VLOOKUP(KG$421,TabelleK53BI,8,FALSE),""),"")</f>
        <v/>
      </c>
      <c r="KH556" s="4" t="str">
        <f ca="1">IFERROR(IF($B556&lt;&gt;"",VLOOKUP(KH$421,TabelleK53BI,8,FALSE),""),"")</f>
        <v/>
      </c>
      <c r="KI556" s="4" t="str">
        <f ca="1">IFERROR(IF($B556&lt;&gt;"",VLOOKUP(KI$421,TabelleK53BI,8,FALSE),""),"")</f>
        <v/>
      </c>
      <c r="KJ556" s="4" t="str">
        <f ca="1">IFERROR(IF($B556&lt;&gt;"",VLOOKUP(KJ$421,TabelleK53BI,8,FALSE),""),"")</f>
        <v/>
      </c>
      <c r="KK556" s="4" t="str">
        <f ca="1">IFERROR(IF($B556&lt;&gt;"",VLOOKUP(KK$421,TabelleK53BI,8,FALSE),""),"")</f>
        <v/>
      </c>
      <c r="KL556" s="4" t="str">
        <f ca="1">IFERROR(IF($B556&lt;&gt;"",VLOOKUP(KL$421,TabelleK53BI,8,FALSE),""),"")</f>
        <v/>
      </c>
      <c r="KM556" s="4" t="str">
        <f ca="1">IFERROR(IF($B556&lt;&gt;"",VLOOKUP(KM$421,TabelleK53BI,8,FALSE),""),"")</f>
        <v/>
      </c>
      <c r="KN556" s="4" t="str">
        <f ca="1">IFERROR(IF($B556&lt;&gt;"",VLOOKUP(KN$421,TabelleK53BI,8,FALSE),""),"")</f>
        <v/>
      </c>
      <c r="KO556" s="4" t="str">
        <f ca="1">IFERROR(IF($B556&lt;&gt;"",VLOOKUP(KO$421,TabelleK53BI,8,FALSE),""),"")</f>
        <v/>
      </c>
      <c r="KP556" s="4" t="str">
        <f ca="1">IFERROR(IF($B556&lt;&gt;"",VLOOKUP(KP$421,TabelleK53BI,8,FALSE),""),"")</f>
        <v/>
      </c>
      <c r="KQ556" s="4" t="str">
        <f ca="1">IFERROR(IF($B556&lt;&gt;"",VLOOKUP(KQ$421,TabelleK53BI,8,FALSE),""),"")</f>
        <v/>
      </c>
      <c r="KR556" s="4" t="str">
        <f>IFERROR(VLOOKUP($KR$421,TabelleK53BI,8,FALSE),"")</f>
        <v/>
      </c>
      <c r="KS556" s="4" t="str">
        <f>IFERROR(VLOOKUP($KS$421,TabelleK53BI,8,FALSE),"")</f>
        <v/>
      </c>
    </row>
    <row r="557" spans="2:305" ht="12.75" hidden="1" customHeight="1" x14ac:dyDescent="0.2">
      <c r="B557" s="138" t="str">
        <f t="shared" ca="1" si="215"/>
        <v/>
      </c>
      <c r="C557" s="4" t="str">
        <f ca="1">IFERROR(IF($B557&lt;&gt;"",VLOOKUP(C$421,TabelleK54BI,8,FALSE),""),"")</f>
        <v/>
      </c>
      <c r="D557" s="4" t="str">
        <f ca="1">IFERROR(IF($B557&lt;&gt;"",VLOOKUP(D$421,TabelleK54BI,8,FALSE),""),"")</f>
        <v/>
      </c>
      <c r="E557" s="4" t="str">
        <f ca="1">IFERROR(IF($B557&lt;&gt;"",VLOOKUP(E$421,TabelleK54BI,8,FALSE),""),"")</f>
        <v/>
      </c>
      <c r="F557" s="4" t="str">
        <f ca="1">IFERROR(IF($B557&lt;&gt;"",VLOOKUP(F$421,TabelleK54BI,8,FALSE),""),"")</f>
        <v/>
      </c>
      <c r="G557" s="4" t="str">
        <f ca="1">IFERROR(IF($B557&lt;&gt;"",VLOOKUP(G$421,TabelleK54BI,8,FALSE),""),"")</f>
        <v/>
      </c>
      <c r="H557" s="4" t="str">
        <f ca="1">IFERROR(IF($B557&lt;&gt;"",VLOOKUP(H$421,TabelleK54BI,8,FALSE),""),"")</f>
        <v/>
      </c>
      <c r="I557" s="4" t="str">
        <f ca="1">IFERROR(IF($B557&lt;&gt;"",VLOOKUP(I$421,TabelleK54BI,8,FALSE),""),"")</f>
        <v/>
      </c>
      <c r="J557" s="4" t="str">
        <f ca="1">IFERROR(IF($B557&lt;&gt;"",VLOOKUP(J$421,TabelleK54BI,8,FALSE),""),"")</f>
        <v/>
      </c>
      <c r="K557" s="4" t="str">
        <f ca="1">IFERROR(IF($B557&lt;&gt;"",VLOOKUP(K$421,TabelleK54BI,8,FALSE),""),"")</f>
        <v/>
      </c>
      <c r="L557" s="4" t="str">
        <f ca="1">IFERROR(IF($B557&lt;&gt;"",VLOOKUP(L$421,TabelleK54BI,8,FALSE),""),"")</f>
        <v/>
      </c>
      <c r="M557" s="4" t="str">
        <f ca="1">IFERROR(IF($B557&lt;&gt;"",VLOOKUP(M$421,TabelleK54BI,8,FALSE),""),"")</f>
        <v/>
      </c>
      <c r="N557" s="4" t="str">
        <f ca="1">IFERROR(IF($B557&lt;&gt;"",VLOOKUP(N$421,TabelleK54BI,8,FALSE),""),"")</f>
        <v/>
      </c>
      <c r="O557" s="4" t="str">
        <f ca="1">IFERROR(IF($B557&lt;&gt;"",VLOOKUP(O$421,TabelleK54BI,8,FALSE),""),"")</f>
        <v/>
      </c>
      <c r="P557" s="4" t="str">
        <f ca="1">IFERROR(IF($B557&lt;&gt;"",VLOOKUP(P$421,TabelleK54BI,8,FALSE),""),"")</f>
        <v/>
      </c>
      <c r="Q557" s="4" t="str">
        <f ca="1">IFERROR(IF($B557&lt;&gt;"",VLOOKUP(Q$421,TabelleK54BI,8,FALSE),""),"")</f>
        <v/>
      </c>
      <c r="R557" s="4" t="str">
        <f ca="1">IFERROR(IF($B557&lt;&gt;"",VLOOKUP(R$421,TabelleK54BI,8,FALSE),""),"")</f>
        <v/>
      </c>
      <c r="S557" s="4" t="str">
        <f ca="1">IFERROR(IF($B557&lt;&gt;"",VLOOKUP(S$421,TabelleK54BI,8,FALSE),""),"")</f>
        <v/>
      </c>
      <c r="T557" s="4" t="str">
        <f ca="1">IFERROR(IF($B557&lt;&gt;"",VLOOKUP(T$421,TabelleK54BI,8,FALSE),""),"")</f>
        <v/>
      </c>
      <c r="U557" s="4" t="str">
        <f ca="1">IFERROR(IF($B557&lt;&gt;"",VLOOKUP(U$421,TabelleK54BI,8,FALSE),""),"")</f>
        <v/>
      </c>
      <c r="V557" s="4" t="str">
        <f ca="1">IFERROR(IF($B557&lt;&gt;"",VLOOKUP(V$421,TabelleK54BI,8,FALSE),""),"")</f>
        <v/>
      </c>
      <c r="W557" s="4" t="str">
        <f ca="1">IFERROR(IF($B557&lt;&gt;"",VLOOKUP(W$421,TabelleK54BI,8,FALSE),""),"")</f>
        <v/>
      </c>
      <c r="X557" s="4" t="str">
        <f ca="1">IFERROR(IF($B557&lt;&gt;"",VLOOKUP(X$421,TabelleK54BI,8,FALSE),""),"")</f>
        <v/>
      </c>
      <c r="Y557" s="4" t="str">
        <f ca="1">IFERROR(IF($B557&lt;&gt;"",VLOOKUP(Y$421,TabelleK54BI,8,FALSE),""),"")</f>
        <v/>
      </c>
      <c r="Z557" s="4" t="str">
        <f ca="1">IFERROR(IF($B557&lt;&gt;"",VLOOKUP(Z$421,TabelleK54BI,8,FALSE),""),"")</f>
        <v/>
      </c>
      <c r="AA557" s="4" t="str">
        <f ca="1">IFERROR(IF($B557&lt;&gt;"",VLOOKUP(AA$421,TabelleK54BI,8,FALSE),""),"")</f>
        <v/>
      </c>
      <c r="AB557" s="4" t="str">
        <f ca="1">IFERROR(IF($B557&lt;&gt;"",VLOOKUP(AB$421,TabelleK54BI,8,FALSE),""),"")</f>
        <v/>
      </c>
      <c r="AC557" s="4" t="str">
        <f ca="1">IFERROR(IF($B557&lt;&gt;"",VLOOKUP(AC$421,TabelleK54BI,8,FALSE),""),"")</f>
        <v/>
      </c>
      <c r="AD557" s="4" t="str">
        <f ca="1">IFERROR(IF($B557&lt;&gt;"",VLOOKUP(AD$421,TabelleK54BI,8,FALSE),""),"")</f>
        <v/>
      </c>
      <c r="AE557" s="4" t="str">
        <f ca="1">IFERROR(IF($B557&lt;&gt;"",VLOOKUP(AE$421,TabelleK54BI,8,FALSE),""),"")</f>
        <v/>
      </c>
      <c r="AF557" s="4" t="str">
        <f ca="1">IFERROR(IF($B557&lt;&gt;"",VLOOKUP(AF$421,TabelleK54BI,8,FALSE),""),"")</f>
        <v/>
      </c>
      <c r="AG557" s="4" t="str">
        <f ca="1">IFERROR(IF($B557&lt;&gt;"",VLOOKUP(AG$421,TabelleK54BI,8,FALSE),""),"")</f>
        <v/>
      </c>
      <c r="AH557" s="4" t="str">
        <f ca="1">IFERROR(IF($B557&lt;&gt;"",VLOOKUP(AH$421,TabelleK54BI,8,FALSE),""),"")</f>
        <v/>
      </c>
      <c r="AI557" s="4" t="str">
        <f ca="1">IFERROR(IF($B557&lt;&gt;"",VLOOKUP(AI$421,TabelleK54BI,8,FALSE),""),"")</f>
        <v/>
      </c>
      <c r="AJ557" s="4" t="str">
        <f ca="1">IFERROR(IF($B557&lt;&gt;"",VLOOKUP(AJ$421,TabelleK54BI,8,FALSE),""),"")</f>
        <v/>
      </c>
      <c r="AK557" s="4" t="str">
        <f ca="1">IFERROR(IF($B557&lt;&gt;"",VLOOKUP(AK$421,TabelleK54BI,8,FALSE),""),"")</f>
        <v/>
      </c>
      <c r="AL557" s="4" t="str">
        <f ca="1">IFERROR(IF($B557&lt;&gt;"",VLOOKUP(AL$421,TabelleK54BI,8,FALSE),""),"")</f>
        <v/>
      </c>
      <c r="AM557" s="4" t="str">
        <f ca="1">IFERROR(IF($B557&lt;&gt;"",VLOOKUP(AM$421,TabelleK54BI,8,FALSE),""),"")</f>
        <v/>
      </c>
      <c r="AN557" s="4" t="str">
        <f ca="1">IFERROR(IF($B557&lt;&gt;"",VLOOKUP(AN$421,TabelleK54BI,8,FALSE),""),"")</f>
        <v/>
      </c>
      <c r="AO557" s="4" t="str">
        <f ca="1">IFERROR(IF($B557&lt;&gt;"",VLOOKUP(AO$421,TabelleK54BI,8,FALSE),""),"")</f>
        <v/>
      </c>
      <c r="AP557" s="4" t="str">
        <f ca="1">IFERROR(IF($B557&lt;&gt;"",VLOOKUP(AP$421,TabelleK54BI,8,FALSE),""),"")</f>
        <v/>
      </c>
      <c r="AQ557" s="4" t="str">
        <f ca="1">IFERROR(IF($B557&lt;&gt;"",VLOOKUP(AQ$421,TabelleK54BI,8,FALSE),""),"")</f>
        <v/>
      </c>
      <c r="AR557" s="4" t="str">
        <f ca="1">IFERROR(IF($B557&lt;&gt;"",VLOOKUP(AR$421,TabelleK54BI,8,FALSE),""),"")</f>
        <v/>
      </c>
      <c r="AS557" s="4" t="str">
        <f ca="1">IFERROR(IF($B557&lt;&gt;"",VLOOKUP(AS$421,TabelleK54BI,8,FALSE),""),"")</f>
        <v/>
      </c>
      <c r="AT557" s="4" t="str">
        <f ca="1">IFERROR(IF($B557&lt;&gt;"",VLOOKUP(AT$421,TabelleK54BI,8,FALSE),""),"")</f>
        <v/>
      </c>
      <c r="AU557" s="4" t="str">
        <f ca="1">IFERROR(IF($B557&lt;&gt;"",VLOOKUP(AU$421,TabelleK54BI,8,FALSE),""),"")</f>
        <v/>
      </c>
      <c r="AV557" s="4" t="str">
        <f ca="1">IFERROR(IF($B557&lt;&gt;"",VLOOKUP(AV$421,TabelleK54BI,8,FALSE),""),"")</f>
        <v/>
      </c>
      <c r="AW557" s="4" t="str">
        <f ca="1">IFERROR(IF($B557&lt;&gt;"",VLOOKUP(AW$421,TabelleK54BI,8,FALSE),""),"")</f>
        <v/>
      </c>
      <c r="AX557" s="4" t="str">
        <f ca="1">IFERROR(IF($B557&lt;&gt;"",VLOOKUP(AX$421,TabelleK54BI,8,FALSE),""),"")</f>
        <v/>
      </c>
      <c r="AY557" s="4" t="str">
        <f ca="1">IFERROR(IF($B557&lt;&gt;"",VLOOKUP(AY$421,TabelleK54BI,8,FALSE),""),"")</f>
        <v/>
      </c>
      <c r="AZ557" s="4" t="str">
        <f ca="1">IFERROR(IF($B557&lt;&gt;"",VLOOKUP(AZ$421,TabelleK54BI,8,FALSE),""),"")</f>
        <v/>
      </c>
      <c r="BA557" s="4" t="str">
        <f ca="1">IFERROR(IF($B557&lt;&gt;"",VLOOKUP(BA$421,TabelleK54BI,8,FALSE),""),"")</f>
        <v/>
      </c>
      <c r="BB557" s="4" t="str">
        <f ca="1">IFERROR(IF($B557&lt;&gt;"",VLOOKUP(BB$421,TabelleK54BI,8,FALSE),""),"")</f>
        <v/>
      </c>
      <c r="BC557" s="4" t="str">
        <f ca="1">IFERROR(IF($B557&lt;&gt;"",VLOOKUP(BC$421,TabelleK54BI,8,FALSE),""),"")</f>
        <v/>
      </c>
      <c r="BD557" s="4" t="str">
        <f ca="1">IFERROR(IF($B557&lt;&gt;"",VLOOKUP(BD$421,TabelleK54BI,8,FALSE),""),"")</f>
        <v/>
      </c>
      <c r="BE557" s="4" t="str">
        <f ca="1">IFERROR(IF($B557&lt;&gt;"",VLOOKUP(BE$421,TabelleK54BI,8,FALSE),""),"")</f>
        <v/>
      </c>
      <c r="BF557" s="4" t="str">
        <f ca="1">IFERROR(IF($B557&lt;&gt;"",VLOOKUP(BF$421,TabelleK54BI,8,FALSE),""),"")</f>
        <v/>
      </c>
      <c r="BG557" s="4" t="str">
        <f ca="1">IFERROR(IF($B557&lt;&gt;"",VLOOKUP(BG$421,TabelleK54BI,8,FALSE),""),"")</f>
        <v/>
      </c>
      <c r="BH557" s="4" t="str">
        <f ca="1">IFERROR(IF($B557&lt;&gt;"",VLOOKUP(BH$421,TabelleK54BI,8,FALSE),""),"")</f>
        <v/>
      </c>
      <c r="BI557" s="4" t="str">
        <f ca="1">IFERROR(IF($B557&lt;&gt;"",VLOOKUP(BI$421,TabelleK54BI,8,FALSE),""),"")</f>
        <v/>
      </c>
      <c r="BJ557" s="4" t="str">
        <f ca="1">IFERROR(IF($B557&lt;&gt;"",VLOOKUP(BJ$421,TabelleK54BI,8,FALSE),""),"")</f>
        <v/>
      </c>
      <c r="BK557" s="4" t="str">
        <f ca="1">IFERROR(IF($B557&lt;&gt;"",VLOOKUP(BK$421,TabelleK54BI,8,FALSE),""),"")</f>
        <v/>
      </c>
      <c r="BL557" s="4" t="str">
        <f ca="1">IFERROR(IF($B557&lt;&gt;"",VLOOKUP(BL$421,TabelleK54BI,8,FALSE),""),"")</f>
        <v/>
      </c>
      <c r="BM557" s="4" t="str">
        <f ca="1">IFERROR(IF($B557&lt;&gt;"",VLOOKUP(BM$421,TabelleK54BI,8,FALSE),""),"")</f>
        <v/>
      </c>
      <c r="BN557" s="4" t="str">
        <f ca="1">IFERROR(IF($B557&lt;&gt;"",VLOOKUP(BN$421,TabelleK54BI,8,FALSE),""),"")</f>
        <v/>
      </c>
      <c r="BO557" s="4" t="str">
        <f ca="1">IFERROR(IF($B557&lt;&gt;"",VLOOKUP(BO$421,TabelleK54BI,8,FALSE),""),"")</f>
        <v/>
      </c>
      <c r="BP557" s="4" t="str">
        <f ca="1">IFERROR(IF($B557&lt;&gt;"",VLOOKUP(BP$421,TabelleK54BI,8,FALSE),""),"")</f>
        <v/>
      </c>
      <c r="BQ557" s="4" t="str">
        <f ca="1">IFERROR(IF($B557&lt;&gt;"",VLOOKUP(BQ$421,TabelleK54BI,8,FALSE),""),"")</f>
        <v/>
      </c>
      <c r="BR557" s="4" t="str">
        <f ca="1">IFERROR(IF($B557&lt;&gt;"",VLOOKUP(BR$421,TabelleK54BI,8,FALSE),""),"")</f>
        <v/>
      </c>
      <c r="BS557" s="4" t="str">
        <f ca="1">IFERROR(IF($B557&lt;&gt;"",VLOOKUP(BS$421,TabelleK54BI,8,FALSE),""),"")</f>
        <v/>
      </c>
      <c r="BT557" s="4" t="str">
        <f ca="1">IFERROR(IF($B557&lt;&gt;"",VLOOKUP(BT$421,TabelleK54BI,8,FALSE),""),"")</f>
        <v/>
      </c>
      <c r="BU557" s="4" t="str">
        <f ca="1">IFERROR(IF($B557&lt;&gt;"",VLOOKUP(BU$421,TabelleK54BI,8,FALSE),""),"")</f>
        <v/>
      </c>
      <c r="BV557" s="4" t="str">
        <f ca="1">IFERROR(IF($B557&lt;&gt;"",VLOOKUP(BV$421,TabelleK54BI,8,FALSE),""),"")</f>
        <v/>
      </c>
      <c r="BW557" s="4" t="str">
        <f ca="1">IFERROR(IF($B557&lt;&gt;"",VLOOKUP(BW$421,TabelleK54BI,8,FALSE),""),"")</f>
        <v/>
      </c>
      <c r="BX557" s="4" t="str">
        <f ca="1">IFERROR(IF($B557&lt;&gt;"",VLOOKUP(BX$421,TabelleK54BI,8,FALSE),""),"")</f>
        <v/>
      </c>
      <c r="BY557" s="4" t="str">
        <f ca="1">IFERROR(IF($B557&lt;&gt;"",VLOOKUP(BY$421,TabelleK54BI,8,FALSE),""),"")</f>
        <v/>
      </c>
      <c r="BZ557" s="4" t="str">
        <f ca="1">IFERROR(IF($B557&lt;&gt;"",VLOOKUP(BZ$421,TabelleK54BI,8,FALSE),""),"")</f>
        <v/>
      </c>
      <c r="CA557" s="4" t="str">
        <f ca="1">IFERROR(IF($B557&lt;&gt;"",VLOOKUP(CA$421,TabelleK54BI,8,FALSE),""),"")</f>
        <v/>
      </c>
      <c r="CB557" s="4" t="str">
        <f ca="1">IFERROR(IF($B557&lt;&gt;"",VLOOKUP(CB$421,TabelleK54BI,8,FALSE),""),"")</f>
        <v/>
      </c>
      <c r="CC557" s="4" t="str">
        <f ca="1">IFERROR(IF($B557&lt;&gt;"",VLOOKUP(CC$421,TabelleK54BI,8,FALSE),""),"")</f>
        <v/>
      </c>
      <c r="CD557" s="4" t="str">
        <f ca="1">IFERROR(IF($B557&lt;&gt;"",VLOOKUP(CD$421,TabelleK54BI,8,FALSE),""),"")</f>
        <v/>
      </c>
      <c r="CE557" s="4" t="str">
        <f ca="1">IFERROR(IF($B557&lt;&gt;"",VLOOKUP(CE$421,TabelleK54BI,8,FALSE),""),"")</f>
        <v/>
      </c>
      <c r="CF557" s="4" t="str">
        <f ca="1">IFERROR(IF($B557&lt;&gt;"",VLOOKUP(CF$421,TabelleK54BI,8,FALSE),""),"")</f>
        <v/>
      </c>
      <c r="CG557" s="4" t="str">
        <f ca="1">IFERROR(IF($B557&lt;&gt;"",VLOOKUP(CG$421,TabelleK54BI,8,FALSE),""),"")</f>
        <v/>
      </c>
      <c r="CH557" s="4" t="str">
        <f ca="1">IFERROR(IF($B557&lt;&gt;"",VLOOKUP(CH$421,TabelleK54BI,8,FALSE),""),"")</f>
        <v/>
      </c>
      <c r="CI557" s="4" t="str">
        <f ca="1">IFERROR(IF($B557&lt;&gt;"",VLOOKUP(CI$421,TabelleK54BI,8,FALSE),""),"")</f>
        <v/>
      </c>
      <c r="CJ557" s="4" t="str">
        <f ca="1">IFERROR(IF($B557&lt;&gt;"",VLOOKUP(CJ$421,TabelleK54BI,8,FALSE),""),"")</f>
        <v/>
      </c>
      <c r="CK557" s="4" t="str">
        <f ca="1">IFERROR(IF($B557&lt;&gt;"",VLOOKUP(CK$421,TabelleK54BI,8,FALSE),""),"")</f>
        <v/>
      </c>
      <c r="CL557" s="4" t="str">
        <f ca="1">IFERROR(IF($B557&lt;&gt;"",VLOOKUP(CL$421,TabelleK54BI,8,FALSE),""),"")</f>
        <v/>
      </c>
      <c r="CM557" s="4" t="str">
        <f ca="1">IFERROR(IF($B557&lt;&gt;"",VLOOKUP(CM$421,TabelleK54BI,8,FALSE),""),"")</f>
        <v/>
      </c>
      <c r="CN557" s="4" t="str">
        <f ca="1">IFERROR(IF($B557&lt;&gt;"",VLOOKUP(CN$421,TabelleK54BI,8,FALSE),""),"")</f>
        <v/>
      </c>
      <c r="CO557" s="4" t="str">
        <f ca="1">IFERROR(IF($B557&lt;&gt;"",VLOOKUP(CO$421,TabelleK54BI,8,FALSE),""),"")</f>
        <v/>
      </c>
      <c r="CP557" s="4" t="str">
        <f ca="1">IFERROR(IF($B557&lt;&gt;"",VLOOKUP(CP$421,TabelleK54BI,8,FALSE),""),"")</f>
        <v/>
      </c>
      <c r="CQ557" s="4" t="str">
        <f ca="1">IFERROR(IF($B557&lt;&gt;"",VLOOKUP(CQ$421,TabelleK54BI,8,FALSE),""),"")</f>
        <v/>
      </c>
      <c r="CR557" s="4" t="str">
        <f ca="1">IFERROR(IF($B557&lt;&gt;"",VLOOKUP(CR$421,TabelleK54BI,8,FALSE),""),"")</f>
        <v/>
      </c>
      <c r="CS557" s="4" t="str">
        <f ca="1">IFERROR(IF($B557&lt;&gt;"",VLOOKUP(CS$421,TabelleK54BI,8,FALSE),""),"")</f>
        <v/>
      </c>
      <c r="CT557" s="4" t="str">
        <f ca="1">IFERROR(IF($B557&lt;&gt;"",VLOOKUP(CT$421,TabelleK54BI,8,FALSE),""),"")</f>
        <v/>
      </c>
      <c r="CU557" s="4" t="str">
        <f ca="1">IFERROR(IF($B557&lt;&gt;"",VLOOKUP(CU$421,TabelleK54BI,8,FALSE),""),"")</f>
        <v/>
      </c>
      <c r="CV557" s="4" t="str">
        <f ca="1">IFERROR(IF($B557&lt;&gt;"",VLOOKUP(CV$421,TabelleK54BI,8,FALSE),""),"")</f>
        <v/>
      </c>
      <c r="CW557" s="4" t="str">
        <f ca="1">IFERROR(IF($B557&lt;&gt;"",VLOOKUP(CW$421,TabelleK54BI,8,FALSE),""),"")</f>
        <v/>
      </c>
      <c r="CX557" s="4" t="str">
        <f ca="1">IFERROR(IF($B557&lt;&gt;"",VLOOKUP(CX$421,TabelleK54BI,8,FALSE),""),"")</f>
        <v/>
      </c>
      <c r="CY557" s="4" t="str">
        <f ca="1">IFERROR(IF($B557&lt;&gt;"",VLOOKUP(CY$421,TabelleK54BI,8,FALSE),""),"")</f>
        <v/>
      </c>
      <c r="CZ557" s="4" t="str">
        <f ca="1">IFERROR(IF($B557&lt;&gt;"",VLOOKUP(CZ$421,TabelleK54BI,8,FALSE),""),"")</f>
        <v/>
      </c>
      <c r="DA557" s="4" t="str">
        <f ca="1">IFERROR(IF($B557&lt;&gt;"",VLOOKUP(DA$421,TabelleK54BI,8,FALSE),""),"")</f>
        <v/>
      </c>
      <c r="DB557" s="4" t="str">
        <f ca="1">IFERROR(IF($B557&lt;&gt;"",VLOOKUP(DB$421,TabelleK54BI,8,FALSE),""),"")</f>
        <v/>
      </c>
      <c r="DC557" s="4" t="str">
        <f ca="1">IFERROR(IF($B557&lt;&gt;"",VLOOKUP(DC$421,TabelleK54BI,8,FALSE),""),"")</f>
        <v/>
      </c>
      <c r="DD557" s="4" t="str">
        <f ca="1">IFERROR(IF($B557&lt;&gt;"",VLOOKUP(DD$421,TabelleK54BI,8,FALSE),""),"")</f>
        <v/>
      </c>
      <c r="DE557" s="4" t="str">
        <f ca="1">IFERROR(IF($B557&lt;&gt;"",VLOOKUP(DE$421,TabelleK54BI,8,FALSE),""),"")</f>
        <v/>
      </c>
      <c r="DF557" s="4" t="str">
        <f ca="1">IFERROR(IF($B557&lt;&gt;"",VLOOKUP(DF$421,TabelleK54BI,8,FALSE),""),"")</f>
        <v/>
      </c>
      <c r="DG557" s="4" t="str">
        <f ca="1">IFERROR(IF($B557&lt;&gt;"",VLOOKUP(DG$421,TabelleK54BI,8,FALSE),""),"")</f>
        <v/>
      </c>
      <c r="DH557" s="4" t="str">
        <f ca="1">IFERROR(IF($B557&lt;&gt;"",VLOOKUP(DH$421,TabelleK54BI,8,FALSE),""),"")</f>
        <v/>
      </c>
      <c r="DI557" s="4" t="str">
        <f ca="1">IFERROR(IF($B557&lt;&gt;"",VLOOKUP(DI$421,TabelleK54BI,8,FALSE),""),"")</f>
        <v/>
      </c>
      <c r="DJ557" s="4" t="str">
        <f ca="1">IFERROR(IF($B557&lt;&gt;"",VLOOKUP(DJ$421,TabelleK54BI,8,FALSE),""),"")</f>
        <v/>
      </c>
      <c r="DK557" s="4" t="str">
        <f ca="1">IFERROR(IF($B557&lt;&gt;"",VLOOKUP(DK$421,TabelleK54BI,8,FALSE),""),"")</f>
        <v/>
      </c>
      <c r="DL557" s="4" t="str">
        <f ca="1">IFERROR(IF($B557&lt;&gt;"",VLOOKUP(DL$421,TabelleK54BI,8,FALSE),""),"")</f>
        <v/>
      </c>
      <c r="DM557" s="4" t="str">
        <f ca="1">IFERROR(IF($B557&lt;&gt;"",VLOOKUP(DM$421,TabelleK54BI,8,FALSE),""),"")</f>
        <v/>
      </c>
      <c r="DN557" s="4" t="str">
        <f ca="1">IFERROR(IF($B557&lt;&gt;"",VLOOKUP(DN$421,TabelleK54BI,8,FALSE),""),"")</f>
        <v/>
      </c>
      <c r="DO557" s="4" t="str">
        <f ca="1">IFERROR(IF($B557&lt;&gt;"",VLOOKUP(DO$421,TabelleK54BI,8,FALSE),""),"")</f>
        <v/>
      </c>
      <c r="DP557" s="4" t="str">
        <f ca="1">IFERROR(IF($B557&lt;&gt;"",VLOOKUP(DP$421,TabelleK54BI,8,FALSE),""),"")</f>
        <v/>
      </c>
      <c r="DQ557" s="4" t="str">
        <f ca="1">IFERROR(IF($B557&lt;&gt;"",VLOOKUP(DQ$421,TabelleK54BI,8,FALSE),""),"")</f>
        <v/>
      </c>
      <c r="DR557" s="4" t="str">
        <f ca="1">IFERROR(IF($B557&lt;&gt;"",VLOOKUP(DR$421,TabelleK54BI,8,FALSE),""),"")</f>
        <v/>
      </c>
      <c r="DS557" s="4" t="str">
        <f ca="1">IFERROR(IF($B557&lt;&gt;"",VLOOKUP(DS$421,TabelleK54BI,8,FALSE),""),"")</f>
        <v/>
      </c>
      <c r="DT557" s="4" t="str">
        <f ca="1">IFERROR(IF($B557&lt;&gt;"",VLOOKUP(DT$421,TabelleK54BI,8,FALSE),""),"")</f>
        <v/>
      </c>
      <c r="DU557" s="4" t="str">
        <f ca="1">IFERROR(IF($B557&lt;&gt;"",VLOOKUP(DU$421,TabelleK54BI,8,FALSE),""),"")</f>
        <v/>
      </c>
      <c r="DV557" s="4" t="str">
        <f ca="1">IFERROR(IF($B557&lt;&gt;"",VLOOKUP(DV$421,TabelleK54BI,8,FALSE),""),"")</f>
        <v/>
      </c>
      <c r="DW557" s="4" t="str">
        <f ca="1">IFERROR(IF($B557&lt;&gt;"",VLOOKUP(DW$421,TabelleK54BI,8,FALSE),""),"")</f>
        <v/>
      </c>
      <c r="DX557" s="4" t="str">
        <f ca="1">IFERROR(IF($B557&lt;&gt;"",VLOOKUP(DX$421,TabelleK54BI,8,FALSE),""),"")</f>
        <v/>
      </c>
      <c r="DY557" s="4" t="str">
        <f ca="1">IFERROR(IF($B557&lt;&gt;"",VLOOKUP(DY$421,TabelleK54BI,8,FALSE),""),"")</f>
        <v/>
      </c>
      <c r="DZ557" s="4" t="str">
        <f ca="1">IFERROR(IF($B557&lt;&gt;"",VLOOKUP(DZ$421,TabelleK54BI,8,FALSE),""),"")</f>
        <v/>
      </c>
      <c r="EA557" s="4" t="str">
        <f ca="1">IFERROR(IF($B557&lt;&gt;"",VLOOKUP(EA$421,TabelleK54BI,8,FALSE),""),"")</f>
        <v/>
      </c>
      <c r="EB557" s="4" t="str">
        <f ca="1">IFERROR(IF($B557&lt;&gt;"",VLOOKUP(EB$421,TabelleK54BI,8,FALSE),""),"")</f>
        <v/>
      </c>
      <c r="EC557" s="4" t="str">
        <f ca="1">IFERROR(IF($B557&lt;&gt;"",VLOOKUP(EC$421,TabelleK54BI,8,FALSE),""),"")</f>
        <v/>
      </c>
      <c r="ED557" s="4" t="str">
        <f ca="1">IFERROR(IF($B557&lt;&gt;"",VLOOKUP(ED$421,TabelleK54BI,8,FALSE),""),"")</f>
        <v/>
      </c>
      <c r="EE557" s="4" t="str">
        <f ca="1">IFERROR(IF($B557&lt;&gt;"",VLOOKUP(EE$421,TabelleK54BI,8,FALSE),""),"")</f>
        <v/>
      </c>
      <c r="EF557" s="4" t="str">
        <f ca="1">IFERROR(IF($B557&lt;&gt;"",VLOOKUP(EF$421,TabelleK54BI,8,FALSE),""),"")</f>
        <v/>
      </c>
      <c r="EG557" s="4" t="str">
        <f ca="1">IFERROR(IF($B557&lt;&gt;"",VLOOKUP(EG$421,TabelleK54BI,8,FALSE),""),"")</f>
        <v/>
      </c>
      <c r="EH557" s="4" t="str">
        <f ca="1">IFERROR(IF($B557&lt;&gt;"",VLOOKUP(EH$421,TabelleK54BI,8,FALSE),""),"")</f>
        <v/>
      </c>
      <c r="EI557" s="4" t="str">
        <f ca="1">IFERROR(IF($B557&lt;&gt;"",VLOOKUP(EI$421,TabelleK54BI,8,FALSE),""),"")</f>
        <v/>
      </c>
      <c r="EJ557" s="4" t="str">
        <f ca="1">IFERROR(IF($B557&lt;&gt;"",VLOOKUP(EJ$421,TabelleK54BI,8,FALSE),""),"")</f>
        <v/>
      </c>
      <c r="EK557" s="4" t="str">
        <f ca="1">IFERROR(IF($B557&lt;&gt;"",VLOOKUP(EK$421,TabelleK54BI,8,FALSE),""),"")</f>
        <v/>
      </c>
      <c r="EL557" s="4" t="str">
        <f ca="1">IFERROR(IF($B557&lt;&gt;"",VLOOKUP(EL$421,TabelleK54BI,8,FALSE),""),"")</f>
        <v/>
      </c>
      <c r="EM557" s="4" t="str">
        <f ca="1">IFERROR(IF($B557&lt;&gt;"",VLOOKUP(EM$421,TabelleK54BI,8,FALSE),""),"")</f>
        <v/>
      </c>
      <c r="EN557" s="4" t="str">
        <f ca="1">IFERROR(IF($B557&lt;&gt;"",VLOOKUP(EN$421,TabelleK54BI,8,FALSE),""),"")</f>
        <v/>
      </c>
      <c r="EO557" s="4" t="str">
        <f ca="1">IFERROR(IF($B557&lt;&gt;"",VLOOKUP(EO$421,TabelleK54BI,8,FALSE),""),"")</f>
        <v/>
      </c>
      <c r="EP557" s="4" t="str">
        <f ca="1">IFERROR(IF($B557&lt;&gt;"",VLOOKUP(EP$421,TabelleK54BI,8,FALSE),""),"")</f>
        <v/>
      </c>
      <c r="EQ557" s="4" t="str">
        <f ca="1">IFERROR(IF($B557&lt;&gt;"",VLOOKUP(EQ$421,TabelleK54BI,8,FALSE),""),"")</f>
        <v/>
      </c>
      <c r="ER557" s="4" t="str">
        <f ca="1">IFERROR(IF($B557&lt;&gt;"",VLOOKUP(ER$421,TabelleK54BI,8,FALSE),""),"")</f>
        <v/>
      </c>
      <c r="ES557" s="4" t="str">
        <f ca="1">IFERROR(IF($B557&lt;&gt;"",VLOOKUP(ES$421,TabelleK54BI,8,FALSE),""),"")</f>
        <v/>
      </c>
      <c r="ET557" s="4" t="str">
        <f ca="1">IFERROR(IF($B557&lt;&gt;"",VLOOKUP(ET$421,TabelleK54BI,8,FALSE),""),"")</f>
        <v/>
      </c>
      <c r="EU557" s="4" t="str">
        <f ca="1">IFERROR(IF($B557&lt;&gt;"",VLOOKUP(EU$421,TabelleK54BI,8,FALSE),""),"")</f>
        <v/>
      </c>
      <c r="EV557" s="4" t="str">
        <f ca="1">IFERROR(IF($B557&lt;&gt;"",VLOOKUP(EV$421,TabelleK54BI,8,FALSE),""),"")</f>
        <v/>
      </c>
      <c r="EW557" s="4" t="str">
        <f ca="1">IFERROR(IF($B557&lt;&gt;"",VLOOKUP(EW$421,TabelleK54BI,8,FALSE),""),"")</f>
        <v/>
      </c>
      <c r="EX557" s="4" t="str">
        <f ca="1">IFERROR(IF($B557&lt;&gt;"",VLOOKUP(EX$421,TabelleK54BI,8,FALSE),""),"")</f>
        <v/>
      </c>
      <c r="EY557" s="4" t="str">
        <f ca="1">IFERROR(IF($B557&lt;&gt;"",VLOOKUP(EY$421,TabelleK54BI,8,FALSE),""),"")</f>
        <v/>
      </c>
      <c r="EZ557" s="4" t="str">
        <f ca="1">IFERROR(IF($B557&lt;&gt;"",VLOOKUP(EZ$421,TabelleK54BI,8,FALSE),""),"")</f>
        <v/>
      </c>
      <c r="FA557" s="4" t="str">
        <f ca="1">IFERROR(IF($B557&lt;&gt;"",VLOOKUP(FA$421,TabelleK54BI,8,FALSE),""),"")</f>
        <v/>
      </c>
      <c r="FB557" s="4" t="str">
        <f ca="1">IFERROR(IF($B557&lt;&gt;"",VLOOKUP(FB$421,TabelleK54BI,8,FALSE),""),"")</f>
        <v/>
      </c>
      <c r="FC557" s="4" t="str">
        <f ca="1">IFERROR(IF($B557&lt;&gt;"",VLOOKUP(FC$421,TabelleK54BI,8,FALSE),""),"")</f>
        <v/>
      </c>
      <c r="FD557" s="4" t="str">
        <f ca="1">IFERROR(IF($B557&lt;&gt;"",VLOOKUP(FD$421,TabelleK54BI,8,FALSE),""),"")</f>
        <v/>
      </c>
      <c r="FE557" s="4" t="str">
        <f ca="1">IFERROR(IF($B557&lt;&gt;"",VLOOKUP(FE$421,TabelleK54BI,8,FALSE),""),"")</f>
        <v/>
      </c>
      <c r="FF557" s="4" t="str">
        <f ca="1">IFERROR(IF($B557&lt;&gt;"",VLOOKUP(FF$421,TabelleK54BI,8,FALSE),""),"")</f>
        <v/>
      </c>
      <c r="FG557" s="4" t="str">
        <f ca="1">IFERROR(IF($B557&lt;&gt;"",VLOOKUP(FG$421,TabelleK54BI,8,FALSE),""),"")</f>
        <v/>
      </c>
      <c r="FH557" s="4" t="str">
        <f ca="1">IFERROR(IF($B557&lt;&gt;"",VLOOKUP(FH$421,TabelleK54BI,8,FALSE),""),"")</f>
        <v/>
      </c>
      <c r="FI557" s="4" t="str">
        <f ca="1">IFERROR(IF($B557&lt;&gt;"",VLOOKUP(FI$421,TabelleK54BI,8,FALSE),""),"")</f>
        <v/>
      </c>
      <c r="FJ557" s="4" t="str">
        <f ca="1">IFERROR(IF($B557&lt;&gt;"",VLOOKUP(FJ$421,TabelleK54BI,8,FALSE),""),"")</f>
        <v/>
      </c>
      <c r="FK557" s="4" t="str">
        <f ca="1">IFERROR(IF($B557&lt;&gt;"",VLOOKUP(FK$421,TabelleK54BI,8,FALSE),""),"")</f>
        <v/>
      </c>
      <c r="FL557" s="4" t="str">
        <f ca="1">IFERROR(IF($B557&lt;&gt;"",VLOOKUP(FL$421,TabelleK54BI,8,FALSE),""),"")</f>
        <v/>
      </c>
      <c r="FM557" s="4" t="str">
        <f ca="1">IFERROR(IF($B557&lt;&gt;"",VLOOKUP(FM$421,TabelleK54BI,8,FALSE),""),"")</f>
        <v/>
      </c>
      <c r="FN557" s="4" t="str">
        <f ca="1">IFERROR(IF($B557&lt;&gt;"",VLOOKUP(FN$421,TabelleK54BI,8,FALSE),""),"")</f>
        <v/>
      </c>
      <c r="FO557" s="4" t="str">
        <f ca="1">IFERROR(IF($B557&lt;&gt;"",VLOOKUP(FO$421,TabelleK54BI,8,FALSE),""),"")</f>
        <v/>
      </c>
      <c r="FP557" s="4" t="str">
        <f ca="1">IFERROR(IF($B557&lt;&gt;"",VLOOKUP(FP$421,TabelleK54BI,8,FALSE),""),"")</f>
        <v/>
      </c>
      <c r="FQ557" s="4" t="str">
        <f ca="1">IFERROR(IF($B557&lt;&gt;"",VLOOKUP(FQ$421,TabelleK54BI,8,FALSE),""),"")</f>
        <v/>
      </c>
      <c r="FR557" s="4" t="str">
        <f ca="1">IFERROR(IF($B557&lt;&gt;"",VLOOKUP(FR$421,TabelleK54BI,8,FALSE),""),"")</f>
        <v/>
      </c>
      <c r="FS557" s="4" t="str">
        <f ca="1">IFERROR(IF($B557&lt;&gt;"",VLOOKUP(FS$421,TabelleK54BI,8,FALSE),""),"")</f>
        <v/>
      </c>
      <c r="FT557" s="4" t="str">
        <f ca="1">IFERROR(IF($B557&lt;&gt;"",VLOOKUP(FT$421,TabelleK54BI,8,FALSE),""),"")</f>
        <v/>
      </c>
      <c r="FU557" s="4" t="str">
        <f ca="1">IFERROR(IF($B557&lt;&gt;"",VLOOKUP(FU$421,TabelleK54BI,8,FALSE),""),"")</f>
        <v/>
      </c>
      <c r="FV557" s="4" t="str">
        <f ca="1">IFERROR(IF($B557&lt;&gt;"",VLOOKUP(FV$421,TabelleK54BI,8,FALSE),""),"")</f>
        <v/>
      </c>
      <c r="FW557" s="4" t="str">
        <f ca="1">IFERROR(IF($B557&lt;&gt;"",VLOOKUP(FW$421,TabelleK54BI,8,FALSE),""),"")</f>
        <v/>
      </c>
      <c r="FX557" s="4" t="str">
        <f ca="1">IFERROR(IF($B557&lt;&gt;"",VLOOKUP(FX$421,TabelleK54BI,8,FALSE),""),"")</f>
        <v/>
      </c>
      <c r="FY557" s="4" t="str">
        <f ca="1">IFERROR(IF($B557&lt;&gt;"",VLOOKUP(FY$421,TabelleK54BI,8,FALSE),""),"")</f>
        <v/>
      </c>
      <c r="FZ557" s="4" t="str">
        <f ca="1">IFERROR(IF($B557&lt;&gt;"",VLOOKUP(FZ$421,TabelleK54BI,8,FALSE),""),"")</f>
        <v/>
      </c>
      <c r="GA557" s="4" t="str">
        <f ca="1">IFERROR(IF($B557&lt;&gt;"",VLOOKUP(GA$421,TabelleK54BI,8,FALSE),""),"")</f>
        <v/>
      </c>
      <c r="GB557" s="4" t="str">
        <f ca="1">IFERROR(IF($B557&lt;&gt;"",VLOOKUP(GB$421,TabelleK54BI,8,FALSE),""),"")</f>
        <v/>
      </c>
      <c r="GC557" s="4" t="str">
        <f ca="1">IFERROR(IF($B557&lt;&gt;"",VLOOKUP(GC$421,TabelleK54BI,8,FALSE),""),"")</f>
        <v/>
      </c>
      <c r="GD557" s="4" t="str">
        <f ca="1">IFERROR(IF($B557&lt;&gt;"",VLOOKUP(GD$421,TabelleK54BI,8,FALSE),""),"")</f>
        <v/>
      </c>
      <c r="GE557" s="4" t="str">
        <f ca="1">IFERROR(IF($B557&lt;&gt;"",VLOOKUP(GE$421,TabelleK54BI,8,FALSE),""),"")</f>
        <v/>
      </c>
      <c r="GF557" s="4" t="str">
        <f ca="1">IFERROR(IF($B557&lt;&gt;"",VLOOKUP(GF$421,TabelleK54BI,8,FALSE),""),"")</f>
        <v/>
      </c>
      <c r="GG557" s="4" t="str">
        <f ca="1">IFERROR(IF($B557&lt;&gt;"",VLOOKUP(GG$421,TabelleK54BI,8,FALSE),""),"")</f>
        <v/>
      </c>
      <c r="GH557" s="4" t="str">
        <f ca="1">IFERROR(IF($B557&lt;&gt;"",VLOOKUP(GH$421,TabelleK54BI,8,FALSE),""),"")</f>
        <v/>
      </c>
      <c r="GI557" s="4" t="str">
        <f ca="1">IFERROR(IF($B557&lt;&gt;"",VLOOKUP(GI$421,TabelleK54BI,8,FALSE),""),"")</f>
        <v/>
      </c>
      <c r="GJ557" s="4" t="str">
        <f ca="1">IFERROR(IF($B557&lt;&gt;"",VLOOKUP(GJ$421,TabelleK54BI,8,FALSE),""),"")</f>
        <v/>
      </c>
      <c r="GK557" s="4" t="str">
        <f ca="1">IFERROR(IF($B557&lt;&gt;"",VLOOKUP(GK$421,TabelleK54BI,8,FALSE),""),"")</f>
        <v/>
      </c>
      <c r="GL557" s="4" t="str">
        <f ca="1">IFERROR(IF($B557&lt;&gt;"",VLOOKUP(GL$421,TabelleK54BI,8,FALSE),""),"")</f>
        <v/>
      </c>
      <c r="GM557" s="4" t="str">
        <f ca="1">IFERROR(IF($B557&lt;&gt;"",VLOOKUP(GM$421,TabelleK54BI,8,FALSE),""),"")</f>
        <v/>
      </c>
      <c r="GN557" s="4" t="str">
        <f ca="1">IFERROR(IF($B557&lt;&gt;"",VLOOKUP(GN$421,TabelleK54BI,8,FALSE),""),"")</f>
        <v/>
      </c>
      <c r="GO557" s="4" t="str">
        <f ca="1">IFERROR(IF($B557&lt;&gt;"",VLOOKUP(GO$421,TabelleK54BI,8,FALSE),""),"")</f>
        <v/>
      </c>
      <c r="GP557" s="4" t="str">
        <f ca="1">IFERROR(IF($B557&lt;&gt;"",VLOOKUP(GP$421,TabelleK54BI,8,FALSE),""),"")</f>
        <v/>
      </c>
      <c r="GQ557" s="4" t="str">
        <f ca="1">IFERROR(IF($B557&lt;&gt;"",VLOOKUP(GQ$421,TabelleK54BI,8,FALSE),""),"")</f>
        <v/>
      </c>
      <c r="GR557" s="4" t="str">
        <f ca="1">IFERROR(IF($B557&lt;&gt;"",VLOOKUP(GR$421,TabelleK54BI,8,FALSE),""),"")</f>
        <v/>
      </c>
      <c r="GS557" s="4" t="str">
        <f ca="1">IFERROR(IF($B557&lt;&gt;"",VLOOKUP(GS$421,TabelleK54BI,8,FALSE),""),"")</f>
        <v/>
      </c>
      <c r="GT557" s="4" t="str">
        <f ca="1">IFERROR(IF($B557&lt;&gt;"",VLOOKUP(GT$421,TabelleK54BI,8,FALSE),""),"")</f>
        <v/>
      </c>
      <c r="GU557" s="4" t="str">
        <f ca="1">IFERROR(IF($B557&lt;&gt;"",VLOOKUP(GU$421,TabelleK54BI,8,FALSE),""),"")</f>
        <v/>
      </c>
      <c r="GV557" s="4" t="str">
        <f ca="1">IFERROR(IF($B557&lt;&gt;"",VLOOKUP(GV$421,TabelleK54BI,8,FALSE),""),"")</f>
        <v/>
      </c>
      <c r="GW557" s="4" t="str">
        <f ca="1">IFERROR(IF($B557&lt;&gt;"",VLOOKUP(GW$421,TabelleK54BI,8,FALSE),""),"")</f>
        <v/>
      </c>
      <c r="GX557" s="4" t="str">
        <f ca="1">IFERROR(IF($B557&lt;&gt;"",VLOOKUP(GX$421,TabelleK54BI,8,FALSE),""),"")</f>
        <v/>
      </c>
      <c r="GY557" s="4" t="str">
        <f ca="1">IFERROR(IF($B557&lt;&gt;"",VLOOKUP(GY$421,TabelleK54BI,8,FALSE),""),"")</f>
        <v/>
      </c>
      <c r="GZ557" s="4" t="str">
        <f ca="1">IFERROR(IF($B557&lt;&gt;"",VLOOKUP(GZ$421,TabelleK54BI,8,FALSE),""),"")</f>
        <v/>
      </c>
      <c r="HA557" s="4" t="str">
        <f ca="1">IFERROR(IF($B557&lt;&gt;"",VLOOKUP(HA$421,TabelleK54BI,8,FALSE),""),"")</f>
        <v/>
      </c>
      <c r="HB557" s="4" t="str">
        <f ca="1">IFERROR(IF($B557&lt;&gt;"",VLOOKUP(HB$421,TabelleK54BI,8,FALSE),""),"")</f>
        <v/>
      </c>
      <c r="HC557" s="4" t="str">
        <f ca="1">IFERROR(IF($B557&lt;&gt;"",VLOOKUP(HC$421,TabelleK54BI,8,FALSE),""),"")</f>
        <v/>
      </c>
      <c r="HD557" s="4" t="str">
        <f ca="1">IFERROR(IF($B557&lt;&gt;"",VLOOKUP(HD$421,TabelleK54BI,8,FALSE),""),"")</f>
        <v/>
      </c>
      <c r="HE557" s="4" t="str">
        <f ca="1">IFERROR(IF($B557&lt;&gt;"",VLOOKUP(HE$421,TabelleK54BI,8,FALSE),""),"")</f>
        <v/>
      </c>
      <c r="HF557" s="4" t="str">
        <f ca="1">IFERROR(IF($B557&lt;&gt;"",VLOOKUP(HF$421,TabelleK54BI,8,FALSE),""),"")</f>
        <v/>
      </c>
      <c r="HG557" s="4" t="str">
        <f ca="1">IFERROR(IF($B557&lt;&gt;"",VLOOKUP(HG$421,TabelleK54BI,8,FALSE),""),"")</f>
        <v/>
      </c>
      <c r="HH557" s="4" t="str">
        <f ca="1">IFERROR(IF($B557&lt;&gt;"",VLOOKUP(HH$421,TabelleK54BI,8,FALSE),""),"")</f>
        <v/>
      </c>
      <c r="HI557" s="4" t="str">
        <f ca="1">IFERROR(IF($B557&lt;&gt;"",VLOOKUP(HI$421,TabelleK54BI,8,FALSE),""),"")</f>
        <v/>
      </c>
      <c r="HJ557" s="4" t="str">
        <f ca="1">IFERROR(IF($B557&lt;&gt;"",VLOOKUP(HJ$421,TabelleK54BI,8,FALSE),""),"")</f>
        <v/>
      </c>
      <c r="HK557" s="4" t="str">
        <f ca="1">IFERROR(IF($B557&lt;&gt;"",VLOOKUP(HK$421,TabelleK54BI,8,FALSE),""),"")</f>
        <v/>
      </c>
      <c r="HL557" s="4" t="str">
        <f ca="1">IFERROR(IF($B557&lt;&gt;"",VLOOKUP(HL$421,TabelleK54BI,8,FALSE),""),"")</f>
        <v/>
      </c>
      <c r="HM557" s="4" t="str">
        <f ca="1">IFERROR(IF($B557&lt;&gt;"",VLOOKUP(HM$421,TabelleK54BI,8,FALSE),""),"")</f>
        <v/>
      </c>
      <c r="HN557" s="4" t="str">
        <f ca="1">IFERROR(IF($B557&lt;&gt;"",VLOOKUP(HN$421,TabelleK54BI,8,FALSE),""),"")</f>
        <v/>
      </c>
      <c r="HO557" s="4" t="str">
        <f ca="1">IFERROR(IF($B557&lt;&gt;"",VLOOKUP(HO$421,TabelleK54BI,8,FALSE),""),"")</f>
        <v/>
      </c>
      <c r="HP557" s="4" t="str">
        <f ca="1">IFERROR(IF($B557&lt;&gt;"",VLOOKUP(HP$421,TabelleK54BI,8,FALSE),""),"")</f>
        <v/>
      </c>
      <c r="HQ557" s="4" t="str">
        <f ca="1">IFERROR(IF($B557&lt;&gt;"",VLOOKUP(HQ$421,TabelleK54BI,8,FALSE),""),"")</f>
        <v/>
      </c>
      <c r="HR557" s="4" t="str">
        <f ca="1">IFERROR(IF($B557&lt;&gt;"",VLOOKUP(HR$421,TabelleK54BI,8,FALSE),""),"")</f>
        <v/>
      </c>
      <c r="HS557" s="4" t="str">
        <f ca="1">IFERROR(IF($B557&lt;&gt;"",VLOOKUP(HS$421,TabelleK54BI,8,FALSE),""),"")</f>
        <v/>
      </c>
      <c r="HT557" s="4" t="str">
        <f ca="1">IFERROR(IF($B557&lt;&gt;"",VLOOKUP(HT$421,TabelleK54BI,8,FALSE),""),"")</f>
        <v/>
      </c>
      <c r="HU557" s="4" t="str">
        <f ca="1">IFERROR(IF($B557&lt;&gt;"",VLOOKUP(HU$421,TabelleK54BI,8,FALSE),""),"")</f>
        <v/>
      </c>
      <c r="HV557" s="4" t="str">
        <f ca="1">IFERROR(IF($B557&lt;&gt;"",VLOOKUP(HV$421,TabelleK54BI,8,FALSE),""),"")</f>
        <v/>
      </c>
      <c r="HW557" s="4" t="str">
        <f ca="1">IFERROR(IF($B557&lt;&gt;"",VLOOKUP(HW$421,TabelleK54BI,8,FALSE),""),"")</f>
        <v/>
      </c>
      <c r="HX557" s="4" t="str">
        <f ca="1">IFERROR(IF($B557&lt;&gt;"",VLOOKUP(HX$421,TabelleK54BI,8,FALSE),""),"")</f>
        <v/>
      </c>
      <c r="HY557" s="4" t="str">
        <f ca="1">IFERROR(IF($B557&lt;&gt;"",VLOOKUP(HY$421,TabelleK54BI,8,FALSE),""),"")</f>
        <v/>
      </c>
      <c r="HZ557" s="4" t="str">
        <f ca="1">IFERROR(IF($B557&lt;&gt;"",VLOOKUP(HZ$421,TabelleK54BI,8,FALSE),""),"")</f>
        <v/>
      </c>
      <c r="IA557" s="4" t="str">
        <f ca="1">IFERROR(IF($B557&lt;&gt;"",VLOOKUP(IA$421,TabelleK54BI,8,FALSE),""),"")</f>
        <v/>
      </c>
      <c r="IB557" s="4" t="str">
        <f ca="1">IFERROR(IF($B557&lt;&gt;"",VLOOKUP(IB$421,TabelleK54BI,8,FALSE),""),"")</f>
        <v/>
      </c>
      <c r="IC557" s="4" t="str">
        <f ca="1">IFERROR(IF($B557&lt;&gt;"",VLOOKUP(IC$421,TabelleK54BI,8,FALSE),""),"")</f>
        <v/>
      </c>
      <c r="ID557" s="4" t="str">
        <f ca="1">IFERROR(IF($B557&lt;&gt;"",VLOOKUP(ID$421,TabelleK54BI,8,FALSE),""),"")</f>
        <v/>
      </c>
      <c r="IE557" s="4" t="str">
        <f ca="1">IFERROR(IF($B557&lt;&gt;"",VLOOKUP(IE$421,TabelleK54BI,8,FALSE),""),"")</f>
        <v/>
      </c>
      <c r="IF557" s="4" t="str">
        <f ca="1">IFERROR(IF($B557&lt;&gt;"",VLOOKUP(IF$421,TabelleK54BI,8,FALSE),""),"")</f>
        <v/>
      </c>
      <c r="IG557" s="4" t="str">
        <f ca="1">IFERROR(IF($B557&lt;&gt;"",VLOOKUP(IG$421,TabelleK54BI,8,FALSE),""),"")</f>
        <v/>
      </c>
      <c r="IH557" s="4" t="str">
        <f ca="1">IFERROR(IF($B557&lt;&gt;"",VLOOKUP(IH$421,TabelleK54BI,8,FALSE),""),"")</f>
        <v/>
      </c>
      <c r="II557" s="4" t="str">
        <f ca="1">IFERROR(IF($B557&lt;&gt;"",VLOOKUP(II$421,TabelleK54BI,8,FALSE),""),"")</f>
        <v/>
      </c>
      <c r="IJ557" s="4" t="str">
        <f ca="1">IFERROR(IF($B557&lt;&gt;"",VLOOKUP(IJ$421,TabelleK54BI,8,FALSE),""),"")</f>
        <v/>
      </c>
      <c r="IK557" s="4" t="str">
        <f ca="1">IFERROR(IF($B557&lt;&gt;"",VLOOKUP(IK$421,TabelleK54BI,8,FALSE),""),"")</f>
        <v/>
      </c>
      <c r="IL557" s="4" t="str">
        <f ca="1">IFERROR(IF($B557&lt;&gt;"",VLOOKUP(IL$421,TabelleK54BI,8,FALSE),""),"")</f>
        <v/>
      </c>
      <c r="IM557" s="4" t="str">
        <f ca="1">IFERROR(IF($B557&lt;&gt;"",VLOOKUP(IM$421,TabelleK54BI,8,FALSE),""),"")</f>
        <v/>
      </c>
      <c r="IN557" s="4" t="str">
        <f ca="1">IFERROR(IF($B557&lt;&gt;"",VLOOKUP(IN$421,TabelleK54BI,8,FALSE),""),"")</f>
        <v/>
      </c>
      <c r="IO557" s="4" t="str">
        <f ca="1">IFERROR(IF($B557&lt;&gt;"",VLOOKUP(IO$421,TabelleK54BI,8,FALSE),""),"")</f>
        <v/>
      </c>
      <c r="IP557" s="4" t="str">
        <f ca="1">IFERROR(IF($B557&lt;&gt;"",VLOOKUP(IP$421,TabelleK54BI,8,FALSE),""),"")</f>
        <v/>
      </c>
      <c r="IQ557" s="4" t="str">
        <f ca="1">IFERROR(IF($B557&lt;&gt;"",VLOOKUP(IQ$421,TabelleK54BI,8,FALSE),""),"")</f>
        <v/>
      </c>
      <c r="IR557" s="4" t="str">
        <f ca="1">IFERROR(IF($B557&lt;&gt;"",VLOOKUP(IR$421,TabelleK54BI,8,FALSE),""),"")</f>
        <v/>
      </c>
      <c r="IS557" s="4" t="str">
        <f ca="1">IFERROR(IF($B557&lt;&gt;"",VLOOKUP(IS$421,TabelleK54BI,8,FALSE),""),"")</f>
        <v/>
      </c>
      <c r="IT557" s="4" t="str">
        <f ca="1">IFERROR(IF($B557&lt;&gt;"",VLOOKUP(IT$421,TabelleK54BI,8,FALSE),""),"")</f>
        <v/>
      </c>
      <c r="IU557" s="4" t="str">
        <f ca="1">IFERROR(IF($B557&lt;&gt;"",VLOOKUP(IU$421,TabelleK54BI,8,FALSE),""),"")</f>
        <v/>
      </c>
      <c r="IV557" s="4" t="str">
        <f ca="1">IFERROR(IF($B557&lt;&gt;"",VLOOKUP(IV$421,TabelleK54BI,8,FALSE),""),"")</f>
        <v/>
      </c>
      <c r="IW557" s="4" t="str">
        <f ca="1">IFERROR(IF($B557&lt;&gt;"",VLOOKUP(IW$421,TabelleK54BI,8,FALSE),""),"")</f>
        <v/>
      </c>
      <c r="IX557" s="4" t="str">
        <f ca="1">IFERROR(IF($B557&lt;&gt;"",VLOOKUP(IX$421,TabelleK54BI,8,FALSE),""),"")</f>
        <v/>
      </c>
      <c r="IY557" s="4" t="str">
        <f ca="1">IFERROR(IF($B557&lt;&gt;"",VLOOKUP(IY$421,TabelleK54BI,8,FALSE),""),"")</f>
        <v/>
      </c>
      <c r="IZ557" s="4" t="str">
        <f ca="1">IFERROR(IF($B557&lt;&gt;"",VLOOKUP(IZ$421,TabelleK54BI,8,FALSE),""),"")</f>
        <v/>
      </c>
      <c r="JA557" s="4" t="str">
        <f ca="1">IFERROR(IF($B557&lt;&gt;"",VLOOKUP(JA$421,TabelleK54BI,8,FALSE),""),"")</f>
        <v/>
      </c>
      <c r="JB557" s="4" t="str">
        <f ca="1">IFERROR(IF($B557&lt;&gt;"",VLOOKUP(JB$421,TabelleK54BI,8,FALSE),""),"")</f>
        <v/>
      </c>
      <c r="JC557" s="4" t="str">
        <f ca="1">IFERROR(IF($B557&lt;&gt;"",VLOOKUP(JC$421,TabelleK54BI,8,FALSE),""),"")</f>
        <v/>
      </c>
      <c r="JD557" s="4" t="str">
        <f ca="1">IFERROR(IF($B557&lt;&gt;"",VLOOKUP(JD$421,TabelleK54BI,8,FALSE),""),"")</f>
        <v/>
      </c>
      <c r="JE557" s="4" t="str">
        <f ca="1">IFERROR(IF($B557&lt;&gt;"",VLOOKUP(JE$421,TabelleK54BI,8,FALSE),""),"")</f>
        <v/>
      </c>
      <c r="JF557" s="4" t="str">
        <f ca="1">IFERROR(IF($B557&lt;&gt;"",VLOOKUP(JF$421,TabelleK54BI,8,FALSE),""),"")</f>
        <v/>
      </c>
      <c r="JG557" s="4" t="str">
        <f ca="1">IFERROR(IF($B557&lt;&gt;"",VLOOKUP(JG$421,TabelleK54BI,8,FALSE),""),"")</f>
        <v/>
      </c>
      <c r="JH557" s="4" t="str">
        <f ca="1">IFERROR(IF($B557&lt;&gt;"",VLOOKUP(JH$421,TabelleK54BI,8,FALSE),""),"")</f>
        <v/>
      </c>
      <c r="JI557" s="4" t="str">
        <f ca="1">IFERROR(IF($B557&lt;&gt;"",VLOOKUP(JI$421,TabelleK54BI,8,FALSE),""),"")</f>
        <v/>
      </c>
      <c r="JJ557" s="4" t="str">
        <f ca="1">IFERROR(IF($B557&lt;&gt;"",VLOOKUP(JJ$421,TabelleK54BI,8,FALSE),""),"")</f>
        <v/>
      </c>
      <c r="JK557" s="4" t="str">
        <f ca="1">IFERROR(IF($B557&lt;&gt;"",VLOOKUP(JK$421,TabelleK54BI,8,FALSE),""),"")</f>
        <v/>
      </c>
      <c r="JL557" s="4" t="str">
        <f ca="1">IFERROR(IF($B557&lt;&gt;"",VLOOKUP(JL$421,TabelleK54BI,8,FALSE),""),"")</f>
        <v/>
      </c>
      <c r="JM557" s="4" t="str">
        <f ca="1">IFERROR(IF($B557&lt;&gt;"",VLOOKUP(JM$421,TabelleK54BI,8,FALSE),""),"")</f>
        <v/>
      </c>
      <c r="JN557" s="4" t="str">
        <f ca="1">IFERROR(IF($B557&lt;&gt;"",VLOOKUP(JN$421,TabelleK54BI,8,FALSE),""),"")</f>
        <v/>
      </c>
      <c r="JO557" s="4" t="str">
        <f ca="1">IFERROR(IF($B557&lt;&gt;"",VLOOKUP(JO$421,TabelleK54BI,8,FALSE),""),"")</f>
        <v/>
      </c>
      <c r="JP557" s="4" t="str">
        <f ca="1">IFERROR(IF($B557&lt;&gt;"",VLOOKUP(JP$421,TabelleK54BI,8,FALSE),""),"")</f>
        <v/>
      </c>
      <c r="JQ557" s="4" t="str">
        <f ca="1">IFERROR(IF($B557&lt;&gt;"",VLOOKUP(JQ$421,TabelleK54BI,8,FALSE),""),"")</f>
        <v/>
      </c>
      <c r="JR557" s="4" t="str">
        <f ca="1">IFERROR(IF($B557&lt;&gt;"",VLOOKUP(JR$421,TabelleK54BI,8,FALSE),""),"")</f>
        <v/>
      </c>
      <c r="JS557" s="4" t="str">
        <f ca="1">IFERROR(IF($B557&lt;&gt;"",VLOOKUP(JS$421,TabelleK54BI,8,FALSE),""),"")</f>
        <v/>
      </c>
      <c r="JT557" s="4" t="str">
        <f ca="1">IFERROR(IF($B557&lt;&gt;"",VLOOKUP(JT$421,TabelleK54BI,8,FALSE),""),"")</f>
        <v/>
      </c>
      <c r="JU557" s="4" t="str">
        <f ca="1">IFERROR(IF($B557&lt;&gt;"",VLOOKUP(JU$421,TabelleK54BI,8,FALSE),""),"")</f>
        <v/>
      </c>
      <c r="JV557" s="4" t="str">
        <f ca="1">IFERROR(IF($B557&lt;&gt;"",VLOOKUP(JV$421,TabelleK54BI,8,FALSE),""),"")</f>
        <v/>
      </c>
      <c r="JW557" s="4" t="str">
        <f ca="1">IFERROR(IF($B557&lt;&gt;"",VLOOKUP(JW$421,TabelleK54BI,8,FALSE),""),"")</f>
        <v/>
      </c>
      <c r="JX557" s="4" t="str">
        <f ca="1">IFERROR(IF($B557&lt;&gt;"",VLOOKUP(JX$421,TabelleK54BI,8,FALSE),""),"")</f>
        <v/>
      </c>
      <c r="JY557" s="4" t="str">
        <f ca="1">IFERROR(IF($B557&lt;&gt;"",VLOOKUP(JY$421,TabelleK54BI,8,FALSE),""),"")</f>
        <v/>
      </c>
      <c r="JZ557" s="4" t="str">
        <f ca="1">IFERROR(IF($B557&lt;&gt;"",VLOOKUP(JZ$421,TabelleK54BI,8,FALSE),""),"")</f>
        <v/>
      </c>
      <c r="KA557" s="4" t="str">
        <f ca="1">IFERROR(IF($B557&lt;&gt;"",VLOOKUP(KA$421,TabelleK54BI,8,FALSE),""),"")</f>
        <v/>
      </c>
      <c r="KB557" s="4" t="str">
        <f ca="1">IFERROR(IF($B557&lt;&gt;"",VLOOKUP(KB$421,TabelleK54BI,8,FALSE),""),"")</f>
        <v/>
      </c>
      <c r="KC557" s="4" t="str">
        <f ca="1">IFERROR(IF($B557&lt;&gt;"",VLOOKUP(KC$421,TabelleK54BI,8,FALSE),""),"")</f>
        <v/>
      </c>
      <c r="KD557" s="4" t="str">
        <f ca="1">IFERROR(IF($B557&lt;&gt;"",VLOOKUP(KD$421,TabelleK54BI,8,FALSE),""),"")</f>
        <v/>
      </c>
      <c r="KE557" s="4" t="str">
        <f ca="1">IFERROR(IF($B557&lt;&gt;"",VLOOKUP(KE$421,TabelleK54BI,8,FALSE),""),"")</f>
        <v/>
      </c>
      <c r="KF557" s="4" t="str">
        <f ca="1">IFERROR(IF($B557&lt;&gt;"",VLOOKUP(KF$421,TabelleK54BI,8,FALSE),""),"")</f>
        <v/>
      </c>
      <c r="KG557" s="4" t="str">
        <f ca="1">IFERROR(IF($B557&lt;&gt;"",VLOOKUP(KG$421,TabelleK54BI,8,FALSE),""),"")</f>
        <v/>
      </c>
      <c r="KH557" s="4" t="str">
        <f ca="1">IFERROR(IF($B557&lt;&gt;"",VLOOKUP(KH$421,TabelleK54BI,8,FALSE),""),"")</f>
        <v/>
      </c>
      <c r="KI557" s="4" t="str">
        <f ca="1">IFERROR(IF($B557&lt;&gt;"",VLOOKUP(KI$421,TabelleK54BI,8,FALSE),""),"")</f>
        <v/>
      </c>
      <c r="KJ557" s="4" t="str">
        <f ca="1">IFERROR(IF($B557&lt;&gt;"",VLOOKUP(KJ$421,TabelleK54BI,8,FALSE),""),"")</f>
        <v/>
      </c>
      <c r="KK557" s="4" t="str">
        <f ca="1">IFERROR(IF($B557&lt;&gt;"",VLOOKUP(KK$421,TabelleK54BI,8,FALSE),""),"")</f>
        <v/>
      </c>
      <c r="KL557" s="4" t="str">
        <f ca="1">IFERROR(IF($B557&lt;&gt;"",VLOOKUP(KL$421,TabelleK54BI,8,FALSE),""),"")</f>
        <v/>
      </c>
      <c r="KM557" s="4" t="str">
        <f ca="1">IFERROR(IF($B557&lt;&gt;"",VLOOKUP(KM$421,TabelleK54BI,8,FALSE),""),"")</f>
        <v/>
      </c>
      <c r="KN557" s="4" t="str">
        <f ca="1">IFERROR(IF($B557&lt;&gt;"",VLOOKUP(KN$421,TabelleK54BI,8,FALSE),""),"")</f>
        <v/>
      </c>
      <c r="KO557" s="4" t="str">
        <f ca="1">IFERROR(IF($B557&lt;&gt;"",VLOOKUP(KO$421,TabelleK54BI,8,FALSE),""),"")</f>
        <v/>
      </c>
      <c r="KP557" s="4" t="str">
        <f ca="1">IFERROR(IF($B557&lt;&gt;"",VLOOKUP(KP$421,TabelleK54BI,8,FALSE),""),"")</f>
        <v/>
      </c>
      <c r="KQ557" s="4" t="str">
        <f ca="1">IFERROR(IF($B557&lt;&gt;"",VLOOKUP(KQ$421,TabelleK54BI,8,FALSE),""),"")</f>
        <v/>
      </c>
      <c r="KR557" s="4" t="str">
        <f>IFERROR(VLOOKUP($KR$421,TabelleK54BI,8,FALSE),"")</f>
        <v/>
      </c>
      <c r="KS557" s="4" t="str">
        <f>IFERROR(VLOOKUP($KS$421,TabelleK54BI,8,FALSE),"")</f>
        <v/>
      </c>
    </row>
    <row r="558" spans="2:305" ht="12.75" hidden="1" customHeight="1" x14ac:dyDescent="0.2">
      <c r="B558" s="138" t="str">
        <f t="shared" ca="1" si="215"/>
        <v/>
      </c>
      <c r="C558" s="4" t="str">
        <f ca="1">IFERROR(IF($B558&lt;&gt;"",VLOOKUP(C$421,TabelleK55BI,8,FALSE),""),"")</f>
        <v/>
      </c>
      <c r="D558" s="4" t="str">
        <f ca="1">IFERROR(IF($B558&lt;&gt;"",VLOOKUP(D$421,TabelleK55BI,8,FALSE),""),"")</f>
        <v/>
      </c>
      <c r="E558" s="4" t="str">
        <f ca="1">IFERROR(IF($B558&lt;&gt;"",VLOOKUP(E$421,TabelleK55BI,8,FALSE),""),"")</f>
        <v/>
      </c>
      <c r="F558" s="4" t="str">
        <f ca="1">IFERROR(IF($B558&lt;&gt;"",VLOOKUP(F$421,TabelleK55BI,8,FALSE),""),"")</f>
        <v/>
      </c>
      <c r="G558" s="4" t="str">
        <f ca="1">IFERROR(IF($B558&lt;&gt;"",VLOOKUP(G$421,TabelleK55BI,8,FALSE),""),"")</f>
        <v/>
      </c>
      <c r="H558" s="4" t="str">
        <f ca="1">IFERROR(IF($B558&lt;&gt;"",VLOOKUP(H$421,TabelleK55BI,8,FALSE),""),"")</f>
        <v/>
      </c>
      <c r="I558" s="4" t="str">
        <f ca="1">IFERROR(IF($B558&lt;&gt;"",VLOOKUP(I$421,TabelleK55BI,8,FALSE),""),"")</f>
        <v/>
      </c>
      <c r="J558" s="4" t="str">
        <f ca="1">IFERROR(IF($B558&lt;&gt;"",VLOOKUP(J$421,TabelleK55BI,8,FALSE),""),"")</f>
        <v/>
      </c>
      <c r="K558" s="4" t="str">
        <f ca="1">IFERROR(IF($B558&lt;&gt;"",VLOOKUP(K$421,TabelleK55BI,8,FALSE),""),"")</f>
        <v/>
      </c>
      <c r="L558" s="4" t="str">
        <f ca="1">IFERROR(IF($B558&lt;&gt;"",VLOOKUP(L$421,TabelleK55BI,8,FALSE),""),"")</f>
        <v/>
      </c>
      <c r="M558" s="4" t="str">
        <f ca="1">IFERROR(IF($B558&lt;&gt;"",VLOOKUP(M$421,TabelleK55BI,8,FALSE),""),"")</f>
        <v/>
      </c>
      <c r="N558" s="4" t="str">
        <f ca="1">IFERROR(IF($B558&lt;&gt;"",VLOOKUP(N$421,TabelleK55BI,8,FALSE),""),"")</f>
        <v/>
      </c>
      <c r="O558" s="4" t="str">
        <f ca="1">IFERROR(IF($B558&lt;&gt;"",VLOOKUP(O$421,TabelleK55BI,8,FALSE),""),"")</f>
        <v/>
      </c>
      <c r="P558" s="4" t="str">
        <f ca="1">IFERROR(IF($B558&lt;&gt;"",VLOOKUP(P$421,TabelleK55BI,8,FALSE),""),"")</f>
        <v/>
      </c>
      <c r="Q558" s="4" t="str">
        <f ca="1">IFERROR(IF($B558&lt;&gt;"",VLOOKUP(Q$421,TabelleK55BI,8,FALSE),""),"")</f>
        <v/>
      </c>
      <c r="R558" s="4" t="str">
        <f ca="1">IFERROR(IF($B558&lt;&gt;"",VLOOKUP(R$421,TabelleK55BI,8,FALSE),""),"")</f>
        <v/>
      </c>
      <c r="S558" s="4" t="str">
        <f ca="1">IFERROR(IF($B558&lt;&gt;"",VLOOKUP(S$421,TabelleK55BI,8,FALSE),""),"")</f>
        <v/>
      </c>
      <c r="T558" s="4" t="str">
        <f ca="1">IFERROR(IF($B558&lt;&gt;"",VLOOKUP(T$421,TabelleK55BI,8,FALSE),""),"")</f>
        <v/>
      </c>
      <c r="U558" s="4" t="str">
        <f ca="1">IFERROR(IF($B558&lt;&gt;"",VLOOKUP(U$421,TabelleK55BI,8,FALSE),""),"")</f>
        <v/>
      </c>
      <c r="V558" s="4" t="str">
        <f ca="1">IFERROR(IF($B558&lt;&gt;"",VLOOKUP(V$421,TabelleK55BI,8,FALSE),""),"")</f>
        <v/>
      </c>
      <c r="W558" s="4" t="str">
        <f ca="1">IFERROR(IF($B558&lt;&gt;"",VLOOKUP(W$421,TabelleK55BI,8,FALSE),""),"")</f>
        <v/>
      </c>
      <c r="X558" s="4" t="str">
        <f ca="1">IFERROR(IF($B558&lt;&gt;"",VLOOKUP(X$421,TabelleK55BI,8,FALSE),""),"")</f>
        <v/>
      </c>
      <c r="Y558" s="4" t="str">
        <f ca="1">IFERROR(IF($B558&lt;&gt;"",VLOOKUP(Y$421,TabelleK55BI,8,FALSE),""),"")</f>
        <v/>
      </c>
      <c r="Z558" s="4" t="str">
        <f ca="1">IFERROR(IF($B558&lt;&gt;"",VLOOKUP(Z$421,TabelleK55BI,8,FALSE),""),"")</f>
        <v/>
      </c>
      <c r="AA558" s="4" t="str">
        <f ca="1">IFERROR(IF($B558&lt;&gt;"",VLOOKUP(AA$421,TabelleK55BI,8,FALSE),""),"")</f>
        <v/>
      </c>
      <c r="AB558" s="4" t="str">
        <f ca="1">IFERROR(IF($B558&lt;&gt;"",VLOOKUP(AB$421,TabelleK55BI,8,FALSE),""),"")</f>
        <v/>
      </c>
      <c r="AC558" s="4" t="str">
        <f ca="1">IFERROR(IF($B558&lt;&gt;"",VLOOKUP(AC$421,TabelleK55BI,8,FALSE),""),"")</f>
        <v/>
      </c>
      <c r="AD558" s="4" t="str">
        <f ca="1">IFERROR(IF($B558&lt;&gt;"",VLOOKUP(AD$421,TabelleK55BI,8,FALSE),""),"")</f>
        <v/>
      </c>
      <c r="AE558" s="4" t="str">
        <f ca="1">IFERROR(IF($B558&lt;&gt;"",VLOOKUP(AE$421,TabelleK55BI,8,FALSE),""),"")</f>
        <v/>
      </c>
      <c r="AF558" s="4" t="str">
        <f ca="1">IFERROR(IF($B558&lt;&gt;"",VLOOKUP(AF$421,TabelleK55BI,8,FALSE),""),"")</f>
        <v/>
      </c>
      <c r="AG558" s="4" t="str">
        <f ca="1">IFERROR(IF($B558&lt;&gt;"",VLOOKUP(AG$421,TabelleK55BI,8,FALSE),""),"")</f>
        <v/>
      </c>
      <c r="AH558" s="4" t="str">
        <f ca="1">IFERROR(IF($B558&lt;&gt;"",VLOOKUP(AH$421,TabelleK55BI,8,FALSE),""),"")</f>
        <v/>
      </c>
      <c r="AI558" s="4" t="str">
        <f ca="1">IFERROR(IF($B558&lt;&gt;"",VLOOKUP(AI$421,TabelleK55BI,8,FALSE),""),"")</f>
        <v/>
      </c>
      <c r="AJ558" s="4" t="str">
        <f ca="1">IFERROR(IF($B558&lt;&gt;"",VLOOKUP(AJ$421,TabelleK55BI,8,FALSE),""),"")</f>
        <v/>
      </c>
      <c r="AK558" s="4" t="str">
        <f ca="1">IFERROR(IF($B558&lt;&gt;"",VLOOKUP(AK$421,TabelleK55BI,8,FALSE),""),"")</f>
        <v/>
      </c>
      <c r="AL558" s="4" t="str">
        <f ca="1">IFERROR(IF($B558&lt;&gt;"",VLOOKUP(AL$421,TabelleK55BI,8,FALSE),""),"")</f>
        <v/>
      </c>
      <c r="AM558" s="4" t="str">
        <f ca="1">IFERROR(IF($B558&lt;&gt;"",VLOOKUP(AM$421,TabelleK55BI,8,FALSE),""),"")</f>
        <v/>
      </c>
      <c r="AN558" s="4" t="str">
        <f ca="1">IFERROR(IF($B558&lt;&gt;"",VLOOKUP(AN$421,TabelleK55BI,8,FALSE),""),"")</f>
        <v/>
      </c>
      <c r="AO558" s="4" t="str">
        <f ca="1">IFERROR(IF($B558&lt;&gt;"",VLOOKUP(AO$421,TabelleK55BI,8,FALSE),""),"")</f>
        <v/>
      </c>
      <c r="AP558" s="4" t="str">
        <f ca="1">IFERROR(IF($B558&lt;&gt;"",VLOOKUP(AP$421,TabelleK55BI,8,FALSE),""),"")</f>
        <v/>
      </c>
      <c r="AQ558" s="4" t="str">
        <f ca="1">IFERROR(IF($B558&lt;&gt;"",VLOOKUP(AQ$421,TabelleK55BI,8,FALSE),""),"")</f>
        <v/>
      </c>
      <c r="AR558" s="4" t="str">
        <f ca="1">IFERROR(IF($B558&lt;&gt;"",VLOOKUP(AR$421,TabelleK55BI,8,FALSE),""),"")</f>
        <v/>
      </c>
      <c r="AS558" s="4" t="str">
        <f ca="1">IFERROR(IF($B558&lt;&gt;"",VLOOKUP(AS$421,TabelleK55BI,8,FALSE),""),"")</f>
        <v/>
      </c>
      <c r="AT558" s="4" t="str">
        <f ca="1">IFERROR(IF($B558&lt;&gt;"",VLOOKUP(AT$421,TabelleK55BI,8,FALSE),""),"")</f>
        <v/>
      </c>
      <c r="AU558" s="4" t="str">
        <f ca="1">IFERROR(IF($B558&lt;&gt;"",VLOOKUP(AU$421,TabelleK55BI,8,FALSE),""),"")</f>
        <v/>
      </c>
      <c r="AV558" s="4" t="str">
        <f ca="1">IFERROR(IF($B558&lt;&gt;"",VLOOKUP(AV$421,TabelleK55BI,8,FALSE),""),"")</f>
        <v/>
      </c>
      <c r="AW558" s="4" t="str">
        <f ca="1">IFERROR(IF($B558&lt;&gt;"",VLOOKUP(AW$421,TabelleK55BI,8,FALSE),""),"")</f>
        <v/>
      </c>
      <c r="AX558" s="4" t="str">
        <f ca="1">IFERROR(IF($B558&lt;&gt;"",VLOOKUP(AX$421,TabelleK55BI,8,FALSE),""),"")</f>
        <v/>
      </c>
      <c r="AY558" s="4" t="str">
        <f ca="1">IFERROR(IF($B558&lt;&gt;"",VLOOKUP(AY$421,TabelleK55BI,8,FALSE),""),"")</f>
        <v/>
      </c>
      <c r="AZ558" s="4" t="str">
        <f ca="1">IFERROR(IF($B558&lt;&gt;"",VLOOKUP(AZ$421,TabelleK55BI,8,FALSE),""),"")</f>
        <v/>
      </c>
      <c r="BA558" s="4" t="str">
        <f ca="1">IFERROR(IF($B558&lt;&gt;"",VLOOKUP(BA$421,TabelleK55BI,8,FALSE),""),"")</f>
        <v/>
      </c>
      <c r="BB558" s="4" t="str">
        <f ca="1">IFERROR(IF($B558&lt;&gt;"",VLOOKUP(BB$421,TabelleK55BI,8,FALSE),""),"")</f>
        <v/>
      </c>
      <c r="BC558" s="4" t="str">
        <f ca="1">IFERROR(IF($B558&lt;&gt;"",VLOOKUP(BC$421,TabelleK55BI,8,FALSE),""),"")</f>
        <v/>
      </c>
      <c r="BD558" s="4" t="str">
        <f ca="1">IFERROR(IF($B558&lt;&gt;"",VLOOKUP(BD$421,TabelleK55BI,8,FALSE),""),"")</f>
        <v/>
      </c>
      <c r="BE558" s="4" t="str">
        <f ca="1">IFERROR(IF($B558&lt;&gt;"",VLOOKUP(BE$421,TabelleK55BI,8,FALSE),""),"")</f>
        <v/>
      </c>
      <c r="BF558" s="4" t="str">
        <f ca="1">IFERROR(IF($B558&lt;&gt;"",VLOOKUP(BF$421,TabelleK55BI,8,FALSE),""),"")</f>
        <v/>
      </c>
      <c r="BG558" s="4" t="str">
        <f ca="1">IFERROR(IF($B558&lt;&gt;"",VLOOKUP(BG$421,TabelleK55BI,8,FALSE),""),"")</f>
        <v/>
      </c>
      <c r="BH558" s="4" t="str">
        <f ca="1">IFERROR(IF($B558&lt;&gt;"",VLOOKUP(BH$421,TabelleK55BI,8,FALSE),""),"")</f>
        <v/>
      </c>
      <c r="BI558" s="4" t="str">
        <f ca="1">IFERROR(IF($B558&lt;&gt;"",VLOOKUP(BI$421,TabelleK55BI,8,FALSE),""),"")</f>
        <v/>
      </c>
      <c r="BJ558" s="4" t="str">
        <f ca="1">IFERROR(IF($B558&lt;&gt;"",VLOOKUP(BJ$421,TabelleK55BI,8,FALSE),""),"")</f>
        <v/>
      </c>
      <c r="BK558" s="4" t="str">
        <f ca="1">IFERROR(IF($B558&lt;&gt;"",VLOOKUP(BK$421,TabelleK55BI,8,FALSE),""),"")</f>
        <v/>
      </c>
      <c r="BL558" s="4" t="str">
        <f ca="1">IFERROR(IF($B558&lt;&gt;"",VLOOKUP(BL$421,TabelleK55BI,8,FALSE),""),"")</f>
        <v/>
      </c>
      <c r="BM558" s="4" t="str">
        <f ca="1">IFERROR(IF($B558&lt;&gt;"",VLOOKUP(BM$421,TabelleK55BI,8,FALSE),""),"")</f>
        <v/>
      </c>
      <c r="BN558" s="4" t="str">
        <f ca="1">IFERROR(IF($B558&lt;&gt;"",VLOOKUP(BN$421,TabelleK55BI,8,FALSE),""),"")</f>
        <v/>
      </c>
      <c r="BO558" s="4" t="str">
        <f ca="1">IFERROR(IF($B558&lt;&gt;"",VLOOKUP(BO$421,TabelleK55BI,8,FALSE),""),"")</f>
        <v/>
      </c>
      <c r="BP558" s="4" t="str">
        <f ca="1">IFERROR(IF($B558&lt;&gt;"",VLOOKUP(BP$421,TabelleK55BI,8,FALSE),""),"")</f>
        <v/>
      </c>
      <c r="BQ558" s="4" t="str">
        <f ca="1">IFERROR(IF($B558&lt;&gt;"",VLOOKUP(BQ$421,TabelleK55BI,8,FALSE),""),"")</f>
        <v/>
      </c>
      <c r="BR558" s="4" t="str">
        <f ca="1">IFERROR(IF($B558&lt;&gt;"",VLOOKUP(BR$421,TabelleK55BI,8,FALSE),""),"")</f>
        <v/>
      </c>
      <c r="BS558" s="4" t="str">
        <f ca="1">IFERROR(IF($B558&lt;&gt;"",VLOOKUP(BS$421,TabelleK55BI,8,FALSE),""),"")</f>
        <v/>
      </c>
      <c r="BT558" s="4" t="str">
        <f ca="1">IFERROR(IF($B558&lt;&gt;"",VLOOKUP(BT$421,TabelleK55BI,8,FALSE),""),"")</f>
        <v/>
      </c>
      <c r="BU558" s="4" t="str">
        <f ca="1">IFERROR(IF($B558&lt;&gt;"",VLOOKUP(BU$421,TabelleK55BI,8,FALSE),""),"")</f>
        <v/>
      </c>
      <c r="BV558" s="4" t="str">
        <f ca="1">IFERROR(IF($B558&lt;&gt;"",VLOOKUP(BV$421,TabelleK55BI,8,FALSE),""),"")</f>
        <v/>
      </c>
      <c r="BW558" s="4" t="str">
        <f ca="1">IFERROR(IF($B558&lt;&gt;"",VLOOKUP(BW$421,TabelleK55BI,8,FALSE),""),"")</f>
        <v/>
      </c>
      <c r="BX558" s="4" t="str">
        <f ca="1">IFERROR(IF($B558&lt;&gt;"",VLOOKUP(BX$421,TabelleK55BI,8,FALSE),""),"")</f>
        <v/>
      </c>
      <c r="BY558" s="4" t="str">
        <f ca="1">IFERROR(IF($B558&lt;&gt;"",VLOOKUP(BY$421,TabelleK55BI,8,FALSE),""),"")</f>
        <v/>
      </c>
      <c r="BZ558" s="4" t="str">
        <f ca="1">IFERROR(IF($B558&lt;&gt;"",VLOOKUP(BZ$421,TabelleK55BI,8,FALSE),""),"")</f>
        <v/>
      </c>
      <c r="CA558" s="4" t="str">
        <f ca="1">IFERROR(IF($B558&lt;&gt;"",VLOOKUP(CA$421,TabelleK55BI,8,FALSE),""),"")</f>
        <v/>
      </c>
      <c r="CB558" s="4" t="str">
        <f ca="1">IFERROR(IF($B558&lt;&gt;"",VLOOKUP(CB$421,TabelleK55BI,8,FALSE),""),"")</f>
        <v/>
      </c>
      <c r="CC558" s="4" t="str">
        <f ca="1">IFERROR(IF($B558&lt;&gt;"",VLOOKUP(CC$421,TabelleK55BI,8,FALSE),""),"")</f>
        <v/>
      </c>
      <c r="CD558" s="4" t="str">
        <f ca="1">IFERROR(IF($B558&lt;&gt;"",VLOOKUP(CD$421,TabelleK55BI,8,FALSE),""),"")</f>
        <v/>
      </c>
      <c r="CE558" s="4" t="str">
        <f ca="1">IFERROR(IF($B558&lt;&gt;"",VLOOKUP(CE$421,TabelleK55BI,8,FALSE),""),"")</f>
        <v/>
      </c>
      <c r="CF558" s="4" t="str">
        <f ca="1">IFERROR(IF($B558&lt;&gt;"",VLOOKUP(CF$421,TabelleK55BI,8,FALSE),""),"")</f>
        <v/>
      </c>
      <c r="CG558" s="4" t="str">
        <f ca="1">IFERROR(IF($B558&lt;&gt;"",VLOOKUP(CG$421,TabelleK55BI,8,FALSE),""),"")</f>
        <v/>
      </c>
      <c r="CH558" s="4" t="str">
        <f ca="1">IFERROR(IF($B558&lt;&gt;"",VLOOKUP(CH$421,TabelleK55BI,8,FALSE),""),"")</f>
        <v/>
      </c>
      <c r="CI558" s="4" t="str">
        <f ca="1">IFERROR(IF($B558&lt;&gt;"",VLOOKUP(CI$421,TabelleK55BI,8,FALSE),""),"")</f>
        <v/>
      </c>
      <c r="CJ558" s="4" t="str">
        <f ca="1">IFERROR(IF($B558&lt;&gt;"",VLOOKUP(CJ$421,TabelleK55BI,8,FALSE),""),"")</f>
        <v/>
      </c>
      <c r="CK558" s="4" t="str">
        <f ca="1">IFERROR(IF($B558&lt;&gt;"",VLOOKUP(CK$421,TabelleK55BI,8,FALSE),""),"")</f>
        <v/>
      </c>
      <c r="CL558" s="4" t="str">
        <f ca="1">IFERROR(IF($B558&lt;&gt;"",VLOOKUP(CL$421,TabelleK55BI,8,FALSE),""),"")</f>
        <v/>
      </c>
      <c r="CM558" s="4" t="str">
        <f ca="1">IFERROR(IF($B558&lt;&gt;"",VLOOKUP(CM$421,TabelleK55BI,8,FALSE),""),"")</f>
        <v/>
      </c>
      <c r="CN558" s="4" t="str">
        <f ca="1">IFERROR(IF($B558&lt;&gt;"",VLOOKUP(CN$421,TabelleK55BI,8,FALSE),""),"")</f>
        <v/>
      </c>
      <c r="CO558" s="4" t="str">
        <f ca="1">IFERROR(IF($B558&lt;&gt;"",VLOOKUP(CO$421,TabelleK55BI,8,FALSE),""),"")</f>
        <v/>
      </c>
      <c r="CP558" s="4" t="str">
        <f ca="1">IFERROR(IF($B558&lt;&gt;"",VLOOKUP(CP$421,TabelleK55BI,8,FALSE),""),"")</f>
        <v/>
      </c>
      <c r="CQ558" s="4" t="str">
        <f ca="1">IFERROR(IF($B558&lt;&gt;"",VLOOKUP(CQ$421,TabelleK55BI,8,FALSE),""),"")</f>
        <v/>
      </c>
      <c r="CR558" s="4" t="str">
        <f ca="1">IFERROR(IF($B558&lt;&gt;"",VLOOKUP(CR$421,TabelleK55BI,8,FALSE),""),"")</f>
        <v/>
      </c>
      <c r="CS558" s="4" t="str">
        <f ca="1">IFERROR(IF($B558&lt;&gt;"",VLOOKUP(CS$421,TabelleK55BI,8,FALSE),""),"")</f>
        <v/>
      </c>
      <c r="CT558" s="4" t="str">
        <f ca="1">IFERROR(IF($B558&lt;&gt;"",VLOOKUP(CT$421,TabelleK55BI,8,FALSE),""),"")</f>
        <v/>
      </c>
      <c r="CU558" s="4" t="str">
        <f ca="1">IFERROR(IF($B558&lt;&gt;"",VLOOKUP(CU$421,TabelleK55BI,8,FALSE),""),"")</f>
        <v/>
      </c>
      <c r="CV558" s="4" t="str">
        <f ca="1">IFERROR(IF($B558&lt;&gt;"",VLOOKUP(CV$421,TabelleK55BI,8,FALSE),""),"")</f>
        <v/>
      </c>
      <c r="CW558" s="4" t="str">
        <f ca="1">IFERROR(IF($B558&lt;&gt;"",VLOOKUP(CW$421,TabelleK55BI,8,FALSE),""),"")</f>
        <v/>
      </c>
      <c r="CX558" s="4" t="str">
        <f ca="1">IFERROR(IF($B558&lt;&gt;"",VLOOKUP(CX$421,TabelleK55BI,8,FALSE),""),"")</f>
        <v/>
      </c>
      <c r="CY558" s="4" t="str">
        <f ca="1">IFERROR(IF($B558&lt;&gt;"",VLOOKUP(CY$421,TabelleK55BI,8,FALSE),""),"")</f>
        <v/>
      </c>
      <c r="CZ558" s="4" t="str">
        <f ca="1">IFERROR(IF($B558&lt;&gt;"",VLOOKUP(CZ$421,TabelleK55BI,8,FALSE),""),"")</f>
        <v/>
      </c>
      <c r="DA558" s="4" t="str">
        <f ca="1">IFERROR(IF($B558&lt;&gt;"",VLOOKUP(DA$421,TabelleK55BI,8,FALSE),""),"")</f>
        <v/>
      </c>
      <c r="DB558" s="4" t="str">
        <f ca="1">IFERROR(IF($B558&lt;&gt;"",VLOOKUP(DB$421,TabelleK55BI,8,FALSE),""),"")</f>
        <v/>
      </c>
      <c r="DC558" s="4" t="str">
        <f ca="1">IFERROR(IF($B558&lt;&gt;"",VLOOKUP(DC$421,TabelleK55BI,8,FALSE),""),"")</f>
        <v/>
      </c>
      <c r="DD558" s="4" t="str">
        <f ca="1">IFERROR(IF($B558&lt;&gt;"",VLOOKUP(DD$421,TabelleK55BI,8,FALSE),""),"")</f>
        <v/>
      </c>
      <c r="DE558" s="4" t="str">
        <f ca="1">IFERROR(IF($B558&lt;&gt;"",VLOOKUP(DE$421,TabelleK55BI,8,FALSE),""),"")</f>
        <v/>
      </c>
      <c r="DF558" s="4" t="str">
        <f ca="1">IFERROR(IF($B558&lt;&gt;"",VLOOKUP(DF$421,TabelleK55BI,8,FALSE),""),"")</f>
        <v/>
      </c>
      <c r="DG558" s="4" t="str">
        <f ca="1">IFERROR(IF($B558&lt;&gt;"",VLOOKUP(DG$421,TabelleK55BI,8,FALSE),""),"")</f>
        <v/>
      </c>
      <c r="DH558" s="4" t="str">
        <f ca="1">IFERROR(IF($B558&lt;&gt;"",VLOOKUP(DH$421,TabelleK55BI,8,FALSE),""),"")</f>
        <v/>
      </c>
      <c r="DI558" s="4" t="str">
        <f ca="1">IFERROR(IF($B558&lt;&gt;"",VLOOKUP(DI$421,TabelleK55BI,8,FALSE),""),"")</f>
        <v/>
      </c>
      <c r="DJ558" s="4" t="str">
        <f ca="1">IFERROR(IF($B558&lt;&gt;"",VLOOKUP(DJ$421,TabelleK55BI,8,FALSE),""),"")</f>
        <v/>
      </c>
      <c r="DK558" s="4" t="str">
        <f ca="1">IFERROR(IF($B558&lt;&gt;"",VLOOKUP(DK$421,TabelleK55BI,8,FALSE),""),"")</f>
        <v/>
      </c>
      <c r="DL558" s="4" t="str">
        <f ca="1">IFERROR(IF($B558&lt;&gt;"",VLOOKUP(DL$421,TabelleK55BI,8,FALSE),""),"")</f>
        <v/>
      </c>
      <c r="DM558" s="4" t="str">
        <f ca="1">IFERROR(IF($B558&lt;&gt;"",VLOOKUP(DM$421,TabelleK55BI,8,FALSE),""),"")</f>
        <v/>
      </c>
      <c r="DN558" s="4" t="str">
        <f ca="1">IFERROR(IF($B558&lt;&gt;"",VLOOKUP(DN$421,TabelleK55BI,8,FALSE),""),"")</f>
        <v/>
      </c>
      <c r="DO558" s="4" t="str">
        <f ca="1">IFERROR(IF($B558&lt;&gt;"",VLOOKUP(DO$421,TabelleK55BI,8,FALSE),""),"")</f>
        <v/>
      </c>
      <c r="DP558" s="4" t="str">
        <f ca="1">IFERROR(IF($B558&lt;&gt;"",VLOOKUP(DP$421,TabelleK55BI,8,FALSE),""),"")</f>
        <v/>
      </c>
      <c r="DQ558" s="4" t="str">
        <f ca="1">IFERROR(IF($B558&lt;&gt;"",VLOOKUP(DQ$421,TabelleK55BI,8,FALSE),""),"")</f>
        <v/>
      </c>
      <c r="DR558" s="4" t="str">
        <f ca="1">IFERROR(IF($B558&lt;&gt;"",VLOOKUP(DR$421,TabelleK55BI,8,FALSE),""),"")</f>
        <v/>
      </c>
      <c r="DS558" s="4" t="str">
        <f ca="1">IFERROR(IF($B558&lt;&gt;"",VLOOKUP(DS$421,TabelleK55BI,8,FALSE),""),"")</f>
        <v/>
      </c>
      <c r="DT558" s="4" t="str">
        <f ca="1">IFERROR(IF($B558&lt;&gt;"",VLOOKUP(DT$421,TabelleK55BI,8,FALSE),""),"")</f>
        <v/>
      </c>
      <c r="DU558" s="4" t="str">
        <f ca="1">IFERROR(IF($B558&lt;&gt;"",VLOOKUP(DU$421,TabelleK55BI,8,FALSE),""),"")</f>
        <v/>
      </c>
      <c r="DV558" s="4" t="str">
        <f ca="1">IFERROR(IF($B558&lt;&gt;"",VLOOKUP(DV$421,TabelleK55BI,8,FALSE),""),"")</f>
        <v/>
      </c>
      <c r="DW558" s="4" t="str">
        <f ca="1">IFERROR(IF($B558&lt;&gt;"",VLOOKUP(DW$421,TabelleK55BI,8,FALSE),""),"")</f>
        <v/>
      </c>
      <c r="DX558" s="4" t="str">
        <f ca="1">IFERROR(IF($B558&lt;&gt;"",VLOOKUP(DX$421,TabelleK55BI,8,FALSE),""),"")</f>
        <v/>
      </c>
      <c r="DY558" s="4" t="str">
        <f ca="1">IFERROR(IF($B558&lt;&gt;"",VLOOKUP(DY$421,TabelleK55BI,8,FALSE),""),"")</f>
        <v/>
      </c>
      <c r="DZ558" s="4" t="str">
        <f ca="1">IFERROR(IF($B558&lt;&gt;"",VLOOKUP(DZ$421,TabelleK55BI,8,FALSE),""),"")</f>
        <v/>
      </c>
      <c r="EA558" s="4" t="str">
        <f ca="1">IFERROR(IF($B558&lt;&gt;"",VLOOKUP(EA$421,TabelleK55BI,8,FALSE),""),"")</f>
        <v/>
      </c>
      <c r="EB558" s="4" t="str">
        <f ca="1">IFERROR(IF($B558&lt;&gt;"",VLOOKUP(EB$421,TabelleK55BI,8,FALSE),""),"")</f>
        <v/>
      </c>
      <c r="EC558" s="4" t="str">
        <f ca="1">IFERROR(IF($B558&lt;&gt;"",VLOOKUP(EC$421,TabelleK55BI,8,FALSE),""),"")</f>
        <v/>
      </c>
      <c r="ED558" s="4" t="str">
        <f ca="1">IFERROR(IF($B558&lt;&gt;"",VLOOKUP(ED$421,TabelleK55BI,8,FALSE),""),"")</f>
        <v/>
      </c>
      <c r="EE558" s="4" t="str">
        <f ca="1">IFERROR(IF($B558&lt;&gt;"",VLOOKUP(EE$421,TabelleK55BI,8,FALSE),""),"")</f>
        <v/>
      </c>
      <c r="EF558" s="4" t="str">
        <f ca="1">IFERROR(IF($B558&lt;&gt;"",VLOOKUP(EF$421,TabelleK55BI,8,FALSE),""),"")</f>
        <v/>
      </c>
      <c r="EG558" s="4" t="str">
        <f ca="1">IFERROR(IF($B558&lt;&gt;"",VLOOKUP(EG$421,TabelleK55BI,8,FALSE),""),"")</f>
        <v/>
      </c>
      <c r="EH558" s="4" t="str">
        <f ca="1">IFERROR(IF($B558&lt;&gt;"",VLOOKUP(EH$421,TabelleK55BI,8,FALSE),""),"")</f>
        <v/>
      </c>
      <c r="EI558" s="4" t="str">
        <f ca="1">IFERROR(IF($B558&lt;&gt;"",VLOOKUP(EI$421,TabelleK55BI,8,FALSE),""),"")</f>
        <v/>
      </c>
      <c r="EJ558" s="4" t="str">
        <f ca="1">IFERROR(IF($B558&lt;&gt;"",VLOOKUP(EJ$421,TabelleK55BI,8,FALSE),""),"")</f>
        <v/>
      </c>
      <c r="EK558" s="4" t="str">
        <f ca="1">IFERROR(IF($B558&lt;&gt;"",VLOOKUP(EK$421,TabelleK55BI,8,FALSE),""),"")</f>
        <v/>
      </c>
      <c r="EL558" s="4" t="str">
        <f ca="1">IFERROR(IF($B558&lt;&gt;"",VLOOKUP(EL$421,TabelleK55BI,8,FALSE),""),"")</f>
        <v/>
      </c>
      <c r="EM558" s="4" t="str">
        <f ca="1">IFERROR(IF($B558&lt;&gt;"",VLOOKUP(EM$421,TabelleK55BI,8,FALSE),""),"")</f>
        <v/>
      </c>
      <c r="EN558" s="4" t="str">
        <f ca="1">IFERROR(IF($B558&lt;&gt;"",VLOOKUP(EN$421,TabelleK55BI,8,FALSE),""),"")</f>
        <v/>
      </c>
      <c r="EO558" s="4" t="str">
        <f ca="1">IFERROR(IF($B558&lt;&gt;"",VLOOKUP(EO$421,TabelleK55BI,8,FALSE),""),"")</f>
        <v/>
      </c>
      <c r="EP558" s="4" t="str">
        <f ca="1">IFERROR(IF($B558&lt;&gt;"",VLOOKUP(EP$421,TabelleK55BI,8,FALSE),""),"")</f>
        <v/>
      </c>
      <c r="EQ558" s="4" t="str">
        <f ca="1">IFERROR(IF($B558&lt;&gt;"",VLOOKUP(EQ$421,TabelleK55BI,8,FALSE),""),"")</f>
        <v/>
      </c>
      <c r="ER558" s="4" t="str">
        <f ca="1">IFERROR(IF($B558&lt;&gt;"",VLOOKUP(ER$421,TabelleK55BI,8,FALSE),""),"")</f>
        <v/>
      </c>
      <c r="ES558" s="4" t="str">
        <f ca="1">IFERROR(IF($B558&lt;&gt;"",VLOOKUP(ES$421,TabelleK55BI,8,FALSE),""),"")</f>
        <v/>
      </c>
      <c r="ET558" s="4" t="str">
        <f ca="1">IFERROR(IF($B558&lt;&gt;"",VLOOKUP(ET$421,TabelleK55BI,8,FALSE),""),"")</f>
        <v/>
      </c>
      <c r="EU558" s="4" t="str">
        <f ca="1">IFERROR(IF($B558&lt;&gt;"",VLOOKUP(EU$421,TabelleK55BI,8,FALSE),""),"")</f>
        <v/>
      </c>
      <c r="EV558" s="4" t="str">
        <f ca="1">IFERROR(IF($B558&lt;&gt;"",VLOOKUP(EV$421,TabelleK55BI,8,FALSE),""),"")</f>
        <v/>
      </c>
      <c r="EW558" s="4" t="str">
        <f ca="1">IFERROR(IF($B558&lt;&gt;"",VLOOKUP(EW$421,TabelleK55BI,8,FALSE),""),"")</f>
        <v/>
      </c>
      <c r="EX558" s="4" t="str">
        <f ca="1">IFERROR(IF($B558&lt;&gt;"",VLOOKUP(EX$421,TabelleK55BI,8,FALSE),""),"")</f>
        <v/>
      </c>
      <c r="EY558" s="4" t="str">
        <f ca="1">IFERROR(IF($B558&lt;&gt;"",VLOOKUP(EY$421,TabelleK55BI,8,FALSE),""),"")</f>
        <v/>
      </c>
      <c r="EZ558" s="4" t="str">
        <f ca="1">IFERROR(IF($B558&lt;&gt;"",VLOOKUP(EZ$421,TabelleK55BI,8,FALSE),""),"")</f>
        <v/>
      </c>
      <c r="FA558" s="4" t="str">
        <f ca="1">IFERROR(IF($B558&lt;&gt;"",VLOOKUP(FA$421,TabelleK55BI,8,FALSE),""),"")</f>
        <v/>
      </c>
      <c r="FB558" s="4" t="str">
        <f ca="1">IFERROR(IF($B558&lt;&gt;"",VLOOKUP(FB$421,TabelleK55BI,8,FALSE),""),"")</f>
        <v/>
      </c>
      <c r="FC558" s="4" t="str">
        <f ca="1">IFERROR(IF($B558&lt;&gt;"",VLOOKUP(FC$421,TabelleK55BI,8,FALSE),""),"")</f>
        <v/>
      </c>
      <c r="FD558" s="4" t="str">
        <f ca="1">IFERROR(IF($B558&lt;&gt;"",VLOOKUP(FD$421,TabelleK55BI,8,FALSE),""),"")</f>
        <v/>
      </c>
      <c r="FE558" s="4" t="str">
        <f ca="1">IFERROR(IF($B558&lt;&gt;"",VLOOKUP(FE$421,TabelleK55BI,8,FALSE),""),"")</f>
        <v/>
      </c>
      <c r="FF558" s="4" t="str">
        <f ca="1">IFERROR(IF($B558&lt;&gt;"",VLOOKUP(FF$421,TabelleK55BI,8,FALSE),""),"")</f>
        <v/>
      </c>
      <c r="FG558" s="4" t="str">
        <f ca="1">IFERROR(IF($B558&lt;&gt;"",VLOOKUP(FG$421,TabelleK55BI,8,FALSE),""),"")</f>
        <v/>
      </c>
      <c r="FH558" s="4" t="str">
        <f ca="1">IFERROR(IF($B558&lt;&gt;"",VLOOKUP(FH$421,TabelleK55BI,8,FALSE),""),"")</f>
        <v/>
      </c>
      <c r="FI558" s="4" t="str">
        <f ca="1">IFERROR(IF($B558&lt;&gt;"",VLOOKUP(FI$421,TabelleK55BI,8,FALSE),""),"")</f>
        <v/>
      </c>
      <c r="FJ558" s="4" t="str">
        <f ca="1">IFERROR(IF($B558&lt;&gt;"",VLOOKUP(FJ$421,TabelleK55BI,8,FALSE),""),"")</f>
        <v/>
      </c>
      <c r="FK558" s="4" t="str">
        <f ca="1">IFERROR(IF($B558&lt;&gt;"",VLOOKUP(FK$421,TabelleK55BI,8,FALSE),""),"")</f>
        <v/>
      </c>
      <c r="FL558" s="4" t="str">
        <f ca="1">IFERROR(IF($B558&lt;&gt;"",VLOOKUP(FL$421,TabelleK55BI,8,FALSE),""),"")</f>
        <v/>
      </c>
      <c r="FM558" s="4" t="str">
        <f ca="1">IFERROR(IF($B558&lt;&gt;"",VLOOKUP(FM$421,TabelleK55BI,8,FALSE),""),"")</f>
        <v/>
      </c>
      <c r="FN558" s="4" t="str">
        <f ca="1">IFERROR(IF($B558&lt;&gt;"",VLOOKUP(FN$421,TabelleK55BI,8,FALSE),""),"")</f>
        <v/>
      </c>
      <c r="FO558" s="4" t="str">
        <f ca="1">IFERROR(IF($B558&lt;&gt;"",VLOOKUP(FO$421,TabelleK55BI,8,FALSE),""),"")</f>
        <v/>
      </c>
      <c r="FP558" s="4" t="str">
        <f ca="1">IFERROR(IF($B558&lt;&gt;"",VLOOKUP(FP$421,TabelleK55BI,8,FALSE),""),"")</f>
        <v/>
      </c>
      <c r="FQ558" s="4" t="str">
        <f ca="1">IFERROR(IF($B558&lt;&gt;"",VLOOKUP(FQ$421,TabelleK55BI,8,FALSE),""),"")</f>
        <v/>
      </c>
      <c r="FR558" s="4" t="str">
        <f ca="1">IFERROR(IF($B558&lt;&gt;"",VLOOKUP(FR$421,TabelleK55BI,8,FALSE),""),"")</f>
        <v/>
      </c>
      <c r="FS558" s="4" t="str">
        <f ca="1">IFERROR(IF($B558&lt;&gt;"",VLOOKUP(FS$421,TabelleK55BI,8,FALSE),""),"")</f>
        <v/>
      </c>
      <c r="FT558" s="4" t="str">
        <f ca="1">IFERROR(IF($B558&lt;&gt;"",VLOOKUP(FT$421,TabelleK55BI,8,FALSE),""),"")</f>
        <v/>
      </c>
      <c r="FU558" s="4" t="str">
        <f ca="1">IFERROR(IF($B558&lt;&gt;"",VLOOKUP(FU$421,TabelleK55BI,8,FALSE),""),"")</f>
        <v/>
      </c>
      <c r="FV558" s="4" t="str">
        <f ca="1">IFERROR(IF($B558&lt;&gt;"",VLOOKUP(FV$421,TabelleK55BI,8,FALSE),""),"")</f>
        <v/>
      </c>
      <c r="FW558" s="4" t="str">
        <f ca="1">IFERROR(IF($B558&lt;&gt;"",VLOOKUP(FW$421,TabelleK55BI,8,FALSE),""),"")</f>
        <v/>
      </c>
      <c r="FX558" s="4" t="str">
        <f ca="1">IFERROR(IF($B558&lt;&gt;"",VLOOKUP(FX$421,TabelleK55BI,8,FALSE),""),"")</f>
        <v/>
      </c>
      <c r="FY558" s="4" t="str">
        <f ca="1">IFERROR(IF($B558&lt;&gt;"",VLOOKUP(FY$421,TabelleK55BI,8,FALSE),""),"")</f>
        <v/>
      </c>
      <c r="FZ558" s="4" t="str">
        <f ca="1">IFERROR(IF($B558&lt;&gt;"",VLOOKUP(FZ$421,TabelleK55BI,8,FALSE),""),"")</f>
        <v/>
      </c>
      <c r="GA558" s="4" t="str">
        <f ca="1">IFERROR(IF($B558&lt;&gt;"",VLOOKUP(GA$421,TabelleK55BI,8,FALSE),""),"")</f>
        <v/>
      </c>
      <c r="GB558" s="4" t="str">
        <f ca="1">IFERROR(IF($B558&lt;&gt;"",VLOOKUP(GB$421,TabelleK55BI,8,FALSE),""),"")</f>
        <v/>
      </c>
      <c r="GC558" s="4" t="str">
        <f ca="1">IFERROR(IF($B558&lt;&gt;"",VLOOKUP(GC$421,TabelleK55BI,8,FALSE),""),"")</f>
        <v/>
      </c>
      <c r="GD558" s="4" t="str">
        <f ca="1">IFERROR(IF($B558&lt;&gt;"",VLOOKUP(GD$421,TabelleK55BI,8,FALSE),""),"")</f>
        <v/>
      </c>
      <c r="GE558" s="4" t="str">
        <f ca="1">IFERROR(IF($B558&lt;&gt;"",VLOOKUP(GE$421,TabelleK55BI,8,FALSE),""),"")</f>
        <v/>
      </c>
      <c r="GF558" s="4" t="str">
        <f ca="1">IFERROR(IF($B558&lt;&gt;"",VLOOKUP(GF$421,TabelleK55BI,8,FALSE),""),"")</f>
        <v/>
      </c>
      <c r="GG558" s="4" t="str">
        <f ca="1">IFERROR(IF($B558&lt;&gt;"",VLOOKUP(GG$421,TabelleK55BI,8,FALSE),""),"")</f>
        <v/>
      </c>
      <c r="GH558" s="4" t="str">
        <f ca="1">IFERROR(IF($B558&lt;&gt;"",VLOOKUP(GH$421,TabelleK55BI,8,FALSE),""),"")</f>
        <v/>
      </c>
      <c r="GI558" s="4" t="str">
        <f ca="1">IFERROR(IF($B558&lt;&gt;"",VLOOKUP(GI$421,TabelleK55BI,8,FALSE),""),"")</f>
        <v/>
      </c>
      <c r="GJ558" s="4" t="str">
        <f ca="1">IFERROR(IF($B558&lt;&gt;"",VLOOKUP(GJ$421,TabelleK55BI,8,FALSE),""),"")</f>
        <v/>
      </c>
      <c r="GK558" s="4" t="str">
        <f ca="1">IFERROR(IF($B558&lt;&gt;"",VLOOKUP(GK$421,TabelleK55BI,8,FALSE),""),"")</f>
        <v/>
      </c>
      <c r="GL558" s="4" t="str">
        <f ca="1">IFERROR(IF($B558&lt;&gt;"",VLOOKUP(GL$421,TabelleK55BI,8,FALSE),""),"")</f>
        <v/>
      </c>
      <c r="GM558" s="4" t="str">
        <f ca="1">IFERROR(IF($B558&lt;&gt;"",VLOOKUP(GM$421,TabelleK55BI,8,FALSE),""),"")</f>
        <v/>
      </c>
      <c r="GN558" s="4" t="str">
        <f ca="1">IFERROR(IF($B558&lt;&gt;"",VLOOKUP(GN$421,TabelleK55BI,8,FALSE),""),"")</f>
        <v/>
      </c>
      <c r="GO558" s="4" t="str">
        <f ca="1">IFERROR(IF($B558&lt;&gt;"",VLOOKUP(GO$421,TabelleK55BI,8,FALSE),""),"")</f>
        <v/>
      </c>
      <c r="GP558" s="4" t="str">
        <f ca="1">IFERROR(IF($B558&lt;&gt;"",VLOOKUP(GP$421,TabelleK55BI,8,FALSE),""),"")</f>
        <v/>
      </c>
      <c r="GQ558" s="4" t="str">
        <f ca="1">IFERROR(IF($B558&lt;&gt;"",VLOOKUP(GQ$421,TabelleK55BI,8,FALSE),""),"")</f>
        <v/>
      </c>
      <c r="GR558" s="4" t="str">
        <f ca="1">IFERROR(IF($B558&lt;&gt;"",VLOOKUP(GR$421,TabelleK55BI,8,FALSE),""),"")</f>
        <v/>
      </c>
      <c r="GS558" s="4" t="str">
        <f ca="1">IFERROR(IF($B558&lt;&gt;"",VLOOKUP(GS$421,TabelleK55BI,8,FALSE),""),"")</f>
        <v/>
      </c>
      <c r="GT558" s="4" t="str">
        <f ca="1">IFERROR(IF($B558&lt;&gt;"",VLOOKUP(GT$421,TabelleK55BI,8,FALSE),""),"")</f>
        <v/>
      </c>
      <c r="GU558" s="4" t="str">
        <f ca="1">IFERROR(IF($B558&lt;&gt;"",VLOOKUP(GU$421,TabelleK55BI,8,FALSE),""),"")</f>
        <v/>
      </c>
      <c r="GV558" s="4" t="str">
        <f ca="1">IFERROR(IF($B558&lt;&gt;"",VLOOKUP(GV$421,TabelleK55BI,8,FALSE),""),"")</f>
        <v/>
      </c>
      <c r="GW558" s="4" t="str">
        <f ca="1">IFERROR(IF($B558&lt;&gt;"",VLOOKUP(GW$421,TabelleK55BI,8,FALSE),""),"")</f>
        <v/>
      </c>
      <c r="GX558" s="4" t="str">
        <f ca="1">IFERROR(IF($B558&lt;&gt;"",VLOOKUP(GX$421,TabelleK55BI,8,FALSE),""),"")</f>
        <v/>
      </c>
      <c r="GY558" s="4" t="str">
        <f ca="1">IFERROR(IF($B558&lt;&gt;"",VLOOKUP(GY$421,TabelleK55BI,8,FALSE),""),"")</f>
        <v/>
      </c>
      <c r="GZ558" s="4" t="str">
        <f ca="1">IFERROR(IF($B558&lt;&gt;"",VLOOKUP(GZ$421,TabelleK55BI,8,FALSE),""),"")</f>
        <v/>
      </c>
      <c r="HA558" s="4" t="str">
        <f ca="1">IFERROR(IF($B558&lt;&gt;"",VLOOKUP(HA$421,TabelleK55BI,8,FALSE),""),"")</f>
        <v/>
      </c>
      <c r="HB558" s="4" t="str">
        <f ca="1">IFERROR(IF($B558&lt;&gt;"",VLOOKUP(HB$421,TabelleK55BI,8,FALSE),""),"")</f>
        <v/>
      </c>
      <c r="HC558" s="4" t="str">
        <f ca="1">IFERROR(IF($B558&lt;&gt;"",VLOOKUP(HC$421,TabelleK55BI,8,FALSE),""),"")</f>
        <v/>
      </c>
      <c r="HD558" s="4" t="str">
        <f ca="1">IFERROR(IF($B558&lt;&gt;"",VLOOKUP(HD$421,TabelleK55BI,8,FALSE),""),"")</f>
        <v/>
      </c>
      <c r="HE558" s="4" t="str">
        <f ca="1">IFERROR(IF($B558&lt;&gt;"",VLOOKUP(HE$421,TabelleK55BI,8,FALSE),""),"")</f>
        <v/>
      </c>
      <c r="HF558" s="4" t="str">
        <f ca="1">IFERROR(IF($B558&lt;&gt;"",VLOOKUP(HF$421,TabelleK55BI,8,FALSE),""),"")</f>
        <v/>
      </c>
      <c r="HG558" s="4" t="str">
        <f ca="1">IFERROR(IF($B558&lt;&gt;"",VLOOKUP(HG$421,TabelleK55BI,8,FALSE),""),"")</f>
        <v/>
      </c>
      <c r="HH558" s="4" t="str">
        <f ca="1">IFERROR(IF($B558&lt;&gt;"",VLOOKUP(HH$421,TabelleK55BI,8,FALSE),""),"")</f>
        <v/>
      </c>
      <c r="HI558" s="4" t="str">
        <f ca="1">IFERROR(IF($B558&lt;&gt;"",VLOOKUP(HI$421,TabelleK55BI,8,FALSE),""),"")</f>
        <v/>
      </c>
      <c r="HJ558" s="4" t="str">
        <f ca="1">IFERROR(IF($B558&lt;&gt;"",VLOOKUP(HJ$421,TabelleK55BI,8,FALSE),""),"")</f>
        <v/>
      </c>
      <c r="HK558" s="4" t="str">
        <f ca="1">IFERROR(IF($B558&lt;&gt;"",VLOOKUP(HK$421,TabelleK55BI,8,FALSE),""),"")</f>
        <v/>
      </c>
      <c r="HL558" s="4" t="str">
        <f ca="1">IFERROR(IF($B558&lt;&gt;"",VLOOKUP(HL$421,TabelleK55BI,8,FALSE),""),"")</f>
        <v/>
      </c>
      <c r="HM558" s="4" t="str">
        <f ca="1">IFERROR(IF($B558&lt;&gt;"",VLOOKUP(HM$421,TabelleK55BI,8,FALSE),""),"")</f>
        <v/>
      </c>
      <c r="HN558" s="4" t="str">
        <f ca="1">IFERROR(IF($B558&lt;&gt;"",VLOOKUP(HN$421,TabelleK55BI,8,FALSE),""),"")</f>
        <v/>
      </c>
      <c r="HO558" s="4" t="str">
        <f ca="1">IFERROR(IF($B558&lt;&gt;"",VLOOKUP(HO$421,TabelleK55BI,8,FALSE),""),"")</f>
        <v/>
      </c>
      <c r="HP558" s="4" t="str">
        <f ca="1">IFERROR(IF($B558&lt;&gt;"",VLOOKUP(HP$421,TabelleK55BI,8,FALSE),""),"")</f>
        <v/>
      </c>
      <c r="HQ558" s="4" t="str">
        <f ca="1">IFERROR(IF($B558&lt;&gt;"",VLOOKUP(HQ$421,TabelleK55BI,8,FALSE),""),"")</f>
        <v/>
      </c>
      <c r="HR558" s="4" t="str">
        <f ca="1">IFERROR(IF($B558&lt;&gt;"",VLOOKUP(HR$421,TabelleK55BI,8,FALSE),""),"")</f>
        <v/>
      </c>
      <c r="HS558" s="4" t="str">
        <f ca="1">IFERROR(IF($B558&lt;&gt;"",VLOOKUP(HS$421,TabelleK55BI,8,FALSE),""),"")</f>
        <v/>
      </c>
      <c r="HT558" s="4" t="str">
        <f ca="1">IFERROR(IF($B558&lt;&gt;"",VLOOKUP(HT$421,TabelleK55BI,8,FALSE),""),"")</f>
        <v/>
      </c>
      <c r="HU558" s="4" t="str">
        <f ca="1">IFERROR(IF($B558&lt;&gt;"",VLOOKUP(HU$421,TabelleK55BI,8,FALSE),""),"")</f>
        <v/>
      </c>
      <c r="HV558" s="4" t="str">
        <f ca="1">IFERROR(IF($B558&lt;&gt;"",VLOOKUP(HV$421,TabelleK55BI,8,FALSE),""),"")</f>
        <v/>
      </c>
      <c r="HW558" s="4" t="str">
        <f ca="1">IFERROR(IF($B558&lt;&gt;"",VLOOKUP(HW$421,TabelleK55BI,8,FALSE),""),"")</f>
        <v/>
      </c>
      <c r="HX558" s="4" t="str">
        <f ca="1">IFERROR(IF($B558&lt;&gt;"",VLOOKUP(HX$421,TabelleK55BI,8,FALSE),""),"")</f>
        <v/>
      </c>
      <c r="HY558" s="4" t="str">
        <f ca="1">IFERROR(IF($B558&lt;&gt;"",VLOOKUP(HY$421,TabelleK55BI,8,FALSE),""),"")</f>
        <v/>
      </c>
      <c r="HZ558" s="4" t="str">
        <f ca="1">IFERROR(IF($B558&lt;&gt;"",VLOOKUP(HZ$421,TabelleK55BI,8,FALSE),""),"")</f>
        <v/>
      </c>
      <c r="IA558" s="4" t="str">
        <f ca="1">IFERROR(IF($B558&lt;&gt;"",VLOOKUP(IA$421,TabelleK55BI,8,FALSE),""),"")</f>
        <v/>
      </c>
      <c r="IB558" s="4" t="str">
        <f ca="1">IFERROR(IF($B558&lt;&gt;"",VLOOKUP(IB$421,TabelleK55BI,8,FALSE),""),"")</f>
        <v/>
      </c>
      <c r="IC558" s="4" t="str">
        <f ca="1">IFERROR(IF($B558&lt;&gt;"",VLOOKUP(IC$421,TabelleK55BI,8,FALSE),""),"")</f>
        <v/>
      </c>
      <c r="ID558" s="4" t="str">
        <f ca="1">IFERROR(IF($B558&lt;&gt;"",VLOOKUP(ID$421,TabelleK55BI,8,FALSE),""),"")</f>
        <v/>
      </c>
      <c r="IE558" s="4" t="str">
        <f ca="1">IFERROR(IF($B558&lt;&gt;"",VLOOKUP(IE$421,TabelleK55BI,8,FALSE),""),"")</f>
        <v/>
      </c>
      <c r="IF558" s="4" t="str">
        <f ca="1">IFERROR(IF($B558&lt;&gt;"",VLOOKUP(IF$421,TabelleK55BI,8,FALSE),""),"")</f>
        <v/>
      </c>
      <c r="IG558" s="4" t="str">
        <f ca="1">IFERROR(IF($B558&lt;&gt;"",VLOOKUP(IG$421,TabelleK55BI,8,FALSE),""),"")</f>
        <v/>
      </c>
      <c r="IH558" s="4" t="str">
        <f ca="1">IFERROR(IF($B558&lt;&gt;"",VLOOKUP(IH$421,TabelleK55BI,8,FALSE),""),"")</f>
        <v/>
      </c>
      <c r="II558" s="4" t="str">
        <f ca="1">IFERROR(IF($B558&lt;&gt;"",VLOOKUP(II$421,TabelleK55BI,8,FALSE),""),"")</f>
        <v/>
      </c>
      <c r="IJ558" s="4" t="str">
        <f ca="1">IFERROR(IF($B558&lt;&gt;"",VLOOKUP(IJ$421,TabelleK55BI,8,FALSE),""),"")</f>
        <v/>
      </c>
      <c r="IK558" s="4" t="str">
        <f ca="1">IFERROR(IF($B558&lt;&gt;"",VLOOKUP(IK$421,TabelleK55BI,8,FALSE),""),"")</f>
        <v/>
      </c>
      <c r="IL558" s="4" t="str">
        <f ca="1">IFERROR(IF($B558&lt;&gt;"",VLOOKUP(IL$421,TabelleK55BI,8,FALSE),""),"")</f>
        <v/>
      </c>
      <c r="IM558" s="4" t="str">
        <f ca="1">IFERROR(IF($B558&lt;&gt;"",VLOOKUP(IM$421,TabelleK55BI,8,FALSE),""),"")</f>
        <v/>
      </c>
      <c r="IN558" s="4" t="str">
        <f ca="1">IFERROR(IF($B558&lt;&gt;"",VLOOKUP(IN$421,TabelleK55BI,8,FALSE),""),"")</f>
        <v/>
      </c>
      <c r="IO558" s="4" t="str">
        <f ca="1">IFERROR(IF($B558&lt;&gt;"",VLOOKUP(IO$421,TabelleK55BI,8,FALSE),""),"")</f>
        <v/>
      </c>
      <c r="IP558" s="4" t="str">
        <f ca="1">IFERROR(IF($B558&lt;&gt;"",VLOOKUP(IP$421,TabelleK55BI,8,FALSE),""),"")</f>
        <v/>
      </c>
      <c r="IQ558" s="4" t="str">
        <f ca="1">IFERROR(IF($B558&lt;&gt;"",VLOOKUP(IQ$421,TabelleK55BI,8,FALSE),""),"")</f>
        <v/>
      </c>
      <c r="IR558" s="4" t="str">
        <f ca="1">IFERROR(IF($B558&lt;&gt;"",VLOOKUP(IR$421,TabelleK55BI,8,FALSE),""),"")</f>
        <v/>
      </c>
      <c r="IS558" s="4" t="str">
        <f ca="1">IFERROR(IF($B558&lt;&gt;"",VLOOKUP(IS$421,TabelleK55BI,8,FALSE),""),"")</f>
        <v/>
      </c>
      <c r="IT558" s="4" t="str">
        <f ca="1">IFERROR(IF($B558&lt;&gt;"",VLOOKUP(IT$421,TabelleK55BI,8,FALSE),""),"")</f>
        <v/>
      </c>
      <c r="IU558" s="4" t="str">
        <f ca="1">IFERROR(IF($B558&lt;&gt;"",VLOOKUP(IU$421,TabelleK55BI,8,FALSE),""),"")</f>
        <v/>
      </c>
      <c r="IV558" s="4" t="str">
        <f ca="1">IFERROR(IF($B558&lt;&gt;"",VLOOKUP(IV$421,TabelleK55BI,8,FALSE),""),"")</f>
        <v/>
      </c>
      <c r="IW558" s="4" t="str">
        <f ca="1">IFERROR(IF($B558&lt;&gt;"",VLOOKUP(IW$421,TabelleK55BI,8,FALSE),""),"")</f>
        <v/>
      </c>
      <c r="IX558" s="4" t="str">
        <f ca="1">IFERROR(IF($B558&lt;&gt;"",VLOOKUP(IX$421,TabelleK55BI,8,FALSE),""),"")</f>
        <v/>
      </c>
      <c r="IY558" s="4" t="str">
        <f ca="1">IFERROR(IF($B558&lt;&gt;"",VLOOKUP(IY$421,TabelleK55BI,8,FALSE),""),"")</f>
        <v/>
      </c>
      <c r="IZ558" s="4" t="str">
        <f ca="1">IFERROR(IF($B558&lt;&gt;"",VLOOKUP(IZ$421,TabelleK55BI,8,FALSE),""),"")</f>
        <v/>
      </c>
      <c r="JA558" s="4" t="str">
        <f ca="1">IFERROR(IF($B558&lt;&gt;"",VLOOKUP(JA$421,TabelleK55BI,8,FALSE),""),"")</f>
        <v/>
      </c>
      <c r="JB558" s="4" t="str">
        <f ca="1">IFERROR(IF($B558&lt;&gt;"",VLOOKUP(JB$421,TabelleK55BI,8,FALSE),""),"")</f>
        <v/>
      </c>
      <c r="JC558" s="4" t="str">
        <f ca="1">IFERROR(IF($B558&lt;&gt;"",VLOOKUP(JC$421,TabelleK55BI,8,FALSE),""),"")</f>
        <v/>
      </c>
      <c r="JD558" s="4" t="str">
        <f ca="1">IFERROR(IF($B558&lt;&gt;"",VLOOKUP(JD$421,TabelleK55BI,8,FALSE),""),"")</f>
        <v/>
      </c>
      <c r="JE558" s="4" t="str">
        <f ca="1">IFERROR(IF($B558&lt;&gt;"",VLOOKUP(JE$421,TabelleK55BI,8,FALSE),""),"")</f>
        <v/>
      </c>
      <c r="JF558" s="4" t="str">
        <f ca="1">IFERROR(IF($B558&lt;&gt;"",VLOOKUP(JF$421,TabelleK55BI,8,FALSE),""),"")</f>
        <v/>
      </c>
      <c r="JG558" s="4" t="str">
        <f ca="1">IFERROR(IF($B558&lt;&gt;"",VLOOKUP(JG$421,TabelleK55BI,8,FALSE),""),"")</f>
        <v/>
      </c>
      <c r="JH558" s="4" t="str">
        <f ca="1">IFERROR(IF($B558&lt;&gt;"",VLOOKUP(JH$421,TabelleK55BI,8,FALSE),""),"")</f>
        <v/>
      </c>
      <c r="JI558" s="4" t="str">
        <f ca="1">IFERROR(IF($B558&lt;&gt;"",VLOOKUP(JI$421,TabelleK55BI,8,FALSE),""),"")</f>
        <v/>
      </c>
      <c r="JJ558" s="4" t="str">
        <f ca="1">IFERROR(IF($B558&lt;&gt;"",VLOOKUP(JJ$421,TabelleK55BI,8,FALSE),""),"")</f>
        <v/>
      </c>
      <c r="JK558" s="4" t="str">
        <f ca="1">IFERROR(IF($B558&lt;&gt;"",VLOOKUP(JK$421,TabelleK55BI,8,FALSE),""),"")</f>
        <v/>
      </c>
      <c r="JL558" s="4" t="str">
        <f ca="1">IFERROR(IF($B558&lt;&gt;"",VLOOKUP(JL$421,TabelleK55BI,8,FALSE),""),"")</f>
        <v/>
      </c>
      <c r="JM558" s="4" t="str">
        <f ca="1">IFERROR(IF($B558&lt;&gt;"",VLOOKUP(JM$421,TabelleK55BI,8,FALSE),""),"")</f>
        <v/>
      </c>
      <c r="JN558" s="4" t="str">
        <f ca="1">IFERROR(IF($B558&lt;&gt;"",VLOOKUP(JN$421,TabelleK55BI,8,FALSE),""),"")</f>
        <v/>
      </c>
      <c r="JO558" s="4" t="str">
        <f ca="1">IFERROR(IF($B558&lt;&gt;"",VLOOKUP(JO$421,TabelleK55BI,8,FALSE),""),"")</f>
        <v/>
      </c>
      <c r="JP558" s="4" t="str">
        <f ca="1">IFERROR(IF($B558&lt;&gt;"",VLOOKUP(JP$421,TabelleK55BI,8,FALSE),""),"")</f>
        <v/>
      </c>
      <c r="JQ558" s="4" t="str">
        <f ca="1">IFERROR(IF($B558&lt;&gt;"",VLOOKUP(JQ$421,TabelleK55BI,8,FALSE),""),"")</f>
        <v/>
      </c>
      <c r="JR558" s="4" t="str">
        <f ca="1">IFERROR(IF($B558&lt;&gt;"",VLOOKUP(JR$421,TabelleK55BI,8,FALSE),""),"")</f>
        <v/>
      </c>
      <c r="JS558" s="4" t="str">
        <f ca="1">IFERROR(IF($B558&lt;&gt;"",VLOOKUP(JS$421,TabelleK55BI,8,FALSE),""),"")</f>
        <v/>
      </c>
      <c r="JT558" s="4" t="str">
        <f ca="1">IFERROR(IF($B558&lt;&gt;"",VLOOKUP(JT$421,TabelleK55BI,8,FALSE),""),"")</f>
        <v/>
      </c>
      <c r="JU558" s="4" t="str">
        <f ca="1">IFERROR(IF($B558&lt;&gt;"",VLOOKUP(JU$421,TabelleK55BI,8,FALSE),""),"")</f>
        <v/>
      </c>
      <c r="JV558" s="4" t="str">
        <f ca="1">IFERROR(IF($B558&lt;&gt;"",VLOOKUP(JV$421,TabelleK55BI,8,FALSE),""),"")</f>
        <v/>
      </c>
      <c r="JW558" s="4" t="str">
        <f ca="1">IFERROR(IF($B558&lt;&gt;"",VLOOKUP(JW$421,TabelleK55BI,8,FALSE),""),"")</f>
        <v/>
      </c>
      <c r="JX558" s="4" t="str">
        <f ca="1">IFERROR(IF($B558&lt;&gt;"",VLOOKUP(JX$421,TabelleK55BI,8,FALSE),""),"")</f>
        <v/>
      </c>
      <c r="JY558" s="4" t="str">
        <f ca="1">IFERROR(IF($B558&lt;&gt;"",VLOOKUP(JY$421,TabelleK55BI,8,FALSE),""),"")</f>
        <v/>
      </c>
      <c r="JZ558" s="4" t="str">
        <f ca="1">IFERROR(IF($B558&lt;&gt;"",VLOOKUP(JZ$421,TabelleK55BI,8,FALSE),""),"")</f>
        <v/>
      </c>
      <c r="KA558" s="4" t="str">
        <f ca="1">IFERROR(IF($B558&lt;&gt;"",VLOOKUP(KA$421,TabelleK55BI,8,FALSE),""),"")</f>
        <v/>
      </c>
      <c r="KB558" s="4" t="str">
        <f ca="1">IFERROR(IF($B558&lt;&gt;"",VLOOKUP(KB$421,TabelleK55BI,8,FALSE),""),"")</f>
        <v/>
      </c>
      <c r="KC558" s="4" t="str">
        <f ca="1">IFERROR(IF($B558&lt;&gt;"",VLOOKUP(KC$421,TabelleK55BI,8,FALSE),""),"")</f>
        <v/>
      </c>
      <c r="KD558" s="4" t="str">
        <f ca="1">IFERROR(IF($B558&lt;&gt;"",VLOOKUP(KD$421,TabelleK55BI,8,FALSE),""),"")</f>
        <v/>
      </c>
      <c r="KE558" s="4" t="str">
        <f ca="1">IFERROR(IF($B558&lt;&gt;"",VLOOKUP(KE$421,TabelleK55BI,8,FALSE),""),"")</f>
        <v/>
      </c>
      <c r="KF558" s="4" t="str">
        <f ca="1">IFERROR(IF($B558&lt;&gt;"",VLOOKUP(KF$421,TabelleK55BI,8,FALSE),""),"")</f>
        <v/>
      </c>
      <c r="KG558" s="4" t="str">
        <f ca="1">IFERROR(IF($B558&lt;&gt;"",VLOOKUP(KG$421,TabelleK55BI,8,FALSE),""),"")</f>
        <v/>
      </c>
      <c r="KH558" s="4" t="str">
        <f ca="1">IFERROR(IF($B558&lt;&gt;"",VLOOKUP(KH$421,TabelleK55BI,8,FALSE),""),"")</f>
        <v/>
      </c>
      <c r="KI558" s="4" t="str">
        <f ca="1">IFERROR(IF($B558&lt;&gt;"",VLOOKUP(KI$421,TabelleK55BI,8,FALSE),""),"")</f>
        <v/>
      </c>
      <c r="KJ558" s="4" t="str">
        <f ca="1">IFERROR(IF($B558&lt;&gt;"",VLOOKUP(KJ$421,TabelleK55BI,8,FALSE),""),"")</f>
        <v/>
      </c>
      <c r="KK558" s="4" t="str">
        <f ca="1">IFERROR(IF($B558&lt;&gt;"",VLOOKUP(KK$421,TabelleK55BI,8,FALSE),""),"")</f>
        <v/>
      </c>
      <c r="KL558" s="4" t="str">
        <f ca="1">IFERROR(IF($B558&lt;&gt;"",VLOOKUP(KL$421,TabelleK55BI,8,FALSE),""),"")</f>
        <v/>
      </c>
      <c r="KM558" s="4" t="str">
        <f ca="1">IFERROR(IF($B558&lt;&gt;"",VLOOKUP(KM$421,TabelleK55BI,8,FALSE),""),"")</f>
        <v/>
      </c>
      <c r="KN558" s="4" t="str">
        <f ca="1">IFERROR(IF($B558&lt;&gt;"",VLOOKUP(KN$421,TabelleK55BI,8,FALSE),""),"")</f>
        <v/>
      </c>
      <c r="KO558" s="4" t="str">
        <f ca="1">IFERROR(IF($B558&lt;&gt;"",VLOOKUP(KO$421,TabelleK55BI,8,FALSE),""),"")</f>
        <v/>
      </c>
      <c r="KP558" s="4" t="str">
        <f ca="1">IFERROR(IF($B558&lt;&gt;"",VLOOKUP(KP$421,TabelleK55BI,8,FALSE),""),"")</f>
        <v/>
      </c>
      <c r="KQ558" s="4" t="str">
        <f ca="1">IFERROR(IF($B558&lt;&gt;"",VLOOKUP(KQ$421,TabelleK55BI,8,FALSE),""),"")</f>
        <v/>
      </c>
      <c r="KR558" s="4" t="str">
        <f>IFERROR(VLOOKUP($KR$421,TabelleK55BI,8,FALSE),"")</f>
        <v/>
      </c>
      <c r="KS558" s="4" t="str">
        <f>IFERROR(VLOOKUP($KS$421,TabelleK55BI,8,FALSE),"")</f>
        <v/>
      </c>
    </row>
    <row r="559" spans="2:305" ht="12.75" hidden="1" customHeight="1" x14ac:dyDescent="0.2">
      <c r="B559" s="138" t="str">
        <f t="shared" ca="1" si="215"/>
        <v/>
      </c>
      <c r="C559" s="4" t="str">
        <f ca="1">IFERROR(IF($B559&lt;&gt;"",VLOOKUP(C$421,TabelleK56BI,8,FALSE),""),"")</f>
        <v/>
      </c>
      <c r="D559" s="4" t="str">
        <f ca="1">IFERROR(IF($B559&lt;&gt;"",VLOOKUP(D$421,TabelleK56BI,8,FALSE),""),"")</f>
        <v/>
      </c>
      <c r="E559" s="4" t="str">
        <f ca="1">IFERROR(IF($B559&lt;&gt;"",VLOOKUP(E$421,TabelleK56BI,8,FALSE),""),"")</f>
        <v/>
      </c>
      <c r="F559" s="4" t="str">
        <f ca="1">IFERROR(IF($B559&lt;&gt;"",VLOOKUP(F$421,TabelleK56BI,8,FALSE),""),"")</f>
        <v/>
      </c>
      <c r="G559" s="4" t="str">
        <f ca="1">IFERROR(IF($B559&lt;&gt;"",VLOOKUP(G$421,TabelleK56BI,8,FALSE),""),"")</f>
        <v/>
      </c>
      <c r="H559" s="4" t="str">
        <f ca="1">IFERROR(IF($B559&lt;&gt;"",VLOOKUP(H$421,TabelleK56BI,8,FALSE),""),"")</f>
        <v/>
      </c>
      <c r="I559" s="4" t="str">
        <f ca="1">IFERROR(IF($B559&lt;&gt;"",VLOOKUP(I$421,TabelleK56BI,8,FALSE),""),"")</f>
        <v/>
      </c>
      <c r="J559" s="4" t="str">
        <f ca="1">IFERROR(IF($B559&lt;&gt;"",VLOOKUP(J$421,TabelleK56BI,8,FALSE),""),"")</f>
        <v/>
      </c>
      <c r="K559" s="4" t="str">
        <f ca="1">IFERROR(IF($B559&lt;&gt;"",VLOOKUP(K$421,TabelleK56BI,8,FALSE),""),"")</f>
        <v/>
      </c>
      <c r="L559" s="4" t="str">
        <f ca="1">IFERROR(IF($B559&lt;&gt;"",VLOOKUP(L$421,TabelleK56BI,8,FALSE),""),"")</f>
        <v/>
      </c>
      <c r="M559" s="4" t="str">
        <f ca="1">IFERROR(IF($B559&lt;&gt;"",VLOOKUP(M$421,TabelleK56BI,8,FALSE),""),"")</f>
        <v/>
      </c>
      <c r="N559" s="4" t="str">
        <f ca="1">IFERROR(IF($B559&lt;&gt;"",VLOOKUP(N$421,TabelleK56BI,8,FALSE),""),"")</f>
        <v/>
      </c>
      <c r="O559" s="4" t="str">
        <f ca="1">IFERROR(IF($B559&lt;&gt;"",VLOOKUP(O$421,TabelleK56BI,8,FALSE),""),"")</f>
        <v/>
      </c>
      <c r="P559" s="4" t="str">
        <f ca="1">IFERROR(IF($B559&lt;&gt;"",VLOOKUP(P$421,TabelleK56BI,8,FALSE),""),"")</f>
        <v/>
      </c>
      <c r="Q559" s="4" t="str">
        <f ca="1">IFERROR(IF($B559&lt;&gt;"",VLOOKUP(Q$421,TabelleK56BI,8,FALSE),""),"")</f>
        <v/>
      </c>
      <c r="R559" s="4" t="str">
        <f ca="1">IFERROR(IF($B559&lt;&gt;"",VLOOKUP(R$421,TabelleK56BI,8,FALSE),""),"")</f>
        <v/>
      </c>
      <c r="S559" s="4" t="str">
        <f ca="1">IFERROR(IF($B559&lt;&gt;"",VLOOKUP(S$421,TabelleK56BI,8,FALSE),""),"")</f>
        <v/>
      </c>
      <c r="T559" s="4" t="str">
        <f ca="1">IFERROR(IF($B559&lt;&gt;"",VLOOKUP(T$421,TabelleK56BI,8,FALSE),""),"")</f>
        <v/>
      </c>
      <c r="U559" s="4" t="str">
        <f ca="1">IFERROR(IF($B559&lt;&gt;"",VLOOKUP(U$421,TabelleK56BI,8,FALSE),""),"")</f>
        <v/>
      </c>
      <c r="V559" s="4" t="str">
        <f ca="1">IFERROR(IF($B559&lt;&gt;"",VLOOKUP(V$421,TabelleK56BI,8,FALSE),""),"")</f>
        <v/>
      </c>
      <c r="W559" s="4" t="str">
        <f ca="1">IFERROR(IF($B559&lt;&gt;"",VLOOKUP(W$421,TabelleK56BI,8,FALSE),""),"")</f>
        <v/>
      </c>
      <c r="X559" s="4" t="str">
        <f ca="1">IFERROR(IF($B559&lt;&gt;"",VLOOKUP(X$421,TabelleK56BI,8,FALSE),""),"")</f>
        <v/>
      </c>
      <c r="Y559" s="4" t="str">
        <f ca="1">IFERROR(IF($B559&lt;&gt;"",VLOOKUP(Y$421,TabelleK56BI,8,FALSE),""),"")</f>
        <v/>
      </c>
      <c r="Z559" s="4" t="str">
        <f ca="1">IFERROR(IF($B559&lt;&gt;"",VLOOKUP(Z$421,TabelleK56BI,8,FALSE),""),"")</f>
        <v/>
      </c>
      <c r="AA559" s="4" t="str">
        <f ca="1">IFERROR(IF($B559&lt;&gt;"",VLOOKUP(AA$421,TabelleK56BI,8,FALSE),""),"")</f>
        <v/>
      </c>
      <c r="AB559" s="4" t="str">
        <f ca="1">IFERROR(IF($B559&lt;&gt;"",VLOOKUP(AB$421,TabelleK56BI,8,FALSE),""),"")</f>
        <v/>
      </c>
      <c r="AC559" s="4" t="str">
        <f ca="1">IFERROR(IF($B559&lt;&gt;"",VLOOKUP(AC$421,TabelleK56BI,8,FALSE),""),"")</f>
        <v/>
      </c>
      <c r="AD559" s="4" t="str">
        <f ca="1">IFERROR(IF($B559&lt;&gt;"",VLOOKUP(AD$421,TabelleK56BI,8,FALSE),""),"")</f>
        <v/>
      </c>
      <c r="AE559" s="4" t="str">
        <f ca="1">IFERROR(IF($B559&lt;&gt;"",VLOOKUP(AE$421,TabelleK56BI,8,FALSE),""),"")</f>
        <v/>
      </c>
      <c r="AF559" s="4" t="str">
        <f ca="1">IFERROR(IF($B559&lt;&gt;"",VLOOKUP(AF$421,TabelleK56BI,8,FALSE),""),"")</f>
        <v/>
      </c>
      <c r="AG559" s="4" t="str">
        <f ca="1">IFERROR(IF($B559&lt;&gt;"",VLOOKUP(AG$421,TabelleK56BI,8,FALSE),""),"")</f>
        <v/>
      </c>
      <c r="AH559" s="4" t="str">
        <f ca="1">IFERROR(IF($B559&lt;&gt;"",VLOOKUP(AH$421,TabelleK56BI,8,FALSE),""),"")</f>
        <v/>
      </c>
      <c r="AI559" s="4" t="str">
        <f ca="1">IFERROR(IF($B559&lt;&gt;"",VLOOKUP(AI$421,TabelleK56BI,8,FALSE),""),"")</f>
        <v/>
      </c>
      <c r="AJ559" s="4" t="str">
        <f ca="1">IFERROR(IF($B559&lt;&gt;"",VLOOKUP(AJ$421,TabelleK56BI,8,FALSE),""),"")</f>
        <v/>
      </c>
      <c r="AK559" s="4" t="str">
        <f ca="1">IFERROR(IF($B559&lt;&gt;"",VLOOKUP(AK$421,TabelleK56BI,8,FALSE),""),"")</f>
        <v/>
      </c>
      <c r="AL559" s="4" t="str">
        <f ca="1">IFERROR(IF($B559&lt;&gt;"",VLOOKUP(AL$421,TabelleK56BI,8,FALSE),""),"")</f>
        <v/>
      </c>
      <c r="AM559" s="4" t="str">
        <f ca="1">IFERROR(IF($B559&lt;&gt;"",VLOOKUP(AM$421,TabelleK56BI,8,FALSE),""),"")</f>
        <v/>
      </c>
      <c r="AN559" s="4" t="str">
        <f ca="1">IFERROR(IF($B559&lt;&gt;"",VLOOKUP(AN$421,TabelleK56BI,8,FALSE),""),"")</f>
        <v/>
      </c>
      <c r="AO559" s="4" t="str">
        <f ca="1">IFERROR(IF($B559&lt;&gt;"",VLOOKUP(AO$421,TabelleK56BI,8,FALSE),""),"")</f>
        <v/>
      </c>
      <c r="AP559" s="4" t="str">
        <f ca="1">IFERROR(IF($B559&lt;&gt;"",VLOOKUP(AP$421,TabelleK56BI,8,FALSE),""),"")</f>
        <v/>
      </c>
      <c r="AQ559" s="4" t="str">
        <f ca="1">IFERROR(IF($B559&lt;&gt;"",VLOOKUP(AQ$421,TabelleK56BI,8,FALSE),""),"")</f>
        <v/>
      </c>
      <c r="AR559" s="4" t="str">
        <f ca="1">IFERROR(IF($B559&lt;&gt;"",VLOOKUP(AR$421,TabelleK56BI,8,FALSE),""),"")</f>
        <v/>
      </c>
      <c r="AS559" s="4" t="str">
        <f ca="1">IFERROR(IF($B559&lt;&gt;"",VLOOKUP(AS$421,TabelleK56BI,8,FALSE),""),"")</f>
        <v/>
      </c>
      <c r="AT559" s="4" t="str">
        <f ca="1">IFERROR(IF($B559&lt;&gt;"",VLOOKUP(AT$421,TabelleK56BI,8,FALSE),""),"")</f>
        <v/>
      </c>
      <c r="AU559" s="4" t="str">
        <f ca="1">IFERROR(IF($B559&lt;&gt;"",VLOOKUP(AU$421,TabelleK56BI,8,FALSE),""),"")</f>
        <v/>
      </c>
      <c r="AV559" s="4" t="str">
        <f ca="1">IFERROR(IF($B559&lt;&gt;"",VLOOKUP(AV$421,TabelleK56BI,8,FALSE),""),"")</f>
        <v/>
      </c>
      <c r="AW559" s="4" t="str">
        <f ca="1">IFERROR(IF($B559&lt;&gt;"",VLOOKUP(AW$421,TabelleK56BI,8,FALSE),""),"")</f>
        <v/>
      </c>
      <c r="AX559" s="4" t="str">
        <f ca="1">IFERROR(IF($B559&lt;&gt;"",VLOOKUP(AX$421,TabelleK56BI,8,FALSE),""),"")</f>
        <v/>
      </c>
      <c r="AY559" s="4" t="str">
        <f ca="1">IFERROR(IF($B559&lt;&gt;"",VLOOKUP(AY$421,TabelleK56BI,8,FALSE),""),"")</f>
        <v/>
      </c>
      <c r="AZ559" s="4" t="str">
        <f ca="1">IFERROR(IF($B559&lt;&gt;"",VLOOKUP(AZ$421,TabelleK56BI,8,FALSE),""),"")</f>
        <v/>
      </c>
      <c r="BA559" s="4" t="str">
        <f ca="1">IFERROR(IF($B559&lt;&gt;"",VLOOKUP(BA$421,TabelleK56BI,8,FALSE),""),"")</f>
        <v/>
      </c>
      <c r="BB559" s="4" t="str">
        <f ca="1">IFERROR(IF($B559&lt;&gt;"",VLOOKUP(BB$421,TabelleK56BI,8,FALSE),""),"")</f>
        <v/>
      </c>
      <c r="BC559" s="4" t="str">
        <f ca="1">IFERROR(IF($B559&lt;&gt;"",VLOOKUP(BC$421,TabelleK56BI,8,FALSE),""),"")</f>
        <v/>
      </c>
      <c r="BD559" s="4" t="str">
        <f ca="1">IFERROR(IF($B559&lt;&gt;"",VLOOKUP(BD$421,TabelleK56BI,8,FALSE),""),"")</f>
        <v/>
      </c>
      <c r="BE559" s="4" t="str">
        <f ca="1">IFERROR(IF($B559&lt;&gt;"",VLOOKUP(BE$421,TabelleK56BI,8,FALSE),""),"")</f>
        <v/>
      </c>
      <c r="BF559" s="4" t="str">
        <f ca="1">IFERROR(IF($B559&lt;&gt;"",VLOOKUP(BF$421,TabelleK56BI,8,FALSE),""),"")</f>
        <v/>
      </c>
      <c r="BG559" s="4" t="str">
        <f ca="1">IFERROR(IF($B559&lt;&gt;"",VLOOKUP(BG$421,TabelleK56BI,8,FALSE),""),"")</f>
        <v/>
      </c>
      <c r="BH559" s="4" t="str">
        <f ca="1">IFERROR(IF($B559&lt;&gt;"",VLOOKUP(BH$421,TabelleK56BI,8,FALSE),""),"")</f>
        <v/>
      </c>
      <c r="BI559" s="4" t="str">
        <f ca="1">IFERROR(IF($B559&lt;&gt;"",VLOOKUP(BI$421,TabelleK56BI,8,FALSE),""),"")</f>
        <v/>
      </c>
      <c r="BJ559" s="4" t="str">
        <f ca="1">IFERROR(IF($B559&lt;&gt;"",VLOOKUP(BJ$421,TabelleK56BI,8,FALSE),""),"")</f>
        <v/>
      </c>
      <c r="BK559" s="4" t="str">
        <f ca="1">IFERROR(IF($B559&lt;&gt;"",VLOOKUP(BK$421,TabelleK56BI,8,FALSE),""),"")</f>
        <v/>
      </c>
      <c r="BL559" s="4" t="str">
        <f ca="1">IFERROR(IF($B559&lt;&gt;"",VLOOKUP(BL$421,TabelleK56BI,8,FALSE),""),"")</f>
        <v/>
      </c>
      <c r="BM559" s="4" t="str">
        <f ca="1">IFERROR(IF($B559&lt;&gt;"",VLOOKUP(BM$421,TabelleK56BI,8,FALSE),""),"")</f>
        <v/>
      </c>
      <c r="BN559" s="4" t="str">
        <f ca="1">IFERROR(IF($B559&lt;&gt;"",VLOOKUP(BN$421,TabelleK56BI,8,FALSE),""),"")</f>
        <v/>
      </c>
      <c r="BO559" s="4" t="str">
        <f ca="1">IFERROR(IF($B559&lt;&gt;"",VLOOKUP(BO$421,TabelleK56BI,8,FALSE),""),"")</f>
        <v/>
      </c>
      <c r="BP559" s="4" t="str">
        <f ca="1">IFERROR(IF($B559&lt;&gt;"",VLOOKUP(BP$421,TabelleK56BI,8,FALSE),""),"")</f>
        <v/>
      </c>
      <c r="BQ559" s="4" t="str">
        <f ca="1">IFERROR(IF($B559&lt;&gt;"",VLOOKUP(BQ$421,TabelleK56BI,8,FALSE),""),"")</f>
        <v/>
      </c>
      <c r="BR559" s="4" t="str">
        <f ca="1">IFERROR(IF($B559&lt;&gt;"",VLOOKUP(BR$421,TabelleK56BI,8,FALSE),""),"")</f>
        <v/>
      </c>
      <c r="BS559" s="4" t="str">
        <f ca="1">IFERROR(IF($B559&lt;&gt;"",VLOOKUP(BS$421,TabelleK56BI,8,FALSE),""),"")</f>
        <v/>
      </c>
      <c r="BT559" s="4" t="str">
        <f ca="1">IFERROR(IF($B559&lt;&gt;"",VLOOKUP(BT$421,TabelleK56BI,8,FALSE),""),"")</f>
        <v/>
      </c>
      <c r="BU559" s="4" t="str">
        <f ca="1">IFERROR(IF($B559&lt;&gt;"",VLOOKUP(BU$421,TabelleK56BI,8,FALSE),""),"")</f>
        <v/>
      </c>
      <c r="BV559" s="4" t="str">
        <f ca="1">IFERROR(IF($B559&lt;&gt;"",VLOOKUP(BV$421,TabelleK56BI,8,FALSE),""),"")</f>
        <v/>
      </c>
      <c r="BW559" s="4" t="str">
        <f ca="1">IFERROR(IF($B559&lt;&gt;"",VLOOKUP(BW$421,TabelleK56BI,8,FALSE),""),"")</f>
        <v/>
      </c>
      <c r="BX559" s="4" t="str">
        <f ca="1">IFERROR(IF($B559&lt;&gt;"",VLOOKUP(BX$421,TabelleK56BI,8,FALSE),""),"")</f>
        <v/>
      </c>
      <c r="BY559" s="4" t="str">
        <f ca="1">IFERROR(IF($B559&lt;&gt;"",VLOOKUP(BY$421,TabelleK56BI,8,FALSE),""),"")</f>
        <v/>
      </c>
      <c r="BZ559" s="4" t="str">
        <f ca="1">IFERROR(IF($B559&lt;&gt;"",VLOOKUP(BZ$421,TabelleK56BI,8,FALSE),""),"")</f>
        <v/>
      </c>
      <c r="CA559" s="4" t="str">
        <f ca="1">IFERROR(IF($B559&lt;&gt;"",VLOOKUP(CA$421,TabelleK56BI,8,FALSE),""),"")</f>
        <v/>
      </c>
      <c r="CB559" s="4" t="str">
        <f ca="1">IFERROR(IF($B559&lt;&gt;"",VLOOKUP(CB$421,TabelleK56BI,8,FALSE),""),"")</f>
        <v/>
      </c>
      <c r="CC559" s="4" t="str">
        <f ca="1">IFERROR(IF($B559&lt;&gt;"",VLOOKUP(CC$421,TabelleK56BI,8,FALSE),""),"")</f>
        <v/>
      </c>
      <c r="CD559" s="4" t="str">
        <f ca="1">IFERROR(IF($B559&lt;&gt;"",VLOOKUP(CD$421,TabelleK56BI,8,FALSE),""),"")</f>
        <v/>
      </c>
      <c r="CE559" s="4" t="str">
        <f ca="1">IFERROR(IF($B559&lt;&gt;"",VLOOKUP(CE$421,TabelleK56BI,8,FALSE),""),"")</f>
        <v/>
      </c>
      <c r="CF559" s="4" t="str">
        <f ca="1">IFERROR(IF($B559&lt;&gt;"",VLOOKUP(CF$421,TabelleK56BI,8,FALSE),""),"")</f>
        <v/>
      </c>
      <c r="CG559" s="4" t="str">
        <f ca="1">IFERROR(IF($B559&lt;&gt;"",VLOOKUP(CG$421,TabelleK56BI,8,FALSE),""),"")</f>
        <v/>
      </c>
      <c r="CH559" s="4" t="str">
        <f ca="1">IFERROR(IF($B559&lt;&gt;"",VLOOKUP(CH$421,TabelleK56BI,8,FALSE),""),"")</f>
        <v/>
      </c>
      <c r="CI559" s="4" t="str">
        <f ca="1">IFERROR(IF($B559&lt;&gt;"",VLOOKUP(CI$421,TabelleK56BI,8,FALSE),""),"")</f>
        <v/>
      </c>
      <c r="CJ559" s="4" t="str">
        <f ca="1">IFERROR(IF($B559&lt;&gt;"",VLOOKUP(CJ$421,TabelleK56BI,8,FALSE),""),"")</f>
        <v/>
      </c>
      <c r="CK559" s="4" t="str">
        <f ca="1">IFERROR(IF($B559&lt;&gt;"",VLOOKUP(CK$421,TabelleK56BI,8,FALSE),""),"")</f>
        <v/>
      </c>
      <c r="CL559" s="4" t="str">
        <f ca="1">IFERROR(IF($B559&lt;&gt;"",VLOOKUP(CL$421,TabelleK56BI,8,FALSE),""),"")</f>
        <v/>
      </c>
      <c r="CM559" s="4" t="str">
        <f ca="1">IFERROR(IF($B559&lt;&gt;"",VLOOKUP(CM$421,TabelleK56BI,8,FALSE),""),"")</f>
        <v/>
      </c>
      <c r="CN559" s="4" t="str">
        <f ca="1">IFERROR(IF($B559&lt;&gt;"",VLOOKUP(CN$421,TabelleK56BI,8,FALSE),""),"")</f>
        <v/>
      </c>
      <c r="CO559" s="4" t="str">
        <f ca="1">IFERROR(IF($B559&lt;&gt;"",VLOOKUP(CO$421,TabelleK56BI,8,FALSE),""),"")</f>
        <v/>
      </c>
      <c r="CP559" s="4" t="str">
        <f ca="1">IFERROR(IF($B559&lt;&gt;"",VLOOKUP(CP$421,TabelleK56BI,8,FALSE),""),"")</f>
        <v/>
      </c>
      <c r="CQ559" s="4" t="str">
        <f ca="1">IFERROR(IF($B559&lt;&gt;"",VLOOKUP(CQ$421,TabelleK56BI,8,FALSE),""),"")</f>
        <v/>
      </c>
      <c r="CR559" s="4" t="str">
        <f ca="1">IFERROR(IF($B559&lt;&gt;"",VLOOKUP(CR$421,TabelleK56BI,8,FALSE),""),"")</f>
        <v/>
      </c>
      <c r="CS559" s="4" t="str">
        <f ca="1">IFERROR(IF($B559&lt;&gt;"",VLOOKUP(CS$421,TabelleK56BI,8,FALSE),""),"")</f>
        <v/>
      </c>
      <c r="CT559" s="4" t="str">
        <f ca="1">IFERROR(IF($B559&lt;&gt;"",VLOOKUP(CT$421,TabelleK56BI,8,FALSE),""),"")</f>
        <v/>
      </c>
      <c r="CU559" s="4" t="str">
        <f ca="1">IFERROR(IF($B559&lt;&gt;"",VLOOKUP(CU$421,TabelleK56BI,8,FALSE),""),"")</f>
        <v/>
      </c>
      <c r="CV559" s="4" t="str">
        <f ca="1">IFERROR(IF($B559&lt;&gt;"",VLOOKUP(CV$421,TabelleK56BI,8,FALSE),""),"")</f>
        <v/>
      </c>
      <c r="CW559" s="4" t="str">
        <f ca="1">IFERROR(IF($B559&lt;&gt;"",VLOOKUP(CW$421,TabelleK56BI,8,FALSE),""),"")</f>
        <v/>
      </c>
      <c r="CX559" s="4" t="str">
        <f ca="1">IFERROR(IF($B559&lt;&gt;"",VLOOKUP(CX$421,TabelleK56BI,8,FALSE),""),"")</f>
        <v/>
      </c>
      <c r="CY559" s="4" t="str">
        <f ca="1">IFERROR(IF($B559&lt;&gt;"",VLOOKUP(CY$421,TabelleK56BI,8,FALSE),""),"")</f>
        <v/>
      </c>
      <c r="CZ559" s="4" t="str">
        <f ca="1">IFERROR(IF($B559&lt;&gt;"",VLOOKUP(CZ$421,TabelleK56BI,8,FALSE),""),"")</f>
        <v/>
      </c>
      <c r="DA559" s="4" t="str">
        <f ca="1">IFERROR(IF($B559&lt;&gt;"",VLOOKUP(DA$421,TabelleK56BI,8,FALSE),""),"")</f>
        <v/>
      </c>
      <c r="DB559" s="4" t="str">
        <f ca="1">IFERROR(IF($B559&lt;&gt;"",VLOOKUP(DB$421,TabelleK56BI,8,FALSE),""),"")</f>
        <v/>
      </c>
      <c r="DC559" s="4" t="str">
        <f ca="1">IFERROR(IF($B559&lt;&gt;"",VLOOKUP(DC$421,TabelleK56BI,8,FALSE),""),"")</f>
        <v/>
      </c>
      <c r="DD559" s="4" t="str">
        <f ca="1">IFERROR(IF($B559&lt;&gt;"",VLOOKUP(DD$421,TabelleK56BI,8,FALSE),""),"")</f>
        <v/>
      </c>
      <c r="DE559" s="4" t="str">
        <f ca="1">IFERROR(IF($B559&lt;&gt;"",VLOOKUP(DE$421,TabelleK56BI,8,FALSE),""),"")</f>
        <v/>
      </c>
      <c r="DF559" s="4" t="str">
        <f ca="1">IFERROR(IF($B559&lt;&gt;"",VLOOKUP(DF$421,TabelleK56BI,8,FALSE),""),"")</f>
        <v/>
      </c>
      <c r="DG559" s="4" t="str">
        <f ca="1">IFERROR(IF($B559&lt;&gt;"",VLOOKUP(DG$421,TabelleK56BI,8,FALSE),""),"")</f>
        <v/>
      </c>
      <c r="DH559" s="4" t="str">
        <f ca="1">IFERROR(IF($B559&lt;&gt;"",VLOOKUP(DH$421,TabelleK56BI,8,FALSE),""),"")</f>
        <v/>
      </c>
      <c r="DI559" s="4" t="str">
        <f ca="1">IFERROR(IF($B559&lt;&gt;"",VLOOKUP(DI$421,TabelleK56BI,8,FALSE),""),"")</f>
        <v/>
      </c>
      <c r="DJ559" s="4" t="str">
        <f ca="1">IFERROR(IF($B559&lt;&gt;"",VLOOKUP(DJ$421,TabelleK56BI,8,FALSE),""),"")</f>
        <v/>
      </c>
      <c r="DK559" s="4" t="str">
        <f ca="1">IFERROR(IF($B559&lt;&gt;"",VLOOKUP(DK$421,TabelleK56BI,8,FALSE),""),"")</f>
        <v/>
      </c>
      <c r="DL559" s="4" t="str">
        <f ca="1">IFERROR(IF($B559&lt;&gt;"",VLOOKUP(DL$421,TabelleK56BI,8,FALSE),""),"")</f>
        <v/>
      </c>
      <c r="DM559" s="4" t="str">
        <f ca="1">IFERROR(IF($B559&lt;&gt;"",VLOOKUP(DM$421,TabelleK56BI,8,FALSE),""),"")</f>
        <v/>
      </c>
      <c r="DN559" s="4" t="str">
        <f ca="1">IFERROR(IF($B559&lt;&gt;"",VLOOKUP(DN$421,TabelleK56BI,8,FALSE),""),"")</f>
        <v/>
      </c>
      <c r="DO559" s="4" t="str">
        <f ca="1">IFERROR(IF($B559&lt;&gt;"",VLOOKUP(DO$421,TabelleK56BI,8,FALSE),""),"")</f>
        <v/>
      </c>
      <c r="DP559" s="4" t="str">
        <f ca="1">IFERROR(IF($B559&lt;&gt;"",VLOOKUP(DP$421,TabelleK56BI,8,FALSE),""),"")</f>
        <v/>
      </c>
      <c r="DQ559" s="4" t="str">
        <f ca="1">IFERROR(IF($B559&lt;&gt;"",VLOOKUP(DQ$421,TabelleK56BI,8,FALSE),""),"")</f>
        <v/>
      </c>
      <c r="DR559" s="4" t="str">
        <f ca="1">IFERROR(IF($B559&lt;&gt;"",VLOOKUP(DR$421,TabelleK56BI,8,FALSE),""),"")</f>
        <v/>
      </c>
      <c r="DS559" s="4" t="str">
        <f ca="1">IFERROR(IF($B559&lt;&gt;"",VLOOKUP(DS$421,TabelleK56BI,8,FALSE),""),"")</f>
        <v/>
      </c>
      <c r="DT559" s="4" t="str">
        <f ca="1">IFERROR(IF($B559&lt;&gt;"",VLOOKUP(DT$421,TabelleK56BI,8,FALSE),""),"")</f>
        <v/>
      </c>
      <c r="DU559" s="4" t="str">
        <f ca="1">IFERROR(IF($B559&lt;&gt;"",VLOOKUP(DU$421,TabelleK56BI,8,FALSE),""),"")</f>
        <v/>
      </c>
      <c r="DV559" s="4" t="str">
        <f ca="1">IFERROR(IF($B559&lt;&gt;"",VLOOKUP(DV$421,TabelleK56BI,8,FALSE),""),"")</f>
        <v/>
      </c>
      <c r="DW559" s="4" t="str">
        <f ca="1">IFERROR(IF($B559&lt;&gt;"",VLOOKUP(DW$421,TabelleK56BI,8,FALSE),""),"")</f>
        <v/>
      </c>
      <c r="DX559" s="4" t="str">
        <f ca="1">IFERROR(IF($B559&lt;&gt;"",VLOOKUP(DX$421,TabelleK56BI,8,FALSE),""),"")</f>
        <v/>
      </c>
      <c r="DY559" s="4" t="str">
        <f ca="1">IFERROR(IF($B559&lt;&gt;"",VLOOKUP(DY$421,TabelleK56BI,8,FALSE),""),"")</f>
        <v/>
      </c>
      <c r="DZ559" s="4" t="str">
        <f ca="1">IFERROR(IF($B559&lt;&gt;"",VLOOKUP(DZ$421,TabelleK56BI,8,FALSE),""),"")</f>
        <v/>
      </c>
      <c r="EA559" s="4" t="str">
        <f ca="1">IFERROR(IF($B559&lt;&gt;"",VLOOKUP(EA$421,TabelleK56BI,8,FALSE),""),"")</f>
        <v/>
      </c>
      <c r="EB559" s="4" t="str">
        <f ca="1">IFERROR(IF($B559&lt;&gt;"",VLOOKUP(EB$421,TabelleK56BI,8,FALSE),""),"")</f>
        <v/>
      </c>
      <c r="EC559" s="4" t="str">
        <f ca="1">IFERROR(IF($B559&lt;&gt;"",VLOOKUP(EC$421,TabelleK56BI,8,FALSE),""),"")</f>
        <v/>
      </c>
      <c r="ED559" s="4" t="str">
        <f ca="1">IFERROR(IF($B559&lt;&gt;"",VLOOKUP(ED$421,TabelleK56BI,8,FALSE),""),"")</f>
        <v/>
      </c>
      <c r="EE559" s="4" t="str">
        <f ca="1">IFERROR(IF($B559&lt;&gt;"",VLOOKUP(EE$421,TabelleK56BI,8,FALSE),""),"")</f>
        <v/>
      </c>
      <c r="EF559" s="4" t="str">
        <f ca="1">IFERROR(IF($B559&lt;&gt;"",VLOOKUP(EF$421,TabelleK56BI,8,FALSE),""),"")</f>
        <v/>
      </c>
      <c r="EG559" s="4" t="str">
        <f ca="1">IFERROR(IF($B559&lt;&gt;"",VLOOKUP(EG$421,TabelleK56BI,8,FALSE),""),"")</f>
        <v/>
      </c>
      <c r="EH559" s="4" t="str">
        <f ca="1">IFERROR(IF($B559&lt;&gt;"",VLOOKUP(EH$421,TabelleK56BI,8,FALSE),""),"")</f>
        <v/>
      </c>
      <c r="EI559" s="4" t="str">
        <f ca="1">IFERROR(IF($B559&lt;&gt;"",VLOOKUP(EI$421,TabelleK56BI,8,FALSE),""),"")</f>
        <v/>
      </c>
      <c r="EJ559" s="4" t="str">
        <f ca="1">IFERROR(IF($B559&lt;&gt;"",VLOOKUP(EJ$421,TabelleK56BI,8,FALSE),""),"")</f>
        <v/>
      </c>
      <c r="EK559" s="4" t="str">
        <f ca="1">IFERROR(IF($B559&lt;&gt;"",VLOOKUP(EK$421,TabelleK56BI,8,FALSE),""),"")</f>
        <v/>
      </c>
      <c r="EL559" s="4" t="str">
        <f ca="1">IFERROR(IF($B559&lt;&gt;"",VLOOKUP(EL$421,TabelleK56BI,8,FALSE),""),"")</f>
        <v/>
      </c>
      <c r="EM559" s="4" t="str">
        <f ca="1">IFERROR(IF($B559&lt;&gt;"",VLOOKUP(EM$421,TabelleK56BI,8,FALSE),""),"")</f>
        <v/>
      </c>
      <c r="EN559" s="4" t="str">
        <f ca="1">IFERROR(IF($B559&lt;&gt;"",VLOOKUP(EN$421,TabelleK56BI,8,FALSE),""),"")</f>
        <v/>
      </c>
      <c r="EO559" s="4" t="str">
        <f ca="1">IFERROR(IF($B559&lt;&gt;"",VLOOKUP(EO$421,TabelleK56BI,8,FALSE),""),"")</f>
        <v/>
      </c>
      <c r="EP559" s="4" t="str">
        <f ca="1">IFERROR(IF($B559&lt;&gt;"",VLOOKUP(EP$421,TabelleK56BI,8,FALSE),""),"")</f>
        <v/>
      </c>
      <c r="EQ559" s="4" t="str">
        <f ca="1">IFERROR(IF($B559&lt;&gt;"",VLOOKUP(EQ$421,TabelleK56BI,8,FALSE),""),"")</f>
        <v/>
      </c>
      <c r="ER559" s="4" t="str">
        <f ca="1">IFERROR(IF($B559&lt;&gt;"",VLOOKUP(ER$421,TabelleK56BI,8,FALSE),""),"")</f>
        <v/>
      </c>
      <c r="ES559" s="4" t="str">
        <f ca="1">IFERROR(IF($B559&lt;&gt;"",VLOOKUP(ES$421,TabelleK56BI,8,FALSE),""),"")</f>
        <v/>
      </c>
      <c r="ET559" s="4" t="str">
        <f ca="1">IFERROR(IF($B559&lt;&gt;"",VLOOKUP(ET$421,TabelleK56BI,8,FALSE),""),"")</f>
        <v/>
      </c>
      <c r="EU559" s="4" t="str">
        <f ca="1">IFERROR(IF($B559&lt;&gt;"",VLOOKUP(EU$421,TabelleK56BI,8,FALSE),""),"")</f>
        <v/>
      </c>
      <c r="EV559" s="4" t="str">
        <f ca="1">IFERROR(IF($B559&lt;&gt;"",VLOOKUP(EV$421,TabelleK56BI,8,FALSE),""),"")</f>
        <v/>
      </c>
      <c r="EW559" s="4" t="str">
        <f ca="1">IFERROR(IF($B559&lt;&gt;"",VLOOKUP(EW$421,TabelleK56BI,8,FALSE),""),"")</f>
        <v/>
      </c>
      <c r="EX559" s="4" t="str">
        <f ca="1">IFERROR(IF($B559&lt;&gt;"",VLOOKUP(EX$421,TabelleK56BI,8,FALSE),""),"")</f>
        <v/>
      </c>
      <c r="EY559" s="4" t="str">
        <f ca="1">IFERROR(IF($B559&lt;&gt;"",VLOOKUP(EY$421,TabelleK56BI,8,FALSE),""),"")</f>
        <v/>
      </c>
      <c r="EZ559" s="4" t="str">
        <f ca="1">IFERROR(IF($B559&lt;&gt;"",VLOOKUP(EZ$421,TabelleK56BI,8,FALSE),""),"")</f>
        <v/>
      </c>
      <c r="FA559" s="4" t="str">
        <f ca="1">IFERROR(IF($B559&lt;&gt;"",VLOOKUP(FA$421,TabelleK56BI,8,FALSE),""),"")</f>
        <v/>
      </c>
      <c r="FB559" s="4" t="str">
        <f ca="1">IFERROR(IF($B559&lt;&gt;"",VLOOKUP(FB$421,TabelleK56BI,8,FALSE),""),"")</f>
        <v/>
      </c>
      <c r="FC559" s="4" t="str">
        <f ca="1">IFERROR(IF($B559&lt;&gt;"",VLOOKUP(FC$421,TabelleK56BI,8,FALSE),""),"")</f>
        <v/>
      </c>
      <c r="FD559" s="4" t="str">
        <f ca="1">IFERROR(IF($B559&lt;&gt;"",VLOOKUP(FD$421,TabelleK56BI,8,FALSE),""),"")</f>
        <v/>
      </c>
      <c r="FE559" s="4" t="str">
        <f ca="1">IFERROR(IF($B559&lt;&gt;"",VLOOKUP(FE$421,TabelleK56BI,8,FALSE),""),"")</f>
        <v/>
      </c>
      <c r="FF559" s="4" t="str">
        <f ca="1">IFERROR(IF($B559&lt;&gt;"",VLOOKUP(FF$421,TabelleK56BI,8,FALSE),""),"")</f>
        <v/>
      </c>
      <c r="FG559" s="4" t="str">
        <f ca="1">IFERROR(IF($B559&lt;&gt;"",VLOOKUP(FG$421,TabelleK56BI,8,FALSE),""),"")</f>
        <v/>
      </c>
      <c r="FH559" s="4" t="str">
        <f ca="1">IFERROR(IF($B559&lt;&gt;"",VLOOKUP(FH$421,TabelleK56BI,8,FALSE),""),"")</f>
        <v/>
      </c>
      <c r="FI559" s="4" t="str">
        <f ca="1">IFERROR(IF($B559&lt;&gt;"",VLOOKUP(FI$421,TabelleK56BI,8,FALSE),""),"")</f>
        <v/>
      </c>
      <c r="FJ559" s="4" t="str">
        <f ca="1">IFERROR(IF($B559&lt;&gt;"",VLOOKUP(FJ$421,TabelleK56BI,8,FALSE),""),"")</f>
        <v/>
      </c>
      <c r="FK559" s="4" t="str">
        <f ca="1">IFERROR(IF($B559&lt;&gt;"",VLOOKUP(FK$421,TabelleK56BI,8,FALSE),""),"")</f>
        <v/>
      </c>
      <c r="FL559" s="4" t="str">
        <f ca="1">IFERROR(IF($B559&lt;&gt;"",VLOOKUP(FL$421,TabelleK56BI,8,FALSE),""),"")</f>
        <v/>
      </c>
      <c r="FM559" s="4" t="str">
        <f ca="1">IFERROR(IF($B559&lt;&gt;"",VLOOKUP(FM$421,TabelleK56BI,8,FALSE),""),"")</f>
        <v/>
      </c>
      <c r="FN559" s="4" t="str">
        <f ca="1">IFERROR(IF($B559&lt;&gt;"",VLOOKUP(FN$421,TabelleK56BI,8,FALSE),""),"")</f>
        <v/>
      </c>
      <c r="FO559" s="4" t="str">
        <f ca="1">IFERROR(IF($B559&lt;&gt;"",VLOOKUP(FO$421,TabelleK56BI,8,FALSE),""),"")</f>
        <v/>
      </c>
      <c r="FP559" s="4" t="str">
        <f ca="1">IFERROR(IF($B559&lt;&gt;"",VLOOKUP(FP$421,TabelleK56BI,8,FALSE),""),"")</f>
        <v/>
      </c>
      <c r="FQ559" s="4" t="str">
        <f ca="1">IFERROR(IF($B559&lt;&gt;"",VLOOKUP(FQ$421,TabelleK56BI,8,FALSE),""),"")</f>
        <v/>
      </c>
      <c r="FR559" s="4" t="str">
        <f ca="1">IFERROR(IF($B559&lt;&gt;"",VLOOKUP(FR$421,TabelleK56BI,8,FALSE),""),"")</f>
        <v/>
      </c>
      <c r="FS559" s="4" t="str">
        <f ca="1">IFERROR(IF($B559&lt;&gt;"",VLOOKUP(FS$421,TabelleK56BI,8,FALSE),""),"")</f>
        <v/>
      </c>
      <c r="FT559" s="4" t="str">
        <f ca="1">IFERROR(IF($B559&lt;&gt;"",VLOOKUP(FT$421,TabelleK56BI,8,FALSE),""),"")</f>
        <v/>
      </c>
      <c r="FU559" s="4" t="str">
        <f ca="1">IFERROR(IF($B559&lt;&gt;"",VLOOKUP(FU$421,TabelleK56BI,8,FALSE),""),"")</f>
        <v/>
      </c>
      <c r="FV559" s="4" t="str">
        <f ca="1">IFERROR(IF($B559&lt;&gt;"",VLOOKUP(FV$421,TabelleK56BI,8,FALSE),""),"")</f>
        <v/>
      </c>
      <c r="FW559" s="4" t="str">
        <f ca="1">IFERROR(IF($B559&lt;&gt;"",VLOOKUP(FW$421,TabelleK56BI,8,FALSE),""),"")</f>
        <v/>
      </c>
      <c r="FX559" s="4" t="str">
        <f ca="1">IFERROR(IF($B559&lt;&gt;"",VLOOKUP(FX$421,TabelleK56BI,8,FALSE),""),"")</f>
        <v/>
      </c>
      <c r="FY559" s="4" t="str">
        <f ca="1">IFERROR(IF($B559&lt;&gt;"",VLOOKUP(FY$421,TabelleK56BI,8,FALSE),""),"")</f>
        <v/>
      </c>
      <c r="FZ559" s="4" t="str">
        <f ca="1">IFERROR(IF($B559&lt;&gt;"",VLOOKUP(FZ$421,TabelleK56BI,8,FALSE),""),"")</f>
        <v/>
      </c>
      <c r="GA559" s="4" t="str">
        <f ca="1">IFERROR(IF($B559&lt;&gt;"",VLOOKUP(GA$421,TabelleK56BI,8,FALSE),""),"")</f>
        <v/>
      </c>
      <c r="GB559" s="4" t="str">
        <f ca="1">IFERROR(IF($B559&lt;&gt;"",VLOOKUP(GB$421,TabelleK56BI,8,FALSE),""),"")</f>
        <v/>
      </c>
      <c r="GC559" s="4" t="str">
        <f ca="1">IFERROR(IF($B559&lt;&gt;"",VLOOKUP(GC$421,TabelleK56BI,8,FALSE),""),"")</f>
        <v/>
      </c>
      <c r="GD559" s="4" t="str">
        <f ca="1">IFERROR(IF($B559&lt;&gt;"",VLOOKUP(GD$421,TabelleK56BI,8,FALSE),""),"")</f>
        <v/>
      </c>
      <c r="GE559" s="4" t="str">
        <f ca="1">IFERROR(IF($B559&lt;&gt;"",VLOOKUP(GE$421,TabelleK56BI,8,FALSE),""),"")</f>
        <v/>
      </c>
      <c r="GF559" s="4" t="str">
        <f ca="1">IFERROR(IF($B559&lt;&gt;"",VLOOKUP(GF$421,TabelleK56BI,8,FALSE),""),"")</f>
        <v/>
      </c>
      <c r="GG559" s="4" t="str">
        <f ca="1">IFERROR(IF($B559&lt;&gt;"",VLOOKUP(GG$421,TabelleK56BI,8,FALSE),""),"")</f>
        <v/>
      </c>
      <c r="GH559" s="4" t="str">
        <f ca="1">IFERROR(IF($B559&lt;&gt;"",VLOOKUP(GH$421,TabelleK56BI,8,FALSE),""),"")</f>
        <v/>
      </c>
      <c r="GI559" s="4" t="str">
        <f ca="1">IFERROR(IF($B559&lt;&gt;"",VLOOKUP(GI$421,TabelleK56BI,8,FALSE),""),"")</f>
        <v/>
      </c>
      <c r="GJ559" s="4" t="str">
        <f ca="1">IFERROR(IF($B559&lt;&gt;"",VLOOKUP(GJ$421,TabelleK56BI,8,FALSE),""),"")</f>
        <v/>
      </c>
      <c r="GK559" s="4" t="str">
        <f ca="1">IFERROR(IF($B559&lt;&gt;"",VLOOKUP(GK$421,TabelleK56BI,8,FALSE),""),"")</f>
        <v/>
      </c>
      <c r="GL559" s="4" t="str">
        <f ca="1">IFERROR(IF($B559&lt;&gt;"",VLOOKUP(GL$421,TabelleK56BI,8,FALSE),""),"")</f>
        <v/>
      </c>
      <c r="GM559" s="4" t="str">
        <f ca="1">IFERROR(IF($B559&lt;&gt;"",VLOOKUP(GM$421,TabelleK56BI,8,FALSE),""),"")</f>
        <v/>
      </c>
      <c r="GN559" s="4" t="str">
        <f ca="1">IFERROR(IF($B559&lt;&gt;"",VLOOKUP(GN$421,TabelleK56BI,8,FALSE),""),"")</f>
        <v/>
      </c>
      <c r="GO559" s="4" t="str">
        <f ca="1">IFERROR(IF($B559&lt;&gt;"",VLOOKUP(GO$421,TabelleK56BI,8,FALSE),""),"")</f>
        <v/>
      </c>
      <c r="GP559" s="4" t="str">
        <f ca="1">IFERROR(IF($B559&lt;&gt;"",VLOOKUP(GP$421,TabelleK56BI,8,FALSE),""),"")</f>
        <v/>
      </c>
      <c r="GQ559" s="4" t="str">
        <f ca="1">IFERROR(IF($B559&lt;&gt;"",VLOOKUP(GQ$421,TabelleK56BI,8,FALSE),""),"")</f>
        <v/>
      </c>
      <c r="GR559" s="4" t="str">
        <f ca="1">IFERROR(IF($B559&lt;&gt;"",VLOOKUP(GR$421,TabelleK56BI,8,FALSE),""),"")</f>
        <v/>
      </c>
      <c r="GS559" s="4" t="str">
        <f ca="1">IFERROR(IF($B559&lt;&gt;"",VLOOKUP(GS$421,TabelleK56BI,8,FALSE),""),"")</f>
        <v/>
      </c>
      <c r="GT559" s="4" t="str">
        <f ca="1">IFERROR(IF($B559&lt;&gt;"",VLOOKUP(GT$421,TabelleK56BI,8,FALSE),""),"")</f>
        <v/>
      </c>
      <c r="GU559" s="4" t="str">
        <f ca="1">IFERROR(IF($B559&lt;&gt;"",VLOOKUP(GU$421,TabelleK56BI,8,FALSE),""),"")</f>
        <v/>
      </c>
      <c r="GV559" s="4" t="str">
        <f ca="1">IFERROR(IF($B559&lt;&gt;"",VLOOKUP(GV$421,TabelleK56BI,8,FALSE),""),"")</f>
        <v/>
      </c>
      <c r="GW559" s="4" t="str">
        <f ca="1">IFERROR(IF($B559&lt;&gt;"",VLOOKUP(GW$421,TabelleK56BI,8,FALSE),""),"")</f>
        <v/>
      </c>
      <c r="GX559" s="4" t="str">
        <f ca="1">IFERROR(IF($B559&lt;&gt;"",VLOOKUP(GX$421,TabelleK56BI,8,FALSE),""),"")</f>
        <v/>
      </c>
      <c r="GY559" s="4" t="str">
        <f ca="1">IFERROR(IF($B559&lt;&gt;"",VLOOKUP(GY$421,TabelleK56BI,8,FALSE),""),"")</f>
        <v/>
      </c>
      <c r="GZ559" s="4" t="str">
        <f ca="1">IFERROR(IF($B559&lt;&gt;"",VLOOKUP(GZ$421,TabelleK56BI,8,FALSE),""),"")</f>
        <v/>
      </c>
      <c r="HA559" s="4" t="str">
        <f ca="1">IFERROR(IF($B559&lt;&gt;"",VLOOKUP(HA$421,TabelleK56BI,8,FALSE),""),"")</f>
        <v/>
      </c>
      <c r="HB559" s="4" t="str">
        <f ca="1">IFERROR(IF($B559&lt;&gt;"",VLOOKUP(HB$421,TabelleK56BI,8,FALSE),""),"")</f>
        <v/>
      </c>
      <c r="HC559" s="4" t="str">
        <f ca="1">IFERROR(IF($B559&lt;&gt;"",VLOOKUP(HC$421,TabelleK56BI,8,FALSE),""),"")</f>
        <v/>
      </c>
      <c r="HD559" s="4" t="str">
        <f ca="1">IFERROR(IF($B559&lt;&gt;"",VLOOKUP(HD$421,TabelleK56BI,8,FALSE),""),"")</f>
        <v/>
      </c>
      <c r="HE559" s="4" t="str">
        <f ca="1">IFERROR(IF($B559&lt;&gt;"",VLOOKUP(HE$421,TabelleK56BI,8,FALSE),""),"")</f>
        <v/>
      </c>
      <c r="HF559" s="4" t="str">
        <f ca="1">IFERROR(IF($B559&lt;&gt;"",VLOOKUP(HF$421,TabelleK56BI,8,FALSE),""),"")</f>
        <v/>
      </c>
      <c r="HG559" s="4" t="str">
        <f ca="1">IFERROR(IF($B559&lt;&gt;"",VLOOKUP(HG$421,TabelleK56BI,8,FALSE),""),"")</f>
        <v/>
      </c>
      <c r="HH559" s="4" t="str">
        <f ca="1">IFERROR(IF($B559&lt;&gt;"",VLOOKUP(HH$421,TabelleK56BI,8,FALSE),""),"")</f>
        <v/>
      </c>
      <c r="HI559" s="4" t="str">
        <f ca="1">IFERROR(IF($B559&lt;&gt;"",VLOOKUP(HI$421,TabelleK56BI,8,FALSE),""),"")</f>
        <v/>
      </c>
      <c r="HJ559" s="4" t="str">
        <f ca="1">IFERROR(IF($B559&lt;&gt;"",VLOOKUP(HJ$421,TabelleK56BI,8,FALSE),""),"")</f>
        <v/>
      </c>
      <c r="HK559" s="4" t="str">
        <f ca="1">IFERROR(IF($B559&lt;&gt;"",VLOOKUP(HK$421,TabelleK56BI,8,FALSE),""),"")</f>
        <v/>
      </c>
      <c r="HL559" s="4" t="str">
        <f ca="1">IFERROR(IF($B559&lt;&gt;"",VLOOKUP(HL$421,TabelleK56BI,8,FALSE),""),"")</f>
        <v/>
      </c>
      <c r="HM559" s="4" t="str">
        <f ca="1">IFERROR(IF($B559&lt;&gt;"",VLOOKUP(HM$421,TabelleK56BI,8,FALSE),""),"")</f>
        <v/>
      </c>
      <c r="HN559" s="4" t="str">
        <f ca="1">IFERROR(IF($B559&lt;&gt;"",VLOOKUP(HN$421,TabelleK56BI,8,FALSE),""),"")</f>
        <v/>
      </c>
      <c r="HO559" s="4" t="str">
        <f ca="1">IFERROR(IF($B559&lt;&gt;"",VLOOKUP(HO$421,TabelleK56BI,8,FALSE),""),"")</f>
        <v/>
      </c>
      <c r="HP559" s="4" t="str">
        <f ca="1">IFERROR(IF($B559&lt;&gt;"",VLOOKUP(HP$421,TabelleK56BI,8,FALSE),""),"")</f>
        <v/>
      </c>
      <c r="HQ559" s="4" t="str">
        <f ca="1">IFERROR(IF($B559&lt;&gt;"",VLOOKUP(HQ$421,TabelleK56BI,8,FALSE),""),"")</f>
        <v/>
      </c>
      <c r="HR559" s="4" t="str">
        <f ca="1">IFERROR(IF($B559&lt;&gt;"",VLOOKUP(HR$421,TabelleK56BI,8,FALSE),""),"")</f>
        <v/>
      </c>
      <c r="HS559" s="4" t="str">
        <f ca="1">IFERROR(IF($B559&lt;&gt;"",VLOOKUP(HS$421,TabelleK56BI,8,FALSE),""),"")</f>
        <v/>
      </c>
      <c r="HT559" s="4" t="str">
        <f ca="1">IFERROR(IF($B559&lt;&gt;"",VLOOKUP(HT$421,TabelleK56BI,8,FALSE),""),"")</f>
        <v/>
      </c>
      <c r="HU559" s="4" t="str">
        <f ca="1">IFERROR(IF($B559&lt;&gt;"",VLOOKUP(HU$421,TabelleK56BI,8,FALSE),""),"")</f>
        <v/>
      </c>
      <c r="HV559" s="4" t="str">
        <f ca="1">IFERROR(IF($B559&lt;&gt;"",VLOOKUP(HV$421,TabelleK56BI,8,FALSE),""),"")</f>
        <v/>
      </c>
      <c r="HW559" s="4" t="str">
        <f ca="1">IFERROR(IF($B559&lt;&gt;"",VLOOKUP(HW$421,TabelleK56BI,8,FALSE),""),"")</f>
        <v/>
      </c>
      <c r="HX559" s="4" t="str">
        <f ca="1">IFERROR(IF($B559&lt;&gt;"",VLOOKUP(HX$421,TabelleK56BI,8,FALSE),""),"")</f>
        <v/>
      </c>
      <c r="HY559" s="4" t="str">
        <f ca="1">IFERROR(IF($B559&lt;&gt;"",VLOOKUP(HY$421,TabelleK56BI,8,FALSE),""),"")</f>
        <v/>
      </c>
      <c r="HZ559" s="4" t="str">
        <f ca="1">IFERROR(IF($B559&lt;&gt;"",VLOOKUP(HZ$421,TabelleK56BI,8,FALSE),""),"")</f>
        <v/>
      </c>
      <c r="IA559" s="4" t="str">
        <f ca="1">IFERROR(IF($B559&lt;&gt;"",VLOOKUP(IA$421,TabelleK56BI,8,FALSE),""),"")</f>
        <v/>
      </c>
      <c r="IB559" s="4" t="str">
        <f ca="1">IFERROR(IF($B559&lt;&gt;"",VLOOKUP(IB$421,TabelleK56BI,8,FALSE),""),"")</f>
        <v/>
      </c>
      <c r="IC559" s="4" t="str">
        <f ca="1">IFERROR(IF($B559&lt;&gt;"",VLOOKUP(IC$421,TabelleK56BI,8,FALSE),""),"")</f>
        <v/>
      </c>
      <c r="ID559" s="4" t="str">
        <f ca="1">IFERROR(IF($B559&lt;&gt;"",VLOOKUP(ID$421,TabelleK56BI,8,FALSE),""),"")</f>
        <v/>
      </c>
      <c r="IE559" s="4" t="str">
        <f ca="1">IFERROR(IF($B559&lt;&gt;"",VLOOKUP(IE$421,TabelleK56BI,8,FALSE),""),"")</f>
        <v/>
      </c>
      <c r="IF559" s="4" t="str">
        <f ca="1">IFERROR(IF($B559&lt;&gt;"",VLOOKUP(IF$421,TabelleK56BI,8,FALSE),""),"")</f>
        <v/>
      </c>
      <c r="IG559" s="4" t="str">
        <f ca="1">IFERROR(IF($B559&lt;&gt;"",VLOOKUP(IG$421,TabelleK56BI,8,FALSE),""),"")</f>
        <v/>
      </c>
      <c r="IH559" s="4" t="str">
        <f ca="1">IFERROR(IF($B559&lt;&gt;"",VLOOKUP(IH$421,TabelleK56BI,8,FALSE),""),"")</f>
        <v/>
      </c>
      <c r="II559" s="4" t="str">
        <f ca="1">IFERROR(IF($B559&lt;&gt;"",VLOOKUP(II$421,TabelleK56BI,8,FALSE),""),"")</f>
        <v/>
      </c>
      <c r="IJ559" s="4" t="str">
        <f ca="1">IFERROR(IF($B559&lt;&gt;"",VLOOKUP(IJ$421,TabelleK56BI,8,FALSE),""),"")</f>
        <v/>
      </c>
      <c r="IK559" s="4" t="str">
        <f ca="1">IFERROR(IF($B559&lt;&gt;"",VLOOKUP(IK$421,TabelleK56BI,8,FALSE),""),"")</f>
        <v/>
      </c>
      <c r="IL559" s="4" t="str">
        <f ca="1">IFERROR(IF($B559&lt;&gt;"",VLOOKUP(IL$421,TabelleK56BI,8,FALSE),""),"")</f>
        <v/>
      </c>
      <c r="IM559" s="4" t="str">
        <f ca="1">IFERROR(IF($B559&lt;&gt;"",VLOOKUP(IM$421,TabelleK56BI,8,FALSE),""),"")</f>
        <v/>
      </c>
      <c r="IN559" s="4" t="str">
        <f ca="1">IFERROR(IF($B559&lt;&gt;"",VLOOKUP(IN$421,TabelleK56BI,8,FALSE),""),"")</f>
        <v/>
      </c>
      <c r="IO559" s="4" t="str">
        <f ca="1">IFERROR(IF($B559&lt;&gt;"",VLOOKUP(IO$421,TabelleK56BI,8,FALSE),""),"")</f>
        <v/>
      </c>
      <c r="IP559" s="4" t="str">
        <f ca="1">IFERROR(IF($B559&lt;&gt;"",VLOOKUP(IP$421,TabelleK56BI,8,FALSE),""),"")</f>
        <v/>
      </c>
      <c r="IQ559" s="4" t="str">
        <f ca="1">IFERROR(IF($B559&lt;&gt;"",VLOOKUP(IQ$421,TabelleK56BI,8,FALSE),""),"")</f>
        <v/>
      </c>
      <c r="IR559" s="4" t="str">
        <f ca="1">IFERROR(IF($B559&lt;&gt;"",VLOOKUP(IR$421,TabelleK56BI,8,FALSE),""),"")</f>
        <v/>
      </c>
      <c r="IS559" s="4" t="str">
        <f ca="1">IFERROR(IF($B559&lt;&gt;"",VLOOKUP(IS$421,TabelleK56BI,8,FALSE),""),"")</f>
        <v/>
      </c>
      <c r="IT559" s="4" t="str">
        <f ca="1">IFERROR(IF($B559&lt;&gt;"",VLOOKUP(IT$421,TabelleK56BI,8,FALSE),""),"")</f>
        <v/>
      </c>
      <c r="IU559" s="4" t="str">
        <f ca="1">IFERROR(IF($B559&lt;&gt;"",VLOOKUP(IU$421,TabelleK56BI,8,FALSE),""),"")</f>
        <v/>
      </c>
      <c r="IV559" s="4" t="str">
        <f ca="1">IFERROR(IF($B559&lt;&gt;"",VLOOKUP(IV$421,TabelleK56BI,8,FALSE),""),"")</f>
        <v/>
      </c>
      <c r="IW559" s="4" t="str">
        <f ca="1">IFERROR(IF($B559&lt;&gt;"",VLOOKUP(IW$421,TabelleK56BI,8,FALSE),""),"")</f>
        <v/>
      </c>
      <c r="IX559" s="4" t="str">
        <f ca="1">IFERROR(IF($B559&lt;&gt;"",VLOOKUP(IX$421,TabelleK56BI,8,FALSE),""),"")</f>
        <v/>
      </c>
      <c r="IY559" s="4" t="str">
        <f ca="1">IFERROR(IF($B559&lt;&gt;"",VLOOKUP(IY$421,TabelleK56BI,8,FALSE),""),"")</f>
        <v/>
      </c>
      <c r="IZ559" s="4" t="str">
        <f ca="1">IFERROR(IF($B559&lt;&gt;"",VLOOKUP(IZ$421,TabelleK56BI,8,FALSE),""),"")</f>
        <v/>
      </c>
      <c r="JA559" s="4" t="str">
        <f ca="1">IFERROR(IF($B559&lt;&gt;"",VLOOKUP(JA$421,TabelleK56BI,8,FALSE),""),"")</f>
        <v/>
      </c>
      <c r="JB559" s="4" t="str">
        <f ca="1">IFERROR(IF($B559&lt;&gt;"",VLOOKUP(JB$421,TabelleK56BI,8,FALSE),""),"")</f>
        <v/>
      </c>
      <c r="JC559" s="4" t="str">
        <f ca="1">IFERROR(IF($B559&lt;&gt;"",VLOOKUP(JC$421,TabelleK56BI,8,FALSE),""),"")</f>
        <v/>
      </c>
      <c r="JD559" s="4" t="str">
        <f ca="1">IFERROR(IF($B559&lt;&gt;"",VLOOKUP(JD$421,TabelleK56BI,8,FALSE),""),"")</f>
        <v/>
      </c>
      <c r="JE559" s="4" t="str">
        <f ca="1">IFERROR(IF($B559&lt;&gt;"",VLOOKUP(JE$421,TabelleK56BI,8,FALSE),""),"")</f>
        <v/>
      </c>
      <c r="JF559" s="4" t="str">
        <f ca="1">IFERROR(IF($B559&lt;&gt;"",VLOOKUP(JF$421,TabelleK56BI,8,FALSE),""),"")</f>
        <v/>
      </c>
      <c r="JG559" s="4" t="str">
        <f ca="1">IFERROR(IF($B559&lt;&gt;"",VLOOKUP(JG$421,TabelleK56BI,8,FALSE),""),"")</f>
        <v/>
      </c>
      <c r="JH559" s="4" t="str">
        <f ca="1">IFERROR(IF($B559&lt;&gt;"",VLOOKUP(JH$421,TabelleK56BI,8,FALSE),""),"")</f>
        <v/>
      </c>
      <c r="JI559" s="4" t="str">
        <f ca="1">IFERROR(IF($B559&lt;&gt;"",VLOOKUP(JI$421,TabelleK56BI,8,FALSE),""),"")</f>
        <v/>
      </c>
      <c r="JJ559" s="4" t="str">
        <f ca="1">IFERROR(IF($B559&lt;&gt;"",VLOOKUP(JJ$421,TabelleK56BI,8,FALSE),""),"")</f>
        <v/>
      </c>
      <c r="JK559" s="4" t="str">
        <f ca="1">IFERROR(IF($B559&lt;&gt;"",VLOOKUP(JK$421,TabelleK56BI,8,FALSE),""),"")</f>
        <v/>
      </c>
      <c r="JL559" s="4" t="str">
        <f ca="1">IFERROR(IF($B559&lt;&gt;"",VLOOKUP(JL$421,TabelleK56BI,8,FALSE),""),"")</f>
        <v/>
      </c>
      <c r="JM559" s="4" t="str">
        <f ca="1">IFERROR(IF($B559&lt;&gt;"",VLOOKUP(JM$421,TabelleK56BI,8,FALSE),""),"")</f>
        <v/>
      </c>
      <c r="JN559" s="4" t="str">
        <f ca="1">IFERROR(IF($B559&lt;&gt;"",VLOOKUP(JN$421,TabelleK56BI,8,FALSE),""),"")</f>
        <v/>
      </c>
      <c r="JO559" s="4" t="str">
        <f ca="1">IFERROR(IF($B559&lt;&gt;"",VLOOKUP(JO$421,TabelleK56BI,8,FALSE),""),"")</f>
        <v/>
      </c>
      <c r="JP559" s="4" t="str">
        <f ca="1">IFERROR(IF($B559&lt;&gt;"",VLOOKUP(JP$421,TabelleK56BI,8,FALSE),""),"")</f>
        <v/>
      </c>
      <c r="JQ559" s="4" t="str">
        <f ca="1">IFERROR(IF($B559&lt;&gt;"",VLOOKUP(JQ$421,TabelleK56BI,8,FALSE),""),"")</f>
        <v/>
      </c>
      <c r="JR559" s="4" t="str">
        <f ca="1">IFERROR(IF($B559&lt;&gt;"",VLOOKUP(JR$421,TabelleK56BI,8,FALSE),""),"")</f>
        <v/>
      </c>
      <c r="JS559" s="4" t="str">
        <f ca="1">IFERROR(IF($B559&lt;&gt;"",VLOOKUP(JS$421,TabelleK56BI,8,FALSE),""),"")</f>
        <v/>
      </c>
      <c r="JT559" s="4" t="str">
        <f ca="1">IFERROR(IF($B559&lt;&gt;"",VLOOKUP(JT$421,TabelleK56BI,8,FALSE),""),"")</f>
        <v/>
      </c>
      <c r="JU559" s="4" t="str">
        <f ca="1">IFERROR(IF($B559&lt;&gt;"",VLOOKUP(JU$421,TabelleK56BI,8,FALSE),""),"")</f>
        <v/>
      </c>
      <c r="JV559" s="4" t="str">
        <f ca="1">IFERROR(IF($B559&lt;&gt;"",VLOOKUP(JV$421,TabelleK56BI,8,FALSE),""),"")</f>
        <v/>
      </c>
      <c r="JW559" s="4" t="str">
        <f ca="1">IFERROR(IF($B559&lt;&gt;"",VLOOKUP(JW$421,TabelleK56BI,8,FALSE),""),"")</f>
        <v/>
      </c>
      <c r="JX559" s="4" t="str">
        <f ca="1">IFERROR(IF($B559&lt;&gt;"",VLOOKUP(JX$421,TabelleK56BI,8,FALSE),""),"")</f>
        <v/>
      </c>
      <c r="JY559" s="4" t="str">
        <f ca="1">IFERROR(IF($B559&lt;&gt;"",VLOOKUP(JY$421,TabelleK56BI,8,FALSE),""),"")</f>
        <v/>
      </c>
      <c r="JZ559" s="4" t="str">
        <f ca="1">IFERROR(IF($B559&lt;&gt;"",VLOOKUP(JZ$421,TabelleK56BI,8,FALSE),""),"")</f>
        <v/>
      </c>
      <c r="KA559" s="4" t="str">
        <f ca="1">IFERROR(IF($B559&lt;&gt;"",VLOOKUP(KA$421,TabelleK56BI,8,FALSE),""),"")</f>
        <v/>
      </c>
      <c r="KB559" s="4" t="str">
        <f ca="1">IFERROR(IF($B559&lt;&gt;"",VLOOKUP(KB$421,TabelleK56BI,8,FALSE),""),"")</f>
        <v/>
      </c>
      <c r="KC559" s="4" t="str">
        <f ca="1">IFERROR(IF($B559&lt;&gt;"",VLOOKUP(KC$421,TabelleK56BI,8,FALSE),""),"")</f>
        <v/>
      </c>
      <c r="KD559" s="4" t="str">
        <f ca="1">IFERROR(IF($B559&lt;&gt;"",VLOOKUP(KD$421,TabelleK56BI,8,FALSE),""),"")</f>
        <v/>
      </c>
      <c r="KE559" s="4" t="str">
        <f ca="1">IFERROR(IF($B559&lt;&gt;"",VLOOKUP(KE$421,TabelleK56BI,8,FALSE),""),"")</f>
        <v/>
      </c>
      <c r="KF559" s="4" t="str">
        <f ca="1">IFERROR(IF($B559&lt;&gt;"",VLOOKUP(KF$421,TabelleK56BI,8,FALSE),""),"")</f>
        <v/>
      </c>
      <c r="KG559" s="4" t="str">
        <f ca="1">IFERROR(IF($B559&lt;&gt;"",VLOOKUP(KG$421,TabelleK56BI,8,FALSE),""),"")</f>
        <v/>
      </c>
      <c r="KH559" s="4" t="str">
        <f ca="1">IFERROR(IF($B559&lt;&gt;"",VLOOKUP(KH$421,TabelleK56BI,8,FALSE),""),"")</f>
        <v/>
      </c>
      <c r="KI559" s="4" t="str">
        <f ca="1">IFERROR(IF($B559&lt;&gt;"",VLOOKUP(KI$421,TabelleK56BI,8,FALSE),""),"")</f>
        <v/>
      </c>
      <c r="KJ559" s="4" t="str">
        <f ca="1">IFERROR(IF($B559&lt;&gt;"",VLOOKUP(KJ$421,TabelleK56BI,8,FALSE),""),"")</f>
        <v/>
      </c>
      <c r="KK559" s="4" t="str">
        <f ca="1">IFERROR(IF($B559&lt;&gt;"",VLOOKUP(KK$421,TabelleK56BI,8,FALSE),""),"")</f>
        <v/>
      </c>
      <c r="KL559" s="4" t="str">
        <f ca="1">IFERROR(IF($B559&lt;&gt;"",VLOOKUP(KL$421,TabelleK56BI,8,FALSE),""),"")</f>
        <v/>
      </c>
      <c r="KM559" s="4" t="str">
        <f ca="1">IFERROR(IF($B559&lt;&gt;"",VLOOKUP(KM$421,TabelleK56BI,8,FALSE),""),"")</f>
        <v/>
      </c>
      <c r="KN559" s="4" t="str">
        <f ca="1">IFERROR(IF($B559&lt;&gt;"",VLOOKUP(KN$421,TabelleK56BI,8,FALSE),""),"")</f>
        <v/>
      </c>
      <c r="KO559" s="4" t="str">
        <f ca="1">IFERROR(IF($B559&lt;&gt;"",VLOOKUP(KO$421,TabelleK56BI,8,FALSE),""),"")</f>
        <v/>
      </c>
      <c r="KP559" s="4" t="str">
        <f ca="1">IFERROR(IF($B559&lt;&gt;"",VLOOKUP(KP$421,TabelleK56BI,8,FALSE),""),"")</f>
        <v/>
      </c>
      <c r="KQ559" s="4" t="str">
        <f ca="1">IFERROR(IF($B559&lt;&gt;"",VLOOKUP(KQ$421,TabelleK56BI,8,FALSE),""),"")</f>
        <v/>
      </c>
      <c r="KR559" s="4" t="str">
        <f>IFERROR(VLOOKUP($KR$421,TabelleK56BI,8,FALSE),"")</f>
        <v/>
      </c>
      <c r="KS559" s="4" t="str">
        <f>IFERROR(VLOOKUP($KS$421,TabelleK56BI,8,FALSE),"")</f>
        <v/>
      </c>
    </row>
    <row r="560" spans="2:305" ht="12.75" hidden="1" customHeight="1" x14ac:dyDescent="0.2">
      <c r="B560" s="138" t="str">
        <f t="shared" ca="1" si="215"/>
        <v/>
      </c>
      <c r="C560" s="4" t="str">
        <f ca="1">IFERROR(IF($B560&lt;&gt;"",VLOOKUP(C$421,TabelleK57BI,8,FALSE),""),"")</f>
        <v/>
      </c>
      <c r="D560" s="4" t="str">
        <f ca="1">IFERROR(IF($B560&lt;&gt;"",VLOOKUP(D$421,TabelleK57BI,8,FALSE),""),"")</f>
        <v/>
      </c>
      <c r="E560" s="4" t="str">
        <f ca="1">IFERROR(IF($B560&lt;&gt;"",VLOOKUP(E$421,TabelleK57BI,8,FALSE),""),"")</f>
        <v/>
      </c>
      <c r="F560" s="4" t="str">
        <f ca="1">IFERROR(IF($B560&lt;&gt;"",VLOOKUP(F$421,TabelleK57BI,8,FALSE),""),"")</f>
        <v/>
      </c>
      <c r="G560" s="4" t="str">
        <f ca="1">IFERROR(IF($B560&lt;&gt;"",VLOOKUP(G$421,TabelleK57BI,8,FALSE),""),"")</f>
        <v/>
      </c>
      <c r="H560" s="4" t="str">
        <f ca="1">IFERROR(IF($B560&lt;&gt;"",VLOOKUP(H$421,TabelleK57BI,8,FALSE),""),"")</f>
        <v/>
      </c>
      <c r="I560" s="4" t="str">
        <f ca="1">IFERROR(IF($B560&lt;&gt;"",VLOOKUP(I$421,TabelleK57BI,8,FALSE),""),"")</f>
        <v/>
      </c>
      <c r="J560" s="4" t="str">
        <f ca="1">IFERROR(IF($B560&lt;&gt;"",VLOOKUP(J$421,TabelleK57BI,8,FALSE),""),"")</f>
        <v/>
      </c>
      <c r="K560" s="4" t="str">
        <f ca="1">IFERROR(IF($B560&lt;&gt;"",VLOOKUP(K$421,TabelleK57BI,8,FALSE),""),"")</f>
        <v/>
      </c>
      <c r="L560" s="4" t="str">
        <f ca="1">IFERROR(IF($B560&lt;&gt;"",VLOOKUP(L$421,TabelleK57BI,8,FALSE),""),"")</f>
        <v/>
      </c>
      <c r="M560" s="4" t="str">
        <f ca="1">IFERROR(IF($B560&lt;&gt;"",VLOOKUP(M$421,TabelleK57BI,8,FALSE),""),"")</f>
        <v/>
      </c>
      <c r="N560" s="4" t="str">
        <f ca="1">IFERROR(IF($B560&lt;&gt;"",VLOOKUP(N$421,TabelleK57BI,8,FALSE),""),"")</f>
        <v/>
      </c>
      <c r="O560" s="4" t="str">
        <f ca="1">IFERROR(IF($B560&lt;&gt;"",VLOOKUP(O$421,TabelleK57BI,8,FALSE),""),"")</f>
        <v/>
      </c>
      <c r="P560" s="4" t="str">
        <f ca="1">IFERROR(IF($B560&lt;&gt;"",VLOOKUP(P$421,TabelleK57BI,8,FALSE),""),"")</f>
        <v/>
      </c>
      <c r="Q560" s="4" t="str">
        <f ca="1">IFERROR(IF($B560&lt;&gt;"",VLOOKUP(Q$421,TabelleK57BI,8,FALSE),""),"")</f>
        <v/>
      </c>
      <c r="R560" s="4" t="str">
        <f ca="1">IFERROR(IF($B560&lt;&gt;"",VLOOKUP(R$421,TabelleK57BI,8,FALSE),""),"")</f>
        <v/>
      </c>
      <c r="S560" s="4" t="str">
        <f ca="1">IFERROR(IF($B560&lt;&gt;"",VLOOKUP(S$421,TabelleK57BI,8,FALSE),""),"")</f>
        <v/>
      </c>
      <c r="T560" s="4" t="str">
        <f ca="1">IFERROR(IF($B560&lt;&gt;"",VLOOKUP(T$421,TabelleK57BI,8,FALSE),""),"")</f>
        <v/>
      </c>
      <c r="U560" s="4" t="str">
        <f ca="1">IFERROR(IF($B560&lt;&gt;"",VLOOKUP(U$421,TabelleK57BI,8,FALSE),""),"")</f>
        <v/>
      </c>
      <c r="V560" s="4" t="str">
        <f ca="1">IFERROR(IF($B560&lt;&gt;"",VLOOKUP(V$421,TabelleK57BI,8,FALSE),""),"")</f>
        <v/>
      </c>
      <c r="W560" s="4" t="str">
        <f ca="1">IFERROR(IF($B560&lt;&gt;"",VLOOKUP(W$421,TabelleK57BI,8,FALSE),""),"")</f>
        <v/>
      </c>
      <c r="X560" s="4" t="str">
        <f ca="1">IFERROR(IF($B560&lt;&gt;"",VLOOKUP(X$421,TabelleK57BI,8,FALSE),""),"")</f>
        <v/>
      </c>
      <c r="Y560" s="4" t="str">
        <f ca="1">IFERROR(IF($B560&lt;&gt;"",VLOOKUP(Y$421,TabelleK57BI,8,FALSE),""),"")</f>
        <v/>
      </c>
      <c r="Z560" s="4" t="str">
        <f ca="1">IFERROR(IF($B560&lt;&gt;"",VLOOKUP(Z$421,TabelleK57BI,8,FALSE),""),"")</f>
        <v/>
      </c>
      <c r="AA560" s="4" t="str">
        <f ca="1">IFERROR(IF($B560&lt;&gt;"",VLOOKUP(AA$421,TabelleK57BI,8,FALSE),""),"")</f>
        <v/>
      </c>
      <c r="AB560" s="4" t="str">
        <f ca="1">IFERROR(IF($B560&lt;&gt;"",VLOOKUP(AB$421,TabelleK57BI,8,FALSE),""),"")</f>
        <v/>
      </c>
      <c r="AC560" s="4" t="str">
        <f ca="1">IFERROR(IF($B560&lt;&gt;"",VLOOKUP(AC$421,TabelleK57BI,8,FALSE),""),"")</f>
        <v/>
      </c>
      <c r="AD560" s="4" t="str">
        <f ca="1">IFERROR(IF($B560&lt;&gt;"",VLOOKUP(AD$421,TabelleK57BI,8,FALSE),""),"")</f>
        <v/>
      </c>
      <c r="AE560" s="4" t="str">
        <f ca="1">IFERROR(IF($B560&lt;&gt;"",VLOOKUP(AE$421,TabelleK57BI,8,FALSE),""),"")</f>
        <v/>
      </c>
      <c r="AF560" s="4" t="str">
        <f ca="1">IFERROR(IF($B560&lt;&gt;"",VLOOKUP(AF$421,TabelleK57BI,8,FALSE),""),"")</f>
        <v/>
      </c>
      <c r="AG560" s="4" t="str">
        <f ca="1">IFERROR(IF($B560&lt;&gt;"",VLOOKUP(AG$421,TabelleK57BI,8,FALSE),""),"")</f>
        <v/>
      </c>
      <c r="AH560" s="4" t="str">
        <f ca="1">IFERROR(IF($B560&lt;&gt;"",VLOOKUP(AH$421,TabelleK57BI,8,FALSE),""),"")</f>
        <v/>
      </c>
      <c r="AI560" s="4" t="str">
        <f ca="1">IFERROR(IF($B560&lt;&gt;"",VLOOKUP(AI$421,TabelleK57BI,8,FALSE),""),"")</f>
        <v/>
      </c>
      <c r="AJ560" s="4" t="str">
        <f ca="1">IFERROR(IF($B560&lt;&gt;"",VLOOKUP(AJ$421,TabelleK57BI,8,FALSE),""),"")</f>
        <v/>
      </c>
      <c r="AK560" s="4" t="str">
        <f ca="1">IFERROR(IF($B560&lt;&gt;"",VLOOKUP(AK$421,TabelleK57BI,8,FALSE),""),"")</f>
        <v/>
      </c>
      <c r="AL560" s="4" t="str">
        <f ca="1">IFERROR(IF($B560&lt;&gt;"",VLOOKUP(AL$421,TabelleK57BI,8,FALSE),""),"")</f>
        <v/>
      </c>
      <c r="AM560" s="4" t="str">
        <f ca="1">IFERROR(IF($B560&lt;&gt;"",VLOOKUP(AM$421,TabelleK57BI,8,FALSE),""),"")</f>
        <v/>
      </c>
      <c r="AN560" s="4" t="str">
        <f ca="1">IFERROR(IF($B560&lt;&gt;"",VLOOKUP(AN$421,TabelleK57BI,8,FALSE),""),"")</f>
        <v/>
      </c>
      <c r="AO560" s="4" t="str">
        <f ca="1">IFERROR(IF($B560&lt;&gt;"",VLOOKUP(AO$421,TabelleK57BI,8,FALSE),""),"")</f>
        <v/>
      </c>
      <c r="AP560" s="4" t="str">
        <f ca="1">IFERROR(IF($B560&lt;&gt;"",VLOOKUP(AP$421,TabelleK57BI,8,FALSE),""),"")</f>
        <v/>
      </c>
      <c r="AQ560" s="4" t="str">
        <f ca="1">IFERROR(IF($B560&lt;&gt;"",VLOOKUP(AQ$421,TabelleK57BI,8,FALSE),""),"")</f>
        <v/>
      </c>
      <c r="AR560" s="4" t="str">
        <f ca="1">IFERROR(IF($B560&lt;&gt;"",VLOOKUP(AR$421,TabelleK57BI,8,FALSE),""),"")</f>
        <v/>
      </c>
      <c r="AS560" s="4" t="str">
        <f ca="1">IFERROR(IF($B560&lt;&gt;"",VLOOKUP(AS$421,TabelleK57BI,8,FALSE),""),"")</f>
        <v/>
      </c>
      <c r="AT560" s="4" t="str">
        <f ca="1">IFERROR(IF($B560&lt;&gt;"",VLOOKUP(AT$421,TabelleK57BI,8,FALSE),""),"")</f>
        <v/>
      </c>
      <c r="AU560" s="4" t="str">
        <f ca="1">IFERROR(IF($B560&lt;&gt;"",VLOOKUP(AU$421,TabelleK57BI,8,FALSE),""),"")</f>
        <v/>
      </c>
      <c r="AV560" s="4" t="str">
        <f ca="1">IFERROR(IF($B560&lt;&gt;"",VLOOKUP(AV$421,TabelleK57BI,8,FALSE),""),"")</f>
        <v/>
      </c>
      <c r="AW560" s="4" t="str">
        <f ca="1">IFERROR(IF($B560&lt;&gt;"",VLOOKUP(AW$421,TabelleK57BI,8,FALSE),""),"")</f>
        <v/>
      </c>
      <c r="AX560" s="4" t="str">
        <f ca="1">IFERROR(IF($B560&lt;&gt;"",VLOOKUP(AX$421,TabelleK57BI,8,FALSE),""),"")</f>
        <v/>
      </c>
      <c r="AY560" s="4" t="str">
        <f ca="1">IFERROR(IF($B560&lt;&gt;"",VLOOKUP(AY$421,TabelleK57BI,8,FALSE),""),"")</f>
        <v/>
      </c>
      <c r="AZ560" s="4" t="str">
        <f ca="1">IFERROR(IF($B560&lt;&gt;"",VLOOKUP(AZ$421,TabelleK57BI,8,FALSE),""),"")</f>
        <v/>
      </c>
      <c r="BA560" s="4" t="str">
        <f ca="1">IFERROR(IF($B560&lt;&gt;"",VLOOKUP(BA$421,TabelleK57BI,8,FALSE),""),"")</f>
        <v/>
      </c>
      <c r="BB560" s="4" t="str">
        <f ca="1">IFERROR(IF($B560&lt;&gt;"",VLOOKUP(BB$421,TabelleK57BI,8,FALSE),""),"")</f>
        <v/>
      </c>
      <c r="BC560" s="4" t="str">
        <f ca="1">IFERROR(IF($B560&lt;&gt;"",VLOOKUP(BC$421,TabelleK57BI,8,FALSE),""),"")</f>
        <v/>
      </c>
      <c r="BD560" s="4" t="str">
        <f ca="1">IFERROR(IF($B560&lt;&gt;"",VLOOKUP(BD$421,TabelleK57BI,8,FALSE),""),"")</f>
        <v/>
      </c>
      <c r="BE560" s="4" t="str">
        <f ca="1">IFERROR(IF($B560&lt;&gt;"",VLOOKUP(BE$421,TabelleK57BI,8,FALSE),""),"")</f>
        <v/>
      </c>
      <c r="BF560" s="4" t="str">
        <f ca="1">IFERROR(IF($B560&lt;&gt;"",VLOOKUP(BF$421,TabelleK57BI,8,FALSE),""),"")</f>
        <v/>
      </c>
      <c r="BG560" s="4" t="str">
        <f ca="1">IFERROR(IF($B560&lt;&gt;"",VLOOKUP(BG$421,TabelleK57BI,8,FALSE),""),"")</f>
        <v/>
      </c>
      <c r="BH560" s="4" t="str">
        <f ca="1">IFERROR(IF($B560&lt;&gt;"",VLOOKUP(BH$421,TabelleK57BI,8,FALSE),""),"")</f>
        <v/>
      </c>
      <c r="BI560" s="4" t="str">
        <f ca="1">IFERROR(IF($B560&lt;&gt;"",VLOOKUP(BI$421,TabelleK57BI,8,FALSE),""),"")</f>
        <v/>
      </c>
      <c r="BJ560" s="4" t="str">
        <f ca="1">IFERROR(IF($B560&lt;&gt;"",VLOOKUP(BJ$421,TabelleK57BI,8,FALSE),""),"")</f>
        <v/>
      </c>
      <c r="BK560" s="4" t="str">
        <f ca="1">IFERROR(IF($B560&lt;&gt;"",VLOOKUP(BK$421,TabelleK57BI,8,FALSE),""),"")</f>
        <v/>
      </c>
      <c r="BL560" s="4" t="str">
        <f ca="1">IFERROR(IF($B560&lt;&gt;"",VLOOKUP(BL$421,TabelleK57BI,8,FALSE),""),"")</f>
        <v/>
      </c>
      <c r="BM560" s="4" t="str">
        <f ca="1">IFERROR(IF($B560&lt;&gt;"",VLOOKUP(BM$421,TabelleK57BI,8,FALSE),""),"")</f>
        <v/>
      </c>
      <c r="BN560" s="4" t="str">
        <f ca="1">IFERROR(IF($B560&lt;&gt;"",VLOOKUP(BN$421,TabelleK57BI,8,FALSE),""),"")</f>
        <v/>
      </c>
      <c r="BO560" s="4" t="str">
        <f ca="1">IFERROR(IF($B560&lt;&gt;"",VLOOKUP(BO$421,TabelleK57BI,8,FALSE),""),"")</f>
        <v/>
      </c>
      <c r="BP560" s="4" t="str">
        <f ca="1">IFERROR(IF($B560&lt;&gt;"",VLOOKUP(BP$421,TabelleK57BI,8,FALSE),""),"")</f>
        <v/>
      </c>
      <c r="BQ560" s="4" t="str">
        <f ca="1">IFERROR(IF($B560&lt;&gt;"",VLOOKUP(BQ$421,TabelleK57BI,8,FALSE),""),"")</f>
        <v/>
      </c>
      <c r="BR560" s="4" t="str">
        <f ca="1">IFERROR(IF($B560&lt;&gt;"",VLOOKUP(BR$421,TabelleK57BI,8,FALSE),""),"")</f>
        <v/>
      </c>
      <c r="BS560" s="4" t="str">
        <f ca="1">IFERROR(IF($B560&lt;&gt;"",VLOOKUP(BS$421,TabelleK57BI,8,FALSE),""),"")</f>
        <v/>
      </c>
      <c r="BT560" s="4" t="str">
        <f ca="1">IFERROR(IF($B560&lt;&gt;"",VLOOKUP(BT$421,TabelleK57BI,8,FALSE),""),"")</f>
        <v/>
      </c>
      <c r="BU560" s="4" t="str">
        <f ca="1">IFERROR(IF($B560&lt;&gt;"",VLOOKUP(BU$421,TabelleK57BI,8,FALSE),""),"")</f>
        <v/>
      </c>
      <c r="BV560" s="4" t="str">
        <f ca="1">IFERROR(IF($B560&lt;&gt;"",VLOOKUP(BV$421,TabelleK57BI,8,FALSE),""),"")</f>
        <v/>
      </c>
      <c r="BW560" s="4" t="str">
        <f ca="1">IFERROR(IF($B560&lt;&gt;"",VLOOKUP(BW$421,TabelleK57BI,8,FALSE),""),"")</f>
        <v/>
      </c>
      <c r="BX560" s="4" t="str">
        <f ca="1">IFERROR(IF($B560&lt;&gt;"",VLOOKUP(BX$421,TabelleK57BI,8,FALSE),""),"")</f>
        <v/>
      </c>
      <c r="BY560" s="4" t="str">
        <f ca="1">IFERROR(IF($B560&lt;&gt;"",VLOOKUP(BY$421,TabelleK57BI,8,FALSE),""),"")</f>
        <v/>
      </c>
      <c r="BZ560" s="4" t="str">
        <f ca="1">IFERROR(IF($B560&lt;&gt;"",VLOOKUP(BZ$421,TabelleK57BI,8,FALSE),""),"")</f>
        <v/>
      </c>
      <c r="CA560" s="4" t="str">
        <f ca="1">IFERROR(IF($B560&lt;&gt;"",VLOOKUP(CA$421,TabelleK57BI,8,FALSE),""),"")</f>
        <v/>
      </c>
      <c r="CB560" s="4" t="str">
        <f ca="1">IFERROR(IF($B560&lt;&gt;"",VLOOKUP(CB$421,TabelleK57BI,8,FALSE),""),"")</f>
        <v/>
      </c>
      <c r="CC560" s="4" t="str">
        <f ca="1">IFERROR(IF($B560&lt;&gt;"",VLOOKUP(CC$421,TabelleK57BI,8,FALSE),""),"")</f>
        <v/>
      </c>
      <c r="CD560" s="4" t="str">
        <f ca="1">IFERROR(IF($B560&lt;&gt;"",VLOOKUP(CD$421,TabelleK57BI,8,FALSE),""),"")</f>
        <v/>
      </c>
      <c r="CE560" s="4" t="str">
        <f ca="1">IFERROR(IF($B560&lt;&gt;"",VLOOKUP(CE$421,TabelleK57BI,8,FALSE),""),"")</f>
        <v/>
      </c>
      <c r="CF560" s="4" t="str">
        <f ca="1">IFERROR(IF($B560&lt;&gt;"",VLOOKUP(CF$421,TabelleK57BI,8,FALSE),""),"")</f>
        <v/>
      </c>
      <c r="CG560" s="4" t="str">
        <f ca="1">IFERROR(IF($B560&lt;&gt;"",VLOOKUP(CG$421,TabelleK57BI,8,FALSE),""),"")</f>
        <v/>
      </c>
      <c r="CH560" s="4" t="str">
        <f ca="1">IFERROR(IF($B560&lt;&gt;"",VLOOKUP(CH$421,TabelleK57BI,8,FALSE),""),"")</f>
        <v/>
      </c>
      <c r="CI560" s="4" t="str">
        <f ca="1">IFERROR(IF($B560&lt;&gt;"",VLOOKUP(CI$421,TabelleK57BI,8,FALSE),""),"")</f>
        <v/>
      </c>
      <c r="CJ560" s="4" t="str">
        <f ca="1">IFERROR(IF($B560&lt;&gt;"",VLOOKUP(CJ$421,TabelleK57BI,8,FALSE),""),"")</f>
        <v/>
      </c>
      <c r="CK560" s="4" t="str">
        <f ca="1">IFERROR(IF($B560&lt;&gt;"",VLOOKUP(CK$421,TabelleK57BI,8,FALSE),""),"")</f>
        <v/>
      </c>
      <c r="CL560" s="4" t="str">
        <f ca="1">IFERROR(IF($B560&lt;&gt;"",VLOOKUP(CL$421,TabelleK57BI,8,FALSE),""),"")</f>
        <v/>
      </c>
      <c r="CM560" s="4" t="str">
        <f ca="1">IFERROR(IF($B560&lt;&gt;"",VLOOKUP(CM$421,TabelleK57BI,8,FALSE),""),"")</f>
        <v/>
      </c>
      <c r="CN560" s="4" t="str">
        <f ca="1">IFERROR(IF($B560&lt;&gt;"",VLOOKUP(CN$421,TabelleK57BI,8,FALSE),""),"")</f>
        <v/>
      </c>
      <c r="CO560" s="4" t="str">
        <f ca="1">IFERROR(IF($B560&lt;&gt;"",VLOOKUP(CO$421,TabelleK57BI,8,FALSE),""),"")</f>
        <v/>
      </c>
      <c r="CP560" s="4" t="str">
        <f ca="1">IFERROR(IF($B560&lt;&gt;"",VLOOKUP(CP$421,TabelleK57BI,8,FALSE),""),"")</f>
        <v/>
      </c>
      <c r="CQ560" s="4" t="str">
        <f ca="1">IFERROR(IF($B560&lt;&gt;"",VLOOKUP(CQ$421,TabelleK57BI,8,FALSE),""),"")</f>
        <v/>
      </c>
      <c r="CR560" s="4" t="str">
        <f ca="1">IFERROR(IF($B560&lt;&gt;"",VLOOKUP(CR$421,TabelleK57BI,8,FALSE),""),"")</f>
        <v/>
      </c>
      <c r="CS560" s="4" t="str">
        <f ca="1">IFERROR(IF($B560&lt;&gt;"",VLOOKUP(CS$421,TabelleK57BI,8,FALSE),""),"")</f>
        <v/>
      </c>
      <c r="CT560" s="4" t="str">
        <f ca="1">IFERROR(IF($B560&lt;&gt;"",VLOOKUP(CT$421,TabelleK57BI,8,FALSE),""),"")</f>
        <v/>
      </c>
      <c r="CU560" s="4" t="str">
        <f ca="1">IFERROR(IF($B560&lt;&gt;"",VLOOKUP(CU$421,TabelleK57BI,8,FALSE),""),"")</f>
        <v/>
      </c>
      <c r="CV560" s="4" t="str">
        <f ca="1">IFERROR(IF($B560&lt;&gt;"",VLOOKUP(CV$421,TabelleK57BI,8,FALSE),""),"")</f>
        <v/>
      </c>
      <c r="CW560" s="4" t="str">
        <f ca="1">IFERROR(IF($B560&lt;&gt;"",VLOOKUP(CW$421,TabelleK57BI,8,FALSE),""),"")</f>
        <v/>
      </c>
      <c r="CX560" s="4" t="str">
        <f ca="1">IFERROR(IF($B560&lt;&gt;"",VLOOKUP(CX$421,TabelleK57BI,8,FALSE),""),"")</f>
        <v/>
      </c>
      <c r="CY560" s="4" t="str">
        <f ca="1">IFERROR(IF($B560&lt;&gt;"",VLOOKUP(CY$421,TabelleK57BI,8,FALSE),""),"")</f>
        <v/>
      </c>
      <c r="CZ560" s="4" t="str">
        <f ca="1">IFERROR(IF($B560&lt;&gt;"",VLOOKUP(CZ$421,TabelleK57BI,8,FALSE),""),"")</f>
        <v/>
      </c>
      <c r="DA560" s="4" t="str">
        <f ca="1">IFERROR(IF($B560&lt;&gt;"",VLOOKUP(DA$421,TabelleK57BI,8,FALSE),""),"")</f>
        <v/>
      </c>
      <c r="DB560" s="4" t="str">
        <f ca="1">IFERROR(IF($B560&lt;&gt;"",VLOOKUP(DB$421,TabelleK57BI,8,FALSE),""),"")</f>
        <v/>
      </c>
      <c r="DC560" s="4" t="str">
        <f ca="1">IFERROR(IF($B560&lt;&gt;"",VLOOKUP(DC$421,TabelleK57BI,8,FALSE),""),"")</f>
        <v/>
      </c>
      <c r="DD560" s="4" t="str">
        <f ca="1">IFERROR(IF($B560&lt;&gt;"",VLOOKUP(DD$421,TabelleK57BI,8,FALSE),""),"")</f>
        <v/>
      </c>
      <c r="DE560" s="4" t="str">
        <f ca="1">IFERROR(IF($B560&lt;&gt;"",VLOOKUP(DE$421,TabelleK57BI,8,FALSE),""),"")</f>
        <v/>
      </c>
      <c r="DF560" s="4" t="str">
        <f ca="1">IFERROR(IF($B560&lt;&gt;"",VLOOKUP(DF$421,TabelleK57BI,8,FALSE),""),"")</f>
        <v/>
      </c>
      <c r="DG560" s="4" t="str">
        <f ca="1">IFERROR(IF($B560&lt;&gt;"",VLOOKUP(DG$421,TabelleK57BI,8,FALSE),""),"")</f>
        <v/>
      </c>
      <c r="DH560" s="4" t="str">
        <f ca="1">IFERROR(IF($B560&lt;&gt;"",VLOOKUP(DH$421,TabelleK57BI,8,FALSE),""),"")</f>
        <v/>
      </c>
      <c r="DI560" s="4" t="str">
        <f ca="1">IFERROR(IF($B560&lt;&gt;"",VLOOKUP(DI$421,TabelleK57BI,8,FALSE),""),"")</f>
        <v/>
      </c>
      <c r="DJ560" s="4" t="str">
        <f ca="1">IFERROR(IF($B560&lt;&gt;"",VLOOKUP(DJ$421,TabelleK57BI,8,FALSE),""),"")</f>
        <v/>
      </c>
      <c r="DK560" s="4" t="str">
        <f ca="1">IFERROR(IF($B560&lt;&gt;"",VLOOKUP(DK$421,TabelleK57BI,8,FALSE),""),"")</f>
        <v/>
      </c>
      <c r="DL560" s="4" t="str">
        <f ca="1">IFERROR(IF($B560&lt;&gt;"",VLOOKUP(DL$421,TabelleK57BI,8,FALSE),""),"")</f>
        <v/>
      </c>
      <c r="DM560" s="4" t="str">
        <f ca="1">IFERROR(IF($B560&lt;&gt;"",VLOOKUP(DM$421,TabelleK57BI,8,FALSE),""),"")</f>
        <v/>
      </c>
      <c r="DN560" s="4" t="str">
        <f ca="1">IFERROR(IF($B560&lt;&gt;"",VLOOKUP(DN$421,TabelleK57BI,8,FALSE),""),"")</f>
        <v/>
      </c>
      <c r="DO560" s="4" t="str">
        <f ca="1">IFERROR(IF($B560&lt;&gt;"",VLOOKUP(DO$421,TabelleK57BI,8,FALSE),""),"")</f>
        <v/>
      </c>
      <c r="DP560" s="4" t="str">
        <f ca="1">IFERROR(IF($B560&lt;&gt;"",VLOOKUP(DP$421,TabelleK57BI,8,FALSE),""),"")</f>
        <v/>
      </c>
      <c r="DQ560" s="4" t="str">
        <f ca="1">IFERROR(IF($B560&lt;&gt;"",VLOOKUP(DQ$421,TabelleK57BI,8,FALSE),""),"")</f>
        <v/>
      </c>
      <c r="DR560" s="4" t="str">
        <f ca="1">IFERROR(IF($B560&lt;&gt;"",VLOOKUP(DR$421,TabelleK57BI,8,FALSE),""),"")</f>
        <v/>
      </c>
      <c r="DS560" s="4" t="str">
        <f ca="1">IFERROR(IF($B560&lt;&gt;"",VLOOKUP(DS$421,TabelleK57BI,8,FALSE),""),"")</f>
        <v/>
      </c>
      <c r="DT560" s="4" t="str">
        <f ca="1">IFERROR(IF($B560&lt;&gt;"",VLOOKUP(DT$421,TabelleK57BI,8,FALSE),""),"")</f>
        <v/>
      </c>
      <c r="DU560" s="4" t="str">
        <f ca="1">IFERROR(IF($B560&lt;&gt;"",VLOOKUP(DU$421,TabelleK57BI,8,FALSE),""),"")</f>
        <v/>
      </c>
      <c r="DV560" s="4" t="str">
        <f ca="1">IFERROR(IF($B560&lt;&gt;"",VLOOKUP(DV$421,TabelleK57BI,8,FALSE),""),"")</f>
        <v/>
      </c>
      <c r="DW560" s="4" t="str">
        <f ca="1">IFERROR(IF($B560&lt;&gt;"",VLOOKUP(DW$421,TabelleK57BI,8,FALSE),""),"")</f>
        <v/>
      </c>
      <c r="DX560" s="4" t="str">
        <f ca="1">IFERROR(IF($B560&lt;&gt;"",VLOOKUP(DX$421,TabelleK57BI,8,FALSE),""),"")</f>
        <v/>
      </c>
      <c r="DY560" s="4" t="str">
        <f ca="1">IFERROR(IF($B560&lt;&gt;"",VLOOKUP(DY$421,TabelleK57BI,8,FALSE),""),"")</f>
        <v/>
      </c>
      <c r="DZ560" s="4" t="str">
        <f ca="1">IFERROR(IF($B560&lt;&gt;"",VLOOKUP(DZ$421,TabelleK57BI,8,FALSE),""),"")</f>
        <v/>
      </c>
      <c r="EA560" s="4" t="str">
        <f ca="1">IFERROR(IF($B560&lt;&gt;"",VLOOKUP(EA$421,TabelleK57BI,8,FALSE),""),"")</f>
        <v/>
      </c>
      <c r="EB560" s="4" t="str">
        <f ca="1">IFERROR(IF($B560&lt;&gt;"",VLOOKUP(EB$421,TabelleK57BI,8,FALSE),""),"")</f>
        <v/>
      </c>
      <c r="EC560" s="4" t="str">
        <f ca="1">IFERROR(IF($B560&lt;&gt;"",VLOOKUP(EC$421,TabelleK57BI,8,FALSE),""),"")</f>
        <v/>
      </c>
      <c r="ED560" s="4" t="str">
        <f ca="1">IFERROR(IF($B560&lt;&gt;"",VLOOKUP(ED$421,TabelleK57BI,8,FALSE),""),"")</f>
        <v/>
      </c>
      <c r="EE560" s="4" t="str">
        <f ca="1">IFERROR(IF($B560&lt;&gt;"",VLOOKUP(EE$421,TabelleK57BI,8,FALSE),""),"")</f>
        <v/>
      </c>
      <c r="EF560" s="4" t="str">
        <f ca="1">IFERROR(IF($B560&lt;&gt;"",VLOOKUP(EF$421,TabelleK57BI,8,FALSE),""),"")</f>
        <v/>
      </c>
      <c r="EG560" s="4" t="str">
        <f ca="1">IFERROR(IF($B560&lt;&gt;"",VLOOKUP(EG$421,TabelleK57BI,8,FALSE),""),"")</f>
        <v/>
      </c>
      <c r="EH560" s="4" t="str">
        <f ca="1">IFERROR(IF($B560&lt;&gt;"",VLOOKUP(EH$421,TabelleK57BI,8,FALSE),""),"")</f>
        <v/>
      </c>
      <c r="EI560" s="4" t="str">
        <f ca="1">IFERROR(IF($B560&lt;&gt;"",VLOOKUP(EI$421,TabelleK57BI,8,FALSE),""),"")</f>
        <v/>
      </c>
      <c r="EJ560" s="4" t="str">
        <f ca="1">IFERROR(IF($B560&lt;&gt;"",VLOOKUP(EJ$421,TabelleK57BI,8,FALSE),""),"")</f>
        <v/>
      </c>
      <c r="EK560" s="4" t="str">
        <f ca="1">IFERROR(IF($B560&lt;&gt;"",VLOOKUP(EK$421,TabelleK57BI,8,FALSE),""),"")</f>
        <v/>
      </c>
      <c r="EL560" s="4" t="str">
        <f ca="1">IFERROR(IF($B560&lt;&gt;"",VLOOKUP(EL$421,TabelleK57BI,8,FALSE),""),"")</f>
        <v/>
      </c>
      <c r="EM560" s="4" t="str">
        <f ca="1">IFERROR(IF($B560&lt;&gt;"",VLOOKUP(EM$421,TabelleK57BI,8,FALSE),""),"")</f>
        <v/>
      </c>
      <c r="EN560" s="4" t="str">
        <f ca="1">IFERROR(IF($B560&lt;&gt;"",VLOOKUP(EN$421,TabelleK57BI,8,FALSE),""),"")</f>
        <v/>
      </c>
      <c r="EO560" s="4" t="str">
        <f ca="1">IFERROR(IF($B560&lt;&gt;"",VLOOKUP(EO$421,TabelleK57BI,8,FALSE),""),"")</f>
        <v/>
      </c>
      <c r="EP560" s="4" t="str">
        <f ca="1">IFERROR(IF($B560&lt;&gt;"",VLOOKUP(EP$421,TabelleK57BI,8,FALSE),""),"")</f>
        <v/>
      </c>
      <c r="EQ560" s="4" t="str">
        <f ca="1">IFERROR(IF($B560&lt;&gt;"",VLOOKUP(EQ$421,TabelleK57BI,8,FALSE),""),"")</f>
        <v/>
      </c>
      <c r="ER560" s="4" t="str">
        <f ca="1">IFERROR(IF($B560&lt;&gt;"",VLOOKUP(ER$421,TabelleK57BI,8,FALSE),""),"")</f>
        <v/>
      </c>
      <c r="ES560" s="4" t="str">
        <f ca="1">IFERROR(IF($B560&lt;&gt;"",VLOOKUP(ES$421,TabelleK57BI,8,FALSE),""),"")</f>
        <v/>
      </c>
      <c r="ET560" s="4" t="str">
        <f ca="1">IFERROR(IF($B560&lt;&gt;"",VLOOKUP(ET$421,TabelleK57BI,8,FALSE),""),"")</f>
        <v/>
      </c>
      <c r="EU560" s="4" t="str">
        <f ca="1">IFERROR(IF($B560&lt;&gt;"",VLOOKUP(EU$421,TabelleK57BI,8,FALSE),""),"")</f>
        <v/>
      </c>
      <c r="EV560" s="4" t="str">
        <f ca="1">IFERROR(IF($B560&lt;&gt;"",VLOOKUP(EV$421,TabelleK57BI,8,FALSE),""),"")</f>
        <v/>
      </c>
      <c r="EW560" s="4" t="str">
        <f ca="1">IFERROR(IF($B560&lt;&gt;"",VLOOKUP(EW$421,TabelleK57BI,8,FALSE),""),"")</f>
        <v/>
      </c>
      <c r="EX560" s="4" t="str">
        <f ca="1">IFERROR(IF($B560&lt;&gt;"",VLOOKUP(EX$421,TabelleK57BI,8,FALSE),""),"")</f>
        <v/>
      </c>
      <c r="EY560" s="4" t="str">
        <f ca="1">IFERROR(IF($B560&lt;&gt;"",VLOOKUP(EY$421,TabelleK57BI,8,FALSE),""),"")</f>
        <v/>
      </c>
      <c r="EZ560" s="4" t="str">
        <f ca="1">IFERROR(IF($B560&lt;&gt;"",VLOOKUP(EZ$421,TabelleK57BI,8,FALSE),""),"")</f>
        <v/>
      </c>
      <c r="FA560" s="4" t="str">
        <f ca="1">IFERROR(IF($B560&lt;&gt;"",VLOOKUP(FA$421,TabelleK57BI,8,FALSE),""),"")</f>
        <v/>
      </c>
      <c r="FB560" s="4" t="str">
        <f ca="1">IFERROR(IF($B560&lt;&gt;"",VLOOKUP(FB$421,TabelleK57BI,8,FALSE),""),"")</f>
        <v/>
      </c>
      <c r="FC560" s="4" t="str">
        <f ca="1">IFERROR(IF($B560&lt;&gt;"",VLOOKUP(FC$421,TabelleK57BI,8,FALSE),""),"")</f>
        <v/>
      </c>
      <c r="FD560" s="4" t="str">
        <f ca="1">IFERROR(IF($B560&lt;&gt;"",VLOOKUP(FD$421,TabelleK57BI,8,FALSE),""),"")</f>
        <v/>
      </c>
      <c r="FE560" s="4" t="str">
        <f ca="1">IFERROR(IF($B560&lt;&gt;"",VLOOKUP(FE$421,TabelleK57BI,8,FALSE),""),"")</f>
        <v/>
      </c>
      <c r="FF560" s="4" t="str">
        <f ca="1">IFERROR(IF($B560&lt;&gt;"",VLOOKUP(FF$421,TabelleK57BI,8,FALSE),""),"")</f>
        <v/>
      </c>
      <c r="FG560" s="4" t="str">
        <f ca="1">IFERROR(IF($B560&lt;&gt;"",VLOOKUP(FG$421,TabelleK57BI,8,FALSE),""),"")</f>
        <v/>
      </c>
      <c r="FH560" s="4" t="str">
        <f ca="1">IFERROR(IF($B560&lt;&gt;"",VLOOKUP(FH$421,TabelleK57BI,8,FALSE),""),"")</f>
        <v/>
      </c>
      <c r="FI560" s="4" t="str">
        <f ca="1">IFERROR(IF($B560&lt;&gt;"",VLOOKUP(FI$421,TabelleK57BI,8,FALSE),""),"")</f>
        <v/>
      </c>
      <c r="FJ560" s="4" t="str">
        <f ca="1">IFERROR(IF($B560&lt;&gt;"",VLOOKUP(FJ$421,TabelleK57BI,8,FALSE),""),"")</f>
        <v/>
      </c>
      <c r="FK560" s="4" t="str">
        <f ca="1">IFERROR(IF($B560&lt;&gt;"",VLOOKUP(FK$421,TabelleK57BI,8,FALSE),""),"")</f>
        <v/>
      </c>
      <c r="FL560" s="4" t="str">
        <f ca="1">IFERROR(IF($B560&lt;&gt;"",VLOOKUP(FL$421,TabelleK57BI,8,FALSE),""),"")</f>
        <v/>
      </c>
      <c r="FM560" s="4" t="str">
        <f ca="1">IFERROR(IF($B560&lt;&gt;"",VLOOKUP(FM$421,TabelleK57BI,8,FALSE),""),"")</f>
        <v/>
      </c>
      <c r="FN560" s="4" t="str">
        <f ca="1">IFERROR(IF($B560&lt;&gt;"",VLOOKUP(FN$421,TabelleK57BI,8,FALSE),""),"")</f>
        <v/>
      </c>
      <c r="FO560" s="4" t="str">
        <f ca="1">IFERROR(IF($B560&lt;&gt;"",VLOOKUP(FO$421,TabelleK57BI,8,FALSE),""),"")</f>
        <v/>
      </c>
      <c r="FP560" s="4" t="str">
        <f ca="1">IFERROR(IF($B560&lt;&gt;"",VLOOKUP(FP$421,TabelleK57BI,8,FALSE),""),"")</f>
        <v/>
      </c>
      <c r="FQ560" s="4" t="str">
        <f ca="1">IFERROR(IF($B560&lt;&gt;"",VLOOKUP(FQ$421,TabelleK57BI,8,FALSE),""),"")</f>
        <v/>
      </c>
      <c r="FR560" s="4" t="str">
        <f ca="1">IFERROR(IF($B560&lt;&gt;"",VLOOKUP(FR$421,TabelleK57BI,8,FALSE),""),"")</f>
        <v/>
      </c>
      <c r="FS560" s="4" t="str">
        <f ca="1">IFERROR(IF($B560&lt;&gt;"",VLOOKUP(FS$421,TabelleK57BI,8,FALSE),""),"")</f>
        <v/>
      </c>
      <c r="FT560" s="4" t="str">
        <f ca="1">IFERROR(IF($B560&lt;&gt;"",VLOOKUP(FT$421,TabelleK57BI,8,FALSE),""),"")</f>
        <v/>
      </c>
      <c r="FU560" s="4" t="str">
        <f ca="1">IFERROR(IF($B560&lt;&gt;"",VLOOKUP(FU$421,TabelleK57BI,8,FALSE),""),"")</f>
        <v/>
      </c>
      <c r="FV560" s="4" t="str">
        <f ca="1">IFERROR(IF($B560&lt;&gt;"",VLOOKUP(FV$421,TabelleK57BI,8,FALSE),""),"")</f>
        <v/>
      </c>
      <c r="FW560" s="4" t="str">
        <f ca="1">IFERROR(IF($B560&lt;&gt;"",VLOOKUP(FW$421,TabelleK57BI,8,FALSE),""),"")</f>
        <v/>
      </c>
      <c r="FX560" s="4" t="str">
        <f ca="1">IFERROR(IF($B560&lt;&gt;"",VLOOKUP(FX$421,TabelleK57BI,8,FALSE),""),"")</f>
        <v/>
      </c>
      <c r="FY560" s="4" t="str">
        <f ca="1">IFERROR(IF($B560&lt;&gt;"",VLOOKUP(FY$421,TabelleK57BI,8,FALSE),""),"")</f>
        <v/>
      </c>
      <c r="FZ560" s="4" t="str">
        <f ca="1">IFERROR(IF($B560&lt;&gt;"",VLOOKUP(FZ$421,TabelleK57BI,8,FALSE),""),"")</f>
        <v/>
      </c>
      <c r="GA560" s="4" t="str">
        <f ca="1">IFERROR(IF($B560&lt;&gt;"",VLOOKUP(GA$421,TabelleK57BI,8,FALSE),""),"")</f>
        <v/>
      </c>
      <c r="GB560" s="4" t="str">
        <f ca="1">IFERROR(IF($B560&lt;&gt;"",VLOOKUP(GB$421,TabelleK57BI,8,FALSE),""),"")</f>
        <v/>
      </c>
      <c r="GC560" s="4" t="str">
        <f ca="1">IFERROR(IF($B560&lt;&gt;"",VLOOKUP(GC$421,TabelleK57BI,8,FALSE),""),"")</f>
        <v/>
      </c>
      <c r="GD560" s="4" t="str">
        <f ca="1">IFERROR(IF($B560&lt;&gt;"",VLOOKUP(GD$421,TabelleK57BI,8,FALSE),""),"")</f>
        <v/>
      </c>
      <c r="GE560" s="4" t="str">
        <f ca="1">IFERROR(IF($B560&lt;&gt;"",VLOOKUP(GE$421,TabelleK57BI,8,FALSE),""),"")</f>
        <v/>
      </c>
      <c r="GF560" s="4" t="str">
        <f ca="1">IFERROR(IF($B560&lt;&gt;"",VLOOKUP(GF$421,TabelleK57BI,8,FALSE),""),"")</f>
        <v/>
      </c>
      <c r="GG560" s="4" t="str">
        <f ca="1">IFERROR(IF($B560&lt;&gt;"",VLOOKUP(GG$421,TabelleK57BI,8,FALSE),""),"")</f>
        <v/>
      </c>
      <c r="GH560" s="4" t="str">
        <f ca="1">IFERROR(IF($B560&lt;&gt;"",VLOOKUP(GH$421,TabelleK57BI,8,FALSE),""),"")</f>
        <v/>
      </c>
      <c r="GI560" s="4" t="str">
        <f ca="1">IFERROR(IF($B560&lt;&gt;"",VLOOKUP(GI$421,TabelleK57BI,8,FALSE),""),"")</f>
        <v/>
      </c>
      <c r="GJ560" s="4" t="str">
        <f ca="1">IFERROR(IF($B560&lt;&gt;"",VLOOKUP(GJ$421,TabelleK57BI,8,FALSE),""),"")</f>
        <v/>
      </c>
      <c r="GK560" s="4" t="str">
        <f ca="1">IFERROR(IF($B560&lt;&gt;"",VLOOKUP(GK$421,TabelleK57BI,8,FALSE),""),"")</f>
        <v/>
      </c>
      <c r="GL560" s="4" t="str">
        <f ca="1">IFERROR(IF($B560&lt;&gt;"",VLOOKUP(GL$421,TabelleK57BI,8,FALSE),""),"")</f>
        <v/>
      </c>
      <c r="GM560" s="4" t="str">
        <f ca="1">IFERROR(IF($B560&lt;&gt;"",VLOOKUP(GM$421,TabelleK57BI,8,FALSE),""),"")</f>
        <v/>
      </c>
      <c r="GN560" s="4" t="str">
        <f ca="1">IFERROR(IF($B560&lt;&gt;"",VLOOKUP(GN$421,TabelleK57BI,8,FALSE),""),"")</f>
        <v/>
      </c>
      <c r="GO560" s="4" t="str">
        <f ca="1">IFERROR(IF($B560&lt;&gt;"",VLOOKUP(GO$421,TabelleK57BI,8,FALSE),""),"")</f>
        <v/>
      </c>
      <c r="GP560" s="4" t="str">
        <f ca="1">IFERROR(IF($B560&lt;&gt;"",VLOOKUP(GP$421,TabelleK57BI,8,FALSE),""),"")</f>
        <v/>
      </c>
      <c r="GQ560" s="4" t="str">
        <f ca="1">IFERROR(IF($B560&lt;&gt;"",VLOOKUP(GQ$421,TabelleK57BI,8,FALSE),""),"")</f>
        <v/>
      </c>
      <c r="GR560" s="4" t="str">
        <f ca="1">IFERROR(IF($B560&lt;&gt;"",VLOOKUP(GR$421,TabelleK57BI,8,FALSE),""),"")</f>
        <v/>
      </c>
      <c r="GS560" s="4" t="str">
        <f ca="1">IFERROR(IF($B560&lt;&gt;"",VLOOKUP(GS$421,TabelleK57BI,8,FALSE),""),"")</f>
        <v/>
      </c>
      <c r="GT560" s="4" t="str">
        <f ca="1">IFERROR(IF($B560&lt;&gt;"",VLOOKUP(GT$421,TabelleK57BI,8,FALSE),""),"")</f>
        <v/>
      </c>
      <c r="GU560" s="4" t="str">
        <f ca="1">IFERROR(IF($B560&lt;&gt;"",VLOOKUP(GU$421,TabelleK57BI,8,FALSE),""),"")</f>
        <v/>
      </c>
      <c r="GV560" s="4" t="str">
        <f ca="1">IFERROR(IF($B560&lt;&gt;"",VLOOKUP(GV$421,TabelleK57BI,8,FALSE),""),"")</f>
        <v/>
      </c>
      <c r="GW560" s="4" t="str">
        <f ca="1">IFERROR(IF($B560&lt;&gt;"",VLOOKUP(GW$421,TabelleK57BI,8,FALSE),""),"")</f>
        <v/>
      </c>
      <c r="GX560" s="4" t="str">
        <f ca="1">IFERROR(IF($B560&lt;&gt;"",VLOOKUP(GX$421,TabelleK57BI,8,FALSE),""),"")</f>
        <v/>
      </c>
      <c r="GY560" s="4" t="str">
        <f ca="1">IFERROR(IF($B560&lt;&gt;"",VLOOKUP(GY$421,TabelleK57BI,8,FALSE),""),"")</f>
        <v/>
      </c>
      <c r="GZ560" s="4" t="str">
        <f ca="1">IFERROR(IF($B560&lt;&gt;"",VLOOKUP(GZ$421,TabelleK57BI,8,FALSE),""),"")</f>
        <v/>
      </c>
      <c r="HA560" s="4" t="str">
        <f ca="1">IFERROR(IF($B560&lt;&gt;"",VLOOKUP(HA$421,TabelleK57BI,8,FALSE),""),"")</f>
        <v/>
      </c>
      <c r="HB560" s="4" t="str">
        <f ca="1">IFERROR(IF($B560&lt;&gt;"",VLOOKUP(HB$421,TabelleK57BI,8,FALSE),""),"")</f>
        <v/>
      </c>
      <c r="HC560" s="4" t="str">
        <f ca="1">IFERROR(IF($B560&lt;&gt;"",VLOOKUP(HC$421,TabelleK57BI,8,FALSE),""),"")</f>
        <v/>
      </c>
      <c r="HD560" s="4" t="str">
        <f ca="1">IFERROR(IF($B560&lt;&gt;"",VLOOKUP(HD$421,TabelleK57BI,8,FALSE),""),"")</f>
        <v/>
      </c>
      <c r="HE560" s="4" t="str">
        <f ca="1">IFERROR(IF($B560&lt;&gt;"",VLOOKUP(HE$421,TabelleK57BI,8,FALSE),""),"")</f>
        <v/>
      </c>
      <c r="HF560" s="4" t="str">
        <f ca="1">IFERROR(IF($B560&lt;&gt;"",VLOOKUP(HF$421,TabelleK57BI,8,FALSE),""),"")</f>
        <v/>
      </c>
      <c r="HG560" s="4" t="str">
        <f ca="1">IFERROR(IF($B560&lt;&gt;"",VLOOKUP(HG$421,TabelleK57BI,8,FALSE),""),"")</f>
        <v/>
      </c>
      <c r="HH560" s="4" t="str">
        <f ca="1">IFERROR(IF($B560&lt;&gt;"",VLOOKUP(HH$421,TabelleK57BI,8,FALSE),""),"")</f>
        <v/>
      </c>
      <c r="HI560" s="4" t="str">
        <f ca="1">IFERROR(IF($B560&lt;&gt;"",VLOOKUP(HI$421,TabelleK57BI,8,FALSE),""),"")</f>
        <v/>
      </c>
      <c r="HJ560" s="4" t="str">
        <f ca="1">IFERROR(IF($B560&lt;&gt;"",VLOOKUP(HJ$421,TabelleK57BI,8,FALSE),""),"")</f>
        <v/>
      </c>
      <c r="HK560" s="4" t="str">
        <f ca="1">IFERROR(IF($B560&lt;&gt;"",VLOOKUP(HK$421,TabelleK57BI,8,FALSE),""),"")</f>
        <v/>
      </c>
      <c r="HL560" s="4" t="str">
        <f ca="1">IFERROR(IF($B560&lt;&gt;"",VLOOKUP(HL$421,TabelleK57BI,8,FALSE),""),"")</f>
        <v/>
      </c>
      <c r="HM560" s="4" t="str">
        <f ca="1">IFERROR(IF($B560&lt;&gt;"",VLOOKUP(HM$421,TabelleK57BI,8,FALSE),""),"")</f>
        <v/>
      </c>
      <c r="HN560" s="4" t="str">
        <f ca="1">IFERROR(IF($B560&lt;&gt;"",VLOOKUP(HN$421,TabelleK57BI,8,FALSE),""),"")</f>
        <v/>
      </c>
      <c r="HO560" s="4" t="str">
        <f ca="1">IFERROR(IF($B560&lt;&gt;"",VLOOKUP(HO$421,TabelleK57BI,8,FALSE),""),"")</f>
        <v/>
      </c>
      <c r="HP560" s="4" t="str">
        <f ca="1">IFERROR(IF($B560&lt;&gt;"",VLOOKUP(HP$421,TabelleK57BI,8,FALSE),""),"")</f>
        <v/>
      </c>
      <c r="HQ560" s="4" t="str">
        <f ca="1">IFERROR(IF($B560&lt;&gt;"",VLOOKUP(HQ$421,TabelleK57BI,8,FALSE),""),"")</f>
        <v/>
      </c>
      <c r="HR560" s="4" t="str">
        <f ca="1">IFERROR(IF($B560&lt;&gt;"",VLOOKUP(HR$421,TabelleK57BI,8,FALSE),""),"")</f>
        <v/>
      </c>
      <c r="HS560" s="4" t="str">
        <f ca="1">IFERROR(IF($B560&lt;&gt;"",VLOOKUP(HS$421,TabelleK57BI,8,FALSE),""),"")</f>
        <v/>
      </c>
      <c r="HT560" s="4" t="str">
        <f ca="1">IFERROR(IF($B560&lt;&gt;"",VLOOKUP(HT$421,TabelleK57BI,8,FALSE),""),"")</f>
        <v/>
      </c>
      <c r="HU560" s="4" t="str">
        <f ca="1">IFERROR(IF($B560&lt;&gt;"",VLOOKUP(HU$421,TabelleK57BI,8,FALSE),""),"")</f>
        <v/>
      </c>
      <c r="HV560" s="4" t="str">
        <f ca="1">IFERROR(IF($B560&lt;&gt;"",VLOOKUP(HV$421,TabelleK57BI,8,FALSE),""),"")</f>
        <v/>
      </c>
      <c r="HW560" s="4" t="str">
        <f ca="1">IFERROR(IF($B560&lt;&gt;"",VLOOKUP(HW$421,TabelleK57BI,8,FALSE),""),"")</f>
        <v/>
      </c>
      <c r="HX560" s="4" t="str">
        <f ca="1">IFERROR(IF($B560&lt;&gt;"",VLOOKUP(HX$421,TabelleK57BI,8,FALSE),""),"")</f>
        <v/>
      </c>
      <c r="HY560" s="4" t="str">
        <f ca="1">IFERROR(IF($B560&lt;&gt;"",VLOOKUP(HY$421,TabelleK57BI,8,FALSE),""),"")</f>
        <v/>
      </c>
      <c r="HZ560" s="4" t="str">
        <f ca="1">IFERROR(IF($B560&lt;&gt;"",VLOOKUP(HZ$421,TabelleK57BI,8,FALSE),""),"")</f>
        <v/>
      </c>
      <c r="IA560" s="4" t="str">
        <f ca="1">IFERROR(IF($B560&lt;&gt;"",VLOOKUP(IA$421,TabelleK57BI,8,FALSE),""),"")</f>
        <v/>
      </c>
      <c r="IB560" s="4" t="str">
        <f ca="1">IFERROR(IF($B560&lt;&gt;"",VLOOKUP(IB$421,TabelleK57BI,8,FALSE),""),"")</f>
        <v/>
      </c>
      <c r="IC560" s="4" t="str">
        <f ca="1">IFERROR(IF($B560&lt;&gt;"",VLOOKUP(IC$421,TabelleK57BI,8,FALSE),""),"")</f>
        <v/>
      </c>
      <c r="ID560" s="4" t="str">
        <f ca="1">IFERROR(IF($B560&lt;&gt;"",VLOOKUP(ID$421,TabelleK57BI,8,FALSE),""),"")</f>
        <v/>
      </c>
      <c r="IE560" s="4" t="str">
        <f ca="1">IFERROR(IF($B560&lt;&gt;"",VLOOKUP(IE$421,TabelleK57BI,8,FALSE),""),"")</f>
        <v/>
      </c>
      <c r="IF560" s="4" t="str">
        <f ca="1">IFERROR(IF($B560&lt;&gt;"",VLOOKUP(IF$421,TabelleK57BI,8,FALSE),""),"")</f>
        <v/>
      </c>
      <c r="IG560" s="4" t="str">
        <f ca="1">IFERROR(IF($B560&lt;&gt;"",VLOOKUP(IG$421,TabelleK57BI,8,FALSE),""),"")</f>
        <v/>
      </c>
      <c r="IH560" s="4" t="str">
        <f ca="1">IFERROR(IF($B560&lt;&gt;"",VLOOKUP(IH$421,TabelleK57BI,8,FALSE),""),"")</f>
        <v/>
      </c>
      <c r="II560" s="4" t="str">
        <f ca="1">IFERROR(IF($B560&lt;&gt;"",VLOOKUP(II$421,TabelleK57BI,8,FALSE),""),"")</f>
        <v/>
      </c>
      <c r="IJ560" s="4" t="str">
        <f ca="1">IFERROR(IF($B560&lt;&gt;"",VLOOKUP(IJ$421,TabelleK57BI,8,FALSE),""),"")</f>
        <v/>
      </c>
      <c r="IK560" s="4" t="str">
        <f ca="1">IFERROR(IF($B560&lt;&gt;"",VLOOKUP(IK$421,TabelleK57BI,8,FALSE),""),"")</f>
        <v/>
      </c>
      <c r="IL560" s="4" t="str">
        <f ca="1">IFERROR(IF($B560&lt;&gt;"",VLOOKUP(IL$421,TabelleK57BI,8,FALSE),""),"")</f>
        <v/>
      </c>
      <c r="IM560" s="4" t="str">
        <f ca="1">IFERROR(IF($B560&lt;&gt;"",VLOOKUP(IM$421,TabelleK57BI,8,FALSE),""),"")</f>
        <v/>
      </c>
      <c r="IN560" s="4" t="str">
        <f ca="1">IFERROR(IF($B560&lt;&gt;"",VLOOKUP(IN$421,TabelleK57BI,8,FALSE),""),"")</f>
        <v/>
      </c>
      <c r="IO560" s="4" t="str">
        <f ca="1">IFERROR(IF($B560&lt;&gt;"",VLOOKUP(IO$421,TabelleK57BI,8,FALSE),""),"")</f>
        <v/>
      </c>
      <c r="IP560" s="4" t="str">
        <f ca="1">IFERROR(IF($B560&lt;&gt;"",VLOOKUP(IP$421,TabelleK57BI,8,FALSE),""),"")</f>
        <v/>
      </c>
      <c r="IQ560" s="4" t="str">
        <f ca="1">IFERROR(IF($B560&lt;&gt;"",VLOOKUP(IQ$421,TabelleK57BI,8,FALSE),""),"")</f>
        <v/>
      </c>
      <c r="IR560" s="4" t="str">
        <f ca="1">IFERROR(IF($B560&lt;&gt;"",VLOOKUP(IR$421,TabelleK57BI,8,FALSE),""),"")</f>
        <v/>
      </c>
      <c r="IS560" s="4" t="str">
        <f ca="1">IFERROR(IF($B560&lt;&gt;"",VLOOKUP(IS$421,TabelleK57BI,8,FALSE),""),"")</f>
        <v/>
      </c>
      <c r="IT560" s="4" t="str">
        <f ca="1">IFERROR(IF($B560&lt;&gt;"",VLOOKUP(IT$421,TabelleK57BI,8,FALSE),""),"")</f>
        <v/>
      </c>
      <c r="IU560" s="4" t="str">
        <f ca="1">IFERROR(IF($B560&lt;&gt;"",VLOOKUP(IU$421,TabelleK57BI,8,FALSE),""),"")</f>
        <v/>
      </c>
      <c r="IV560" s="4" t="str">
        <f ca="1">IFERROR(IF($B560&lt;&gt;"",VLOOKUP(IV$421,TabelleK57BI,8,FALSE),""),"")</f>
        <v/>
      </c>
      <c r="IW560" s="4" t="str">
        <f ca="1">IFERROR(IF($B560&lt;&gt;"",VLOOKUP(IW$421,TabelleK57BI,8,FALSE),""),"")</f>
        <v/>
      </c>
      <c r="IX560" s="4" t="str">
        <f ca="1">IFERROR(IF($B560&lt;&gt;"",VLOOKUP(IX$421,TabelleK57BI,8,FALSE),""),"")</f>
        <v/>
      </c>
      <c r="IY560" s="4" t="str">
        <f ca="1">IFERROR(IF($B560&lt;&gt;"",VLOOKUP(IY$421,TabelleK57BI,8,FALSE),""),"")</f>
        <v/>
      </c>
      <c r="IZ560" s="4" t="str">
        <f ca="1">IFERROR(IF($B560&lt;&gt;"",VLOOKUP(IZ$421,TabelleK57BI,8,FALSE),""),"")</f>
        <v/>
      </c>
      <c r="JA560" s="4" t="str">
        <f ca="1">IFERROR(IF($B560&lt;&gt;"",VLOOKUP(JA$421,TabelleK57BI,8,FALSE),""),"")</f>
        <v/>
      </c>
      <c r="JB560" s="4" t="str">
        <f ca="1">IFERROR(IF($B560&lt;&gt;"",VLOOKUP(JB$421,TabelleK57BI,8,FALSE),""),"")</f>
        <v/>
      </c>
      <c r="JC560" s="4" t="str">
        <f ca="1">IFERROR(IF($B560&lt;&gt;"",VLOOKUP(JC$421,TabelleK57BI,8,FALSE),""),"")</f>
        <v/>
      </c>
      <c r="JD560" s="4" t="str">
        <f ca="1">IFERROR(IF($B560&lt;&gt;"",VLOOKUP(JD$421,TabelleK57BI,8,FALSE),""),"")</f>
        <v/>
      </c>
      <c r="JE560" s="4" t="str">
        <f ca="1">IFERROR(IF($B560&lt;&gt;"",VLOOKUP(JE$421,TabelleK57BI,8,FALSE),""),"")</f>
        <v/>
      </c>
      <c r="JF560" s="4" t="str">
        <f ca="1">IFERROR(IF($B560&lt;&gt;"",VLOOKUP(JF$421,TabelleK57BI,8,FALSE),""),"")</f>
        <v/>
      </c>
      <c r="JG560" s="4" t="str">
        <f ca="1">IFERROR(IF($B560&lt;&gt;"",VLOOKUP(JG$421,TabelleK57BI,8,FALSE),""),"")</f>
        <v/>
      </c>
      <c r="JH560" s="4" t="str">
        <f ca="1">IFERROR(IF($B560&lt;&gt;"",VLOOKUP(JH$421,TabelleK57BI,8,FALSE),""),"")</f>
        <v/>
      </c>
      <c r="JI560" s="4" t="str">
        <f ca="1">IFERROR(IF($B560&lt;&gt;"",VLOOKUP(JI$421,TabelleK57BI,8,FALSE),""),"")</f>
        <v/>
      </c>
      <c r="JJ560" s="4" t="str">
        <f ca="1">IFERROR(IF($B560&lt;&gt;"",VLOOKUP(JJ$421,TabelleK57BI,8,FALSE),""),"")</f>
        <v/>
      </c>
      <c r="JK560" s="4" t="str">
        <f ca="1">IFERROR(IF($B560&lt;&gt;"",VLOOKUP(JK$421,TabelleK57BI,8,FALSE),""),"")</f>
        <v/>
      </c>
      <c r="JL560" s="4" t="str">
        <f ca="1">IFERROR(IF($B560&lt;&gt;"",VLOOKUP(JL$421,TabelleK57BI,8,FALSE),""),"")</f>
        <v/>
      </c>
      <c r="JM560" s="4" t="str">
        <f ca="1">IFERROR(IF($B560&lt;&gt;"",VLOOKUP(JM$421,TabelleK57BI,8,FALSE),""),"")</f>
        <v/>
      </c>
      <c r="JN560" s="4" t="str">
        <f ca="1">IFERROR(IF($B560&lt;&gt;"",VLOOKUP(JN$421,TabelleK57BI,8,FALSE),""),"")</f>
        <v/>
      </c>
      <c r="JO560" s="4" t="str">
        <f ca="1">IFERROR(IF($B560&lt;&gt;"",VLOOKUP(JO$421,TabelleK57BI,8,FALSE),""),"")</f>
        <v/>
      </c>
      <c r="JP560" s="4" t="str">
        <f ca="1">IFERROR(IF($B560&lt;&gt;"",VLOOKUP(JP$421,TabelleK57BI,8,FALSE),""),"")</f>
        <v/>
      </c>
      <c r="JQ560" s="4" t="str">
        <f ca="1">IFERROR(IF($B560&lt;&gt;"",VLOOKUP(JQ$421,TabelleK57BI,8,FALSE),""),"")</f>
        <v/>
      </c>
      <c r="JR560" s="4" t="str">
        <f ca="1">IFERROR(IF($B560&lt;&gt;"",VLOOKUP(JR$421,TabelleK57BI,8,FALSE),""),"")</f>
        <v/>
      </c>
      <c r="JS560" s="4" t="str">
        <f ca="1">IFERROR(IF($B560&lt;&gt;"",VLOOKUP(JS$421,TabelleK57BI,8,FALSE),""),"")</f>
        <v/>
      </c>
      <c r="JT560" s="4" t="str">
        <f ca="1">IFERROR(IF($B560&lt;&gt;"",VLOOKUP(JT$421,TabelleK57BI,8,FALSE),""),"")</f>
        <v/>
      </c>
      <c r="JU560" s="4" t="str">
        <f ca="1">IFERROR(IF($B560&lt;&gt;"",VLOOKUP(JU$421,TabelleK57BI,8,FALSE),""),"")</f>
        <v/>
      </c>
      <c r="JV560" s="4" t="str">
        <f ca="1">IFERROR(IF($B560&lt;&gt;"",VLOOKUP(JV$421,TabelleK57BI,8,FALSE),""),"")</f>
        <v/>
      </c>
      <c r="JW560" s="4" t="str">
        <f ca="1">IFERROR(IF($B560&lt;&gt;"",VLOOKUP(JW$421,TabelleK57BI,8,FALSE),""),"")</f>
        <v/>
      </c>
      <c r="JX560" s="4" t="str">
        <f ca="1">IFERROR(IF($B560&lt;&gt;"",VLOOKUP(JX$421,TabelleK57BI,8,FALSE),""),"")</f>
        <v/>
      </c>
      <c r="JY560" s="4" t="str">
        <f ca="1">IFERROR(IF($B560&lt;&gt;"",VLOOKUP(JY$421,TabelleK57BI,8,FALSE),""),"")</f>
        <v/>
      </c>
      <c r="JZ560" s="4" t="str">
        <f ca="1">IFERROR(IF($B560&lt;&gt;"",VLOOKUP(JZ$421,TabelleK57BI,8,FALSE),""),"")</f>
        <v/>
      </c>
      <c r="KA560" s="4" t="str">
        <f ca="1">IFERROR(IF($B560&lt;&gt;"",VLOOKUP(KA$421,TabelleK57BI,8,FALSE),""),"")</f>
        <v/>
      </c>
      <c r="KB560" s="4" t="str">
        <f ca="1">IFERROR(IF($B560&lt;&gt;"",VLOOKUP(KB$421,TabelleK57BI,8,FALSE),""),"")</f>
        <v/>
      </c>
      <c r="KC560" s="4" t="str">
        <f ca="1">IFERROR(IF($B560&lt;&gt;"",VLOOKUP(KC$421,TabelleK57BI,8,FALSE),""),"")</f>
        <v/>
      </c>
      <c r="KD560" s="4" t="str">
        <f ca="1">IFERROR(IF($B560&lt;&gt;"",VLOOKUP(KD$421,TabelleK57BI,8,FALSE),""),"")</f>
        <v/>
      </c>
      <c r="KE560" s="4" t="str">
        <f ca="1">IFERROR(IF($B560&lt;&gt;"",VLOOKUP(KE$421,TabelleK57BI,8,FALSE),""),"")</f>
        <v/>
      </c>
      <c r="KF560" s="4" t="str">
        <f ca="1">IFERROR(IF($B560&lt;&gt;"",VLOOKUP(KF$421,TabelleK57BI,8,FALSE),""),"")</f>
        <v/>
      </c>
      <c r="KG560" s="4" t="str">
        <f ca="1">IFERROR(IF($B560&lt;&gt;"",VLOOKUP(KG$421,TabelleK57BI,8,FALSE),""),"")</f>
        <v/>
      </c>
      <c r="KH560" s="4" t="str">
        <f ca="1">IFERROR(IF($B560&lt;&gt;"",VLOOKUP(KH$421,TabelleK57BI,8,FALSE),""),"")</f>
        <v/>
      </c>
      <c r="KI560" s="4" t="str">
        <f ca="1">IFERROR(IF($B560&lt;&gt;"",VLOOKUP(KI$421,TabelleK57BI,8,FALSE),""),"")</f>
        <v/>
      </c>
      <c r="KJ560" s="4" t="str">
        <f ca="1">IFERROR(IF($B560&lt;&gt;"",VLOOKUP(KJ$421,TabelleK57BI,8,FALSE),""),"")</f>
        <v/>
      </c>
      <c r="KK560" s="4" t="str">
        <f ca="1">IFERROR(IF($B560&lt;&gt;"",VLOOKUP(KK$421,TabelleK57BI,8,FALSE),""),"")</f>
        <v/>
      </c>
      <c r="KL560" s="4" t="str">
        <f ca="1">IFERROR(IF($B560&lt;&gt;"",VLOOKUP(KL$421,TabelleK57BI,8,FALSE),""),"")</f>
        <v/>
      </c>
      <c r="KM560" s="4" t="str">
        <f ca="1">IFERROR(IF($B560&lt;&gt;"",VLOOKUP(KM$421,TabelleK57BI,8,FALSE),""),"")</f>
        <v/>
      </c>
      <c r="KN560" s="4" t="str">
        <f ca="1">IFERROR(IF($B560&lt;&gt;"",VLOOKUP(KN$421,TabelleK57BI,8,FALSE),""),"")</f>
        <v/>
      </c>
      <c r="KO560" s="4" t="str">
        <f ca="1">IFERROR(IF($B560&lt;&gt;"",VLOOKUP(KO$421,TabelleK57BI,8,FALSE),""),"")</f>
        <v/>
      </c>
      <c r="KP560" s="4" t="str">
        <f ca="1">IFERROR(IF($B560&lt;&gt;"",VLOOKUP(KP$421,TabelleK57BI,8,FALSE),""),"")</f>
        <v/>
      </c>
      <c r="KQ560" s="4" t="str">
        <f ca="1">IFERROR(IF($B560&lt;&gt;"",VLOOKUP(KQ$421,TabelleK57BI,8,FALSE),""),"")</f>
        <v/>
      </c>
      <c r="KR560" s="4" t="str">
        <f>IFERROR(VLOOKUP($KR$421,TabelleK57BI,8,FALSE),"")</f>
        <v/>
      </c>
      <c r="KS560" s="4" t="str">
        <f>IFERROR(VLOOKUP($KS$421,TabelleK57BI,8,FALSE),"")</f>
        <v/>
      </c>
    </row>
    <row r="561" spans="2:305" ht="12.75" hidden="1" customHeight="1" x14ac:dyDescent="0.2">
      <c r="B561" s="138" t="str">
        <f t="shared" ca="1" si="215"/>
        <v/>
      </c>
      <c r="C561" s="4" t="str">
        <f ca="1">IFERROR(IF($B561&lt;&gt;"",VLOOKUP(C$421,TabelleK58BI,8,FALSE),""),"")</f>
        <v/>
      </c>
      <c r="D561" s="4" t="str">
        <f ca="1">IFERROR(IF($B561&lt;&gt;"",VLOOKUP(D$421,TabelleK58BI,8,FALSE),""),"")</f>
        <v/>
      </c>
      <c r="E561" s="4" t="str">
        <f ca="1">IFERROR(IF($B561&lt;&gt;"",VLOOKUP(E$421,TabelleK58BI,8,FALSE),""),"")</f>
        <v/>
      </c>
      <c r="F561" s="4" t="str">
        <f ca="1">IFERROR(IF($B561&lt;&gt;"",VLOOKUP(F$421,TabelleK58BI,8,FALSE),""),"")</f>
        <v/>
      </c>
      <c r="G561" s="4" t="str">
        <f ca="1">IFERROR(IF($B561&lt;&gt;"",VLOOKUP(G$421,TabelleK58BI,8,FALSE),""),"")</f>
        <v/>
      </c>
      <c r="H561" s="4" t="str">
        <f ca="1">IFERROR(IF($B561&lt;&gt;"",VLOOKUP(H$421,TabelleK58BI,8,FALSE),""),"")</f>
        <v/>
      </c>
      <c r="I561" s="4" t="str">
        <f ca="1">IFERROR(IF($B561&lt;&gt;"",VLOOKUP(I$421,TabelleK58BI,8,FALSE),""),"")</f>
        <v/>
      </c>
      <c r="J561" s="4" t="str">
        <f ca="1">IFERROR(IF($B561&lt;&gt;"",VLOOKUP(J$421,TabelleK58BI,8,FALSE),""),"")</f>
        <v/>
      </c>
      <c r="K561" s="4" t="str">
        <f ca="1">IFERROR(IF($B561&lt;&gt;"",VLOOKUP(K$421,TabelleK58BI,8,FALSE),""),"")</f>
        <v/>
      </c>
      <c r="L561" s="4" t="str">
        <f ca="1">IFERROR(IF($B561&lt;&gt;"",VLOOKUP(L$421,TabelleK58BI,8,FALSE),""),"")</f>
        <v/>
      </c>
      <c r="M561" s="4" t="str">
        <f ca="1">IFERROR(IF($B561&lt;&gt;"",VLOOKUP(M$421,TabelleK58BI,8,FALSE),""),"")</f>
        <v/>
      </c>
      <c r="N561" s="4" t="str">
        <f ca="1">IFERROR(IF($B561&lt;&gt;"",VLOOKUP(N$421,TabelleK58BI,8,FALSE),""),"")</f>
        <v/>
      </c>
      <c r="O561" s="4" t="str">
        <f ca="1">IFERROR(IF($B561&lt;&gt;"",VLOOKUP(O$421,TabelleK58BI,8,FALSE),""),"")</f>
        <v/>
      </c>
      <c r="P561" s="4" t="str">
        <f ca="1">IFERROR(IF($B561&lt;&gt;"",VLOOKUP(P$421,TabelleK58BI,8,FALSE),""),"")</f>
        <v/>
      </c>
      <c r="Q561" s="4" t="str">
        <f ca="1">IFERROR(IF($B561&lt;&gt;"",VLOOKUP(Q$421,TabelleK58BI,8,FALSE),""),"")</f>
        <v/>
      </c>
      <c r="R561" s="4" t="str">
        <f ca="1">IFERROR(IF($B561&lt;&gt;"",VLOOKUP(R$421,TabelleK58BI,8,FALSE),""),"")</f>
        <v/>
      </c>
      <c r="S561" s="4" t="str">
        <f ca="1">IFERROR(IF($B561&lt;&gt;"",VLOOKUP(S$421,TabelleK58BI,8,FALSE),""),"")</f>
        <v/>
      </c>
      <c r="T561" s="4" t="str">
        <f ca="1">IFERROR(IF($B561&lt;&gt;"",VLOOKUP(T$421,TabelleK58BI,8,FALSE),""),"")</f>
        <v/>
      </c>
      <c r="U561" s="4" t="str">
        <f ca="1">IFERROR(IF($B561&lt;&gt;"",VLOOKUP(U$421,TabelleK58BI,8,FALSE),""),"")</f>
        <v/>
      </c>
      <c r="V561" s="4" t="str">
        <f ca="1">IFERROR(IF($B561&lt;&gt;"",VLOOKUP(V$421,TabelleK58BI,8,FALSE),""),"")</f>
        <v/>
      </c>
      <c r="W561" s="4" t="str">
        <f ca="1">IFERROR(IF($B561&lt;&gt;"",VLOOKUP(W$421,TabelleK58BI,8,FALSE),""),"")</f>
        <v/>
      </c>
      <c r="X561" s="4" t="str">
        <f ca="1">IFERROR(IF($B561&lt;&gt;"",VLOOKUP(X$421,TabelleK58BI,8,FALSE),""),"")</f>
        <v/>
      </c>
      <c r="Y561" s="4" t="str">
        <f ca="1">IFERROR(IF($B561&lt;&gt;"",VLOOKUP(Y$421,TabelleK58BI,8,FALSE),""),"")</f>
        <v/>
      </c>
      <c r="Z561" s="4" t="str">
        <f ca="1">IFERROR(IF($B561&lt;&gt;"",VLOOKUP(Z$421,TabelleK58BI,8,FALSE),""),"")</f>
        <v/>
      </c>
      <c r="AA561" s="4" t="str">
        <f ca="1">IFERROR(IF($B561&lt;&gt;"",VLOOKUP(AA$421,TabelleK58BI,8,FALSE),""),"")</f>
        <v/>
      </c>
      <c r="AB561" s="4" t="str">
        <f ca="1">IFERROR(IF($B561&lt;&gt;"",VLOOKUP(AB$421,TabelleK58BI,8,FALSE),""),"")</f>
        <v/>
      </c>
      <c r="AC561" s="4" t="str">
        <f ca="1">IFERROR(IF($B561&lt;&gt;"",VLOOKUP(AC$421,TabelleK58BI,8,FALSE),""),"")</f>
        <v/>
      </c>
      <c r="AD561" s="4" t="str">
        <f ca="1">IFERROR(IF($B561&lt;&gt;"",VLOOKUP(AD$421,TabelleK58BI,8,FALSE),""),"")</f>
        <v/>
      </c>
      <c r="AE561" s="4" t="str">
        <f ca="1">IFERROR(IF($B561&lt;&gt;"",VLOOKUP(AE$421,TabelleK58BI,8,FALSE),""),"")</f>
        <v/>
      </c>
      <c r="AF561" s="4" t="str">
        <f ca="1">IFERROR(IF($B561&lt;&gt;"",VLOOKUP(AF$421,TabelleK58BI,8,FALSE),""),"")</f>
        <v/>
      </c>
      <c r="AG561" s="4" t="str">
        <f ca="1">IFERROR(IF($B561&lt;&gt;"",VLOOKUP(AG$421,TabelleK58BI,8,FALSE),""),"")</f>
        <v/>
      </c>
      <c r="AH561" s="4" t="str">
        <f ca="1">IFERROR(IF($B561&lt;&gt;"",VLOOKUP(AH$421,TabelleK58BI,8,FALSE),""),"")</f>
        <v/>
      </c>
      <c r="AI561" s="4" t="str">
        <f ca="1">IFERROR(IF($B561&lt;&gt;"",VLOOKUP(AI$421,TabelleK58BI,8,FALSE),""),"")</f>
        <v/>
      </c>
      <c r="AJ561" s="4" t="str">
        <f ca="1">IFERROR(IF($B561&lt;&gt;"",VLOOKUP(AJ$421,TabelleK58BI,8,FALSE),""),"")</f>
        <v/>
      </c>
      <c r="AK561" s="4" t="str">
        <f ca="1">IFERROR(IF($B561&lt;&gt;"",VLOOKUP(AK$421,TabelleK58BI,8,FALSE),""),"")</f>
        <v/>
      </c>
      <c r="AL561" s="4" t="str">
        <f ca="1">IFERROR(IF($B561&lt;&gt;"",VLOOKUP(AL$421,TabelleK58BI,8,FALSE),""),"")</f>
        <v/>
      </c>
      <c r="AM561" s="4" t="str">
        <f ca="1">IFERROR(IF($B561&lt;&gt;"",VLOOKUP(AM$421,TabelleK58BI,8,FALSE),""),"")</f>
        <v/>
      </c>
      <c r="AN561" s="4" t="str">
        <f ca="1">IFERROR(IF($B561&lt;&gt;"",VLOOKUP(AN$421,TabelleK58BI,8,FALSE),""),"")</f>
        <v/>
      </c>
      <c r="AO561" s="4" t="str">
        <f ca="1">IFERROR(IF($B561&lt;&gt;"",VLOOKUP(AO$421,TabelleK58BI,8,FALSE),""),"")</f>
        <v/>
      </c>
      <c r="AP561" s="4" t="str">
        <f ca="1">IFERROR(IF($B561&lt;&gt;"",VLOOKUP(AP$421,TabelleK58BI,8,FALSE),""),"")</f>
        <v/>
      </c>
      <c r="AQ561" s="4" t="str">
        <f ca="1">IFERROR(IF($B561&lt;&gt;"",VLOOKUP(AQ$421,TabelleK58BI,8,FALSE),""),"")</f>
        <v/>
      </c>
      <c r="AR561" s="4" t="str">
        <f ca="1">IFERROR(IF($B561&lt;&gt;"",VLOOKUP(AR$421,TabelleK58BI,8,FALSE),""),"")</f>
        <v/>
      </c>
      <c r="AS561" s="4" t="str">
        <f ca="1">IFERROR(IF($B561&lt;&gt;"",VLOOKUP(AS$421,TabelleK58BI,8,FALSE),""),"")</f>
        <v/>
      </c>
      <c r="AT561" s="4" t="str">
        <f ca="1">IFERROR(IF($B561&lt;&gt;"",VLOOKUP(AT$421,TabelleK58BI,8,FALSE),""),"")</f>
        <v/>
      </c>
      <c r="AU561" s="4" t="str">
        <f ca="1">IFERROR(IF($B561&lt;&gt;"",VLOOKUP(AU$421,TabelleK58BI,8,FALSE),""),"")</f>
        <v/>
      </c>
      <c r="AV561" s="4" t="str">
        <f ca="1">IFERROR(IF($B561&lt;&gt;"",VLOOKUP(AV$421,TabelleK58BI,8,FALSE),""),"")</f>
        <v/>
      </c>
      <c r="AW561" s="4" t="str">
        <f ca="1">IFERROR(IF($B561&lt;&gt;"",VLOOKUP(AW$421,TabelleK58BI,8,FALSE),""),"")</f>
        <v/>
      </c>
      <c r="AX561" s="4" t="str">
        <f ca="1">IFERROR(IF($B561&lt;&gt;"",VLOOKUP(AX$421,TabelleK58BI,8,FALSE),""),"")</f>
        <v/>
      </c>
      <c r="AY561" s="4" t="str">
        <f ca="1">IFERROR(IF($B561&lt;&gt;"",VLOOKUP(AY$421,TabelleK58BI,8,FALSE),""),"")</f>
        <v/>
      </c>
      <c r="AZ561" s="4" t="str">
        <f ca="1">IFERROR(IF($B561&lt;&gt;"",VLOOKUP(AZ$421,TabelleK58BI,8,FALSE),""),"")</f>
        <v/>
      </c>
      <c r="BA561" s="4" t="str">
        <f ca="1">IFERROR(IF($B561&lt;&gt;"",VLOOKUP(BA$421,TabelleK58BI,8,FALSE),""),"")</f>
        <v/>
      </c>
      <c r="BB561" s="4" t="str">
        <f ca="1">IFERROR(IF($B561&lt;&gt;"",VLOOKUP(BB$421,TabelleK58BI,8,FALSE),""),"")</f>
        <v/>
      </c>
      <c r="BC561" s="4" t="str">
        <f ca="1">IFERROR(IF($B561&lt;&gt;"",VLOOKUP(BC$421,TabelleK58BI,8,FALSE),""),"")</f>
        <v/>
      </c>
      <c r="BD561" s="4" t="str">
        <f ca="1">IFERROR(IF($B561&lt;&gt;"",VLOOKUP(BD$421,TabelleK58BI,8,FALSE),""),"")</f>
        <v/>
      </c>
      <c r="BE561" s="4" t="str">
        <f ca="1">IFERROR(IF($B561&lt;&gt;"",VLOOKUP(BE$421,TabelleK58BI,8,FALSE),""),"")</f>
        <v/>
      </c>
      <c r="BF561" s="4" t="str">
        <f ca="1">IFERROR(IF($B561&lt;&gt;"",VLOOKUP(BF$421,TabelleK58BI,8,FALSE),""),"")</f>
        <v/>
      </c>
      <c r="BG561" s="4" t="str">
        <f ca="1">IFERROR(IF($B561&lt;&gt;"",VLOOKUP(BG$421,TabelleK58BI,8,FALSE),""),"")</f>
        <v/>
      </c>
      <c r="BH561" s="4" t="str">
        <f ca="1">IFERROR(IF($B561&lt;&gt;"",VLOOKUP(BH$421,TabelleK58BI,8,FALSE),""),"")</f>
        <v/>
      </c>
      <c r="BI561" s="4" t="str">
        <f ca="1">IFERROR(IF($B561&lt;&gt;"",VLOOKUP(BI$421,TabelleK58BI,8,FALSE),""),"")</f>
        <v/>
      </c>
      <c r="BJ561" s="4" t="str">
        <f ca="1">IFERROR(IF($B561&lt;&gt;"",VLOOKUP(BJ$421,TabelleK58BI,8,FALSE),""),"")</f>
        <v/>
      </c>
      <c r="BK561" s="4" t="str">
        <f ca="1">IFERROR(IF($B561&lt;&gt;"",VLOOKUP(BK$421,TabelleK58BI,8,FALSE),""),"")</f>
        <v/>
      </c>
      <c r="BL561" s="4" t="str">
        <f ca="1">IFERROR(IF($B561&lt;&gt;"",VLOOKUP(BL$421,TabelleK58BI,8,FALSE),""),"")</f>
        <v/>
      </c>
      <c r="BM561" s="4" t="str">
        <f ca="1">IFERROR(IF($B561&lt;&gt;"",VLOOKUP(BM$421,TabelleK58BI,8,FALSE),""),"")</f>
        <v/>
      </c>
      <c r="BN561" s="4" t="str">
        <f ca="1">IFERROR(IF($B561&lt;&gt;"",VLOOKUP(BN$421,TabelleK58BI,8,FALSE),""),"")</f>
        <v/>
      </c>
      <c r="BO561" s="4" t="str">
        <f ca="1">IFERROR(IF($B561&lt;&gt;"",VLOOKUP(BO$421,TabelleK58BI,8,FALSE),""),"")</f>
        <v/>
      </c>
      <c r="BP561" s="4" t="str">
        <f ca="1">IFERROR(IF($B561&lt;&gt;"",VLOOKUP(BP$421,TabelleK58BI,8,FALSE),""),"")</f>
        <v/>
      </c>
      <c r="BQ561" s="4" t="str">
        <f ca="1">IFERROR(IF($B561&lt;&gt;"",VLOOKUP(BQ$421,TabelleK58BI,8,FALSE),""),"")</f>
        <v/>
      </c>
      <c r="BR561" s="4" t="str">
        <f ca="1">IFERROR(IF($B561&lt;&gt;"",VLOOKUP(BR$421,TabelleK58BI,8,FALSE),""),"")</f>
        <v/>
      </c>
      <c r="BS561" s="4" t="str">
        <f ca="1">IFERROR(IF($B561&lt;&gt;"",VLOOKUP(BS$421,TabelleK58BI,8,FALSE),""),"")</f>
        <v/>
      </c>
      <c r="BT561" s="4" t="str">
        <f ca="1">IFERROR(IF($B561&lt;&gt;"",VLOOKUP(BT$421,TabelleK58BI,8,FALSE),""),"")</f>
        <v/>
      </c>
      <c r="BU561" s="4" t="str">
        <f ca="1">IFERROR(IF($B561&lt;&gt;"",VLOOKUP(BU$421,TabelleK58BI,8,FALSE),""),"")</f>
        <v/>
      </c>
      <c r="BV561" s="4" t="str">
        <f ca="1">IFERROR(IF($B561&lt;&gt;"",VLOOKUP(BV$421,TabelleK58BI,8,FALSE),""),"")</f>
        <v/>
      </c>
      <c r="BW561" s="4" t="str">
        <f ca="1">IFERROR(IF($B561&lt;&gt;"",VLOOKUP(BW$421,TabelleK58BI,8,FALSE),""),"")</f>
        <v/>
      </c>
      <c r="BX561" s="4" t="str">
        <f ca="1">IFERROR(IF($B561&lt;&gt;"",VLOOKUP(BX$421,TabelleK58BI,8,FALSE),""),"")</f>
        <v/>
      </c>
      <c r="BY561" s="4" t="str">
        <f ca="1">IFERROR(IF($B561&lt;&gt;"",VLOOKUP(BY$421,TabelleK58BI,8,FALSE),""),"")</f>
        <v/>
      </c>
      <c r="BZ561" s="4" t="str">
        <f ca="1">IFERROR(IF($B561&lt;&gt;"",VLOOKUP(BZ$421,TabelleK58BI,8,FALSE),""),"")</f>
        <v/>
      </c>
      <c r="CA561" s="4" t="str">
        <f ca="1">IFERROR(IF($B561&lt;&gt;"",VLOOKUP(CA$421,TabelleK58BI,8,FALSE),""),"")</f>
        <v/>
      </c>
      <c r="CB561" s="4" t="str">
        <f ca="1">IFERROR(IF($B561&lt;&gt;"",VLOOKUP(CB$421,TabelleK58BI,8,FALSE),""),"")</f>
        <v/>
      </c>
      <c r="CC561" s="4" t="str">
        <f ca="1">IFERROR(IF($B561&lt;&gt;"",VLOOKUP(CC$421,TabelleK58BI,8,FALSE),""),"")</f>
        <v/>
      </c>
      <c r="CD561" s="4" t="str">
        <f ca="1">IFERROR(IF($B561&lt;&gt;"",VLOOKUP(CD$421,TabelleK58BI,8,FALSE),""),"")</f>
        <v/>
      </c>
      <c r="CE561" s="4" t="str">
        <f ca="1">IFERROR(IF($B561&lt;&gt;"",VLOOKUP(CE$421,TabelleK58BI,8,FALSE),""),"")</f>
        <v/>
      </c>
      <c r="CF561" s="4" t="str">
        <f ca="1">IFERROR(IF($B561&lt;&gt;"",VLOOKUP(CF$421,TabelleK58BI,8,FALSE),""),"")</f>
        <v/>
      </c>
      <c r="CG561" s="4" t="str">
        <f ca="1">IFERROR(IF($B561&lt;&gt;"",VLOOKUP(CG$421,TabelleK58BI,8,FALSE),""),"")</f>
        <v/>
      </c>
      <c r="CH561" s="4" t="str">
        <f ca="1">IFERROR(IF($B561&lt;&gt;"",VLOOKUP(CH$421,TabelleK58BI,8,FALSE),""),"")</f>
        <v/>
      </c>
      <c r="CI561" s="4" t="str">
        <f ca="1">IFERROR(IF($B561&lt;&gt;"",VLOOKUP(CI$421,TabelleK58BI,8,FALSE),""),"")</f>
        <v/>
      </c>
      <c r="CJ561" s="4" t="str">
        <f ca="1">IFERROR(IF($B561&lt;&gt;"",VLOOKUP(CJ$421,TabelleK58BI,8,FALSE),""),"")</f>
        <v/>
      </c>
      <c r="CK561" s="4" t="str">
        <f ca="1">IFERROR(IF($B561&lt;&gt;"",VLOOKUP(CK$421,TabelleK58BI,8,FALSE),""),"")</f>
        <v/>
      </c>
      <c r="CL561" s="4" t="str">
        <f ca="1">IFERROR(IF($B561&lt;&gt;"",VLOOKUP(CL$421,TabelleK58BI,8,FALSE),""),"")</f>
        <v/>
      </c>
      <c r="CM561" s="4" t="str">
        <f ca="1">IFERROR(IF($B561&lt;&gt;"",VLOOKUP(CM$421,TabelleK58BI,8,FALSE),""),"")</f>
        <v/>
      </c>
      <c r="CN561" s="4" t="str">
        <f ca="1">IFERROR(IF($B561&lt;&gt;"",VLOOKUP(CN$421,TabelleK58BI,8,FALSE),""),"")</f>
        <v/>
      </c>
      <c r="CO561" s="4" t="str">
        <f ca="1">IFERROR(IF($B561&lt;&gt;"",VLOOKUP(CO$421,TabelleK58BI,8,FALSE),""),"")</f>
        <v/>
      </c>
      <c r="CP561" s="4" t="str">
        <f ca="1">IFERROR(IF($B561&lt;&gt;"",VLOOKUP(CP$421,TabelleK58BI,8,FALSE),""),"")</f>
        <v/>
      </c>
      <c r="CQ561" s="4" t="str">
        <f ca="1">IFERROR(IF($B561&lt;&gt;"",VLOOKUP(CQ$421,TabelleK58BI,8,FALSE),""),"")</f>
        <v/>
      </c>
      <c r="CR561" s="4" t="str">
        <f ca="1">IFERROR(IF($B561&lt;&gt;"",VLOOKUP(CR$421,TabelleK58BI,8,FALSE),""),"")</f>
        <v/>
      </c>
      <c r="CS561" s="4" t="str">
        <f ca="1">IFERROR(IF($B561&lt;&gt;"",VLOOKUP(CS$421,TabelleK58BI,8,FALSE),""),"")</f>
        <v/>
      </c>
      <c r="CT561" s="4" t="str">
        <f ca="1">IFERROR(IF($B561&lt;&gt;"",VLOOKUP(CT$421,TabelleK58BI,8,FALSE),""),"")</f>
        <v/>
      </c>
      <c r="CU561" s="4" t="str">
        <f ca="1">IFERROR(IF($B561&lt;&gt;"",VLOOKUP(CU$421,TabelleK58BI,8,FALSE),""),"")</f>
        <v/>
      </c>
      <c r="CV561" s="4" t="str">
        <f ca="1">IFERROR(IF($B561&lt;&gt;"",VLOOKUP(CV$421,TabelleK58BI,8,FALSE),""),"")</f>
        <v/>
      </c>
      <c r="CW561" s="4" t="str">
        <f ca="1">IFERROR(IF($B561&lt;&gt;"",VLOOKUP(CW$421,TabelleK58BI,8,FALSE),""),"")</f>
        <v/>
      </c>
      <c r="CX561" s="4" t="str">
        <f ca="1">IFERROR(IF($B561&lt;&gt;"",VLOOKUP(CX$421,TabelleK58BI,8,FALSE),""),"")</f>
        <v/>
      </c>
      <c r="CY561" s="4" t="str">
        <f ca="1">IFERROR(IF($B561&lt;&gt;"",VLOOKUP(CY$421,TabelleK58BI,8,FALSE),""),"")</f>
        <v/>
      </c>
      <c r="CZ561" s="4" t="str">
        <f ca="1">IFERROR(IF($B561&lt;&gt;"",VLOOKUP(CZ$421,TabelleK58BI,8,FALSE),""),"")</f>
        <v/>
      </c>
      <c r="DA561" s="4" t="str">
        <f ca="1">IFERROR(IF($B561&lt;&gt;"",VLOOKUP(DA$421,TabelleK58BI,8,FALSE),""),"")</f>
        <v/>
      </c>
      <c r="DB561" s="4" t="str">
        <f ca="1">IFERROR(IF($B561&lt;&gt;"",VLOOKUP(DB$421,TabelleK58BI,8,FALSE),""),"")</f>
        <v/>
      </c>
      <c r="DC561" s="4" t="str">
        <f ca="1">IFERROR(IF($B561&lt;&gt;"",VLOOKUP(DC$421,TabelleK58BI,8,FALSE),""),"")</f>
        <v/>
      </c>
      <c r="DD561" s="4" t="str">
        <f ca="1">IFERROR(IF($B561&lt;&gt;"",VLOOKUP(DD$421,TabelleK58BI,8,FALSE),""),"")</f>
        <v/>
      </c>
      <c r="DE561" s="4" t="str">
        <f ca="1">IFERROR(IF($B561&lt;&gt;"",VLOOKUP(DE$421,TabelleK58BI,8,FALSE),""),"")</f>
        <v/>
      </c>
      <c r="DF561" s="4" t="str">
        <f ca="1">IFERROR(IF($B561&lt;&gt;"",VLOOKUP(DF$421,TabelleK58BI,8,FALSE),""),"")</f>
        <v/>
      </c>
      <c r="DG561" s="4" t="str">
        <f ca="1">IFERROR(IF($B561&lt;&gt;"",VLOOKUP(DG$421,TabelleK58BI,8,FALSE),""),"")</f>
        <v/>
      </c>
      <c r="DH561" s="4" t="str">
        <f ca="1">IFERROR(IF($B561&lt;&gt;"",VLOOKUP(DH$421,TabelleK58BI,8,FALSE),""),"")</f>
        <v/>
      </c>
      <c r="DI561" s="4" t="str">
        <f ca="1">IFERROR(IF($B561&lt;&gt;"",VLOOKUP(DI$421,TabelleK58BI,8,FALSE),""),"")</f>
        <v/>
      </c>
      <c r="DJ561" s="4" t="str">
        <f ca="1">IFERROR(IF($B561&lt;&gt;"",VLOOKUP(DJ$421,TabelleK58BI,8,FALSE),""),"")</f>
        <v/>
      </c>
      <c r="DK561" s="4" t="str">
        <f ca="1">IFERROR(IF($B561&lt;&gt;"",VLOOKUP(DK$421,TabelleK58BI,8,FALSE),""),"")</f>
        <v/>
      </c>
      <c r="DL561" s="4" t="str">
        <f ca="1">IFERROR(IF($B561&lt;&gt;"",VLOOKUP(DL$421,TabelleK58BI,8,FALSE),""),"")</f>
        <v/>
      </c>
      <c r="DM561" s="4" t="str">
        <f ca="1">IFERROR(IF($B561&lt;&gt;"",VLOOKUP(DM$421,TabelleK58BI,8,FALSE),""),"")</f>
        <v/>
      </c>
      <c r="DN561" s="4" t="str">
        <f ca="1">IFERROR(IF($B561&lt;&gt;"",VLOOKUP(DN$421,TabelleK58BI,8,FALSE),""),"")</f>
        <v/>
      </c>
      <c r="DO561" s="4" t="str">
        <f ca="1">IFERROR(IF($B561&lt;&gt;"",VLOOKUP(DO$421,TabelleK58BI,8,FALSE),""),"")</f>
        <v/>
      </c>
      <c r="DP561" s="4" t="str">
        <f ca="1">IFERROR(IF($B561&lt;&gt;"",VLOOKUP(DP$421,TabelleK58BI,8,FALSE),""),"")</f>
        <v/>
      </c>
      <c r="DQ561" s="4" t="str">
        <f ca="1">IFERROR(IF($B561&lt;&gt;"",VLOOKUP(DQ$421,TabelleK58BI,8,FALSE),""),"")</f>
        <v/>
      </c>
      <c r="DR561" s="4" t="str">
        <f ca="1">IFERROR(IF($B561&lt;&gt;"",VLOOKUP(DR$421,TabelleK58BI,8,FALSE),""),"")</f>
        <v/>
      </c>
      <c r="DS561" s="4" t="str">
        <f ca="1">IFERROR(IF($B561&lt;&gt;"",VLOOKUP(DS$421,TabelleK58BI,8,FALSE),""),"")</f>
        <v/>
      </c>
      <c r="DT561" s="4" t="str">
        <f ca="1">IFERROR(IF($B561&lt;&gt;"",VLOOKUP(DT$421,TabelleK58BI,8,FALSE),""),"")</f>
        <v/>
      </c>
      <c r="DU561" s="4" t="str">
        <f ca="1">IFERROR(IF($B561&lt;&gt;"",VLOOKUP(DU$421,TabelleK58BI,8,FALSE),""),"")</f>
        <v/>
      </c>
      <c r="DV561" s="4" t="str">
        <f ca="1">IFERROR(IF($B561&lt;&gt;"",VLOOKUP(DV$421,TabelleK58BI,8,FALSE),""),"")</f>
        <v/>
      </c>
      <c r="DW561" s="4" t="str">
        <f ca="1">IFERROR(IF($B561&lt;&gt;"",VLOOKUP(DW$421,TabelleK58BI,8,FALSE),""),"")</f>
        <v/>
      </c>
      <c r="DX561" s="4" t="str">
        <f ca="1">IFERROR(IF($B561&lt;&gt;"",VLOOKUP(DX$421,TabelleK58BI,8,FALSE),""),"")</f>
        <v/>
      </c>
      <c r="DY561" s="4" t="str">
        <f ca="1">IFERROR(IF($B561&lt;&gt;"",VLOOKUP(DY$421,TabelleK58BI,8,FALSE),""),"")</f>
        <v/>
      </c>
      <c r="DZ561" s="4" t="str">
        <f ca="1">IFERROR(IF($B561&lt;&gt;"",VLOOKUP(DZ$421,TabelleK58BI,8,FALSE),""),"")</f>
        <v/>
      </c>
      <c r="EA561" s="4" t="str">
        <f ca="1">IFERROR(IF($B561&lt;&gt;"",VLOOKUP(EA$421,TabelleK58BI,8,FALSE),""),"")</f>
        <v/>
      </c>
      <c r="EB561" s="4" t="str">
        <f ca="1">IFERROR(IF($B561&lt;&gt;"",VLOOKUP(EB$421,TabelleK58BI,8,FALSE),""),"")</f>
        <v/>
      </c>
      <c r="EC561" s="4" t="str">
        <f ca="1">IFERROR(IF($B561&lt;&gt;"",VLOOKUP(EC$421,TabelleK58BI,8,FALSE),""),"")</f>
        <v/>
      </c>
      <c r="ED561" s="4" t="str">
        <f ca="1">IFERROR(IF($B561&lt;&gt;"",VLOOKUP(ED$421,TabelleK58BI,8,FALSE),""),"")</f>
        <v/>
      </c>
      <c r="EE561" s="4" t="str">
        <f ca="1">IFERROR(IF($B561&lt;&gt;"",VLOOKUP(EE$421,TabelleK58BI,8,FALSE),""),"")</f>
        <v/>
      </c>
      <c r="EF561" s="4" t="str">
        <f ca="1">IFERROR(IF($B561&lt;&gt;"",VLOOKUP(EF$421,TabelleK58BI,8,FALSE),""),"")</f>
        <v/>
      </c>
      <c r="EG561" s="4" t="str">
        <f ca="1">IFERROR(IF($B561&lt;&gt;"",VLOOKUP(EG$421,TabelleK58BI,8,FALSE),""),"")</f>
        <v/>
      </c>
      <c r="EH561" s="4" t="str">
        <f ca="1">IFERROR(IF($B561&lt;&gt;"",VLOOKUP(EH$421,TabelleK58BI,8,FALSE),""),"")</f>
        <v/>
      </c>
      <c r="EI561" s="4" t="str">
        <f ca="1">IFERROR(IF($B561&lt;&gt;"",VLOOKUP(EI$421,TabelleK58BI,8,FALSE),""),"")</f>
        <v/>
      </c>
      <c r="EJ561" s="4" t="str">
        <f ca="1">IFERROR(IF($B561&lt;&gt;"",VLOOKUP(EJ$421,TabelleK58BI,8,FALSE),""),"")</f>
        <v/>
      </c>
      <c r="EK561" s="4" t="str">
        <f ca="1">IFERROR(IF($B561&lt;&gt;"",VLOOKUP(EK$421,TabelleK58BI,8,FALSE),""),"")</f>
        <v/>
      </c>
      <c r="EL561" s="4" t="str">
        <f ca="1">IFERROR(IF($B561&lt;&gt;"",VLOOKUP(EL$421,TabelleK58BI,8,FALSE),""),"")</f>
        <v/>
      </c>
      <c r="EM561" s="4" t="str">
        <f ca="1">IFERROR(IF($B561&lt;&gt;"",VLOOKUP(EM$421,TabelleK58BI,8,FALSE),""),"")</f>
        <v/>
      </c>
      <c r="EN561" s="4" t="str">
        <f ca="1">IFERROR(IF($B561&lt;&gt;"",VLOOKUP(EN$421,TabelleK58BI,8,FALSE),""),"")</f>
        <v/>
      </c>
      <c r="EO561" s="4" t="str">
        <f ca="1">IFERROR(IF($B561&lt;&gt;"",VLOOKUP(EO$421,TabelleK58BI,8,FALSE),""),"")</f>
        <v/>
      </c>
      <c r="EP561" s="4" t="str">
        <f ca="1">IFERROR(IF($B561&lt;&gt;"",VLOOKUP(EP$421,TabelleK58BI,8,FALSE),""),"")</f>
        <v/>
      </c>
      <c r="EQ561" s="4" t="str">
        <f ca="1">IFERROR(IF($B561&lt;&gt;"",VLOOKUP(EQ$421,TabelleK58BI,8,FALSE),""),"")</f>
        <v/>
      </c>
      <c r="ER561" s="4" t="str">
        <f ca="1">IFERROR(IF($B561&lt;&gt;"",VLOOKUP(ER$421,TabelleK58BI,8,FALSE),""),"")</f>
        <v/>
      </c>
      <c r="ES561" s="4" t="str">
        <f ca="1">IFERROR(IF($B561&lt;&gt;"",VLOOKUP(ES$421,TabelleK58BI,8,FALSE),""),"")</f>
        <v/>
      </c>
      <c r="ET561" s="4" t="str">
        <f ca="1">IFERROR(IF($B561&lt;&gt;"",VLOOKUP(ET$421,TabelleK58BI,8,FALSE),""),"")</f>
        <v/>
      </c>
      <c r="EU561" s="4" t="str">
        <f ca="1">IFERROR(IF($B561&lt;&gt;"",VLOOKUP(EU$421,TabelleK58BI,8,FALSE),""),"")</f>
        <v/>
      </c>
      <c r="EV561" s="4" t="str">
        <f ca="1">IFERROR(IF($B561&lt;&gt;"",VLOOKUP(EV$421,TabelleK58BI,8,FALSE),""),"")</f>
        <v/>
      </c>
      <c r="EW561" s="4" t="str">
        <f ca="1">IFERROR(IF($B561&lt;&gt;"",VLOOKUP(EW$421,TabelleK58BI,8,FALSE),""),"")</f>
        <v/>
      </c>
      <c r="EX561" s="4" t="str">
        <f ca="1">IFERROR(IF($B561&lt;&gt;"",VLOOKUP(EX$421,TabelleK58BI,8,FALSE),""),"")</f>
        <v/>
      </c>
      <c r="EY561" s="4" t="str">
        <f ca="1">IFERROR(IF($B561&lt;&gt;"",VLOOKUP(EY$421,TabelleK58BI,8,FALSE),""),"")</f>
        <v/>
      </c>
      <c r="EZ561" s="4" t="str">
        <f ca="1">IFERROR(IF($B561&lt;&gt;"",VLOOKUP(EZ$421,TabelleK58BI,8,FALSE),""),"")</f>
        <v/>
      </c>
      <c r="FA561" s="4" t="str">
        <f ca="1">IFERROR(IF($B561&lt;&gt;"",VLOOKUP(FA$421,TabelleK58BI,8,FALSE),""),"")</f>
        <v/>
      </c>
      <c r="FB561" s="4" t="str">
        <f ca="1">IFERROR(IF($B561&lt;&gt;"",VLOOKUP(FB$421,TabelleK58BI,8,FALSE),""),"")</f>
        <v/>
      </c>
      <c r="FC561" s="4" t="str">
        <f ca="1">IFERROR(IF($B561&lt;&gt;"",VLOOKUP(FC$421,TabelleK58BI,8,FALSE),""),"")</f>
        <v/>
      </c>
      <c r="FD561" s="4" t="str">
        <f ca="1">IFERROR(IF($B561&lt;&gt;"",VLOOKUP(FD$421,TabelleK58BI,8,FALSE),""),"")</f>
        <v/>
      </c>
      <c r="FE561" s="4" t="str">
        <f ca="1">IFERROR(IF($B561&lt;&gt;"",VLOOKUP(FE$421,TabelleK58BI,8,FALSE),""),"")</f>
        <v/>
      </c>
      <c r="FF561" s="4" t="str">
        <f ca="1">IFERROR(IF($B561&lt;&gt;"",VLOOKUP(FF$421,TabelleK58BI,8,FALSE),""),"")</f>
        <v/>
      </c>
      <c r="FG561" s="4" t="str">
        <f ca="1">IFERROR(IF($B561&lt;&gt;"",VLOOKUP(FG$421,TabelleK58BI,8,FALSE),""),"")</f>
        <v/>
      </c>
      <c r="FH561" s="4" t="str">
        <f ca="1">IFERROR(IF($B561&lt;&gt;"",VLOOKUP(FH$421,TabelleK58BI,8,FALSE),""),"")</f>
        <v/>
      </c>
      <c r="FI561" s="4" t="str">
        <f ca="1">IFERROR(IF($B561&lt;&gt;"",VLOOKUP(FI$421,TabelleK58BI,8,FALSE),""),"")</f>
        <v/>
      </c>
      <c r="FJ561" s="4" t="str">
        <f ca="1">IFERROR(IF($B561&lt;&gt;"",VLOOKUP(FJ$421,TabelleK58BI,8,FALSE),""),"")</f>
        <v/>
      </c>
      <c r="FK561" s="4" t="str">
        <f ca="1">IFERROR(IF($B561&lt;&gt;"",VLOOKUP(FK$421,TabelleK58BI,8,FALSE),""),"")</f>
        <v/>
      </c>
      <c r="FL561" s="4" t="str">
        <f ca="1">IFERROR(IF($B561&lt;&gt;"",VLOOKUP(FL$421,TabelleK58BI,8,FALSE),""),"")</f>
        <v/>
      </c>
      <c r="FM561" s="4" t="str">
        <f ca="1">IFERROR(IF($B561&lt;&gt;"",VLOOKUP(FM$421,TabelleK58BI,8,FALSE),""),"")</f>
        <v/>
      </c>
      <c r="FN561" s="4" t="str">
        <f ca="1">IFERROR(IF($B561&lt;&gt;"",VLOOKUP(FN$421,TabelleK58BI,8,FALSE),""),"")</f>
        <v/>
      </c>
      <c r="FO561" s="4" t="str">
        <f ca="1">IFERROR(IF($B561&lt;&gt;"",VLOOKUP(FO$421,TabelleK58BI,8,FALSE),""),"")</f>
        <v/>
      </c>
      <c r="FP561" s="4" t="str">
        <f ca="1">IFERROR(IF($B561&lt;&gt;"",VLOOKUP(FP$421,TabelleK58BI,8,FALSE),""),"")</f>
        <v/>
      </c>
      <c r="FQ561" s="4" t="str">
        <f ca="1">IFERROR(IF($B561&lt;&gt;"",VLOOKUP(FQ$421,TabelleK58BI,8,FALSE),""),"")</f>
        <v/>
      </c>
      <c r="FR561" s="4" t="str">
        <f ca="1">IFERROR(IF($B561&lt;&gt;"",VLOOKUP(FR$421,TabelleK58BI,8,FALSE),""),"")</f>
        <v/>
      </c>
      <c r="FS561" s="4" t="str">
        <f ca="1">IFERROR(IF($B561&lt;&gt;"",VLOOKUP(FS$421,TabelleK58BI,8,FALSE),""),"")</f>
        <v/>
      </c>
      <c r="FT561" s="4" t="str">
        <f ca="1">IFERROR(IF($B561&lt;&gt;"",VLOOKUP(FT$421,TabelleK58BI,8,FALSE),""),"")</f>
        <v/>
      </c>
      <c r="FU561" s="4" t="str">
        <f ca="1">IFERROR(IF($B561&lt;&gt;"",VLOOKUP(FU$421,TabelleK58BI,8,FALSE),""),"")</f>
        <v/>
      </c>
      <c r="FV561" s="4" t="str">
        <f ca="1">IFERROR(IF($B561&lt;&gt;"",VLOOKUP(FV$421,TabelleK58BI,8,FALSE),""),"")</f>
        <v/>
      </c>
      <c r="FW561" s="4" t="str">
        <f ca="1">IFERROR(IF($B561&lt;&gt;"",VLOOKUP(FW$421,TabelleK58BI,8,FALSE),""),"")</f>
        <v/>
      </c>
      <c r="FX561" s="4" t="str">
        <f ca="1">IFERROR(IF($B561&lt;&gt;"",VLOOKUP(FX$421,TabelleK58BI,8,FALSE),""),"")</f>
        <v/>
      </c>
      <c r="FY561" s="4" t="str">
        <f ca="1">IFERROR(IF($B561&lt;&gt;"",VLOOKUP(FY$421,TabelleK58BI,8,FALSE),""),"")</f>
        <v/>
      </c>
      <c r="FZ561" s="4" t="str">
        <f ca="1">IFERROR(IF($B561&lt;&gt;"",VLOOKUP(FZ$421,TabelleK58BI,8,FALSE),""),"")</f>
        <v/>
      </c>
      <c r="GA561" s="4" t="str">
        <f ca="1">IFERROR(IF($B561&lt;&gt;"",VLOOKUP(GA$421,TabelleK58BI,8,FALSE),""),"")</f>
        <v/>
      </c>
      <c r="GB561" s="4" t="str">
        <f ca="1">IFERROR(IF($B561&lt;&gt;"",VLOOKUP(GB$421,TabelleK58BI,8,FALSE),""),"")</f>
        <v/>
      </c>
      <c r="GC561" s="4" t="str">
        <f ca="1">IFERROR(IF($B561&lt;&gt;"",VLOOKUP(GC$421,TabelleK58BI,8,FALSE),""),"")</f>
        <v/>
      </c>
      <c r="GD561" s="4" t="str">
        <f ca="1">IFERROR(IF($B561&lt;&gt;"",VLOOKUP(GD$421,TabelleK58BI,8,FALSE),""),"")</f>
        <v/>
      </c>
      <c r="GE561" s="4" t="str">
        <f ca="1">IFERROR(IF($B561&lt;&gt;"",VLOOKUP(GE$421,TabelleK58BI,8,FALSE),""),"")</f>
        <v/>
      </c>
      <c r="GF561" s="4" t="str">
        <f ca="1">IFERROR(IF($B561&lt;&gt;"",VLOOKUP(GF$421,TabelleK58BI,8,FALSE),""),"")</f>
        <v/>
      </c>
      <c r="GG561" s="4" t="str">
        <f ca="1">IFERROR(IF($B561&lt;&gt;"",VLOOKUP(GG$421,TabelleK58BI,8,FALSE),""),"")</f>
        <v/>
      </c>
      <c r="GH561" s="4" t="str">
        <f ca="1">IFERROR(IF($B561&lt;&gt;"",VLOOKUP(GH$421,TabelleK58BI,8,FALSE),""),"")</f>
        <v/>
      </c>
      <c r="GI561" s="4" t="str">
        <f ca="1">IFERROR(IF($B561&lt;&gt;"",VLOOKUP(GI$421,TabelleK58BI,8,FALSE),""),"")</f>
        <v/>
      </c>
      <c r="GJ561" s="4" t="str">
        <f ca="1">IFERROR(IF($B561&lt;&gt;"",VLOOKUP(GJ$421,TabelleK58BI,8,FALSE),""),"")</f>
        <v/>
      </c>
      <c r="GK561" s="4" t="str">
        <f ca="1">IFERROR(IF($B561&lt;&gt;"",VLOOKUP(GK$421,TabelleK58BI,8,FALSE),""),"")</f>
        <v/>
      </c>
      <c r="GL561" s="4" t="str">
        <f ca="1">IFERROR(IF($B561&lt;&gt;"",VLOOKUP(GL$421,TabelleK58BI,8,FALSE),""),"")</f>
        <v/>
      </c>
      <c r="GM561" s="4" t="str">
        <f ca="1">IFERROR(IF($B561&lt;&gt;"",VLOOKUP(GM$421,TabelleK58BI,8,FALSE),""),"")</f>
        <v/>
      </c>
      <c r="GN561" s="4" t="str">
        <f ca="1">IFERROR(IF($B561&lt;&gt;"",VLOOKUP(GN$421,TabelleK58BI,8,FALSE),""),"")</f>
        <v/>
      </c>
      <c r="GO561" s="4" t="str">
        <f ca="1">IFERROR(IF($B561&lt;&gt;"",VLOOKUP(GO$421,TabelleK58BI,8,FALSE),""),"")</f>
        <v/>
      </c>
      <c r="GP561" s="4" t="str">
        <f ca="1">IFERROR(IF($B561&lt;&gt;"",VLOOKUP(GP$421,TabelleK58BI,8,FALSE),""),"")</f>
        <v/>
      </c>
      <c r="GQ561" s="4" t="str">
        <f ca="1">IFERROR(IF($B561&lt;&gt;"",VLOOKUP(GQ$421,TabelleK58BI,8,FALSE),""),"")</f>
        <v/>
      </c>
      <c r="GR561" s="4" t="str">
        <f ca="1">IFERROR(IF($B561&lt;&gt;"",VLOOKUP(GR$421,TabelleK58BI,8,FALSE),""),"")</f>
        <v/>
      </c>
      <c r="GS561" s="4" t="str">
        <f ca="1">IFERROR(IF($B561&lt;&gt;"",VLOOKUP(GS$421,TabelleK58BI,8,FALSE),""),"")</f>
        <v/>
      </c>
      <c r="GT561" s="4" t="str">
        <f ca="1">IFERROR(IF($B561&lt;&gt;"",VLOOKUP(GT$421,TabelleK58BI,8,FALSE),""),"")</f>
        <v/>
      </c>
      <c r="GU561" s="4" t="str">
        <f ca="1">IFERROR(IF($B561&lt;&gt;"",VLOOKUP(GU$421,TabelleK58BI,8,FALSE),""),"")</f>
        <v/>
      </c>
      <c r="GV561" s="4" t="str">
        <f ca="1">IFERROR(IF($B561&lt;&gt;"",VLOOKUP(GV$421,TabelleK58BI,8,FALSE),""),"")</f>
        <v/>
      </c>
      <c r="GW561" s="4" t="str">
        <f ca="1">IFERROR(IF($B561&lt;&gt;"",VLOOKUP(GW$421,TabelleK58BI,8,FALSE),""),"")</f>
        <v/>
      </c>
      <c r="GX561" s="4" t="str">
        <f ca="1">IFERROR(IF($B561&lt;&gt;"",VLOOKUP(GX$421,TabelleK58BI,8,FALSE),""),"")</f>
        <v/>
      </c>
      <c r="GY561" s="4" t="str">
        <f ca="1">IFERROR(IF($B561&lt;&gt;"",VLOOKUP(GY$421,TabelleK58BI,8,FALSE),""),"")</f>
        <v/>
      </c>
      <c r="GZ561" s="4" t="str">
        <f ca="1">IFERROR(IF($B561&lt;&gt;"",VLOOKUP(GZ$421,TabelleK58BI,8,FALSE),""),"")</f>
        <v/>
      </c>
      <c r="HA561" s="4" t="str">
        <f ca="1">IFERROR(IF($B561&lt;&gt;"",VLOOKUP(HA$421,TabelleK58BI,8,FALSE),""),"")</f>
        <v/>
      </c>
      <c r="HB561" s="4" t="str">
        <f ca="1">IFERROR(IF($B561&lt;&gt;"",VLOOKUP(HB$421,TabelleK58BI,8,FALSE),""),"")</f>
        <v/>
      </c>
      <c r="HC561" s="4" t="str">
        <f ca="1">IFERROR(IF($B561&lt;&gt;"",VLOOKUP(HC$421,TabelleK58BI,8,FALSE),""),"")</f>
        <v/>
      </c>
      <c r="HD561" s="4" t="str">
        <f ca="1">IFERROR(IF($B561&lt;&gt;"",VLOOKUP(HD$421,TabelleK58BI,8,FALSE),""),"")</f>
        <v/>
      </c>
      <c r="HE561" s="4" t="str">
        <f ca="1">IFERROR(IF($B561&lt;&gt;"",VLOOKUP(HE$421,TabelleK58BI,8,FALSE),""),"")</f>
        <v/>
      </c>
      <c r="HF561" s="4" t="str">
        <f ca="1">IFERROR(IF($B561&lt;&gt;"",VLOOKUP(HF$421,TabelleK58BI,8,FALSE),""),"")</f>
        <v/>
      </c>
      <c r="HG561" s="4" t="str">
        <f ca="1">IFERROR(IF($B561&lt;&gt;"",VLOOKUP(HG$421,TabelleK58BI,8,FALSE),""),"")</f>
        <v/>
      </c>
      <c r="HH561" s="4" t="str">
        <f ca="1">IFERROR(IF($B561&lt;&gt;"",VLOOKUP(HH$421,TabelleK58BI,8,FALSE),""),"")</f>
        <v/>
      </c>
      <c r="HI561" s="4" t="str">
        <f ca="1">IFERROR(IF($B561&lt;&gt;"",VLOOKUP(HI$421,TabelleK58BI,8,FALSE),""),"")</f>
        <v/>
      </c>
      <c r="HJ561" s="4" t="str">
        <f ca="1">IFERROR(IF($B561&lt;&gt;"",VLOOKUP(HJ$421,TabelleK58BI,8,FALSE),""),"")</f>
        <v/>
      </c>
      <c r="HK561" s="4" t="str">
        <f ca="1">IFERROR(IF($B561&lt;&gt;"",VLOOKUP(HK$421,TabelleK58BI,8,FALSE),""),"")</f>
        <v/>
      </c>
      <c r="HL561" s="4" t="str">
        <f ca="1">IFERROR(IF($B561&lt;&gt;"",VLOOKUP(HL$421,TabelleK58BI,8,FALSE),""),"")</f>
        <v/>
      </c>
      <c r="HM561" s="4" t="str">
        <f ca="1">IFERROR(IF($B561&lt;&gt;"",VLOOKUP(HM$421,TabelleK58BI,8,FALSE),""),"")</f>
        <v/>
      </c>
      <c r="HN561" s="4" t="str">
        <f ca="1">IFERROR(IF($B561&lt;&gt;"",VLOOKUP(HN$421,TabelleK58BI,8,FALSE),""),"")</f>
        <v/>
      </c>
      <c r="HO561" s="4" t="str">
        <f ca="1">IFERROR(IF($B561&lt;&gt;"",VLOOKUP(HO$421,TabelleK58BI,8,FALSE),""),"")</f>
        <v/>
      </c>
      <c r="HP561" s="4" t="str">
        <f ca="1">IFERROR(IF($B561&lt;&gt;"",VLOOKUP(HP$421,TabelleK58BI,8,FALSE),""),"")</f>
        <v/>
      </c>
      <c r="HQ561" s="4" t="str">
        <f ca="1">IFERROR(IF($B561&lt;&gt;"",VLOOKUP(HQ$421,TabelleK58BI,8,FALSE),""),"")</f>
        <v/>
      </c>
      <c r="HR561" s="4" t="str">
        <f ca="1">IFERROR(IF($B561&lt;&gt;"",VLOOKUP(HR$421,TabelleK58BI,8,FALSE),""),"")</f>
        <v/>
      </c>
      <c r="HS561" s="4" t="str">
        <f ca="1">IFERROR(IF($B561&lt;&gt;"",VLOOKUP(HS$421,TabelleK58BI,8,FALSE),""),"")</f>
        <v/>
      </c>
      <c r="HT561" s="4" t="str">
        <f ca="1">IFERROR(IF($B561&lt;&gt;"",VLOOKUP(HT$421,TabelleK58BI,8,FALSE),""),"")</f>
        <v/>
      </c>
      <c r="HU561" s="4" t="str">
        <f ca="1">IFERROR(IF($B561&lt;&gt;"",VLOOKUP(HU$421,TabelleK58BI,8,FALSE),""),"")</f>
        <v/>
      </c>
      <c r="HV561" s="4" t="str">
        <f ca="1">IFERROR(IF($B561&lt;&gt;"",VLOOKUP(HV$421,TabelleK58BI,8,FALSE),""),"")</f>
        <v/>
      </c>
      <c r="HW561" s="4" t="str">
        <f ca="1">IFERROR(IF($B561&lt;&gt;"",VLOOKUP(HW$421,TabelleK58BI,8,FALSE),""),"")</f>
        <v/>
      </c>
      <c r="HX561" s="4" t="str">
        <f ca="1">IFERROR(IF($B561&lt;&gt;"",VLOOKUP(HX$421,TabelleK58BI,8,FALSE),""),"")</f>
        <v/>
      </c>
      <c r="HY561" s="4" t="str">
        <f ca="1">IFERROR(IF($B561&lt;&gt;"",VLOOKUP(HY$421,TabelleK58BI,8,FALSE),""),"")</f>
        <v/>
      </c>
      <c r="HZ561" s="4" t="str">
        <f ca="1">IFERROR(IF($B561&lt;&gt;"",VLOOKUP(HZ$421,TabelleK58BI,8,FALSE),""),"")</f>
        <v/>
      </c>
      <c r="IA561" s="4" t="str">
        <f ca="1">IFERROR(IF($B561&lt;&gt;"",VLOOKUP(IA$421,TabelleK58BI,8,FALSE),""),"")</f>
        <v/>
      </c>
      <c r="IB561" s="4" t="str">
        <f ca="1">IFERROR(IF($B561&lt;&gt;"",VLOOKUP(IB$421,TabelleK58BI,8,FALSE),""),"")</f>
        <v/>
      </c>
      <c r="IC561" s="4" t="str">
        <f ca="1">IFERROR(IF($B561&lt;&gt;"",VLOOKUP(IC$421,TabelleK58BI,8,FALSE),""),"")</f>
        <v/>
      </c>
      <c r="ID561" s="4" t="str">
        <f ca="1">IFERROR(IF($B561&lt;&gt;"",VLOOKUP(ID$421,TabelleK58BI,8,FALSE),""),"")</f>
        <v/>
      </c>
      <c r="IE561" s="4" t="str">
        <f ca="1">IFERROR(IF($B561&lt;&gt;"",VLOOKUP(IE$421,TabelleK58BI,8,FALSE),""),"")</f>
        <v/>
      </c>
      <c r="IF561" s="4" t="str">
        <f ca="1">IFERROR(IF($B561&lt;&gt;"",VLOOKUP(IF$421,TabelleK58BI,8,FALSE),""),"")</f>
        <v/>
      </c>
      <c r="IG561" s="4" t="str">
        <f ca="1">IFERROR(IF($B561&lt;&gt;"",VLOOKUP(IG$421,TabelleK58BI,8,FALSE),""),"")</f>
        <v/>
      </c>
      <c r="IH561" s="4" t="str">
        <f ca="1">IFERROR(IF($B561&lt;&gt;"",VLOOKUP(IH$421,TabelleK58BI,8,FALSE),""),"")</f>
        <v/>
      </c>
      <c r="II561" s="4" t="str">
        <f ca="1">IFERROR(IF($B561&lt;&gt;"",VLOOKUP(II$421,TabelleK58BI,8,FALSE),""),"")</f>
        <v/>
      </c>
      <c r="IJ561" s="4" t="str">
        <f ca="1">IFERROR(IF($B561&lt;&gt;"",VLOOKUP(IJ$421,TabelleK58BI,8,FALSE),""),"")</f>
        <v/>
      </c>
      <c r="IK561" s="4" t="str">
        <f ca="1">IFERROR(IF($B561&lt;&gt;"",VLOOKUP(IK$421,TabelleK58BI,8,FALSE),""),"")</f>
        <v/>
      </c>
      <c r="IL561" s="4" t="str">
        <f ca="1">IFERROR(IF($B561&lt;&gt;"",VLOOKUP(IL$421,TabelleK58BI,8,FALSE),""),"")</f>
        <v/>
      </c>
      <c r="IM561" s="4" t="str">
        <f ca="1">IFERROR(IF($B561&lt;&gt;"",VLOOKUP(IM$421,TabelleK58BI,8,FALSE),""),"")</f>
        <v/>
      </c>
      <c r="IN561" s="4" t="str">
        <f ca="1">IFERROR(IF($B561&lt;&gt;"",VLOOKUP(IN$421,TabelleK58BI,8,FALSE),""),"")</f>
        <v/>
      </c>
      <c r="IO561" s="4" t="str">
        <f ca="1">IFERROR(IF($B561&lt;&gt;"",VLOOKUP(IO$421,TabelleK58BI,8,FALSE),""),"")</f>
        <v/>
      </c>
      <c r="IP561" s="4" t="str">
        <f ca="1">IFERROR(IF($B561&lt;&gt;"",VLOOKUP(IP$421,TabelleK58BI,8,FALSE),""),"")</f>
        <v/>
      </c>
      <c r="IQ561" s="4" t="str">
        <f ca="1">IFERROR(IF($B561&lt;&gt;"",VLOOKUP(IQ$421,TabelleK58BI,8,FALSE),""),"")</f>
        <v/>
      </c>
      <c r="IR561" s="4" t="str">
        <f ca="1">IFERROR(IF($B561&lt;&gt;"",VLOOKUP(IR$421,TabelleK58BI,8,FALSE),""),"")</f>
        <v/>
      </c>
      <c r="IS561" s="4" t="str">
        <f ca="1">IFERROR(IF($B561&lt;&gt;"",VLOOKUP(IS$421,TabelleK58BI,8,FALSE),""),"")</f>
        <v/>
      </c>
      <c r="IT561" s="4" t="str">
        <f ca="1">IFERROR(IF($B561&lt;&gt;"",VLOOKUP(IT$421,TabelleK58BI,8,FALSE),""),"")</f>
        <v/>
      </c>
      <c r="IU561" s="4" t="str">
        <f ca="1">IFERROR(IF($B561&lt;&gt;"",VLOOKUP(IU$421,TabelleK58BI,8,FALSE),""),"")</f>
        <v/>
      </c>
      <c r="IV561" s="4" t="str">
        <f ca="1">IFERROR(IF($B561&lt;&gt;"",VLOOKUP(IV$421,TabelleK58BI,8,FALSE),""),"")</f>
        <v/>
      </c>
      <c r="IW561" s="4" t="str">
        <f ca="1">IFERROR(IF($B561&lt;&gt;"",VLOOKUP(IW$421,TabelleK58BI,8,FALSE),""),"")</f>
        <v/>
      </c>
      <c r="IX561" s="4" t="str">
        <f ca="1">IFERROR(IF($B561&lt;&gt;"",VLOOKUP(IX$421,TabelleK58BI,8,FALSE),""),"")</f>
        <v/>
      </c>
      <c r="IY561" s="4" t="str">
        <f ca="1">IFERROR(IF($B561&lt;&gt;"",VLOOKUP(IY$421,TabelleK58BI,8,FALSE),""),"")</f>
        <v/>
      </c>
      <c r="IZ561" s="4" t="str">
        <f ca="1">IFERROR(IF($B561&lt;&gt;"",VLOOKUP(IZ$421,TabelleK58BI,8,FALSE),""),"")</f>
        <v/>
      </c>
      <c r="JA561" s="4" t="str">
        <f ca="1">IFERROR(IF($B561&lt;&gt;"",VLOOKUP(JA$421,TabelleK58BI,8,FALSE),""),"")</f>
        <v/>
      </c>
      <c r="JB561" s="4" t="str">
        <f ca="1">IFERROR(IF($B561&lt;&gt;"",VLOOKUP(JB$421,TabelleK58BI,8,FALSE),""),"")</f>
        <v/>
      </c>
      <c r="JC561" s="4" t="str">
        <f ca="1">IFERROR(IF($B561&lt;&gt;"",VLOOKUP(JC$421,TabelleK58BI,8,FALSE),""),"")</f>
        <v/>
      </c>
      <c r="JD561" s="4" t="str">
        <f ca="1">IFERROR(IF($B561&lt;&gt;"",VLOOKUP(JD$421,TabelleK58BI,8,FALSE),""),"")</f>
        <v/>
      </c>
      <c r="JE561" s="4" t="str">
        <f ca="1">IFERROR(IF($B561&lt;&gt;"",VLOOKUP(JE$421,TabelleK58BI,8,FALSE),""),"")</f>
        <v/>
      </c>
      <c r="JF561" s="4" t="str">
        <f ca="1">IFERROR(IF($B561&lt;&gt;"",VLOOKUP(JF$421,TabelleK58BI,8,FALSE),""),"")</f>
        <v/>
      </c>
      <c r="JG561" s="4" t="str">
        <f ca="1">IFERROR(IF($B561&lt;&gt;"",VLOOKUP(JG$421,TabelleK58BI,8,FALSE),""),"")</f>
        <v/>
      </c>
      <c r="JH561" s="4" t="str">
        <f ca="1">IFERROR(IF($B561&lt;&gt;"",VLOOKUP(JH$421,TabelleK58BI,8,FALSE),""),"")</f>
        <v/>
      </c>
      <c r="JI561" s="4" t="str">
        <f ca="1">IFERROR(IF($B561&lt;&gt;"",VLOOKUP(JI$421,TabelleK58BI,8,FALSE),""),"")</f>
        <v/>
      </c>
      <c r="JJ561" s="4" t="str">
        <f ca="1">IFERROR(IF($B561&lt;&gt;"",VLOOKUP(JJ$421,TabelleK58BI,8,FALSE),""),"")</f>
        <v/>
      </c>
      <c r="JK561" s="4" t="str">
        <f ca="1">IFERROR(IF($B561&lt;&gt;"",VLOOKUP(JK$421,TabelleK58BI,8,FALSE),""),"")</f>
        <v/>
      </c>
      <c r="JL561" s="4" t="str">
        <f ca="1">IFERROR(IF($B561&lt;&gt;"",VLOOKUP(JL$421,TabelleK58BI,8,FALSE),""),"")</f>
        <v/>
      </c>
      <c r="JM561" s="4" t="str">
        <f ca="1">IFERROR(IF($B561&lt;&gt;"",VLOOKUP(JM$421,TabelleK58BI,8,FALSE),""),"")</f>
        <v/>
      </c>
      <c r="JN561" s="4" t="str">
        <f ca="1">IFERROR(IF($B561&lt;&gt;"",VLOOKUP(JN$421,TabelleK58BI,8,FALSE),""),"")</f>
        <v/>
      </c>
      <c r="JO561" s="4" t="str">
        <f ca="1">IFERROR(IF($B561&lt;&gt;"",VLOOKUP(JO$421,TabelleK58BI,8,FALSE),""),"")</f>
        <v/>
      </c>
      <c r="JP561" s="4" t="str">
        <f ca="1">IFERROR(IF($B561&lt;&gt;"",VLOOKUP(JP$421,TabelleK58BI,8,FALSE),""),"")</f>
        <v/>
      </c>
      <c r="JQ561" s="4" t="str">
        <f ca="1">IFERROR(IF($B561&lt;&gt;"",VLOOKUP(JQ$421,TabelleK58BI,8,FALSE),""),"")</f>
        <v/>
      </c>
      <c r="JR561" s="4" t="str">
        <f ca="1">IFERROR(IF($B561&lt;&gt;"",VLOOKUP(JR$421,TabelleK58BI,8,FALSE),""),"")</f>
        <v/>
      </c>
      <c r="JS561" s="4" t="str">
        <f ca="1">IFERROR(IF($B561&lt;&gt;"",VLOOKUP(JS$421,TabelleK58BI,8,FALSE),""),"")</f>
        <v/>
      </c>
      <c r="JT561" s="4" t="str">
        <f ca="1">IFERROR(IF($B561&lt;&gt;"",VLOOKUP(JT$421,TabelleK58BI,8,FALSE),""),"")</f>
        <v/>
      </c>
      <c r="JU561" s="4" t="str">
        <f ca="1">IFERROR(IF($B561&lt;&gt;"",VLOOKUP(JU$421,TabelleK58BI,8,FALSE),""),"")</f>
        <v/>
      </c>
      <c r="JV561" s="4" t="str">
        <f ca="1">IFERROR(IF($B561&lt;&gt;"",VLOOKUP(JV$421,TabelleK58BI,8,FALSE),""),"")</f>
        <v/>
      </c>
      <c r="JW561" s="4" t="str">
        <f ca="1">IFERROR(IF($B561&lt;&gt;"",VLOOKUP(JW$421,TabelleK58BI,8,FALSE),""),"")</f>
        <v/>
      </c>
      <c r="JX561" s="4" t="str">
        <f ca="1">IFERROR(IF($B561&lt;&gt;"",VLOOKUP(JX$421,TabelleK58BI,8,FALSE),""),"")</f>
        <v/>
      </c>
      <c r="JY561" s="4" t="str">
        <f ca="1">IFERROR(IF($B561&lt;&gt;"",VLOOKUP(JY$421,TabelleK58BI,8,FALSE),""),"")</f>
        <v/>
      </c>
      <c r="JZ561" s="4" t="str">
        <f ca="1">IFERROR(IF($B561&lt;&gt;"",VLOOKUP(JZ$421,TabelleK58BI,8,FALSE),""),"")</f>
        <v/>
      </c>
      <c r="KA561" s="4" t="str">
        <f ca="1">IFERROR(IF($B561&lt;&gt;"",VLOOKUP(KA$421,TabelleK58BI,8,FALSE),""),"")</f>
        <v/>
      </c>
      <c r="KB561" s="4" t="str">
        <f ca="1">IFERROR(IF($B561&lt;&gt;"",VLOOKUP(KB$421,TabelleK58BI,8,FALSE),""),"")</f>
        <v/>
      </c>
      <c r="KC561" s="4" t="str">
        <f ca="1">IFERROR(IF($B561&lt;&gt;"",VLOOKUP(KC$421,TabelleK58BI,8,FALSE),""),"")</f>
        <v/>
      </c>
      <c r="KD561" s="4" t="str">
        <f ca="1">IFERROR(IF($B561&lt;&gt;"",VLOOKUP(KD$421,TabelleK58BI,8,FALSE),""),"")</f>
        <v/>
      </c>
      <c r="KE561" s="4" t="str">
        <f ca="1">IFERROR(IF($B561&lt;&gt;"",VLOOKUP(KE$421,TabelleK58BI,8,FALSE),""),"")</f>
        <v/>
      </c>
      <c r="KF561" s="4" t="str">
        <f ca="1">IFERROR(IF($B561&lt;&gt;"",VLOOKUP(KF$421,TabelleK58BI,8,FALSE),""),"")</f>
        <v/>
      </c>
      <c r="KG561" s="4" t="str">
        <f ca="1">IFERROR(IF($B561&lt;&gt;"",VLOOKUP(KG$421,TabelleK58BI,8,FALSE),""),"")</f>
        <v/>
      </c>
      <c r="KH561" s="4" t="str">
        <f ca="1">IFERROR(IF($B561&lt;&gt;"",VLOOKUP(KH$421,TabelleK58BI,8,FALSE),""),"")</f>
        <v/>
      </c>
      <c r="KI561" s="4" t="str">
        <f ca="1">IFERROR(IF($B561&lt;&gt;"",VLOOKUP(KI$421,TabelleK58BI,8,FALSE),""),"")</f>
        <v/>
      </c>
      <c r="KJ561" s="4" t="str">
        <f ca="1">IFERROR(IF($B561&lt;&gt;"",VLOOKUP(KJ$421,TabelleK58BI,8,FALSE),""),"")</f>
        <v/>
      </c>
      <c r="KK561" s="4" t="str">
        <f ca="1">IFERROR(IF($B561&lt;&gt;"",VLOOKUP(KK$421,TabelleK58BI,8,FALSE),""),"")</f>
        <v/>
      </c>
      <c r="KL561" s="4" t="str">
        <f ca="1">IFERROR(IF($B561&lt;&gt;"",VLOOKUP(KL$421,TabelleK58BI,8,FALSE),""),"")</f>
        <v/>
      </c>
      <c r="KM561" s="4" t="str">
        <f ca="1">IFERROR(IF($B561&lt;&gt;"",VLOOKUP(KM$421,TabelleK58BI,8,FALSE),""),"")</f>
        <v/>
      </c>
      <c r="KN561" s="4" t="str">
        <f ca="1">IFERROR(IF($B561&lt;&gt;"",VLOOKUP(KN$421,TabelleK58BI,8,FALSE),""),"")</f>
        <v/>
      </c>
      <c r="KO561" s="4" t="str">
        <f ca="1">IFERROR(IF($B561&lt;&gt;"",VLOOKUP(KO$421,TabelleK58BI,8,FALSE),""),"")</f>
        <v/>
      </c>
      <c r="KP561" s="4" t="str">
        <f ca="1">IFERROR(IF($B561&lt;&gt;"",VLOOKUP(KP$421,TabelleK58BI,8,FALSE),""),"")</f>
        <v/>
      </c>
      <c r="KQ561" s="4" t="str">
        <f ca="1">IFERROR(IF($B561&lt;&gt;"",VLOOKUP(KQ$421,TabelleK58BI,8,FALSE),""),"")</f>
        <v/>
      </c>
      <c r="KR561" s="4" t="str">
        <f>IFERROR(VLOOKUP($KR$421,TabelleK58BI,8,FALSE),"")</f>
        <v/>
      </c>
      <c r="KS561" s="4" t="str">
        <f>IFERROR(VLOOKUP($KS$421,TabelleK58BI,8,FALSE),"")</f>
        <v/>
      </c>
    </row>
    <row r="562" spans="2:305" ht="12.75" hidden="1" customHeight="1" x14ac:dyDescent="0.2">
      <c r="B562" s="138" t="str">
        <f t="shared" ca="1" si="215"/>
        <v/>
      </c>
      <c r="C562" s="4" t="str">
        <f ca="1">IFERROR(IF($B562&lt;&gt;"",VLOOKUP(C$421,TabelleK59BI,8,FALSE),""),"")</f>
        <v/>
      </c>
      <c r="D562" s="4" t="str">
        <f ca="1">IFERROR(IF($B562&lt;&gt;"",VLOOKUP(D$421,TabelleK59BI,8,FALSE),""),"")</f>
        <v/>
      </c>
      <c r="E562" s="4" t="str">
        <f ca="1">IFERROR(IF($B562&lt;&gt;"",VLOOKUP(E$421,TabelleK59BI,8,FALSE),""),"")</f>
        <v/>
      </c>
      <c r="F562" s="4" t="str">
        <f ca="1">IFERROR(IF($B562&lt;&gt;"",VLOOKUP(F$421,TabelleK59BI,8,FALSE),""),"")</f>
        <v/>
      </c>
      <c r="G562" s="4" t="str">
        <f ca="1">IFERROR(IF($B562&lt;&gt;"",VLOOKUP(G$421,TabelleK59BI,8,FALSE),""),"")</f>
        <v/>
      </c>
      <c r="H562" s="4" t="str">
        <f ca="1">IFERROR(IF($B562&lt;&gt;"",VLOOKUP(H$421,TabelleK59BI,8,FALSE),""),"")</f>
        <v/>
      </c>
      <c r="I562" s="4" t="str">
        <f ca="1">IFERROR(IF($B562&lt;&gt;"",VLOOKUP(I$421,TabelleK59BI,8,FALSE),""),"")</f>
        <v/>
      </c>
      <c r="J562" s="4" t="str">
        <f ca="1">IFERROR(IF($B562&lt;&gt;"",VLOOKUP(J$421,TabelleK59BI,8,FALSE),""),"")</f>
        <v/>
      </c>
      <c r="K562" s="4" t="str">
        <f ca="1">IFERROR(IF($B562&lt;&gt;"",VLOOKUP(K$421,TabelleK59BI,8,FALSE),""),"")</f>
        <v/>
      </c>
      <c r="L562" s="4" t="str">
        <f ca="1">IFERROR(IF($B562&lt;&gt;"",VLOOKUP(L$421,TabelleK59BI,8,FALSE),""),"")</f>
        <v/>
      </c>
      <c r="M562" s="4" t="str">
        <f ca="1">IFERROR(IF($B562&lt;&gt;"",VLOOKUP(M$421,TabelleK59BI,8,FALSE),""),"")</f>
        <v/>
      </c>
      <c r="N562" s="4" t="str">
        <f ca="1">IFERROR(IF($B562&lt;&gt;"",VLOOKUP(N$421,TabelleK59BI,8,FALSE),""),"")</f>
        <v/>
      </c>
      <c r="O562" s="4" t="str">
        <f ca="1">IFERROR(IF($B562&lt;&gt;"",VLOOKUP(O$421,TabelleK59BI,8,FALSE),""),"")</f>
        <v/>
      </c>
      <c r="P562" s="4" t="str">
        <f ca="1">IFERROR(IF($B562&lt;&gt;"",VLOOKUP(P$421,TabelleK59BI,8,FALSE),""),"")</f>
        <v/>
      </c>
      <c r="Q562" s="4" t="str">
        <f ca="1">IFERROR(IF($B562&lt;&gt;"",VLOOKUP(Q$421,TabelleK59BI,8,FALSE),""),"")</f>
        <v/>
      </c>
      <c r="R562" s="4" t="str">
        <f ca="1">IFERROR(IF($B562&lt;&gt;"",VLOOKUP(R$421,TabelleK59BI,8,FALSE),""),"")</f>
        <v/>
      </c>
      <c r="S562" s="4" t="str">
        <f ca="1">IFERROR(IF($B562&lt;&gt;"",VLOOKUP(S$421,TabelleK59BI,8,FALSE),""),"")</f>
        <v/>
      </c>
      <c r="T562" s="4" t="str">
        <f ca="1">IFERROR(IF($B562&lt;&gt;"",VLOOKUP(T$421,TabelleK59BI,8,FALSE),""),"")</f>
        <v/>
      </c>
      <c r="U562" s="4" t="str">
        <f ca="1">IFERROR(IF($B562&lt;&gt;"",VLOOKUP(U$421,TabelleK59BI,8,FALSE),""),"")</f>
        <v/>
      </c>
      <c r="V562" s="4" t="str">
        <f ca="1">IFERROR(IF($B562&lt;&gt;"",VLOOKUP(V$421,TabelleK59BI,8,FALSE),""),"")</f>
        <v/>
      </c>
      <c r="W562" s="4" t="str">
        <f ca="1">IFERROR(IF($B562&lt;&gt;"",VLOOKUP(W$421,TabelleK59BI,8,FALSE),""),"")</f>
        <v/>
      </c>
      <c r="X562" s="4" t="str">
        <f ca="1">IFERROR(IF($B562&lt;&gt;"",VLOOKUP(X$421,TabelleK59BI,8,FALSE),""),"")</f>
        <v/>
      </c>
      <c r="Y562" s="4" t="str">
        <f ca="1">IFERROR(IF($B562&lt;&gt;"",VLOOKUP(Y$421,TabelleK59BI,8,FALSE),""),"")</f>
        <v/>
      </c>
      <c r="Z562" s="4" t="str">
        <f ca="1">IFERROR(IF($B562&lt;&gt;"",VLOOKUP(Z$421,TabelleK59BI,8,FALSE),""),"")</f>
        <v/>
      </c>
      <c r="AA562" s="4" t="str">
        <f ca="1">IFERROR(IF($B562&lt;&gt;"",VLOOKUP(AA$421,TabelleK59BI,8,FALSE),""),"")</f>
        <v/>
      </c>
      <c r="AB562" s="4" t="str">
        <f ca="1">IFERROR(IF($B562&lt;&gt;"",VLOOKUP(AB$421,TabelleK59BI,8,FALSE),""),"")</f>
        <v/>
      </c>
      <c r="AC562" s="4" t="str">
        <f ca="1">IFERROR(IF($B562&lt;&gt;"",VLOOKUP(AC$421,TabelleK59BI,8,FALSE),""),"")</f>
        <v/>
      </c>
      <c r="AD562" s="4" t="str">
        <f ca="1">IFERROR(IF($B562&lt;&gt;"",VLOOKUP(AD$421,TabelleK59BI,8,FALSE),""),"")</f>
        <v/>
      </c>
      <c r="AE562" s="4" t="str">
        <f ca="1">IFERROR(IF($B562&lt;&gt;"",VLOOKUP(AE$421,TabelleK59BI,8,FALSE),""),"")</f>
        <v/>
      </c>
      <c r="AF562" s="4" t="str">
        <f ca="1">IFERROR(IF($B562&lt;&gt;"",VLOOKUP(AF$421,TabelleK59BI,8,FALSE),""),"")</f>
        <v/>
      </c>
      <c r="AG562" s="4" t="str">
        <f ca="1">IFERROR(IF($B562&lt;&gt;"",VLOOKUP(AG$421,TabelleK59BI,8,FALSE),""),"")</f>
        <v/>
      </c>
      <c r="AH562" s="4" t="str">
        <f ca="1">IFERROR(IF($B562&lt;&gt;"",VLOOKUP(AH$421,TabelleK59BI,8,FALSE),""),"")</f>
        <v/>
      </c>
      <c r="AI562" s="4" t="str">
        <f ca="1">IFERROR(IF($B562&lt;&gt;"",VLOOKUP(AI$421,TabelleK59BI,8,FALSE),""),"")</f>
        <v/>
      </c>
      <c r="AJ562" s="4" t="str">
        <f ca="1">IFERROR(IF($B562&lt;&gt;"",VLOOKUP(AJ$421,TabelleK59BI,8,FALSE),""),"")</f>
        <v/>
      </c>
      <c r="AK562" s="4" t="str">
        <f ca="1">IFERROR(IF($B562&lt;&gt;"",VLOOKUP(AK$421,TabelleK59BI,8,FALSE),""),"")</f>
        <v/>
      </c>
      <c r="AL562" s="4" t="str">
        <f ca="1">IFERROR(IF($B562&lt;&gt;"",VLOOKUP(AL$421,TabelleK59BI,8,FALSE),""),"")</f>
        <v/>
      </c>
      <c r="AM562" s="4" t="str">
        <f ca="1">IFERROR(IF($B562&lt;&gt;"",VLOOKUP(AM$421,TabelleK59BI,8,FALSE),""),"")</f>
        <v/>
      </c>
      <c r="AN562" s="4" t="str">
        <f ca="1">IFERROR(IF($B562&lt;&gt;"",VLOOKUP(AN$421,TabelleK59BI,8,FALSE),""),"")</f>
        <v/>
      </c>
      <c r="AO562" s="4" t="str">
        <f ca="1">IFERROR(IF($B562&lt;&gt;"",VLOOKUP(AO$421,TabelleK59BI,8,FALSE),""),"")</f>
        <v/>
      </c>
      <c r="AP562" s="4" t="str">
        <f ca="1">IFERROR(IF($B562&lt;&gt;"",VLOOKUP(AP$421,TabelleK59BI,8,FALSE),""),"")</f>
        <v/>
      </c>
      <c r="AQ562" s="4" t="str">
        <f ca="1">IFERROR(IF($B562&lt;&gt;"",VLOOKUP(AQ$421,TabelleK59BI,8,FALSE),""),"")</f>
        <v/>
      </c>
      <c r="AR562" s="4" t="str">
        <f ca="1">IFERROR(IF($B562&lt;&gt;"",VLOOKUP(AR$421,TabelleK59BI,8,FALSE),""),"")</f>
        <v/>
      </c>
      <c r="AS562" s="4" t="str">
        <f ca="1">IFERROR(IF($B562&lt;&gt;"",VLOOKUP(AS$421,TabelleK59BI,8,FALSE),""),"")</f>
        <v/>
      </c>
      <c r="AT562" s="4" t="str">
        <f ca="1">IFERROR(IF($B562&lt;&gt;"",VLOOKUP(AT$421,TabelleK59BI,8,FALSE),""),"")</f>
        <v/>
      </c>
      <c r="AU562" s="4" t="str">
        <f ca="1">IFERROR(IF($B562&lt;&gt;"",VLOOKUP(AU$421,TabelleK59BI,8,FALSE),""),"")</f>
        <v/>
      </c>
      <c r="AV562" s="4" t="str">
        <f ca="1">IFERROR(IF($B562&lt;&gt;"",VLOOKUP(AV$421,TabelleK59BI,8,FALSE),""),"")</f>
        <v/>
      </c>
      <c r="AW562" s="4" t="str">
        <f ca="1">IFERROR(IF($B562&lt;&gt;"",VLOOKUP(AW$421,TabelleK59BI,8,FALSE),""),"")</f>
        <v/>
      </c>
      <c r="AX562" s="4" t="str">
        <f ca="1">IFERROR(IF($B562&lt;&gt;"",VLOOKUP(AX$421,TabelleK59BI,8,FALSE),""),"")</f>
        <v/>
      </c>
      <c r="AY562" s="4" t="str">
        <f ca="1">IFERROR(IF($B562&lt;&gt;"",VLOOKUP(AY$421,TabelleK59BI,8,FALSE),""),"")</f>
        <v/>
      </c>
      <c r="AZ562" s="4" t="str">
        <f ca="1">IFERROR(IF($B562&lt;&gt;"",VLOOKUP(AZ$421,TabelleK59BI,8,FALSE),""),"")</f>
        <v/>
      </c>
      <c r="BA562" s="4" t="str">
        <f ca="1">IFERROR(IF($B562&lt;&gt;"",VLOOKUP(BA$421,TabelleK59BI,8,FALSE),""),"")</f>
        <v/>
      </c>
      <c r="BB562" s="4" t="str">
        <f ca="1">IFERROR(IF($B562&lt;&gt;"",VLOOKUP(BB$421,TabelleK59BI,8,FALSE),""),"")</f>
        <v/>
      </c>
      <c r="BC562" s="4" t="str">
        <f ca="1">IFERROR(IF($B562&lt;&gt;"",VLOOKUP(BC$421,TabelleK59BI,8,FALSE),""),"")</f>
        <v/>
      </c>
      <c r="BD562" s="4" t="str">
        <f ca="1">IFERROR(IF($B562&lt;&gt;"",VLOOKUP(BD$421,TabelleK59BI,8,FALSE),""),"")</f>
        <v/>
      </c>
      <c r="BE562" s="4" t="str">
        <f ca="1">IFERROR(IF($B562&lt;&gt;"",VLOOKUP(BE$421,TabelleK59BI,8,FALSE),""),"")</f>
        <v/>
      </c>
      <c r="BF562" s="4" t="str">
        <f ca="1">IFERROR(IF($B562&lt;&gt;"",VLOOKUP(BF$421,TabelleK59BI,8,FALSE),""),"")</f>
        <v/>
      </c>
      <c r="BG562" s="4" t="str">
        <f ca="1">IFERROR(IF($B562&lt;&gt;"",VLOOKUP(BG$421,TabelleK59BI,8,FALSE),""),"")</f>
        <v/>
      </c>
      <c r="BH562" s="4" t="str">
        <f ca="1">IFERROR(IF($B562&lt;&gt;"",VLOOKUP(BH$421,TabelleK59BI,8,FALSE),""),"")</f>
        <v/>
      </c>
      <c r="BI562" s="4" t="str">
        <f ca="1">IFERROR(IF($B562&lt;&gt;"",VLOOKUP(BI$421,TabelleK59BI,8,FALSE),""),"")</f>
        <v/>
      </c>
      <c r="BJ562" s="4" t="str">
        <f ca="1">IFERROR(IF($B562&lt;&gt;"",VLOOKUP(BJ$421,TabelleK59BI,8,FALSE),""),"")</f>
        <v/>
      </c>
      <c r="BK562" s="4" t="str">
        <f ca="1">IFERROR(IF($B562&lt;&gt;"",VLOOKUP(BK$421,TabelleK59BI,8,FALSE),""),"")</f>
        <v/>
      </c>
      <c r="BL562" s="4" t="str">
        <f ca="1">IFERROR(IF($B562&lt;&gt;"",VLOOKUP(BL$421,TabelleK59BI,8,FALSE),""),"")</f>
        <v/>
      </c>
      <c r="BM562" s="4" t="str">
        <f ca="1">IFERROR(IF($B562&lt;&gt;"",VLOOKUP(BM$421,TabelleK59BI,8,FALSE),""),"")</f>
        <v/>
      </c>
      <c r="BN562" s="4" t="str">
        <f ca="1">IFERROR(IF($B562&lt;&gt;"",VLOOKUP(BN$421,TabelleK59BI,8,FALSE),""),"")</f>
        <v/>
      </c>
      <c r="BO562" s="4" t="str">
        <f ca="1">IFERROR(IF($B562&lt;&gt;"",VLOOKUP(BO$421,TabelleK59BI,8,FALSE),""),"")</f>
        <v/>
      </c>
      <c r="BP562" s="4" t="str">
        <f ca="1">IFERROR(IF($B562&lt;&gt;"",VLOOKUP(BP$421,TabelleK59BI,8,FALSE),""),"")</f>
        <v/>
      </c>
      <c r="BQ562" s="4" t="str">
        <f ca="1">IFERROR(IF($B562&lt;&gt;"",VLOOKUP(BQ$421,TabelleK59BI,8,FALSE),""),"")</f>
        <v/>
      </c>
      <c r="BR562" s="4" t="str">
        <f ca="1">IFERROR(IF($B562&lt;&gt;"",VLOOKUP(BR$421,TabelleK59BI,8,FALSE),""),"")</f>
        <v/>
      </c>
      <c r="BS562" s="4" t="str">
        <f ca="1">IFERROR(IF($B562&lt;&gt;"",VLOOKUP(BS$421,TabelleK59BI,8,FALSE),""),"")</f>
        <v/>
      </c>
      <c r="BT562" s="4" t="str">
        <f ca="1">IFERROR(IF($B562&lt;&gt;"",VLOOKUP(BT$421,TabelleK59BI,8,FALSE),""),"")</f>
        <v/>
      </c>
      <c r="BU562" s="4" t="str">
        <f ca="1">IFERROR(IF($B562&lt;&gt;"",VLOOKUP(BU$421,TabelleK59BI,8,FALSE),""),"")</f>
        <v/>
      </c>
      <c r="BV562" s="4" t="str">
        <f ca="1">IFERROR(IF($B562&lt;&gt;"",VLOOKUP(BV$421,TabelleK59BI,8,FALSE),""),"")</f>
        <v/>
      </c>
      <c r="BW562" s="4" t="str">
        <f ca="1">IFERROR(IF($B562&lt;&gt;"",VLOOKUP(BW$421,TabelleK59BI,8,FALSE),""),"")</f>
        <v/>
      </c>
      <c r="BX562" s="4" t="str">
        <f ca="1">IFERROR(IF($B562&lt;&gt;"",VLOOKUP(BX$421,TabelleK59BI,8,FALSE),""),"")</f>
        <v/>
      </c>
      <c r="BY562" s="4" t="str">
        <f ca="1">IFERROR(IF($B562&lt;&gt;"",VLOOKUP(BY$421,TabelleK59BI,8,FALSE),""),"")</f>
        <v/>
      </c>
      <c r="BZ562" s="4" t="str">
        <f ca="1">IFERROR(IF($B562&lt;&gt;"",VLOOKUP(BZ$421,TabelleK59BI,8,FALSE),""),"")</f>
        <v/>
      </c>
      <c r="CA562" s="4" t="str">
        <f ca="1">IFERROR(IF($B562&lt;&gt;"",VLOOKUP(CA$421,TabelleK59BI,8,FALSE),""),"")</f>
        <v/>
      </c>
      <c r="CB562" s="4" t="str">
        <f ca="1">IFERROR(IF($B562&lt;&gt;"",VLOOKUP(CB$421,TabelleK59BI,8,FALSE),""),"")</f>
        <v/>
      </c>
      <c r="CC562" s="4" t="str">
        <f ca="1">IFERROR(IF($B562&lt;&gt;"",VLOOKUP(CC$421,TabelleK59BI,8,FALSE),""),"")</f>
        <v/>
      </c>
      <c r="CD562" s="4" t="str">
        <f ca="1">IFERROR(IF($B562&lt;&gt;"",VLOOKUP(CD$421,TabelleK59BI,8,FALSE),""),"")</f>
        <v/>
      </c>
      <c r="CE562" s="4" t="str">
        <f ca="1">IFERROR(IF($B562&lt;&gt;"",VLOOKUP(CE$421,TabelleK59BI,8,FALSE),""),"")</f>
        <v/>
      </c>
      <c r="CF562" s="4" t="str">
        <f ca="1">IFERROR(IF($B562&lt;&gt;"",VLOOKUP(CF$421,TabelleK59BI,8,FALSE),""),"")</f>
        <v/>
      </c>
      <c r="CG562" s="4" t="str">
        <f ca="1">IFERROR(IF($B562&lt;&gt;"",VLOOKUP(CG$421,TabelleK59BI,8,FALSE),""),"")</f>
        <v/>
      </c>
      <c r="CH562" s="4" t="str">
        <f ca="1">IFERROR(IF($B562&lt;&gt;"",VLOOKUP(CH$421,TabelleK59BI,8,FALSE),""),"")</f>
        <v/>
      </c>
      <c r="CI562" s="4" t="str">
        <f ca="1">IFERROR(IF($B562&lt;&gt;"",VLOOKUP(CI$421,TabelleK59BI,8,FALSE),""),"")</f>
        <v/>
      </c>
      <c r="CJ562" s="4" t="str">
        <f ca="1">IFERROR(IF($B562&lt;&gt;"",VLOOKUP(CJ$421,TabelleK59BI,8,FALSE),""),"")</f>
        <v/>
      </c>
      <c r="CK562" s="4" t="str">
        <f ca="1">IFERROR(IF($B562&lt;&gt;"",VLOOKUP(CK$421,TabelleK59BI,8,FALSE),""),"")</f>
        <v/>
      </c>
      <c r="CL562" s="4" t="str">
        <f ca="1">IFERROR(IF($B562&lt;&gt;"",VLOOKUP(CL$421,TabelleK59BI,8,FALSE),""),"")</f>
        <v/>
      </c>
      <c r="CM562" s="4" t="str">
        <f ca="1">IFERROR(IF($B562&lt;&gt;"",VLOOKUP(CM$421,TabelleK59BI,8,FALSE),""),"")</f>
        <v/>
      </c>
      <c r="CN562" s="4" t="str">
        <f ca="1">IFERROR(IF($B562&lt;&gt;"",VLOOKUP(CN$421,TabelleK59BI,8,FALSE),""),"")</f>
        <v/>
      </c>
      <c r="CO562" s="4" t="str">
        <f ca="1">IFERROR(IF($B562&lt;&gt;"",VLOOKUP(CO$421,TabelleK59BI,8,FALSE),""),"")</f>
        <v/>
      </c>
      <c r="CP562" s="4" t="str">
        <f ca="1">IFERROR(IF($B562&lt;&gt;"",VLOOKUP(CP$421,TabelleK59BI,8,FALSE),""),"")</f>
        <v/>
      </c>
      <c r="CQ562" s="4" t="str">
        <f ca="1">IFERROR(IF($B562&lt;&gt;"",VLOOKUP(CQ$421,TabelleK59BI,8,FALSE),""),"")</f>
        <v/>
      </c>
      <c r="CR562" s="4" t="str">
        <f ca="1">IFERROR(IF($B562&lt;&gt;"",VLOOKUP(CR$421,TabelleK59BI,8,FALSE),""),"")</f>
        <v/>
      </c>
      <c r="CS562" s="4" t="str">
        <f ca="1">IFERROR(IF($B562&lt;&gt;"",VLOOKUP(CS$421,TabelleK59BI,8,FALSE),""),"")</f>
        <v/>
      </c>
      <c r="CT562" s="4" t="str">
        <f ca="1">IFERROR(IF($B562&lt;&gt;"",VLOOKUP(CT$421,TabelleK59BI,8,FALSE),""),"")</f>
        <v/>
      </c>
      <c r="CU562" s="4" t="str">
        <f ca="1">IFERROR(IF($B562&lt;&gt;"",VLOOKUP(CU$421,TabelleK59BI,8,FALSE),""),"")</f>
        <v/>
      </c>
      <c r="CV562" s="4" t="str">
        <f ca="1">IFERROR(IF($B562&lt;&gt;"",VLOOKUP(CV$421,TabelleK59BI,8,FALSE),""),"")</f>
        <v/>
      </c>
      <c r="CW562" s="4" t="str">
        <f ca="1">IFERROR(IF($B562&lt;&gt;"",VLOOKUP(CW$421,TabelleK59BI,8,FALSE),""),"")</f>
        <v/>
      </c>
      <c r="CX562" s="4" t="str">
        <f ca="1">IFERROR(IF($B562&lt;&gt;"",VLOOKUP(CX$421,TabelleK59BI,8,FALSE),""),"")</f>
        <v/>
      </c>
      <c r="CY562" s="4" t="str">
        <f ca="1">IFERROR(IF($B562&lt;&gt;"",VLOOKUP(CY$421,TabelleK59BI,8,FALSE),""),"")</f>
        <v/>
      </c>
      <c r="CZ562" s="4" t="str">
        <f ca="1">IFERROR(IF($B562&lt;&gt;"",VLOOKUP(CZ$421,TabelleK59BI,8,FALSE),""),"")</f>
        <v/>
      </c>
      <c r="DA562" s="4" t="str">
        <f ca="1">IFERROR(IF($B562&lt;&gt;"",VLOOKUP(DA$421,TabelleK59BI,8,FALSE),""),"")</f>
        <v/>
      </c>
      <c r="DB562" s="4" t="str">
        <f ca="1">IFERROR(IF($B562&lt;&gt;"",VLOOKUP(DB$421,TabelleK59BI,8,FALSE),""),"")</f>
        <v/>
      </c>
      <c r="DC562" s="4" t="str">
        <f ca="1">IFERROR(IF($B562&lt;&gt;"",VLOOKUP(DC$421,TabelleK59BI,8,FALSE),""),"")</f>
        <v/>
      </c>
      <c r="DD562" s="4" t="str">
        <f ca="1">IFERROR(IF($B562&lt;&gt;"",VLOOKUP(DD$421,TabelleK59BI,8,FALSE),""),"")</f>
        <v/>
      </c>
      <c r="DE562" s="4" t="str">
        <f ca="1">IFERROR(IF($B562&lt;&gt;"",VLOOKUP(DE$421,TabelleK59BI,8,FALSE),""),"")</f>
        <v/>
      </c>
      <c r="DF562" s="4" t="str">
        <f ca="1">IFERROR(IF($B562&lt;&gt;"",VLOOKUP(DF$421,TabelleK59BI,8,FALSE),""),"")</f>
        <v/>
      </c>
      <c r="DG562" s="4" t="str">
        <f ca="1">IFERROR(IF($B562&lt;&gt;"",VLOOKUP(DG$421,TabelleK59BI,8,FALSE),""),"")</f>
        <v/>
      </c>
      <c r="DH562" s="4" t="str">
        <f ca="1">IFERROR(IF($B562&lt;&gt;"",VLOOKUP(DH$421,TabelleK59BI,8,FALSE),""),"")</f>
        <v/>
      </c>
      <c r="DI562" s="4" t="str">
        <f ca="1">IFERROR(IF($B562&lt;&gt;"",VLOOKUP(DI$421,TabelleK59BI,8,FALSE),""),"")</f>
        <v/>
      </c>
      <c r="DJ562" s="4" t="str">
        <f ca="1">IFERROR(IF($B562&lt;&gt;"",VLOOKUP(DJ$421,TabelleK59BI,8,FALSE),""),"")</f>
        <v/>
      </c>
      <c r="DK562" s="4" t="str">
        <f ca="1">IFERROR(IF($B562&lt;&gt;"",VLOOKUP(DK$421,TabelleK59BI,8,FALSE),""),"")</f>
        <v/>
      </c>
      <c r="DL562" s="4" t="str">
        <f ca="1">IFERROR(IF($B562&lt;&gt;"",VLOOKUP(DL$421,TabelleK59BI,8,FALSE),""),"")</f>
        <v/>
      </c>
      <c r="DM562" s="4" t="str">
        <f ca="1">IFERROR(IF($B562&lt;&gt;"",VLOOKUP(DM$421,TabelleK59BI,8,FALSE),""),"")</f>
        <v/>
      </c>
      <c r="DN562" s="4" t="str">
        <f ca="1">IFERROR(IF($B562&lt;&gt;"",VLOOKUP(DN$421,TabelleK59BI,8,FALSE),""),"")</f>
        <v/>
      </c>
      <c r="DO562" s="4" t="str">
        <f ca="1">IFERROR(IF($B562&lt;&gt;"",VLOOKUP(DO$421,TabelleK59BI,8,FALSE),""),"")</f>
        <v/>
      </c>
      <c r="DP562" s="4" t="str">
        <f ca="1">IFERROR(IF($B562&lt;&gt;"",VLOOKUP(DP$421,TabelleK59BI,8,FALSE),""),"")</f>
        <v/>
      </c>
      <c r="DQ562" s="4" t="str">
        <f ca="1">IFERROR(IF($B562&lt;&gt;"",VLOOKUP(DQ$421,TabelleK59BI,8,FALSE),""),"")</f>
        <v/>
      </c>
      <c r="DR562" s="4" t="str">
        <f ca="1">IFERROR(IF($B562&lt;&gt;"",VLOOKUP(DR$421,TabelleK59BI,8,FALSE),""),"")</f>
        <v/>
      </c>
      <c r="DS562" s="4" t="str">
        <f ca="1">IFERROR(IF($B562&lt;&gt;"",VLOOKUP(DS$421,TabelleK59BI,8,FALSE),""),"")</f>
        <v/>
      </c>
      <c r="DT562" s="4" t="str">
        <f ca="1">IFERROR(IF($B562&lt;&gt;"",VLOOKUP(DT$421,TabelleK59BI,8,FALSE),""),"")</f>
        <v/>
      </c>
      <c r="DU562" s="4" t="str">
        <f ca="1">IFERROR(IF($B562&lt;&gt;"",VLOOKUP(DU$421,TabelleK59BI,8,FALSE),""),"")</f>
        <v/>
      </c>
      <c r="DV562" s="4" t="str">
        <f ca="1">IFERROR(IF($B562&lt;&gt;"",VLOOKUP(DV$421,TabelleK59BI,8,FALSE),""),"")</f>
        <v/>
      </c>
      <c r="DW562" s="4" t="str">
        <f ca="1">IFERROR(IF($B562&lt;&gt;"",VLOOKUP(DW$421,TabelleK59BI,8,FALSE),""),"")</f>
        <v/>
      </c>
      <c r="DX562" s="4" t="str">
        <f ca="1">IFERROR(IF($B562&lt;&gt;"",VLOOKUP(DX$421,TabelleK59BI,8,FALSE),""),"")</f>
        <v/>
      </c>
      <c r="DY562" s="4" t="str">
        <f ca="1">IFERROR(IF($B562&lt;&gt;"",VLOOKUP(DY$421,TabelleK59BI,8,FALSE),""),"")</f>
        <v/>
      </c>
      <c r="DZ562" s="4" t="str">
        <f ca="1">IFERROR(IF($B562&lt;&gt;"",VLOOKUP(DZ$421,TabelleK59BI,8,FALSE),""),"")</f>
        <v/>
      </c>
      <c r="EA562" s="4" t="str">
        <f ca="1">IFERROR(IF($B562&lt;&gt;"",VLOOKUP(EA$421,TabelleK59BI,8,FALSE),""),"")</f>
        <v/>
      </c>
      <c r="EB562" s="4" t="str">
        <f ca="1">IFERROR(IF($B562&lt;&gt;"",VLOOKUP(EB$421,TabelleK59BI,8,FALSE),""),"")</f>
        <v/>
      </c>
      <c r="EC562" s="4" t="str">
        <f ca="1">IFERROR(IF($B562&lt;&gt;"",VLOOKUP(EC$421,TabelleK59BI,8,FALSE),""),"")</f>
        <v/>
      </c>
      <c r="ED562" s="4" t="str">
        <f ca="1">IFERROR(IF($B562&lt;&gt;"",VLOOKUP(ED$421,TabelleK59BI,8,FALSE),""),"")</f>
        <v/>
      </c>
      <c r="EE562" s="4" t="str">
        <f ca="1">IFERROR(IF($B562&lt;&gt;"",VLOOKUP(EE$421,TabelleK59BI,8,FALSE),""),"")</f>
        <v/>
      </c>
      <c r="EF562" s="4" t="str">
        <f ca="1">IFERROR(IF($B562&lt;&gt;"",VLOOKUP(EF$421,TabelleK59BI,8,FALSE),""),"")</f>
        <v/>
      </c>
      <c r="EG562" s="4" t="str">
        <f ca="1">IFERROR(IF($B562&lt;&gt;"",VLOOKUP(EG$421,TabelleK59BI,8,FALSE),""),"")</f>
        <v/>
      </c>
      <c r="EH562" s="4" t="str">
        <f ca="1">IFERROR(IF($B562&lt;&gt;"",VLOOKUP(EH$421,TabelleK59BI,8,FALSE),""),"")</f>
        <v/>
      </c>
      <c r="EI562" s="4" t="str">
        <f ca="1">IFERROR(IF($B562&lt;&gt;"",VLOOKUP(EI$421,TabelleK59BI,8,FALSE),""),"")</f>
        <v/>
      </c>
      <c r="EJ562" s="4" t="str">
        <f ca="1">IFERROR(IF($B562&lt;&gt;"",VLOOKUP(EJ$421,TabelleK59BI,8,FALSE),""),"")</f>
        <v/>
      </c>
      <c r="EK562" s="4" t="str">
        <f ca="1">IFERROR(IF($B562&lt;&gt;"",VLOOKUP(EK$421,TabelleK59BI,8,FALSE),""),"")</f>
        <v/>
      </c>
      <c r="EL562" s="4" t="str">
        <f ca="1">IFERROR(IF($B562&lt;&gt;"",VLOOKUP(EL$421,TabelleK59BI,8,FALSE),""),"")</f>
        <v/>
      </c>
      <c r="EM562" s="4" t="str">
        <f ca="1">IFERROR(IF($B562&lt;&gt;"",VLOOKUP(EM$421,TabelleK59BI,8,FALSE),""),"")</f>
        <v/>
      </c>
      <c r="EN562" s="4" t="str">
        <f ca="1">IFERROR(IF($B562&lt;&gt;"",VLOOKUP(EN$421,TabelleK59BI,8,FALSE),""),"")</f>
        <v/>
      </c>
      <c r="EO562" s="4" t="str">
        <f ca="1">IFERROR(IF($B562&lt;&gt;"",VLOOKUP(EO$421,TabelleK59BI,8,FALSE),""),"")</f>
        <v/>
      </c>
      <c r="EP562" s="4" t="str">
        <f ca="1">IFERROR(IF($B562&lt;&gt;"",VLOOKUP(EP$421,TabelleK59BI,8,FALSE),""),"")</f>
        <v/>
      </c>
      <c r="EQ562" s="4" t="str">
        <f ca="1">IFERROR(IF($B562&lt;&gt;"",VLOOKUP(EQ$421,TabelleK59BI,8,FALSE),""),"")</f>
        <v/>
      </c>
      <c r="ER562" s="4" t="str">
        <f ca="1">IFERROR(IF($B562&lt;&gt;"",VLOOKUP(ER$421,TabelleK59BI,8,FALSE),""),"")</f>
        <v/>
      </c>
      <c r="ES562" s="4" t="str">
        <f ca="1">IFERROR(IF($B562&lt;&gt;"",VLOOKUP(ES$421,TabelleK59BI,8,FALSE),""),"")</f>
        <v/>
      </c>
      <c r="ET562" s="4" t="str">
        <f ca="1">IFERROR(IF($B562&lt;&gt;"",VLOOKUP(ET$421,TabelleK59BI,8,FALSE),""),"")</f>
        <v/>
      </c>
      <c r="EU562" s="4" t="str">
        <f ca="1">IFERROR(IF($B562&lt;&gt;"",VLOOKUP(EU$421,TabelleK59BI,8,FALSE),""),"")</f>
        <v/>
      </c>
      <c r="EV562" s="4" t="str">
        <f ca="1">IFERROR(IF($B562&lt;&gt;"",VLOOKUP(EV$421,TabelleK59BI,8,FALSE),""),"")</f>
        <v/>
      </c>
      <c r="EW562" s="4" t="str">
        <f ca="1">IFERROR(IF($B562&lt;&gt;"",VLOOKUP(EW$421,TabelleK59BI,8,FALSE),""),"")</f>
        <v/>
      </c>
      <c r="EX562" s="4" t="str">
        <f ca="1">IFERROR(IF($B562&lt;&gt;"",VLOOKUP(EX$421,TabelleK59BI,8,FALSE),""),"")</f>
        <v/>
      </c>
      <c r="EY562" s="4" t="str">
        <f ca="1">IFERROR(IF($B562&lt;&gt;"",VLOOKUP(EY$421,TabelleK59BI,8,FALSE),""),"")</f>
        <v/>
      </c>
      <c r="EZ562" s="4" t="str">
        <f ca="1">IFERROR(IF($B562&lt;&gt;"",VLOOKUP(EZ$421,TabelleK59BI,8,FALSE),""),"")</f>
        <v/>
      </c>
      <c r="FA562" s="4" t="str">
        <f ca="1">IFERROR(IF($B562&lt;&gt;"",VLOOKUP(FA$421,TabelleK59BI,8,FALSE),""),"")</f>
        <v/>
      </c>
      <c r="FB562" s="4" t="str">
        <f ca="1">IFERROR(IF($B562&lt;&gt;"",VLOOKUP(FB$421,TabelleK59BI,8,FALSE),""),"")</f>
        <v/>
      </c>
      <c r="FC562" s="4" t="str">
        <f ca="1">IFERROR(IF($B562&lt;&gt;"",VLOOKUP(FC$421,TabelleK59BI,8,FALSE),""),"")</f>
        <v/>
      </c>
      <c r="FD562" s="4" t="str">
        <f ca="1">IFERROR(IF($B562&lt;&gt;"",VLOOKUP(FD$421,TabelleK59BI,8,FALSE),""),"")</f>
        <v/>
      </c>
      <c r="FE562" s="4" t="str">
        <f ca="1">IFERROR(IF($B562&lt;&gt;"",VLOOKUP(FE$421,TabelleK59BI,8,FALSE),""),"")</f>
        <v/>
      </c>
      <c r="FF562" s="4" t="str">
        <f ca="1">IFERROR(IF($B562&lt;&gt;"",VLOOKUP(FF$421,TabelleK59BI,8,FALSE),""),"")</f>
        <v/>
      </c>
      <c r="FG562" s="4" t="str">
        <f ca="1">IFERROR(IF($B562&lt;&gt;"",VLOOKUP(FG$421,TabelleK59BI,8,FALSE),""),"")</f>
        <v/>
      </c>
      <c r="FH562" s="4" t="str">
        <f ca="1">IFERROR(IF($B562&lt;&gt;"",VLOOKUP(FH$421,TabelleK59BI,8,FALSE),""),"")</f>
        <v/>
      </c>
      <c r="FI562" s="4" t="str">
        <f ca="1">IFERROR(IF($B562&lt;&gt;"",VLOOKUP(FI$421,TabelleK59BI,8,FALSE),""),"")</f>
        <v/>
      </c>
      <c r="FJ562" s="4" t="str">
        <f ca="1">IFERROR(IF($B562&lt;&gt;"",VLOOKUP(FJ$421,TabelleK59BI,8,FALSE),""),"")</f>
        <v/>
      </c>
      <c r="FK562" s="4" t="str">
        <f ca="1">IFERROR(IF($B562&lt;&gt;"",VLOOKUP(FK$421,TabelleK59BI,8,FALSE),""),"")</f>
        <v/>
      </c>
      <c r="FL562" s="4" t="str">
        <f ca="1">IFERROR(IF($B562&lt;&gt;"",VLOOKUP(FL$421,TabelleK59BI,8,FALSE),""),"")</f>
        <v/>
      </c>
      <c r="FM562" s="4" t="str">
        <f ca="1">IFERROR(IF($B562&lt;&gt;"",VLOOKUP(FM$421,TabelleK59BI,8,FALSE),""),"")</f>
        <v/>
      </c>
      <c r="FN562" s="4" t="str">
        <f ca="1">IFERROR(IF($B562&lt;&gt;"",VLOOKUP(FN$421,TabelleK59BI,8,FALSE),""),"")</f>
        <v/>
      </c>
      <c r="FO562" s="4" t="str">
        <f ca="1">IFERROR(IF($B562&lt;&gt;"",VLOOKUP(FO$421,TabelleK59BI,8,FALSE),""),"")</f>
        <v/>
      </c>
      <c r="FP562" s="4" t="str">
        <f ca="1">IFERROR(IF($B562&lt;&gt;"",VLOOKUP(FP$421,TabelleK59BI,8,FALSE),""),"")</f>
        <v/>
      </c>
      <c r="FQ562" s="4" t="str">
        <f ca="1">IFERROR(IF($B562&lt;&gt;"",VLOOKUP(FQ$421,TabelleK59BI,8,FALSE),""),"")</f>
        <v/>
      </c>
      <c r="FR562" s="4" t="str">
        <f ca="1">IFERROR(IF($B562&lt;&gt;"",VLOOKUP(FR$421,TabelleK59BI,8,FALSE),""),"")</f>
        <v/>
      </c>
      <c r="FS562" s="4" t="str">
        <f ca="1">IFERROR(IF($B562&lt;&gt;"",VLOOKUP(FS$421,TabelleK59BI,8,FALSE),""),"")</f>
        <v/>
      </c>
      <c r="FT562" s="4" t="str">
        <f ca="1">IFERROR(IF($B562&lt;&gt;"",VLOOKUP(FT$421,TabelleK59BI,8,FALSE),""),"")</f>
        <v/>
      </c>
      <c r="FU562" s="4" t="str">
        <f ca="1">IFERROR(IF($B562&lt;&gt;"",VLOOKUP(FU$421,TabelleK59BI,8,FALSE),""),"")</f>
        <v/>
      </c>
      <c r="FV562" s="4" t="str">
        <f ca="1">IFERROR(IF($B562&lt;&gt;"",VLOOKUP(FV$421,TabelleK59BI,8,FALSE),""),"")</f>
        <v/>
      </c>
      <c r="FW562" s="4" t="str">
        <f ca="1">IFERROR(IF($B562&lt;&gt;"",VLOOKUP(FW$421,TabelleK59BI,8,FALSE),""),"")</f>
        <v/>
      </c>
      <c r="FX562" s="4" t="str">
        <f ca="1">IFERROR(IF($B562&lt;&gt;"",VLOOKUP(FX$421,TabelleK59BI,8,FALSE),""),"")</f>
        <v/>
      </c>
      <c r="FY562" s="4" t="str">
        <f ca="1">IFERROR(IF($B562&lt;&gt;"",VLOOKUP(FY$421,TabelleK59BI,8,FALSE),""),"")</f>
        <v/>
      </c>
      <c r="FZ562" s="4" t="str">
        <f ca="1">IFERROR(IF($B562&lt;&gt;"",VLOOKUP(FZ$421,TabelleK59BI,8,FALSE),""),"")</f>
        <v/>
      </c>
      <c r="GA562" s="4" t="str">
        <f ca="1">IFERROR(IF($B562&lt;&gt;"",VLOOKUP(GA$421,TabelleK59BI,8,FALSE),""),"")</f>
        <v/>
      </c>
      <c r="GB562" s="4" t="str">
        <f ca="1">IFERROR(IF($B562&lt;&gt;"",VLOOKUP(GB$421,TabelleK59BI,8,FALSE),""),"")</f>
        <v/>
      </c>
      <c r="GC562" s="4" t="str">
        <f ca="1">IFERROR(IF($B562&lt;&gt;"",VLOOKUP(GC$421,TabelleK59BI,8,FALSE),""),"")</f>
        <v/>
      </c>
      <c r="GD562" s="4" t="str">
        <f ca="1">IFERROR(IF($B562&lt;&gt;"",VLOOKUP(GD$421,TabelleK59BI,8,FALSE),""),"")</f>
        <v/>
      </c>
      <c r="GE562" s="4" t="str">
        <f ca="1">IFERROR(IF($B562&lt;&gt;"",VLOOKUP(GE$421,TabelleK59BI,8,FALSE),""),"")</f>
        <v/>
      </c>
      <c r="GF562" s="4" t="str">
        <f ca="1">IFERROR(IF($B562&lt;&gt;"",VLOOKUP(GF$421,TabelleK59BI,8,FALSE),""),"")</f>
        <v/>
      </c>
      <c r="GG562" s="4" t="str">
        <f ca="1">IFERROR(IF($B562&lt;&gt;"",VLOOKUP(GG$421,TabelleK59BI,8,FALSE),""),"")</f>
        <v/>
      </c>
      <c r="GH562" s="4" t="str">
        <f ca="1">IFERROR(IF($B562&lt;&gt;"",VLOOKUP(GH$421,TabelleK59BI,8,FALSE),""),"")</f>
        <v/>
      </c>
      <c r="GI562" s="4" t="str">
        <f ca="1">IFERROR(IF($B562&lt;&gt;"",VLOOKUP(GI$421,TabelleK59BI,8,FALSE),""),"")</f>
        <v/>
      </c>
      <c r="GJ562" s="4" t="str">
        <f ca="1">IFERROR(IF($B562&lt;&gt;"",VLOOKUP(GJ$421,TabelleK59BI,8,FALSE),""),"")</f>
        <v/>
      </c>
      <c r="GK562" s="4" t="str">
        <f ca="1">IFERROR(IF($B562&lt;&gt;"",VLOOKUP(GK$421,TabelleK59BI,8,FALSE),""),"")</f>
        <v/>
      </c>
      <c r="GL562" s="4" t="str">
        <f ca="1">IFERROR(IF($B562&lt;&gt;"",VLOOKUP(GL$421,TabelleK59BI,8,FALSE),""),"")</f>
        <v/>
      </c>
      <c r="GM562" s="4" t="str">
        <f ca="1">IFERROR(IF($B562&lt;&gt;"",VLOOKUP(GM$421,TabelleK59BI,8,FALSE),""),"")</f>
        <v/>
      </c>
      <c r="GN562" s="4" t="str">
        <f ca="1">IFERROR(IF($B562&lt;&gt;"",VLOOKUP(GN$421,TabelleK59BI,8,FALSE),""),"")</f>
        <v/>
      </c>
      <c r="GO562" s="4" t="str">
        <f ca="1">IFERROR(IF($B562&lt;&gt;"",VLOOKUP(GO$421,TabelleK59BI,8,FALSE),""),"")</f>
        <v/>
      </c>
      <c r="GP562" s="4" t="str">
        <f ca="1">IFERROR(IF($B562&lt;&gt;"",VLOOKUP(GP$421,TabelleK59BI,8,FALSE),""),"")</f>
        <v/>
      </c>
      <c r="GQ562" s="4" t="str">
        <f ca="1">IFERROR(IF($B562&lt;&gt;"",VLOOKUP(GQ$421,TabelleK59BI,8,FALSE),""),"")</f>
        <v/>
      </c>
      <c r="GR562" s="4" t="str">
        <f ca="1">IFERROR(IF($B562&lt;&gt;"",VLOOKUP(GR$421,TabelleK59BI,8,FALSE),""),"")</f>
        <v/>
      </c>
      <c r="GS562" s="4" t="str">
        <f ca="1">IFERROR(IF($B562&lt;&gt;"",VLOOKUP(GS$421,TabelleK59BI,8,FALSE),""),"")</f>
        <v/>
      </c>
      <c r="GT562" s="4" t="str">
        <f ca="1">IFERROR(IF($B562&lt;&gt;"",VLOOKUP(GT$421,TabelleK59BI,8,FALSE),""),"")</f>
        <v/>
      </c>
      <c r="GU562" s="4" t="str">
        <f ca="1">IFERROR(IF($B562&lt;&gt;"",VLOOKUP(GU$421,TabelleK59BI,8,FALSE),""),"")</f>
        <v/>
      </c>
      <c r="GV562" s="4" t="str">
        <f ca="1">IFERROR(IF($B562&lt;&gt;"",VLOOKUP(GV$421,TabelleK59BI,8,FALSE),""),"")</f>
        <v/>
      </c>
      <c r="GW562" s="4" t="str">
        <f ca="1">IFERROR(IF($B562&lt;&gt;"",VLOOKUP(GW$421,TabelleK59BI,8,FALSE),""),"")</f>
        <v/>
      </c>
      <c r="GX562" s="4" t="str">
        <f ca="1">IFERROR(IF($B562&lt;&gt;"",VLOOKUP(GX$421,TabelleK59BI,8,FALSE),""),"")</f>
        <v/>
      </c>
      <c r="GY562" s="4" t="str">
        <f ca="1">IFERROR(IF($B562&lt;&gt;"",VLOOKUP(GY$421,TabelleK59BI,8,FALSE),""),"")</f>
        <v/>
      </c>
      <c r="GZ562" s="4" t="str">
        <f ca="1">IFERROR(IF($B562&lt;&gt;"",VLOOKUP(GZ$421,TabelleK59BI,8,FALSE),""),"")</f>
        <v/>
      </c>
      <c r="HA562" s="4" t="str">
        <f ca="1">IFERROR(IF($B562&lt;&gt;"",VLOOKUP(HA$421,TabelleK59BI,8,FALSE),""),"")</f>
        <v/>
      </c>
      <c r="HB562" s="4" t="str">
        <f ca="1">IFERROR(IF($B562&lt;&gt;"",VLOOKUP(HB$421,TabelleK59BI,8,FALSE),""),"")</f>
        <v/>
      </c>
      <c r="HC562" s="4" t="str">
        <f ca="1">IFERROR(IF($B562&lt;&gt;"",VLOOKUP(HC$421,TabelleK59BI,8,FALSE),""),"")</f>
        <v/>
      </c>
      <c r="HD562" s="4" t="str">
        <f ca="1">IFERROR(IF($B562&lt;&gt;"",VLOOKUP(HD$421,TabelleK59BI,8,FALSE),""),"")</f>
        <v/>
      </c>
      <c r="HE562" s="4" t="str">
        <f ca="1">IFERROR(IF($B562&lt;&gt;"",VLOOKUP(HE$421,TabelleK59BI,8,FALSE),""),"")</f>
        <v/>
      </c>
      <c r="HF562" s="4" t="str">
        <f ca="1">IFERROR(IF($B562&lt;&gt;"",VLOOKUP(HF$421,TabelleK59BI,8,FALSE),""),"")</f>
        <v/>
      </c>
      <c r="HG562" s="4" t="str">
        <f ca="1">IFERROR(IF($B562&lt;&gt;"",VLOOKUP(HG$421,TabelleK59BI,8,FALSE),""),"")</f>
        <v/>
      </c>
      <c r="HH562" s="4" t="str">
        <f ca="1">IFERROR(IF($B562&lt;&gt;"",VLOOKUP(HH$421,TabelleK59BI,8,FALSE),""),"")</f>
        <v/>
      </c>
      <c r="HI562" s="4" t="str">
        <f ca="1">IFERROR(IF($B562&lt;&gt;"",VLOOKUP(HI$421,TabelleK59BI,8,FALSE),""),"")</f>
        <v/>
      </c>
      <c r="HJ562" s="4" t="str">
        <f ca="1">IFERROR(IF($B562&lt;&gt;"",VLOOKUP(HJ$421,TabelleK59BI,8,FALSE),""),"")</f>
        <v/>
      </c>
      <c r="HK562" s="4" t="str">
        <f ca="1">IFERROR(IF($B562&lt;&gt;"",VLOOKUP(HK$421,TabelleK59BI,8,FALSE),""),"")</f>
        <v/>
      </c>
      <c r="HL562" s="4" t="str">
        <f ca="1">IFERROR(IF($B562&lt;&gt;"",VLOOKUP(HL$421,TabelleK59BI,8,FALSE),""),"")</f>
        <v/>
      </c>
      <c r="HM562" s="4" t="str">
        <f ca="1">IFERROR(IF($B562&lt;&gt;"",VLOOKUP(HM$421,TabelleK59BI,8,FALSE),""),"")</f>
        <v/>
      </c>
      <c r="HN562" s="4" t="str">
        <f ca="1">IFERROR(IF($B562&lt;&gt;"",VLOOKUP(HN$421,TabelleK59BI,8,FALSE),""),"")</f>
        <v/>
      </c>
      <c r="HO562" s="4" t="str">
        <f ca="1">IFERROR(IF($B562&lt;&gt;"",VLOOKUP(HO$421,TabelleK59BI,8,FALSE),""),"")</f>
        <v/>
      </c>
      <c r="HP562" s="4" t="str">
        <f ca="1">IFERROR(IF($B562&lt;&gt;"",VLOOKUP(HP$421,TabelleK59BI,8,FALSE),""),"")</f>
        <v/>
      </c>
      <c r="HQ562" s="4" t="str">
        <f ca="1">IFERROR(IF($B562&lt;&gt;"",VLOOKUP(HQ$421,TabelleK59BI,8,FALSE),""),"")</f>
        <v/>
      </c>
      <c r="HR562" s="4" t="str">
        <f ca="1">IFERROR(IF($B562&lt;&gt;"",VLOOKUP(HR$421,TabelleK59BI,8,FALSE),""),"")</f>
        <v/>
      </c>
      <c r="HS562" s="4" t="str">
        <f ca="1">IFERROR(IF($B562&lt;&gt;"",VLOOKUP(HS$421,TabelleK59BI,8,FALSE),""),"")</f>
        <v/>
      </c>
      <c r="HT562" s="4" t="str">
        <f ca="1">IFERROR(IF($B562&lt;&gt;"",VLOOKUP(HT$421,TabelleK59BI,8,FALSE),""),"")</f>
        <v/>
      </c>
      <c r="HU562" s="4" t="str">
        <f ca="1">IFERROR(IF($B562&lt;&gt;"",VLOOKUP(HU$421,TabelleK59BI,8,FALSE),""),"")</f>
        <v/>
      </c>
      <c r="HV562" s="4" t="str">
        <f ca="1">IFERROR(IF($B562&lt;&gt;"",VLOOKUP(HV$421,TabelleK59BI,8,FALSE),""),"")</f>
        <v/>
      </c>
      <c r="HW562" s="4" t="str">
        <f ca="1">IFERROR(IF($B562&lt;&gt;"",VLOOKUP(HW$421,TabelleK59BI,8,FALSE),""),"")</f>
        <v/>
      </c>
      <c r="HX562" s="4" t="str">
        <f ca="1">IFERROR(IF($B562&lt;&gt;"",VLOOKUP(HX$421,TabelleK59BI,8,FALSE),""),"")</f>
        <v/>
      </c>
      <c r="HY562" s="4" t="str">
        <f ca="1">IFERROR(IF($B562&lt;&gt;"",VLOOKUP(HY$421,TabelleK59BI,8,FALSE),""),"")</f>
        <v/>
      </c>
      <c r="HZ562" s="4" t="str">
        <f ca="1">IFERROR(IF($B562&lt;&gt;"",VLOOKUP(HZ$421,TabelleK59BI,8,FALSE),""),"")</f>
        <v/>
      </c>
      <c r="IA562" s="4" t="str">
        <f ca="1">IFERROR(IF($B562&lt;&gt;"",VLOOKUP(IA$421,TabelleK59BI,8,FALSE),""),"")</f>
        <v/>
      </c>
      <c r="IB562" s="4" t="str">
        <f ca="1">IFERROR(IF($B562&lt;&gt;"",VLOOKUP(IB$421,TabelleK59BI,8,FALSE),""),"")</f>
        <v/>
      </c>
      <c r="IC562" s="4" t="str">
        <f ca="1">IFERROR(IF($B562&lt;&gt;"",VLOOKUP(IC$421,TabelleK59BI,8,FALSE),""),"")</f>
        <v/>
      </c>
      <c r="ID562" s="4" t="str">
        <f ca="1">IFERROR(IF($B562&lt;&gt;"",VLOOKUP(ID$421,TabelleK59BI,8,FALSE),""),"")</f>
        <v/>
      </c>
      <c r="IE562" s="4" t="str">
        <f ca="1">IFERROR(IF($B562&lt;&gt;"",VLOOKUP(IE$421,TabelleK59BI,8,FALSE),""),"")</f>
        <v/>
      </c>
      <c r="IF562" s="4" t="str">
        <f ca="1">IFERROR(IF($B562&lt;&gt;"",VLOOKUP(IF$421,TabelleK59BI,8,FALSE),""),"")</f>
        <v/>
      </c>
      <c r="IG562" s="4" t="str">
        <f ca="1">IFERROR(IF($B562&lt;&gt;"",VLOOKUP(IG$421,TabelleK59BI,8,FALSE),""),"")</f>
        <v/>
      </c>
      <c r="IH562" s="4" t="str">
        <f ca="1">IFERROR(IF($B562&lt;&gt;"",VLOOKUP(IH$421,TabelleK59BI,8,FALSE),""),"")</f>
        <v/>
      </c>
      <c r="II562" s="4" t="str">
        <f ca="1">IFERROR(IF($B562&lt;&gt;"",VLOOKUP(II$421,TabelleK59BI,8,FALSE),""),"")</f>
        <v/>
      </c>
      <c r="IJ562" s="4" t="str">
        <f ca="1">IFERROR(IF($B562&lt;&gt;"",VLOOKUP(IJ$421,TabelleK59BI,8,FALSE),""),"")</f>
        <v/>
      </c>
      <c r="IK562" s="4" t="str">
        <f ca="1">IFERROR(IF($B562&lt;&gt;"",VLOOKUP(IK$421,TabelleK59BI,8,FALSE),""),"")</f>
        <v/>
      </c>
      <c r="IL562" s="4" t="str">
        <f ca="1">IFERROR(IF($B562&lt;&gt;"",VLOOKUP(IL$421,TabelleK59BI,8,FALSE),""),"")</f>
        <v/>
      </c>
      <c r="IM562" s="4" t="str">
        <f ca="1">IFERROR(IF($B562&lt;&gt;"",VLOOKUP(IM$421,TabelleK59BI,8,FALSE),""),"")</f>
        <v/>
      </c>
      <c r="IN562" s="4" t="str">
        <f ca="1">IFERROR(IF($B562&lt;&gt;"",VLOOKUP(IN$421,TabelleK59BI,8,FALSE),""),"")</f>
        <v/>
      </c>
      <c r="IO562" s="4" t="str">
        <f ca="1">IFERROR(IF($B562&lt;&gt;"",VLOOKUP(IO$421,TabelleK59BI,8,FALSE),""),"")</f>
        <v/>
      </c>
      <c r="IP562" s="4" t="str">
        <f ca="1">IFERROR(IF($B562&lt;&gt;"",VLOOKUP(IP$421,TabelleK59BI,8,FALSE),""),"")</f>
        <v/>
      </c>
      <c r="IQ562" s="4" t="str">
        <f ca="1">IFERROR(IF($B562&lt;&gt;"",VLOOKUP(IQ$421,TabelleK59BI,8,FALSE),""),"")</f>
        <v/>
      </c>
      <c r="IR562" s="4" t="str">
        <f ca="1">IFERROR(IF($B562&lt;&gt;"",VLOOKUP(IR$421,TabelleK59BI,8,FALSE),""),"")</f>
        <v/>
      </c>
      <c r="IS562" s="4" t="str">
        <f ca="1">IFERROR(IF($B562&lt;&gt;"",VLOOKUP(IS$421,TabelleK59BI,8,FALSE),""),"")</f>
        <v/>
      </c>
      <c r="IT562" s="4" t="str">
        <f ca="1">IFERROR(IF($B562&lt;&gt;"",VLOOKUP(IT$421,TabelleK59BI,8,FALSE),""),"")</f>
        <v/>
      </c>
      <c r="IU562" s="4" t="str">
        <f ca="1">IFERROR(IF($B562&lt;&gt;"",VLOOKUP(IU$421,TabelleK59BI,8,FALSE),""),"")</f>
        <v/>
      </c>
      <c r="IV562" s="4" t="str">
        <f ca="1">IFERROR(IF($B562&lt;&gt;"",VLOOKUP(IV$421,TabelleK59BI,8,FALSE),""),"")</f>
        <v/>
      </c>
      <c r="IW562" s="4" t="str">
        <f ca="1">IFERROR(IF($B562&lt;&gt;"",VLOOKUP(IW$421,TabelleK59BI,8,FALSE),""),"")</f>
        <v/>
      </c>
      <c r="IX562" s="4" t="str">
        <f ca="1">IFERROR(IF($B562&lt;&gt;"",VLOOKUP(IX$421,TabelleK59BI,8,FALSE),""),"")</f>
        <v/>
      </c>
      <c r="IY562" s="4" t="str">
        <f ca="1">IFERROR(IF($B562&lt;&gt;"",VLOOKUP(IY$421,TabelleK59BI,8,FALSE),""),"")</f>
        <v/>
      </c>
      <c r="IZ562" s="4" t="str">
        <f ca="1">IFERROR(IF($B562&lt;&gt;"",VLOOKUP(IZ$421,TabelleK59BI,8,FALSE),""),"")</f>
        <v/>
      </c>
      <c r="JA562" s="4" t="str">
        <f ca="1">IFERROR(IF($B562&lt;&gt;"",VLOOKUP(JA$421,TabelleK59BI,8,FALSE),""),"")</f>
        <v/>
      </c>
      <c r="JB562" s="4" t="str">
        <f ca="1">IFERROR(IF($B562&lt;&gt;"",VLOOKUP(JB$421,TabelleK59BI,8,FALSE),""),"")</f>
        <v/>
      </c>
      <c r="JC562" s="4" t="str">
        <f ca="1">IFERROR(IF($B562&lt;&gt;"",VLOOKUP(JC$421,TabelleK59BI,8,FALSE),""),"")</f>
        <v/>
      </c>
      <c r="JD562" s="4" t="str">
        <f ca="1">IFERROR(IF($B562&lt;&gt;"",VLOOKUP(JD$421,TabelleK59BI,8,FALSE),""),"")</f>
        <v/>
      </c>
      <c r="JE562" s="4" t="str">
        <f ca="1">IFERROR(IF($B562&lt;&gt;"",VLOOKUP(JE$421,TabelleK59BI,8,FALSE),""),"")</f>
        <v/>
      </c>
      <c r="JF562" s="4" t="str">
        <f ca="1">IFERROR(IF($B562&lt;&gt;"",VLOOKUP(JF$421,TabelleK59BI,8,FALSE),""),"")</f>
        <v/>
      </c>
      <c r="JG562" s="4" t="str">
        <f ca="1">IFERROR(IF($B562&lt;&gt;"",VLOOKUP(JG$421,TabelleK59BI,8,FALSE),""),"")</f>
        <v/>
      </c>
      <c r="JH562" s="4" t="str">
        <f ca="1">IFERROR(IF($B562&lt;&gt;"",VLOOKUP(JH$421,TabelleK59BI,8,FALSE),""),"")</f>
        <v/>
      </c>
      <c r="JI562" s="4" t="str">
        <f ca="1">IFERROR(IF($B562&lt;&gt;"",VLOOKUP(JI$421,TabelleK59BI,8,FALSE),""),"")</f>
        <v/>
      </c>
      <c r="JJ562" s="4" t="str">
        <f ca="1">IFERROR(IF($B562&lt;&gt;"",VLOOKUP(JJ$421,TabelleK59BI,8,FALSE),""),"")</f>
        <v/>
      </c>
      <c r="JK562" s="4" t="str">
        <f ca="1">IFERROR(IF($B562&lt;&gt;"",VLOOKUP(JK$421,TabelleK59BI,8,FALSE),""),"")</f>
        <v/>
      </c>
      <c r="JL562" s="4" t="str">
        <f ca="1">IFERROR(IF($B562&lt;&gt;"",VLOOKUP(JL$421,TabelleK59BI,8,FALSE),""),"")</f>
        <v/>
      </c>
      <c r="JM562" s="4" t="str">
        <f ca="1">IFERROR(IF($B562&lt;&gt;"",VLOOKUP(JM$421,TabelleK59BI,8,FALSE),""),"")</f>
        <v/>
      </c>
      <c r="JN562" s="4" t="str">
        <f ca="1">IFERROR(IF($B562&lt;&gt;"",VLOOKUP(JN$421,TabelleK59BI,8,FALSE),""),"")</f>
        <v/>
      </c>
      <c r="JO562" s="4" t="str">
        <f ca="1">IFERROR(IF($B562&lt;&gt;"",VLOOKUP(JO$421,TabelleK59BI,8,FALSE),""),"")</f>
        <v/>
      </c>
      <c r="JP562" s="4" t="str">
        <f ca="1">IFERROR(IF($B562&lt;&gt;"",VLOOKUP(JP$421,TabelleK59BI,8,FALSE),""),"")</f>
        <v/>
      </c>
      <c r="JQ562" s="4" t="str">
        <f ca="1">IFERROR(IF($B562&lt;&gt;"",VLOOKUP(JQ$421,TabelleK59BI,8,FALSE),""),"")</f>
        <v/>
      </c>
      <c r="JR562" s="4" t="str">
        <f ca="1">IFERROR(IF($B562&lt;&gt;"",VLOOKUP(JR$421,TabelleK59BI,8,FALSE),""),"")</f>
        <v/>
      </c>
      <c r="JS562" s="4" t="str">
        <f ca="1">IFERROR(IF($B562&lt;&gt;"",VLOOKUP(JS$421,TabelleK59BI,8,FALSE),""),"")</f>
        <v/>
      </c>
      <c r="JT562" s="4" t="str">
        <f ca="1">IFERROR(IF($B562&lt;&gt;"",VLOOKUP(JT$421,TabelleK59BI,8,FALSE),""),"")</f>
        <v/>
      </c>
      <c r="JU562" s="4" t="str">
        <f ca="1">IFERROR(IF($B562&lt;&gt;"",VLOOKUP(JU$421,TabelleK59BI,8,FALSE),""),"")</f>
        <v/>
      </c>
      <c r="JV562" s="4" t="str">
        <f ca="1">IFERROR(IF($B562&lt;&gt;"",VLOOKUP(JV$421,TabelleK59BI,8,FALSE),""),"")</f>
        <v/>
      </c>
      <c r="JW562" s="4" t="str">
        <f ca="1">IFERROR(IF($B562&lt;&gt;"",VLOOKUP(JW$421,TabelleK59BI,8,FALSE),""),"")</f>
        <v/>
      </c>
      <c r="JX562" s="4" t="str">
        <f ca="1">IFERROR(IF($B562&lt;&gt;"",VLOOKUP(JX$421,TabelleK59BI,8,FALSE),""),"")</f>
        <v/>
      </c>
      <c r="JY562" s="4" t="str">
        <f ca="1">IFERROR(IF($B562&lt;&gt;"",VLOOKUP(JY$421,TabelleK59BI,8,FALSE),""),"")</f>
        <v/>
      </c>
      <c r="JZ562" s="4" t="str">
        <f ca="1">IFERROR(IF($B562&lt;&gt;"",VLOOKUP(JZ$421,TabelleK59BI,8,FALSE),""),"")</f>
        <v/>
      </c>
      <c r="KA562" s="4" t="str">
        <f ca="1">IFERROR(IF($B562&lt;&gt;"",VLOOKUP(KA$421,TabelleK59BI,8,FALSE),""),"")</f>
        <v/>
      </c>
      <c r="KB562" s="4" t="str">
        <f ca="1">IFERROR(IF($B562&lt;&gt;"",VLOOKUP(KB$421,TabelleK59BI,8,FALSE),""),"")</f>
        <v/>
      </c>
      <c r="KC562" s="4" t="str">
        <f ca="1">IFERROR(IF($B562&lt;&gt;"",VLOOKUP(KC$421,TabelleK59BI,8,FALSE),""),"")</f>
        <v/>
      </c>
      <c r="KD562" s="4" t="str">
        <f ca="1">IFERROR(IF($B562&lt;&gt;"",VLOOKUP(KD$421,TabelleK59BI,8,FALSE),""),"")</f>
        <v/>
      </c>
      <c r="KE562" s="4" t="str">
        <f ca="1">IFERROR(IF($B562&lt;&gt;"",VLOOKUP(KE$421,TabelleK59BI,8,FALSE),""),"")</f>
        <v/>
      </c>
      <c r="KF562" s="4" t="str">
        <f ca="1">IFERROR(IF($B562&lt;&gt;"",VLOOKUP(KF$421,TabelleK59BI,8,FALSE),""),"")</f>
        <v/>
      </c>
      <c r="KG562" s="4" t="str">
        <f ca="1">IFERROR(IF($B562&lt;&gt;"",VLOOKUP(KG$421,TabelleK59BI,8,FALSE),""),"")</f>
        <v/>
      </c>
      <c r="KH562" s="4" t="str">
        <f ca="1">IFERROR(IF($B562&lt;&gt;"",VLOOKUP(KH$421,TabelleK59BI,8,FALSE),""),"")</f>
        <v/>
      </c>
      <c r="KI562" s="4" t="str">
        <f ca="1">IFERROR(IF($B562&lt;&gt;"",VLOOKUP(KI$421,TabelleK59BI,8,FALSE),""),"")</f>
        <v/>
      </c>
      <c r="KJ562" s="4" t="str">
        <f ca="1">IFERROR(IF($B562&lt;&gt;"",VLOOKUP(KJ$421,TabelleK59BI,8,FALSE),""),"")</f>
        <v/>
      </c>
      <c r="KK562" s="4" t="str">
        <f ca="1">IFERROR(IF($B562&lt;&gt;"",VLOOKUP(KK$421,TabelleK59BI,8,FALSE),""),"")</f>
        <v/>
      </c>
      <c r="KL562" s="4" t="str">
        <f ca="1">IFERROR(IF($B562&lt;&gt;"",VLOOKUP(KL$421,TabelleK59BI,8,FALSE),""),"")</f>
        <v/>
      </c>
      <c r="KM562" s="4" t="str">
        <f ca="1">IFERROR(IF($B562&lt;&gt;"",VLOOKUP(KM$421,TabelleK59BI,8,FALSE),""),"")</f>
        <v/>
      </c>
      <c r="KN562" s="4" t="str">
        <f ca="1">IFERROR(IF($B562&lt;&gt;"",VLOOKUP(KN$421,TabelleK59BI,8,FALSE),""),"")</f>
        <v/>
      </c>
      <c r="KO562" s="4" t="str">
        <f ca="1">IFERROR(IF($B562&lt;&gt;"",VLOOKUP(KO$421,TabelleK59BI,8,FALSE),""),"")</f>
        <v/>
      </c>
      <c r="KP562" s="4" t="str">
        <f ca="1">IFERROR(IF($B562&lt;&gt;"",VLOOKUP(KP$421,TabelleK59BI,8,FALSE),""),"")</f>
        <v/>
      </c>
      <c r="KQ562" s="4" t="str">
        <f ca="1">IFERROR(IF($B562&lt;&gt;"",VLOOKUP(KQ$421,TabelleK59BI,8,FALSE),""),"")</f>
        <v/>
      </c>
      <c r="KR562" s="4" t="str">
        <f>IFERROR(VLOOKUP($KR$421,TabelleK59BI,8,FALSE),"")</f>
        <v/>
      </c>
      <c r="KS562" s="4" t="str">
        <f>IFERROR(VLOOKUP($KS$421,TabelleK59BI,8,FALSE),"")</f>
        <v/>
      </c>
    </row>
    <row r="563" spans="2:305" ht="12.75" hidden="1" customHeight="1" x14ac:dyDescent="0.2">
      <c r="B563" s="138" t="str">
        <f t="shared" ca="1" si="215"/>
        <v/>
      </c>
      <c r="C563" s="4" t="str">
        <f ca="1">IFERROR(IF($B563&lt;&gt;"",VLOOKUP(C$421,TabelleK60BI,8,FALSE),""),"")</f>
        <v/>
      </c>
      <c r="D563" s="4" t="str">
        <f ca="1">IFERROR(IF($B563&lt;&gt;"",VLOOKUP(D$421,TabelleK60BI,8,FALSE),""),"")</f>
        <v/>
      </c>
      <c r="E563" s="4" t="str">
        <f ca="1">IFERROR(IF($B563&lt;&gt;"",VLOOKUP(E$421,TabelleK60BI,8,FALSE),""),"")</f>
        <v/>
      </c>
      <c r="F563" s="4" t="str">
        <f ca="1">IFERROR(IF($B563&lt;&gt;"",VLOOKUP(F$421,TabelleK60BI,8,FALSE),""),"")</f>
        <v/>
      </c>
      <c r="G563" s="4" t="str">
        <f ca="1">IFERROR(IF($B563&lt;&gt;"",VLOOKUP(G$421,TabelleK60BI,8,FALSE),""),"")</f>
        <v/>
      </c>
      <c r="H563" s="4" t="str">
        <f ca="1">IFERROR(IF($B563&lt;&gt;"",VLOOKUP(H$421,TabelleK60BI,8,FALSE),""),"")</f>
        <v/>
      </c>
      <c r="I563" s="4" t="str">
        <f ca="1">IFERROR(IF($B563&lt;&gt;"",VLOOKUP(I$421,TabelleK60BI,8,FALSE),""),"")</f>
        <v/>
      </c>
      <c r="J563" s="4" t="str">
        <f ca="1">IFERROR(IF($B563&lt;&gt;"",VLOOKUP(J$421,TabelleK60BI,8,FALSE),""),"")</f>
        <v/>
      </c>
      <c r="K563" s="4" t="str">
        <f ca="1">IFERROR(IF($B563&lt;&gt;"",VLOOKUP(K$421,TabelleK60BI,8,FALSE),""),"")</f>
        <v/>
      </c>
      <c r="L563" s="4" t="str">
        <f ca="1">IFERROR(IF($B563&lt;&gt;"",VLOOKUP(L$421,TabelleK60BI,8,FALSE),""),"")</f>
        <v/>
      </c>
      <c r="M563" s="4" t="str">
        <f ca="1">IFERROR(IF($B563&lt;&gt;"",VLOOKUP(M$421,TabelleK60BI,8,FALSE),""),"")</f>
        <v/>
      </c>
      <c r="N563" s="4" t="str">
        <f ca="1">IFERROR(IF($B563&lt;&gt;"",VLOOKUP(N$421,TabelleK60BI,8,FALSE),""),"")</f>
        <v/>
      </c>
      <c r="O563" s="4" t="str">
        <f ca="1">IFERROR(IF($B563&lt;&gt;"",VLOOKUP(O$421,TabelleK60BI,8,FALSE),""),"")</f>
        <v/>
      </c>
      <c r="P563" s="4" t="str">
        <f ca="1">IFERROR(IF($B563&lt;&gt;"",VLOOKUP(P$421,TabelleK60BI,8,FALSE),""),"")</f>
        <v/>
      </c>
      <c r="Q563" s="4" t="str">
        <f ca="1">IFERROR(IF($B563&lt;&gt;"",VLOOKUP(Q$421,TabelleK60BI,8,FALSE),""),"")</f>
        <v/>
      </c>
      <c r="R563" s="4" t="str">
        <f ca="1">IFERROR(IF($B563&lt;&gt;"",VLOOKUP(R$421,TabelleK60BI,8,FALSE),""),"")</f>
        <v/>
      </c>
      <c r="S563" s="4" t="str">
        <f ca="1">IFERROR(IF($B563&lt;&gt;"",VLOOKUP(S$421,TabelleK60BI,8,FALSE),""),"")</f>
        <v/>
      </c>
      <c r="T563" s="4" t="str">
        <f ca="1">IFERROR(IF($B563&lt;&gt;"",VLOOKUP(T$421,TabelleK60BI,8,FALSE),""),"")</f>
        <v/>
      </c>
      <c r="U563" s="4" t="str">
        <f ca="1">IFERROR(IF($B563&lt;&gt;"",VLOOKUP(U$421,TabelleK60BI,8,FALSE),""),"")</f>
        <v/>
      </c>
      <c r="V563" s="4" t="str">
        <f ca="1">IFERROR(IF($B563&lt;&gt;"",VLOOKUP(V$421,TabelleK60BI,8,FALSE),""),"")</f>
        <v/>
      </c>
      <c r="W563" s="4" t="str">
        <f ca="1">IFERROR(IF($B563&lt;&gt;"",VLOOKUP(W$421,TabelleK60BI,8,FALSE),""),"")</f>
        <v/>
      </c>
      <c r="X563" s="4" t="str">
        <f ca="1">IFERROR(IF($B563&lt;&gt;"",VLOOKUP(X$421,TabelleK60BI,8,FALSE),""),"")</f>
        <v/>
      </c>
      <c r="Y563" s="4" t="str">
        <f ca="1">IFERROR(IF($B563&lt;&gt;"",VLOOKUP(Y$421,TabelleK60BI,8,FALSE),""),"")</f>
        <v/>
      </c>
      <c r="Z563" s="4" t="str">
        <f ca="1">IFERROR(IF($B563&lt;&gt;"",VLOOKUP(Z$421,TabelleK60BI,8,FALSE),""),"")</f>
        <v/>
      </c>
      <c r="AA563" s="4" t="str">
        <f ca="1">IFERROR(IF($B563&lt;&gt;"",VLOOKUP(AA$421,TabelleK60BI,8,FALSE),""),"")</f>
        <v/>
      </c>
      <c r="AB563" s="4" t="str">
        <f ca="1">IFERROR(IF($B563&lt;&gt;"",VLOOKUP(AB$421,TabelleK60BI,8,FALSE),""),"")</f>
        <v/>
      </c>
      <c r="AC563" s="4" t="str">
        <f ca="1">IFERROR(IF($B563&lt;&gt;"",VLOOKUP(AC$421,TabelleK60BI,8,FALSE),""),"")</f>
        <v/>
      </c>
      <c r="AD563" s="4" t="str">
        <f ca="1">IFERROR(IF($B563&lt;&gt;"",VLOOKUP(AD$421,TabelleK60BI,8,FALSE),""),"")</f>
        <v/>
      </c>
      <c r="AE563" s="4" t="str">
        <f ca="1">IFERROR(IF($B563&lt;&gt;"",VLOOKUP(AE$421,TabelleK60BI,8,FALSE),""),"")</f>
        <v/>
      </c>
      <c r="AF563" s="4" t="str">
        <f ca="1">IFERROR(IF($B563&lt;&gt;"",VLOOKUP(AF$421,TabelleK60BI,8,FALSE),""),"")</f>
        <v/>
      </c>
      <c r="AG563" s="4" t="str">
        <f ca="1">IFERROR(IF($B563&lt;&gt;"",VLOOKUP(AG$421,TabelleK60BI,8,FALSE),""),"")</f>
        <v/>
      </c>
      <c r="AH563" s="4" t="str">
        <f ca="1">IFERROR(IF($B563&lt;&gt;"",VLOOKUP(AH$421,TabelleK60BI,8,FALSE),""),"")</f>
        <v/>
      </c>
      <c r="AI563" s="4" t="str">
        <f ca="1">IFERROR(IF($B563&lt;&gt;"",VLOOKUP(AI$421,TabelleK60BI,8,FALSE),""),"")</f>
        <v/>
      </c>
      <c r="AJ563" s="4" t="str">
        <f ca="1">IFERROR(IF($B563&lt;&gt;"",VLOOKUP(AJ$421,TabelleK60BI,8,FALSE),""),"")</f>
        <v/>
      </c>
      <c r="AK563" s="4" t="str">
        <f ca="1">IFERROR(IF($B563&lt;&gt;"",VLOOKUP(AK$421,TabelleK60BI,8,FALSE),""),"")</f>
        <v/>
      </c>
      <c r="AL563" s="4" t="str">
        <f ca="1">IFERROR(IF($B563&lt;&gt;"",VLOOKUP(AL$421,TabelleK60BI,8,FALSE),""),"")</f>
        <v/>
      </c>
      <c r="AM563" s="4" t="str">
        <f ca="1">IFERROR(IF($B563&lt;&gt;"",VLOOKUP(AM$421,TabelleK60BI,8,FALSE),""),"")</f>
        <v/>
      </c>
      <c r="AN563" s="4" t="str">
        <f ca="1">IFERROR(IF($B563&lt;&gt;"",VLOOKUP(AN$421,TabelleK60BI,8,FALSE),""),"")</f>
        <v/>
      </c>
      <c r="AO563" s="4" t="str">
        <f ca="1">IFERROR(IF($B563&lt;&gt;"",VLOOKUP(AO$421,TabelleK60BI,8,FALSE),""),"")</f>
        <v/>
      </c>
      <c r="AP563" s="4" t="str">
        <f ca="1">IFERROR(IF($B563&lt;&gt;"",VLOOKUP(AP$421,TabelleK60BI,8,FALSE),""),"")</f>
        <v/>
      </c>
      <c r="AQ563" s="4" t="str">
        <f ca="1">IFERROR(IF($B563&lt;&gt;"",VLOOKUP(AQ$421,TabelleK60BI,8,FALSE),""),"")</f>
        <v/>
      </c>
      <c r="AR563" s="4" t="str">
        <f ca="1">IFERROR(IF($B563&lt;&gt;"",VLOOKUP(AR$421,TabelleK60BI,8,FALSE),""),"")</f>
        <v/>
      </c>
      <c r="AS563" s="4" t="str">
        <f ca="1">IFERROR(IF($B563&lt;&gt;"",VLOOKUP(AS$421,TabelleK60BI,8,FALSE),""),"")</f>
        <v/>
      </c>
      <c r="AT563" s="4" t="str">
        <f ca="1">IFERROR(IF($B563&lt;&gt;"",VLOOKUP(AT$421,TabelleK60BI,8,FALSE),""),"")</f>
        <v/>
      </c>
      <c r="AU563" s="4" t="str">
        <f ca="1">IFERROR(IF($B563&lt;&gt;"",VLOOKUP(AU$421,TabelleK60BI,8,FALSE),""),"")</f>
        <v/>
      </c>
      <c r="AV563" s="4" t="str">
        <f ca="1">IFERROR(IF($B563&lt;&gt;"",VLOOKUP(AV$421,TabelleK60BI,8,FALSE),""),"")</f>
        <v/>
      </c>
      <c r="AW563" s="4" t="str">
        <f ca="1">IFERROR(IF($B563&lt;&gt;"",VLOOKUP(AW$421,TabelleK60BI,8,FALSE),""),"")</f>
        <v/>
      </c>
      <c r="AX563" s="4" t="str">
        <f ca="1">IFERROR(IF($B563&lt;&gt;"",VLOOKUP(AX$421,TabelleK60BI,8,FALSE),""),"")</f>
        <v/>
      </c>
      <c r="AY563" s="4" t="str">
        <f ca="1">IFERROR(IF($B563&lt;&gt;"",VLOOKUP(AY$421,TabelleK60BI,8,FALSE),""),"")</f>
        <v/>
      </c>
      <c r="AZ563" s="4" t="str">
        <f ca="1">IFERROR(IF($B563&lt;&gt;"",VLOOKUP(AZ$421,TabelleK60BI,8,FALSE),""),"")</f>
        <v/>
      </c>
      <c r="BA563" s="4" t="str">
        <f ca="1">IFERROR(IF($B563&lt;&gt;"",VLOOKUP(BA$421,TabelleK60BI,8,FALSE),""),"")</f>
        <v/>
      </c>
      <c r="BB563" s="4" t="str">
        <f ca="1">IFERROR(IF($B563&lt;&gt;"",VLOOKUP(BB$421,TabelleK60BI,8,FALSE),""),"")</f>
        <v/>
      </c>
      <c r="BC563" s="4" t="str">
        <f ca="1">IFERROR(IF($B563&lt;&gt;"",VLOOKUP(BC$421,TabelleK60BI,8,FALSE),""),"")</f>
        <v/>
      </c>
      <c r="BD563" s="4" t="str">
        <f ca="1">IFERROR(IF($B563&lt;&gt;"",VLOOKUP(BD$421,TabelleK60BI,8,FALSE),""),"")</f>
        <v/>
      </c>
      <c r="BE563" s="4" t="str">
        <f ca="1">IFERROR(IF($B563&lt;&gt;"",VLOOKUP(BE$421,TabelleK60BI,8,FALSE),""),"")</f>
        <v/>
      </c>
      <c r="BF563" s="4" t="str">
        <f ca="1">IFERROR(IF($B563&lt;&gt;"",VLOOKUP(BF$421,TabelleK60BI,8,FALSE),""),"")</f>
        <v/>
      </c>
      <c r="BG563" s="4" t="str">
        <f ca="1">IFERROR(IF($B563&lt;&gt;"",VLOOKUP(BG$421,TabelleK60BI,8,FALSE),""),"")</f>
        <v/>
      </c>
      <c r="BH563" s="4" t="str">
        <f ca="1">IFERROR(IF($B563&lt;&gt;"",VLOOKUP(BH$421,TabelleK60BI,8,FALSE),""),"")</f>
        <v/>
      </c>
      <c r="BI563" s="4" t="str">
        <f ca="1">IFERROR(IF($B563&lt;&gt;"",VLOOKUP(BI$421,TabelleK60BI,8,FALSE),""),"")</f>
        <v/>
      </c>
      <c r="BJ563" s="4" t="str">
        <f ca="1">IFERROR(IF($B563&lt;&gt;"",VLOOKUP(BJ$421,TabelleK60BI,8,FALSE),""),"")</f>
        <v/>
      </c>
      <c r="BK563" s="4" t="str">
        <f ca="1">IFERROR(IF($B563&lt;&gt;"",VLOOKUP(BK$421,TabelleK60BI,8,FALSE),""),"")</f>
        <v/>
      </c>
      <c r="BL563" s="4" t="str">
        <f ca="1">IFERROR(IF($B563&lt;&gt;"",VLOOKUP(BL$421,TabelleK60BI,8,FALSE),""),"")</f>
        <v/>
      </c>
      <c r="BM563" s="4" t="str">
        <f ca="1">IFERROR(IF($B563&lt;&gt;"",VLOOKUP(BM$421,TabelleK60BI,8,FALSE),""),"")</f>
        <v/>
      </c>
      <c r="BN563" s="4" t="str">
        <f ca="1">IFERROR(IF($B563&lt;&gt;"",VLOOKUP(BN$421,TabelleK60BI,8,FALSE),""),"")</f>
        <v/>
      </c>
      <c r="BO563" s="4" t="str">
        <f ca="1">IFERROR(IF($B563&lt;&gt;"",VLOOKUP(BO$421,TabelleK60BI,8,FALSE),""),"")</f>
        <v/>
      </c>
      <c r="BP563" s="4" t="str">
        <f ca="1">IFERROR(IF($B563&lt;&gt;"",VLOOKUP(BP$421,TabelleK60BI,8,FALSE),""),"")</f>
        <v/>
      </c>
      <c r="BQ563" s="4" t="str">
        <f ca="1">IFERROR(IF($B563&lt;&gt;"",VLOOKUP(BQ$421,TabelleK60BI,8,FALSE),""),"")</f>
        <v/>
      </c>
      <c r="BR563" s="4" t="str">
        <f ca="1">IFERROR(IF($B563&lt;&gt;"",VLOOKUP(BR$421,TabelleK60BI,8,FALSE),""),"")</f>
        <v/>
      </c>
      <c r="BS563" s="4" t="str">
        <f ca="1">IFERROR(IF($B563&lt;&gt;"",VLOOKUP(BS$421,TabelleK60BI,8,FALSE),""),"")</f>
        <v/>
      </c>
      <c r="BT563" s="4" t="str">
        <f ca="1">IFERROR(IF($B563&lt;&gt;"",VLOOKUP(BT$421,TabelleK60BI,8,FALSE),""),"")</f>
        <v/>
      </c>
      <c r="BU563" s="4" t="str">
        <f ca="1">IFERROR(IF($B563&lt;&gt;"",VLOOKUP(BU$421,TabelleK60BI,8,FALSE),""),"")</f>
        <v/>
      </c>
      <c r="BV563" s="4" t="str">
        <f ca="1">IFERROR(IF($B563&lt;&gt;"",VLOOKUP(BV$421,TabelleK60BI,8,FALSE),""),"")</f>
        <v/>
      </c>
      <c r="BW563" s="4" t="str">
        <f ca="1">IFERROR(IF($B563&lt;&gt;"",VLOOKUP(BW$421,TabelleK60BI,8,FALSE),""),"")</f>
        <v/>
      </c>
      <c r="BX563" s="4" t="str">
        <f ca="1">IFERROR(IF($B563&lt;&gt;"",VLOOKUP(BX$421,TabelleK60BI,8,FALSE),""),"")</f>
        <v/>
      </c>
      <c r="BY563" s="4" t="str">
        <f ca="1">IFERROR(IF($B563&lt;&gt;"",VLOOKUP(BY$421,TabelleK60BI,8,FALSE),""),"")</f>
        <v/>
      </c>
      <c r="BZ563" s="4" t="str">
        <f ca="1">IFERROR(IF($B563&lt;&gt;"",VLOOKUP(BZ$421,TabelleK60BI,8,FALSE),""),"")</f>
        <v/>
      </c>
      <c r="CA563" s="4" t="str">
        <f ca="1">IFERROR(IF($B563&lt;&gt;"",VLOOKUP(CA$421,TabelleK60BI,8,FALSE),""),"")</f>
        <v/>
      </c>
      <c r="CB563" s="4" t="str">
        <f ca="1">IFERROR(IF($B563&lt;&gt;"",VLOOKUP(CB$421,TabelleK60BI,8,FALSE),""),"")</f>
        <v/>
      </c>
      <c r="CC563" s="4" t="str">
        <f ca="1">IFERROR(IF($B563&lt;&gt;"",VLOOKUP(CC$421,TabelleK60BI,8,FALSE),""),"")</f>
        <v/>
      </c>
      <c r="CD563" s="4" t="str">
        <f ca="1">IFERROR(IF($B563&lt;&gt;"",VLOOKUP(CD$421,TabelleK60BI,8,FALSE),""),"")</f>
        <v/>
      </c>
      <c r="CE563" s="4" t="str">
        <f ca="1">IFERROR(IF($B563&lt;&gt;"",VLOOKUP(CE$421,TabelleK60BI,8,FALSE),""),"")</f>
        <v/>
      </c>
      <c r="CF563" s="4" t="str">
        <f ca="1">IFERROR(IF($B563&lt;&gt;"",VLOOKUP(CF$421,TabelleK60BI,8,FALSE),""),"")</f>
        <v/>
      </c>
      <c r="CG563" s="4" t="str">
        <f ca="1">IFERROR(IF($B563&lt;&gt;"",VLOOKUP(CG$421,TabelleK60BI,8,FALSE),""),"")</f>
        <v/>
      </c>
      <c r="CH563" s="4" t="str">
        <f ca="1">IFERROR(IF($B563&lt;&gt;"",VLOOKUP(CH$421,TabelleK60BI,8,FALSE),""),"")</f>
        <v/>
      </c>
      <c r="CI563" s="4" t="str">
        <f ca="1">IFERROR(IF($B563&lt;&gt;"",VLOOKUP(CI$421,TabelleK60BI,8,FALSE),""),"")</f>
        <v/>
      </c>
      <c r="CJ563" s="4" t="str">
        <f ca="1">IFERROR(IF($B563&lt;&gt;"",VLOOKUP(CJ$421,TabelleK60BI,8,FALSE),""),"")</f>
        <v/>
      </c>
      <c r="CK563" s="4" t="str">
        <f ca="1">IFERROR(IF($B563&lt;&gt;"",VLOOKUP(CK$421,TabelleK60BI,8,FALSE),""),"")</f>
        <v/>
      </c>
      <c r="CL563" s="4" t="str">
        <f ca="1">IFERROR(IF($B563&lt;&gt;"",VLOOKUP(CL$421,TabelleK60BI,8,FALSE),""),"")</f>
        <v/>
      </c>
      <c r="CM563" s="4" t="str">
        <f ca="1">IFERROR(IF($B563&lt;&gt;"",VLOOKUP(CM$421,TabelleK60BI,8,FALSE),""),"")</f>
        <v/>
      </c>
      <c r="CN563" s="4" t="str">
        <f ca="1">IFERROR(IF($B563&lt;&gt;"",VLOOKUP(CN$421,TabelleK60BI,8,FALSE),""),"")</f>
        <v/>
      </c>
      <c r="CO563" s="4" t="str">
        <f ca="1">IFERROR(IF($B563&lt;&gt;"",VLOOKUP(CO$421,TabelleK60BI,8,FALSE),""),"")</f>
        <v/>
      </c>
      <c r="CP563" s="4" t="str">
        <f ca="1">IFERROR(IF($B563&lt;&gt;"",VLOOKUP(CP$421,TabelleK60BI,8,FALSE),""),"")</f>
        <v/>
      </c>
      <c r="CQ563" s="4" t="str">
        <f ca="1">IFERROR(IF($B563&lt;&gt;"",VLOOKUP(CQ$421,TabelleK60BI,8,FALSE),""),"")</f>
        <v/>
      </c>
      <c r="CR563" s="4" t="str">
        <f ca="1">IFERROR(IF($B563&lt;&gt;"",VLOOKUP(CR$421,TabelleK60BI,8,FALSE),""),"")</f>
        <v/>
      </c>
      <c r="CS563" s="4" t="str">
        <f ca="1">IFERROR(IF($B563&lt;&gt;"",VLOOKUP(CS$421,TabelleK60BI,8,FALSE),""),"")</f>
        <v/>
      </c>
      <c r="CT563" s="4" t="str">
        <f ca="1">IFERROR(IF($B563&lt;&gt;"",VLOOKUP(CT$421,TabelleK60BI,8,FALSE),""),"")</f>
        <v/>
      </c>
      <c r="CU563" s="4" t="str">
        <f ca="1">IFERROR(IF($B563&lt;&gt;"",VLOOKUP(CU$421,TabelleK60BI,8,FALSE),""),"")</f>
        <v/>
      </c>
      <c r="CV563" s="4" t="str">
        <f ca="1">IFERROR(IF($B563&lt;&gt;"",VLOOKUP(CV$421,TabelleK60BI,8,FALSE),""),"")</f>
        <v/>
      </c>
      <c r="CW563" s="4" t="str">
        <f ca="1">IFERROR(IF($B563&lt;&gt;"",VLOOKUP(CW$421,TabelleK60BI,8,FALSE),""),"")</f>
        <v/>
      </c>
      <c r="CX563" s="4" t="str">
        <f ca="1">IFERROR(IF($B563&lt;&gt;"",VLOOKUP(CX$421,TabelleK60BI,8,FALSE),""),"")</f>
        <v/>
      </c>
      <c r="CY563" s="4" t="str">
        <f ca="1">IFERROR(IF($B563&lt;&gt;"",VLOOKUP(CY$421,TabelleK60BI,8,FALSE),""),"")</f>
        <v/>
      </c>
      <c r="CZ563" s="4" t="str">
        <f ca="1">IFERROR(IF($B563&lt;&gt;"",VLOOKUP(CZ$421,TabelleK60BI,8,FALSE),""),"")</f>
        <v/>
      </c>
      <c r="DA563" s="4" t="str">
        <f ca="1">IFERROR(IF($B563&lt;&gt;"",VLOOKUP(DA$421,TabelleK60BI,8,FALSE),""),"")</f>
        <v/>
      </c>
      <c r="DB563" s="4" t="str">
        <f ca="1">IFERROR(IF($B563&lt;&gt;"",VLOOKUP(DB$421,TabelleK60BI,8,FALSE),""),"")</f>
        <v/>
      </c>
      <c r="DC563" s="4" t="str">
        <f ca="1">IFERROR(IF($B563&lt;&gt;"",VLOOKUP(DC$421,TabelleK60BI,8,FALSE),""),"")</f>
        <v/>
      </c>
      <c r="DD563" s="4" t="str">
        <f ca="1">IFERROR(IF($B563&lt;&gt;"",VLOOKUP(DD$421,TabelleK60BI,8,FALSE),""),"")</f>
        <v/>
      </c>
      <c r="DE563" s="4" t="str">
        <f ca="1">IFERROR(IF($B563&lt;&gt;"",VLOOKUP(DE$421,TabelleK60BI,8,FALSE),""),"")</f>
        <v/>
      </c>
      <c r="DF563" s="4" t="str">
        <f ca="1">IFERROR(IF($B563&lt;&gt;"",VLOOKUP(DF$421,TabelleK60BI,8,FALSE),""),"")</f>
        <v/>
      </c>
      <c r="DG563" s="4" t="str">
        <f ca="1">IFERROR(IF($B563&lt;&gt;"",VLOOKUP(DG$421,TabelleK60BI,8,FALSE),""),"")</f>
        <v/>
      </c>
      <c r="DH563" s="4" t="str">
        <f ca="1">IFERROR(IF($B563&lt;&gt;"",VLOOKUP(DH$421,TabelleK60BI,8,FALSE),""),"")</f>
        <v/>
      </c>
      <c r="DI563" s="4" t="str">
        <f ca="1">IFERROR(IF($B563&lt;&gt;"",VLOOKUP(DI$421,TabelleK60BI,8,FALSE),""),"")</f>
        <v/>
      </c>
      <c r="DJ563" s="4" t="str">
        <f ca="1">IFERROR(IF($B563&lt;&gt;"",VLOOKUP(DJ$421,TabelleK60BI,8,FALSE),""),"")</f>
        <v/>
      </c>
      <c r="DK563" s="4" t="str">
        <f ca="1">IFERROR(IF($B563&lt;&gt;"",VLOOKUP(DK$421,TabelleK60BI,8,FALSE),""),"")</f>
        <v/>
      </c>
      <c r="DL563" s="4" t="str">
        <f ca="1">IFERROR(IF($B563&lt;&gt;"",VLOOKUP(DL$421,TabelleK60BI,8,FALSE),""),"")</f>
        <v/>
      </c>
      <c r="DM563" s="4" t="str">
        <f ca="1">IFERROR(IF($B563&lt;&gt;"",VLOOKUP(DM$421,TabelleK60BI,8,FALSE),""),"")</f>
        <v/>
      </c>
      <c r="DN563" s="4" t="str">
        <f ca="1">IFERROR(IF($B563&lt;&gt;"",VLOOKUP(DN$421,TabelleK60BI,8,FALSE),""),"")</f>
        <v/>
      </c>
      <c r="DO563" s="4" t="str">
        <f ca="1">IFERROR(IF($B563&lt;&gt;"",VLOOKUP(DO$421,TabelleK60BI,8,FALSE),""),"")</f>
        <v/>
      </c>
      <c r="DP563" s="4" t="str">
        <f ca="1">IFERROR(IF($B563&lt;&gt;"",VLOOKUP(DP$421,TabelleK60BI,8,FALSE),""),"")</f>
        <v/>
      </c>
      <c r="DQ563" s="4" t="str">
        <f ca="1">IFERROR(IF($B563&lt;&gt;"",VLOOKUP(DQ$421,TabelleK60BI,8,FALSE),""),"")</f>
        <v/>
      </c>
      <c r="DR563" s="4" t="str">
        <f ca="1">IFERROR(IF($B563&lt;&gt;"",VLOOKUP(DR$421,TabelleK60BI,8,FALSE),""),"")</f>
        <v/>
      </c>
      <c r="DS563" s="4" t="str">
        <f ca="1">IFERROR(IF($B563&lt;&gt;"",VLOOKUP(DS$421,TabelleK60BI,8,FALSE),""),"")</f>
        <v/>
      </c>
      <c r="DT563" s="4" t="str">
        <f ca="1">IFERROR(IF($B563&lt;&gt;"",VLOOKUP(DT$421,TabelleK60BI,8,FALSE),""),"")</f>
        <v/>
      </c>
      <c r="DU563" s="4" t="str">
        <f ca="1">IFERROR(IF($B563&lt;&gt;"",VLOOKUP(DU$421,TabelleK60BI,8,FALSE),""),"")</f>
        <v/>
      </c>
      <c r="DV563" s="4" t="str">
        <f ca="1">IFERROR(IF($B563&lt;&gt;"",VLOOKUP(DV$421,TabelleK60BI,8,FALSE),""),"")</f>
        <v/>
      </c>
      <c r="DW563" s="4" t="str">
        <f ca="1">IFERROR(IF($B563&lt;&gt;"",VLOOKUP(DW$421,TabelleK60BI,8,FALSE),""),"")</f>
        <v/>
      </c>
      <c r="DX563" s="4" t="str">
        <f ca="1">IFERROR(IF($B563&lt;&gt;"",VLOOKUP(DX$421,TabelleK60BI,8,FALSE),""),"")</f>
        <v/>
      </c>
      <c r="DY563" s="4" t="str">
        <f ca="1">IFERROR(IF($B563&lt;&gt;"",VLOOKUP(DY$421,TabelleK60BI,8,FALSE),""),"")</f>
        <v/>
      </c>
      <c r="DZ563" s="4" t="str">
        <f ca="1">IFERROR(IF($B563&lt;&gt;"",VLOOKUP(DZ$421,TabelleK60BI,8,FALSE),""),"")</f>
        <v/>
      </c>
      <c r="EA563" s="4" t="str">
        <f ca="1">IFERROR(IF($B563&lt;&gt;"",VLOOKUP(EA$421,TabelleK60BI,8,FALSE),""),"")</f>
        <v/>
      </c>
      <c r="EB563" s="4" t="str">
        <f ca="1">IFERROR(IF($B563&lt;&gt;"",VLOOKUP(EB$421,TabelleK60BI,8,FALSE),""),"")</f>
        <v/>
      </c>
      <c r="EC563" s="4" t="str">
        <f ca="1">IFERROR(IF($B563&lt;&gt;"",VLOOKUP(EC$421,TabelleK60BI,8,FALSE),""),"")</f>
        <v/>
      </c>
      <c r="ED563" s="4" t="str">
        <f ca="1">IFERROR(IF($B563&lt;&gt;"",VLOOKUP(ED$421,TabelleK60BI,8,FALSE),""),"")</f>
        <v/>
      </c>
      <c r="EE563" s="4" t="str">
        <f ca="1">IFERROR(IF($B563&lt;&gt;"",VLOOKUP(EE$421,TabelleK60BI,8,FALSE),""),"")</f>
        <v/>
      </c>
      <c r="EF563" s="4" t="str">
        <f ca="1">IFERROR(IF($B563&lt;&gt;"",VLOOKUP(EF$421,TabelleK60BI,8,FALSE),""),"")</f>
        <v/>
      </c>
      <c r="EG563" s="4" t="str">
        <f ca="1">IFERROR(IF($B563&lt;&gt;"",VLOOKUP(EG$421,TabelleK60BI,8,FALSE),""),"")</f>
        <v/>
      </c>
      <c r="EH563" s="4" t="str">
        <f ca="1">IFERROR(IF($B563&lt;&gt;"",VLOOKUP(EH$421,TabelleK60BI,8,FALSE),""),"")</f>
        <v/>
      </c>
      <c r="EI563" s="4" t="str">
        <f ca="1">IFERROR(IF($B563&lt;&gt;"",VLOOKUP(EI$421,TabelleK60BI,8,FALSE),""),"")</f>
        <v/>
      </c>
      <c r="EJ563" s="4" t="str">
        <f ca="1">IFERROR(IF($B563&lt;&gt;"",VLOOKUP(EJ$421,TabelleK60BI,8,FALSE),""),"")</f>
        <v/>
      </c>
      <c r="EK563" s="4" t="str">
        <f ca="1">IFERROR(IF($B563&lt;&gt;"",VLOOKUP(EK$421,TabelleK60BI,8,FALSE),""),"")</f>
        <v/>
      </c>
      <c r="EL563" s="4" t="str">
        <f ca="1">IFERROR(IF($B563&lt;&gt;"",VLOOKUP(EL$421,TabelleK60BI,8,FALSE),""),"")</f>
        <v/>
      </c>
      <c r="EM563" s="4" t="str">
        <f ca="1">IFERROR(IF($B563&lt;&gt;"",VLOOKUP(EM$421,TabelleK60BI,8,FALSE),""),"")</f>
        <v/>
      </c>
      <c r="EN563" s="4" t="str">
        <f ca="1">IFERROR(IF($B563&lt;&gt;"",VLOOKUP(EN$421,TabelleK60BI,8,FALSE),""),"")</f>
        <v/>
      </c>
      <c r="EO563" s="4" t="str">
        <f ca="1">IFERROR(IF($B563&lt;&gt;"",VLOOKUP(EO$421,TabelleK60BI,8,FALSE),""),"")</f>
        <v/>
      </c>
      <c r="EP563" s="4" t="str">
        <f ca="1">IFERROR(IF($B563&lt;&gt;"",VLOOKUP(EP$421,TabelleK60BI,8,FALSE),""),"")</f>
        <v/>
      </c>
      <c r="EQ563" s="4" t="str">
        <f ca="1">IFERROR(IF($B563&lt;&gt;"",VLOOKUP(EQ$421,TabelleK60BI,8,FALSE),""),"")</f>
        <v/>
      </c>
      <c r="ER563" s="4" t="str">
        <f ca="1">IFERROR(IF($B563&lt;&gt;"",VLOOKUP(ER$421,TabelleK60BI,8,FALSE),""),"")</f>
        <v/>
      </c>
      <c r="ES563" s="4" t="str">
        <f ca="1">IFERROR(IF($B563&lt;&gt;"",VLOOKUP(ES$421,TabelleK60BI,8,FALSE),""),"")</f>
        <v/>
      </c>
      <c r="ET563" s="4" t="str">
        <f ca="1">IFERROR(IF($B563&lt;&gt;"",VLOOKUP(ET$421,TabelleK60BI,8,FALSE),""),"")</f>
        <v/>
      </c>
      <c r="EU563" s="4" t="str">
        <f ca="1">IFERROR(IF($B563&lt;&gt;"",VLOOKUP(EU$421,TabelleK60BI,8,FALSE),""),"")</f>
        <v/>
      </c>
      <c r="EV563" s="4" t="str">
        <f ca="1">IFERROR(IF($B563&lt;&gt;"",VLOOKUP(EV$421,TabelleK60BI,8,FALSE),""),"")</f>
        <v/>
      </c>
      <c r="EW563" s="4" t="str">
        <f ca="1">IFERROR(IF($B563&lt;&gt;"",VLOOKUP(EW$421,TabelleK60BI,8,FALSE),""),"")</f>
        <v/>
      </c>
      <c r="EX563" s="4" t="str">
        <f ca="1">IFERROR(IF($B563&lt;&gt;"",VLOOKUP(EX$421,TabelleK60BI,8,FALSE),""),"")</f>
        <v/>
      </c>
      <c r="EY563" s="4" t="str">
        <f ca="1">IFERROR(IF($B563&lt;&gt;"",VLOOKUP(EY$421,TabelleK60BI,8,FALSE),""),"")</f>
        <v/>
      </c>
      <c r="EZ563" s="4" t="str">
        <f ca="1">IFERROR(IF($B563&lt;&gt;"",VLOOKUP(EZ$421,TabelleK60BI,8,FALSE),""),"")</f>
        <v/>
      </c>
      <c r="FA563" s="4" t="str">
        <f ca="1">IFERROR(IF($B563&lt;&gt;"",VLOOKUP(FA$421,TabelleK60BI,8,FALSE),""),"")</f>
        <v/>
      </c>
      <c r="FB563" s="4" t="str">
        <f ca="1">IFERROR(IF($B563&lt;&gt;"",VLOOKUP(FB$421,TabelleK60BI,8,FALSE),""),"")</f>
        <v/>
      </c>
      <c r="FC563" s="4" t="str">
        <f ca="1">IFERROR(IF($B563&lt;&gt;"",VLOOKUP(FC$421,TabelleK60BI,8,FALSE),""),"")</f>
        <v/>
      </c>
      <c r="FD563" s="4" t="str">
        <f ca="1">IFERROR(IF($B563&lt;&gt;"",VLOOKUP(FD$421,TabelleK60BI,8,FALSE),""),"")</f>
        <v/>
      </c>
      <c r="FE563" s="4" t="str">
        <f ca="1">IFERROR(IF($B563&lt;&gt;"",VLOOKUP(FE$421,TabelleK60BI,8,FALSE),""),"")</f>
        <v/>
      </c>
      <c r="FF563" s="4" t="str">
        <f ca="1">IFERROR(IF($B563&lt;&gt;"",VLOOKUP(FF$421,TabelleK60BI,8,FALSE),""),"")</f>
        <v/>
      </c>
      <c r="FG563" s="4" t="str">
        <f ca="1">IFERROR(IF($B563&lt;&gt;"",VLOOKUP(FG$421,TabelleK60BI,8,FALSE),""),"")</f>
        <v/>
      </c>
      <c r="FH563" s="4" t="str">
        <f ca="1">IFERROR(IF($B563&lt;&gt;"",VLOOKUP(FH$421,TabelleK60BI,8,FALSE),""),"")</f>
        <v/>
      </c>
      <c r="FI563" s="4" t="str">
        <f ca="1">IFERROR(IF($B563&lt;&gt;"",VLOOKUP(FI$421,TabelleK60BI,8,FALSE),""),"")</f>
        <v/>
      </c>
      <c r="FJ563" s="4" t="str">
        <f ca="1">IFERROR(IF($B563&lt;&gt;"",VLOOKUP(FJ$421,TabelleK60BI,8,FALSE),""),"")</f>
        <v/>
      </c>
      <c r="FK563" s="4" t="str">
        <f ca="1">IFERROR(IF($B563&lt;&gt;"",VLOOKUP(FK$421,TabelleK60BI,8,FALSE),""),"")</f>
        <v/>
      </c>
      <c r="FL563" s="4" t="str">
        <f ca="1">IFERROR(IF($B563&lt;&gt;"",VLOOKUP(FL$421,TabelleK60BI,8,FALSE),""),"")</f>
        <v/>
      </c>
      <c r="FM563" s="4" t="str">
        <f ca="1">IFERROR(IF($B563&lt;&gt;"",VLOOKUP(FM$421,TabelleK60BI,8,FALSE),""),"")</f>
        <v/>
      </c>
      <c r="FN563" s="4" t="str">
        <f ca="1">IFERROR(IF($B563&lt;&gt;"",VLOOKUP(FN$421,TabelleK60BI,8,FALSE),""),"")</f>
        <v/>
      </c>
      <c r="FO563" s="4" t="str">
        <f ca="1">IFERROR(IF($B563&lt;&gt;"",VLOOKUP(FO$421,TabelleK60BI,8,FALSE),""),"")</f>
        <v/>
      </c>
      <c r="FP563" s="4" t="str">
        <f ca="1">IFERROR(IF($B563&lt;&gt;"",VLOOKUP(FP$421,TabelleK60BI,8,FALSE),""),"")</f>
        <v/>
      </c>
      <c r="FQ563" s="4" t="str">
        <f ca="1">IFERROR(IF($B563&lt;&gt;"",VLOOKUP(FQ$421,TabelleK60BI,8,FALSE),""),"")</f>
        <v/>
      </c>
      <c r="FR563" s="4" t="str">
        <f ca="1">IFERROR(IF($B563&lt;&gt;"",VLOOKUP(FR$421,TabelleK60BI,8,FALSE),""),"")</f>
        <v/>
      </c>
      <c r="FS563" s="4" t="str">
        <f ca="1">IFERROR(IF($B563&lt;&gt;"",VLOOKUP(FS$421,TabelleK60BI,8,FALSE),""),"")</f>
        <v/>
      </c>
      <c r="FT563" s="4" t="str">
        <f ca="1">IFERROR(IF($B563&lt;&gt;"",VLOOKUP(FT$421,TabelleK60BI,8,FALSE),""),"")</f>
        <v/>
      </c>
      <c r="FU563" s="4" t="str">
        <f ca="1">IFERROR(IF($B563&lt;&gt;"",VLOOKUP(FU$421,TabelleK60BI,8,FALSE),""),"")</f>
        <v/>
      </c>
      <c r="FV563" s="4" t="str">
        <f ca="1">IFERROR(IF($B563&lt;&gt;"",VLOOKUP(FV$421,TabelleK60BI,8,FALSE),""),"")</f>
        <v/>
      </c>
      <c r="FW563" s="4" t="str">
        <f ca="1">IFERROR(IF($B563&lt;&gt;"",VLOOKUP(FW$421,TabelleK60BI,8,FALSE),""),"")</f>
        <v/>
      </c>
      <c r="FX563" s="4" t="str">
        <f ca="1">IFERROR(IF($B563&lt;&gt;"",VLOOKUP(FX$421,TabelleK60BI,8,FALSE),""),"")</f>
        <v/>
      </c>
      <c r="FY563" s="4" t="str">
        <f ca="1">IFERROR(IF($B563&lt;&gt;"",VLOOKUP(FY$421,TabelleK60BI,8,FALSE),""),"")</f>
        <v/>
      </c>
      <c r="FZ563" s="4" t="str">
        <f ca="1">IFERROR(IF($B563&lt;&gt;"",VLOOKUP(FZ$421,TabelleK60BI,8,FALSE),""),"")</f>
        <v/>
      </c>
      <c r="GA563" s="4" t="str">
        <f ca="1">IFERROR(IF($B563&lt;&gt;"",VLOOKUP(GA$421,TabelleK60BI,8,FALSE),""),"")</f>
        <v/>
      </c>
      <c r="GB563" s="4" t="str">
        <f ca="1">IFERROR(IF($B563&lt;&gt;"",VLOOKUP(GB$421,TabelleK60BI,8,FALSE),""),"")</f>
        <v/>
      </c>
      <c r="GC563" s="4" t="str">
        <f ca="1">IFERROR(IF($B563&lt;&gt;"",VLOOKUP(GC$421,TabelleK60BI,8,FALSE),""),"")</f>
        <v/>
      </c>
      <c r="GD563" s="4" t="str">
        <f ca="1">IFERROR(IF($B563&lt;&gt;"",VLOOKUP(GD$421,TabelleK60BI,8,FALSE),""),"")</f>
        <v/>
      </c>
      <c r="GE563" s="4" t="str">
        <f ca="1">IFERROR(IF($B563&lt;&gt;"",VLOOKUP(GE$421,TabelleK60BI,8,FALSE),""),"")</f>
        <v/>
      </c>
      <c r="GF563" s="4" t="str">
        <f ca="1">IFERROR(IF($B563&lt;&gt;"",VLOOKUP(GF$421,TabelleK60BI,8,FALSE),""),"")</f>
        <v/>
      </c>
      <c r="GG563" s="4" t="str">
        <f ca="1">IFERROR(IF($B563&lt;&gt;"",VLOOKUP(GG$421,TabelleK60BI,8,FALSE),""),"")</f>
        <v/>
      </c>
      <c r="GH563" s="4" t="str">
        <f ca="1">IFERROR(IF($B563&lt;&gt;"",VLOOKUP(GH$421,TabelleK60BI,8,FALSE),""),"")</f>
        <v/>
      </c>
      <c r="GI563" s="4" t="str">
        <f ca="1">IFERROR(IF($B563&lt;&gt;"",VLOOKUP(GI$421,TabelleK60BI,8,FALSE),""),"")</f>
        <v/>
      </c>
      <c r="GJ563" s="4" t="str">
        <f ca="1">IFERROR(IF($B563&lt;&gt;"",VLOOKUP(GJ$421,TabelleK60BI,8,FALSE),""),"")</f>
        <v/>
      </c>
      <c r="GK563" s="4" t="str">
        <f ca="1">IFERROR(IF($B563&lt;&gt;"",VLOOKUP(GK$421,TabelleK60BI,8,FALSE),""),"")</f>
        <v/>
      </c>
      <c r="GL563" s="4" t="str">
        <f ca="1">IFERROR(IF($B563&lt;&gt;"",VLOOKUP(GL$421,TabelleK60BI,8,FALSE),""),"")</f>
        <v/>
      </c>
      <c r="GM563" s="4" t="str">
        <f ca="1">IFERROR(IF($B563&lt;&gt;"",VLOOKUP(GM$421,TabelleK60BI,8,FALSE),""),"")</f>
        <v/>
      </c>
      <c r="GN563" s="4" t="str">
        <f ca="1">IFERROR(IF($B563&lt;&gt;"",VLOOKUP(GN$421,TabelleK60BI,8,FALSE),""),"")</f>
        <v/>
      </c>
      <c r="GO563" s="4" t="str">
        <f ca="1">IFERROR(IF($B563&lt;&gt;"",VLOOKUP(GO$421,TabelleK60BI,8,FALSE),""),"")</f>
        <v/>
      </c>
      <c r="GP563" s="4" t="str">
        <f ca="1">IFERROR(IF($B563&lt;&gt;"",VLOOKUP(GP$421,TabelleK60BI,8,FALSE),""),"")</f>
        <v/>
      </c>
      <c r="GQ563" s="4" t="str">
        <f ca="1">IFERROR(IF($B563&lt;&gt;"",VLOOKUP(GQ$421,TabelleK60BI,8,FALSE),""),"")</f>
        <v/>
      </c>
      <c r="GR563" s="4" t="str">
        <f ca="1">IFERROR(IF($B563&lt;&gt;"",VLOOKUP(GR$421,TabelleK60BI,8,FALSE),""),"")</f>
        <v/>
      </c>
      <c r="GS563" s="4" t="str">
        <f ca="1">IFERROR(IF($B563&lt;&gt;"",VLOOKUP(GS$421,TabelleK60BI,8,FALSE),""),"")</f>
        <v/>
      </c>
      <c r="GT563" s="4" t="str">
        <f ca="1">IFERROR(IF($B563&lt;&gt;"",VLOOKUP(GT$421,TabelleK60BI,8,FALSE),""),"")</f>
        <v/>
      </c>
      <c r="GU563" s="4" t="str">
        <f ca="1">IFERROR(IF($B563&lt;&gt;"",VLOOKUP(GU$421,TabelleK60BI,8,FALSE),""),"")</f>
        <v/>
      </c>
      <c r="GV563" s="4" t="str">
        <f ca="1">IFERROR(IF($B563&lt;&gt;"",VLOOKUP(GV$421,TabelleK60BI,8,FALSE),""),"")</f>
        <v/>
      </c>
      <c r="GW563" s="4" t="str">
        <f ca="1">IFERROR(IF($B563&lt;&gt;"",VLOOKUP(GW$421,TabelleK60BI,8,FALSE),""),"")</f>
        <v/>
      </c>
      <c r="GX563" s="4" t="str">
        <f ca="1">IFERROR(IF($B563&lt;&gt;"",VLOOKUP(GX$421,TabelleK60BI,8,FALSE),""),"")</f>
        <v/>
      </c>
      <c r="GY563" s="4" t="str">
        <f ca="1">IFERROR(IF($B563&lt;&gt;"",VLOOKUP(GY$421,TabelleK60BI,8,FALSE),""),"")</f>
        <v/>
      </c>
      <c r="GZ563" s="4" t="str">
        <f ca="1">IFERROR(IF($B563&lt;&gt;"",VLOOKUP(GZ$421,TabelleK60BI,8,FALSE),""),"")</f>
        <v/>
      </c>
      <c r="HA563" s="4" t="str">
        <f ca="1">IFERROR(IF($B563&lt;&gt;"",VLOOKUP(HA$421,TabelleK60BI,8,FALSE),""),"")</f>
        <v/>
      </c>
      <c r="HB563" s="4" t="str">
        <f ca="1">IFERROR(IF($B563&lt;&gt;"",VLOOKUP(HB$421,TabelleK60BI,8,FALSE),""),"")</f>
        <v/>
      </c>
      <c r="HC563" s="4" t="str">
        <f ca="1">IFERROR(IF($B563&lt;&gt;"",VLOOKUP(HC$421,TabelleK60BI,8,FALSE),""),"")</f>
        <v/>
      </c>
      <c r="HD563" s="4" t="str">
        <f ca="1">IFERROR(IF($B563&lt;&gt;"",VLOOKUP(HD$421,TabelleK60BI,8,FALSE),""),"")</f>
        <v/>
      </c>
      <c r="HE563" s="4" t="str">
        <f ca="1">IFERROR(IF($B563&lt;&gt;"",VLOOKUP(HE$421,TabelleK60BI,8,FALSE),""),"")</f>
        <v/>
      </c>
      <c r="HF563" s="4" t="str">
        <f ca="1">IFERROR(IF($B563&lt;&gt;"",VLOOKUP(HF$421,TabelleK60BI,8,FALSE),""),"")</f>
        <v/>
      </c>
      <c r="HG563" s="4" t="str">
        <f ca="1">IFERROR(IF($B563&lt;&gt;"",VLOOKUP(HG$421,TabelleK60BI,8,FALSE),""),"")</f>
        <v/>
      </c>
      <c r="HH563" s="4" t="str">
        <f ca="1">IFERROR(IF($B563&lt;&gt;"",VLOOKUP(HH$421,TabelleK60BI,8,FALSE),""),"")</f>
        <v/>
      </c>
      <c r="HI563" s="4" t="str">
        <f ca="1">IFERROR(IF($B563&lt;&gt;"",VLOOKUP(HI$421,TabelleK60BI,8,FALSE),""),"")</f>
        <v/>
      </c>
      <c r="HJ563" s="4" t="str">
        <f ca="1">IFERROR(IF($B563&lt;&gt;"",VLOOKUP(HJ$421,TabelleK60BI,8,FALSE),""),"")</f>
        <v/>
      </c>
      <c r="HK563" s="4" t="str">
        <f ca="1">IFERROR(IF($B563&lt;&gt;"",VLOOKUP(HK$421,TabelleK60BI,8,FALSE),""),"")</f>
        <v/>
      </c>
      <c r="HL563" s="4" t="str">
        <f ca="1">IFERROR(IF($B563&lt;&gt;"",VLOOKUP(HL$421,TabelleK60BI,8,FALSE),""),"")</f>
        <v/>
      </c>
      <c r="HM563" s="4" t="str">
        <f ca="1">IFERROR(IF($B563&lt;&gt;"",VLOOKUP(HM$421,TabelleK60BI,8,FALSE),""),"")</f>
        <v/>
      </c>
      <c r="HN563" s="4" t="str">
        <f ca="1">IFERROR(IF($B563&lt;&gt;"",VLOOKUP(HN$421,TabelleK60BI,8,FALSE),""),"")</f>
        <v/>
      </c>
      <c r="HO563" s="4" t="str">
        <f ca="1">IFERROR(IF($B563&lt;&gt;"",VLOOKUP(HO$421,TabelleK60BI,8,FALSE),""),"")</f>
        <v/>
      </c>
      <c r="HP563" s="4" t="str">
        <f ca="1">IFERROR(IF($B563&lt;&gt;"",VLOOKUP(HP$421,TabelleK60BI,8,FALSE),""),"")</f>
        <v/>
      </c>
      <c r="HQ563" s="4" t="str">
        <f ca="1">IFERROR(IF($B563&lt;&gt;"",VLOOKUP(HQ$421,TabelleK60BI,8,FALSE),""),"")</f>
        <v/>
      </c>
      <c r="HR563" s="4" t="str">
        <f ca="1">IFERROR(IF($B563&lt;&gt;"",VLOOKUP(HR$421,TabelleK60BI,8,FALSE),""),"")</f>
        <v/>
      </c>
      <c r="HS563" s="4" t="str">
        <f ca="1">IFERROR(IF($B563&lt;&gt;"",VLOOKUP(HS$421,TabelleK60BI,8,FALSE),""),"")</f>
        <v/>
      </c>
      <c r="HT563" s="4" t="str">
        <f ca="1">IFERROR(IF($B563&lt;&gt;"",VLOOKUP(HT$421,TabelleK60BI,8,FALSE),""),"")</f>
        <v/>
      </c>
      <c r="HU563" s="4" t="str">
        <f ca="1">IFERROR(IF($B563&lt;&gt;"",VLOOKUP(HU$421,TabelleK60BI,8,FALSE),""),"")</f>
        <v/>
      </c>
      <c r="HV563" s="4" t="str">
        <f ca="1">IFERROR(IF($B563&lt;&gt;"",VLOOKUP(HV$421,TabelleK60BI,8,FALSE),""),"")</f>
        <v/>
      </c>
      <c r="HW563" s="4" t="str">
        <f ca="1">IFERROR(IF($B563&lt;&gt;"",VLOOKUP(HW$421,TabelleK60BI,8,FALSE),""),"")</f>
        <v/>
      </c>
      <c r="HX563" s="4" t="str">
        <f ca="1">IFERROR(IF($B563&lt;&gt;"",VLOOKUP(HX$421,TabelleK60BI,8,FALSE),""),"")</f>
        <v/>
      </c>
      <c r="HY563" s="4" t="str">
        <f ca="1">IFERROR(IF($B563&lt;&gt;"",VLOOKUP(HY$421,TabelleK60BI,8,FALSE),""),"")</f>
        <v/>
      </c>
      <c r="HZ563" s="4" t="str">
        <f ca="1">IFERROR(IF($B563&lt;&gt;"",VLOOKUP(HZ$421,TabelleK60BI,8,FALSE),""),"")</f>
        <v/>
      </c>
      <c r="IA563" s="4" t="str">
        <f ca="1">IFERROR(IF($B563&lt;&gt;"",VLOOKUP(IA$421,TabelleK60BI,8,FALSE),""),"")</f>
        <v/>
      </c>
      <c r="IB563" s="4" t="str">
        <f ca="1">IFERROR(IF($B563&lt;&gt;"",VLOOKUP(IB$421,TabelleK60BI,8,FALSE),""),"")</f>
        <v/>
      </c>
      <c r="IC563" s="4" t="str">
        <f ca="1">IFERROR(IF($B563&lt;&gt;"",VLOOKUP(IC$421,TabelleK60BI,8,FALSE),""),"")</f>
        <v/>
      </c>
      <c r="ID563" s="4" t="str">
        <f ca="1">IFERROR(IF($B563&lt;&gt;"",VLOOKUP(ID$421,TabelleK60BI,8,FALSE),""),"")</f>
        <v/>
      </c>
      <c r="IE563" s="4" t="str">
        <f ca="1">IFERROR(IF($B563&lt;&gt;"",VLOOKUP(IE$421,TabelleK60BI,8,FALSE),""),"")</f>
        <v/>
      </c>
      <c r="IF563" s="4" t="str">
        <f ca="1">IFERROR(IF($B563&lt;&gt;"",VLOOKUP(IF$421,TabelleK60BI,8,FALSE),""),"")</f>
        <v/>
      </c>
      <c r="IG563" s="4" t="str">
        <f ca="1">IFERROR(IF($B563&lt;&gt;"",VLOOKUP(IG$421,TabelleK60BI,8,FALSE),""),"")</f>
        <v/>
      </c>
      <c r="IH563" s="4" t="str">
        <f ca="1">IFERROR(IF($B563&lt;&gt;"",VLOOKUP(IH$421,TabelleK60BI,8,FALSE),""),"")</f>
        <v/>
      </c>
      <c r="II563" s="4" t="str">
        <f ca="1">IFERROR(IF($B563&lt;&gt;"",VLOOKUP(II$421,TabelleK60BI,8,FALSE),""),"")</f>
        <v/>
      </c>
      <c r="IJ563" s="4" t="str">
        <f ca="1">IFERROR(IF($B563&lt;&gt;"",VLOOKUP(IJ$421,TabelleK60BI,8,FALSE),""),"")</f>
        <v/>
      </c>
      <c r="IK563" s="4" t="str">
        <f ca="1">IFERROR(IF($B563&lt;&gt;"",VLOOKUP(IK$421,TabelleK60BI,8,FALSE),""),"")</f>
        <v/>
      </c>
      <c r="IL563" s="4" t="str">
        <f ca="1">IFERROR(IF($B563&lt;&gt;"",VLOOKUP(IL$421,TabelleK60BI,8,FALSE),""),"")</f>
        <v/>
      </c>
      <c r="IM563" s="4" t="str">
        <f ca="1">IFERROR(IF($B563&lt;&gt;"",VLOOKUP(IM$421,TabelleK60BI,8,FALSE),""),"")</f>
        <v/>
      </c>
      <c r="IN563" s="4" t="str">
        <f ca="1">IFERROR(IF($B563&lt;&gt;"",VLOOKUP(IN$421,TabelleK60BI,8,FALSE),""),"")</f>
        <v/>
      </c>
      <c r="IO563" s="4" t="str">
        <f ca="1">IFERROR(IF($B563&lt;&gt;"",VLOOKUP(IO$421,TabelleK60BI,8,FALSE),""),"")</f>
        <v/>
      </c>
      <c r="IP563" s="4" t="str">
        <f ca="1">IFERROR(IF($B563&lt;&gt;"",VLOOKUP(IP$421,TabelleK60BI,8,FALSE),""),"")</f>
        <v/>
      </c>
      <c r="IQ563" s="4" t="str">
        <f ca="1">IFERROR(IF($B563&lt;&gt;"",VLOOKUP(IQ$421,TabelleK60BI,8,FALSE),""),"")</f>
        <v/>
      </c>
      <c r="IR563" s="4" t="str">
        <f ca="1">IFERROR(IF($B563&lt;&gt;"",VLOOKUP(IR$421,TabelleK60BI,8,FALSE),""),"")</f>
        <v/>
      </c>
      <c r="IS563" s="4" t="str">
        <f ca="1">IFERROR(IF($B563&lt;&gt;"",VLOOKUP(IS$421,TabelleK60BI,8,FALSE),""),"")</f>
        <v/>
      </c>
      <c r="IT563" s="4" t="str">
        <f ca="1">IFERROR(IF($B563&lt;&gt;"",VLOOKUP(IT$421,TabelleK60BI,8,FALSE),""),"")</f>
        <v/>
      </c>
      <c r="IU563" s="4" t="str">
        <f ca="1">IFERROR(IF($B563&lt;&gt;"",VLOOKUP(IU$421,TabelleK60BI,8,FALSE),""),"")</f>
        <v/>
      </c>
      <c r="IV563" s="4" t="str">
        <f ca="1">IFERROR(IF($B563&lt;&gt;"",VLOOKUP(IV$421,TabelleK60BI,8,FALSE),""),"")</f>
        <v/>
      </c>
      <c r="IW563" s="4" t="str">
        <f ca="1">IFERROR(IF($B563&lt;&gt;"",VLOOKUP(IW$421,TabelleK60BI,8,FALSE),""),"")</f>
        <v/>
      </c>
      <c r="IX563" s="4" t="str">
        <f ca="1">IFERROR(IF($B563&lt;&gt;"",VLOOKUP(IX$421,TabelleK60BI,8,FALSE),""),"")</f>
        <v/>
      </c>
      <c r="IY563" s="4" t="str">
        <f ca="1">IFERROR(IF($B563&lt;&gt;"",VLOOKUP(IY$421,TabelleK60BI,8,FALSE),""),"")</f>
        <v/>
      </c>
      <c r="IZ563" s="4" t="str">
        <f ca="1">IFERROR(IF($B563&lt;&gt;"",VLOOKUP(IZ$421,TabelleK60BI,8,FALSE),""),"")</f>
        <v/>
      </c>
      <c r="JA563" s="4" t="str">
        <f ca="1">IFERROR(IF($B563&lt;&gt;"",VLOOKUP(JA$421,TabelleK60BI,8,FALSE),""),"")</f>
        <v/>
      </c>
      <c r="JB563" s="4" t="str">
        <f ca="1">IFERROR(IF($B563&lt;&gt;"",VLOOKUP(JB$421,TabelleK60BI,8,FALSE),""),"")</f>
        <v/>
      </c>
      <c r="JC563" s="4" t="str">
        <f ca="1">IFERROR(IF($B563&lt;&gt;"",VLOOKUP(JC$421,TabelleK60BI,8,FALSE),""),"")</f>
        <v/>
      </c>
      <c r="JD563" s="4" t="str">
        <f ca="1">IFERROR(IF($B563&lt;&gt;"",VLOOKUP(JD$421,TabelleK60BI,8,FALSE),""),"")</f>
        <v/>
      </c>
      <c r="JE563" s="4" t="str">
        <f ca="1">IFERROR(IF($B563&lt;&gt;"",VLOOKUP(JE$421,TabelleK60BI,8,FALSE),""),"")</f>
        <v/>
      </c>
      <c r="JF563" s="4" t="str">
        <f ca="1">IFERROR(IF($B563&lt;&gt;"",VLOOKUP(JF$421,TabelleK60BI,8,FALSE),""),"")</f>
        <v/>
      </c>
      <c r="JG563" s="4" t="str">
        <f ca="1">IFERROR(IF($B563&lt;&gt;"",VLOOKUP(JG$421,TabelleK60BI,8,FALSE),""),"")</f>
        <v/>
      </c>
      <c r="JH563" s="4" t="str">
        <f ca="1">IFERROR(IF($B563&lt;&gt;"",VLOOKUP(JH$421,TabelleK60BI,8,FALSE),""),"")</f>
        <v/>
      </c>
      <c r="JI563" s="4" t="str">
        <f ca="1">IFERROR(IF($B563&lt;&gt;"",VLOOKUP(JI$421,TabelleK60BI,8,FALSE),""),"")</f>
        <v/>
      </c>
      <c r="JJ563" s="4" t="str">
        <f ca="1">IFERROR(IF($B563&lt;&gt;"",VLOOKUP(JJ$421,TabelleK60BI,8,FALSE),""),"")</f>
        <v/>
      </c>
      <c r="JK563" s="4" t="str">
        <f ca="1">IFERROR(IF($B563&lt;&gt;"",VLOOKUP(JK$421,TabelleK60BI,8,FALSE),""),"")</f>
        <v/>
      </c>
      <c r="JL563" s="4" t="str">
        <f ca="1">IFERROR(IF($B563&lt;&gt;"",VLOOKUP(JL$421,TabelleK60BI,8,FALSE),""),"")</f>
        <v/>
      </c>
      <c r="JM563" s="4" t="str">
        <f ca="1">IFERROR(IF($B563&lt;&gt;"",VLOOKUP(JM$421,TabelleK60BI,8,FALSE),""),"")</f>
        <v/>
      </c>
      <c r="JN563" s="4" t="str">
        <f ca="1">IFERROR(IF($B563&lt;&gt;"",VLOOKUP(JN$421,TabelleK60BI,8,FALSE),""),"")</f>
        <v/>
      </c>
      <c r="JO563" s="4" t="str">
        <f ca="1">IFERROR(IF($B563&lt;&gt;"",VLOOKUP(JO$421,TabelleK60BI,8,FALSE),""),"")</f>
        <v/>
      </c>
      <c r="JP563" s="4" t="str">
        <f ca="1">IFERROR(IF($B563&lt;&gt;"",VLOOKUP(JP$421,TabelleK60BI,8,FALSE),""),"")</f>
        <v/>
      </c>
      <c r="JQ563" s="4" t="str">
        <f ca="1">IFERROR(IF($B563&lt;&gt;"",VLOOKUP(JQ$421,TabelleK60BI,8,FALSE),""),"")</f>
        <v/>
      </c>
      <c r="JR563" s="4" t="str">
        <f ca="1">IFERROR(IF($B563&lt;&gt;"",VLOOKUP(JR$421,TabelleK60BI,8,FALSE),""),"")</f>
        <v/>
      </c>
      <c r="JS563" s="4" t="str">
        <f ca="1">IFERROR(IF($B563&lt;&gt;"",VLOOKUP(JS$421,TabelleK60BI,8,FALSE),""),"")</f>
        <v/>
      </c>
      <c r="JT563" s="4" t="str">
        <f ca="1">IFERROR(IF($B563&lt;&gt;"",VLOOKUP(JT$421,TabelleK60BI,8,FALSE),""),"")</f>
        <v/>
      </c>
      <c r="JU563" s="4" t="str">
        <f ca="1">IFERROR(IF($B563&lt;&gt;"",VLOOKUP(JU$421,TabelleK60BI,8,FALSE),""),"")</f>
        <v/>
      </c>
      <c r="JV563" s="4" t="str">
        <f ca="1">IFERROR(IF($B563&lt;&gt;"",VLOOKUP(JV$421,TabelleK60BI,8,FALSE),""),"")</f>
        <v/>
      </c>
      <c r="JW563" s="4" t="str">
        <f ca="1">IFERROR(IF($B563&lt;&gt;"",VLOOKUP(JW$421,TabelleK60BI,8,FALSE),""),"")</f>
        <v/>
      </c>
      <c r="JX563" s="4" t="str">
        <f ca="1">IFERROR(IF($B563&lt;&gt;"",VLOOKUP(JX$421,TabelleK60BI,8,FALSE),""),"")</f>
        <v/>
      </c>
      <c r="JY563" s="4" t="str">
        <f ca="1">IFERROR(IF($B563&lt;&gt;"",VLOOKUP(JY$421,TabelleK60BI,8,FALSE),""),"")</f>
        <v/>
      </c>
      <c r="JZ563" s="4" t="str">
        <f ca="1">IFERROR(IF($B563&lt;&gt;"",VLOOKUP(JZ$421,TabelleK60BI,8,FALSE),""),"")</f>
        <v/>
      </c>
      <c r="KA563" s="4" t="str">
        <f ca="1">IFERROR(IF($B563&lt;&gt;"",VLOOKUP(KA$421,TabelleK60BI,8,FALSE),""),"")</f>
        <v/>
      </c>
      <c r="KB563" s="4" t="str">
        <f ca="1">IFERROR(IF($B563&lt;&gt;"",VLOOKUP(KB$421,TabelleK60BI,8,FALSE),""),"")</f>
        <v/>
      </c>
      <c r="KC563" s="4" t="str">
        <f ca="1">IFERROR(IF($B563&lt;&gt;"",VLOOKUP(KC$421,TabelleK60BI,8,FALSE),""),"")</f>
        <v/>
      </c>
      <c r="KD563" s="4" t="str">
        <f ca="1">IFERROR(IF($B563&lt;&gt;"",VLOOKUP(KD$421,TabelleK60BI,8,FALSE),""),"")</f>
        <v/>
      </c>
      <c r="KE563" s="4" t="str">
        <f ca="1">IFERROR(IF($B563&lt;&gt;"",VLOOKUP(KE$421,TabelleK60BI,8,FALSE),""),"")</f>
        <v/>
      </c>
      <c r="KF563" s="4" t="str">
        <f ca="1">IFERROR(IF($B563&lt;&gt;"",VLOOKUP(KF$421,TabelleK60BI,8,FALSE),""),"")</f>
        <v/>
      </c>
      <c r="KG563" s="4" t="str">
        <f ca="1">IFERROR(IF($B563&lt;&gt;"",VLOOKUP(KG$421,TabelleK60BI,8,FALSE),""),"")</f>
        <v/>
      </c>
      <c r="KH563" s="4" t="str">
        <f ca="1">IFERROR(IF($B563&lt;&gt;"",VLOOKUP(KH$421,TabelleK60BI,8,FALSE),""),"")</f>
        <v/>
      </c>
      <c r="KI563" s="4" t="str">
        <f ca="1">IFERROR(IF($B563&lt;&gt;"",VLOOKUP(KI$421,TabelleK60BI,8,FALSE),""),"")</f>
        <v/>
      </c>
      <c r="KJ563" s="4" t="str">
        <f ca="1">IFERROR(IF($B563&lt;&gt;"",VLOOKUP(KJ$421,TabelleK60BI,8,FALSE),""),"")</f>
        <v/>
      </c>
      <c r="KK563" s="4" t="str">
        <f ca="1">IFERROR(IF($B563&lt;&gt;"",VLOOKUP(KK$421,TabelleK60BI,8,FALSE),""),"")</f>
        <v/>
      </c>
      <c r="KL563" s="4" t="str">
        <f ca="1">IFERROR(IF($B563&lt;&gt;"",VLOOKUP(KL$421,TabelleK60BI,8,FALSE),""),"")</f>
        <v/>
      </c>
      <c r="KM563" s="4" t="str">
        <f ca="1">IFERROR(IF($B563&lt;&gt;"",VLOOKUP(KM$421,TabelleK60BI,8,FALSE),""),"")</f>
        <v/>
      </c>
      <c r="KN563" s="4" t="str">
        <f ca="1">IFERROR(IF($B563&lt;&gt;"",VLOOKUP(KN$421,TabelleK60BI,8,FALSE),""),"")</f>
        <v/>
      </c>
      <c r="KO563" s="4" t="str">
        <f ca="1">IFERROR(IF($B563&lt;&gt;"",VLOOKUP(KO$421,TabelleK60BI,8,FALSE),""),"")</f>
        <v/>
      </c>
      <c r="KP563" s="4" t="str">
        <f ca="1">IFERROR(IF($B563&lt;&gt;"",VLOOKUP(KP$421,TabelleK60BI,8,FALSE),""),"")</f>
        <v/>
      </c>
      <c r="KQ563" s="4" t="str">
        <f ca="1">IFERROR(IF($B563&lt;&gt;"",VLOOKUP(KQ$421,TabelleK60BI,8,FALSE),""),"")</f>
        <v/>
      </c>
      <c r="KR563" s="4" t="str">
        <f>IFERROR(VLOOKUP($KR$421,TabelleK60BI,8,FALSE),"")</f>
        <v/>
      </c>
      <c r="KS563" s="4" t="str">
        <f>IFERROR(VLOOKUP($KS$421,TabelleK60BI,8,FALSE),"")</f>
        <v/>
      </c>
    </row>
    <row r="564" spans="2:305" ht="12.75" hidden="1" customHeight="1" x14ac:dyDescent="0.2">
      <c r="B564" s="138" t="str">
        <f t="shared" ca="1" si="215"/>
        <v/>
      </c>
      <c r="C564" s="4" t="str">
        <f ca="1">IFERROR(IF($B564&lt;&gt;"",VLOOKUP(C$421,TabelleK61BI,8,FALSE),""),"")</f>
        <v/>
      </c>
      <c r="D564" s="4" t="str">
        <f ca="1">IFERROR(IF($B564&lt;&gt;"",VLOOKUP(D$421,TabelleK61BI,8,FALSE),""),"")</f>
        <v/>
      </c>
      <c r="E564" s="4" t="str">
        <f ca="1">IFERROR(IF($B564&lt;&gt;"",VLOOKUP(E$421,TabelleK61BI,8,FALSE),""),"")</f>
        <v/>
      </c>
      <c r="F564" s="4" t="str">
        <f ca="1">IFERROR(IF($B564&lt;&gt;"",VLOOKUP(F$421,TabelleK61BI,8,FALSE),""),"")</f>
        <v/>
      </c>
      <c r="G564" s="4" t="str">
        <f ca="1">IFERROR(IF($B564&lt;&gt;"",VLOOKUP(G$421,TabelleK61BI,8,FALSE),""),"")</f>
        <v/>
      </c>
      <c r="H564" s="4" t="str">
        <f ca="1">IFERROR(IF($B564&lt;&gt;"",VLOOKUP(H$421,TabelleK61BI,8,FALSE),""),"")</f>
        <v/>
      </c>
      <c r="I564" s="4" t="str">
        <f ca="1">IFERROR(IF($B564&lt;&gt;"",VLOOKUP(I$421,TabelleK61BI,8,FALSE),""),"")</f>
        <v/>
      </c>
      <c r="J564" s="4" t="str">
        <f ca="1">IFERROR(IF($B564&lt;&gt;"",VLOOKUP(J$421,TabelleK61BI,8,FALSE),""),"")</f>
        <v/>
      </c>
      <c r="K564" s="4" t="str">
        <f ca="1">IFERROR(IF($B564&lt;&gt;"",VLOOKUP(K$421,TabelleK61BI,8,FALSE),""),"")</f>
        <v/>
      </c>
      <c r="L564" s="4" t="str">
        <f ca="1">IFERROR(IF($B564&lt;&gt;"",VLOOKUP(L$421,TabelleK61BI,8,FALSE),""),"")</f>
        <v/>
      </c>
      <c r="M564" s="4" t="str">
        <f ca="1">IFERROR(IF($B564&lt;&gt;"",VLOOKUP(M$421,TabelleK61BI,8,FALSE),""),"")</f>
        <v/>
      </c>
      <c r="N564" s="4" t="str">
        <f ca="1">IFERROR(IF($B564&lt;&gt;"",VLOOKUP(N$421,TabelleK61BI,8,FALSE),""),"")</f>
        <v/>
      </c>
      <c r="O564" s="4" t="str">
        <f ca="1">IFERROR(IF($B564&lt;&gt;"",VLOOKUP(O$421,TabelleK61BI,8,FALSE),""),"")</f>
        <v/>
      </c>
      <c r="P564" s="4" t="str">
        <f ca="1">IFERROR(IF($B564&lt;&gt;"",VLOOKUP(P$421,TabelleK61BI,8,FALSE),""),"")</f>
        <v/>
      </c>
      <c r="Q564" s="4" t="str">
        <f ca="1">IFERROR(IF($B564&lt;&gt;"",VLOOKUP(Q$421,TabelleK61BI,8,FALSE),""),"")</f>
        <v/>
      </c>
      <c r="R564" s="4" t="str">
        <f ca="1">IFERROR(IF($B564&lt;&gt;"",VLOOKUP(R$421,TabelleK61BI,8,FALSE),""),"")</f>
        <v/>
      </c>
      <c r="S564" s="4" t="str">
        <f ca="1">IFERROR(IF($B564&lt;&gt;"",VLOOKUP(S$421,TabelleK61BI,8,FALSE),""),"")</f>
        <v/>
      </c>
      <c r="T564" s="4" t="str">
        <f ca="1">IFERROR(IF($B564&lt;&gt;"",VLOOKUP(T$421,TabelleK61BI,8,FALSE),""),"")</f>
        <v/>
      </c>
      <c r="U564" s="4" t="str">
        <f ca="1">IFERROR(IF($B564&lt;&gt;"",VLOOKUP(U$421,TabelleK61BI,8,FALSE),""),"")</f>
        <v/>
      </c>
      <c r="V564" s="4" t="str">
        <f ca="1">IFERROR(IF($B564&lt;&gt;"",VLOOKUP(V$421,TabelleK61BI,8,FALSE),""),"")</f>
        <v/>
      </c>
      <c r="W564" s="4" t="str">
        <f ca="1">IFERROR(IF($B564&lt;&gt;"",VLOOKUP(W$421,TabelleK61BI,8,FALSE),""),"")</f>
        <v/>
      </c>
      <c r="X564" s="4" t="str">
        <f ca="1">IFERROR(IF($B564&lt;&gt;"",VLOOKUP(X$421,TabelleK61BI,8,FALSE),""),"")</f>
        <v/>
      </c>
      <c r="Y564" s="4" t="str">
        <f ca="1">IFERROR(IF($B564&lt;&gt;"",VLOOKUP(Y$421,TabelleK61BI,8,FALSE),""),"")</f>
        <v/>
      </c>
      <c r="Z564" s="4" t="str">
        <f ca="1">IFERROR(IF($B564&lt;&gt;"",VLOOKUP(Z$421,TabelleK61BI,8,FALSE),""),"")</f>
        <v/>
      </c>
      <c r="AA564" s="4" t="str">
        <f ca="1">IFERROR(IF($B564&lt;&gt;"",VLOOKUP(AA$421,TabelleK61BI,8,FALSE),""),"")</f>
        <v/>
      </c>
      <c r="AB564" s="4" t="str">
        <f ca="1">IFERROR(IF($B564&lt;&gt;"",VLOOKUP(AB$421,TabelleK61BI,8,FALSE),""),"")</f>
        <v/>
      </c>
      <c r="AC564" s="4" t="str">
        <f ca="1">IFERROR(IF($B564&lt;&gt;"",VLOOKUP(AC$421,TabelleK61BI,8,FALSE),""),"")</f>
        <v/>
      </c>
      <c r="AD564" s="4" t="str">
        <f ca="1">IFERROR(IF($B564&lt;&gt;"",VLOOKUP(AD$421,TabelleK61BI,8,FALSE),""),"")</f>
        <v/>
      </c>
      <c r="AE564" s="4" t="str">
        <f ca="1">IFERROR(IF($B564&lt;&gt;"",VLOOKUP(AE$421,TabelleK61BI,8,FALSE),""),"")</f>
        <v/>
      </c>
      <c r="AF564" s="4" t="str">
        <f ca="1">IFERROR(IF($B564&lt;&gt;"",VLOOKUP(AF$421,TabelleK61BI,8,FALSE),""),"")</f>
        <v/>
      </c>
      <c r="AG564" s="4" t="str">
        <f ca="1">IFERROR(IF($B564&lt;&gt;"",VLOOKUP(AG$421,TabelleK61BI,8,FALSE),""),"")</f>
        <v/>
      </c>
      <c r="AH564" s="4" t="str">
        <f ca="1">IFERROR(IF($B564&lt;&gt;"",VLOOKUP(AH$421,TabelleK61BI,8,FALSE),""),"")</f>
        <v/>
      </c>
      <c r="AI564" s="4" t="str">
        <f ca="1">IFERROR(IF($B564&lt;&gt;"",VLOOKUP(AI$421,TabelleK61BI,8,FALSE),""),"")</f>
        <v/>
      </c>
      <c r="AJ564" s="4" t="str">
        <f ca="1">IFERROR(IF($B564&lt;&gt;"",VLOOKUP(AJ$421,TabelleK61BI,8,FALSE),""),"")</f>
        <v/>
      </c>
      <c r="AK564" s="4" t="str">
        <f ca="1">IFERROR(IF($B564&lt;&gt;"",VLOOKUP(AK$421,TabelleK61BI,8,FALSE),""),"")</f>
        <v/>
      </c>
      <c r="AL564" s="4" t="str">
        <f ca="1">IFERROR(IF($B564&lt;&gt;"",VLOOKUP(AL$421,TabelleK61BI,8,FALSE),""),"")</f>
        <v/>
      </c>
      <c r="AM564" s="4" t="str">
        <f ca="1">IFERROR(IF($B564&lt;&gt;"",VLOOKUP(AM$421,TabelleK61BI,8,FALSE),""),"")</f>
        <v/>
      </c>
      <c r="AN564" s="4" t="str">
        <f ca="1">IFERROR(IF($B564&lt;&gt;"",VLOOKUP(AN$421,TabelleK61BI,8,FALSE),""),"")</f>
        <v/>
      </c>
      <c r="AO564" s="4" t="str">
        <f ca="1">IFERROR(IF($B564&lt;&gt;"",VLOOKUP(AO$421,TabelleK61BI,8,FALSE),""),"")</f>
        <v/>
      </c>
      <c r="AP564" s="4" t="str">
        <f ca="1">IFERROR(IF($B564&lt;&gt;"",VLOOKUP(AP$421,TabelleK61BI,8,FALSE),""),"")</f>
        <v/>
      </c>
      <c r="AQ564" s="4" t="str">
        <f ca="1">IFERROR(IF($B564&lt;&gt;"",VLOOKUP(AQ$421,TabelleK61BI,8,FALSE),""),"")</f>
        <v/>
      </c>
      <c r="AR564" s="4" t="str">
        <f ca="1">IFERROR(IF($B564&lt;&gt;"",VLOOKUP(AR$421,TabelleK61BI,8,FALSE),""),"")</f>
        <v/>
      </c>
      <c r="AS564" s="4" t="str">
        <f ca="1">IFERROR(IF($B564&lt;&gt;"",VLOOKUP(AS$421,TabelleK61BI,8,FALSE),""),"")</f>
        <v/>
      </c>
      <c r="AT564" s="4" t="str">
        <f ca="1">IFERROR(IF($B564&lt;&gt;"",VLOOKUP(AT$421,TabelleK61BI,8,FALSE),""),"")</f>
        <v/>
      </c>
      <c r="AU564" s="4" t="str">
        <f ca="1">IFERROR(IF($B564&lt;&gt;"",VLOOKUP(AU$421,TabelleK61BI,8,FALSE),""),"")</f>
        <v/>
      </c>
      <c r="AV564" s="4" t="str">
        <f ca="1">IFERROR(IF($B564&lt;&gt;"",VLOOKUP(AV$421,TabelleK61BI,8,FALSE),""),"")</f>
        <v/>
      </c>
      <c r="AW564" s="4" t="str">
        <f ca="1">IFERROR(IF($B564&lt;&gt;"",VLOOKUP(AW$421,TabelleK61BI,8,FALSE),""),"")</f>
        <v/>
      </c>
      <c r="AX564" s="4" t="str">
        <f ca="1">IFERROR(IF($B564&lt;&gt;"",VLOOKUP(AX$421,TabelleK61BI,8,FALSE),""),"")</f>
        <v/>
      </c>
      <c r="AY564" s="4" t="str">
        <f ca="1">IFERROR(IF($B564&lt;&gt;"",VLOOKUP(AY$421,TabelleK61BI,8,FALSE),""),"")</f>
        <v/>
      </c>
      <c r="AZ564" s="4" t="str">
        <f ca="1">IFERROR(IF($B564&lt;&gt;"",VLOOKUP(AZ$421,TabelleK61BI,8,FALSE),""),"")</f>
        <v/>
      </c>
      <c r="BA564" s="4" t="str">
        <f ca="1">IFERROR(IF($B564&lt;&gt;"",VLOOKUP(BA$421,TabelleK61BI,8,FALSE),""),"")</f>
        <v/>
      </c>
      <c r="BB564" s="4" t="str">
        <f ca="1">IFERROR(IF($B564&lt;&gt;"",VLOOKUP(BB$421,TabelleK61BI,8,FALSE),""),"")</f>
        <v/>
      </c>
      <c r="BC564" s="4" t="str">
        <f ca="1">IFERROR(IF($B564&lt;&gt;"",VLOOKUP(BC$421,TabelleK61BI,8,FALSE),""),"")</f>
        <v/>
      </c>
      <c r="BD564" s="4" t="str">
        <f ca="1">IFERROR(IF($B564&lt;&gt;"",VLOOKUP(BD$421,TabelleK61BI,8,FALSE),""),"")</f>
        <v/>
      </c>
      <c r="BE564" s="4" t="str">
        <f ca="1">IFERROR(IF($B564&lt;&gt;"",VLOOKUP(BE$421,TabelleK61BI,8,FALSE),""),"")</f>
        <v/>
      </c>
      <c r="BF564" s="4" t="str">
        <f ca="1">IFERROR(IF($B564&lt;&gt;"",VLOOKUP(BF$421,TabelleK61BI,8,FALSE),""),"")</f>
        <v/>
      </c>
      <c r="BG564" s="4" t="str">
        <f ca="1">IFERROR(IF($B564&lt;&gt;"",VLOOKUP(BG$421,TabelleK61BI,8,FALSE),""),"")</f>
        <v/>
      </c>
      <c r="BH564" s="4" t="str">
        <f ca="1">IFERROR(IF($B564&lt;&gt;"",VLOOKUP(BH$421,TabelleK61BI,8,FALSE),""),"")</f>
        <v/>
      </c>
      <c r="BI564" s="4" t="str">
        <f ca="1">IFERROR(IF($B564&lt;&gt;"",VLOOKUP(BI$421,TabelleK61BI,8,FALSE),""),"")</f>
        <v/>
      </c>
      <c r="BJ564" s="4" t="str">
        <f ca="1">IFERROR(IF($B564&lt;&gt;"",VLOOKUP(BJ$421,TabelleK61BI,8,FALSE),""),"")</f>
        <v/>
      </c>
      <c r="BK564" s="4" t="str">
        <f ca="1">IFERROR(IF($B564&lt;&gt;"",VLOOKUP(BK$421,TabelleK61BI,8,FALSE),""),"")</f>
        <v/>
      </c>
      <c r="BL564" s="4" t="str">
        <f ca="1">IFERROR(IF($B564&lt;&gt;"",VLOOKUP(BL$421,TabelleK61BI,8,FALSE),""),"")</f>
        <v/>
      </c>
      <c r="BM564" s="4" t="str">
        <f ca="1">IFERROR(IF($B564&lt;&gt;"",VLOOKUP(BM$421,TabelleK61BI,8,FALSE),""),"")</f>
        <v/>
      </c>
      <c r="BN564" s="4" t="str">
        <f ca="1">IFERROR(IF($B564&lt;&gt;"",VLOOKUP(BN$421,TabelleK61BI,8,FALSE),""),"")</f>
        <v/>
      </c>
      <c r="BO564" s="4" t="str">
        <f ca="1">IFERROR(IF($B564&lt;&gt;"",VLOOKUP(BO$421,TabelleK61BI,8,FALSE),""),"")</f>
        <v/>
      </c>
      <c r="BP564" s="4" t="str">
        <f ca="1">IFERROR(IF($B564&lt;&gt;"",VLOOKUP(BP$421,TabelleK61BI,8,FALSE),""),"")</f>
        <v/>
      </c>
      <c r="BQ564" s="4" t="str">
        <f ca="1">IFERROR(IF($B564&lt;&gt;"",VLOOKUP(BQ$421,TabelleK61BI,8,FALSE),""),"")</f>
        <v/>
      </c>
      <c r="BR564" s="4" t="str">
        <f ca="1">IFERROR(IF($B564&lt;&gt;"",VLOOKUP(BR$421,TabelleK61BI,8,FALSE),""),"")</f>
        <v/>
      </c>
      <c r="BS564" s="4" t="str">
        <f ca="1">IFERROR(IF($B564&lt;&gt;"",VLOOKUP(BS$421,TabelleK61BI,8,FALSE),""),"")</f>
        <v/>
      </c>
      <c r="BT564" s="4" t="str">
        <f ca="1">IFERROR(IF($B564&lt;&gt;"",VLOOKUP(BT$421,TabelleK61BI,8,FALSE),""),"")</f>
        <v/>
      </c>
      <c r="BU564" s="4" t="str">
        <f ca="1">IFERROR(IF($B564&lt;&gt;"",VLOOKUP(BU$421,TabelleK61BI,8,FALSE),""),"")</f>
        <v/>
      </c>
      <c r="BV564" s="4" t="str">
        <f ca="1">IFERROR(IF($B564&lt;&gt;"",VLOOKUP(BV$421,TabelleK61BI,8,FALSE),""),"")</f>
        <v/>
      </c>
      <c r="BW564" s="4" t="str">
        <f ca="1">IFERROR(IF($B564&lt;&gt;"",VLOOKUP(BW$421,TabelleK61BI,8,FALSE),""),"")</f>
        <v/>
      </c>
      <c r="BX564" s="4" t="str">
        <f ca="1">IFERROR(IF($B564&lt;&gt;"",VLOOKUP(BX$421,TabelleK61BI,8,FALSE),""),"")</f>
        <v/>
      </c>
      <c r="BY564" s="4" t="str">
        <f ca="1">IFERROR(IF($B564&lt;&gt;"",VLOOKUP(BY$421,TabelleK61BI,8,FALSE),""),"")</f>
        <v/>
      </c>
      <c r="BZ564" s="4" t="str">
        <f ca="1">IFERROR(IF($B564&lt;&gt;"",VLOOKUP(BZ$421,TabelleK61BI,8,FALSE),""),"")</f>
        <v/>
      </c>
      <c r="CA564" s="4" t="str">
        <f ca="1">IFERROR(IF($B564&lt;&gt;"",VLOOKUP(CA$421,TabelleK61BI,8,FALSE),""),"")</f>
        <v/>
      </c>
      <c r="CB564" s="4" t="str">
        <f ca="1">IFERROR(IF($B564&lt;&gt;"",VLOOKUP(CB$421,TabelleK61BI,8,FALSE),""),"")</f>
        <v/>
      </c>
      <c r="CC564" s="4" t="str">
        <f ca="1">IFERROR(IF($B564&lt;&gt;"",VLOOKUP(CC$421,TabelleK61BI,8,FALSE),""),"")</f>
        <v/>
      </c>
      <c r="CD564" s="4" t="str">
        <f ca="1">IFERROR(IF($B564&lt;&gt;"",VLOOKUP(CD$421,TabelleK61BI,8,FALSE),""),"")</f>
        <v/>
      </c>
      <c r="CE564" s="4" t="str">
        <f ca="1">IFERROR(IF($B564&lt;&gt;"",VLOOKUP(CE$421,TabelleK61BI,8,FALSE),""),"")</f>
        <v/>
      </c>
      <c r="CF564" s="4" t="str">
        <f ca="1">IFERROR(IF($B564&lt;&gt;"",VLOOKUP(CF$421,TabelleK61BI,8,FALSE),""),"")</f>
        <v/>
      </c>
      <c r="CG564" s="4" t="str">
        <f ca="1">IFERROR(IF($B564&lt;&gt;"",VLOOKUP(CG$421,TabelleK61BI,8,FALSE),""),"")</f>
        <v/>
      </c>
      <c r="CH564" s="4" t="str">
        <f ca="1">IFERROR(IF($B564&lt;&gt;"",VLOOKUP(CH$421,TabelleK61BI,8,FALSE),""),"")</f>
        <v/>
      </c>
      <c r="CI564" s="4" t="str">
        <f ca="1">IFERROR(IF($B564&lt;&gt;"",VLOOKUP(CI$421,TabelleK61BI,8,FALSE),""),"")</f>
        <v/>
      </c>
      <c r="CJ564" s="4" t="str">
        <f ca="1">IFERROR(IF($B564&lt;&gt;"",VLOOKUP(CJ$421,TabelleK61BI,8,FALSE),""),"")</f>
        <v/>
      </c>
      <c r="CK564" s="4" t="str">
        <f ca="1">IFERROR(IF($B564&lt;&gt;"",VLOOKUP(CK$421,TabelleK61BI,8,FALSE),""),"")</f>
        <v/>
      </c>
      <c r="CL564" s="4" t="str">
        <f ca="1">IFERROR(IF($B564&lt;&gt;"",VLOOKUP(CL$421,TabelleK61BI,8,FALSE),""),"")</f>
        <v/>
      </c>
      <c r="CM564" s="4" t="str">
        <f ca="1">IFERROR(IF($B564&lt;&gt;"",VLOOKUP(CM$421,TabelleK61BI,8,FALSE),""),"")</f>
        <v/>
      </c>
      <c r="CN564" s="4" t="str">
        <f ca="1">IFERROR(IF($B564&lt;&gt;"",VLOOKUP(CN$421,TabelleK61BI,8,FALSE),""),"")</f>
        <v/>
      </c>
      <c r="CO564" s="4" t="str">
        <f ca="1">IFERROR(IF($B564&lt;&gt;"",VLOOKUP(CO$421,TabelleK61BI,8,FALSE),""),"")</f>
        <v/>
      </c>
      <c r="CP564" s="4" t="str">
        <f ca="1">IFERROR(IF($B564&lt;&gt;"",VLOOKUP(CP$421,TabelleK61BI,8,FALSE),""),"")</f>
        <v/>
      </c>
      <c r="CQ564" s="4" t="str">
        <f ca="1">IFERROR(IF($B564&lt;&gt;"",VLOOKUP(CQ$421,TabelleK61BI,8,FALSE),""),"")</f>
        <v/>
      </c>
      <c r="CR564" s="4" t="str">
        <f ca="1">IFERROR(IF($B564&lt;&gt;"",VLOOKUP(CR$421,TabelleK61BI,8,FALSE),""),"")</f>
        <v/>
      </c>
      <c r="CS564" s="4" t="str">
        <f ca="1">IFERROR(IF($B564&lt;&gt;"",VLOOKUP(CS$421,TabelleK61BI,8,FALSE),""),"")</f>
        <v/>
      </c>
      <c r="CT564" s="4" t="str">
        <f ca="1">IFERROR(IF($B564&lt;&gt;"",VLOOKUP(CT$421,TabelleK61BI,8,FALSE),""),"")</f>
        <v/>
      </c>
      <c r="CU564" s="4" t="str">
        <f ca="1">IFERROR(IF($B564&lt;&gt;"",VLOOKUP(CU$421,TabelleK61BI,8,FALSE),""),"")</f>
        <v/>
      </c>
      <c r="CV564" s="4" t="str">
        <f ca="1">IFERROR(IF($B564&lt;&gt;"",VLOOKUP(CV$421,TabelleK61BI,8,FALSE),""),"")</f>
        <v/>
      </c>
      <c r="CW564" s="4" t="str">
        <f ca="1">IFERROR(IF($B564&lt;&gt;"",VLOOKUP(CW$421,TabelleK61BI,8,FALSE),""),"")</f>
        <v/>
      </c>
      <c r="CX564" s="4" t="str">
        <f ca="1">IFERROR(IF($B564&lt;&gt;"",VLOOKUP(CX$421,TabelleK61BI,8,FALSE),""),"")</f>
        <v/>
      </c>
      <c r="CY564" s="4" t="str">
        <f ca="1">IFERROR(IF($B564&lt;&gt;"",VLOOKUP(CY$421,TabelleK61BI,8,FALSE),""),"")</f>
        <v/>
      </c>
      <c r="CZ564" s="4" t="str">
        <f ca="1">IFERROR(IF($B564&lt;&gt;"",VLOOKUP(CZ$421,TabelleK61BI,8,FALSE),""),"")</f>
        <v/>
      </c>
      <c r="DA564" s="4" t="str">
        <f ca="1">IFERROR(IF($B564&lt;&gt;"",VLOOKUP(DA$421,TabelleK61BI,8,FALSE),""),"")</f>
        <v/>
      </c>
      <c r="DB564" s="4" t="str">
        <f ca="1">IFERROR(IF($B564&lt;&gt;"",VLOOKUP(DB$421,TabelleK61BI,8,FALSE),""),"")</f>
        <v/>
      </c>
      <c r="DC564" s="4" t="str">
        <f ca="1">IFERROR(IF($B564&lt;&gt;"",VLOOKUP(DC$421,TabelleK61BI,8,FALSE),""),"")</f>
        <v/>
      </c>
      <c r="DD564" s="4" t="str">
        <f ca="1">IFERROR(IF($B564&lt;&gt;"",VLOOKUP(DD$421,TabelleK61BI,8,FALSE),""),"")</f>
        <v/>
      </c>
      <c r="DE564" s="4" t="str">
        <f ca="1">IFERROR(IF($B564&lt;&gt;"",VLOOKUP(DE$421,TabelleK61BI,8,FALSE),""),"")</f>
        <v/>
      </c>
      <c r="DF564" s="4" t="str">
        <f ca="1">IFERROR(IF($B564&lt;&gt;"",VLOOKUP(DF$421,TabelleK61BI,8,FALSE),""),"")</f>
        <v/>
      </c>
      <c r="DG564" s="4" t="str">
        <f ca="1">IFERROR(IF($B564&lt;&gt;"",VLOOKUP(DG$421,TabelleK61BI,8,FALSE),""),"")</f>
        <v/>
      </c>
      <c r="DH564" s="4" t="str">
        <f ca="1">IFERROR(IF($B564&lt;&gt;"",VLOOKUP(DH$421,TabelleK61BI,8,FALSE),""),"")</f>
        <v/>
      </c>
      <c r="DI564" s="4" t="str">
        <f ca="1">IFERROR(IF($B564&lt;&gt;"",VLOOKUP(DI$421,TabelleK61BI,8,FALSE),""),"")</f>
        <v/>
      </c>
      <c r="DJ564" s="4" t="str">
        <f ca="1">IFERROR(IF($B564&lt;&gt;"",VLOOKUP(DJ$421,TabelleK61BI,8,FALSE),""),"")</f>
        <v/>
      </c>
      <c r="DK564" s="4" t="str">
        <f ca="1">IFERROR(IF($B564&lt;&gt;"",VLOOKUP(DK$421,TabelleK61BI,8,FALSE),""),"")</f>
        <v/>
      </c>
      <c r="DL564" s="4" t="str">
        <f ca="1">IFERROR(IF($B564&lt;&gt;"",VLOOKUP(DL$421,TabelleK61BI,8,FALSE),""),"")</f>
        <v/>
      </c>
      <c r="DM564" s="4" t="str">
        <f ca="1">IFERROR(IF($B564&lt;&gt;"",VLOOKUP(DM$421,TabelleK61BI,8,FALSE),""),"")</f>
        <v/>
      </c>
      <c r="DN564" s="4" t="str">
        <f ca="1">IFERROR(IF($B564&lt;&gt;"",VLOOKUP(DN$421,TabelleK61BI,8,FALSE),""),"")</f>
        <v/>
      </c>
      <c r="DO564" s="4" t="str">
        <f ca="1">IFERROR(IF($B564&lt;&gt;"",VLOOKUP(DO$421,TabelleK61BI,8,FALSE),""),"")</f>
        <v/>
      </c>
      <c r="DP564" s="4" t="str">
        <f ca="1">IFERROR(IF($B564&lt;&gt;"",VLOOKUP(DP$421,TabelleK61BI,8,FALSE),""),"")</f>
        <v/>
      </c>
      <c r="DQ564" s="4" t="str">
        <f ca="1">IFERROR(IF($B564&lt;&gt;"",VLOOKUP(DQ$421,TabelleK61BI,8,FALSE),""),"")</f>
        <v/>
      </c>
      <c r="DR564" s="4" t="str">
        <f ca="1">IFERROR(IF($B564&lt;&gt;"",VLOOKUP(DR$421,TabelleK61BI,8,FALSE),""),"")</f>
        <v/>
      </c>
      <c r="DS564" s="4" t="str">
        <f ca="1">IFERROR(IF($B564&lt;&gt;"",VLOOKUP(DS$421,TabelleK61BI,8,FALSE),""),"")</f>
        <v/>
      </c>
      <c r="DT564" s="4" t="str">
        <f ca="1">IFERROR(IF($B564&lt;&gt;"",VLOOKUP(DT$421,TabelleK61BI,8,FALSE),""),"")</f>
        <v/>
      </c>
      <c r="DU564" s="4" t="str">
        <f ca="1">IFERROR(IF($B564&lt;&gt;"",VLOOKUP(DU$421,TabelleK61BI,8,FALSE),""),"")</f>
        <v/>
      </c>
      <c r="DV564" s="4" t="str">
        <f ca="1">IFERROR(IF($B564&lt;&gt;"",VLOOKUP(DV$421,TabelleK61BI,8,FALSE),""),"")</f>
        <v/>
      </c>
      <c r="DW564" s="4" t="str">
        <f ca="1">IFERROR(IF($B564&lt;&gt;"",VLOOKUP(DW$421,TabelleK61BI,8,FALSE),""),"")</f>
        <v/>
      </c>
      <c r="DX564" s="4" t="str">
        <f ca="1">IFERROR(IF($B564&lt;&gt;"",VLOOKUP(DX$421,TabelleK61BI,8,FALSE),""),"")</f>
        <v/>
      </c>
      <c r="DY564" s="4" t="str">
        <f ca="1">IFERROR(IF($B564&lt;&gt;"",VLOOKUP(DY$421,TabelleK61BI,8,FALSE),""),"")</f>
        <v/>
      </c>
      <c r="DZ564" s="4" t="str">
        <f ca="1">IFERROR(IF($B564&lt;&gt;"",VLOOKUP(DZ$421,TabelleK61BI,8,FALSE),""),"")</f>
        <v/>
      </c>
      <c r="EA564" s="4" t="str">
        <f ca="1">IFERROR(IF($B564&lt;&gt;"",VLOOKUP(EA$421,TabelleK61BI,8,FALSE),""),"")</f>
        <v/>
      </c>
      <c r="EB564" s="4" t="str">
        <f ca="1">IFERROR(IF($B564&lt;&gt;"",VLOOKUP(EB$421,TabelleK61BI,8,FALSE),""),"")</f>
        <v/>
      </c>
      <c r="EC564" s="4" t="str">
        <f ca="1">IFERROR(IF($B564&lt;&gt;"",VLOOKUP(EC$421,TabelleK61BI,8,FALSE),""),"")</f>
        <v/>
      </c>
      <c r="ED564" s="4" t="str">
        <f ca="1">IFERROR(IF($B564&lt;&gt;"",VLOOKUP(ED$421,TabelleK61BI,8,FALSE),""),"")</f>
        <v/>
      </c>
      <c r="EE564" s="4" t="str">
        <f ca="1">IFERROR(IF($B564&lt;&gt;"",VLOOKUP(EE$421,TabelleK61BI,8,FALSE),""),"")</f>
        <v/>
      </c>
      <c r="EF564" s="4" t="str">
        <f ca="1">IFERROR(IF($B564&lt;&gt;"",VLOOKUP(EF$421,TabelleK61BI,8,FALSE),""),"")</f>
        <v/>
      </c>
      <c r="EG564" s="4" t="str">
        <f ca="1">IFERROR(IF($B564&lt;&gt;"",VLOOKUP(EG$421,TabelleK61BI,8,FALSE),""),"")</f>
        <v/>
      </c>
      <c r="EH564" s="4" t="str">
        <f ca="1">IFERROR(IF($B564&lt;&gt;"",VLOOKUP(EH$421,TabelleK61BI,8,FALSE),""),"")</f>
        <v/>
      </c>
      <c r="EI564" s="4" t="str">
        <f ca="1">IFERROR(IF($B564&lt;&gt;"",VLOOKUP(EI$421,TabelleK61BI,8,FALSE),""),"")</f>
        <v/>
      </c>
      <c r="EJ564" s="4" t="str">
        <f ca="1">IFERROR(IF($B564&lt;&gt;"",VLOOKUP(EJ$421,TabelleK61BI,8,FALSE),""),"")</f>
        <v/>
      </c>
      <c r="EK564" s="4" t="str">
        <f ca="1">IFERROR(IF($B564&lt;&gt;"",VLOOKUP(EK$421,TabelleK61BI,8,FALSE),""),"")</f>
        <v/>
      </c>
      <c r="EL564" s="4" t="str">
        <f ca="1">IFERROR(IF($B564&lt;&gt;"",VLOOKUP(EL$421,TabelleK61BI,8,FALSE),""),"")</f>
        <v/>
      </c>
      <c r="EM564" s="4" t="str">
        <f ca="1">IFERROR(IF($B564&lt;&gt;"",VLOOKUP(EM$421,TabelleK61BI,8,FALSE),""),"")</f>
        <v/>
      </c>
      <c r="EN564" s="4" t="str">
        <f ca="1">IFERROR(IF($B564&lt;&gt;"",VLOOKUP(EN$421,TabelleK61BI,8,FALSE),""),"")</f>
        <v/>
      </c>
      <c r="EO564" s="4" t="str">
        <f ca="1">IFERROR(IF($B564&lt;&gt;"",VLOOKUP(EO$421,TabelleK61BI,8,FALSE),""),"")</f>
        <v/>
      </c>
      <c r="EP564" s="4" t="str">
        <f ca="1">IFERROR(IF($B564&lt;&gt;"",VLOOKUP(EP$421,TabelleK61BI,8,FALSE),""),"")</f>
        <v/>
      </c>
      <c r="EQ564" s="4" t="str">
        <f ca="1">IFERROR(IF($B564&lt;&gt;"",VLOOKUP(EQ$421,TabelleK61BI,8,FALSE),""),"")</f>
        <v/>
      </c>
      <c r="ER564" s="4" t="str">
        <f ca="1">IFERROR(IF($B564&lt;&gt;"",VLOOKUP(ER$421,TabelleK61BI,8,FALSE),""),"")</f>
        <v/>
      </c>
      <c r="ES564" s="4" t="str">
        <f ca="1">IFERROR(IF($B564&lt;&gt;"",VLOOKUP(ES$421,TabelleK61BI,8,FALSE),""),"")</f>
        <v/>
      </c>
      <c r="ET564" s="4" t="str">
        <f ca="1">IFERROR(IF($B564&lt;&gt;"",VLOOKUP(ET$421,TabelleK61BI,8,FALSE),""),"")</f>
        <v/>
      </c>
      <c r="EU564" s="4" t="str">
        <f ca="1">IFERROR(IF($B564&lt;&gt;"",VLOOKUP(EU$421,TabelleK61BI,8,FALSE),""),"")</f>
        <v/>
      </c>
      <c r="EV564" s="4" t="str">
        <f ca="1">IFERROR(IF($B564&lt;&gt;"",VLOOKUP(EV$421,TabelleK61BI,8,FALSE),""),"")</f>
        <v/>
      </c>
      <c r="EW564" s="4" t="str">
        <f ca="1">IFERROR(IF($B564&lt;&gt;"",VLOOKUP(EW$421,TabelleK61BI,8,FALSE),""),"")</f>
        <v/>
      </c>
      <c r="EX564" s="4" t="str">
        <f ca="1">IFERROR(IF($B564&lt;&gt;"",VLOOKUP(EX$421,TabelleK61BI,8,FALSE),""),"")</f>
        <v/>
      </c>
      <c r="EY564" s="4" t="str">
        <f ca="1">IFERROR(IF($B564&lt;&gt;"",VLOOKUP(EY$421,TabelleK61BI,8,FALSE),""),"")</f>
        <v/>
      </c>
      <c r="EZ564" s="4" t="str">
        <f ca="1">IFERROR(IF($B564&lt;&gt;"",VLOOKUP(EZ$421,TabelleK61BI,8,FALSE),""),"")</f>
        <v/>
      </c>
      <c r="FA564" s="4" t="str">
        <f ca="1">IFERROR(IF($B564&lt;&gt;"",VLOOKUP(FA$421,TabelleK61BI,8,FALSE),""),"")</f>
        <v/>
      </c>
      <c r="FB564" s="4" t="str">
        <f ca="1">IFERROR(IF($B564&lt;&gt;"",VLOOKUP(FB$421,TabelleK61BI,8,FALSE),""),"")</f>
        <v/>
      </c>
      <c r="FC564" s="4" t="str">
        <f ca="1">IFERROR(IF($B564&lt;&gt;"",VLOOKUP(FC$421,TabelleK61BI,8,FALSE),""),"")</f>
        <v/>
      </c>
      <c r="FD564" s="4" t="str">
        <f ca="1">IFERROR(IF($B564&lt;&gt;"",VLOOKUP(FD$421,TabelleK61BI,8,FALSE),""),"")</f>
        <v/>
      </c>
      <c r="FE564" s="4" t="str">
        <f ca="1">IFERROR(IF($B564&lt;&gt;"",VLOOKUP(FE$421,TabelleK61BI,8,FALSE),""),"")</f>
        <v/>
      </c>
      <c r="FF564" s="4" t="str">
        <f ca="1">IFERROR(IF($B564&lt;&gt;"",VLOOKUP(FF$421,TabelleK61BI,8,FALSE),""),"")</f>
        <v/>
      </c>
      <c r="FG564" s="4" t="str">
        <f ca="1">IFERROR(IF($B564&lt;&gt;"",VLOOKUP(FG$421,TabelleK61BI,8,FALSE),""),"")</f>
        <v/>
      </c>
      <c r="FH564" s="4" t="str">
        <f ca="1">IFERROR(IF($B564&lt;&gt;"",VLOOKUP(FH$421,TabelleK61BI,8,FALSE),""),"")</f>
        <v/>
      </c>
      <c r="FI564" s="4" t="str">
        <f ca="1">IFERROR(IF($B564&lt;&gt;"",VLOOKUP(FI$421,TabelleK61BI,8,FALSE),""),"")</f>
        <v/>
      </c>
      <c r="FJ564" s="4" t="str">
        <f ca="1">IFERROR(IF($B564&lt;&gt;"",VLOOKUP(FJ$421,TabelleK61BI,8,FALSE),""),"")</f>
        <v/>
      </c>
      <c r="FK564" s="4" t="str">
        <f ca="1">IFERROR(IF($B564&lt;&gt;"",VLOOKUP(FK$421,TabelleK61BI,8,FALSE),""),"")</f>
        <v/>
      </c>
      <c r="FL564" s="4" t="str">
        <f ca="1">IFERROR(IF($B564&lt;&gt;"",VLOOKUP(FL$421,TabelleK61BI,8,FALSE),""),"")</f>
        <v/>
      </c>
      <c r="FM564" s="4" t="str">
        <f ca="1">IFERROR(IF($B564&lt;&gt;"",VLOOKUP(FM$421,TabelleK61BI,8,FALSE),""),"")</f>
        <v/>
      </c>
      <c r="FN564" s="4" t="str">
        <f ca="1">IFERROR(IF($B564&lt;&gt;"",VLOOKUP(FN$421,TabelleK61BI,8,FALSE),""),"")</f>
        <v/>
      </c>
      <c r="FO564" s="4" t="str">
        <f ca="1">IFERROR(IF($B564&lt;&gt;"",VLOOKUP(FO$421,TabelleK61BI,8,FALSE),""),"")</f>
        <v/>
      </c>
      <c r="FP564" s="4" t="str">
        <f ca="1">IFERROR(IF($B564&lt;&gt;"",VLOOKUP(FP$421,TabelleK61BI,8,FALSE),""),"")</f>
        <v/>
      </c>
      <c r="FQ564" s="4" t="str">
        <f ca="1">IFERROR(IF($B564&lt;&gt;"",VLOOKUP(FQ$421,TabelleK61BI,8,FALSE),""),"")</f>
        <v/>
      </c>
      <c r="FR564" s="4" t="str">
        <f ca="1">IFERROR(IF($B564&lt;&gt;"",VLOOKUP(FR$421,TabelleK61BI,8,FALSE),""),"")</f>
        <v/>
      </c>
      <c r="FS564" s="4" t="str">
        <f ca="1">IFERROR(IF($B564&lt;&gt;"",VLOOKUP(FS$421,TabelleK61BI,8,FALSE),""),"")</f>
        <v/>
      </c>
      <c r="FT564" s="4" t="str">
        <f ca="1">IFERROR(IF($B564&lt;&gt;"",VLOOKUP(FT$421,TabelleK61BI,8,FALSE),""),"")</f>
        <v/>
      </c>
      <c r="FU564" s="4" t="str">
        <f ca="1">IFERROR(IF($B564&lt;&gt;"",VLOOKUP(FU$421,TabelleK61BI,8,FALSE),""),"")</f>
        <v/>
      </c>
      <c r="FV564" s="4" t="str">
        <f ca="1">IFERROR(IF($B564&lt;&gt;"",VLOOKUP(FV$421,TabelleK61BI,8,FALSE),""),"")</f>
        <v/>
      </c>
      <c r="FW564" s="4" t="str">
        <f ca="1">IFERROR(IF($B564&lt;&gt;"",VLOOKUP(FW$421,TabelleK61BI,8,FALSE),""),"")</f>
        <v/>
      </c>
      <c r="FX564" s="4" t="str">
        <f ca="1">IFERROR(IF($B564&lt;&gt;"",VLOOKUP(FX$421,TabelleK61BI,8,FALSE),""),"")</f>
        <v/>
      </c>
      <c r="FY564" s="4" t="str">
        <f ca="1">IFERROR(IF($B564&lt;&gt;"",VLOOKUP(FY$421,TabelleK61BI,8,FALSE),""),"")</f>
        <v/>
      </c>
      <c r="FZ564" s="4" t="str">
        <f ca="1">IFERROR(IF($B564&lt;&gt;"",VLOOKUP(FZ$421,TabelleK61BI,8,FALSE),""),"")</f>
        <v/>
      </c>
      <c r="GA564" s="4" t="str">
        <f ca="1">IFERROR(IF($B564&lt;&gt;"",VLOOKUP(GA$421,TabelleK61BI,8,FALSE),""),"")</f>
        <v/>
      </c>
      <c r="GB564" s="4" t="str">
        <f ca="1">IFERROR(IF($B564&lt;&gt;"",VLOOKUP(GB$421,TabelleK61BI,8,FALSE),""),"")</f>
        <v/>
      </c>
      <c r="GC564" s="4" t="str">
        <f ca="1">IFERROR(IF($B564&lt;&gt;"",VLOOKUP(GC$421,TabelleK61BI,8,FALSE),""),"")</f>
        <v/>
      </c>
      <c r="GD564" s="4" t="str">
        <f ca="1">IFERROR(IF($B564&lt;&gt;"",VLOOKUP(GD$421,TabelleK61BI,8,FALSE),""),"")</f>
        <v/>
      </c>
      <c r="GE564" s="4" t="str">
        <f ca="1">IFERROR(IF($B564&lt;&gt;"",VLOOKUP(GE$421,TabelleK61BI,8,FALSE),""),"")</f>
        <v/>
      </c>
      <c r="GF564" s="4" t="str">
        <f ca="1">IFERROR(IF($B564&lt;&gt;"",VLOOKUP(GF$421,TabelleK61BI,8,FALSE),""),"")</f>
        <v/>
      </c>
      <c r="GG564" s="4" t="str">
        <f ca="1">IFERROR(IF($B564&lt;&gt;"",VLOOKUP(GG$421,TabelleK61BI,8,FALSE),""),"")</f>
        <v/>
      </c>
      <c r="GH564" s="4" t="str">
        <f ca="1">IFERROR(IF($B564&lt;&gt;"",VLOOKUP(GH$421,TabelleK61BI,8,FALSE),""),"")</f>
        <v/>
      </c>
      <c r="GI564" s="4" t="str">
        <f ca="1">IFERROR(IF($B564&lt;&gt;"",VLOOKUP(GI$421,TabelleK61BI,8,FALSE),""),"")</f>
        <v/>
      </c>
      <c r="GJ564" s="4" t="str">
        <f ca="1">IFERROR(IF($B564&lt;&gt;"",VLOOKUP(GJ$421,TabelleK61BI,8,FALSE),""),"")</f>
        <v/>
      </c>
      <c r="GK564" s="4" t="str">
        <f ca="1">IFERROR(IF($B564&lt;&gt;"",VLOOKUP(GK$421,TabelleK61BI,8,FALSE),""),"")</f>
        <v/>
      </c>
      <c r="GL564" s="4" t="str">
        <f ca="1">IFERROR(IF($B564&lt;&gt;"",VLOOKUP(GL$421,TabelleK61BI,8,FALSE),""),"")</f>
        <v/>
      </c>
      <c r="GM564" s="4" t="str">
        <f ca="1">IFERROR(IF($B564&lt;&gt;"",VLOOKUP(GM$421,TabelleK61BI,8,FALSE),""),"")</f>
        <v/>
      </c>
      <c r="GN564" s="4" t="str">
        <f ca="1">IFERROR(IF($B564&lt;&gt;"",VLOOKUP(GN$421,TabelleK61BI,8,FALSE),""),"")</f>
        <v/>
      </c>
      <c r="GO564" s="4" t="str">
        <f ca="1">IFERROR(IF($B564&lt;&gt;"",VLOOKUP(GO$421,TabelleK61BI,8,FALSE),""),"")</f>
        <v/>
      </c>
      <c r="GP564" s="4" t="str">
        <f ca="1">IFERROR(IF($B564&lt;&gt;"",VLOOKUP(GP$421,TabelleK61BI,8,FALSE),""),"")</f>
        <v/>
      </c>
      <c r="GQ564" s="4" t="str">
        <f ca="1">IFERROR(IF($B564&lt;&gt;"",VLOOKUP(GQ$421,TabelleK61BI,8,FALSE),""),"")</f>
        <v/>
      </c>
      <c r="GR564" s="4" t="str">
        <f ca="1">IFERROR(IF($B564&lt;&gt;"",VLOOKUP(GR$421,TabelleK61BI,8,FALSE),""),"")</f>
        <v/>
      </c>
      <c r="GS564" s="4" t="str">
        <f ca="1">IFERROR(IF($B564&lt;&gt;"",VLOOKUP(GS$421,TabelleK61BI,8,FALSE),""),"")</f>
        <v/>
      </c>
      <c r="GT564" s="4" t="str">
        <f ca="1">IFERROR(IF($B564&lt;&gt;"",VLOOKUP(GT$421,TabelleK61BI,8,FALSE),""),"")</f>
        <v/>
      </c>
      <c r="GU564" s="4" t="str">
        <f ca="1">IFERROR(IF($B564&lt;&gt;"",VLOOKUP(GU$421,TabelleK61BI,8,FALSE),""),"")</f>
        <v/>
      </c>
      <c r="GV564" s="4" t="str">
        <f ca="1">IFERROR(IF($B564&lt;&gt;"",VLOOKUP(GV$421,TabelleK61BI,8,FALSE),""),"")</f>
        <v/>
      </c>
      <c r="GW564" s="4" t="str">
        <f ca="1">IFERROR(IF($B564&lt;&gt;"",VLOOKUP(GW$421,TabelleK61BI,8,FALSE),""),"")</f>
        <v/>
      </c>
      <c r="GX564" s="4" t="str">
        <f ca="1">IFERROR(IF($B564&lt;&gt;"",VLOOKUP(GX$421,TabelleK61BI,8,FALSE),""),"")</f>
        <v/>
      </c>
      <c r="GY564" s="4" t="str">
        <f ca="1">IFERROR(IF($B564&lt;&gt;"",VLOOKUP(GY$421,TabelleK61BI,8,FALSE),""),"")</f>
        <v/>
      </c>
      <c r="GZ564" s="4" t="str">
        <f ca="1">IFERROR(IF($B564&lt;&gt;"",VLOOKUP(GZ$421,TabelleK61BI,8,FALSE),""),"")</f>
        <v/>
      </c>
      <c r="HA564" s="4" t="str">
        <f ca="1">IFERROR(IF($B564&lt;&gt;"",VLOOKUP(HA$421,TabelleK61BI,8,FALSE),""),"")</f>
        <v/>
      </c>
      <c r="HB564" s="4" t="str">
        <f ca="1">IFERROR(IF($B564&lt;&gt;"",VLOOKUP(HB$421,TabelleK61BI,8,FALSE),""),"")</f>
        <v/>
      </c>
      <c r="HC564" s="4" t="str">
        <f ca="1">IFERROR(IF($B564&lt;&gt;"",VLOOKUP(HC$421,TabelleK61BI,8,FALSE),""),"")</f>
        <v/>
      </c>
      <c r="HD564" s="4" t="str">
        <f ca="1">IFERROR(IF($B564&lt;&gt;"",VLOOKUP(HD$421,TabelleK61BI,8,FALSE),""),"")</f>
        <v/>
      </c>
      <c r="HE564" s="4" t="str">
        <f ca="1">IFERROR(IF($B564&lt;&gt;"",VLOOKUP(HE$421,TabelleK61BI,8,FALSE),""),"")</f>
        <v/>
      </c>
      <c r="HF564" s="4" t="str">
        <f ca="1">IFERROR(IF($B564&lt;&gt;"",VLOOKUP(HF$421,TabelleK61BI,8,FALSE),""),"")</f>
        <v/>
      </c>
      <c r="HG564" s="4" t="str">
        <f ca="1">IFERROR(IF($B564&lt;&gt;"",VLOOKUP(HG$421,TabelleK61BI,8,FALSE),""),"")</f>
        <v/>
      </c>
      <c r="HH564" s="4" t="str">
        <f ca="1">IFERROR(IF($B564&lt;&gt;"",VLOOKUP(HH$421,TabelleK61BI,8,FALSE),""),"")</f>
        <v/>
      </c>
      <c r="HI564" s="4" t="str">
        <f ca="1">IFERROR(IF($B564&lt;&gt;"",VLOOKUP(HI$421,TabelleK61BI,8,FALSE),""),"")</f>
        <v/>
      </c>
      <c r="HJ564" s="4" t="str">
        <f ca="1">IFERROR(IF($B564&lt;&gt;"",VLOOKUP(HJ$421,TabelleK61BI,8,FALSE),""),"")</f>
        <v/>
      </c>
      <c r="HK564" s="4" t="str">
        <f ca="1">IFERROR(IF($B564&lt;&gt;"",VLOOKUP(HK$421,TabelleK61BI,8,FALSE),""),"")</f>
        <v/>
      </c>
      <c r="HL564" s="4" t="str">
        <f ca="1">IFERROR(IF($B564&lt;&gt;"",VLOOKUP(HL$421,TabelleK61BI,8,FALSE),""),"")</f>
        <v/>
      </c>
      <c r="HM564" s="4" t="str">
        <f ca="1">IFERROR(IF($B564&lt;&gt;"",VLOOKUP(HM$421,TabelleK61BI,8,FALSE),""),"")</f>
        <v/>
      </c>
      <c r="HN564" s="4" t="str">
        <f ca="1">IFERROR(IF($B564&lt;&gt;"",VLOOKUP(HN$421,TabelleK61BI,8,FALSE),""),"")</f>
        <v/>
      </c>
      <c r="HO564" s="4" t="str">
        <f ca="1">IFERROR(IF($B564&lt;&gt;"",VLOOKUP(HO$421,TabelleK61BI,8,FALSE),""),"")</f>
        <v/>
      </c>
      <c r="HP564" s="4" t="str">
        <f ca="1">IFERROR(IF($B564&lt;&gt;"",VLOOKUP(HP$421,TabelleK61BI,8,FALSE),""),"")</f>
        <v/>
      </c>
      <c r="HQ564" s="4" t="str">
        <f ca="1">IFERROR(IF($B564&lt;&gt;"",VLOOKUP(HQ$421,TabelleK61BI,8,FALSE),""),"")</f>
        <v/>
      </c>
      <c r="HR564" s="4" t="str">
        <f ca="1">IFERROR(IF($B564&lt;&gt;"",VLOOKUP(HR$421,TabelleK61BI,8,FALSE),""),"")</f>
        <v/>
      </c>
      <c r="HS564" s="4" t="str">
        <f ca="1">IFERROR(IF($B564&lt;&gt;"",VLOOKUP(HS$421,TabelleK61BI,8,FALSE),""),"")</f>
        <v/>
      </c>
      <c r="HT564" s="4" t="str">
        <f ca="1">IFERROR(IF($B564&lt;&gt;"",VLOOKUP(HT$421,TabelleK61BI,8,FALSE),""),"")</f>
        <v/>
      </c>
      <c r="HU564" s="4" t="str">
        <f ca="1">IFERROR(IF($B564&lt;&gt;"",VLOOKUP(HU$421,TabelleK61BI,8,FALSE),""),"")</f>
        <v/>
      </c>
      <c r="HV564" s="4" t="str">
        <f ca="1">IFERROR(IF($B564&lt;&gt;"",VLOOKUP(HV$421,TabelleK61BI,8,FALSE),""),"")</f>
        <v/>
      </c>
      <c r="HW564" s="4" t="str">
        <f ca="1">IFERROR(IF($B564&lt;&gt;"",VLOOKUP(HW$421,TabelleK61BI,8,FALSE),""),"")</f>
        <v/>
      </c>
      <c r="HX564" s="4" t="str">
        <f ca="1">IFERROR(IF($B564&lt;&gt;"",VLOOKUP(HX$421,TabelleK61BI,8,FALSE),""),"")</f>
        <v/>
      </c>
      <c r="HY564" s="4" t="str">
        <f ca="1">IFERROR(IF($B564&lt;&gt;"",VLOOKUP(HY$421,TabelleK61BI,8,FALSE),""),"")</f>
        <v/>
      </c>
      <c r="HZ564" s="4" t="str">
        <f ca="1">IFERROR(IF($B564&lt;&gt;"",VLOOKUP(HZ$421,TabelleK61BI,8,FALSE),""),"")</f>
        <v/>
      </c>
      <c r="IA564" s="4" t="str">
        <f ca="1">IFERROR(IF($B564&lt;&gt;"",VLOOKUP(IA$421,TabelleK61BI,8,FALSE),""),"")</f>
        <v/>
      </c>
      <c r="IB564" s="4" t="str">
        <f ca="1">IFERROR(IF($B564&lt;&gt;"",VLOOKUP(IB$421,TabelleK61BI,8,FALSE),""),"")</f>
        <v/>
      </c>
      <c r="IC564" s="4" t="str">
        <f ca="1">IFERROR(IF($B564&lt;&gt;"",VLOOKUP(IC$421,TabelleK61BI,8,FALSE),""),"")</f>
        <v/>
      </c>
      <c r="ID564" s="4" t="str">
        <f ca="1">IFERROR(IF($B564&lt;&gt;"",VLOOKUP(ID$421,TabelleK61BI,8,FALSE),""),"")</f>
        <v/>
      </c>
      <c r="IE564" s="4" t="str">
        <f ca="1">IFERROR(IF($B564&lt;&gt;"",VLOOKUP(IE$421,TabelleK61BI,8,FALSE),""),"")</f>
        <v/>
      </c>
      <c r="IF564" s="4" t="str">
        <f ca="1">IFERROR(IF($B564&lt;&gt;"",VLOOKUP(IF$421,TabelleK61BI,8,FALSE),""),"")</f>
        <v/>
      </c>
      <c r="IG564" s="4" t="str">
        <f ca="1">IFERROR(IF($B564&lt;&gt;"",VLOOKUP(IG$421,TabelleK61BI,8,FALSE),""),"")</f>
        <v/>
      </c>
      <c r="IH564" s="4" t="str">
        <f ca="1">IFERROR(IF($B564&lt;&gt;"",VLOOKUP(IH$421,TabelleK61BI,8,FALSE),""),"")</f>
        <v/>
      </c>
      <c r="II564" s="4" t="str">
        <f ca="1">IFERROR(IF($B564&lt;&gt;"",VLOOKUP(II$421,TabelleK61BI,8,FALSE),""),"")</f>
        <v/>
      </c>
      <c r="IJ564" s="4" t="str">
        <f ca="1">IFERROR(IF($B564&lt;&gt;"",VLOOKUP(IJ$421,TabelleK61BI,8,FALSE),""),"")</f>
        <v/>
      </c>
      <c r="IK564" s="4" t="str">
        <f ca="1">IFERROR(IF($B564&lt;&gt;"",VLOOKUP(IK$421,TabelleK61BI,8,FALSE),""),"")</f>
        <v/>
      </c>
      <c r="IL564" s="4" t="str">
        <f ca="1">IFERROR(IF($B564&lt;&gt;"",VLOOKUP(IL$421,TabelleK61BI,8,FALSE),""),"")</f>
        <v/>
      </c>
      <c r="IM564" s="4" t="str">
        <f ca="1">IFERROR(IF($B564&lt;&gt;"",VLOOKUP(IM$421,TabelleK61BI,8,FALSE),""),"")</f>
        <v/>
      </c>
      <c r="IN564" s="4" t="str">
        <f ca="1">IFERROR(IF($B564&lt;&gt;"",VLOOKUP(IN$421,TabelleK61BI,8,FALSE),""),"")</f>
        <v/>
      </c>
      <c r="IO564" s="4" t="str">
        <f ca="1">IFERROR(IF($B564&lt;&gt;"",VLOOKUP(IO$421,TabelleK61BI,8,FALSE),""),"")</f>
        <v/>
      </c>
      <c r="IP564" s="4" t="str">
        <f ca="1">IFERROR(IF($B564&lt;&gt;"",VLOOKUP(IP$421,TabelleK61BI,8,FALSE),""),"")</f>
        <v/>
      </c>
      <c r="IQ564" s="4" t="str">
        <f ca="1">IFERROR(IF($B564&lt;&gt;"",VLOOKUP(IQ$421,TabelleK61BI,8,FALSE),""),"")</f>
        <v/>
      </c>
      <c r="IR564" s="4" t="str">
        <f ca="1">IFERROR(IF($B564&lt;&gt;"",VLOOKUP(IR$421,TabelleK61BI,8,FALSE),""),"")</f>
        <v/>
      </c>
      <c r="IS564" s="4" t="str">
        <f ca="1">IFERROR(IF($B564&lt;&gt;"",VLOOKUP(IS$421,TabelleK61BI,8,FALSE),""),"")</f>
        <v/>
      </c>
      <c r="IT564" s="4" t="str">
        <f ca="1">IFERROR(IF($B564&lt;&gt;"",VLOOKUP(IT$421,TabelleK61BI,8,FALSE),""),"")</f>
        <v/>
      </c>
      <c r="IU564" s="4" t="str">
        <f ca="1">IFERROR(IF($B564&lt;&gt;"",VLOOKUP(IU$421,TabelleK61BI,8,FALSE),""),"")</f>
        <v/>
      </c>
      <c r="IV564" s="4" t="str">
        <f ca="1">IFERROR(IF($B564&lt;&gt;"",VLOOKUP(IV$421,TabelleK61BI,8,FALSE),""),"")</f>
        <v/>
      </c>
      <c r="IW564" s="4" t="str">
        <f ca="1">IFERROR(IF($B564&lt;&gt;"",VLOOKUP(IW$421,TabelleK61BI,8,FALSE),""),"")</f>
        <v/>
      </c>
      <c r="IX564" s="4" t="str">
        <f ca="1">IFERROR(IF($B564&lt;&gt;"",VLOOKUP(IX$421,TabelleK61BI,8,FALSE),""),"")</f>
        <v/>
      </c>
      <c r="IY564" s="4" t="str">
        <f ca="1">IFERROR(IF($B564&lt;&gt;"",VLOOKUP(IY$421,TabelleK61BI,8,FALSE),""),"")</f>
        <v/>
      </c>
      <c r="IZ564" s="4" t="str">
        <f ca="1">IFERROR(IF($B564&lt;&gt;"",VLOOKUP(IZ$421,TabelleK61BI,8,FALSE),""),"")</f>
        <v/>
      </c>
      <c r="JA564" s="4" t="str">
        <f ca="1">IFERROR(IF($B564&lt;&gt;"",VLOOKUP(JA$421,TabelleK61BI,8,FALSE),""),"")</f>
        <v/>
      </c>
      <c r="JB564" s="4" t="str">
        <f ca="1">IFERROR(IF($B564&lt;&gt;"",VLOOKUP(JB$421,TabelleK61BI,8,FALSE),""),"")</f>
        <v/>
      </c>
      <c r="JC564" s="4" t="str">
        <f ca="1">IFERROR(IF($B564&lt;&gt;"",VLOOKUP(JC$421,TabelleK61BI,8,FALSE),""),"")</f>
        <v/>
      </c>
      <c r="JD564" s="4" t="str">
        <f ca="1">IFERROR(IF($B564&lt;&gt;"",VLOOKUP(JD$421,TabelleK61BI,8,FALSE),""),"")</f>
        <v/>
      </c>
      <c r="JE564" s="4" t="str">
        <f ca="1">IFERROR(IF($B564&lt;&gt;"",VLOOKUP(JE$421,TabelleK61BI,8,FALSE),""),"")</f>
        <v/>
      </c>
      <c r="JF564" s="4" t="str">
        <f ca="1">IFERROR(IF($B564&lt;&gt;"",VLOOKUP(JF$421,TabelleK61BI,8,FALSE),""),"")</f>
        <v/>
      </c>
      <c r="JG564" s="4" t="str">
        <f ca="1">IFERROR(IF($B564&lt;&gt;"",VLOOKUP(JG$421,TabelleK61BI,8,FALSE),""),"")</f>
        <v/>
      </c>
      <c r="JH564" s="4" t="str">
        <f ca="1">IFERROR(IF($B564&lt;&gt;"",VLOOKUP(JH$421,TabelleK61BI,8,FALSE),""),"")</f>
        <v/>
      </c>
      <c r="JI564" s="4" t="str">
        <f ca="1">IFERROR(IF($B564&lt;&gt;"",VLOOKUP(JI$421,TabelleK61BI,8,FALSE),""),"")</f>
        <v/>
      </c>
      <c r="JJ564" s="4" t="str">
        <f ca="1">IFERROR(IF($B564&lt;&gt;"",VLOOKUP(JJ$421,TabelleK61BI,8,FALSE),""),"")</f>
        <v/>
      </c>
      <c r="JK564" s="4" t="str">
        <f ca="1">IFERROR(IF($B564&lt;&gt;"",VLOOKUP(JK$421,TabelleK61BI,8,FALSE),""),"")</f>
        <v/>
      </c>
      <c r="JL564" s="4" t="str">
        <f ca="1">IFERROR(IF($B564&lt;&gt;"",VLOOKUP(JL$421,TabelleK61BI,8,FALSE),""),"")</f>
        <v/>
      </c>
      <c r="JM564" s="4" t="str">
        <f ca="1">IFERROR(IF($B564&lt;&gt;"",VLOOKUP(JM$421,TabelleK61BI,8,FALSE),""),"")</f>
        <v/>
      </c>
      <c r="JN564" s="4" t="str">
        <f ca="1">IFERROR(IF($B564&lt;&gt;"",VLOOKUP(JN$421,TabelleK61BI,8,FALSE),""),"")</f>
        <v/>
      </c>
      <c r="JO564" s="4" t="str">
        <f ca="1">IFERROR(IF($B564&lt;&gt;"",VLOOKUP(JO$421,TabelleK61BI,8,FALSE),""),"")</f>
        <v/>
      </c>
      <c r="JP564" s="4" t="str">
        <f ca="1">IFERROR(IF($B564&lt;&gt;"",VLOOKUP(JP$421,TabelleK61BI,8,FALSE),""),"")</f>
        <v/>
      </c>
      <c r="JQ564" s="4" t="str">
        <f ca="1">IFERROR(IF($B564&lt;&gt;"",VLOOKUP(JQ$421,TabelleK61BI,8,FALSE),""),"")</f>
        <v/>
      </c>
      <c r="JR564" s="4" t="str">
        <f ca="1">IFERROR(IF($B564&lt;&gt;"",VLOOKUP(JR$421,TabelleK61BI,8,FALSE),""),"")</f>
        <v/>
      </c>
      <c r="JS564" s="4" t="str">
        <f ca="1">IFERROR(IF($B564&lt;&gt;"",VLOOKUP(JS$421,TabelleK61BI,8,FALSE),""),"")</f>
        <v/>
      </c>
      <c r="JT564" s="4" t="str">
        <f ca="1">IFERROR(IF($B564&lt;&gt;"",VLOOKUP(JT$421,TabelleK61BI,8,FALSE),""),"")</f>
        <v/>
      </c>
      <c r="JU564" s="4" t="str">
        <f ca="1">IFERROR(IF($B564&lt;&gt;"",VLOOKUP(JU$421,TabelleK61BI,8,FALSE),""),"")</f>
        <v/>
      </c>
      <c r="JV564" s="4" t="str">
        <f ca="1">IFERROR(IF($B564&lt;&gt;"",VLOOKUP(JV$421,TabelleK61BI,8,FALSE),""),"")</f>
        <v/>
      </c>
      <c r="JW564" s="4" t="str">
        <f ca="1">IFERROR(IF($B564&lt;&gt;"",VLOOKUP(JW$421,TabelleK61BI,8,FALSE),""),"")</f>
        <v/>
      </c>
      <c r="JX564" s="4" t="str">
        <f ca="1">IFERROR(IF($B564&lt;&gt;"",VLOOKUP(JX$421,TabelleK61BI,8,FALSE),""),"")</f>
        <v/>
      </c>
      <c r="JY564" s="4" t="str">
        <f ca="1">IFERROR(IF($B564&lt;&gt;"",VLOOKUP(JY$421,TabelleK61BI,8,FALSE),""),"")</f>
        <v/>
      </c>
      <c r="JZ564" s="4" t="str">
        <f ca="1">IFERROR(IF($B564&lt;&gt;"",VLOOKUP(JZ$421,TabelleK61BI,8,FALSE),""),"")</f>
        <v/>
      </c>
      <c r="KA564" s="4" t="str">
        <f ca="1">IFERROR(IF($B564&lt;&gt;"",VLOOKUP(KA$421,TabelleK61BI,8,FALSE),""),"")</f>
        <v/>
      </c>
      <c r="KB564" s="4" t="str">
        <f ca="1">IFERROR(IF($B564&lt;&gt;"",VLOOKUP(KB$421,TabelleK61BI,8,FALSE),""),"")</f>
        <v/>
      </c>
      <c r="KC564" s="4" t="str">
        <f ca="1">IFERROR(IF($B564&lt;&gt;"",VLOOKUP(KC$421,TabelleK61BI,8,FALSE),""),"")</f>
        <v/>
      </c>
      <c r="KD564" s="4" t="str">
        <f ca="1">IFERROR(IF($B564&lt;&gt;"",VLOOKUP(KD$421,TabelleK61BI,8,FALSE),""),"")</f>
        <v/>
      </c>
      <c r="KE564" s="4" t="str">
        <f ca="1">IFERROR(IF($B564&lt;&gt;"",VLOOKUP(KE$421,TabelleK61BI,8,FALSE),""),"")</f>
        <v/>
      </c>
      <c r="KF564" s="4" t="str">
        <f ca="1">IFERROR(IF($B564&lt;&gt;"",VLOOKUP(KF$421,TabelleK61BI,8,FALSE),""),"")</f>
        <v/>
      </c>
      <c r="KG564" s="4" t="str">
        <f ca="1">IFERROR(IF($B564&lt;&gt;"",VLOOKUP(KG$421,TabelleK61BI,8,FALSE),""),"")</f>
        <v/>
      </c>
      <c r="KH564" s="4" t="str">
        <f ca="1">IFERROR(IF($B564&lt;&gt;"",VLOOKUP(KH$421,TabelleK61BI,8,FALSE),""),"")</f>
        <v/>
      </c>
      <c r="KI564" s="4" t="str">
        <f ca="1">IFERROR(IF($B564&lt;&gt;"",VLOOKUP(KI$421,TabelleK61BI,8,FALSE),""),"")</f>
        <v/>
      </c>
      <c r="KJ564" s="4" t="str">
        <f ca="1">IFERROR(IF($B564&lt;&gt;"",VLOOKUP(KJ$421,TabelleK61BI,8,FALSE),""),"")</f>
        <v/>
      </c>
      <c r="KK564" s="4" t="str">
        <f ca="1">IFERROR(IF($B564&lt;&gt;"",VLOOKUP(KK$421,TabelleK61BI,8,FALSE),""),"")</f>
        <v/>
      </c>
      <c r="KL564" s="4" t="str">
        <f ca="1">IFERROR(IF($B564&lt;&gt;"",VLOOKUP(KL$421,TabelleK61BI,8,FALSE),""),"")</f>
        <v/>
      </c>
      <c r="KM564" s="4" t="str">
        <f ca="1">IFERROR(IF($B564&lt;&gt;"",VLOOKUP(KM$421,TabelleK61BI,8,FALSE),""),"")</f>
        <v/>
      </c>
      <c r="KN564" s="4" t="str">
        <f ca="1">IFERROR(IF($B564&lt;&gt;"",VLOOKUP(KN$421,TabelleK61BI,8,FALSE),""),"")</f>
        <v/>
      </c>
      <c r="KO564" s="4" t="str">
        <f ca="1">IFERROR(IF($B564&lt;&gt;"",VLOOKUP(KO$421,TabelleK61BI,8,FALSE),""),"")</f>
        <v/>
      </c>
      <c r="KP564" s="4" t="str">
        <f ca="1">IFERROR(IF($B564&lt;&gt;"",VLOOKUP(KP$421,TabelleK61BI,8,FALSE),""),"")</f>
        <v/>
      </c>
      <c r="KQ564" s="4" t="str">
        <f ca="1">IFERROR(IF($B564&lt;&gt;"",VLOOKUP(KQ$421,TabelleK61BI,8,FALSE),""),"")</f>
        <v/>
      </c>
      <c r="KR564" s="4" t="str">
        <f>IFERROR(VLOOKUP($KR$421,TabelleK61BI,8,FALSE),"")</f>
        <v/>
      </c>
      <c r="KS564" s="4" t="str">
        <f>IFERROR(VLOOKUP($KS$421,TabelleK61BI,8,FALSE),"")</f>
        <v/>
      </c>
    </row>
    <row r="565" spans="2:305" ht="12.75" hidden="1" customHeight="1" x14ac:dyDescent="0.2">
      <c r="B565" s="138" t="str">
        <f t="shared" ca="1" si="215"/>
        <v/>
      </c>
      <c r="C565" s="4" t="str">
        <f ca="1">IFERROR(IF($B565&lt;&gt;"",VLOOKUP(C$421,TabelleK62BI,8,FALSE),""),"")</f>
        <v/>
      </c>
      <c r="D565" s="4" t="str">
        <f ca="1">IFERROR(IF($B565&lt;&gt;"",VLOOKUP(D$421,TabelleK62BI,8,FALSE),""),"")</f>
        <v/>
      </c>
      <c r="E565" s="4" t="str">
        <f ca="1">IFERROR(IF($B565&lt;&gt;"",VLOOKUP(E$421,TabelleK62BI,8,FALSE),""),"")</f>
        <v/>
      </c>
      <c r="F565" s="4" t="str">
        <f ca="1">IFERROR(IF($B565&lt;&gt;"",VLOOKUP(F$421,TabelleK62BI,8,FALSE),""),"")</f>
        <v/>
      </c>
      <c r="G565" s="4" t="str">
        <f ca="1">IFERROR(IF($B565&lt;&gt;"",VLOOKUP(G$421,TabelleK62BI,8,FALSE),""),"")</f>
        <v/>
      </c>
      <c r="H565" s="4" t="str">
        <f ca="1">IFERROR(IF($B565&lt;&gt;"",VLOOKUP(H$421,TabelleK62BI,8,FALSE),""),"")</f>
        <v/>
      </c>
      <c r="I565" s="4" t="str">
        <f ca="1">IFERROR(IF($B565&lt;&gt;"",VLOOKUP(I$421,TabelleK62BI,8,FALSE),""),"")</f>
        <v/>
      </c>
      <c r="J565" s="4" t="str">
        <f ca="1">IFERROR(IF($B565&lt;&gt;"",VLOOKUP(J$421,TabelleK62BI,8,FALSE),""),"")</f>
        <v/>
      </c>
      <c r="K565" s="4" t="str">
        <f ca="1">IFERROR(IF($B565&lt;&gt;"",VLOOKUP(K$421,TabelleK62BI,8,FALSE),""),"")</f>
        <v/>
      </c>
      <c r="L565" s="4" t="str">
        <f ca="1">IFERROR(IF($B565&lt;&gt;"",VLOOKUP(L$421,TabelleK62BI,8,FALSE),""),"")</f>
        <v/>
      </c>
      <c r="M565" s="4" t="str">
        <f ca="1">IFERROR(IF($B565&lt;&gt;"",VLOOKUP(M$421,TabelleK62BI,8,FALSE),""),"")</f>
        <v/>
      </c>
      <c r="N565" s="4" t="str">
        <f ca="1">IFERROR(IF($B565&lt;&gt;"",VLOOKUP(N$421,TabelleK62BI,8,FALSE),""),"")</f>
        <v/>
      </c>
      <c r="O565" s="4" t="str">
        <f ca="1">IFERROR(IF($B565&lt;&gt;"",VLOOKUP(O$421,TabelleK62BI,8,FALSE),""),"")</f>
        <v/>
      </c>
      <c r="P565" s="4" t="str">
        <f ca="1">IFERROR(IF($B565&lt;&gt;"",VLOOKUP(P$421,TabelleK62BI,8,FALSE),""),"")</f>
        <v/>
      </c>
      <c r="Q565" s="4" t="str">
        <f ca="1">IFERROR(IF($B565&lt;&gt;"",VLOOKUP(Q$421,TabelleK62BI,8,FALSE),""),"")</f>
        <v/>
      </c>
      <c r="R565" s="4" t="str">
        <f ca="1">IFERROR(IF($B565&lt;&gt;"",VLOOKUP(R$421,TabelleK62BI,8,FALSE),""),"")</f>
        <v/>
      </c>
      <c r="S565" s="4" t="str">
        <f ca="1">IFERROR(IF($B565&lt;&gt;"",VLOOKUP(S$421,TabelleK62BI,8,FALSE),""),"")</f>
        <v/>
      </c>
      <c r="T565" s="4" t="str">
        <f ca="1">IFERROR(IF($B565&lt;&gt;"",VLOOKUP(T$421,TabelleK62BI,8,FALSE),""),"")</f>
        <v/>
      </c>
      <c r="U565" s="4" t="str">
        <f ca="1">IFERROR(IF($B565&lt;&gt;"",VLOOKUP(U$421,TabelleK62BI,8,FALSE),""),"")</f>
        <v/>
      </c>
      <c r="V565" s="4" t="str">
        <f ca="1">IFERROR(IF($B565&lt;&gt;"",VLOOKUP(V$421,TabelleK62BI,8,FALSE),""),"")</f>
        <v/>
      </c>
      <c r="W565" s="4" t="str">
        <f ca="1">IFERROR(IF($B565&lt;&gt;"",VLOOKUP(W$421,TabelleK62BI,8,FALSE),""),"")</f>
        <v/>
      </c>
      <c r="X565" s="4" t="str">
        <f ca="1">IFERROR(IF($B565&lt;&gt;"",VLOOKUP(X$421,TabelleK62BI,8,FALSE),""),"")</f>
        <v/>
      </c>
      <c r="Y565" s="4" t="str">
        <f ca="1">IFERROR(IF($B565&lt;&gt;"",VLOOKUP(Y$421,TabelleK62BI,8,FALSE),""),"")</f>
        <v/>
      </c>
      <c r="Z565" s="4" t="str">
        <f ca="1">IFERROR(IF($B565&lt;&gt;"",VLOOKUP(Z$421,TabelleK62BI,8,FALSE),""),"")</f>
        <v/>
      </c>
      <c r="AA565" s="4" t="str">
        <f ca="1">IFERROR(IF($B565&lt;&gt;"",VLOOKUP(AA$421,TabelleK62BI,8,FALSE),""),"")</f>
        <v/>
      </c>
      <c r="AB565" s="4" t="str">
        <f ca="1">IFERROR(IF($B565&lt;&gt;"",VLOOKUP(AB$421,TabelleK62BI,8,FALSE),""),"")</f>
        <v/>
      </c>
      <c r="AC565" s="4" t="str">
        <f ca="1">IFERROR(IF($B565&lt;&gt;"",VLOOKUP(AC$421,TabelleK62BI,8,FALSE),""),"")</f>
        <v/>
      </c>
      <c r="AD565" s="4" t="str">
        <f ca="1">IFERROR(IF($B565&lt;&gt;"",VLOOKUP(AD$421,TabelleK62BI,8,FALSE),""),"")</f>
        <v/>
      </c>
      <c r="AE565" s="4" t="str">
        <f ca="1">IFERROR(IF($B565&lt;&gt;"",VLOOKUP(AE$421,TabelleK62BI,8,FALSE),""),"")</f>
        <v/>
      </c>
      <c r="AF565" s="4" t="str">
        <f ca="1">IFERROR(IF($B565&lt;&gt;"",VLOOKUP(AF$421,TabelleK62BI,8,FALSE),""),"")</f>
        <v/>
      </c>
      <c r="AG565" s="4" t="str">
        <f ca="1">IFERROR(IF($B565&lt;&gt;"",VLOOKUP(AG$421,TabelleK62BI,8,FALSE),""),"")</f>
        <v/>
      </c>
      <c r="AH565" s="4" t="str">
        <f ca="1">IFERROR(IF($B565&lt;&gt;"",VLOOKUP(AH$421,TabelleK62BI,8,FALSE),""),"")</f>
        <v/>
      </c>
      <c r="AI565" s="4" t="str">
        <f ca="1">IFERROR(IF($B565&lt;&gt;"",VLOOKUP(AI$421,TabelleK62BI,8,FALSE),""),"")</f>
        <v/>
      </c>
      <c r="AJ565" s="4" t="str">
        <f ca="1">IFERROR(IF($B565&lt;&gt;"",VLOOKUP(AJ$421,TabelleK62BI,8,FALSE),""),"")</f>
        <v/>
      </c>
      <c r="AK565" s="4" t="str">
        <f ca="1">IFERROR(IF($B565&lt;&gt;"",VLOOKUP(AK$421,TabelleK62BI,8,FALSE),""),"")</f>
        <v/>
      </c>
      <c r="AL565" s="4" t="str">
        <f ca="1">IFERROR(IF($B565&lt;&gt;"",VLOOKUP(AL$421,TabelleK62BI,8,FALSE),""),"")</f>
        <v/>
      </c>
      <c r="AM565" s="4" t="str">
        <f ca="1">IFERROR(IF($B565&lt;&gt;"",VLOOKUP(AM$421,TabelleK62BI,8,FALSE),""),"")</f>
        <v/>
      </c>
      <c r="AN565" s="4" t="str">
        <f ca="1">IFERROR(IF($B565&lt;&gt;"",VLOOKUP(AN$421,TabelleK62BI,8,FALSE),""),"")</f>
        <v/>
      </c>
      <c r="AO565" s="4" t="str">
        <f ca="1">IFERROR(IF($B565&lt;&gt;"",VLOOKUP(AO$421,TabelleK62BI,8,FALSE),""),"")</f>
        <v/>
      </c>
      <c r="AP565" s="4" t="str">
        <f ca="1">IFERROR(IF($B565&lt;&gt;"",VLOOKUP(AP$421,TabelleK62BI,8,FALSE),""),"")</f>
        <v/>
      </c>
      <c r="AQ565" s="4" t="str">
        <f ca="1">IFERROR(IF($B565&lt;&gt;"",VLOOKUP(AQ$421,TabelleK62BI,8,FALSE),""),"")</f>
        <v/>
      </c>
      <c r="AR565" s="4" t="str">
        <f ca="1">IFERROR(IF($B565&lt;&gt;"",VLOOKUP(AR$421,TabelleK62BI,8,FALSE),""),"")</f>
        <v/>
      </c>
      <c r="AS565" s="4" t="str">
        <f ca="1">IFERROR(IF($B565&lt;&gt;"",VLOOKUP(AS$421,TabelleK62BI,8,FALSE),""),"")</f>
        <v/>
      </c>
      <c r="AT565" s="4" t="str">
        <f ca="1">IFERROR(IF($B565&lt;&gt;"",VLOOKUP(AT$421,TabelleK62BI,8,FALSE),""),"")</f>
        <v/>
      </c>
      <c r="AU565" s="4" t="str">
        <f ca="1">IFERROR(IF($B565&lt;&gt;"",VLOOKUP(AU$421,TabelleK62BI,8,FALSE),""),"")</f>
        <v/>
      </c>
      <c r="AV565" s="4" t="str">
        <f ca="1">IFERROR(IF($B565&lt;&gt;"",VLOOKUP(AV$421,TabelleK62BI,8,FALSE),""),"")</f>
        <v/>
      </c>
      <c r="AW565" s="4" t="str">
        <f ca="1">IFERROR(IF($B565&lt;&gt;"",VLOOKUP(AW$421,TabelleK62BI,8,FALSE),""),"")</f>
        <v/>
      </c>
      <c r="AX565" s="4" t="str">
        <f ca="1">IFERROR(IF($B565&lt;&gt;"",VLOOKUP(AX$421,TabelleK62BI,8,FALSE),""),"")</f>
        <v/>
      </c>
      <c r="AY565" s="4" t="str">
        <f ca="1">IFERROR(IF($B565&lt;&gt;"",VLOOKUP(AY$421,TabelleK62BI,8,FALSE),""),"")</f>
        <v/>
      </c>
      <c r="AZ565" s="4" t="str">
        <f ca="1">IFERROR(IF($B565&lt;&gt;"",VLOOKUP(AZ$421,TabelleK62BI,8,FALSE),""),"")</f>
        <v/>
      </c>
      <c r="BA565" s="4" t="str">
        <f ca="1">IFERROR(IF($B565&lt;&gt;"",VLOOKUP(BA$421,TabelleK62BI,8,FALSE),""),"")</f>
        <v/>
      </c>
      <c r="BB565" s="4" t="str">
        <f ca="1">IFERROR(IF($B565&lt;&gt;"",VLOOKUP(BB$421,TabelleK62BI,8,FALSE),""),"")</f>
        <v/>
      </c>
      <c r="BC565" s="4" t="str">
        <f ca="1">IFERROR(IF($B565&lt;&gt;"",VLOOKUP(BC$421,TabelleK62BI,8,FALSE),""),"")</f>
        <v/>
      </c>
      <c r="BD565" s="4" t="str">
        <f ca="1">IFERROR(IF($B565&lt;&gt;"",VLOOKUP(BD$421,TabelleK62BI,8,FALSE),""),"")</f>
        <v/>
      </c>
      <c r="BE565" s="4" t="str">
        <f ca="1">IFERROR(IF($B565&lt;&gt;"",VLOOKUP(BE$421,TabelleK62BI,8,FALSE),""),"")</f>
        <v/>
      </c>
      <c r="BF565" s="4" t="str">
        <f ca="1">IFERROR(IF($B565&lt;&gt;"",VLOOKUP(BF$421,TabelleK62BI,8,FALSE),""),"")</f>
        <v/>
      </c>
      <c r="BG565" s="4" t="str">
        <f ca="1">IFERROR(IF($B565&lt;&gt;"",VLOOKUP(BG$421,TabelleK62BI,8,FALSE),""),"")</f>
        <v/>
      </c>
      <c r="BH565" s="4" t="str">
        <f ca="1">IFERROR(IF($B565&lt;&gt;"",VLOOKUP(BH$421,TabelleK62BI,8,FALSE),""),"")</f>
        <v/>
      </c>
      <c r="BI565" s="4" t="str">
        <f ca="1">IFERROR(IF($B565&lt;&gt;"",VLOOKUP(BI$421,TabelleK62BI,8,FALSE),""),"")</f>
        <v/>
      </c>
      <c r="BJ565" s="4" t="str">
        <f ca="1">IFERROR(IF($B565&lt;&gt;"",VLOOKUP(BJ$421,TabelleK62BI,8,FALSE),""),"")</f>
        <v/>
      </c>
      <c r="BK565" s="4" t="str">
        <f ca="1">IFERROR(IF($B565&lt;&gt;"",VLOOKUP(BK$421,TabelleK62BI,8,FALSE),""),"")</f>
        <v/>
      </c>
      <c r="BL565" s="4" t="str">
        <f ca="1">IFERROR(IF($B565&lt;&gt;"",VLOOKUP(BL$421,TabelleK62BI,8,FALSE),""),"")</f>
        <v/>
      </c>
      <c r="BM565" s="4" t="str">
        <f ca="1">IFERROR(IF($B565&lt;&gt;"",VLOOKUP(BM$421,TabelleK62BI,8,FALSE),""),"")</f>
        <v/>
      </c>
      <c r="BN565" s="4" t="str">
        <f ca="1">IFERROR(IF($B565&lt;&gt;"",VLOOKUP(BN$421,TabelleK62BI,8,FALSE),""),"")</f>
        <v/>
      </c>
      <c r="BO565" s="4" t="str">
        <f ca="1">IFERROR(IF($B565&lt;&gt;"",VLOOKUP(BO$421,TabelleK62BI,8,FALSE),""),"")</f>
        <v/>
      </c>
      <c r="BP565" s="4" t="str">
        <f ca="1">IFERROR(IF($B565&lt;&gt;"",VLOOKUP(BP$421,TabelleK62BI,8,FALSE),""),"")</f>
        <v/>
      </c>
      <c r="BQ565" s="4" t="str">
        <f ca="1">IFERROR(IF($B565&lt;&gt;"",VLOOKUP(BQ$421,TabelleK62BI,8,FALSE),""),"")</f>
        <v/>
      </c>
      <c r="BR565" s="4" t="str">
        <f ca="1">IFERROR(IF($B565&lt;&gt;"",VLOOKUP(BR$421,TabelleK62BI,8,FALSE),""),"")</f>
        <v/>
      </c>
      <c r="BS565" s="4" t="str">
        <f ca="1">IFERROR(IF($B565&lt;&gt;"",VLOOKUP(BS$421,TabelleK62BI,8,FALSE),""),"")</f>
        <v/>
      </c>
      <c r="BT565" s="4" t="str">
        <f ca="1">IFERROR(IF($B565&lt;&gt;"",VLOOKUP(BT$421,TabelleK62BI,8,FALSE),""),"")</f>
        <v/>
      </c>
      <c r="BU565" s="4" t="str">
        <f ca="1">IFERROR(IF($B565&lt;&gt;"",VLOOKUP(BU$421,TabelleK62BI,8,FALSE),""),"")</f>
        <v/>
      </c>
      <c r="BV565" s="4" t="str">
        <f ca="1">IFERROR(IF($B565&lt;&gt;"",VLOOKUP(BV$421,TabelleK62BI,8,FALSE),""),"")</f>
        <v/>
      </c>
      <c r="BW565" s="4" t="str">
        <f ca="1">IFERROR(IF($B565&lt;&gt;"",VLOOKUP(BW$421,TabelleK62BI,8,FALSE),""),"")</f>
        <v/>
      </c>
      <c r="BX565" s="4" t="str">
        <f ca="1">IFERROR(IF($B565&lt;&gt;"",VLOOKUP(BX$421,TabelleK62BI,8,FALSE),""),"")</f>
        <v/>
      </c>
      <c r="BY565" s="4" t="str">
        <f ca="1">IFERROR(IF($B565&lt;&gt;"",VLOOKUP(BY$421,TabelleK62BI,8,FALSE),""),"")</f>
        <v/>
      </c>
      <c r="BZ565" s="4" t="str">
        <f ca="1">IFERROR(IF($B565&lt;&gt;"",VLOOKUP(BZ$421,TabelleK62BI,8,FALSE),""),"")</f>
        <v/>
      </c>
      <c r="CA565" s="4" t="str">
        <f ca="1">IFERROR(IF($B565&lt;&gt;"",VLOOKUP(CA$421,TabelleK62BI,8,FALSE),""),"")</f>
        <v/>
      </c>
      <c r="CB565" s="4" t="str">
        <f ca="1">IFERROR(IF($B565&lt;&gt;"",VLOOKUP(CB$421,TabelleK62BI,8,FALSE),""),"")</f>
        <v/>
      </c>
      <c r="CC565" s="4" t="str">
        <f ca="1">IFERROR(IF($B565&lt;&gt;"",VLOOKUP(CC$421,TabelleK62BI,8,FALSE),""),"")</f>
        <v/>
      </c>
      <c r="CD565" s="4" t="str">
        <f ca="1">IFERROR(IF($B565&lt;&gt;"",VLOOKUP(CD$421,TabelleK62BI,8,FALSE),""),"")</f>
        <v/>
      </c>
      <c r="CE565" s="4" t="str">
        <f ca="1">IFERROR(IF($B565&lt;&gt;"",VLOOKUP(CE$421,TabelleK62BI,8,FALSE),""),"")</f>
        <v/>
      </c>
      <c r="CF565" s="4" t="str">
        <f ca="1">IFERROR(IF($B565&lt;&gt;"",VLOOKUP(CF$421,TabelleK62BI,8,FALSE),""),"")</f>
        <v/>
      </c>
      <c r="CG565" s="4" t="str">
        <f ca="1">IFERROR(IF($B565&lt;&gt;"",VLOOKUP(CG$421,TabelleK62BI,8,FALSE),""),"")</f>
        <v/>
      </c>
      <c r="CH565" s="4" t="str">
        <f ca="1">IFERROR(IF($B565&lt;&gt;"",VLOOKUP(CH$421,TabelleK62BI,8,FALSE),""),"")</f>
        <v/>
      </c>
      <c r="CI565" s="4" t="str">
        <f ca="1">IFERROR(IF($B565&lt;&gt;"",VLOOKUP(CI$421,TabelleK62BI,8,FALSE),""),"")</f>
        <v/>
      </c>
      <c r="CJ565" s="4" t="str">
        <f ca="1">IFERROR(IF($B565&lt;&gt;"",VLOOKUP(CJ$421,TabelleK62BI,8,FALSE),""),"")</f>
        <v/>
      </c>
      <c r="CK565" s="4" t="str">
        <f ca="1">IFERROR(IF($B565&lt;&gt;"",VLOOKUP(CK$421,TabelleK62BI,8,FALSE),""),"")</f>
        <v/>
      </c>
      <c r="CL565" s="4" t="str">
        <f ca="1">IFERROR(IF($B565&lt;&gt;"",VLOOKUP(CL$421,TabelleK62BI,8,FALSE),""),"")</f>
        <v/>
      </c>
      <c r="CM565" s="4" t="str">
        <f ca="1">IFERROR(IF($B565&lt;&gt;"",VLOOKUP(CM$421,TabelleK62BI,8,FALSE),""),"")</f>
        <v/>
      </c>
      <c r="CN565" s="4" t="str">
        <f ca="1">IFERROR(IF($B565&lt;&gt;"",VLOOKUP(CN$421,TabelleK62BI,8,FALSE),""),"")</f>
        <v/>
      </c>
      <c r="CO565" s="4" t="str">
        <f ca="1">IFERROR(IF($B565&lt;&gt;"",VLOOKUP(CO$421,TabelleK62BI,8,FALSE),""),"")</f>
        <v/>
      </c>
      <c r="CP565" s="4" t="str">
        <f ca="1">IFERROR(IF($B565&lt;&gt;"",VLOOKUP(CP$421,TabelleK62BI,8,FALSE),""),"")</f>
        <v/>
      </c>
      <c r="CQ565" s="4" t="str">
        <f ca="1">IFERROR(IF($B565&lt;&gt;"",VLOOKUP(CQ$421,TabelleK62BI,8,FALSE),""),"")</f>
        <v/>
      </c>
      <c r="CR565" s="4" t="str">
        <f ca="1">IFERROR(IF($B565&lt;&gt;"",VLOOKUP(CR$421,TabelleK62BI,8,FALSE),""),"")</f>
        <v/>
      </c>
      <c r="CS565" s="4" t="str">
        <f ca="1">IFERROR(IF($B565&lt;&gt;"",VLOOKUP(CS$421,TabelleK62BI,8,FALSE),""),"")</f>
        <v/>
      </c>
      <c r="CT565" s="4" t="str">
        <f ca="1">IFERROR(IF($B565&lt;&gt;"",VLOOKUP(CT$421,TabelleK62BI,8,FALSE),""),"")</f>
        <v/>
      </c>
      <c r="CU565" s="4" t="str">
        <f ca="1">IFERROR(IF($B565&lt;&gt;"",VLOOKUP(CU$421,TabelleK62BI,8,FALSE),""),"")</f>
        <v/>
      </c>
      <c r="CV565" s="4" t="str">
        <f ca="1">IFERROR(IF($B565&lt;&gt;"",VLOOKUP(CV$421,TabelleK62BI,8,FALSE),""),"")</f>
        <v/>
      </c>
      <c r="CW565" s="4" t="str">
        <f ca="1">IFERROR(IF($B565&lt;&gt;"",VLOOKUP(CW$421,TabelleK62BI,8,FALSE),""),"")</f>
        <v/>
      </c>
      <c r="CX565" s="4" t="str">
        <f ca="1">IFERROR(IF($B565&lt;&gt;"",VLOOKUP(CX$421,TabelleK62BI,8,FALSE),""),"")</f>
        <v/>
      </c>
      <c r="CY565" s="4" t="str">
        <f ca="1">IFERROR(IF($B565&lt;&gt;"",VLOOKUP(CY$421,TabelleK62BI,8,FALSE),""),"")</f>
        <v/>
      </c>
      <c r="CZ565" s="4" t="str">
        <f ca="1">IFERROR(IF($B565&lt;&gt;"",VLOOKUP(CZ$421,TabelleK62BI,8,FALSE),""),"")</f>
        <v/>
      </c>
      <c r="DA565" s="4" t="str">
        <f ca="1">IFERROR(IF($B565&lt;&gt;"",VLOOKUP(DA$421,TabelleK62BI,8,FALSE),""),"")</f>
        <v/>
      </c>
      <c r="DB565" s="4" t="str">
        <f ca="1">IFERROR(IF($B565&lt;&gt;"",VLOOKUP(DB$421,TabelleK62BI,8,FALSE),""),"")</f>
        <v/>
      </c>
      <c r="DC565" s="4" t="str">
        <f ca="1">IFERROR(IF($B565&lt;&gt;"",VLOOKUP(DC$421,TabelleK62BI,8,FALSE),""),"")</f>
        <v/>
      </c>
      <c r="DD565" s="4" t="str">
        <f ca="1">IFERROR(IF($B565&lt;&gt;"",VLOOKUP(DD$421,TabelleK62BI,8,FALSE),""),"")</f>
        <v/>
      </c>
      <c r="DE565" s="4" t="str">
        <f ca="1">IFERROR(IF($B565&lt;&gt;"",VLOOKUP(DE$421,TabelleK62BI,8,FALSE),""),"")</f>
        <v/>
      </c>
      <c r="DF565" s="4" t="str">
        <f ca="1">IFERROR(IF($B565&lt;&gt;"",VLOOKUP(DF$421,TabelleK62BI,8,FALSE),""),"")</f>
        <v/>
      </c>
      <c r="DG565" s="4" t="str">
        <f ca="1">IFERROR(IF($B565&lt;&gt;"",VLOOKUP(DG$421,TabelleK62BI,8,FALSE),""),"")</f>
        <v/>
      </c>
      <c r="DH565" s="4" t="str">
        <f ca="1">IFERROR(IF($B565&lt;&gt;"",VLOOKUP(DH$421,TabelleK62BI,8,FALSE),""),"")</f>
        <v/>
      </c>
      <c r="DI565" s="4" t="str">
        <f ca="1">IFERROR(IF($B565&lt;&gt;"",VLOOKUP(DI$421,TabelleK62BI,8,FALSE),""),"")</f>
        <v/>
      </c>
      <c r="DJ565" s="4" t="str">
        <f ca="1">IFERROR(IF($B565&lt;&gt;"",VLOOKUP(DJ$421,TabelleK62BI,8,FALSE),""),"")</f>
        <v/>
      </c>
      <c r="DK565" s="4" t="str">
        <f ca="1">IFERROR(IF($B565&lt;&gt;"",VLOOKUP(DK$421,TabelleK62BI,8,FALSE),""),"")</f>
        <v/>
      </c>
      <c r="DL565" s="4" t="str">
        <f ca="1">IFERROR(IF($B565&lt;&gt;"",VLOOKUP(DL$421,TabelleK62BI,8,FALSE),""),"")</f>
        <v/>
      </c>
      <c r="DM565" s="4" t="str">
        <f ca="1">IFERROR(IF($B565&lt;&gt;"",VLOOKUP(DM$421,TabelleK62BI,8,FALSE),""),"")</f>
        <v/>
      </c>
      <c r="DN565" s="4" t="str">
        <f ca="1">IFERROR(IF($B565&lt;&gt;"",VLOOKUP(DN$421,TabelleK62BI,8,FALSE),""),"")</f>
        <v/>
      </c>
      <c r="DO565" s="4" t="str">
        <f ca="1">IFERROR(IF($B565&lt;&gt;"",VLOOKUP(DO$421,TabelleK62BI,8,FALSE),""),"")</f>
        <v/>
      </c>
      <c r="DP565" s="4" t="str">
        <f ca="1">IFERROR(IF($B565&lt;&gt;"",VLOOKUP(DP$421,TabelleK62BI,8,FALSE),""),"")</f>
        <v/>
      </c>
      <c r="DQ565" s="4" t="str">
        <f ca="1">IFERROR(IF($B565&lt;&gt;"",VLOOKUP(DQ$421,TabelleK62BI,8,FALSE),""),"")</f>
        <v/>
      </c>
      <c r="DR565" s="4" t="str">
        <f ca="1">IFERROR(IF($B565&lt;&gt;"",VLOOKUP(DR$421,TabelleK62BI,8,FALSE),""),"")</f>
        <v/>
      </c>
      <c r="DS565" s="4" t="str">
        <f ca="1">IFERROR(IF($B565&lt;&gt;"",VLOOKUP(DS$421,TabelleK62BI,8,FALSE),""),"")</f>
        <v/>
      </c>
      <c r="DT565" s="4" t="str">
        <f ca="1">IFERROR(IF($B565&lt;&gt;"",VLOOKUP(DT$421,TabelleK62BI,8,FALSE),""),"")</f>
        <v/>
      </c>
      <c r="DU565" s="4" t="str">
        <f ca="1">IFERROR(IF($B565&lt;&gt;"",VLOOKUP(DU$421,TabelleK62BI,8,FALSE),""),"")</f>
        <v/>
      </c>
      <c r="DV565" s="4" t="str">
        <f ca="1">IFERROR(IF($B565&lt;&gt;"",VLOOKUP(DV$421,TabelleK62BI,8,FALSE),""),"")</f>
        <v/>
      </c>
      <c r="DW565" s="4" t="str">
        <f ca="1">IFERROR(IF($B565&lt;&gt;"",VLOOKUP(DW$421,TabelleK62BI,8,FALSE),""),"")</f>
        <v/>
      </c>
      <c r="DX565" s="4" t="str">
        <f ca="1">IFERROR(IF($B565&lt;&gt;"",VLOOKUP(DX$421,TabelleK62BI,8,FALSE),""),"")</f>
        <v/>
      </c>
      <c r="DY565" s="4" t="str">
        <f ca="1">IFERROR(IF($B565&lt;&gt;"",VLOOKUP(DY$421,TabelleK62BI,8,FALSE),""),"")</f>
        <v/>
      </c>
      <c r="DZ565" s="4" t="str">
        <f ca="1">IFERROR(IF($B565&lt;&gt;"",VLOOKUP(DZ$421,TabelleK62BI,8,FALSE),""),"")</f>
        <v/>
      </c>
      <c r="EA565" s="4" t="str">
        <f ca="1">IFERROR(IF($B565&lt;&gt;"",VLOOKUP(EA$421,TabelleK62BI,8,FALSE),""),"")</f>
        <v/>
      </c>
      <c r="EB565" s="4" t="str">
        <f ca="1">IFERROR(IF($B565&lt;&gt;"",VLOOKUP(EB$421,TabelleK62BI,8,FALSE),""),"")</f>
        <v/>
      </c>
      <c r="EC565" s="4" t="str">
        <f ca="1">IFERROR(IF($B565&lt;&gt;"",VLOOKUP(EC$421,TabelleK62BI,8,FALSE),""),"")</f>
        <v/>
      </c>
      <c r="ED565" s="4" t="str">
        <f ca="1">IFERROR(IF($B565&lt;&gt;"",VLOOKUP(ED$421,TabelleK62BI,8,FALSE),""),"")</f>
        <v/>
      </c>
      <c r="EE565" s="4" t="str">
        <f ca="1">IFERROR(IF($B565&lt;&gt;"",VLOOKUP(EE$421,TabelleK62BI,8,FALSE),""),"")</f>
        <v/>
      </c>
      <c r="EF565" s="4" t="str">
        <f ca="1">IFERROR(IF($B565&lt;&gt;"",VLOOKUP(EF$421,TabelleK62BI,8,FALSE),""),"")</f>
        <v/>
      </c>
      <c r="EG565" s="4" t="str">
        <f ca="1">IFERROR(IF($B565&lt;&gt;"",VLOOKUP(EG$421,TabelleK62BI,8,FALSE),""),"")</f>
        <v/>
      </c>
      <c r="EH565" s="4" t="str">
        <f ca="1">IFERROR(IF($B565&lt;&gt;"",VLOOKUP(EH$421,TabelleK62BI,8,FALSE),""),"")</f>
        <v/>
      </c>
      <c r="EI565" s="4" t="str">
        <f ca="1">IFERROR(IF($B565&lt;&gt;"",VLOOKUP(EI$421,TabelleK62BI,8,FALSE),""),"")</f>
        <v/>
      </c>
      <c r="EJ565" s="4" t="str">
        <f ca="1">IFERROR(IF($B565&lt;&gt;"",VLOOKUP(EJ$421,TabelleK62BI,8,FALSE),""),"")</f>
        <v/>
      </c>
      <c r="EK565" s="4" t="str">
        <f ca="1">IFERROR(IF($B565&lt;&gt;"",VLOOKUP(EK$421,TabelleK62BI,8,FALSE),""),"")</f>
        <v/>
      </c>
      <c r="EL565" s="4" t="str">
        <f ca="1">IFERROR(IF($B565&lt;&gt;"",VLOOKUP(EL$421,TabelleK62BI,8,FALSE),""),"")</f>
        <v/>
      </c>
      <c r="EM565" s="4" t="str">
        <f ca="1">IFERROR(IF($B565&lt;&gt;"",VLOOKUP(EM$421,TabelleK62BI,8,FALSE),""),"")</f>
        <v/>
      </c>
      <c r="EN565" s="4" t="str">
        <f ca="1">IFERROR(IF($B565&lt;&gt;"",VLOOKUP(EN$421,TabelleK62BI,8,FALSE),""),"")</f>
        <v/>
      </c>
      <c r="EO565" s="4" t="str">
        <f ca="1">IFERROR(IF($B565&lt;&gt;"",VLOOKUP(EO$421,TabelleK62BI,8,FALSE),""),"")</f>
        <v/>
      </c>
      <c r="EP565" s="4" t="str">
        <f ca="1">IFERROR(IF($B565&lt;&gt;"",VLOOKUP(EP$421,TabelleK62BI,8,FALSE),""),"")</f>
        <v/>
      </c>
      <c r="EQ565" s="4" t="str">
        <f ca="1">IFERROR(IF($B565&lt;&gt;"",VLOOKUP(EQ$421,TabelleK62BI,8,FALSE),""),"")</f>
        <v/>
      </c>
      <c r="ER565" s="4" t="str">
        <f ca="1">IFERROR(IF($B565&lt;&gt;"",VLOOKUP(ER$421,TabelleK62BI,8,FALSE),""),"")</f>
        <v/>
      </c>
      <c r="ES565" s="4" t="str">
        <f ca="1">IFERROR(IF($B565&lt;&gt;"",VLOOKUP(ES$421,TabelleK62BI,8,FALSE),""),"")</f>
        <v/>
      </c>
      <c r="ET565" s="4" t="str">
        <f ca="1">IFERROR(IF($B565&lt;&gt;"",VLOOKUP(ET$421,TabelleK62BI,8,FALSE),""),"")</f>
        <v/>
      </c>
      <c r="EU565" s="4" t="str">
        <f ca="1">IFERROR(IF($B565&lt;&gt;"",VLOOKUP(EU$421,TabelleK62BI,8,FALSE),""),"")</f>
        <v/>
      </c>
      <c r="EV565" s="4" t="str">
        <f ca="1">IFERROR(IF($B565&lt;&gt;"",VLOOKUP(EV$421,TabelleK62BI,8,FALSE),""),"")</f>
        <v/>
      </c>
      <c r="EW565" s="4" t="str">
        <f ca="1">IFERROR(IF($B565&lt;&gt;"",VLOOKUP(EW$421,TabelleK62BI,8,FALSE),""),"")</f>
        <v/>
      </c>
      <c r="EX565" s="4" t="str">
        <f ca="1">IFERROR(IF($B565&lt;&gt;"",VLOOKUP(EX$421,TabelleK62BI,8,FALSE),""),"")</f>
        <v/>
      </c>
      <c r="EY565" s="4" t="str">
        <f ca="1">IFERROR(IF($B565&lt;&gt;"",VLOOKUP(EY$421,TabelleK62BI,8,FALSE),""),"")</f>
        <v/>
      </c>
      <c r="EZ565" s="4" t="str">
        <f ca="1">IFERROR(IF($B565&lt;&gt;"",VLOOKUP(EZ$421,TabelleK62BI,8,FALSE),""),"")</f>
        <v/>
      </c>
      <c r="FA565" s="4" t="str">
        <f ca="1">IFERROR(IF($B565&lt;&gt;"",VLOOKUP(FA$421,TabelleK62BI,8,FALSE),""),"")</f>
        <v/>
      </c>
      <c r="FB565" s="4" t="str">
        <f ca="1">IFERROR(IF($B565&lt;&gt;"",VLOOKUP(FB$421,TabelleK62BI,8,FALSE),""),"")</f>
        <v/>
      </c>
      <c r="FC565" s="4" t="str">
        <f ca="1">IFERROR(IF($B565&lt;&gt;"",VLOOKUP(FC$421,TabelleK62BI,8,FALSE),""),"")</f>
        <v/>
      </c>
      <c r="FD565" s="4" t="str">
        <f ca="1">IFERROR(IF($B565&lt;&gt;"",VLOOKUP(FD$421,TabelleK62BI,8,FALSE),""),"")</f>
        <v/>
      </c>
      <c r="FE565" s="4" t="str">
        <f ca="1">IFERROR(IF($B565&lt;&gt;"",VLOOKUP(FE$421,TabelleK62BI,8,FALSE),""),"")</f>
        <v/>
      </c>
      <c r="FF565" s="4" t="str">
        <f ca="1">IFERROR(IF($B565&lt;&gt;"",VLOOKUP(FF$421,TabelleK62BI,8,FALSE),""),"")</f>
        <v/>
      </c>
      <c r="FG565" s="4" t="str">
        <f ca="1">IFERROR(IF($B565&lt;&gt;"",VLOOKUP(FG$421,TabelleK62BI,8,FALSE),""),"")</f>
        <v/>
      </c>
      <c r="FH565" s="4" t="str">
        <f ca="1">IFERROR(IF($B565&lt;&gt;"",VLOOKUP(FH$421,TabelleK62BI,8,FALSE),""),"")</f>
        <v/>
      </c>
      <c r="FI565" s="4" t="str">
        <f ca="1">IFERROR(IF($B565&lt;&gt;"",VLOOKUP(FI$421,TabelleK62BI,8,FALSE),""),"")</f>
        <v/>
      </c>
      <c r="FJ565" s="4" t="str">
        <f ca="1">IFERROR(IF($B565&lt;&gt;"",VLOOKUP(FJ$421,TabelleK62BI,8,FALSE),""),"")</f>
        <v/>
      </c>
      <c r="FK565" s="4" t="str">
        <f ca="1">IFERROR(IF($B565&lt;&gt;"",VLOOKUP(FK$421,TabelleK62BI,8,FALSE),""),"")</f>
        <v/>
      </c>
      <c r="FL565" s="4" t="str">
        <f ca="1">IFERROR(IF($B565&lt;&gt;"",VLOOKUP(FL$421,TabelleK62BI,8,FALSE),""),"")</f>
        <v/>
      </c>
      <c r="FM565" s="4" t="str">
        <f ca="1">IFERROR(IF($B565&lt;&gt;"",VLOOKUP(FM$421,TabelleK62BI,8,FALSE),""),"")</f>
        <v/>
      </c>
      <c r="FN565" s="4" t="str">
        <f ca="1">IFERROR(IF($B565&lt;&gt;"",VLOOKUP(FN$421,TabelleK62BI,8,FALSE),""),"")</f>
        <v/>
      </c>
      <c r="FO565" s="4" t="str">
        <f ca="1">IFERROR(IF($B565&lt;&gt;"",VLOOKUP(FO$421,TabelleK62BI,8,FALSE),""),"")</f>
        <v/>
      </c>
      <c r="FP565" s="4" t="str">
        <f ca="1">IFERROR(IF($B565&lt;&gt;"",VLOOKUP(FP$421,TabelleK62BI,8,FALSE),""),"")</f>
        <v/>
      </c>
      <c r="FQ565" s="4" t="str">
        <f ca="1">IFERROR(IF($B565&lt;&gt;"",VLOOKUP(FQ$421,TabelleK62BI,8,FALSE),""),"")</f>
        <v/>
      </c>
      <c r="FR565" s="4" t="str">
        <f ca="1">IFERROR(IF($B565&lt;&gt;"",VLOOKUP(FR$421,TabelleK62BI,8,FALSE),""),"")</f>
        <v/>
      </c>
      <c r="FS565" s="4" t="str">
        <f ca="1">IFERROR(IF($B565&lt;&gt;"",VLOOKUP(FS$421,TabelleK62BI,8,FALSE),""),"")</f>
        <v/>
      </c>
      <c r="FT565" s="4" t="str">
        <f ca="1">IFERROR(IF($B565&lt;&gt;"",VLOOKUP(FT$421,TabelleK62BI,8,FALSE),""),"")</f>
        <v/>
      </c>
      <c r="FU565" s="4" t="str">
        <f ca="1">IFERROR(IF($B565&lt;&gt;"",VLOOKUP(FU$421,TabelleK62BI,8,FALSE),""),"")</f>
        <v/>
      </c>
      <c r="FV565" s="4" t="str">
        <f ca="1">IFERROR(IF($B565&lt;&gt;"",VLOOKUP(FV$421,TabelleK62BI,8,FALSE),""),"")</f>
        <v/>
      </c>
      <c r="FW565" s="4" t="str">
        <f ca="1">IFERROR(IF($B565&lt;&gt;"",VLOOKUP(FW$421,TabelleK62BI,8,FALSE),""),"")</f>
        <v/>
      </c>
      <c r="FX565" s="4" t="str">
        <f ca="1">IFERROR(IF($B565&lt;&gt;"",VLOOKUP(FX$421,TabelleK62BI,8,FALSE),""),"")</f>
        <v/>
      </c>
      <c r="FY565" s="4" t="str">
        <f ca="1">IFERROR(IF($B565&lt;&gt;"",VLOOKUP(FY$421,TabelleK62BI,8,FALSE),""),"")</f>
        <v/>
      </c>
      <c r="FZ565" s="4" t="str">
        <f ca="1">IFERROR(IF($B565&lt;&gt;"",VLOOKUP(FZ$421,TabelleK62BI,8,FALSE),""),"")</f>
        <v/>
      </c>
      <c r="GA565" s="4" t="str">
        <f ca="1">IFERROR(IF($B565&lt;&gt;"",VLOOKUP(GA$421,TabelleK62BI,8,FALSE),""),"")</f>
        <v/>
      </c>
      <c r="GB565" s="4" t="str">
        <f ca="1">IFERROR(IF($B565&lt;&gt;"",VLOOKUP(GB$421,TabelleK62BI,8,FALSE),""),"")</f>
        <v/>
      </c>
      <c r="GC565" s="4" t="str">
        <f ca="1">IFERROR(IF($B565&lt;&gt;"",VLOOKUP(GC$421,TabelleK62BI,8,FALSE),""),"")</f>
        <v/>
      </c>
      <c r="GD565" s="4" t="str">
        <f ca="1">IFERROR(IF($B565&lt;&gt;"",VLOOKUP(GD$421,TabelleK62BI,8,FALSE),""),"")</f>
        <v/>
      </c>
      <c r="GE565" s="4" t="str">
        <f ca="1">IFERROR(IF($B565&lt;&gt;"",VLOOKUP(GE$421,TabelleK62BI,8,FALSE),""),"")</f>
        <v/>
      </c>
      <c r="GF565" s="4" t="str">
        <f ca="1">IFERROR(IF($B565&lt;&gt;"",VLOOKUP(GF$421,TabelleK62BI,8,FALSE),""),"")</f>
        <v/>
      </c>
      <c r="GG565" s="4" t="str">
        <f ca="1">IFERROR(IF($B565&lt;&gt;"",VLOOKUP(GG$421,TabelleK62BI,8,FALSE),""),"")</f>
        <v/>
      </c>
      <c r="GH565" s="4" t="str">
        <f ca="1">IFERROR(IF($B565&lt;&gt;"",VLOOKUP(GH$421,TabelleK62BI,8,FALSE),""),"")</f>
        <v/>
      </c>
      <c r="GI565" s="4" t="str">
        <f ca="1">IFERROR(IF($B565&lt;&gt;"",VLOOKUP(GI$421,TabelleK62BI,8,FALSE),""),"")</f>
        <v/>
      </c>
      <c r="GJ565" s="4" t="str">
        <f ca="1">IFERROR(IF($B565&lt;&gt;"",VLOOKUP(GJ$421,TabelleK62BI,8,FALSE),""),"")</f>
        <v/>
      </c>
      <c r="GK565" s="4" t="str">
        <f ca="1">IFERROR(IF($B565&lt;&gt;"",VLOOKUP(GK$421,TabelleK62BI,8,FALSE),""),"")</f>
        <v/>
      </c>
      <c r="GL565" s="4" t="str">
        <f ca="1">IFERROR(IF($B565&lt;&gt;"",VLOOKUP(GL$421,TabelleK62BI,8,FALSE),""),"")</f>
        <v/>
      </c>
      <c r="GM565" s="4" t="str">
        <f ca="1">IFERROR(IF($B565&lt;&gt;"",VLOOKUP(GM$421,TabelleK62BI,8,FALSE),""),"")</f>
        <v/>
      </c>
      <c r="GN565" s="4" t="str">
        <f ca="1">IFERROR(IF($B565&lt;&gt;"",VLOOKUP(GN$421,TabelleK62BI,8,FALSE),""),"")</f>
        <v/>
      </c>
      <c r="GO565" s="4" t="str">
        <f ca="1">IFERROR(IF($B565&lt;&gt;"",VLOOKUP(GO$421,TabelleK62BI,8,FALSE),""),"")</f>
        <v/>
      </c>
      <c r="GP565" s="4" t="str">
        <f ca="1">IFERROR(IF($B565&lt;&gt;"",VLOOKUP(GP$421,TabelleK62BI,8,FALSE),""),"")</f>
        <v/>
      </c>
      <c r="GQ565" s="4" t="str">
        <f ca="1">IFERROR(IF($B565&lt;&gt;"",VLOOKUP(GQ$421,TabelleK62BI,8,FALSE),""),"")</f>
        <v/>
      </c>
      <c r="GR565" s="4" t="str">
        <f ca="1">IFERROR(IF($B565&lt;&gt;"",VLOOKUP(GR$421,TabelleK62BI,8,FALSE),""),"")</f>
        <v/>
      </c>
      <c r="GS565" s="4" t="str">
        <f ca="1">IFERROR(IF($B565&lt;&gt;"",VLOOKUP(GS$421,TabelleK62BI,8,FALSE),""),"")</f>
        <v/>
      </c>
      <c r="GT565" s="4" t="str">
        <f ca="1">IFERROR(IF($B565&lt;&gt;"",VLOOKUP(GT$421,TabelleK62BI,8,FALSE),""),"")</f>
        <v/>
      </c>
      <c r="GU565" s="4" t="str">
        <f ca="1">IFERROR(IF($B565&lt;&gt;"",VLOOKUP(GU$421,TabelleK62BI,8,FALSE),""),"")</f>
        <v/>
      </c>
      <c r="GV565" s="4" t="str">
        <f ca="1">IFERROR(IF($B565&lt;&gt;"",VLOOKUP(GV$421,TabelleK62BI,8,FALSE),""),"")</f>
        <v/>
      </c>
      <c r="GW565" s="4" t="str">
        <f ca="1">IFERROR(IF($B565&lt;&gt;"",VLOOKUP(GW$421,TabelleK62BI,8,FALSE),""),"")</f>
        <v/>
      </c>
      <c r="GX565" s="4" t="str">
        <f ca="1">IFERROR(IF($B565&lt;&gt;"",VLOOKUP(GX$421,TabelleK62BI,8,FALSE),""),"")</f>
        <v/>
      </c>
      <c r="GY565" s="4" t="str">
        <f ca="1">IFERROR(IF($B565&lt;&gt;"",VLOOKUP(GY$421,TabelleK62BI,8,FALSE),""),"")</f>
        <v/>
      </c>
      <c r="GZ565" s="4" t="str">
        <f ca="1">IFERROR(IF($B565&lt;&gt;"",VLOOKUP(GZ$421,TabelleK62BI,8,FALSE),""),"")</f>
        <v/>
      </c>
      <c r="HA565" s="4" t="str">
        <f ca="1">IFERROR(IF($B565&lt;&gt;"",VLOOKUP(HA$421,TabelleK62BI,8,FALSE),""),"")</f>
        <v/>
      </c>
      <c r="HB565" s="4" t="str">
        <f ca="1">IFERROR(IF($B565&lt;&gt;"",VLOOKUP(HB$421,TabelleK62BI,8,FALSE),""),"")</f>
        <v/>
      </c>
      <c r="HC565" s="4" t="str">
        <f ca="1">IFERROR(IF($B565&lt;&gt;"",VLOOKUP(HC$421,TabelleK62BI,8,FALSE),""),"")</f>
        <v/>
      </c>
      <c r="HD565" s="4" t="str">
        <f ca="1">IFERROR(IF($B565&lt;&gt;"",VLOOKUP(HD$421,TabelleK62BI,8,FALSE),""),"")</f>
        <v/>
      </c>
      <c r="HE565" s="4" t="str">
        <f ca="1">IFERROR(IF($B565&lt;&gt;"",VLOOKUP(HE$421,TabelleK62BI,8,FALSE),""),"")</f>
        <v/>
      </c>
      <c r="HF565" s="4" t="str">
        <f ca="1">IFERROR(IF($B565&lt;&gt;"",VLOOKUP(HF$421,TabelleK62BI,8,FALSE),""),"")</f>
        <v/>
      </c>
      <c r="HG565" s="4" t="str">
        <f ca="1">IFERROR(IF($B565&lt;&gt;"",VLOOKUP(HG$421,TabelleK62BI,8,FALSE),""),"")</f>
        <v/>
      </c>
      <c r="HH565" s="4" t="str">
        <f ca="1">IFERROR(IF($B565&lt;&gt;"",VLOOKUP(HH$421,TabelleK62BI,8,FALSE),""),"")</f>
        <v/>
      </c>
      <c r="HI565" s="4" t="str">
        <f ca="1">IFERROR(IF($B565&lt;&gt;"",VLOOKUP(HI$421,TabelleK62BI,8,FALSE),""),"")</f>
        <v/>
      </c>
      <c r="HJ565" s="4" t="str">
        <f ca="1">IFERROR(IF($B565&lt;&gt;"",VLOOKUP(HJ$421,TabelleK62BI,8,FALSE),""),"")</f>
        <v/>
      </c>
      <c r="HK565" s="4" t="str">
        <f ca="1">IFERROR(IF($B565&lt;&gt;"",VLOOKUP(HK$421,TabelleK62BI,8,FALSE),""),"")</f>
        <v/>
      </c>
      <c r="HL565" s="4" t="str">
        <f ca="1">IFERROR(IF($B565&lt;&gt;"",VLOOKUP(HL$421,TabelleK62BI,8,FALSE),""),"")</f>
        <v/>
      </c>
      <c r="HM565" s="4" t="str">
        <f ca="1">IFERROR(IF($B565&lt;&gt;"",VLOOKUP(HM$421,TabelleK62BI,8,FALSE),""),"")</f>
        <v/>
      </c>
      <c r="HN565" s="4" t="str">
        <f ca="1">IFERROR(IF($B565&lt;&gt;"",VLOOKUP(HN$421,TabelleK62BI,8,FALSE),""),"")</f>
        <v/>
      </c>
      <c r="HO565" s="4" t="str">
        <f ca="1">IFERROR(IF($B565&lt;&gt;"",VLOOKUP(HO$421,TabelleK62BI,8,FALSE),""),"")</f>
        <v/>
      </c>
      <c r="HP565" s="4" t="str">
        <f ca="1">IFERROR(IF($B565&lt;&gt;"",VLOOKUP(HP$421,TabelleK62BI,8,FALSE),""),"")</f>
        <v/>
      </c>
      <c r="HQ565" s="4" t="str">
        <f ca="1">IFERROR(IF($B565&lt;&gt;"",VLOOKUP(HQ$421,TabelleK62BI,8,FALSE),""),"")</f>
        <v/>
      </c>
      <c r="HR565" s="4" t="str">
        <f ca="1">IFERROR(IF($B565&lt;&gt;"",VLOOKUP(HR$421,TabelleK62BI,8,FALSE),""),"")</f>
        <v/>
      </c>
      <c r="HS565" s="4" t="str">
        <f ca="1">IFERROR(IF($B565&lt;&gt;"",VLOOKUP(HS$421,TabelleK62BI,8,FALSE),""),"")</f>
        <v/>
      </c>
      <c r="HT565" s="4" t="str">
        <f ca="1">IFERROR(IF($B565&lt;&gt;"",VLOOKUP(HT$421,TabelleK62BI,8,FALSE),""),"")</f>
        <v/>
      </c>
      <c r="HU565" s="4" t="str">
        <f ca="1">IFERROR(IF($B565&lt;&gt;"",VLOOKUP(HU$421,TabelleK62BI,8,FALSE),""),"")</f>
        <v/>
      </c>
      <c r="HV565" s="4" t="str">
        <f ca="1">IFERROR(IF($B565&lt;&gt;"",VLOOKUP(HV$421,TabelleK62BI,8,FALSE),""),"")</f>
        <v/>
      </c>
      <c r="HW565" s="4" t="str">
        <f ca="1">IFERROR(IF($B565&lt;&gt;"",VLOOKUP(HW$421,TabelleK62BI,8,FALSE),""),"")</f>
        <v/>
      </c>
      <c r="HX565" s="4" t="str">
        <f ca="1">IFERROR(IF($B565&lt;&gt;"",VLOOKUP(HX$421,TabelleK62BI,8,FALSE),""),"")</f>
        <v/>
      </c>
      <c r="HY565" s="4" t="str">
        <f ca="1">IFERROR(IF($B565&lt;&gt;"",VLOOKUP(HY$421,TabelleK62BI,8,FALSE),""),"")</f>
        <v/>
      </c>
      <c r="HZ565" s="4" t="str">
        <f ca="1">IFERROR(IF($B565&lt;&gt;"",VLOOKUP(HZ$421,TabelleK62BI,8,FALSE),""),"")</f>
        <v/>
      </c>
      <c r="IA565" s="4" t="str">
        <f ca="1">IFERROR(IF($B565&lt;&gt;"",VLOOKUP(IA$421,TabelleK62BI,8,FALSE),""),"")</f>
        <v/>
      </c>
      <c r="IB565" s="4" t="str">
        <f ca="1">IFERROR(IF($B565&lt;&gt;"",VLOOKUP(IB$421,TabelleK62BI,8,FALSE),""),"")</f>
        <v/>
      </c>
      <c r="IC565" s="4" t="str">
        <f ca="1">IFERROR(IF($B565&lt;&gt;"",VLOOKUP(IC$421,TabelleK62BI,8,FALSE),""),"")</f>
        <v/>
      </c>
      <c r="ID565" s="4" t="str">
        <f ca="1">IFERROR(IF($B565&lt;&gt;"",VLOOKUP(ID$421,TabelleK62BI,8,FALSE),""),"")</f>
        <v/>
      </c>
      <c r="IE565" s="4" t="str">
        <f ca="1">IFERROR(IF($B565&lt;&gt;"",VLOOKUP(IE$421,TabelleK62BI,8,FALSE),""),"")</f>
        <v/>
      </c>
      <c r="IF565" s="4" t="str">
        <f ca="1">IFERROR(IF($B565&lt;&gt;"",VLOOKUP(IF$421,TabelleK62BI,8,FALSE),""),"")</f>
        <v/>
      </c>
      <c r="IG565" s="4" t="str">
        <f ca="1">IFERROR(IF($B565&lt;&gt;"",VLOOKUP(IG$421,TabelleK62BI,8,FALSE),""),"")</f>
        <v/>
      </c>
      <c r="IH565" s="4" t="str">
        <f ca="1">IFERROR(IF($B565&lt;&gt;"",VLOOKUP(IH$421,TabelleK62BI,8,FALSE),""),"")</f>
        <v/>
      </c>
      <c r="II565" s="4" t="str">
        <f ca="1">IFERROR(IF($B565&lt;&gt;"",VLOOKUP(II$421,TabelleK62BI,8,FALSE),""),"")</f>
        <v/>
      </c>
      <c r="IJ565" s="4" t="str">
        <f ca="1">IFERROR(IF($B565&lt;&gt;"",VLOOKUP(IJ$421,TabelleK62BI,8,FALSE),""),"")</f>
        <v/>
      </c>
      <c r="IK565" s="4" t="str">
        <f ca="1">IFERROR(IF($B565&lt;&gt;"",VLOOKUP(IK$421,TabelleK62BI,8,FALSE),""),"")</f>
        <v/>
      </c>
      <c r="IL565" s="4" t="str">
        <f ca="1">IFERROR(IF($B565&lt;&gt;"",VLOOKUP(IL$421,TabelleK62BI,8,FALSE),""),"")</f>
        <v/>
      </c>
      <c r="IM565" s="4" t="str">
        <f ca="1">IFERROR(IF($B565&lt;&gt;"",VLOOKUP(IM$421,TabelleK62BI,8,FALSE),""),"")</f>
        <v/>
      </c>
      <c r="IN565" s="4" t="str">
        <f ca="1">IFERROR(IF($B565&lt;&gt;"",VLOOKUP(IN$421,TabelleK62BI,8,FALSE),""),"")</f>
        <v/>
      </c>
      <c r="IO565" s="4" t="str">
        <f ca="1">IFERROR(IF($B565&lt;&gt;"",VLOOKUP(IO$421,TabelleK62BI,8,FALSE),""),"")</f>
        <v/>
      </c>
      <c r="IP565" s="4" t="str">
        <f ca="1">IFERROR(IF($B565&lt;&gt;"",VLOOKUP(IP$421,TabelleK62BI,8,FALSE),""),"")</f>
        <v/>
      </c>
      <c r="IQ565" s="4" t="str">
        <f ca="1">IFERROR(IF($B565&lt;&gt;"",VLOOKUP(IQ$421,TabelleK62BI,8,FALSE),""),"")</f>
        <v/>
      </c>
      <c r="IR565" s="4" t="str">
        <f ca="1">IFERROR(IF($B565&lt;&gt;"",VLOOKUP(IR$421,TabelleK62BI,8,FALSE),""),"")</f>
        <v/>
      </c>
      <c r="IS565" s="4" t="str">
        <f ca="1">IFERROR(IF($B565&lt;&gt;"",VLOOKUP(IS$421,TabelleK62BI,8,FALSE),""),"")</f>
        <v/>
      </c>
      <c r="IT565" s="4" t="str">
        <f ca="1">IFERROR(IF($B565&lt;&gt;"",VLOOKUP(IT$421,TabelleK62BI,8,FALSE),""),"")</f>
        <v/>
      </c>
      <c r="IU565" s="4" t="str">
        <f ca="1">IFERROR(IF($B565&lt;&gt;"",VLOOKUP(IU$421,TabelleK62BI,8,FALSE),""),"")</f>
        <v/>
      </c>
      <c r="IV565" s="4" t="str">
        <f ca="1">IFERROR(IF($B565&lt;&gt;"",VLOOKUP(IV$421,TabelleK62BI,8,FALSE),""),"")</f>
        <v/>
      </c>
      <c r="IW565" s="4" t="str">
        <f ca="1">IFERROR(IF($B565&lt;&gt;"",VLOOKUP(IW$421,TabelleK62BI,8,FALSE),""),"")</f>
        <v/>
      </c>
      <c r="IX565" s="4" t="str">
        <f ca="1">IFERROR(IF($B565&lt;&gt;"",VLOOKUP(IX$421,TabelleK62BI,8,FALSE),""),"")</f>
        <v/>
      </c>
      <c r="IY565" s="4" t="str">
        <f ca="1">IFERROR(IF($B565&lt;&gt;"",VLOOKUP(IY$421,TabelleK62BI,8,FALSE),""),"")</f>
        <v/>
      </c>
      <c r="IZ565" s="4" t="str">
        <f ca="1">IFERROR(IF($B565&lt;&gt;"",VLOOKUP(IZ$421,TabelleK62BI,8,FALSE),""),"")</f>
        <v/>
      </c>
      <c r="JA565" s="4" t="str">
        <f ca="1">IFERROR(IF($B565&lt;&gt;"",VLOOKUP(JA$421,TabelleK62BI,8,FALSE),""),"")</f>
        <v/>
      </c>
      <c r="JB565" s="4" t="str">
        <f ca="1">IFERROR(IF($B565&lt;&gt;"",VLOOKUP(JB$421,TabelleK62BI,8,FALSE),""),"")</f>
        <v/>
      </c>
      <c r="JC565" s="4" t="str">
        <f ca="1">IFERROR(IF($B565&lt;&gt;"",VLOOKUP(JC$421,TabelleK62BI,8,FALSE),""),"")</f>
        <v/>
      </c>
      <c r="JD565" s="4" t="str">
        <f ca="1">IFERROR(IF($B565&lt;&gt;"",VLOOKUP(JD$421,TabelleK62BI,8,FALSE),""),"")</f>
        <v/>
      </c>
      <c r="JE565" s="4" t="str">
        <f ca="1">IFERROR(IF($B565&lt;&gt;"",VLOOKUP(JE$421,TabelleK62BI,8,FALSE),""),"")</f>
        <v/>
      </c>
      <c r="JF565" s="4" t="str">
        <f ca="1">IFERROR(IF($B565&lt;&gt;"",VLOOKUP(JF$421,TabelleK62BI,8,FALSE),""),"")</f>
        <v/>
      </c>
      <c r="JG565" s="4" t="str">
        <f ca="1">IFERROR(IF($B565&lt;&gt;"",VLOOKUP(JG$421,TabelleK62BI,8,FALSE),""),"")</f>
        <v/>
      </c>
      <c r="JH565" s="4" t="str">
        <f ca="1">IFERROR(IF($B565&lt;&gt;"",VLOOKUP(JH$421,TabelleK62BI,8,FALSE),""),"")</f>
        <v/>
      </c>
      <c r="JI565" s="4" t="str">
        <f ca="1">IFERROR(IF($B565&lt;&gt;"",VLOOKUP(JI$421,TabelleK62BI,8,FALSE),""),"")</f>
        <v/>
      </c>
      <c r="JJ565" s="4" t="str">
        <f ca="1">IFERROR(IF($B565&lt;&gt;"",VLOOKUP(JJ$421,TabelleK62BI,8,FALSE),""),"")</f>
        <v/>
      </c>
      <c r="JK565" s="4" t="str">
        <f ca="1">IFERROR(IF($B565&lt;&gt;"",VLOOKUP(JK$421,TabelleK62BI,8,FALSE),""),"")</f>
        <v/>
      </c>
      <c r="JL565" s="4" t="str">
        <f ca="1">IFERROR(IF($B565&lt;&gt;"",VLOOKUP(JL$421,TabelleK62BI,8,FALSE),""),"")</f>
        <v/>
      </c>
      <c r="JM565" s="4" t="str">
        <f ca="1">IFERROR(IF($B565&lt;&gt;"",VLOOKUP(JM$421,TabelleK62BI,8,FALSE),""),"")</f>
        <v/>
      </c>
      <c r="JN565" s="4" t="str">
        <f ca="1">IFERROR(IF($B565&lt;&gt;"",VLOOKUP(JN$421,TabelleK62BI,8,FALSE),""),"")</f>
        <v/>
      </c>
      <c r="JO565" s="4" t="str">
        <f ca="1">IFERROR(IF($B565&lt;&gt;"",VLOOKUP(JO$421,TabelleK62BI,8,FALSE),""),"")</f>
        <v/>
      </c>
      <c r="JP565" s="4" t="str">
        <f ca="1">IFERROR(IF($B565&lt;&gt;"",VLOOKUP(JP$421,TabelleK62BI,8,FALSE),""),"")</f>
        <v/>
      </c>
      <c r="JQ565" s="4" t="str">
        <f ca="1">IFERROR(IF($B565&lt;&gt;"",VLOOKUP(JQ$421,TabelleK62BI,8,FALSE),""),"")</f>
        <v/>
      </c>
      <c r="JR565" s="4" t="str">
        <f ca="1">IFERROR(IF($B565&lt;&gt;"",VLOOKUP(JR$421,TabelleK62BI,8,FALSE),""),"")</f>
        <v/>
      </c>
      <c r="JS565" s="4" t="str">
        <f ca="1">IFERROR(IF($B565&lt;&gt;"",VLOOKUP(JS$421,TabelleK62BI,8,FALSE),""),"")</f>
        <v/>
      </c>
      <c r="JT565" s="4" t="str">
        <f ca="1">IFERROR(IF($B565&lt;&gt;"",VLOOKUP(JT$421,TabelleK62BI,8,FALSE),""),"")</f>
        <v/>
      </c>
      <c r="JU565" s="4" t="str">
        <f ca="1">IFERROR(IF($B565&lt;&gt;"",VLOOKUP(JU$421,TabelleK62BI,8,FALSE),""),"")</f>
        <v/>
      </c>
      <c r="JV565" s="4" t="str">
        <f ca="1">IFERROR(IF($B565&lt;&gt;"",VLOOKUP(JV$421,TabelleK62BI,8,FALSE),""),"")</f>
        <v/>
      </c>
      <c r="JW565" s="4" t="str">
        <f ca="1">IFERROR(IF($B565&lt;&gt;"",VLOOKUP(JW$421,TabelleK62BI,8,FALSE),""),"")</f>
        <v/>
      </c>
      <c r="JX565" s="4" t="str">
        <f ca="1">IFERROR(IF($B565&lt;&gt;"",VLOOKUP(JX$421,TabelleK62BI,8,FALSE),""),"")</f>
        <v/>
      </c>
      <c r="JY565" s="4" t="str">
        <f ca="1">IFERROR(IF($B565&lt;&gt;"",VLOOKUP(JY$421,TabelleK62BI,8,FALSE),""),"")</f>
        <v/>
      </c>
      <c r="JZ565" s="4" t="str">
        <f ca="1">IFERROR(IF($B565&lt;&gt;"",VLOOKUP(JZ$421,TabelleK62BI,8,FALSE),""),"")</f>
        <v/>
      </c>
      <c r="KA565" s="4" t="str">
        <f ca="1">IFERROR(IF($B565&lt;&gt;"",VLOOKUP(KA$421,TabelleK62BI,8,FALSE),""),"")</f>
        <v/>
      </c>
      <c r="KB565" s="4" t="str">
        <f ca="1">IFERROR(IF($B565&lt;&gt;"",VLOOKUP(KB$421,TabelleK62BI,8,FALSE),""),"")</f>
        <v/>
      </c>
      <c r="KC565" s="4" t="str">
        <f ca="1">IFERROR(IF($B565&lt;&gt;"",VLOOKUP(KC$421,TabelleK62BI,8,FALSE),""),"")</f>
        <v/>
      </c>
      <c r="KD565" s="4" t="str">
        <f ca="1">IFERROR(IF($B565&lt;&gt;"",VLOOKUP(KD$421,TabelleK62BI,8,FALSE),""),"")</f>
        <v/>
      </c>
      <c r="KE565" s="4" t="str">
        <f ca="1">IFERROR(IF($B565&lt;&gt;"",VLOOKUP(KE$421,TabelleK62BI,8,FALSE),""),"")</f>
        <v/>
      </c>
      <c r="KF565" s="4" t="str">
        <f ca="1">IFERROR(IF($B565&lt;&gt;"",VLOOKUP(KF$421,TabelleK62BI,8,FALSE),""),"")</f>
        <v/>
      </c>
      <c r="KG565" s="4" t="str">
        <f ca="1">IFERROR(IF($B565&lt;&gt;"",VLOOKUP(KG$421,TabelleK62BI,8,FALSE),""),"")</f>
        <v/>
      </c>
      <c r="KH565" s="4" t="str">
        <f ca="1">IFERROR(IF($B565&lt;&gt;"",VLOOKUP(KH$421,TabelleK62BI,8,FALSE),""),"")</f>
        <v/>
      </c>
      <c r="KI565" s="4" t="str">
        <f ca="1">IFERROR(IF($B565&lt;&gt;"",VLOOKUP(KI$421,TabelleK62BI,8,FALSE),""),"")</f>
        <v/>
      </c>
      <c r="KJ565" s="4" t="str">
        <f ca="1">IFERROR(IF($B565&lt;&gt;"",VLOOKUP(KJ$421,TabelleK62BI,8,FALSE),""),"")</f>
        <v/>
      </c>
      <c r="KK565" s="4" t="str">
        <f ca="1">IFERROR(IF($B565&lt;&gt;"",VLOOKUP(KK$421,TabelleK62BI,8,FALSE),""),"")</f>
        <v/>
      </c>
      <c r="KL565" s="4" t="str">
        <f ca="1">IFERROR(IF($B565&lt;&gt;"",VLOOKUP(KL$421,TabelleK62BI,8,FALSE),""),"")</f>
        <v/>
      </c>
      <c r="KM565" s="4" t="str">
        <f ca="1">IFERROR(IF($B565&lt;&gt;"",VLOOKUP(KM$421,TabelleK62BI,8,FALSE),""),"")</f>
        <v/>
      </c>
      <c r="KN565" s="4" t="str">
        <f ca="1">IFERROR(IF($B565&lt;&gt;"",VLOOKUP(KN$421,TabelleK62BI,8,FALSE),""),"")</f>
        <v/>
      </c>
      <c r="KO565" s="4" t="str">
        <f ca="1">IFERROR(IF($B565&lt;&gt;"",VLOOKUP(KO$421,TabelleK62BI,8,FALSE),""),"")</f>
        <v/>
      </c>
      <c r="KP565" s="4" t="str">
        <f ca="1">IFERROR(IF($B565&lt;&gt;"",VLOOKUP(KP$421,TabelleK62BI,8,FALSE),""),"")</f>
        <v/>
      </c>
      <c r="KQ565" s="4" t="str">
        <f ca="1">IFERROR(IF($B565&lt;&gt;"",VLOOKUP(KQ$421,TabelleK62BI,8,FALSE),""),"")</f>
        <v/>
      </c>
      <c r="KR565" s="4" t="str">
        <f>IFERROR(VLOOKUP($KR$421,TabelleK62BI,8,FALSE),"")</f>
        <v/>
      </c>
      <c r="KS565" s="4" t="str">
        <f>IFERROR(VLOOKUP($KS$421,TabelleK62BI,8,FALSE),"")</f>
        <v/>
      </c>
    </row>
    <row r="566" spans="2:305" ht="12.75" hidden="1" customHeight="1" x14ac:dyDescent="0.2">
      <c r="B566" s="138" t="str">
        <f t="shared" ca="1" si="215"/>
        <v/>
      </c>
      <c r="C566" s="4" t="str">
        <f ca="1">IFERROR(IF($B566&lt;&gt;"",VLOOKUP(C$421,TabelleK63BI,8,FALSE),""),"")</f>
        <v/>
      </c>
      <c r="D566" s="4" t="str">
        <f ca="1">IFERROR(IF($B566&lt;&gt;"",VLOOKUP(D$421,TabelleK63BI,8,FALSE),""),"")</f>
        <v/>
      </c>
      <c r="E566" s="4" t="str">
        <f ca="1">IFERROR(IF($B566&lt;&gt;"",VLOOKUP(E$421,TabelleK63BI,8,FALSE),""),"")</f>
        <v/>
      </c>
      <c r="F566" s="4" t="str">
        <f ca="1">IFERROR(IF($B566&lt;&gt;"",VLOOKUP(F$421,TabelleK63BI,8,FALSE),""),"")</f>
        <v/>
      </c>
      <c r="G566" s="4" t="str">
        <f ca="1">IFERROR(IF($B566&lt;&gt;"",VLOOKUP(G$421,TabelleK63BI,8,FALSE),""),"")</f>
        <v/>
      </c>
      <c r="H566" s="4" t="str">
        <f ca="1">IFERROR(IF($B566&lt;&gt;"",VLOOKUP(H$421,TabelleK63BI,8,FALSE),""),"")</f>
        <v/>
      </c>
      <c r="I566" s="4" t="str">
        <f ca="1">IFERROR(IF($B566&lt;&gt;"",VLOOKUP(I$421,TabelleK63BI,8,FALSE),""),"")</f>
        <v/>
      </c>
      <c r="J566" s="4" t="str">
        <f ca="1">IFERROR(IF($B566&lt;&gt;"",VLOOKUP(J$421,TabelleK63BI,8,FALSE),""),"")</f>
        <v/>
      </c>
      <c r="K566" s="4" t="str">
        <f ca="1">IFERROR(IF($B566&lt;&gt;"",VLOOKUP(K$421,TabelleK63BI,8,FALSE),""),"")</f>
        <v/>
      </c>
      <c r="L566" s="4" t="str">
        <f ca="1">IFERROR(IF($B566&lt;&gt;"",VLOOKUP(L$421,TabelleK63BI,8,FALSE),""),"")</f>
        <v/>
      </c>
      <c r="M566" s="4" t="str">
        <f ca="1">IFERROR(IF($B566&lt;&gt;"",VLOOKUP(M$421,TabelleK63BI,8,FALSE),""),"")</f>
        <v/>
      </c>
      <c r="N566" s="4" t="str">
        <f ca="1">IFERROR(IF($B566&lt;&gt;"",VLOOKUP(N$421,TabelleK63BI,8,FALSE),""),"")</f>
        <v/>
      </c>
      <c r="O566" s="4" t="str">
        <f ca="1">IFERROR(IF($B566&lt;&gt;"",VLOOKUP(O$421,TabelleK63BI,8,FALSE),""),"")</f>
        <v/>
      </c>
      <c r="P566" s="4" t="str">
        <f ca="1">IFERROR(IF($B566&lt;&gt;"",VLOOKUP(P$421,TabelleK63BI,8,FALSE),""),"")</f>
        <v/>
      </c>
      <c r="Q566" s="4" t="str">
        <f ca="1">IFERROR(IF($B566&lt;&gt;"",VLOOKUP(Q$421,TabelleK63BI,8,FALSE),""),"")</f>
        <v/>
      </c>
      <c r="R566" s="4" t="str">
        <f ca="1">IFERROR(IF($B566&lt;&gt;"",VLOOKUP(R$421,TabelleK63BI,8,FALSE),""),"")</f>
        <v/>
      </c>
      <c r="S566" s="4" t="str">
        <f ca="1">IFERROR(IF($B566&lt;&gt;"",VLOOKUP(S$421,TabelleK63BI,8,FALSE),""),"")</f>
        <v/>
      </c>
      <c r="T566" s="4" t="str">
        <f ca="1">IFERROR(IF($B566&lt;&gt;"",VLOOKUP(T$421,TabelleK63BI,8,FALSE),""),"")</f>
        <v/>
      </c>
      <c r="U566" s="4" t="str">
        <f ca="1">IFERROR(IF($B566&lt;&gt;"",VLOOKUP(U$421,TabelleK63BI,8,FALSE),""),"")</f>
        <v/>
      </c>
      <c r="V566" s="4" t="str">
        <f ca="1">IFERROR(IF($B566&lt;&gt;"",VLOOKUP(V$421,TabelleK63BI,8,FALSE),""),"")</f>
        <v/>
      </c>
      <c r="W566" s="4" t="str">
        <f ca="1">IFERROR(IF($B566&lt;&gt;"",VLOOKUP(W$421,TabelleK63BI,8,FALSE),""),"")</f>
        <v/>
      </c>
      <c r="X566" s="4" t="str">
        <f ca="1">IFERROR(IF($B566&lt;&gt;"",VLOOKUP(X$421,TabelleK63BI,8,FALSE),""),"")</f>
        <v/>
      </c>
      <c r="Y566" s="4" t="str">
        <f ca="1">IFERROR(IF($B566&lt;&gt;"",VLOOKUP(Y$421,TabelleK63BI,8,FALSE),""),"")</f>
        <v/>
      </c>
      <c r="Z566" s="4" t="str">
        <f ca="1">IFERROR(IF($B566&lt;&gt;"",VLOOKUP(Z$421,TabelleK63BI,8,FALSE),""),"")</f>
        <v/>
      </c>
      <c r="AA566" s="4" t="str">
        <f ca="1">IFERROR(IF($B566&lt;&gt;"",VLOOKUP(AA$421,TabelleK63BI,8,FALSE),""),"")</f>
        <v/>
      </c>
      <c r="AB566" s="4" t="str">
        <f ca="1">IFERROR(IF($B566&lt;&gt;"",VLOOKUP(AB$421,TabelleK63BI,8,FALSE),""),"")</f>
        <v/>
      </c>
      <c r="AC566" s="4" t="str">
        <f ca="1">IFERROR(IF($B566&lt;&gt;"",VLOOKUP(AC$421,TabelleK63BI,8,FALSE),""),"")</f>
        <v/>
      </c>
      <c r="AD566" s="4" t="str">
        <f ca="1">IFERROR(IF($B566&lt;&gt;"",VLOOKUP(AD$421,TabelleK63BI,8,FALSE),""),"")</f>
        <v/>
      </c>
      <c r="AE566" s="4" t="str">
        <f ca="1">IFERROR(IF($B566&lt;&gt;"",VLOOKUP(AE$421,TabelleK63BI,8,FALSE),""),"")</f>
        <v/>
      </c>
      <c r="AF566" s="4" t="str">
        <f ca="1">IFERROR(IF($B566&lt;&gt;"",VLOOKUP(AF$421,TabelleK63BI,8,FALSE),""),"")</f>
        <v/>
      </c>
      <c r="AG566" s="4" t="str">
        <f ca="1">IFERROR(IF($B566&lt;&gt;"",VLOOKUP(AG$421,TabelleK63BI,8,FALSE),""),"")</f>
        <v/>
      </c>
      <c r="AH566" s="4" t="str">
        <f ca="1">IFERROR(IF($B566&lt;&gt;"",VLOOKUP(AH$421,TabelleK63BI,8,FALSE),""),"")</f>
        <v/>
      </c>
      <c r="AI566" s="4" t="str">
        <f ca="1">IFERROR(IF($B566&lt;&gt;"",VLOOKUP(AI$421,TabelleK63BI,8,FALSE),""),"")</f>
        <v/>
      </c>
      <c r="AJ566" s="4" t="str">
        <f ca="1">IFERROR(IF($B566&lt;&gt;"",VLOOKUP(AJ$421,TabelleK63BI,8,FALSE),""),"")</f>
        <v/>
      </c>
      <c r="AK566" s="4" t="str">
        <f ca="1">IFERROR(IF($B566&lt;&gt;"",VLOOKUP(AK$421,TabelleK63BI,8,FALSE),""),"")</f>
        <v/>
      </c>
      <c r="AL566" s="4" t="str">
        <f ca="1">IFERROR(IF($B566&lt;&gt;"",VLOOKUP(AL$421,TabelleK63BI,8,FALSE),""),"")</f>
        <v/>
      </c>
      <c r="AM566" s="4" t="str">
        <f ca="1">IFERROR(IF($B566&lt;&gt;"",VLOOKUP(AM$421,TabelleK63BI,8,FALSE),""),"")</f>
        <v/>
      </c>
      <c r="AN566" s="4" t="str">
        <f ca="1">IFERROR(IF($B566&lt;&gt;"",VLOOKUP(AN$421,TabelleK63BI,8,FALSE),""),"")</f>
        <v/>
      </c>
      <c r="AO566" s="4" t="str">
        <f ca="1">IFERROR(IF($B566&lt;&gt;"",VLOOKUP(AO$421,TabelleK63BI,8,FALSE),""),"")</f>
        <v/>
      </c>
      <c r="AP566" s="4" t="str">
        <f ca="1">IFERROR(IF($B566&lt;&gt;"",VLOOKUP(AP$421,TabelleK63BI,8,FALSE),""),"")</f>
        <v/>
      </c>
      <c r="AQ566" s="4" t="str">
        <f ca="1">IFERROR(IF($B566&lt;&gt;"",VLOOKUP(AQ$421,TabelleK63BI,8,FALSE),""),"")</f>
        <v/>
      </c>
      <c r="AR566" s="4" t="str">
        <f ca="1">IFERROR(IF($B566&lt;&gt;"",VLOOKUP(AR$421,TabelleK63BI,8,FALSE),""),"")</f>
        <v/>
      </c>
      <c r="AS566" s="4" t="str">
        <f ca="1">IFERROR(IF($B566&lt;&gt;"",VLOOKUP(AS$421,TabelleK63BI,8,FALSE),""),"")</f>
        <v/>
      </c>
      <c r="AT566" s="4" t="str">
        <f ca="1">IFERROR(IF($B566&lt;&gt;"",VLOOKUP(AT$421,TabelleK63BI,8,FALSE),""),"")</f>
        <v/>
      </c>
      <c r="AU566" s="4" t="str">
        <f ca="1">IFERROR(IF($B566&lt;&gt;"",VLOOKUP(AU$421,TabelleK63BI,8,FALSE),""),"")</f>
        <v/>
      </c>
      <c r="AV566" s="4" t="str">
        <f ca="1">IFERROR(IF($B566&lt;&gt;"",VLOOKUP(AV$421,TabelleK63BI,8,FALSE),""),"")</f>
        <v/>
      </c>
      <c r="AW566" s="4" t="str">
        <f ca="1">IFERROR(IF($B566&lt;&gt;"",VLOOKUP(AW$421,TabelleK63BI,8,FALSE),""),"")</f>
        <v/>
      </c>
      <c r="AX566" s="4" t="str">
        <f ca="1">IFERROR(IF($B566&lt;&gt;"",VLOOKUP(AX$421,TabelleK63BI,8,FALSE),""),"")</f>
        <v/>
      </c>
      <c r="AY566" s="4" t="str">
        <f ca="1">IFERROR(IF($B566&lt;&gt;"",VLOOKUP(AY$421,TabelleK63BI,8,FALSE),""),"")</f>
        <v/>
      </c>
      <c r="AZ566" s="4" t="str">
        <f ca="1">IFERROR(IF($B566&lt;&gt;"",VLOOKUP(AZ$421,TabelleK63BI,8,FALSE),""),"")</f>
        <v/>
      </c>
      <c r="BA566" s="4" t="str">
        <f ca="1">IFERROR(IF($B566&lt;&gt;"",VLOOKUP(BA$421,TabelleK63BI,8,FALSE),""),"")</f>
        <v/>
      </c>
      <c r="BB566" s="4" t="str">
        <f ca="1">IFERROR(IF($B566&lt;&gt;"",VLOOKUP(BB$421,TabelleK63BI,8,FALSE),""),"")</f>
        <v/>
      </c>
      <c r="BC566" s="4" t="str">
        <f ca="1">IFERROR(IF($B566&lt;&gt;"",VLOOKUP(BC$421,TabelleK63BI,8,FALSE),""),"")</f>
        <v/>
      </c>
      <c r="BD566" s="4" t="str">
        <f ca="1">IFERROR(IF($B566&lt;&gt;"",VLOOKUP(BD$421,TabelleK63BI,8,FALSE),""),"")</f>
        <v/>
      </c>
      <c r="BE566" s="4" t="str">
        <f ca="1">IFERROR(IF($B566&lt;&gt;"",VLOOKUP(BE$421,TabelleK63BI,8,FALSE),""),"")</f>
        <v/>
      </c>
      <c r="BF566" s="4" t="str">
        <f ca="1">IFERROR(IF($B566&lt;&gt;"",VLOOKUP(BF$421,TabelleK63BI,8,FALSE),""),"")</f>
        <v/>
      </c>
      <c r="BG566" s="4" t="str">
        <f ca="1">IFERROR(IF($B566&lt;&gt;"",VLOOKUP(BG$421,TabelleK63BI,8,FALSE),""),"")</f>
        <v/>
      </c>
      <c r="BH566" s="4" t="str">
        <f ca="1">IFERROR(IF($B566&lt;&gt;"",VLOOKUP(BH$421,TabelleK63BI,8,FALSE),""),"")</f>
        <v/>
      </c>
      <c r="BI566" s="4" t="str">
        <f ca="1">IFERROR(IF($B566&lt;&gt;"",VLOOKUP(BI$421,TabelleK63BI,8,FALSE),""),"")</f>
        <v/>
      </c>
      <c r="BJ566" s="4" t="str">
        <f ca="1">IFERROR(IF($B566&lt;&gt;"",VLOOKUP(BJ$421,TabelleK63BI,8,FALSE),""),"")</f>
        <v/>
      </c>
      <c r="BK566" s="4" t="str">
        <f ca="1">IFERROR(IF($B566&lt;&gt;"",VLOOKUP(BK$421,TabelleK63BI,8,FALSE),""),"")</f>
        <v/>
      </c>
      <c r="BL566" s="4" t="str">
        <f ca="1">IFERROR(IF($B566&lt;&gt;"",VLOOKUP(BL$421,TabelleK63BI,8,FALSE),""),"")</f>
        <v/>
      </c>
      <c r="BM566" s="4" t="str">
        <f ca="1">IFERROR(IF($B566&lt;&gt;"",VLOOKUP(BM$421,TabelleK63BI,8,FALSE),""),"")</f>
        <v/>
      </c>
      <c r="BN566" s="4" t="str">
        <f ca="1">IFERROR(IF($B566&lt;&gt;"",VLOOKUP(BN$421,TabelleK63BI,8,FALSE),""),"")</f>
        <v/>
      </c>
      <c r="BO566" s="4" t="str">
        <f ca="1">IFERROR(IF($B566&lt;&gt;"",VLOOKUP(BO$421,TabelleK63BI,8,FALSE),""),"")</f>
        <v/>
      </c>
      <c r="BP566" s="4" t="str">
        <f ca="1">IFERROR(IF($B566&lt;&gt;"",VLOOKUP(BP$421,TabelleK63BI,8,FALSE),""),"")</f>
        <v/>
      </c>
      <c r="BQ566" s="4" t="str">
        <f ca="1">IFERROR(IF($B566&lt;&gt;"",VLOOKUP(BQ$421,TabelleK63BI,8,FALSE),""),"")</f>
        <v/>
      </c>
      <c r="BR566" s="4" t="str">
        <f ca="1">IFERROR(IF($B566&lt;&gt;"",VLOOKUP(BR$421,TabelleK63BI,8,FALSE),""),"")</f>
        <v/>
      </c>
      <c r="BS566" s="4" t="str">
        <f ca="1">IFERROR(IF($B566&lt;&gt;"",VLOOKUP(BS$421,TabelleK63BI,8,FALSE),""),"")</f>
        <v/>
      </c>
      <c r="BT566" s="4" t="str">
        <f ca="1">IFERROR(IF($B566&lt;&gt;"",VLOOKUP(BT$421,TabelleK63BI,8,FALSE),""),"")</f>
        <v/>
      </c>
      <c r="BU566" s="4" t="str">
        <f ca="1">IFERROR(IF($B566&lt;&gt;"",VLOOKUP(BU$421,TabelleK63BI,8,FALSE),""),"")</f>
        <v/>
      </c>
      <c r="BV566" s="4" t="str">
        <f ca="1">IFERROR(IF($B566&lt;&gt;"",VLOOKUP(BV$421,TabelleK63BI,8,FALSE),""),"")</f>
        <v/>
      </c>
      <c r="BW566" s="4" t="str">
        <f ca="1">IFERROR(IF($B566&lt;&gt;"",VLOOKUP(BW$421,TabelleK63BI,8,FALSE),""),"")</f>
        <v/>
      </c>
      <c r="BX566" s="4" t="str">
        <f ca="1">IFERROR(IF($B566&lt;&gt;"",VLOOKUP(BX$421,TabelleK63BI,8,FALSE),""),"")</f>
        <v/>
      </c>
      <c r="BY566" s="4" t="str">
        <f ca="1">IFERROR(IF($B566&lt;&gt;"",VLOOKUP(BY$421,TabelleK63BI,8,FALSE),""),"")</f>
        <v/>
      </c>
      <c r="BZ566" s="4" t="str">
        <f ca="1">IFERROR(IF($B566&lt;&gt;"",VLOOKUP(BZ$421,TabelleK63BI,8,FALSE),""),"")</f>
        <v/>
      </c>
      <c r="CA566" s="4" t="str">
        <f ca="1">IFERROR(IF($B566&lt;&gt;"",VLOOKUP(CA$421,TabelleK63BI,8,FALSE),""),"")</f>
        <v/>
      </c>
      <c r="CB566" s="4" t="str">
        <f ca="1">IFERROR(IF($B566&lt;&gt;"",VLOOKUP(CB$421,TabelleK63BI,8,FALSE),""),"")</f>
        <v/>
      </c>
      <c r="CC566" s="4" t="str">
        <f ca="1">IFERROR(IF($B566&lt;&gt;"",VLOOKUP(CC$421,TabelleK63BI,8,FALSE),""),"")</f>
        <v/>
      </c>
      <c r="CD566" s="4" t="str">
        <f ca="1">IFERROR(IF($B566&lt;&gt;"",VLOOKUP(CD$421,TabelleK63BI,8,FALSE),""),"")</f>
        <v/>
      </c>
      <c r="CE566" s="4" t="str">
        <f ca="1">IFERROR(IF($B566&lt;&gt;"",VLOOKUP(CE$421,TabelleK63BI,8,FALSE),""),"")</f>
        <v/>
      </c>
      <c r="CF566" s="4" t="str">
        <f ca="1">IFERROR(IF($B566&lt;&gt;"",VLOOKUP(CF$421,TabelleK63BI,8,FALSE),""),"")</f>
        <v/>
      </c>
      <c r="CG566" s="4" t="str">
        <f ca="1">IFERROR(IF($B566&lt;&gt;"",VLOOKUP(CG$421,TabelleK63BI,8,FALSE),""),"")</f>
        <v/>
      </c>
      <c r="CH566" s="4" t="str">
        <f ca="1">IFERROR(IF($B566&lt;&gt;"",VLOOKUP(CH$421,TabelleK63BI,8,FALSE),""),"")</f>
        <v/>
      </c>
      <c r="CI566" s="4" t="str">
        <f ca="1">IFERROR(IF($B566&lt;&gt;"",VLOOKUP(CI$421,TabelleK63BI,8,FALSE),""),"")</f>
        <v/>
      </c>
      <c r="CJ566" s="4" t="str">
        <f ca="1">IFERROR(IF($B566&lt;&gt;"",VLOOKUP(CJ$421,TabelleK63BI,8,FALSE),""),"")</f>
        <v/>
      </c>
      <c r="CK566" s="4" t="str">
        <f ca="1">IFERROR(IF($B566&lt;&gt;"",VLOOKUP(CK$421,TabelleK63BI,8,FALSE),""),"")</f>
        <v/>
      </c>
      <c r="CL566" s="4" t="str">
        <f ca="1">IFERROR(IF($B566&lt;&gt;"",VLOOKUP(CL$421,TabelleK63BI,8,FALSE),""),"")</f>
        <v/>
      </c>
      <c r="CM566" s="4" t="str">
        <f ca="1">IFERROR(IF($B566&lt;&gt;"",VLOOKUP(CM$421,TabelleK63BI,8,FALSE),""),"")</f>
        <v/>
      </c>
      <c r="CN566" s="4" t="str">
        <f ca="1">IFERROR(IF($B566&lt;&gt;"",VLOOKUP(CN$421,TabelleK63BI,8,FALSE),""),"")</f>
        <v/>
      </c>
      <c r="CO566" s="4" t="str">
        <f ca="1">IFERROR(IF($B566&lt;&gt;"",VLOOKUP(CO$421,TabelleK63BI,8,FALSE),""),"")</f>
        <v/>
      </c>
      <c r="CP566" s="4" t="str">
        <f ca="1">IFERROR(IF($B566&lt;&gt;"",VLOOKUP(CP$421,TabelleK63BI,8,FALSE),""),"")</f>
        <v/>
      </c>
      <c r="CQ566" s="4" t="str">
        <f ca="1">IFERROR(IF($B566&lt;&gt;"",VLOOKUP(CQ$421,TabelleK63BI,8,FALSE),""),"")</f>
        <v/>
      </c>
      <c r="CR566" s="4" t="str">
        <f ca="1">IFERROR(IF($B566&lt;&gt;"",VLOOKUP(CR$421,TabelleK63BI,8,FALSE),""),"")</f>
        <v/>
      </c>
      <c r="CS566" s="4" t="str">
        <f ca="1">IFERROR(IF($B566&lt;&gt;"",VLOOKUP(CS$421,TabelleK63BI,8,FALSE),""),"")</f>
        <v/>
      </c>
      <c r="CT566" s="4" t="str">
        <f ca="1">IFERROR(IF($B566&lt;&gt;"",VLOOKUP(CT$421,TabelleK63BI,8,FALSE),""),"")</f>
        <v/>
      </c>
      <c r="CU566" s="4" t="str">
        <f ca="1">IFERROR(IF($B566&lt;&gt;"",VLOOKUP(CU$421,TabelleK63BI,8,FALSE),""),"")</f>
        <v/>
      </c>
      <c r="CV566" s="4" t="str">
        <f ca="1">IFERROR(IF($B566&lt;&gt;"",VLOOKUP(CV$421,TabelleK63BI,8,FALSE),""),"")</f>
        <v/>
      </c>
      <c r="CW566" s="4" t="str">
        <f ca="1">IFERROR(IF($B566&lt;&gt;"",VLOOKUP(CW$421,TabelleK63BI,8,FALSE),""),"")</f>
        <v/>
      </c>
      <c r="CX566" s="4" t="str">
        <f ca="1">IFERROR(IF($B566&lt;&gt;"",VLOOKUP(CX$421,TabelleK63BI,8,FALSE),""),"")</f>
        <v/>
      </c>
      <c r="CY566" s="4" t="str">
        <f ca="1">IFERROR(IF($B566&lt;&gt;"",VLOOKUP(CY$421,TabelleK63BI,8,FALSE),""),"")</f>
        <v/>
      </c>
      <c r="CZ566" s="4" t="str">
        <f ca="1">IFERROR(IF($B566&lt;&gt;"",VLOOKUP(CZ$421,TabelleK63BI,8,FALSE),""),"")</f>
        <v/>
      </c>
      <c r="DA566" s="4" t="str">
        <f ca="1">IFERROR(IF($B566&lt;&gt;"",VLOOKUP(DA$421,TabelleK63BI,8,FALSE),""),"")</f>
        <v/>
      </c>
      <c r="DB566" s="4" t="str">
        <f ca="1">IFERROR(IF($B566&lt;&gt;"",VLOOKUP(DB$421,TabelleK63BI,8,FALSE),""),"")</f>
        <v/>
      </c>
      <c r="DC566" s="4" t="str">
        <f ca="1">IFERROR(IF($B566&lt;&gt;"",VLOOKUP(DC$421,TabelleK63BI,8,FALSE),""),"")</f>
        <v/>
      </c>
      <c r="DD566" s="4" t="str">
        <f ca="1">IFERROR(IF($B566&lt;&gt;"",VLOOKUP(DD$421,TabelleK63BI,8,FALSE),""),"")</f>
        <v/>
      </c>
      <c r="DE566" s="4" t="str">
        <f ca="1">IFERROR(IF($B566&lt;&gt;"",VLOOKUP(DE$421,TabelleK63BI,8,FALSE),""),"")</f>
        <v/>
      </c>
      <c r="DF566" s="4" t="str">
        <f ca="1">IFERROR(IF($B566&lt;&gt;"",VLOOKUP(DF$421,TabelleK63BI,8,FALSE),""),"")</f>
        <v/>
      </c>
      <c r="DG566" s="4" t="str">
        <f ca="1">IFERROR(IF($B566&lt;&gt;"",VLOOKUP(DG$421,TabelleK63BI,8,FALSE),""),"")</f>
        <v/>
      </c>
      <c r="DH566" s="4" t="str">
        <f ca="1">IFERROR(IF($B566&lt;&gt;"",VLOOKUP(DH$421,TabelleK63BI,8,FALSE),""),"")</f>
        <v/>
      </c>
      <c r="DI566" s="4" t="str">
        <f ca="1">IFERROR(IF($B566&lt;&gt;"",VLOOKUP(DI$421,TabelleK63BI,8,FALSE),""),"")</f>
        <v/>
      </c>
      <c r="DJ566" s="4" t="str">
        <f ca="1">IFERROR(IF($B566&lt;&gt;"",VLOOKUP(DJ$421,TabelleK63BI,8,FALSE),""),"")</f>
        <v/>
      </c>
      <c r="DK566" s="4" t="str">
        <f ca="1">IFERROR(IF($B566&lt;&gt;"",VLOOKUP(DK$421,TabelleK63BI,8,FALSE),""),"")</f>
        <v/>
      </c>
      <c r="DL566" s="4" t="str">
        <f ca="1">IFERROR(IF($B566&lt;&gt;"",VLOOKUP(DL$421,TabelleK63BI,8,FALSE),""),"")</f>
        <v/>
      </c>
      <c r="DM566" s="4" t="str">
        <f ca="1">IFERROR(IF($B566&lt;&gt;"",VLOOKUP(DM$421,TabelleK63BI,8,FALSE),""),"")</f>
        <v/>
      </c>
      <c r="DN566" s="4" t="str">
        <f ca="1">IFERROR(IF($B566&lt;&gt;"",VLOOKUP(DN$421,TabelleK63BI,8,FALSE),""),"")</f>
        <v/>
      </c>
      <c r="DO566" s="4" t="str">
        <f ca="1">IFERROR(IF($B566&lt;&gt;"",VLOOKUP(DO$421,TabelleK63BI,8,FALSE),""),"")</f>
        <v/>
      </c>
      <c r="DP566" s="4" t="str">
        <f ca="1">IFERROR(IF($B566&lt;&gt;"",VLOOKUP(DP$421,TabelleK63BI,8,FALSE),""),"")</f>
        <v/>
      </c>
      <c r="DQ566" s="4" t="str">
        <f ca="1">IFERROR(IF($B566&lt;&gt;"",VLOOKUP(DQ$421,TabelleK63BI,8,FALSE),""),"")</f>
        <v/>
      </c>
      <c r="DR566" s="4" t="str">
        <f ca="1">IFERROR(IF($B566&lt;&gt;"",VLOOKUP(DR$421,TabelleK63BI,8,FALSE),""),"")</f>
        <v/>
      </c>
      <c r="DS566" s="4" t="str">
        <f ca="1">IFERROR(IF($B566&lt;&gt;"",VLOOKUP(DS$421,TabelleK63BI,8,FALSE),""),"")</f>
        <v/>
      </c>
      <c r="DT566" s="4" t="str">
        <f ca="1">IFERROR(IF($B566&lt;&gt;"",VLOOKUP(DT$421,TabelleK63BI,8,FALSE),""),"")</f>
        <v/>
      </c>
      <c r="DU566" s="4" t="str">
        <f ca="1">IFERROR(IF($B566&lt;&gt;"",VLOOKUP(DU$421,TabelleK63BI,8,FALSE),""),"")</f>
        <v/>
      </c>
      <c r="DV566" s="4" t="str">
        <f ca="1">IFERROR(IF($B566&lt;&gt;"",VLOOKUP(DV$421,TabelleK63BI,8,FALSE),""),"")</f>
        <v/>
      </c>
      <c r="DW566" s="4" t="str">
        <f ca="1">IFERROR(IF($B566&lt;&gt;"",VLOOKUP(DW$421,TabelleK63BI,8,FALSE),""),"")</f>
        <v/>
      </c>
      <c r="DX566" s="4" t="str">
        <f ca="1">IFERROR(IF($B566&lt;&gt;"",VLOOKUP(DX$421,TabelleK63BI,8,FALSE),""),"")</f>
        <v/>
      </c>
      <c r="DY566" s="4" t="str">
        <f ca="1">IFERROR(IF($B566&lt;&gt;"",VLOOKUP(DY$421,TabelleK63BI,8,FALSE),""),"")</f>
        <v/>
      </c>
      <c r="DZ566" s="4" t="str">
        <f ca="1">IFERROR(IF($B566&lt;&gt;"",VLOOKUP(DZ$421,TabelleK63BI,8,FALSE),""),"")</f>
        <v/>
      </c>
      <c r="EA566" s="4" t="str">
        <f ca="1">IFERROR(IF($B566&lt;&gt;"",VLOOKUP(EA$421,TabelleK63BI,8,FALSE),""),"")</f>
        <v/>
      </c>
      <c r="EB566" s="4" t="str">
        <f ca="1">IFERROR(IF($B566&lt;&gt;"",VLOOKUP(EB$421,TabelleK63BI,8,FALSE),""),"")</f>
        <v/>
      </c>
      <c r="EC566" s="4" t="str">
        <f ca="1">IFERROR(IF($B566&lt;&gt;"",VLOOKUP(EC$421,TabelleK63BI,8,FALSE),""),"")</f>
        <v/>
      </c>
      <c r="ED566" s="4" t="str">
        <f ca="1">IFERROR(IF($B566&lt;&gt;"",VLOOKUP(ED$421,TabelleK63BI,8,FALSE),""),"")</f>
        <v/>
      </c>
      <c r="EE566" s="4" t="str">
        <f ca="1">IFERROR(IF($B566&lt;&gt;"",VLOOKUP(EE$421,TabelleK63BI,8,FALSE),""),"")</f>
        <v/>
      </c>
      <c r="EF566" s="4" t="str">
        <f ca="1">IFERROR(IF($B566&lt;&gt;"",VLOOKUP(EF$421,TabelleK63BI,8,FALSE),""),"")</f>
        <v/>
      </c>
      <c r="EG566" s="4" t="str">
        <f ca="1">IFERROR(IF($B566&lt;&gt;"",VLOOKUP(EG$421,TabelleK63BI,8,FALSE),""),"")</f>
        <v/>
      </c>
      <c r="EH566" s="4" t="str">
        <f ca="1">IFERROR(IF($B566&lt;&gt;"",VLOOKUP(EH$421,TabelleK63BI,8,FALSE),""),"")</f>
        <v/>
      </c>
      <c r="EI566" s="4" t="str">
        <f ca="1">IFERROR(IF($B566&lt;&gt;"",VLOOKUP(EI$421,TabelleK63BI,8,FALSE),""),"")</f>
        <v/>
      </c>
      <c r="EJ566" s="4" t="str">
        <f ca="1">IFERROR(IF($B566&lt;&gt;"",VLOOKUP(EJ$421,TabelleK63BI,8,FALSE),""),"")</f>
        <v/>
      </c>
      <c r="EK566" s="4" t="str">
        <f ca="1">IFERROR(IF($B566&lt;&gt;"",VLOOKUP(EK$421,TabelleK63BI,8,FALSE),""),"")</f>
        <v/>
      </c>
      <c r="EL566" s="4" t="str">
        <f ca="1">IFERROR(IF($B566&lt;&gt;"",VLOOKUP(EL$421,TabelleK63BI,8,FALSE),""),"")</f>
        <v/>
      </c>
      <c r="EM566" s="4" t="str">
        <f ca="1">IFERROR(IF($B566&lt;&gt;"",VLOOKUP(EM$421,TabelleK63BI,8,FALSE),""),"")</f>
        <v/>
      </c>
      <c r="EN566" s="4" t="str">
        <f ca="1">IFERROR(IF($B566&lt;&gt;"",VLOOKUP(EN$421,TabelleK63BI,8,FALSE),""),"")</f>
        <v/>
      </c>
      <c r="EO566" s="4" t="str">
        <f ca="1">IFERROR(IF($B566&lt;&gt;"",VLOOKUP(EO$421,TabelleK63BI,8,FALSE),""),"")</f>
        <v/>
      </c>
      <c r="EP566" s="4" t="str">
        <f ca="1">IFERROR(IF($B566&lt;&gt;"",VLOOKUP(EP$421,TabelleK63BI,8,FALSE),""),"")</f>
        <v/>
      </c>
      <c r="EQ566" s="4" t="str">
        <f ca="1">IFERROR(IF($B566&lt;&gt;"",VLOOKUP(EQ$421,TabelleK63BI,8,FALSE),""),"")</f>
        <v/>
      </c>
      <c r="ER566" s="4" t="str">
        <f ca="1">IFERROR(IF($B566&lt;&gt;"",VLOOKUP(ER$421,TabelleK63BI,8,FALSE),""),"")</f>
        <v/>
      </c>
      <c r="ES566" s="4" t="str">
        <f ca="1">IFERROR(IF($B566&lt;&gt;"",VLOOKUP(ES$421,TabelleK63BI,8,FALSE),""),"")</f>
        <v/>
      </c>
      <c r="ET566" s="4" t="str">
        <f ca="1">IFERROR(IF($B566&lt;&gt;"",VLOOKUP(ET$421,TabelleK63BI,8,FALSE),""),"")</f>
        <v/>
      </c>
      <c r="EU566" s="4" t="str">
        <f ca="1">IFERROR(IF($B566&lt;&gt;"",VLOOKUP(EU$421,TabelleK63BI,8,FALSE),""),"")</f>
        <v/>
      </c>
      <c r="EV566" s="4" t="str">
        <f ca="1">IFERROR(IF($B566&lt;&gt;"",VLOOKUP(EV$421,TabelleK63BI,8,FALSE),""),"")</f>
        <v/>
      </c>
      <c r="EW566" s="4" t="str">
        <f ca="1">IFERROR(IF($B566&lt;&gt;"",VLOOKUP(EW$421,TabelleK63BI,8,FALSE),""),"")</f>
        <v/>
      </c>
      <c r="EX566" s="4" t="str">
        <f ca="1">IFERROR(IF($B566&lt;&gt;"",VLOOKUP(EX$421,TabelleK63BI,8,FALSE),""),"")</f>
        <v/>
      </c>
      <c r="EY566" s="4" t="str">
        <f ca="1">IFERROR(IF($B566&lt;&gt;"",VLOOKUP(EY$421,TabelleK63BI,8,FALSE),""),"")</f>
        <v/>
      </c>
      <c r="EZ566" s="4" t="str">
        <f ca="1">IFERROR(IF($B566&lt;&gt;"",VLOOKUP(EZ$421,TabelleK63BI,8,FALSE),""),"")</f>
        <v/>
      </c>
      <c r="FA566" s="4" t="str">
        <f ca="1">IFERROR(IF($B566&lt;&gt;"",VLOOKUP(FA$421,TabelleK63BI,8,FALSE),""),"")</f>
        <v/>
      </c>
      <c r="FB566" s="4" t="str">
        <f ca="1">IFERROR(IF($B566&lt;&gt;"",VLOOKUP(FB$421,TabelleK63BI,8,FALSE),""),"")</f>
        <v/>
      </c>
      <c r="FC566" s="4" t="str">
        <f ca="1">IFERROR(IF($B566&lt;&gt;"",VLOOKUP(FC$421,TabelleK63BI,8,FALSE),""),"")</f>
        <v/>
      </c>
      <c r="FD566" s="4" t="str">
        <f ca="1">IFERROR(IF($B566&lt;&gt;"",VLOOKUP(FD$421,TabelleK63BI,8,FALSE),""),"")</f>
        <v/>
      </c>
      <c r="FE566" s="4" t="str">
        <f ca="1">IFERROR(IF($B566&lt;&gt;"",VLOOKUP(FE$421,TabelleK63BI,8,FALSE),""),"")</f>
        <v/>
      </c>
      <c r="FF566" s="4" t="str">
        <f ca="1">IFERROR(IF($B566&lt;&gt;"",VLOOKUP(FF$421,TabelleK63BI,8,FALSE),""),"")</f>
        <v/>
      </c>
      <c r="FG566" s="4" t="str">
        <f ca="1">IFERROR(IF($B566&lt;&gt;"",VLOOKUP(FG$421,TabelleK63BI,8,FALSE),""),"")</f>
        <v/>
      </c>
      <c r="FH566" s="4" t="str">
        <f ca="1">IFERROR(IF($B566&lt;&gt;"",VLOOKUP(FH$421,TabelleK63BI,8,FALSE),""),"")</f>
        <v/>
      </c>
      <c r="FI566" s="4" t="str">
        <f ca="1">IFERROR(IF($B566&lt;&gt;"",VLOOKUP(FI$421,TabelleK63BI,8,FALSE),""),"")</f>
        <v/>
      </c>
      <c r="FJ566" s="4" t="str">
        <f ca="1">IFERROR(IF($B566&lt;&gt;"",VLOOKUP(FJ$421,TabelleK63BI,8,FALSE),""),"")</f>
        <v/>
      </c>
      <c r="FK566" s="4" t="str">
        <f ca="1">IFERROR(IF($B566&lt;&gt;"",VLOOKUP(FK$421,TabelleK63BI,8,FALSE),""),"")</f>
        <v/>
      </c>
      <c r="FL566" s="4" t="str">
        <f ca="1">IFERROR(IF($B566&lt;&gt;"",VLOOKUP(FL$421,TabelleK63BI,8,FALSE),""),"")</f>
        <v/>
      </c>
      <c r="FM566" s="4" t="str">
        <f ca="1">IFERROR(IF($B566&lt;&gt;"",VLOOKUP(FM$421,TabelleK63BI,8,FALSE),""),"")</f>
        <v/>
      </c>
      <c r="FN566" s="4" t="str">
        <f ca="1">IFERROR(IF($B566&lt;&gt;"",VLOOKUP(FN$421,TabelleK63BI,8,FALSE),""),"")</f>
        <v/>
      </c>
      <c r="FO566" s="4" t="str">
        <f ca="1">IFERROR(IF($B566&lt;&gt;"",VLOOKUP(FO$421,TabelleK63BI,8,FALSE),""),"")</f>
        <v/>
      </c>
      <c r="FP566" s="4" t="str">
        <f ca="1">IFERROR(IF($B566&lt;&gt;"",VLOOKUP(FP$421,TabelleK63BI,8,FALSE),""),"")</f>
        <v/>
      </c>
      <c r="FQ566" s="4" t="str">
        <f ca="1">IFERROR(IF($B566&lt;&gt;"",VLOOKUP(FQ$421,TabelleK63BI,8,FALSE),""),"")</f>
        <v/>
      </c>
      <c r="FR566" s="4" t="str">
        <f ca="1">IFERROR(IF($B566&lt;&gt;"",VLOOKUP(FR$421,TabelleK63BI,8,FALSE),""),"")</f>
        <v/>
      </c>
      <c r="FS566" s="4" t="str">
        <f ca="1">IFERROR(IF($B566&lt;&gt;"",VLOOKUP(FS$421,TabelleK63BI,8,FALSE),""),"")</f>
        <v/>
      </c>
      <c r="FT566" s="4" t="str">
        <f ca="1">IFERROR(IF($B566&lt;&gt;"",VLOOKUP(FT$421,TabelleK63BI,8,FALSE),""),"")</f>
        <v/>
      </c>
      <c r="FU566" s="4" t="str">
        <f ca="1">IFERROR(IF($B566&lt;&gt;"",VLOOKUP(FU$421,TabelleK63BI,8,FALSE),""),"")</f>
        <v/>
      </c>
      <c r="FV566" s="4" t="str">
        <f ca="1">IFERROR(IF($B566&lt;&gt;"",VLOOKUP(FV$421,TabelleK63BI,8,FALSE),""),"")</f>
        <v/>
      </c>
      <c r="FW566" s="4" t="str">
        <f ca="1">IFERROR(IF($B566&lt;&gt;"",VLOOKUP(FW$421,TabelleK63BI,8,FALSE),""),"")</f>
        <v/>
      </c>
      <c r="FX566" s="4" t="str">
        <f ca="1">IFERROR(IF($B566&lt;&gt;"",VLOOKUP(FX$421,TabelleK63BI,8,FALSE),""),"")</f>
        <v/>
      </c>
      <c r="FY566" s="4" t="str">
        <f ca="1">IFERROR(IF($B566&lt;&gt;"",VLOOKUP(FY$421,TabelleK63BI,8,FALSE),""),"")</f>
        <v/>
      </c>
      <c r="FZ566" s="4" t="str">
        <f ca="1">IFERROR(IF($B566&lt;&gt;"",VLOOKUP(FZ$421,TabelleK63BI,8,FALSE),""),"")</f>
        <v/>
      </c>
      <c r="GA566" s="4" t="str">
        <f ca="1">IFERROR(IF($B566&lt;&gt;"",VLOOKUP(GA$421,TabelleK63BI,8,FALSE),""),"")</f>
        <v/>
      </c>
      <c r="GB566" s="4" t="str">
        <f ca="1">IFERROR(IF($B566&lt;&gt;"",VLOOKUP(GB$421,TabelleK63BI,8,FALSE),""),"")</f>
        <v/>
      </c>
      <c r="GC566" s="4" t="str">
        <f ca="1">IFERROR(IF($B566&lt;&gt;"",VLOOKUP(GC$421,TabelleK63BI,8,FALSE),""),"")</f>
        <v/>
      </c>
      <c r="GD566" s="4" t="str">
        <f ca="1">IFERROR(IF($B566&lt;&gt;"",VLOOKUP(GD$421,TabelleK63BI,8,FALSE),""),"")</f>
        <v/>
      </c>
      <c r="GE566" s="4" t="str">
        <f ca="1">IFERROR(IF($B566&lt;&gt;"",VLOOKUP(GE$421,TabelleK63BI,8,FALSE),""),"")</f>
        <v/>
      </c>
      <c r="GF566" s="4" t="str">
        <f ca="1">IFERROR(IF($B566&lt;&gt;"",VLOOKUP(GF$421,TabelleK63BI,8,FALSE),""),"")</f>
        <v/>
      </c>
      <c r="GG566" s="4" t="str">
        <f ca="1">IFERROR(IF($B566&lt;&gt;"",VLOOKUP(GG$421,TabelleK63BI,8,FALSE),""),"")</f>
        <v/>
      </c>
      <c r="GH566" s="4" t="str">
        <f ca="1">IFERROR(IF($B566&lt;&gt;"",VLOOKUP(GH$421,TabelleK63BI,8,FALSE),""),"")</f>
        <v/>
      </c>
      <c r="GI566" s="4" t="str">
        <f ca="1">IFERROR(IF($B566&lt;&gt;"",VLOOKUP(GI$421,TabelleK63BI,8,FALSE),""),"")</f>
        <v/>
      </c>
      <c r="GJ566" s="4" t="str">
        <f ca="1">IFERROR(IF($B566&lt;&gt;"",VLOOKUP(GJ$421,TabelleK63BI,8,FALSE),""),"")</f>
        <v/>
      </c>
      <c r="GK566" s="4" t="str">
        <f ca="1">IFERROR(IF($B566&lt;&gt;"",VLOOKUP(GK$421,TabelleK63BI,8,FALSE),""),"")</f>
        <v/>
      </c>
      <c r="GL566" s="4" t="str">
        <f ca="1">IFERROR(IF($B566&lt;&gt;"",VLOOKUP(GL$421,TabelleK63BI,8,FALSE),""),"")</f>
        <v/>
      </c>
      <c r="GM566" s="4" t="str">
        <f ca="1">IFERROR(IF($B566&lt;&gt;"",VLOOKUP(GM$421,TabelleK63BI,8,FALSE),""),"")</f>
        <v/>
      </c>
      <c r="GN566" s="4" t="str">
        <f ca="1">IFERROR(IF($B566&lt;&gt;"",VLOOKUP(GN$421,TabelleK63BI,8,FALSE),""),"")</f>
        <v/>
      </c>
      <c r="GO566" s="4" t="str">
        <f ca="1">IFERROR(IF($B566&lt;&gt;"",VLOOKUP(GO$421,TabelleK63BI,8,FALSE),""),"")</f>
        <v/>
      </c>
      <c r="GP566" s="4" t="str">
        <f ca="1">IFERROR(IF($B566&lt;&gt;"",VLOOKUP(GP$421,TabelleK63BI,8,FALSE),""),"")</f>
        <v/>
      </c>
      <c r="GQ566" s="4" t="str">
        <f ca="1">IFERROR(IF($B566&lt;&gt;"",VLOOKUP(GQ$421,TabelleK63BI,8,FALSE),""),"")</f>
        <v/>
      </c>
      <c r="GR566" s="4" t="str">
        <f ca="1">IFERROR(IF($B566&lt;&gt;"",VLOOKUP(GR$421,TabelleK63BI,8,FALSE),""),"")</f>
        <v/>
      </c>
      <c r="GS566" s="4" t="str">
        <f ca="1">IFERROR(IF($B566&lt;&gt;"",VLOOKUP(GS$421,TabelleK63BI,8,FALSE),""),"")</f>
        <v/>
      </c>
      <c r="GT566" s="4" t="str">
        <f ca="1">IFERROR(IF($B566&lt;&gt;"",VLOOKUP(GT$421,TabelleK63BI,8,FALSE),""),"")</f>
        <v/>
      </c>
      <c r="GU566" s="4" t="str">
        <f ca="1">IFERROR(IF($B566&lt;&gt;"",VLOOKUP(GU$421,TabelleK63BI,8,FALSE),""),"")</f>
        <v/>
      </c>
      <c r="GV566" s="4" t="str">
        <f ca="1">IFERROR(IF($B566&lt;&gt;"",VLOOKUP(GV$421,TabelleK63BI,8,FALSE),""),"")</f>
        <v/>
      </c>
      <c r="GW566" s="4" t="str">
        <f ca="1">IFERROR(IF($B566&lt;&gt;"",VLOOKUP(GW$421,TabelleK63BI,8,FALSE),""),"")</f>
        <v/>
      </c>
      <c r="GX566" s="4" t="str">
        <f ca="1">IFERROR(IF($B566&lt;&gt;"",VLOOKUP(GX$421,TabelleK63BI,8,FALSE),""),"")</f>
        <v/>
      </c>
      <c r="GY566" s="4" t="str">
        <f ca="1">IFERROR(IF($B566&lt;&gt;"",VLOOKUP(GY$421,TabelleK63BI,8,FALSE),""),"")</f>
        <v/>
      </c>
      <c r="GZ566" s="4" t="str">
        <f ca="1">IFERROR(IF($B566&lt;&gt;"",VLOOKUP(GZ$421,TabelleK63BI,8,FALSE),""),"")</f>
        <v/>
      </c>
      <c r="HA566" s="4" t="str">
        <f ca="1">IFERROR(IF($B566&lt;&gt;"",VLOOKUP(HA$421,TabelleK63BI,8,FALSE),""),"")</f>
        <v/>
      </c>
      <c r="HB566" s="4" t="str">
        <f ca="1">IFERROR(IF($B566&lt;&gt;"",VLOOKUP(HB$421,TabelleK63BI,8,FALSE),""),"")</f>
        <v/>
      </c>
      <c r="HC566" s="4" t="str">
        <f ca="1">IFERROR(IF($B566&lt;&gt;"",VLOOKUP(HC$421,TabelleK63BI,8,FALSE),""),"")</f>
        <v/>
      </c>
      <c r="HD566" s="4" t="str">
        <f ca="1">IFERROR(IF($B566&lt;&gt;"",VLOOKUP(HD$421,TabelleK63BI,8,FALSE),""),"")</f>
        <v/>
      </c>
      <c r="HE566" s="4" t="str">
        <f ca="1">IFERROR(IF($B566&lt;&gt;"",VLOOKUP(HE$421,TabelleK63BI,8,FALSE),""),"")</f>
        <v/>
      </c>
      <c r="HF566" s="4" t="str">
        <f ca="1">IFERROR(IF($B566&lt;&gt;"",VLOOKUP(HF$421,TabelleK63BI,8,FALSE),""),"")</f>
        <v/>
      </c>
      <c r="HG566" s="4" t="str">
        <f ca="1">IFERROR(IF($B566&lt;&gt;"",VLOOKUP(HG$421,TabelleK63BI,8,FALSE),""),"")</f>
        <v/>
      </c>
      <c r="HH566" s="4" t="str">
        <f ca="1">IFERROR(IF($B566&lt;&gt;"",VLOOKUP(HH$421,TabelleK63BI,8,FALSE),""),"")</f>
        <v/>
      </c>
      <c r="HI566" s="4" t="str">
        <f ca="1">IFERROR(IF($B566&lt;&gt;"",VLOOKUP(HI$421,TabelleK63BI,8,FALSE),""),"")</f>
        <v/>
      </c>
      <c r="HJ566" s="4" t="str">
        <f ca="1">IFERROR(IF($B566&lt;&gt;"",VLOOKUP(HJ$421,TabelleK63BI,8,FALSE),""),"")</f>
        <v/>
      </c>
      <c r="HK566" s="4" t="str">
        <f ca="1">IFERROR(IF($B566&lt;&gt;"",VLOOKUP(HK$421,TabelleK63BI,8,FALSE),""),"")</f>
        <v/>
      </c>
      <c r="HL566" s="4" t="str">
        <f ca="1">IFERROR(IF($B566&lt;&gt;"",VLOOKUP(HL$421,TabelleK63BI,8,FALSE),""),"")</f>
        <v/>
      </c>
      <c r="HM566" s="4" t="str">
        <f ca="1">IFERROR(IF($B566&lt;&gt;"",VLOOKUP(HM$421,TabelleK63BI,8,FALSE),""),"")</f>
        <v/>
      </c>
      <c r="HN566" s="4" t="str">
        <f ca="1">IFERROR(IF($B566&lt;&gt;"",VLOOKUP(HN$421,TabelleK63BI,8,FALSE),""),"")</f>
        <v/>
      </c>
      <c r="HO566" s="4" t="str">
        <f ca="1">IFERROR(IF($B566&lt;&gt;"",VLOOKUP(HO$421,TabelleK63BI,8,FALSE),""),"")</f>
        <v/>
      </c>
      <c r="HP566" s="4" t="str">
        <f ca="1">IFERROR(IF($B566&lt;&gt;"",VLOOKUP(HP$421,TabelleK63BI,8,FALSE),""),"")</f>
        <v/>
      </c>
      <c r="HQ566" s="4" t="str">
        <f ca="1">IFERROR(IF($B566&lt;&gt;"",VLOOKUP(HQ$421,TabelleK63BI,8,FALSE),""),"")</f>
        <v/>
      </c>
      <c r="HR566" s="4" t="str">
        <f ca="1">IFERROR(IF($B566&lt;&gt;"",VLOOKUP(HR$421,TabelleK63BI,8,FALSE),""),"")</f>
        <v/>
      </c>
      <c r="HS566" s="4" t="str">
        <f ca="1">IFERROR(IF($B566&lt;&gt;"",VLOOKUP(HS$421,TabelleK63BI,8,FALSE),""),"")</f>
        <v/>
      </c>
      <c r="HT566" s="4" t="str">
        <f ca="1">IFERROR(IF($B566&lt;&gt;"",VLOOKUP(HT$421,TabelleK63BI,8,FALSE),""),"")</f>
        <v/>
      </c>
      <c r="HU566" s="4" t="str">
        <f ca="1">IFERROR(IF($B566&lt;&gt;"",VLOOKUP(HU$421,TabelleK63BI,8,FALSE),""),"")</f>
        <v/>
      </c>
      <c r="HV566" s="4" t="str">
        <f ca="1">IFERROR(IF($B566&lt;&gt;"",VLOOKUP(HV$421,TabelleK63BI,8,FALSE),""),"")</f>
        <v/>
      </c>
      <c r="HW566" s="4" t="str">
        <f ca="1">IFERROR(IF($B566&lt;&gt;"",VLOOKUP(HW$421,TabelleK63BI,8,FALSE),""),"")</f>
        <v/>
      </c>
      <c r="HX566" s="4" t="str">
        <f ca="1">IFERROR(IF($B566&lt;&gt;"",VLOOKUP(HX$421,TabelleK63BI,8,FALSE),""),"")</f>
        <v/>
      </c>
      <c r="HY566" s="4" t="str">
        <f ca="1">IFERROR(IF($B566&lt;&gt;"",VLOOKUP(HY$421,TabelleK63BI,8,FALSE),""),"")</f>
        <v/>
      </c>
      <c r="HZ566" s="4" t="str">
        <f ca="1">IFERROR(IF($B566&lt;&gt;"",VLOOKUP(HZ$421,TabelleK63BI,8,FALSE),""),"")</f>
        <v/>
      </c>
      <c r="IA566" s="4" t="str">
        <f ca="1">IFERROR(IF($B566&lt;&gt;"",VLOOKUP(IA$421,TabelleK63BI,8,FALSE),""),"")</f>
        <v/>
      </c>
      <c r="IB566" s="4" t="str">
        <f ca="1">IFERROR(IF($B566&lt;&gt;"",VLOOKUP(IB$421,TabelleK63BI,8,FALSE),""),"")</f>
        <v/>
      </c>
      <c r="IC566" s="4" t="str">
        <f ca="1">IFERROR(IF($B566&lt;&gt;"",VLOOKUP(IC$421,TabelleK63BI,8,FALSE),""),"")</f>
        <v/>
      </c>
      <c r="ID566" s="4" t="str">
        <f ca="1">IFERROR(IF($B566&lt;&gt;"",VLOOKUP(ID$421,TabelleK63BI,8,FALSE),""),"")</f>
        <v/>
      </c>
      <c r="IE566" s="4" t="str">
        <f ca="1">IFERROR(IF($B566&lt;&gt;"",VLOOKUP(IE$421,TabelleK63BI,8,FALSE),""),"")</f>
        <v/>
      </c>
      <c r="IF566" s="4" t="str">
        <f ca="1">IFERROR(IF($B566&lt;&gt;"",VLOOKUP(IF$421,TabelleK63BI,8,FALSE),""),"")</f>
        <v/>
      </c>
      <c r="IG566" s="4" t="str">
        <f ca="1">IFERROR(IF($B566&lt;&gt;"",VLOOKUP(IG$421,TabelleK63BI,8,FALSE),""),"")</f>
        <v/>
      </c>
      <c r="IH566" s="4" t="str">
        <f ca="1">IFERROR(IF($B566&lt;&gt;"",VLOOKUP(IH$421,TabelleK63BI,8,FALSE),""),"")</f>
        <v/>
      </c>
      <c r="II566" s="4" t="str">
        <f ca="1">IFERROR(IF($B566&lt;&gt;"",VLOOKUP(II$421,TabelleK63BI,8,FALSE),""),"")</f>
        <v/>
      </c>
      <c r="IJ566" s="4" t="str">
        <f ca="1">IFERROR(IF($B566&lt;&gt;"",VLOOKUP(IJ$421,TabelleK63BI,8,FALSE),""),"")</f>
        <v/>
      </c>
      <c r="IK566" s="4" t="str">
        <f ca="1">IFERROR(IF($B566&lt;&gt;"",VLOOKUP(IK$421,TabelleK63BI,8,FALSE),""),"")</f>
        <v/>
      </c>
      <c r="IL566" s="4" t="str">
        <f ca="1">IFERROR(IF($B566&lt;&gt;"",VLOOKUP(IL$421,TabelleK63BI,8,FALSE),""),"")</f>
        <v/>
      </c>
      <c r="IM566" s="4" t="str">
        <f ca="1">IFERROR(IF($B566&lt;&gt;"",VLOOKUP(IM$421,TabelleK63BI,8,FALSE),""),"")</f>
        <v/>
      </c>
      <c r="IN566" s="4" t="str">
        <f ca="1">IFERROR(IF($B566&lt;&gt;"",VLOOKUP(IN$421,TabelleK63BI,8,FALSE),""),"")</f>
        <v/>
      </c>
      <c r="IO566" s="4" t="str">
        <f ca="1">IFERROR(IF($B566&lt;&gt;"",VLOOKUP(IO$421,TabelleK63BI,8,FALSE),""),"")</f>
        <v/>
      </c>
      <c r="IP566" s="4" t="str">
        <f ca="1">IFERROR(IF($B566&lt;&gt;"",VLOOKUP(IP$421,TabelleK63BI,8,FALSE),""),"")</f>
        <v/>
      </c>
      <c r="IQ566" s="4" t="str">
        <f ca="1">IFERROR(IF($B566&lt;&gt;"",VLOOKUP(IQ$421,TabelleK63BI,8,FALSE),""),"")</f>
        <v/>
      </c>
      <c r="IR566" s="4" t="str">
        <f ca="1">IFERROR(IF($B566&lt;&gt;"",VLOOKUP(IR$421,TabelleK63BI,8,FALSE),""),"")</f>
        <v/>
      </c>
      <c r="IS566" s="4" t="str">
        <f ca="1">IFERROR(IF($B566&lt;&gt;"",VLOOKUP(IS$421,TabelleK63BI,8,FALSE),""),"")</f>
        <v/>
      </c>
      <c r="IT566" s="4" t="str">
        <f ca="1">IFERROR(IF($B566&lt;&gt;"",VLOOKUP(IT$421,TabelleK63BI,8,FALSE),""),"")</f>
        <v/>
      </c>
      <c r="IU566" s="4" t="str">
        <f ca="1">IFERROR(IF($B566&lt;&gt;"",VLOOKUP(IU$421,TabelleK63BI,8,FALSE),""),"")</f>
        <v/>
      </c>
      <c r="IV566" s="4" t="str">
        <f ca="1">IFERROR(IF($B566&lt;&gt;"",VLOOKUP(IV$421,TabelleK63BI,8,FALSE),""),"")</f>
        <v/>
      </c>
      <c r="IW566" s="4" t="str">
        <f ca="1">IFERROR(IF($B566&lt;&gt;"",VLOOKUP(IW$421,TabelleK63BI,8,FALSE),""),"")</f>
        <v/>
      </c>
      <c r="IX566" s="4" t="str">
        <f ca="1">IFERROR(IF($B566&lt;&gt;"",VLOOKUP(IX$421,TabelleK63BI,8,FALSE),""),"")</f>
        <v/>
      </c>
      <c r="IY566" s="4" t="str">
        <f ca="1">IFERROR(IF($B566&lt;&gt;"",VLOOKUP(IY$421,TabelleK63BI,8,FALSE),""),"")</f>
        <v/>
      </c>
      <c r="IZ566" s="4" t="str">
        <f ca="1">IFERROR(IF($B566&lt;&gt;"",VLOOKUP(IZ$421,TabelleK63BI,8,FALSE),""),"")</f>
        <v/>
      </c>
      <c r="JA566" s="4" t="str">
        <f ca="1">IFERROR(IF($B566&lt;&gt;"",VLOOKUP(JA$421,TabelleK63BI,8,FALSE),""),"")</f>
        <v/>
      </c>
      <c r="JB566" s="4" t="str">
        <f ca="1">IFERROR(IF($B566&lt;&gt;"",VLOOKUP(JB$421,TabelleK63BI,8,FALSE),""),"")</f>
        <v/>
      </c>
      <c r="JC566" s="4" t="str">
        <f ca="1">IFERROR(IF($B566&lt;&gt;"",VLOOKUP(JC$421,TabelleK63BI,8,FALSE),""),"")</f>
        <v/>
      </c>
      <c r="JD566" s="4" t="str">
        <f ca="1">IFERROR(IF($B566&lt;&gt;"",VLOOKUP(JD$421,TabelleK63BI,8,FALSE),""),"")</f>
        <v/>
      </c>
      <c r="JE566" s="4" t="str">
        <f ca="1">IFERROR(IF($B566&lt;&gt;"",VLOOKUP(JE$421,TabelleK63BI,8,FALSE),""),"")</f>
        <v/>
      </c>
      <c r="JF566" s="4" t="str">
        <f ca="1">IFERROR(IF($B566&lt;&gt;"",VLOOKUP(JF$421,TabelleK63BI,8,FALSE),""),"")</f>
        <v/>
      </c>
      <c r="JG566" s="4" t="str">
        <f ca="1">IFERROR(IF($B566&lt;&gt;"",VLOOKUP(JG$421,TabelleK63BI,8,FALSE),""),"")</f>
        <v/>
      </c>
      <c r="JH566" s="4" t="str">
        <f ca="1">IFERROR(IF($B566&lt;&gt;"",VLOOKUP(JH$421,TabelleK63BI,8,FALSE),""),"")</f>
        <v/>
      </c>
      <c r="JI566" s="4" t="str">
        <f ca="1">IFERROR(IF($B566&lt;&gt;"",VLOOKUP(JI$421,TabelleK63BI,8,FALSE),""),"")</f>
        <v/>
      </c>
      <c r="JJ566" s="4" t="str">
        <f ca="1">IFERROR(IF($B566&lt;&gt;"",VLOOKUP(JJ$421,TabelleK63BI,8,FALSE),""),"")</f>
        <v/>
      </c>
      <c r="JK566" s="4" t="str">
        <f ca="1">IFERROR(IF($B566&lt;&gt;"",VLOOKUP(JK$421,TabelleK63BI,8,FALSE),""),"")</f>
        <v/>
      </c>
      <c r="JL566" s="4" t="str">
        <f ca="1">IFERROR(IF($B566&lt;&gt;"",VLOOKUP(JL$421,TabelleK63BI,8,FALSE),""),"")</f>
        <v/>
      </c>
      <c r="JM566" s="4" t="str">
        <f ca="1">IFERROR(IF($B566&lt;&gt;"",VLOOKUP(JM$421,TabelleK63BI,8,FALSE),""),"")</f>
        <v/>
      </c>
      <c r="JN566" s="4" t="str">
        <f ca="1">IFERROR(IF($B566&lt;&gt;"",VLOOKUP(JN$421,TabelleK63BI,8,FALSE),""),"")</f>
        <v/>
      </c>
      <c r="JO566" s="4" t="str">
        <f ca="1">IFERROR(IF($B566&lt;&gt;"",VLOOKUP(JO$421,TabelleK63BI,8,FALSE),""),"")</f>
        <v/>
      </c>
      <c r="JP566" s="4" t="str">
        <f ca="1">IFERROR(IF($B566&lt;&gt;"",VLOOKUP(JP$421,TabelleK63BI,8,FALSE),""),"")</f>
        <v/>
      </c>
      <c r="JQ566" s="4" t="str">
        <f ca="1">IFERROR(IF($B566&lt;&gt;"",VLOOKUP(JQ$421,TabelleK63BI,8,FALSE),""),"")</f>
        <v/>
      </c>
      <c r="JR566" s="4" t="str">
        <f ca="1">IFERROR(IF($B566&lt;&gt;"",VLOOKUP(JR$421,TabelleK63BI,8,FALSE),""),"")</f>
        <v/>
      </c>
      <c r="JS566" s="4" t="str">
        <f ca="1">IFERROR(IF($B566&lt;&gt;"",VLOOKUP(JS$421,TabelleK63BI,8,FALSE),""),"")</f>
        <v/>
      </c>
      <c r="JT566" s="4" t="str">
        <f ca="1">IFERROR(IF($B566&lt;&gt;"",VLOOKUP(JT$421,TabelleK63BI,8,FALSE),""),"")</f>
        <v/>
      </c>
      <c r="JU566" s="4" t="str">
        <f ca="1">IFERROR(IF($B566&lt;&gt;"",VLOOKUP(JU$421,TabelleK63BI,8,FALSE),""),"")</f>
        <v/>
      </c>
      <c r="JV566" s="4" t="str">
        <f ca="1">IFERROR(IF($B566&lt;&gt;"",VLOOKUP(JV$421,TabelleK63BI,8,FALSE),""),"")</f>
        <v/>
      </c>
      <c r="JW566" s="4" t="str">
        <f ca="1">IFERROR(IF($B566&lt;&gt;"",VLOOKUP(JW$421,TabelleK63BI,8,FALSE),""),"")</f>
        <v/>
      </c>
      <c r="JX566" s="4" t="str">
        <f ca="1">IFERROR(IF($B566&lt;&gt;"",VLOOKUP(JX$421,TabelleK63BI,8,FALSE),""),"")</f>
        <v/>
      </c>
      <c r="JY566" s="4" t="str">
        <f ca="1">IFERROR(IF($B566&lt;&gt;"",VLOOKUP(JY$421,TabelleK63BI,8,FALSE),""),"")</f>
        <v/>
      </c>
      <c r="JZ566" s="4" t="str">
        <f ca="1">IFERROR(IF($B566&lt;&gt;"",VLOOKUP(JZ$421,TabelleK63BI,8,FALSE),""),"")</f>
        <v/>
      </c>
      <c r="KA566" s="4" t="str">
        <f ca="1">IFERROR(IF($B566&lt;&gt;"",VLOOKUP(KA$421,TabelleK63BI,8,FALSE),""),"")</f>
        <v/>
      </c>
      <c r="KB566" s="4" t="str">
        <f ca="1">IFERROR(IF($B566&lt;&gt;"",VLOOKUP(KB$421,TabelleK63BI,8,FALSE),""),"")</f>
        <v/>
      </c>
      <c r="KC566" s="4" t="str">
        <f ca="1">IFERROR(IF($B566&lt;&gt;"",VLOOKUP(KC$421,TabelleK63BI,8,FALSE),""),"")</f>
        <v/>
      </c>
      <c r="KD566" s="4" t="str">
        <f ca="1">IFERROR(IF($B566&lt;&gt;"",VLOOKUP(KD$421,TabelleK63BI,8,FALSE),""),"")</f>
        <v/>
      </c>
      <c r="KE566" s="4" t="str">
        <f ca="1">IFERROR(IF($B566&lt;&gt;"",VLOOKUP(KE$421,TabelleK63BI,8,FALSE),""),"")</f>
        <v/>
      </c>
      <c r="KF566" s="4" t="str">
        <f ca="1">IFERROR(IF($B566&lt;&gt;"",VLOOKUP(KF$421,TabelleK63BI,8,FALSE),""),"")</f>
        <v/>
      </c>
      <c r="KG566" s="4" t="str">
        <f ca="1">IFERROR(IF($B566&lt;&gt;"",VLOOKUP(KG$421,TabelleK63BI,8,FALSE),""),"")</f>
        <v/>
      </c>
      <c r="KH566" s="4" t="str">
        <f ca="1">IFERROR(IF($B566&lt;&gt;"",VLOOKUP(KH$421,TabelleK63BI,8,FALSE),""),"")</f>
        <v/>
      </c>
      <c r="KI566" s="4" t="str">
        <f ca="1">IFERROR(IF($B566&lt;&gt;"",VLOOKUP(KI$421,TabelleK63BI,8,FALSE),""),"")</f>
        <v/>
      </c>
      <c r="KJ566" s="4" t="str">
        <f ca="1">IFERROR(IF($B566&lt;&gt;"",VLOOKUP(KJ$421,TabelleK63BI,8,FALSE),""),"")</f>
        <v/>
      </c>
      <c r="KK566" s="4" t="str">
        <f ca="1">IFERROR(IF($B566&lt;&gt;"",VLOOKUP(KK$421,TabelleK63BI,8,FALSE),""),"")</f>
        <v/>
      </c>
      <c r="KL566" s="4" t="str">
        <f ca="1">IFERROR(IF($B566&lt;&gt;"",VLOOKUP(KL$421,TabelleK63BI,8,FALSE),""),"")</f>
        <v/>
      </c>
      <c r="KM566" s="4" t="str">
        <f ca="1">IFERROR(IF($B566&lt;&gt;"",VLOOKUP(KM$421,TabelleK63BI,8,FALSE),""),"")</f>
        <v/>
      </c>
      <c r="KN566" s="4" t="str">
        <f ca="1">IFERROR(IF($B566&lt;&gt;"",VLOOKUP(KN$421,TabelleK63BI,8,FALSE),""),"")</f>
        <v/>
      </c>
      <c r="KO566" s="4" t="str">
        <f ca="1">IFERROR(IF($B566&lt;&gt;"",VLOOKUP(KO$421,TabelleK63BI,8,FALSE),""),"")</f>
        <v/>
      </c>
      <c r="KP566" s="4" t="str">
        <f ca="1">IFERROR(IF($B566&lt;&gt;"",VLOOKUP(KP$421,TabelleK63BI,8,FALSE),""),"")</f>
        <v/>
      </c>
      <c r="KQ566" s="4" t="str">
        <f ca="1">IFERROR(IF($B566&lt;&gt;"",VLOOKUP(KQ$421,TabelleK63BI,8,FALSE),""),"")</f>
        <v/>
      </c>
      <c r="KR566" s="4" t="str">
        <f>IFERROR(VLOOKUP($KR$421,TabelleK63BI,8,FALSE),"")</f>
        <v/>
      </c>
      <c r="KS566" s="4" t="str">
        <f>IFERROR(VLOOKUP($KS$421,TabelleK63BI,8,FALSE),"")</f>
        <v/>
      </c>
    </row>
    <row r="567" spans="2:305" ht="12.75" hidden="1" customHeight="1" x14ac:dyDescent="0.2">
      <c r="B567" s="138" t="str">
        <f t="shared" ca="1" si="215"/>
        <v/>
      </c>
      <c r="C567" s="4" t="str">
        <f ca="1">IFERROR(IF($B567&lt;&gt;"",VLOOKUP(C$421,TabelleK64BI,8,FALSE),""),"")</f>
        <v/>
      </c>
      <c r="D567" s="4" t="str">
        <f ca="1">IFERROR(IF($B567&lt;&gt;"",VLOOKUP(D$421,TabelleK64BI,8,FALSE),""),"")</f>
        <v/>
      </c>
      <c r="E567" s="4" t="str">
        <f ca="1">IFERROR(IF($B567&lt;&gt;"",VLOOKUP(E$421,TabelleK64BI,8,FALSE),""),"")</f>
        <v/>
      </c>
      <c r="F567" s="4" t="str">
        <f ca="1">IFERROR(IF($B567&lt;&gt;"",VLOOKUP(F$421,TabelleK64BI,8,FALSE),""),"")</f>
        <v/>
      </c>
      <c r="G567" s="4" t="str">
        <f ca="1">IFERROR(IF($B567&lt;&gt;"",VLOOKUP(G$421,TabelleK64BI,8,FALSE),""),"")</f>
        <v/>
      </c>
      <c r="H567" s="4" t="str">
        <f ca="1">IFERROR(IF($B567&lt;&gt;"",VLOOKUP(H$421,TabelleK64BI,8,FALSE),""),"")</f>
        <v/>
      </c>
      <c r="I567" s="4" t="str">
        <f ca="1">IFERROR(IF($B567&lt;&gt;"",VLOOKUP(I$421,TabelleK64BI,8,FALSE),""),"")</f>
        <v/>
      </c>
      <c r="J567" s="4" t="str">
        <f ca="1">IFERROR(IF($B567&lt;&gt;"",VLOOKUP(J$421,TabelleK64BI,8,FALSE),""),"")</f>
        <v/>
      </c>
      <c r="K567" s="4" t="str">
        <f ca="1">IFERROR(IF($B567&lt;&gt;"",VLOOKUP(K$421,TabelleK64BI,8,FALSE),""),"")</f>
        <v/>
      </c>
      <c r="L567" s="4" t="str">
        <f ca="1">IFERROR(IF($B567&lt;&gt;"",VLOOKUP(L$421,TabelleK64BI,8,FALSE),""),"")</f>
        <v/>
      </c>
      <c r="M567" s="4" t="str">
        <f ca="1">IFERROR(IF($B567&lt;&gt;"",VLOOKUP(M$421,TabelleK64BI,8,FALSE),""),"")</f>
        <v/>
      </c>
      <c r="N567" s="4" t="str">
        <f ca="1">IFERROR(IF($B567&lt;&gt;"",VLOOKUP(N$421,TabelleK64BI,8,FALSE),""),"")</f>
        <v/>
      </c>
      <c r="O567" s="4" t="str">
        <f ca="1">IFERROR(IF($B567&lt;&gt;"",VLOOKUP(O$421,TabelleK64BI,8,FALSE),""),"")</f>
        <v/>
      </c>
      <c r="P567" s="4" t="str">
        <f ca="1">IFERROR(IF($B567&lt;&gt;"",VLOOKUP(P$421,TabelleK64BI,8,FALSE),""),"")</f>
        <v/>
      </c>
      <c r="Q567" s="4" t="str">
        <f ca="1">IFERROR(IF($B567&lt;&gt;"",VLOOKUP(Q$421,TabelleK64BI,8,FALSE),""),"")</f>
        <v/>
      </c>
      <c r="R567" s="4" t="str">
        <f ca="1">IFERROR(IF($B567&lt;&gt;"",VLOOKUP(R$421,TabelleK64BI,8,FALSE),""),"")</f>
        <v/>
      </c>
      <c r="S567" s="4" t="str">
        <f ca="1">IFERROR(IF($B567&lt;&gt;"",VLOOKUP(S$421,TabelleK64BI,8,FALSE),""),"")</f>
        <v/>
      </c>
      <c r="T567" s="4" t="str">
        <f ca="1">IFERROR(IF($B567&lt;&gt;"",VLOOKUP(T$421,TabelleK64BI,8,FALSE),""),"")</f>
        <v/>
      </c>
      <c r="U567" s="4" t="str">
        <f ca="1">IFERROR(IF($B567&lt;&gt;"",VLOOKUP(U$421,TabelleK64BI,8,FALSE),""),"")</f>
        <v/>
      </c>
      <c r="V567" s="4" t="str">
        <f ca="1">IFERROR(IF($B567&lt;&gt;"",VLOOKUP(V$421,TabelleK64BI,8,FALSE),""),"")</f>
        <v/>
      </c>
      <c r="W567" s="4" t="str">
        <f ca="1">IFERROR(IF($B567&lt;&gt;"",VLOOKUP(W$421,TabelleK64BI,8,FALSE),""),"")</f>
        <v/>
      </c>
      <c r="X567" s="4" t="str">
        <f ca="1">IFERROR(IF($B567&lt;&gt;"",VLOOKUP(X$421,TabelleK64BI,8,FALSE),""),"")</f>
        <v/>
      </c>
      <c r="Y567" s="4" t="str">
        <f ca="1">IFERROR(IF($B567&lt;&gt;"",VLOOKUP(Y$421,TabelleK64BI,8,FALSE),""),"")</f>
        <v/>
      </c>
      <c r="Z567" s="4" t="str">
        <f ca="1">IFERROR(IF($B567&lt;&gt;"",VLOOKUP(Z$421,TabelleK64BI,8,FALSE),""),"")</f>
        <v/>
      </c>
      <c r="AA567" s="4" t="str">
        <f ca="1">IFERROR(IF($B567&lt;&gt;"",VLOOKUP(AA$421,TabelleK64BI,8,FALSE),""),"")</f>
        <v/>
      </c>
      <c r="AB567" s="4" t="str">
        <f ca="1">IFERROR(IF($B567&lt;&gt;"",VLOOKUP(AB$421,TabelleK64BI,8,FALSE),""),"")</f>
        <v/>
      </c>
      <c r="AC567" s="4" t="str">
        <f ca="1">IFERROR(IF($B567&lt;&gt;"",VLOOKUP(AC$421,TabelleK64BI,8,FALSE),""),"")</f>
        <v/>
      </c>
      <c r="AD567" s="4" t="str">
        <f ca="1">IFERROR(IF($B567&lt;&gt;"",VLOOKUP(AD$421,TabelleK64BI,8,FALSE),""),"")</f>
        <v/>
      </c>
      <c r="AE567" s="4" t="str">
        <f ca="1">IFERROR(IF($B567&lt;&gt;"",VLOOKUP(AE$421,TabelleK64BI,8,FALSE),""),"")</f>
        <v/>
      </c>
      <c r="AF567" s="4" t="str">
        <f ca="1">IFERROR(IF($B567&lt;&gt;"",VLOOKUP(AF$421,TabelleK64BI,8,FALSE),""),"")</f>
        <v/>
      </c>
      <c r="AG567" s="4" t="str">
        <f ca="1">IFERROR(IF($B567&lt;&gt;"",VLOOKUP(AG$421,TabelleK64BI,8,FALSE),""),"")</f>
        <v/>
      </c>
      <c r="AH567" s="4" t="str">
        <f ca="1">IFERROR(IF($B567&lt;&gt;"",VLOOKUP(AH$421,TabelleK64BI,8,FALSE),""),"")</f>
        <v/>
      </c>
      <c r="AI567" s="4" t="str">
        <f ca="1">IFERROR(IF($B567&lt;&gt;"",VLOOKUP(AI$421,TabelleK64BI,8,FALSE),""),"")</f>
        <v/>
      </c>
      <c r="AJ567" s="4" t="str">
        <f ca="1">IFERROR(IF($B567&lt;&gt;"",VLOOKUP(AJ$421,TabelleK64BI,8,FALSE),""),"")</f>
        <v/>
      </c>
      <c r="AK567" s="4" t="str">
        <f ca="1">IFERROR(IF($B567&lt;&gt;"",VLOOKUP(AK$421,TabelleK64BI,8,FALSE),""),"")</f>
        <v/>
      </c>
      <c r="AL567" s="4" t="str">
        <f ca="1">IFERROR(IF($B567&lt;&gt;"",VLOOKUP(AL$421,TabelleK64BI,8,FALSE),""),"")</f>
        <v/>
      </c>
      <c r="AM567" s="4" t="str">
        <f ca="1">IFERROR(IF($B567&lt;&gt;"",VLOOKUP(AM$421,TabelleK64BI,8,FALSE),""),"")</f>
        <v/>
      </c>
      <c r="AN567" s="4" t="str">
        <f ca="1">IFERROR(IF($B567&lt;&gt;"",VLOOKUP(AN$421,TabelleK64BI,8,FALSE),""),"")</f>
        <v/>
      </c>
      <c r="AO567" s="4" t="str">
        <f ca="1">IFERROR(IF($B567&lt;&gt;"",VLOOKUP(AO$421,TabelleK64BI,8,FALSE),""),"")</f>
        <v/>
      </c>
      <c r="AP567" s="4" t="str">
        <f ca="1">IFERROR(IF($B567&lt;&gt;"",VLOOKUP(AP$421,TabelleK64BI,8,FALSE),""),"")</f>
        <v/>
      </c>
      <c r="AQ567" s="4" t="str">
        <f ca="1">IFERROR(IF($B567&lt;&gt;"",VLOOKUP(AQ$421,TabelleK64BI,8,FALSE),""),"")</f>
        <v/>
      </c>
      <c r="AR567" s="4" t="str">
        <f ca="1">IFERROR(IF($B567&lt;&gt;"",VLOOKUP(AR$421,TabelleK64BI,8,FALSE),""),"")</f>
        <v/>
      </c>
      <c r="AS567" s="4" t="str">
        <f ca="1">IFERROR(IF($B567&lt;&gt;"",VLOOKUP(AS$421,TabelleK64BI,8,FALSE),""),"")</f>
        <v/>
      </c>
      <c r="AT567" s="4" t="str">
        <f ca="1">IFERROR(IF($B567&lt;&gt;"",VLOOKUP(AT$421,TabelleK64BI,8,FALSE),""),"")</f>
        <v/>
      </c>
      <c r="AU567" s="4" t="str">
        <f ca="1">IFERROR(IF($B567&lt;&gt;"",VLOOKUP(AU$421,TabelleK64BI,8,FALSE),""),"")</f>
        <v/>
      </c>
      <c r="AV567" s="4" t="str">
        <f ca="1">IFERROR(IF($B567&lt;&gt;"",VLOOKUP(AV$421,TabelleK64BI,8,FALSE),""),"")</f>
        <v/>
      </c>
      <c r="AW567" s="4" t="str">
        <f ca="1">IFERROR(IF($B567&lt;&gt;"",VLOOKUP(AW$421,TabelleK64BI,8,FALSE),""),"")</f>
        <v/>
      </c>
      <c r="AX567" s="4" t="str">
        <f ca="1">IFERROR(IF($B567&lt;&gt;"",VLOOKUP(AX$421,TabelleK64BI,8,FALSE),""),"")</f>
        <v/>
      </c>
      <c r="AY567" s="4" t="str">
        <f ca="1">IFERROR(IF($B567&lt;&gt;"",VLOOKUP(AY$421,TabelleK64BI,8,FALSE),""),"")</f>
        <v/>
      </c>
      <c r="AZ567" s="4" t="str">
        <f ca="1">IFERROR(IF($B567&lt;&gt;"",VLOOKUP(AZ$421,TabelleK64BI,8,FALSE),""),"")</f>
        <v/>
      </c>
      <c r="BA567" s="4" t="str">
        <f ca="1">IFERROR(IF($B567&lt;&gt;"",VLOOKUP(BA$421,TabelleK64BI,8,FALSE),""),"")</f>
        <v/>
      </c>
      <c r="BB567" s="4" t="str">
        <f ca="1">IFERROR(IF($B567&lt;&gt;"",VLOOKUP(BB$421,TabelleK64BI,8,FALSE),""),"")</f>
        <v/>
      </c>
      <c r="BC567" s="4" t="str">
        <f ca="1">IFERROR(IF($B567&lt;&gt;"",VLOOKUP(BC$421,TabelleK64BI,8,FALSE),""),"")</f>
        <v/>
      </c>
      <c r="BD567" s="4" t="str">
        <f ca="1">IFERROR(IF($B567&lt;&gt;"",VLOOKUP(BD$421,TabelleK64BI,8,FALSE),""),"")</f>
        <v/>
      </c>
      <c r="BE567" s="4" t="str">
        <f ca="1">IFERROR(IF($B567&lt;&gt;"",VLOOKUP(BE$421,TabelleK64BI,8,FALSE),""),"")</f>
        <v/>
      </c>
      <c r="BF567" s="4" t="str">
        <f ca="1">IFERROR(IF($B567&lt;&gt;"",VLOOKUP(BF$421,TabelleK64BI,8,FALSE),""),"")</f>
        <v/>
      </c>
      <c r="BG567" s="4" t="str">
        <f ca="1">IFERROR(IF($B567&lt;&gt;"",VLOOKUP(BG$421,TabelleK64BI,8,FALSE),""),"")</f>
        <v/>
      </c>
      <c r="BH567" s="4" t="str">
        <f ca="1">IFERROR(IF($B567&lt;&gt;"",VLOOKUP(BH$421,TabelleK64BI,8,FALSE),""),"")</f>
        <v/>
      </c>
      <c r="BI567" s="4" t="str">
        <f ca="1">IFERROR(IF($B567&lt;&gt;"",VLOOKUP(BI$421,TabelleK64BI,8,FALSE),""),"")</f>
        <v/>
      </c>
      <c r="BJ567" s="4" t="str">
        <f ca="1">IFERROR(IF($B567&lt;&gt;"",VLOOKUP(BJ$421,TabelleK64BI,8,FALSE),""),"")</f>
        <v/>
      </c>
      <c r="BK567" s="4" t="str">
        <f ca="1">IFERROR(IF($B567&lt;&gt;"",VLOOKUP(BK$421,TabelleK64BI,8,FALSE),""),"")</f>
        <v/>
      </c>
      <c r="BL567" s="4" t="str">
        <f ca="1">IFERROR(IF($B567&lt;&gt;"",VLOOKUP(BL$421,TabelleK64BI,8,FALSE),""),"")</f>
        <v/>
      </c>
      <c r="BM567" s="4" t="str">
        <f ca="1">IFERROR(IF($B567&lt;&gt;"",VLOOKUP(BM$421,TabelleK64BI,8,FALSE),""),"")</f>
        <v/>
      </c>
      <c r="BN567" s="4" t="str">
        <f ca="1">IFERROR(IF($B567&lt;&gt;"",VLOOKUP(BN$421,TabelleK64BI,8,FALSE),""),"")</f>
        <v/>
      </c>
      <c r="BO567" s="4" t="str">
        <f ca="1">IFERROR(IF($B567&lt;&gt;"",VLOOKUP(BO$421,TabelleK64BI,8,FALSE),""),"")</f>
        <v/>
      </c>
      <c r="BP567" s="4" t="str">
        <f ca="1">IFERROR(IF($B567&lt;&gt;"",VLOOKUP(BP$421,TabelleK64BI,8,FALSE),""),"")</f>
        <v/>
      </c>
      <c r="BQ567" s="4" t="str">
        <f ca="1">IFERROR(IF($B567&lt;&gt;"",VLOOKUP(BQ$421,TabelleK64BI,8,FALSE),""),"")</f>
        <v/>
      </c>
      <c r="BR567" s="4" t="str">
        <f ca="1">IFERROR(IF($B567&lt;&gt;"",VLOOKUP(BR$421,TabelleK64BI,8,FALSE),""),"")</f>
        <v/>
      </c>
      <c r="BS567" s="4" t="str">
        <f ca="1">IFERROR(IF($B567&lt;&gt;"",VLOOKUP(BS$421,TabelleK64BI,8,FALSE),""),"")</f>
        <v/>
      </c>
      <c r="BT567" s="4" t="str">
        <f ca="1">IFERROR(IF($B567&lt;&gt;"",VLOOKUP(BT$421,TabelleK64BI,8,FALSE),""),"")</f>
        <v/>
      </c>
      <c r="BU567" s="4" t="str">
        <f ca="1">IFERROR(IF($B567&lt;&gt;"",VLOOKUP(BU$421,TabelleK64BI,8,FALSE),""),"")</f>
        <v/>
      </c>
      <c r="BV567" s="4" t="str">
        <f ca="1">IFERROR(IF($B567&lt;&gt;"",VLOOKUP(BV$421,TabelleK64BI,8,FALSE),""),"")</f>
        <v/>
      </c>
      <c r="BW567" s="4" t="str">
        <f ca="1">IFERROR(IF($B567&lt;&gt;"",VLOOKUP(BW$421,TabelleK64BI,8,FALSE),""),"")</f>
        <v/>
      </c>
      <c r="BX567" s="4" t="str">
        <f ca="1">IFERROR(IF($B567&lt;&gt;"",VLOOKUP(BX$421,TabelleK64BI,8,FALSE),""),"")</f>
        <v/>
      </c>
      <c r="BY567" s="4" t="str">
        <f ca="1">IFERROR(IF($B567&lt;&gt;"",VLOOKUP(BY$421,TabelleK64BI,8,FALSE),""),"")</f>
        <v/>
      </c>
      <c r="BZ567" s="4" t="str">
        <f ca="1">IFERROR(IF($B567&lt;&gt;"",VLOOKUP(BZ$421,TabelleK64BI,8,FALSE),""),"")</f>
        <v/>
      </c>
      <c r="CA567" s="4" t="str">
        <f ca="1">IFERROR(IF($B567&lt;&gt;"",VLOOKUP(CA$421,TabelleK64BI,8,FALSE),""),"")</f>
        <v/>
      </c>
      <c r="CB567" s="4" t="str">
        <f ca="1">IFERROR(IF($B567&lt;&gt;"",VLOOKUP(CB$421,TabelleK64BI,8,FALSE),""),"")</f>
        <v/>
      </c>
      <c r="CC567" s="4" t="str">
        <f ca="1">IFERROR(IF($B567&lt;&gt;"",VLOOKUP(CC$421,TabelleK64BI,8,FALSE),""),"")</f>
        <v/>
      </c>
      <c r="CD567" s="4" t="str">
        <f ca="1">IFERROR(IF($B567&lt;&gt;"",VLOOKUP(CD$421,TabelleK64BI,8,FALSE),""),"")</f>
        <v/>
      </c>
      <c r="CE567" s="4" t="str">
        <f ca="1">IFERROR(IF($B567&lt;&gt;"",VLOOKUP(CE$421,TabelleK64BI,8,FALSE),""),"")</f>
        <v/>
      </c>
      <c r="CF567" s="4" t="str">
        <f ca="1">IFERROR(IF($B567&lt;&gt;"",VLOOKUP(CF$421,TabelleK64BI,8,FALSE),""),"")</f>
        <v/>
      </c>
      <c r="CG567" s="4" t="str">
        <f ca="1">IFERROR(IF($B567&lt;&gt;"",VLOOKUP(CG$421,TabelleK64BI,8,FALSE),""),"")</f>
        <v/>
      </c>
      <c r="CH567" s="4" t="str">
        <f ca="1">IFERROR(IF($B567&lt;&gt;"",VLOOKUP(CH$421,TabelleK64BI,8,FALSE),""),"")</f>
        <v/>
      </c>
      <c r="CI567" s="4" t="str">
        <f ca="1">IFERROR(IF($B567&lt;&gt;"",VLOOKUP(CI$421,TabelleK64BI,8,FALSE),""),"")</f>
        <v/>
      </c>
      <c r="CJ567" s="4" t="str">
        <f ca="1">IFERROR(IF($B567&lt;&gt;"",VLOOKUP(CJ$421,TabelleK64BI,8,FALSE),""),"")</f>
        <v/>
      </c>
      <c r="CK567" s="4" t="str">
        <f ca="1">IFERROR(IF($B567&lt;&gt;"",VLOOKUP(CK$421,TabelleK64BI,8,FALSE),""),"")</f>
        <v/>
      </c>
      <c r="CL567" s="4" t="str">
        <f ca="1">IFERROR(IF($B567&lt;&gt;"",VLOOKUP(CL$421,TabelleK64BI,8,FALSE),""),"")</f>
        <v/>
      </c>
      <c r="CM567" s="4" t="str">
        <f ca="1">IFERROR(IF($B567&lt;&gt;"",VLOOKUP(CM$421,TabelleK64BI,8,FALSE),""),"")</f>
        <v/>
      </c>
      <c r="CN567" s="4" t="str">
        <f ca="1">IFERROR(IF($B567&lt;&gt;"",VLOOKUP(CN$421,TabelleK64BI,8,FALSE),""),"")</f>
        <v/>
      </c>
      <c r="CO567" s="4" t="str">
        <f ca="1">IFERROR(IF($B567&lt;&gt;"",VLOOKUP(CO$421,TabelleK64BI,8,FALSE),""),"")</f>
        <v/>
      </c>
      <c r="CP567" s="4" t="str">
        <f ca="1">IFERROR(IF($B567&lt;&gt;"",VLOOKUP(CP$421,TabelleK64BI,8,FALSE),""),"")</f>
        <v/>
      </c>
      <c r="CQ567" s="4" t="str">
        <f ca="1">IFERROR(IF($B567&lt;&gt;"",VLOOKUP(CQ$421,TabelleK64BI,8,FALSE),""),"")</f>
        <v/>
      </c>
      <c r="CR567" s="4" t="str">
        <f ca="1">IFERROR(IF($B567&lt;&gt;"",VLOOKUP(CR$421,TabelleK64BI,8,FALSE),""),"")</f>
        <v/>
      </c>
      <c r="CS567" s="4" t="str">
        <f ca="1">IFERROR(IF($B567&lt;&gt;"",VLOOKUP(CS$421,TabelleK64BI,8,FALSE),""),"")</f>
        <v/>
      </c>
      <c r="CT567" s="4" t="str">
        <f ca="1">IFERROR(IF($B567&lt;&gt;"",VLOOKUP(CT$421,TabelleK64BI,8,FALSE),""),"")</f>
        <v/>
      </c>
      <c r="CU567" s="4" t="str">
        <f ca="1">IFERROR(IF($B567&lt;&gt;"",VLOOKUP(CU$421,TabelleK64BI,8,FALSE),""),"")</f>
        <v/>
      </c>
      <c r="CV567" s="4" t="str">
        <f ca="1">IFERROR(IF($B567&lt;&gt;"",VLOOKUP(CV$421,TabelleK64BI,8,FALSE),""),"")</f>
        <v/>
      </c>
      <c r="CW567" s="4" t="str">
        <f ca="1">IFERROR(IF($B567&lt;&gt;"",VLOOKUP(CW$421,TabelleK64BI,8,FALSE),""),"")</f>
        <v/>
      </c>
      <c r="CX567" s="4" t="str">
        <f ca="1">IFERROR(IF($B567&lt;&gt;"",VLOOKUP(CX$421,TabelleK64BI,8,FALSE),""),"")</f>
        <v/>
      </c>
      <c r="CY567" s="4" t="str">
        <f ca="1">IFERROR(IF($B567&lt;&gt;"",VLOOKUP(CY$421,TabelleK64BI,8,FALSE),""),"")</f>
        <v/>
      </c>
      <c r="CZ567" s="4" t="str">
        <f ca="1">IFERROR(IF($B567&lt;&gt;"",VLOOKUP(CZ$421,TabelleK64BI,8,FALSE),""),"")</f>
        <v/>
      </c>
      <c r="DA567" s="4" t="str">
        <f ca="1">IFERROR(IF($B567&lt;&gt;"",VLOOKUP(DA$421,TabelleK64BI,8,FALSE),""),"")</f>
        <v/>
      </c>
      <c r="DB567" s="4" t="str">
        <f ca="1">IFERROR(IF($B567&lt;&gt;"",VLOOKUP(DB$421,TabelleK64BI,8,FALSE),""),"")</f>
        <v/>
      </c>
      <c r="DC567" s="4" t="str">
        <f ca="1">IFERROR(IF($B567&lt;&gt;"",VLOOKUP(DC$421,TabelleK64BI,8,FALSE),""),"")</f>
        <v/>
      </c>
      <c r="DD567" s="4" t="str">
        <f ca="1">IFERROR(IF($B567&lt;&gt;"",VLOOKUP(DD$421,TabelleK64BI,8,FALSE),""),"")</f>
        <v/>
      </c>
      <c r="DE567" s="4" t="str">
        <f ca="1">IFERROR(IF($B567&lt;&gt;"",VLOOKUP(DE$421,TabelleK64BI,8,FALSE),""),"")</f>
        <v/>
      </c>
      <c r="DF567" s="4" t="str">
        <f ca="1">IFERROR(IF($B567&lt;&gt;"",VLOOKUP(DF$421,TabelleK64BI,8,FALSE),""),"")</f>
        <v/>
      </c>
      <c r="DG567" s="4" t="str">
        <f ca="1">IFERROR(IF($B567&lt;&gt;"",VLOOKUP(DG$421,TabelleK64BI,8,FALSE),""),"")</f>
        <v/>
      </c>
      <c r="DH567" s="4" t="str">
        <f ca="1">IFERROR(IF($B567&lt;&gt;"",VLOOKUP(DH$421,TabelleK64BI,8,FALSE),""),"")</f>
        <v/>
      </c>
      <c r="DI567" s="4" t="str">
        <f ca="1">IFERROR(IF($B567&lt;&gt;"",VLOOKUP(DI$421,TabelleK64BI,8,FALSE),""),"")</f>
        <v/>
      </c>
      <c r="DJ567" s="4" t="str">
        <f ca="1">IFERROR(IF($B567&lt;&gt;"",VLOOKUP(DJ$421,TabelleK64BI,8,FALSE),""),"")</f>
        <v/>
      </c>
      <c r="DK567" s="4" t="str">
        <f ca="1">IFERROR(IF($B567&lt;&gt;"",VLOOKUP(DK$421,TabelleK64BI,8,FALSE),""),"")</f>
        <v/>
      </c>
      <c r="DL567" s="4" t="str">
        <f ca="1">IFERROR(IF($B567&lt;&gt;"",VLOOKUP(DL$421,TabelleK64BI,8,FALSE),""),"")</f>
        <v/>
      </c>
      <c r="DM567" s="4" t="str">
        <f ca="1">IFERROR(IF($B567&lt;&gt;"",VLOOKUP(DM$421,TabelleK64BI,8,FALSE),""),"")</f>
        <v/>
      </c>
      <c r="DN567" s="4" t="str">
        <f ca="1">IFERROR(IF($B567&lt;&gt;"",VLOOKUP(DN$421,TabelleK64BI,8,FALSE),""),"")</f>
        <v/>
      </c>
      <c r="DO567" s="4" t="str">
        <f ca="1">IFERROR(IF($B567&lt;&gt;"",VLOOKUP(DO$421,TabelleK64BI,8,FALSE),""),"")</f>
        <v/>
      </c>
      <c r="DP567" s="4" t="str">
        <f ca="1">IFERROR(IF($B567&lt;&gt;"",VLOOKUP(DP$421,TabelleK64BI,8,FALSE),""),"")</f>
        <v/>
      </c>
      <c r="DQ567" s="4" t="str">
        <f ca="1">IFERROR(IF($B567&lt;&gt;"",VLOOKUP(DQ$421,TabelleK64BI,8,FALSE),""),"")</f>
        <v/>
      </c>
      <c r="DR567" s="4" t="str">
        <f ca="1">IFERROR(IF($B567&lt;&gt;"",VLOOKUP(DR$421,TabelleK64BI,8,FALSE),""),"")</f>
        <v/>
      </c>
      <c r="DS567" s="4" t="str">
        <f ca="1">IFERROR(IF($B567&lt;&gt;"",VLOOKUP(DS$421,TabelleK64BI,8,FALSE),""),"")</f>
        <v/>
      </c>
      <c r="DT567" s="4" t="str">
        <f ca="1">IFERROR(IF($B567&lt;&gt;"",VLOOKUP(DT$421,TabelleK64BI,8,FALSE),""),"")</f>
        <v/>
      </c>
      <c r="DU567" s="4" t="str">
        <f ca="1">IFERROR(IF($B567&lt;&gt;"",VLOOKUP(DU$421,TabelleK64BI,8,FALSE),""),"")</f>
        <v/>
      </c>
      <c r="DV567" s="4" t="str">
        <f ca="1">IFERROR(IF($B567&lt;&gt;"",VLOOKUP(DV$421,TabelleK64BI,8,FALSE),""),"")</f>
        <v/>
      </c>
      <c r="DW567" s="4" t="str">
        <f ca="1">IFERROR(IF($B567&lt;&gt;"",VLOOKUP(DW$421,TabelleK64BI,8,FALSE),""),"")</f>
        <v/>
      </c>
      <c r="DX567" s="4" t="str">
        <f ca="1">IFERROR(IF($B567&lt;&gt;"",VLOOKUP(DX$421,TabelleK64BI,8,FALSE),""),"")</f>
        <v/>
      </c>
      <c r="DY567" s="4" t="str">
        <f ca="1">IFERROR(IF($B567&lt;&gt;"",VLOOKUP(DY$421,TabelleK64BI,8,FALSE),""),"")</f>
        <v/>
      </c>
      <c r="DZ567" s="4" t="str">
        <f ca="1">IFERROR(IF($B567&lt;&gt;"",VLOOKUP(DZ$421,TabelleK64BI,8,FALSE),""),"")</f>
        <v/>
      </c>
      <c r="EA567" s="4" t="str">
        <f ca="1">IFERROR(IF($B567&lt;&gt;"",VLOOKUP(EA$421,TabelleK64BI,8,FALSE),""),"")</f>
        <v/>
      </c>
      <c r="EB567" s="4" t="str">
        <f ca="1">IFERROR(IF($B567&lt;&gt;"",VLOOKUP(EB$421,TabelleK64BI,8,FALSE),""),"")</f>
        <v/>
      </c>
      <c r="EC567" s="4" t="str">
        <f ca="1">IFERROR(IF($B567&lt;&gt;"",VLOOKUP(EC$421,TabelleK64BI,8,FALSE),""),"")</f>
        <v/>
      </c>
      <c r="ED567" s="4" t="str">
        <f ca="1">IFERROR(IF($B567&lt;&gt;"",VLOOKUP(ED$421,TabelleK64BI,8,FALSE),""),"")</f>
        <v/>
      </c>
      <c r="EE567" s="4" t="str">
        <f ca="1">IFERROR(IF($B567&lt;&gt;"",VLOOKUP(EE$421,TabelleK64BI,8,FALSE),""),"")</f>
        <v/>
      </c>
      <c r="EF567" s="4" t="str">
        <f ca="1">IFERROR(IF($B567&lt;&gt;"",VLOOKUP(EF$421,TabelleK64BI,8,FALSE),""),"")</f>
        <v/>
      </c>
      <c r="EG567" s="4" t="str">
        <f ca="1">IFERROR(IF($B567&lt;&gt;"",VLOOKUP(EG$421,TabelleK64BI,8,FALSE),""),"")</f>
        <v/>
      </c>
      <c r="EH567" s="4" t="str">
        <f ca="1">IFERROR(IF($B567&lt;&gt;"",VLOOKUP(EH$421,TabelleK64BI,8,FALSE),""),"")</f>
        <v/>
      </c>
      <c r="EI567" s="4" t="str">
        <f ca="1">IFERROR(IF($B567&lt;&gt;"",VLOOKUP(EI$421,TabelleK64BI,8,FALSE),""),"")</f>
        <v/>
      </c>
      <c r="EJ567" s="4" t="str">
        <f ca="1">IFERROR(IF($B567&lt;&gt;"",VLOOKUP(EJ$421,TabelleK64BI,8,FALSE),""),"")</f>
        <v/>
      </c>
      <c r="EK567" s="4" t="str">
        <f ca="1">IFERROR(IF($B567&lt;&gt;"",VLOOKUP(EK$421,TabelleK64BI,8,FALSE),""),"")</f>
        <v/>
      </c>
      <c r="EL567" s="4" t="str">
        <f ca="1">IFERROR(IF($B567&lt;&gt;"",VLOOKUP(EL$421,TabelleK64BI,8,FALSE),""),"")</f>
        <v/>
      </c>
      <c r="EM567" s="4" t="str">
        <f ca="1">IFERROR(IF($B567&lt;&gt;"",VLOOKUP(EM$421,TabelleK64BI,8,FALSE),""),"")</f>
        <v/>
      </c>
      <c r="EN567" s="4" t="str">
        <f ca="1">IFERROR(IF($B567&lt;&gt;"",VLOOKUP(EN$421,TabelleK64BI,8,FALSE),""),"")</f>
        <v/>
      </c>
      <c r="EO567" s="4" t="str">
        <f ca="1">IFERROR(IF($B567&lt;&gt;"",VLOOKUP(EO$421,TabelleK64BI,8,FALSE),""),"")</f>
        <v/>
      </c>
      <c r="EP567" s="4" t="str">
        <f ca="1">IFERROR(IF($B567&lt;&gt;"",VLOOKUP(EP$421,TabelleK64BI,8,FALSE),""),"")</f>
        <v/>
      </c>
      <c r="EQ567" s="4" t="str">
        <f ca="1">IFERROR(IF($B567&lt;&gt;"",VLOOKUP(EQ$421,TabelleK64BI,8,FALSE),""),"")</f>
        <v/>
      </c>
      <c r="ER567" s="4" t="str">
        <f ca="1">IFERROR(IF($B567&lt;&gt;"",VLOOKUP(ER$421,TabelleK64BI,8,FALSE),""),"")</f>
        <v/>
      </c>
      <c r="ES567" s="4" t="str">
        <f ca="1">IFERROR(IF($B567&lt;&gt;"",VLOOKUP(ES$421,TabelleK64BI,8,FALSE),""),"")</f>
        <v/>
      </c>
      <c r="ET567" s="4" t="str">
        <f ca="1">IFERROR(IF($B567&lt;&gt;"",VLOOKUP(ET$421,TabelleK64BI,8,FALSE),""),"")</f>
        <v/>
      </c>
      <c r="EU567" s="4" t="str">
        <f ca="1">IFERROR(IF($B567&lt;&gt;"",VLOOKUP(EU$421,TabelleK64BI,8,FALSE),""),"")</f>
        <v/>
      </c>
      <c r="EV567" s="4" t="str">
        <f ca="1">IFERROR(IF($B567&lt;&gt;"",VLOOKUP(EV$421,TabelleK64BI,8,FALSE),""),"")</f>
        <v/>
      </c>
      <c r="EW567" s="4" t="str">
        <f ca="1">IFERROR(IF($B567&lt;&gt;"",VLOOKUP(EW$421,TabelleK64BI,8,FALSE),""),"")</f>
        <v/>
      </c>
      <c r="EX567" s="4" t="str">
        <f ca="1">IFERROR(IF($B567&lt;&gt;"",VLOOKUP(EX$421,TabelleK64BI,8,FALSE),""),"")</f>
        <v/>
      </c>
      <c r="EY567" s="4" t="str">
        <f ca="1">IFERROR(IF($B567&lt;&gt;"",VLOOKUP(EY$421,TabelleK64BI,8,FALSE),""),"")</f>
        <v/>
      </c>
      <c r="EZ567" s="4" t="str">
        <f ca="1">IFERROR(IF($B567&lt;&gt;"",VLOOKUP(EZ$421,TabelleK64BI,8,FALSE),""),"")</f>
        <v/>
      </c>
      <c r="FA567" s="4" t="str">
        <f ca="1">IFERROR(IF($B567&lt;&gt;"",VLOOKUP(FA$421,TabelleK64BI,8,FALSE),""),"")</f>
        <v/>
      </c>
      <c r="FB567" s="4" t="str">
        <f ca="1">IFERROR(IF($B567&lt;&gt;"",VLOOKUP(FB$421,TabelleK64BI,8,FALSE),""),"")</f>
        <v/>
      </c>
      <c r="FC567" s="4" t="str">
        <f ca="1">IFERROR(IF($B567&lt;&gt;"",VLOOKUP(FC$421,TabelleK64BI,8,FALSE),""),"")</f>
        <v/>
      </c>
      <c r="FD567" s="4" t="str">
        <f ca="1">IFERROR(IF($B567&lt;&gt;"",VLOOKUP(FD$421,TabelleK64BI,8,FALSE),""),"")</f>
        <v/>
      </c>
      <c r="FE567" s="4" t="str">
        <f ca="1">IFERROR(IF($B567&lt;&gt;"",VLOOKUP(FE$421,TabelleK64BI,8,FALSE),""),"")</f>
        <v/>
      </c>
      <c r="FF567" s="4" t="str">
        <f ca="1">IFERROR(IF($B567&lt;&gt;"",VLOOKUP(FF$421,TabelleK64BI,8,FALSE),""),"")</f>
        <v/>
      </c>
      <c r="FG567" s="4" t="str">
        <f ca="1">IFERROR(IF($B567&lt;&gt;"",VLOOKUP(FG$421,TabelleK64BI,8,FALSE),""),"")</f>
        <v/>
      </c>
      <c r="FH567" s="4" t="str">
        <f ca="1">IFERROR(IF($B567&lt;&gt;"",VLOOKUP(FH$421,TabelleK64BI,8,FALSE),""),"")</f>
        <v/>
      </c>
      <c r="FI567" s="4" t="str">
        <f ca="1">IFERROR(IF($B567&lt;&gt;"",VLOOKUP(FI$421,TabelleK64BI,8,FALSE),""),"")</f>
        <v/>
      </c>
      <c r="FJ567" s="4" t="str">
        <f ca="1">IFERROR(IF($B567&lt;&gt;"",VLOOKUP(FJ$421,TabelleK64BI,8,FALSE),""),"")</f>
        <v/>
      </c>
      <c r="FK567" s="4" t="str">
        <f ca="1">IFERROR(IF($B567&lt;&gt;"",VLOOKUP(FK$421,TabelleK64BI,8,FALSE),""),"")</f>
        <v/>
      </c>
      <c r="FL567" s="4" t="str">
        <f ca="1">IFERROR(IF($B567&lt;&gt;"",VLOOKUP(FL$421,TabelleK64BI,8,FALSE),""),"")</f>
        <v/>
      </c>
      <c r="FM567" s="4" t="str">
        <f ca="1">IFERROR(IF($B567&lt;&gt;"",VLOOKUP(FM$421,TabelleK64BI,8,FALSE),""),"")</f>
        <v/>
      </c>
      <c r="FN567" s="4" t="str">
        <f ca="1">IFERROR(IF($B567&lt;&gt;"",VLOOKUP(FN$421,TabelleK64BI,8,FALSE),""),"")</f>
        <v/>
      </c>
      <c r="FO567" s="4" t="str">
        <f ca="1">IFERROR(IF($B567&lt;&gt;"",VLOOKUP(FO$421,TabelleK64BI,8,FALSE),""),"")</f>
        <v/>
      </c>
      <c r="FP567" s="4" t="str">
        <f ca="1">IFERROR(IF($B567&lt;&gt;"",VLOOKUP(FP$421,TabelleK64BI,8,FALSE),""),"")</f>
        <v/>
      </c>
      <c r="FQ567" s="4" t="str">
        <f ca="1">IFERROR(IF($B567&lt;&gt;"",VLOOKUP(FQ$421,TabelleK64BI,8,FALSE),""),"")</f>
        <v/>
      </c>
      <c r="FR567" s="4" t="str">
        <f ca="1">IFERROR(IF($B567&lt;&gt;"",VLOOKUP(FR$421,TabelleK64BI,8,FALSE),""),"")</f>
        <v/>
      </c>
      <c r="FS567" s="4" t="str">
        <f ca="1">IFERROR(IF($B567&lt;&gt;"",VLOOKUP(FS$421,TabelleK64BI,8,FALSE),""),"")</f>
        <v/>
      </c>
      <c r="FT567" s="4" t="str">
        <f ca="1">IFERROR(IF($B567&lt;&gt;"",VLOOKUP(FT$421,TabelleK64BI,8,FALSE),""),"")</f>
        <v/>
      </c>
      <c r="FU567" s="4" t="str">
        <f ca="1">IFERROR(IF($B567&lt;&gt;"",VLOOKUP(FU$421,TabelleK64BI,8,FALSE),""),"")</f>
        <v/>
      </c>
      <c r="FV567" s="4" t="str">
        <f ca="1">IFERROR(IF($B567&lt;&gt;"",VLOOKUP(FV$421,TabelleK64BI,8,FALSE),""),"")</f>
        <v/>
      </c>
      <c r="FW567" s="4" t="str">
        <f ca="1">IFERROR(IF($B567&lt;&gt;"",VLOOKUP(FW$421,TabelleK64BI,8,FALSE),""),"")</f>
        <v/>
      </c>
      <c r="FX567" s="4" t="str">
        <f ca="1">IFERROR(IF($B567&lt;&gt;"",VLOOKUP(FX$421,TabelleK64BI,8,FALSE),""),"")</f>
        <v/>
      </c>
      <c r="FY567" s="4" t="str">
        <f ca="1">IFERROR(IF($B567&lt;&gt;"",VLOOKUP(FY$421,TabelleK64BI,8,FALSE),""),"")</f>
        <v/>
      </c>
      <c r="FZ567" s="4" t="str">
        <f ca="1">IFERROR(IF($B567&lt;&gt;"",VLOOKUP(FZ$421,TabelleK64BI,8,FALSE),""),"")</f>
        <v/>
      </c>
      <c r="GA567" s="4" t="str">
        <f ca="1">IFERROR(IF($B567&lt;&gt;"",VLOOKUP(GA$421,TabelleK64BI,8,FALSE),""),"")</f>
        <v/>
      </c>
      <c r="GB567" s="4" t="str">
        <f ca="1">IFERROR(IF($B567&lt;&gt;"",VLOOKUP(GB$421,TabelleK64BI,8,FALSE),""),"")</f>
        <v/>
      </c>
      <c r="GC567" s="4" t="str">
        <f ca="1">IFERROR(IF($B567&lt;&gt;"",VLOOKUP(GC$421,TabelleK64BI,8,FALSE),""),"")</f>
        <v/>
      </c>
      <c r="GD567" s="4" t="str">
        <f ca="1">IFERROR(IF($B567&lt;&gt;"",VLOOKUP(GD$421,TabelleK64BI,8,FALSE),""),"")</f>
        <v/>
      </c>
      <c r="GE567" s="4" t="str">
        <f ca="1">IFERROR(IF($B567&lt;&gt;"",VLOOKUP(GE$421,TabelleK64BI,8,FALSE),""),"")</f>
        <v/>
      </c>
      <c r="GF567" s="4" t="str">
        <f ca="1">IFERROR(IF($B567&lt;&gt;"",VLOOKUP(GF$421,TabelleK64BI,8,FALSE),""),"")</f>
        <v/>
      </c>
      <c r="GG567" s="4" t="str">
        <f ca="1">IFERROR(IF($B567&lt;&gt;"",VLOOKUP(GG$421,TabelleK64BI,8,FALSE),""),"")</f>
        <v/>
      </c>
      <c r="GH567" s="4" t="str">
        <f ca="1">IFERROR(IF($B567&lt;&gt;"",VLOOKUP(GH$421,TabelleK64BI,8,FALSE),""),"")</f>
        <v/>
      </c>
      <c r="GI567" s="4" t="str">
        <f ca="1">IFERROR(IF($B567&lt;&gt;"",VLOOKUP(GI$421,TabelleK64BI,8,FALSE),""),"")</f>
        <v/>
      </c>
      <c r="GJ567" s="4" t="str">
        <f ca="1">IFERROR(IF($B567&lt;&gt;"",VLOOKUP(GJ$421,TabelleK64BI,8,FALSE),""),"")</f>
        <v/>
      </c>
      <c r="GK567" s="4" t="str">
        <f ca="1">IFERROR(IF($B567&lt;&gt;"",VLOOKUP(GK$421,TabelleK64BI,8,FALSE),""),"")</f>
        <v/>
      </c>
      <c r="GL567" s="4" t="str">
        <f ca="1">IFERROR(IF($B567&lt;&gt;"",VLOOKUP(GL$421,TabelleK64BI,8,FALSE),""),"")</f>
        <v/>
      </c>
      <c r="GM567" s="4" t="str">
        <f ca="1">IFERROR(IF($B567&lt;&gt;"",VLOOKUP(GM$421,TabelleK64BI,8,FALSE),""),"")</f>
        <v/>
      </c>
      <c r="GN567" s="4" t="str">
        <f ca="1">IFERROR(IF($B567&lt;&gt;"",VLOOKUP(GN$421,TabelleK64BI,8,FALSE),""),"")</f>
        <v/>
      </c>
      <c r="GO567" s="4" t="str">
        <f ca="1">IFERROR(IF($B567&lt;&gt;"",VLOOKUP(GO$421,TabelleK64BI,8,FALSE),""),"")</f>
        <v/>
      </c>
      <c r="GP567" s="4" t="str">
        <f ca="1">IFERROR(IF($B567&lt;&gt;"",VLOOKUP(GP$421,TabelleK64BI,8,FALSE),""),"")</f>
        <v/>
      </c>
      <c r="GQ567" s="4" t="str">
        <f ca="1">IFERROR(IF($B567&lt;&gt;"",VLOOKUP(GQ$421,TabelleK64BI,8,FALSE),""),"")</f>
        <v/>
      </c>
      <c r="GR567" s="4" t="str">
        <f ca="1">IFERROR(IF($B567&lt;&gt;"",VLOOKUP(GR$421,TabelleK64BI,8,FALSE),""),"")</f>
        <v/>
      </c>
      <c r="GS567" s="4" t="str">
        <f ca="1">IFERROR(IF($B567&lt;&gt;"",VLOOKUP(GS$421,TabelleK64BI,8,FALSE),""),"")</f>
        <v/>
      </c>
      <c r="GT567" s="4" t="str">
        <f ca="1">IFERROR(IF($B567&lt;&gt;"",VLOOKUP(GT$421,TabelleK64BI,8,FALSE),""),"")</f>
        <v/>
      </c>
      <c r="GU567" s="4" t="str">
        <f ca="1">IFERROR(IF($B567&lt;&gt;"",VLOOKUP(GU$421,TabelleK64BI,8,FALSE),""),"")</f>
        <v/>
      </c>
      <c r="GV567" s="4" t="str">
        <f ca="1">IFERROR(IF($B567&lt;&gt;"",VLOOKUP(GV$421,TabelleK64BI,8,FALSE),""),"")</f>
        <v/>
      </c>
      <c r="GW567" s="4" t="str">
        <f ca="1">IFERROR(IF($B567&lt;&gt;"",VLOOKUP(GW$421,TabelleK64BI,8,FALSE),""),"")</f>
        <v/>
      </c>
      <c r="GX567" s="4" t="str">
        <f ca="1">IFERROR(IF($B567&lt;&gt;"",VLOOKUP(GX$421,TabelleK64BI,8,FALSE),""),"")</f>
        <v/>
      </c>
      <c r="GY567" s="4" t="str">
        <f ca="1">IFERROR(IF($B567&lt;&gt;"",VLOOKUP(GY$421,TabelleK64BI,8,FALSE),""),"")</f>
        <v/>
      </c>
      <c r="GZ567" s="4" t="str">
        <f ca="1">IFERROR(IF($B567&lt;&gt;"",VLOOKUP(GZ$421,TabelleK64BI,8,FALSE),""),"")</f>
        <v/>
      </c>
      <c r="HA567" s="4" t="str">
        <f ca="1">IFERROR(IF($B567&lt;&gt;"",VLOOKUP(HA$421,TabelleK64BI,8,FALSE),""),"")</f>
        <v/>
      </c>
      <c r="HB567" s="4" t="str">
        <f ca="1">IFERROR(IF($B567&lt;&gt;"",VLOOKUP(HB$421,TabelleK64BI,8,FALSE),""),"")</f>
        <v/>
      </c>
      <c r="HC567" s="4" t="str">
        <f ca="1">IFERROR(IF($B567&lt;&gt;"",VLOOKUP(HC$421,TabelleK64BI,8,FALSE),""),"")</f>
        <v/>
      </c>
      <c r="HD567" s="4" t="str">
        <f ca="1">IFERROR(IF($B567&lt;&gt;"",VLOOKUP(HD$421,TabelleK64BI,8,FALSE),""),"")</f>
        <v/>
      </c>
      <c r="HE567" s="4" t="str">
        <f ca="1">IFERROR(IF($B567&lt;&gt;"",VLOOKUP(HE$421,TabelleK64BI,8,FALSE),""),"")</f>
        <v/>
      </c>
      <c r="HF567" s="4" t="str">
        <f ca="1">IFERROR(IF($B567&lt;&gt;"",VLOOKUP(HF$421,TabelleK64BI,8,FALSE),""),"")</f>
        <v/>
      </c>
      <c r="HG567" s="4" t="str">
        <f ca="1">IFERROR(IF($B567&lt;&gt;"",VLOOKUP(HG$421,TabelleK64BI,8,FALSE),""),"")</f>
        <v/>
      </c>
      <c r="HH567" s="4" t="str">
        <f ca="1">IFERROR(IF($B567&lt;&gt;"",VLOOKUP(HH$421,TabelleK64BI,8,FALSE),""),"")</f>
        <v/>
      </c>
      <c r="HI567" s="4" t="str">
        <f ca="1">IFERROR(IF($B567&lt;&gt;"",VLOOKUP(HI$421,TabelleK64BI,8,FALSE),""),"")</f>
        <v/>
      </c>
      <c r="HJ567" s="4" t="str">
        <f ca="1">IFERROR(IF($B567&lt;&gt;"",VLOOKUP(HJ$421,TabelleK64BI,8,FALSE),""),"")</f>
        <v/>
      </c>
      <c r="HK567" s="4" t="str">
        <f ca="1">IFERROR(IF($B567&lt;&gt;"",VLOOKUP(HK$421,TabelleK64BI,8,FALSE),""),"")</f>
        <v/>
      </c>
      <c r="HL567" s="4" t="str">
        <f ca="1">IFERROR(IF($B567&lt;&gt;"",VLOOKUP(HL$421,TabelleK64BI,8,FALSE),""),"")</f>
        <v/>
      </c>
      <c r="HM567" s="4" t="str">
        <f ca="1">IFERROR(IF($B567&lt;&gt;"",VLOOKUP(HM$421,TabelleK64BI,8,FALSE),""),"")</f>
        <v/>
      </c>
      <c r="HN567" s="4" t="str">
        <f ca="1">IFERROR(IF($B567&lt;&gt;"",VLOOKUP(HN$421,TabelleK64BI,8,FALSE),""),"")</f>
        <v/>
      </c>
      <c r="HO567" s="4" t="str">
        <f ca="1">IFERROR(IF($B567&lt;&gt;"",VLOOKUP(HO$421,TabelleK64BI,8,FALSE),""),"")</f>
        <v/>
      </c>
      <c r="HP567" s="4" t="str">
        <f ca="1">IFERROR(IF($B567&lt;&gt;"",VLOOKUP(HP$421,TabelleK64BI,8,FALSE),""),"")</f>
        <v/>
      </c>
      <c r="HQ567" s="4" t="str">
        <f ca="1">IFERROR(IF($B567&lt;&gt;"",VLOOKUP(HQ$421,TabelleK64BI,8,FALSE),""),"")</f>
        <v/>
      </c>
      <c r="HR567" s="4" t="str">
        <f ca="1">IFERROR(IF($B567&lt;&gt;"",VLOOKUP(HR$421,TabelleK64BI,8,FALSE),""),"")</f>
        <v/>
      </c>
      <c r="HS567" s="4" t="str">
        <f ca="1">IFERROR(IF($B567&lt;&gt;"",VLOOKUP(HS$421,TabelleK64BI,8,FALSE),""),"")</f>
        <v/>
      </c>
      <c r="HT567" s="4" t="str">
        <f ca="1">IFERROR(IF($B567&lt;&gt;"",VLOOKUP(HT$421,TabelleK64BI,8,FALSE),""),"")</f>
        <v/>
      </c>
      <c r="HU567" s="4" t="str">
        <f ca="1">IFERROR(IF($B567&lt;&gt;"",VLOOKUP(HU$421,TabelleK64BI,8,FALSE),""),"")</f>
        <v/>
      </c>
      <c r="HV567" s="4" t="str">
        <f ca="1">IFERROR(IF($B567&lt;&gt;"",VLOOKUP(HV$421,TabelleK64BI,8,FALSE),""),"")</f>
        <v/>
      </c>
      <c r="HW567" s="4" t="str">
        <f ca="1">IFERROR(IF($B567&lt;&gt;"",VLOOKUP(HW$421,TabelleK64BI,8,FALSE),""),"")</f>
        <v/>
      </c>
      <c r="HX567" s="4" t="str">
        <f ca="1">IFERROR(IF($B567&lt;&gt;"",VLOOKUP(HX$421,TabelleK64BI,8,FALSE),""),"")</f>
        <v/>
      </c>
      <c r="HY567" s="4" t="str">
        <f ca="1">IFERROR(IF($B567&lt;&gt;"",VLOOKUP(HY$421,TabelleK64BI,8,FALSE),""),"")</f>
        <v/>
      </c>
      <c r="HZ567" s="4" t="str">
        <f ca="1">IFERROR(IF($B567&lt;&gt;"",VLOOKUP(HZ$421,TabelleK64BI,8,FALSE),""),"")</f>
        <v/>
      </c>
      <c r="IA567" s="4" t="str">
        <f ca="1">IFERROR(IF($B567&lt;&gt;"",VLOOKUP(IA$421,TabelleK64BI,8,FALSE),""),"")</f>
        <v/>
      </c>
      <c r="IB567" s="4" t="str">
        <f ca="1">IFERROR(IF($B567&lt;&gt;"",VLOOKUP(IB$421,TabelleK64BI,8,FALSE),""),"")</f>
        <v/>
      </c>
      <c r="IC567" s="4" t="str">
        <f ca="1">IFERROR(IF($B567&lt;&gt;"",VLOOKUP(IC$421,TabelleK64BI,8,FALSE),""),"")</f>
        <v/>
      </c>
      <c r="ID567" s="4" t="str">
        <f ca="1">IFERROR(IF($B567&lt;&gt;"",VLOOKUP(ID$421,TabelleK64BI,8,FALSE),""),"")</f>
        <v/>
      </c>
      <c r="IE567" s="4" t="str">
        <f ca="1">IFERROR(IF($B567&lt;&gt;"",VLOOKUP(IE$421,TabelleK64BI,8,FALSE),""),"")</f>
        <v/>
      </c>
      <c r="IF567" s="4" t="str">
        <f ca="1">IFERROR(IF($B567&lt;&gt;"",VLOOKUP(IF$421,TabelleK64BI,8,FALSE),""),"")</f>
        <v/>
      </c>
      <c r="IG567" s="4" t="str">
        <f ca="1">IFERROR(IF($B567&lt;&gt;"",VLOOKUP(IG$421,TabelleK64BI,8,FALSE),""),"")</f>
        <v/>
      </c>
      <c r="IH567" s="4" t="str">
        <f ca="1">IFERROR(IF($B567&lt;&gt;"",VLOOKUP(IH$421,TabelleK64BI,8,FALSE),""),"")</f>
        <v/>
      </c>
      <c r="II567" s="4" t="str">
        <f ca="1">IFERROR(IF($B567&lt;&gt;"",VLOOKUP(II$421,TabelleK64BI,8,FALSE),""),"")</f>
        <v/>
      </c>
      <c r="IJ567" s="4" t="str">
        <f ca="1">IFERROR(IF($B567&lt;&gt;"",VLOOKUP(IJ$421,TabelleK64BI,8,FALSE),""),"")</f>
        <v/>
      </c>
      <c r="IK567" s="4" t="str">
        <f ca="1">IFERROR(IF($B567&lt;&gt;"",VLOOKUP(IK$421,TabelleK64BI,8,FALSE),""),"")</f>
        <v/>
      </c>
      <c r="IL567" s="4" t="str">
        <f ca="1">IFERROR(IF($B567&lt;&gt;"",VLOOKUP(IL$421,TabelleK64BI,8,FALSE),""),"")</f>
        <v/>
      </c>
      <c r="IM567" s="4" t="str">
        <f ca="1">IFERROR(IF($B567&lt;&gt;"",VLOOKUP(IM$421,TabelleK64BI,8,FALSE),""),"")</f>
        <v/>
      </c>
      <c r="IN567" s="4" t="str">
        <f ca="1">IFERROR(IF($B567&lt;&gt;"",VLOOKUP(IN$421,TabelleK64BI,8,FALSE),""),"")</f>
        <v/>
      </c>
      <c r="IO567" s="4" t="str">
        <f ca="1">IFERROR(IF($B567&lt;&gt;"",VLOOKUP(IO$421,TabelleK64BI,8,FALSE),""),"")</f>
        <v/>
      </c>
      <c r="IP567" s="4" t="str">
        <f ca="1">IFERROR(IF($B567&lt;&gt;"",VLOOKUP(IP$421,TabelleK64BI,8,FALSE),""),"")</f>
        <v/>
      </c>
      <c r="IQ567" s="4" t="str">
        <f ca="1">IFERROR(IF($B567&lt;&gt;"",VLOOKUP(IQ$421,TabelleK64BI,8,FALSE),""),"")</f>
        <v/>
      </c>
      <c r="IR567" s="4" t="str">
        <f ca="1">IFERROR(IF($B567&lt;&gt;"",VLOOKUP(IR$421,TabelleK64BI,8,FALSE),""),"")</f>
        <v/>
      </c>
      <c r="IS567" s="4" t="str">
        <f ca="1">IFERROR(IF($B567&lt;&gt;"",VLOOKUP(IS$421,TabelleK64BI,8,FALSE),""),"")</f>
        <v/>
      </c>
      <c r="IT567" s="4" t="str">
        <f ca="1">IFERROR(IF($B567&lt;&gt;"",VLOOKUP(IT$421,TabelleK64BI,8,FALSE),""),"")</f>
        <v/>
      </c>
      <c r="IU567" s="4" t="str">
        <f ca="1">IFERROR(IF($B567&lt;&gt;"",VLOOKUP(IU$421,TabelleK64BI,8,FALSE),""),"")</f>
        <v/>
      </c>
      <c r="IV567" s="4" t="str">
        <f ca="1">IFERROR(IF($B567&lt;&gt;"",VLOOKUP(IV$421,TabelleK64BI,8,FALSE),""),"")</f>
        <v/>
      </c>
      <c r="IW567" s="4" t="str">
        <f ca="1">IFERROR(IF($B567&lt;&gt;"",VLOOKUP(IW$421,TabelleK64BI,8,FALSE),""),"")</f>
        <v/>
      </c>
      <c r="IX567" s="4" t="str">
        <f ca="1">IFERROR(IF($B567&lt;&gt;"",VLOOKUP(IX$421,TabelleK64BI,8,FALSE),""),"")</f>
        <v/>
      </c>
      <c r="IY567" s="4" t="str">
        <f ca="1">IFERROR(IF($B567&lt;&gt;"",VLOOKUP(IY$421,TabelleK64BI,8,FALSE),""),"")</f>
        <v/>
      </c>
      <c r="IZ567" s="4" t="str">
        <f ca="1">IFERROR(IF($B567&lt;&gt;"",VLOOKUP(IZ$421,TabelleK64BI,8,FALSE),""),"")</f>
        <v/>
      </c>
      <c r="JA567" s="4" t="str">
        <f ca="1">IFERROR(IF($B567&lt;&gt;"",VLOOKUP(JA$421,TabelleK64BI,8,FALSE),""),"")</f>
        <v/>
      </c>
      <c r="JB567" s="4" t="str">
        <f ca="1">IFERROR(IF($B567&lt;&gt;"",VLOOKUP(JB$421,TabelleK64BI,8,FALSE),""),"")</f>
        <v/>
      </c>
      <c r="JC567" s="4" t="str">
        <f ca="1">IFERROR(IF($B567&lt;&gt;"",VLOOKUP(JC$421,TabelleK64BI,8,FALSE),""),"")</f>
        <v/>
      </c>
      <c r="JD567" s="4" t="str">
        <f ca="1">IFERROR(IF($B567&lt;&gt;"",VLOOKUP(JD$421,TabelleK64BI,8,FALSE),""),"")</f>
        <v/>
      </c>
      <c r="JE567" s="4" t="str">
        <f ca="1">IFERROR(IF($B567&lt;&gt;"",VLOOKUP(JE$421,TabelleK64BI,8,FALSE),""),"")</f>
        <v/>
      </c>
      <c r="JF567" s="4" t="str">
        <f ca="1">IFERROR(IF($B567&lt;&gt;"",VLOOKUP(JF$421,TabelleK64BI,8,FALSE),""),"")</f>
        <v/>
      </c>
      <c r="JG567" s="4" t="str">
        <f ca="1">IFERROR(IF($B567&lt;&gt;"",VLOOKUP(JG$421,TabelleK64BI,8,FALSE),""),"")</f>
        <v/>
      </c>
      <c r="JH567" s="4" t="str">
        <f ca="1">IFERROR(IF($B567&lt;&gt;"",VLOOKUP(JH$421,TabelleK64BI,8,FALSE),""),"")</f>
        <v/>
      </c>
      <c r="JI567" s="4" t="str">
        <f ca="1">IFERROR(IF($B567&lt;&gt;"",VLOOKUP(JI$421,TabelleK64BI,8,FALSE),""),"")</f>
        <v/>
      </c>
      <c r="JJ567" s="4" t="str">
        <f ca="1">IFERROR(IF($B567&lt;&gt;"",VLOOKUP(JJ$421,TabelleK64BI,8,FALSE),""),"")</f>
        <v/>
      </c>
      <c r="JK567" s="4" t="str">
        <f ca="1">IFERROR(IF($B567&lt;&gt;"",VLOOKUP(JK$421,TabelleK64BI,8,FALSE),""),"")</f>
        <v/>
      </c>
      <c r="JL567" s="4" t="str">
        <f ca="1">IFERROR(IF($B567&lt;&gt;"",VLOOKUP(JL$421,TabelleK64BI,8,FALSE),""),"")</f>
        <v/>
      </c>
      <c r="JM567" s="4" t="str">
        <f ca="1">IFERROR(IF($B567&lt;&gt;"",VLOOKUP(JM$421,TabelleK64BI,8,FALSE),""),"")</f>
        <v/>
      </c>
      <c r="JN567" s="4" t="str">
        <f ca="1">IFERROR(IF($B567&lt;&gt;"",VLOOKUP(JN$421,TabelleK64BI,8,FALSE),""),"")</f>
        <v/>
      </c>
      <c r="JO567" s="4" t="str">
        <f ca="1">IFERROR(IF($B567&lt;&gt;"",VLOOKUP(JO$421,TabelleK64BI,8,FALSE),""),"")</f>
        <v/>
      </c>
      <c r="JP567" s="4" t="str">
        <f ca="1">IFERROR(IF($B567&lt;&gt;"",VLOOKUP(JP$421,TabelleK64BI,8,FALSE),""),"")</f>
        <v/>
      </c>
      <c r="JQ567" s="4" t="str">
        <f ca="1">IFERROR(IF($B567&lt;&gt;"",VLOOKUP(JQ$421,TabelleK64BI,8,FALSE),""),"")</f>
        <v/>
      </c>
      <c r="JR567" s="4" t="str">
        <f ca="1">IFERROR(IF($B567&lt;&gt;"",VLOOKUP(JR$421,TabelleK64BI,8,FALSE),""),"")</f>
        <v/>
      </c>
      <c r="JS567" s="4" t="str">
        <f ca="1">IFERROR(IF($B567&lt;&gt;"",VLOOKUP(JS$421,TabelleK64BI,8,FALSE),""),"")</f>
        <v/>
      </c>
      <c r="JT567" s="4" t="str">
        <f ca="1">IFERROR(IF($B567&lt;&gt;"",VLOOKUP(JT$421,TabelleK64BI,8,FALSE),""),"")</f>
        <v/>
      </c>
      <c r="JU567" s="4" t="str">
        <f ca="1">IFERROR(IF($B567&lt;&gt;"",VLOOKUP(JU$421,TabelleK64BI,8,FALSE),""),"")</f>
        <v/>
      </c>
      <c r="JV567" s="4" t="str">
        <f ca="1">IFERROR(IF($B567&lt;&gt;"",VLOOKUP(JV$421,TabelleK64BI,8,FALSE),""),"")</f>
        <v/>
      </c>
      <c r="JW567" s="4" t="str">
        <f ca="1">IFERROR(IF($B567&lt;&gt;"",VLOOKUP(JW$421,TabelleK64BI,8,FALSE),""),"")</f>
        <v/>
      </c>
      <c r="JX567" s="4" t="str">
        <f ca="1">IFERROR(IF($B567&lt;&gt;"",VLOOKUP(JX$421,TabelleK64BI,8,FALSE),""),"")</f>
        <v/>
      </c>
      <c r="JY567" s="4" t="str">
        <f ca="1">IFERROR(IF($B567&lt;&gt;"",VLOOKUP(JY$421,TabelleK64BI,8,FALSE),""),"")</f>
        <v/>
      </c>
      <c r="JZ567" s="4" t="str">
        <f ca="1">IFERROR(IF($B567&lt;&gt;"",VLOOKUP(JZ$421,TabelleK64BI,8,FALSE),""),"")</f>
        <v/>
      </c>
      <c r="KA567" s="4" t="str">
        <f ca="1">IFERROR(IF($B567&lt;&gt;"",VLOOKUP(KA$421,TabelleK64BI,8,FALSE),""),"")</f>
        <v/>
      </c>
      <c r="KB567" s="4" t="str">
        <f ca="1">IFERROR(IF($B567&lt;&gt;"",VLOOKUP(KB$421,TabelleK64BI,8,FALSE),""),"")</f>
        <v/>
      </c>
      <c r="KC567" s="4" t="str">
        <f ca="1">IFERROR(IF($B567&lt;&gt;"",VLOOKUP(KC$421,TabelleK64BI,8,FALSE),""),"")</f>
        <v/>
      </c>
      <c r="KD567" s="4" t="str">
        <f ca="1">IFERROR(IF($B567&lt;&gt;"",VLOOKUP(KD$421,TabelleK64BI,8,FALSE),""),"")</f>
        <v/>
      </c>
      <c r="KE567" s="4" t="str">
        <f ca="1">IFERROR(IF($B567&lt;&gt;"",VLOOKUP(KE$421,TabelleK64BI,8,FALSE),""),"")</f>
        <v/>
      </c>
      <c r="KF567" s="4" t="str">
        <f ca="1">IFERROR(IF($B567&lt;&gt;"",VLOOKUP(KF$421,TabelleK64BI,8,FALSE),""),"")</f>
        <v/>
      </c>
      <c r="KG567" s="4" t="str">
        <f ca="1">IFERROR(IF($B567&lt;&gt;"",VLOOKUP(KG$421,TabelleK64BI,8,FALSE),""),"")</f>
        <v/>
      </c>
      <c r="KH567" s="4" t="str">
        <f ca="1">IFERROR(IF($B567&lt;&gt;"",VLOOKUP(KH$421,TabelleK64BI,8,FALSE),""),"")</f>
        <v/>
      </c>
      <c r="KI567" s="4" t="str">
        <f ca="1">IFERROR(IF($B567&lt;&gt;"",VLOOKUP(KI$421,TabelleK64BI,8,FALSE),""),"")</f>
        <v/>
      </c>
      <c r="KJ567" s="4" t="str">
        <f ca="1">IFERROR(IF($B567&lt;&gt;"",VLOOKUP(KJ$421,TabelleK64BI,8,FALSE),""),"")</f>
        <v/>
      </c>
      <c r="KK567" s="4" t="str">
        <f ca="1">IFERROR(IF($B567&lt;&gt;"",VLOOKUP(KK$421,TabelleK64BI,8,FALSE),""),"")</f>
        <v/>
      </c>
      <c r="KL567" s="4" t="str">
        <f ca="1">IFERROR(IF($B567&lt;&gt;"",VLOOKUP(KL$421,TabelleK64BI,8,FALSE),""),"")</f>
        <v/>
      </c>
      <c r="KM567" s="4" t="str">
        <f ca="1">IFERROR(IF($B567&lt;&gt;"",VLOOKUP(KM$421,TabelleK64BI,8,FALSE),""),"")</f>
        <v/>
      </c>
      <c r="KN567" s="4" t="str">
        <f ca="1">IFERROR(IF($B567&lt;&gt;"",VLOOKUP(KN$421,TabelleK64BI,8,FALSE),""),"")</f>
        <v/>
      </c>
      <c r="KO567" s="4" t="str">
        <f ca="1">IFERROR(IF($B567&lt;&gt;"",VLOOKUP(KO$421,TabelleK64BI,8,FALSE),""),"")</f>
        <v/>
      </c>
      <c r="KP567" s="4" t="str">
        <f ca="1">IFERROR(IF($B567&lt;&gt;"",VLOOKUP(KP$421,TabelleK64BI,8,FALSE),""),"")</f>
        <v/>
      </c>
      <c r="KQ567" s="4" t="str">
        <f ca="1">IFERROR(IF($B567&lt;&gt;"",VLOOKUP(KQ$421,TabelleK64BI,8,FALSE),""),"")</f>
        <v/>
      </c>
      <c r="KR567" s="4" t="str">
        <f>IFERROR(VLOOKUP($KR$421,TabelleK64BI,8,FALSE),"")</f>
        <v/>
      </c>
      <c r="KS567" s="4" t="str">
        <f>IFERROR(VLOOKUP($KS$421,TabelleK64BI,8,FALSE),"")</f>
        <v/>
      </c>
    </row>
    <row r="568" spans="2:305" ht="12.75" hidden="1" customHeight="1" x14ac:dyDescent="0.2">
      <c r="B568" s="138" t="str">
        <f t="shared" ca="1" si="215"/>
        <v/>
      </c>
      <c r="C568" s="4" t="str">
        <f ca="1">IFERROR(IF($B568&lt;&gt;"",VLOOKUP(C$421,TabelleK65BI,8,FALSE),""),"")</f>
        <v/>
      </c>
      <c r="D568" s="4" t="str">
        <f ca="1">IFERROR(IF($B568&lt;&gt;"",VLOOKUP(D$421,TabelleK65BI,8,FALSE),""),"")</f>
        <v/>
      </c>
      <c r="E568" s="4" t="str">
        <f ca="1">IFERROR(IF($B568&lt;&gt;"",VLOOKUP(E$421,TabelleK65BI,8,FALSE),""),"")</f>
        <v/>
      </c>
      <c r="F568" s="4" t="str">
        <f ca="1">IFERROR(IF($B568&lt;&gt;"",VLOOKUP(F$421,TabelleK65BI,8,FALSE),""),"")</f>
        <v/>
      </c>
      <c r="G568" s="4" t="str">
        <f ca="1">IFERROR(IF($B568&lt;&gt;"",VLOOKUP(G$421,TabelleK65BI,8,FALSE),""),"")</f>
        <v/>
      </c>
      <c r="H568" s="4" t="str">
        <f ca="1">IFERROR(IF($B568&lt;&gt;"",VLOOKUP(H$421,TabelleK65BI,8,FALSE),""),"")</f>
        <v/>
      </c>
      <c r="I568" s="4" t="str">
        <f ca="1">IFERROR(IF($B568&lt;&gt;"",VLOOKUP(I$421,TabelleK65BI,8,FALSE),""),"")</f>
        <v/>
      </c>
      <c r="J568" s="4" t="str">
        <f ca="1">IFERROR(IF($B568&lt;&gt;"",VLOOKUP(J$421,TabelleK65BI,8,FALSE),""),"")</f>
        <v/>
      </c>
      <c r="K568" s="4" t="str">
        <f ca="1">IFERROR(IF($B568&lt;&gt;"",VLOOKUP(K$421,TabelleK65BI,8,FALSE),""),"")</f>
        <v/>
      </c>
      <c r="L568" s="4" t="str">
        <f ca="1">IFERROR(IF($B568&lt;&gt;"",VLOOKUP(L$421,TabelleK65BI,8,FALSE),""),"")</f>
        <v/>
      </c>
      <c r="M568" s="4" t="str">
        <f ca="1">IFERROR(IF($B568&lt;&gt;"",VLOOKUP(M$421,TabelleK65BI,8,FALSE),""),"")</f>
        <v/>
      </c>
      <c r="N568" s="4" t="str">
        <f ca="1">IFERROR(IF($B568&lt;&gt;"",VLOOKUP(N$421,TabelleK65BI,8,FALSE),""),"")</f>
        <v/>
      </c>
      <c r="O568" s="4" t="str">
        <f ca="1">IFERROR(IF($B568&lt;&gt;"",VLOOKUP(O$421,TabelleK65BI,8,FALSE),""),"")</f>
        <v/>
      </c>
      <c r="P568" s="4" t="str">
        <f ca="1">IFERROR(IF($B568&lt;&gt;"",VLOOKUP(P$421,TabelleK65BI,8,FALSE),""),"")</f>
        <v/>
      </c>
      <c r="Q568" s="4" t="str">
        <f ca="1">IFERROR(IF($B568&lt;&gt;"",VLOOKUP(Q$421,TabelleK65BI,8,FALSE),""),"")</f>
        <v/>
      </c>
      <c r="R568" s="4" t="str">
        <f ca="1">IFERROR(IF($B568&lt;&gt;"",VLOOKUP(R$421,TabelleK65BI,8,FALSE),""),"")</f>
        <v/>
      </c>
      <c r="S568" s="4" t="str">
        <f ca="1">IFERROR(IF($B568&lt;&gt;"",VLOOKUP(S$421,TabelleK65BI,8,FALSE),""),"")</f>
        <v/>
      </c>
      <c r="T568" s="4" t="str">
        <f ca="1">IFERROR(IF($B568&lt;&gt;"",VLOOKUP(T$421,TabelleK65BI,8,FALSE),""),"")</f>
        <v/>
      </c>
      <c r="U568" s="4" t="str">
        <f ca="1">IFERROR(IF($B568&lt;&gt;"",VLOOKUP(U$421,TabelleK65BI,8,FALSE),""),"")</f>
        <v/>
      </c>
      <c r="V568" s="4" t="str">
        <f ca="1">IFERROR(IF($B568&lt;&gt;"",VLOOKUP(V$421,TabelleK65BI,8,FALSE),""),"")</f>
        <v/>
      </c>
      <c r="W568" s="4" t="str">
        <f ca="1">IFERROR(IF($B568&lt;&gt;"",VLOOKUP(W$421,TabelleK65BI,8,FALSE),""),"")</f>
        <v/>
      </c>
      <c r="X568" s="4" t="str">
        <f ca="1">IFERROR(IF($B568&lt;&gt;"",VLOOKUP(X$421,TabelleK65BI,8,FALSE),""),"")</f>
        <v/>
      </c>
      <c r="Y568" s="4" t="str">
        <f ca="1">IFERROR(IF($B568&lt;&gt;"",VLOOKUP(Y$421,TabelleK65BI,8,FALSE),""),"")</f>
        <v/>
      </c>
      <c r="Z568" s="4" t="str">
        <f ca="1">IFERROR(IF($B568&lt;&gt;"",VLOOKUP(Z$421,TabelleK65BI,8,FALSE),""),"")</f>
        <v/>
      </c>
      <c r="AA568" s="4" t="str">
        <f ca="1">IFERROR(IF($B568&lt;&gt;"",VLOOKUP(AA$421,TabelleK65BI,8,FALSE),""),"")</f>
        <v/>
      </c>
      <c r="AB568" s="4" t="str">
        <f ca="1">IFERROR(IF($B568&lt;&gt;"",VLOOKUP(AB$421,TabelleK65BI,8,FALSE),""),"")</f>
        <v/>
      </c>
      <c r="AC568" s="4" t="str">
        <f ca="1">IFERROR(IF($B568&lt;&gt;"",VLOOKUP(AC$421,TabelleK65BI,8,FALSE),""),"")</f>
        <v/>
      </c>
      <c r="AD568" s="4" t="str">
        <f ca="1">IFERROR(IF($B568&lt;&gt;"",VLOOKUP(AD$421,TabelleK65BI,8,FALSE),""),"")</f>
        <v/>
      </c>
      <c r="AE568" s="4" t="str">
        <f ca="1">IFERROR(IF($B568&lt;&gt;"",VLOOKUP(AE$421,TabelleK65BI,8,FALSE),""),"")</f>
        <v/>
      </c>
      <c r="AF568" s="4" t="str">
        <f ca="1">IFERROR(IF($B568&lt;&gt;"",VLOOKUP(AF$421,TabelleK65BI,8,FALSE),""),"")</f>
        <v/>
      </c>
      <c r="AG568" s="4" t="str">
        <f ca="1">IFERROR(IF($B568&lt;&gt;"",VLOOKUP(AG$421,TabelleK65BI,8,FALSE),""),"")</f>
        <v/>
      </c>
      <c r="AH568" s="4" t="str">
        <f ca="1">IFERROR(IF($B568&lt;&gt;"",VLOOKUP(AH$421,TabelleK65BI,8,FALSE),""),"")</f>
        <v/>
      </c>
      <c r="AI568" s="4" t="str">
        <f ca="1">IFERROR(IF($B568&lt;&gt;"",VLOOKUP(AI$421,TabelleK65BI,8,FALSE),""),"")</f>
        <v/>
      </c>
      <c r="AJ568" s="4" t="str">
        <f ca="1">IFERROR(IF($B568&lt;&gt;"",VLOOKUP(AJ$421,TabelleK65BI,8,FALSE),""),"")</f>
        <v/>
      </c>
      <c r="AK568" s="4" t="str">
        <f ca="1">IFERROR(IF($B568&lt;&gt;"",VLOOKUP(AK$421,TabelleK65BI,8,FALSE),""),"")</f>
        <v/>
      </c>
      <c r="AL568" s="4" t="str">
        <f ca="1">IFERROR(IF($B568&lt;&gt;"",VLOOKUP(AL$421,TabelleK65BI,8,FALSE),""),"")</f>
        <v/>
      </c>
      <c r="AM568" s="4" t="str">
        <f ca="1">IFERROR(IF($B568&lt;&gt;"",VLOOKUP(AM$421,TabelleK65BI,8,FALSE),""),"")</f>
        <v/>
      </c>
      <c r="AN568" s="4" t="str">
        <f ca="1">IFERROR(IF($B568&lt;&gt;"",VLOOKUP(AN$421,TabelleK65BI,8,FALSE),""),"")</f>
        <v/>
      </c>
      <c r="AO568" s="4" t="str">
        <f ca="1">IFERROR(IF($B568&lt;&gt;"",VLOOKUP(AO$421,TabelleK65BI,8,FALSE),""),"")</f>
        <v/>
      </c>
      <c r="AP568" s="4" t="str">
        <f ca="1">IFERROR(IF($B568&lt;&gt;"",VLOOKUP(AP$421,TabelleK65BI,8,FALSE),""),"")</f>
        <v/>
      </c>
      <c r="AQ568" s="4" t="str">
        <f ca="1">IFERROR(IF($B568&lt;&gt;"",VLOOKUP(AQ$421,TabelleK65BI,8,FALSE),""),"")</f>
        <v/>
      </c>
      <c r="AR568" s="4" t="str">
        <f ca="1">IFERROR(IF($B568&lt;&gt;"",VLOOKUP(AR$421,TabelleK65BI,8,FALSE),""),"")</f>
        <v/>
      </c>
      <c r="AS568" s="4" t="str">
        <f ca="1">IFERROR(IF($B568&lt;&gt;"",VLOOKUP(AS$421,TabelleK65BI,8,FALSE),""),"")</f>
        <v/>
      </c>
      <c r="AT568" s="4" t="str">
        <f ca="1">IFERROR(IF($B568&lt;&gt;"",VLOOKUP(AT$421,TabelleK65BI,8,FALSE),""),"")</f>
        <v/>
      </c>
      <c r="AU568" s="4" t="str">
        <f ca="1">IFERROR(IF($B568&lt;&gt;"",VLOOKUP(AU$421,TabelleK65BI,8,FALSE),""),"")</f>
        <v/>
      </c>
      <c r="AV568" s="4" t="str">
        <f ca="1">IFERROR(IF($B568&lt;&gt;"",VLOOKUP(AV$421,TabelleK65BI,8,FALSE),""),"")</f>
        <v/>
      </c>
      <c r="AW568" s="4" t="str">
        <f ca="1">IFERROR(IF($B568&lt;&gt;"",VLOOKUP(AW$421,TabelleK65BI,8,FALSE),""),"")</f>
        <v/>
      </c>
      <c r="AX568" s="4" t="str">
        <f ca="1">IFERROR(IF($B568&lt;&gt;"",VLOOKUP(AX$421,TabelleK65BI,8,FALSE),""),"")</f>
        <v/>
      </c>
      <c r="AY568" s="4" t="str">
        <f ca="1">IFERROR(IF($B568&lt;&gt;"",VLOOKUP(AY$421,TabelleK65BI,8,FALSE),""),"")</f>
        <v/>
      </c>
      <c r="AZ568" s="4" t="str">
        <f ca="1">IFERROR(IF($B568&lt;&gt;"",VLOOKUP(AZ$421,TabelleK65BI,8,FALSE),""),"")</f>
        <v/>
      </c>
      <c r="BA568" s="4" t="str">
        <f ca="1">IFERROR(IF($B568&lt;&gt;"",VLOOKUP(BA$421,TabelleK65BI,8,FALSE),""),"")</f>
        <v/>
      </c>
      <c r="BB568" s="4" t="str">
        <f ca="1">IFERROR(IF($B568&lt;&gt;"",VLOOKUP(BB$421,TabelleK65BI,8,FALSE),""),"")</f>
        <v/>
      </c>
      <c r="BC568" s="4" t="str">
        <f ca="1">IFERROR(IF($B568&lt;&gt;"",VLOOKUP(BC$421,TabelleK65BI,8,FALSE),""),"")</f>
        <v/>
      </c>
      <c r="BD568" s="4" t="str">
        <f ca="1">IFERROR(IF($B568&lt;&gt;"",VLOOKUP(BD$421,TabelleK65BI,8,FALSE),""),"")</f>
        <v/>
      </c>
      <c r="BE568" s="4" t="str">
        <f ca="1">IFERROR(IF($B568&lt;&gt;"",VLOOKUP(BE$421,TabelleK65BI,8,FALSE),""),"")</f>
        <v/>
      </c>
      <c r="BF568" s="4" t="str">
        <f ca="1">IFERROR(IF($B568&lt;&gt;"",VLOOKUP(BF$421,TabelleK65BI,8,FALSE),""),"")</f>
        <v/>
      </c>
      <c r="BG568" s="4" t="str">
        <f ca="1">IFERROR(IF($B568&lt;&gt;"",VLOOKUP(BG$421,TabelleK65BI,8,FALSE),""),"")</f>
        <v/>
      </c>
      <c r="BH568" s="4" t="str">
        <f ca="1">IFERROR(IF($B568&lt;&gt;"",VLOOKUP(BH$421,TabelleK65BI,8,FALSE),""),"")</f>
        <v/>
      </c>
      <c r="BI568" s="4" t="str">
        <f ca="1">IFERROR(IF($B568&lt;&gt;"",VLOOKUP(BI$421,TabelleK65BI,8,FALSE),""),"")</f>
        <v/>
      </c>
      <c r="BJ568" s="4" t="str">
        <f ca="1">IFERROR(IF($B568&lt;&gt;"",VLOOKUP(BJ$421,TabelleK65BI,8,FALSE),""),"")</f>
        <v/>
      </c>
      <c r="BK568" s="4" t="str">
        <f ca="1">IFERROR(IF($B568&lt;&gt;"",VLOOKUP(BK$421,TabelleK65BI,8,FALSE),""),"")</f>
        <v/>
      </c>
      <c r="BL568" s="4" t="str">
        <f ca="1">IFERROR(IF($B568&lt;&gt;"",VLOOKUP(BL$421,TabelleK65BI,8,FALSE),""),"")</f>
        <v/>
      </c>
      <c r="BM568" s="4" t="str">
        <f ca="1">IFERROR(IF($B568&lt;&gt;"",VLOOKUP(BM$421,TabelleK65BI,8,FALSE),""),"")</f>
        <v/>
      </c>
      <c r="BN568" s="4" t="str">
        <f ca="1">IFERROR(IF($B568&lt;&gt;"",VLOOKUP(BN$421,TabelleK65BI,8,FALSE),""),"")</f>
        <v/>
      </c>
      <c r="BO568" s="4" t="str">
        <f ca="1">IFERROR(IF($B568&lt;&gt;"",VLOOKUP(BO$421,TabelleK65BI,8,FALSE),""),"")</f>
        <v/>
      </c>
      <c r="BP568" s="4" t="str">
        <f ca="1">IFERROR(IF($B568&lt;&gt;"",VLOOKUP(BP$421,TabelleK65BI,8,FALSE),""),"")</f>
        <v/>
      </c>
      <c r="BQ568" s="4" t="str">
        <f ca="1">IFERROR(IF($B568&lt;&gt;"",VLOOKUP(BQ$421,TabelleK65BI,8,FALSE),""),"")</f>
        <v/>
      </c>
      <c r="BR568" s="4" t="str">
        <f ca="1">IFERROR(IF($B568&lt;&gt;"",VLOOKUP(BR$421,TabelleK65BI,8,FALSE),""),"")</f>
        <v/>
      </c>
      <c r="BS568" s="4" t="str">
        <f ca="1">IFERROR(IF($B568&lt;&gt;"",VLOOKUP(BS$421,TabelleK65BI,8,FALSE),""),"")</f>
        <v/>
      </c>
      <c r="BT568" s="4" t="str">
        <f ca="1">IFERROR(IF($B568&lt;&gt;"",VLOOKUP(BT$421,TabelleK65BI,8,FALSE),""),"")</f>
        <v/>
      </c>
      <c r="BU568" s="4" t="str">
        <f ca="1">IFERROR(IF($B568&lt;&gt;"",VLOOKUP(BU$421,TabelleK65BI,8,FALSE),""),"")</f>
        <v/>
      </c>
      <c r="BV568" s="4" t="str">
        <f ca="1">IFERROR(IF($B568&lt;&gt;"",VLOOKUP(BV$421,TabelleK65BI,8,FALSE),""),"")</f>
        <v/>
      </c>
      <c r="BW568" s="4" t="str">
        <f ca="1">IFERROR(IF($B568&lt;&gt;"",VLOOKUP(BW$421,TabelleK65BI,8,FALSE),""),"")</f>
        <v/>
      </c>
      <c r="BX568" s="4" t="str">
        <f ca="1">IFERROR(IF($B568&lt;&gt;"",VLOOKUP(BX$421,TabelleK65BI,8,FALSE),""),"")</f>
        <v/>
      </c>
      <c r="BY568" s="4" t="str">
        <f ca="1">IFERROR(IF($B568&lt;&gt;"",VLOOKUP(BY$421,TabelleK65BI,8,FALSE),""),"")</f>
        <v/>
      </c>
      <c r="BZ568" s="4" t="str">
        <f ca="1">IFERROR(IF($B568&lt;&gt;"",VLOOKUP(BZ$421,TabelleK65BI,8,FALSE),""),"")</f>
        <v/>
      </c>
      <c r="CA568" s="4" t="str">
        <f ca="1">IFERROR(IF($B568&lt;&gt;"",VLOOKUP(CA$421,TabelleK65BI,8,FALSE),""),"")</f>
        <v/>
      </c>
      <c r="CB568" s="4" t="str">
        <f ca="1">IFERROR(IF($B568&lt;&gt;"",VLOOKUP(CB$421,TabelleK65BI,8,FALSE),""),"")</f>
        <v/>
      </c>
      <c r="CC568" s="4" t="str">
        <f ca="1">IFERROR(IF($B568&lt;&gt;"",VLOOKUP(CC$421,TabelleK65BI,8,FALSE),""),"")</f>
        <v/>
      </c>
      <c r="CD568" s="4" t="str">
        <f ca="1">IFERROR(IF($B568&lt;&gt;"",VLOOKUP(CD$421,TabelleK65BI,8,FALSE),""),"")</f>
        <v/>
      </c>
      <c r="CE568" s="4" t="str">
        <f ca="1">IFERROR(IF($B568&lt;&gt;"",VLOOKUP(CE$421,TabelleK65BI,8,FALSE),""),"")</f>
        <v/>
      </c>
      <c r="CF568" s="4" t="str">
        <f ca="1">IFERROR(IF($B568&lt;&gt;"",VLOOKUP(CF$421,TabelleK65BI,8,FALSE),""),"")</f>
        <v/>
      </c>
      <c r="CG568" s="4" t="str">
        <f ca="1">IFERROR(IF($B568&lt;&gt;"",VLOOKUP(CG$421,TabelleK65BI,8,FALSE),""),"")</f>
        <v/>
      </c>
      <c r="CH568" s="4" t="str">
        <f ca="1">IFERROR(IF($B568&lt;&gt;"",VLOOKUP(CH$421,TabelleK65BI,8,FALSE),""),"")</f>
        <v/>
      </c>
      <c r="CI568" s="4" t="str">
        <f ca="1">IFERROR(IF($B568&lt;&gt;"",VLOOKUP(CI$421,TabelleK65BI,8,FALSE),""),"")</f>
        <v/>
      </c>
      <c r="CJ568" s="4" t="str">
        <f ca="1">IFERROR(IF($B568&lt;&gt;"",VLOOKUP(CJ$421,TabelleK65BI,8,FALSE),""),"")</f>
        <v/>
      </c>
      <c r="CK568" s="4" t="str">
        <f ca="1">IFERROR(IF($B568&lt;&gt;"",VLOOKUP(CK$421,TabelleK65BI,8,FALSE),""),"")</f>
        <v/>
      </c>
      <c r="CL568" s="4" t="str">
        <f ca="1">IFERROR(IF($B568&lt;&gt;"",VLOOKUP(CL$421,TabelleK65BI,8,FALSE),""),"")</f>
        <v/>
      </c>
      <c r="CM568" s="4" t="str">
        <f ca="1">IFERROR(IF($B568&lt;&gt;"",VLOOKUP(CM$421,TabelleK65BI,8,FALSE),""),"")</f>
        <v/>
      </c>
      <c r="CN568" s="4" t="str">
        <f ca="1">IFERROR(IF($B568&lt;&gt;"",VLOOKUP(CN$421,TabelleK65BI,8,FALSE),""),"")</f>
        <v/>
      </c>
      <c r="CO568" s="4" t="str">
        <f ca="1">IFERROR(IF($B568&lt;&gt;"",VLOOKUP(CO$421,TabelleK65BI,8,FALSE),""),"")</f>
        <v/>
      </c>
      <c r="CP568" s="4" t="str">
        <f ca="1">IFERROR(IF($B568&lt;&gt;"",VLOOKUP(CP$421,TabelleK65BI,8,FALSE),""),"")</f>
        <v/>
      </c>
      <c r="CQ568" s="4" t="str">
        <f ca="1">IFERROR(IF($B568&lt;&gt;"",VLOOKUP(CQ$421,TabelleK65BI,8,FALSE),""),"")</f>
        <v/>
      </c>
      <c r="CR568" s="4" t="str">
        <f ca="1">IFERROR(IF($B568&lt;&gt;"",VLOOKUP(CR$421,TabelleK65BI,8,FALSE),""),"")</f>
        <v/>
      </c>
      <c r="CS568" s="4" t="str">
        <f ca="1">IFERROR(IF($B568&lt;&gt;"",VLOOKUP(CS$421,TabelleK65BI,8,FALSE),""),"")</f>
        <v/>
      </c>
      <c r="CT568" s="4" t="str">
        <f ca="1">IFERROR(IF($B568&lt;&gt;"",VLOOKUP(CT$421,TabelleK65BI,8,FALSE),""),"")</f>
        <v/>
      </c>
      <c r="CU568" s="4" t="str">
        <f ca="1">IFERROR(IF($B568&lt;&gt;"",VLOOKUP(CU$421,TabelleK65BI,8,FALSE),""),"")</f>
        <v/>
      </c>
      <c r="CV568" s="4" t="str">
        <f ca="1">IFERROR(IF($B568&lt;&gt;"",VLOOKUP(CV$421,TabelleK65BI,8,FALSE),""),"")</f>
        <v/>
      </c>
      <c r="CW568" s="4" t="str">
        <f ca="1">IFERROR(IF($B568&lt;&gt;"",VLOOKUP(CW$421,TabelleK65BI,8,FALSE),""),"")</f>
        <v/>
      </c>
      <c r="CX568" s="4" t="str">
        <f ca="1">IFERROR(IF($B568&lt;&gt;"",VLOOKUP(CX$421,TabelleK65BI,8,FALSE),""),"")</f>
        <v/>
      </c>
      <c r="CY568" s="4" t="str">
        <f ca="1">IFERROR(IF($B568&lt;&gt;"",VLOOKUP(CY$421,TabelleK65BI,8,FALSE),""),"")</f>
        <v/>
      </c>
      <c r="CZ568" s="4" t="str">
        <f ca="1">IFERROR(IF($B568&lt;&gt;"",VLOOKUP(CZ$421,TabelleK65BI,8,FALSE),""),"")</f>
        <v/>
      </c>
      <c r="DA568" s="4" t="str">
        <f ca="1">IFERROR(IF($B568&lt;&gt;"",VLOOKUP(DA$421,TabelleK65BI,8,FALSE),""),"")</f>
        <v/>
      </c>
      <c r="DB568" s="4" t="str">
        <f ca="1">IFERROR(IF($B568&lt;&gt;"",VLOOKUP(DB$421,TabelleK65BI,8,FALSE),""),"")</f>
        <v/>
      </c>
      <c r="DC568" s="4" t="str">
        <f ca="1">IFERROR(IF($B568&lt;&gt;"",VLOOKUP(DC$421,TabelleK65BI,8,FALSE),""),"")</f>
        <v/>
      </c>
      <c r="DD568" s="4" t="str">
        <f ca="1">IFERROR(IF($B568&lt;&gt;"",VLOOKUP(DD$421,TabelleK65BI,8,FALSE),""),"")</f>
        <v/>
      </c>
      <c r="DE568" s="4" t="str">
        <f ca="1">IFERROR(IF($B568&lt;&gt;"",VLOOKUP(DE$421,TabelleK65BI,8,FALSE),""),"")</f>
        <v/>
      </c>
      <c r="DF568" s="4" t="str">
        <f ca="1">IFERROR(IF($B568&lt;&gt;"",VLOOKUP(DF$421,TabelleK65BI,8,FALSE),""),"")</f>
        <v/>
      </c>
      <c r="DG568" s="4" t="str">
        <f ca="1">IFERROR(IF($B568&lt;&gt;"",VLOOKUP(DG$421,TabelleK65BI,8,FALSE),""),"")</f>
        <v/>
      </c>
      <c r="DH568" s="4" t="str">
        <f ca="1">IFERROR(IF($B568&lt;&gt;"",VLOOKUP(DH$421,TabelleK65BI,8,FALSE),""),"")</f>
        <v/>
      </c>
      <c r="DI568" s="4" t="str">
        <f ca="1">IFERROR(IF($B568&lt;&gt;"",VLOOKUP(DI$421,TabelleK65BI,8,FALSE),""),"")</f>
        <v/>
      </c>
      <c r="DJ568" s="4" t="str">
        <f ca="1">IFERROR(IF($B568&lt;&gt;"",VLOOKUP(DJ$421,TabelleK65BI,8,FALSE),""),"")</f>
        <v/>
      </c>
      <c r="DK568" s="4" t="str">
        <f ca="1">IFERROR(IF($B568&lt;&gt;"",VLOOKUP(DK$421,TabelleK65BI,8,FALSE),""),"")</f>
        <v/>
      </c>
      <c r="DL568" s="4" t="str">
        <f ca="1">IFERROR(IF($B568&lt;&gt;"",VLOOKUP(DL$421,TabelleK65BI,8,FALSE),""),"")</f>
        <v/>
      </c>
      <c r="DM568" s="4" t="str">
        <f ca="1">IFERROR(IF($B568&lt;&gt;"",VLOOKUP(DM$421,TabelleK65BI,8,FALSE),""),"")</f>
        <v/>
      </c>
      <c r="DN568" s="4" t="str">
        <f ca="1">IFERROR(IF($B568&lt;&gt;"",VLOOKUP(DN$421,TabelleK65BI,8,FALSE),""),"")</f>
        <v/>
      </c>
      <c r="DO568" s="4" t="str">
        <f ca="1">IFERROR(IF($B568&lt;&gt;"",VLOOKUP(DO$421,TabelleK65BI,8,FALSE),""),"")</f>
        <v/>
      </c>
      <c r="DP568" s="4" t="str">
        <f ca="1">IFERROR(IF($B568&lt;&gt;"",VLOOKUP(DP$421,TabelleK65BI,8,FALSE),""),"")</f>
        <v/>
      </c>
      <c r="DQ568" s="4" t="str">
        <f ca="1">IFERROR(IF($B568&lt;&gt;"",VLOOKUP(DQ$421,TabelleK65BI,8,FALSE),""),"")</f>
        <v/>
      </c>
      <c r="DR568" s="4" t="str">
        <f ca="1">IFERROR(IF($B568&lt;&gt;"",VLOOKUP(DR$421,TabelleK65BI,8,FALSE),""),"")</f>
        <v/>
      </c>
      <c r="DS568" s="4" t="str">
        <f ca="1">IFERROR(IF($B568&lt;&gt;"",VLOOKUP(DS$421,TabelleK65BI,8,FALSE),""),"")</f>
        <v/>
      </c>
      <c r="DT568" s="4" t="str">
        <f ca="1">IFERROR(IF($B568&lt;&gt;"",VLOOKUP(DT$421,TabelleK65BI,8,FALSE),""),"")</f>
        <v/>
      </c>
      <c r="DU568" s="4" t="str">
        <f ca="1">IFERROR(IF($B568&lt;&gt;"",VLOOKUP(DU$421,TabelleK65BI,8,FALSE),""),"")</f>
        <v/>
      </c>
      <c r="DV568" s="4" t="str">
        <f ca="1">IFERROR(IF($B568&lt;&gt;"",VLOOKUP(DV$421,TabelleK65BI,8,FALSE),""),"")</f>
        <v/>
      </c>
      <c r="DW568" s="4" t="str">
        <f ca="1">IFERROR(IF($B568&lt;&gt;"",VLOOKUP(DW$421,TabelleK65BI,8,FALSE),""),"")</f>
        <v/>
      </c>
      <c r="DX568" s="4" t="str">
        <f ca="1">IFERROR(IF($B568&lt;&gt;"",VLOOKUP(DX$421,TabelleK65BI,8,FALSE),""),"")</f>
        <v/>
      </c>
      <c r="DY568" s="4" t="str">
        <f ca="1">IFERROR(IF($B568&lt;&gt;"",VLOOKUP(DY$421,TabelleK65BI,8,FALSE),""),"")</f>
        <v/>
      </c>
      <c r="DZ568" s="4" t="str">
        <f ca="1">IFERROR(IF($B568&lt;&gt;"",VLOOKUP(DZ$421,TabelleK65BI,8,FALSE),""),"")</f>
        <v/>
      </c>
      <c r="EA568" s="4" t="str">
        <f ca="1">IFERROR(IF($B568&lt;&gt;"",VLOOKUP(EA$421,TabelleK65BI,8,FALSE),""),"")</f>
        <v/>
      </c>
      <c r="EB568" s="4" t="str">
        <f ca="1">IFERROR(IF($B568&lt;&gt;"",VLOOKUP(EB$421,TabelleK65BI,8,FALSE),""),"")</f>
        <v/>
      </c>
      <c r="EC568" s="4" t="str">
        <f ca="1">IFERROR(IF($B568&lt;&gt;"",VLOOKUP(EC$421,TabelleK65BI,8,FALSE),""),"")</f>
        <v/>
      </c>
      <c r="ED568" s="4" t="str">
        <f ca="1">IFERROR(IF($B568&lt;&gt;"",VLOOKUP(ED$421,TabelleK65BI,8,FALSE),""),"")</f>
        <v/>
      </c>
      <c r="EE568" s="4" t="str">
        <f ca="1">IFERROR(IF($B568&lt;&gt;"",VLOOKUP(EE$421,TabelleK65BI,8,FALSE),""),"")</f>
        <v/>
      </c>
      <c r="EF568" s="4" t="str">
        <f ca="1">IFERROR(IF($B568&lt;&gt;"",VLOOKUP(EF$421,TabelleK65BI,8,FALSE),""),"")</f>
        <v/>
      </c>
      <c r="EG568" s="4" t="str">
        <f ca="1">IFERROR(IF($B568&lt;&gt;"",VLOOKUP(EG$421,TabelleK65BI,8,FALSE),""),"")</f>
        <v/>
      </c>
      <c r="EH568" s="4" t="str">
        <f ca="1">IFERROR(IF($B568&lt;&gt;"",VLOOKUP(EH$421,TabelleK65BI,8,FALSE),""),"")</f>
        <v/>
      </c>
      <c r="EI568" s="4" t="str">
        <f ca="1">IFERROR(IF($B568&lt;&gt;"",VLOOKUP(EI$421,TabelleK65BI,8,FALSE),""),"")</f>
        <v/>
      </c>
      <c r="EJ568" s="4" t="str">
        <f ca="1">IFERROR(IF($B568&lt;&gt;"",VLOOKUP(EJ$421,TabelleK65BI,8,FALSE),""),"")</f>
        <v/>
      </c>
      <c r="EK568" s="4" t="str">
        <f ca="1">IFERROR(IF($B568&lt;&gt;"",VLOOKUP(EK$421,TabelleK65BI,8,FALSE),""),"")</f>
        <v/>
      </c>
      <c r="EL568" s="4" t="str">
        <f ca="1">IFERROR(IF($B568&lt;&gt;"",VLOOKUP(EL$421,TabelleK65BI,8,FALSE),""),"")</f>
        <v/>
      </c>
      <c r="EM568" s="4" t="str">
        <f ca="1">IFERROR(IF($B568&lt;&gt;"",VLOOKUP(EM$421,TabelleK65BI,8,FALSE),""),"")</f>
        <v/>
      </c>
      <c r="EN568" s="4" t="str">
        <f ca="1">IFERROR(IF($B568&lt;&gt;"",VLOOKUP(EN$421,TabelleK65BI,8,FALSE),""),"")</f>
        <v/>
      </c>
      <c r="EO568" s="4" t="str">
        <f ca="1">IFERROR(IF($B568&lt;&gt;"",VLOOKUP(EO$421,TabelleK65BI,8,FALSE),""),"")</f>
        <v/>
      </c>
      <c r="EP568" s="4" t="str">
        <f ca="1">IFERROR(IF($B568&lt;&gt;"",VLOOKUP(EP$421,TabelleK65BI,8,FALSE),""),"")</f>
        <v/>
      </c>
      <c r="EQ568" s="4" t="str">
        <f ca="1">IFERROR(IF($B568&lt;&gt;"",VLOOKUP(EQ$421,TabelleK65BI,8,FALSE),""),"")</f>
        <v/>
      </c>
      <c r="ER568" s="4" t="str">
        <f ca="1">IFERROR(IF($B568&lt;&gt;"",VLOOKUP(ER$421,TabelleK65BI,8,FALSE),""),"")</f>
        <v/>
      </c>
      <c r="ES568" s="4" t="str">
        <f ca="1">IFERROR(IF($B568&lt;&gt;"",VLOOKUP(ES$421,TabelleK65BI,8,FALSE),""),"")</f>
        <v/>
      </c>
      <c r="ET568" s="4" t="str">
        <f ca="1">IFERROR(IF($B568&lt;&gt;"",VLOOKUP(ET$421,TabelleK65BI,8,FALSE),""),"")</f>
        <v/>
      </c>
      <c r="EU568" s="4" t="str">
        <f ca="1">IFERROR(IF($B568&lt;&gt;"",VLOOKUP(EU$421,TabelleK65BI,8,FALSE),""),"")</f>
        <v/>
      </c>
      <c r="EV568" s="4" t="str">
        <f ca="1">IFERROR(IF($B568&lt;&gt;"",VLOOKUP(EV$421,TabelleK65BI,8,FALSE),""),"")</f>
        <v/>
      </c>
      <c r="EW568" s="4" t="str">
        <f ca="1">IFERROR(IF($B568&lt;&gt;"",VLOOKUP(EW$421,TabelleK65BI,8,FALSE),""),"")</f>
        <v/>
      </c>
      <c r="EX568" s="4" t="str">
        <f ca="1">IFERROR(IF($B568&lt;&gt;"",VLOOKUP(EX$421,TabelleK65BI,8,FALSE),""),"")</f>
        <v/>
      </c>
      <c r="EY568" s="4" t="str">
        <f ca="1">IFERROR(IF($B568&lt;&gt;"",VLOOKUP(EY$421,TabelleK65BI,8,FALSE),""),"")</f>
        <v/>
      </c>
      <c r="EZ568" s="4" t="str">
        <f ca="1">IFERROR(IF($B568&lt;&gt;"",VLOOKUP(EZ$421,TabelleK65BI,8,FALSE),""),"")</f>
        <v/>
      </c>
      <c r="FA568" s="4" t="str">
        <f ca="1">IFERROR(IF($B568&lt;&gt;"",VLOOKUP(FA$421,TabelleK65BI,8,FALSE),""),"")</f>
        <v/>
      </c>
      <c r="FB568" s="4" t="str">
        <f ca="1">IFERROR(IF($B568&lt;&gt;"",VLOOKUP(FB$421,TabelleK65BI,8,FALSE),""),"")</f>
        <v/>
      </c>
      <c r="FC568" s="4" t="str">
        <f ca="1">IFERROR(IF($B568&lt;&gt;"",VLOOKUP(FC$421,TabelleK65BI,8,FALSE),""),"")</f>
        <v/>
      </c>
      <c r="FD568" s="4" t="str">
        <f ca="1">IFERROR(IF($B568&lt;&gt;"",VLOOKUP(FD$421,TabelleK65BI,8,FALSE),""),"")</f>
        <v/>
      </c>
      <c r="FE568" s="4" t="str">
        <f ca="1">IFERROR(IF($B568&lt;&gt;"",VLOOKUP(FE$421,TabelleK65BI,8,FALSE),""),"")</f>
        <v/>
      </c>
      <c r="FF568" s="4" t="str">
        <f ca="1">IFERROR(IF($B568&lt;&gt;"",VLOOKUP(FF$421,TabelleK65BI,8,FALSE),""),"")</f>
        <v/>
      </c>
      <c r="FG568" s="4" t="str">
        <f ca="1">IFERROR(IF($B568&lt;&gt;"",VLOOKUP(FG$421,TabelleK65BI,8,FALSE),""),"")</f>
        <v/>
      </c>
      <c r="FH568" s="4" t="str">
        <f ca="1">IFERROR(IF($B568&lt;&gt;"",VLOOKUP(FH$421,TabelleK65BI,8,FALSE),""),"")</f>
        <v/>
      </c>
      <c r="FI568" s="4" t="str">
        <f ca="1">IFERROR(IF($B568&lt;&gt;"",VLOOKUP(FI$421,TabelleK65BI,8,FALSE),""),"")</f>
        <v/>
      </c>
      <c r="FJ568" s="4" t="str">
        <f ca="1">IFERROR(IF($B568&lt;&gt;"",VLOOKUP(FJ$421,TabelleK65BI,8,FALSE),""),"")</f>
        <v/>
      </c>
      <c r="FK568" s="4" t="str">
        <f ca="1">IFERROR(IF($B568&lt;&gt;"",VLOOKUP(FK$421,TabelleK65BI,8,FALSE),""),"")</f>
        <v/>
      </c>
      <c r="FL568" s="4" t="str">
        <f ca="1">IFERROR(IF($B568&lt;&gt;"",VLOOKUP(FL$421,TabelleK65BI,8,FALSE),""),"")</f>
        <v/>
      </c>
      <c r="FM568" s="4" t="str">
        <f ca="1">IFERROR(IF($B568&lt;&gt;"",VLOOKUP(FM$421,TabelleK65BI,8,FALSE),""),"")</f>
        <v/>
      </c>
      <c r="FN568" s="4" t="str">
        <f ca="1">IFERROR(IF($B568&lt;&gt;"",VLOOKUP(FN$421,TabelleK65BI,8,FALSE),""),"")</f>
        <v/>
      </c>
      <c r="FO568" s="4" t="str">
        <f ca="1">IFERROR(IF($B568&lt;&gt;"",VLOOKUP(FO$421,TabelleK65BI,8,FALSE),""),"")</f>
        <v/>
      </c>
      <c r="FP568" s="4" t="str">
        <f ca="1">IFERROR(IF($B568&lt;&gt;"",VLOOKUP(FP$421,TabelleK65BI,8,FALSE),""),"")</f>
        <v/>
      </c>
      <c r="FQ568" s="4" t="str">
        <f ca="1">IFERROR(IF($B568&lt;&gt;"",VLOOKUP(FQ$421,TabelleK65BI,8,FALSE),""),"")</f>
        <v/>
      </c>
      <c r="FR568" s="4" t="str">
        <f ca="1">IFERROR(IF($B568&lt;&gt;"",VLOOKUP(FR$421,TabelleK65BI,8,FALSE),""),"")</f>
        <v/>
      </c>
      <c r="FS568" s="4" t="str">
        <f ca="1">IFERROR(IF($B568&lt;&gt;"",VLOOKUP(FS$421,TabelleK65BI,8,FALSE),""),"")</f>
        <v/>
      </c>
      <c r="FT568" s="4" t="str">
        <f ca="1">IFERROR(IF($B568&lt;&gt;"",VLOOKUP(FT$421,TabelleK65BI,8,FALSE),""),"")</f>
        <v/>
      </c>
      <c r="FU568" s="4" t="str">
        <f ca="1">IFERROR(IF($B568&lt;&gt;"",VLOOKUP(FU$421,TabelleK65BI,8,FALSE),""),"")</f>
        <v/>
      </c>
      <c r="FV568" s="4" t="str">
        <f ca="1">IFERROR(IF($B568&lt;&gt;"",VLOOKUP(FV$421,TabelleK65BI,8,FALSE),""),"")</f>
        <v/>
      </c>
      <c r="FW568" s="4" t="str">
        <f ca="1">IFERROR(IF($B568&lt;&gt;"",VLOOKUP(FW$421,TabelleK65BI,8,FALSE),""),"")</f>
        <v/>
      </c>
      <c r="FX568" s="4" t="str">
        <f ca="1">IFERROR(IF($B568&lt;&gt;"",VLOOKUP(FX$421,TabelleK65BI,8,FALSE),""),"")</f>
        <v/>
      </c>
      <c r="FY568" s="4" t="str">
        <f ca="1">IFERROR(IF($B568&lt;&gt;"",VLOOKUP(FY$421,TabelleK65BI,8,FALSE),""),"")</f>
        <v/>
      </c>
      <c r="FZ568" s="4" t="str">
        <f ca="1">IFERROR(IF($B568&lt;&gt;"",VLOOKUP(FZ$421,TabelleK65BI,8,FALSE),""),"")</f>
        <v/>
      </c>
      <c r="GA568" s="4" t="str">
        <f ca="1">IFERROR(IF($B568&lt;&gt;"",VLOOKUP(GA$421,TabelleK65BI,8,FALSE),""),"")</f>
        <v/>
      </c>
      <c r="GB568" s="4" t="str">
        <f ca="1">IFERROR(IF($B568&lt;&gt;"",VLOOKUP(GB$421,TabelleK65BI,8,FALSE),""),"")</f>
        <v/>
      </c>
      <c r="GC568" s="4" t="str">
        <f ca="1">IFERROR(IF($B568&lt;&gt;"",VLOOKUP(GC$421,TabelleK65BI,8,FALSE),""),"")</f>
        <v/>
      </c>
      <c r="GD568" s="4" t="str">
        <f ca="1">IFERROR(IF($B568&lt;&gt;"",VLOOKUP(GD$421,TabelleK65BI,8,FALSE),""),"")</f>
        <v/>
      </c>
      <c r="GE568" s="4" t="str">
        <f ca="1">IFERROR(IF($B568&lt;&gt;"",VLOOKUP(GE$421,TabelleK65BI,8,FALSE),""),"")</f>
        <v/>
      </c>
      <c r="GF568" s="4" t="str">
        <f ca="1">IFERROR(IF($B568&lt;&gt;"",VLOOKUP(GF$421,TabelleK65BI,8,FALSE),""),"")</f>
        <v/>
      </c>
      <c r="GG568" s="4" t="str">
        <f ca="1">IFERROR(IF($B568&lt;&gt;"",VLOOKUP(GG$421,TabelleK65BI,8,FALSE),""),"")</f>
        <v/>
      </c>
      <c r="GH568" s="4" t="str">
        <f ca="1">IFERROR(IF($B568&lt;&gt;"",VLOOKUP(GH$421,TabelleK65BI,8,FALSE),""),"")</f>
        <v/>
      </c>
      <c r="GI568" s="4" t="str">
        <f ca="1">IFERROR(IF($B568&lt;&gt;"",VLOOKUP(GI$421,TabelleK65BI,8,FALSE),""),"")</f>
        <v/>
      </c>
      <c r="GJ568" s="4" t="str">
        <f ca="1">IFERROR(IF($B568&lt;&gt;"",VLOOKUP(GJ$421,TabelleK65BI,8,FALSE),""),"")</f>
        <v/>
      </c>
      <c r="GK568" s="4" t="str">
        <f ca="1">IFERROR(IF($B568&lt;&gt;"",VLOOKUP(GK$421,TabelleK65BI,8,FALSE),""),"")</f>
        <v/>
      </c>
      <c r="GL568" s="4" t="str">
        <f ca="1">IFERROR(IF($B568&lt;&gt;"",VLOOKUP(GL$421,TabelleK65BI,8,FALSE),""),"")</f>
        <v/>
      </c>
      <c r="GM568" s="4" t="str">
        <f ca="1">IFERROR(IF($B568&lt;&gt;"",VLOOKUP(GM$421,TabelleK65BI,8,FALSE),""),"")</f>
        <v/>
      </c>
      <c r="GN568" s="4" t="str">
        <f ca="1">IFERROR(IF($B568&lt;&gt;"",VLOOKUP(GN$421,TabelleK65BI,8,FALSE),""),"")</f>
        <v/>
      </c>
      <c r="GO568" s="4" t="str">
        <f ca="1">IFERROR(IF($B568&lt;&gt;"",VLOOKUP(GO$421,TabelleK65BI,8,FALSE),""),"")</f>
        <v/>
      </c>
      <c r="GP568" s="4" t="str">
        <f ca="1">IFERROR(IF($B568&lt;&gt;"",VLOOKUP(GP$421,TabelleK65BI,8,FALSE),""),"")</f>
        <v/>
      </c>
      <c r="GQ568" s="4" t="str">
        <f ca="1">IFERROR(IF($B568&lt;&gt;"",VLOOKUP(GQ$421,TabelleK65BI,8,FALSE),""),"")</f>
        <v/>
      </c>
      <c r="GR568" s="4" t="str">
        <f ca="1">IFERROR(IF($B568&lt;&gt;"",VLOOKUP(GR$421,TabelleK65BI,8,FALSE),""),"")</f>
        <v/>
      </c>
      <c r="GS568" s="4" t="str">
        <f ca="1">IFERROR(IF($B568&lt;&gt;"",VLOOKUP(GS$421,TabelleK65BI,8,FALSE),""),"")</f>
        <v/>
      </c>
      <c r="GT568" s="4" t="str">
        <f ca="1">IFERROR(IF($B568&lt;&gt;"",VLOOKUP(GT$421,TabelleK65BI,8,FALSE),""),"")</f>
        <v/>
      </c>
      <c r="GU568" s="4" t="str">
        <f ca="1">IFERROR(IF($B568&lt;&gt;"",VLOOKUP(GU$421,TabelleK65BI,8,FALSE),""),"")</f>
        <v/>
      </c>
      <c r="GV568" s="4" t="str">
        <f ca="1">IFERROR(IF($B568&lt;&gt;"",VLOOKUP(GV$421,TabelleK65BI,8,FALSE),""),"")</f>
        <v/>
      </c>
      <c r="GW568" s="4" t="str">
        <f ca="1">IFERROR(IF($B568&lt;&gt;"",VLOOKUP(GW$421,TabelleK65BI,8,FALSE),""),"")</f>
        <v/>
      </c>
      <c r="GX568" s="4" t="str">
        <f ca="1">IFERROR(IF($B568&lt;&gt;"",VLOOKUP(GX$421,TabelleK65BI,8,FALSE),""),"")</f>
        <v/>
      </c>
      <c r="GY568" s="4" t="str">
        <f ca="1">IFERROR(IF($B568&lt;&gt;"",VLOOKUP(GY$421,TabelleK65BI,8,FALSE),""),"")</f>
        <v/>
      </c>
      <c r="GZ568" s="4" t="str">
        <f ca="1">IFERROR(IF($B568&lt;&gt;"",VLOOKUP(GZ$421,TabelleK65BI,8,FALSE),""),"")</f>
        <v/>
      </c>
      <c r="HA568" s="4" t="str">
        <f ca="1">IFERROR(IF($B568&lt;&gt;"",VLOOKUP(HA$421,TabelleK65BI,8,FALSE),""),"")</f>
        <v/>
      </c>
      <c r="HB568" s="4" t="str">
        <f ca="1">IFERROR(IF($B568&lt;&gt;"",VLOOKUP(HB$421,TabelleK65BI,8,FALSE),""),"")</f>
        <v/>
      </c>
      <c r="HC568" s="4" t="str">
        <f ca="1">IFERROR(IF($B568&lt;&gt;"",VLOOKUP(HC$421,TabelleK65BI,8,FALSE),""),"")</f>
        <v/>
      </c>
      <c r="HD568" s="4" t="str">
        <f ca="1">IFERROR(IF($B568&lt;&gt;"",VLOOKUP(HD$421,TabelleK65BI,8,FALSE),""),"")</f>
        <v/>
      </c>
      <c r="HE568" s="4" t="str">
        <f ca="1">IFERROR(IF($B568&lt;&gt;"",VLOOKUP(HE$421,TabelleK65BI,8,FALSE),""),"")</f>
        <v/>
      </c>
      <c r="HF568" s="4" t="str">
        <f ca="1">IFERROR(IF($B568&lt;&gt;"",VLOOKUP(HF$421,TabelleK65BI,8,FALSE),""),"")</f>
        <v/>
      </c>
      <c r="HG568" s="4" t="str">
        <f ca="1">IFERROR(IF($B568&lt;&gt;"",VLOOKUP(HG$421,TabelleK65BI,8,FALSE),""),"")</f>
        <v/>
      </c>
      <c r="HH568" s="4" t="str">
        <f ca="1">IFERROR(IF($B568&lt;&gt;"",VLOOKUP(HH$421,TabelleK65BI,8,FALSE),""),"")</f>
        <v/>
      </c>
      <c r="HI568" s="4" t="str">
        <f ca="1">IFERROR(IF($B568&lt;&gt;"",VLOOKUP(HI$421,TabelleK65BI,8,FALSE),""),"")</f>
        <v/>
      </c>
      <c r="HJ568" s="4" t="str">
        <f ca="1">IFERROR(IF($B568&lt;&gt;"",VLOOKUP(HJ$421,TabelleK65BI,8,FALSE),""),"")</f>
        <v/>
      </c>
      <c r="HK568" s="4" t="str">
        <f ca="1">IFERROR(IF($B568&lt;&gt;"",VLOOKUP(HK$421,TabelleK65BI,8,FALSE),""),"")</f>
        <v/>
      </c>
      <c r="HL568" s="4" t="str">
        <f ca="1">IFERROR(IF($B568&lt;&gt;"",VLOOKUP(HL$421,TabelleK65BI,8,FALSE),""),"")</f>
        <v/>
      </c>
      <c r="HM568" s="4" t="str">
        <f ca="1">IFERROR(IF($B568&lt;&gt;"",VLOOKUP(HM$421,TabelleK65BI,8,FALSE),""),"")</f>
        <v/>
      </c>
      <c r="HN568" s="4" t="str">
        <f ca="1">IFERROR(IF($B568&lt;&gt;"",VLOOKUP(HN$421,TabelleK65BI,8,FALSE),""),"")</f>
        <v/>
      </c>
      <c r="HO568" s="4" t="str">
        <f ca="1">IFERROR(IF($B568&lt;&gt;"",VLOOKUP(HO$421,TabelleK65BI,8,FALSE),""),"")</f>
        <v/>
      </c>
      <c r="HP568" s="4" t="str">
        <f ca="1">IFERROR(IF($B568&lt;&gt;"",VLOOKUP(HP$421,TabelleK65BI,8,FALSE),""),"")</f>
        <v/>
      </c>
      <c r="HQ568" s="4" t="str">
        <f ca="1">IFERROR(IF($B568&lt;&gt;"",VLOOKUP(HQ$421,TabelleK65BI,8,FALSE),""),"")</f>
        <v/>
      </c>
      <c r="HR568" s="4" t="str">
        <f ca="1">IFERROR(IF($B568&lt;&gt;"",VLOOKUP(HR$421,TabelleK65BI,8,FALSE),""),"")</f>
        <v/>
      </c>
      <c r="HS568" s="4" t="str">
        <f ca="1">IFERROR(IF($B568&lt;&gt;"",VLOOKUP(HS$421,TabelleK65BI,8,FALSE),""),"")</f>
        <v/>
      </c>
      <c r="HT568" s="4" t="str">
        <f ca="1">IFERROR(IF($B568&lt;&gt;"",VLOOKUP(HT$421,TabelleK65BI,8,FALSE),""),"")</f>
        <v/>
      </c>
      <c r="HU568" s="4" t="str">
        <f ca="1">IFERROR(IF($B568&lt;&gt;"",VLOOKUP(HU$421,TabelleK65BI,8,FALSE),""),"")</f>
        <v/>
      </c>
      <c r="HV568" s="4" t="str">
        <f ca="1">IFERROR(IF($B568&lt;&gt;"",VLOOKUP(HV$421,TabelleK65BI,8,FALSE),""),"")</f>
        <v/>
      </c>
      <c r="HW568" s="4" t="str">
        <f ca="1">IFERROR(IF($B568&lt;&gt;"",VLOOKUP(HW$421,TabelleK65BI,8,FALSE),""),"")</f>
        <v/>
      </c>
      <c r="HX568" s="4" t="str">
        <f ca="1">IFERROR(IF($B568&lt;&gt;"",VLOOKUP(HX$421,TabelleK65BI,8,FALSE),""),"")</f>
        <v/>
      </c>
      <c r="HY568" s="4" t="str">
        <f ca="1">IFERROR(IF($B568&lt;&gt;"",VLOOKUP(HY$421,TabelleK65BI,8,FALSE),""),"")</f>
        <v/>
      </c>
      <c r="HZ568" s="4" t="str">
        <f ca="1">IFERROR(IF($B568&lt;&gt;"",VLOOKUP(HZ$421,TabelleK65BI,8,FALSE),""),"")</f>
        <v/>
      </c>
      <c r="IA568" s="4" t="str">
        <f ca="1">IFERROR(IF($B568&lt;&gt;"",VLOOKUP(IA$421,TabelleK65BI,8,FALSE),""),"")</f>
        <v/>
      </c>
      <c r="IB568" s="4" t="str">
        <f ca="1">IFERROR(IF($B568&lt;&gt;"",VLOOKUP(IB$421,TabelleK65BI,8,FALSE),""),"")</f>
        <v/>
      </c>
      <c r="IC568" s="4" t="str">
        <f ca="1">IFERROR(IF($B568&lt;&gt;"",VLOOKUP(IC$421,TabelleK65BI,8,FALSE),""),"")</f>
        <v/>
      </c>
      <c r="ID568" s="4" t="str">
        <f ca="1">IFERROR(IF($B568&lt;&gt;"",VLOOKUP(ID$421,TabelleK65BI,8,FALSE),""),"")</f>
        <v/>
      </c>
      <c r="IE568" s="4" t="str">
        <f ca="1">IFERROR(IF($B568&lt;&gt;"",VLOOKUP(IE$421,TabelleK65BI,8,FALSE),""),"")</f>
        <v/>
      </c>
      <c r="IF568" s="4" t="str">
        <f ca="1">IFERROR(IF($B568&lt;&gt;"",VLOOKUP(IF$421,TabelleK65BI,8,FALSE),""),"")</f>
        <v/>
      </c>
      <c r="IG568" s="4" t="str">
        <f ca="1">IFERROR(IF($B568&lt;&gt;"",VLOOKUP(IG$421,TabelleK65BI,8,FALSE),""),"")</f>
        <v/>
      </c>
      <c r="IH568" s="4" t="str">
        <f ca="1">IFERROR(IF($B568&lt;&gt;"",VLOOKUP(IH$421,TabelleK65BI,8,FALSE),""),"")</f>
        <v/>
      </c>
      <c r="II568" s="4" t="str">
        <f ca="1">IFERROR(IF($B568&lt;&gt;"",VLOOKUP(II$421,TabelleK65BI,8,FALSE),""),"")</f>
        <v/>
      </c>
      <c r="IJ568" s="4" t="str">
        <f ca="1">IFERROR(IF($B568&lt;&gt;"",VLOOKUP(IJ$421,TabelleK65BI,8,FALSE),""),"")</f>
        <v/>
      </c>
      <c r="IK568" s="4" t="str">
        <f ca="1">IFERROR(IF($B568&lt;&gt;"",VLOOKUP(IK$421,TabelleK65BI,8,FALSE),""),"")</f>
        <v/>
      </c>
      <c r="IL568" s="4" t="str">
        <f ca="1">IFERROR(IF($B568&lt;&gt;"",VLOOKUP(IL$421,TabelleK65BI,8,FALSE),""),"")</f>
        <v/>
      </c>
      <c r="IM568" s="4" t="str">
        <f ca="1">IFERROR(IF($B568&lt;&gt;"",VLOOKUP(IM$421,TabelleK65BI,8,FALSE),""),"")</f>
        <v/>
      </c>
      <c r="IN568" s="4" t="str">
        <f ca="1">IFERROR(IF($B568&lt;&gt;"",VLOOKUP(IN$421,TabelleK65BI,8,FALSE),""),"")</f>
        <v/>
      </c>
      <c r="IO568" s="4" t="str">
        <f ca="1">IFERROR(IF($B568&lt;&gt;"",VLOOKUP(IO$421,TabelleK65BI,8,FALSE),""),"")</f>
        <v/>
      </c>
      <c r="IP568" s="4" t="str">
        <f ca="1">IFERROR(IF($B568&lt;&gt;"",VLOOKUP(IP$421,TabelleK65BI,8,FALSE),""),"")</f>
        <v/>
      </c>
      <c r="IQ568" s="4" t="str">
        <f ca="1">IFERROR(IF($B568&lt;&gt;"",VLOOKUP(IQ$421,TabelleK65BI,8,FALSE),""),"")</f>
        <v/>
      </c>
      <c r="IR568" s="4" t="str">
        <f ca="1">IFERROR(IF($B568&lt;&gt;"",VLOOKUP(IR$421,TabelleK65BI,8,FALSE),""),"")</f>
        <v/>
      </c>
      <c r="IS568" s="4" t="str">
        <f ca="1">IFERROR(IF($B568&lt;&gt;"",VLOOKUP(IS$421,TabelleK65BI,8,FALSE),""),"")</f>
        <v/>
      </c>
      <c r="IT568" s="4" t="str">
        <f ca="1">IFERROR(IF($B568&lt;&gt;"",VLOOKUP(IT$421,TabelleK65BI,8,FALSE),""),"")</f>
        <v/>
      </c>
      <c r="IU568" s="4" t="str">
        <f ca="1">IFERROR(IF($B568&lt;&gt;"",VLOOKUP(IU$421,TabelleK65BI,8,FALSE),""),"")</f>
        <v/>
      </c>
      <c r="IV568" s="4" t="str">
        <f ca="1">IFERROR(IF($B568&lt;&gt;"",VLOOKUP(IV$421,TabelleK65BI,8,FALSE),""),"")</f>
        <v/>
      </c>
      <c r="IW568" s="4" t="str">
        <f ca="1">IFERROR(IF($B568&lt;&gt;"",VLOOKUP(IW$421,TabelleK65BI,8,FALSE),""),"")</f>
        <v/>
      </c>
      <c r="IX568" s="4" t="str">
        <f ca="1">IFERROR(IF($B568&lt;&gt;"",VLOOKUP(IX$421,TabelleK65BI,8,FALSE),""),"")</f>
        <v/>
      </c>
      <c r="IY568" s="4" t="str">
        <f ca="1">IFERROR(IF($B568&lt;&gt;"",VLOOKUP(IY$421,TabelleK65BI,8,FALSE),""),"")</f>
        <v/>
      </c>
      <c r="IZ568" s="4" t="str">
        <f ca="1">IFERROR(IF($B568&lt;&gt;"",VLOOKUP(IZ$421,TabelleK65BI,8,FALSE),""),"")</f>
        <v/>
      </c>
      <c r="JA568" s="4" t="str">
        <f ca="1">IFERROR(IF($B568&lt;&gt;"",VLOOKUP(JA$421,TabelleK65BI,8,FALSE),""),"")</f>
        <v/>
      </c>
      <c r="JB568" s="4" t="str">
        <f ca="1">IFERROR(IF($B568&lt;&gt;"",VLOOKUP(JB$421,TabelleK65BI,8,FALSE),""),"")</f>
        <v/>
      </c>
      <c r="JC568" s="4" t="str">
        <f ca="1">IFERROR(IF($B568&lt;&gt;"",VLOOKUP(JC$421,TabelleK65BI,8,FALSE),""),"")</f>
        <v/>
      </c>
      <c r="JD568" s="4" t="str">
        <f ca="1">IFERROR(IF($B568&lt;&gt;"",VLOOKUP(JD$421,TabelleK65BI,8,FALSE),""),"")</f>
        <v/>
      </c>
      <c r="JE568" s="4" t="str">
        <f ca="1">IFERROR(IF($B568&lt;&gt;"",VLOOKUP(JE$421,TabelleK65BI,8,FALSE),""),"")</f>
        <v/>
      </c>
      <c r="JF568" s="4" t="str">
        <f ca="1">IFERROR(IF($B568&lt;&gt;"",VLOOKUP(JF$421,TabelleK65BI,8,FALSE),""),"")</f>
        <v/>
      </c>
      <c r="JG568" s="4" t="str">
        <f ca="1">IFERROR(IF($B568&lt;&gt;"",VLOOKUP(JG$421,TabelleK65BI,8,FALSE),""),"")</f>
        <v/>
      </c>
      <c r="JH568" s="4" t="str">
        <f ca="1">IFERROR(IF($B568&lt;&gt;"",VLOOKUP(JH$421,TabelleK65BI,8,FALSE),""),"")</f>
        <v/>
      </c>
      <c r="JI568" s="4" t="str">
        <f ca="1">IFERROR(IF($B568&lt;&gt;"",VLOOKUP(JI$421,TabelleK65BI,8,FALSE),""),"")</f>
        <v/>
      </c>
      <c r="JJ568" s="4" t="str">
        <f ca="1">IFERROR(IF($B568&lt;&gt;"",VLOOKUP(JJ$421,TabelleK65BI,8,FALSE),""),"")</f>
        <v/>
      </c>
      <c r="JK568" s="4" t="str">
        <f ca="1">IFERROR(IF($B568&lt;&gt;"",VLOOKUP(JK$421,TabelleK65BI,8,FALSE),""),"")</f>
        <v/>
      </c>
      <c r="JL568" s="4" t="str">
        <f ca="1">IFERROR(IF($B568&lt;&gt;"",VLOOKUP(JL$421,TabelleK65BI,8,FALSE),""),"")</f>
        <v/>
      </c>
      <c r="JM568" s="4" t="str">
        <f ca="1">IFERROR(IF($B568&lt;&gt;"",VLOOKUP(JM$421,TabelleK65BI,8,FALSE),""),"")</f>
        <v/>
      </c>
      <c r="JN568" s="4" t="str">
        <f ca="1">IFERROR(IF($B568&lt;&gt;"",VLOOKUP(JN$421,TabelleK65BI,8,FALSE),""),"")</f>
        <v/>
      </c>
      <c r="JO568" s="4" t="str">
        <f ca="1">IFERROR(IF($B568&lt;&gt;"",VLOOKUP(JO$421,TabelleK65BI,8,FALSE),""),"")</f>
        <v/>
      </c>
      <c r="JP568" s="4" t="str">
        <f ca="1">IFERROR(IF($B568&lt;&gt;"",VLOOKUP(JP$421,TabelleK65BI,8,FALSE),""),"")</f>
        <v/>
      </c>
      <c r="JQ568" s="4" t="str">
        <f ca="1">IFERROR(IF($B568&lt;&gt;"",VLOOKUP(JQ$421,TabelleK65BI,8,FALSE),""),"")</f>
        <v/>
      </c>
      <c r="JR568" s="4" t="str">
        <f ca="1">IFERROR(IF($B568&lt;&gt;"",VLOOKUP(JR$421,TabelleK65BI,8,FALSE),""),"")</f>
        <v/>
      </c>
      <c r="JS568" s="4" t="str">
        <f ca="1">IFERROR(IF($B568&lt;&gt;"",VLOOKUP(JS$421,TabelleK65BI,8,FALSE),""),"")</f>
        <v/>
      </c>
      <c r="JT568" s="4" t="str">
        <f ca="1">IFERROR(IF($B568&lt;&gt;"",VLOOKUP(JT$421,TabelleK65BI,8,FALSE),""),"")</f>
        <v/>
      </c>
      <c r="JU568" s="4" t="str">
        <f ca="1">IFERROR(IF($B568&lt;&gt;"",VLOOKUP(JU$421,TabelleK65BI,8,FALSE),""),"")</f>
        <v/>
      </c>
      <c r="JV568" s="4" t="str">
        <f ca="1">IFERROR(IF($B568&lt;&gt;"",VLOOKUP(JV$421,TabelleK65BI,8,FALSE),""),"")</f>
        <v/>
      </c>
      <c r="JW568" s="4" t="str">
        <f ca="1">IFERROR(IF($B568&lt;&gt;"",VLOOKUP(JW$421,TabelleK65BI,8,FALSE),""),"")</f>
        <v/>
      </c>
      <c r="JX568" s="4" t="str">
        <f ca="1">IFERROR(IF($B568&lt;&gt;"",VLOOKUP(JX$421,TabelleK65BI,8,FALSE),""),"")</f>
        <v/>
      </c>
      <c r="JY568" s="4" t="str">
        <f ca="1">IFERROR(IF($B568&lt;&gt;"",VLOOKUP(JY$421,TabelleK65BI,8,FALSE),""),"")</f>
        <v/>
      </c>
      <c r="JZ568" s="4" t="str">
        <f ca="1">IFERROR(IF($B568&lt;&gt;"",VLOOKUP(JZ$421,TabelleK65BI,8,FALSE),""),"")</f>
        <v/>
      </c>
      <c r="KA568" s="4" t="str">
        <f ca="1">IFERROR(IF($B568&lt;&gt;"",VLOOKUP(KA$421,TabelleK65BI,8,FALSE),""),"")</f>
        <v/>
      </c>
      <c r="KB568" s="4" t="str">
        <f ca="1">IFERROR(IF($B568&lt;&gt;"",VLOOKUP(KB$421,TabelleK65BI,8,FALSE),""),"")</f>
        <v/>
      </c>
      <c r="KC568" s="4" t="str">
        <f ca="1">IFERROR(IF($B568&lt;&gt;"",VLOOKUP(KC$421,TabelleK65BI,8,FALSE),""),"")</f>
        <v/>
      </c>
      <c r="KD568" s="4" t="str">
        <f ca="1">IFERROR(IF($B568&lt;&gt;"",VLOOKUP(KD$421,TabelleK65BI,8,FALSE),""),"")</f>
        <v/>
      </c>
      <c r="KE568" s="4" t="str">
        <f ca="1">IFERROR(IF($B568&lt;&gt;"",VLOOKUP(KE$421,TabelleK65BI,8,FALSE),""),"")</f>
        <v/>
      </c>
      <c r="KF568" s="4" t="str">
        <f ca="1">IFERROR(IF($B568&lt;&gt;"",VLOOKUP(KF$421,TabelleK65BI,8,FALSE),""),"")</f>
        <v/>
      </c>
      <c r="KG568" s="4" t="str">
        <f ca="1">IFERROR(IF($B568&lt;&gt;"",VLOOKUP(KG$421,TabelleK65BI,8,FALSE),""),"")</f>
        <v/>
      </c>
      <c r="KH568" s="4" t="str">
        <f ca="1">IFERROR(IF($B568&lt;&gt;"",VLOOKUP(KH$421,TabelleK65BI,8,FALSE),""),"")</f>
        <v/>
      </c>
      <c r="KI568" s="4" t="str">
        <f ca="1">IFERROR(IF($B568&lt;&gt;"",VLOOKUP(KI$421,TabelleK65BI,8,FALSE),""),"")</f>
        <v/>
      </c>
      <c r="KJ568" s="4" t="str">
        <f ca="1">IFERROR(IF($B568&lt;&gt;"",VLOOKUP(KJ$421,TabelleK65BI,8,FALSE),""),"")</f>
        <v/>
      </c>
      <c r="KK568" s="4" t="str">
        <f ca="1">IFERROR(IF($B568&lt;&gt;"",VLOOKUP(KK$421,TabelleK65BI,8,FALSE),""),"")</f>
        <v/>
      </c>
      <c r="KL568" s="4" t="str">
        <f ca="1">IFERROR(IF($B568&lt;&gt;"",VLOOKUP(KL$421,TabelleK65BI,8,FALSE),""),"")</f>
        <v/>
      </c>
      <c r="KM568" s="4" t="str">
        <f ca="1">IFERROR(IF($B568&lt;&gt;"",VLOOKUP(KM$421,TabelleK65BI,8,FALSE),""),"")</f>
        <v/>
      </c>
      <c r="KN568" s="4" t="str">
        <f ca="1">IFERROR(IF($B568&lt;&gt;"",VLOOKUP(KN$421,TabelleK65BI,8,FALSE),""),"")</f>
        <v/>
      </c>
      <c r="KO568" s="4" t="str">
        <f ca="1">IFERROR(IF($B568&lt;&gt;"",VLOOKUP(KO$421,TabelleK65BI,8,FALSE),""),"")</f>
        <v/>
      </c>
      <c r="KP568" s="4" t="str">
        <f ca="1">IFERROR(IF($B568&lt;&gt;"",VLOOKUP(KP$421,TabelleK65BI,8,FALSE),""),"")</f>
        <v/>
      </c>
      <c r="KQ568" s="4" t="str">
        <f ca="1">IFERROR(IF($B568&lt;&gt;"",VLOOKUP(KQ$421,TabelleK65BI,8,FALSE),""),"")</f>
        <v/>
      </c>
      <c r="KR568" s="4" t="str">
        <f>IFERROR(VLOOKUP($KR$421,TabelleK65BI,8,FALSE),"")</f>
        <v/>
      </c>
      <c r="KS568" s="4" t="str">
        <f>IFERROR(VLOOKUP($KS$421,TabelleK65BI,8,FALSE),"")</f>
        <v/>
      </c>
    </row>
    <row r="569" spans="2:305" ht="12.75" hidden="1" customHeight="1" x14ac:dyDescent="0.2">
      <c r="B569" s="138" t="str">
        <f t="shared" ref="B569:B578" ca="1" si="266">Q70</f>
        <v/>
      </c>
      <c r="C569" s="4" t="str">
        <f ca="1">IFERROR(IF($B569&lt;&gt;"",VLOOKUP(C$421,TabelleK66BI,8,FALSE),""),"")</f>
        <v/>
      </c>
      <c r="D569" s="4" t="str">
        <f ca="1">IFERROR(IF($B569&lt;&gt;"",VLOOKUP(D$421,TabelleK66BI,8,FALSE),""),"")</f>
        <v/>
      </c>
      <c r="E569" s="4" t="str">
        <f ca="1">IFERROR(IF($B569&lt;&gt;"",VLOOKUP(E$421,TabelleK66BI,8,FALSE),""),"")</f>
        <v/>
      </c>
      <c r="F569" s="4" t="str">
        <f ca="1">IFERROR(IF($B569&lt;&gt;"",VLOOKUP(F$421,TabelleK66BI,8,FALSE),""),"")</f>
        <v/>
      </c>
      <c r="G569" s="4" t="str">
        <f ca="1">IFERROR(IF($B569&lt;&gt;"",VLOOKUP(G$421,TabelleK66BI,8,FALSE),""),"")</f>
        <v/>
      </c>
      <c r="H569" s="4" t="str">
        <f ca="1">IFERROR(IF($B569&lt;&gt;"",VLOOKUP(H$421,TabelleK66BI,8,FALSE),""),"")</f>
        <v/>
      </c>
      <c r="I569" s="4" t="str">
        <f ca="1">IFERROR(IF($B569&lt;&gt;"",VLOOKUP(I$421,TabelleK66BI,8,FALSE),""),"")</f>
        <v/>
      </c>
      <c r="J569" s="4" t="str">
        <f ca="1">IFERROR(IF($B569&lt;&gt;"",VLOOKUP(J$421,TabelleK66BI,8,FALSE),""),"")</f>
        <v/>
      </c>
      <c r="K569" s="4" t="str">
        <f ca="1">IFERROR(IF($B569&lt;&gt;"",VLOOKUP(K$421,TabelleK66BI,8,FALSE),""),"")</f>
        <v/>
      </c>
      <c r="L569" s="4" t="str">
        <f ca="1">IFERROR(IF($B569&lt;&gt;"",VLOOKUP(L$421,TabelleK66BI,8,FALSE),""),"")</f>
        <v/>
      </c>
      <c r="M569" s="4" t="str">
        <f ca="1">IFERROR(IF($B569&lt;&gt;"",VLOOKUP(M$421,TabelleK66BI,8,FALSE),""),"")</f>
        <v/>
      </c>
      <c r="N569" s="4" t="str">
        <f ca="1">IFERROR(IF($B569&lt;&gt;"",VLOOKUP(N$421,TabelleK66BI,8,FALSE),""),"")</f>
        <v/>
      </c>
      <c r="O569" s="4" t="str">
        <f ca="1">IFERROR(IF($B569&lt;&gt;"",VLOOKUP(O$421,TabelleK66BI,8,FALSE),""),"")</f>
        <v/>
      </c>
      <c r="P569" s="4" t="str">
        <f ca="1">IFERROR(IF($B569&lt;&gt;"",VLOOKUP(P$421,TabelleK66BI,8,FALSE),""),"")</f>
        <v/>
      </c>
      <c r="Q569" s="4" t="str">
        <f ca="1">IFERROR(IF($B569&lt;&gt;"",VLOOKUP(Q$421,TabelleK66BI,8,FALSE),""),"")</f>
        <v/>
      </c>
      <c r="R569" s="4" t="str">
        <f ca="1">IFERROR(IF($B569&lt;&gt;"",VLOOKUP(R$421,TabelleK66BI,8,FALSE),""),"")</f>
        <v/>
      </c>
      <c r="S569" s="4" t="str">
        <f ca="1">IFERROR(IF($B569&lt;&gt;"",VLOOKUP(S$421,TabelleK66BI,8,FALSE),""),"")</f>
        <v/>
      </c>
      <c r="T569" s="4" t="str">
        <f ca="1">IFERROR(IF($B569&lt;&gt;"",VLOOKUP(T$421,TabelleK66BI,8,FALSE),""),"")</f>
        <v/>
      </c>
      <c r="U569" s="4" t="str">
        <f ca="1">IFERROR(IF($B569&lt;&gt;"",VLOOKUP(U$421,TabelleK66BI,8,FALSE),""),"")</f>
        <v/>
      </c>
      <c r="V569" s="4" t="str">
        <f ca="1">IFERROR(IF($B569&lt;&gt;"",VLOOKUP(V$421,TabelleK66BI,8,FALSE),""),"")</f>
        <v/>
      </c>
      <c r="W569" s="4" t="str">
        <f ca="1">IFERROR(IF($B569&lt;&gt;"",VLOOKUP(W$421,TabelleK66BI,8,FALSE),""),"")</f>
        <v/>
      </c>
      <c r="X569" s="4" t="str">
        <f ca="1">IFERROR(IF($B569&lt;&gt;"",VLOOKUP(X$421,TabelleK66BI,8,FALSE),""),"")</f>
        <v/>
      </c>
      <c r="Y569" s="4" t="str">
        <f ca="1">IFERROR(IF($B569&lt;&gt;"",VLOOKUP(Y$421,TabelleK66BI,8,FALSE),""),"")</f>
        <v/>
      </c>
      <c r="Z569" s="4" t="str">
        <f ca="1">IFERROR(IF($B569&lt;&gt;"",VLOOKUP(Z$421,TabelleK66BI,8,FALSE),""),"")</f>
        <v/>
      </c>
      <c r="AA569" s="4" t="str">
        <f ca="1">IFERROR(IF($B569&lt;&gt;"",VLOOKUP(AA$421,TabelleK66BI,8,FALSE),""),"")</f>
        <v/>
      </c>
      <c r="AB569" s="4" t="str">
        <f ca="1">IFERROR(IF($B569&lt;&gt;"",VLOOKUP(AB$421,TabelleK66BI,8,FALSE),""),"")</f>
        <v/>
      </c>
      <c r="AC569" s="4" t="str">
        <f ca="1">IFERROR(IF($B569&lt;&gt;"",VLOOKUP(AC$421,TabelleK66BI,8,FALSE),""),"")</f>
        <v/>
      </c>
      <c r="AD569" s="4" t="str">
        <f ca="1">IFERROR(IF($B569&lt;&gt;"",VLOOKUP(AD$421,TabelleK66BI,8,FALSE),""),"")</f>
        <v/>
      </c>
      <c r="AE569" s="4" t="str">
        <f ca="1">IFERROR(IF($B569&lt;&gt;"",VLOOKUP(AE$421,TabelleK66BI,8,FALSE),""),"")</f>
        <v/>
      </c>
      <c r="AF569" s="4" t="str">
        <f ca="1">IFERROR(IF($B569&lt;&gt;"",VLOOKUP(AF$421,TabelleK66BI,8,FALSE),""),"")</f>
        <v/>
      </c>
      <c r="AG569" s="4" t="str">
        <f ca="1">IFERROR(IF($B569&lt;&gt;"",VLOOKUP(AG$421,TabelleK66BI,8,FALSE),""),"")</f>
        <v/>
      </c>
      <c r="AH569" s="4" t="str">
        <f ca="1">IFERROR(IF($B569&lt;&gt;"",VLOOKUP(AH$421,TabelleK66BI,8,FALSE),""),"")</f>
        <v/>
      </c>
      <c r="AI569" s="4" t="str">
        <f ca="1">IFERROR(IF($B569&lt;&gt;"",VLOOKUP(AI$421,TabelleK66BI,8,FALSE),""),"")</f>
        <v/>
      </c>
      <c r="AJ569" s="4" t="str">
        <f ca="1">IFERROR(IF($B569&lt;&gt;"",VLOOKUP(AJ$421,TabelleK66BI,8,FALSE),""),"")</f>
        <v/>
      </c>
      <c r="AK569" s="4" t="str">
        <f ca="1">IFERROR(IF($B569&lt;&gt;"",VLOOKUP(AK$421,TabelleK66BI,8,FALSE),""),"")</f>
        <v/>
      </c>
      <c r="AL569" s="4" t="str">
        <f ca="1">IFERROR(IF($B569&lt;&gt;"",VLOOKUP(AL$421,TabelleK66BI,8,FALSE),""),"")</f>
        <v/>
      </c>
      <c r="AM569" s="4" t="str">
        <f ca="1">IFERROR(IF($B569&lt;&gt;"",VLOOKUP(AM$421,TabelleK66BI,8,FALSE),""),"")</f>
        <v/>
      </c>
      <c r="AN569" s="4" t="str">
        <f ca="1">IFERROR(IF($B569&lt;&gt;"",VLOOKUP(AN$421,TabelleK66BI,8,FALSE),""),"")</f>
        <v/>
      </c>
      <c r="AO569" s="4" t="str">
        <f ca="1">IFERROR(IF($B569&lt;&gt;"",VLOOKUP(AO$421,TabelleK66BI,8,FALSE),""),"")</f>
        <v/>
      </c>
      <c r="AP569" s="4" t="str">
        <f ca="1">IFERROR(IF($B569&lt;&gt;"",VLOOKUP(AP$421,TabelleK66BI,8,FALSE),""),"")</f>
        <v/>
      </c>
      <c r="AQ569" s="4" t="str">
        <f ca="1">IFERROR(IF($B569&lt;&gt;"",VLOOKUP(AQ$421,TabelleK66BI,8,FALSE),""),"")</f>
        <v/>
      </c>
      <c r="AR569" s="4" t="str">
        <f ca="1">IFERROR(IF($B569&lt;&gt;"",VLOOKUP(AR$421,TabelleK66BI,8,FALSE),""),"")</f>
        <v/>
      </c>
      <c r="AS569" s="4" t="str">
        <f ca="1">IFERROR(IF($B569&lt;&gt;"",VLOOKUP(AS$421,TabelleK66BI,8,FALSE),""),"")</f>
        <v/>
      </c>
      <c r="AT569" s="4" t="str">
        <f ca="1">IFERROR(IF($B569&lt;&gt;"",VLOOKUP(AT$421,TabelleK66BI,8,FALSE),""),"")</f>
        <v/>
      </c>
      <c r="AU569" s="4" t="str">
        <f ca="1">IFERROR(IF($B569&lt;&gt;"",VLOOKUP(AU$421,TabelleK66BI,8,FALSE),""),"")</f>
        <v/>
      </c>
      <c r="AV569" s="4" t="str">
        <f ca="1">IFERROR(IF($B569&lt;&gt;"",VLOOKUP(AV$421,TabelleK66BI,8,FALSE),""),"")</f>
        <v/>
      </c>
      <c r="AW569" s="4" t="str">
        <f ca="1">IFERROR(IF($B569&lt;&gt;"",VLOOKUP(AW$421,TabelleK66BI,8,FALSE),""),"")</f>
        <v/>
      </c>
      <c r="AX569" s="4" t="str">
        <f ca="1">IFERROR(IF($B569&lt;&gt;"",VLOOKUP(AX$421,TabelleK66BI,8,FALSE),""),"")</f>
        <v/>
      </c>
      <c r="AY569" s="4" t="str">
        <f ca="1">IFERROR(IF($B569&lt;&gt;"",VLOOKUP(AY$421,TabelleK66BI,8,FALSE),""),"")</f>
        <v/>
      </c>
      <c r="AZ569" s="4" t="str">
        <f ca="1">IFERROR(IF($B569&lt;&gt;"",VLOOKUP(AZ$421,TabelleK66BI,8,FALSE),""),"")</f>
        <v/>
      </c>
      <c r="BA569" s="4" t="str">
        <f ca="1">IFERROR(IF($B569&lt;&gt;"",VLOOKUP(BA$421,TabelleK66BI,8,FALSE),""),"")</f>
        <v/>
      </c>
      <c r="BB569" s="4" t="str">
        <f ca="1">IFERROR(IF($B569&lt;&gt;"",VLOOKUP(BB$421,TabelleK66BI,8,FALSE),""),"")</f>
        <v/>
      </c>
      <c r="BC569" s="4" t="str">
        <f ca="1">IFERROR(IF($B569&lt;&gt;"",VLOOKUP(BC$421,TabelleK66BI,8,FALSE),""),"")</f>
        <v/>
      </c>
      <c r="BD569" s="4" t="str">
        <f ca="1">IFERROR(IF($B569&lt;&gt;"",VLOOKUP(BD$421,TabelleK66BI,8,FALSE),""),"")</f>
        <v/>
      </c>
      <c r="BE569" s="4" t="str">
        <f ca="1">IFERROR(IF($B569&lt;&gt;"",VLOOKUP(BE$421,TabelleK66BI,8,FALSE),""),"")</f>
        <v/>
      </c>
      <c r="BF569" s="4" t="str">
        <f ca="1">IFERROR(IF($B569&lt;&gt;"",VLOOKUP(BF$421,TabelleK66BI,8,FALSE),""),"")</f>
        <v/>
      </c>
      <c r="BG569" s="4" t="str">
        <f ca="1">IFERROR(IF($B569&lt;&gt;"",VLOOKUP(BG$421,TabelleK66BI,8,FALSE),""),"")</f>
        <v/>
      </c>
      <c r="BH569" s="4" t="str">
        <f ca="1">IFERROR(IF($B569&lt;&gt;"",VLOOKUP(BH$421,TabelleK66BI,8,FALSE),""),"")</f>
        <v/>
      </c>
      <c r="BI569" s="4" t="str">
        <f ca="1">IFERROR(IF($B569&lt;&gt;"",VLOOKUP(BI$421,TabelleK66BI,8,FALSE),""),"")</f>
        <v/>
      </c>
      <c r="BJ569" s="4" t="str">
        <f ca="1">IFERROR(IF($B569&lt;&gt;"",VLOOKUP(BJ$421,TabelleK66BI,8,FALSE),""),"")</f>
        <v/>
      </c>
      <c r="BK569" s="4" t="str">
        <f ca="1">IFERROR(IF($B569&lt;&gt;"",VLOOKUP(BK$421,TabelleK66BI,8,FALSE),""),"")</f>
        <v/>
      </c>
      <c r="BL569" s="4" t="str">
        <f ca="1">IFERROR(IF($B569&lt;&gt;"",VLOOKUP(BL$421,TabelleK66BI,8,FALSE),""),"")</f>
        <v/>
      </c>
      <c r="BM569" s="4" t="str">
        <f ca="1">IFERROR(IF($B569&lt;&gt;"",VLOOKUP(BM$421,TabelleK66BI,8,FALSE),""),"")</f>
        <v/>
      </c>
      <c r="BN569" s="4" t="str">
        <f ca="1">IFERROR(IF($B569&lt;&gt;"",VLOOKUP(BN$421,TabelleK66BI,8,FALSE),""),"")</f>
        <v/>
      </c>
      <c r="BO569" s="4" t="str">
        <f ca="1">IFERROR(IF($B569&lt;&gt;"",VLOOKUP(BO$421,TabelleK66BI,8,FALSE),""),"")</f>
        <v/>
      </c>
      <c r="BP569" s="4" t="str">
        <f ca="1">IFERROR(IF($B569&lt;&gt;"",VLOOKUP(BP$421,TabelleK66BI,8,FALSE),""),"")</f>
        <v/>
      </c>
      <c r="BQ569" s="4" t="str">
        <f ca="1">IFERROR(IF($B569&lt;&gt;"",VLOOKUP(BQ$421,TabelleK66BI,8,FALSE),""),"")</f>
        <v/>
      </c>
      <c r="BR569" s="4" t="str">
        <f ca="1">IFERROR(IF($B569&lt;&gt;"",VLOOKUP(BR$421,TabelleK66BI,8,FALSE),""),"")</f>
        <v/>
      </c>
      <c r="BS569" s="4" t="str">
        <f ca="1">IFERROR(IF($B569&lt;&gt;"",VLOOKUP(BS$421,TabelleK66BI,8,FALSE),""),"")</f>
        <v/>
      </c>
      <c r="BT569" s="4" t="str">
        <f ca="1">IFERROR(IF($B569&lt;&gt;"",VLOOKUP(BT$421,TabelleK66BI,8,FALSE),""),"")</f>
        <v/>
      </c>
      <c r="BU569" s="4" t="str">
        <f ca="1">IFERROR(IF($B569&lt;&gt;"",VLOOKUP(BU$421,TabelleK66BI,8,FALSE),""),"")</f>
        <v/>
      </c>
      <c r="BV569" s="4" t="str">
        <f ca="1">IFERROR(IF($B569&lt;&gt;"",VLOOKUP(BV$421,TabelleK66BI,8,FALSE),""),"")</f>
        <v/>
      </c>
      <c r="BW569" s="4" t="str">
        <f ca="1">IFERROR(IF($B569&lt;&gt;"",VLOOKUP(BW$421,TabelleK66BI,8,FALSE),""),"")</f>
        <v/>
      </c>
      <c r="BX569" s="4" t="str">
        <f ca="1">IFERROR(IF($B569&lt;&gt;"",VLOOKUP(BX$421,TabelleK66BI,8,FALSE),""),"")</f>
        <v/>
      </c>
      <c r="BY569" s="4" t="str">
        <f ca="1">IFERROR(IF($B569&lt;&gt;"",VLOOKUP(BY$421,TabelleK66BI,8,FALSE),""),"")</f>
        <v/>
      </c>
      <c r="BZ569" s="4" t="str">
        <f ca="1">IFERROR(IF($B569&lt;&gt;"",VLOOKUP(BZ$421,TabelleK66BI,8,FALSE),""),"")</f>
        <v/>
      </c>
      <c r="CA569" s="4" t="str">
        <f ca="1">IFERROR(IF($B569&lt;&gt;"",VLOOKUP(CA$421,TabelleK66BI,8,FALSE),""),"")</f>
        <v/>
      </c>
      <c r="CB569" s="4" t="str">
        <f ca="1">IFERROR(IF($B569&lt;&gt;"",VLOOKUP(CB$421,TabelleK66BI,8,FALSE),""),"")</f>
        <v/>
      </c>
      <c r="CC569" s="4" t="str">
        <f ca="1">IFERROR(IF($B569&lt;&gt;"",VLOOKUP(CC$421,TabelleK66BI,8,FALSE),""),"")</f>
        <v/>
      </c>
      <c r="CD569" s="4" t="str">
        <f ca="1">IFERROR(IF($B569&lt;&gt;"",VLOOKUP(CD$421,TabelleK66BI,8,FALSE),""),"")</f>
        <v/>
      </c>
      <c r="CE569" s="4" t="str">
        <f ca="1">IFERROR(IF($B569&lt;&gt;"",VLOOKUP(CE$421,TabelleK66BI,8,FALSE),""),"")</f>
        <v/>
      </c>
      <c r="CF569" s="4" t="str">
        <f ca="1">IFERROR(IF($B569&lt;&gt;"",VLOOKUP(CF$421,TabelleK66BI,8,FALSE),""),"")</f>
        <v/>
      </c>
      <c r="CG569" s="4" t="str">
        <f ca="1">IFERROR(IF($B569&lt;&gt;"",VLOOKUP(CG$421,TabelleK66BI,8,FALSE),""),"")</f>
        <v/>
      </c>
      <c r="CH569" s="4" t="str">
        <f ca="1">IFERROR(IF($B569&lt;&gt;"",VLOOKUP(CH$421,TabelleK66BI,8,FALSE),""),"")</f>
        <v/>
      </c>
      <c r="CI569" s="4" t="str">
        <f ca="1">IFERROR(IF($B569&lt;&gt;"",VLOOKUP(CI$421,TabelleK66BI,8,FALSE),""),"")</f>
        <v/>
      </c>
      <c r="CJ569" s="4" t="str">
        <f ca="1">IFERROR(IF($B569&lt;&gt;"",VLOOKUP(CJ$421,TabelleK66BI,8,FALSE),""),"")</f>
        <v/>
      </c>
      <c r="CK569" s="4" t="str">
        <f ca="1">IFERROR(IF($B569&lt;&gt;"",VLOOKUP(CK$421,TabelleK66BI,8,FALSE),""),"")</f>
        <v/>
      </c>
      <c r="CL569" s="4" t="str">
        <f ca="1">IFERROR(IF($B569&lt;&gt;"",VLOOKUP(CL$421,TabelleK66BI,8,FALSE),""),"")</f>
        <v/>
      </c>
      <c r="CM569" s="4" t="str">
        <f ca="1">IFERROR(IF($B569&lt;&gt;"",VLOOKUP(CM$421,TabelleK66BI,8,FALSE),""),"")</f>
        <v/>
      </c>
      <c r="CN569" s="4" t="str">
        <f ca="1">IFERROR(IF($B569&lt;&gt;"",VLOOKUP(CN$421,TabelleK66BI,8,FALSE),""),"")</f>
        <v/>
      </c>
      <c r="CO569" s="4" t="str">
        <f ca="1">IFERROR(IF($B569&lt;&gt;"",VLOOKUP(CO$421,TabelleK66BI,8,FALSE),""),"")</f>
        <v/>
      </c>
      <c r="CP569" s="4" t="str">
        <f ca="1">IFERROR(IF($B569&lt;&gt;"",VLOOKUP(CP$421,TabelleK66BI,8,FALSE),""),"")</f>
        <v/>
      </c>
      <c r="CQ569" s="4" t="str">
        <f ca="1">IFERROR(IF($B569&lt;&gt;"",VLOOKUP(CQ$421,TabelleK66BI,8,FALSE),""),"")</f>
        <v/>
      </c>
      <c r="CR569" s="4" t="str">
        <f ca="1">IFERROR(IF($B569&lt;&gt;"",VLOOKUP(CR$421,TabelleK66BI,8,FALSE),""),"")</f>
        <v/>
      </c>
      <c r="CS569" s="4" t="str">
        <f ca="1">IFERROR(IF($B569&lt;&gt;"",VLOOKUP(CS$421,TabelleK66BI,8,FALSE),""),"")</f>
        <v/>
      </c>
      <c r="CT569" s="4" t="str">
        <f ca="1">IFERROR(IF($B569&lt;&gt;"",VLOOKUP(CT$421,TabelleK66BI,8,FALSE),""),"")</f>
        <v/>
      </c>
      <c r="CU569" s="4" t="str">
        <f ca="1">IFERROR(IF($B569&lt;&gt;"",VLOOKUP(CU$421,TabelleK66BI,8,FALSE),""),"")</f>
        <v/>
      </c>
      <c r="CV569" s="4" t="str">
        <f ca="1">IFERROR(IF($B569&lt;&gt;"",VLOOKUP(CV$421,TabelleK66BI,8,FALSE),""),"")</f>
        <v/>
      </c>
      <c r="CW569" s="4" t="str">
        <f ca="1">IFERROR(IF($B569&lt;&gt;"",VLOOKUP(CW$421,TabelleK66BI,8,FALSE),""),"")</f>
        <v/>
      </c>
      <c r="CX569" s="4" t="str">
        <f ca="1">IFERROR(IF($B569&lt;&gt;"",VLOOKUP(CX$421,TabelleK66BI,8,FALSE),""),"")</f>
        <v/>
      </c>
      <c r="CY569" s="4" t="str">
        <f ca="1">IFERROR(IF($B569&lt;&gt;"",VLOOKUP(CY$421,TabelleK66BI,8,FALSE),""),"")</f>
        <v/>
      </c>
      <c r="CZ569" s="4" t="str">
        <f ca="1">IFERROR(IF($B569&lt;&gt;"",VLOOKUP(CZ$421,TabelleK66BI,8,FALSE),""),"")</f>
        <v/>
      </c>
      <c r="DA569" s="4" t="str">
        <f ca="1">IFERROR(IF($B569&lt;&gt;"",VLOOKUP(DA$421,TabelleK66BI,8,FALSE),""),"")</f>
        <v/>
      </c>
      <c r="DB569" s="4" t="str">
        <f ca="1">IFERROR(IF($B569&lt;&gt;"",VLOOKUP(DB$421,TabelleK66BI,8,FALSE),""),"")</f>
        <v/>
      </c>
      <c r="DC569" s="4" t="str">
        <f ca="1">IFERROR(IF($B569&lt;&gt;"",VLOOKUP(DC$421,TabelleK66BI,8,FALSE),""),"")</f>
        <v/>
      </c>
      <c r="DD569" s="4" t="str">
        <f ca="1">IFERROR(IF($B569&lt;&gt;"",VLOOKUP(DD$421,TabelleK66BI,8,FALSE),""),"")</f>
        <v/>
      </c>
      <c r="DE569" s="4" t="str">
        <f ca="1">IFERROR(IF($B569&lt;&gt;"",VLOOKUP(DE$421,TabelleK66BI,8,FALSE),""),"")</f>
        <v/>
      </c>
      <c r="DF569" s="4" t="str">
        <f ca="1">IFERROR(IF($B569&lt;&gt;"",VLOOKUP(DF$421,TabelleK66BI,8,FALSE),""),"")</f>
        <v/>
      </c>
      <c r="DG569" s="4" t="str">
        <f ca="1">IFERROR(IF($B569&lt;&gt;"",VLOOKUP(DG$421,TabelleK66BI,8,FALSE),""),"")</f>
        <v/>
      </c>
      <c r="DH569" s="4" t="str">
        <f ca="1">IFERROR(IF($B569&lt;&gt;"",VLOOKUP(DH$421,TabelleK66BI,8,FALSE),""),"")</f>
        <v/>
      </c>
      <c r="DI569" s="4" t="str">
        <f ca="1">IFERROR(IF($B569&lt;&gt;"",VLOOKUP(DI$421,TabelleK66BI,8,FALSE),""),"")</f>
        <v/>
      </c>
      <c r="DJ569" s="4" t="str">
        <f ca="1">IFERROR(IF($B569&lt;&gt;"",VLOOKUP(DJ$421,TabelleK66BI,8,FALSE),""),"")</f>
        <v/>
      </c>
      <c r="DK569" s="4" t="str">
        <f ca="1">IFERROR(IF($B569&lt;&gt;"",VLOOKUP(DK$421,TabelleK66BI,8,FALSE),""),"")</f>
        <v/>
      </c>
      <c r="DL569" s="4" t="str">
        <f ca="1">IFERROR(IF($B569&lt;&gt;"",VLOOKUP(DL$421,TabelleK66BI,8,FALSE),""),"")</f>
        <v/>
      </c>
      <c r="DM569" s="4" t="str">
        <f ca="1">IFERROR(IF($B569&lt;&gt;"",VLOOKUP(DM$421,TabelleK66BI,8,FALSE),""),"")</f>
        <v/>
      </c>
      <c r="DN569" s="4" t="str">
        <f ca="1">IFERROR(IF($B569&lt;&gt;"",VLOOKUP(DN$421,TabelleK66BI,8,FALSE),""),"")</f>
        <v/>
      </c>
      <c r="DO569" s="4" t="str">
        <f ca="1">IFERROR(IF($B569&lt;&gt;"",VLOOKUP(DO$421,TabelleK66BI,8,FALSE),""),"")</f>
        <v/>
      </c>
      <c r="DP569" s="4" t="str">
        <f ca="1">IFERROR(IF($B569&lt;&gt;"",VLOOKUP(DP$421,TabelleK66BI,8,FALSE),""),"")</f>
        <v/>
      </c>
      <c r="DQ569" s="4" t="str">
        <f ca="1">IFERROR(IF($B569&lt;&gt;"",VLOOKUP(DQ$421,TabelleK66BI,8,FALSE),""),"")</f>
        <v/>
      </c>
      <c r="DR569" s="4" t="str">
        <f ca="1">IFERROR(IF($B569&lt;&gt;"",VLOOKUP(DR$421,TabelleK66BI,8,FALSE),""),"")</f>
        <v/>
      </c>
      <c r="DS569" s="4" t="str">
        <f ca="1">IFERROR(IF($B569&lt;&gt;"",VLOOKUP(DS$421,TabelleK66BI,8,FALSE),""),"")</f>
        <v/>
      </c>
      <c r="DT569" s="4" t="str">
        <f ca="1">IFERROR(IF($B569&lt;&gt;"",VLOOKUP(DT$421,TabelleK66BI,8,FALSE),""),"")</f>
        <v/>
      </c>
      <c r="DU569" s="4" t="str">
        <f ca="1">IFERROR(IF($B569&lt;&gt;"",VLOOKUP(DU$421,TabelleK66BI,8,FALSE),""),"")</f>
        <v/>
      </c>
      <c r="DV569" s="4" t="str">
        <f ca="1">IFERROR(IF($B569&lt;&gt;"",VLOOKUP(DV$421,TabelleK66BI,8,FALSE),""),"")</f>
        <v/>
      </c>
      <c r="DW569" s="4" t="str">
        <f ca="1">IFERROR(IF($B569&lt;&gt;"",VLOOKUP(DW$421,TabelleK66BI,8,FALSE),""),"")</f>
        <v/>
      </c>
      <c r="DX569" s="4" t="str">
        <f ca="1">IFERROR(IF($B569&lt;&gt;"",VLOOKUP(DX$421,TabelleK66BI,8,FALSE),""),"")</f>
        <v/>
      </c>
      <c r="DY569" s="4" t="str">
        <f ca="1">IFERROR(IF($B569&lt;&gt;"",VLOOKUP(DY$421,TabelleK66BI,8,FALSE),""),"")</f>
        <v/>
      </c>
      <c r="DZ569" s="4" t="str">
        <f ca="1">IFERROR(IF($B569&lt;&gt;"",VLOOKUP(DZ$421,TabelleK66BI,8,FALSE),""),"")</f>
        <v/>
      </c>
      <c r="EA569" s="4" t="str">
        <f ca="1">IFERROR(IF($B569&lt;&gt;"",VLOOKUP(EA$421,TabelleK66BI,8,FALSE),""),"")</f>
        <v/>
      </c>
      <c r="EB569" s="4" t="str">
        <f ca="1">IFERROR(IF($B569&lt;&gt;"",VLOOKUP(EB$421,TabelleK66BI,8,FALSE),""),"")</f>
        <v/>
      </c>
      <c r="EC569" s="4" t="str">
        <f ca="1">IFERROR(IF($B569&lt;&gt;"",VLOOKUP(EC$421,TabelleK66BI,8,FALSE),""),"")</f>
        <v/>
      </c>
      <c r="ED569" s="4" t="str">
        <f ca="1">IFERROR(IF($B569&lt;&gt;"",VLOOKUP(ED$421,TabelleK66BI,8,FALSE),""),"")</f>
        <v/>
      </c>
      <c r="EE569" s="4" t="str">
        <f ca="1">IFERROR(IF($B569&lt;&gt;"",VLOOKUP(EE$421,TabelleK66BI,8,FALSE),""),"")</f>
        <v/>
      </c>
      <c r="EF569" s="4" t="str">
        <f ca="1">IFERROR(IF($B569&lt;&gt;"",VLOOKUP(EF$421,TabelleK66BI,8,FALSE),""),"")</f>
        <v/>
      </c>
      <c r="EG569" s="4" t="str">
        <f ca="1">IFERROR(IF($B569&lt;&gt;"",VLOOKUP(EG$421,TabelleK66BI,8,FALSE),""),"")</f>
        <v/>
      </c>
      <c r="EH569" s="4" t="str">
        <f ca="1">IFERROR(IF($B569&lt;&gt;"",VLOOKUP(EH$421,TabelleK66BI,8,FALSE),""),"")</f>
        <v/>
      </c>
      <c r="EI569" s="4" t="str">
        <f ca="1">IFERROR(IF($B569&lt;&gt;"",VLOOKUP(EI$421,TabelleK66BI,8,FALSE),""),"")</f>
        <v/>
      </c>
      <c r="EJ569" s="4" t="str">
        <f ca="1">IFERROR(IF($B569&lt;&gt;"",VLOOKUP(EJ$421,TabelleK66BI,8,FALSE),""),"")</f>
        <v/>
      </c>
      <c r="EK569" s="4" t="str">
        <f ca="1">IFERROR(IF($B569&lt;&gt;"",VLOOKUP(EK$421,TabelleK66BI,8,FALSE),""),"")</f>
        <v/>
      </c>
      <c r="EL569" s="4" t="str">
        <f ca="1">IFERROR(IF($B569&lt;&gt;"",VLOOKUP(EL$421,TabelleK66BI,8,FALSE),""),"")</f>
        <v/>
      </c>
      <c r="EM569" s="4" t="str">
        <f ca="1">IFERROR(IF($B569&lt;&gt;"",VLOOKUP(EM$421,TabelleK66BI,8,FALSE),""),"")</f>
        <v/>
      </c>
      <c r="EN569" s="4" t="str">
        <f ca="1">IFERROR(IF($B569&lt;&gt;"",VLOOKUP(EN$421,TabelleK66BI,8,FALSE),""),"")</f>
        <v/>
      </c>
      <c r="EO569" s="4" t="str">
        <f ca="1">IFERROR(IF($B569&lt;&gt;"",VLOOKUP(EO$421,TabelleK66BI,8,FALSE),""),"")</f>
        <v/>
      </c>
      <c r="EP569" s="4" t="str">
        <f ca="1">IFERROR(IF($B569&lt;&gt;"",VLOOKUP(EP$421,TabelleK66BI,8,FALSE),""),"")</f>
        <v/>
      </c>
      <c r="EQ569" s="4" t="str">
        <f ca="1">IFERROR(IF($B569&lt;&gt;"",VLOOKUP(EQ$421,TabelleK66BI,8,FALSE),""),"")</f>
        <v/>
      </c>
      <c r="ER569" s="4" t="str">
        <f ca="1">IFERROR(IF($B569&lt;&gt;"",VLOOKUP(ER$421,TabelleK66BI,8,FALSE),""),"")</f>
        <v/>
      </c>
      <c r="ES569" s="4" t="str">
        <f ca="1">IFERROR(IF($B569&lt;&gt;"",VLOOKUP(ES$421,TabelleK66BI,8,FALSE),""),"")</f>
        <v/>
      </c>
      <c r="ET569" s="4" t="str">
        <f ca="1">IFERROR(IF($B569&lt;&gt;"",VLOOKUP(ET$421,TabelleK66BI,8,FALSE),""),"")</f>
        <v/>
      </c>
      <c r="EU569" s="4" t="str">
        <f ca="1">IFERROR(IF($B569&lt;&gt;"",VLOOKUP(EU$421,TabelleK66BI,8,FALSE),""),"")</f>
        <v/>
      </c>
      <c r="EV569" s="4" t="str">
        <f ca="1">IFERROR(IF($B569&lt;&gt;"",VLOOKUP(EV$421,TabelleK66BI,8,FALSE),""),"")</f>
        <v/>
      </c>
      <c r="EW569" s="4" t="str">
        <f ca="1">IFERROR(IF($B569&lt;&gt;"",VLOOKUP(EW$421,TabelleK66BI,8,FALSE),""),"")</f>
        <v/>
      </c>
      <c r="EX569" s="4" t="str">
        <f ca="1">IFERROR(IF($B569&lt;&gt;"",VLOOKUP(EX$421,TabelleK66BI,8,FALSE),""),"")</f>
        <v/>
      </c>
      <c r="EY569" s="4" t="str">
        <f ca="1">IFERROR(IF($B569&lt;&gt;"",VLOOKUP(EY$421,TabelleK66BI,8,FALSE),""),"")</f>
        <v/>
      </c>
      <c r="EZ569" s="4" t="str">
        <f ca="1">IFERROR(IF($B569&lt;&gt;"",VLOOKUP(EZ$421,TabelleK66BI,8,FALSE),""),"")</f>
        <v/>
      </c>
      <c r="FA569" s="4" t="str">
        <f ca="1">IFERROR(IF($B569&lt;&gt;"",VLOOKUP(FA$421,TabelleK66BI,8,FALSE),""),"")</f>
        <v/>
      </c>
      <c r="FB569" s="4" t="str">
        <f ca="1">IFERROR(IF($B569&lt;&gt;"",VLOOKUP(FB$421,TabelleK66BI,8,FALSE),""),"")</f>
        <v/>
      </c>
      <c r="FC569" s="4" t="str">
        <f ca="1">IFERROR(IF($B569&lt;&gt;"",VLOOKUP(FC$421,TabelleK66BI,8,FALSE),""),"")</f>
        <v/>
      </c>
      <c r="FD569" s="4" t="str">
        <f ca="1">IFERROR(IF($B569&lt;&gt;"",VLOOKUP(FD$421,TabelleK66BI,8,FALSE),""),"")</f>
        <v/>
      </c>
      <c r="FE569" s="4" t="str">
        <f ca="1">IFERROR(IF($B569&lt;&gt;"",VLOOKUP(FE$421,TabelleK66BI,8,FALSE),""),"")</f>
        <v/>
      </c>
      <c r="FF569" s="4" t="str">
        <f ca="1">IFERROR(IF($B569&lt;&gt;"",VLOOKUP(FF$421,TabelleK66BI,8,FALSE),""),"")</f>
        <v/>
      </c>
      <c r="FG569" s="4" t="str">
        <f ca="1">IFERROR(IF($B569&lt;&gt;"",VLOOKUP(FG$421,TabelleK66BI,8,FALSE),""),"")</f>
        <v/>
      </c>
      <c r="FH569" s="4" t="str">
        <f ca="1">IFERROR(IF($B569&lt;&gt;"",VLOOKUP(FH$421,TabelleK66BI,8,FALSE),""),"")</f>
        <v/>
      </c>
      <c r="FI569" s="4" t="str">
        <f ca="1">IFERROR(IF($B569&lt;&gt;"",VLOOKUP(FI$421,TabelleK66BI,8,FALSE),""),"")</f>
        <v/>
      </c>
      <c r="FJ569" s="4" t="str">
        <f ca="1">IFERROR(IF($B569&lt;&gt;"",VLOOKUP(FJ$421,TabelleK66BI,8,FALSE),""),"")</f>
        <v/>
      </c>
      <c r="FK569" s="4" t="str">
        <f ca="1">IFERROR(IF($B569&lt;&gt;"",VLOOKUP(FK$421,TabelleK66BI,8,FALSE),""),"")</f>
        <v/>
      </c>
      <c r="FL569" s="4" t="str">
        <f ca="1">IFERROR(IF($B569&lt;&gt;"",VLOOKUP(FL$421,TabelleK66BI,8,FALSE),""),"")</f>
        <v/>
      </c>
      <c r="FM569" s="4" t="str">
        <f ca="1">IFERROR(IF($B569&lt;&gt;"",VLOOKUP(FM$421,TabelleK66BI,8,FALSE),""),"")</f>
        <v/>
      </c>
      <c r="FN569" s="4" t="str">
        <f ca="1">IFERROR(IF($B569&lt;&gt;"",VLOOKUP(FN$421,TabelleK66BI,8,FALSE),""),"")</f>
        <v/>
      </c>
      <c r="FO569" s="4" t="str">
        <f ca="1">IFERROR(IF($B569&lt;&gt;"",VLOOKUP(FO$421,TabelleK66BI,8,FALSE),""),"")</f>
        <v/>
      </c>
      <c r="FP569" s="4" t="str">
        <f ca="1">IFERROR(IF($B569&lt;&gt;"",VLOOKUP(FP$421,TabelleK66BI,8,FALSE),""),"")</f>
        <v/>
      </c>
      <c r="FQ569" s="4" t="str">
        <f ca="1">IFERROR(IF($B569&lt;&gt;"",VLOOKUP(FQ$421,TabelleK66BI,8,FALSE),""),"")</f>
        <v/>
      </c>
      <c r="FR569" s="4" t="str">
        <f ca="1">IFERROR(IF($B569&lt;&gt;"",VLOOKUP(FR$421,TabelleK66BI,8,FALSE),""),"")</f>
        <v/>
      </c>
      <c r="FS569" s="4" t="str">
        <f ca="1">IFERROR(IF($B569&lt;&gt;"",VLOOKUP(FS$421,TabelleK66BI,8,FALSE),""),"")</f>
        <v/>
      </c>
      <c r="FT569" s="4" t="str">
        <f ca="1">IFERROR(IF($B569&lt;&gt;"",VLOOKUP(FT$421,TabelleK66BI,8,FALSE),""),"")</f>
        <v/>
      </c>
      <c r="FU569" s="4" t="str">
        <f ca="1">IFERROR(IF($B569&lt;&gt;"",VLOOKUP(FU$421,TabelleK66BI,8,FALSE),""),"")</f>
        <v/>
      </c>
      <c r="FV569" s="4" t="str">
        <f ca="1">IFERROR(IF($B569&lt;&gt;"",VLOOKUP(FV$421,TabelleK66BI,8,FALSE),""),"")</f>
        <v/>
      </c>
      <c r="FW569" s="4" t="str">
        <f ca="1">IFERROR(IF($B569&lt;&gt;"",VLOOKUP(FW$421,TabelleK66BI,8,FALSE),""),"")</f>
        <v/>
      </c>
      <c r="FX569" s="4" t="str">
        <f ca="1">IFERROR(IF($B569&lt;&gt;"",VLOOKUP(FX$421,TabelleK66BI,8,FALSE),""),"")</f>
        <v/>
      </c>
      <c r="FY569" s="4" t="str">
        <f ca="1">IFERROR(IF($B569&lt;&gt;"",VLOOKUP(FY$421,TabelleK66BI,8,FALSE),""),"")</f>
        <v/>
      </c>
      <c r="FZ569" s="4" t="str">
        <f ca="1">IFERROR(IF($B569&lt;&gt;"",VLOOKUP(FZ$421,TabelleK66BI,8,FALSE),""),"")</f>
        <v/>
      </c>
      <c r="GA569" s="4" t="str">
        <f ca="1">IFERROR(IF($B569&lt;&gt;"",VLOOKUP(GA$421,TabelleK66BI,8,FALSE),""),"")</f>
        <v/>
      </c>
      <c r="GB569" s="4" t="str">
        <f ca="1">IFERROR(IF($B569&lt;&gt;"",VLOOKUP(GB$421,TabelleK66BI,8,FALSE),""),"")</f>
        <v/>
      </c>
      <c r="GC569" s="4" t="str">
        <f ca="1">IFERROR(IF($B569&lt;&gt;"",VLOOKUP(GC$421,TabelleK66BI,8,FALSE),""),"")</f>
        <v/>
      </c>
      <c r="GD569" s="4" t="str">
        <f ca="1">IFERROR(IF($B569&lt;&gt;"",VLOOKUP(GD$421,TabelleK66BI,8,FALSE),""),"")</f>
        <v/>
      </c>
      <c r="GE569" s="4" t="str">
        <f ca="1">IFERROR(IF($B569&lt;&gt;"",VLOOKUP(GE$421,TabelleK66BI,8,FALSE),""),"")</f>
        <v/>
      </c>
      <c r="GF569" s="4" t="str">
        <f ca="1">IFERROR(IF($B569&lt;&gt;"",VLOOKUP(GF$421,TabelleK66BI,8,FALSE),""),"")</f>
        <v/>
      </c>
      <c r="GG569" s="4" t="str">
        <f ca="1">IFERROR(IF($B569&lt;&gt;"",VLOOKUP(GG$421,TabelleK66BI,8,FALSE),""),"")</f>
        <v/>
      </c>
      <c r="GH569" s="4" t="str">
        <f ca="1">IFERROR(IF($B569&lt;&gt;"",VLOOKUP(GH$421,TabelleK66BI,8,FALSE),""),"")</f>
        <v/>
      </c>
      <c r="GI569" s="4" t="str">
        <f ca="1">IFERROR(IF($B569&lt;&gt;"",VLOOKUP(GI$421,TabelleK66BI,8,FALSE),""),"")</f>
        <v/>
      </c>
      <c r="GJ569" s="4" t="str">
        <f ca="1">IFERROR(IF($B569&lt;&gt;"",VLOOKUP(GJ$421,TabelleK66BI,8,FALSE),""),"")</f>
        <v/>
      </c>
      <c r="GK569" s="4" t="str">
        <f ca="1">IFERROR(IF($B569&lt;&gt;"",VLOOKUP(GK$421,TabelleK66BI,8,FALSE),""),"")</f>
        <v/>
      </c>
      <c r="GL569" s="4" t="str">
        <f ca="1">IFERROR(IF($B569&lt;&gt;"",VLOOKUP(GL$421,TabelleK66BI,8,FALSE),""),"")</f>
        <v/>
      </c>
      <c r="GM569" s="4" t="str">
        <f ca="1">IFERROR(IF($B569&lt;&gt;"",VLOOKUP(GM$421,TabelleK66BI,8,FALSE),""),"")</f>
        <v/>
      </c>
      <c r="GN569" s="4" t="str">
        <f ca="1">IFERROR(IF($B569&lt;&gt;"",VLOOKUP(GN$421,TabelleK66BI,8,FALSE),""),"")</f>
        <v/>
      </c>
      <c r="GO569" s="4" t="str">
        <f ca="1">IFERROR(IF($B569&lt;&gt;"",VLOOKUP(GO$421,TabelleK66BI,8,FALSE),""),"")</f>
        <v/>
      </c>
      <c r="GP569" s="4" t="str">
        <f ca="1">IFERROR(IF($B569&lt;&gt;"",VLOOKUP(GP$421,TabelleK66BI,8,FALSE),""),"")</f>
        <v/>
      </c>
      <c r="GQ569" s="4" t="str">
        <f ca="1">IFERROR(IF($B569&lt;&gt;"",VLOOKUP(GQ$421,TabelleK66BI,8,FALSE),""),"")</f>
        <v/>
      </c>
      <c r="GR569" s="4" t="str">
        <f ca="1">IFERROR(IF($B569&lt;&gt;"",VLOOKUP(GR$421,TabelleK66BI,8,FALSE),""),"")</f>
        <v/>
      </c>
      <c r="GS569" s="4" t="str">
        <f ca="1">IFERROR(IF($B569&lt;&gt;"",VLOOKUP(GS$421,TabelleK66BI,8,FALSE),""),"")</f>
        <v/>
      </c>
      <c r="GT569" s="4" t="str">
        <f ca="1">IFERROR(IF($B569&lt;&gt;"",VLOOKUP(GT$421,TabelleK66BI,8,FALSE),""),"")</f>
        <v/>
      </c>
      <c r="GU569" s="4" t="str">
        <f ca="1">IFERROR(IF($B569&lt;&gt;"",VLOOKUP(GU$421,TabelleK66BI,8,FALSE),""),"")</f>
        <v/>
      </c>
      <c r="GV569" s="4" t="str">
        <f ca="1">IFERROR(IF($B569&lt;&gt;"",VLOOKUP(GV$421,TabelleK66BI,8,FALSE),""),"")</f>
        <v/>
      </c>
      <c r="GW569" s="4" t="str">
        <f ca="1">IFERROR(IF($B569&lt;&gt;"",VLOOKUP(GW$421,TabelleK66BI,8,FALSE),""),"")</f>
        <v/>
      </c>
      <c r="GX569" s="4" t="str">
        <f ca="1">IFERROR(IF($B569&lt;&gt;"",VLOOKUP(GX$421,TabelleK66BI,8,FALSE),""),"")</f>
        <v/>
      </c>
      <c r="GY569" s="4" t="str">
        <f ca="1">IFERROR(IF($B569&lt;&gt;"",VLOOKUP(GY$421,TabelleK66BI,8,FALSE),""),"")</f>
        <v/>
      </c>
      <c r="GZ569" s="4" t="str">
        <f ca="1">IFERROR(IF($B569&lt;&gt;"",VLOOKUP(GZ$421,TabelleK66BI,8,FALSE),""),"")</f>
        <v/>
      </c>
      <c r="HA569" s="4" t="str">
        <f ca="1">IFERROR(IF($B569&lt;&gt;"",VLOOKUP(HA$421,TabelleK66BI,8,FALSE),""),"")</f>
        <v/>
      </c>
      <c r="HB569" s="4" t="str">
        <f ca="1">IFERROR(IF($B569&lt;&gt;"",VLOOKUP(HB$421,TabelleK66BI,8,FALSE),""),"")</f>
        <v/>
      </c>
      <c r="HC569" s="4" t="str">
        <f ca="1">IFERROR(IF($B569&lt;&gt;"",VLOOKUP(HC$421,TabelleK66BI,8,FALSE),""),"")</f>
        <v/>
      </c>
      <c r="HD569" s="4" t="str">
        <f ca="1">IFERROR(IF($B569&lt;&gt;"",VLOOKUP(HD$421,TabelleK66BI,8,FALSE),""),"")</f>
        <v/>
      </c>
      <c r="HE569" s="4" t="str">
        <f ca="1">IFERROR(IF($B569&lt;&gt;"",VLOOKUP(HE$421,TabelleK66BI,8,FALSE),""),"")</f>
        <v/>
      </c>
      <c r="HF569" s="4" t="str">
        <f ca="1">IFERROR(IF($B569&lt;&gt;"",VLOOKUP(HF$421,TabelleK66BI,8,FALSE),""),"")</f>
        <v/>
      </c>
      <c r="HG569" s="4" t="str">
        <f ca="1">IFERROR(IF($B569&lt;&gt;"",VLOOKUP(HG$421,TabelleK66BI,8,FALSE),""),"")</f>
        <v/>
      </c>
      <c r="HH569" s="4" t="str">
        <f ca="1">IFERROR(IF($B569&lt;&gt;"",VLOOKUP(HH$421,TabelleK66BI,8,FALSE),""),"")</f>
        <v/>
      </c>
      <c r="HI569" s="4" t="str">
        <f ca="1">IFERROR(IF($B569&lt;&gt;"",VLOOKUP(HI$421,TabelleK66BI,8,FALSE),""),"")</f>
        <v/>
      </c>
      <c r="HJ569" s="4" t="str">
        <f ca="1">IFERROR(IF($B569&lt;&gt;"",VLOOKUP(HJ$421,TabelleK66BI,8,FALSE),""),"")</f>
        <v/>
      </c>
      <c r="HK569" s="4" t="str">
        <f ca="1">IFERROR(IF($B569&lt;&gt;"",VLOOKUP(HK$421,TabelleK66BI,8,FALSE),""),"")</f>
        <v/>
      </c>
      <c r="HL569" s="4" t="str">
        <f ca="1">IFERROR(IF($B569&lt;&gt;"",VLOOKUP(HL$421,TabelleK66BI,8,FALSE),""),"")</f>
        <v/>
      </c>
      <c r="HM569" s="4" t="str">
        <f ca="1">IFERROR(IF($B569&lt;&gt;"",VLOOKUP(HM$421,TabelleK66BI,8,FALSE),""),"")</f>
        <v/>
      </c>
      <c r="HN569" s="4" t="str">
        <f ca="1">IFERROR(IF($B569&lt;&gt;"",VLOOKUP(HN$421,TabelleK66BI,8,FALSE),""),"")</f>
        <v/>
      </c>
      <c r="HO569" s="4" t="str">
        <f ca="1">IFERROR(IF($B569&lt;&gt;"",VLOOKUP(HO$421,TabelleK66BI,8,FALSE),""),"")</f>
        <v/>
      </c>
      <c r="HP569" s="4" t="str">
        <f ca="1">IFERROR(IF($B569&lt;&gt;"",VLOOKUP(HP$421,TabelleK66BI,8,FALSE),""),"")</f>
        <v/>
      </c>
      <c r="HQ569" s="4" t="str">
        <f ca="1">IFERROR(IF($B569&lt;&gt;"",VLOOKUP(HQ$421,TabelleK66BI,8,FALSE),""),"")</f>
        <v/>
      </c>
      <c r="HR569" s="4" t="str">
        <f ca="1">IFERROR(IF($B569&lt;&gt;"",VLOOKUP(HR$421,TabelleK66BI,8,FALSE),""),"")</f>
        <v/>
      </c>
      <c r="HS569" s="4" t="str">
        <f ca="1">IFERROR(IF($B569&lt;&gt;"",VLOOKUP(HS$421,TabelleK66BI,8,FALSE),""),"")</f>
        <v/>
      </c>
      <c r="HT569" s="4" t="str">
        <f ca="1">IFERROR(IF($B569&lt;&gt;"",VLOOKUP(HT$421,TabelleK66BI,8,FALSE),""),"")</f>
        <v/>
      </c>
      <c r="HU569" s="4" t="str">
        <f ca="1">IFERROR(IF($B569&lt;&gt;"",VLOOKUP(HU$421,TabelleK66BI,8,FALSE),""),"")</f>
        <v/>
      </c>
      <c r="HV569" s="4" t="str">
        <f ca="1">IFERROR(IF($B569&lt;&gt;"",VLOOKUP(HV$421,TabelleK66BI,8,FALSE),""),"")</f>
        <v/>
      </c>
      <c r="HW569" s="4" t="str">
        <f ca="1">IFERROR(IF($B569&lt;&gt;"",VLOOKUP(HW$421,TabelleK66BI,8,FALSE),""),"")</f>
        <v/>
      </c>
      <c r="HX569" s="4" t="str">
        <f ca="1">IFERROR(IF($B569&lt;&gt;"",VLOOKUP(HX$421,TabelleK66BI,8,FALSE),""),"")</f>
        <v/>
      </c>
      <c r="HY569" s="4" t="str">
        <f ca="1">IFERROR(IF($B569&lt;&gt;"",VLOOKUP(HY$421,TabelleK66BI,8,FALSE),""),"")</f>
        <v/>
      </c>
      <c r="HZ569" s="4" t="str">
        <f ca="1">IFERROR(IF($B569&lt;&gt;"",VLOOKUP(HZ$421,TabelleK66BI,8,FALSE),""),"")</f>
        <v/>
      </c>
      <c r="IA569" s="4" t="str">
        <f ca="1">IFERROR(IF($B569&lt;&gt;"",VLOOKUP(IA$421,TabelleK66BI,8,FALSE),""),"")</f>
        <v/>
      </c>
      <c r="IB569" s="4" t="str">
        <f ca="1">IFERROR(IF($B569&lt;&gt;"",VLOOKUP(IB$421,TabelleK66BI,8,FALSE),""),"")</f>
        <v/>
      </c>
      <c r="IC569" s="4" t="str">
        <f ca="1">IFERROR(IF($B569&lt;&gt;"",VLOOKUP(IC$421,TabelleK66BI,8,FALSE),""),"")</f>
        <v/>
      </c>
      <c r="ID569" s="4" t="str">
        <f ca="1">IFERROR(IF($B569&lt;&gt;"",VLOOKUP(ID$421,TabelleK66BI,8,FALSE),""),"")</f>
        <v/>
      </c>
      <c r="IE569" s="4" t="str">
        <f ca="1">IFERROR(IF($B569&lt;&gt;"",VLOOKUP(IE$421,TabelleK66BI,8,FALSE),""),"")</f>
        <v/>
      </c>
      <c r="IF569" s="4" t="str">
        <f ca="1">IFERROR(IF($B569&lt;&gt;"",VLOOKUP(IF$421,TabelleK66BI,8,FALSE),""),"")</f>
        <v/>
      </c>
      <c r="IG569" s="4" t="str">
        <f ca="1">IFERROR(IF($B569&lt;&gt;"",VLOOKUP(IG$421,TabelleK66BI,8,FALSE),""),"")</f>
        <v/>
      </c>
      <c r="IH569" s="4" t="str">
        <f ca="1">IFERROR(IF($B569&lt;&gt;"",VLOOKUP(IH$421,TabelleK66BI,8,FALSE),""),"")</f>
        <v/>
      </c>
      <c r="II569" s="4" t="str">
        <f ca="1">IFERROR(IF($B569&lt;&gt;"",VLOOKUP(II$421,TabelleK66BI,8,FALSE),""),"")</f>
        <v/>
      </c>
      <c r="IJ569" s="4" t="str">
        <f ca="1">IFERROR(IF($B569&lt;&gt;"",VLOOKUP(IJ$421,TabelleK66BI,8,FALSE),""),"")</f>
        <v/>
      </c>
      <c r="IK569" s="4" t="str">
        <f ca="1">IFERROR(IF($B569&lt;&gt;"",VLOOKUP(IK$421,TabelleK66BI,8,FALSE),""),"")</f>
        <v/>
      </c>
      <c r="IL569" s="4" t="str">
        <f ca="1">IFERROR(IF($B569&lt;&gt;"",VLOOKUP(IL$421,TabelleK66BI,8,FALSE),""),"")</f>
        <v/>
      </c>
      <c r="IM569" s="4" t="str">
        <f ca="1">IFERROR(IF($B569&lt;&gt;"",VLOOKUP(IM$421,TabelleK66BI,8,FALSE),""),"")</f>
        <v/>
      </c>
      <c r="IN569" s="4" t="str">
        <f ca="1">IFERROR(IF($B569&lt;&gt;"",VLOOKUP(IN$421,TabelleK66BI,8,FALSE),""),"")</f>
        <v/>
      </c>
      <c r="IO569" s="4" t="str">
        <f ca="1">IFERROR(IF($B569&lt;&gt;"",VLOOKUP(IO$421,TabelleK66BI,8,FALSE),""),"")</f>
        <v/>
      </c>
      <c r="IP569" s="4" t="str">
        <f ca="1">IFERROR(IF($B569&lt;&gt;"",VLOOKUP(IP$421,TabelleK66BI,8,FALSE),""),"")</f>
        <v/>
      </c>
      <c r="IQ569" s="4" t="str">
        <f ca="1">IFERROR(IF($B569&lt;&gt;"",VLOOKUP(IQ$421,TabelleK66BI,8,FALSE),""),"")</f>
        <v/>
      </c>
      <c r="IR569" s="4" t="str">
        <f ca="1">IFERROR(IF($B569&lt;&gt;"",VLOOKUP(IR$421,TabelleK66BI,8,FALSE),""),"")</f>
        <v/>
      </c>
      <c r="IS569" s="4" t="str">
        <f ca="1">IFERROR(IF($B569&lt;&gt;"",VLOOKUP(IS$421,TabelleK66BI,8,FALSE),""),"")</f>
        <v/>
      </c>
      <c r="IT569" s="4" t="str">
        <f ca="1">IFERROR(IF($B569&lt;&gt;"",VLOOKUP(IT$421,TabelleK66BI,8,FALSE),""),"")</f>
        <v/>
      </c>
      <c r="IU569" s="4" t="str">
        <f ca="1">IFERROR(IF($B569&lt;&gt;"",VLOOKUP(IU$421,TabelleK66BI,8,FALSE),""),"")</f>
        <v/>
      </c>
      <c r="IV569" s="4" t="str">
        <f ca="1">IFERROR(IF($B569&lt;&gt;"",VLOOKUP(IV$421,TabelleK66BI,8,FALSE),""),"")</f>
        <v/>
      </c>
      <c r="IW569" s="4" t="str">
        <f ca="1">IFERROR(IF($B569&lt;&gt;"",VLOOKUP(IW$421,TabelleK66BI,8,FALSE),""),"")</f>
        <v/>
      </c>
      <c r="IX569" s="4" t="str">
        <f ca="1">IFERROR(IF($B569&lt;&gt;"",VLOOKUP(IX$421,TabelleK66BI,8,FALSE),""),"")</f>
        <v/>
      </c>
      <c r="IY569" s="4" t="str">
        <f ca="1">IFERROR(IF($B569&lt;&gt;"",VLOOKUP(IY$421,TabelleK66BI,8,FALSE),""),"")</f>
        <v/>
      </c>
      <c r="IZ569" s="4" t="str">
        <f ca="1">IFERROR(IF($B569&lt;&gt;"",VLOOKUP(IZ$421,TabelleK66BI,8,FALSE),""),"")</f>
        <v/>
      </c>
      <c r="JA569" s="4" t="str">
        <f ca="1">IFERROR(IF($B569&lt;&gt;"",VLOOKUP(JA$421,TabelleK66BI,8,FALSE),""),"")</f>
        <v/>
      </c>
      <c r="JB569" s="4" t="str">
        <f ca="1">IFERROR(IF($B569&lt;&gt;"",VLOOKUP(JB$421,TabelleK66BI,8,FALSE),""),"")</f>
        <v/>
      </c>
      <c r="JC569" s="4" t="str">
        <f ca="1">IFERROR(IF($B569&lt;&gt;"",VLOOKUP(JC$421,TabelleK66BI,8,FALSE),""),"")</f>
        <v/>
      </c>
      <c r="JD569" s="4" t="str">
        <f ca="1">IFERROR(IF($B569&lt;&gt;"",VLOOKUP(JD$421,TabelleK66BI,8,FALSE),""),"")</f>
        <v/>
      </c>
      <c r="JE569" s="4" t="str">
        <f ca="1">IFERROR(IF($B569&lt;&gt;"",VLOOKUP(JE$421,TabelleK66BI,8,FALSE),""),"")</f>
        <v/>
      </c>
      <c r="JF569" s="4" t="str">
        <f ca="1">IFERROR(IF($B569&lt;&gt;"",VLOOKUP(JF$421,TabelleK66BI,8,FALSE),""),"")</f>
        <v/>
      </c>
      <c r="JG569" s="4" t="str">
        <f ca="1">IFERROR(IF($B569&lt;&gt;"",VLOOKUP(JG$421,TabelleK66BI,8,FALSE),""),"")</f>
        <v/>
      </c>
      <c r="JH569" s="4" t="str">
        <f ca="1">IFERROR(IF($B569&lt;&gt;"",VLOOKUP(JH$421,TabelleK66BI,8,FALSE),""),"")</f>
        <v/>
      </c>
      <c r="JI569" s="4" t="str">
        <f ca="1">IFERROR(IF($B569&lt;&gt;"",VLOOKUP(JI$421,TabelleK66BI,8,FALSE),""),"")</f>
        <v/>
      </c>
      <c r="JJ569" s="4" t="str">
        <f ca="1">IFERROR(IF($B569&lt;&gt;"",VLOOKUP(JJ$421,TabelleK66BI,8,FALSE),""),"")</f>
        <v/>
      </c>
      <c r="JK569" s="4" t="str">
        <f ca="1">IFERROR(IF($B569&lt;&gt;"",VLOOKUP(JK$421,TabelleK66BI,8,FALSE),""),"")</f>
        <v/>
      </c>
      <c r="JL569" s="4" t="str">
        <f ca="1">IFERROR(IF($B569&lt;&gt;"",VLOOKUP(JL$421,TabelleK66BI,8,FALSE),""),"")</f>
        <v/>
      </c>
      <c r="JM569" s="4" t="str">
        <f ca="1">IFERROR(IF($B569&lt;&gt;"",VLOOKUP(JM$421,TabelleK66BI,8,FALSE),""),"")</f>
        <v/>
      </c>
      <c r="JN569" s="4" t="str">
        <f ca="1">IFERROR(IF($B569&lt;&gt;"",VLOOKUP(JN$421,TabelleK66BI,8,FALSE),""),"")</f>
        <v/>
      </c>
      <c r="JO569" s="4" t="str">
        <f ca="1">IFERROR(IF($B569&lt;&gt;"",VLOOKUP(JO$421,TabelleK66BI,8,FALSE),""),"")</f>
        <v/>
      </c>
      <c r="JP569" s="4" t="str">
        <f ca="1">IFERROR(IF($B569&lt;&gt;"",VLOOKUP(JP$421,TabelleK66BI,8,FALSE),""),"")</f>
        <v/>
      </c>
      <c r="JQ569" s="4" t="str">
        <f ca="1">IFERROR(IF($B569&lt;&gt;"",VLOOKUP(JQ$421,TabelleK66BI,8,FALSE),""),"")</f>
        <v/>
      </c>
      <c r="JR569" s="4" t="str">
        <f ca="1">IFERROR(IF($B569&lt;&gt;"",VLOOKUP(JR$421,TabelleK66BI,8,FALSE),""),"")</f>
        <v/>
      </c>
      <c r="JS569" s="4" t="str">
        <f ca="1">IFERROR(IF($B569&lt;&gt;"",VLOOKUP(JS$421,TabelleK66BI,8,FALSE),""),"")</f>
        <v/>
      </c>
      <c r="JT569" s="4" t="str">
        <f ca="1">IFERROR(IF($B569&lt;&gt;"",VLOOKUP(JT$421,TabelleK66BI,8,FALSE),""),"")</f>
        <v/>
      </c>
      <c r="JU569" s="4" t="str">
        <f ca="1">IFERROR(IF($B569&lt;&gt;"",VLOOKUP(JU$421,TabelleK66BI,8,FALSE),""),"")</f>
        <v/>
      </c>
      <c r="JV569" s="4" t="str">
        <f ca="1">IFERROR(IF($B569&lt;&gt;"",VLOOKUP(JV$421,TabelleK66BI,8,FALSE),""),"")</f>
        <v/>
      </c>
      <c r="JW569" s="4" t="str">
        <f ca="1">IFERROR(IF($B569&lt;&gt;"",VLOOKUP(JW$421,TabelleK66BI,8,FALSE),""),"")</f>
        <v/>
      </c>
      <c r="JX569" s="4" t="str">
        <f ca="1">IFERROR(IF($B569&lt;&gt;"",VLOOKUP(JX$421,TabelleK66BI,8,FALSE),""),"")</f>
        <v/>
      </c>
      <c r="JY569" s="4" t="str">
        <f ca="1">IFERROR(IF($B569&lt;&gt;"",VLOOKUP(JY$421,TabelleK66BI,8,FALSE),""),"")</f>
        <v/>
      </c>
      <c r="JZ569" s="4" t="str">
        <f ca="1">IFERROR(IF($B569&lt;&gt;"",VLOOKUP(JZ$421,TabelleK66BI,8,FALSE),""),"")</f>
        <v/>
      </c>
      <c r="KA569" s="4" t="str">
        <f ca="1">IFERROR(IF($B569&lt;&gt;"",VLOOKUP(KA$421,TabelleK66BI,8,FALSE),""),"")</f>
        <v/>
      </c>
      <c r="KB569" s="4" t="str">
        <f ca="1">IFERROR(IF($B569&lt;&gt;"",VLOOKUP(KB$421,TabelleK66BI,8,FALSE),""),"")</f>
        <v/>
      </c>
      <c r="KC569" s="4" t="str">
        <f ca="1">IFERROR(IF($B569&lt;&gt;"",VLOOKUP(KC$421,TabelleK66BI,8,FALSE),""),"")</f>
        <v/>
      </c>
      <c r="KD569" s="4" t="str">
        <f ca="1">IFERROR(IF($B569&lt;&gt;"",VLOOKUP(KD$421,TabelleK66BI,8,FALSE),""),"")</f>
        <v/>
      </c>
      <c r="KE569" s="4" t="str">
        <f ca="1">IFERROR(IF($B569&lt;&gt;"",VLOOKUP(KE$421,TabelleK66BI,8,FALSE),""),"")</f>
        <v/>
      </c>
      <c r="KF569" s="4" t="str">
        <f ca="1">IFERROR(IF($B569&lt;&gt;"",VLOOKUP(KF$421,TabelleK66BI,8,FALSE),""),"")</f>
        <v/>
      </c>
      <c r="KG569" s="4" t="str">
        <f ca="1">IFERROR(IF($B569&lt;&gt;"",VLOOKUP(KG$421,TabelleK66BI,8,FALSE),""),"")</f>
        <v/>
      </c>
      <c r="KH569" s="4" t="str">
        <f ca="1">IFERROR(IF($B569&lt;&gt;"",VLOOKUP(KH$421,TabelleK66BI,8,FALSE),""),"")</f>
        <v/>
      </c>
      <c r="KI569" s="4" t="str">
        <f ca="1">IFERROR(IF($B569&lt;&gt;"",VLOOKUP(KI$421,TabelleK66BI,8,FALSE),""),"")</f>
        <v/>
      </c>
      <c r="KJ569" s="4" t="str">
        <f ca="1">IFERROR(IF($B569&lt;&gt;"",VLOOKUP(KJ$421,TabelleK66BI,8,FALSE),""),"")</f>
        <v/>
      </c>
      <c r="KK569" s="4" t="str">
        <f ca="1">IFERROR(IF($B569&lt;&gt;"",VLOOKUP(KK$421,TabelleK66BI,8,FALSE),""),"")</f>
        <v/>
      </c>
      <c r="KL569" s="4" t="str">
        <f ca="1">IFERROR(IF($B569&lt;&gt;"",VLOOKUP(KL$421,TabelleK66BI,8,FALSE),""),"")</f>
        <v/>
      </c>
      <c r="KM569" s="4" t="str">
        <f ca="1">IFERROR(IF($B569&lt;&gt;"",VLOOKUP(KM$421,TabelleK66BI,8,FALSE),""),"")</f>
        <v/>
      </c>
      <c r="KN569" s="4" t="str">
        <f ca="1">IFERROR(IF($B569&lt;&gt;"",VLOOKUP(KN$421,TabelleK66BI,8,FALSE),""),"")</f>
        <v/>
      </c>
      <c r="KO569" s="4" t="str">
        <f ca="1">IFERROR(IF($B569&lt;&gt;"",VLOOKUP(KO$421,TabelleK66BI,8,FALSE),""),"")</f>
        <v/>
      </c>
      <c r="KP569" s="4" t="str">
        <f ca="1">IFERROR(IF($B569&lt;&gt;"",VLOOKUP(KP$421,TabelleK66BI,8,FALSE),""),"")</f>
        <v/>
      </c>
      <c r="KQ569" s="4" t="str">
        <f ca="1">IFERROR(IF($B569&lt;&gt;"",VLOOKUP(KQ$421,TabelleK66BI,8,FALSE),""),"")</f>
        <v/>
      </c>
      <c r="KR569" s="4" t="str">
        <f>IFERROR(VLOOKUP($KR$421,TabelleK66BI,8,FALSE),"")</f>
        <v/>
      </c>
      <c r="KS569" s="4" t="str">
        <f>IFERROR(VLOOKUP($KS$421,TabelleK66BI,8,FALSE),"")</f>
        <v/>
      </c>
    </row>
    <row r="570" spans="2:305" ht="12.75" hidden="1" customHeight="1" x14ac:dyDescent="0.2">
      <c r="B570" s="138" t="str">
        <f t="shared" ca="1" si="266"/>
        <v/>
      </c>
      <c r="C570" s="4" t="str">
        <f ca="1">IFERROR(IF($B570&lt;&gt;"",VLOOKUP(C$421,TabelleK67BI,8,FALSE),""),"")</f>
        <v/>
      </c>
      <c r="D570" s="4" t="str">
        <f ca="1">IFERROR(IF($B570&lt;&gt;"",VLOOKUP(D$421,TabelleK67BI,8,FALSE),""),"")</f>
        <v/>
      </c>
      <c r="E570" s="4" t="str">
        <f ca="1">IFERROR(IF($B570&lt;&gt;"",VLOOKUP(E$421,TabelleK67BI,8,FALSE),""),"")</f>
        <v/>
      </c>
      <c r="F570" s="4" t="str">
        <f ca="1">IFERROR(IF($B570&lt;&gt;"",VLOOKUP(F$421,TabelleK67BI,8,FALSE),""),"")</f>
        <v/>
      </c>
      <c r="G570" s="4" t="str">
        <f ca="1">IFERROR(IF($B570&lt;&gt;"",VLOOKUP(G$421,TabelleK67BI,8,FALSE),""),"")</f>
        <v/>
      </c>
      <c r="H570" s="4" t="str">
        <f ca="1">IFERROR(IF($B570&lt;&gt;"",VLOOKUP(H$421,TabelleK67BI,8,FALSE),""),"")</f>
        <v/>
      </c>
      <c r="I570" s="4" t="str">
        <f ca="1">IFERROR(IF($B570&lt;&gt;"",VLOOKUP(I$421,TabelleK67BI,8,FALSE),""),"")</f>
        <v/>
      </c>
      <c r="J570" s="4" t="str">
        <f ca="1">IFERROR(IF($B570&lt;&gt;"",VLOOKUP(J$421,TabelleK67BI,8,FALSE),""),"")</f>
        <v/>
      </c>
      <c r="K570" s="4" t="str">
        <f ca="1">IFERROR(IF($B570&lt;&gt;"",VLOOKUP(K$421,TabelleK67BI,8,FALSE),""),"")</f>
        <v/>
      </c>
      <c r="L570" s="4" t="str">
        <f ca="1">IFERROR(IF($B570&lt;&gt;"",VLOOKUP(L$421,TabelleK67BI,8,FALSE),""),"")</f>
        <v/>
      </c>
      <c r="M570" s="4" t="str">
        <f ca="1">IFERROR(IF($B570&lt;&gt;"",VLOOKUP(M$421,TabelleK67BI,8,FALSE),""),"")</f>
        <v/>
      </c>
      <c r="N570" s="4" t="str">
        <f ca="1">IFERROR(IF($B570&lt;&gt;"",VLOOKUP(N$421,TabelleK67BI,8,FALSE),""),"")</f>
        <v/>
      </c>
      <c r="O570" s="4" t="str">
        <f ca="1">IFERROR(IF($B570&lt;&gt;"",VLOOKUP(O$421,TabelleK67BI,8,FALSE),""),"")</f>
        <v/>
      </c>
      <c r="P570" s="4" t="str">
        <f ca="1">IFERROR(IF($B570&lt;&gt;"",VLOOKUP(P$421,TabelleK67BI,8,FALSE),""),"")</f>
        <v/>
      </c>
      <c r="Q570" s="4" t="str">
        <f ca="1">IFERROR(IF($B570&lt;&gt;"",VLOOKUP(Q$421,TabelleK67BI,8,FALSE),""),"")</f>
        <v/>
      </c>
      <c r="R570" s="4" t="str">
        <f ca="1">IFERROR(IF($B570&lt;&gt;"",VLOOKUP(R$421,TabelleK67BI,8,FALSE),""),"")</f>
        <v/>
      </c>
      <c r="S570" s="4" t="str">
        <f ca="1">IFERROR(IF($B570&lt;&gt;"",VLOOKUP(S$421,TabelleK67BI,8,FALSE),""),"")</f>
        <v/>
      </c>
      <c r="T570" s="4" t="str">
        <f ca="1">IFERROR(IF($B570&lt;&gt;"",VLOOKUP(T$421,TabelleK67BI,8,FALSE),""),"")</f>
        <v/>
      </c>
      <c r="U570" s="4" t="str">
        <f ca="1">IFERROR(IF($B570&lt;&gt;"",VLOOKUP(U$421,TabelleK67BI,8,FALSE),""),"")</f>
        <v/>
      </c>
      <c r="V570" s="4" t="str">
        <f ca="1">IFERROR(IF($B570&lt;&gt;"",VLOOKUP(V$421,TabelleK67BI,8,FALSE),""),"")</f>
        <v/>
      </c>
      <c r="W570" s="4" t="str">
        <f ca="1">IFERROR(IF($B570&lt;&gt;"",VLOOKUP(W$421,TabelleK67BI,8,FALSE),""),"")</f>
        <v/>
      </c>
      <c r="X570" s="4" t="str">
        <f ca="1">IFERROR(IF($B570&lt;&gt;"",VLOOKUP(X$421,TabelleK67BI,8,FALSE),""),"")</f>
        <v/>
      </c>
      <c r="Y570" s="4" t="str">
        <f ca="1">IFERROR(IF($B570&lt;&gt;"",VLOOKUP(Y$421,TabelleK67BI,8,FALSE),""),"")</f>
        <v/>
      </c>
      <c r="Z570" s="4" t="str">
        <f ca="1">IFERROR(IF($B570&lt;&gt;"",VLOOKUP(Z$421,TabelleK67BI,8,FALSE),""),"")</f>
        <v/>
      </c>
      <c r="AA570" s="4" t="str">
        <f ca="1">IFERROR(IF($B570&lt;&gt;"",VLOOKUP(AA$421,TabelleK67BI,8,FALSE),""),"")</f>
        <v/>
      </c>
      <c r="AB570" s="4" t="str">
        <f ca="1">IFERROR(IF($B570&lt;&gt;"",VLOOKUP(AB$421,TabelleK67BI,8,FALSE),""),"")</f>
        <v/>
      </c>
      <c r="AC570" s="4" t="str">
        <f ca="1">IFERROR(IF($B570&lt;&gt;"",VLOOKUP(AC$421,TabelleK67BI,8,FALSE),""),"")</f>
        <v/>
      </c>
      <c r="AD570" s="4" t="str">
        <f ca="1">IFERROR(IF($B570&lt;&gt;"",VLOOKUP(AD$421,TabelleK67BI,8,FALSE),""),"")</f>
        <v/>
      </c>
      <c r="AE570" s="4" t="str">
        <f ca="1">IFERROR(IF($B570&lt;&gt;"",VLOOKUP(AE$421,TabelleK67BI,8,FALSE),""),"")</f>
        <v/>
      </c>
      <c r="AF570" s="4" t="str">
        <f ca="1">IFERROR(IF($B570&lt;&gt;"",VLOOKUP(AF$421,TabelleK67BI,8,FALSE),""),"")</f>
        <v/>
      </c>
      <c r="AG570" s="4" t="str">
        <f ca="1">IFERROR(IF($B570&lt;&gt;"",VLOOKUP(AG$421,TabelleK67BI,8,FALSE),""),"")</f>
        <v/>
      </c>
      <c r="AH570" s="4" t="str">
        <f ca="1">IFERROR(IF($B570&lt;&gt;"",VLOOKUP(AH$421,TabelleK67BI,8,FALSE),""),"")</f>
        <v/>
      </c>
      <c r="AI570" s="4" t="str">
        <f ca="1">IFERROR(IF($B570&lt;&gt;"",VLOOKUP(AI$421,TabelleK67BI,8,FALSE),""),"")</f>
        <v/>
      </c>
      <c r="AJ570" s="4" t="str">
        <f ca="1">IFERROR(IF($B570&lt;&gt;"",VLOOKUP(AJ$421,TabelleK67BI,8,FALSE),""),"")</f>
        <v/>
      </c>
      <c r="AK570" s="4" t="str">
        <f ca="1">IFERROR(IF($B570&lt;&gt;"",VLOOKUP(AK$421,TabelleK67BI,8,FALSE),""),"")</f>
        <v/>
      </c>
      <c r="AL570" s="4" t="str">
        <f ca="1">IFERROR(IF($B570&lt;&gt;"",VLOOKUP(AL$421,TabelleK67BI,8,FALSE),""),"")</f>
        <v/>
      </c>
      <c r="AM570" s="4" t="str">
        <f ca="1">IFERROR(IF($B570&lt;&gt;"",VLOOKUP(AM$421,TabelleK67BI,8,FALSE),""),"")</f>
        <v/>
      </c>
      <c r="AN570" s="4" t="str">
        <f ca="1">IFERROR(IF($B570&lt;&gt;"",VLOOKUP(AN$421,TabelleK67BI,8,FALSE),""),"")</f>
        <v/>
      </c>
      <c r="AO570" s="4" t="str">
        <f ca="1">IFERROR(IF($B570&lt;&gt;"",VLOOKUP(AO$421,TabelleK67BI,8,FALSE),""),"")</f>
        <v/>
      </c>
      <c r="AP570" s="4" t="str">
        <f ca="1">IFERROR(IF($B570&lt;&gt;"",VLOOKUP(AP$421,TabelleK67BI,8,FALSE),""),"")</f>
        <v/>
      </c>
      <c r="AQ570" s="4" t="str">
        <f ca="1">IFERROR(IF($B570&lt;&gt;"",VLOOKUP(AQ$421,TabelleK67BI,8,FALSE),""),"")</f>
        <v/>
      </c>
      <c r="AR570" s="4" t="str">
        <f ca="1">IFERROR(IF($B570&lt;&gt;"",VLOOKUP(AR$421,TabelleK67BI,8,FALSE),""),"")</f>
        <v/>
      </c>
      <c r="AS570" s="4" t="str">
        <f ca="1">IFERROR(IF($B570&lt;&gt;"",VLOOKUP(AS$421,TabelleK67BI,8,FALSE),""),"")</f>
        <v/>
      </c>
      <c r="AT570" s="4" t="str">
        <f ca="1">IFERROR(IF($B570&lt;&gt;"",VLOOKUP(AT$421,TabelleK67BI,8,FALSE),""),"")</f>
        <v/>
      </c>
      <c r="AU570" s="4" t="str">
        <f ca="1">IFERROR(IF($B570&lt;&gt;"",VLOOKUP(AU$421,TabelleK67BI,8,FALSE),""),"")</f>
        <v/>
      </c>
      <c r="AV570" s="4" t="str">
        <f ca="1">IFERROR(IF($B570&lt;&gt;"",VLOOKUP(AV$421,TabelleK67BI,8,FALSE),""),"")</f>
        <v/>
      </c>
      <c r="AW570" s="4" t="str">
        <f ca="1">IFERROR(IF($B570&lt;&gt;"",VLOOKUP(AW$421,TabelleK67BI,8,FALSE),""),"")</f>
        <v/>
      </c>
      <c r="AX570" s="4" t="str">
        <f ca="1">IFERROR(IF($B570&lt;&gt;"",VLOOKUP(AX$421,TabelleK67BI,8,FALSE),""),"")</f>
        <v/>
      </c>
      <c r="AY570" s="4" t="str">
        <f ca="1">IFERROR(IF($B570&lt;&gt;"",VLOOKUP(AY$421,TabelleK67BI,8,FALSE),""),"")</f>
        <v/>
      </c>
      <c r="AZ570" s="4" t="str">
        <f ca="1">IFERROR(IF($B570&lt;&gt;"",VLOOKUP(AZ$421,TabelleK67BI,8,FALSE),""),"")</f>
        <v/>
      </c>
      <c r="BA570" s="4" t="str">
        <f ca="1">IFERROR(IF($B570&lt;&gt;"",VLOOKUP(BA$421,TabelleK67BI,8,FALSE),""),"")</f>
        <v/>
      </c>
      <c r="BB570" s="4" t="str">
        <f ca="1">IFERROR(IF($B570&lt;&gt;"",VLOOKUP(BB$421,TabelleK67BI,8,FALSE),""),"")</f>
        <v/>
      </c>
      <c r="BC570" s="4" t="str">
        <f ca="1">IFERROR(IF($B570&lt;&gt;"",VLOOKUP(BC$421,TabelleK67BI,8,FALSE),""),"")</f>
        <v/>
      </c>
      <c r="BD570" s="4" t="str">
        <f ca="1">IFERROR(IF($B570&lt;&gt;"",VLOOKUP(BD$421,TabelleK67BI,8,FALSE),""),"")</f>
        <v/>
      </c>
      <c r="BE570" s="4" t="str">
        <f ca="1">IFERROR(IF($B570&lt;&gt;"",VLOOKUP(BE$421,TabelleK67BI,8,FALSE),""),"")</f>
        <v/>
      </c>
      <c r="BF570" s="4" t="str">
        <f ca="1">IFERROR(IF($B570&lt;&gt;"",VLOOKUP(BF$421,TabelleK67BI,8,FALSE),""),"")</f>
        <v/>
      </c>
      <c r="BG570" s="4" t="str">
        <f ca="1">IFERROR(IF($B570&lt;&gt;"",VLOOKUP(BG$421,TabelleK67BI,8,FALSE),""),"")</f>
        <v/>
      </c>
      <c r="BH570" s="4" t="str">
        <f ca="1">IFERROR(IF($B570&lt;&gt;"",VLOOKUP(BH$421,TabelleK67BI,8,FALSE),""),"")</f>
        <v/>
      </c>
      <c r="BI570" s="4" t="str">
        <f ca="1">IFERROR(IF($B570&lt;&gt;"",VLOOKUP(BI$421,TabelleK67BI,8,FALSE),""),"")</f>
        <v/>
      </c>
      <c r="BJ570" s="4" t="str">
        <f ca="1">IFERROR(IF($B570&lt;&gt;"",VLOOKUP(BJ$421,TabelleK67BI,8,FALSE),""),"")</f>
        <v/>
      </c>
      <c r="BK570" s="4" t="str">
        <f ca="1">IFERROR(IF($B570&lt;&gt;"",VLOOKUP(BK$421,TabelleK67BI,8,FALSE),""),"")</f>
        <v/>
      </c>
      <c r="BL570" s="4" t="str">
        <f ca="1">IFERROR(IF($B570&lt;&gt;"",VLOOKUP(BL$421,TabelleK67BI,8,FALSE),""),"")</f>
        <v/>
      </c>
      <c r="BM570" s="4" t="str">
        <f ca="1">IFERROR(IF($B570&lt;&gt;"",VLOOKUP(BM$421,TabelleK67BI,8,FALSE),""),"")</f>
        <v/>
      </c>
      <c r="BN570" s="4" t="str">
        <f ca="1">IFERROR(IF($B570&lt;&gt;"",VLOOKUP(BN$421,TabelleK67BI,8,FALSE),""),"")</f>
        <v/>
      </c>
      <c r="BO570" s="4" t="str">
        <f ca="1">IFERROR(IF($B570&lt;&gt;"",VLOOKUP(BO$421,TabelleK67BI,8,FALSE),""),"")</f>
        <v/>
      </c>
      <c r="BP570" s="4" t="str">
        <f ca="1">IFERROR(IF($B570&lt;&gt;"",VLOOKUP(BP$421,TabelleK67BI,8,FALSE),""),"")</f>
        <v/>
      </c>
      <c r="BQ570" s="4" t="str">
        <f ca="1">IFERROR(IF($B570&lt;&gt;"",VLOOKUP(BQ$421,TabelleK67BI,8,FALSE),""),"")</f>
        <v/>
      </c>
      <c r="BR570" s="4" t="str">
        <f ca="1">IFERROR(IF($B570&lt;&gt;"",VLOOKUP(BR$421,TabelleK67BI,8,FALSE),""),"")</f>
        <v/>
      </c>
      <c r="BS570" s="4" t="str">
        <f ca="1">IFERROR(IF($B570&lt;&gt;"",VLOOKUP(BS$421,TabelleK67BI,8,FALSE),""),"")</f>
        <v/>
      </c>
      <c r="BT570" s="4" t="str">
        <f ca="1">IFERROR(IF($B570&lt;&gt;"",VLOOKUP(BT$421,TabelleK67BI,8,FALSE),""),"")</f>
        <v/>
      </c>
      <c r="BU570" s="4" t="str">
        <f ca="1">IFERROR(IF($B570&lt;&gt;"",VLOOKUP(BU$421,TabelleK67BI,8,FALSE),""),"")</f>
        <v/>
      </c>
      <c r="BV570" s="4" t="str">
        <f ca="1">IFERROR(IF($B570&lt;&gt;"",VLOOKUP(BV$421,TabelleK67BI,8,FALSE),""),"")</f>
        <v/>
      </c>
      <c r="BW570" s="4" t="str">
        <f ca="1">IFERROR(IF($B570&lt;&gt;"",VLOOKUP(BW$421,TabelleK67BI,8,FALSE),""),"")</f>
        <v/>
      </c>
      <c r="BX570" s="4" t="str">
        <f ca="1">IFERROR(IF($B570&lt;&gt;"",VLOOKUP(BX$421,TabelleK67BI,8,FALSE),""),"")</f>
        <v/>
      </c>
      <c r="BY570" s="4" t="str">
        <f ca="1">IFERROR(IF($B570&lt;&gt;"",VLOOKUP(BY$421,TabelleK67BI,8,FALSE),""),"")</f>
        <v/>
      </c>
      <c r="BZ570" s="4" t="str">
        <f ca="1">IFERROR(IF($B570&lt;&gt;"",VLOOKUP(BZ$421,TabelleK67BI,8,FALSE),""),"")</f>
        <v/>
      </c>
      <c r="CA570" s="4" t="str">
        <f ca="1">IFERROR(IF($B570&lt;&gt;"",VLOOKUP(CA$421,TabelleK67BI,8,FALSE),""),"")</f>
        <v/>
      </c>
      <c r="CB570" s="4" t="str">
        <f ca="1">IFERROR(IF($B570&lt;&gt;"",VLOOKUP(CB$421,TabelleK67BI,8,FALSE),""),"")</f>
        <v/>
      </c>
      <c r="CC570" s="4" t="str">
        <f ca="1">IFERROR(IF($B570&lt;&gt;"",VLOOKUP(CC$421,TabelleK67BI,8,FALSE),""),"")</f>
        <v/>
      </c>
      <c r="CD570" s="4" t="str">
        <f ca="1">IFERROR(IF($B570&lt;&gt;"",VLOOKUP(CD$421,TabelleK67BI,8,FALSE),""),"")</f>
        <v/>
      </c>
      <c r="CE570" s="4" t="str">
        <f ca="1">IFERROR(IF($B570&lt;&gt;"",VLOOKUP(CE$421,TabelleK67BI,8,FALSE),""),"")</f>
        <v/>
      </c>
      <c r="CF570" s="4" t="str">
        <f ca="1">IFERROR(IF($B570&lt;&gt;"",VLOOKUP(CF$421,TabelleK67BI,8,FALSE),""),"")</f>
        <v/>
      </c>
      <c r="CG570" s="4" t="str">
        <f ca="1">IFERROR(IF($B570&lt;&gt;"",VLOOKUP(CG$421,TabelleK67BI,8,FALSE),""),"")</f>
        <v/>
      </c>
      <c r="CH570" s="4" t="str">
        <f ca="1">IFERROR(IF($B570&lt;&gt;"",VLOOKUP(CH$421,TabelleK67BI,8,FALSE),""),"")</f>
        <v/>
      </c>
      <c r="CI570" s="4" t="str">
        <f ca="1">IFERROR(IF($B570&lt;&gt;"",VLOOKUP(CI$421,TabelleK67BI,8,FALSE),""),"")</f>
        <v/>
      </c>
      <c r="CJ570" s="4" t="str">
        <f ca="1">IFERROR(IF($B570&lt;&gt;"",VLOOKUP(CJ$421,TabelleK67BI,8,FALSE),""),"")</f>
        <v/>
      </c>
      <c r="CK570" s="4" t="str">
        <f ca="1">IFERROR(IF($B570&lt;&gt;"",VLOOKUP(CK$421,TabelleK67BI,8,FALSE),""),"")</f>
        <v/>
      </c>
      <c r="CL570" s="4" t="str">
        <f ca="1">IFERROR(IF($B570&lt;&gt;"",VLOOKUP(CL$421,TabelleK67BI,8,FALSE),""),"")</f>
        <v/>
      </c>
      <c r="CM570" s="4" t="str">
        <f ca="1">IFERROR(IF($B570&lt;&gt;"",VLOOKUP(CM$421,TabelleK67BI,8,FALSE),""),"")</f>
        <v/>
      </c>
      <c r="CN570" s="4" t="str">
        <f ca="1">IFERROR(IF($B570&lt;&gt;"",VLOOKUP(CN$421,TabelleK67BI,8,FALSE),""),"")</f>
        <v/>
      </c>
      <c r="CO570" s="4" t="str">
        <f ca="1">IFERROR(IF($B570&lt;&gt;"",VLOOKUP(CO$421,TabelleK67BI,8,FALSE),""),"")</f>
        <v/>
      </c>
      <c r="CP570" s="4" t="str">
        <f ca="1">IFERROR(IF($B570&lt;&gt;"",VLOOKUP(CP$421,TabelleK67BI,8,FALSE),""),"")</f>
        <v/>
      </c>
      <c r="CQ570" s="4" t="str">
        <f ca="1">IFERROR(IF($B570&lt;&gt;"",VLOOKUP(CQ$421,TabelleK67BI,8,FALSE),""),"")</f>
        <v/>
      </c>
      <c r="CR570" s="4" t="str">
        <f ca="1">IFERROR(IF($B570&lt;&gt;"",VLOOKUP(CR$421,TabelleK67BI,8,FALSE),""),"")</f>
        <v/>
      </c>
      <c r="CS570" s="4" t="str">
        <f ca="1">IFERROR(IF($B570&lt;&gt;"",VLOOKUP(CS$421,TabelleK67BI,8,FALSE),""),"")</f>
        <v/>
      </c>
      <c r="CT570" s="4" t="str">
        <f ca="1">IFERROR(IF($B570&lt;&gt;"",VLOOKUP(CT$421,TabelleK67BI,8,FALSE),""),"")</f>
        <v/>
      </c>
      <c r="CU570" s="4" t="str">
        <f ca="1">IFERROR(IF($B570&lt;&gt;"",VLOOKUP(CU$421,TabelleK67BI,8,FALSE),""),"")</f>
        <v/>
      </c>
      <c r="CV570" s="4" t="str">
        <f ca="1">IFERROR(IF($B570&lt;&gt;"",VLOOKUP(CV$421,TabelleK67BI,8,FALSE),""),"")</f>
        <v/>
      </c>
      <c r="CW570" s="4" t="str">
        <f ca="1">IFERROR(IF($B570&lt;&gt;"",VLOOKUP(CW$421,TabelleK67BI,8,FALSE),""),"")</f>
        <v/>
      </c>
      <c r="CX570" s="4" t="str">
        <f ca="1">IFERROR(IF($B570&lt;&gt;"",VLOOKUP(CX$421,TabelleK67BI,8,FALSE),""),"")</f>
        <v/>
      </c>
      <c r="CY570" s="4" t="str">
        <f ca="1">IFERROR(IF($B570&lt;&gt;"",VLOOKUP(CY$421,TabelleK67BI,8,FALSE),""),"")</f>
        <v/>
      </c>
      <c r="CZ570" s="4" t="str">
        <f ca="1">IFERROR(IF($B570&lt;&gt;"",VLOOKUP(CZ$421,TabelleK67BI,8,FALSE),""),"")</f>
        <v/>
      </c>
      <c r="DA570" s="4" t="str">
        <f ca="1">IFERROR(IF($B570&lt;&gt;"",VLOOKUP(DA$421,TabelleK67BI,8,FALSE),""),"")</f>
        <v/>
      </c>
      <c r="DB570" s="4" t="str">
        <f ca="1">IFERROR(IF($B570&lt;&gt;"",VLOOKUP(DB$421,TabelleK67BI,8,FALSE),""),"")</f>
        <v/>
      </c>
      <c r="DC570" s="4" t="str">
        <f ca="1">IFERROR(IF($B570&lt;&gt;"",VLOOKUP(DC$421,TabelleK67BI,8,FALSE),""),"")</f>
        <v/>
      </c>
      <c r="DD570" s="4" t="str">
        <f ca="1">IFERROR(IF($B570&lt;&gt;"",VLOOKUP(DD$421,TabelleK67BI,8,FALSE),""),"")</f>
        <v/>
      </c>
      <c r="DE570" s="4" t="str">
        <f ca="1">IFERROR(IF($B570&lt;&gt;"",VLOOKUP(DE$421,TabelleK67BI,8,FALSE),""),"")</f>
        <v/>
      </c>
      <c r="DF570" s="4" t="str">
        <f ca="1">IFERROR(IF($B570&lt;&gt;"",VLOOKUP(DF$421,TabelleK67BI,8,FALSE),""),"")</f>
        <v/>
      </c>
      <c r="DG570" s="4" t="str">
        <f ca="1">IFERROR(IF($B570&lt;&gt;"",VLOOKUP(DG$421,TabelleK67BI,8,FALSE),""),"")</f>
        <v/>
      </c>
      <c r="DH570" s="4" t="str">
        <f ca="1">IFERROR(IF($B570&lt;&gt;"",VLOOKUP(DH$421,TabelleK67BI,8,FALSE),""),"")</f>
        <v/>
      </c>
      <c r="DI570" s="4" t="str">
        <f ca="1">IFERROR(IF($B570&lt;&gt;"",VLOOKUP(DI$421,TabelleK67BI,8,FALSE),""),"")</f>
        <v/>
      </c>
      <c r="DJ570" s="4" t="str">
        <f ca="1">IFERROR(IF($B570&lt;&gt;"",VLOOKUP(DJ$421,TabelleK67BI,8,FALSE),""),"")</f>
        <v/>
      </c>
      <c r="DK570" s="4" t="str">
        <f ca="1">IFERROR(IF($B570&lt;&gt;"",VLOOKUP(DK$421,TabelleK67BI,8,FALSE),""),"")</f>
        <v/>
      </c>
      <c r="DL570" s="4" t="str">
        <f ca="1">IFERROR(IF($B570&lt;&gt;"",VLOOKUP(DL$421,TabelleK67BI,8,FALSE),""),"")</f>
        <v/>
      </c>
      <c r="DM570" s="4" t="str">
        <f ca="1">IFERROR(IF($B570&lt;&gt;"",VLOOKUP(DM$421,TabelleK67BI,8,FALSE),""),"")</f>
        <v/>
      </c>
      <c r="DN570" s="4" t="str">
        <f ca="1">IFERROR(IF($B570&lt;&gt;"",VLOOKUP(DN$421,TabelleK67BI,8,FALSE),""),"")</f>
        <v/>
      </c>
      <c r="DO570" s="4" t="str">
        <f ca="1">IFERROR(IF($B570&lt;&gt;"",VLOOKUP(DO$421,TabelleK67BI,8,FALSE),""),"")</f>
        <v/>
      </c>
      <c r="DP570" s="4" t="str">
        <f ca="1">IFERROR(IF($B570&lt;&gt;"",VLOOKUP(DP$421,TabelleK67BI,8,FALSE),""),"")</f>
        <v/>
      </c>
      <c r="DQ570" s="4" t="str">
        <f ca="1">IFERROR(IF($B570&lt;&gt;"",VLOOKUP(DQ$421,TabelleK67BI,8,FALSE),""),"")</f>
        <v/>
      </c>
      <c r="DR570" s="4" t="str">
        <f ca="1">IFERROR(IF($B570&lt;&gt;"",VLOOKUP(DR$421,TabelleK67BI,8,FALSE),""),"")</f>
        <v/>
      </c>
      <c r="DS570" s="4" t="str">
        <f ca="1">IFERROR(IF($B570&lt;&gt;"",VLOOKUP(DS$421,TabelleK67BI,8,FALSE),""),"")</f>
        <v/>
      </c>
      <c r="DT570" s="4" t="str">
        <f ca="1">IFERROR(IF($B570&lt;&gt;"",VLOOKUP(DT$421,TabelleK67BI,8,FALSE),""),"")</f>
        <v/>
      </c>
      <c r="DU570" s="4" t="str">
        <f ca="1">IFERROR(IF($B570&lt;&gt;"",VLOOKUP(DU$421,TabelleK67BI,8,FALSE),""),"")</f>
        <v/>
      </c>
      <c r="DV570" s="4" t="str">
        <f ca="1">IFERROR(IF($B570&lt;&gt;"",VLOOKUP(DV$421,TabelleK67BI,8,FALSE),""),"")</f>
        <v/>
      </c>
      <c r="DW570" s="4" t="str">
        <f ca="1">IFERROR(IF($B570&lt;&gt;"",VLOOKUP(DW$421,TabelleK67BI,8,FALSE),""),"")</f>
        <v/>
      </c>
      <c r="DX570" s="4" t="str">
        <f ca="1">IFERROR(IF($B570&lt;&gt;"",VLOOKUP(DX$421,TabelleK67BI,8,FALSE),""),"")</f>
        <v/>
      </c>
      <c r="DY570" s="4" t="str">
        <f ca="1">IFERROR(IF($B570&lt;&gt;"",VLOOKUP(DY$421,TabelleK67BI,8,FALSE),""),"")</f>
        <v/>
      </c>
      <c r="DZ570" s="4" t="str">
        <f ca="1">IFERROR(IF($B570&lt;&gt;"",VLOOKUP(DZ$421,TabelleK67BI,8,FALSE),""),"")</f>
        <v/>
      </c>
      <c r="EA570" s="4" t="str">
        <f ca="1">IFERROR(IF($B570&lt;&gt;"",VLOOKUP(EA$421,TabelleK67BI,8,FALSE),""),"")</f>
        <v/>
      </c>
      <c r="EB570" s="4" t="str">
        <f ca="1">IFERROR(IF($B570&lt;&gt;"",VLOOKUP(EB$421,TabelleK67BI,8,FALSE),""),"")</f>
        <v/>
      </c>
      <c r="EC570" s="4" t="str">
        <f ca="1">IFERROR(IF($B570&lt;&gt;"",VLOOKUP(EC$421,TabelleK67BI,8,FALSE),""),"")</f>
        <v/>
      </c>
      <c r="ED570" s="4" t="str">
        <f ca="1">IFERROR(IF($B570&lt;&gt;"",VLOOKUP(ED$421,TabelleK67BI,8,FALSE),""),"")</f>
        <v/>
      </c>
      <c r="EE570" s="4" t="str">
        <f ca="1">IFERROR(IF($B570&lt;&gt;"",VLOOKUP(EE$421,TabelleK67BI,8,FALSE),""),"")</f>
        <v/>
      </c>
      <c r="EF570" s="4" t="str">
        <f ca="1">IFERROR(IF($B570&lt;&gt;"",VLOOKUP(EF$421,TabelleK67BI,8,FALSE),""),"")</f>
        <v/>
      </c>
      <c r="EG570" s="4" t="str">
        <f ca="1">IFERROR(IF($B570&lt;&gt;"",VLOOKUP(EG$421,TabelleK67BI,8,FALSE),""),"")</f>
        <v/>
      </c>
      <c r="EH570" s="4" t="str">
        <f ca="1">IFERROR(IF($B570&lt;&gt;"",VLOOKUP(EH$421,TabelleK67BI,8,FALSE),""),"")</f>
        <v/>
      </c>
      <c r="EI570" s="4" t="str">
        <f ca="1">IFERROR(IF($B570&lt;&gt;"",VLOOKUP(EI$421,TabelleK67BI,8,FALSE),""),"")</f>
        <v/>
      </c>
      <c r="EJ570" s="4" t="str">
        <f ca="1">IFERROR(IF($B570&lt;&gt;"",VLOOKUP(EJ$421,TabelleK67BI,8,FALSE),""),"")</f>
        <v/>
      </c>
      <c r="EK570" s="4" t="str">
        <f ca="1">IFERROR(IF($B570&lt;&gt;"",VLOOKUP(EK$421,TabelleK67BI,8,FALSE),""),"")</f>
        <v/>
      </c>
      <c r="EL570" s="4" t="str">
        <f ca="1">IFERROR(IF($B570&lt;&gt;"",VLOOKUP(EL$421,TabelleK67BI,8,FALSE),""),"")</f>
        <v/>
      </c>
      <c r="EM570" s="4" t="str">
        <f ca="1">IFERROR(IF($B570&lt;&gt;"",VLOOKUP(EM$421,TabelleK67BI,8,FALSE),""),"")</f>
        <v/>
      </c>
      <c r="EN570" s="4" t="str">
        <f ca="1">IFERROR(IF($B570&lt;&gt;"",VLOOKUP(EN$421,TabelleK67BI,8,FALSE),""),"")</f>
        <v/>
      </c>
      <c r="EO570" s="4" t="str">
        <f ca="1">IFERROR(IF($B570&lt;&gt;"",VLOOKUP(EO$421,TabelleK67BI,8,FALSE),""),"")</f>
        <v/>
      </c>
      <c r="EP570" s="4" t="str">
        <f ca="1">IFERROR(IF($B570&lt;&gt;"",VLOOKUP(EP$421,TabelleK67BI,8,FALSE),""),"")</f>
        <v/>
      </c>
      <c r="EQ570" s="4" t="str">
        <f ca="1">IFERROR(IF($B570&lt;&gt;"",VLOOKUP(EQ$421,TabelleK67BI,8,FALSE),""),"")</f>
        <v/>
      </c>
      <c r="ER570" s="4" t="str">
        <f ca="1">IFERROR(IF($B570&lt;&gt;"",VLOOKUP(ER$421,TabelleK67BI,8,FALSE),""),"")</f>
        <v/>
      </c>
      <c r="ES570" s="4" t="str">
        <f ca="1">IFERROR(IF($B570&lt;&gt;"",VLOOKUP(ES$421,TabelleK67BI,8,FALSE),""),"")</f>
        <v/>
      </c>
      <c r="ET570" s="4" t="str">
        <f ca="1">IFERROR(IF($B570&lt;&gt;"",VLOOKUP(ET$421,TabelleK67BI,8,FALSE),""),"")</f>
        <v/>
      </c>
      <c r="EU570" s="4" t="str">
        <f ca="1">IFERROR(IF($B570&lt;&gt;"",VLOOKUP(EU$421,TabelleK67BI,8,FALSE),""),"")</f>
        <v/>
      </c>
      <c r="EV570" s="4" t="str">
        <f ca="1">IFERROR(IF($B570&lt;&gt;"",VLOOKUP(EV$421,TabelleK67BI,8,FALSE),""),"")</f>
        <v/>
      </c>
      <c r="EW570" s="4" t="str">
        <f ca="1">IFERROR(IF($B570&lt;&gt;"",VLOOKUP(EW$421,TabelleK67BI,8,FALSE),""),"")</f>
        <v/>
      </c>
      <c r="EX570" s="4" t="str">
        <f ca="1">IFERROR(IF($B570&lt;&gt;"",VLOOKUP(EX$421,TabelleK67BI,8,FALSE),""),"")</f>
        <v/>
      </c>
      <c r="EY570" s="4" t="str">
        <f ca="1">IFERROR(IF($B570&lt;&gt;"",VLOOKUP(EY$421,TabelleK67BI,8,FALSE),""),"")</f>
        <v/>
      </c>
      <c r="EZ570" s="4" t="str">
        <f ca="1">IFERROR(IF($B570&lt;&gt;"",VLOOKUP(EZ$421,TabelleK67BI,8,FALSE),""),"")</f>
        <v/>
      </c>
      <c r="FA570" s="4" t="str">
        <f ca="1">IFERROR(IF($B570&lt;&gt;"",VLOOKUP(FA$421,TabelleK67BI,8,FALSE),""),"")</f>
        <v/>
      </c>
      <c r="FB570" s="4" t="str">
        <f ca="1">IFERROR(IF($B570&lt;&gt;"",VLOOKUP(FB$421,TabelleK67BI,8,FALSE),""),"")</f>
        <v/>
      </c>
      <c r="FC570" s="4" t="str">
        <f ca="1">IFERROR(IF($B570&lt;&gt;"",VLOOKUP(FC$421,TabelleK67BI,8,FALSE),""),"")</f>
        <v/>
      </c>
      <c r="FD570" s="4" t="str">
        <f ca="1">IFERROR(IF($B570&lt;&gt;"",VLOOKUP(FD$421,TabelleK67BI,8,FALSE),""),"")</f>
        <v/>
      </c>
      <c r="FE570" s="4" t="str">
        <f ca="1">IFERROR(IF($B570&lt;&gt;"",VLOOKUP(FE$421,TabelleK67BI,8,FALSE),""),"")</f>
        <v/>
      </c>
      <c r="FF570" s="4" t="str">
        <f ca="1">IFERROR(IF($B570&lt;&gt;"",VLOOKUP(FF$421,TabelleK67BI,8,FALSE),""),"")</f>
        <v/>
      </c>
      <c r="FG570" s="4" t="str">
        <f ca="1">IFERROR(IF($B570&lt;&gt;"",VLOOKUP(FG$421,TabelleK67BI,8,FALSE),""),"")</f>
        <v/>
      </c>
      <c r="FH570" s="4" t="str">
        <f ca="1">IFERROR(IF($B570&lt;&gt;"",VLOOKUP(FH$421,TabelleK67BI,8,FALSE),""),"")</f>
        <v/>
      </c>
      <c r="FI570" s="4" t="str">
        <f ca="1">IFERROR(IF($B570&lt;&gt;"",VLOOKUP(FI$421,TabelleK67BI,8,FALSE),""),"")</f>
        <v/>
      </c>
      <c r="FJ570" s="4" t="str">
        <f ca="1">IFERROR(IF($B570&lt;&gt;"",VLOOKUP(FJ$421,TabelleK67BI,8,FALSE),""),"")</f>
        <v/>
      </c>
      <c r="FK570" s="4" t="str">
        <f ca="1">IFERROR(IF($B570&lt;&gt;"",VLOOKUP(FK$421,TabelleK67BI,8,FALSE),""),"")</f>
        <v/>
      </c>
      <c r="FL570" s="4" t="str">
        <f ca="1">IFERROR(IF($B570&lt;&gt;"",VLOOKUP(FL$421,TabelleK67BI,8,FALSE),""),"")</f>
        <v/>
      </c>
      <c r="FM570" s="4" t="str">
        <f ca="1">IFERROR(IF($B570&lt;&gt;"",VLOOKUP(FM$421,TabelleK67BI,8,FALSE),""),"")</f>
        <v/>
      </c>
      <c r="FN570" s="4" t="str">
        <f ca="1">IFERROR(IF($B570&lt;&gt;"",VLOOKUP(FN$421,TabelleK67BI,8,FALSE),""),"")</f>
        <v/>
      </c>
      <c r="FO570" s="4" t="str">
        <f ca="1">IFERROR(IF($B570&lt;&gt;"",VLOOKUP(FO$421,TabelleK67BI,8,FALSE),""),"")</f>
        <v/>
      </c>
      <c r="FP570" s="4" t="str">
        <f ca="1">IFERROR(IF($B570&lt;&gt;"",VLOOKUP(FP$421,TabelleK67BI,8,FALSE),""),"")</f>
        <v/>
      </c>
      <c r="FQ570" s="4" t="str">
        <f ca="1">IFERROR(IF($B570&lt;&gt;"",VLOOKUP(FQ$421,TabelleK67BI,8,FALSE),""),"")</f>
        <v/>
      </c>
      <c r="FR570" s="4" t="str">
        <f ca="1">IFERROR(IF($B570&lt;&gt;"",VLOOKUP(FR$421,TabelleK67BI,8,FALSE),""),"")</f>
        <v/>
      </c>
      <c r="FS570" s="4" t="str">
        <f ca="1">IFERROR(IF($B570&lt;&gt;"",VLOOKUP(FS$421,TabelleK67BI,8,FALSE),""),"")</f>
        <v/>
      </c>
      <c r="FT570" s="4" t="str">
        <f ca="1">IFERROR(IF($B570&lt;&gt;"",VLOOKUP(FT$421,TabelleK67BI,8,FALSE),""),"")</f>
        <v/>
      </c>
      <c r="FU570" s="4" t="str">
        <f ca="1">IFERROR(IF($B570&lt;&gt;"",VLOOKUP(FU$421,TabelleK67BI,8,FALSE),""),"")</f>
        <v/>
      </c>
      <c r="FV570" s="4" t="str">
        <f ca="1">IFERROR(IF($B570&lt;&gt;"",VLOOKUP(FV$421,TabelleK67BI,8,FALSE),""),"")</f>
        <v/>
      </c>
      <c r="FW570" s="4" t="str">
        <f ca="1">IFERROR(IF($B570&lt;&gt;"",VLOOKUP(FW$421,TabelleK67BI,8,FALSE),""),"")</f>
        <v/>
      </c>
      <c r="FX570" s="4" t="str">
        <f ca="1">IFERROR(IF($B570&lt;&gt;"",VLOOKUP(FX$421,TabelleK67BI,8,FALSE),""),"")</f>
        <v/>
      </c>
      <c r="FY570" s="4" t="str">
        <f ca="1">IFERROR(IF($B570&lt;&gt;"",VLOOKUP(FY$421,TabelleK67BI,8,FALSE),""),"")</f>
        <v/>
      </c>
      <c r="FZ570" s="4" t="str">
        <f ca="1">IFERROR(IF($B570&lt;&gt;"",VLOOKUP(FZ$421,TabelleK67BI,8,FALSE),""),"")</f>
        <v/>
      </c>
      <c r="GA570" s="4" t="str">
        <f ca="1">IFERROR(IF($B570&lt;&gt;"",VLOOKUP(GA$421,TabelleK67BI,8,FALSE),""),"")</f>
        <v/>
      </c>
      <c r="GB570" s="4" t="str">
        <f ca="1">IFERROR(IF($B570&lt;&gt;"",VLOOKUP(GB$421,TabelleK67BI,8,FALSE),""),"")</f>
        <v/>
      </c>
      <c r="GC570" s="4" t="str">
        <f ca="1">IFERROR(IF($B570&lt;&gt;"",VLOOKUP(GC$421,TabelleK67BI,8,FALSE),""),"")</f>
        <v/>
      </c>
      <c r="GD570" s="4" t="str">
        <f ca="1">IFERROR(IF($B570&lt;&gt;"",VLOOKUP(GD$421,TabelleK67BI,8,FALSE),""),"")</f>
        <v/>
      </c>
      <c r="GE570" s="4" t="str">
        <f ca="1">IFERROR(IF($B570&lt;&gt;"",VLOOKUP(GE$421,TabelleK67BI,8,FALSE),""),"")</f>
        <v/>
      </c>
      <c r="GF570" s="4" t="str">
        <f ca="1">IFERROR(IF($B570&lt;&gt;"",VLOOKUP(GF$421,TabelleK67BI,8,FALSE),""),"")</f>
        <v/>
      </c>
      <c r="GG570" s="4" t="str">
        <f ca="1">IFERROR(IF($B570&lt;&gt;"",VLOOKUP(GG$421,TabelleK67BI,8,FALSE),""),"")</f>
        <v/>
      </c>
      <c r="GH570" s="4" t="str">
        <f ca="1">IFERROR(IF($B570&lt;&gt;"",VLOOKUP(GH$421,TabelleK67BI,8,FALSE),""),"")</f>
        <v/>
      </c>
      <c r="GI570" s="4" t="str">
        <f ca="1">IFERROR(IF($B570&lt;&gt;"",VLOOKUP(GI$421,TabelleK67BI,8,FALSE),""),"")</f>
        <v/>
      </c>
      <c r="GJ570" s="4" t="str">
        <f ca="1">IFERROR(IF($B570&lt;&gt;"",VLOOKUP(GJ$421,TabelleK67BI,8,FALSE),""),"")</f>
        <v/>
      </c>
      <c r="GK570" s="4" t="str">
        <f ca="1">IFERROR(IF($B570&lt;&gt;"",VLOOKUP(GK$421,TabelleK67BI,8,FALSE),""),"")</f>
        <v/>
      </c>
      <c r="GL570" s="4" t="str">
        <f ca="1">IFERROR(IF($B570&lt;&gt;"",VLOOKUP(GL$421,TabelleK67BI,8,FALSE),""),"")</f>
        <v/>
      </c>
      <c r="GM570" s="4" t="str">
        <f ca="1">IFERROR(IF($B570&lt;&gt;"",VLOOKUP(GM$421,TabelleK67BI,8,FALSE),""),"")</f>
        <v/>
      </c>
      <c r="GN570" s="4" t="str">
        <f ca="1">IFERROR(IF($B570&lt;&gt;"",VLOOKUP(GN$421,TabelleK67BI,8,FALSE),""),"")</f>
        <v/>
      </c>
      <c r="GO570" s="4" t="str">
        <f ca="1">IFERROR(IF($B570&lt;&gt;"",VLOOKUP(GO$421,TabelleK67BI,8,FALSE),""),"")</f>
        <v/>
      </c>
      <c r="GP570" s="4" t="str">
        <f ca="1">IFERROR(IF($B570&lt;&gt;"",VLOOKUP(GP$421,TabelleK67BI,8,FALSE),""),"")</f>
        <v/>
      </c>
      <c r="GQ570" s="4" t="str">
        <f ca="1">IFERROR(IF($B570&lt;&gt;"",VLOOKUP(GQ$421,TabelleK67BI,8,FALSE),""),"")</f>
        <v/>
      </c>
      <c r="GR570" s="4" t="str">
        <f ca="1">IFERROR(IF($B570&lt;&gt;"",VLOOKUP(GR$421,TabelleK67BI,8,FALSE),""),"")</f>
        <v/>
      </c>
      <c r="GS570" s="4" t="str">
        <f ca="1">IFERROR(IF($B570&lt;&gt;"",VLOOKUP(GS$421,TabelleK67BI,8,FALSE),""),"")</f>
        <v/>
      </c>
      <c r="GT570" s="4" t="str">
        <f ca="1">IFERROR(IF($B570&lt;&gt;"",VLOOKUP(GT$421,TabelleK67BI,8,FALSE),""),"")</f>
        <v/>
      </c>
      <c r="GU570" s="4" t="str">
        <f ca="1">IFERROR(IF($B570&lt;&gt;"",VLOOKUP(GU$421,TabelleK67BI,8,FALSE),""),"")</f>
        <v/>
      </c>
      <c r="GV570" s="4" t="str">
        <f ca="1">IFERROR(IF($B570&lt;&gt;"",VLOOKUP(GV$421,TabelleK67BI,8,FALSE),""),"")</f>
        <v/>
      </c>
      <c r="GW570" s="4" t="str">
        <f ca="1">IFERROR(IF($B570&lt;&gt;"",VLOOKUP(GW$421,TabelleK67BI,8,FALSE),""),"")</f>
        <v/>
      </c>
      <c r="GX570" s="4" t="str">
        <f ca="1">IFERROR(IF($B570&lt;&gt;"",VLOOKUP(GX$421,TabelleK67BI,8,FALSE),""),"")</f>
        <v/>
      </c>
      <c r="GY570" s="4" t="str">
        <f ca="1">IFERROR(IF($B570&lt;&gt;"",VLOOKUP(GY$421,TabelleK67BI,8,FALSE),""),"")</f>
        <v/>
      </c>
      <c r="GZ570" s="4" t="str">
        <f ca="1">IFERROR(IF($B570&lt;&gt;"",VLOOKUP(GZ$421,TabelleK67BI,8,FALSE),""),"")</f>
        <v/>
      </c>
      <c r="HA570" s="4" t="str">
        <f ca="1">IFERROR(IF($B570&lt;&gt;"",VLOOKUP(HA$421,TabelleK67BI,8,FALSE),""),"")</f>
        <v/>
      </c>
      <c r="HB570" s="4" t="str">
        <f ca="1">IFERROR(IF($B570&lt;&gt;"",VLOOKUP(HB$421,TabelleK67BI,8,FALSE),""),"")</f>
        <v/>
      </c>
      <c r="HC570" s="4" t="str">
        <f ca="1">IFERROR(IF($B570&lt;&gt;"",VLOOKUP(HC$421,TabelleK67BI,8,FALSE),""),"")</f>
        <v/>
      </c>
      <c r="HD570" s="4" t="str">
        <f ca="1">IFERROR(IF($B570&lt;&gt;"",VLOOKUP(HD$421,TabelleK67BI,8,FALSE),""),"")</f>
        <v/>
      </c>
      <c r="HE570" s="4" t="str">
        <f ca="1">IFERROR(IF($B570&lt;&gt;"",VLOOKUP(HE$421,TabelleK67BI,8,FALSE),""),"")</f>
        <v/>
      </c>
      <c r="HF570" s="4" t="str">
        <f ca="1">IFERROR(IF($B570&lt;&gt;"",VLOOKUP(HF$421,TabelleK67BI,8,FALSE),""),"")</f>
        <v/>
      </c>
      <c r="HG570" s="4" t="str">
        <f ca="1">IFERROR(IF($B570&lt;&gt;"",VLOOKUP(HG$421,TabelleK67BI,8,FALSE),""),"")</f>
        <v/>
      </c>
      <c r="HH570" s="4" t="str">
        <f ca="1">IFERROR(IF($B570&lt;&gt;"",VLOOKUP(HH$421,TabelleK67BI,8,FALSE),""),"")</f>
        <v/>
      </c>
      <c r="HI570" s="4" t="str">
        <f ca="1">IFERROR(IF($B570&lt;&gt;"",VLOOKUP(HI$421,TabelleK67BI,8,FALSE),""),"")</f>
        <v/>
      </c>
      <c r="HJ570" s="4" t="str">
        <f ca="1">IFERROR(IF($B570&lt;&gt;"",VLOOKUP(HJ$421,TabelleK67BI,8,FALSE),""),"")</f>
        <v/>
      </c>
      <c r="HK570" s="4" t="str">
        <f ca="1">IFERROR(IF($B570&lt;&gt;"",VLOOKUP(HK$421,TabelleK67BI,8,FALSE),""),"")</f>
        <v/>
      </c>
      <c r="HL570" s="4" t="str">
        <f ca="1">IFERROR(IF($B570&lt;&gt;"",VLOOKUP(HL$421,TabelleK67BI,8,FALSE),""),"")</f>
        <v/>
      </c>
      <c r="HM570" s="4" t="str">
        <f ca="1">IFERROR(IF($B570&lt;&gt;"",VLOOKUP(HM$421,TabelleK67BI,8,FALSE),""),"")</f>
        <v/>
      </c>
      <c r="HN570" s="4" t="str">
        <f ca="1">IFERROR(IF($B570&lt;&gt;"",VLOOKUP(HN$421,TabelleK67BI,8,FALSE),""),"")</f>
        <v/>
      </c>
      <c r="HO570" s="4" t="str">
        <f ca="1">IFERROR(IF($B570&lt;&gt;"",VLOOKUP(HO$421,TabelleK67BI,8,FALSE),""),"")</f>
        <v/>
      </c>
      <c r="HP570" s="4" t="str">
        <f ca="1">IFERROR(IF($B570&lt;&gt;"",VLOOKUP(HP$421,TabelleK67BI,8,FALSE),""),"")</f>
        <v/>
      </c>
      <c r="HQ570" s="4" t="str">
        <f ca="1">IFERROR(IF($B570&lt;&gt;"",VLOOKUP(HQ$421,TabelleK67BI,8,FALSE),""),"")</f>
        <v/>
      </c>
      <c r="HR570" s="4" t="str">
        <f ca="1">IFERROR(IF($B570&lt;&gt;"",VLOOKUP(HR$421,TabelleK67BI,8,FALSE),""),"")</f>
        <v/>
      </c>
      <c r="HS570" s="4" t="str">
        <f ca="1">IFERROR(IF($B570&lt;&gt;"",VLOOKUP(HS$421,TabelleK67BI,8,FALSE),""),"")</f>
        <v/>
      </c>
      <c r="HT570" s="4" t="str">
        <f ca="1">IFERROR(IF($B570&lt;&gt;"",VLOOKUP(HT$421,TabelleK67BI,8,FALSE),""),"")</f>
        <v/>
      </c>
      <c r="HU570" s="4" t="str">
        <f ca="1">IFERROR(IF($B570&lt;&gt;"",VLOOKUP(HU$421,TabelleK67BI,8,FALSE),""),"")</f>
        <v/>
      </c>
      <c r="HV570" s="4" t="str">
        <f ca="1">IFERROR(IF($B570&lt;&gt;"",VLOOKUP(HV$421,TabelleK67BI,8,FALSE),""),"")</f>
        <v/>
      </c>
      <c r="HW570" s="4" t="str">
        <f ca="1">IFERROR(IF($B570&lt;&gt;"",VLOOKUP(HW$421,TabelleK67BI,8,FALSE),""),"")</f>
        <v/>
      </c>
      <c r="HX570" s="4" t="str">
        <f ca="1">IFERROR(IF($B570&lt;&gt;"",VLOOKUP(HX$421,TabelleK67BI,8,FALSE),""),"")</f>
        <v/>
      </c>
      <c r="HY570" s="4" t="str">
        <f ca="1">IFERROR(IF($B570&lt;&gt;"",VLOOKUP(HY$421,TabelleK67BI,8,FALSE),""),"")</f>
        <v/>
      </c>
      <c r="HZ570" s="4" t="str">
        <f ca="1">IFERROR(IF($B570&lt;&gt;"",VLOOKUP(HZ$421,TabelleK67BI,8,FALSE),""),"")</f>
        <v/>
      </c>
      <c r="IA570" s="4" t="str">
        <f ca="1">IFERROR(IF($B570&lt;&gt;"",VLOOKUP(IA$421,TabelleK67BI,8,FALSE),""),"")</f>
        <v/>
      </c>
      <c r="IB570" s="4" t="str">
        <f ca="1">IFERROR(IF($B570&lt;&gt;"",VLOOKUP(IB$421,TabelleK67BI,8,FALSE),""),"")</f>
        <v/>
      </c>
      <c r="IC570" s="4" t="str">
        <f ca="1">IFERROR(IF($B570&lt;&gt;"",VLOOKUP(IC$421,TabelleK67BI,8,FALSE),""),"")</f>
        <v/>
      </c>
      <c r="ID570" s="4" t="str">
        <f ca="1">IFERROR(IF($B570&lt;&gt;"",VLOOKUP(ID$421,TabelleK67BI,8,FALSE),""),"")</f>
        <v/>
      </c>
      <c r="IE570" s="4" t="str">
        <f ca="1">IFERROR(IF($B570&lt;&gt;"",VLOOKUP(IE$421,TabelleK67BI,8,FALSE),""),"")</f>
        <v/>
      </c>
      <c r="IF570" s="4" t="str">
        <f ca="1">IFERROR(IF($B570&lt;&gt;"",VLOOKUP(IF$421,TabelleK67BI,8,FALSE),""),"")</f>
        <v/>
      </c>
      <c r="IG570" s="4" t="str">
        <f ca="1">IFERROR(IF($B570&lt;&gt;"",VLOOKUP(IG$421,TabelleK67BI,8,FALSE),""),"")</f>
        <v/>
      </c>
      <c r="IH570" s="4" t="str">
        <f ca="1">IFERROR(IF($B570&lt;&gt;"",VLOOKUP(IH$421,TabelleK67BI,8,FALSE),""),"")</f>
        <v/>
      </c>
      <c r="II570" s="4" t="str">
        <f ca="1">IFERROR(IF($B570&lt;&gt;"",VLOOKUP(II$421,TabelleK67BI,8,FALSE),""),"")</f>
        <v/>
      </c>
      <c r="IJ570" s="4" t="str">
        <f ca="1">IFERROR(IF($B570&lt;&gt;"",VLOOKUP(IJ$421,TabelleK67BI,8,FALSE),""),"")</f>
        <v/>
      </c>
      <c r="IK570" s="4" t="str">
        <f ca="1">IFERROR(IF($B570&lt;&gt;"",VLOOKUP(IK$421,TabelleK67BI,8,FALSE),""),"")</f>
        <v/>
      </c>
      <c r="IL570" s="4" t="str">
        <f ca="1">IFERROR(IF($B570&lt;&gt;"",VLOOKUP(IL$421,TabelleK67BI,8,FALSE),""),"")</f>
        <v/>
      </c>
      <c r="IM570" s="4" t="str">
        <f ca="1">IFERROR(IF($B570&lt;&gt;"",VLOOKUP(IM$421,TabelleK67BI,8,FALSE),""),"")</f>
        <v/>
      </c>
      <c r="IN570" s="4" t="str">
        <f ca="1">IFERROR(IF($B570&lt;&gt;"",VLOOKUP(IN$421,TabelleK67BI,8,FALSE),""),"")</f>
        <v/>
      </c>
      <c r="IO570" s="4" t="str">
        <f ca="1">IFERROR(IF($B570&lt;&gt;"",VLOOKUP(IO$421,TabelleK67BI,8,FALSE),""),"")</f>
        <v/>
      </c>
      <c r="IP570" s="4" t="str">
        <f ca="1">IFERROR(IF($B570&lt;&gt;"",VLOOKUP(IP$421,TabelleK67BI,8,FALSE),""),"")</f>
        <v/>
      </c>
      <c r="IQ570" s="4" t="str">
        <f ca="1">IFERROR(IF($B570&lt;&gt;"",VLOOKUP(IQ$421,TabelleK67BI,8,FALSE),""),"")</f>
        <v/>
      </c>
      <c r="IR570" s="4" t="str">
        <f ca="1">IFERROR(IF($B570&lt;&gt;"",VLOOKUP(IR$421,TabelleK67BI,8,FALSE),""),"")</f>
        <v/>
      </c>
      <c r="IS570" s="4" t="str">
        <f ca="1">IFERROR(IF($B570&lt;&gt;"",VLOOKUP(IS$421,TabelleK67BI,8,FALSE),""),"")</f>
        <v/>
      </c>
      <c r="IT570" s="4" t="str">
        <f ca="1">IFERROR(IF($B570&lt;&gt;"",VLOOKUP(IT$421,TabelleK67BI,8,FALSE),""),"")</f>
        <v/>
      </c>
      <c r="IU570" s="4" t="str">
        <f ca="1">IFERROR(IF($B570&lt;&gt;"",VLOOKUP(IU$421,TabelleK67BI,8,FALSE),""),"")</f>
        <v/>
      </c>
      <c r="IV570" s="4" t="str">
        <f ca="1">IFERROR(IF($B570&lt;&gt;"",VLOOKUP(IV$421,TabelleK67BI,8,FALSE),""),"")</f>
        <v/>
      </c>
      <c r="IW570" s="4" t="str">
        <f ca="1">IFERROR(IF($B570&lt;&gt;"",VLOOKUP(IW$421,TabelleK67BI,8,FALSE),""),"")</f>
        <v/>
      </c>
      <c r="IX570" s="4" t="str">
        <f ca="1">IFERROR(IF($B570&lt;&gt;"",VLOOKUP(IX$421,TabelleK67BI,8,FALSE),""),"")</f>
        <v/>
      </c>
      <c r="IY570" s="4" t="str">
        <f ca="1">IFERROR(IF($B570&lt;&gt;"",VLOOKUP(IY$421,TabelleK67BI,8,FALSE),""),"")</f>
        <v/>
      </c>
      <c r="IZ570" s="4" t="str">
        <f ca="1">IFERROR(IF($B570&lt;&gt;"",VLOOKUP(IZ$421,TabelleK67BI,8,FALSE),""),"")</f>
        <v/>
      </c>
      <c r="JA570" s="4" t="str">
        <f ca="1">IFERROR(IF($B570&lt;&gt;"",VLOOKUP(JA$421,TabelleK67BI,8,FALSE),""),"")</f>
        <v/>
      </c>
      <c r="JB570" s="4" t="str">
        <f ca="1">IFERROR(IF($B570&lt;&gt;"",VLOOKUP(JB$421,TabelleK67BI,8,FALSE),""),"")</f>
        <v/>
      </c>
      <c r="JC570" s="4" t="str">
        <f ca="1">IFERROR(IF($B570&lt;&gt;"",VLOOKUP(JC$421,TabelleK67BI,8,FALSE),""),"")</f>
        <v/>
      </c>
      <c r="JD570" s="4" t="str">
        <f ca="1">IFERROR(IF($B570&lt;&gt;"",VLOOKUP(JD$421,TabelleK67BI,8,FALSE),""),"")</f>
        <v/>
      </c>
      <c r="JE570" s="4" t="str">
        <f ca="1">IFERROR(IF($B570&lt;&gt;"",VLOOKUP(JE$421,TabelleK67BI,8,FALSE),""),"")</f>
        <v/>
      </c>
      <c r="JF570" s="4" t="str">
        <f ca="1">IFERROR(IF($B570&lt;&gt;"",VLOOKUP(JF$421,TabelleK67BI,8,FALSE),""),"")</f>
        <v/>
      </c>
      <c r="JG570" s="4" t="str">
        <f ca="1">IFERROR(IF($B570&lt;&gt;"",VLOOKUP(JG$421,TabelleK67BI,8,FALSE),""),"")</f>
        <v/>
      </c>
      <c r="JH570" s="4" t="str">
        <f ca="1">IFERROR(IF($B570&lt;&gt;"",VLOOKUP(JH$421,TabelleK67BI,8,FALSE),""),"")</f>
        <v/>
      </c>
      <c r="JI570" s="4" t="str">
        <f ca="1">IFERROR(IF($B570&lt;&gt;"",VLOOKUP(JI$421,TabelleK67BI,8,FALSE),""),"")</f>
        <v/>
      </c>
      <c r="JJ570" s="4" t="str">
        <f ca="1">IFERROR(IF($B570&lt;&gt;"",VLOOKUP(JJ$421,TabelleK67BI,8,FALSE),""),"")</f>
        <v/>
      </c>
      <c r="JK570" s="4" t="str">
        <f ca="1">IFERROR(IF($B570&lt;&gt;"",VLOOKUP(JK$421,TabelleK67BI,8,FALSE),""),"")</f>
        <v/>
      </c>
      <c r="JL570" s="4" t="str">
        <f ca="1">IFERROR(IF($B570&lt;&gt;"",VLOOKUP(JL$421,TabelleK67BI,8,FALSE),""),"")</f>
        <v/>
      </c>
      <c r="JM570" s="4" t="str">
        <f ca="1">IFERROR(IF($B570&lt;&gt;"",VLOOKUP(JM$421,TabelleK67BI,8,FALSE),""),"")</f>
        <v/>
      </c>
      <c r="JN570" s="4" t="str">
        <f ca="1">IFERROR(IF($B570&lt;&gt;"",VLOOKUP(JN$421,TabelleK67BI,8,FALSE),""),"")</f>
        <v/>
      </c>
      <c r="JO570" s="4" t="str">
        <f ca="1">IFERROR(IF($B570&lt;&gt;"",VLOOKUP(JO$421,TabelleK67BI,8,FALSE),""),"")</f>
        <v/>
      </c>
      <c r="JP570" s="4" t="str">
        <f ca="1">IFERROR(IF($B570&lt;&gt;"",VLOOKUP(JP$421,TabelleK67BI,8,FALSE),""),"")</f>
        <v/>
      </c>
      <c r="JQ570" s="4" t="str">
        <f ca="1">IFERROR(IF($B570&lt;&gt;"",VLOOKUP(JQ$421,TabelleK67BI,8,FALSE),""),"")</f>
        <v/>
      </c>
      <c r="JR570" s="4" t="str">
        <f ca="1">IFERROR(IF($B570&lt;&gt;"",VLOOKUP(JR$421,TabelleK67BI,8,FALSE),""),"")</f>
        <v/>
      </c>
      <c r="JS570" s="4" t="str">
        <f ca="1">IFERROR(IF($B570&lt;&gt;"",VLOOKUP(JS$421,TabelleK67BI,8,FALSE),""),"")</f>
        <v/>
      </c>
      <c r="JT570" s="4" t="str">
        <f ca="1">IFERROR(IF($B570&lt;&gt;"",VLOOKUP(JT$421,TabelleK67BI,8,FALSE),""),"")</f>
        <v/>
      </c>
      <c r="JU570" s="4" t="str">
        <f ca="1">IFERROR(IF($B570&lt;&gt;"",VLOOKUP(JU$421,TabelleK67BI,8,FALSE),""),"")</f>
        <v/>
      </c>
      <c r="JV570" s="4" t="str">
        <f ca="1">IFERROR(IF($B570&lt;&gt;"",VLOOKUP(JV$421,TabelleK67BI,8,FALSE),""),"")</f>
        <v/>
      </c>
      <c r="JW570" s="4" t="str">
        <f ca="1">IFERROR(IF($B570&lt;&gt;"",VLOOKUP(JW$421,TabelleK67BI,8,FALSE),""),"")</f>
        <v/>
      </c>
      <c r="JX570" s="4" t="str">
        <f ca="1">IFERROR(IF($B570&lt;&gt;"",VLOOKUP(JX$421,TabelleK67BI,8,FALSE),""),"")</f>
        <v/>
      </c>
      <c r="JY570" s="4" t="str">
        <f ca="1">IFERROR(IF($B570&lt;&gt;"",VLOOKUP(JY$421,TabelleK67BI,8,FALSE),""),"")</f>
        <v/>
      </c>
      <c r="JZ570" s="4" t="str">
        <f ca="1">IFERROR(IF($B570&lt;&gt;"",VLOOKUP(JZ$421,TabelleK67BI,8,FALSE),""),"")</f>
        <v/>
      </c>
      <c r="KA570" s="4" t="str">
        <f ca="1">IFERROR(IF($B570&lt;&gt;"",VLOOKUP(KA$421,TabelleK67BI,8,FALSE),""),"")</f>
        <v/>
      </c>
      <c r="KB570" s="4" t="str">
        <f ca="1">IFERROR(IF($B570&lt;&gt;"",VLOOKUP(KB$421,TabelleK67BI,8,FALSE),""),"")</f>
        <v/>
      </c>
      <c r="KC570" s="4" t="str">
        <f ca="1">IFERROR(IF($B570&lt;&gt;"",VLOOKUP(KC$421,TabelleK67BI,8,FALSE),""),"")</f>
        <v/>
      </c>
      <c r="KD570" s="4" t="str">
        <f ca="1">IFERROR(IF($B570&lt;&gt;"",VLOOKUP(KD$421,TabelleK67BI,8,FALSE),""),"")</f>
        <v/>
      </c>
      <c r="KE570" s="4" t="str">
        <f ca="1">IFERROR(IF($B570&lt;&gt;"",VLOOKUP(KE$421,TabelleK67BI,8,FALSE),""),"")</f>
        <v/>
      </c>
      <c r="KF570" s="4" t="str">
        <f ca="1">IFERROR(IF($B570&lt;&gt;"",VLOOKUP(KF$421,TabelleK67BI,8,FALSE),""),"")</f>
        <v/>
      </c>
      <c r="KG570" s="4" t="str">
        <f ca="1">IFERROR(IF($B570&lt;&gt;"",VLOOKUP(KG$421,TabelleK67BI,8,FALSE),""),"")</f>
        <v/>
      </c>
      <c r="KH570" s="4" t="str">
        <f ca="1">IFERROR(IF($B570&lt;&gt;"",VLOOKUP(KH$421,TabelleK67BI,8,FALSE),""),"")</f>
        <v/>
      </c>
      <c r="KI570" s="4" t="str">
        <f ca="1">IFERROR(IF($B570&lt;&gt;"",VLOOKUP(KI$421,TabelleK67BI,8,FALSE),""),"")</f>
        <v/>
      </c>
      <c r="KJ570" s="4" t="str">
        <f ca="1">IFERROR(IF($B570&lt;&gt;"",VLOOKUP(KJ$421,TabelleK67BI,8,FALSE),""),"")</f>
        <v/>
      </c>
      <c r="KK570" s="4" t="str">
        <f ca="1">IFERROR(IF($B570&lt;&gt;"",VLOOKUP(KK$421,TabelleK67BI,8,FALSE),""),"")</f>
        <v/>
      </c>
      <c r="KL570" s="4" t="str">
        <f ca="1">IFERROR(IF($B570&lt;&gt;"",VLOOKUP(KL$421,TabelleK67BI,8,FALSE),""),"")</f>
        <v/>
      </c>
      <c r="KM570" s="4" t="str">
        <f ca="1">IFERROR(IF($B570&lt;&gt;"",VLOOKUP(KM$421,TabelleK67BI,8,FALSE),""),"")</f>
        <v/>
      </c>
      <c r="KN570" s="4" t="str">
        <f ca="1">IFERROR(IF($B570&lt;&gt;"",VLOOKUP(KN$421,TabelleK67BI,8,FALSE),""),"")</f>
        <v/>
      </c>
      <c r="KO570" s="4" t="str">
        <f ca="1">IFERROR(IF($B570&lt;&gt;"",VLOOKUP(KO$421,TabelleK67BI,8,FALSE),""),"")</f>
        <v/>
      </c>
      <c r="KP570" s="4" t="str">
        <f ca="1">IFERROR(IF($B570&lt;&gt;"",VLOOKUP(KP$421,TabelleK67BI,8,FALSE),""),"")</f>
        <v/>
      </c>
      <c r="KQ570" s="4" t="str">
        <f ca="1">IFERROR(IF($B570&lt;&gt;"",VLOOKUP(KQ$421,TabelleK67BI,8,FALSE),""),"")</f>
        <v/>
      </c>
      <c r="KR570" s="4" t="str">
        <f>IFERROR(VLOOKUP($KR$421,TabelleK67BI,8,FALSE),"")</f>
        <v/>
      </c>
      <c r="KS570" s="4" t="str">
        <f>IFERROR(VLOOKUP($KS$421,TabelleK67BI,8,FALSE),"")</f>
        <v/>
      </c>
    </row>
    <row r="571" spans="2:305" ht="12.75" hidden="1" customHeight="1" x14ac:dyDescent="0.2">
      <c r="B571" s="138" t="str">
        <f t="shared" ca="1" si="266"/>
        <v/>
      </c>
      <c r="C571" s="4" t="str">
        <f ca="1">IFERROR(IF($B571&lt;&gt;"",VLOOKUP(C$421,TabelleK68BI,8,FALSE),""),"")</f>
        <v/>
      </c>
      <c r="D571" s="4" t="str">
        <f ca="1">IFERROR(IF($B571&lt;&gt;"",VLOOKUP(D$421,TabelleK68BI,8,FALSE),""),"")</f>
        <v/>
      </c>
      <c r="E571" s="4" t="str">
        <f ca="1">IFERROR(IF($B571&lt;&gt;"",VLOOKUP(E$421,TabelleK68BI,8,FALSE),""),"")</f>
        <v/>
      </c>
      <c r="F571" s="4" t="str">
        <f ca="1">IFERROR(IF($B571&lt;&gt;"",VLOOKUP(F$421,TabelleK68BI,8,FALSE),""),"")</f>
        <v/>
      </c>
      <c r="G571" s="4" t="str">
        <f ca="1">IFERROR(IF($B571&lt;&gt;"",VLOOKUP(G$421,TabelleK68BI,8,FALSE),""),"")</f>
        <v/>
      </c>
      <c r="H571" s="4" t="str">
        <f ca="1">IFERROR(IF($B571&lt;&gt;"",VLOOKUP(H$421,TabelleK68BI,8,FALSE),""),"")</f>
        <v/>
      </c>
      <c r="I571" s="4" t="str">
        <f ca="1">IFERROR(IF($B571&lt;&gt;"",VLOOKUP(I$421,TabelleK68BI,8,FALSE),""),"")</f>
        <v/>
      </c>
      <c r="J571" s="4" t="str">
        <f ca="1">IFERROR(IF($B571&lt;&gt;"",VLOOKUP(J$421,TabelleK68BI,8,FALSE),""),"")</f>
        <v/>
      </c>
      <c r="K571" s="4" t="str">
        <f ca="1">IFERROR(IF($B571&lt;&gt;"",VLOOKUP(K$421,TabelleK68BI,8,FALSE),""),"")</f>
        <v/>
      </c>
      <c r="L571" s="4" t="str">
        <f ca="1">IFERROR(IF($B571&lt;&gt;"",VLOOKUP(L$421,TabelleK68BI,8,FALSE),""),"")</f>
        <v/>
      </c>
      <c r="M571" s="4" t="str">
        <f ca="1">IFERROR(IF($B571&lt;&gt;"",VLOOKUP(M$421,TabelleK68BI,8,FALSE),""),"")</f>
        <v/>
      </c>
      <c r="N571" s="4" t="str">
        <f ca="1">IFERROR(IF($B571&lt;&gt;"",VLOOKUP(N$421,TabelleK68BI,8,FALSE),""),"")</f>
        <v/>
      </c>
      <c r="O571" s="4" t="str">
        <f ca="1">IFERROR(IF($B571&lt;&gt;"",VLOOKUP(O$421,TabelleK68BI,8,FALSE),""),"")</f>
        <v/>
      </c>
      <c r="P571" s="4" t="str">
        <f ca="1">IFERROR(IF($B571&lt;&gt;"",VLOOKUP(P$421,TabelleK68BI,8,FALSE),""),"")</f>
        <v/>
      </c>
      <c r="Q571" s="4" t="str">
        <f ca="1">IFERROR(IF($B571&lt;&gt;"",VLOOKUP(Q$421,TabelleK68BI,8,FALSE),""),"")</f>
        <v/>
      </c>
      <c r="R571" s="4" t="str">
        <f ca="1">IFERROR(IF($B571&lt;&gt;"",VLOOKUP(R$421,TabelleK68BI,8,FALSE),""),"")</f>
        <v/>
      </c>
      <c r="S571" s="4" t="str">
        <f ca="1">IFERROR(IF($B571&lt;&gt;"",VLOOKUP(S$421,TabelleK68BI,8,FALSE),""),"")</f>
        <v/>
      </c>
      <c r="T571" s="4" t="str">
        <f ca="1">IFERROR(IF($B571&lt;&gt;"",VLOOKUP(T$421,TabelleK68BI,8,FALSE),""),"")</f>
        <v/>
      </c>
      <c r="U571" s="4" t="str">
        <f ca="1">IFERROR(IF($B571&lt;&gt;"",VLOOKUP(U$421,TabelleK68BI,8,FALSE),""),"")</f>
        <v/>
      </c>
      <c r="V571" s="4" t="str">
        <f ca="1">IFERROR(IF($B571&lt;&gt;"",VLOOKUP(V$421,TabelleK68BI,8,FALSE),""),"")</f>
        <v/>
      </c>
      <c r="W571" s="4" t="str">
        <f ca="1">IFERROR(IF($B571&lt;&gt;"",VLOOKUP(W$421,TabelleK68BI,8,FALSE),""),"")</f>
        <v/>
      </c>
      <c r="X571" s="4" t="str">
        <f ca="1">IFERROR(IF($B571&lt;&gt;"",VLOOKUP(X$421,TabelleK68BI,8,FALSE),""),"")</f>
        <v/>
      </c>
      <c r="Y571" s="4" t="str">
        <f ca="1">IFERROR(IF($B571&lt;&gt;"",VLOOKUP(Y$421,TabelleK68BI,8,FALSE),""),"")</f>
        <v/>
      </c>
      <c r="Z571" s="4" t="str">
        <f ca="1">IFERROR(IF($B571&lt;&gt;"",VLOOKUP(Z$421,TabelleK68BI,8,FALSE),""),"")</f>
        <v/>
      </c>
      <c r="AA571" s="4" t="str">
        <f ca="1">IFERROR(IF($B571&lt;&gt;"",VLOOKUP(AA$421,TabelleK68BI,8,FALSE),""),"")</f>
        <v/>
      </c>
      <c r="AB571" s="4" t="str">
        <f ca="1">IFERROR(IF($B571&lt;&gt;"",VLOOKUP(AB$421,TabelleK68BI,8,FALSE),""),"")</f>
        <v/>
      </c>
      <c r="AC571" s="4" t="str">
        <f ca="1">IFERROR(IF($B571&lt;&gt;"",VLOOKUP(AC$421,TabelleK68BI,8,FALSE),""),"")</f>
        <v/>
      </c>
      <c r="AD571" s="4" t="str">
        <f ca="1">IFERROR(IF($B571&lt;&gt;"",VLOOKUP(AD$421,TabelleK68BI,8,FALSE),""),"")</f>
        <v/>
      </c>
      <c r="AE571" s="4" t="str">
        <f ca="1">IFERROR(IF($B571&lt;&gt;"",VLOOKUP(AE$421,TabelleK68BI,8,FALSE),""),"")</f>
        <v/>
      </c>
      <c r="AF571" s="4" t="str">
        <f ca="1">IFERROR(IF($B571&lt;&gt;"",VLOOKUP(AF$421,TabelleK68BI,8,FALSE),""),"")</f>
        <v/>
      </c>
      <c r="AG571" s="4" t="str">
        <f ca="1">IFERROR(IF($B571&lt;&gt;"",VLOOKUP(AG$421,TabelleK68BI,8,FALSE),""),"")</f>
        <v/>
      </c>
      <c r="AH571" s="4" t="str">
        <f ca="1">IFERROR(IF($B571&lt;&gt;"",VLOOKUP(AH$421,TabelleK68BI,8,FALSE),""),"")</f>
        <v/>
      </c>
      <c r="AI571" s="4" t="str">
        <f ca="1">IFERROR(IF($B571&lt;&gt;"",VLOOKUP(AI$421,TabelleK68BI,8,FALSE),""),"")</f>
        <v/>
      </c>
      <c r="AJ571" s="4" t="str">
        <f ca="1">IFERROR(IF($B571&lt;&gt;"",VLOOKUP(AJ$421,TabelleK68BI,8,FALSE),""),"")</f>
        <v/>
      </c>
      <c r="AK571" s="4" t="str">
        <f ca="1">IFERROR(IF($B571&lt;&gt;"",VLOOKUP(AK$421,TabelleK68BI,8,FALSE),""),"")</f>
        <v/>
      </c>
      <c r="AL571" s="4" t="str">
        <f ca="1">IFERROR(IF($B571&lt;&gt;"",VLOOKUP(AL$421,TabelleK68BI,8,FALSE),""),"")</f>
        <v/>
      </c>
      <c r="AM571" s="4" t="str">
        <f ca="1">IFERROR(IF($B571&lt;&gt;"",VLOOKUP(AM$421,TabelleK68BI,8,FALSE),""),"")</f>
        <v/>
      </c>
      <c r="AN571" s="4" t="str">
        <f ca="1">IFERROR(IF($B571&lt;&gt;"",VLOOKUP(AN$421,TabelleK68BI,8,FALSE),""),"")</f>
        <v/>
      </c>
      <c r="AO571" s="4" t="str">
        <f ca="1">IFERROR(IF($B571&lt;&gt;"",VLOOKUP(AO$421,TabelleK68BI,8,FALSE),""),"")</f>
        <v/>
      </c>
      <c r="AP571" s="4" t="str">
        <f ca="1">IFERROR(IF($B571&lt;&gt;"",VLOOKUP(AP$421,TabelleK68BI,8,FALSE),""),"")</f>
        <v/>
      </c>
      <c r="AQ571" s="4" t="str">
        <f ca="1">IFERROR(IF($B571&lt;&gt;"",VLOOKUP(AQ$421,TabelleK68BI,8,FALSE),""),"")</f>
        <v/>
      </c>
      <c r="AR571" s="4" t="str">
        <f ca="1">IFERROR(IF($B571&lt;&gt;"",VLOOKUP(AR$421,TabelleK68BI,8,FALSE),""),"")</f>
        <v/>
      </c>
      <c r="AS571" s="4" t="str">
        <f ca="1">IFERROR(IF($B571&lt;&gt;"",VLOOKUP(AS$421,TabelleK68BI,8,FALSE),""),"")</f>
        <v/>
      </c>
      <c r="AT571" s="4" t="str">
        <f ca="1">IFERROR(IF($B571&lt;&gt;"",VLOOKUP(AT$421,TabelleK68BI,8,FALSE),""),"")</f>
        <v/>
      </c>
      <c r="AU571" s="4" t="str">
        <f ca="1">IFERROR(IF($B571&lt;&gt;"",VLOOKUP(AU$421,TabelleK68BI,8,FALSE),""),"")</f>
        <v/>
      </c>
      <c r="AV571" s="4" t="str">
        <f ca="1">IFERROR(IF($B571&lt;&gt;"",VLOOKUP(AV$421,TabelleK68BI,8,FALSE),""),"")</f>
        <v/>
      </c>
      <c r="AW571" s="4" t="str">
        <f ca="1">IFERROR(IF($B571&lt;&gt;"",VLOOKUP(AW$421,TabelleK68BI,8,FALSE),""),"")</f>
        <v/>
      </c>
      <c r="AX571" s="4" t="str">
        <f ca="1">IFERROR(IF($B571&lt;&gt;"",VLOOKUP(AX$421,TabelleK68BI,8,FALSE),""),"")</f>
        <v/>
      </c>
      <c r="AY571" s="4" t="str">
        <f ca="1">IFERROR(IF($B571&lt;&gt;"",VLOOKUP(AY$421,TabelleK68BI,8,FALSE),""),"")</f>
        <v/>
      </c>
      <c r="AZ571" s="4" t="str">
        <f ca="1">IFERROR(IF($B571&lt;&gt;"",VLOOKUP(AZ$421,TabelleK68BI,8,FALSE),""),"")</f>
        <v/>
      </c>
      <c r="BA571" s="4" t="str">
        <f ca="1">IFERROR(IF($B571&lt;&gt;"",VLOOKUP(BA$421,TabelleK68BI,8,FALSE),""),"")</f>
        <v/>
      </c>
      <c r="BB571" s="4" t="str">
        <f ca="1">IFERROR(IF($B571&lt;&gt;"",VLOOKUP(BB$421,TabelleK68BI,8,FALSE),""),"")</f>
        <v/>
      </c>
      <c r="BC571" s="4" t="str">
        <f ca="1">IFERROR(IF($B571&lt;&gt;"",VLOOKUP(BC$421,TabelleK68BI,8,FALSE),""),"")</f>
        <v/>
      </c>
      <c r="BD571" s="4" t="str">
        <f ca="1">IFERROR(IF($B571&lt;&gt;"",VLOOKUP(BD$421,TabelleK68BI,8,FALSE),""),"")</f>
        <v/>
      </c>
      <c r="BE571" s="4" t="str">
        <f ca="1">IFERROR(IF($B571&lt;&gt;"",VLOOKUP(BE$421,TabelleK68BI,8,FALSE),""),"")</f>
        <v/>
      </c>
      <c r="BF571" s="4" t="str">
        <f ca="1">IFERROR(IF($B571&lt;&gt;"",VLOOKUP(BF$421,TabelleK68BI,8,FALSE),""),"")</f>
        <v/>
      </c>
      <c r="BG571" s="4" t="str">
        <f ca="1">IFERROR(IF($B571&lt;&gt;"",VLOOKUP(BG$421,TabelleK68BI,8,FALSE),""),"")</f>
        <v/>
      </c>
      <c r="BH571" s="4" t="str">
        <f ca="1">IFERROR(IF($B571&lt;&gt;"",VLOOKUP(BH$421,TabelleK68BI,8,FALSE),""),"")</f>
        <v/>
      </c>
      <c r="BI571" s="4" t="str">
        <f ca="1">IFERROR(IF($B571&lt;&gt;"",VLOOKUP(BI$421,TabelleK68BI,8,FALSE),""),"")</f>
        <v/>
      </c>
      <c r="BJ571" s="4" t="str">
        <f ca="1">IFERROR(IF($B571&lt;&gt;"",VLOOKUP(BJ$421,TabelleK68BI,8,FALSE),""),"")</f>
        <v/>
      </c>
      <c r="BK571" s="4" t="str">
        <f ca="1">IFERROR(IF($B571&lt;&gt;"",VLOOKUP(BK$421,TabelleK68BI,8,FALSE),""),"")</f>
        <v/>
      </c>
      <c r="BL571" s="4" t="str">
        <f ca="1">IFERROR(IF($B571&lt;&gt;"",VLOOKUP(BL$421,TabelleK68BI,8,FALSE),""),"")</f>
        <v/>
      </c>
      <c r="BM571" s="4" t="str">
        <f ca="1">IFERROR(IF($B571&lt;&gt;"",VLOOKUP(BM$421,TabelleK68BI,8,FALSE),""),"")</f>
        <v/>
      </c>
      <c r="BN571" s="4" t="str">
        <f ca="1">IFERROR(IF($B571&lt;&gt;"",VLOOKUP(BN$421,TabelleK68BI,8,FALSE),""),"")</f>
        <v/>
      </c>
      <c r="BO571" s="4" t="str">
        <f ca="1">IFERROR(IF($B571&lt;&gt;"",VLOOKUP(BO$421,TabelleK68BI,8,FALSE),""),"")</f>
        <v/>
      </c>
      <c r="BP571" s="4" t="str">
        <f ca="1">IFERROR(IF($B571&lt;&gt;"",VLOOKUP(BP$421,TabelleK68BI,8,FALSE),""),"")</f>
        <v/>
      </c>
      <c r="BQ571" s="4" t="str">
        <f ca="1">IFERROR(IF($B571&lt;&gt;"",VLOOKUP(BQ$421,TabelleK68BI,8,FALSE),""),"")</f>
        <v/>
      </c>
      <c r="BR571" s="4" t="str">
        <f ca="1">IFERROR(IF($B571&lt;&gt;"",VLOOKUP(BR$421,TabelleK68BI,8,FALSE),""),"")</f>
        <v/>
      </c>
      <c r="BS571" s="4" t="str">
        <f ca="1">IFERROR(IF($B571&lt;&gt;"",VLOOKUP(BS$421,TabelleK68BI,8,FALSE),""),"")</f>
        <v/>
      </c>
      <c r="BT571" s="4" t="str">
        <f ca="1">IFERROR(IF($B571&lt;&gt;"",VLOOKUP(BT$421,TabelleK68BI,8,FALSE),""),"")</f>
        <v/>
      </c>
      <c r="BU571" s="4" t="str">
        <f ca="1">IFERROR(IF($B571&lt;&gt;"",VLOOKUP(BU$421,TabelleK68BI,8,FALSE),""),"")</f>
        <v/>
      </c>
      <c r="BV571" s="4" t="str">
        <f ca="1">IFERROR(IF($B571&lt;&gt;"",VLOOKUP(BV$421,TabelleK68BI,8,FALSE),""),"")</f>
        <v/>
      </c>
      <c r="BW571" s="4" t="str">
        <f ca="1">IFERROR(IF($B571&lt;&gt;"",VLOOKUP(BW$421,TabelleK68BI,8,FALSE),""),"")</f>
        <v/>
      </c>
      <c r="BX571" s="4" t="str">
        <f ca="1">IFERROR(IF($B571&lt;&gt;"",VLOOKUP(BX$421,TabelleK68BI,8,FALSE),""),"")</f>
        <v/>
      </c>
      <c r="BY571" s="4" t="str">
        <f ca="1">IFERROR(IF($B571&lt;&gt;"",VLOOKUP(BY$421,TabelleK68BI,8,FALSE),""),"")</f>
        <v/>
      </c>
      <c r="BZ571" s="4" t="str">
        <f ca="1">IFERROR(IF($B571&lt;&gt;"",VLOOKUP(BZ$421,TabelleK68BI,8,FALSE),""),"")</f>
        <v/>
      </c>
      <c r="CA571" s="4" t="str">
        <f ca="1">IFERROR(IF($B571&lt;&gt;"",VLOOKUP(CA$421,TabelleK68BI,8,FALSE),""),"")</f>
        <v/>
      </c>
      <c r="CB571" s="4" t="str">
        <f ca="1">IFERROR(IF($B571&lt;&gt;"",VLOOKUP(CB$421,TabelleK68BI,8,FALSE),""),"")</f>
        <v/>
      </c>
      <c r="CC571" s="4" t="str">
        <f ca="1">IFERROR(IF($B571&lt;&gt;"",VLOOKUP(CC$421,TabelleK68BI,8,FALSE),""),"")</f>
        <v/>
      </c>
      <c r="CD571" s="4" t="str">
        <f ca="1">IFERROR(IF($B571&lt;&gt;"",VLOOKUP(CD$421,TabelleK68BI,8,FALSE),""),"")</f>
        <v/>
      </c>
      <c r="CE571" s="4" t="str">
        <f ca="1">IFERROR(IF($B571&lt;&gt;"",VLOOKUP(CE$421,TabelleK68BI,8,FALSE),""),"")</f>
        <v/>
      </c>
      <c r="CF571" s="4" t="str">
        <f ca="1">IFERROR(IF($B571&lt;&gt;"",VLOOKUP(CF$421,TabelleK68BI,8,FALSE),""),"")</f>
        <v/>
      </c>
      <c r="CG571" s="4" t="str">
        <f ca="1">IFERROR(IF($B571&lt;&gt;"",VLOOKUP(CG$421,TabelleK68BI,8,FALSE),""),"")</f>
        <v/>
      </c>
      <c r="CH571" s="4" t="str">
        <f ca="1">IFERROR(IF($B571&lt;&gt;"",VLOOKUP(CH$421,TabelleK68BI,8,FALSE),""),"")</f>
        <v/>
      </c>
      <c r="CI571" s="4" t="str">
        <f ca="1">IFERROR(IF($B571&lt;&gt;"",VLOOKUP(CI$421,TabelleK68BI,8,FALSE),""),"")</f>
        <v/>
      </c>
      <c r="CJ571" s="4" t="str">
        <f ca="1">IFERROR(IF($B571&lt;&gt;"",VLOOKUP(CJ$421,TabelleK68BI,8,FALSE),""),"")</f>
        <v/>
      </c>
      <c r="CK571" s="4" t="str">
        <f ca="1">IFERROR(IF($B571&lt;&gt;"",VLOOKUP(CK$421,TabelleK68BI,8,FALSE),""),"")</f>
        <v/>
      </c>
      <c r="CL571" s="4" t="str">
        <f ca="1">IFERROR(IF($B571&lt;&gt;"",VLOOKUP(CL$421,TabelleK68BI,8,FALSE),""),"")</f>
        <v/>
      </c>
      <c r="CM571" s="4" t="str">
        <f ca="1">IFERROR(IF($B571&lt;&gt;"",VLOOKUP(CM$421,TabelleK68BI,8,FALSE),""),"")</f>
        <v/>
      </c>
      <c r="CN571" s="4" t="str">
        <f ca="1">IFERROR(IF($B571&lt;&gt;"",VLOOKUP(CN$421,TabelleK68BI,8,FALSE),""),"")</f>
        <v/>
      </c>
      <c r="CO571" s="4" t="str">
        <f ca="1">IFERROR(IF($B571&lt;&gt;"",VLOOKUP(CO$421,TabelleK68BI,8,FALSE),""),"")</f>
        <v/>
      </c>
      <c r="CP571" s="4" t="str">
        <f ca="1">IFERROR(IF($B571&lt;&gt;"",VLOOKUP(CP$421,TabelleK68BI,8,FALSE),""),"")</f>
        <v/>
      </c>
      <c r="CQ571" s="4" t="str">
        <f ca="1">IFERROR(IF($B571&lt;&gt;"",VLOOKUP(CQ$421,TabelleK68BI,8,FALSE),""),"")</f>
        <v/>
      </c>
      <c r="CR571" s="4" t="str">
        <f ca="1">IFERROR(IF($B571&lt;&gt;"",VLOOKUP(CR$421,TabelleK68BI,8,FALSE),""),"")</f>
        <v/>
      </c>
      <c r="CS571" s="4" t="str">
        <f ca="1">IFERROR(IF($B571&lt;&gt;"",VLOOKUP(CS$421,TabelleK68BI,8,FALSE),""),"")</f>
        <v/>
      </c>
      <c r="CT571" s="4" t="str">
        <f ca="1">IFERROR(IF($B571&lt;&gt;"",VLOOKUP(CT$421,TabelleK68BI,8,FALSE),""),"")</f>
        <v/>
      </c>
      <c r="CU571" s="4" t="str">
        <f ca="1">IFERROR(IF($B571&lt;&gt;"",VLOOKUP(CU$421,TabelleK68BI,8,FALSE),""),"")</f>
        <v/>
      </c>
      <c r="CV571" s="4" t="str">
        <f ca="1">IFERROR(IF($B571&lt;&gt;"",VLOOKUP(CV$421,TabelleK68BI,8,FALSE),""),"")</f>
        <v/>
      </c>
      <c r="CW571" s="4" t="str">
        <f ca="1">IFERROR(IF($B571&lt;&gt;"",VLOOKUP(CW$421,TabelleK68BI,8,FALSE),""),"")</f>
        <v/>
      </c>
      <c r="CX571" s="4" t="str">
        <f ca="1">IFERROR(IF($B571&lt;&gt;"",VLOOKUP(CX$421,TabelleK68BI,8,FALSE),""),"")</f>
        <v/>
      </c>
      <c r="CY571" s="4" t="str">
        <f ca="1">IFERROR(IF($B571&lt;&gt;"",VLOOKUP(CY$421,TabelleK68BI,8,FALSE),""),"")</f>
        <v/>
      </c>
      <c r="CZ571" s="4" t="str">
        <f ca="1">IFERROR(IF($B571&lt;&gt;"",VLOOKUP(CZ$421,TabelleK68BI,8,FALSE),""),"")</f>
        <v/>
      </c>
      <c r="DA571" s="4" t="str">
        <f ca="1">IFERROR(IF($B571&lt;&gt;"",VLOOKUP(DA$421,TabelleK68BI,8,FALSE),""),"")</f>
        <v/>
      </c>
      <c r="DB571" s="4" t="str">
        <f ca="1">IFERROR(IF($B571&lt;&gt;"",VLOOKUP(DB$421,TabelleK68BI,8,FALSE),""),"")</f>
        <v/>
      </c>
      <c r="DC571" s="4" t="str">
        <f ca="1">IFERROR(IF($B571&lt;&gt;"",VLOOKUP(DC$421,TabelleK68BI,8,FALSE),""),"")</f>
        <v/>
      </c>
      <c r="DD571" s="4" t="str">
        <f ca="1">IFERROR(IF($B571&lt;&gt;"",VLOOKUP(DD$421,TabelleK68BI,8,FALSE),""),"")</f>
        <v/>
      </c>
      <c r="DE571" s="4" t="str">
        <f ca="1">IFERROR(IF($B571&lt;&gt;"",VLOOKUP(DE$421,TabelleK68BI,8,FALSE),""),"")</f>
        <v/>
      </c>
      <c r="DF571" s="4" t="str">
        <f ca="1">IFERROR(IF($B571&lt;&gt;"",VLOOKUP(DF$421,TabelleK68BI,8,FALSE),""),"")</f>
        <v/>
      </c>
      <c r="DG571" s="4" t="str">
        <f ca="1">IFERROR(IF($B571&lt;&gt;"",VLOOKUP(DG$421,TabelleK68BI,8,FALSE),""),"")</f>
        <v/>
      </c>
      <c r="DH571" s="4" t="str">
        <f ca="1">IFERROR(IF($B571&lt;&gt;"",VLOOKUP(DH$421,TabelleK68BI,8,FALSE),""),"")</f>
        <v/>
      </c>
      <c r="DI571" s="4" t="str">
        <f ca="1">IFERROR(IF($B571&lt;&gt;"",VLOOKUP(DI$421,TabelleK68BI,8,FALSE),""),"")</f>
        <v/>
      </c>
      <c r="DJ571" s="4" t="str">
        <f ca="1">IFERROR(IF($B571&lt;&gt;"",VLOOKUP(DJ$421,TabelleK68BI,8,FALSE),""),"")</f>
        <v/>
      </c>
      <c r="DK571" s="4" t="str">
        <f ca="1">IFERROR(IF($B571&lt;&gt;"",VLOOKUP(DK$421,TabelleK68BI,8,FALSE),""),"")</f>
        <v/>
      </c>
      <c r="DL571" s="4" t="str">
        <f ca="1">IFERROR(IF($B571&lt;&gt;"",VLOOKUP(DL$421,TabelleK68BI,8,FALSE),""),"")</f>
        <v/>
      </c>
      <c r="DM571" s="4" t="str">
        <f ca="1">IFERROR(IF($B571&lt;&gt;"",VLOOKUP(DM$421,TabelleK68BI,8,FALSE),""),"")</f>
        <v/>
      </c>
      <c r="DN571" s="4" t="str">
        <f ca="1">IFERROR(IF($B571&lt;&gt;"",VLOOKUP(DN$421,TabelleK68BI,8,FALSE),""),"")</f>
        <v/>
      </c>
      <c r="DO571" s="4" t="str">
        <f ca="1">IFERROR(IF($B571&lt;&gt;"",VLOOKUP(DO$421,TabelleK68BI,8,FALSE),""),"")</f>
        <v/>
      </c>
      <c r="DP571" s="4" t="str">
        <f ca="1">IFERROR(IF($B571&lt;&gt;"",VLOOKUP(DP$421,TabelleK68BI,8,FALSE),""),"")</f>
        <v/>
      </c>
      <c r="DQ571" s="4" t="str">
        <f ca="1">IFERROR(IF($B571&lt;&gt;"",VLOOKUP(DQ$421,TabelleK68BI,8,FALSE),""),"")</f>
        <v/>
      </c>
      <c r="DR571" s="4" t="str">
        <f ca="1">IFERROR(IF($B571&lt;&gt;"",VLOOKUP(DR$421,TabelleK68BI,8,FALSE),""),"")</f>
        <v/>
      </c>
      <c r="DS571" s="4" t="str">
        <f ca="1">IFERROR(IF($B571&lt;&gt;"",VLOOKUP(DS$421,TabelleK68BI,8,FALSE),""),"")</f>
        <v/>
      </c>
      <c r="DT571" s="4" t="str">
        <f ca="1">IFERROR(IF($B571&lt;&gt;"",VLOOKUP(DT$421,TabelleK68BI,8,FALSE),""),"")</f>
        <v/>
      </c>
      <c r="DU571" s="4" t="str">
        <f ca="1">IFERROR(IF($B571&lt;&gt;"",VLOOKUP(DU$421,TabelleK68BI,8,FALSE),""),"")</f>
        <v/>
      </c>
      <c r="DV571" s="4" t="str">
        <f ca="1">IFERROR(IF($B571&lt;&gt;"",VLOOKUP(DV$421,TabelleK68BI,8,FALSE),""),"")</f>
        <v/>
      </c>
      <c r="DW571" s="4" t="str">
        <f ca="1">IFERROR(IF($B571&lt;&gt;"",VLOOKUP(DW$421,TabelleK68BI,8,FALSE),""),"")</f>
        <v/>
      </c>
      <c r="DX571" s="4" t="str">
        <f ca="1">IFERROR(IF($B571&lt;&gt;"",VLOOKUP(DX$421,TabelleK68BI,8,FALSE),""),"")</f>
        <v/>
      </c>
      <c r="DY571" s="4" t="str">
        <f ca="1">IFERROR(IF($B571&lt;&gt;"",VLOOKUP(DY$421,TabelleK68BI,8,FALSE),""),"")</f>
        <v/>
      </c>
      <c r="DZ571" s="4" t="str">
        <f ca="1">IFERROR(IF($B571&lt;&gt;"",VLOOKUP(DZ$421,TabelleK68BI,8,FALSE),""),"")</f>
        <v/>
      </c>
      <c r="EA571" s="4" t="str">
        <f ca="1">IFERROR(IF($B571&lt;&gt;"",VLOOKUP(EA$421,TabelleK68BI,8,FALSE),""),"")</f>
        <v/>
      </c>
      <c r="EB571" s="4" t="str">
        <f ca="1">IFERROR(IF($B571&lt;&gt;"",VLOOKUP(EB$421,TabelleK68BI,8,FALSE),""),"")</f>
        <v/>
      </c>
      <c r="EC571" s="4" t="str">
        <f ca="1">IFERROR(IF($B571&lt;&gt;"",VLOOKUP(EC$421,TabelleK68BI,8,FALSE),""),"")</f>
        <v/>
      </c>
      <c r="ED571" s="4" t="str">
        <f ca="1">IFERROR(IF($B571&lt;&gt;"",VLOOKUP(ED$421,TabelleK68BI,8,FALSE),""),"")</f>
        <v/>
      </c>
      <c r="EE571" s="4" t="str">
        <f ca="1">IFERROR(IF($B571&lt;&gt;"",VLOOKUP(EE$421,TabelleK68BI,8,FALSE),""),"")</f>
        <v/>
      </c>
      <c r="EF571" s="4" t="str">
        <f ca="1">IFERROR(IF($B571&lt;&gt;"",VLOOKUP(EF$421,TabelleK68BI,8,FALSE),""),"")</f>
        <v/>
      </c>
      <c r="EG571" s="4" t="str">
        <f ca="1">IFERROR(IF($B571&lt;&gt;"",VLOOKUP(EG$421,TabelleK68BI,8,FALSE),""),"")</f>
        <v/>
      </c>
      <c r="EH571" s="4" t="str">
        <f ca="1">IFERROR(IF($B571&lt;&gt;"",VLOOKUP(EH$421,TabelleK68BI,8,FALSE),""),"")</f>
        <v/>
      </c>
      <c r="EI571" s="4" t="str">
        <f ca="1">IFERROR(IF($B571&lt;&gt;"",VLOOKUP(EI$421,TabelleK68BI,8,FALSE),""),"")</f>
        <v/>
      </c>
      <c r="EJ571" s="4" t="str">
        <f ca="1">IFERROR(IF($B571&lt;&gt;"",VLOOKUP(EJ$421,TabelleK68BI,8,FALSE),""),"")</f>
        <v/>
      </c>
      <c r="EK571" s="4" t="str">
        <f ca="1">IFERROR(IF($B571&lt;&gt;"",VLOOKUP(EK$421,TabelleK68BI,8,FALSE),""),"")</f>
        <v/>
      </c>
      <c r="EL571" s="4" t="str">
        <f ca="1">IFERROR(IF($B571&lt;&gt;"",VLOOKUP(EL$421,TabelleK68BI,8,FALSE),""),"")</f>
        <v/>
      </c>
      <c r="EM571" s="4" t="str">
        <f ca="1">IFERROR(IF($B571&lt;&gt;"",VLOOKUP(EM$421,TabelleK68BI,8,FALSE),""),"")</f>
        <v/>
      </c>
      <c r="EN571" s="4" t="str">
        <f ca="1">IFERROR(IF($B571&lt;&gt;"",VLOOKUP(EN$421,TabelleK68BI,8,FALSE),""),"")</f>
        <v/>
      </c>
      <c r="EO571" s="4" t="str">
        <f ca="1">IFERROR(IF($B571&lt;&gt;"",VLOOKUP(EO$421,TabelleK68BI,8,FALSE),""),"")</f>
        <v/>
      </c>
      <c r="EP571" s="4" t="str">
        <f ca="1">IFERROR(IF($B571&lt;&gt;"",VLOOKUP(EP$421,TabelleK68BI,8,FALSE),""),"")</f>
        <v/>
      </c>
      <c r="EQ571" s="4" t="str">
        <f ca="1">IFERROR(IF($B571&lt;&gt;"",VLOOKUP(EQ$421,TabelleK68BI,8,FALSE),""),"")</f>
        <v/>
      </c>
      <c r="ER571" s="4" t="str">
        <f ca="1">IFERROR(IF($B571&lt;&gt;"",VLOOKUP(ER$421,TabelleK68BI,8,FALSE),""),"")</f>
        <v/>
      </c>
      <c r="ES571" s="4" t="str">
        <f ca="1">IFERROR(IF($B571&lt;&gt;"",VLOOKUP(ES$421,TabelleK68BI,8,FALSE),""),"")</f>
        <v/>
      </c>
      <c r="ET571" s="4" t="str">
        <f ca="1">IFERROR(IF($B571&lt;&gt;"",VLOOKUP(ET$421,TabelleK68BI,8,FALSE),""),"")</f>
        <v/>
      </c>
      <c r="EU571" s="4" t="str">
        <f ca="1">IFERROR(IF($B571&lt;&gt;"",VLOOKUP(EU$421,TabelleK68BI,8,FALSE),""),"")</f>
        <v/>
      </c>
      <c r="EV571" s="4" t="str">
        <f ca="1">IFERROR(IF($B571&lt;&gt;"",VLOOKUP(EV$421,TabelleK68BI,8,FALSE),""),"")</f>
        <v/>
      </c>
      <c r="EW571" s="4" t="str">
        <f ca="1">IFERROR(IF($B571&lt;&gt;"",VLOOKUP(EW$421,TabelleK68BI,8,FALSE),""),"")</f>
        <v/>
      </c>
      <c r="EX571" s="4" t="str">
        <f ca="1">IFERROR(IF($B571&lt;&gt;"",VLOOKUP(EX$421,TabelleK68BI,8,FALSE),""),"")</f>
        <v/>
      </c>
      <c r="EY571" s="4" t="str">
        <f ca="1">IFERROR(IF($B571&lt;&gt;"",VLOOKUP(EY$421,TabelleK68BI,8,FALSE),""),"")</f>
        <v/>
      </c>
      <c r="EZ571" s="4" t="str">
        <f ca="1">IFERROR(IF($B571&lt;&gt;"",VLOOKUP(EZ$421,TabelleK68BI,8,FALSE),""),"")</f>
        <v/>
      </c>
      <c r="FA571" s="4" t="str">
        <f ca="1">IFERROR(IF($B571&lt;&gt;"",VLOOKUP(FA$421,TabelleK68BI,8,FALSE),""),"")</f>
        <v/>
      </c>
      <c r="FB571" s="4" t="str">
        <f ca="1">IFERROR(IF($B571&lt;&gt;"",VLOOKUP(FB$421,TabelleK68BI,8,FALSE),""),"")</f>
        <v/>
      </c>
      <c r="FC571" s="4" t="str">
        <f ca="1">IFERROR(IF($B571&lt;&gt;"",VLOOKUP(FC$421,TabelleK68BI,8,FALSE),""),"")</f>
        <v/>
      </c>
      <c r="FD571" s="4" t="str">
        <f ca="1">IFERROR(IF($B571&lt;&gt;"",VLOOKUP(FD$421,TabelleK68BI,8,FALSE),""),"")</f>
        <v/>
      </c>
      <c r="FE571" s="4" t="str">
        <f ca="1">IFERROR(IF($B571&lt;&gt;"",VLOOKUP(FE$421,TabelleK68BI,8,FALSE),""),"")</f>
        <v/>
      </c>
      <c r="FF571" s="4" t="str">
        <f ca="1">IFERROR(IF($B571&lt;&gt;"",VLOOKUP(FF$421,TabelleK68BI,8,FALSE),""),"")</f>
        <v/>
      </c>
      <c r="FG571" s="4" t="str">
        <f ca="1">IFERROR(IF($B571&lt;&gt;"",VLOOKUP(FG$421,TabelleK68BI,8,FALSE),""),"")</f>
        <v/>
      </c>
      <c r="FH571" s="4" t="str">
        <f ca="1">IFERROR(IF($B571&lt;&gt;"",VLOOKUP(FH$421,TabelleK68BI,8,FALSE),""),"")</f>
        <v/>
      </c>
      <c r="FI571" s="4" t="str">
        <f ca="1">IFERROR(IF($B571&lt;&gt;"",VLOOKUP(FI$421,TabelleK68BI,8,FALSE),""),"")</f>
        <v/>
      </c>
      <c r="FJ571" s="4" t="str">
        <f ca="1">IFERROR(IF($B571&lt;&gt;"",VLOOKUP(FJ$421,TabelleK68BI,8,FALSE),""),"")</f>
        <v/>
      </c>
      <c r="FK571" s="4" t="str">
        <f ca="1">IFERROR(IF($B571&lt;&gt;"",VLOOKUP(FK$421,TabelleK68BI,8,FALSE),""),"")</f>
        <v/>
      </c>
      <c r="FL571" s="4" t="str">
        <f ca="1">IFERROR(IF($B571&lt;&gt;"",VLOOKUP(FL$421,TabelleK68BI,8,FALSE),""),"")</f>
        <v/>
      </c>
      <c r="FM571" s="4" t="str">
        <f ca="1">IFERROR(IF($B571&lt;&gt;"",VLOOKUP(FM$421,TabelleK68BI,8,FALSE),""),"")</f>
        <v/>
      </c>
      <c r="FN571" s="4" t="str">
        <f ca="1">IFERROR(IF($B571&lt;&gt;"",VLOOKUP(FN$421,TabelleK68BI,8,FALSE),""),"")</f>
        <v/>
      </c>
      <c r="FO571" s="4" t="str">
        <f ca="1">IFERROR(IF($B571&lt;&gt;"",VLOOKUP(FO$421,TabelleK68BI,8,FALSE),""),"")</f>
        <v/>
      </c>
      <c r="FP571" s="4" t="str">
        <f ca="1">IFERROR(IF($B571&lt;&gt;"",VLOOKUP(FP$421,TabelleK68BI,8,FALSE),""),"")</f>
        <v/>
      </c>
      <c r="FQ571" s="4" t="str">
        <f ca="1">IFERROR(IF($B571&lt;&gt;"",VLOOKUP(FQ$421,TabelleK68BI,8,FALSE),""),"")</f>
        <v/>
      </c>
      <c r="FR571" s="4" t="str">
        <f ca="1">IFERROR(IF($B571&lt;&gt;"",VLOOKUP(FR$421,TabelleK68BI,8,FALSE),""),"")</f>
        <v/>
      </c>
      <c r="FS571" s="4" t="str">
        <f ca="1">IFERROR(IF($B571&lt;&gt;"",VLOOKUP(FS$421,TabelleK68BI,8,FALSE),""),"")</f>
        <v/>
      </c>
      <c r="FT571" s="4" t="str">
        <f ca="1">IFERROR(IF($B571&lt;&gt;"",VLOOKUP(FT$421,TabelleK68BI,8,FALSE),""),"")</f>
        <v/>
      </c>
      <c r="FU571" s="4" t="str">
        <f ca="1">IFERROR(IF($B571&lt;&gt;"",VLOOKUP(FU$421,TabelleK68BI,8,FALSE),""),"")</f>
        <v/>
      </c>
      <c r="FV571" s="4" t="str">
        <f ca="1">IFERROR(IF($B571&lt;&gt;"",VLOOKUP(FV$421,TabelleK68BI,8,FALSE),""),"")</f>
        <v/>
      </c>
      <c r="FW571" s="4" t="str">
        <f ca="1">IFERROR(IF($B571&lt;&gt;"",VLOOKUP(FW$421,TabelleK68BI,8,FALSE),""),"")</f>
        <v/>
      </c>
      <c r="FX571" s="4" t="str">
        <f ca="1">IFERROR(IF($B571&lt;&gt;"",VLOOKUP(FX$421,TabelleK68BI,8,FALSE),""),"")</f>
        <v/>
      </c>
      <c r="FY571" s="4" t="str">
        <f ca="1">IFERROR(IF($B571&lt;&gt;"",VLOOKUP(FY$421,TabelleK68BI,8,FALSE),""),"")</f>
        <v/>
      </c>
      <c r="FZ571" s="4" t="str">
        <f ca="1">IFERROR(IF($B571&lt;&gt;"",VLOOKUP(FZ$421,TabelleK68BI,8,FALSE),""),"")</f>
        <v/>
      </c>
      <c r="GA571" s="4" t="str">
        <f ca="1">IFERROR(IF($B571&lt;&gt;"",VLOOKUP(GA$421,TabelleK68BI,8,FALSE),""),"")</f>
        <v/>
      </c>
      <c r="GB571" s="4" t="str">
        <f ca="1">IFERROR(IF($B571&lt;&gt;"",VLOOKUP(GB$421,TabelleK68BI,8,FALSE),""),"")</f>
        <v/>
      </c>
      <c r="GC571" s="4" t="str">
        <f ca="1">IFERROR(IF($B571&lt;&gt;"",VLOOKUP(GC$421,TabelleK68BI,8,FALSE),""),"")</f>
        <v/>
      </c>
      <c r="GD571" s="4" t="str">
        <f ca="1">IFERROR(IF($B571&lt;&gt;"",VLOOKUP(GD$421,TabelleK68BI,8,FALSE),""),"")</f>
        <v/>
      </c>
      <c r="GE571" s="4" t="str">
        <f ca="1">IFERROR(IF($B571&lt;&gt;"",VLOOKUP(GE$421,TabelleK68BI,8,FALSE),""),"")</f>
        <v/>
      </c>
      <c r="GF571" s="4" t="str">
        <f ca="1">IFERROR(IF($B571&lt;&gt;"",VLOOKUP(GF$421,TabelleK68BI,8,FALSE),""),"")</f>
        <v/>
      </c>
      <c r="GG571" s="4" t="str">
        <f ca="1">IFERROR(IF($B571&lt;&gt;"",VLOOKUP(GG$421,TabelleK68BI,8,FALSE),""),"")</f>
        <v/>
      </c>
      <c r="GH571" s="4" t="str">
        <f ca="1">IFERROR(IF($B571&lt;&gt;"",VLOOKUP(GH$421,TabelleK68BI,8,FALSE),""),"")</f>
        <v/>
      </c>
      <c r="GI571" s="4" t="str">
        <f ca="1">IFERROR(IF($B571&lt;&gt;"",VLOOKUP(GI$421,TabelleK68BI,8,FALSE),""),"")</f>
        <v/>
      </c>
      <c r="GJ571" s="4" t="str">
        <f ca="1">IFERROR(IF($B571&lt;&gt;"",VLOOKUP(GJ$421,TabelleK68BI,8,FALSE),""),"")</f>
        <v/>
      </c>
      <c r="GK571" s="4" t="str">
        <f ca="1">IFERROR(IF($B571&lt;&gt;"",VLOOKUP(GK$421,TabelleK68BI,8,FALSE),""),"")</f>
        <v/>
      </c>
      <c r="GL571" s="4" t="str">
        <f ca="1">IFERROR(IF($B571&lt;&gt;"",VLOOKUP(GL$421,TabelleK68BI,8,FALSE),""),"")</f>
        <v/>
      </c>
      <c r="GM571" s="4" t="str">
        <f ca="1">IFERROR(IF($B571&lt;&gt;"",VLOOKUP(GM$421,TabelleK68BI,8,FALSE),""),"")</f>
        <v/>
      </c>
      <c r="GN571" s="4" t="str">
        <f ca="1">IFERROR(IF($B571&lt;&gt;"",VLOOKUP(GN$421,TabelleK68BI,8,FALSE),""),"")</f>
        <v/>
      </c>
      <c r="GO571" s="4" t="str">
        <f ca="1">IFERROR(IF($B571&lt;&gt;"",VLOOKUP(GO$421,TabelleK68BI,8,FALSE),""),"")</f>
        <v/>
      </c>
      <c r="GP571" s="4" t="str">
        <f ca="1">IFERROR(IF($B571&lt;&gt;"",VLOOKUP(GP$421,TabelleK68BI,8,FALSE),""),"")</f>
        <v/>
      </c>
      <c r="GQ571" s="4" t="str">
        <f ca="1">IFERROR(IF($B571&lt;&gt;"",VLOOKUP(GQ$421,TabelleK68BI,8,FALSE),""),"")</f>
        <v/>
      </c>
      <c r="GR571" s="4" t="str">
        <f ca="1">IFERROR(IF($B571&lt;&gt;"",VLOOKUP(GR$421,TabelleK68BI,8,FALSE),""),"")</f>
        <v/>
      </c>
      <c r="GS571" s="4" t="str">
        <f ca="1">IFERROR(IF($B571&lt;&gt;"",VLOOKUP(GS$421,TabelleK68BI,8,FALSE),""),"")</f>
        <v/>
      </c>
      <c r="GT571" s="4" t="str">
        <f ca="1">IFERROR(IF($B571&lt;&gt;"",VLOOKUP(GT$421,TabelleK68BI,8,FALSE),""),"")</f>
        <v/>
      </c>
      <c r="GU571" s="4" t="str">
        <f ca="1">IFERROR(IF($B571&lt;&gt;"",VLOOKUP(GU$421,TabelleK68BI,8,FALSE),""),"")</f>
        <v/>
      </c>
      <c r="GV571" s="4" t="str">
        <f ca="1">IFERROR(IF($B571&lt;&gt;"",VLOOKUP(GV$421,TabelleK68BI,8,FALSE),""),"")</f>
        <v/>
      </c>
      <c r="GW571" s="4" t="str">
        <f ca="1">IFERROR(IF($B571&lt;&gt;"",VLOOKUP(GW$421,TabelleK68BI,8,FALSE),""),"")</f>
        <v/>
      </c>
      <c r="GX571" s="4" t="str">
        <f ca="1">IFERROR(IF($B571&lt;&gt;"",VLOOKUP(GX$421,TabelleK68BI,8,FALSE),""),"")</f>
        <v/>
      </c>
      <c r="GY571" s="4" t="str">
        <f ca="1">IFERROR(IF($B571&lt;&gt;"",VLOOKUP(GY$421,TabelleK68BI,8,FALSE),""),"")</f>
        <v/>
      </c>
      <c r="GZ571" s="4" t="str">
        <f ca="1">IFERROR(IF($B571&lt;&gt;"",VLOOKUP(GZ$421,TabelleK68BI,8,FALSE),""),"")</f>
        <v/>
      </c>
      <c r="HA571" s="4" t="str">
        <f ca="1">IFERROR(IF($B571&lt;&gt;"",VLOOKUP(HA$421,TabelleK68BI,8,FALSE),""),"")</f>
        <v/>
      </c>
      <c r="HB571" s="4" t="str">
        <f ca="1">IFERROR(IF($B571&lt;&gt;"",VLOOKUP(HB$421,TabelleK68BI,8,FALSE),""),"")</f>
        <v/>
      </c>
      <c r="HC571" s="4" t="str">
        <f ca="1">IFERROR(IF($B571&lt;&gt;"",VLOOKUP(HC$421,TabelleK68BI,8,FALSE),""),"")</f>
        <v/>
      </c>
      <c r="HD571" s="4" t="str">
        <f ca="1">IFERROR(IF($B571&lt;&gt;"",VLOOKUP(HD$421,TabelleK68BI,8,FALSE),""),"")</f>
        <v/>
      </c>
      <c r="HE571" s="4" t="str">
        <f ca="1">IFERROR(IF($B571&lt;&gt;"",VLOOKUP(HE$421,TabelleK68BI,8,FALSE),""),"")</f>
        <v/>
      </c>
      <c r="HF571" s="4" t="str">
        <f ca="1">IFERROR(IF($B571&lt;&gt;"",VLOOKUP(HF$421,TabelleK68BI,8,FALSE),""),"")</f>
        <v/>
      </c>
      <c r="HG571" s="4" t="str">
        <f ca="1">IFERROR(IF($B571&lt;&gt;"",VLOOKUP(HG$421,TabelleK68BI,8,FALSE),""),"")</f>
        <v/>
      </c>
      <c r="HH571" s="4" t="str">
        <f ca="1">IFERROR(IF($B571&lt;&gt;"",VLOOKUP(HH$421,TabelleK68BI,8,FALSE),""),"")</f>
        <v/>
      </c>
      <c r="HI571" s="4" t="str">
        <f ca="1">IFERROR(IF($B571&lt;&gt;"",VLOOKUP(HI$421,TabelleK68BI,8,FALSE),""),"")</f>
        <v/>
      </c>
      <c r="HJ571" s="4" t="str">
        <f ca="1">IFERROR(IF($B571&lt;&gt;"",VLOOKUP(HJ$421,TabelleK68BI,8,FALSE),""),"")</f>
        <v/>
      </c>
      <c r="HK571" s="4" t="str">
        <f ca="1">IFERROR(IF($B571&lt;&gt;"",VLOOKUP(HK$421,TabelleK68BI,8,FALSE),""),"")</f>
        <v/>
      </c>
      <c r="HL571" s="4" t="str">
        <f ca="1">IFERROR(IF($B571&lt;&gt;"",VLOOKUP(HL$421,TabelleK68BI,8,FALSE),""),"")</f>
        <v/>
      </c>
      <c r="HM571" s="4" t="str">
        <f ca="1">IFERROR(IF($B571&lt;&gt;"",VLOOKUP(HM$421,TabelleK68BI,8,FALSE),""),"")</f>
        <v/>
      </c>
      <c r="HN571" s="4" t="str">
        <f ca="1">IFERROR(IF($B571&lt;&gt;"",VLOOKUP(HN$421,TabelleK68BI,8,FALSE),""),"")</f>
        <v/>
      </c>
      <c r="HO571" s="4" t="str">
        <f ca="1">IFERROR(IF($B571&lt;&gt;"",VLOOKUP(HO$421,TabelleK68BI,8,FALSE),""),"")</f>
        <v/>
      </c>
      <c r="HP571" s="4" t="str">
        <f ca="1">IFERROR(IF($B571&lt;&gt;"",VLOOKUP(HP$421,TabelleK68BI,8,FALSE),""),"")</f>
        <v/>
      </c>
      <c r="HQ571" s="4" t="str">
        <f ca="1">IFERROR(IF($B571&lt;&gt;"",VLOOKUP(HQ$421,TabelleK68BI,8,FALSE),""),"")</f>
        <v/>
      </c>
      <c r="HR571" s="4" t="str">
        <f ca="1">IFERROR(IF($B571&lt;&gt;"",VLOOKUP(HR$421,TabelleK68BI,8,FALSE),""),"")</f>
        <v/>
      </c>
      <c r="HS571" s="4" t="str">
        <f ca="1">IFERROR(IF($B571&lt;&gt;"",VLOOKUP(HS$421,TabelleK68BI,8,FALSE),""),"")</f>
        <v/>
      </c>
      <c r="HT571" s="4" t="str">
        <f ca="1">IFERROR(IF($B571&lt;&gt;"",VLOOKUP(HT$421,TabelleK68BI,8,FALSE),""),"")</f>
        <v/>
      </c>
      <c r="HU571" s="4" t="str">
        <f ca="1">IFERROR(IF($B571&lt;&gt;"",VLOOKUP(HU$421,TabelleK68BI,8,FALSE),""),"")</f>
        <v/>
      </c>
      <c r="HV571" s="4" t="str">
        <f ca="1">IFERROR(IF($B571&lt;&gt;"",VLOOKUP(HV$421,TabelleK68BI,8,FALSE),""),"")</f>
        <v/>
      </c>
      <c r="HW571" s="4" t="str">
        <f ca="1">IFERROR(IF($B571&lt;&gt;"",VLOOKUP(HW$421,TabelleK68BI,8,FALSE),""),"")</f>
        <v/>
      </c>
      <c r="HX571" s="4" t="str">
        <f ca="1">IFERROR(IF($B571&lt;&gt;"",VLOOKUP(HX$421,TabelleK68BI,8,FALSE),""),"")</f>
        <v/>
      </c>
      <c r="HY571" s="4" t="str">
        <f ca="1">IFERROR(IF($B571&lt;&gt;"",VLOOKUP(HY$421,TabelleK68BI,8,FALSE),""),"")</f>
        <v/>
      </c>
      <c r="HZ571" s="4" t="str">
        <f ca="1">IFERROR(IF($B571&lt;&gt;"",VLOOKUP(HZ$421,TabelleK68BI,8,FALSE),""),"")</f>
        <v/>
      </c>
      <c r="IA571" s="4" t="str">
        <f ca="1">IFERROR(IF($B571&lt;&gt;"",VLOOKUP(IA$421,TabelleK68BI,8,FALSE),""),"")</f>
        <v/>
      </c>
      <c r="IB571" s="4" t="str">
        <f ca="1">IFERROR(IF($B571&lt;&gt;"",VLOOKUP(IB$421,TabelleK68BI,8,FALSE),""),"")</f>
        <v/>
      </c>
      <c r="IC571" s="4" t="str">
        <f ca="1">IFERROR(IF($B571&lt;&gt;"",VLOOKUP(IC$421,TabelleK68BI,8,FALSE),""),"")</f>
        <v/>
      </c>
      <c r="ID571" s="4" t="str">
        <f ca="1">IFERROR(IF($B571&lt;&gt;"",VLOOKUP(ID$421,TabelleK68BI,8,FALSE),""),"")</f>
        <v/>
      </c>
      <c r="IE571" s="4" t="str">
        <f ca="1">IFERROR(IF($B571&lt;&gt;"",VLOOKUP(IE$421,TabelleK68BI,8,FALSE),""),"")</f>
        <v/>
      </c>
      <c r="IF571" s="4" t="str">
        <f ca="1">IFERROR(IF($B571&lt;&gt;"",VLOOKUP(IF$421,TabelleK68BI,8,FALSE),""),"")</f>
        <v/>
      </c>
      <c r="IG571" s="4" t="str">
        <f ca="1">IFERROR(IF($B571&lt;&gt;"",VLOOKUP(IG$421,TabelleK68BI,8,FALSE),""),"")</f>
        <v/>
      </c>
      <c r="IH571" s="4" t="str">
        <f ca="1">IFERROR(IF($B571&lt;&gt;"",VLOOKUP(IH$421,TabelleK68BI,8,FALSE),""),"")</f>
        <v/>
      </c>
      <c r="II571" s="4" t="str">
        <f ca="1">IFERROR(IF($B571&lt;&gt;"",VLOOKUP(II$421,TabelleK68BI,8,FALSE),""),"")</f>
        <v/>
      </c>
      <c r="IJ571" s="4" t="str">
        <f ca="1">IFERROR(IF($B571&lt;&gt;"",VLOOKUP(IJ$421,TabelleK68BI,8,FALSE),""),"")</f>
        <v/>
      </c>
      <c r="IK571" s="4" t="str">
        <f ca="1">IFERROR(IF($B571&lt;&gt;"",VLOOKUP(IK$421,TabelleK68BI,8,FALSE),""),"")</f>
        <v/>
      </c>
      <c r="IL571" s="4" t="str">
        <f ca="1">IFERROR(IF($B571&lt;&gt;"",VLOOKUP(IL$421,TabelleK68BI,8,FALSE),""),"")</f>
        <v/>
      </c>
      <c r="IM571" s="4" t="str">
        <f ca="1">IFERROR(IF($B571&lt;&gt;"",VLOOKUP(IM$421,TabelleK68BI,8,FALSE),""),"")</f>
        <v/>
      </c>
      <c r="IN571" s="4" t="str">
        <f ca="1">IFERROR(IF($B571&lt;&gt;"",VLOOKUP(IN$421,TabelleK68BI,8,FALSE),""),"")</f>
        <v/>
      </c>
      <c r="IO571" s="4" t="str">
        <f ca="1">IFERROR(IF($B571&lt;&gt;"",VLOOKUP(IO$421,TabelleK68BI,8,FALSE),""),"")</f>
        <v/>
      </c>
      <c r="IP571" s="4" t="str">
        <f ca="1">IFERROR(IF($B571&lt;&gt;"",VLOOKUP(IP$421,TabelleK68BI,8,FALSE),""),"")</f>
        <v/>
      </c>
      <c r="IQ571" s="4" t="str">
        <f ca="1">IFERROR(IF($B571&lt;&gt;"",VLOOKUP(IQ$421,TabelleK68BI,8,FALSE),""),"")</f>
        <v/>
      </c>
      <c r="IR571" s="4" t="str">
        <f ca="1">IFERROR(IF($B571&lt;&gt;"",VLOOKUP(IR$421,TabelleK68BI,8,FALSE),""),"")</f>
        <v/>
      </c>
      <c r="IS571" s="4" t="str">
        <f ca="1">IFERROR(IF($B571&lt;&gt;"",VLOOKUP(IS$421,TabelleK68BI,8,FALSE),""),"")</f>
        <v/>
      </c>
      <c r="IT571" s="4" t="str">
        <f ca="1">IFERROR(IF($B571&lt;&gt;"",VLOOKUP(IT$421,TabelleK68BI,8,FALSE),""),"")</f>
        <v/>
      </c>
      <c r="IU571" s="4" t="str">
        <f ca="1">IFERROR(IF($B571&lt;&gt;"",VLOOKUP(IU$421,TabelleK68BI,8,FALSE),""),"")</f>
        <v/>
      </c>
      <c r="IV571" s="4" t="str">
        <f ca="1">IFERROR(IF($B571&lt;&gt;"",VLOOKUP(IV$421,TabelleK68BI,8,FALSE),""),"")</f>
        <v/>
      </c>
      <c r="IW571" s="4" t="str">
        <f ca="1">IFERROR(IF($B571&lt;&gt;"",VLOOKUP(IW$421,TabelleK68BI,8,FALSE),""),"")</f>
        <v/>
      </c>
      <c r="IX571" s="4" t="str">
        <f ca="1">IFERROR(IF($B571&lt;&gt;"",VLOOKUP(IX$421,TabelleK68BI,8,FALSE),""),"")</f>
        <v/>
      </c>
      <c r="IY571" s="4" t="str">
        <f ca="1">IFERROR(IF($B571&lt;&gt;"",VLOOKUP(IY$421,TabelleK68BI,8,FALSE),""),"")</f>
        <v/>
      </c>
      <c r="IZ571" s="4" t="str">
        <f ca="1">IFERROR(IF($B571&lt;&gt;"",VLOOKUP(IZ$421,TabelleK68BI,8,FALSE),""),"")</f>
        <v/>
      </c>
      <c r="JA571" s="4" t="str">
        <f ca="1">IFERROR(IF($B571&lt;&gt;"",VLOOKUP(JA$421,TabelleK68BI,8,FALSE),""),"")</f>
        <v/>
      </c>
      <c r="JB571" s="4" t="str">
        <f ca="1">IFERROR(IF($B571&lt;&gt;"",VLOOKUP(JB$421,TabelleK68BI,8,FALSE),""),"")</f>
        <v/>
      </c>
      <c r="JC571" s="4" t="str">
        <f ca="1">IFERROR(IF($B571&lt;&gt;"",VLOOKUP(JC$421,TabelleK68BI,8,FALSE),""),"")</f>
        <v/>
      </c>
      <c r="JD571" s="4" t="str">
        <f ca="1">IFERROR(IF($B571&lt;&gt;"",VLOOKUP(JD$421,TabelleK68BI,8,FALSE),""),"")</f>
        <v/>
      </c>
      <c r="JE571" s="4" t="str">
        <f ca="1">IFERROR(IF($B571&lt;&gt;"",VLOOKUP(JE$421,TabelleK68BI,8,FALSE),""),"")</f>
        <v/>
      </c>
      <c r="JF571" s="4" t="str">
        <f ca="1">IFERROR(IF($B571&lt;&gt;"",VLOOKUP(JF$421,TabelleK68BI,8,FALSE),""),"")</f>
        <v/>
      </c>
      <c r="JG571" s="4" t="str">
        <f ca="1">IFERROR(IF($B571&lt;&gt;"",VLOOKUP(JG$421,TabelleK68BI,8,FALSE),""),"")</f>
        <v/>
      </c>
      <c r="JH571" s="4" t="str">
        <f ca="1">IFERROR(IF($B571&lt;&gt;"",VLOOKUP(JH$421,TabelleK68BI,8,FALSE),""),"")</f>
        <v/>
      </c>
      <c r="JI571" s="4" t="str">
        <f ca="1">IFERROR(IF($B571&lt;&gt;"",VLOOKUP(JI$421,TabelleK68BI,8,FALSE),""),"")</f>
        <v/>
      </c>
      <c r="JJ571" s="4" t="str">
        <f ca="1">IFERROR(IF($B571&lt;&gt;"",VLOOKUP(JJ$421,TabelleK68BI,8,FALSE),""),"")</f>
        <v/>
      </c>
      <c r="JK571" s="4" t="str">
        <f ca="1">IFERROR(IF($B571&lt;&gt;"",VLOOKUP(JK$421,TabelleK68BI,8,FALSE),""),"")</f>
        <v/>
      </c>
      <c r="JL571" s="4" t="str">
        <f ca="1">IFERROR(IF($B571&lt;&gt;"",VLOOKUP(JL$421,TabelleK68BI,8,FALSE),""),"")</f>
        <v/>
      </c>
      <c r="JM571" s="4" t="str">
        <f ca="1">IFERROR(IF($B571&lt;&gt;"",VLOOKUP(JM$421,TabelleK68BI,8,FALSE),""),"")</f>
        <v/>
      </c>
      <c r="JN571" s="4" t="str">
        <f ca="1">IFERROR(IF($B571&lt;&gt;"",VLOOKUP(JN$421,TabelleK68BI,8,FALSE),""),"")</f>
        <v/>
      </c>
      <c r="JO571" s="4" t="str">
        <f ca="1">IFERROR(IF($B571&lt;&gt;"",VLOOKUP(JO$421,TabelleK68BI,8,FALSE),""),"")</f>
        <v/>
      </c>
      <c r="JP571" s="4" t="str">
        <f ca="1">IFERROR(IF($B571&lt;&gt;"",VLOOKUP(JP$421,TabelleK68BI,8,FALSE),""),"")</f>
        <v/>
      </c>
      <c r="JQ571" s="4" t="str">
        <f ca="1">IFERROR(IF($B571&lt;&gt;"",VLOOKUP(JQ$421,TabelleK68BI,8,FALSE),""),"")</f>
        <v/>
      </c>
      <c r="JR571" s="4" t="str">
        <f ca="1">IFERROR(IF($B571&lt;&gt;"",VLOOKUP(JR$421,TabelleK68BI,8,FALSE),""),"")</f>
        <v/>
      </c>
      <c r="JS571" s="4" t="str">
        <f ca="1">IFERROR(IF($B571&lt;&gt;"",VLOOKUP(JS$421,TabelleK68BI,8,FALSE),""),"")</f>
        <v/>
      </c>
      <c r="JT571" s="4" t="str">
        <f ca="1">IFERROR(IF($B571&lt;&gt;"",VLOOKUP(JT$421,TabelleK68BI,8,FALSE),""),"")</f>
        <v/>
      </c>
      <c r="JU571" s="4" t="str">
        <f ca="1">IFERROR(IF($B571&lt;&gt;"",VLOOKUP(JU$421,TabelleK68BI,8,FALSE),""),"")</f>
        <v/>
      </c>
      <c r="JV571" s="4" t="str">
        <f ca="1">IFERROR(IF($B571&lt;&gt;"",VLOOKUP(JV$421,TabelleK68BI,8,FALSE),""),"")</f>
        <v/>
      </c>
      <c r="JW571" s="4" t="str">
        <f ca="1">IFERROR(IF($B571&lt;&gt;"",VLOOKUP(JW$421,TabelleK68BI,8,FALSE),""),"")</f>
        <v/>
      </c>
      <c r="JX571" s="4" t="str">
        <f ca="1">IFERROR(IF($B571&lt;&gt;"",VLOOKUP(JX$421,TabelleK68BI,8,FALSE),""),"")</f>
        <v/>
      </c>
      <c r="JY571" s="4" t="str">
        <f ca="1">IFERROR(IF($B571&lt;&gt;"",VLOOKUP(JY$421,TabelleK68BI,8,FALSE),""),"")</f>
        <v/>
      </c>
      <c r="JZ571" s="4" t="str">
        <f ca="1">IFERROR(IF($B571&lt;&gt;"",VLOOKUP(JZ$421,TabelleK68BI,8,FALSE),""),"")</f>
        <v/>
      </c>
      <c r="KA571" s="4" t="str">
        <f ca="1">IFERROR(IF($B571&lt;&gt;"",VLOOKUP(KA$421,TabelleK68BI,8,FALSE),""),"")</f>
        <v/>
      </c>
      <c r="KB571" s="4" t="str">
        <f ca="1">IFERROR(IF($B571&lt;&gt;"",VLOOKUP(KB$421,TabelleK68BI,8,FALSE),""),"")</f>
        <v/>
      </c>
      <c r="KC571" s="4" t="str">
        <f ca="1">IFERROR(IF($B571&lt;&gt;"",VLOOKUP(KC$421,TabelleK68BI,8,FALSE),""),"")</f>
        <v/>
      </c>
      <c r="KD571" s="4" t="str">
        <f ca="1">IFERROR(IF($B571&lt;&gt;"",VLOOKUP(KD$421,TabelleK68BI,8,FALSE),""),"")</f>
        <v/>
      </c>
      <c r="KE571" s="4" t="str">
        <f ca="1">IFERROR(IF($B571&lt;&gt;"",VLOOKUP(KE$421,TabelleK68BI,8,FALSE),""),"")</f>
        <v/>
      </c>
      <c r="KF571" s="4" t="str">
        <f ca="1">IFERROR(IF($B571&lt;&gt;"",VLOOKUP(KF$421,TabelleK68BI,8,FALSE),""),"")</f>
        <v/>
      </c>
      <c r="KG571" s="4" t="str">
        <f ca="1">IFERROR(IF($B571&lt;&gt;"",VLOOKUP(KG$421,TabelleK68BI,8,FALSE),""),"")</f>
        <v/>
      </c>
      <c r="KH571" s="4" t="str">
        <f ca="1">IFERROR(IF($B571&lt;&gt;"",VLOOKUP(KH$421,TabelleK68BI,8,FALSE),""),"")</f>
        <v/>
      </c>
      <c r="KI571" s="4" t="str">
        <f ca="1">IFERROR(IF($B571&lt;&gt;"",VLOOKUP(KI$421,TabelleK68BI,8,FALSE),""),"")</f>
        <v/>
      </c>
      <c r="KJ571" s="4" t="str">
        <f ca="1">IFERROR(IF($B571&lt;&gt;"",VLOOKUP(KJ$421,TabelleK68BI,8,FALSE),""),"")</f>
        <v/>
      </c>
      <c r="KK571" s="4" t="str">
        <f ca="1">IFERROR(IF($B571&lt;&gt;"",VLOOKUP(KK$421,TabelleK68BI,8,FALSE),""),"")</f>
        <v/>
      </c>
      <c r="KL571" s="4" t="str">
        <f ca="1">IFERROR(IF($B571&lt;&gt;"",VLOOKUP(KL$421,TabelleK68BI,8,FALSE),""),"")</f>
        <v/>
      </c>
      <c r="KM571" s="4" t="str">
        <f ca="1">IFERROR(IF($B571&lt;&gt;"",VLOOKUP(KM$421,TabelleK68BI,8,FALSE),""),"")</f>
        <v/>
      </c>
      <c r="KN571" s="4" t="str">
        <f ca="1">IFERROR(IF($B571&lt;&gt;"",VLOOKUP(KN$421,TabelleK68BI,8,FALSE),""),"")</f>
        <v/>
      </c>
      <c r="KO571" s="4" t="str">
        <f ca="1">IFERROR(IF($B571&lt;&gt;"",VLOOKUP(KO$421,TabelleK68BI,8,FALSE),""),"")</f>
        <v/>
      </c>
      <c r="KP571" s="4" t="str">
        <f ca="1">IFERROR(IF($B571&lt;&gt;"",VLOOKUP(KP$421,TabelleK68BI,8,FALSE),""),"")</f>
        <v/>
      </c>
      <c r="KQ571" s="4" t="str">
        <f ca="1">IFERROR(IF($B571&lt;&gt;"",VLOOKUP(KQ$421,TabelleK68BI,8,FALSE),""),"")</f>
        <v/>
      </c>
      <c r="KR571" s="4" t="str">
        <f>IFERROR(VLOOKUP($KR$421,TabelleK68BI,8,FALSE),"")</f>
        <v/>
      </c>
      <c r="KS571" s="4" t="str">
        <f>IFERROR(VLOOKUP($KS$421,TabelleK68BI,8,FALSE),"")</f>
        <v/>
      </c>
    </row>
    <row r="572" spans="2:305" ht="12.75" hidden="1" customHeight="1" x14ac:dyDescent="0.2">
      <c r="B572" s="138" t="str">
        <f t="shared" ca="1" si="266"/>
        <v/>
      </c>
      <c r="C572" s="4" t="str">
        <f ca="1">IFERROR(IF($B572&lt;&gt;"",VLOOKUP(C$421,TabelleK69BI,8,FALSE),""),"")</f>
        <v/>
      </c>
      <c r="D572" s="4" t="str">
        <f ca="1">IFERROR(IF($B572&lt;&gt;"",VLOOKUP(D$421,TabelleK69BI,8,FALSE),""),"")</f>
        <v/>
      </c>
      <c r="E572" s="4" t="str">
        <f ca="1">IFERROR(IF($B572&lt;&gt;"",VLOOKUP(E$421,TabelleK69BI,8,FALSE),""),"")</f>
        <v/>
      </c>
      <c r="F572" s="4" t="str">
        <f ca="1">IFERROR(IF($B572&lt;&gt;"",VLOOKUP(F$421,TabelleK69BI,8,FALSE),""),"")</f>
        <v/>
      </c>
      <c r="G572" s="4" t="str">
        <f ca="1">IFERROR(IF($B572&lt;&gt;"",VLOOKUP(G$421,TabelleK69BI,8,FALSE),""),"")</f>
        <v/>
      </c>
      <c r="H572" s="4" t="str">
        <f ca="1">IFERROR(IF($B572&lt;&gt;"",VLOOKUP(H$421,TabelleK69BI,8,FALSE),""),"")</f>
        <v/>
      </c>
      <c r="I572" s="4" t="str">
        <f ca="1">IFERROR(IF($B572&lt;&gt;"",VLOOKUP(I$421,TabelleK69BI,8,FALSE),""),"")</f>
        <v/>
      </c>
      <c r="J572" s="4" t="str">
        <f ca="1">IFERROR(IF($B572&lt;&gt;"",VLOOKUP(J$421,TabelleK69BI,8,FALSE),""),"")</f>
        <v/>
      </c>
      <c r="K572" s="4" t="str">
        <f ca="1">IFERROR(IF($B572&lt;&gt;"",VLOOKUP(K$421,TabelleK69BI,8,FALSE),""),"")</f>
        <v/>
      </c>
      <c r="L572" s="4" t="str">
        <f ca="1">IFERROR(IF($B572&lt;&gt;"",VLOOKUP(L$421,TabelleK69BI,8,FALSE),""),"")</f>
        <v/>
      </c>
      <c r="M572" s="4" t="str">
        <f ca="1">IFERROR(IF($B572&lt;&gt;"",VLOOKUP(M$421,TabelleK69BI,8,FALSE),""),"")</f>
        <v/>
      </c>
      <c r="N572" s="4" t="str">
        <f ca="1">IFERROR(IF($B572&lt;&gt;"",VLOOKUP(N$421,TabelleK69BI,8,FALSE),""),"")</f>
        <v/>
      </c>
      <c r="O572" s="4" t="str">
        <f ca="1">IFERROR(IF($B572&lt;&gt;"",VLOOKUP(O$421,TabelleK69BI,8,FALSE),""),"")</f>
        <v/>
      </c>
      <c r="P572" s="4" t="str">
        <f ca="1">IFERROR(IF($B572&lt;&gt;"",VLOOKUP(P$421,TabelleK69BI,8,FALSE),""),"")</f>
        <v/>
      </c>
      <c r="Q572" s="4" t="str">
        <f ca="1">IFERROR(IF($B572&lt;&gt;"",VLOOKUP(Q$421,TabelleK69BI,8,FALSE),""),"")</f>
        <v/>
      </c>
      <c r="R572" s="4" t="str">
        <f ca="1">IFERROR(IF($B572&lt;&gt;"",VLOOKUP(R$421,TabelleK69BI,8,FALSE),""),"")</f>
        <v/>
      </c>
      <c r="S572" s="4" t="str">
        <f ca="1">IFERROR(IF($B572&lt;&gt;"",VLOOKUP(S$421,TabelleK69BI,8,FALSE),""),"")</f>
        <v/>
      </c>
      <c r="T572" s="4" t="str">
        <f ca="1">IFERROR(IF($B572&lt;&gt;"",VLOOKUP(T$421,TabelleK69BI,8,FALSE),""),"")</f>
        <v/>
      </c>
      <c r="U572" s="4" t="str">
        <f ca="1">IFERROR(IF($B572&lt;&gt;"",VLOOKUP(U$421,TabelleK69BI,8,FALSE),""),"")</f>
        <v/>
      </c>
      <c r="V572" s="4" t="str">
        <f ca="1">IFERROR(IF($B572&lt;&gt;"",VLOOKUP(V$421,TabelleK69BI,8,FALSE),""),"")</f>
        <v/>
      </c>
      <c r="W572" s="4" t="str">
        <f ca="1">IFERROR(IF($B572&lt;&gt;"",VLOOKUP(W$421,TabelleK69BI,8,FALSE),""),"")</f>
        <v/>
      </c>
      <c r="X572" s="4" t="str">
        <f ca="1">IFERROR(IF($B572&lt;&gt;"",VLOOKUP(X$421,TabelleK69BI,8,FALSE),""),"")</f>
        <v/>
      </c>
      <c r="Y572" s="4" t="str">
        <f ca="1">IFERROR(IF($B572&lt;&gt;"",VLOOKUP(Y$421,TabelleK69BI,8,FALSE),""),"")</f>
        <v/>
      </c>
      <c r="Z572" s="4" t="str">
        <f ca="1">IFERROR(IF($B572&lt;&gt;"",VLOOKUP(Z$421,TabelleK69BI,8,FALSE),""),"")</f>
        <v/>
      </c>
      <c r="AA572" s="4" t="str">
        <f ca="1">IFERROR(IF($B572&lt;&gt;"",VLOOKUP(AA$421,TabelleK69BI,8,FALSE),""),"")</f>
        <v/>
      </c>
      <c r="AB572" s="4" t="str">
        <f ca="1">IFERROR(IF($B572&lt;&gt;"",VLOOKUP(AB$421,TabelleK69BI,8,FALSE),""),"")</f>
        <v/>
      </c>
      <c r="AC572" s="4" t="str">
        <f ca="1">IFERROR(IF($B572&lt;&gt;"",VLOOKUP(AC$421,TabelleK69BI,8,FALSE),""),"")</f>
        <v/>
      </c>
      <c r="AD572" s="4" t="str">
        <f ca="1">IFERROR(IF($B572&lt;&gt;"",VLOOKUP(AD$421,TabelleK69BI,8,FALSE),""),"")</f>
        <v/>
      </c>
      <c r="AE572" s="4" t="str">
        <f ca="1">IFERROR(IF($B572&lt;&gt;"",VLOOKUP(AE$421,TabelleK69BI,8,FALSE),""),"")</f>
        <v/>
      </c>
      <c r="AF572" s="4" t="str">
        <f ca="1">IFERROR(IF($B572&lt;&gt;"",VLOOKUP(AF$421,TabelleK69BI,8,FALSE),""),"")</f>
        <v/>
      </c>
      <c r="AG572" s="4" t="str">
        <f ca="1">IFERROR(IF($B572&lt;&gt;"",VLOOKUP(AG$421,TabelleK69BI,8,FALSE),""),"")</f>
        <v/>
      </c>
      <c r="AH572" s="4" t="str">
        <f ca="1">IFERROR(IF($B572&lt;&gt;"",VLOOKUP(AH$421,TabelleK69BI,8,FALSE),""),"")</f>
        <v/>
      </c>
      <c r="AI572" s="4" t="str">
        <f ca="1">IFERROR(IF($B572&lt;&gt;"",VLOOKUP(AI$421,TabelleK69BI,8,FALSE),""),"")</f>
        <v/>
      </c>
      <c r="AJ572" s="4" t="str">
        <f ca="1">IFERROR(IF($B572&lt;&gt;"",VLOOKUP(AJ$421,TabelleK69BI,8,FALSE),""),"")</f>
        <v/>
      </c>
      <c r="AK572" s="4" t="str">
        <f ca="1">IFERROR(IF($B572&lt;&gt;"",VLOOKUP(AK$421,TabelleK69BI,8,FALSE),""),"")</f>
        <v/>
      </c>
      <c r="AL572" s="4" t="str">
        <f ca="1">IFERROR(IF($B572&lt;&gt;"",VLOOKUP(AL$421,TabelleK69BI,8,FALSE),""),"")</f>
        <v/>
      </c>
      <c r="AM572" s="4" t="str">
        <f ca="1">IFERROR(IF($B572&lt;&gt;"",VLOOKUP(AM$421,TabelleK69BI,8,FALSE),""),"")</f>
        <v/>
      </c>
      <c r="AN572" s="4" t="str">
        <f ca="1">IFERROR(IF($B572&lt;&gt;"",VLOOKUP(AN$421,TabelleK69BI,8,FALSE),""),"")</f>
        <v/>
      </c>
      <c r="AO572" s="4" t="str">
        <f ca="1">IFERROR(IF($B572&lt;&gt;"",VLOOKUP(AO$421,TabelleK69BI,8,FALSE),""),"")</f>
        <v/>
      </c>
      <c r="AP572" s="4" t="str">
        <f ca="1">IFERROR(IF($B572&lt;&gt;"",VLOOKUP(AP$421,TabelleK69BI,8,FALSE),""),"")</f>
        <v/>
      </c>
      <c r="AQ572" s="4" t="str">
        <f ca="1">IFERROR(IF($B572&lt;&gt;"",VLOOKUP(AQ$421,TabelleK69BI,8,FALSE),""),"")</f>
        <v/>
      </c>
      <c r="AR572" s="4" t="str">
        <f ca="1">IFERROR(IF($B572&lt;&gt;"",VLOOKUP(AR$421,TabelleK69BI,8,FALSE),""),"")</f>
        <v/>
      </c>
      <c r="AS572" s="4" t="str">
        <f ca="1">IFERROR(IF($B572&lt;&gt;"",VLOOKUP(AS$421,TabelleK69BI,8,FALSE),""),"")</f>
        <v/>
      </c>
      <c r="AT572" s="4" t="str">
        <f ca="1">IFERROR(IF($B572&lt;&gt;"",VLOOKUP(AT$421,TabelleK69BI,8,FALSE),""),"")</f>
        <v/>
      </c>
      <c r="AU572" s="4" t="str">
        <f ca="1">IFERROR(IF($B572&lt;&gt;"",VLOOKUP(AU$421,TabelleK69BI,8,FALSE),""),"")</f>
        <v/>
      </c>
      <c r="AV572" s="4" t="str">
        <f ca="1">IFERROR(IF($B572&lt;&gt;"",VLOOKUP(AV$421,TabelleK69BI,8,FALSE),""),"")</f>
        <v/>
      </c>
      <c r="AW572" s="4" t="str">
        <f ca="1">IFERROR(IF($B572&lt;&gt;"",VLOOKUP(AW$421,TabelleK69BI,8,FALSE),""),"")</f>
        <v/>
      </c>
      <c r="AX572" s="4" t="str">
        <f ca="1">IFERROR(IF($B572&lt;&gt;"",VLOOKUP(AX$421,TabelleK69BI,8,FALSE),""),"")</f>
        <v/>
      </c>
      <c r="AY572" s="4" t="str">
        <f ca="1">IFERROR(IF($B572&lt;&gt;"",VLOOKUP(AY$421,TabelleK69BI,8,FALSE),""),"")</f>
        <v/>
      </c>
      <c r="AZ572" s="4" t="str">
        <f ca="1">IFERROR(IF($B572&lt;&gt;"",VLOOKUP(AZ$421,TabelleK69BI,8,FALSE),""),"")</f>
        <v/>
      </c>
      <c r="BA572" s="4" t="str">
        <f ca="1">IFERROR(IF($B572&lt;&gt;"",VLOOKUP(BA$421,TabelleK69BI,8,FALSE),""),"")</f>
        <v/>
      </c>
      <c r="BB572" s="4" t="str">
        <f ca="1">IFERROR(IF($B572&lt;&gt;"",VLOOKUP(BB$421,TabelleK69BI,8,FALSE),""),"")</f>
        <v/>
      </c>
      <c r="BC572" s="4" t="str">
        <f ca="1">IFERROR(IF($B572&lt;&gt;"",VLOOKUP(BC$421,TabelleK69BI,8,FALSE),""),"")</f>
        <v/>
      </c>
      <c r="BD572" s="4" t="str">
        <f ca="1">IFERROR(IF($B572&lt;&gt;"",VLOOKUP(BD$421,TabelleK69BI,8,FALSE),""),"")</f>
        <v/>
      </c>
      <c r="BE572" s="4" t="str">
        <f ca="1">IFERROR(IF($B572&lt;&gt;"",VLOOKUP(BE$421,TabelleK69BI,8,FALSE),""),"")</f>
        <v/>
      </c>
      <c r="BF572" s="4" t="str">
        <f ca="1">IFERROR(IF($B572&lt;&gt;"",VLOOKUP(BF$421,TabelleK69BI,8,FALSE),""),"")</f>
        <v/>
      </c>
      <c r="BG572" s="4" t="str">
        <f ca="1">IFERROR(IF($B572&lt;&gt;"",VLOOKUP(BG$421,TabelleK69BI,8,FALSE),""),"")</f>
        <v/>
      </c>
      <c r="BH572" s="4" t="str">
        <f ca="1">IFERROR(IF($B572&lt;&gt;"",VLOOKUP(BH$421,TabelleK69BI,8,FALSE),""),"")</f>
        <v/>
      </c>
      <c r="BI572" s="4" t="str">
        <f ca="1">IFERROR(IF($B572&lt;&gt;"",VLOOKUP(BI$421,TabelleK69BI,8,FALSE),""),"")</f>
        <v/>
      </c>
      <c r="BJ572" s="4" t="str">
        <f ca="1">IFERROR(IF($B572&lt;&gt;"",VLOOKUP(BJ$421,TabelleK69BI,8,FALSE),""),"")</f>
        <v/>
      </c>
      <c r="BK572" s="4" t="str">
        <f ca="1">IFERROR(IF($B572&lt;&gt;"",VLOOKUP(BK$421,TabelleK69BI,8,FALSE),""),"")</f>
        <v/>
      </c>
      <c r="BL572" s="4" t="str">
        <f ca="1">IFERROR(IF($B572&lt;&gt;"",VLOOKUP(BL$421,TabelleK69BI,8,FALSE),""),"")</f>
        <v/>
      </c>
      <c r="BM572" s="4" t="str">
        <f ca="1">IFERROR(IF($B572&lt;&gt;"",VLOOKUP(BM$421,TabelleK69BI,8,FALSE),""),"")</f>
        <v/>
      </c>
      <c r="BN572" s="4" t="str">
        <f ca="1">IFERROR(IF($B572&lt;&gt;"",VLOOKUP(BN$421,TabelleK69BI,8,FALSE),""),"")</f>
        <v/>
      </c>
      <c r="BO572" s="4" t="str">
        <f ca="1">IFERROR(IF($B572&lt;&gt;"",VLOOKUP(BO$421,TabelleK69BI,8,FALSE),""),"")</f>
        <v/>
      </c>
      <c r="BP572" s="4" t="str">
        <f ca="1">IFERROR(IF($B572&lt;&gt;"",VLOOKUP(BP$421,TabelleK69BI,8,FALSE),""),"")</f>
        <v/>
      </c>
      <c r="BQ572" s="4" t="str">
        <f ca="1">IFERROR(IF($B572&lt;&gt;"",VLOOKUP(BQ$421,TabelleK69BI,8,FALSE),""),"")</f>
        <v/>
      </c>
      <c r="BR572" s="4" t="str">
        <f ca="1">IFERROR(IF($B572&lt;&gt;"",VLOOKUP(BR$421,TabelleK69BI,8,FALSE),""),"")</f>
        <v/>
      </c>
      <c r="BS572" s="4" t="str">
        <f ca="1">IFERROR(IF($B572&lt;&gt;"",VLOOKUP(BS$421,TabelleK69BI,8,FALSE),""),"")</f>
        <v/>
      </c>
      <c r="BT572" s="4" t="str">
        <f ca="1">IFERROR(IF($B572&lt;&gt;"",VLOOKUP(BT$421,TabelleK69BI,8,FALSE),""),"")</f>
        <v/>
      </c>
      <c r="BU572" s="4" t="str">
        <f ca="1">IFERROR(IF($B572&lt;&gt;"",VLOOKUP(BU$421,TabelleK69BI,8,FALSE),""),"")</f>
        <v/>
      </c>
      <c r="BV572" s="4" t="str">
        <f ca="1">IFERROR(IF($B572&lt;&gt;"",VLOOKUP(BV$421,TabelleK69BI,8,FALSE),""),"")</f>
        <v/>
      </c>
      <c r="BW572" s="4" t="str">
        <f ca="1">IFERROR(IF($B572&lt;&gt;"",VLOOKUP(BW$421,TabelleK69BI,8,FALSE),""),"")</f>
        <v/>
      </c>
      <c r="BX572" s="4" t="str">
        <f ca="1">IFERROR(IF($B572&lt;&gt;"",VLOOKUP(BX$421,TabelleK69BI,8,FALSE),""),"")</f>
        <v/>
      </c>
      <c r="BY572" s="4" t="str">
        <f ca="1">IFERROR(IF($B572&lt;&gt;"",VLOOKUP(BY$421,TabelleK69BI,8,FALSE),""),"")</f>
        <v/>
      </c>
      <c r="BZ572" s="4" t="str">
        <f ca="1">IFERROR(IF($B572&lt;&gt;"",VLOOKUP(BZ$421,TabelleK69BI,8,FALSE),""),"")</f>
        <v/>
      </c>
      <c r="CA572" s="4" t="str">
        <f ca="1">IFERROR(IF($B572&lt;&gt;"",VLOOKUP(CA$421,TabelleK69BI,8,FALSE),""),"")</f>
        <v/>
      </c>
      <c r="CB572" s="4" t="str">
        <f ca="1">IFERROR(IF($B572&lt;&gt;"",VLOOKUP(CB$421,TabelleK69BI,8,FALSE),""),"")</f>
        <v/>
      </c>
      <c r="CC572" s="4" t="str">
        <f ca="1">IFERROR(IF($B572&lt;&gt;"",VLOOKUP(CC$421,TabelleK69BI,8,FALSE),""),"")</f>
        <v/>
      </c>
      <c r="CD572" s="4" t="str">
        <f ca="1">IFERROR(IF($B572&lt;&gt;"",VLOOKUP(CD$421,TabelleK69BI,8,FALSE),""),"")</f>
        <v/>
      </c>
      <c r="CE572" s="4" t="str">
        <f ca="1">IFERROR(IF($B572&lt;&gt;"",VLOOKUP(CE$421,TabelleK69BI,8,FALSE),""),"")</f>
        <v/>
      </c>
      <c r="CF572" s="4" t="str">
        <f ca="1">IFERROR(IF($B572&lt;&gt;"",VLOOKUP(CF$421,TabelleK69BI,8,FALSE),""),"")</f>
        <v/>
      </c>
      <c r="CG572" s="4" t="str">
        <f ca="1">IFERROR(IF($B572&lt;&gt;"",VLOOKUP(CG$421,TabelleK69BI,8,FALSE),""),"")</f>
        <v/>
      </c>
      <c r="CH572" s="4" t="str">
        <f ca="1">IFERROR(IF($B572&lt;&gt;"",VLOOKUP(CH$421,TabelleK69BI,8,FALSE),""),"")</f>
        <v/>
      </c>
      <c r="CI572" s="4" t="str">
        <f ca="1">IFERROR(IF($B572&lt;&gt;"",VLOOKUP(CI$421,TabelleK69BI,8,FALSE),""),"")</f>
        <v/>
      </c>
      <c r="CJ572" s="4" t="str">
        <f ca="1">IFERROR(IF($B572&lt;&gt;"",VLOOKUP(CJ$421,TabelleK69BI,8,FALSE),""),"")</f>
        <v/>
      </c>
      <c r="CK572" s="4" t="str">
        <f ca="1">IFERROR(IF($B572&lt;&gt;"",VLOOKUP(CK$421,TabelleK69BI,8,FALSE),""),"")</f>
        <v/>
      </c>
      <c r="CL572" s="4" t="str">
        <f ca="1">IFERROR(IF($B572&lt;&gt;"",VLOOKUP(CL$421,TabelleK69BI,8,FALSE),""),"")</f>
        <v/>
      </c>
      <c r="CM572" s="4" t="str">
        <f ca="1">IFERROR(IF($B572&lt;&gt;"",VLOOKUP(CM$421,TabelleK69BI,8,FALSE),""),"")</f>
        <v/>
      </c>
      <c r="CN572" s="4" t="str">
        <f ca="1">IFERROR(IF($B572&lt;&gt;"",VLOOKUP(CN$421,TabelleK69BI,8,FALSE),""),"")</f>
        <v/>
      </c>
      <c r="CO572" s="4" t="str">
        <f ca="1">IFERROR(IF($B572&lt;&gt;"",VLOOKUP(CO$421,TabelleK69BI,8,FALSE),""),"")</f>
        <v/>
      </c>
      <c r="CP572" s="4" t="str">
        <f ca="1">IFERROR(IF($B572&lt;&gt;"",VLOOKUP(CP$421,TabelleK69BI,8,FALSE),""),"")</f>
        <v/>
      </c>
      <c r="CQ572" s="4" t="str">
        <f ca="1">IFERROR(IF($B572&lt;&gt;"",VLOOKUP(CQ$421,TabelleK69BI,8,FALSE),""),"")</f>
        <v/>
      </c>
      <c r="CR572" s="4" t="str">
        <f ca="1">IFERROR(IF($B572&lt;&gt;"",VLOOKUP(CR$421,TabelleK69BI,8,FALSE),""),"")</f>
        <v/>
      </c>
      <c r="CS572" s="4" t="str">
        <f ca="1">IFERROR(IF($B572&lt;&gt;"",VLOOKUP(CS$421,TabelleK69BI,8,FALSE),""),"")</f>
        <v/>
      </c>
      <c r="CT572" s="4" t="str">
        <f ca="1">IFERROR(IF($B572&lt;&gt;"",VLOOKUP(CT$421,TabelleK69BI,8,FALSE),""),"")</f>
        <v/>
      </c>
      <c r="CU572" s="4" t="str">
        <f ca="1">IFERROR(IF($B572&lt;&gt;"",VLOOKUP(CU$421,TabelleK69BI,8,FALSE),""),"")</f>
        <v/>
      </c>
      <c r="CV572" s="4" t="str">
        <f ca="1">IFERROR(IF($B572&lt;&gt;"",VLOOKUP(CV$421,TabelleK69BI,8,FALSE),""),"")</f>
        <v/>
      </c>
      <c r="CW572" s="4" t="str">
        <f ca="1">IFERROR(IF($B572&lt;&gt;"",VLOOKUP(CW$421,TabelleK69BI,8,FALSE),""),"")</f>
        <v/>
      </c>
      <c r="CX572" s="4" t="str">
        <f ca="1">IFERROR(IF($B572&lt;&gt;"",VLOOKUP(CX$421,TabelleK69BI,8,FALSE),""),"")</f>
        <v/>
      </c>
      <c r="CY572" s="4" t="str">
        <f ca="1">IFERROR(IF($B572&lt;&gt;"",VLOOKUP(CY$421,TabelleK69BI,8,FALSE),""),"")</f>
        <v/>
      </c>
      <c r="CZ572" s="4" t="str">
        <f ca="1">IFERROR(IF($B572&lt;&gt;"",VLOOKUP(CZ$421,TabelleK69BI,8,FALSE),""),"")</f>
        <v/>
      </c>
      <c r="DA572" s="4" t="str">
        <f ca="1">IFERROR(IF($B572&lt;&gt;"",VLOOKUP(DA$421,TabelleK69BI,8,FALSE),""),"")</f>
        <v/>
      </c>
      <c r="DB572" s="4" t="str">
        <f ca="1">IFERROR(IF($B572&lt;&gt;"",VLOOKUP(DB$421,TabelleK69BI,8,FALSE),""),"")</f>
        <v/>
      </c>
      <c r="DC572" s="4" t="str">
        <f ca="1">IFERROR(IF($B572&lt;&gt;"",VLOOKUP(DC$421,TabelleK69BI,8,FALSE),""),"")</f>
        <v/>
      </c>
      <c r="DD572" s="4" t="str">
        <f ca="1">IFERROR(IF($B572&lt;&gt;"",VLOOKUP(DD$421,TabelleK69BI,8,FALSE),""),"")</f>
        <v/>
      </c>
      <c r="DE572" s="4" t="str">
        <f ca="1">IFERROR(IF($B572&lt;&gt;"",VLOOKUP(DE$421,TabelleK69BI,8,FALSE),""),"")</f>
        <v/>
      </c>
      <c r="DF572" s="4" t="str">
        <f ca="1">IFERROR(IF($B572&lt;&gt;"",VLOOKUP(DF$421,TabelleK69BI,8,FALSE),""),"")</f>
        <v/>
      </c>
      <c r="DG572" s="4" t="str">
        <f ca="1">IFERROR(IF($B572&lt;&gt;"",VLOOKUP(DG$421,TabelleK69BI,8,FALSE),""),"")</f>
        <v/>
      </c>
      <c r="DH572" s="4" t="str">
        <f ca="1">IFERROR(IF($B572&lt;&gt;"",VLOOKUP(DH$421,TabelleK69BI,8,FALSE),""),"")</f>
        <v/>
      </c>
      <c r="DI572" s="4" t="str">
        <f ca="1">IFERROR(IF($B572&lt;&gt;"",VLOOKUP(DI$421,TabelleK69BI,8,FALSE),""),"")</f>
        <v/>
      </c>
      <c r="DJ572" s="4" t="str">
        <f ca="1">IFERROR(IF($B572&lt;&gt;"",VLOOKUP(DJ$421,TabelleK69BI,8,FALSE),""),"")</f>
        <v/>
      </c>
      <c r="DK572" s="4" t="str">
        <f ca="1">IFERROR(IF($B572&lt;&gt;"",VLOOKUP(DK$421,TabelleK69BI,8,FALSE),""),"")</f>
        <v/>
      </c>
      <c r="DL572" s="4" t="str">
        <f ca="1">IFERROR(IF($B572&lt;&gt;"",VLOOKUP(DL$421,TabelleK69BI,8,FALSE),""),"")</f>
        <v/>
      </c>
      <c r="DM572" s="4" t="str">
        <f ca="1">IFERROR(IF($B572&lt;&gt;"",VLOOKUP(DM$421,TabelleK69BI,8,FALSE),""),"")</f>
        <v/>
      </c>
      <c r="DN572" s="4" t="str">
        <f ca="1">IFERROR(IF($B572&lt;&gt;"",VLOOKUP(DN$421,TabelleK69BI,8,FALSE),""),"")</f>
        <v/>
      </c>
      <c r="DO572" s="4" t="str">
        <f ca="1">IFERROR(IF($B572&lt;&gt;"",VLOOKUP(DO$421,TabelleK69BI,8,FALSE),""),"")</f>
        <v/>
      </c>
      <c r="DP572" s="4" t="str">
        <f ca="1">IFERROR(IF($B572&lt;&gt;"",VLOOKUP(DP$421,TabelleK69BI,8,FALSE),""),"")</f>
        <v/>
      </c>
      <c r="DQ572" s="4" t="str">
        <f ca="1">IFERROR(IF($B572&lt;&gt;"",VLOOKUP(DQ$421,TabelleK69BI,8,FALSE),""),"")</f>
        <v/>
      </c>
      <c r="DR572" s="4" t="str">
        <f ca="1">IFERROR(IF($B572&lt;&gt;"",VLOOKUP(DR$421,TabelleK69BI,8,FALSE),""),"")</f>
        <v/>
      </c>
      <c r="DS572" s="4" t="str">
        <f ca="1">IFERROR(IF($B572&lt;&gt;"",VLOOKUP(DS$421,TabelleK69BI,8,FALSE),""),"")</f>
        <v/>
      </c>
      <c r="DT572" s="4" t="str">
        <f ca="1">IFERROR(IF($B572&lt;&gt;"",VLOOKUP(DT$421,TabelleK69BI,8,FALSE),""),"")</f>
        <v/>
      </c>
      <c r="DU572" s="4" t="str">
        <f ca="1">IFERROR(IF($B572&lt;&gt;"",VLOOKUP(DU$421,TabelleK69BI,8,FALSE),""),"")</f>
        <v/>
      </c>
      <c r="DV572" s="4" t="str">
        <f ca="1">IFERROR(IF($B572&lt;&gt;"",VLOOKUP(DV$421,TabelleK69BI,8,FALSE),""),"")</f>
        <v/>
      </c>
      <c r="DW572" s="4" t="str">
        <f ca="1">IFERROR(IF($B572&lt;&gt;"",VLOOKUP(DW$421,TabelleK69BI,8,FALSE),""),"")</f>
        <v/>
      </c>
      <c r="DX572" s="4" t="str">
        <f ca="1">IFERROR(IF($B572&lt;&gt;"",VLOOKUP(DX$421,TabelleK69BI,8,FALSE),""),"")</f>
        <v/>
      </c>
      <c r="DY572" s="4" t="str">
        <f ca="1">IFERROR(IF($B572&lt;&gt;"",VLOOKUP(DY$421,TabelleK69BI,8,FALSE),""),"")</f>
        <v/>
      </c>
      <c r="DZ572" s="4" t="str">
        <f ca="1">IFERROR(IF($B572&lt;&gt;"",VLOOKUP(DZ$421,TabelleK69BI,8,FALSE),""),"")</f>
        <v/>
      </c>
      <c r="EA572" s="4" t="str">
        <f ca="1">IFERROR(IF($B572&lt;&gt;"",VLOOKUP(EA$421,TabelleK69BI,8,FALSE),""),"")</f>
        <v/>
      </c>
      <c r="EB572" s="4" t="str">
        <f ca="1">IFERROR(IF($B572&lt;&gt;"",VLOOKUP(EB$421,TabelleK69BI,8,FALSE),""),"")</f>
        <v/>
      </c>
      <c r="EC572" s="4" t="str">
        <f ca="1">IFERROR(IF($B572&lt;&gt;"",VLOOKUP(EC$421,TabelleK69BI,8,FALSE),""),"")</f>
        <v/>
      </c>
      <c r="ED572" s="4" t="str">
        <f ca="1">IFERROR(IF($B572&lt;&gt;"",VLOOKUP(ED$421,TabelleK69BI,8,FALSE),""),"")</f>
        <v/>
      </c>
      <c r="EE572" s="4" t="str">
        <f ca="1">IFERROR(IF($B572&lt;&gt;"",VLOOKUP(EE$421,TabelleK69BI,8,FALSE),""),"")</f>
        <v/>
      </c>
      <c r="EF572" s="4" t="str">
        <f ca="1">IFERROR(IF($B572&lt;&gt;"",VLOOKUP(EF$421,TabelleK69BI,8,FALSE),""),"")</f>
        <v/>
      </c>
      <c r="EG572" s="4" t="str">
        <f ca="1">IFERROR(IF($B572&lt;&gt;"",VLOOKUP(EG$421,TabelleK69BI,8,FALSE),""),"")</f>
        <v/>
      </c>
      <c r="EH572" s="4" t="str">
        <f ca="1">IFERROR(IF($B572&lt;&gt;"",VLOOKUP(EH$421,TabelleK69BI,8,FALSE),""),"")</f>
        <v/>
      </c>
      <c r="EI572" s="4" t="str">
        <f ca="1">IFERROR(IF($B572&lt;&gt;"",VLOOKUP(EI$421,TabelleK69BI,8,FALSE),""),"")</f>
        <v/>
      </c>
      <c r="EJ572" s="4" t="str">
        <f ca="1">IFERROR(IF($B572&lt;&gt;"",VLOOKUP(EJ$421,TabelleK69BI,8,FALSE),""),"")</f>
        <v/>
      </c>
      <c r="EK572" s="4" t="str">
        <f ca="1">IFERROR(IF($B572&lt;&gt;"",VLOOKUP(EK$421,TabelleK69BI,8,FALSE),""),"")</f>
        <v/>
      </c>
      <c r="EL572" s="4" t="str">
        <f ca="1">IFERROR(IF($B572&lt;&gt;"",VLOOKUP(EL$421,TabelleK69BI,8,FALSE),""),"")</f>
        <v/>
      </c>
      <c r="EM572" s="4" t="str">
        <f ca="1">IFERROR(IF($B572&lt;&gt;"",VLOOKUP(EM$421,TabelleK69BI,8,FALSE),""),"")</f>
        <v/>
      </c>
      <c r="EN572" s="4" t="str">
        <f ca="1">IFERROR(IF($B572&lt;&gt;"",VLOOKUP(EN$421,TabelleK69BI,8,FALSE),""),"")</f>
        <v/>
      </c>
      <c r="EO572" s="4" t="str">
        <f ca="1">IFERROR(IF($B572&lt;&gt;"",VLOOKUP(EO$421,TabelleK69BI,8,FALSE),""),"")</f>
        <v/>
      </c>
      <c r="EP572" s="4" t="str">
        <f ca="1">IFERROR(IF($B572&lt;&gt;"",VLOOKUP(EP$421,TabelleK69BI,8,FALSE),""),"")</f>
        <v/>
      </c>
      <c r="EQ572" s="4" t="str">
        <f ca="1">IFERROR(IF($B572&lt;&gt;"",VLOOKUP(EQ$421,TabelleK69BI,8,FALSE),""),"")</f>
        <v/>
      </c>
      <c r="ER572" s="4" t="str">
        <f ca="1">IFERROR(IF($B572&lt;&gt;"",VLOOKUP(ER$421,TabelleK69BI,8,FALSE),""),"")</f>
        <v/>
      </c>
      <c r="ES572" s="4" t="str">
        <f ca="1">IFERROR(IF($B572&lt;&gt;"",VLOOKUP(ES$421,TabelleK69BI,8,FALSE),""),"")</f>
        <v/>
      </c>
      <c r="ET572" s="4" t="str">
        <f ca="1">IFERROR(IF($B572&lt;&gt;"",VLOOKUP(ET$421,TabelleK69BI,8,FALSE),""),"")</f>
        <v/>
      </c>
      <c r="EU572" s="4" t="str">
        <f ca="1">IFERROR(IF($B572&lt;&gt;"",VLOOKUP(EU$421,TabelleK69BI,8,FALSE),""),"")</f>
        <v/>
      </c>
      <c r="EV572" s="4" t="str">
        <f ca="1">IFERROR(IF($B572&lt;&gt;"",VLOOKUP(EV$421,TabelleK69BI,8,FALSE),""),"")</f>
        <v/>
      </c>
      <c r="EW572" s="4" t="str">
        <f ca="1">IFERROR(IF($B572&lt;&gt;"",VLOOKUP(EW$421,TabelleK69BI,8,FALSE),""),"")</f>
        <v/>
      </c>
      <c r="EX572" s="4" t="str">
        <f ca="1">IFERROR(IF($B572&lt;&gt;"",VLOOKUP(EX$421,TabelleK69BI,8,FALSE),""),"")</f>
        <v/>
      </c>
      <c r="EY572" s="4" t="str">
        <f ca="1">IFERROR(IF($B572&lt;&gt;"",VLOOKUP(EY$421,TabelleK69BI,8,FALSE),""),"")</f>
        <v/>
      </c>
      <c r="EZ572" s="4" t="str">
        <f ca="1">IFERROR(IF($B572&lt;&gt;"",VLOOKUP(EZ$421,TabelleK69BI,8,FALSE),""),"")</f>
        <v/>
      </c>
      <c r="FA572" s="4" t="str">
        <f ca="1">IFERROR(IF($B572&lt;&gt;"",VLOOKUP(FA$421,TabelleK69BI,8,FALSE),""),"")</f>
        <v/>
      </c>
      <c r="FB572" s="4" t="str">
        <f ca="1">IFERROR(IF($B572&lt;&gt;"",VLOOKUP(FB$421,TabelleK69BI,8,FALSE),""),"")</f>
        <v/>
      </c>
      <c r="FC572" s="4" t="str">
        <f ca="1">IFERROR(IF($B572&lt;&gt;"",VLOOKUP(FC$421,TabelleK69BI,8,FALSE),""),"")</f>
        <v/>
      </c>
      <c r="FD572" s="4" t="str">
        <f ca="1">IFERROR(IF($B572&lt;&gt;"",VLOOKUP(FD$421,TabelleK69BI,8,FALSE),""),"")</f>
        <v/>
      </c>
      <c r="FE572" s="4" t="str">
        <f ca="1">IFERROR(IF($B572&lt;&gt;"",VLOOKUP(FE$421,TabelleK69BI,8,FALSE),""),"")</f>
        <v/>
      </c>
      <c r="FF572" s="4" t="str">
        <f ca="1">IFERROR(IF($B572&lt;&gt;"",VLOOKUP(FF$421,TabelleK69BI,8,FALSE),""),"")</f>
        <v/>
      </c>
      <c r="FG572" s="4" t="str">
        <f ca="1">IFERROR(IF($B572&lt;&gt;"",VLOOKUP(FG$421,TabelleK69BI,8,FALSE),""),"")</f>
        <v/>
      </c>
      <c r="FH572" s="4" t="str">
        <f ca="1">IFERROR(IF($B572&lt;&gt;"",VLOOKUP(FH$421,TabelleK69BI,8,FALSE),""),"")</f>
        <v/>
      </c>
      <c r="FI572" s="4" t="str">
        <f ca="1">IFERROR(IF($B572&lt;&gt;"",VLOOKUP(FI$421,TabelleK69BI,8,FALSE),""),"")</f>
        <v/>
      </c>
      <c r="FJ572" s="4" t="str">
        <f ca="1">IFERROR(IF($B572&lt;&gt;"",VLOOKUP(FJ$421,TabelleK69BI,8,FALSE),""),"")</f>
        <v/>
      </c>
      <c r="FK572" s="4" t="str">
        <f ca="1">IFERROR(IF($B572&lt;&gt;"",VLOOKUP(FK$421,TabelleK69BI,8,FALSE),""),"")</f>
        <v/>
      </c>
      <c r="FL572" s="4" t="str">
        <f ca="1">IFERROR(IF($B572&lt;&gt;"",VLOOKUP(FL$421,TabelleK69BI,8,FALSE),""),"")</f>
        <v/>
      </c>
      <c r="FM572" s="4" t="str">
        <f ca="1">IFERROR(IF($B572&lt;&gt;"",VLOOKUP(FM$421,TabelleK69BI,8,FALSE),""),"")</f>
        <v/>
      </c>
      <c r="FN572" s="4" t="str">
        <f ca="1">IFERROR(IF($B572&lt;&gt;"",VLOOKUP(FN$421,TabelleK69BI,8,FALSE),""),"")</f>
        <v/>
      </c>
      <c r="FO572" s="4" t="str">
        <f ca="1">IFERROR(IF($B572&lt;&gt;"",VLOOKUP(FO$421,TabelleK69BI,8,FALSE),""),"")</f>
        <v/>
      </c>
      <c r="FP572" s="4" t="str">
        <f ca="1">IFERROR(IF($B572&lt;&gt;"",VLOOKUP(FP$421,TabelleK69BI,8,FALSE),""),"")</f>
        <v/>
      </c>
      <c r="FQ572" s="4" t="str">
        <f ca="1">IFERROR(IF($B572&lt;&gt;"",VLOOKUP(FQ$421,TabelleK69BI,8,FALSE),""),"")</f>
        <v/>
      </c>
      <c r="FR572" s="4" t="str">
        <f ca="1">IFERROR(IF($B572&lt;&gt;"",VLOOKUP(FR$421,TabelleK69BI,8,FALSE),""),"")</f>
        <v/>
      </c>
      <c r="FS572" s="4" t="str">
        <f ca="1">IFERROR(IF($B572&lt;&gt;"",VLOOKUP(FS$421,TabelleK69BI,8,FALSE),""),"")</f>
        <v/>
      </c>
      <c r="FT572" s="4" t="str">
        <f ca="1">IFERROR(IF($B572&lt;&gt;"",VLOOKUP(FT$421,TabelleK69BI,8,FALSE),""),"")</f>
        <v/>
      </c>
      <c r="FU572" s="4" t="str">
        <f ca="1">IFERROR(IF($B572&lt;&gt;"",VLOOKUP(FU$421,TabelleK69BI,8,FALSE),""),"")</f>
        <v/>
      </c>
      <c r="FV572" s="4" t="str">
        <f ca="1">IFERROR(IF($B572&lt;&gt;"",VLOOKUP(FV$421,TabelleK69BI,8,FALSE),""),"")</f>
        <v/>
      </c>
      <c r="FW572" s="4" t="str">
        <f ca="1">IFERROR(IF($B572&lt;&gt;"",VLOOKUP(FW$421,TabelleK69BI,8,FALSE),""),"")</f>
        <v/>
      </c>
      <c r="FX572" s="4" t="str">
        <f ca="1">IFERROR(IF($B572&lt;&gt;"",VLOOKUP(FX$421,TabelleK69BI,8,FALSE),""),"")</f>
        <v/>
      </c>
      <c r="FY572" s="4" t="str">
        <f ca="1">IFERROR(IF($B572&lt;&gt;"",VLOOKUP(FY$421,TabelleK69BI,8,FALSE),""),"")</f>
        <v/>
      </c>
      <c r="FZ572" s="4" t="str">
        <f ca="1">IFERROR(IF($B572&lt;&gt;"",VLOOKUP(FZ$421,TabelleK69BI,8,FALSE),""),"")</f>
        <v/>
      </c>
      <c r="GA572" s="4" t="str">
        <f ca="1">IFERROR(IF($B572&lt;&gt;"",VLOOKUP(GA$421,TabelleK69BI,8,FALSE),""),"")</f>
        <v/>
      </c>
      <c r="GB572" s="4" t="str">
        <f ca="1">IFERROR(IF($B572&lt;&gt;"",VLOOKUP(GB$421,TabelleK69BI,8,FALSE),""),"")</f>
        <v/>
      </c>
      <c r="GC572" s="4" t="str">
        <f ca="1">IFERROR(IF($B572&lt;&gt;"",VLOOKUP(GC$421,TabelleK69BI,8,FALSE),""),"")</f>
        <v/>
      </c>
      <c r="GD572" s="4" t="str">
        <f ca="1">IFERROR(IF($B572&lt;&gt;"",VLOOKUP(GD$421,TabelleK69BI,8,FALSE),""),"")</f>
        <v/>
      </c>
      <c r="GE572" s="4" t="str">
        <f ca="1">IFERROR(IF($B572&lt;&gt;"",VLOOKUP(GE$421,TabelleK69BI,8,FALSE),""),"")</f>
        <v/>
      </c>
      <c r="GF572" s="4" t="str">
        <f ca="1">IFERROR(IF($B572&lt;&gt;"",VLOOKUP(GF$421,TabelleK69BI,8,FALSE),""),"")</f>
        <v/>
      </c>
      <c r="GG572" s="4" t="str">
        <f ca="1">IFERROR(IF($B572&lt;&gt;"",VLOOKUP(GG$421,TabelleK69BI,8,FALSE),""),"")</f>
        <v/>
      </c>
      <c r="GH572" s="4" t="str">
        <f ca="1">IFERROR(IF($B572&lt;&gt;"",VLOOKUP(GH$421,TabelleK69BI,8,FALSE),""),"")</f>
        <v/>
      </c>
      <c r="GI572" s="4" t="str">
        <f ca="1">IFERROR(IF($B572&lt;&gt;"",VLOOKUP(GI$421,TabelleK69BI,8,FALSE),""),"")</f>
        <v/>
      </c>
      <c r="GJ572" s="4" t="str">
        <f ca="1">IFERROR(IF($B572&lt;&gt;"",VLOOKUP(GJ$421,TabelleK69BI,8,FALSE),""),"")</f>
        <v/>
      </c>
      <c r="GK572" s="4" t="str">
        <f ca="1">IFERROR(IF($B572&lt;&gt;"",VLOOKUP(GK$421,TabelleK69BI,8,FALSE),""),"")</f>
        <v/>
      </c>
      <c r="GL572" s="4" t="str">
        <f ca="1">IFERROR(IF($B572&lt;&gt;"",VLOOKUP(GL$421,TabelleK69BI,8,FALSE),""),"")</f>
        <v/>
      </c>
      <c r="GM572" s="4" t="str">
        <f ca="1">IFERROR(IF($B572&lt;&gt;"",VLOOKUP(GM$421,TabelleK69BI,8,FALSE),""),"")</f>
        <v/>
      </c>
      <c r="GN572" s="4" t="str">
        <f ca="1">IFERROR(IF($B572&lt;&gt;"",VLOOKUP(GN$421,TabelleK69BI,8,FALSE),""),"")</f>
        <v/>
      </c>
      <c r="GO572" s="4" t="str">
        <f ca="1">IFERROR(IF($B572&lt;&gt;"",VLOOKUP(GO$421,TabelleK69BI,8,FALSE),""),"")</f>
        <v/>
      </c>
      <c r="GP572" s="4" t="str">
        <f ca="1">IFERROR(IF($B572&lt;&gt;"",VLOOKUP(GP$421,TabelleK69BI,8,FALSE),""),"")</f>
        <v/>
      </c>
      <c r="GQ572" s="4" t="str">
        <f ca="1">IFERROR(IF($B572&lt;&gt;"",VLOOKUP(GQ$421,TabelleK69BI,8,FALSE),""),"")</f>
        <v/>
      </c>
      <c r="GR572" s="4" t="str">
        <f ca="1">IFERROR(IF($B572&lt;&gt;"",VLOOKUP(GR$421,TabelleK69BI,8,FALSE),""),"")</f>
        <v/>
      </c>
      <c r="GS572" s="4" t="str">
        <f ca="1">IFERROR(IF($B572&lt;&gt;"",VLOOKUP(GS$421,TabelleK69BI,8,FALSE),""),"")</f>
        <v/>
      </c>
      <c r="GT572" s="4" t="str">
        <f ca="1">IFERROR(IF($B572&lt;&gt;"",VLOOKUP(GT$421,TabelleK69BI,8,FALSE),""),"")</f>
        <v/>
      </c>
      <c r="GU572" s="4" t="str">
        <f ca="1">IFERROR(IF($B572&lt;&gt;"",VLOOKUP(GU$421,TabelleK69BI,8,FALSE),""),"")</f>
        <v/>
      </c>
      <c r="GV572" s="4" t="str">
        <f ca="1">IFERROR(IF($B572&lt;&gt;"",VLOOKUP(GV$421,TabelleK69BI,8,FALSE),""),"")</f>
        <v/>
      </c>
      <c r="GW572" s="4" t="str">
        <f ca="1">IFERROR(IF($B572&lt;&gt;"",VLOOKUP(GW$421,TabelleK69BI,8,FALSE),""),"")</f>
        <v/>
      </c>
      <c r="GX572" s="4" t="str">
        <f ca="1">IFERROR(IF($B572&lt;&gt;"",VLOOKUP(GX$421,TabelleK69BI,8,FALSE),""),"")</f>
        <v/>
      </c>
      <c r="GY572" s="4" t="str">
        <f ca="1">IFERROR(IF($B572&lt;&gt;"",VLOOKUP(GY$421,TabelleK69BI,8,FALSE),""),"")</f>
        <v/>
      </c>
      <c r="GZ572" s="4" t="str">
        <f ca="1">IFERROR(IF($B572&lt;&gt;"",VLOOKUP(GZ$421,TabelleK69BI,8,FALSE),""),"")</f>
        <v/>
      </c>
      <c r="HA572" s="4" t="str">
        <f ca="1">IFERROR(IF($B572&lt;&gt;"",VLOOKUP(HA$421,TabelleK69BI,8,FALSE),""),"")</f>
        <v/>
      </c>
      <c r="HB572" s="4" t="str">
        <f ca="1">IFERROR(IF($B572&lt;&gt;"",VLOOKUP(HB$421,TabelleK69BI,8,FALSE),""),"")</f>
        <v/>
      </c>
      <c r="HC572" s="4" t="str">
        <f ca="1">IFERROR(IF($B572&lt;&gt;"",VLOOKUP(HC$421,TabelleK69BI,8,FALSE),""),"")</f>
        <v/>
      </c>
      <c r="HD572" s="4" t="str">
        <f ca="1">IFERROR(IF($B572&lt;&gt;"",VLOOKUP(HD$421,TabelleK69BI,8,FALSE),""),"")</f>
        <v/>
      </c>
      <c r="HE572" s="4" t="str">
        <f ca="1">IFERROR(IF($B572&lt;&gt;"",VLOOKUP(HE$421,TabelleK69BI,8,FALSE),""),"")</f>
        <v/>
      </c>
      <c r="HF572" s="4" t="str">
        <f ca="1">IFERROR(IF($B572&lt;&gt;"",VLOOKUP(HF$421,TabelleK69BI,8,FALSE),""),"")</f>
        <v/>
      </c>
      <c r="HG572" s="4" t="str">
        <f ca="1">IFERROR(IF($B572&lt;&gt;"",VLOOKUP(HG$421,TabelleK69BI,8,FALSE),""),"")</f>
        <v/>
      </c>
      <c r="HH572" s="4" t="str">
        <f ca="1">IFERROR(IF($B572&lt;&gt;"",VLOOKUP(HH$421,TabelleK69BI,8,FALSE),""),"")</f>
        <v/>
      </c>
      <c r="HI572" s="4" t="str">
        <f ca="1">IFERROR(IF($B572&lt;&gt;"",VLOOKUP(HI$421,TabelleK69BI,8,FALSE),""),"")</f>
        <v/>
      </c>
      <c r="HJ572" s="4" t="str">
        <f ca="1">IFERROR(IF($B572&lt;&gt;"",VLOOKUP(HJ$421,TabelleK69BI,8,FALSE),""),"")</f>
        <v/>
      </c>
      <c r="HK572" s="4" t="str">
        <f ca="1">IFERROR(IF($B572&lt;&gt;"",VLOOKUP(HK$421,TabelleK69BI,8,FALSE),""),"")</f>
        <v/>
      </c>
      <c r="HL572" s="4" t="str">
        <f ca="1">IFERROR(IF($B572&lt;&gt;"",VLOOKUP(HL$421,TabelleK69BI,8,FALSE),""),"")</f>
        <v/>
      </c>
      <c r="HM572" s="4" t="str">
        <f ca="1">IFERROR(IF($B572&lt;&gt;"",VLOOKUP(HM$421,TabelleK69BI,8,FALSE),""),"")</f>
        <v/>
      </c>
      <c r="HN572" s="4" t="str">
        <f ca="1">IFERROR(IF($B572&lt;&gt;"",VLOOKUP(HN$421,TabelleK69BI,8,FALSE),""),"")</f>
        <v/>
      </c>
      <c r="HO572" s="4" t="str">
        <f ca="1">IFERROR(IF($B572&lt;&gt;"",VLOOKUP(HO$421,TabelleK69BI,8,FALSE),""),"")</f>
        <v/>
      </c>
      <c r="HP572" s="4" t="str">
        <f ca="1">IFERROR(IF($B572&lt;&gt;"",VLOOKUP(HP$421,TabelleK69BI,8,FALSE),""),"")</f>
        <v/>
      </c>
      <c r="HQ572" s="4" t="str">
        <f ca="1">IFERROR(IF($B572&lt;&gt;"",VLOOKUP(HQ$421,TabelleK69BI,8,FALSE),""),"")</f>
        <v/>
      </c>
      <c r="HR572" s="4" t="str">
        <f ca="1">IFERROR(IF($B572&lt;&gt;"",VLOOKUP(HR$421,TabelleK69BI,8,FALSE),""),"")</f>
        <v/>
      </c>
      <c r="HS572" s="4" t="str">
        <f ca="1">IFERROR(IF($B572&lt;&gt;"",VLOOKUP(HS$421,TabelleK69BI,8,FALSE),""),"")</f>
        <v/>
      </c>
      <c r="HT572" s="4" t="str">
        <f ca="1">IFERROR(IF($B572&lt;&gt;"",VLOOKUP(HT$421,TabelleK69BI,8,FALSE),""),"")</f>
        <v/>
      </c>
      <c r="HU572" s="4" t="str">
        <f ca="1">IFERROR(IF($B572&lt;&gt;"",VLOOKUP(HU$421,TabelleK69BI,8,FALSE),""),"")</f>
        <v/>
      </c>
      <c r="HV572" s="4" t="str">
        <f ca="1">IFERROR(IF($B572&lt;&gt;"",VLOOKUP(HV$421,TabelleK69BI,8,FALSE),""),"")</f>
        <v/>
      </c>
      <c r="HW572" s="4" t="str">
        <f ca="1">IFERROR(IF($B572&lt;&gt;"",VLOOKUP(HW$421,TabelleK69BI,8,FALSE),""),"")</f>
        <v/>
      </c>
      <c r="HX572" s="4" t="str">
        <f ca="1">IFERROR(IF($B572&lt;&gt;"",VLOOKUP(HX$421,TabelleK69BI,8,FALSE),""),"")</f>
        <v/>
      </c>
      <c r="HY572" s="4" t="str">
        <f ca="1">IFERROR(IF($B572&lt;&gt;"",VLOOKUP(HY$421,TabelleK69BI,8,FALSE),""),"")</f>
        <v/>
      </c>
      <c r="HZ572" s="4" t="str">
        <f ca="1">IFERROR(IF($B572&lt;&gt;"",VLOOKUP(HZ$421,TabelleK69BI,8,FALSE),""),"")</f>
        <v/>
      </c>
      <c r="IA572" s="4" t="str">
        <f ca="1">IFERROR(IF($B572&lt;&gt;"",VLOOKUP(IA$421,TabelleK69BI,8,FALSE),""),"")</f>
        <v/>
      </c>
      <c r="IB572" s="4" t="str">
        <f ca="1">IFERROR(IF($B572&lt;&gt;"",VLOOKUP(IB$421,TabelleK69BI,8,FALSE),""),"")</f>
        <v/>
      </c>
      <c r="IC572" s="4" t="str">
        <f ca="1">IFERROR(IF($B572&lt;&gt;"",VLOOKUP(IC$421,TabelleK69BI,8,FALSE),""),"")</f>
        <v/>
      </c>
      <c r="ID572" s="4" t="str">
        <f ca="1">IFERROR(IF($B572&lt;&gt;"",VLOOKUP(ID$421,TabelleK69BI,8,FALSE),""),"")</f>
        <v/>
      </c>
      <c r="IE572" s="4" t="str">
        <f ca="1">IFERROR(IF($B572&lt;&gt;"",VLOOKUP(IE$421,TabelleK69BI,8,FALSE),""),"")</f>
        <v/>
      </c>
      <c r="IF572" s="4" t="str">
        <f ca="1">IFERROR(IF($B572&lt;&gt;"",VLOOKUP(IF$421,TabelleK69BI,8,FALSE),""),"")</f>
        <v/>
      </c>
      <c r="IG572" s="4" t="str">
        <f ca="1">IFERROR(IF($B572&lt;&gt;"",VLOOKUP(IG$421,TabelleK69BI,8,FALSE),""),"")</f>
        <v/>
      </c>
      <c r="IH572" s="4" t="str">
        <f ca="1">IFERROR(IF($B572&lt;&gt;"",VLOOKUP(IH$421,TabelleK69BI,8,FALSE),""),"")</f>
        <v/>
      </c>
      <c r="II572" s="4" t="str">
        <f ca="1">IFERROR(IF($B572&lt;&gt;"",VLOOKUP(II$421,TabelleK69BI,8,FALSE),""),"")</f>
        <v/>
      </c>
      <c r="IJ572" s="4" t="str">
        <f ca="1">IFERROR(IF($B572&lt;&gt;"",VLOOKUP(IJ$421,TabelleK69BI,8,FALSE),""),"")</f>
        <v/>
      </c>
      <c r="IK572" s="4" t="str">
        <f ca="1">IFERROR(IF($B572&lt;&gt;"",VLOOKUP(IK$421,TabelleK69BI,8,FALSE),""),"")</f>
        <v/>
      </c>
      <c r="IL572" s="4" t="str">
        <f ca="1">IFERROR(IF($B572&lt;&gt;"",VLOOKUP(IL$421,TabelleK69BI,8,FALSE),""),"")</f>
        <v/>
      </c>
      <c r="IM572" s="4" t="str">
        <f ca="1">IFERROR(IF($B572&lt;&gt;"",VLOOKUP(IM$421,TabelleK69BI,8,FALSE),""),"")</f>
        <v/>
      </c>
      <c r="IN572" s="4" t="str">
        <f ca="1">IFERROR(IF($B572&lt;&gt;"",VLOOKUP(IN$421,TabelleK69BI,8,FALSE),""),"")</f>
        <v/>
      </c>
      <c r="IO572" s="4" t="str">
        <f ca="1">IFERROR(IF($B572&lt;&gt;"",VLOOKUP(IO$421,TabelleK69BI,8,FALSE),""),"")</f>
        <v/>
      </c>
      <c r="IP572" s="4" t="str">
        <f ca="1">IFERROR(IF($B572&lt;&gt;"",VLOOKUP(IP$421,TabelleK69BI,8,FALSE),""),"")</f>
        <v/>
      </c>
      <c r="IQ572" s="4" t="str">
        <f ca="1">IFERROR(IF($B572&lt;&gt;"",VLOOKUP(IQ$421,TabelleK69BI,8,FALSE),""),"")</f>
        <v/>
      </c>
      <c r="IR572" s="4" t="str">
        <f ca="1">IFERROR(IF($B572&lt;&gt;"",VLOOKUP(IR$421,TabelleK69BI,8,FALSE),""),"")</f>
        <v/>
      </c>
      <c r="IS572" s="4" t="str">
        <f ca="1">IFERROR(IF($B572&lt;&gt;"",VLOOKUP(IS$421,TabelleK69BI,8,FALSE),""),"")</f>
        <v/>
      </c>
      <c r="IT572" s="4" t="str">
        <f ca="1">IFERROR(IF($B572&lt;&gt;"",VLOOKUP(IT$421,TabelleK69BI,8,FALSE),""),"")</f>
        <v/>
      </c>
      <c r="IU572" s="4" t="str">
        <f ca="1">IFERROR(IF($B572&lt;&gt;"",VLOOKUP(IU$421,TabelleK69BI,8,FALSE),""),"")</f>
        <v/>
      </c>
      <c r="IV572" s="4" t="str">
        <f ca="1">IFERROR(IF($B572&lt;&gt;"",VLOOKUP(IV$421,TabelleK69BI,8,FALSE),""),"")</f>
        <v/>
      </c>
      <c r="IW572" s="4" t="str">
        <f ca="1">IFERROR(IF($B572&lt;&gt;"",VLOOKUP(IW$421,TabelleK69BI,8,FALSE),""),"")</f>
        <v/>
      </c>
      <c r="IX572" s="4" t="str">
        <f ca="1">IFERROR(IF($B572&lt;&gt;"",VLOOKUP(IX$421,TabelleK69BI,8,FALSE),""),"")</f>
        <v/>
      </c>
      <c r="IY572" s="4" t="str">
        <f ca="1">IFERROR(IF($B572&lt;&gt;"",VLOOKUP(IY$421,TabelleK69BI,8,FALSE),""),"")</f>
        <v/>
      </c>
      <c r="IZ572" s="4" t="str">
        <f ca="1">IFERROR(IF($B572&lt;&gt;"",VLOOKUP(IZ$421,TabelleK69BI,8,FALSE),""),"")</f>
        <v/>
      </c>
      <c r="JA572" s="4" t="str">
        <f ca="1">IFERROR(IF($B572&lt;&gt;"",VLOOKUP(JA$421,TabelleK69BI,8,FALSE),""),"")</f>
        <v/>
      </c>
      <c r="JB572" s="4" t="str">
        <f ca="1">IFERROR(IF($B572&lt;&gt;"",VLOOKUP(JB$421,TabelleK69BI,8,FALSE),""),"")</f>
        <v/>
      </c>
      <c r="JC572" s="4" t="str">
        <f ca="1">IFERROR(IF($B572&lt;&gt;"",VLOOKUP(JC$421,TabelleK69BI,8,FALSE),""),"")</f>
        <v/>
      </c>
      <c r="JD572" s="4" t="str">
        <f ca="1">IFERROR(IF($B572&lt;&gt;"",VLOOKUP(JD$421,TabelleK69BI,8,FALSE),""),"")</f>
        <v/>
      </c>
      <c r="JE572" s="4" t="str">
        <f ca="1">IFERROR(IF($B572&lt;&gt;"",VLOOKUP(JE$421,TabelleK69BI,8,FALSE),""),"")</f>
        <v/>
      </c>
      <c r="JF572" s="4" t="str">
        <f ca="1">IFERROR(IF($B572&lt;&gt;"",VLOOKUP(JF$421,TabelleK69BI,8,FALSE),""),"")</f>
        <v/>
      </c>
      <c r="JG572" s="4" t="str">
        <f ca="1">IFERROR(IF($B572&lt;&gt;"",VLOOKUP(JG$421,TabelleK69BI,8,FALSE),""),"")</f>
        <v/>
      </c>
      <c r="JH572" s="4" t="str">
        <f ca="1">IFERROR(IF($B572&lt;&gt;"",VLOOKUP(JH$421,TabelleK69BI,8,FALSE),""),"")</f>
        <v/>
      </c>
      <c r="JI572" s="4" t="str">
        <f ca="1">IFERROR(IF($B572&lt;&gt;"",VLOOKUP(JI$421,TabelleK69BI,8,FALSE),""),"")</f>
        <v/>
      </c>
      <c r="JJ572" s="4" t="str">
        <f ca="1">IFERROR(IF($B572&lt;&gt;"",VLOOKUP(JJ$421,TabelleK69BI,8,FALSE),""),"")</f>
        <v/>
      </c>
      <c r="JK572" s="4" t="str">
        <f ca="1">IFERROR(IF($B572&lt;&gt;"",VLOOKUP(JK$421,TabelleK69BI,8,FALSE),""),"")</f>
        <v/>
      </c>
      <c r="JL572" s="4" t="str">
        <f ca="1">IFERROR(IF($B572&lt;&gt;"",VLOOKUP(JL$421,TabelleK69BI,8,FALSE),""),"")</f>
        <v/>
      </c>
      <c r="JM572" s="4" t="str">
        <f ca="1">IFERROR(IF($B572&lt;&gt;"",VLOOKUP(JM$421,TabelleK69BI,8,FALSE),""),"")</f>
        <v/>
      </c>
      <c r="JN572" s="4" t="str">
        <f ca="1">IFERROR(IF($B572&lt;&gt;"",VLOOKUP(JN$421,TabelleK69BI,8,FALSE),""),"")</f>
        <v/>
      </c>
      <c r="JO572" s="4" t="str">
        <f ca="1">IFERROR(IF($B572&lt;&gt;"",VLOOKUP(JO$421,TabelleK69BI,8,FALSE),""),"")</f>
        <v/>
      </c>
      <c r="JP572" s="4" t="str">
        <f ca="1">IFERROR(IF($B572&lt;&gt;"",VLOOKUP(JP$421,TabelleK69BI,8,FALSE),""),"")</f>
        <v/>
      </c>
      <c r="JQ572" s="4" t="str">
        <f ca="1">IFERROR(IF($B572&lt;&gt;"",VLOOKUP(JQ$421,TabelleK69BI,8,FALSE),""),"")</f>
        <v/>
      </c>
      <c r="JR572" s="4" t="str">
        <f ca="1">IFERROR(IF($B572&lt;&gt;"",VLOOKUP(JR$421,TabelleK69BI,8,FALSE),""),"")</f>
        <v/>
      </c>
      <c r="JS572" s="4" t="str">
        <f ca="1">IFERROR(IF($B572&lt;&gt;"",VLOOKUP(JS$421,TabelleK69BI,8,FALSE),""),"")</f>
        <v/>
      </c>
      <c r="JT572" s="4" t="str">
        <f ca="1">IFERROR(IF($B572&lt;&gt;"",VLOOKUP(JT$421,TabelleK69BI,8,FALSE),""),"")</f>
        <v/>
      </c>
      <c r="JU572" s="4" t="str">
        <f ca="1">IFERROR(IF($B572&lt;&gt;"",VLOOKUP(JU$421,TabelleK69BI,8,FALSE),""),"")</f>
        <v/>
      </c>
      <c r="JV572" s="4" t="str">
        <f ca="1">IFERROR(IF($B572&lt;&gt;"",VLOOKUP(JV$421,TabelleK69BI,8,FALSE),""),"")</f>
        <v/>
      </c>
      <c r="JW572" s="4" t="str">
        <f ca="1">IFERROR(IF($B572&lt;&gt;"",VLOOKUP(JW$421,TabelleK69BI,8,FALSE),""),"")</f>
        <v/>
      </c>
      <c r="JX572" s="4" t="str">
        <f ca="1">IFERROR(IF($B572&lt;&gt;"",VLOOKUP(JX$421,TabelleK69BI,8,FALSE),""),"")</f>
        <v/>
      </c>
      <c r="JY572" s="4" t="str">
        <f ca="1">IFERROR(IF($B572&lt;&gt;"",VLOOKUP(JY$421,TabelleK69BI,8,FALSE),""),"")</f>
        <v/>
      </c>
      <c r="JZ572" s="4" t="str">
        <f ca="1">IFERROR(IF($B572&lt;&gt;"",VLOOKUP(JZ$421,TabelleK69BI,8,FALSE),""),"")</f>
        <v/>
      </c>
      <c r="KA572" s="4" t="str">
        <f ca="1">IFERROR(IF($B572&lt;&gt;"",VLOOKUP(KA$421,TabelleK69BI,8,FALSE),""),"")</f>
        <v/>
      </c>
      <c r="KB572" s="4" t="str">
        <f ca="1">IFERROR(IF($B572&lt;&gt;"",VLOOKUP(KB$421,TabelleK69BI,8,FALSE),""),"")</f>
        <v/>
      </c>
      <c r="KC572" s="4" t="str">
        <f ca="1">IFERROR(IF($B572&lt;&gt;"",VLOOKUP(KC$421,TabelleK69BI,8,FALSE),""),"")</f>
        <v/>
      </c>
      <c r="KD572" s="4" t="str">
        <f ca="1">IFERROR(IF($B572&lt;&gt;"",VLOOKUP(KD$421,TabelleK69BI,8,FALSE),""),"")</f>
        <v/>
      </c>
      <c r="KE572" s="4" t="str">
        <f ca="1">IFERROR(IF($B572&lt;&gt;"",VLOOKUP(KE$421,TabelleK69BI,8,FALSE),""),"")</f>
        <v/>
      </c>
      <c r="KF572" s="4" t="str">
        <f ca="1">IFERROR(IF($B572&lt;&gt;"",VLOOKUP(KF$421,TabelleK69BI,8,FALSE),""),"")</f>
        <v/>
      </c>
      <c r="KG572" s="4" t="str">
        <f ca="1">IFERROR(IF($B572&lt;&gt;"",VLOOKUP(KG$421,TabelleK69BI,8,FALSE),""),"")</f>
        <v/>
      </c>
      <c r="KH572" s="4" t="str">
        <f ca="1">IFERROR(IF($B572&lt;&gt;"",VLOOKUP(KH$421,TabelleK69BI,8,FALSE),""),"")</f>
        <v/>
      </c>
      <c r="KI572" s="4" t="str">
        <f ca="1">IFERROR(IF($B572&lt;&gt;"",VLOOKUP(KI$421,TabelleK69BI,8,FALSE),""),"")</f>
        <v/>
      </c>
      <c r="KJ572" s="4" t="str">
        <f ca="1">IFERROR(IF($B572&lt;&gt;"",VLOOKUP(KJ$421,TabelleK69BI,8,FALSE),""),"")</f>
        <v/>
      </c>
      <c r="KK572" s="4" t="str">
        <f ca="1">IFERROR(IF($B572&lt;&gt;"",VLOOKUP(KK$421,TabelleK69BI,8,FALSE),""),"")</f>
        <v/>
      </c>
      <c r="KL572" s="4" t="str">
        <f ca="1">IFERROR(IF($B572&lt;&gt;"",VLOOKUP(KL$421,TabelleK69BI,8,FALSE),""),"")</f>
        <v/>
      </c>
      <c r="KM572" s="4" t="str">
        <f ca="1">IFERROR(IF($B572&lt;&gt;"",VLOOKUP(KM$421,TabelleK69BI,8,FALSE),""),"")</f>
        <v/>
      </c>
      <c r="KN572" s="4" t="str">
        <f ca="1">IFERROR(IF($B572&lt;&gt;"",VLOOKUP(KN$421,TabelleK69BI,8,FALSE),""),"")</f>
        <v/>
      </c>
      <c r="KO572" s="4" t="str">
        <f ca="1">IFERROR(IF($B572&lt;&gt;"",VLOOKUP(KO$421,TabelleK69BI,8,FALSE),""),"")</f>
        <v/>
      </c>
      <c r="KP572" s="4" t="str">
        <f ca="1">IFERROR(IF($B572&lt;&gt;"",VLOOKUP(KP$421,TabelleK69BI,8,FALSE),""),"")</f>
        <v/>
      </c>
      <c r="KQ572" s="4" t="str">
        <f ca="1">IFERROR(IF($B572&lt;&gt;"",VLOOKUP(KQ$421,TabelleK69BI,8,FALSE),""),"")</f>
        <v/>
      </c>
      <c r="KR572" s="4" t="str">
        <f>IFERROR(VLOOKUP($KR$421,TabelleK69BI,8,FALSE),"")</f>
        <v/>
      </c>
      <c r="KS572" s="4" t="str">
        <f>IFERROR(VLOOKUP($KS$421,TabelleK69BI,8,FALSE),"")</f>
        <v/>
      </c>
    </row>
    <row r="573" spans="2:305" ht="12.75" hidden="1" customHeight="1" x14ac:dyDescent="0.2">
      <c r="B573" s="138" t="str">
        <f t="shared" ca="1" si="266"/>
        <v/>
      </c>
      <c r="C573" s="4" t="str">
        <f ca="1">IFERROR(IF($B573&lt;&gt;"",VLOOKUP(C$421,TabelleK70BI,8,FALSE),""),"")</f>
        <v/>
      </c>
      <c r="D573" s="4" t="str">
        <f ca="1">IFERROR(IF($B573&lt;&gt;"",VLOOKUP(D$421,TabelleK70BI,8,FALSE),""),"")</f>
        <v/>
      </c>
      <c r="E573" s="4" t="str">
        <f ca="1">IFERROR(IF($B573&lt;&gt;"",VLOOKUP(E$421,TabelleK70BI,8,FALSE),""),"")</f>
        <v/>
      </c>
      <c r="F573" s="4" t="str">
        <f ca="1">IFERROR(IF($B573&lt;&gt;"",VLOOKUP(F$421,TabelleK70BI,8,FALSE),""),"")</f>
        <v/>
      </c>
      <c r="G573" s="4" t="str">
        <f ca="1">IFERROR(IF($B573&lt;&gt;"",VLOOKUP(G$421,TabelleK70BI,8,FALSE),""),"")</f>
        <v/>
      </c>
      <c r="H573" s="4" t="str">
        <f ca="1">IFERROR(IF($B573&lt;&gt;"",VLOOKUP(H$421,TabelleK70BI,8,FALSE),""),"")</f>
        <v/>
      </c>
      <c r="I573" s="4" t="str">
        <f ca="1">IFERROR(IF($B573&lt;&gt;"",VLOOKUP(I$421,TabelleK70BI,8,FALSE),""),"")</f>
        <v/>
      </c>
      <c r="J573" s="4" t="str">
        <f ca="1">IFERROR(IF($B573&lt;&gt;"",VLOOKUP(J$421,TabelleK70BI,8,FALSE),""),"")</f>
        <v/>
      </c>
      <c r="K573" s="4" t="str">
        <f ca="1">IFERROR(IF($B573&lt;&gt;"",VLOOKUP(K$421,TabelleK70BI,8,FALSE),""),"")</f>
        <v/>
      </c>
      <c r="L573" s="4" t="str">
        <f ca="1">IFERROR(IF($B573&lt;&gt;"",VLOOKUP(L$421,TabelleK70BI,8,FALSE),""),"")</f>
        <v/>
      </c>
      <c r="M573" s="4" t="str">
        <f ca="1">IFERROR(IF($B573&lt;&gt;"",VLOOKUP(M$421,TabelleK70BI,8,FALSE),""),"")</f>
        <v/>
      </c>
      <c r="N573" s="4" t="str">
        <f ca="1">IFERROR(IF($B573&lt;&gt;"",VLOOKUP(N$421,TabelleK70BI,8,FALSE),""),"")</f>
        <v/>
      </c>
      <c r="O573" s="4" t="str">
        <f ca="1">IFERROR(IF($B573&lt;&gt;"",VLOOKUP(O$421,TabelleK70BI,8,FALSE),""),"")</f>
        <v/>
      </c>
      <c r="P573" s="4" t="str">
        <f ca="1">IFERROR(IF($B573&lt;&gt;"",VLOOKUP(P$421,TabelleK70BI,8,FALSE),""),"")</f>
        <v/>
      </c>
      <c r="Q573" s="4" t="str">
        <f ca="1">IFERROR(IF($B573&lt;&gt;"",VLOOKUP(Q$421,TabelleK70BI,8,FALSE),""),"")</f>
        <v/>
      </c>
      <c r="R573" s="4" t="str">
        <f ca="1">IFERROR(IF($B573&lt;&gt;"",VLOOKUP(R$421,TabelleK70BI,8,FALSE),""),"")</f>
        <v/>
      </c>
      <c r="S573" s="4" t="str">
        <f ca="1">IFERROR(IF($B573&lt;&gt;"",VLOOKUP(S$421,TabelleK70BI,8,FALSE),""),"")</f>
        <v/>
      </c>
      <c r="T573" s="4" t="str">
        <f ca="1">IFERROR(IF($B573&lt;&gt;"",VLOOKUP(T$421,TabelleK70BI,8,FALSE),""),"")</f>
        <v/>
      </c>
      <c r="U573" s="4" t="str">
        <f ca="1">IFERROR(IF($B573&lt;&gt;"",VLOOKUP(U$421,TabelleK70BI,8,FALSE),""),"")</f>
        <v/>
      </c>
      <c r="V573" s="4" t="str">
        <f ca="1">IFERROR(IF($B573&lt;&gt;"",VLOOKUP(V$421,TabelleK70BI,8,FALSE),""),"")</f>
        <v/>
      </c>
      <c r="W573" s="4" t="str">
        <f ca="1">IFERROR(IF($B573&lt;&gt;"",VLOOKUP(W$421,TabelleK70BI,8,FALSE),""),"")</f>
        <v/>
      </c>
      <c r="X573" s="4" t="str">
        <f ca="1">IFERROR(IF($B573&lt;&gt;"",VLOOKUP(X$421,TabelleK70BI,8,FALSE),""),"")</f>
        <v/>
      </c>
      <c r="Y573" s="4" t="str">
        <f ca="1">IFERROR(IF($B573&lt;&gt;"",VLOOKUP(Y$421,TabelleK70BI,8,FALSE),""),"")</f>
        <v/>
      </c>
      <c r="Z573" s="4" t="str">
        <f ca="1">IFERROR(IF($B573&lt;&gt;"",VLOOKUP(Z$421,TabelleK70BI,8,FALSE),""),"")</f>
        <v/>
      </c>
      <c r="AA573" s="4" t="str">
        <f ca="1">IFERROR(IF($B573&lt;&gt;"",VLOOKUP(AA$421,TabelleK70BI,8,FALSE),""),"")</f>
        <v/>
      </c>
      <c r="AB573" s="4" t="str">
        <f ca="1">IFERROR(IF($B573&lt;&gt;"",VLOOKUP(AB$421,TabelleK70BI,8,FALSE),""),"")</f>
        <v/>
      </c>
      <c r="AC573" s="4" t="str">
        <f ca="1">IFERROR(IF($B573&lt;&gt;"",VLOOKUP(AC$421,TabelleK70BI,8,FALSE),""),"")</f>
        <v/>
      </c>
      <c r="AD573" s="4" t="str">
        <f ca="1">IFERROR(IF($B573&lt;&gt;"",VLOOKUP(AD$421,TabelleK70BI,8,FALSE),""),"")</f>
        <v/>
      </c>
      <c r="AE573" s="4" t="str">
        <f ca="1">IFERROR(IF($B573&lt;&gt;"",VLOOKUP(AE$421,TabelleK70BI,8,FALSE),""),"")</f>
        <v/>
      </c>
      <c r="AF573" s="4" t="str">
        <f ca="1">IFERROR(IF($B573&lt;&gt;"",VLOOKUP(AF$421,TabelleK70BI,8,FALSE),""),"")</f>
        <v/>
      </c>
      <c r="AG573" s="4" t="str">
        <f ca="1">IFERROR(IF($B573&lt;&gt;"",VLOOKUP(AG$421,TabelleK70BI,8,FALSE),""),"")</f>
        <v/>
      </c>
      <c r="AH573" s="4" t="str">
        <f ca="1">IFERROR(IF($B573&lt;&gt;"",VLOOKUP(AH$421,TabelleK70BI,8,FALSE),""),"")</f>
        <v/>
      </c>
      <c r="AI573" s="4" t="str">
        <f ca="1">IFERROR(IF($B573&lt;&gt;"",VLOOKUP(AI$421,TabelleK70BI,8,FALSE),""),"")</f>
        <v/>
      </c>
      <c r="AJ573" s="4" t="str">
        <f ca="1">IFERROR(IF($B573&lt;&gt;"",VLOOKUP(AJ$421,TabelleK70BI,8,FALSE),""),"")</f>
        <v/>
      </c>
      <c r="AK573" s="4" t="str">
        <f ca="1">IFERROR(IF($B573&lt;&gt;"",VLOOKUP(AK$421,TabelleK70BI,8,FALSE),""),"")</f>
        <v/>
      </c>
      <c r="AL573" s="4" t="str">
        <f ca="1">IFERROR(IF($B573&lt;&gt;"",VLOOKUP(AL$421,TabelleK70BI,8,FALSE),""),"")</f>
        <v/>
      </c>
      <c r="AM573" s="4" t="str">
        <f ca="1">IFERROR(IF($B573&lt;&gt;"",VLOOKUP(AM$421,TabelleK70BI,8,FALSE),""),"")</f>
        <v/>
      </c>
      <c r="AN573" s="4" t="str">
        <f ca="1">IFERROR(IF($B573&lt;&gt;"",VLOOKUP(AN$421,TabelleK70BI,8,FALSE),""),"")</f>
        <v/>
      </c>
      <c r="AO573" s="4" t="str">
        <f ca="1">IFERROR(IF($B573&lt;&gt;"",VLOOKUP(AO$421,TabelleK70BI,8,FALSE),""),"")</f>
        <v/>
      </c>
      <c r="AP573" s="4" t="str">
        <f ca="1">IFERROR(IF($B573&lt;&gt;"",VLOOKUP(AP$421,TabelleK70BI,8,FALSE),""),"")</f>
        <v/>
      </c>
      <c r="AQ573" s="4" t="str">
        <f ca="1">IFERROR(IF($B573&lt;&gt;"",VLOOKUP(AQ$421,TabelleK70BI,8,FALSE),""),"")</f>
        <v/>
      </c>
      <c r="AR573" s="4" t="str">
        <f ca="1">IFERROR(IF($B573&lt;&gt;"",VLOOKUP(AR$421,TabelleK70BI,8,FALSE),""),"")</f>
        <v/>
      </c>
      <c r="AS573" s="4" t="str">
        <f ca="1">IFERROR(IF($B573&lt;&gt;"",VLOOKUP(AS$421,TabelleK70BI,8,FALSE),""),"")</f>
        <v/>
      </c>
      <c r="AT573" s="4" t="str">
        <f ca="1">IFERROR(IF($B573&lt;&gt;"",VLOOKUP(AT$421,TabelleK70BI,8,FALSE),""),"")</f>
        <v/>
      </c>
      <c r="AU573" s="4" t="str">
        <f ca="1">IFERROR(IF($B573&lt;&gt;"",VLOOKUP(AU$421,TabelleK70BI,8,FALSE),""),"")</f>
        <v/>
      </c>
      <c r="AV573" s="4" t="str">
        <f ca="1">IFERROR(IF($B573&lt;&gt;"",VLOOKUP(AV$421,TabelleK70BI,8,FALSE),""),"")</f>
        <v/>
      </c>
      <c r="AW573" s="4" t="str">
        <f ca="1">IFERROR(IF($B573&lt;&gt;"",VLOOKUP(AW$421,TabelleK70BI,8,FALSE),""),"")</f>
        <v/>
      </c>
      <c r="AX573" s="4" t="str">
        <f ca="1">IFERROR(IF($B573&lt;&gt;"",VLOOKUP(AX$421,TabelleK70BI,8,FALSE),""),"")</f>
        <v/>
      </c>
      <c r="AY573" s="4" t="str">
        <f ca="1">IFERROR(IF($B573&lt;&gt;"",VLOOKUP(AY$421,TabelleK70BI,8,FALSE),""),"")</f>
        <v/>
      </c>
      <c r="AZ573" s="4" t="str">
        <f ca="1">IFERROR(IF($B573&lt;&gt;"",VLOOKUP(AZ$421,TabelleK70BI,8,FALSE),""),"")</f>
        <v/>
      </c>
      <c r="BA573" s="4" t="str">
        <f ca="1">IFERROR(IF($B573&lt;&gt;"",VLOOKUP(BA$421,TabelleK70BI,8,FALSE),""),"")</f>
        <v/>
      </c>
      <c r="BB573" s="4" t="str">
        <f ca="1">IFERROR(IF($B573&lt;&gt;"",VLOOKUP(BB$421,TabelleK70BI,8,FALSE),""),"")</f>
        <v/>
      </c>
      <c r="BC573" s="4" t="str">
        <f ca="1">IFERROR(IF($B573&lt;&gt;"",VLOOKUP(BC$421,TabelleK70BI,8,FALSE),""),"")</f>
        <v/>
      </c>
      <c r="BD573" s="4" t="str">
        <f ca="1">IFERROR(IF($B573&lt;&gt;"",VLOOKUP(BD$421,TabelleK70BI,8,FALSE),""),"")</f>
        <v/>
      </c>
      <c r="BE573" s="4" t="str">
        <f ca="1">IFERROR(IF($B573&lt;&gt;"",VLOOKUP(BE$421,TabelleK70BI,8,FALSE),""),"")</f>
        <v/>
      </c>
      <c r="BF573" s="4" t="str">
        <f ca="1">IFERROR(IF($B573&lt;&gt;"",VLOOKUP(BF$421,TabelleK70BI,8,FALSE),""),"")</f>
        <v/>
      </c>
      <c r="BG573" s="4" t="str">
        <f ca="1">IFERROR(IF($B573&lt;&gt;"",VLOOKUP(BG$421,TabelleK70BI,8,FALSE),""),"")</f>
        <v/>
      </c>
      <c r="BH573" s="4" t="str">
        <f ca="1">IFERROR(IF($B573&lt;&gt;"",VLOOKUP(BH$421,TabelleK70BI,8,FALSE),""),"")</f>
        <v/>
      </c>
      <c r="BI573" s="4" t="str">
        <f ca="1">IFERROR(IF($B573&lt;&gt;"",VLOOKUP(BI$421,TabelleK70BI,8,FALSE),""),"")</f>
        <v/>
      </c>
      <c r="BJ573" s="4" t="str">
        <f ca="1">IFERROR(IF($B573&lt;&gt;"",VLOOKUP(BJ$421,TabelleK70BI,8,FALSE),""),"")</f>
        <v/>
      </c>
      <c r="BK573" s="4" t="str">
        <f ca="1">IFERROR(IF($B573&lt;&gt;"",VLOOKUP(BK$421,TabelleK70BI,8,FALSE),""),"")</f>
        <v/>
      </c>
      <c r="BL573" s="4" t="str">
        <f ca="1">IFERROR(IF($B573&lt;&gt;"",VLOOKUP(BL$421,TabelleK70BI,8,FALSE),""),"")</f>
        <v/>
      </c>
      <c r="BM573" s="4" t="str">
        <f ca="1">IFERROR(IF($B573&lt;&gt;"",VLOOKUP(BM$421,TabelleK70BI,8,FALSE),""),"")</f>
        <v/>
      </c>
      <c r="BN573" s="4" t="str">
        <f ca="1">IFERROR(IF($B573&lt;&gt;"",VLOOKUP(BN$421,TabelleK70BI,8,FALSE),""),"")</f>
        <v/>
      </c>
      <c r="BO573" s="4" t="str">
        <f ca="1">IFERROR(IF($B573&lt;&gt;"",VLOOKUP(BO$421,TabelleK70BI,8,FALSE),""),"")</f>
        <v/>
      </c>
      <c r="BP573" s="4" t="str">
        <f ca="1">IFERROR(IF($B573&lt;&gt;"",VLOOKUP(BP$421,TabelleK70BI,8,FALSE),""),"")</f>
        <v/>
      </c>
      <c r="BQ573" s="4" t="str">
        <f ca="1">IFERROR(IF($B573&lt;&gt;"",VLOOKUP(BQ$421,TabelleK70BI,8,FALSE),""),"")</f>
        <v/>
      </c>
      <c r="BR573" s="4" t="str">
        <f ca="1">IFERROR(IF($B573&lt;&gt;"",VLOOKUP(BR$421,TabelleK70BI,8,FALSE),""),"")</f>
        <v/>
      </c>
      <c r="BS573" s="4" t="str">
        <f ca="1">IFERROR(IF($B573&lt;&gt;"",VLOOKUP(BS$421,TabelleK70BI,8,FALSE),""),"")</f>
        <v/>
      </c>
      <c r="BT573" s="4" t="str">
        <f ca="1">IFERROR(IF($B573&lt;&gt;"",VLOOKUP(BT$421,TabelleK70BI,8,FALSE),""),"")</f>
        <v/>
      </c>
      <c r="BU573" s="4" t="str">
        <f ca="1">IFERROR(IF($B573&lt;&gt;"",VLOOKUP(BU$421,TabelleK70BI,8,FALSE),""),"")</f>
        <v/>
      </c>
      <c r="BV573" s="4" t="str">
        <f ca="1">IFERROR(IF($B573&lt;&gt;"",VLOOKUP(BV$421,TabelleK70BI,8,FALSE),""),"")</f>
        <v/>
      </c>
      <c r="BW573" s="4" t="str">
        <f ca="1">IFERROR(IF($B573&lt;&gt;"",VLOOKUP(BW$421,TabelleK70BI,8,FALSE),""),"")</f>
        <v/>
      </c>
      <c r="BX573" s="4" t="str">
        <f ca="1">IFERROR(IF($B573&lt;&gt;"",VLOOKUP(BX$421,TabelleK70BI,8,FALSE),""),"")</f>
        <v/>
      </c>
      <c r="BY573" s="4" t="str">
        <f ca="1">IFERROR(IF($B573&lt;&gt;"",VLOOKUP(BY$421,TabelleK70BI,8,FALSE),""),"")</f>
        <v/>
      </c>
      <c r="BZ573" s="4" t="str">
        <f ca="1">IFERROR(IF($B573&lt;&gt;"",VLOOKUP(BZ$421,TabelleK70BI,8,FALSE),""),"")</f>
        <v/>
      </c>
      <c r="CA573" s="4" t="str">
        <f ca="1">IFERROR(IF($B573&lt;&gt;"",VLOOKUP(CA$421,TabelleK70BI,8,FALSE),""),"")</f>
        <v/>
      </c>
      <c r="CB573" s="4" t="str">
        <f ca="1">IFERROR(IF($B573&lt;&gt;"",VLOOKUP(CB$421,TabelleK70BI,8,FALSE),""),"")</f>
        <v/>
      </c>
      <c r="CC573" s="4" t="str">
        <f ca="1">IFERROR(IF($B573&lt;&gt;"",VLOOKUP(CC$421,TabelleK70BI,8,FALSE),""),"")</f>
        <v/>
      </c>
      <c r="CD573" s="4" t="str">
        <f ca="1">IFERROR(IF($B573&lt;&gt;"",VLOOKUP(CD$421,TabelleK70BI,8,FALSE),""),"")</f>
        <v/>
      </c>
      <c r="CE573" s="4" t="str">
        <f ca="1">IFERROR(IF($B573&lt;&gt;"",VLOOKUP(CE$421,TabelleK70BI,8,FALSE),""),"")</f>
        <v/>
      </c>
      <c r="CF573" s="4" t="str">
        <f ca="1">IFERROR(IF($B573&lt;&gt;"",VLOOKUP(CF$421,TabelleK70BI,8,FALSE),""),"")</f>
        <v/>
      </c>
      <c r="CG573" s="4" t="str">
        <f ca="1">IFERROR(IF($B573&lt;&gt;"",VLOOKUP(CG$421,TabelleK70BI,8,FALSE),""),"")</f>
        <v/>
      </c>
      <c r="CH573" s="4" t="str">
        <f ca="1">IFERROR(IF($B573&lt;&gt;"",VLOOKUP(CH$421,TabelleK70BI,8,FALSE),""),"")</f>
        <v/>
      </c>
      <c r="CI573" s="4" t="str">
        <f ca="1">IFERROR(IF($B573&lt;&gt;"",VLOOKUP(CI$421,TabelleK70BI,8,FALSE),""),"")</f>
        <v/>
      </c>
      <c r="CJ573" s="4" t="str">
        <f ca="1">IFERROR(IF($B573&lt;&gt;"",VLOOKUP(CJ$421,TabelleK70BI,8,FALSE),""),"")</f>
        <v/>
      </c>
      <c r="CK573" s="4" t="str">
        <f ca="1">IFERROR(IF($B573&lt;&gt;"",VLOOKUP(CK$421,TabelleK70BI,8,FALSE),""),"")</f>
        <v/>
      </c>
      <c r="CL573" s="4" t="str">
        <f ca="1">IFERROR(IF($B573&lt;&gt;"",VLOOKUP(CL$421,TabelleK70BI,8,FALSE),""),"")</f>
        <v/>
      </c>
      <c r="CM573" s="4" t="str">
        <f ca="1">IFERROR(IF($B573&lt;&gt;"",VLOOKUP(CM$421,TabelleK70BI,8,FALSE),""),"")</f>
        <v/>
      </c>
      <c r="CN573" s="4" t="str">
        <f ca="1">IFERROR(IF($B573&lt;&gt;"",VLOOKUP(CN$421,TabelleK70BI,8,FALSE),""),"")</f>
        <v/>
      </c>
      <c r="CO573" s="4" t="str">
        <f ca="1">IFERROR(IF($B573&lt;&gt;"",VLOOKUP(CO$421,TabelleK70BI,8,FALSE),""),"")</f>
        <v/>
      </c>
      <c r="CP573" s="4" t="str">
        <f ca="1">IFERROR(IF($B573&lt;&gt;"",VLOOKUP(CP$421,TabelleK70BI,8,FALSE),""),"")</f>
        <v/>
      </c>
      <c r="CQ573" s="4" t="str">
        <f ca="1">IFERROR(IF($B573&lt;&gt;"",VLOOKUP(CQ$421,TabelleK70BI,8,FALSE),""),"")</f>
        <v/>
      </c>
      <c r="CR573" s="4" t="str">
        <f ca="1">IFERROR(IF($B573&lt;&gt;"",VLOOKUP(CR$421,TabelleK70BI,8,FALSE),""),"")</f>
        <v/>
      </c>
      <c r="CS573" s="4" t="str">
        <f ca="1">IFERROR(IF($B573&lt;&gt;"",VLOOKUP(CS$421,TabelleK70BI,8,FALSE),""),"")</f>
        <v/>
      </c>
      <c r="CT573" s="4" t="str">
        <f ca="1">IFERROR(IF($B573&lt;&gt;"",VLOOKUP(CT$421,TabelleK70BI,8,FALSE),""),"")</f>
        <v/>
      </c>
      <c r="CU573" s="4" t="str">
        <f ca="1">IFERROR(IF($B573&lt;&gt;"",VLOOKUP(CU$421,TabelleK70BI,8,FALSE),""),"")</f>
        <v/>
      </c>
      <c r="CV573" s="4" t="str">
        <f ca="1">IFERROR(IF($B573&lt;&gt;"",VLOOKUP(CV$421,TabelleK70BI,8,FALSE),""),"")</f>
        <v/>
      </c>
      <c r="CW573" s="4" t="str">
        <f ca="1">IFERROR(IF($B573&lt;&gt;"",VLOOKUP(CW$421,TabelleK70BI,8,FALSE),""),"")</f>
        <v/>
      </c>
      <c r="CX573" s="4" t="str">
        <f ca="1">IFERROR(IF($B573&lt;&gt;"",VLOOKUP(CX$421,TabelleK70BI,8,FALSE),""),"")</f>
        <v/>
      </c>
      <c r="CY573" s="4" t="str">
        <f ca="1">IFERROR(IF($B573&lt;&gt;"",VLOOKUP(CY$421,TabelleK70BI,8,FALSE),""),"")</f>
        <v/>
      </c>
      <c r="CZ573" s="4" t="str">
        <f ca="1">IFERROR(IF($B573&lt;&gt;"",VLOOKUP(CZ$421,TabelleK70BI,8,FALSE),""),"")</f>
        <v/>
      </c>
      <c r="DA573" s="4" t="str">
        <f ca="1">IFERROR(IF($B573&lt;&gt;"",VLOOKUP(DA$421,TabelleK70BI,8,FALSE),""),"")</f>
        <v/>
      </c>
      <c r="DB573" s="4" t="str">
        <f ca="1">IFERROR(IF($B573&lt;&gt;"",VLOOKUP(DB$421,TabelleK70BI,8,FALSE),""),"")</f>
        <v/>
      </c>
      <c r="DC573" s="4" t="str">
        <f ca="1">IFERROR(IF($B573&lt;&gt;"",VLOOKUP(DC$421,TabelleK70BI,8,FALSE),""),"")</f>
        <v/>
      </c>
      <c r="DD573" s="4" t="str">
        <f ca="1">IFERROR(IF($B573&lt;&gt;"",VLOOKUP(DD$421,TabelleK70BI,8,FALSE),""),"")</f>
        <v/>
      </c>
      <c r="DE573" s="4" t="str">
        <f ca="1">IFERROR(IF($B573&lt;&gt;"",VLOOKUP(DE$421,TabelleK70BI,8,FALSE),""),"")</f>
        <v/>
      </c>
      <c r="DF573" s="4" t="str">
        <f ca="1">IFERROR(IF($B573&lt;&gt;"",VLOOKUP(DF$421,TabelleK70BI,8,FALSE),""),"")</f>
        <v/>
      </c>
      <c r="DG573" s="4" t="str">
        <f ca="1">IFERROR(IF($B573&lt;&gt;"",VLOOKUP(DG$421,TabelleK70BI,8,FALSE),""),"")</f>
        <v/>
      </c>
      <c r="DH573" s="4" t="str">
        <f ca="1">IFERROR(IF($B573&lt;&gt;"",VLOOKUP(DH$421,TabelleK70BI,8,FALSE),""),"")</f>
        <v/>
      </c>
      <c r="DI573" s="4" t="str">
        <f ca="1">IFERROR(IF($B573&lt;&gt;"",VLOOKUP(DI$421,TabelleK70BI,8,FALSE),""),"")</f>
        <v/>
      </c>
      <c r="DJ573" s="4" t="str">
        <f ca="1">IFERROR(IF($B573&lt;&gt;"",VLOOKUP(DJ$421,TabelleK70BI,8,FALSE),""),"")</f>
        <v/>
      </c>
      <c r="DK573" s="4" t="str">
        <f ca="1">IFERROR(IF($B573&lt;&gt;"",VLOOKUP(DK$421,TabelleK70BI,8,FALSE),""),"")</f>
        <v/>
      </c>
      <c r="DL573" s="4" t="str">
        <f ca="1">IFERROR(IF($B573&lt;&gt;"",VLOOKUP(DL$421,TabelleK70BI,8,FALSE),""),"")</f>
        <v/>
      </c>
      <c r="DM573" s="4" t="str">
        <f ca="1">IFERROR(IF($B573&lt;&gt;"",VLOOKUP(DM$421,TabelleK70BI,8,FALSE),""),"")</f>
        <v/>
      </c>
      <c r="DN573" s="4" t="str">
        <f ca="1">IFERROR(IF($B573&lt;&gt;"",VLOOKUP(DN$421,TabelleK70BI,8,FALSE),""),"")</f>
        <v/>
      </c>
      <c r="DO573" s="4" t="str">
        <f ca="1">IFERROR(IF($B573&lt;&gt;"",VLOOKUP(DO$421,TabelleK70BI,8,FALSE),""),"")</f>
        <v/>
      </c>
      <c r="DP573" s="4" t="str">
        <f ca="1">IFERROR(IF($B573&lt;&gt;"",VLOOKUP(DP$421,TabelleK70BI,8,FALSE),""),"")</f>
        <v/>
      </c>
      <c r="DQ573" s="4" t="str">
        <f ca="1">IFERROR(IF($B573&lt;&gt;"",VLOOKUP(DQ$421,TabelleK70BI,8,FALSE),""),"")</f>
        <v/>
      </c>
      <c r="DR573" s="4" t="str">
        <f ca="1">IFERROR(IF($B573&lt;&gt;"",VLOOKUP(DR$421,TabelleK70BI,8,FALSE),""),"")</f>
        <v/>
      </c>
      <c r="DS573" s="4" t="str">
        <f ca="1">IFERROR(IF($B573&lt;&gt;"",VLOOKUP(DS$421,TabelleK70BI,8,FALSE),""),"")</f>
        <v/>
      </c>
      <c r="DT573" s="4" t="str">
        <f ca="1">IFERROR(IF($B573&lt;&gt;"",VLOOKUP(DT$421,TabelleK70BI,8,FALSE),""),"")</f>
        <v/>
      </c>
      <c r="DU573" s="4" t="str">
        <f ca="1">IFERROR(IF($B573&lt;&gt;"",VLOOKUP(DU$421,TabelleK70BI,8,FALSE),""),"")</f>
        <v/>
      </c>
      <c r="DV573" s="4" t="str">
        <f ca="1">IFERROR(IF($B573&lt;&gt;"",VLOOKUP(DV$421,TabelleK70BI,8,FALSE),""),"")</f>
        <v/>
      </c>
      <c r="DW573" s="4" t="str">
        <f ca="1">IFERROR(IF($B573&lt;&gt;"",VLOOKUP(DW$421,TabelleK70BI,8,FALSE),""),"")</f>
        <v/>
      </c>
      <c r="DX573" s="4" t="str">
        <f ca="1">IFERROR(IF($B573&lt;&gt;"",VLOOKUP(DX$421,TabelleK70BI,8,FALSE),""),"")</f>
        <v/>
      </c>
      <c r="DY573" s="4" t="str">
        <f ca="1">IFERROR(IF($B573&lt;&gt;"",VLOOKUP(DY$421,TabelleK70BI,8,FALSE),""),"")</f>
        <v/>
      </c>
      <c r="DZ573" s="4" t="str">
        <f ca="1">IFERROR(IF($B573&lt;&gt;"",VLOOKUP(DZ$421,TabelleK70BI,8,FALSE),""),"")</f>
        <v/>
      </c>
      <c r="EA573" s="4" t="str">
        <f ca="1">IFERROR(IF($B573&lt;&gt;"",VLOOKUP(EA$421,TabelleK70BI,8,FALSE),""),"")</f>
        <v/>
      </c>
      <c r="EB573" s="4" t="str">
        <f ca="1">IFERROR(IF($B573&lt;&gt;"",VLOOKUP(EB$421,TabelleK70BI,8,FALSE),""),"")</f>
        <v/>
      </c>
      <c r="EC573" s="4" t="str">
        <f ca="1">IFERROR(IF($B573&lt;&gt;"",VLOOKUP(EC$421,TabelleK70BI,8,FALSE),""),"")</f>
        <v/>
      </c>
      <c r="ED573" s="4" t="str">
        <f ca="1">IFERROR(IF($B573&lt;&gt;"",VLOOKUP(ED$421,TabelleK70BI,8,FALSE),""),"")</f>
        <v/>
      </c>
      <c r="EE573" s="4" t="str">
        <f ca="1">IFERROR(IF($B573&lt;&gt;"",VLOOKUP(EE$421,TabelleK70BI,8,FALSE),""),"")</f>
        <v/>
      </c>
      <c r="EF573" s="4" t="str">
        <f ca="1">IFERROR(IF($B573&lt;&gt;"",VLOOKUP(EF$421,TabelleK70BI,8,FALSE),""),"")</f>
        <v/>
      </c>
      <c r="EG573" s="4" t="str">
        <f ca="1">IFERROR(IF($B573&lt;&gt;"",VLOOKUP(EG$421,TabelleK70BI,8,FALSE),""),"")</f>
        <v/>
      </c>
      <c r="EH573" s="4" t="str">
        <f ca="1">IFERROR(IF($B573&lt;&gt;"",VLOOKUP(EH$421,TabelleK70BI,8,FALSE),""),"")</f>
        <v/>
      </c>
      <c r="EI573" s="4" t="str">
        <f ca="1">IFERROR(IF($B573&lt;&gt;"",VLOOKUP(EI$421,TabelleK70BI,8,FALSE),""),"")</f>
        <v/>
      </c>
      <c r="EJ573" s="4" t="str">
        <f ca="1">IFERROR(IF($B573&lt;&gt;"",VLOOKUP(EJ$421,TabelleK70BI,8,FALSE),""),"")</f>
        <v/>
      </c>
      <c r="EK573" s="4" t="str">
        <f ca="1">IFERROR(IF($B573&lt;&gt;"",VLOOKUP(EK$421,TabelleK70BI,8,FALSE),""),"")</f>
        <v/>
      </c>
      <c r="EL573" s="4" t="str">
        <f ca="1">IFERROR(IF($B573&lt;&gt;"",VLOOKUP(EL$421,TabelleK70BI,8,FALSE),""),"")</f>
        <v/>
      </c>
      <c r="EM573" s="4" t="str">
        <f ca="1">IFERROR(IF($B573&lt;&gt;"",VLOOKUP(EM$421,TabelleK70BI,8,FALSE),""),"")</f>
        <v/>
      </c>
      <c r="EN573" s="4" t="str">
        <f ca="1">IFERROR(IF($B573&lt;&gt;"",VLOOKUP(EN$421,TabelleK70BI,8,FALSE),""),"")</f>
        <v/>
      </c>
      <c r="EO573" s="4" t="str">
        <f ca="1">IFERROR(IF($B573&lt;&gt;"",VLOOKUP(EO$421,TabelleK70BI,8,FALSE),""),"")</f>
        <v/>
      </c>
      <c r="EP573" s="4" t="str">
        <f ca="1">IFERROR(IF($B573&lt;&gt;"",VLOOKUP(EP$421,TabelleK70BI,8,FALSE),""),"")</f>
        <v/>
      </c>
      <c r="EQ573" s="4" t="str">
        <f ca="1">IFERROR(IF($B573&lt;&gt;"",VLOOKUP(EQ$421,TabelleK70BI,8,FALSE),""),"")</f>
        <v/>
      </c>
      <c r="ER573" s="4" t="str">
        <f ca="1">IFERROR(IF($B573&lt;&gt;"",VLOOKUP(ER$421,TabelleK70BI,8,FALSE),""),"")</f>
        <v/>
      </c>
      <c r="ES573" s="4" t="str">
        <f ca="1">IFERROR(IF($B573&lt;&gt;"",VLOOKUP(ES$421,TabelleK70BI,8,FALSE),""),"")</f>
        <v/>
      </c>
      <c r="ET573" s="4" t="str">
        <f ca="1">IFERROR(IF($B573&lt;&gt;"",VLOOKUP(ET$421,TabelleK70BI,8,FALSE),""),"")</f>
        <v/>
      </c>
      <c r="EU573" s="4" t="str">
        <f ca="1">IFERROR(IF($B573&lt;&gt;"",VLOOKUP(EU$421,TabelleK70BI,8,FALSE),""),"")</f>
        <v/>
      </c>
      <c r="EV573" s="4" t="str">
        <f ca="1">IFERROR(IF($B573&lt;&gt;"",VLOOKUP(EV$421,TabelleK70BI,8,FALSE),""),"")</f>
        <v/>
      </c>
      <c r="EW573" s="4" t="str">
        <f ca="1">IFERROR(IF($B573&lt;&gt;"",VLOOKUP(EW$421,TabelleK70BI,8,FALSE),""),"")</f>
        <v/>
      </c>
      <c r="EX573" s="4" t="str">
        <f ca="1">IFERROR(IF($B573&lt;&gt;"",VLOOKUP(EX$421,TabelleK70BI,8,FALSE),""),"")</f>
        <v/>
      </c>
      <c r="EY573" s="4" t="str">
        <f ca="1">IFERROR(IF($B573&lt;&gt;"",VLOOKUP(EY$421,TabelleK70BI,8,FALSE),""),"")</f>
        <v/>
      </c>
      <c r="EZ573" s="4" t="str">
        <f ca="1">IFERROR(IF($B573&lt;&gt;"",VLOOKUP(EZ$421,TabelleK70BI,8,FALSE),""),"")</f>
        <v/>
      </c>
      <c r="FA573" s="4" t="str">
        <f ca="1">IFERROR(IF($B573&lt;&gt;"",VLOOKUP(FA$421,TabelleK70BI,8,FALSE),""),"")</f>
        <v/>
      </c>
      <c r="FB573" s="4" t="str">
        <f ca="1">IFERROR(IF($B573&lt;&gt;"",VLOOKUP(FB$421,TabelleK70BI,8,FALSE),""),"")</f>
        <v/>
      </c>
      <c r="FC573" s="4" t="str">
        <f ca="1">IFERROR(IF($B573&lt;&gt;"",VLOOKUP(FC$421,TabelleK70BI,8,FALSE),""),"")</f>
        <v/>
      </c>
      <c r="FD573" s="4" t="str">
        <f ca="1">IFERROR(IF($B573&lt;&gt;"",VLOOKUP(FD$421,TabelleK70BI,8,FALSE),""),"")</f>
        <v/>
      </c>
      <c r="FE573" s="4" t="str">
        <f ca="1">IFERROR(IF($B573&lt;&gt;"",VLOOKUP(FE$421,TabelleK70BI,8,FALSE),""),"")</f>
        <v/>
      </c>
      <c r="FF573" s="4" t="str">
        <f ca="1">IFERROR(IF($B573&lt;&gt;"",VLOOKUP(FF$421,TabelleK70BI,8,FALSE),""),"")</f>
        <v/>
      </c>
      <c r="FG573" s="4" t="str">
        <f ca="1">IFERROR(IF($B573&lt;&gt;"",VLOOKUP(FG$421,TabelleK70BI,8,FALSE),""),"")</f>
        <v/>
      </c>
      <c r="FH573" s="4" t="str">
        <f ca="1">IFERROR(IF($B573&lt;&gt;"",VLOOKUP(FH$421,TabelleK70BI,8,FALSE),""),"")</f>
        <v/>
      </c>
      <c r="FI573" s="4" t="str">
        <f ca="1">IFERROR(IF($B573&lt;&gt;"",VLOOKUP(FI$421,TabelleK70BI,8,FALSE),""),"")</f>
        <v/>
      </c>
      <c r="FJ573" s="4" t="str">
        <f ca="1">IFERROR(IF($B573&lt;&gt;"",VLOOKUP(FJ$421,TabelleK70BI,8,FALSE),""),"")</f>
        <v/>
      </c>
      <c r="FK573" s="4" t="str">
        <f ca="1">IFERROR(IF($B573&lt;&gt;"",VLOOKUP(FK$421,TabelleK70BI,8,FALSE),""),"")</f>
        <v/>
      </c>
      <c r="FL573" s="4" t="str">
        <f ca="1">IFERROR(IF($B573&lt;&gt;"",VLOOKUP(FL$421,TabelleK70BI,8,FALSE),""),"")</f>
        <v/>
      </c>
      <c r="FM573" s="4" t="str">
        <f ca="1">IFERROR(IF($B573&lt;&gt;"",VLOOKUP(FM$421,TabelleK70BI,8,FALSE),""),"")</f>
        <v/>
      </c>
      <c r="FN573" s="4" t="str">
        <f ca="1">IFERROR(IF($B573&lt;&gt;"",VLOOKUP(FN$421,TabelleK70BI,8,FALSE),""),"")</f>
        <v/>
      </c>
      <c r="FO573" s="4" t="str">
        <f ca="1">IFERROR(IF($B573&lt;&gt;"",VLOOKUP(FO$421,TabelleK70BI,8,FALSE),""),"")</f>
        <v/>
      </c>
      <c r="FP573" s="4" t="str">
        <f ca="1">IFERROR(IF($B573&lt;&gt;"",VLOOKUP(FP$421,TabelleK70BI,8,FALSE),""),"")</f>
        <v/>
      </c>
      <c r="FQ573" s="4" t="str">
        <f ca="1">IFERROR(IF($B573&lt;&gt;"",VLOOKUP(FQ$421,TabelleK70BI,8,FALSE),""),"")</f>
        <v/>
      </c>
      <c r="FR573" s="4" t="str">
        <f ca="1">IFERROR(IF($B573&lt;&gt;"",VLOOKUP(FR$421,TabelleK70BI,8,FALSE),""),"")</f>
        <v/>
      </c>
      <c r="FS573" s="4" t="str">
        <f ca="1">IFERROR(IF($B573&lt;&gt;"",VLOOKUP(FS$421,TabelleK70BI,8,FALSE),""),"")</f>
        <v/>
      </c>
      <c r="FT573" s="4" t="str">
        <f ca="1">IFERROR(IF($B573&lt;&gt;"",VLOOKUP(FT$421,TabelleK70BI,8,FALSE),""),"")</f>
        <v/>
      </c>
      <c r="FU573" s="4" t="str">
        <f ca="1">IFERROR(IF($B573&lt;&gt;"",VLOOKUP(FU$421,TabelleK70BI,8,FALSE),""),"")</f>
        <v/>
      </c>
      <c r="FV573" s="4" t="str">
        <f ca="1">IFERROR(IF($B573&lt;&gt;"",VLOOKUP(FV$421,TabelleK70BI,8,FALSE),""),"")</f>
        <v/>
      </c>
      <c r="FW573" s="4" t="str">
        <f ca="1">IFERROR(IF($B573&lt;&gt;"",VLOOKUP(FW$421,TabelleK70BI,8,FALSE),""),"")</f>
        <v/>
      </c>
      <c r="FX573" s="4" t="str">
        <f ca="1">IFERROR(IF($B573&lt;&gt;"",VLOOKUP(FX$421,TabelleK70BI,8,FALSE),""),"")</f>
        <v/>
      </c>
      <c r="FY573" s="4" t="str">
        <f ca="1">IFERROR(IF($B573&lt;&gt;"",VLOOKUP(FY$421,TabelleK70BI,8,FALSE),""),"")</f>
        <v/>
      </c>
      <c r="FZ573" s="4" t="str">
        <f ca="1">IFERROR(IF($B573&lt;&gt;"",VLOOKUP(FZ$421,TabelleK70BI,8,FALSE),""),"")</f>
        <v/>
      </c>
      <c r="GA573" s="4" t="str">
        <f ca="1">IFERROR(IF($B573&lt;&gt;"",VLOOKUP(GA$421,TabelleK70BI,8,FALSE),""),"")</f>
        <v/>
      </c>
      <c r="GB573" s="4" t="str">
        <f ca="1">IFERROR(IF($B573&lt;&gt;"",VLOOKUP(GB$421,TabelleK70BI,8,FALSE),""),"")</f>
        <v/>
      </c>
      <c r="GC573" s="4" t="str">
        <f ca="1">IFERROR(IF($B573&lt;&gt;"",VLOOKUP(GC$421,TabelleK70BI,8,FALSE),""),"")</f>
        <v/>
      </c>
      <c r="GD573" s="4" t="str">
        <f ca="1">IFERROR(IF($B573&lt;&gt;"",VLOOKUP(GD$421,TabelleK70BI,8,FALSE),""),"")</f>
        <v/>
      </c>
      <c r="GE573" s="4" t="str">
        <f ca="1">IFERROR(IF($B573&lt;&gt;"",VLOOKUP(GE$421,TabelleK70BI,8,FALSE),""),"")</f>
        <v/>
      </c>
      <c r="GF573" s="4" t="str">
        <f ca="1">IFERROR(IF($B573&lt;&gt;"",VLOOKUP(GF$421,TabelleK70BI,8,FALSE),""),"")</f>
        <v/>
      </c>
      <c r="GG573" s="4" t="str">
        <f ca="1">IFERROR(IF($B573&lt;&gt;"",VLOOKUP(GG$421,TabelleK70BI,8,FALSE),""),"")</f>
        <v/>
      </c>
      <c r="GH573" s="4" t="str">
        <f ca="1">IFERROR(IF($B573&lt;&gt;"",VLOOKUP(GH$421,TabelleK70BI,8,FALSE),""),"")</f>
        <v/>
      </c>
      <c r="GI573" s="4" t="str">
        <f ca="1">IFERROR(IF($B573&lt;&gt;"",VLOOKUP(GI$421,TabelleK70BI,8,FALSE),""),"")</f>
        <v/>
      </c>
      <c r="GJ573" s="4" t="str">
        <f ca="1">IFERROR(IF($B573&lt;&gt;"",VLOOKUP(GJ$421,TabelleK70BI,8,FALSE),""),"")</f>
        <v/>
      </c>
      <c r="GK573" s="4" t="str">
        <f ca="1">IFERROR(IF($B573&lt;&gt;"",VLOOKUP(GK$421,TabelleK70BI,8,FALSE),""),"")</f>
        <v/>
      </c>
      <c r="GL573" s="4" t="str">
        <f ca="1">IFERROR(IF($B573&lt;&gt;"",VLOOKUP(GL$421,TabelleK70BI,8,FALSE),""),"")</f>
        <v/>
      </c>
      <c r="GM573" s="4" t="str">
        <f ca="1">IFERROR(IF($B573&lt;&gt;"",VLOOKUP(GM$421,TabelleK70BI,8,FALSE),""),"")</f>
        <v/>
      </c>
      <c r="GN573" s="4" t="str">
        <f ca="1">IFERROR(IF($B573&lt;&gt;"",VLOOKUP(GN$421,TabelleK70BI,8,FALSE),""),"")</f>
        <v/>
      </c>
      <c r="GO573" s="4" t="str">
        <f ca="1">IFERROR(IF($B573&lt;&gt;"",VLOOKUP(GO$421,TabelleK70BI,8,FALSE),""),"")</f>
        <v/>
      </c>
      <c r="GP573" s="4" t="str">
        <f ca="1">IFERROR(IF($B573&lt;&gt;"",VLOOKUP(GP$421,TabelleK70BI,8,FALSE),""),"")</f>
        <v/>
      </c>
      <c r="GQ573" s="4" t="str">
        <f ca="1">IFERROR(IF($B573&lt;&gt;"",VLOOKUP(GQ$421,TabelleK70BI,8,FALSE),""),"")</f>
        <v/>
      </c>
      <c r="GR573" s="4" t="str">
        <f ca="1">IFERROR(IF($B573&lt;&gt;"",VLOOKUP(GR$421,TabelleK70BI,8,FALSE),""),"")</f>
        <v/>
      </c>
      <c r="GS573" s="4" t="str">
        <f ca="1">IFERROR(IF($B573&lt;&gt;"",VLOOKUP(GS$421,TabelleK70BI,8,FALSE),""),"")</f>
        <v/>
      </c>
      <c r="GT573" s="4" t="str">
        <f ca="1">IFERROR(IF($B573&lt;&gt;"",VLOOKUP(GT$421,TabelleK70BI,8,FALSE),""),"")</f>
        <v/>
      </c>
      <c r="GU573" s="4" t="str">
        <f ca="1">IFERROR(IF($B573&lt;&gt;"",VLOOKUP(GU$421,TabelleK70BI,8,FALSE),""),"")</f>
        <v/>
      </c>
      <c r="GV573" s="4" t="str">
        <f ca="1">IFERROR(IF($B573&lt;&gt;"",VLOOKUP(GV$421,TabelleK70BI,8,FALSE),""),"")</f>
        <v/>
      </c>
      <c r="GW573" s="4" t="str">
        <f ca="1">IFERROR(IF($B573&lt;&gt;"",VLOOKUP(GW$421,TabelleK70BI,8,FALSE),""),"")</f>
        <v/>
      </c>
      <c r="GX573" s="4" t="str">
        <f ca="1">IFERROR(IF($B573&lt;&gt;"",VLOOKUP(GX$421,TabelleK70BI,8,FALSE),""),"")</f>
        <v/>
      </c>
      <c r="GY573" s="4" t="str">
        <f ca="1">IFERROR(IF($B573&lt;&gt;"",VLOOKUP(GY$421,TabelleK70BI,8,FALSE),""),"")</f>
        <v/>
      </c>
      <c r="GZ573" s="4" t="str">
        <f ca="1">IFERROR(IF($B573&lt;&gt;"",VLOOKUP(GZ$421,TabelleK70BI,8,FALSE),""),"")</f>
        <v/>
      </c>
      <c r="HA573" s="4" t="str">
        <f ca="1">IFERROR(IF($B573&lt;&gt;"",VLOOKUP(HA$421,TabelleK70BI,8,FALSE),""),"")</f>
        <v/>
      </c>
      <c r="HB573" s="4" t="str">
        <f ca="1">IFERROR(IF($B573&lt;&gt;"",VLOOKUP(HB$421,TabelleK70BI,8,FALSE),""),"")</f>
        <v/>
      </c>
      <c r="HC573" s="4" t="str">
        <f ca="1">IFERROR(IF($B573&lt;&gt;"",VLOOKUP(HC$421,TabelleK70BI,8,FALSE),""),"")</f>
        <v/>
      </c>
      <c r="HD573" s="4" t="str">
        <f ca="1">IFERROR(IF($B573&lt;&gt;"",VLOOKUP(HD$421,TabelleK70BI,8,FALSE),""),"")</f>
        <v/>
      </c>
      <c r="HE573" s="4" t="str">
        <f ca="1">IFERROR(IF($B573&lt;&gt;"",VLOOKUP(HE$421,TabelleK70BI,8,FALSE),""),"")</f>
        <v/>
      </c>
      <c r="HF573" s="4" t="str">
        <f ca="1">IFERROR(IF($B573&lt;&gt;"",VLOOKUP(HF$421,TabelleK70BI,8,FALSE),""),"")</f>
        <v/>
      </c>
      <c r="HG573" s="4" t="str">
        <f ca="1">IFERROR(IF($B573&lt;&gt;"",VLOOKUP(HG$421,TabelleK70BI,8,FALSE),""),"")</f>
        <v/>
      </c>
      <c r="HH573" s="4" t="str">
        <f ca="1">IFERROR(IF($B573&lt;&gt;"",VLOOKUP(HH$421,TabelleK70BI,8,FALSE),""),"")</f>
        <v/>
      </c>
      <c r="HI573" s="4" t="str">
        <f ca="1">IFERROR(IF($B573&lt;&gt;"",VLOOKUP(HI$421,TabelleK70BI,8,FALSE),""),"")</f>
        <v/>
      </c>
      <c r="HJ573" s="4" t="str">
        <f ca="1">IFERROR(IF($B573&lt;&gt;"",VLOOKUP(HJ$421,TabelleK70BI,8,FALSE),""),"")</f>
        <v/>
      </c>
      <c r="HK573" s="4" t="str">
        <f ca="1">IFERROR(IF($B573&lt;&gt;"",VLOOKUP(HK$421,TabelleK70BI,8,FALSE),""),"")</f>
        <v/>
      </c>
      <c r="HL573" s="4" t="str">
        <f ca="1">IFERROR(IF($B573&lt;&gt;"",VLOOKUP(HL$421,TabelleK70BI,8,FALSE),""),"")</f>
        <v/>
      </c>
      <c r="HM573" s="4" t="str">
        <f ca="1">IFERROR(IF($B573&lt;&gt;"",VLOOKUP(HM$421,TabelleK70BI,8,FALSE),""),"")</f>
        <v/>
      </c>
      <c r="HN573" s="4" t="str">
        <f ca="1">IFERROR(IF($B573&lt;&gt;"",VLOOKUP(HN$421,TabelleK70BI,8,FALSE),""),"")</f>
        <v/>
      </c>
      <c r="HO573" s="4" t="str">
        <f ca="1">IFERROR(IF($B573&lt;&gt;"",VLOOKUP(HO$421,TabelleK70BI,8,FALSE),""),"")</f>
        <v/>
      </c>
      <c r="HP573" s="4" t="str">
        <f ca="1">IFERROR(IF($B573&lt;&gt;"",VLOOKUP(HP$421,TabelleK70BI,8,FALSE),""),"")</f>
        <v/>
      </c>
      <c r="HQ573" s="4" t="str">
        <f ca="1">IFERROR(IF($B573&lt;&gt;"",VLOOKUP(HQ$421,TabelleK70BI,8,FALSE),""),"")</f>
        <v/>
      </c>
      <c r="HR573" s="4" t="str">
        <f ca="1">IFERROR(IF($B573&lt;&gt;"",VLOOKUP(HR$421,TabelleK70BI,8,FALSE),""),"")</f>
        <v/>
      </c>
      <c r="HS573" s="4" t="str">
        <f ca="1">IFERROR(IF($B573&lt;&gt;"",VLOOKUP(HS$421,TabelleK70BI,8,FALSE),""),"")</f>
        <v/>
      </c>
      <c r="HT573" s="4" t="str">
        <f ca="1">IFERROR(IF($B573&lt;&gt;"",VLOOKUP(HT$421,TabelleK70BI,8,FALSE),""),"")</f>
        <v/>
      </c>
      <c r="HU573" s="4" t="str">
        <f ca="1">IFERROR(IF($B573&lt;&gt;"",VLOOKUP(HU$421,TabelleK70BI,8,FALSE),""),"")</f>
        <v/>
      </c>
      <c r="HV573" s="4" t="str">
        <f ca="1">IFERROR(IF($B573&lt;&gt;"",VLOOKUP(HV$421,TabelleK70BI,8,FALSE),""),"")</f>
        <v/>
      </c>
      <c r="HW573" s="4" t="str">
        <f ca="1">IFERROR(IF($B573&lt;&gt;"",VLOOKUP(HW$421,TabelleK70BI,8,FALSE),""),"")</f>
        <v/>
      </c>
      <c r="HX573" s="4" t="str">
        <f ca="1">IFERROR(IF($B573&lt;&gt;"",VLOOKUP(HX$421,TabelleK70BI,8,FALSE),""),"")</f>
        <v/>
      </c>
      <c r="HY573" s="4" t="str">
        <f ca="1">IFERROR(IF($B573&lt;&gt;"",VLOOKUP(HY$421,TabelleK70BI,8,FALSE),""),"")</f>
        <v/>
      </c>
      <c r="HZ573" s="4" t="str">
        <f ca="1">IFERROR(IF($B573&lt;&gt;"",VLOOKUP(HZ$421,TabelleK70BI,8,FALSE),""),"")</f>
        <v/>
      </c>
      <c r="IA573" s="4" t="str">
        <f ca="1">IFERROR(IF($B573&lt;&gt;"",VLOOKUP(IA$421,TabelleK70BI,8,FALSE),""),"")</f>
        <v/>
      </c>
      <c r="IB573" s="4" t="str">
        <f ca="1">IFERROR(IF($B573&lt;&gt;"",VLOOKUP(IB$421,TabelleK70BI,8,FALSE),""),"")</f>
        <v/>
      </c>
      <c r="IC573" s="4" t="str">
        <f ca="1">IFERROR(IF($B573&lt;&gt;"",VLOOKUP(IC$421,TabelleK70BI,8,FALSE),""),"")</f>
        <v/>
      </c>
      <c r="ID573" s="4" t="str">
        <f ca="1">IFERROR(IF($B573&lt;&gt;"",VLOOKUP(ID$421,TabelleK70BI,8,FALSE),""),"")</f>
        <v/>
      </c>
      <c r="IE573" s="4" t="str">
        <f ca="1">IFERROR(IF($B573&lt;&gt;"",VLOOKUP(IE$421,TabelleK70BI,8,FALSE),""),"")</f>
        <v/>
      </c>
      <c r="IF573" s="4" t="str">
        <f ca="1">IFERROR(IF($B573&lt;&gt;"",VLOOKUP(IF$421,TabelleK70BI,8,FALSE),""),"")</f>
        <v/>
      </c>
      <c r="IG573" s="4" t="str">
        <f ca="1">IFERROR(IF($B573&lt;&gt;"",VLOOKUP(IG$421,TabelleK70BI,8,FALSE),""),"")</f>
        <v/>
      </c>
      <c r="IH573" s="4" t="str">
        <f ca="1">IFERROR(IF($B573&lt;&gt;"",VLOOKUP(IH$421,TabelleK70BI,8,FALSE),""),"")</f>
        <v/>
      </c>
      <c r="II573" s="4" t="str">
        <f ca="1">IFERROR(IF($B573&lt;&gt;"",VLOOKUP(II$421,TabelleK70BI,8,FALSE),""),"")</f>
        <v/>
      </c>
      <c r="IJ573" s="4" t="str">
        <f ca="1">IFERROR(IF($B573&lt;&gt;"",VLOOKUP(IJ$421,TabelleK70BI,8,FALSE),""),"")</f>
        <v/>
      </c>
      <c r="IK573" s="4" t="str">
        <f ca="1">IFERROR(IF($B573&lt;&gt;"",VLOOKUP(IK$421,TabelleK70BI,8,FALSE),""),"")</f>
        <v/>
      </c>
      <c r="IL573" s="4" t="str">
        <f ca="1">IFERROR(IF($B573&lt;&gt;"",VLOOKUP(IL$421,TabelleK70BI,8,FALSE),""),"")</f>
        <v/>
      </c>
      <c r="IM573" s="4" t="str">
        <f ca="1">IFERROR(IF($B573&lt;&gt;"",VLOOKUP(IM$421,TabelleK70BI,8,FALSE),""),"")</f>
        <v/>
      </c>
      <c r="IN573" s="4" t="str">
        <f ca="1">IFERROR(IF($B573&lt;&gt;"",VLOOKUP(IN$421,TabelleK70BI,8,FALSE),""),"")</f>
        <v/>
      </c>
      <c r="IO573" s="4" t="str">
        <f ca="1">IFERROR(IF($B573&lt;&gt;"",VLOOKUP(IO$421,TabelleK70BI,8,FALSE),""),"")</f>
        <v/>
      </c>
      <c r="IP573" s="4" t="str">
        <f ca="1">IFERROR(IF($B573&lt;&gt;"",VLOOKUP(IP$421,TabelleK70BI,8,FALSE),""),"")</f>
        <v/>
      </c>
      <c r="IQ573" s="4" t="str">
        <f ca="1">IFERROR(IF($B573&lt;&gt;"",VLOOKUP(IQ$421,TabelleK70BI,8,FALSE),""),"")</f>
        <v/>
      </c>
      <c r="IR573" s="4" t="str">
        <f ca="1">IFERROR(IF($B573&lt;&gt;"",VLOOKUP(IR$421,TabelleK70BI,8,FALSE),""),"")</f>
        <v/>
      </c>
      <c r="IS573" s="4" t="str">
        <f ca="1">IFERROR(IF($B573&lt;&gt;"",VLOOKUP(IS$421,TabelleK70BI,8,FALSE),""),"")</f>
        <v/>
      </c>
      <c r="IT573" s="4" t="str">
        <f ca="1">IFERROR(IF($B573&lt;&gt;"",VLOOKUP(IT$421,TabelleK70BI,8,FALSE),""),"")</f>
        <v/>
      </c>
      <c r="IU573" s="4" t="str">
        <f ca="1">IFERROR(IF($B573&lt;&gt;"",VLOOKUP(IU$421,TabelleK70BI,8,FALSE),""),"")</f>
        <v/>
      </c>
      <c r="IV573" s="4" t="str">
        <f ca="1">IFERROR(IF($B573&lt;&gt;"",VLOOKUP(IV$421,TabelleK70BI,8,FALSE),""),"")</f>
        <v/>
      </c>
      <c r="IW573" s="4" t="str">
        <f ca="1">IFERROR(IF($B573&lt;&gt;"",VLOOKUP(IW$421,TabelleK70BI,8,FALSE),""),"")</f>
        <v/>
      </c>
      <c r="IX573" s="4" t="str">
        <f ca="1">IFERROR(IF($B573&lt;&gt;"",VLOOKUP(IX$421,TabelleK70BI,8,FALSE),""),"")</f>
        <v/>
      </c>
      <c r="IY573" s="4" t="str">
        <f ca="1">IFERROR(IF($B573&lt;&gt;"",VLOOKUP(IY$421,TabelleK70BI,8,FALSE),""),"")</f>
        <v/>
      </c>
      <c r="IZ573" s="4" t="str">
        <f ca="1">IFERROR(IF($B573&lt;&gt;"",VLOOKUP(IZ$421,TabelleK70BI,8,FALSE),""),"")</f>
        <v/>
      </c>
      <c r="JA573" s="4" t="str">
        <f ca="1">IFERROR(IF($B573&lt;&gt;"",VLOOKUP(JA$421,TabelleK70BI,8,FALSE),""),"")</f>
        <v/>
      </c>
      <c r="JB573" s="4" t="str">
        <f ca="1">IFERROR(IF($B573&lt;&gt;"",VLOOKUP(JB$421,TabelleK70BI,8,FALSE),""),"")</f>
        <v/>
      </c>
      <c r="JC573" s="4" t="str">
        <f ca="1">IFERROR(IF($B573&lt;&gt;"",VLOOKUP(JC$421,TabelleK70BI,8,FALSE),""),"")</f>
        <v/>
      </c>
      <c r="JD573" s="4" t="str">
        <f ca="1">IFERROR(IF($B573&lt;&gt;"",VLOOKUP(JD$421,TabelleK70BI,8,FALSE),""),"")</f>
        <v/>
      </c>
      <c r="JE573" s="4" t="str">
        <f ca="1">IFERROR(IF($B573&lt;&gt;"",VLOOKUP(JE$421,TabelleK70BI,8,FALSE),""),"")</f>
        <v/>
      </c>
      <c r="JF573" s="4" t="str">
        <f ca="1">IFERROR(IF($B573&lt;&gt;"",VLOOKUP(JF$421,TabelleK70BI,8,FALSE),""),"")</f>
        <v/>
      </c>
      <c r="JG573" s="4" t="str">
        <f ca="1">IFERROR(IF($B573&lt;&gt;"",VLOOKUP(JG$421,TabelleK70BI,8,FALSE),""),"")</f>
        <v/>
      </c>
      <c r="JH573" s="4" t="str">
        <f ca="1">IFERROR(IF($B573&lt;&gt;"",VLOOKUP(JH$421,TabelleK70BI,8,FALSE),""),"")</f>
        <v/>
      </c>
      <c r="JI573" s="4" t="str">
        <f ca="1">IFERROR(IF($B573&lt;&gt;"",VLOOKUP(JI$421,TabelleK70BI,8,FALSE),""),"")</f>
        <v/>
      </c>
      <c r="JJ573" s="4" t="str">
        <f ca="1">IFERROR(IF($B573&lt;&gt;"",VLOOKUP(JJ$421,TabelleK70BI,8,FALSE),""),"")</f>
        <v/>
      </c>
      <c r="JK573" s="4" t="str">
        <f ca="1">IFERROR(IF($B573&lt;&gt;"",VLOOKUP(JK$421,TabelleK70BI,8,FALSE),""),"")</f>
        <v/>
      </c>
      <c r="JL573" s="4" t="str">
        <f ca="1">IFERROR(IF($B573&lt;&gt;"",VLOOKUP(JL$421,TabelleK70BI,8,FALSE),""),"")</f>
        <v/>
      </c>
      <c r="JM573" s="4" t="str">
        <f ca="1">IFERROR(IF($B573&lt;&gt;"",VLOOKUP(JM$421,TabelleK70BI,8,FALSE),""),"")</f>
        <v/>
      </c>
      <c r="JN573" s="4" t="str">
        <f ca="1">IFERROR(IF($B573&lt;&gt;"",VLOOKUP(JN$421,TabelleK70BI,8,FALSE),""),"")</f>
        <v/>
      </c>
      <c r="JO573" s="4" t="str">
        <f ca="1">IFERROR(IF($B573&lt;&gt;"",VLOOKUP(JO$421,TabelleK70BI,8,FALSE),""),"")</f>
        <v/>
      </c>
      <c r="JP573" s="4" t="str">
        <f ca="1">IFERROR(IF($B573&lt;&gt;"",VLOOKUP(JP$421,TabelleK70BI,8,FALSE),""),"")</f>
        <v/>
      </c>
      <c r="JQ573" s="4" t="str">
        <f ca="1">IFERROR(IF($B573&lt;&gt;"",VLOOKUP(JQ$421,TabelleK70BI,8,FALSE),""),"")</f>
        <v/>
      </c>
      <c r="JR573" s="4" t="str">
        <f ca="1">IFERROR(IF($B573&lt;&gt;"",VLOOKUP(JR$421,TabelleK70BI,8,FALSE),""),"")</f>
        <v/>
      </c>
      <c r="JS573" s="4" t="str">
        <f ca="1">IFERROR(IF($B573&lt;&gt;"",VLOOKUP(JS$421,TabelleK70BI,8,FALSE),""),"")</f>
        <v/>
      </c>
      <c r="JT573" s="4" t="str">
        <f ca="1">IFERROR(IF($B573&lt;&gt;"",VLOOKUP(JT$421,TabelleK70BI,8,FALSE),""),"")</f>
        <v/>
      </c>
      <c r="JU573" s="4" t="str">
        <f ca="1">IFERROR(IF($B573&lt;&gt;"",VLOOKUP(JU$421,TabelleK70BI,8,FALSE),""),"")</f>
        <v/>
      </c>
      <c r="JV573" s="4" t="str">
        <f ca="1">IFERROR(IF($B573&lt;&gt;"",VLOOKUP(JV$421,TabelleK70BI,8,FALSE),""),"")</f>
        <v/>
      </c>
      <c r="JW573" s="4" t="str">
        <f ca="1">IFERROR(IF($B573&lt;&gt;"",VLOOKUP(JW$421,TabelleK70BI,8,FALSE),""),"")</f>
        <v/>
      </c>
      <c r="JX573" s="4" t="str">
        <f ca="1">IFERROR(IF($B573&lt;&gt;"",VLOOKUP(JX$421,TabelleK70BI,8,FALSE),""),"")</f>
        <v/>
      </c>
      <c r="JY573" s="4" t="str">
        <f ca="1">IFERROR(IF($B573&lt;&gt;"",VLOOKUP(JY$421,TabelleK70BI,8,FALSE),""),"")</f>
        <v/>
      </c>
      <c r="JZ573" s="4" t="str">
        <f ca="1">IFERROR(IF($B573&lt;&gt;"",VLOOKUP(JZ$421,TabelleK70BI,8,FALSE),""),"")</f>
        <v/>
      </c>
      <c r="KA573" s="4" t="str">
        <f ca="1">IFERROR(IF($B573&lt;&gt;"",VLOOKUP(KA$421,TabelleK70BI,8,FALSE),""),"")</f>
        <v/>
      </c>
      <c r="KB573" s="4" t="str">
        <f ca="1">IFERROR(IF($B573&lt;&gt;"",VLOOKUP(KB$421,TabelleK70BI,8,FALSE),""),"")</f>
        <v/>
      </c>
      <c r="KC573" s="4" t="str">
        <f ca="1">IFERROR(IF($B573&lt;&gt;"",VLOOKUP(KC$421,TabelleK70BI,8,FALSE),""),"")</f>
        <v/>
      </c>
      <c r="KD573" s="4" t="str">
        <f ca="1">IFERROR(IF($B573&lt;&gt;"",VLOOKUP(KD$421,TabelleK70BI,8,FALSE),""),"")</f>
        <v/>
      </c>
      <c r="KE573" s="4" t="str">
        <f ca="1">IFERROR(IF($B573&lt;&gt;"",VLOOKUP(KE$421,TabelleK70BI,8,FALSE),""),"")</f>
        <v/>
      </c>
      <c r="KF573" s="4" t="str">
        <f ca="1">IFERROR(IF($B573&lt;&gt;"",VLOOKUP(KF$421,TabelleK70BI,8,FALSE),""),"")</f>
        <v/>
      </c>
      <c r="KG573" s="4" t="str">
        <f ca="1">IFERROR(IF($B573&lt;&gt;"",VLOOKUP(KG$421,TabelleK70BI,8,FALSE),""),"")</f>
        <v/>
      </c>
      <c r="KH573" s="4" t="str">
        <f ca="1">IFERROR(IF($B573&lt;&gt;"",VLOOKUP(KH$421,TabelleK70BI,8,FALSE),""),"")</f>
        <v/>
      </c>
      <c r="KI573" s="4" t="str">
        <f ca="1">IFERROR(IF($B573&lt;&gt;"",VLOOKUP(KI$421,TabelleK70BI,8,FALSE),""),"")</f>
        <v/>
      </c>
      <c r="KJ573" s="4" t="str">
        <f ca="1">IFERROR(IF($B573&lt;&gt;"",VLOOKUP(KJ$421,TabelleK70BI,8,FALSE),""),"")</f>
        <v/>
      </c>
      <c r="KK573" s="4" t="str">
        <f ca="1">IFERROR(IF($B573&lt;&gt;"",VLOOKUP(KK$421,TabelleK70BI,8,FALSE),""),"")</f>
        <v/>
      </c>
      <c r="KL573" s="4" t="str">
        <f ca="1">IFERROR(IF($B573&lt;&gt;"",VLOOKUP(KL$421,TabelleK70BI,8,FALSE),""),"")</f>
        <v/>
      </c>
      <c r="KM573" s="4" t="str">
        <f ca="1">IFERROR(IF($B573&lt;&gt;"",VLOOKUP(KM$421,TabelleK70BI,8,FALSE),""),"")</f>
        <v/>
      </c>
      <c r="KN573" s="4" t="str">
        <f ca="1">IFERROR(IF($B573&lt;&gt;"",VLOOKUP(KN$421,TabelleK70BI,8,FALSE),""),"")</f>
        <v/>
      </c>
      <c r="KO573" s="4" t="str">
        <f ca="1">IFERROR(IF($B573&lt;&gt;"",VLOOKUP(KO$421,TabelleK70BI,8,FALSE),""),"")</f>
        <v/>
      </c>
      <c r="KP573" s="4" t="str">
        <f ca="1">IFERROR(IF($B573&lt;&gt;"",VLOOKUP(KP$421,TabelleK70BI,8,FALSE),""),"")</f>
        <v/>
      </c>
      <c r="KQ573" s="4" t="str">
        <f ca="1">IFERROR(IF($B573&lt;&gt;"",VLOOKUP(KQ$421,TabelleK70BI,8,FALSE),""),"")</f>
        <v/>
      </c>
      <c r="KR573" s="4" t="str">
        <f>IFERROR(VLOOKUP($KR$421,TabelleK70BI,8,FALSE),"")</f>
        <v/>
      </c>
      <c r="KS573" s="4" t="str">
        <f>IFERROR(VLOOKUP($KS$421,TabelleK70BI,8,FALSE),"")</f>
        <v/>
      </c>
    </row>
    <row r="574" spans="2:305" ht="12.75" hidden="1" customHeight="1" x14ac:dyDescent="0.2">
      <c r="B574" s="138" t="str">
        <f t="shared" ca="1" si="266"/>
        <v/>
      </c>
      <c r="C574" s="4" t="str">
        <f ca="1">IFERROR(IF($B574&lt;&gt;"",VLOOKUP(C$421,TabelleK71BI,8,FALSE),""),"")</f>
        <v/>
      </c>
      <c r="D574" s="4" t="str">
        <f ca="1">IFERROR(IF($B574&lt;&gt;"",VLOOKUP(D$421,TabelleK71BI,8,FALSE),""),"")</f>
        <v/>
      </c>
      <c r="E574" s="4" t="str">
        <f ca="1">IFERROR(IF($B574&lt;&gt;"",VLOOKUP(E$421,TabelleK71BI,8,FALSE),""),"")</f>
        <v/>
      </c>
      <c r="F574" s="4" t="str">
        <f ca="1">IFERROR(IF($B574&lt;&gt;"",VLOOKUP(F$421,TabelleK71BI,8,FALSE),""),"")</f>
        <v/>
      </c>
      <c r="G574" s="4" t="str">
        <f ca="1">IFERROR(IF($B574&lt;&gt;"",VLOOKUP(G$421,TabelleK71BI,8,FALSE),""),"")</f>
        <v/>
      </c>
      <c r="H574" s="4" t="str">
        <f ca="1">IFERROR(IF($B574&lt;&gt;"",VLOOKUP(H$421,TabelleK71BI,8,FALSE),""),"")</f>
        <v/>
      </c>
      <c r="I574" s="4" t="str">
        <f ca="1">IFERROR(IF($B574&lt;&gt;"",VLOOKUP(I$421,TabelleK71BI,8,FALSE),""),"")</f>
        <v/>
      </c>
      <c r="J574" s="4" t="str">
        <f ca="1">IFERROR(IF($B574&lt;&gt;"",VLOOKUP(J$421,TabelleK71BI,8,FALSE),""),"")</f>
        <v/>
      </c>
      <c r="K574" s="4" t="str">
        <f ca="1">IFERROR(IF($B574&lt;&gt;"",VLOOKUP(K$421,TabelleK71BI,8,FALSE),""),"")</f>
        <v/>
      </c>
      <c r="L574" s="4" t="str">
        <f ca="1">IFERROR(IF($B574&lt;&gt;"",VLOOKUP(L$421,TabelleK71BI,8,FALSE),""),"")</f>
        <v/>
      </c>
      <c r="M574" s="4" t="str">
        <f ca="1">IFERROR(IF($B574&lt;&gt;"",VLOOKUP(M$421,TabelleK71BI,8,FALSE),""),"")</f>
        <v/>
      </c>
      <c r="N574" s="4" t="str">
        <f ca="1">IFERROR(IF($B574&lt;&gt;"",VLOOKUP(N$421,TabelleK71BI,8,FALSE),""),"")</f>
        <v/>
      </c>
      <c r="O574" s="4" t="str">
        <f ca="1">IFERROR(IF($B574&lt;&gt;"",VLOOKUP(O$421,TabelleK71BI,8,FALSE),""),"")</f>
        <v/>
      </c>
      <c r="P574" s="4" t="str">
        <f ca="1">IFERROR(IF($B574&lt;&gt;"",VLOOKUP(P$421,TabelleK71BI,8,FALSE),""),"")</f>
        <v/>
      </c>
      <c r="Q574" s="4" t="str">
        <f ca="1">IFERROR(IF($B574&lt;&gt;"",VLOOKUP(Q$421,TabelleK71BI,8,FALSE),""),"")</f>
        <v/>
      </c>
      <c r="R574" s="4" t="str">
        <f ca="1">IFERROR(IF($B574&lt;&gt;"",VLOOKUP(R$421,TabelleK71BI,8,FALSE),""),"")</f>
        <v/>
      </c>
      <c r="S574" s="4" t="str">
        <f ca="1">IFERROR(IF($B574&lt;&gt;"",VLOOKUP(S$421,TabelleK71BI,8,FALSE),""),"")</f>
        <v/>
      </c>
      <c r="T574" s="4" t="str">
        <f ca="1">IFERROR(IF($B574&lt;&gt;"",VLOOKUP(T$421,TabelleK71BI,8,FALSE),""),"")</f>
        <v/>
      </c>
      <c r="U574" s="4" t="str">
        <f ca="1">IFERROR(IF($B574&lt;&gt;"",VLOOKUP(U$421,TabelleK71BI,8,FALSE),""),"")</f>
        <v/>
      </c>
      <c r="V574" s="4" t="str">
        <f ca="1">IFERROR(IF($B574&lt;&gt;"",VLOOKUP(V$421,TabelleK71BI,8,FALSE),""),"")</f>
        <v/>
      </c>
      <c r="W574" s="4" t="str">
        <f ca="1">IFERROR(IF($B574&lt;&gt;"",VLOOKUP(W$421,TabelleK71BI,8,FALSE),""),"")</f>
        <v/>
      </c>
      <c r="X574" s="4" t="str">
        <f ca="1">IFERROR(IF($B574&lt;&gt;"",VLOOKUP(X$421,TabelleK71BI,8,FALSE),""),"")</f>
        <v/>
      </c>
      <c r="Y574" s="4" t="str">
        <f ca="1">IFERROR(IF($B574&lt;&gt;"",VLOOKUP(Y$421,TabelleK71BI,8,FALSE),""),"")</f>
        <v/>
      </c>
      <c r="Z574" s="4" t="str">
        <f ca="1">IFERROR(IF($B574&lt;&gt;"",VLOOKUP(Z$421,TabelleK71BI,8,FALSE),""),"")</f>
        <v/>
      </c>
      <c r="AA574" s="4" t="str">
        <f ca="1">IFERROR(IF($B574&lt;&gt;"",VLOOKUP(AA$421,TabelleK71BI,8,FALSE),""),"")</f>
        <v/>
      </c>
      <c r="AB574" s="4" t="str">
        <f ca="1">IFERROR(IF($B574&lt;&gt;"",VLOOKUP(AB$421,TabelleK71BI,8,FALSE),""),"")</f>
        <v/>
      </c>
      <c r="AC574" s="4" t="str">
        <f ca="1">IFERROR(IF($B574&lt;&gt;"",VLOOKUP(AC$421,TabelleK71BI,8,FALSE),""),"")</f>
        <v/>
      </c>
      <c r="AD574" s="4" t="str">
        <f ca="1">IFERROR(IF($B574&lt;&gt;"",VLOOKUP(AD$421,TabelleK71BI,8,FALSE),""),"")</f>
        <v/>
      </c>
      <c r="AE574" s="4" t="str">
        <f ca="1">IFERROR(IF($B574&lt;&gt;"",VLOOKUP(AE$421,TabelleK71BI,8,FALSE),""),"")</f>
        <v/>
      </c>
      <c r="AF574" s="4" t="str">
        <f ca="1">IFERROR(IF($B574&lt;&gt;"",VLOOKUP(AF$421,TabelleK71BI,8,FALSE),""),"")</f>
        <v/>
      </c>
      <c r="AG574" s="4" t="str">
        <f ca="1">IFERROR(IF($B574&lt;&gt;"",VLOOKUP(AG$421,TabelleK71BI,8,FALSE),""),"")</f>
        <v/>
      </c>
      <c r="AH574" s="4" t="str">
        <f ca="1">IFERROR(IF($B574&lt;&gt;"",VLOOKUP(AH$421,TabelleK71BI,8,FALSE),""),"")</f>
        <v/>
      </c>
      <c r="AI574" s="4" t="str">
        <f ca="1">IFERROR(IF($B574&lt;&gt;"",VLOOKUP(AI$421,TabelleK71BI,8,FALSE),""),"")</f>
        <v/>
      </c>
      <c r="AJ574" s="4" t="str">
        <f ca="1">IFERROR(IF($B574&lt;&gt;"",VLOOKUP(AJ$421,TabelleK71BI,8,FALSE),""),"")</f>
        <v/>
      </c>
      <c r="AK574" s="4" t="str">
        <f ca="1">IFERROR(IF($B574&lt;&gt;"",VLOOKUP(AK$421,TabelleK71BI,8,FALSE),""),"")</f>
        <v/>
      </c>
      <c r="AL574" s="4" t="str">
        <f ca="1">IFERROR(IF($B574&lt;&gt;"",VLOOKUP(AL$421,TabelleK71BI,8,FALSE),""),"")</f>
        <v/>
      </c>
      <c r="AM574" s="4" t="str">
        <f ca="1">IFERROR(IF($B574&lt;&gt;"",VLOOKUP(AM$421,TabelleK71BI,8,FALSE),""),"")</f>
        <v/>
      </c>
      <c r="AN574" s="4" t="str">
        <f ca="1">IFERROR(IF($B574&lt;&gt;"",VLOOKUP(AN$421,TabelleK71BI,8,FALSE),""),"")</f>
        <v/>
      </c>
      <c r="AO574" s="4" t="str">
        <f ca="1">IFERROR(IF($B574&lt;&gt;"",VLOOKUP(AO$421,TabelleK71BI,8,FALSE),""),"")</f>
        <v/>
      </c>
      <c r="AP574" s="4" t="str">
        <f ca="1">IFERROR(IF($B574&lt;&gt;"",VLOOKUP(AP$421,TabelleK71BI,8,FALSE),""),"")</f>
        <v/>
      </c>
      <c r="AQ574" s="4" t="str">
        <f ca="1">IFERROR(IF($B574&lt;&gt;"",VLOOKUP(AQ$421,TabelleK71BI,8,FALSE),""),"")</f>
        <v/>
      </c>
      <c r="AR574" s="4" t="str">
        <f ca="1">IFERROR(IF($B574&lt;&gt;"",VLOOKUP(AR$421,TabelleK71BI,8,FALSE),""),"")</f>
        <v/>
      </c>
      <c r="AS574" s="4" t="str">
        <f ca="1">IFERROR(IF($B574&lt;&gt;"",VLOOKUP(AS$421,TabelleK71BI,8,FALSE),""),"")</f>
        <v/>
      </c>
      <c r="AT574" s="4" t="str">
        <f ca="1">IFERROR(IF($B574&lt;&gt;"",VLOOKUP(AT$421,TabelleK71BI,8,FALSE),""),"")</f>
        <v/>
      </c>
      <c r="AU574" s="4" t="str">
        <f ca="1">IFERROR(IF($B574&lt;&gt;"",VLOOKUP(AU$421,TabelleK71BI,8,FALSE),""),"")</f>
        <v/>
      </c>
      <c r="AV574" s="4" t="str">
        <f ca="1">IFERROR(IF($B574&lt;&gt;"",VLOOKUP(AV$421,TabelleK71BI,8,FALSE),""),"")</f>
        <v/>
      </c>
      <c r="AW574" s="4" t="str">
        <f ca="1">IFERROR(IF($B574&lt;&gt;"",VLOOKUP(AW$421,TabelleK71BI,8,FALSE),""),"")</f>
        <v/>
      </c>
      <c r="AX574" s="4" t="str">
        <f ca="1">IFERROR(IF($B574&lt;&gt;"",VLOOKUP(AX$421,TabelleK71BI,8,FALSE),""),"")</f>
        <v/>
      </c>
      <c r="AY574" s="4" t="str">
        <f ca="1">IFERROR(IF($B574&lt;&gt;"",VLOOKUP(AY$421,TabelleK71BI,8,FALSE),""),"")</f>
        <v/>
      </c>
      <c r="AZ574" s="4" t="str">
        <f ca="1">IFERROR(IF($B574&lt;&gt;"",VLOOKUP(AZ$421,TabelleK71BI,8,FALSE),""),"")</f>
        <v/>
      </c>
      <c r="BA574" s="4" t="str">
        <f ca="1">IFERROR(IF($B574&lt;&gt;"",VLOOKUP(BA$421,TabelleK71BI,8,FALSE),""),"")</f>
        <v/>
      </c>
      <c r="BB574" s="4" t="str">
        <f ca="1">IFERROR(IF($B574&lt;&gt;"",VLOOKUP(BB$421,TabelleK71BI,8,FALSE),""),"")</f>
        <v/>
      </c>
      <c r="BC574" s="4" t="str">
        <f ca="1">IFERROR(IF($B574&lt;&gt;"",VLOOKUP(BC$421,TabelleK71BI,8,FALSE),""),"")</f>
        <v/>
      </c>
      <c r="BD574" s="4" t="str">
        <f ca="1">IFERROR(IF($B574&lt;&gt;"",VLOOKUP(BD$421,TabelleK71BI,8,FALSE),""),"")</f>
        <v/>
      </c>
      <c r="BE574" s="4" t="str">
        <f ca="1">IFERROR(IF($B574&lt;&gt;"",VLOOKUP(BE$421,TabelleK71BI,8,FALSE),""),"")</f>
        <v/>
      </c>
      <c r="BF574" s="4" t="str">
        <f ca="1">IFERROR(IF($B574&lt;&gt;"",VLOOKUP(BF$421,TabelleK71BI,8,FALSE),""),"")</f>
        <v/>
      </c>
      <c r="BG574" s="4" t="str">
        <f ca="1">IFERROR(IF($B574&lt;&gt;"",VLOOKUP(BG$421,TabelleK71BI,8,FALSE),""),"")</f>
        <v/>
      </c>
      <c r="BH574" s="4" t="str">
        <f ca="1">IFERROR(IF($B574&lt;&gt;"",VLOOKUP(BH$421,TabelleK71BI,8,FALSE),""),"")</f>
        <v/>
      </c>
      <c r="BI574" s="4" t="str">
        <f ca="1">IFERROR(IF($B574&lt;&gt;"",VLOOKUP(BI$421,TabelleK71BI,8,FALSE),""),"")</f>
        <v/>
      </c>
      <c r="BJ574" s="4" t="str">
        <f ca="1">IFERROR(IF($B574&lt;&gt;"",VLOOKUP(BJ$421,TabelleK71BI,8,FALSE),""),"")</f>
        <v/>
      </c>
      <c r="BK574" s="4" t="str">
        <f ca="1">IFERROR(IF($B574&lt;&gt;"",VLOOKUP(BK$421,TabelleK71BI,8,FALSE),""),"")</f>
        <v/>
      </c>
      <c r="BL574" s="4" t="str">
        <f ca="1">IFERROR(IF($B574&lt;&gt;"",VLOOKUP(BL$421,TabelleK71BI,8,FALSE),""),"")</f>
        <v/>
      </c>
      <c r="BM574" s="4" t="str">
        <f ca="1">IFERROR(IF($B574&lt;&gt;"",VLOOKUP(BM$421,TabelleK71BI,8,FALSE),""),"")</f>
        <v/>
      </c>
      <c r="BN574" s="4" t="str">
        <f ca="1">IFERROR(IF($B574&lt;&gt;"",VLOOKUP(BN$421,TabelleK71BI,8,FALSE),""),"")</f>
        <v/>
      </c>
      <c r="BO574" s="4" t="str">
        <f ca="1">IFERROR(IF($B574&lt;&gt;"",VLOOKUP(BO$421,TabelleK71BI,8,FALSE),""),"")</f>
        <v/>
      </c>
      <c r="BP574" s="4" t="str">
        <f ca="1">IFERROR(IF($B574&lt;&gt;"",VLOOKUP(BP$421,TabelleK71BI,8,FALSE),""),"")</f>
        <v/>
      </c>
      <c r="BQ574" s="4" t="str">
        <f ca="1">IFERROR(IF($B574&lt;&gt;"",VLOOKUP(BQ$421,TabelleK71BI,8,FALSE),""),"")</f>
        <v/>
      </c>
      <c r="BR574" s="4" t="str">
        <f ca="1">IFERROR(IF($B574&lt;&gt;"",VLOOKUP(BR$421,TabelleK71BI,8,FALSE),""),"")</f>
        <v/>
      </c>
      <c r="BS574" s="4" t="str">
        <f ca="1">IFERROR(IF($B574&lt;&gt;"",VLOOKUP(BS$421,TabelleK71BI,8,FALSE),""),"")</f>
        <v/>
      </c>
      <c r="BT574" s="4" t="str">
        <f ca="1">IFERROR(IF($B574&lt;&gt;"",VLOOKUP(BT$421,TabelleK71BI,8,FALSE),""),"")</f>
        <v/>
      </c>
      <c r="BU574" s="4" t="str">
        <f ca="1">IFERROR(IF($B574&lt;&gt;"",VLOOKUP(BU$421,TabelleK71BI,8,FALSE),""),"")</f>
        <v/>
      </c>
      <c r="BV574" s="4" t="str">
        <f ca="1">IFERROR(IF($B574&lt;&gt;"",VLOOKUP(BV$421,TabelleK71BI,8,FALSE),""),"")</f>
        <v/>
      </c>
      <c r="BW574" s="4" t="str">
        <f ca="1">IFERROR(IF($B574&lt;&gt;"",VLOOKUP(BW$421,TabelleK71BI,8,FALSE),""),"")</f>
        <v/>
      </c>
      <c r="BX574" s="4" t="str">
        <f ca="1">IFERROR(IF($B574&lt;&gt;"",VLOOKUP(BX$421,TabelleK71BI,8,FALSE),""),"")</f>
        <v/>
      </c>
      <c r="BY574" s="4" t="str">
        <f ca="1">IFERROR(IF($B574&lt;&gt;"",VLOOKUP(BY$421,TabelleK71BI,8,FALSE),""),"")</f>
        <v/>
      </c>
      <c r="BZ574" s="4" t="str">
        <f ca="1">IFERROR(IF($B574&lt;&gt;"",VLOOKUP(BZ$421,TabelleK71BI,8,FALSE),""),"")</f>
        <v/>
      </c>
      <c r="CA574" s="4" t="str">
        <f ca="1">IFERROR(IF($B574&lt;&gt;"",VLOOKUP(CA$421,TabelleK71BI,8,FALSE),""),"")</f>
        <v/>
      </c>
      <c r="CB574" s="4" t="str">
        <f ca="1">IFERROR(IF($B574&lt;&gt;"",VLOOKUP(CB$421,TabelleK71BI,8,FALSE),""),"")</f>
        <v/>
      </c>
      <c r="CC574" s="4" t="str">
        <f ca="1">IFERROR(IF($B574&lt;&gt;"",VLOOKUP(CC$421,TabelleK71BI,8,FALSE),""),"")</f>
        <v/>
      </c>
      <c r="CD574" s="4" t="str">
        <f ca="1">IFERROR(IF($B574&lt;&gt;"",VLOOKUP(CD$421,TabelleK71BI,8,FALSE),""),"")</f>
        <v/>
      </c>
      <c r="CE574" s="4" t="str">
        <f ca="1">IFERROR(IF($B574&lt;&gt;"",VLOOKUP(CE$421,TabelleK71BI,8,FALSE),""),"")</f>
        <v/>
      </c>
      <c r="CF574" s="4" t="str">
        <f ca="1">IFERROR(IF($B574&lt;&gt;"",VLOOKUP(CF$421,TabelleK71BI,8,FALSE),""),"")</f>
        <v/>
      </c>
      <c r="CG574" s="4" t="str">
        <f ca="1">IFERROR(IF($B574&lt;&gt;"",VLOOKUP(CG$421,TabelleK71BI,8,FALSE),""),"")</f>
        <v/>
      </c>
      <c r="CH574" s="4" t="str">
        <f ca="1">IFERROR(IF($B574&lt;&gt;"",VLOOKUP(CH$421,TabelleK71BI,8,FALSE),""),"")</f>
        <v/>
      </c>
      <c r="CI574" s="4" t="str">
        <f ca="1">IFERROR(IF($B574&lt;&gt;"",VLOOKUP(CI$421,TabelleK71BI,8,FALSE),""),"")</f>
        <v/>
      </c>
      <c r="CJ574" s="4" t="str">
        <f ca="1">IFERROR(IF($B574&lt;&gt;"",VLOOKUP(CJ$421,TabelleK71BI,8,FALSE),""),"")</f>
        <v/>
      </c>
      <c r="CK574" s="4" t="str">
        <f ca="1">IFERROR(IF($B574&lt;&gt;"",VLOOKUP(CK$421,TabelleK71BI,8,FALSE),""),"")</f>
        <v/>
      </c>
      <c r="CL574" s="4" t="str">
        <f ca="1">IFERROR(IF($B574&lt;&gt;"",VLOOKUP(CL$421,TabelleK71BI,8,FALSE),""),"")</f>
        <v/>
      </c>
      <c r="CM574" s="4" t="str">
        <f ca="1">IFERROR(IF($B574&lt;&gt;"",VLOOKUP(CM$421,TabelleK71BI,8,FALSE),""),"")</f>
        <v/>
      </c>
      <c r="CN574" s="4" t="str">
        <f ca="1">IFERROR(IF($B574&lt;&gt;"",VLOOKUP(CN$421,TabelleK71BI,8,FALSE),""),"")</f>
        <v/>
      </c>
      <c r="CO574" s="4" t="str">
        <f ca="1">IFERROR(IF($B574&lt;&gt;"",VLOOKUP(CO$421,TabelleK71BI,8,FALSE),""),"")</f>
        <v/>
      </c>
      <c r="CP574" s="4" t="str">
        <f ca="1">IFERROR(IF($B574&lt;&gt;"",VLOOKUP(CP$421,TabelleK71BI,8,FALSE),""),"")</f>
        <v/>
      </c>
      <c r="CQ574" s="4" t="str">
        <f ca="1">IFERROR(IF($B574&lt;&gt;"",VLOOKUP(CQ$421,TabelleK71BI,8,FALSE),""),"")</f>
        <v/>
      </c>
      <c r="CR574" s="4" t="str">
        <f ca="1">IFERROR(IF($B574&lt;&gt;"",VLOOKUP(CR$421,TabelleK71BI,8,FALSE),""),"")</f>
        <v/>
      </c>
      <c r="CS574" s="4" t="str">
        <f ca="1">IFERROR(IF($B574&lt;&gt;"",VLOOKUP(CS$421,TabelleK71BI,8,FALSE),""),"")</f>
        <v/>
      </c>
      <c r="CT574" s="4" t="str">
        <f ca="1">IFERROR(IF($B574&lt;&gt;"",VLOOKUP(CT$421,TabelleK71BI,8,FALSE),""),"")</f>
        <v/>
      </c>
      <c r="CU574" s="4" t="str">
        <f ca="1">IFERROR(IF($B574&lt;&gt;"",VLOOKUP(CU$421,TabelleK71BI,8,FALSE),""),"")</f>
        <v/>
      </c>
      <c r="CV574" s="4" t="str">
        <f ca="1">IFERROR(IF($B574&lt;&gt;"",VLOOKUP(CV$421,TabelleK71BI,8,FALSE),""),"")</f>
        <v/>
      </c>
      <c r="CW574" s="4" t="str">
        <f ca="1">IFERROR(IF($B574&lt;&gt;"",VLOOKUP(CW$421,TabelleK71BI,8,FALSE),""),"")</f>
        <v/>
      </c>
      <c r="CX574" s="4" t="str">
        <f ca="1">IFERROR(IF($B574&lt;&gt;"",VLOOKUP(CX$421,TabelleK71BI,8,FALSE),""),"")</f>
        <v/>
      </c>
      <c r="CY574" s="4" t="str">
        <f ca="1">IFERROR(IF($B574&lt;&gt;"",VLOOKUP(CY$421,TabelleK71BI,8,FALSE),""),"")</f>
        <v/>
      </c>
      <c r="CZ574" s="4" t="str">
        <f ca="1">IFERROR(IF($B574&lt;&gt;"",VLOOKUP(CZ$421,TabelleK71BI,8,FALSE),""),"")</f>
        <v/>
      </c>
      <c r="DA574" s="4" t="str">
        <f ca="1">IFERROR(IF($B574&lt;&gt;"",VLOOKUP(DA$421,TabelleK71BI,8,FALSE),""),"")</f>
        <v/>
      </c>
      <c r="DB574" s="4" t="str">
        <f ca="1">IFERROR(IF($B574&lt;&gt;"",VLOOKUP(DB$421,TabelleK71BI,8,FALSE),""),"")</f>
        <v/>
      </c>
      <c r="DC574" s="4" t="str">
        <f ca="1">IFERROR(IF($B574&lt;&gt;"",VLOOKUP(DC$421,TabelleK71BI,8,FALSE),""),"")</f>
        <v/>
      </c>
      <c r="DD574" s="4" t="str">
        <f ca="1">IFERROR(IF($B574&lt;&gt;"",VLOOKUP(DD$421,TabelleK71BI,8,FALSE),""),"")</f>
        <v/>
      </c>
      <c r="DE574" s="4" t="str">
        <f ca="1">IFERROR(IF($B574&lt;&gt;"",VLOOKUP(DE$421,TabelleK71BI,8,FALSE),""),"")</f>
        <v/>
      </c>
      <c r="DF574" s="4" t="str">
        <f ca="1">IFERROR(IF($B574&lt;&gt;"",VLOOKUP(DF$421,TabelleK71BI,8,FALSE),""),"")</f>
        <v/>
      </c>
      <c r="DG574" s="4" t="str">
        <f ca="1">IFERROR(IF($B574&lt;&gt;"",VLOOKUP(DG$421,TabelleK71BI,8,FALSE),""),"")</f>
        <v/>
      </c>
      <c r="DH574" s="4" t="str">
        <f ca="1">IFERROR(IF($B574&lt;&gt;"",VLOOKUP(DH$421,TabelleK71BI,8,FALSE),""),"")</f>
        <v/>
      </c>
      <c r="DI574" s="4" t="str">
        <f ca="1">IFERROR(IF($B574&lt;&gt;"",VLOOKUP(DI$421,TabelleK71BI,8,FALSE),""),"")</f>
        <v/>
      </c>
      <c r="DJ574" s="4" t="str">
        <f ca="1">IFERROR(IF($B574&lt;&gt;"",VLOOKUP(DJ$421,TabelleK71BI,8,FALSE),""),"")</f>
        <v/>
      </c>
      <c r="DK574" s="4" t="str">
        <f ca="1">IFERROR(IF($B574&lt;&gt;"",VLOOKUP(DK$421,TabelleK71BI,8,FALSE),""),"")</f>
        <v/>
      </c>
      <c r="DL574" s="4" t="str">
        <f ca="1">IFERROR(IF($B574&lt;&gt;"",VLOOKUP(DL$421,TabelleK71BI,8,FALSE),""),"")</f>
        <v/>
      </c>
      <c r="DM574" s="4" t="str">
        <f ca="1">IFERROR(IF($B574&lt;&gt;"",VLOOKUP(DM$421,TabelleK71BI,8,FALSE),""),"")</f>
        <v/>
      </c>
      <c r="DN574" s="4" t="str">
        <f ca="1">IFERROR(IF($B574&lt;&gt;"",VLOOKUP(DN$421,TabelleK71BI,8,FALSE),""),"")</f>
        <v/>
      </c>
      <c r="DO574" s="4" t="str">
        <f ca="1">IFERROR(IF($B574&lt;&gt;"",VLOOKUP(DO$421,TabelleK71BI,8,FALSE),""),"")</f>
        <v/>
      </c>
      <c r="DP574" s="4" t="str">
        <f ca="1">IFERROR(IF($B574&lt;&gt;"",VLOOKUP(DP$421,TabelleK71BI,8,FALSE),""),"")</f>
        <v/>
      </c>
      <c r="DQ574" s="4" t="str">
        <f ca="1">IFERROR(IF($B574&lt;&gt;"",VLOOKUP(DQ$421,TabelleK71BI,8,FALSE),""),"")</f>
        <v/>
      </c>
      <c r="DR574" s="4" t="str">
        <f ca="1">IFERROR(IF($B574&lt;&gt;"",VLOOKUP(DR$421,TabelleK71BI,8,FALSE),""),"")</f>
        <v/>
      </c>
      <c r="DS574" s="4" t="str">
        <f ca="1">IFERROR(IF($B574&lt;&gt;"",VLOOKUP(DS$421,TabelleK71BI,8,FALSE),""),"")</f>
        <v/>
      </c>
      <c r="DT574" s="4" t="str">
        <f ca="1">IFERROR(IF($B574&lt;&gt;"",VLOOKUP(DT$421,TabelleK71BI,8,FALSE),""),"")</f>
        <v/>
      </c>
      <c r="DU574" s="4" t="str">
        <f ca="1">IFERROR(IF($B574&lt;&gt;"",VLOOKUP(DU$421,TabelleK71BI,8,FALSE),""),"")</f>
        <v/>
      </c>
      <c r="DV574" s="4" t="str">
        <f ca="1">IFERROR(IF($B574&lt;&gt;"",VLOOKUP(DV$421,TabelleK71BI,8,FALSE),""),"")</f>
        <v/>
      </c>
      <c r="DW574" s="4" t="str">
        <f ca="1">IFERROR(IF($B574&lt;&gt;"",VLOOKUP(DW$421,TabelleK71BI,8,FALSE),""),"")</f>
        <v/>
      </c>
      <c r="DX574" s="4" t="str">
        <f ca="1">IFERROR(IF($B574&lt;&gt;"",VLOOKUP(DX$421,TabelleK71BI,8,FALSE),""),"")</f>
        <v/>
      </c>
      <c r="DY574" s="4" t="str">
        <f ca="1">IFERROR(IF($B574&lt;&gt;"",VLOOKUP(DY$421,TabelleK71BI,8,FALSE),""),"")</f>
        <v/>
      </c>
      <c r="DZ574" s="4" t="str">
        <f ca="1">IFERROR(IF($B574&lt;&gt;"",VLOOKUP(DZ$421,TabelleK71BI,8,FALSE),""),"")</f>
        <v/>
      </c>
      <c r="EA574" s="4" t="str">
        <f ca="1">IFERROR(IF($B574&lt;&gt;"",VLOOKUP(EA$421,TabelleK71BI,8,FALSE),""),"")</f>
        <v/>
      </c>
      <c r="EB574" s="4" t="str">
        <f ca="1">IFERROR(IF($B574&lt;&gt;"",VLOOKUP(EB$421,TabelleK71BI,8,FALSE),""),"")</f>
        <v/>
      </c>
      <c r="EC574" s="4" t="str">
        <f ca="1">IFERROR(IF($B574&lt;&gt;"",VLOOKUP(EC$421,TabelleK71BI,8,FALSE),""),"")</f>
        <v/>
      </c>
      <c r="ED574" s="4" t="str">
        <f ca="1">IFERROR(IF($B574&lt;&gt;"",VLOOKUP(ED$421,TabelleK71BI,8,FALSE),""),"")</f>
        <v/>
      </c>
      <c r="EE574" s="4" t="str">
        <f ca="1">IFERROR(IF($B574&lt;&gt;"",VLOOKUP(EE$421,TabelleK71BI,8,FALSE),""),"")</f>
        <v/>
      </c>
      <c r="EF574" s="4" t="str">
        <f ca="1">IFERROR(IF($B574&lt;&gt;"",VLOOKUP(EF$421,TabelleK71BI,8,FALSE),""),"")</f>
        <v/>
      </c>
      <c r="EG574" s="4" t="str">
        <f ca="1">IFERROR(IF($B574&lt;&gt;"",VLOOKUP(EG$421,TabelleK71BI,8,FALSE),""),"")</f>
        <v/>
      </c>
      <c r="EH574" s="4" t="str">
        <f ca="1">IFERROR(IF($B574&lt;&gt;"",VLOOKUP(EH$421,TabelleK71BI,8,FALSE),""),"")</f>
        <v/>
      </c>
      <c r="EI574" s="4" t="str">
        <f ca="1">IFERROR(IF($B574&lt;&gt;"",VLOOKUP(EI$421,TabelleK71BI,8,FALSE),""),"")</f>
        <v/>
      </c>
      <c r="EJ574" s="4" t="str">
        <f ca="1">IFERROR(IF($B574&lt;&gt;"",VLOOKUP(EJ$421,TabelleK71BI,8,FALSE),""),"")</f>
        <v/>
      </c>
      <c r="EK574" s="4" t="str">
        <f ca="1">IFERROR(IF($B574&lt;&gt;"",VLOOKUP(EK$421,TabelleK71BI,8,FALSE),""),"")</f>
        <v/>
      </c>
      <c r="EL574" s="4" t="str">
        <f ca="1">IFERROR(IF($B574&lt;&gt;"",VLOOKUP(EL$421,TabelleK71BI,8,FALSE),""),"")</f>
        <v/>
      </c>
      <c r="EM574" s="4" t="str">
        <f ca="1">IFERROR(IF($B574&lt;&gt;"",VLOOKUP(EM$421,TabelleK71BI,8,FALSE),""),"")</f>
        <v/>
      </c>
      <c r="EN574" s="4" t="str">
        <f ca="1">IFERROR(IF($B574&lt;&gt;"",VLOOKUP(EN$421,TabelleK71BI,8,FALSE),""),"")</f>
        <v/>
      </c>
      <c r="EO574" s="4" t="str">
        <f ca="1">IFERROR(IF($B574&lt;&gt;"",VLOOKUP(EO$421,TabelleK71BI,8,FALSE),""),"")</f>
        <v/>
      </c>
      <c r="EP574" s="4" t="str">
        <f ca="1">IFERROR(IF($B574&lt;&gt;"",VLOOKUP(EP$421,TabelleK71BI,8,FALSE),""),"")</f>
        <v/>
      </c>
      <c r="EQ574" s="4" t="str">
        <f ca="1">IFERROR(IF($B574&lt;&gt;"",VLOOKUP(EQ$421,TabelleK71BI,8,FALSE),""),"")</f>
        <v/>
      </c>
      <c r="ER574" s="4" t="str">
        <f ca="1">IFERROR(IF($B574&lt;&gt;"",VLOOKUP(ER$421,TabelleK71BI,8,FALSE),""),"")</f>
        <v/>
      </c>
      <c r="ES574" s="4" t="str">
        <f ca="1">IFERROR(IF($B574&lt;&gt;"",VLOOKUP(ES$421,TabelleK71BI,8,FALSE),""),"")</f>
        <v/>
      </c>
      <c r="ET574" s="4" t="str">
        <f ca="1">IFERROR(IF($B574&lt;&gt;"",VLOOKUP(ET$421,TabelleK71BI,8,FALSE),""),"")</f>
        <v/>
      </c>
      <c r="EU574" s="4" t="str">
        <f ca="1">IFERROR(IF($B574&lt;&gt;"",VLOOKUP(EU$421,TabelleK71BI,8,FALSE),""),"")</f>
        <v/>
      </c>
      <c r="EV574" s="4" t="str">
        <f ca="1">IFERROR(IF($B574&lt;&gt;"",VLOOKUP(EV$421,TabelleK71BI,8,FALSE),""),"")</f>
        <v/>
      </c>
      <c r="EW574" s="4" t="str">
        <f ca="1">IFERROR(IF($B574&lt;&gt;"",VLOOKUP(EW$421,TabelleK71BI,8,FALSE),""),"")</f>
        <v/>
      </c>
      <c r="EX574" s="4" t="str">
        <f ca="1">IFERROR(IF($B574&lt;&gt;"",VLOOKUP(EX$421,TabelleK71BI,8,FALSE),""),"")</f>
        <v/>
      </c>
      <c r="EY574" s="4" t="str">
        <f ca="1">IFERROR(IF($B574&lt;&gt;"",VLOOKUP(EY$421,TabelleK71BI,8,FALSE),""),"")</f>
        <v/>
      </c>
      <c r="EZ574" s="4" t="str">
        <f ca="1">IFERROR(IF($B574&lt;&gt;"",VLOOKUP(EZ$421,TabelleK71BI,8,FALSE),""),"")</f>
        <v/>
      </c>
      <c r="FA574" s="4" t="str">
        <f ca="1">IFERROR(IF($B574&lt;&gt;"",VLOOKUP(FA$421,TabelleK71BI,8,FALSE),""),"")</f>
        <v/>
      </c>
      <c r="FB574" s="4" t="str">
        <f ca="1">IFERROR(IF($B574&lt;&gt;"",VLOOKUP(FB$421,TabelleK71BI,8,FALSE),""),"")</f>
        <v/>
      </c>
      <c r="FC574" s="4" t="str">
        <f ca="1">IFERROR(IF($B574&lt;&gt;"",VLOOKUP(FC$421,TabelleK71BI,8,FALSE),""),"")</f>
        <v/>
      </c>
      <c r="FD574" s="4" t="str">
        <f ca="1">IFERROR(IF($B574&lt;&gt;"",VLOOKUP(FD$421,TabelleK71BI,8,FALSE),""),"")</f>
        <v/>
      </c>
      <c r="FE574" s="4" t="str">
        <f ca="1">IFERROR(IF($B574&lt;&gt;"",VLOOKUP(FE$421,TabelleK71BI,8,FALSE),""),"")</f>
        <v/>
      </c>
      <c r="FF574" s="4" t="str">
        <f ca="1">IFERROR(IF($B574&lt;&gt;"",VLOOKUP(FF$421,TabelleK71BI,8,FALSE),""),"")</f>
        <v/>
      </c>
      <c r="FG574" s="4" t="str">
        <f ca="1">IFERROR(IF($B574&lt;&gt;"",VLOOKUP(FG$421,TabelleK71BI,8,FALSE),""),"")</f>
        <v/>
      </c>
      <c r="FH574" s="4" t="str">
        <f ca="1">IFERROR(IF($B574&lt;&gt;"",VLOOKUP(FH$421,TabelleK71BI,8,FALSE),""),"")</f>
        <v/>
      </c>
      <c r="FI574" s="4" t="str">
        <f ca="1">IFERROR(IF($B574&lt;&gt;"",VLOOKUP(FI$421,TabelleK71BI,8,FALSE),""),"")</f>
        <v/>
      </c>
      <c r="FJ574" s="4" t="str">
        <f ca="1">IFERROR(IF($B574&lt;&gt;"",VLOOKUP(FJ$421,TabelleK71BI,8,FALSE),""),"")</f>
        <v/>
      </c>
      <c r="FK574" s="4" t="str">
        <f ca="1">IFERROR(IF($B574&lt;&gt;"",VLOOKUP(FK$421,TabelleK71BI,8,FALSE),""),"")</f>
        <v/>
      </c>
      <c r="FL574" s="4" t="str">
        <f ca="1">IFERROR(IF($B574&lt;&gt;"",VLOOKUP(FL$421,TabelleK71BI,8,FALSE),""),"")</f>
        <v/>
      </c>
      <c r="FM574" s="4" t="str">
        <f ca="1">IFERROR(IF($B574&lt;&gt;"",VLOOKUP(FM$421,TabelleK71BI,8,FALSE),""),"")</f>
        <v/>
      </c>
      <c r="FN574" s="4" t="str">
        <f ca="1">IFERROR(IF($B574&lt;&gt;"",VLOOKUP(FN$421,TabelleK71BI,8,FALSE),""),"")</f>
        <v/>
      </c>
      <c r="FO574" s="4" t="str">
        <f ca="1">IFERROR(IF($B574&lt;&gt;"",VLOOKUP(FO$421,TabelleK71BI,8,FALSE),""),"")</f>
        <v/>
      </c>
      <c r="FP574" s="4" t="str">
        <f ca="1">IFERROR(IF($B574&lt;&gt;"",VLOOKUP(FP$421,TabelleK71BI,8,FALSE),""),"")</f>
        <v/>
      </c>
      <c r="FQ574" s="4" t="str">
        <f ca="1">IFERROR(IF($B574&lt;&gt;"",VLOOKUP(FQ$421,TabelleK71BI,8,FALSE),""),"")</f>
        <v/>
      </c>
      <c r="FR574" s="4" t="str">
        <f ca="1">IFERROR(IF($B574&lt;&gt;"",VLOOKUP(FR$421,TabelleK71BI,8,FALSE),""),"")</f>
        <v/>
      </c>
      <c r="FS574" s="4" t="str">
        <f ca="1">IFERROR(IF($B574&lt;&gt;"",VLOOKUP(FS$421,TabelleK71BI,8,FALSE),""),"")</f>
        <v/>
      </c>
      <c r="FT574" s="4" t="str">
        <f ca="1">IFERROR(IF($B574&lt;&gt;"",VLOOKUP(FT$421,TabelleK71BI,8,FALSE),""),"")</f>
        <v/>
      </c>
      <c r="FU574" s="4" t="str">
        <f ca="1">IFERROR(IF($B574&lt;&gt;"",VLOOKUP(FU$421,TabelleK71BI,8,FALSE),""),"")</f>
        <v/>
      </c>
      <c r="FV574" s="4" t="str">
        <f ca="1">IFERROR(IF($B574&lt;&gt;"",VLOOKUP(FV$421,TabelleK71BI,8,FALSE),""),"")</f>
        <v/>
      </c>
      <c r="FW574" s="4" t="str">
        <f ca="1">IFERROR(IF($B574&lt;&gt;"",VLOOKUP(FW$421,TabelleK71BI,8,FALSE),""),"")</f>
        <v/>
      </c>
      <c r="FX574" s="4" t="str">
        <f ca="1">IFERROR(IF($B574&lt;&gt;"",VLOOKUP(FX$421,TabelleK71BI,8,FALSE),""),"")</f>
        <v/>
      </c>
      <c r="FY574" s="4" t="str">
        <f ca="1">IFERROR(IF($B574&lt;&gt;"",VLOOKUP(FY$421,TabelleK71BI,8,FALSE),""),"")</f>
        <v/>
      </c>
      <c r="FZ574" s="4" t="str">
        <f ca="1">IFERROR(IF($B574&lt;&gt;"",VLOOKUP(FZ$421,TabelleK71BI,8,FALSE),""),"")</f>
        <v/>
      </c>
      <c r="GA574" s="4" t="str">
        <f ca="1">IFERROR(IF($B574&lt;&gt;"",VLOOKUP(GA$421,TabelleK71BI,8,FALSE),""),"")</f>
        <v/>
      </c>
      <c r="GB574" s="4" t="str">
        <f ca="1">IFERROR(IF($B574&lt;&gt;"",VLOOKUP(GB$421,TabelleK71BI,8,FALSE),""),"")</f>
        <v/>
      </c>
      <c r="GC574" s="4" t="str">
        <f ca="1">IFERROR(IF($B574&lt;&gt;"",VLOOKUP(GC$421,TabelleK71BI,8,FALSE),""),"")</f>
        <v/>
      </c>
      <c r="GD574" s="4" t="str">
        <f ca="1">IFERROR(IF($B574&lt;&gt;"",VLOOKUP(GD$421,TabelleK71BI,8,FALSE),""),"")</f>
        <v/>
      </c>
      <c r="GE574" s="4" t="str">
        <f ca="1">IFERROR(IF($B574&lt;&gt;"",VLOOKUP(GE$421,TabelleK71BI,8,FALSE),""),"")</f>
        <v/>
      </c>
      <c r="GF574" s="4" t="str">
        <f ca="1">IFERROR(IF($B574&lt;&gt;"",VLOOKUP(GF$421,TabelleK71BI,8,FALSE),""),"")</f>
        <v/>
      </c>
      <c r="GG574" s="4" t="str">
        <f ca="1">IFERROR(IF($B574&lt;&gt;"",VLOOKUP(GG$421,TabelleK71BI,8,FALSE),""),"")</f>
        <v/>
      </c>
      <c r="GH574" s="4" t="str">
        <f ca="1">IFERROR(IF($B574&lt;&gt;"",VLOOKUP(GH$421,TabelleK71BI,8,FALSE),""),"")</f>
        <v/>
      </c>
      <c r="GI574" s="4" t="str">
        <f ca="1">IFERROR(IF($B574&lt;&gt;"",VLOOKUP(GI$421,TabelleK71BI,8,FALSE),""),"")</f>
        <v/>
      </c>
      <c r="GJ574" s="4" t="str">
        <f ca="1">IFERROR(IF($B574&lt;&gt;"",VLOOKUP(GJ$421,TabelleK71BI,8,FALSE),""),"")</f>
        <v/>
      </c>
      <c r="GK574" s="4" t="str">
        <f ca="1">IFERROR(IF($B574&lt;&gt;"",VLOOKUP(GK$421,TabelleK71BI,8,FALSE),""),"")</f>
        <v/>
      </c>
      <c r="GL574" s="4" t="str">
        <f ca="1">IFERROR(IF($B574&lt;&gt;"",VLOOKUP(GL$421,TabelleK71BI,8,FALSE),""),"")</f>
        <v/>
      </c>
      <c r="GM574" s="4" t="str">
        <f ca="1">IFERROR(IF($B574&lt;&gt;"",VLOOKUP(GM$421,TabelleK71BI,8,FALSE),""),"")</f>
        <v/>
      </c>
      <c r="GN574" s="4" t="str">
        <f ca="1">IFERROR(IF($B574&lt;&gt;"",VLOOKUP(GN$421,TabelleK71BI,8,FALSE),""),"")</f>
        <v/>
      </c>
      <c r="GO574" s="4" t="str">
        <f ca="1">IFERROR(IF($B574&lt;&gt;"",VLOOKUP(GO$421,TabelleK71BI,8,FALSE),""),"")</f>
        <v/>
      </c>
      <c r="GP574" s="4" t="str">
        <f ca="1">IFERROR(IF($B574&lt;&gt;"",VLOOKUP(GP$421,TabelleK71BI,8,FALSE),""),"")</f>
        <v/>
      </c>
      <c r="GQ574" s="4" t="str">
        <f ca="1">IFERROR(IF($B574&lt;&gt;"",VLOOKUP(GQ$421,TabelleK71BI,8,FALSE),""),"")</f>
        <v/>
      </c>
      <c r="GR574" s="4" t="str">
        <f ca="1">IFERROR(IF($B574&lt;&gt;"",VLOOKUP(GR$421,TabelleK71BI,8,FALSE),""),"")</f>
        <v/>
      </c>
      <c r="GS574" s="4" t="str">
        <f ca="1">IFERROR(IF($B574&lt;&gt;"",VLOOKUP(GS$421,TabelleK71BI,8,FALSE),""),"")</f>
        <v/>
      </c>
      <c r="GT574" s="4" t="str">
        <f ca="1">IFERROR(IF($B574&lt;&gt;"",VLOOKUP(GT$421,TabelleK71BI,8,FALSE),""),"")</f>
        <v/>
      </c>
      <c r="GU574" s="4" t="str">
        <f ca="1">IFERROR(IF($B574&lt;&gt;"",VLOOKUP(GU$421,TabelleK71BI,8,FALSE),""),"")</f>
        <v/>
      </c>
      <c r="GV574" s="4" t="str">
        <f ca="1">IFERROR(IF($B574&lt;&gt;"",VLOOKUP(GV$421,TabelleK71BI,8,FALSE),""),"")</f>
        <v/>
      </c>
      <c r="GW574" s="4" t="str">
        <f ca="1">IFERROR(IF($B574&lt;&gt;"",VLOOKUP(GW$421,TabelleK71BI,8,FALSE),""),"")</f>
        <v/>
      </c>
      <c r="GX574" s="4" t="str">
        <f ca="1">IFERROR(IF($B574&lt;&gt;"",VLOOKUP(GX$421,TabelleK71BI,8,FALSE),""),"")</f>
        <v/>
      </c>
      <c r="GY574" s="4" t="str">
        <f ca="1">IFERROR(IF($B574&lt;&gt;"",VLOOKUP(GY$421,TabelleK71BI,8,FALSE),""),"")</f>
        <v/>
      </c>
      <c r="GZ574" s="4" t="str">
        <f ca="1">IFERROR(IF($B574&lt;&gt;"",VLOOKUP(GZ$421,TabelleK71BI,8,FALSE),""),"")</f>
        <v/>
      </c>
      <c r="HA574" s="4" t="str">
        <f ca="1">IFERROR(IF($B574&lt;&gt;"",VLOOKUP(HA$421,TabelleK71BI,8,FALSE),""),"")</f>
        <v/>
      </c>
      <c r="HB574" s="4" t="str">
        <f ca="1">IFERROR(IF($B574&lt;&gt;"",VLOOKUP(HB$421,TabelleK71BI,8,FALSE),""),"")</f>
        <v/>
      </c>
      <c r="HC574" s="4" t="str">
        <f ca="1">IFERROR(IF($B574&lt;&gt;"",VLOOKUP(HC$421,TabelleK71BI,8,FALSE),""),"")</f>
        <v/>
      </c>
      <c r="HD574" s="4" t="str">
        <f ca="1">IFERROR(IF($B574&lt;&gt;"",VLOOKUP(HD$421,TabelleK71BI,8,FALSE),""),"")</f>
        <v/>
      </c>
      <c r="HE574" s="4" t="str">
        <f ca="1">IFERROR(IF($B574&lt;&gt;"",VLOOKUP(HE$421,TabelleK71BI,8,FALSE),""),"")</f>
        <v/>
      </c>
      <c r="HF574" s="4" t="str">
        <f ca="1">IFERROR(IF($B574&lt;&gt;"",VLOOKUP(HF$421,TabelleK71BI,8,FALSE),""),"")</f>
        <v/>
      </c>
      <c r="HG574" s="4" t="str">
        <f ca="1">IFERROR(IF($B574&lt;&gt;"",VLOOKUP(HG$421,TabelleK71BI,8,FALSE),""),"")</f>
        <v/>
      </c>
      <c r="HH574" s="4" t="str">
        <f ca="1">IFERROR(IF($B574&lt;&gt;"",VLOOKUP(HH$421,TabelleK71BI,8,FALSE),""),"")</f>
        <v/>
      </c>
      <c r="HI574" s="4" t="str">
        <f ca="1">IFERROR(IF($B574&lt;&gt;"",VLOOKUP(HI$421,TabelleK71BI,8,FALSE),""),"")</f>
        <v/>
      </c>
      <c r="HJ574" s="4" t="str">
        <f ca="1">IFERROR(IF($B574&lt;&gt;"",VLOOKUP(HJ$421,TabelleK71BI,8,FALSE),""),"")</f>
        <v/>
      </c>
      <c r="HK574" s="4" t="str">
        <f ca="1">IFERROR(IF($B574&lt;&gt;"",VLOOKUP(HK$421,TabelleK71BI,8,FALSE),""),"")</f>
        <v/>
      </c>
      <c r="HL574" s="4" t="str">
        <f ca="1">IFERROR(IF($B574&lt;&gt;"",VLOOKUP(HL$421,TabelleK71BI,8,FALSE),""),"")</f>
        <v/>
      </c>
      <c r="HM574" s="4" t="str">
        <f ca="1">IFERROR(IF($B574&lt;&gt;"",VLOOKUP(HM$421,TabelleK71BI,8,FALSE),""),"")</f>
        <v/>
      </c>
      <c r="HN574" s="4" t="str">
        <f ca="1">IFERROR(IF($B574&lt;&gt;"",VLOOKUP(HN$421,TabelleK71BI,8,FALSE),""),"")</f>
        <v/>
      </c>
      <c r="HO574" s="4" t="str">
        <f ca="1">IFERROR(IF($B574&lt;&gt;"",VLOOKUP(HO$421,TabelleK71BI,8,FALSE),""),"")</f>
        <v/>
      </c>
      <c r="HP574" s="4" t="str">
        <f ca="1">IFERROR(IF($B574&lt;&gt;"",VLOOKUP(HP$421,TabelleK71BI,8,FALSE),""),"")</f>
        <v/>
      </c>
      <c r="HQ574" s="4" t="str">
        <f ca="1">IFERROR(IF($B574&lt;&gt;"",VLOOKUP(HQ$421,TabelleK71BI,8,FALSE),""),"")</f>
        <v/>
      </c>
      <c r="HR574" s="4" t="str">
        <f ca="1">IFERROR(IF($B574&lt;&gt;"",VLOOKUP(HR$421,TabelleK71BI,8,FALSE),""),"")</f>
        <v/>
      </c>
      <c r="HS574" s="4" t="str">
        <f ca="1">IFERROR(IF($B574&lt;&gt;"",VLOOKUP(HS$421,TabelleK71BI,8,FALSE),""),"")</f>
        <v/>
      </c>
      <c r="HT574" s="4" t="str">
        <f ca="1">IFERROR(IF($B574&lt;&gt;"",VLOOKUP(HT$421,TabelleK71BI,8,FALSE),""),"")</f>
        <v/>
      </c>
      <c r="HU574" s="4" t="str">
        <f ca="1">IFERROR(IF($B574&lt;&gt;"",VLOOKUP(HU$421,TabelleK71BI,8,FALSE),""),"")</f>
        <v/>
      </c>
      <c r="HV574" s="4" t="str">
        <f ca="1">IFERROR(IF($B574&lt;&gt;"",VLOOKUP(HV$421,TabelleK71BI,8,FALSE),""),"")</f>
        <v/>
      </c>
      <c r="HW574" s="4" t="str">
        <f ca="1">IFERROR(IF($B574&lt;&gt;"",VLOOKUP(HW$421,TabelleK71BI,8,FALSE),""),"")</f>
        <v/>
      </c>
      <c r="HX574" s="4" t="str">
        <f ca="1">IFERROR(IF($B574&lt;&gt;"",VLOOKUP(HX$421,TabelleK71BI,8,FALSE),""),"")</f>
        <v/>
      </c>
      <c r="HY574" s="4" t="str">
        <f ca="1">IFERROR(IF($B574&lt;&gt;"",VLOOKUP(HY$421,TabelleK71BI,8,FALSE),""),"")</f>
        <v/>
      </c>
      <c r="HZ574" s="4" t="str">
        <f ca="1">IFERROR(IF($B574&lt;&gt;"",VLOOKUP(HZ$421,TabelleK71BI,8,FALSE),""),"")</f>
        <v/>
      </c>
      <c r="IA574" s="4" t="str">
        <f ca="1">IFERROR(IF($B574&lt;&gt;"",VLOOKUP(IA$421,TabelleK71BI,8,FALSE),""),"")</f>
        <v/>
      </c>
      <c r="IB574" s="4" t="str">
        <f ca="1">IFERROR(IF($B574&lt;&gt;"",VLOOKUP(IB$421,TabelleK71BI,8,FALSE),""),"")</f>
        <v/>
      </c>
      <c r="IC574" s="4" t="str">
        <f ca="1">IFERROR(IF($B574&lt;&gt;"",VLOOKUP(IC$421,TabelleK71BI,8,FALSE),""),"")</f>
        <v/>
      </c>
      <c r="ID574" s="4" t="str">
        <f ca="1">IFERROR(IF($B574&lt;&gt;"",VLOOKUP(ID$421,TabelleK71BI,8,FALSE),""),"")</f>
        <v/>
      </c>
      <c r="IE574" s="4" t="str">
        <f ca="1">IFERROR(IF($B574&lt;&gt;"",VLOOKUP(IE$421,TabelleK71BI,8,FALSE),""),"")</f>
        <v/>
      </c>
      <c r="IF574" s="4" t="str">
        <f ca="1">IFERROR(IF($B574&lt;&gt;"",VLOOKUP(IF$421,TabelleK71BI,8,FALSE),""),"")</f>
        <v/>
      </c>
      <c r="IG574" s="4" t="str">
        <f ca="1">IFERROR(IF($B574&lt;&gt;"",VLOOKUP(IG$421,TabelleK71BI,8,FALSE),""),"")</f>
        <v/>
      </c>
      <c r="IH574" s="4" t="str">
        <f ca="1">IFERROR(IF($B574&lt;&gt;"",VLOOKUP(IH$421,TabelleK71BI,8,FALSE),""),"")</f>
        <v/>
      </c>
      <c r="II574" s="4" t="str">
        <f ca="1">IFERROR(IF($B574&lt;&gt;"",VLOOKUP(II$421,TabelleK71BI,8,FALSE),""),"")</f>
        <v/>
      </c>
      <c r="IJ574" s="4" t="str">
        <f ca="1">IFERROR(IF($B574&lt;&gt;"",VLOOKUP(IJ$421,TabelleK71BI,8,FALSE),""),"")</f>
        <v/>
      </c>
      <c r="IK574" s="4" t="str">
        <f ca="1">IFERROR(IF($B574&lt;&gt;"",VLOOKUP(IK$421,TabelleK71BI,8,FALSE),""),"")</f>
        <v/>
      </c>
      <c r="IL574" s="4" t="str">
        <f ca="1">IFERROR(IF($B574&lt;&gt;"",VLOOKUP(IL$421,TabelleK71BI,8,FALSE),""),"")</f>
        <v/>
      </c>
      <c r="IM574" s="4" t="str">
        <f ca="1">IFERROR(IF($B574&lt;&gt;"",VLOOKUP(IM$421,TabelleK71BI,8,FALSE),""),"")</f>
        <v/>
      </c>
      <c r="IN574" s="4" t="str">
        <f ca="1">IFERROR(IF($B574&lt;&gt;"",VLOOKUP(IN$421,TabelleK71BI,8,FALSE),""),"")</f>
        <v/>
      </c>
      <c r="IO574" s="4" t="str">
        <f ca="1">IFERROR(IF($B574&lt;&gt;"",VLOOKUP(IO$421,TabelleK71BI,8,FALSE),""),"")</f>
        <v/>
      </c>
      <c r="IP574" s="4" t="str">
        <f ca="1">IFERROR(IF($B574&lt;&gt;"",VLOOKUP(IP$421,TabelleK71BI,8,FALSE),""),"")</f>
        <v/>
      </c>
      <c r="IQ574" s="4" t="str">
        <f ca="1">IFERROR(IF($B574&lt;&gt;"",VLOOKUP(IQ$421,TabelleK71BI,8,FALSE),""),"")</f>
        <v/>
      </c>
      <c r="IR574" s="4" t="str">
        <f ca="1">IFERROR(IF($B574&lt;&gt;"",VLOOKUP(IR$421,TabelleK71BI,8,FALSE),""),"")</f>
        <v/>
      </c>
      <c r="IS574" s="4" t="str">
        <f ca="1">IFERROR(IF($B574&lt;&gt;"",VLOOKUP(IS$421,TabelleK71BI,8,FALSE),""),"")</f>
        <v/>
      </c>
      <c r="IT574" s="4" t="str">
        <f ca="1">IFERROR(IF($B574&lt;&gt;"",VLOOKUP(IT$421,TabelleK71BI,8,FALSE),""),"")</f>
        <v/>
      </c>
      <c r="IU574" s="4" t="str">
        <f ca="1">IFERROR(IF($B574&lt;&gt;"",VLOOKUP(IU$421,TabelleK71BI,8,FALSE),""),"")</f>
        <v/>
      </c>
      <c r="IV574" s="4" t="str">
        <f ca="1">IFERROR(IF($B574&lt;&gt;"",VLOOKUP(IV$421,TabelleK71BI,8,FALSE),""),"")</f>
        <v/>
      </c>
      <c r="IW574" s="4" t="str">
        <f ca="1">IFERROR(IF($B574&lt;&gt;"",VLOOKUP(IW$421,TabelleK71BI,8,FALSE),""),"")</f>
        <v/>
      </c>
      <c r="IX574" s="4" t="str">
        <f ca="1">IFERROR(IF($B574&lt;&gt;"",VLOOKUP(IX$421,TabelleK71BI,8,FALSE),""),"")</f>
        <v/>
      </c>
      <c r="IY574" s="4" t="str">
        <f ca="1">IFERROR(IF($B574&lt;&gt;"",VLOOKUP(IY$421,TabelleK71BI,8,FALSE),""),"")</f>
        <v/>
      </c>
      <c r="IZ574" s="4" t="str">
        <f ca="1">IFERROR(IF($B574&lt;&gt;"",VLOOKUP(IZ$421,TabelleK71BI,8,FALSE),""),"")</f>
        <v/>
      </c>
      <c r="JA574" s="4" t="str">
        <f ca="1">IFERROR(IF($B574&lt;&gt;"",VLOOKUP(JA$421,TabelleK71BI,8,FALSE),""),"")</f>
        <v/>
      </c>
      <c r="JB574" s="4" t="str">
        <f ca="1">IFERROR(IF($B574&lt;&gt;"",VLOOKUP(JB$421,TabelleK71BI,8,FALSE),""),"")</f>
        <v/>
      </c>
      <c r="JC574" s="4" t="str">
        <f ca="1">IFERROR(IF($B574&lt;&gt;"",VLOOKUP(JC$421,TabelleK71BI,8,FALSE),""),"")</f>
        <v/>
      </c>
      <c r="JD574" s="4" t="str">
        <f ca="1">IFERROR(IF($B574&lt;&gt;"",VLOOKUP(JD$421,TabelleK71BI,8,FALSE),""),"")</f>
        <v/>
      </c>
      <c r="JE574" s="4" t="str">
        <f ca="1">IFERROR(IF($B574&lt;&gt;"",VLOOKUP(JE$421,TabelleK71BI,8,FALSE),""),"")</f>
        <v/>
      </c>
      <c r="JF574" s="4" t="str">
        <f ca="1">IFERROR(IF($B574&lt;&gt;"",VLOOKUP(JF$421,TabelleK71BI,8,FALSE),""),"")</f>
        <v/>
      </c>
      <c r="JG574" s="4" t="str">
        <f ca="1">IFERROR(IF($B574&lt;&gt;"",VLOOKUP(JG$421,TabelleK71BI,8,FALSE),""),"")</f>
        <v/>
      </c>
      <c r="JH574" s="4" t="str">
        <f ca="1">IFERROR(IF($B574&lt;&gt;"",VLOOKUP(JH$421,TabelleK71BI,8,FALSE),""),"")</f>
        <v/>
      </c>
      <c r="JI574" s="4" t="str">
        <f ca="1">IFERROR(IF($B574&lt;&gt;"",VLOOKUP(JI$421,TabelleK71BI,8,FALSE),""),"")</f>
        <v/>
      </c>
      <c r="JJ574" s="4" t="str">
        <f ca="1">IFERROR(IF($B574&lt;&gt;"",VLOOKUP(JJ$421,TabelleK71BI,8,FALSE),""),"")</f>
        <v/>
      </c>
      <c r="JK574" s="4" t="str">
        <f ca="1">IFERROR(IF($B574&lt;&gt;"",VLOOKUP(JK$421,TabelleK71BI,8,FALSE),""),"")</f>
        <v/>
      </c>
      <c r="JL574" s="4" t="str">
        <f ca="1">IFERROR(IF($B574&lt;&gt;"",VLOOKUP(JL$421,TabelleK71BI,8,FALSE),""),"")</f>
        <v/>
      </c>
      <c r="JM574" s="4" t="str">
        <f ca="1">IFERROR(IF($B574&lt;&gt;"",VLOOKUP(JM$421,TabelleK71BI,8,FALSE),""),"")</f>
        <v/>
      </c>
      <c r="JN574" s="4" t="str">
        <f ca="1">IFERROR(IF($B574&lt;&gt;"",VLOOKUP(JN$421,TabelleK71BI,8,FALSE),""),"")</f>
        <v/>
      </c>
      <c r="JO574" s="4" t="str">
        <f ca="1">IFERROR(IF($B574&lt;&gt;"",VLOOKUP(JO$421,TabelleK71BI,8,FALSE),""),"")</f>
        <v/>
      </c>
      <c r="JP574" s="4" t="str">
        <f ca="1">IFERROR(IF($B574&lt;&gt;"",VLOOKUP(JP$421,TabelleK71BI,8,FALSE),""),"")</f>
        <v/>
      </c>
      <c r="JQ574" s="4" t="str">
        <f ca="1">IFERROR(IF($B574&lt;&gt;"",VLOOKUP(JQ$421,TabelleK71BI,8,FALSE),""),"")</f>
        <v/>
      </c>
      <c r="JR574" s="4" t="str">
        <f ca="1">IFERROR(IF($B574&lt;&gt;"",VLOOKUP(JR$421,TabelleK71BI,8,FALSE),""),"")</f>
        <v/>
      </c>
      <c r="JS574" s="4" t="str">
        <f ca="1">IFERROR(IF($B574&lt;&gt;"",VLOOKUP(JS$421,TabelleK71BI,8,FALSE),""),"")</f>
        <v/>
      </c>
      <c r="JT574" s="4" t="str">
        <f ca="1">IFERROR(IF($B574&lt;&gt;"",VLOOKUP(JT$421,TabelleK71BI,8,FALSE),""),"")</f>
        <v/>
      </c>
      <c r="JU574" s="4" t="str">
        <f ca="1">IFERROR(IF($B574&lt;&gt;"",VLOOKUP(JU$421,TabelleK71BI,8,FALSE),""),"")</f>
        <v/>
      </c>
      <c r="JV574" s="4" t="str">
        <f ca="1">IFERROR(IF($B574&lt;&gt;"",VLOOKUP(JV$421,TabelleK71BI,8,FALSE),""),"")</f>
        <v/>
      </c>
      <c r="JW574" s="4" t="str">
        <f ca="1">IFERROR(IF($B574&lt;&gt;"",VLOOKUP(JW$421,TabelleK71BI,8,FALSE),""),"")</f>
        <v/>
      </c>
      <c r="JX574" s="4" t="str">
        <f ca="1">IFERROR(IF($B574&lt;&gt;"",VLOOKUP(JX$421,TabelleK71BI,8,FALSE),""),"")</f>
        <v/>
      </c>
      <c r="JY574" s="4" t="str">
        <f ca="1">IFERROR(IF($B574&lt;&gt;"",VLOOKUP(JY$421,TabelleK71BI,8,FALSE),""),"")</f>
        <v/>
      </c>
      <c r="JZ574" s="4" t="str">
        <f ca="1">IFERROR(IF($B574&lt;&gt;"",VLOOKUP(JZ$421,TabelleK71BI,8,FALSE),""),"")</f>
        <v/>
      </c>
      <c r="KA574" s="4" t="str">
        <f ca="1">IFERROR(IF($B574&lt;&gt;"",VLOOKUP(KA$421,TabelleK71BI,8,FALSE),""),"")</f>
        <v/>
      </c>
      <c r="KB574" s="4" t="str">
        <f ca="1">IFERROR(IF($B574&lt;&gt;"",VLOOKUP(KB$421,TabelleK71BI,8,FALSE),""),"")</f>
        <v/>
      </c>
      <c r="KC574" s="4" t="str">
        <f ca="1">IFERROR(IF($B574&lt;&gt;"",VLOOKUP(KC$421,TabelleK71BI,8,FALSE),""),"")</f>
        <v/>
      </c>
      <c r="KD574" s="4" t="str">
        <f ca="1">IFERROR(IF($B574&lt;&gt;"",VLOOKUP(KD$421,TabelleK71BI,8,FALSE),""),"")</f>
        <v/>
      </c>
      <c r="KE574" s="4" t="str">
        <f ca="1">IFERROR(IF($B574&lt;&gt;"",VLOOKUP(KE$421,TabelleK71BI,8,FALSE),""),"")</f>
        <v/>
      </c>
      <c r="KF574" s="4" t="str">
        <f ca="1">IFERROR(IF($B574&lt;&gt;"",VLOOKUP(KF$421,TabelleK71BI,8,FALSE),""),"")</f>
        <v/>
      </c>
      <c r="KG574" s="4" t="str">
        <f ca="1">IFERROR(IF($B574&lt;&gt;"",VLOOKUP(KG$421,TabelleK71BI,8,FALSE),""),"")</f>
        <v/>
      </c>
      <c r="KH574" s="4" t="str">
        <f ca="1">IFERROR(IF($B574&lt;&gt;"",VLOOKUP(KH$421,TabelleK71BI,8,FALSE),""),"")</f>
        <v/>
      </c>
      <c r="KI574" s="4" t="str">
        <f ca="1">IFERROR(IF($B574&lt;&gt;"",VLOOKUP(KI$421,TabelleK71BI,8,FALSE),""),"")</f>
        <v/>
      </c>
      <c r="KJ574" s="4" t="str">
        <f ca="1">IFERROR(IF($B574&lt;&gt;"",VLOOKUP(KJ$421,TabelleK71BI,8,FALSE),""),"")</f>
        <v/>
      </c>
      <c r="KK574" s="4" t="str">
        <f ca="1">IFERROR(IF($B574&lt;&gt;"",VLOOKUP(KK$421,TabelleK71BI,8,FALSE),""),"")</f>
        <v/>
      </c>
      <c r="KL574" s="4" t="str">
        <f ca="1">IFERROR(IF($B574&lt;&gt;"",VLOOKUP(KL$421,TabelleK71BI,8,FALSE),""),"")</f>
        <v/>
      </c>
      <c r="KM574" s="4" t="str">
        <f ca="1">IFERROR(IF($B574&lt;&gt;"",VLOOKUP(KM$421,TabelleK71BI,8,FALSE),""),"")</f>
        <v/>
      </c>
      <c r="KN574" s="4" t="str">
        <f ca="1">IFERROR(IF($B574&lt;&gt;"",VLOOKUP(KN$421,TabelleK71BI,8,FALSE),""),"")</f>
        <v/>
      </c>
      <c r="KO574" s="4" t="str">
        <f ca="1">IFERROR(IF($B574&lt;&gt;"",VLOOKUP(KO$421,TabelleK71BI,8,FALSE),""),"")</f>
        <v/>
      </c>
      <c r="KP574" s="4" t="str">
        <f ca="1">IFERROR(IF($B574&lt;&gt;"",VLOOKUP(KP$421,TabelleK71BI,8,FALSE),""),"")</f>
        <v/>
      </c>
      <c r="KQ574" s="4" t="str">
        <f ca="1">IFERROR(IF($B574&lt;&gt;"",VLOOKUP(KQ$421,TabelleK71BI,8,FALSE),""),"")</f>
        <v/>
      </c>
      <c r="KR574" s="4" t="str">
        <f>IFERROR(VLOOKUP($KR$421,TabelleK71BI,8,FALSE),"")</f>
        <v/>
      </c>
      <c r="KS574" s="4" t="str">
        <f>IFERROR(VLOOKUP($KS$421,TabelleK71BI,8,FALSE),"")</f>
        <v/>
      </c>
    </row>
    <row r="575" spans="2:305" ht="12.75" hidden="1" customHeight="1" x14ac:dyDescent="0.2">
      <c r="B575" s="138" t="str">
        <f t="shared" ca="1" si="266"/>
        <v/>
      </c>
      <c r="C575" s="4" t="str">
        <f ca="1">IFERROR(IF($B575&lt;&gt;"",VLOOKUP(C$421,TabelleK72BI,8,FALSE),""),"")</f>
        <v/>
      </c>
      <c r="D575" s="4" t="str">
        <f ca="1">IFERROR(IF($B575&lt;&gt;"",VLOOKUP(D$421,TabelleK72BI,8,FALSE),""),"")</f>
        <v/>
      </c>
      <c r="E575" s="4" t="str">
        <f ca="1">IFERROR(IF($B575&lt;&gt;"",VLOOKUP(E$421,TabelleK72BI,8,FALSE),""),"")</f>
        <v/>
      </c>
      <c r="F575" s="4" t="str">
        <f ca="1">IFERROR(IF($B575&lt;&gt;"",VLOOKUP(F$421,TabelleK72BI,8,FALSE),""),"")</f>
        <v/>
      </c>
      <c r="G575" s="4" t="str">
        <f ca="1">IFERROR(IF($B575&lt;&gt;"",VLOOKUP(G$421,TabelleK72BI,8,FALSE),""),"")</f>
        <v/>
      </c>
      <c r="H575" s="4" t="str">
        <f ca="1">IFERROR(IF($B575&lt;&gt;"",VLOOKUP(H$421,TabelleK72BI,8,FALSE),""),"")</f>
        <v/>
      </c>
      <c r="I575" s="4" t="str">
        <f ca="1">IFERROR(IF($B575&lt;&gt;"",VLOOKUP(I$421,TabelleK72BI,8,FALSE),""),"")</f>
        <v/>
      </c>
      <c r="J575" s="4" t="str">
        <f ca="1">IFERROR(IF($B575&lt;&gt;"",VLOOKUP(J$421,TabelleK72BI,8,FALSE),""),"")</f>
        <v/>
      </c>
      <c r="K575" s="4" t="str">
        <f ca="1">IFERROR(IF($B575&lt;&gt;"",VLOOKUP(K$421,TabelleK72BI,8,FALSE),""),"")</f>
        <v/>
      </c>
      <c r="L575" s="4" t="str">
        <f ca="1">IFERROR(IF($B575&lt;&gt;"",VLOOKUP(L$421,TabelleK72BI,8,FALSE),""),"")</f>
        <v/>
      </c>
      <c r="M575" s="4" t="str">
        <f ca="1">IFERROR(IF($B575&lt;&gt;"",VLOOKUP(M$421,TabelleK72BI,8,FALSE),""),"")</f>
        <v/>
      </c>
      <c r="N575" s="4" t="str">
        <f ca="1">IFERROR(IF($B575&lt;&gt;"",VLOOKUP(N$421,TabelleK72BI,8,FALSE),""),"")</f>
        <v/>
      </c>
      <c r="O575" s="4" t="str">
        <f ca="1">IFERROR(IF($B575&lt;&gt;"",VLOOKUP(O$421,TabelleK72BI,8,FALSE),""),"")</f>
        <v/>
      </c>
      <c r="P575" s="4" t="str">
        <f ca="1">IFERROR(IF($B575&lt;&gt;"",VLOOKUP(P$421,TabelleK72BI,8,FALSE),""),"")</f>
        <v/>
      </c>
      <c r="Q575" s="4" t="str">
        <f ca="1">IFERROR(IF($B575&lt;&gt;"",VLOOKUP(Q$421,TabelleK72BI,8,FALSE),""),"")</f>
        <v/>
      </c>
      <c r="R575" s="4" t="str">
        <f ca="1">IFERROR(IF($B575&lt;&gt;"",VLOOKUP(R$421,TabelleK72BI,8,FALSE),""),"")</f>
        <v/>
      </c>
      <c r="S575" s="4" t="str">
        <f ca="1">IFERROR(IF($B575&lt;&gt;"",VLOOKUP(S$421,TabelleK72BI,8,FALSE),""),"")</f>
        <v/>
      </c>
      <c r="T575" s="4" t="str">
        <f ca="1">IFERROR(IF($B575&lt;&gt;"",VLOOKUP(T$421,TabelleK72BI,8,FALSE),""),"")</f>
        <v/>
      </c>
      <c r="U575" s="4" t="str">
        <f ca="1">IFERROR(IF($B575&lt;&gt;"",VLOOKUP(U$421,TabelleK72BI,8,FALSE),""),"")</f>
        <v/>
      </c>
      <c r="V575" s="4" t="str">
        <f ca="1">IFERROR(IF($B575&lt;&gt;"",VLOOKUP(V$421,TabelleK72BI,8,FALSE),""),"")</f>
        <v/>
      </c>
      <c r="W575" s="4" t="str">
        <f ca="1">IFERROR(IF($B575&lt;&gt;"",VLOOKUP(W$421,TabelleK72BI,8,FALSE),""),"")</f>
        <v/>
      </c>
      <c r="X575" s="4" t="str">
        <f ca="1">IFERROR(IF($B575&lt;&gt;"",VLOOKUP(X$421,TabelleK72BI,8,FALSE),""),"")</f>
        <v/>
      </c>
      <c r="Y575" s="4" t="str">
        <f ca="1">IFERROR(IF($B575&lt;&gt;"",VLOOKUP(Y$421,TabelleK72BI,8,FALSE),""),"")</f>
        <v/>
      </c>
      <c r="Z575" s="4" t="str">
        <f ca="1">IFERROR(IF($B575&lt;&gt;"",VLOOKUP(Z$421,TabelleK72BI,8,FALSE),""),"")</f>
        <v/>
      </c>
      <c r="AA575" s="4" t="str">
        <f ca="1">IFERROR(IF($B575&lt;&gt;"",VLOOKUP(AA$421,TabelleK72BI,8,FALSE),""),"")</f>
        <v/>
      </c>
      <c r="AB575" s="4" t="str">
        <f ca="1">IFERROR(IF($B575&lt;&gt;"",VLOOKUP(AB$421,TabelleK72BI,8,FALSE),""),"")</f>
        <v/>
      </c>
      <c r="AC575" s="4" t="str">
        <f ca="1">IFERROR(IF($B575&lt;&gt;"",VLOOKUP(AC$421,TabelleK72BI,8,FALSE),""),"")</f>
        <v/>
      </c>
      <c r="AD575" s="4" t="str">
        <f ca="1">IFERROR(IF($B575&lt;&gt;"",VLOOKUP(AD$421,TabelleK72BI,8,FALSE),""),"")</f>
        <v/>
      </c>
      <c r="AE575" s="4" t="str">
        <f ca="1">IFERROR(IF($B575&lt;&gt;"",VLOOKUP(AE$421,TabelleK72BI,8,FALSE),""),"")</f>
        <v/>
      </c>
      <c r="AF575" s="4" t="str">
        <f ca="1">IFERROR(IF($B575&lt;&gt;"",VLOOKUP(AF$421,TabelleK72BI,8,FALSE),""),"")</f>
        <v/>
      </c>
      <c r="AG575" s="4" t="str">
        <f ca="1">IFERROR(IF($B575&lt;&gt;"",VLOOKUP(AG$421,TabelleK72BI,8,FALSE),""),"")</f>
        <v/>
      </c>
      <c r="AH575" s="4" t="str">
        <f ca="1">IFERROR(IF($B575&lt;&gt;"",VLOOKUP(AH$421,TabelleK72BI,8,FALSE),""),"")</f>
        <v/>
      </c>
      <c r="AI575" s="4" t="str">
        <f ca="1">IFERROR(IF($B575&lt;&gt;"",VLOOKUP(AI$421,TabelleK72BI,8,FALSE),""),"")</f>
        <v/>
      </c>
      <c r="AJ575" s="4" t="str">
        <f ca="1">IFERROR(IF($B575&lt;&gt;"",VLOOKUP(AJ$421,TabelleK72BI,8,FALSE),""),"")</f>
        <v/>
      </c>
      <c r="AK575" s="4" t="str">
        <f ca="1">IFERROR(IF($B575&lt;&gt;"",VLOOKUP(AK$421,TabelleK72BI,8,FALSE),""),"")</f>
        <v/>
      </c>
      <c r="AL575" s="4" t="str">
        <f ca="1">IFERROR(IF($B575&lt;&gt;"",VLOOKUP(AL$421,TabelleK72BI,8,FALSE),""),"")</f>
        <v/>
      </c>
      <c r="AM575" s="4" t="str">
        <f ca="1">IFERROR(IF($B575&lt;&gt;"",VLOOKUP(AM$421,TabelleK72BI,8,FALSE),""),"")</f>
        <v/>
      </c>
      <c r="AN575" s="4" t="str">
        <f ca="1">IFERROR(IF($B575&lt;&gt;"",VLOOKUP(AN$421,TabelleK72BI,8,FALSE),""),"")</f>
        <v/>
      </c>
      <c r="AO575" s="4" t="str">
        <f ca="1">IFERROR(IF($B575&lt;&gt;"",VLOOKUP(AO$421,TabelleK72BI,8,FALSE),""),"")</f>
        <v/>
      </c>
      <c r="AP575" s="4" t="str">
        <f ca="1">IFERROR(IF($B575&lt;&gt;"",VLOOKUP(AP$421,TabelleK72BI,8,FALSE),""),"")</f>
        <v/>
      </c>
      <c r="AQ575" s="4" t="str">
        <f ca="1">IFERROR(IF($B575&lt;&gt;"",VLOOKUP(AQ$421,TabelleK72BI,8,FALSE),""),"")</f>
        <v/>
      </c>
      <c r="AR575" s="4" t="str">
        <f ca="1">IFERROR(IF($B575&lt;&gt;"",VLOOKUP(AR$421,TabelleK72BI,8,FALSE),""),"")</f>
        <v/>
      </c>
      <c r="AS575" s="4" t="str">
        <f ca="1">IFERROR(IF($B575&lt;&gt;"",VLOOKUP(AS$421,TabelleK72BI,8,FALSE),""),"")</f>
        <v/>
      </c>
      <c r="AT575" s="4" t="str">
        <f ca="1">IFERROR(IF($B575&lt;&gt;"",VLOOKUP(AT$421,TabelleK72BI,8,FALSE),""),"")</f>
        <v/>
      </c>
      <c r="AU575" s="4" t="str">
        <f ca="1">IFERROR(IF($B575&lt;&gt;"",VLOOKUP(AU$421,TabelleK72BI,8,FALSE),""),"")</f>
        <v/>
      </c>
      <c r="AV575" s="4" t="str">
        <f ca="1">IFERROR(IF($B575&lt;&gt;"",VLOOKUP(AV$421,TabelleK72BI,8,FALSE),""),"")</f>
        <v/>
      </c>
      <c r="AW575" s="4" t="str">
        <f ca="1">IFERROR(IF($B575&lt;&gt;"",VLOOKUP(AW$421,TabelleK72BI,8,FALSE),""),"")</f>
        <v/>
      </c>
      <c r="AX575" s="4" t="str">
        <f ca="1">IFERROR(IF($B575&lt;&gt;"",VLOOKUP(AX$421,TabelleK72BI,8,FALSE),""),"")</f>
        <v/>
      </c>
      <c r="AY575" s="4" t="str">
        <f ca="1">IFERROR(IF($B575&lt;&gt;"",VLOOKUP(AY$421,TabelleK72BI,8,FALSE),""),"")</f>
        <v/>
      </c>
      <c r="AZ575" s="4" t="str">
        <f ca="1">IFERROR(IF($B575&lt;&gt;"",VLOOKUP(AZ$421,TabelleK72BI,8,FALSE),""),"")</f>
        <v/>
      </c>
      <c r="BA575" s="4" t="str">
        <f ca="1">IFERROR(IF($B575&lt;&gt;"",VLOOKUP(BA$421,TabelleK72BI,8,FALSE),""),"")</f>
        <v/>
      </c>
      <c r="BB575" s="4" t="str">
        <f ca="1">IFERROR(IF($B575&lt;&gt;"",VLOOKUP(BB$421,TabelleK72BI,8,FALSE),""),"")</f>
        <v/>
      </c>
      <c r="BC575" s="4" t="str">
        <f ca="1">IFERROR(IF($B575&lt;&gt;"",VLOOKUP(BC$421,TabelleK72BI,8,FALSE),""),"")</f>
        <v/>
      </c>
      <c r="BD575" s="4" t="str">
        <f ca="1">IFERROR(IF($B575&lt;&gt;"",VLOOKUP(BD$421,TabelleK72BI,8,FALSE),""),"")</f>
        <v/>
      </c>
      <c r="BE575" s="4" t="str">
        <f ca="1">IFERROR(IF($B575&lt;&gt;"",VLOOKUP(BE$421,TabelleK72BI,8,FALSE),""),"")</f>
        <v/>
      </c>
      <c r="BF575" s="4" t="str">
        <f ca="1">IFERROR(IF($B575&lt;&gt;"",VLOOKUP(BF$421,TabelleK72BI,8,FALSE),""),"")</f>
        <v/>
      </c>
      <c r="BG575" s="4" t="str">
        <f ca="1">IFERROR(IF($B575&lt;&gt;"",VLOOKUP(BG$421,TabelleK72BI,8,FALSE),""),"")</f>
        <v/>
      </c>
      <c r="BH575" s="4" t="str">
        <f ca="1">IFERROR(IF($B575&lt;&gt;"",VLOOKUP(BH$421,TabelleK72BI,8,FALSE),""),"")</f>
        <v/>
      </c>
      <c r="BI575" s="4" t="str">
        <f ca="1">IFERROR(IF($B575&lt;&gt;"",VLOOKUP(BI$421,TabelleK72BI,8,FALSE),""),"")</f>
        <v/>
      </c>
      <c r="BJ575" s="4" t="str">
        <f ca="1">IFERROR(IF($B575&lt;&gt;"",VLOOKUP(BJ$421,TabelleK72BI,8,FALSE),""),"")</f>
        <v/>
      </c>
      <c r="BK575" s="4" t="str">
        <f ca="1">IFERROR(IF($B575&lt;&gt;"",VLOOKUP(BK$421,TabelleK72BI,8,FALSE),""),"")</f>
        <v/>
      </c>
      <c r="BL575" s="4" t="str">
        <f ca="1">IFERROR(IF($B575&lt;&gt;"",VLOOKUP(BL$421,TabelleK72BI,8,FALSE),""),"")</f>
        <v/>
      </c>
      <c r="BM575" s="4" t="str">
        <f ca="1">IFERROR(IF($B575&lt;&gt;"",VLOOKUP(BM$421,TabelleK72BI,8,FALSE),""),"")</f>
        <v/>
      </c>
      <c r="BN575" s="4" t="str">
        <f ca="1">IFERROR(IF($B575&lt;&gt;"",VLOOKUP(BN$421,TabelleK72BI,8,FALSE),""),"")</f>
        <v/>
      </c>
      <c r="BO575" s="4" t="str">
        <f ca="1">IFERROR(IF($B575&lt;&gt;"",VLOOKUP(BO$421,TabelleK72BI,8,FALSE),""),"")</f>
        <v/>
      </c>
      <c r="BP575" s="4" t="str">
        <f ca="1">IFERROR(IF($B575&lt;&gt;"",VLOOKUP(BP$421,TabelleK72BI,8,FALSE),""),"")</f>
        <v/>
      </c>
      <c r="BQ575" s="4" t="str">
        <f ca="1">IFERROR(IF($B575&lt;&gt;"",VLOOKUP(BQ$421,TabelleK72BI,8,FALSE),""),"")</f>
        <v/>
      </c>
      <c r="BR575" s="4" t="str">
        <f ca="1">IFERROR(IF($B575&lt;&gt;"",VLOOKUP(BR$421,TabelleK72BI,8,FALSE),""),"")</f>
        <v/>
      </c>
      <c r="BS575" s="4" t="str">
        <f ca="1">IFERROR(IF($B575&lt;&gt;"",VLOOKUP(BS$421,TabelleK72BI,8,FALSE),""),"")</f>
        <v/>
      </c>
      <c r="BT575" s="4" t="str">
        <f ca="1">IFERROR(IF($B575&lt;&gt;"",VLOOKUP(BT$421,TabelleK72BI,8,FALSE),""),"")</f>
        <v/>
      </c>
      <c r="BU575" s="4" t="str">
        <f ca="1">IFERROR(IF($B575&lt;&gt;"",VLOOKUP(BU$421,TabelleK72BI,8,FALSE),""),"")</f>
        <v/>
      </c>
      <c r="BV575" s="4" t="str">
        <f ca="1">IFERROR(IF($B575&lt;&gt;"",VLOOKUP(BV$421,TabelleK72BI,8,FALSE),""),"")</f>
        <v/>
      </c>
      <c r="BW575" s="4" t="str">
        <f ca="1">IFERROR(IF($B575&lt;&gt;"",VLOOKUP(BW$421,TabelleK72BI,8,FALSE),""),"")</f>
        <v/>
      </c>
      <c r="BX575" s="4" t="str">
        <f ca="1">IFERROR(IF($B575&lt;&gt;"",VLOOKUP(BX$421,TabelleK72BI,8,FALSE),""),"")</f>
        <v/>
      </c>
      <c r="BY575" s="4" t="str">
        <f ca="1">IFERROR(IF($B575&lt;&gt;"",VLOOKUP(BY$421,TabelleK72BI,8,FALSE),""),"")</f>
        <v/>
      </c>
      <c r="BZ575" s="4" t="str">
        <f ca="1">IFERROR(IF($B575&lt;&gt;"",VLOOKUP(BZ$421,TabelleK72BI,8,FALSE),""),"")</f>
        <v/>
      </c>
      <c r="CA575" s="4" t="str">
        <f ca="1">IFERROR(IF($B575&lt;&gt;"",VLOOKUP(CA$421,TabelleK72BI,8,FALSE),""),"")</f>
        <v/>
      </c>
      <c r="CB575" s="4" t="str">
        <f ca="1">IFERROR(IF($B575&lt;&gt;"",VLOOKUP(CB$421,TabelleK72BI,8,FALSE),""),"")</f>
        <v/>
      </c>
      <c r="CC575" s="4" t="str">
        <f ca="1">IFERROR(IF($B575&lt;&gt;"",VLOOKUP(CC$421,TabelleK72BI,8,FALSE),""),"")</f>
        <v/>
      </c>
      <c r="CD575" s="4" t="str">
        <f ca="1">IFERROR(IF($B575&lt;&gt;"",VLOOKUP(CD$421,TabelleK72BI,8,FALSE),""),"")</f>
        <v/>
      </c>
      <c r="CE575" s="4" t="str">
        <f ca="1">IFERROR(IF($B575&lt;&gt;"",VLOOKUP(CE$421,TabelleK72BI,8,FALSE),""),"")</f>
        <v/>
      </c>
      <c r="CF575" s="4" t="str">
        <f ca="1">IFERROR(IF($B575&lt;&gt;"",VLOOKUP(CF$421,TabelleK72BI,8,FALSE),""),"")</f>
        <v/>
      </c>
      <c r="CG575" s="4" t="str">
        <f ca="1">IFERROR(IF($B575&lt;&gt;"",VLOOKUP(CG$421,TabelleK72BI,8,FALSE),""),"")</f>
        <v/>
      </c>
      <c r="CH575" s="4" t="str">
        <f ca="1">IFERROR(IF($B575&lt;&gt;"",VLOOKUP(CH$421,TabelleK72BI,8,FALSE),""),"")</f>
        <v/>
      </c>
      <c r="CI575" s="4" t="str">
        <f ca="1">IFERROR(IF($B575&lt;&gt;"",VLOOKUP(CI$421,TabelleK72BI,8,FALSE),""),"")</f>
        <v/>
      </c>
      <c r="CJ575" s="4" t="str">
        <f ca="1">IFERROR(IF($B575&lt;&gt;"",VLOOKUP(CJ$421,TabelleK72BI,8,FALSE),""),"")</f>
        <v/>
      </c>
      <c r="CK575" s="4" t="str">
        <f ca="1">IFERROR(IF($B575&lt;&gt;"",VLOOKUP(CK$421,TabelleK72BI,8,FALSE),""),"")</f>
        <v/>
      </c>
      <c r="CL575" s="4" t="str">
        <f ca="1">IFERROR(IF($B575&lt;&gt;"",VLOOKUP(CL$421,TabelleK72BI,8,FALSE),""),"")</f>
        <v/>
      </c>
      <c r="CM575" s="4" t="str">
        <f ca="1">IFERROR(IF($B575&lt;&gt;"",VLOOKUP(CM$421,TabelleK72BI,8,FALSE),""),"")</f>
        <v/>
      </c>
      <c r="CN575" s="4" t="str">
        <f ca="1">IFERROR(IF($B575&lt;&gt;"",VLOOKUP(CN$421,TabelleK72BI,8,FALSE),""),"")</f>
        <v/>
      </c>
      <c r="CO575" s="4" t="str">
        <f ca="1">IFERROR(IF($B575&lt;&gt;"",VLOOKUP(CO$421,TabelleK72BI,8,FALSE),""),"")</f>
        <v/>
      </c>
      <c r="CP575" s="4" t="str">
        <f ca="1">IFERROR(IF($B575&lt;&gt;"",VLOOKUP(CP$421,TabelleK72BI,8,FALSE),""),"")</f>
        <v/>
      </c>
      <c r="CQ575" s="4" t="str">
        <f ca="1">IFERROR(IF($B575&lt;&gt;"",VLOOKUP(CQ$421,TabelleK72BI,8,FALSE),""),"")</f>
        <v/>
      </c>
      <c r="CR575" s="4" t="str">
        <f ca="1">IFERROR(IF($B575&lt;&gt;"",VLOOKUP(CR$421,TabelleK72BI,8,FALSE),""),"")</f>
        <v/>
      </c>
      <c r="CS575" s="4" t="str">
        <f ca="1">IFERROR(IF($B575&lt;&gt;"",VLOOKUP(CS$421,TabelleK72BI,8,FALSE),""),"")</f>
        <v/>
      </c>
      <c r="CT575" s="4" t="str">
        <f ca="1">IFERROR(IF($B575&lt;&gt;"",VLOOKUP(CT$421,TabelleK72BI,8,FALSE),""),"")</f>
        <v/>
      </c>
      <c r="CU575" s="4" t="str">
        <f ca="1">IFERROR(IF($B575&lt;&gt;"",VLOOKUP(CU$421,TabelleK72BI,8,FALSE),""),"")</f>
        <v/>
      </c>
      <c r="CV575" s="4" t="str">
        <f ca="1">IFERROR(IF($B575&lt;&gt;"",VLOOKUP(CV$421,TabelleK72BI,8,FALSE),""),"")</f>
        <v/>
      </c>
      <c r="CW575" s="4" t="str">
        <f ca="1">IFERROR(IF($B575&lt;&gt;"",VLOOKUP(CW$421,TabelleK72BI,8,FALSE),""),"")</f>
        <v/>
      </c>
      <c r="CX575" s="4" t="str">
        <f ca="1">IFERROR(IF($B575&lt;&gt;"",VLOOKUP(CX$421,TabelleK72BI,8,FALSE),""),"")</f>
        <v/>
      </c>
      <c r="CY575" s="4" t="str">
        <f ca="1">IFERROR(IF($B575&lt;&gt;"",VLOOKUP(CY$421,TabelleK72BI,8,FALSE),""),"")</f>
        <v/>
      </c>
      <c r="CZ575" s="4" t="str">
        <f ca="1">IFERROR(IF($B575&lt;&gt;"",VLOOKUP(CZ$421,TabelleK72BI,8,FALSE),""),"")</f>
        <v/>
      </c>
      <c r="DA575" s="4" t="str">
        <f ca="1">IFERROR(IF($B575&lt;&gt;"",VLOOKUP(DA$421,TabelleK72BI,8,FALSE),""),"")</f>
        <v/>
      </c>
      <c r="DB575" s="4" t="str">
        <f ca="1">IFERROR(IF($B575&lt;&gt;"",VLOOKUP(DB$421,TabelleK72BI,8,FALSE),""),"")</f>
        <v/>
      </c>
      <c r="DC575" s="4" t="str">
        <f ca="1">IFERROR(IF($B575&lt;&gt;"",VLOOKUP(DC$421,TabelleK72BI,8,FALSE),""),"")</f>
        <v/>
      </c>
      <c r="DD575" s="4" t="str">
        <f ca="1">IFERROR(IF($B575&lt;&gt;"",VLOOKUP(DD$421,TabelleK72BI,8,FALSE),""),"")</f>
        <v/>
      </c>
      <c r="DE575" s="4" t="str">
        <f ca="1">IFERROR(IF($B575&lt;&gt;"",VLOOKUP(DE$421,TabelleK72BI,8,FALSE),""),"")</f>
        <v/>
      </c>
      <c r="DF575" s="4" t="str">
        <f ca="1">IFERROR(IF($B575&lt;&gt;"",VLOOKUP(DF$421,TabelleK72BI,8,FALSE),""),"")</f>
        <v/>
      </c>
      <c r="DG575" s="4" t="str">
        <f ca="1">IFERROR(IF($B575&lt;&gt;"",VLOOKUP(DG$421,TabelleK72BI,8,FALSE),""),"")</f>
        <v/>
      </c>
      <c r="DH575" s="4" t="str">
        <f ca="1">IFERROR(IF($B575&lt;&gt;"",VLOOKUP(DH$421,TabelleK72BI,8,FALSE),""),"")</f>
        <v/>
      </c>
      <c r="DI575" s="4" t="str">
        <f ca="1">IFERROR(IF($B575&lt;&gt;"",VLOOKUP(DI$421,TabelleK72BI,8,FALSE),""),"")</f>
        <v/>
      </c>
      <c r="DJ575" s="4" t="str">
        <f ca="1">IFERROR(IF($B575&lt;&gt;"",VLOOKUP(DJ$421,TabelleK72BI,8,FALSE),""),"")</f>
        <v/>
      </c>
      <c r="DK575" s="4" t="str">
        <f ca="1">IFERROR(IF($B575&lt;&gt;"",VLOOKUP(DK$421,TabelleK72BI,8,FALSE),""),"")</f>
        <v/>
      </c>
      <c r="DL575" s="4" t="str">
        <f ca="1">IFERROR(IF($B575&lt;&gt;"",VLOOKUP(DL$421,TabelleK72BI,8,FALSE),""),"")</f>
        <v/>
      </c>
      <c r="DM575" s="4" t="str">
        <f ca="1">IFERROR(IF($B575&lt;&gt;"",VLOOKUP(DM$421,TabelleK72BI,8,FALSE),""),"")</f>
        <v/>
      </c>
      <c r="DN575" s="4" t="str">
        <f ca="1">IFERROR(IF($B575&lt;&gt;"",VLOOKUP(DN$421,TabelleK72BI,8,FALSE),""),"")</f>
        <v/>
      </c>
      <c r="DO575" s="4" t="str">
        <f ca="1">IFERROR(IF($B575&lt;&gt;"",VLOOKUP(DO$421,TabelleK72BI,8,FALSE),""),"")</f>
        <v/>
      </c>
      <c r="DP575" s="4" t="str">
        <f ca="1">IFERROR(IF($B575&lt;&gt;"",VLOOKUP(DP$421,TabelleK72BI,8,FALSE),""),"")</f>
        <v/>
      </c>
      <c r="DQ575" s="4" t="str">
        <f ca="1">IFERROR(IF($B575&lt;&gt;"",VLOOKUP(DQ$421,TabelleK72BI,8,FALSE),""),"")</f>
        <v/>
      </c>
      <c r="DR575" s="4" t="str">
        <f ca="1">IFERROR(IF($B575&lt;&gt;"",VLOOKUP(DR$421,TabelleK72BI,8,FALSE),""),"")</f>
        <v/>
      </c>
      <c r="DS575" s="4" t="str">
        <f ca="1">IFERROR(IF($B575&lt;&gt;"",VLOOKUP(DS$421,TabelleK72BI,8,FALSE),""),"")</f>
        <v/>
      </c>
      <c r="DT575" s="4" t="str">
        <f ca="1">IFERROR(IF($B575&lt;&gt;"",VLOOKUP(DT$421,TabelleK72BI,8,FALSE),""),"")</f>
        <v/>
      </c>
      <c r="DU575" s="4" t="str">
        <f ca="1">IFERROR(IF($B575&lt;&gt;"",VLOOKUP(DU$421,TabelleK72BI,8,FALSE),""),"")</f>
        <v/>
      </c>
      <c r="DV575" s="4" t="str">
        <f ca="1">IFERROR(IF($B575&lt;&gt;"",VLOOKUP(DV$421,TabelleK72BI,8,FALSE),""),"")</f>
        <v/>
      </c>
      <c r="DW575" s="4" t="str">
        <f ca="1">IFERROR(IF($B575&lt;&gt;"",VLOOKUP(DW$421,TabelleK72BI,8,FALSE),""),"")</f>
        <v/>
      </c>
      <c r="DX575" s="4" t="str">
        <f ca="1">IFERROR(IF($B575&lt;&gt;"",VLOOKUP(DX$421,TabelleK72BI,8,FALSE),""),"")</f>
        <v/>
      </c>
      <c r="DY575" s="4" t="str">
        <f ca="1">IFERROR(IF($B575&lt;&gt;"",VLOOKUP(DY$421,TabelleK72BI,8,FALSE),""),"")</f>
        <v/>
      </c>
      <c r="DZ575" s="4" t="str">
        <f ca="1">IFERROR(IF($B575&lt;&gt;"",VLOOKUP(DZ$421,TabelleK72BI,8,FALSE),""),"")</f>
        <v/>
      </c>
      <c r="EA575" s="4" t="str">
        <f ca="1">IFERROR(IF($B575&lt;&gt;"",VLOOKUP(EA$421,TabelleK72BI,8,FALSE),""),"")</f>
        <v/>
      </c>
      <c r="EB575" s="4" t="str">
        <f ca="1">IFERROR(IF($B575&lt;&gt;"",VLOOKUP(EB$421,TabelleK72BI,8,FALSE),""),"")</f>
        <v/>
      </c>
      <c r="EC575" s="4" t="str">
        <f ca="1">IFERROR(IF($B575&lt;&gt;"",VLOOKUP(EC$421,TabelleK72BI,8,FALSE),""),"")</f>
        <v/>
      </c>
      <c r="ED575" s="4" t="str">
        <f ca="1">IFERROR(IF($B575&lt;&gt;"",VLOOKUP(ED$421,TabelleK72BI,8,FALSE),""),"")</f>
        <v/>
      </c>
      <c r="EE575" s="4" t="str">
        <f ca="1">IFERROR(IF($B575&lt;&gt;"",VLOOKUP(EE$421,TabelleK72BI,8,FALSE),""),"")</f>
        <v/>
      </c>
      <c r="EF575" s="4" t="str">
        <f ca="1">IFERROR(IF($B575&lt;&gt;"",VLOOKUP(EF$421,TabelleK72BI,8,FALSE),""),"")</f>
        <v/>
      </c>
      <c r="EG575" s="4" t="str">
        <f ca="1">IFERROR(IF($B575&lt;&gt;"",VLOOKUP(EG$421,TabelleK72BI,8,FALSE),""),"")</f>
        <v/>
      </c>
      <c r="EH575" s="4" t="str">
        <f ca="1">IFERROR(IF($B575&lt;&gt;"",VLOOKUP(EH$421,TabelleK72BI,8,FALSE),""),"")</f>
        <v/>
      </c>
      <c r="EI575" s="4" t="str">
        <f ca="1">IFERROR(IF($B575&lt;&gt;"",VLOOKUP(EI$421,TabelleK72BI,8,FALSE),""),"")</f>
        <v/>
      </c>
      <c r="EJ575" s="4" t="str">
        <f ca="1">IFERROR(IF($B575&lt;&gt;"",VLOOKUP(EJ$421,TabelleK72BI,8,FALSE),""),"")</f>
        <v/>
      </c>
      <c r="EK575" s="4" t="str">
        <f ca="1">IFERROR(IF($B575&lt;&gt;"",VLOOKUP(EK$421,TabelleK72BI,8,FALSE),""),"")</f>
        <v/>
      </c>
      <c r="EL575" s="4" t="str">
        <f ca="1">IFERROR(IF($B575&lt;&gt;"",VLOOKUP(EL$421,TabelleK72BI,8,FALSE),""),"")</f>
        <v/>
      </c>
      <c r="EM575" s="4" t="str">
        <f ca="1">IFERROR(IF($B575&lt;&gt;"",VLOOKUP(EM$421,TabelleK72BI,8,FALSE),""),"")</f>
        <v/>
      </c>
      <c r="EN575" s="4" t="str">
        <f ca="1">IFERROR(IF($B575&lt;&gt;"",VLOOKUP(EN$421,TabelleK72BI,8,FALSE),""),"")</f>
        <v/>
      </c>
      <c r="EO575" s="4" t="str">
        <f ca="1">IFERROR(IF($B575&lt;&gt;"",VLOOKUP(EO$421,TabelleK72BI,8,FALSE),""),"")</f>
        <v/>
      </c>
      <c r="EP575" s="4" t="str">
        <f ca="1">IFERROR(IF($B575&lt;&gt;"",VLOOKUP(EP$421,TabelleK72BI,8,FALSE),""),"")</f>
        <v/>
      </c>
      <c r="EQ575" s="4" t="str">
        <f ca="1">IFERROR(IF($B575&lt;&gt;"",VLOOKUP(EQ$421,TabelleK72BI,8,FALSE),""),"")</f>
        <v/>
      </c>
      <c r="ER575" s="4" t="str">
        <f ca="1">IFERROR(IF($B575&lt;&gt;"",VLOOKUP(ER$421,TabelleK72BI,8,FALSE),""),"")</f>
        <v/>
      </c>
      <c r="ES575" s="4" t="str">
        <f ca="1">IFERROR(IF($B575&lt;&gt;"",VLOOKUP(ES$421,TabelleK72BI,8,FALSE),""),"")</f>
        <v/>
      </c>
      <c r="ET575" s="4" t="str">
        <f ca="1">IFERROR(IF($B575&lt;&gt;"",VLOOKUP(ET$421,TabelleK72BI,8,FALSE),""),"")</f>
        <v/>
      </c>
      <c r="EU575" s="4" t="str">
        <f ca="1">IFERROR(IF($B575&lt;&gt;"",VLOOKUP(EU$421,TabelleK72BI,8,FALSE),""),"")</f>
        <v/>
      </c>
      <c r="EV575" s="4" t="str">
        <f ca="1">IFERROR(IF($B575&lt;&gt;"",VLOOKUP(EV$421,TabelleK72BI,8,FALSE),""),"")</f>
        <v/>
      </c>
      <c r="EW575" s="4" t="str">
        <f ca="1">IFERROR(IF($B575&lt;&gt;"",VLOOKUP(EW$421,TabelleK72BI,8,FALSE),""),"")</f>
        <v/>
      </c>
      <c r="EX575" s="4" t="str">
        <f ca="1">IFERROR(IF($B575&lt;&gt;"",VLOOKUP(EX$421,TabelleK72BI,8,FALSE),""),"")</f>
        <v/>
      </c>
      <c r="EY575" s="4" t="str">
        <f ca="1">IFERROR(IF($B575&lt;&gt;"",VLOOKUP(EY$421,TabelleK72BI,8,FALSE),""),"")</f>
        <v/>
      </c>
      <c r="EZ575" s="4" t="str">
        <f ca="1">IFERROR(IF($B575&lt;&gt;"",VLOOKUP(EZ$421,TabelleK72BI,8,FALSE),""),"")</f>
        <v/>
      </c>
      <c r="FA575" s="4" t="str">
        <f ca="1">IFERROR(IF($B575&lt;&gt;"",VLOOKUP(FA$421,TabelleK72BI,8,FALSE),""),"")</f>
        <v/>
      </c>
      <c r="FB575" s="4" t="str">
        <f ca="1">IFERROR(IF($B575&lt;&gt;"",VLOOKUP(FB$421,TabelleK72BI,8,FALSE),""),"")</f>
        <v/>
      </c>
      <c r="FC575" s="4" t="str">
        <f ca="1">IFERROR(IF($B575&lt;&gt;"",VLOOKUP(FC$421,TabelleK72BI,8,FALSE),""),"")</f>
        <v/>
      </c>
      <c r="FD575" s="4" t="str">
        <f ca="1">IFERROR(IF($B575&lt;&gt;"",VLOOKUP(FD$421,TabelleK72BI,8,FALSE),""),"")</f>
        <v/>
      </c>
      <c r="FE575" s="4" t="str">
        <f ca="1">IFERROR(IF($B575&lt;&gt;"",VLOOKUP(FE$421,TabelleK72BI,8,FALSE),""),"")</f>
        <v/>
      </c>
      <c r="FF575" s="4" t="str">
        <f ca="1">IFERROR(IF($B575&lt;&gt;"",VLOOKUP(FF$421,TabelleK72BI,8,FALSE),""),"")</f>
        <v/>
      </c>
      <c r="FG575" s="4" t="str">
        <f ca="1">IFERROR(IF($B575&lt;&gt;"",VLOOKUP(FG$421,TabelleK72BI,8,FALSE),""),"")</f>
        <v/>
      </c>
      <c r="FH575" s="4" t="str">
        <f ca="1">IFERROR(IF($B575&lt;&gt;"",VLOOKUP(FH$421,TabelleK72BI,8,FALSE),""),"")</f>
        <v/>
      </c>
      <c r="FI575" s="4" t="str">
        <f ca="1">IFERROR(IF($B575&lt;&gt;"",VLOOKUP(FI$421,TabelleK72BI,8,FALSE),""),"")</f>
        <v/>
      </c>
      <c r="FJ575" s="4" t="str">
        <f ca="1">IFERROR(IF($B575&lt;&gt;"",VLOOKUP(FJ$421,TabelleK72BI,8,FALSE),""),"")</f>
        <v/>
      </c>
      <c r="FK575" s="4" t="str">
        <f ca="1">IFERROR(IF($B575&lt;&gt;"",VLOOKUP(FK$421,TabelleK72BI,8,FALSE),""),"")</f>
        <v/>
      </c>
      <c r="FL575" s="4" t="str">
        <f ca="1">IFERROR(IF($B575&lt;&gt;"",VLOOKUP(FL$421,TabelleK72BI,8,FALSE),""),"")</f>
        <v/>
      </c>
      <c r="FM575" s="4" t="str">
        <f ca="1">IFERROR(IF($B575&lt;&gt;"",VLOOKUP(FM$421,TabelleK72BI,8,FALSE),""),"")</f>
        <v/>
      </c>
      <c r="FN575" s="4" t="str">
        <f ca="1">IFERROR(IF($B575&lt;&gt;"",VLOOKUP(FN$421,TabelleK72BI,8,FALSE),""),"")</f>
        <v/>
      </c>
      <c r="FO575" s="4" t="str">
        <f ca="1">IFERROR(IF($B575&lt;&gt;"",VLOOKUP(FO$421,TabelleK72BI,8,FALSE),""),"")</f>
        <v/>
      </c>
      <c r="FP575" s="4" t="str">
        <f ca="1">IFERROR(IF($B575&lt;&gt;"",VLOOKUP(FP$421,TabelleK72BI,8,FALSE),""),"")</f>
        <v/>
      </c>
      <c r="FQ575" s="4" t="str">
        <f ca="1">IFERROR(IF($B575&lt;&gt;"",VLOOKUP(FQ$421,TabelleK72BI,8,FALSE),""),"")</f>
        <v/>
      </c>
      <c r="FR575" s="4" t="str">
        <f ca="1">IFERROR(IF($B575&lt;&gt;"",VLOOKUP(FR$421,TabelleK72BI,8,FALSE),""),"")</f>
        <v/>
      </c>
      <c r="FS575" s="4" t="str">
        <f ca="1">IFERROR(IF($B575&lt;&gt;"",VLOOKUP(FS$421,TabelleK72BI,8,FALSE),""),"")</f>
        <v/>
      </c>
      <c r="FT575" s="4" t="str">
        <f ca="1">IFERROR(IF($B575&lt;&gt;"",VLOOKUP(FT$421,TabelleK72BI,8,FALSE),""),"")</f>
        <v/>
      </c>
      <c r="FU575" s="4" t="str">
        <f ca="1">IFERROR(IF($B575&lt;&gt;"",VLOOKUP(FU$421,TabelleK72BI,8,FALSE),""),"")</f>
        <v/>
      </c>
      <c r="FV575" s="4" t="str">
        <f ca="1">IFERROR(IF($B575&lt;&gt;"",VLOOKUP(FV$421,TabelleK72BI,8,FALSE),""),"")</f>
        <v/>
      </c>
      <c r="FW575" s="4" t="str">
        <f ca="1">IFERROR(IF($B575&lt;&gt;"",VLOOKUP(FW$421,TabelleK72BI,8,FALSE),""),"")</f>
        <v/>
      </c>
      <c r="FX575" s="4" t="str">
        <f ca="1">IFERROR(IF($B575&lt;&gt;"",VLOOKUP(FX$421,TabelleK72BI,8,FALSE),""),"")</f>
        <v/>
      </c>
      <c r="FY575" s="4" t="str">
        <f ca="1">IFERROR(IF($B575&lt;&gt;"",VLOOKUP(FY$421,TabelleK72BI,8,FALSE),""),"")</f>
        <v/>
      </c>
      <c r="FZ575" s="4" t="str">
        <f ca="1">IFERROR(IF($B575&lt;&gt;"",VLOOKUP(FZ$421,TabelleK72BI,8,FALSE),""),"")</f>
        <v/>
      </c>
      <c r="GA575" s="4" t="str">
        <f ca="1">IFERROR(IF($B575&lt;&gt;"",VLOOKUP(GA$421,TabelleK72BI,8,FALSE),""),"")</f>
        <v/>
      </c>
      <c r="GB575" s="4" t="str">
        <f ca="1">IFERROR(IF($B575&lt;&gt;"",VLOOKUP(GB$421,TabelleK72BI,8,FALSE),""),"")</f>
        <v/>
      </c>
      <c r="GC575" s="4" t="str">
        <f ca="1">IFERROR(IF($B575&lt;&gt;"",VLOOKUP(GC$421,TabelleK72BI,8,FALSE),""),"")</f>
        <v/>
      </c>
      <c r="GD575" s="4" t="str">
        <f ca="1">IFERROR(IF($B575&lt;&gt;"",VLOOKUP(GD$421,TabelleK72BI,8,FALSE),""),"")</f>
        <v/>
      </c>
      <c r="GE575" s="4" t="str">
        <f ca="1">IFERROR(IF($B575&lt;&gt;"",VLOOKUP(GE$421,TabelleK72BI,8,FALSE),""),"")</f>
        <v/>
      </c>
      <c r="GF575" s="4" t="str">
        <f ca="1">IFERROR(IF($B575&lt;&gt;"",VLOOKUP(GF$421,TabelleK72BI,8,FALSE),""),"")</f>
        <v/>
      </c>
      <c r="GG575" s="4" t="str">
        <f ca="1">IFERROR(IF($B575&lt;&gt;"",VLOOKUP(GG$421,TabelleK72BI,8,FALSE),""),"")</f>
        <v/>
      </c>
      <c r="GH575" s="4" t="str">
        <f ca="1">IFERROR(IF($B575&lt;&gt;"",VLOOKUP(GH$421,TabelleK72BI,8,FALSE),""),"")</f>
        <v/>
      </c>
      <c r="GI575" s="4" t="str">
        <f ca="1">IFERROR(IF($B575&lt;&gt;"",VLOOKUP(GI$421,TabelleK72BI,8,FALSE),""),"")</f>
        <v/>
      </c>
      <c r="GJ575" s="4" t="str">
        <f ca="1">IFERROR(IF($B575&lt;&gt;"",VLOOKUP(GJ$421,TabelleK72BI,8,FALSE),""),"")</f>
        <v/>
      </c>
      <c r="GK575" s="4" t="str">
        <f ca="1">IFERROR(IF($B575&lt;&gt;"",VLOOKUP(GK$421,TabelleK72BI,8,FALSE),""),"")</f>
        <v/>
      </c>
      <c r="GL575" s="4" t="str">
        <f ca="1">IFERROR(IF($B575&lt;&gt;"",VLOOKUP(GL$421,TabelleK72BI,8,FALSE),""),"")</f>
        <v/>
      </c>
      <c r="GM575" s="4" t="str">
        <f ca="1">IFERROR(IF($B575&lt;&gt;"",VLOOKUP(GM$421,TabelleK72BI,8,FALSE),""),"")</f>
        <v/>
      </c>
      <c r="GN575" s="4" t="str">
        <f ca="1">IFERROR(IF($B575&lt;&gt;"",VLOOKUP(GN$421,TabelleK72BI,8,FALSE),""),"")</f>
        <v/>
      </c>
      <c r="GO575" s="4" t="str">
        <f ca="1">IFERROR(IF($B575&lt;&gt;"",VLOOKUP(GO$421,TabelleK72BI,8,FALSE),""),"")</f>
        <v/>
      </c>
      <c r="GP575" s="4" t="str">
        <f ca="1">IFERROR(IF($B575&lt;&gt;"",VLOOKUP(GP$421,TabelleK72BI,8,FALSE),""),"")</f>
        <v/>
      </c>
      <c r="GQ575" s="4" t="str">
        <f ca="1">IFERROR(IF($B575&lt;&gt;"",VLOOKUP(GQ$421,TabelleK72BI,8,FALSE),""),"")</f>
        <v/>
      </c>
      <c r="GR575" s="4" t="str">
        <f ca="1">IFERROR(IF($B575&lt;&gt;"",VLOOKUP(GR$421,TabelleK72BI,8,FALSE),""),"")</f>
        <v/>
      </c>
      <c r="GS575" s="4" t="str">
        <f ca="1">IFERROR(IF($B575&lt;&gt;"",VLOOKUP(GS$421,TabelleK72BI,8,FALSE),""),"")</f>
        <v/>
      </c>
      <c r="GT575" s="4" t="str">
        <f ca="1">IFERROR(IF($B575&lt;&gt;"",VLOOKUP(GT$421,TabelleK72BI,8,FALSE),""),"")</f>
        <v/>
      </c>
      <c r="GU575" s="4" t="str">
        <f ca="1">IFERROR(IF($B575&lt;&gt;"",VLOOKUP(GU$421,TabelleK72BI,8,FALSE),""),"")</f>
        <v/>
      </c>
      <c r="GV575" s="4" t="str">
        <f ca="1">IFERROR(IF($B575&lt;&gt;"",VLOOKUP(GV$421,TabelleK72BI,8,FALSE),""),"")</f>
        <v/>
      </c>
      <c r="GW575" s="4" t="str">
        <f ca="1">IFERROR(IF($B575&lt;&gt;"",VLOOKUP(GW$421,TabelleK72BI,8,FALSE),""),"")</f>
        <v/>
      </c>
      <c r="GX575" s="4" t="str">
        <f ca="1">IFERROR(IF($B575&lt;&gt;"",VLOOKUP(GX$421,TabelleK72BI,8,FALSE),""),"")</f>
        <v/>
      </c>
      <c r="GY575" s="4" t="str">
        <f ca="1">IFERROR(IF($B575&lt;&gt;"",VLOOKUP(GY$421,TabelleK72BI,8,FALSE),""),"")</f>
        <v/>
      </c>
      <c r="GZ575" s="4" t="str">
        <f ca="1">IFERROR(IF($B575&lt;&gt;"",VLOOKUP(GZ$421,TabelleK72BI,8,FALSE),""),"")</f>
        <v/>
      </c>
      <c r="HA575" s="4" t="str">
        <f ca="1">IFERROR(IF($B575&lt;&gt;"",VLOOKUP(HA$421,TabelleK72BI,8,FALSE),""),"")</f>
        <v/>
      </c>
      <c r="HB575" s="4" t="str">
        <f ca="1">IFERROR(IF($B575&lt;&gt;"",VLOOKUP(HB$421,TabelleK72BI,8,FALSE),""),"")</f>
        <v/>
      </c>
      <c r="HC575" s="4" t="str">
        <f ca="1">IFERROR(IF($B575&lt;&gt;"",VLOOKUP(HC$421,TabelleK72BI,8,FALSE),""),"")</f>
        <v/>
      </c>
      <c r="HD575" s="4" t="str">
        <f ca="1">IFERROR(IF($B575&lt;&gt;"",VLOOKUP(HD$421,TabelleK72BI,8,FALSE),""),"")</f>
        <v/>
      </c>
      <c r="HE575" s="4" t="str">
        <f ca="1">IFERROR(IF($B575&lt;&gt;"",VLOOKUP(HE$421,TabelleK72BI,8,FALSE),""),"")</f>
        <v/>
      </c>
      <c r="HF575" s="4" t="str">
        <f ca="1">IFERROR(IF($B575&lt;&gt;"",VLOOKUP(HF$421,TabelleK72BI,8,FALSE),""),"")</f>
        <v/>
      </c>
      <c r="HG575" s="4" t="str">
        <f ca="1">IFERROR(IF($B575&lt;&gt;"",VLOOKUP(HG$421,TabelleK72BI,8,FALSE),""),"")</f>
        <v/>
      </c>
      <c r="HH575" s="4" t="str">
        <f ca="1">IFERROR(IF($B575&lt;&gt;"",VLOOKUP(HH$421,TabelleK72BI,8,FALSE),""),"")</f>
        <v/>
      </c>
      <c r="HI575" s="4" t="str">
        <f ca="1">IFERROR(IF($B575&lt;&gt;"",VLOOKUP(HI$421,TabelleK72BI,8,FALSE),""),"")</f>
        <v/>
      </c>
      <c r="HJ575" s="4" t="str">
        <f ca="1">IFERROR(IF($B575&lt;&gt;"",VLOOKUP(HJ$421,TabelleK72BI,8,FALSE),""),"")</f>
        <v/>
      </c>
      <c r="HK575" s="4" t="str">
        <f ca="1">IFERROR(IF($B575&lt;&gt;"",VLOOKUP(HK$421,TabelleK72BI,8,FALSE),""),"")</f>
        <v/>
      </c>
      <c r="HL575" s="4" t="str">
        <f ca="1">IFERROR(IF($B575&lt;&gt;"",VLOOKUP(HL$421,TabelleK72BI,8,FALSE),""),"")</f>
        <v/>
      </c>
      <c r="HM575" s="4" t="str">
        <f ca="1">IFERROR(IF($B575&lt;&gt;"",VLOOKUP(HM$421,TabelleK72BI,8,FALSE),""),"")</f>
        <v/>
      </c>
      <c r="HN575" s="4" t="str">
        <f ca="1">IFERROR(IF($B575&lt;&gt;"",VLOOKUP(HN$421,TabelleK72BI,8,FALSE),""),"")</f>
        <v/>
      </c>
      <c r="HO575" s="4" t="str">
        <f ca="1">IFERROR(IF($B575&lt;&gt;"",VLOOKUP(HO$421,TabelleK72BI,8,FALSE),""),"")</f>
        <v/>
      </c>
      <c r="HP575" s="4" t="str">
        <f ca="1">IFERROR(IF($B575&lt;&gt;"",VLOOKUP(HP$421,TabelleK72BI,8,FALSE),""),"")</f>
        <v/>
      </c>
      <c r="HQ575" s="4" t="str">
        <f ca="1">IFERROR(IF($B575&lt;&gt;"",VLOOKUP(HQ$421,TabelleK72BI,8,FALSE),""),"")</f>
        <v/>
      </c>
      <c r="HR575" s="4" t="str">
        <f ca="1">IFERROR(IF($B575&lt;&gt;"",VLOOKUP(HR$421,TabelleK72BI,8,FALSE),""),"")</f>
        <v/>
      </c>
      <c r="HS575" s="4" t="str">
        <f ca="1">IFERROR(IF($B575&lt;&gt;"",VLOOKUP(HS$421,TabelleK72BI,8,FALSE),""),"")</f>
        <v/>
      </c>
      <c r="HT575" s="4" t="str">
        <f ca="1">IFERROR(IF($B575&lt;&gt;"",VLOOKUP(HT$421,TabelleK72BI,8,FALSE),""),"")</f>
        <v/>
      </c>
      <c r="HU575" s="4" t="str">
        <f ca="1">IFERROR(IF($B575&lt;&gt;"",VLOOKUP(HU$421,TabelleK72BI,8,FALSE),""),"")</f>
        <v/>
      </c>
      <c r="HV575" s="4" t="str">
        <f ca="1">IFERROR(IF($B575&lt;&gt;"",VLOOKUP(HV$421,TabelleK72BI,8,FALSE),""),"")</f>
        <v/>
      </c>
      <c r="HW575" s="4" t="str">
        <f ca="1">IFERROR(IF($B575&lt;&gt;"",VLOOKUP(HW$421,TabelleK72BI,8,FALSE),""),"")</f>
        <v/>
      </c>
      <c r="HX575" s="4" t="str">
        <f ca="1">IFERROR(IF($B575&lt;&gt;"",VLOOKUP(HX$421,TabelleK72BI,8,FALSE),""),"")</f>
        <v/>
      </c>
      <c r="HY575" s="4" t="str">
        <f ca="1">IFERROR(IF($B575&lt;&gt;"",VLOOKUP(HY$421,TabelleK72BI,8,FALSE),""),"")</f>
        <v/>
      </c>
      <c r="HZ575" s="4" t="str">
        <f ca="1">IFERROR(IF($B575&lt;&gt;"",VLOOKUP(HZ$421,TabelleK72BI,8,FALSE),""),"")</f>
        <v/>
      </c>
      <c r="IA575" s="4" t="str">
        <f ca="1">IFERROR(IF($B575&lt;&gt;"",VLOOKUP(IA$421,TabelleK72BI,8,FALSE),""),"")</f>
        <v/>
      </c>
      <c r="IB575" s="4" t="str">
        <f ca="1">IFERROR(IF($B575&lt;&gt;"",VLOOKUP(IB$421,TabelleK72BI,8,FALSE),""),"")</f>
        <v/>
      </c>
      <c r="IC575" s="4" t="str">
        <f ca="1">IFERROR(IF($B575&lt;&gt;"",VLOOKUP(IC$421,TabelleK72BI,8,FALSE),""),"")</f>
        <v/>
      </c>
      <c r="ID575" s="4" t="str">
        <f ca="1">IFERROR(IF($B575&lt;&gt;"",VLOOKUP(ID$421,TabelleK72BI,8,FALSE),""),"")</f>
        <v/>
      </c>
      <c r="IE575" s="4" t="str">
        <f ca="1">IFERROR(IF($B575&lt;&gt;"",VLOOKUP(IE$421,TabelleK72BI,8,FALSE),""),"")</f>
        <v/>
      </c>
      <c r="IF575" s="4" t="str">
        <f ca="1">IFERROR(IF($B575&lt;&gt;"",VLOOKUP(IF$421,TabelleK72BI,8,FALSE),""),"")</f>
        <v/>
      </c>
      <c r="IG575" s="4" t="str">
        <f ca="1">IFERROR(IF($B575&lt;&gt;"",VLOOKUP(IG$421,TabelleK72BI,8,FALSE),""),"")</f>
        <v/>
      </c>
      <c r="IH575" s="4" t="str">
        <f ca="1">IFERROR(IF($B575&lt;&gt;"",VLOOKUP(IH$421,TabelleK72BI,8,FALSE),""),"")</f>
        <v/>
      </c>
      <c r="II575" s="4" t="str">
        <f ca="1">IFERROR(IF($B575&lt;&gt;"",VLOOKUP(II$421,TabelleK72BI,8,FALSE),""),"")</f>
        <v/>
      </c>
      <c r="IJ575" s="4" t="str">
        <f ca="1">IFERROR(IF($B575&lt;&gt;"",VLOOKUP(IJ$421,TabelleK72BI,8,FALSE),""),"")</f>
        <v/>
      </c>
      <c r="IK575" s="4" t="str">
        <f ca="1">IFERROR(IF($B575&lt;&gt;"",VLOOKUP(IK$421,TabelleK72BI,8,FALSE),""),"")</f>
        <v/>
      </c>
      <c r="IL575" s="4" t="str">
        <f ca="1">IFERROR(IF($B575&lt;&gt;"",VLOOKUP(IL$421,TabelleK72BI,8,FALSE),""),"")</f>
        <v/>
      </c>
      <c r="IM575" s="4" t="str">
        <f ca="1">IFERROR(IF($B575&lt;&gt;"",VLOOKUP(IM$421,TabelleK72BI,8,FALSE),""),"")</f>
        <v/>
      </c>
      <c r="IN575" s="4" t="str">
        <f ca="1">IFERROR(IF($B575&lt;&gt;"",VLOOKUP(IN$421,TabelleK72BI,8,FALSE),""),"")</f>
        <v/>
      </c>
      <c r="IO575" s="4" t="str">
        <f ca="1">IFERROR(IF($B575&lt;&gt;"",VLOOKUP(IO$421,TabelleK72BI,8,FALSE),""),"")</f>
        <v/>
      </c>
      <c r="IP575" s="4" t="str">
        <f ca="1">IFERROR(IF($B575&lt;&gt;"",VLOOKUP(IP$421,TabelleK72BI,8,FALSE),""),"")</f>
        <v/>
      </c>
      <c r="IQ575" s="4" t="str">
        <f ca="1">IFERROR(IF($B575&lt;&gt;"",VLOOKUP(IQ$421,TabelleK72BI,8,FALSE),""),"")</f>
        <v/>
      </c>
      <c r="IR575" s="4" t="str">
        <f ca="1">IFERROR(IF($B575&lt;&gt;"",VLOOKUP(IR$421,TabelleK72BI,8,FALSE),""),"")</f>
        <v/>
      </c>
      <c r="IS575" s="4" t="str">
        <f ca="1">IFERROR(IF($B575&lt;&gt;"",VLOOKUP(IS$421,TabelleK72BI,8,FALSE),""),"")</f>
        <v/>
      </c>
      <c r="IT575" s="4" t="str">
        <f ca="1">IFERROR(IF($B575&lt;&gt;"",VLOOKUP(IT$421,TabelleK72BI,8,FALSE),""),"")</f>
        <v/>
      </c>
      <c r="IU575" s="4" t="str">
        <f ca="1">IFERROR(IF($B575&lt;&gt;"",VLOOKUP(IU$421,TabelleK72BI,8,FALSE),""),"")</f>
        <v/>
      </c>
      <c r="IV575" s="4" t="str">
        <f ca="1">IFERROR(IF($B575&lt;&gt;"",VLOOKUP(IV$421,TabelleK72BI,8,FALSE),""),"")</f>
        <v/>
      </c>
      <c r="IW575" s="4" t="str">
        <f ca="1">IFERROR(IF($B575&lt;&gt;"",VLOOKUP(IW$421,TabelleK72BI,8,FALSE),""),"")</f>
        <v/>
      </c>
      <c r="IX575" s="4" t="str">
        <f ca="1">IFERROR(IF($B575&lt;&gt;"",VLOOKUP(IX$421,TabelleK72BI,8,FALSE),""),"")</f>
        <v/>
      </c>
      <c r="IY575" s="4" t="str">
        <f ca="1">IFERROR(IF($B575&lt;&gt;"",VLOOKUP(IY$421,TabelleK72BI,8,FALSE),""),"")</f>
        <v/>
      </c>
      <c r="IZ575" s="4" t="str">
        <f ca="1">IFERROR(IF($B575&lt;&gt;"",VLOOKUP(IZ$421,TabelleK72BI,8,FALSE),""),"")</f>
        <v/>
      </c>
      <c r="JA575" s="4" t="str">
        <f ca="1">IFERROR(IF($B575&lt;&gt;"",VLOOKUP(JA$421,TabelleK72BI,8,FALSE),""),"")</f>
        <v/>
      </c>
      <c r="JB575" s="4" t="str">
        <f ca="1">IFERROR(IF($B575&lt;&gt;"",VLOOKUP(JB$421,TabelleK72BI,8,FALSE),""),"")</f>
        <v/>
      </c>
      <c r="JC575" s="4" t="str">
        <f ca="1">IFERROR(IF($B575&lt;&gt;"",VLOOKUP(JC$421,TabelleK72BI,8,FALSE),""),"")</f>
        <v/>
      </c>
      <c r="JD575" s="4" t="str">
        <f ca="1">IFERROR(IF($B575&lt;&gt;"",VLOOKUP(JD$421,TabelleK72BI,8,FALSE),""),"")</f>
        <v/>
      </c>
      <c r="JE575" s="4" t="str">
        <f ca="1">IFERROR(IF($B575&lt;&gt;"",VLOOKUP(JE$421,TabelleK72BI,8,FALSE),""),"")</f>
        <v/>
      </c>
      <c r="JF575" s="4" t="str">
        <f ca="1">IFERROR(IF($B575&lt;&gt;"",VLOOKUP(JF$421,TabelleK72BI,8,FALSE),""),"")</f>
        <v/>
      </c>
      <c r="JG575" s="4" t="str">
        <f ca="1">IFERROR(IF($B575&lt;&gt;"",VLOOKUP(JG$421,TabelleK72BI,8,FALSE),""),"")</f>
        <v/>
      </c>
      <c r="JH575" s="4" t="str">
        <f ca="1">IFERROR(IF($B575&lt;&gt;"",VLOOKUP(JH$421,TabelleK72BI,8,FALSE),""),"")</f>
        <v/>
      </c>
      <c r="JI575" s="4" t="str">
        <f ca="1">IFERROR(IF($B575&lt;&gt;"",VLOOKUP(JI$421,TabelleK72BI,8,FALSE),""),"")</f>
        <v/>
      </c>
      <c r="JJ575" s="4" t="str">
        <f ca="1">IFERROR(IF($B575&lt;&gt;"",VLOOKUP(JJ$421,TabelleK72BI,8,FALSE),""),"")</f>
        <v/>
      </c>
      <c r="JK575" s="4" t="str">
        <f ca="1">IFERROR(IF($B575&lt;&gt;"",VLOOKUP(JK$421,TabelleK72BI,8,FALSE),""),"")</f>
        <v/>
      </c>
      <c r="JL575" s="4" t="str">
        <f ca="1">IFERROR(IF($B575&lt;&gt;"",VLOOKUP(JL$421,TabelleK72BI,8,FALSE),""),"")</f>
        <v/>
      </c>
      <c r="JM575" s="4" t="str">
        <f ca="1">IFERROR(IF($B575&lt;&gt;"",VLOOKUP(JM$421,TabelleK72BI,8,FALSE),""),"")</f>
        <v/>
      </c>
      <c r="JN575" s="4" t="str">
        <f ca="1">IFERROR(IF($B575&lt;&gt;"",VLOOKUP(JN$421,TabelleK72BI,8,FALSE),""),"")</f>
        <v/>
      </c>
      <c r="JO575" s="4" t="str">
        <f ca="1">IFERROR(IF($B575&lt;&gt;"",VLOOKUP(JO$421,TabelleK72BI,8,FALSE),""),"")</f>
        <v/>
      </c>
      <c r="JP575" s="4" t="str">
        <f ca="1">IFERROR(IF($B575&lt;&gt;"",VLOOKUP(JP$421,TabelleK72BI,8,FALSE),""),"")</f>
        <v/>
      </c>
      <c r="JQ575" s="4" t="str">
        <f ca="1">IFERROR(IF($B575&lt;&gt;"",VLOOKUP(JQ$421,TabelleK72BI,8,FALSE),""),"")</f>
        <v/>
      </c>
      <c r="JR575" s="4" t="str">
        <f ca="1">IFERROR(IF($B575&lt;&gt;"",VLOOKUP(JR$421,TabelleK72BI,8,FALSE),""),"")</f>
        <v/>
      </c>
      <c r="JS575" s="4" t="str">
        <f ca="1">IFERROR(IF($B575&lt;&gt;"",VLOOKUP(JS$421,TabelleK72BI,8,FALSE),""),"")</f>
        <v/>
      </c>
      <c r="JT575" s="4" t="str">
        <f ca="1">IFERROR(IF($B575&lt;&gt;"",VLOOKUP(JT$421,TabelleK72BI,8,FALSE),""),"")</f>
        <v/>
      </c>
      <c r="JU575" s="4" t="str">
        <f ca="1">IFERROR(IF($B575&lt;&gt;"",VLOOKUP(JU$421,TabelleK72BI,8,FALSE),""),"")</f>
        <v/>
      </c>
      <c r="JV575" s="4" t="str">
        <f ca="1">IFERROR(IF($B575&lt;&gt;"",VLOOKUP(JV$421,TabelleK72BI,8,FALSE),""),"")</f>
        <v/>
      </c>
      <c r="JW575" s="4" t="str">
        <f ca="1">IFERROR(IF($B575&lt;&gt;"",VLOOKUP(JW$421,TabelleK72BI,8,FALSE),""),"")</f>
        <v/>
      </c>
      <c r="JX575" s="4" t="str">
        <f ca="1">IFERROR(IF($B575&lt;&gt;"",VLOOKUP(JX$421,TabelleK72BI,8,FALSE),""),"")</f>
        <v/>
      </c>
      <c r="JY575" s="4" t="str">
        <f ca="1">IFERROR(IF($B575&lt;&gt;"",VLOOKUP(JY$421,TabelleK72BI,8,FALSE),""),"")</f>
        <v/>
      </c>
      <c r="JZ575" s="4" t="str">
        <f ca="1">IFERROR(IF($B575&lt;&gt;"",VLOOKUP(JZ$421,TabelleK72BI,8,FALSE),""),"")</f>
        <v/>
      </c>
      <c r="KA575" s="4" t="str">
        <f ca="1">IFERROR(IF($B575&lt;&gt;"",VLOOKUP(KA$421,TabelleK72BI,8,FALSE),""),"")</f>
        <v/>
      </c>
      <c r="KB575" s="4" t="str">
        <f ca="1">IFERROR(IF($B575&lt;&gt;"",VLOOKUP(KB$421,TabelleK72BI,8,FALSE),""),"")</f>
        <v/>
      </c>
      <c r="KC575" s="4" t="str">
        <f ca="1">IFERROR(IF($B575&lt;&gt;"",VLOOKUP(KC$421,TabelleK72BI,8,FALSE),""),"")</f>
        <v/>
      </c>
      <c r="KD575" s="4" t="str">
        <f ca="1">IFERROR(IF($B575&lt;&gt;"",VLOOKUP(KD$421,TabelleK72BI,8,FALSE),""),"")</f>
        <v/>
      </c>
      <c r="KE575" s="4" t="str">
        <f ca="1">IFERROR(IF($B575&lt;&gt;"",VLOOKUP(KE$421,TabelleK72BI,8,FALSE),""),"")</f>
        <v/>
      </c>
      <c r="KF575" s="4" t="str">
        <f ca="1">IFERROR(IF($B575&lt;&gt;"",VLOOKUP(KF$421,TabelleK72BI,8,FALSE),""),"")</f>
        <v/>
      </c>
      <c r="KG575" s="4" t="str">
        <f ca="1">IFERROR(IF($B575&lt;&gt;"",VLOOKUP(KG$421,TabelleK72BI,8,FALSE),""),"")</f>
        <v/>
      </c>
      <c r="KH575" s="4" t="str">
        <f ca="1">IFERROR(IF($B575&lt;&gt;"",VLOOKUP(KH$421,TabelleK72BI,8,FALSE),""),"")</f>
        <v/>
      </c>
      <c r="KI575" s="4" t="str">
        <f ca="1">IFERROR(IF($B575&lt;&gt;"",VLOOKUP(KI$421,TabelleK72BI,8,FALSE),""),"")</f>
        <v/>
      </c>
      <c r="KJ575" s="4" t="str">
        <f ca="1">IFERROR(IF($B575&lt;&gt;"",VLOOKUP(KJ$421,TabelleK72BI,8,FALSE),""),"")</f>
        <v/>
      </c>
      <c r="KK575" s="4" t="str">
        <f ca="1">IFERROR(IF($B575&lt;&gt;"",VLOOKUP(KK$421,TabelleK72BI,8,FALSE),""),"")</f>
        <v/>
      </c>
      <c r="KL575" s="4" t="str">
        <f ca="1">IFERROR(IF($B575&lt;&gt;"",VLOOKUP(KL$421,TabelleK72BI,8,FALSE),""),"")</f>
        <v/>
      </c>
      <c r="KM575" s="4" t="str">
        <f ca="1">IFERROR(IF($B575&lt;&gt;"",VLOOKUP(KM$421,TabelleK72BI,8,FALSE),""),"")</f>
        <v/>
      </c>
      <c r="KN575" s="4" t="str">
        <f ca="1">IFERROR(IF($B575&lt;&gt;"",VLOOKUP(KN$421,TabelleK72BI,8,FALSE),""),"")</f>
        <v/>
      </c>
      <c r="KO575" s="4" t="str">
        <f ca="1">IFERROR(IF($B575&lt;&gt;"",VLOOKUP(KO$421,TabelleK72BI,8,FALSE),""),"")</f>
        <v/>
      </c>
      <c r="KP575" s="4" t="str">
        <f ca="1">IFERROR(IF($B575&lt;&gt;"",VLOOKUP(KP$421,TabelleK72BI,8,FALSE),""),"")</f>
        <v/>
      </c>
      <c r="KQ575" s="4" t="str">
        <f ca="1">IFERROR(IF($B575&lt;&gt;"",VLOOKUP(KQ$421,TabelleK72BI,8,FALSE),""),"")</f>
        <v/>
      </c>
      <c r="KR575" s="4" t="str">
        <f>IFERROR(VLOOKUP($KR$421,TabelleK72BI,8,FALSE),"")</f>
        <v/>
      </c>
      <c r="KS575" s="4" t="str">
        <f>IFERROR(VLOOKUP($KS$421,TabelleK72BI,8,FALSE),"")</f>
        <v/>
      </c>
    </row>
    <row r="576" spans="2:305" ht="12.75" hidden="1" customHeight="1" x14ac:dyDescent="0.2">
      <c r="B576" s="138" t="str">
        <f t="shared" ca="1" si="266"/>
        <v/>
      </c>
      <c r="C576" s="4" t="str">
        <f ca="1">IFERROR(IF($B576&lt;&gt;"",VLOOKUP(C$421,TabelleK73BI,8,FALSE),""),"")</f>
        <v/>
      </c>
      <c r="D576" s="4" t="str">
        <f ca="1">IFERROR(IF($B576&lt;&gt;"",VLOOKUP(D$421,TabelleK73BI,8,FALSE),""),"")</f>
        <v/>
      </c>
      <c r="E576" s="4" t="str">
        <f ca="1">IFERROR(IF($B576&lt;&gt;"",VLOOKUP(E$421,TabelleK73BI,8,FALSE),""),"")</f>
        <v/>
      </c>
      <c r="F576" s="4" t="str">
        <f ca="1">IFERROR(IF($B576&lt;&gt;"",VLOOKUP(F$421,TabelleK73BI,8,FALSE),""),"")</f>
        <v/>
      </c>
      <c r="G576" s="4" t="str">
        <f ca="1">IFERROR(IF($B576&lt;&gt;"",VLOOKUP(G$421,TabelleK73BI,8,FALSE),""),"")</f>
        <v/>
      </c>
      <c r="H576" s="4" t="str">
        <f ca="1">IFERROR(IF($B576&lt;&gt;"",VLOOKUP(H$421,TabelleK73BI,8,FALSE),""),"")</f>
        <v/>
      </c>
      <c r="I576" s="4" t="str">
        <f ca="1">IFERROR(IF($B576&lt;&gt;"",VLOOKUP(I$421,TabelleK73BI,8,FALSE),""),"")</f>
        <v/>
      </c>
      <c r="J576" s="4" t="str">
        <f ca="1">IFERROR(IF($B576&lt;&gt;"",VLOOKUP(J$421,TabelleK73BI,8,FALSE),""),"")</f>
        <v/>
      </c>
      <c r="K576" s="4" t="str">
        <f ca="1">IFERROR(IF($B576&lt;&gt;"",VLOOKUP(K$421,TabelleK73BI,8,FALSE),""),"")</f>
        <v/>
      </c>
      <c r="L576" s="4" t="str">
        <f ca="1">IFERROR(IF($B576&lt;&gt;"",VLOOKUP(L$421,TabelleK73BI,8,FALSE),""),"")</f>
        <v/>
      </c>
      <c r="M576" s="4" t="str">
        <f ca="1">IFERROR(IF($B576&lt;&gt;"",VLOOKUP(M$421,TabelleK73BI,8,FALSE),""),"")</f>
        <v/>
      </c>
      <c r="N576" s="4" t="str">
        <f ca="1">IFERROR(IF($B576&lt;&gt;"",VLOOKUP(N$421,TabelleK73BI,8,FALSE),""),"")</f>
        <v/>
      </c>
      <c r="O576" s="4" t="str">
        <f ca="1">IFERROR(IF($B576&lt;&gt;"",VLOOKUP(O$421,TabelleK73BI,8,FALSE),""),"")</f>
        <v/>
      </c>
      <c r="P576" s="4" t="str">
        <f ca="1">IFERROR(IF($B576&lt;&gt;"",VLOOKUP(P$421,TabelleK73BI,8,FALSE),""),"")</f>
        <v/>
      </c>
      <c r="Q576" s="4" t="str">
        <f ca="1">IFERROR(IF($B576&lt;&gt;"",VLOOKUP(Q$421,TabelleK73BI,8,FALSE),""),"")</f>
        <v/>
      </c>
      <c r="R576" s="4" t="str">
        <f ca="1">IFERROR(IF($B576&lt;&gt;"",VLOOKUP(R$421,TabelleK73BI,8,FALSE),""),"")</f>
        <v/>
      </c>
      <c r="S576" s="4" t="str">
        <f ca="1">IFERROR(IF($B576&lt;&gt;"",VLOOKUP(S$421,TabelleK73BI,8,FALSE),""),"")</f>
        <v/>
      </c>
      <c r="T576" s="4" t="str">
        <f ca="1">IFERROR(IF($B576&lt;&gt;"",VLOOKUP(T$421,TabelleK73BI,8,FALSE),""),"")</f>
        <v/>
      </c>
      <c r="U576" s="4" t="str">
        <f ca="1">IFERROR(IF($B576&lt;&gt;"",VLOOKUP(U$421,TabelleK73BI,8,FALSE),""),"")</f>
        <v/>
      </c>
      <c r="V576" s="4" t="str">
        <f ca="1">IFERROR(IF($B576&lt;&gt;"",VLOOKUP(V$421,TabelleK73BI,8,FALSE),""),"")</f>
        <v/>
      </c>
      <c r="W576" s="4" t="str">
        <f ca="1">IFERROR(IF($B576&lt;&gt;"",VLOOKUP(W$421,TabelleK73BI,8,FALSE),""),"")</f>
        <v/>
      </c>
      <c r="X576" s="4" t="str">
        <f ca="1">IFERROR(IF($B576&lt;&gt;"",VLOOKUP(X$421,TabelleK73BI,8,FALSE),""),"")</f>
        <v/>
      </c>
      <c r="Y576" s="4" t="str">
        <f ca="1">IFERROR(IF($B576&lt;&gt;"",VLOOKUP(Y$421,TabelleK73BI,8,FALSE),""),"")</f>
        <v/>
      </c>
      <c r="Z576" s="4" t="str">
        <f ca="1">IFERROR(IF($B576&lt;&gt;"",VLOOKUP(Z$421,TabelleK73BI,8,FALSE),""),"")</f>
        <v/>
      </c>
      <c r="AA576" s="4" t="str">
        <f ca="1">IFERROR(IF($B576&lt;&gt;"",VLOOKUP(AA$421,TabelleK73BI,8,FALSE),""),"")</f>
        <v/>
      </c>
      <c r="AB576" s="4" t="str">
        <f ca="1">IFERROR(IF($B576&lt;&gt;"",VLOOKUP(AB$421,TabelleK73BI,8,FALSE),""),"")</f>
        <v/>
      </c>
      <c r="AC576" s="4" t="str">
        <f ca="1">IFERROR(IF($B576&lt;&gt;"",VLOOKUP(AC$421,TabelleK73BI,8,FALSE),""),"")</f>
        <v/>
      </c>
      <c r="AD576" s="4" t="str">
        <f ca="1">IFERROR(IF($B576&lt;&gt;"",VLOOKUP(AD$421,TabelleK73BI,8,FALSE),""),"")</f>
        <v/>
      </c>
      <c r="AE576" s="4" t="str">
        <f ca="1">IFERROR(IF($B576&lt;&gt;"",VLOOKUP(AE$421,TabelleK73BI,8,FALSE),""),"")</f>
        <v/>
      </c>
      <c r="AF576" s="4" t="str">
        <f ca="1">IFERROR(IF($B576&lt;&gt;"",VLOOKUP(AF$421,TabelleK73BI,8,FALSE),""),"")</f>
        <v/>
      </c>
      <c r="AG576" s="4" t="str">
        <f ca="1">IFERROR(IF($B576&lt;&gt;"",VLOOKUP(AG$421,TabelleK73BI,8,FALSE),""),"")</f>
        <v/>
      </c>
      <c r="AH576" s="4" t="str">
        <f ca="1">IFERROR(IF($B576&lt;&gt;"",VLOOKUP(AH$421,TabelleK73BI,8,FALSE),""),"")</f>
        <v/>
      </c>
      <c r="AI576" s="4" t="str">
        <f ca="1">IFERROR(IF($B576&lt;&gt;"",VLOOKUP(AI$421,TabelleK73BI,8,FALSE),""),"")</f>
        <v/>
      </c>
      <c r="AJ576" s="4" t="str">
        <f ca="1">IFERROR(IF($B576&lt;&gt;"",VLOOKUP(AJ$421,TabelleK73BI,8,FALSE),""),"")</f>
        <v/>
      </c>
      <c r="AK576" s="4" t="str">
        <f ca="1">IFERROR(IF($B576&lt;&gt;"",VLOOKUP(AK$421,TabelleK73BI,8,FALSE),""),"")</f>
        <v/>
      </c>
      <c r="AL576" s="4" t="str">
        <f ca="1">IFERROR(IF($B576&lt;&gt;"",VLOOKUP(AL$421,TabelleK73BI,8,FALSE),""),"")</f>
        <v/>
      </c>
      <c r="AM576" s="4" t="str">
        <f ca="1">IFERROR(IF($B576&lt;&gt;"",VLOOKUP(AM$421,TabelleK73BI,8,FALSE),""),"")</f>
        <v/>
      </c>
      <c r="AN576" s="4" t="str">
        <f ca="1">IFERROR(IF($B576&lt;&gt;"",VLOOKUP(AN$421,TabelleK73BI,8,FALSE),""),"")</f>
        <v/>
      </c>
      <c r="AO576" s="4" t="str">
        <f ca="1">IFERROR(IF($B576&lt;&gt;"",VLOOKUP(AO$421,TabelleK73BI,8,FALSE),""),"")</f>
        <v/>
      </c>
      <c r="AP576" s="4" t="str">
        <f ca="1">IFERROR(IF($B576&lt;&gt;"",VLOOKUP(AP$421,TabelleK73BI,8,FALSE),""),"")</f>
        <v/>
      </c>
      <c r="AQ576" s="4" t="str">
        <f ca="1">IFERROR(IF($B576&lt;&gt;"",VLOOKUP(AQ$421,TabelleK73BI,8,FALSE),""),"")</f>
        <v/>
      </c>
      <c r="AR576" s="4" t="str">
        <f ca="1">IFERROR(IF($B576&lt;&gt;"",VLOOKUP(AR$421,TabelleK73BI,8,FALSE),""),"")</f>
        <v/>
      </c>
      <c r="AS576" s="4" t="str">
        <f ca="1">IFERROR(IF($B576&lt;&gt;"",VLOOKUP(AS$421,TabelleK73BI,8,FALSE),""),"")</f>
        <v/>
      </c>
      <c r="AT576" s="4" t="str">
        <f ca="1">IFERROR(IF($B576&lt;&gt;"",VLOOKUP(AT$421,TabelleK73BI,8,FALSE),""),"")</f>
        <v/>
      </c>
      <c r="AU576" s="4" t="str">
        <f ca="1">IFERROR(IF($B576&lt;&gt;"",VLOOKUP(AU$421,TabelleK73BI,8,FALSE),""),"")</f>
        <v/>
      </c>
      <c r="AV576" s="4" t="str">
        <f ca="1">IFERROR(IF($B576&lt;&gt;"",VLOOKUP(AV$421,TabelleK73BI,8,FALSE),""),"")</f>
        <v/>
      </c>
      <c r="AW576" s="4" t="str">
        <f ca="1">IFERROR(IF($B576&lt;&gt;"",VLOOKUP(AW$421,TabelleK73BI,8,FALSE),""),"")</f>
        <v/>
      </c>
      <c r="AX576" s="4" t="str">
        <f ca="1">IFERROR(IF($B576&lt;&gt;"",VLOOKUP(AX$421,TabelleK73BI,8,FALSE),""),"")</f>
        <v/>
      </c>
      <c r="AY576" s="4" t="str">
        <f ca="1">IFERROR(IF($B576&lt;&gt;"",VLOOKUP(AY$421,TabelleK73BI,8,FALSE),""),"")</f>
        <v/>
      </c>
      <c r="AZ576" s="4" t="str">
        <f ca="1">IFERROR(IF($B576&lt;&gt;"",VLOOKUP(AZ$421,TabelleK73BI,8,FALSE),""),"")</f>
        <v/>
      </c>
      <c r="BA576" s="4" t="str">
        <f ca="1">IFERROR(IF($B576&lt;&gt;"",VLOOKUP(BA$421,TabelleK73BI,8,FALSE),""),"")</f>
        <v/>
      </c>
      <c r="BB576" s="4" t="str">
        <f ca="1">IFERROR(IF($B576&lt;&gt;"",VLOOKUP(BB$421,TabelleK73BI,8,FALSE),""),"")</f>
        <v/>
      </c>
      <c r="BC576" s="4" t="str">
        <f ca="1">IFERROR(IF($B576&lt;&gt;"",VLOOKUP(BC$421,TabelleK73BI,8,FALSE),""),"")</f>
        <v/>
      </c>
      <c r="BD576" s="4" t="str">
        <f ca="1">IFERROR(IF($B576&lt;&gt;"",VLOOKUP(BD$421,TabelleK73BI,8,FALSE),""),"")</f>
        <v/>
      </c>
      <c r="BE576" s="4" t="str">
        <f ca="1">IFERROR(IF($B576&lt;&gt;"",VLOOKUP(BE$421,TabelleK73BI,8,FALSE),""),"")</f>
        <v/>
      </c>
      <c r="BF576" s="4" t="str">
        <f ca="1">IFERROR(IF($B576&lt;&gt;"",VLOOKUP(BF$421,TabelleK73BI,8,FALSE),""),"")</f>
        <v/>
      </c>
      <c r="BG576" s="4" t="str">
        <f ca="1">IFERROR(IF($B576&lt;&gt;"",VLOOKUP(BG$421,TabelleK73BI,8,FALSE),""),"")</f>
        <v/>
      </c>
      <c r="BH576" s="4" t="str">
        <f ca="1">IFERROR(IF($B576&lt;&gt;"",VLOOKUP(BH$421,TabelleK73BI,8,FALSE),""),"")</f>
        <v/>
      </c>
      <c r="BI576" s="4" t="str">
        <f ca="1">IFERROR(IF($B576&lt;&gt;"",VLOOKUP(BI$421,TabelleK73BI,8,FALSE),""),"")</f>
        <v/>
      </c>
      <c r="BJ576" s="4" t="str">
        <f ca="1">IFERROR(IF($B576&lt;&gt;"",VLOOKUP(BJ$421,TabelleK73BI,8,FALSE),""),"")</f>
        <v/>
      </c>
      <c r="BK576" s="4" t="str">
        <f ca="1">IFERROR(IF($B576&lt;&gt;"",VLOOKUP(BK$421,TabelleK73BI,8,FALSE),""),"")</f>
        <v/>
      </c>
      <c r="BL576" s="4" t="str">
        <f ca="1">IFERROR(IF($B576&lt;&gt;"",VLOOKUP(BL$421,TabelleK73BI,8,FALSE),""),"")</f>
        <v/>
      </c>
      <c r="BM576" s="4" t="str">
        <f ca="1">IFERROR(IF($B576&lt;&gt;"",VLOOKUP(BM$421,TabelleK73BI,8,FALSE),""),"")</f>
        <v/>
      </c>
      <c r="BN576" s="4" t="str">
        <f ca="1">IFERROR(IF($B576&lt;&gt;"",VLOOKUP(BN$421,TabelleK73BI,8,FALSE),""),"")</f>
        <v/>
      </c>
      <c r="BO576" s="4" t="str">
        <f ca="1">IFERROR(IF($B576&lt;&gt;"",VLOOKUP(BO$421,TabelleK73BI,8,FALSE),""),"")</f>
        <v/>
      </c>
      <c r="BP576" s="4" t="str">
        <f ca="1">IFERROR(IF($B576&lt;&gt;"",VLOOKUP(BP$421,TabelleK73BI,8,FALSE),""),"")</f>
        <v/>
      </c>
      <c r="BQ576" s="4" t="str">
        <f ca="1">IFERROR(IF($B576&lt;&gt;"",VLOOKUP(BQ$421,TabelleK73BI,8,FALSE),""),"")</f>
        <v/>
      </c>
      <c r="BR576" s="4" t="str">
        <f ca="1">IFERROR(IF($B576&lt;&gt;"",VLOOKUP(BR$421,TabelleK73BI,8,FALSE),""),"")</f>
        <v/>
      </c>
      <c r="BS576" s="4" t="str">
        <f ca="1">IFERROR(IF($B576&lt;&gt;"",VLOOKUP(BS$421,TabelleK73BI,8,FALSE),""),"")</f>
        <v/>
      </c>
      <c r="BT576" s="4" t="str">
        <f ca="1">IFERROR(IF($B576&lt;&gt;"",VLOOKUP(BT$421,TabelleK73BI,8,FALSE),""),"")</f>
        <v/>
      </c>
      <c r="BU576" s="4" t="str">
        <f ca="1">IFERROR(IF($B576&lt;&gt;"",VLOOKUP(BU$421,TabelleK73BI,8,FALSE),""),"")</f>
        <v/>
      </c>
      <c r="BV576" s="4" t="str">
        <f ca="1">IFERROR(IF($B576&lt;&gt;"",VLOOKUP(BV$421,TabelleK73BI,8,FALSE),""),"")</f>
        <v/>
      </c>
      <c r="BW576" s="4" t="str">
        <f ca="1">IFERROR(IF($B576&lt;&gt;"",VLOOKUP(BW$421,TabelleK73BI,8,FALSE),""),"")</f>
        <v/>
      </c>
      <c r="BX576" s="4" t="str">
        <f ca="1">IFERROR(IF($B576&lt;&gt;"",VLOOKUP(BX$421,TabelleK73BI,8,FALSE),""),"")</f>
        <v/>
      </c>
      <c r="BY576" s="4" t="str">
        <f ca="1">IFERROR(IF($B576&lt;&gt;"",VLOOKUP(BY$421,TabelleK73BI,8,FALSE),""),"")</f>
        <v/>
      </c>
      <c r="BZ576" s="4" t="str">
        <f ca="1">IFERROR(IF($B576&lt;&gt;"",VLOOKUP(BZ$421,TabelleK73BI,8,FALSE),""),"")</f>
        <v/>
      </c>
      <c r="CA576" s="4" t="str">
        <f ca="1">IFERROR(IF($B576&lt;&gt;"",VLOOKUP(CA$421,TabelleK73BI,8,FALSE),""),"")</f>
        <v/>
      </c>
      <c r="CB576" s="4" t="str">
        <f ca="1">IFERROR(IF($B576&lt;&gt;"",VLOOKUP(CB$421,TabelleK73BI,8,FALSE),""),"")</f>
        <v/>
      </c>
      <c r="CC576" s="4" t="str">
        <f ca="1">IFERROR(IF($B576&lt;&gt;"",VLOOKUP(CC$421,TabelleK73BI,8,FALSE),""),"")</f>
        <v/>
      </c>
      <c r="CD576" s="4" t="str">
        <f ca="1">IFERROR(IF($B576&lt;&gt;"",VLOOKUP(CD$421,TabelleK73BI,8,FALSE),""),"")</f>
        <v/>
      </c>
      <c r="CE576" s="4" t="str">
        <f ca="1">IFERROR(IF($B576&lt;&gt;"",VLOOKUP(CE$421,TabelleK73BI,8,FALSE),""),"")</f>
        <v/>
      </c>
      <c r="CF576" s="4" t="str">
        <f ca="1">IFERROR(IF($B576&lt;&gt;"",VLOOKUP(CF$421,TabelleK73BI,8,FALSE),""),"")</f>
        <v/>
      </c>
      <c r="CG576" s="4" t="str">
        <f ca="1">IFERROR(IF($B576&lt;&gt;"",VLOOKUP(CG$421,TabelleK73BI,8,FALSE),""),"")</f>
        <v/>
      </c>
      <c r="CH576" s="4" t="str">
        <f ca="1">IFERROR(IF($B576&lt;&gt;"",VLOOKUP(CH$421,TabelleK73BI,8,FALSE),""),"")</f>
        <v/>
      </c>
      <c r="CI576" s="4" t="str">
        <f ca="1">IFERROR(IF($B576&lt;&gt;"",VLOOKUP(CI$421,TabelleK73BI,8,FALSE),""),"")</f>
        <v/>
      </c>
      <c r="CJ576" s="4" t="str">
        <f ca="1">IFERROR(IF($B576&lt;&gt;"",VLOOKUP(CJ$421,TabelleK73BI,8,FALSE),""),"")</f>
        <v/>
      </c>
      <c r="CK576" s="4" t="str">
        <f ca="1">IFERROR(IF($B576&lt;&gt;"",VLOOKUP(CK$421,TabelleK73BI,8,FALSE),""),"")</f>
        <v/>
      </c>
      <c r="CL576" s="4" t="str">
        <f ca="1">IFERROR(IF($B576&lt;&gt;"",VLOOKUP(CL$421,TabelleK73BI,8,FALSE),""),"")</f>
        <v/>
      </c>
      <c r="CM576" s="4" t="str">
        <f ca="1">IFERROR(IF($B576&lt;&gt;"",VLOOKUP(CM$421,TabelleK73BI,8,FALSE),""),"")</f>
        <v/>
      </c>
      <c r="CN576" s="4" t="str">
        <f ca="1">IFERROR(IF($B576&lt;&gt;"",VLOOKUP(CN$421,TabelleK73BI,8,FALSE),""),"")</f>
        <v/>
      </c>
      <c r="CO576" s="4" t="str">
        <f ca="1">IFERROR(IF($B576&lt;&gt;"",VLOOKUP(CO$421,TabelleK73BI,8,FALSE),""),"")</f>
        <v/>
      </c>
      <c r="CP576" s="4" t="str">
        <f ca="1">IFERROR(IF($B576&lt;&gt;"",VLOOKUP(CP$421,TabelleK73BI,8,FALSE),""),"")</f>
        <v/>
      </c>
      <c r="CQ576" s="4" t="str">
        <f ca="1">IFERROR(IF($B576&lt;&gt;"",VLOOKUP(CQ$421,TabelleK73BI,8,FALSE),""),"")</f>
        <v/>
      </c>
      <c r="CR576" s="4" t="str">
        <f ca="1">IFERROR(IF($B576&lt;&gt;"",VLOOKUP(CR$421,TabelleK73BI,8,FALSE),""),"")</f>
        <v/>
      </c>
      <c r="CS576" s="4" t="str">
        <f ca="1">IFERROR(IF($B576&lt;&gt;"",VLOOKUP(CS$421,TabelleK73BI,8,FALSE),""),"")</f>
        <v/>
      </c>
      <c r="CT576" s="4" t="str">
        <f ca="1">IFERROR(IF($B576&lt;&gt;"",VLOOKUP(CT$421,TabelleK73BI,8,FALSE),""),"")</f>
        <v/>
      </c>
      <c r="CU576" s="4" t="str">
        <f ca="1">IFERROR(IF($B576&lt;&gt;"",VLOOKUP(CU$421,TabelleK73BI,8,FALSE),""),"")</f>
        <v/>
      </c>
      <c r="CV576" s="4" t="str">
        <f ca="1">IFERROR(IF($B576&lt;&gt;"",VLOOKUP(CV$421,TabelleK73BI,8,FALSE),""),"")</f>
        <v/>
      </c>
      <c r="CW576" s="4" t="str">
        <f ca="1">IFERROR(IF($B576&lt;&gt;"",VLOOKUP(CW$421,TabelleK73BI,8,FALSE),""),"")</f>
        <v/>
      </c>
      <c r="CX576" s="4" t="str">
        <f ca="1">IFERROR(IF($B576&lt;&gt;"",VLOOKUP(CX$421,TabelleK73BI,8,FALSE),""),"")</f>
        <v/>
      </c>
      <c r="CY576" s="4" t="str">
        <f ca="1">IFERROR(IF($B576&lt;&gt;"",VLOOKUP(CY$421,TabelleK73BI,8,FALSE),""),"")</f>
        <v/>
      </c>
      <c r="CZ576" s="4" t="str">
        <f ca="1">IFERROR(IF($B576&lt;&gt;"",VLOOKUP(CZ$421,TabelleK73BI,8,FALSE),""),"")</f>
        <v/>
      </c>
      <c r="DA576" s="4" t="str">
        <f ca="1">IFERROR(IF($B576&lt;&gt;"",VLOOKUP(DA$421,TabelleK73BI,8,FALSE),""),"")</f>
        <v/>
      </c>
      <c r="DB576" s="4" t="str">
        <f ca="1">IFERROR(IF($B576&lt;&gt;"",VLOOKUP(DB$421,TabelleK73BI,8,FALSE),""),"")</f>
        <v/>
      </c>
      <c r="DC576" s="4" t="str">
        <f ca="1">IFERROR(IF($B576&lt;&gt;"",VLOOKUP(DC$421,TabelleK73BI,8,FALSE),""),"")</f>
        <v/>
      </c>
      <c r="DD576" s="4" t="str">
        <f ca="1">IFERROR(IF($B576&lt;&gt;"",VLOOKUP(DD$421,TabelleK73BI,8,FALSE),""),"")</f>
        <v/>
      </c>
      <c r="DE576" s="4" t="str">
        <f ca="1">IFERROR(IF($B576&lt;&gt;"",VLOOKUP(DE$421,TabelleK73BI,8,FALSE),""),"")</f>
        <v/>
      </c>
      <c r="DF576" s="4" t="str">
        <f ca="1">IFERROR(IF($B576&lt;&gt;"",VLOOKUP(DF$421,TabelleK73BI,8,FALSE),""),"")</f>
        <v/>
      </c>
      <c r="DG576" s="4" t="str">
        <f ca="1">IFERROR(IF($B576&lt;&gt;"",VLOOKUP(DG$421,TabelleK73BI,8,FALSE),""),"")</f>
        <v/>
      </c>
      <c r="DH576" s="4" t="str">
        <f ca="1">IFERROR(IF($B576&lt;&gt;"",VLOOKUP(DH$421,TabelleK73BI,8,FALSE),""),"")</f>
        <v/>
      </c>
      <c r="DI576" s="4" t="str">
        <f ca="1">IFERROR(IF($B576&lt;&gt;"",VLOOKUP(DI$421,TabelleK73BI,8,FALSE),""),"")</f>
        <v/>
      </c>
      <c r="DJ576" s="4" t="str">
        <f ca="1">IFERROR(IF($B576&lt;&gt;"",VLOOKUP(DJ$421,TabelleK73BI,8,FALSE),""),"")</f>
        <v/>
      </c>
      <c r="DK576" s="4" t="str">
        <f ca="1">IFERROR(IF($B576&lt;&gt;"",VLOOKUP(DK$421,TabelleK73BI,8,FALSE),""),"")</f>
        <v/>
      </c>
      <c r="DL576" s="4" t="str">
        <f ca="1">IFERROR(IF($B576&lt;&gt;"",VLOOKUP(DL$421,TabelleK73BI,8,FALSE),""),"")</f>
        <v/>
      </c>
      <c r="DM576" s="4" t="str">
        <f ca="1">IFERROR(IF($B576&lt;&gt;"",VLOOKUP(DM$421,TabelleK73BI,8,FALSE),""),"")</f>
        <v/>
      </c>
      <c r="DN576" s="4" t="str">
        <f ca="1">IFERROR(IF($B576&lt;&gt;"",VLOOKUP(DN$421,TabelleK73BI,8,FALSE),""),"")</f>
        <v/>
      </c>
      <c r="DO576" s="4" t="str">
        <f ca="1">IFERROR(IF($B576&lt;&gt;"",VLOOKUP(DO$421,TabelleK73BI,8,FALSE),""),"")</f>
        <v/>
      </c>
      <c r="DP576" s="4" t="str">
        <f ca="1">IFERROR(IF($B576&lt;&gt;"",VLOOKUP(DP$421,TabelleK73BI,8,FALSE),""),"")</f>
        <v/>
      </c>
      <c r="DQ576" s="4" t="str">
        <f ca="1">IFERROR(IF($B576&lt;&gt;"",VLOOKUP(DQ$421,TabelleK73BI,8,FALSE),""),"")</f>
        <v/>
      </c>
      <c r="DR576" s="4" t="str">
        <f ca="1">IFERROR(IF($B576&lt;&gt;"",VLOOKUP(DR$421,TabelleK73BI,8,FALSE),""),"")</f>
        <v/>
      </c>
      <c r="DS576" s="4" t="str">
        <f ca="1">IFERROR(IF($B576&lt;&gt;"",VLOOKUP(DS$421,TabelleK73BI,8,FALSE),""),"")</f>
        <v/>
      </c>
      <c r="DT576" s="4" t="str">
        <f ca="1">IFERROR(IF($B576&lt;&gt;"",VLOOKUP(DT$421,TabelleK73BI,8,FALSE),""),"")</f>
        <v/>
      </c>
      <c r="DU576" s="4" t="str">
        <f ca="1">IFERROR(IF($B576&lt;&gt;"",VLOOKUP(DU$421,TabelleK73BI,8,FALSE),""),"")</f>
        <v/>
      </c>
      <c r="DV576" s="4" t="str">
        <f ca="1">IFERROR(IF($B576&lt;&gt;"",VLOOKUP(DV$421,TabelleK73BI,8,FALSE),""),"")</f>
        <v/>
      </c>
      <c r="DW576" s="4" t="str">
        <f ca="1">IFERROR(IF($B576&lt;&gt;"",VLOOKUP(DW$421,TabelleK73BI,8,FALSE),""),"")</f>
        <v/>
      </c>
      <c r="DX576" s="4" t="str">
        <f ca="1">IFERROR(IF($B576&lt;&gt;"",VLOOKUP(DX$421,TabelleK73BI,8,FALSE),""),"")</f>
        <v/>
      </c>
      <c r="DY576" s="4" t="str">
        <f ca="1">IFERROR(IF($B576&lt;&gt;"",VLOOKUP(DY$421,TabelleK73BI,8,FALSE),""),"")</f>
        <v/>
      </c>
      <c r="DZ576" s="4" t="str">
        <f ca="1">IFERROR(IF($B576&lt;&gt;"",VLOOKUP(DZ$421,TabelleK73BI,8,FALSE),""),"")</f>
        <v/>
      </c>
      <c r="EA576" s="4" t="str">
        <f ca="1">IFERROR(IF($B576&lt;&gt;"",VLOOKUP(EA$421,TabelleK73BI,8,FALSE),""),"")</f>
        <v/>
      </c>
      <c r="EB576" s="4" t="str">
        <f ca="1">IFERROR(IF($B576&lt;&gt;"",VLOOKUP(EB$421,TabelleK73BI,8,FALSE),""),"")</f>
        <v/>
      </c>
      <c r="EC576" s="4" t="str">
        <f ca="1">IFERROR(IF($B576&lt;&gt;"",VLOOKUP(EC$421,TabelleK73BI,8,FALSE),""),"")</f>
        <v/>
      </c>
      <c r="ED576" s="4" t="str">
        <f ca="1">IFERROR(IF($B576&lt;&gt;"",VLOOKUP(ED$421,TabelleK73BI,8,FALSE),""),"")</f>
        <v/>
      </c>
      <c r="EE576" s="4" t="str">
        <f ca="1">IFERROR(IF($B576&lt;&gt;"",VLOOKUP(EE$421,TabelleK73BI,8,FALSE),""),"")</f>
        <v/>
      </c>
      <c r="EF576" s="4" t="str">
        <f ca="1">IFERROR(IF($B576&lt;&gt;"",VLOOKUP(EF$421,TabelleK73BI,8,FALSE),""),"")</f>
        <v/>
      </c>
      <c r="EG576" s="4" t="str">
        <f ca="1">IFERROR(IF($B576&lt;&gt;"",VLOOKUP(EG$421,TabelleK73BI,8,FALSE),""),"")</f>
        <v/>
      </c>
      <c r="EH576" s="4" t="str">
        <f ca="1">IFERROR(IF($B576&lt;&gt;"",VLOOKUP(EH$421,TabelleK73BI,8,FALSE),""),"")</f>
        <v/>
      </c>
      <c r="EI576" s="4" t="str">
        <f ca="1">IFERROR(IF($B576&lt;&gt;"",VLOOKUP(EI$421,TabelleK73BI,8,FALSE),""),"")</f>
        <v/>
      </c>
      <c r="EJ576" s="4" t="str">
        <f ca="1">IFERROR(IF($B576&lt;&gt;"",VLOOKUP(EJ$421,TabelleK73BI,8,FALSE),""),"")</f>
        <v/>
      </c>
      <c r="EK576" s="4" t="str">
        <f ca="1">IFERROR(IF($B576&lt;&gt;"",VLOOKUP(EK$421,TabelleK73BI,8,FALSE),""),"")</f>
        <v/>
      </c>
      <c r="EL576" s="4" t="str">
        <f ca="1">IFERROR(IF($B576&lt;&gt;"",VLOOKUP(EL$421,TabelleK73BI,8,FALSE),""),"")</f>
        <v/>
      </c>
      <c r="EM576" s="4" t="str">
        <f ca="1">IFERROR(IF($B576&lt;&gt;"",VLOOKUP(EM$421,TabelleK73BI,8,FALSE),""),"")</f>
        <v/>
      </c>
      <c r="EN576" s="4" t="str">
        <f ca="1">IFERROR(IF($B576&lt;&gt;"",VLOOKUP(EN$421,TabelleK73BI,8,FALSE),""),"")</f>
        <v/>
      </c>
      <c r="EO576" s="4" t="str">
        <f ca="1">IFERROR(IF($B576&lt;&gt;"",VLOOKUP(EO$421,TabelleK73BI,8,FALSE),""),"")</f>
        <v/>
      </c>
      <c r="EP576" s="4" t="str">
        <f ca="1">IFERROR(IF($B576&lt;&gt;"",VLOOKUP(EP$421,TabelleK73BI,8,FALSE),""),"")</f>
        <v/>
      </c>
      <c r="EQ576" s="4" t="str">
        <f ca="1">IFERROR(IF($B576&lt;&gt;"",VLOOKUP(EQ$421,TabelleK73BI,8,FALSE),""),"")</f>
        <v/>
      </c>
      <c r="ER576" s="4" t="str">
        <f ca="1">IFERROR(IF($B576&lt;&gt;"",VLOOKUP(ER$421,TabelleK73BI,8,FALSE),""),"")</f>
        <v/>
      </c>
      <c r="ES576" s="4" t="str">
        <f ca="1">IFERROR(IF($B576&lt;&gt;"",VLOOKUP(ES$421,TabelleK73BI,8,FALSE),""),"")</f>
        <v/>
      </c>
      <c r="ET576" s="4" t="str">
        <f ca="1">IFERROR(IF($B576&lt;&gt;"",VLOOKUP(ET$421,TabelleK73BI,8,FALSE),""),"")</f>
        <v/>
      </c>
      <c r="EU576" s="4" t="str">
        <f ca="1">IFERROR(IF($B576&lt;&gt;"",VLOOKUP(EU$421,TabelleK73BI,8,FALSE),""),"")</f>
        <v/>
      </c>
      <c r="EV576" s="4" t="str">
        <f ca="1">IFERROR(IF($B576&lt;&gt;"",VLOOKUP(EV$421,TabelleK73BI,8,FALSE),""),"")</f>
        <v/>
      </c>
      <c r="EW576" s="4" t="str">
        <f ca="1">IFERROR(IF($B576&lt;&gt;"",VLOOKUP(EW$421,TabelleK73BI,8,FALSE),""),"")</f>
        <v/>
      </c>
      <c r="EX576" s="4" t="str">
        <f ca="1">IFERROR(IF($B576&lt;&gt;"",VLOOKUP(EX$421,TabelleK73BI,8,FALSE),""),"")</f>
        <v/>
      </c>
      <c r="EY576" s="4" t="str">
        <f ca="1">IFERROR(IF($B576&lt;&gt;"",VLOOKUP(EY$421,TabelleK73BI,8,FALSE),""),"")</f>
        <v/>
      </c>
      <c r="EZ576" s="4" t="str">
        <f ca="1">IFERROR(IF($B576&lt;&gt;"",VLOOKUP(EZ$421,TabelleK73BI,8,FALSE),""),"")</f>
        <v/>
      </c>
      <c r="FA576" s="4" t="str">
        <f ca="1">IFERROR(IF($B576&lt;&gt;"",VLOOKUP(FA$421,TabelleK73BI,8,FALSE),""),"")</f>
        <v/>
      </c>
      <c r="FB576" s="4" t="str">
        <f ca="1">IFERROR(IF($B576&lt;&gt;"",VLOOKUP(FB$421,TabelleK73BI,8,FALSE),""),"")</f>
        <v/>
      </c>
      <c r="FC576" s="4" t="str">
        <f ca="1">IFERROR(IF($B576&lt;&gt;"",VLOOKUP(FC$421,TabelleK73BI,8,FALSE),""),"")</f>
        <v/>
      </c>
      <c r="FD576" s="4" t="str">
        <f ca="1">IFERROR(IF($B576&lt;&gt;"",VLOOKUP(FD$421,TabelleK73BI,8,FALSE),""),"")</f>
        <v/>
      </c>
      <c r="FE576" s="4" t="str">
        <f ca="1">IFERROR(IF($B576&lt;&gt;"",VLOOKUP(FE$421,TabelleK73BI,8,FALSE),""),"")</f>
        <v/>
      </c>
      <c r="FF576" s="4" t="str">
        <f ca="1">IFERROR(IF($B576&lt;&gt;"",VLOOKUP(FF$421,TabelleK73BI,8,FALSE),""),"")</f>
        <v/>
      </c>
      <c r="FG576" s="4" t="str">
        <f ca="1">IFERROR(IF($B576&lt;&gt;"",VLOOKUP(FG$421,TabelleK73BI,8,FALSE),""),"")</f>
        <v/>
      </c>
      <c r="FH576" s="4" t="str">
        <f ca="1">IFERROR(IF($B576&lt;&gt;"",VLOOKUP(FH$421,TabelleK73BI,8,FALSE),""),"")</f>
        <v/>
      </c>
      <c r="FI576" s="4" t="str">
        <f ca="1">IFERROR(IF($B576&lt;&gt;"",VLOOKUP(FI$421,TabelleK73BI,8,FALSE),""),"")</f>
        <v/>
      </c>
      <c r="FJ576" s="4" t="str">
        <f ca="1">IFERROR(IF($B576&lt;&gt;"",VLOOKUP(FJ$421,TabelleK73BI,8,FALSE),""),"")</f>
        <v/>
      </c>
      <c r="FK576" s="4" t="str">
        <f ca="1">IFERROR(IF($B576&lt;&gt;"",VLOOKUP(FK$421,TabelleK73BI,8,FALSE),""),"")</f>
        <v/>
      </c>
      <c r="FL576" s="4" t="str">
        <f ca="1">IFERROR(IF($B576&lt;&gt;"",VLOOKUP(FL$421,TabelleK73BI,8,FALSE),""),"")</f>
        <v/>
      </c>
      <c r="FM576" s="4" t="str">
        <f ca="1">IFERROR(IF($B576&lt;&gt;"",VLOOKUP(FM$421,TabelleK73BI,8,FALSE),""),"")</f>
        <v/>
      </c>
      <c r="FN576" s="4" t="str">
        <f ca="1">IFERROR(IF($B576&lt;&gt;"",VLOOKUP(FN$421,TabelleK73BI,8,FALSE),""),"")</f>
        <v/>
      </c>
      <c r="FO576" s="4" t="str">
        <f ca="1">IFERROR(IF($B576&lt;&gt;"",VLOOKUP(FO$421,TabelleK73BI,8,FALSE),""),"")</f>
        <v/>
      </c>
      <c r="FP576" s="4" t="str">
        <f ca="1">IFERROR(IF($B576&lt;&gt;"",VLOOKUP(FP$421,TabelleK73BI,8,FALSE),""),"")</f>
        <v/>
      </c>
      <c r="FQ576" s="4" t="str">
        <f ca="1">IFERROR(IF($B576&lt;&gt;"",VLOOKUP(FQ$421,TabelleK73BI,8,FALSE),""),"")</f>
        <v/>
      </c>
      <c r="FR576" s="4" t="str">
        <f ca="1">IFERROR(IF($B576&lt;&gt;"",VLOOKUP(FR$421,TabelleK73BI,8,FALSE),""),"")</f>
        <v/>
      </c>
      <c r="FS576" s="4" t="str">
        <f ca="1">IFERROR(IF($B576&lt;&gt;"",VLOOKUP(FS$421,TabelleK73BI,8,FALSE),""),"")</f>
        <v/>
      </c>
      <c r="FT576" s="4" t="str">
        <f ca="1">IFERROR(IF($B576&lt;&gt;"",VLOOKUP(FT$421,TabelleK73BI,8,FALSE),""),"")</f>
        <v/>
      </c>
      <c r="FU576" s="4" t="str">
        <f ca="1">IFERROR(IF($B576&lt;&gt;"",VLOOKUP(FU$421,TabelleK73BI,8,FALSE),""),"")</f>
        <v/>
      </c>
      <c r="FV576" s="4" t="str">
        <f ca="1">IFERROR(IF($B576&lt;&gt;"",VLOOKUP(FV$421,TabelleK73BI,8,FALSE),""),"")</f>
        <v/>
      </c>
      <c r="FW576" s="4" t="str">
        <f ca="1">IFERROR(IF($B576&lt;&gt;"",VLOOKUP(FW$421,TabelleK73BI,8,FALSE),""),"")</f>
        <v/>
      </c>
      <c r="FX576" s="4" t="str">
        <f ca="1">IFERROR(IF($B576&lt;&gt;"",VLOOKUP(FX$421,TabelleK73BI,8,FALSE),""),"")</f>
        <v/>
      </c>
      <c r="FY576" s="4" t="str">
        <f ca="1">IFERROR(IF($B576&lt;&gt;"",VLOOKUP(FY$421,TabelleK73BI,8,FALSE),""),"")</f>
        <v/>
      </c>
      <c r="FZ576" s="4" t="str">
        <f ca="1">IFERROR(IF($B576&lt;&gt;"",VLOOKUP(FZ$421,TabelleK73BI,8,FALSE),""),"")</f>
        <v/>
      </c>
      <c r="GA576" s="4" t="str">
        <f ca="1">IFERROR(IF($B576&lt;&gt;"",VLOOKUP(GA$421,TabelleK73BI,8,FALSE),""),"")</f>
        <v/>
      </c>
      <c r="GB576" s="4" t="str">
        <f ca="1">IFERROR(IF($B576&lt;&gt;"",VLOOKUP(GB$421,TabelleK73BI,8,FALSE),""),"")</f>
        <v/>
      </c>
      <c r="GC576" s="4" t="str">
        <f ca="1">IFERROR(IF($B576&lt;&gt;"",VLOOKUP(GC$421,TabelleK73BI,8,FALSE),""),"")</f>
        <v/>
      </c>
      <c r="GD576" s="4" t="str">
        <f ca="1">IFERROR(IF($B576&lt;&gt;"",VLOOKUP(GD$421,TabelleK73BI,8,FALSE),""),"")</f>
        <v/>
      </c>
      <c r="GE576" s="4" t="str">
        <f ca="1">IFERROR(IF($B576&lt;&gt;"",VLOOKUP(GE$421,TabelleK73BI,8,FALSE),""),"")</f>
        <v/>
      </c>
      <c r="GF576" s="4" t="str">
        <f ca="1">IFERROR(IF($B576&lt;&gt;"",VLOOKUP(GF$421,TabelleK73BI,8,FALSE),""),"")</f>
        <v/>
      </c>
      <c r="GG576" s="4" t="str">
        <f ca="1">IFERROR(IF($B576&lt;&gt;"",VLOOKUP(GG$421,TabelleK73BI,8,FALSE),""),"")</f>
        <v/>
      </c>
      <c r="GH576" s="4" t="str">
        <f ca="1">IFERROR(IF($B576&lt;&gt;"",VLOOKUP(GH$421,TabelleK73BI,8,FALSE),""),"")</f>
        <v/>
      </c>
      <c r="GI576" s="4" t="str">
        <f ca="1">IFERROR(IF($B576&lt;&gt;"",VLOOKUP(GI$421,TabelleK73BI,8,FALSE),""),"")</f>
        <v/>
      </c>
      <c r="GJ576" s="4" t="str">
        <f ca="1">IFERROR(IF($B576&lt;&gt;"",VLOOKUP(GJ$421,TabelleK73BI,8,FALSE),""),"")</f>
        <v/>
      </c>
      <c r="GK576" s="4" t="str">
        <f ca="1">IFERROR(IF($B576&lt;&gt;"",VLOOKUP(GK$421,TabelleK73BI,8,FALSE),""),"")</f>
        <v/>
      </c>
      <c r="GL576" s="4" t="str">
        <f ca="1">IFERROR(IF($B576&lt;&gt;"",VLOOKUP(GL$421,TabelleK73BI,8,FALSE),""),"")</f>
        <v/>
      </c>
      <c r="GM576" s="4" t="str">
        <f ca="1">IFERROR(IF($B576&lt;&gt;"",VLOOKUP(GM$421,TabelleK73BI,8,FALSE),""),"")</f>
        <v/>
      </c>
      <c r="GN576" s="4" t="str">
        <f ca="1">IFERROR(IF($B576&lt;&gt;"",VLOOKUP(GN$421,TabelleK73BI,8,FALSE),""),"")</f>
        <v/>
      </c>
      <c r="GO576" s="4" t="str">
        <f ca="1">IFERROR(IF($B576&lt;&gt;"",VLOOKUP(GO$421,TabelleK73BI,8,FALSE),""),"")</f>
        <v/>
      </c>
      <c r="GP576" s="4" t="str">
        <f ca="1">IFERROR(IF($B576&lt;&gt;"",VLOOKUP(GP$421,TabelleK73BI,8,FALSE),""),"")</f>
        <v/>
      </c>
      <c r="GQ576" s="4" t="str">
        <f ca="1">IFERROR(IF($B576&lt;&gt;"",VLOOKUP(GQ$421,TabelleK73BI,8,FALSE),""),"")</f>
        <v/>
      </c>
      <c r="GR576" s="4" t="str">
        <f ca="1">IFERROR(IF($B576&lt;&gt;"",VLOOKUP(GR$421,TabelleK73BI,8,FALSE),""),"")</f>
        <v/>
      </c>
      <c r="GS576" s="4" t="str">
        <f ca="1">IFERROR(IF($B576&lt;&gt;"",VLOOKUP(GS$421,TabelleK73BI,8,FALSE),""),"")</f>
        <v/>
      </c>
      <c r="GT576" s="4" t="str">
        <f ca="1">IFERROR(IF($B576&lt;&gt;"",VLOOKUP(GT$421,TabelleK73BI,8,FALSE),""),"")</f>
        <v/>
      </c>
      <c r="GU576" s="4" t="str">
        <f ca="1">IFERROR(IF($B576&lt;&gt;"",VLOOKUP(GU$421,TabelleK73BI,8,FALSE),""),"")</f>
        <v/>
      </c>
      <c r="GV576" s="4" t="str">
        <f ca="1">IFERROR(IF($B576&lt;&gt;"",VLOOKUP(GV$421,TabelleK73BI,8,FALSE),""),"")</f>
        <v/>
      </c>
      <c r="GW576" s="4" t="str">
        <f ca="1">IFERROR(IF($B576&lt;&gt;"",VLOOKUP(GW$421,TabelleK73BI,8,FALSE),""),"")</f>
        <v/>
      </c>
      <c r="GX576" s="4" t="str">
        <f ca="1">IFERROR(IF($B576&lt;&gt;"",VLOOKUP(GX$421,TabelleK73BI,8,FALSE),""),"")</f>
        <v/>
      </c>
      <c r="GY576" s="4" t="str">
        <f ca="1">IFERROR(IF($B576&lt;&gt;"",VLOOKUP(GY$421,TabelleK73BI,8,FALSE),""),"")</f>
        <v/>
      </c>
      <c r="GZ576" s="4" t="str">
        <f ca="1">IFERROR(IF($B576&lt;&gt;"",VLOOKUP(GZ$421,TabelleK73BI,8,FALSE),""),"")</f>
        <v/>
      </c>
      <c r="HA576" s="4" t="str">
        <f ca="1">IFERROR(IF($B576&lt;&gt;"",VLOOKUP(HA$421,TabelleK73BI,8,FALSE),""),"")</f>
        <v/>
      </c>
      <c r="HB576" s="4" t="str">
        <f ca="1">IFERROR(IF($B576&lt;&gt;"",VLOOKUP(HB$421,TabelleK73BI,8,FALSE),""),"")</f>
        <v/>
      </c>
      <c r="HC576" s="4" t="str">
        <f ca="1">IFERROR(IF($B576&lt;&gt;"",VLOOKUP(HC$421,TabelleK73BI,8,FALSE),""),"")</f>
        <v/>
      </c>
      <c r="HD576" s="4" t="str">
        <f ca="1">IFERROR(IF($B576&lt;&gt;"",VLOOKUP(HD$421,TabelleK73BI,8,FALSE),""),"")</f>
        <v/>
      </c>
      <c r="HE576" s="4" t="str">
        <f ca="1">IFERROR(IF($B576&lt;&gt;"",VLOOKUP(HE$421,TabelleK73BI,8,FALSE),""),"")</f>
        <v/>
      </c>
      <c r="HF576" s="4" t="str">
        <f ca="1">IFERROR(IF($B576&lt;&gt;"",VLOOKUP(HF$421,TabelleK73BI,8,FALSE),""),"")</f>
        <v/>
      </c>
      <c r="HG576" s="4" t="str">
        <f ca="1">IFERROR(IF($B576&lt;&gt;"",VLOOKUP(HG$421,TabelleK73BI,8,FALSE),""),"")</f>
        <v/>
      </c>
      <c r="HH576" s="4" t="str">
        <f ca="1">IFERROR(IF($B576&lt;&gt;"",VLOOKUP(HH$421,TabelleK73BI,8,FALSE),""),"")</f>
        <v/>
      </c>
      <c r="HI576" s="4" t="str">
        <f ca="1">IFERROR(IF($B576&lt;&gt;"",VLOOKUP(HI$421,TabelleK73BI,8,FALSE),""),"")</f>
        <v/>
      </c>
      <c r="HJ576" s="4" t="str">
        <f ca="1">IFERROR(IF($B576&lt;&gt;"",VLOOKUP(HJ$421,TabelleK73BI,8,FALSE),""),"")</f>
        <v/>
      </c>
      <c r="HK576" s="4" t="str">
        <f ca="1">IFERROR(IF($B576&lt;&gt;"",VLOOKUP(HK$421,TabelleK73BI,8,FALSE),""),"")</f>
        <v/>
      </c>
      <c r="HL576" s="4" t="str">
        <f ca="1">IFERROR(IF($B576&lt;&gt;"",VLOOKUP(HL$421,TabelleK73BI,8,FALSE),""),"")</f>
        <v/>
      </c>
      <c r="HM576" s="4" t="str">
        <f ca="1">IFERROR(IF($B576&lt;&gt;"",VLOOKUP(HM$421,TabelleK73BI,8,FALSE),""),"")</f>
        <v/>
      </c>
      <c r="HN576" s="4" t="str">
        <f ca="1">IFERROR(IF($B576&lt;&gt;"",VLOOKUP(HN$421,TabelleK73BI,8,FALSE),""),"")</f>
        <v/>
      </c>
      <c r="HO576" s="4" t="str">
        <f ca="1">IFERROR(IF($B576&lt;&gt;"",VLOOKUP(HO$421,TabelleK73BI,8,FALSE),""),"")</f>
        <v/>
      </c>
      <c r="HP576" s="4" t="str">
        <f ca="1">IFERROR(IF($B576&lt;&gt;"",VLOOKUP(HP$421,TabelleK73BI,8,FALSE),""),"")</f>
        <v/>
      </c>
      <c r="HQ576" s="4" t="str">
        <f ca="1">IFERROR(IF($B576&lt;&gt;"",VLOOKUP(HQ$421,TabelleK73BI,8,FALSE),""),"")</f>
        <v/>
      </c>
      <c r="HR576" s="4" t="str">
        <f ca="1">IFERROR(IF($B576&lt;&gt;"",VLOOKUP(HR$421,TabelleK73BI,8,FALSE),""),"")</f>
        <v/>
      </c>
      <c r="HS576" s="4" t="str">
        <f ca="1">IFERROR(IF($B576&lt;&gt;"",VLOOKUP(HS$421,TabelleK73BI,8,FALSE),""),"")</f>
        <v/>
      </c>
      <c r="HT576" s="4" t="str">
        <f ca="1">IFERROR(IF($B576&lt;&gt;"",VLOOKUP(HT$421,TabelleK73BI,8,FALSE),""),"")</f>
        <v/>
      </c>
      <c r="HU576" s="4" t="str">
        <f ca="1">IFERROR(IF($B576&lt;&gt;"",VLOOKUP(HU$421,TabelleK73BI,8,FALSE),""),"")</f>
        <v/>
      </c>
      <c r="HV576" s="4" t="str">
        <f ca="1">IFERROR(IF($B576&lt;&gt;"",VLOOKUP(HV$421,TabelleK73BI,8,FALSE),""),"")</f>
        <v/>
      </c>
      <c r="HW576" s="4" t="str">
        <f ca="1">IFERROR(IF($B576&lt;&gt;"",VLOOKUP(HW$421,TabelleK73BI,8,FALSE),""),"")</f>
        <v/>
      </c>
      <c r="HX576" s="4" t="str">
        <f ca="1">IFERROR(IF($B576&lt;&gt;"",VLOOKUP(HX$421,TabelleK73BI,8,FALSE),""),"")</f>
        <v/>
      </c>
      <c r="HY576" s="4" t="str">
        <f ca="1">IFERROR(IF($B576&lt;&gt;"",VLOOKUP(HY$421,TabelleK73BI,8,FALSE),""),"")</f>
        <v/>
      </c>
      <c r="HZ576" s="4" t="str">
        <f ca="1">IFERROR(IF($B576&lt;&gt;"",VLOOKUP(HZ$421,TabelleK73BI,8,FALSE),""),"")</f>
        <v/>
      </c>
      <c r="IA576" s="4" t="str">
        <f ca="1">IFERROR(IF($B576&lt;&gt;"",VLOOKUP(IA$421,TabelleK73BI,8,FALSE),""),"")</f>
        <v/>
      </c>
      <c r="IB576" s="4" t="str">
        <f ca="1">IFERROR(IF($B576&lt;&gt;"",VLOOKUP(IB$421,TabelleK73BI,8,FALSE),""),"")</f>
        <v/>
      </c>
      <c r="IC576" s="4" t="str">
        <f ca="1">IFERROR(IF($B576&lt;&gt;"",VLOOKUP(IC$421,TabelleK73BI,8,FALSE),""),"")</f>
        <v/>
      </c>
      <c r="ID576" s="4" t="str">
        <f ca="1">IFERROR(IF($B576&lt;&gt;"",VLOOKUP(ID$421,TabelleK73BI,8,FALSE),""),"")</f>
        <v/>
      </c>
      <c r="IE576" s="4" t="str">
        <f ca="1">IFERROR(IF($B576&lt;&gt;"",VLOOKUP(IE$421,TabelleK73BI,8,FALSE),""),"")</f>
        <v/>
      </c>
      <c r="IF576" s="4" t="str">
        <f ca="1">IFERROR(IF($B576&lt;&gt;"",VLOOKUP(IF$421,TabelleK73BI,8,FALSE),""),"")</f>
        <v/>
      </c>
      <c r="IG576" s="4" t="str">
        <f ca="1">IFERROR(IF($B576&lt;&gt;"",VLOOKUP(IG$421,TabelleK73BI,8,FALSE),""),"")</f>
        <v/>
      </c>
      <c r="IH576" s="4" t="str">
        <f ca="1">IFERROR(IF($B576&lt;&gt;"",VLOOKUP(IH$421,TabelleK73BI,8,FALSE),""),"")</f>
        <v/>
      </c>
      <c r="II576" s="4" t="str">
        <f ca="1">IFERROR(IF($B576&lt;&gt;"",VLOOKUP(II$421,TabelleK73BI,8,FALSE),""),"")</f>
        <v/>
      </c>
      <c r="IJ576" s="4" t="str">
        <f ca="1">IFERROR(IF($B576&lt;&gt;"",VLOOKUP(IJ$421,TabelleK73BI,8,FALSE),""),"")</f>
        <v/>
      </c>
      <c r="IK576" s="4" t="str">
        <f ca="1">IFERROR(IF($B576&lt;&gt;"",VLOOKUP(IK$421,TabelleK73BI,8,FALSE),""),"")</f>
        <v/>
      </c>
      <c r="IL576" s="4" t="str">
        <f ca="1">IFERROR(IF($B576&lt;&gt;"",VLOOKUP(IL$421,TabelleK73BI,8,FALSE),""),"")</f>
        <v/>
      </c>
      <c r="IM576" s="4" t="str">
        <f ca="1">IFERROR(IF($B576&lt;&gt;"",VLOOKUP(IM$421,TabelleK73BI,8,FALSE),""),"")</f>
        <v/>
      </c>
      <c r="IN576" s="4" t="str">
        <f ca="1">IFERROR(IF($B576&lt;&gt;"",VLOOKUP(IN$421,TabelleK73BI,8,FALSE),""),"")</f>
        <v/>
      </c>
      <c r="IO576" s="4" t="str">
        <f ca="1">IFERROR(IF($B576&lt;&gt;"",VLOOKUP(IO$421,TabelleK73BI,8,FALSE),""),"")</f>
        <v/>
      </c>
      <c r="IP576" s="4" t="str">
        <f ca="1">IFERROR(IF($B576&lt;&gt;"",VLOOKUP(IP$421,TabelleK73BI,8,FALSE),""),"")</f>
        <v/>
      </c>
      <c r="IQ576" s="4" t="str">
        <f ca="1">IFERROR(IF($B576&lt;&gt;"",VLOOKUP(IQ$421,TabelleK73BI,8,FALSE),""),"")</f>
        <v/>
      </c>
      <c r="IR576" s="4" t="str">
        <f ca="1">IFERROR(IF($B576&lt;&gt;"",VLOOKUP(IR$421,TabelleK73BI,8,FALSE),""),"")</f>
        <v/>
      </c>
      <c r="IS576" s="4" t="str">
        <f ca="1">IFERROR(IF($B576&lt;&gt;"",VLOOKUP(IS$421,TabelleK73BI,8,FALSE),""),"")</f>
        <v/>
      </c>
      <c r="IT576" s="4" t="str">
        <f ca="1">IFERROR(IF($B576&lt;&gt;"",VLOOKUP(IT$421,TabelleK73BI,8,FALSE),""),"")</f>
        <v/>
      </c>
      <c r="IU576" s="4" t="str">
        <f ca="1">IFERROR(IF($B576&lt;&gt;"",VLOOKUP(IU$421,TabelleK73BI,8,FALSE),""),"")</f>
        <v/>
      </c>
      <c r="IV576" s="4" t="str">
        <f ca="1">IFERROR(IF($B576&lt;&gt;"",VLOOKUP(IV$421,TabelleK73BI,8,FALSE),""),"")</f>
        <v/>
      </c>
      <c r="IW576" s="4" t="str">
        <f ca="1">IFERROR(IF($B576&lt;&gt;"",VLOOKUP(IW$421,TabelleK73BI,8,FALSE),""),"")</f>
        <v/>
      </c>
      <c r="IX576" s="4" t="str">
        <f ca="1">IFERROR(IF($B576&lt;&gt;"",VLOOKUP(IX$421,TabelleK73BI,8,FALSE),""),"")</f>
        <v/>
      </c>
      <c r="IY576" s="4" t="str">
        <f ca="1">IFERROR(IF($B576&lt;&gt;"",VLOOKUP(IY$421,TabelleK73BI,8,FALSE),""),"")</f>
        <v/>
      </c>
      <c r="IZ576" s="4" t="str">
        <f ca="1">IFERROR(IF($B576&lt;&gt;"",VLOOKUP(IZ$421,TabelleK73BI,8,FALSE),""),"")</f>
        <v/>
      </c>
      <c r="JA576" s="4" t="str">
        <f ca="1">IFERROR(IF($B576&lt;&gt;"",VLOOKUP(JA$421,TabelleK73BI,8,FALSE),""),"")</f>
        <v/>
      </c>
      <c r="JB576" s="4" t="str">
        <f ca="1">IFERROR(IF($B576&lt;&gt;"",VLOOKUP(JB$421,TabelleK73BI,8,FALSE),""),"")</f>
        <v/>
      </c>
      <c r="JC576" s="4" t="str">
        <f ca="1">IFERROR(IF($B576&lt;&gt;"",VLOOKUP(JC$421,TabelleK73BI,8,FALSE),""),"")</f>
        <v/>
      </c>
      <c r="JD576" s="4" t="str">
        <f ca="1">IFERROR(IF($B576&lt;&gt;"",VLOOKUP(JD$421,TabelleK73BI,8,FALSE),""),"")</f>
        <v/>
      </c>
      <c r="JE576" s="4" t="str">
        <f ca="1">IFERROR(IF($B576&lt;&gt;"",VLOOKUP(JE$421,TabelleK73BI,8,FALSE),""),"")</f>
        <v/>
      </c>
      <c r="JF576" s="4" t="str">
        <f ca="1">IFERROR(IF($B576&lt;&gt;"",VLOOKUP(JF$421,TabelleK73BI,8,FALSE),""),"")</f>
        <v/>
      </c>
      <c r="JG576" s="4" t="str">
        <f ca="1">IFERROR(IF($B576&lt;&gt;"",VLOOKUP(JG$421,TabelleK73BI,8,FALSE),""),"")</f>
        <v/>
      </c>
      <c r="JH576" s="4" t="str">
        <f ca="1">IFERROR(IF($B576&lt;&gt;"",VLOOKUP(JH$421,TabelleK73BI,8,FALSE),""),"")</f>
        <v/>
      </c>
      <c r="JI576" s="4" t="str">
        <f ca="1">IFERROR(IF($B576&lt;&gt;"",VLOOKUP(JI$421,TabelleK73BI,8,FALSE),""),"")</f>
        <v/>
      </c>
      <c r="JJ576" s="4" t="str">
        <f ca="1">IFERROR(IF($B576&lt;&gt;"",VLOOKUP(JJ$421,TabelleK73BI,8,FALSE),""),"")</f>
        <v/>
      </c>
      <c r="JK576" s="4" t="str">
        <f ca="1">IFERROR(IF($B576&lt;&gt;"",VLOOKUP(JK$421,TabelleK73BI,8,FALSE),""),"")</f>
        <v/>
      </c>
      <c r="JL576" s="4" t="str">
        <f ca="1">IFERROR(IF($B576&lt;&gt;"",VLOOKUP(JL$421,TabelleK73BI,8,FALSE),""),"")</f>
        <v/>
      </c>
      <c r="JM576" s="4" t="str">
        <f ca="1">IFERROR(IF($B576&lt;&gt;"",VLOOKUP(JM$421,TabelleK73BI,8,FALSE),""),"")</f>
        <v/>
      </c>
      <c r="JN576" s="4" t="str">
        <f ca="1">IFERROR(IF($B576&lt;&gt;"",VLOOKUP(JN$421,TabelleK73BI,8,FALSE),""),"")</f>
        <v/>
      </c>
      <c r="JO576" s="4" t="str">
        <f ca="1">IFERROR(IF($B576&lt;&gt;"",VLOOKUP(JO$421,TabelleK73BI,8,FALSE),""),"")</f>
        <v/>
      </c>
      <c r="JP576" s="4" t="str">
        <f ca="1">IFERROR(IF($B576&lt;&gt;"",VLOOKUP(JP$421,TabelleK73BI,8,FALSE),""),"")</f>
        <v/>
      </c>
      <c r="JQ576" s="4" t="str">
        <f ca="1">IFERROR(IF($B576&lt;&gt;"",VLOOKUP(JQ$421,TabelleK73BI,8,FALSE),""),"")</f>
        <v/>
      </c>
      <c r="JR576" s="4" t="str">
        <f ca="1">IFERROR(IF($B576&lt;&gt;"",VLOOKUP(JR$421,TabelleK73BI,8,FALSE),""),"")</f>
        <v/>
      </c>
      <c r="JS576" s="4" t="str">
        <f ca="1">IFERROR(IF($B576&lt;&gt;"",VLOOKUP(JS$421,TabelleK73BI,8,FALSE),""),"")</f>
        <v/>
      </c>
      <c r="JT576" s="4" t="str">
        <f ca="1">IFERROR(IF($B576&lt;&gt;"",VLOOKUP(JT$421,TabelleK73BI,8,FALSE),""),"")</f>
        <v/>
      </c>
      <c r="JU576" s="4" t="str">
        <f ca="1">IFERROR(IF($B576&lt;&gt;"",VLOOKUP(JU$421,TabelleK73BI,8,FALSE),""),"")</f>
        <v/>
      </c>
      <c r="JV576" s="4" t="str">
        <f ca="1">IFERROR(IF($B576&lt;&gt;"",VLOOKUP(JV$421,TabelleK73BI,8,FALSE),""),"")</f>
        <v/>
      </c>
      <c r="JW576" s="4" t="str">
        <f ca="1">IFERROR(IF($B576&lt;&gt;"",VLOOKUP(JW$421,TabelleK73BI,8,FALSE),""),"")</f>
        <v/>
      </c>
      <c r="JX576" s="4" t="str">
        <f ca="1">IFERROR(IF($B576&lt;&gt;"",VLOOKUP(JX$421,TabelleK73BI,8,FALSE),""),"")</f>
        <v/>
      </c>
      <c r="JY576" s="4" t="str">
        <f ca="1">IFERROR(IF($B576&lt;&gt;"",VLOOKUP(JY$421,TabelleK73BI,8,FALSE),""),"")</f>
        <v/>
      </c>
      <c r="JZ576" s="4" t="str">
        <f ca="1">IFERROR(IF($B576&lt;&gt;"",VLOOKUP(JZ$421,TabelleK73BI,8,FALSE),""),"")</f>
        <v/>
      </c>
      <c r="KA576" s="4" t="str">
        <f ca="1">IFERROR(IF($B576&lt;&gt;"",VLOOKUP(KA$421,TabelleK73BI,8,FALSE),""),"")</f>
        <v/>
      </c>
      <c r="KB576" s="4" t="str">
        <f ca="1">IFERROR(IF($B576&lt;&gt;"",VLOOKUP(KB$421,TabelleK73BI,8,FALSE),""),"")</f>
        <v/>
      </c>
      <c r="KC576" s="4" t="str">
        <f ca="1">IFERROR(IF($B576&lt;&gt;"",VLOOKUP(KC$421,TabelleK73BI,8,FALSE),""),"")</f>
        <v/>
      </c>
      <c r="KD576" s="4" t="str">
        <f ca="1">IFERROR(IF($B576&lt;&gt;"",VLOOKUP(KD$421,TabelleK73BI,8,FALSE),""),"")</f>
        <v/>
      </c>
      <c r="KE576" s="4" t="str">
        <f ca="1">IFERROR(IF($B576&lt;&gt;"",VLOOKUP(KE$421,TabelleK73BI,8,FALSE),""),"")</f>
        <v/>
      </c>
      <c r="KF576" s="4" t="str">
        <f ca="1">IFERROR(IF($B576&lt;&gt;"",VLOOKUP(KF$421,TabelleK73BI,8,FALSE),""),"")</f>
        <v/>
      </c>
      <c r="KG576" s="4" t="str">
        <f ca="1">IFERROR(IF($B576&lt;&gt;"",VLOOKUP(KG$421,TabelleK73BI,8,FALSE),""),"")</f>
        <v/>
      </c>
      <c r="KH576" s="4" t="str">
        <f ca="1">IFERROR(IF($B576&lt;&gt;"",VLOOKUP(KH$421,TabelleK73BI,8,FALSE),""),"")</f>
        <v/>
      </c>
      <c r="KI576" s="4" t="str">
        <f ca="1">IFERROR(IF($B576&lt;&gt;"",VLOOKUP(KI$421,TabelleK73BI,8,FALSE),""),"")</f>
        <v/>
      </c>
      <c r="KJ576" s="4" t="str">
        <f ca="1">IFERROR(IF($B576&lt;&gt;"",VLOOKUP(KJ$421,TabelleK73BI,8,FALSE),""),"")</f>
        <v/>
      </c>
      <c r="KK576" s="4" t="str">
        <f ca="1">IFERROR(IF($B576&lt;&gt;"",VLOOKUP(KK$421,TabelleK73BI,8,FALSE),""),"")</f>
        <v/>
      </c>
      <c r="KL576" s="4" t="str">
        <f ca="1">IFERROR(IF($B576&lt;&gt;"",VLOOKUP(KL$421,TabelleK73BI,8,FALSE),""),"")</f>
        <v/>
      </c>
      <c r="KM576" s="4" t="str">
        <f ca="1">IFERROR(IF($B576&lt;&gt;"",VLOOKUP(KM$421,TabelleK73BI,8,FALSE),""),"")</f>
        <v/>
      </c>
      <c r="KN576" s="4" t="str">
        <f ca="1">IFERROR(IF($B576&lt;&gt;"",VLOOKUP(KN$421,TabelleK73BI,8,FALSE),""),"")</f>
        <v/>
      </c>
      <c r="KO576" s="4" t="str">
        <f ca="1">IFERROR(IF($B576&lt;&gt;"",VLOOKUP(KO$421,TabelleK73BI,8,FALSE),""),"")</f>
        <v/>
      </c>
      <c r="KP576" s="4" t="str">
        <f ca="1">IFERROR(IF($B576&lt;&gt;"",VLOOKUP(KP$421,TabelleK73BI,8,FALSE),""),"")</f>
        <v/>
      </c>
      <c r="KQ576" s="4" t="str">
        <f ca="1">IFERROR(IF($B576&lt;&gt;"",VLOOKUP(KQ$421,TabelleK73BI,8,FALSE),""),"")</f>
        <v/>
      </c>
      <c r="KR576" s="4" t="str">
        <f>IFERROR(VLOOKUP($KR$421,TabelleK73BI,8,FALSE),"")</f>
        <v/>
      </c>
      <c r="KS576" s="4" t="str">
        <f>IFERROR(VLOOKUP($KS$421,TabelleK73BI,8,FALSE),"")</f>
        <v/>
      </c>
    </row>
    <row r="577" spans="1:305" ht="12.75" hidden="1" customHeight="1" x14ac:dyDescent="0.2">
      <c r="B577" s="138" t="str">
        <f t="shared" ca="1" si="266"/>
        <v/>
      </c>
      <c r="C577" s="4" t="str">
        <f ca="1">IFERROR(IF($B577&lt;&gt;"",VLOOKUP(C$421,TabelleK74BI,8,FALSE),""),"")</f>
        <v/>
      </c>
      <c r="D577" s="4" t="str">
        <f ca="1">IFERROR(IF($B577&lt;&gt;"",VLOOKUP(D$421,TabelleK74BI,8,FALSE),""),"")</f>
        <v/>
      </c>
      <c r="E577" s="4" t="str">
        <f ca="1">IFERROR(IF($B577&lt;&gt;"",VLOOKUP(E$421,TabelleK74BI,8,FALSE),""),"")</f>
        <v/>
      </c>
      <c r="F577" s="4" t="str">
        <f ca="1">IFERROR(IF($B577&lt;&gt;"",VLOOKUP(F$421,TabelleK74BI,8,FALSE),""),"")</f>
        <v/>
      </c>
      <c r="G577" s="4" t="str">
        <f ca="1">IFERROR(IF($B577&lt;&gt;"",VLOOKUP(G$421,TabelleK74BI,8,FALSE),""),"")</f>
        <v/>
      </c>
      <c r="H577" s="4" t="str">
        <f ca="1">IFERROR(IF($B577&lt;&gt;"",VLOOKUP(H$421,TabelleK74BI,8,FALSE),""),"")</f>
        <v/>
      </c>
      <c r="I577" s="4" t="str">
        <f ca="1">IFERROR(IF($B577&lt;&gt;"",VLOOKUP(I$421,TabelleK74BI,8,FALSE),""),"")</f>
        <v/>
      </c>
      <c r="J577" s="4" t="str">
        <f ca="1">IFERROR(IF($B577&lt;&gt;"",VLOOKUP(J$421,TabelleK74BI,8,FALSE),""),"")</f>
        <v/>
      </c>
      <c r="K577" s="4" t="str">
        <f ca="1">IFERROR(IF($B577&lt;&gt;"",VLOOKUP(K$421,TabelleK74BI,8,FALSE),""),"")</f>
        <v/>
      </c>
      <c r="L577" s="4" t="str">
        <f ca="1">IFERROR(IF($B577&lt;&gt;"",VLOOKUP(L$421,TabelleK74BI,8,FALSE),""),"")</f>
        <v/>
      </c>
      <c r="M577" s="4" t="str">
        <f ca="1">IFERROR(IF($B577&lt;&gt;"",VLOOKUP(M$421,TabelleK74BI,8,FALSE),""),"")</f>
        <v/>
      </c>
      <c r="N577" s="4" t="str">
        <f ca="1">IFERROR(IF($B577&lt;&gt;"",VLOOKUP(N$421,TabelleK74BI,8,FALSE),""),"")</f>
        <v/>
      </c>
      <c r="O577" s="4" t="str">
        <f ca="1">IFERROR(IF($B577&lt;&gt;"",VLOOKUP(O$421,TabelleK74BI,8,FALSE),""),"")</f>
        <v/>
      </c>
      <c r="P577" s="4" t="str">
        <f ca="1">IFERROR(IF($B577&lt;&gt;"",VLOOKUP(P$421,TabelleK74BI,8,FALSE),""),"")</f>
        <v/>
      </c>
      <c r="Q577" s="4" t="str">
        <f ca="1">IFERROR(IF($B577&lt;&gt;"",VLOOKUP(Q$421,TabelleK74BI,8,FALSE),""),"")</f>
        <v/>
      </c>
      <c r="R577" s="4" t="str">
        <f ca="1">IFERROR(IF($B577&lt;&gt;"",VLOOKUP(R$421,TabelleK74BI,8,FALSE),""),"")</f>
        <v/>
      </c>
      <c r="S577" s="4" t="str">
        <f ca="1">IFERROR(IF($B577&lt;&gt;"",VLOOKUP(S$421,TabelleK74BI,8,FALSE),""),"")</f>
        <v/>
      </c>
      <c r="T577" s="4" t="str">
        <f ca="1">IFERROR(IF($B577&lt;&gt;"",VLOOKUP(T$421,TabelleK74BI,8,FALSE),""),"")</f>
        <v/>
      </c>
      <c r="U577" s="4" t="str">
        <f ca="1">IFERROR(IF($B577&lt;&gt;"",VLOOKUP(U$421,TabelleK74BI,8,FALSE),""),"")</f>
        <v/>
      </c>
      <c r="V577" s="4" t="str">
        <f ca="1">IFERROR(IF($B577&lt;&gt;"",VLOOKUP(V$421,TabelleK74BI,8,FALSE),""),"")</f>
        <v/>
      </c>
      <c r="W577" s="4" t="str">
        <f ca="1">IFERROR(IF($B577&lt;&gt;"",VLOOKUP(W$421,TabelleK74BI,8,FALSE),""),"")</f>
        <v/>
      </c>
      <c r="X577" s="4" t="str">
        <f ca="1">IFERROR(IF($B577&lt;&gt;"",VLOOKUP(X$421,TabelleK74BI,8,FALSE),""),"")</f>
        <v/>
      </c>
      <c r="Y577" s="4" t="str">
        <f ca="1">IFERROR(IF($B577&lt;&gt;"",VLOOKUP(Y$421,TabelleK74BI,8,FALSE),""),"")</f>
        <v/>
      </c>
      <c r="Z577" s="4" t="str">
        <f ca="1">IFERROR(IF($B577&lt;&gt;"",VLOOKUP(Z$421,TabelleK74BI,8,FALSE),""),"")</f>
        <v/>
      </c>
      <c r="AA577" s="4" t="str">
        <f ca="1">IFERROR(IF($B577&lt;&gt;"",VLOOKUP(AA$421,TabelleK74BI,8,FALSE),""),"")</f>
        <v/>
      </c>
      <c r="AB577" s="4" t="str">
        <f ca="1">IFERROR(IF($B577&lt;&gt;"",VLOOKUP(AB$421,TabelleK74BI,8,FALSE),""),"")</f>
        <v/>
      </c>
      <c r="AC577" s="4" t="str">
        <f ca="1">IFERROR(IF($B577&lt;&gt;"",VLOOKUP(AC$421,TabelleK74BI,8,FALSE),""),"")</f>
        <v/>
      </c>
      <c r="AD577" s="4" t="str">
        <f ca="1">IFERROR(IF($B577&lt;&gt;"",VLOOKUP(AD$421,TabelleK74BI,8,FALSE),""),"")</f>
        <v/>
      </c>
      <c r="AE577" s="4" t="str">
        <f ca="1">IFERROR(IF($B577&lt;&gt;"",VLOOKUP(AE$421,TabelleK74BI,8,FALSE),""),"")</f>
        <v/>
      </c>
      <c r="AF577" s="4" t="str">
        <f ca="1">IFERROR(IF($B577&lt;&gt;"",VLOOKUP(AF$421,TabelleK74BI,8,FALSE),""),"")</f>
        <v/>
      </c>
      <c r="AG577" s="4" t="str">
        <f ca="1">IFERROR(IF($B577&lt;&gt;"",VLOOKUP(AG$421,TabelleK74BI,8,FALSE),""),"")</f>
        <v/>
      </c>
      <c r="AH577" s="4" t="str">
        <f ca="1">IFERROR(IF($B577&lt;&gt;"",VLOOKUP(AH$421,TabelleK74BI,8,FALSE),""),"")</f>
        <v/>
      </c>
      <c r="AI577" s="4" t="str">
        <f ca="1">IFERROR(IF($B577&lt;&gt;"",VLOOKUP(AI$421,TabelleK74BI,8,FALSE),""),"")</f>
        <v/>
      </c>
      <c r="AJ577" s="4" t="str">
        <f ca="1">IFERROR(IF($B577&lt;&gt;"",VLOOKUP(AJ$421,TabelleK74BI,8,FALSE),""),"")</f>
        <v/>
      </c>
      <c r="AK577" s="4" t="str">
        <f ca="1">IFERROR(IF($B577&lt;&gt;"",VLOOKUP(AK$421,TabelleK74BI,8,FALSE),""),"")</f>
        <v/>
      </c>
      <c r="AL577" s="4" t="str">
        <f ca="1">IFERROR(IF($B577&lt;&gt;"",VLOOKUP(AL$421,TabelleK74BI,8,FALSE),""),"")</f>
        <v/>
      </c>
      <c r="AM577" s="4" t="str">
        <f ca="1">IFERROR(IF($B577&lt;&gt;"",VLOOKUP(AM$421,TabelleK74BI,8,FALSE),""),"")</f>
        <v/>
      </c>
      <c r="AN577" s="4" t="str">
        <f ca="1">IFERROR(IF($B577&lt;&gt;"",VLOOKUP(AN$421,TabelleK74BI,8,FALSE),""),"")</f>
        <v/>
      </c>
      <c r="AO577" s="4" t="str">
        <f ca="1">IFERROR(IF($B577&lt;&gt;"",VLOOKUP(AO$421,TabelleK74BI,8,FALSE),""),"")</f>
        <v/>
      </c>
      <c r="AP577" s="4" t="str">
        <f ca="1">IFERROR(IF($B577&lt;&gt;"",VLOOKUP(AP$421,TabelleK74BI,8,FALSE),""),"")</f>
        <v/>
      </c>
      <c r="AQ577" s="4" t="str">
        <f ca="1">IFERROR(IF($B577&lt;&gt;"",VLOOKUP(AQ$421,TabelleK74BI,8,FALSE),""),"")</f>
        <v/>
      </c>
      <c r="AR577" s="4" t="str">
        <f ca="1">IFERROR(IF($B577&lt;&gt;"",VLOOKUP(AR$421,TabelleK74BI,8,FALSE),""),"")</f>
        <v/>
      </c>
      <c r="AS577" s="4" t="str">
        <f ca="1">IFERROR(IF($B577&lt;&gt;"",VLOOKUP(AS$421,TabelleK74BI,8,FALSE),""),"")</f>
        <v/>
      </c>
      <c r="AT577" s="4" t="str">
        <f ca="1">IFERROR(IF($B577&lt;&gt;"",VLOOKUP(AT$421,TabelleK74BI,8,FALSE),""),"")</f>
        <v/>
      </c>
      <c r="AU577" s="4" t="str">
        <f ca="1">IFERROR(IF($B577&lt;&gt;"",VLOOKUP(AU$421,TabelleK74BI,8,FALSE),""),"")</f>
        <v/>
      </c>
      <c r="AV577" s="4" t="str">
        <f ca="1">IFERROR(IF($B577&lt;&gt;"",VLOOKUP(AV$421,TabelleK74BI,8,FALSE),""),"")</f>
        <v/>
      </c>
      <c r="AW577" s="4" t="str">
        <f ca="1">IFERROR(IF($B577&lt;&gt;"",VLOOKUP(AW$421,TabelleK74BI,8,FALSE),""),"")</f>
        <v/>
      </c>
      <c r="AX577" s="4" t="str">
        <f ca="1">IFERROR(IF($B577&lt;&gt;"",VLOOKUP(AX$421,TabelleK74BI,8,FALSE),""),"")</f>
        <v/>
      </c>
      <c r="AY577" s="4" t="str">
        <f ca="1">IFERROR(IF($B577&lt;&gt;"",VLOOKUP(AY$421,TabelleK74BI,8,FALSE),""),"")</f>
        <v/>
      </c>
      <c r="AZ577" s="4" t="str">
        <f ca="1">IFERROR(IF($B577&lt;&gt;"",VLOOKUP(AZ$421,TabelleK74BI,8,FALSE),""),"")</f>
        <v/>
      </c>
      <c r="BA577" s="4" t="str">
        <f ca="1">IFERROR(IF($B577&lt;&gt;"",VLOOKUP(BA$421,TabelleK74BI,8,FALSE),""),"")</f>
        <v/>
      </c>
      <c r="BB577" s="4" t="str">
        <f ca="1">IFERROR(IF($B577&lt;&gt;"",VLOOKUP(BB$421,TabelleK74BI,8,FALSE),""),"")</f>
        <v/>
      </c>
      <c r="BC577" s="4" t="str">
        <f ca="1">IFERROR(IF($B577&lt;&gt;"",VLOOKUP(BC$421,TabelleK74BI,8,FALSE),""),"")</f>
        <v/>
      </c>
      <c r="BD577" s="4" t="str">
        <f ca="1">IFERROR(IF($B577&lt;&gt;"",VLOOKUP(BD$421,TabelleK74BI,8,FALSE),""),"")</f>
        <v/>
      </c>
      <c r="BE577" s="4" t="str">
        <f ca="1">IFERROR(IF($B577&lt;&gt;"",VLOOKUP(BE$421,TabelleK74BI,8,FALSE),""),"")</f>
        <v/>
      </c>
      <c r="BF577" s="4" t="str">
        <f ca="1">IFERROR(IF($B577&lt;&gt;"",VLOOKUP(BF$421,TabelleK74BI,8,FALSE),""),"")</f>
        <v/>
      </c>
      <c r="BG577" s="4" t="str">
        <f ca="1">IFERROR(IF($B577&lt;&gt;"",VLOOKUP(BG$421,TabelleK74BI,8,FALSE),""),"")</f>
        <v/>
      </c>
      <c r="BH577" s="4" t="str">
        <f ca="1">IFERROR(IF($B577&lt;&gt;"",VLOOKUP(BH$421,TabelleK74BI,8,FALSE),""),"")</f>
        <v/>
      </c>
      <c r="BI577" s="4" t="str">
        <f ca="1">IFERROR(IF($B577&lt;&gt;"",VLOOKUP(BI$421,TabelleK74BI,8,FALSE),""),"")</f>
        <v/>
      </c>
      <c r="BJ577" s="4" t="str">
        <f ca="1">IFERROR(IF($B577&lt;&gt;"",VLOOKUP(BJ$421,TabelleK74BI,8,FALSE),""),"")</f>
        <v/>
      </c>
      <c r="BK577" s="4" t="str">
        <f ca="1">IFERROR(IF($B577&lt;&gt;"",VLOOKUP(BK$421,TabelleK74BI,8,FALSE),""),"")</f>
        <v/>
      </c>
      <c r="BL577" s="4" t="str">
        <f ca="1">IFERROR(IF($B577&lt;&gt;"",VLOOKUP(BL$421,TabelleK74BI,8,FALSE),""),"")</f>
        <v/>
      </c>
      <c r="BM577" s="4" t="str">
        <f ca="1">IFERROR(IF($B577&lt;&gt;"",VLOOKUP(BM$421,TabelleK74BI,8,FALSE),""),"")</f>
        <v/>
      </c>
      <c r="BN577" s="4" t="str">
        <f ca="1">IFERROR(IF($B577&lt;&gt;"",VLOOKUP(BN$421,TabelleK74BI,8,FALSE),""),"")</f>
        <v/>
      </c>
      <c r="BO577" s="4" t="str">
        <f ca="1">IFERROR(IF($B577&lt;&gt;"",VLOOKUP(BO$421,TabelleK74BI,8,FALSE),""),"")</f>
        <v/>
      </c>
      <c r="BP577" s="4" t="str">
        <f ca="1">IFERROR(IF($B577&lt;&gt;"",VLOOKUP(BP$421,TabelleK74BI,8,FALSE),""),"")</f>
        <v/>
      </c>
      <c r="BQ577" s="4" t="str">
        <f ca="1">IFERROR(IF($B577&lt;&gt;"",VLOOKUP(BQ$421,TabelleK74BI,8,FALSE),""),"")</f>
        <v/>
      </c>
      <c r="BR577" s="4" t="str">
        <f ca="1">IFERROR(IF($B577&lt;&gt;"",VLOOKUP(BR$421,TabelleK74BI,8,FALSE),""),"")</f>
        <v/>
      </c>
      <c r="BS577" s="4" t="str">
        <f ca="1">IFERROR(IF($B577&lt;&gt;"",VLOOKUP(BS$421,TabelleK74BI,8,FALSE),""),"")</f>
        <v/>
      </c>
      <c r="BT577" s="4" t="str">
        <f ca="1">IFERROR(IF($B577&lt;&gt;"",VLOOKUP(BT$421,TabelleK74BI,8,FALSE),""),"")</f>
        <v/>
      </c>
      <c r="BU577" s="4" t="str">
        <f ca="1">IFERROR(IF($B577&lt;&gt;"",VLOOKUP(BU$421,TabelleK74BI,8,FALSE),""),"")</f>
        <v/>
      </c>
      <c r="BV577" s="4" t="str">
        <f ca="1">IFERROR(IF($B577&lt;&gt;"",VLOOKUP(BV$421,TabelleK74BI,8,FALSE),""),"")</f>
        <v/>
      </c>
      <c r="BW577" s="4" t="str">
        <f ca="1">IFERROR(IF($B577&lt;&gt;"",VLOOKUP(BW$421,TabelleK74BI,8,FALSE),""),"")</f>
        <v/>
      </c>
      <c r="BX577" s="4" t="str">
        <f ca="1">IFERROR(IF($B577&lt;&gt;"",VLOOKUP(BX$421,TabelleK74BI,8,FALSE),""),"")</f>
        <v/>
      </c>
      <c r="BY577" s="4" t="str">
        <f ca="1">IFERROR(IF($B577&lt;&gt;"",VLOOKUP(BY$421,TabelleK74BI,8,FALSE),""),"")</f>
        <v/>
      </c>
      <c r="BZ577" s="4" t="str">
        <f ca="1">IFERROR(IF($B577&lt;&gt;"",VLOOKUP(BZ$421,TabelleK74BI,8,FALSE),""),"")</f>
        <v/>
      </c>
      <c r="CA577" s="4" t="str">
        <f ca="1">IFERROR(IF($B577&lt;&gt;"",VLOOKUP(CA$421,TabelleK74BI,8,FALSE),""),"")</f>
        <v/>
      </c>
      <c r="CB577" s="4" t="str">
        <f ca="1">IFERROR(IF($B577&lt;&gt;"",VLOOKUP(CB$421,TabelleK74BI,8,FALSE),""),"")</f>
        <v/>
      </c>
      <c r="CC577" s="4" t="str">
        <f ca="1">IFERROR(IF($B577&lt;&gt;"",VLOOKUP(CC$421,TabelleK74BI,8,FALSE),""),"")</f>
        <v/>
      </c>
      <c r="CD577" s="4" t="str">
        <f ca="1">IFERROR(IF($B577&lt;&gt;"",VLOOKUP(CD$421,TabelleK74BI,8,FALSE),""),"")</f>
        <v/>
      </c>
      <c r="CE577" s="4" t="str">
        <f ca="1">IFERROR(IF($B577&lt;&gt;"",VLOOKUP(CE$421,TabelleK74BI,8,FALSE),""),"")</f>
        <v/>
      </c>
      <c r="CF577" s="4" t="str">
        <f ca="1">IFERROR(IF($B577&lt;&gt;"",VLOOKUP(CF$421,TabelleK74BI,8,FALSE),""),"")</f>
        <v/>
      </c>
      <c r="CG577" s="4" t="str">
        <f ca="1">IFERROR(IF($B577&lt;&gt;"",VLOOKUP(CG$421,TabelleK74BI,8,FALSE),""),"")</f>
        <v/>
      </c>
      <c r="CH577" s="4" t="str">
        <f ca="1">IFERROR(IF($B577&lt;&gt;"",VLOOKUP(CH$421,TabelleK74BI,8,FALSE),""),"")</f>
        <v/>
      </c>
      <c r="CI577" s="4" t="str">
        <f ca="1">IFERROR(IF($B577&lt;&gt;"",VLOOKUP(CI$421,TabelleK74BI,8,FALSE),""),"")</f>
        <v/>
      </c>
      <c r="CJ577" s="4" t="str">
        <f ca="1">IFERROR(IF($B577&lt;&gt;"",VLOOKUP(CJ$421,TabelleK74BI,8,FALSE),""),"")</f>
        <v/>
      </c>
      <c r="CK577" s="4" t="str">
        <f ca="1">IFERROR(IF($B577&lt;&gt;"",VLOOKUP(CK$421,TabelleK74BI,8,FALSE),""),"")</f>
        <v/>
      </c>
      <c r="CL577" s="4" t="str">
        <f ca="1">IFERROR(IF($B577&lt;&gt;"",VLOOKUP(CL$421,TabelleK74BI,8,FALSE),""),"")</f>
        <v/>
      </c>
      <c r="CM577" s="4" t="str">
        <f ca="1">IFERROR(IF($B577&lt;&gt;"",VLOOKUP(CM$421,TabelleK74BI,8,FALSE),""),"")</f>
        <v/>
      </c>
      <c r="CN577" s="4" t="str">
        <f ca="1">IFERROR(IF($B577&lt;&gt;"",VLOOKUP(CN$421,TabelleK74BI,8,FALSE),""),"")</f>
        <v/>
      </c>
      <c r="CO577" s="4" t="str">
        <f ca="1">IFERROR(IF($B577&lt;&gt;"",VLOOKUP(CO$421,TabelleK74BI,8,FALSE),""),"")</f>
        <v/>
      </c>
      <c r="CP577" s="4" t="str">
        <f ca="1">IFERROR(IF($B577&lt;&gt;"",VLOOKUP(CP$421,TabelleK74BI,8,FALSE),""),"")</f>
        <v/>
      </c>
      <c r="CQ577" s="4" t="str">
        <f ca="1">IFERROR(IF($B577&lt;&gt;"",VLOOKUP(CQ$421,TabelleK74BI,8,FALSE),""),"")</f>
        <v/>
      </c>
      <c r="CR577" s="4" t="str">
        <f ca="1">IFERROR(IF($B577&lt;&gt;"",VLOOKUP(CR$421,TabelleK74BI,8,FALSE),""),"")</f>
        <v/>
      </c>
      <c r="CS577" s="4" t="str">
        <f ca="1">IFERROR(IF($B577&lt;&gt;"",VLOOKUP(CS$421,TabelleK74BI,8,FALSE),""),"")</f>
        <v/>
      </c>
      <c r="CT577" s="4" t="str">
        <f ca="1">IFERROR(IF($B577&lt;&gt;"",VLOOKUP(CT$421,TabelleK74BI,8,FALSE),""),"")</f>
        <v/>
      </c>
      <c r="CU577" s="4" t="str">
        <f ca="1">IFERROR(IF($B577&lt;&gt;"",VLOOKUP(CU$421,TabelleK74BI,8,FALSE),""),"")</f>
        <v/>
      </c>
      <c r="CV577" s="4" t="str">
        <f ca="1">IFERROR(IF($B577&lt;&gt;"",VLOOKUP(CV$421,TabelleK74BI,8,FALSE),""),"")</f>
        <v/>
      </c>
      <c r="CW577" s="4" t="str">
        <f ca="1">IFERROR(IF($B577&lt;&gt;"",VLOOKUP(CW$421,TabelleK74BI,8,FALSE),""),"")</f>
        <v/>
      </c>
      <c r="CX577" s="4" t="str">
        <f ca="1">IFERROR(IF($B577&lt;&gt;"",VLOOKUP(CX$421,TabelleK74BI,8,FALSE),""),"")</f>
        <v/>
      </c>
      <c r="CY577" s="4" t="str">
        <f ca="1">IFERROR(IF($B577&lt;&gt;"",VLOOKUP(CY$421,TabelleK74BI,8,FALSE),""),"")</f>
        <v/>
      </c>
      <c r="CZ577" s="4" t="str">
        <f ca="1">IFERROR(IF($B577&lt;&gt;"",VLOOKUP(CZ$421,TabelleK74BI,8,FALSE),""),"")</f>
        <v/>
      </c>
      <c r="DA577" s="4" t="str">
        <f ca="1">IFERROR(IF($B577&lt;&gt;"",VLOOKUP(DA$421,TabelleK74BI,8,FALSE),""),"")</f>
        <v/>
      </c>
      <c r="DB577" s="4" t="str">
        <f ca="1">IFERROR(IF($B577&lt;&gt;"",VLOOKUP(DB$421,TabelleK74BI,8,FALSE),""),"")</f>
        <v/>
      </c>
      <c r="DC577" s="4" t="str">
        <f ca="1">IFERROR(IF($B577&lt;&gt;"",VLOOKUP(DC$421,TabelleK74BI,8,FALSE),""),"")</f>
        <v/>
      </c>
      <c r="DD577" s="4" t="str">
        <f ca="1">IFERROR(IF($B577&lt;&gt;"",VLOOKUP(DD$421,TabelleK74BI,8,FALSE),""),"")</f>
        <v/>
      </c>
      <c r="DE577" s="4" t="str">
        <f ca="1">IFERROR(IF($B577&lt;&gt;"",VLOOKUP(DE$421,TabelleK74BI,8,FALSE),""),"")</f>
        <v/>
      </c>
      <c r="DF577" s="4" t="str">
        <f ca="1">IFERROR(IF($B577&lt;&gt;"",VLOOKUP(DF$421,TabelleK74BI,8,FALSE),""),"")</f>
        <v/>
      </c>
      <c r="DG577" s="4" t="str">
        <f ca="1">IFERROR(IF($B577&lt;&gt;"",VLOOKUP(DG$421,TabelleK74BI,8,FALSE),""),"")</f>
        <v/>
      </c>
      <c r="DH577" s="4" t="str">
        <f ca="1">IFERROR(IF($B577&lt;&gt;"",VLOOKUP(DH$421,TabelleK74BI,8,FALSE),""),"")</f>
        <v/>
      </c>
      <c r="DI577" s="4" t="str">
        <f ca="1">IFERROR(IF($B577&lt;&gt;"",VLOOKUP(DI$421,TabelleK74BI,8,FALSE),""),"")</f>
        <v/>
      </c>
      <c r="DJ577" s="4" t="str">
        <f ca="1">IFERROR(IF($B577&lt;&gt;"",VLOOKUP(DJ$421,TabelleK74BI,8,FALSE),""),"")</f>
        <v/>
      </c>
      <c r="DK577" s="4" t="str">
        <f ca="1">IFERROR(IF($B577&lt;&gt;"",VLOOKUP(DK$421,TabelleK74BI,8,FALSE),""),"")</f>
        <v/>
      </c>
      <c r="DL577" s="4" t="str">
        <f ca="1">IFERROR(IF($B577&lt;&gt;"",VLOOKUP(DL$421,TabelleK74BI,8,FALSE),""),"")</f>
        <v/>
      </c>
      <c r="DM577" s="4" t="str">
        <f ca="1">IFERROR(IF($B577&lt;&gt;"",VLOOKUP(DM$421,TabelleK74BI,8,FALSE),""),"")</f>
        <v/>
      </c>
      <c r="DN577" s="4" t="str">
        <f ca="1">IFERROR(IF($B577&lt;&gt;"",VLOOKUP(DN$421,TabelleK74BI,8,FALSE),""),"")</f>
        <v/>
      </c>
      <c r="DO577" s="4" t="str">
        <f ca="1">IFERROR(IF($B577&lt;&gt;"",VLOOKUP(DO$421,TabelleK74BI,8,FALSE),""),"")</f>
        <v/>
      </c>
      <c r="DP577" s="4" t="str">
        <f ca="1">IFERROR(IF($B577&lt;&gt;"",VLOOKUP(DP$421,TabelleK74BI,8,FALSE),""),"")</f>
        <v/>
      </c>
      <c r="DQ577" s="4" t="str">
        <f ca="1">IFERROR(IF($B577&lt;&gt;"",VLOOKUP(DQ$421,TabelleK74BI,8,FALSE),""),"")</f>
        <v/>
      </c>
      <c r="DR577" s="4" t="str">
        <f ca="1">IFERROR(IF($B577&lt;&gt;"",VLOOKUP(DR$421,TabelleK74BI,8,FALSE),""),"")</f>
        <v/>
      </c>
      <c r="DS577" s="4" t="str">
        <f ca="1">IFERROR(IF($B577&lt;&gt;"",VLOOKUP(DS$421,TabelleK74BI,8,FALSE),""),"")</f>
        <v/>
      </c>
      <c r="DT577" s="4" t="str">
        <f ca="1">IFERROR(IF($B577&lt;&gt;"",VLOOKUP(DT$421,TabelleK74BI,8,FALSE),""),"")</f>
        <v/>
      </c>
      <c r="DU577" s="4" t="str">
        <f ca="1">IFERROR(IF($B577&lt;&gt;"",VLOOKUP(DU$421,TabelleK74BI,8,FALSE),""),"")</f>
        <v/>
      </c>
      <c r="DV577" s="4" t="str">
        <f ca="1">IFERROR(IF($B577&lt;&gt;"",VLOOKUP(DV$421,TabelleK74BI,8,FALSE),""),"")</f>
        <v/>
      </c>
      <c r="DW577" s="4" t="str">
        <f ca="1">IFERROR(IF($B577&lt;&gt;"",VLOOKUP(DW$421,TabelleK74BI,8,FALSE),""),"")</f>
        <v/>
      </c>
      <c r="DX577" s="4" t="str">
        <f ca="1">IFERROR(IF($B577&lt;&gt;"",VLOOKUP(DX$421,TabelleK74BI,8,FALSE),""),"")</f>
        <v/>
      </c>
      <c r="DY577" s="4" t="str">
        <f ca="1">IFERROR(IF($B577&lt;&gt;"",VLOOKUP(DY$421,TabelleK74BI,8,FALSE),""),"")</f>
        <v/>
      </c>
      <c r="DZ577" s="4" t="str">
        <f ca="1">IFERROR(IF($B577&lt;&gt;"",VLOOKUP(DZ$421,TabelleK74BI,8,FALSE),""),"")</f>
        <v/>
      </c>
      <c r="EA577" s="4" t="str">
        <f ca="1">IFERROR(IF($B577&lt;&gt;"",VLOOKUP(EA$421,TabelleK74BI,8,FALSE),""),"")</f>
        <v/>
      </c>
      <c r="EB577" s="4" t="str">
        <f ca="1">IFERROR(IF($B577&lt;&gt;"",VLOOKUP(EB$421,TabelleK74BI,8,FALSE),""),"")</f>
        <v/>
      </c>
      <c r="EC577" s="4" t="str">
        <f ca="1">IFERROR(IF($B577&lt;&gt;"",VLOOKUP(EC$421,TabelleK74BI,8,FALSE),""),"")</f>
        <v/>
      </c>
      <c r="ED577" s="4" t="str">
        <f ca="1">IFERROR(IF($B577&lt;&gt;"",VLOOKUP(ED$421,TabelleK74BI,8,FALSE),""),"")</f>
        <v/>
      </c>
      <c r="EE577" s="4" t="str">
        <f ca="1">IFERROR(IF($B577&lt;&gt;"",VLOOKUP(EE$421,TabelleK74BI,8,FALSE),""),"")</f>
        <v/>
      </c>
      <c r="EF577" s="4" t="str">
        <f ca="1">IFERROR(IF($B577&lt;&gt;"",VLOOKUP(EF$421,TabelleK74BI,8,FALSE),""),"")</f>
        <v/>
      </c>
      <c r="EG577" s="4" t="str">
        <f ca="1">IFERROR(IF($B577&lt;&gt;"",VLOOKUP(EG$421,TabelleK74BI,8,FALSE),""),"")</f>
        <v/>
      </c>
      <c r="EH577" s="4" t="str">
        <f ca="1">IFERROR(IF($B577&lt;&gt;"",VLOOKUP(EH$421,TabelleK74BI,8,FALSE),""),"")</f>
        <v/>
      </c>
      <c r="EI577" s="4" t="str">
        <f ca="1">IFERROR(IF($B577&lt;&gt;"",VLOOKUP(EI$421,TabelleK74BI,8,FALSE),""),"")</f>
        <v/>
      </c>
      <c r="EJ577" s="4" t="str">
        <f ca="1">IFERROR(IF($B577&lt;&gt;"",VLOOKUP(EJ$421,TabelleK74BI,8,FALSE),""),"")</f>
        <v/>
      </c>
      <c r="EK577" s="4" t="str">
        <f ca="1">IFERROR(IF($B577&lt;&gt;"",VLOOKUP(EK$421,TabelleK74BI,8,FALSE),""),"")</f>
        <v/>
      </c>
      <c r="EL577" s="4" t="str">
        <f ca="1">IFERROR(IF($B577&lt;&gt;"",VLOOKUP(EL$421,TabelleK74BI,8,FALSE),""),"")</f>
        <v/>
      </c>
      <c r="EM577" s="4" t="str">
        <f ca="1">IFERROR(IF($B577&lt;&gt;"",VLOOKUP(EM$421,TabelleK74BI,8,FALSE),""),"")</f>
        <v/>
      </c>
      <c r="EN577" s="4" t="str">
        <f ca="1">IFERROR(IF($B577&lt;&gt;"",VLOOKUP(EN$421,TabelleK74BI,8,FALSE),""),"")</f>
        <v/>
      </c>
      <c r="EO577" s="4" t="str">
        <f ca="1">IFERROR(IF($B577&lt;&gt;"",VLOOKUP(EO$421,TabelleK74BI,8,FALSE),""),"")</f>
        <v/>
      </c>
      <c r="EP577" s="4" t="str">
        <f ca="1">IFERROR(IF($B577&lt;&gt;"",VLOOKUP(EP$421,TabelleK74BI,8,FALSE),""),"")</f>
        <v/>
      </c>
      <c r="EQ577" s="4" t="str">
        <f ca="1">IFERROR(IF($B577&lt;&gt;"",VLOOKUP(EQ$421,TabelleK74BI,8,FALSE),""),"")</f>
        <v/>
      </c>
      <c r="ER577" s="4" t="str">
        <f ca="1">IFERROR(IF($B577&lt;&gt;"",VLOOKUP(ER$421,TabelleK74BI,8,FALSE),""),"")</f>
        <v/>
      </c>
      <c r="ES577" s="4" t="str">
        <f ca="1">IFERROR(IF($B577&lt;&gt;"",VLOOKUP(ES$421,TabelleK74BI,8,FALSE),""),"")</f>
        <v/>
      </c>
      <c r="ET577" s="4" t="str">
        <f ca="1">IFERROR(IF($B577&lt;&gt;"",VLOOKUP(ET$421,TabelleK74BI,8,FALSE),""),"")</f>
        <v/>
      </c>
      <c r="EU577" s="4" t="str">
        <f ca="1">IFERROR(IF($B577&lt;&gt;"",VLOOKUP(EU$421,TabelleK74BI,8,FALSE),""),"")</f>
        <v/>
      </c>
      <c r="EV577" s="4" t="str">
        <f ca="1">IFERROR(IF($B577&lt;&gt;"",VLOOKUP(EV$421,TabelleK74BI,8,FALSE),""),"")</f>
        <v/>
      </c>
      <c r="EW577" s="4" t="str">
        <f ca="1">IFERROR(IF($B577&lt;&gt;"",VLOOKUP(EW$421,TabelleK74BI,8,FALSE),""),"")</f>
        <v/>
      </c>
      <c r="EX577" s="4" t="str">
        <f ca="1">IFERROR(IF($B577&lt;&gt;"",VLOOKUP(EX$421,TabelleK74BI,8,FALSE),""),"")</f>
        <v/>
      </c>
      <c r="EY577" s="4" t="str">
        <f ca="1">IFERROR(IF($B577&lt;&gt;"",VLOOKUP(EY$421,TabelleK74BI,8,FALSE),""),"")</f>
        <v/>
      </c>
      <c r="EZ577" s="4" t="str">
        <f ca="1">IFERROR(IF($B577&lt;&gt;"",VLOOKUP(EZ$421,TabelleK74BI,8,FALSE),""),"")</f>
        <v/>
      </c>
      <c r="FA577" s="4" t="str">
        <f ca="1">IFERROR(IF($B577&lt;&gt;"",VLOOKUP(FA$421,TabelleK74BI,8,FALSE),""),"")</f>
        <v/>
      </c>
      <c r="FB577" s="4" t="str">
        <f ca="1">IFERROR(IF($B577&lt;&gt;"",VLOOKUP(FB$421,TabelleK74BI,8,FALSE),""),"")</f>
        <v/>
      </c>
      <c r="FC577" s="4" t="str">
        <f ca="1">IFERROR(IF($B577&lt;&gt;"",VLOOKUP(FC$421,TabelleK74BI,8,FALSE),""),"")</f>
        <v/>
      </c>
      <c r="FD577" s="4" t="str">
        <f ca="1">IFERROR(IF($B577&lt;&gt;"",VLOOKUP(FD$421,TabelleK74BI,8,FALSE),""),"")</f>
        <v/>
      </c>
      <c r="FE577" s="4" t="str">
        <f ca="1">IFERROR(IF($B577&lt;&gt;"",VLOOKUP(FE$421,TabelleK74BI,8,FALSE),""),"")</f>
        <v/>
      </c>
      <c r="FF577" s="4" t="str">
        <f ca="1">IFERROR(IF($B577&lt;&gt;"",VLOOKUP(FF$421,TabelleK74BI,8,FALSE),""),"")</f>
        <v/>
      </c>
      <c r="FG577" s="4" t="str">
        <f ca="1">IFERROR(IF($B577&lt;&gt;"",VLOOKUP(FG$421,TabelleK74BI,8,FALSE),""),"")</f>
        <v/>
      </c>
      <c r="FH577" s="4" t="str">
        <f ca="1">IFERROR(IF($B577&lt;&gt;"",VLOOKUP(FH$421,TabelleK74BI,8,FALSE),""),"")</f>
        <v/>
      </c>
      <c r="FI577" s="4" t="str">
        <f ca="1">IFERROR(IF($B577&lt;&gt;"",VLOOKUP(FI$421,TabelleK74BI,8,FALSE),""),"")</f>
        <v/>
      </c>
      <c r="FJ577" s="4" t="str">
        <f ca="1">IFERROR(IF($B577&lt;&gt;"",VLOOKUP(FJ$421,TabelleK74BI,8,FALSE),""),"")</f>
        <v/>
      </c>
      <c r="FK577" s="4" t="str">
        <f ca="1">IFERROR(IF($B577&lt;&gt;"",VLOOKUP(FK$421,TabelleK74BI,8,FALSE),""),"")</f>
        <v/>
      </c>
      <c r="FL577" s="4" t="str">
        <f ca="1">IFERROR(IF($B577&lt;&gt;"",VLOOKUP(FL$421,TabelleK74BI,8,FALSE),""),"")</f>
        <v/>
      </c>
      <c r="FM577" s="4" t="str">
        <f ca="1">IFERROR(IF($B577&lt;&gt;"",VLOOKUP(FM$421,TabelleK74BI,8,FALSE),""),"")</f>
        <v/>
      </c>
      <c r="FN577" s="4" t="str">
        <f ca="1">IFERROR(IF($B577&lt;&gt;"",VLOOKUP(FN$421,TabelleK74BI,8,FALSE),""),"")</f>
        <v/>
      </c>
      <c r="FO577" s="4" t="str">
        <f ca="1">IFERROR(IF($B577&lt;&gt;"",VLOOKUP(FO$421,TabelleK74BI,8,FALSE),""),"")</f>
        <v/>
      </c>
      <c r="FP577" s="4" t="str">
        <f ca="1">IFERROR(IF($B577&lt;&gt;"",VLOOKUP(FP$421,TabelleK74BI,8,FALSE),""),"")</f>
        <v/>
      </c>
      <c r="FQ577" s="4" t="str">
        <f ca="1">IFERROR(IF($B577&lt;&gt;"",VLOOKUP(FQ$421,TabelleK74BI,8,FALSE),""),"")</f>
        <v/>
      </c>
      <c r="FR577" s="4" t="str">
        <f ca="1">IFERROR(IF($B577&lt;&gt;"",VLOOKUP(FR$421,TabelleK74BI,8,FALSE),""),"")</f>
        <v/>
      </c>
      <c r="FS577" s="4" t="str">
        <f ca="1">IFERROR(IF($B577&lt;&gt;"",VLOOKUP(FS$421,TabelleK74BI,8,FALSE),""),"")</f>
        <v/>
      </c>
      <c r="FT577" s="4" t="str">
        <f ca="1">IFERROR(IF($B577&lt;&gt;"",VLOOKUP(FT$421,TabelleK74BI,8,FALSE),""),"")</f>
        <v/>
      </c>
      <c r="FU577" s="4" t="str">
        <f ca="1">IFERROR(IF($B577&lt;&gt;"",VLOOKUP(FU$421,TabelleK74BI,8,FALSE),""),"")</f>
        <v/>
      </c>
      <c r="FV577" s="4" t="str">
        <f ca="1">IFERROR(IF($B577&lt;&gt;"",VLOOKUP(FV$421,TabelleK74BI,8,FALSE),""),"")</f>
        <v/>
      </c>
      <c r="FW577" s="4" t="str">
        <f ca="1">IFERROR(IF($B577&lt;&gt;"",VLOOKUP(FW$421,TabelleK74BI,8,FALSE),""),"")</f>
        <v/>
      </c>
      <c r="FX577" s="4" t="str">
        <f ca="1">IFERROR(IF($B577&lt;&gt;"",VLOOKUP(FX$421,TabelleK74BI,8,FALSE),""),"")</f>
        <v/>
      </c>
      <c r="FY577" s="4" t="str">
        <f ca="1">IFERROR(IF($B577&lt;&gt;"",VLOOKUP(FY$421,TabelleK74BI,8,FALSE),""),"")</f>
        <v/>
      </c>
      <c r="FZ577" s="4" t="str">
        <f ca="1">IFERROR(IF($B577&lt;&gt;"",VLOOKUP(FZ$421,TabelleK74BI,8,FALSE),""),"")</f>
        <v/>
      </c>
      <c r="GA577" s="4" t="str">
        <f ca="1">IFERROR(IF($B577&lt;&gt;"",VLOOKUP(GA$421,TabelleK74BI,8,FALSE),""),"")</f>
        <v/>
      </c>
      <c r="GB577" s="4" t="str">
        <f ca="1">IFERROR(IF($B577&lt;&gt;"",VLOOKUP(GB$421,TabelleK74BI,8,FALSE),""),"")</f>
        <v/>
      </c>
      <c r="GC577" s="4" t="str">
        <f ca="1">IFERROR(IF($B577&lt;&gt;"",VLOOKUP(GC$421,TabelleK74BI,8,FALSE),""),"")</f>
        <v/>
      </c>
      <c r="GD577" s="4" t="str">
        <f ca="1">IFERROR(IF($B577&lt;&gt;"",VLOOKUP(GD$421,TabelleK74BI,8,FALSE),""),"")</f>
        <v/>
      </c>
      <c r="GE577" s="4" t="str">
        <f ca="1">IFERROR(IF($B577&lt;&gt;"",VLOOKUP(GE$421,TabelleK74BI,8,FALSE),""),"")</f>
        <v/>
      </c>
      <c r="GF577" s="4" t="str">
        <f ca="1">IFERROR(IF($B577&lt;&gt;"",VLOOKUP(GF$421,TabelleK74BI,8,FALSE),""),"")</f>
        <v/>
      </c>
      <c r="GG577" s="4" t="str">
        <f ca="1">IFERROR(IF($B577&lt;&gt;"",VLOOKUP(GG$421,TabelleK74BI,8,FALSE),""),"")</f>
        <v/>
      </c>
      <c r="GH577" s="4" t="str">
        <f ca="1">IFERROR(IF($B577&lt;&gt;"",VLOOKUP(GH$421,TabelleK74BI,8,FALSE),""),"")</f>
        <v/>
      </c>
      <c r="GI577" s="4" t="str">
        <f ca="1">IFERROR(IF($B577&lt;&gt;"",VLOOKUP(GI$421,TabelleK74BI,8,FALSE),""),"")</f>
        <v/>
      </c>
      <c r="GJ577" s="4" t="str">
        <f ca="1">IFERROR(IF($B577&lt;&gt;"",VLOOKUP(GJ$421,TabelleK74BI,8,FALSE),""),"")</f>
        <v/>
      </c>
      <c r="GK577" s="4" t="str">
        <f ca="1">IFERROR(IF($B577&lt;&gt;"",VLOOKUP(GK$421,TabelleK74BI,8,FALSE),""),"")</f>
        <v/>
      </c>
      <c r="GL577" s="4" t="str">
        <f ca="1">IFERROR(IF($B577&lt;&gt;"",VLOOKUP(GL$421,TabelleK74BI,8,FALSE),""),"")</f>
        <v/>
      </c>
      <c r="GM577" s="4" t="str">
        <f ca="1">IFERROR(IF($B577&lt;&gt;"",VLOOKUP(GM$421,TabelleK74BI,8,FALSE),""),"")</f>
        <v/>
      </c>
      <c r="GN577" s="4" t="str">
        <f ca="1">IFERROR(IF($B577&lt;&gt;"",VLOOKUP(GN$421,TabelleK74BI,8,FALSE),""),"")</f>
        <v/>
      </c>
      <c r="GO577" s="4" t="str">
        <f ca="1">IFERROR(IF($B577&lt;&gt;"",VLOOKUP(GO$421,TabelleK74BI,8,FALSE),""),"")</f>
        <v/>
      </c>
      <c r="GP577" s="4" t="str">
        <f ca="1">IFERROR(IF($B577&lt;&gt;"",VLOOKUP(GP$421,TabelleK74BI,8,FALSE),""),"")</f>
        <v/>
      </c>
      <c r="GQ577" s="4" t="str">
        <f ca="1">IFERROR(IF($B577&lt;&gt;"",VLOOKUP(GQ$421,TabelleK74BI,8,FALSE),""),"")</f>
        <v/>
      </c>
      <c r="GR577" s="4" t="str">
        <f ca="1">IFERROR(IF($B577&lt;&gt;"",VLOOKUP(GR$421,TabelleK74BI,8,FALSE),""),"")</f>
        <v/>
      </c>
      <c r="GS577" s="4" t="str">
        <f ca="1">IFERROR(IF($B577&lt;&gt;"",VLOOKUP(GS$421,TabelleK74BI,8,FALSE),""),"")</f>
        <v/>
      </c>
      <c r="GT577" s="4" t="str">
        <f ca="1">IFERROR(IF($B577&lt;&gt;"",VLOOKUP(GT$421,TabelleK74BI,8,FALSE),""),"")</f>
        <v/>
      </c>
      <c r="GU577" s="4" t="str">
        <f ca="1">IFERROR(IF($B577&lt;&gt;"",VLOOKUP(GU$421,TabelleK74BI,8,FALSE),""),"")</f>
        <v/>
      </c>
      <c r="GV577" s="4" t="str">
        <f ca="1">IFERROR(IF($B577&lt;&gt;"",VLOOKUP(GV$421,TabelleK74BI,8,FALSE),""),"")</f>
        <v/>
      </c>
      <c r="GW577" s="4" t="str">
        <f ca="1">IFERROR(IF($B577&lt;&gt;"",VLOOKUP(GW$421,TabelleK74BI,8,FALSE),""),"")</f>
        <v/>
      </c>
      <c r="GX577" s="4" t="str">
        <f ca="1">IFERROR(IF($B577&lt;&gt;"",VLOOKUP(GX$421,TabelleK74BI,8,FALSE),""),"")</f>
        <v/>
      </c>
      <c r="GY577" s="4" t="str">
        <f ca="1">IFERROR(IF($B577&lt;&gt;"",VLOOKUP(GY$421,TabelleK74BI,8,FALSE),""),"")</f>
        <v/>
      </c>
      <c r="GZ577" s="4" t="str">
        <f ca="1">IFERROR(IF($B577&lt;&gt;"",VLOOKUP(GZ$421,TabelleK74BI,8,FALSE),""),"")</f>
        <v/>
      </c>
      <c r="HA577" s="4" t="str">
        <f ca="1">IFERROR(IF($B577&lt;&gt;"",VLOOKUP(HA$421,TabelleK74BI,8,FALSE),""),"")</f>
        <v/>
      </c>
      <c r="HB577" s="4" t="str">
        <f ca="1">IFERROR(IF($B577&lt;&gt;"",VLOOKUP(HB$421,TabelleK74BI,8,FALSE),""),"")</f>
        <v/>
      </c>
      <c r="HC577" s="4" t="str">
        <f ca="1">IFERROR(IF($B577&lt;&gt;"",VLOOKUP(HC$421,TabelleK74BI,8,FALSE),""),"")</f>
        <v/>
      </c>
      <c r="HD577" s="4" t="str">
        <f ca="1">IFERROR(IF($B577&lt;&gt;"",VLOOKUP(HD$421,TabelleK74BI,8,FALSE),""),"")</f>
        <v/>
      </c>
      <c r="HE577" s="4" t="str">
        <f ca="1">IFERROR(IF($B577&lt;&gt;"",VLOOKUP(HE$421,TabelleK74BI,8,FALSE),""),"")</f>
        <v/>
      </c>
      <c r="HF577" s="4" t="str">
        <f ca="1">IFERROR(IF($B577&lt;&gt;"",VLOOKUP(HF$421,TabelleK74BI,8,FALSE),""),"")</f>
        <v/>
      </c>
      <c r="HG577" s="4" t="str">
        <f ca="1">IFERROR(IF($B577&lt;&gt;"",VLOOKUP(HG$421,TabelleK74BI,8,FALSE),""),"")</f>
        <v/>
      </c>
      <c r="HH577" s="4" t="str">
        <f ca="1">IFERROR(IF($B577&lt;&gt;"",VLOOKUP(HH$421,TabelleK74BI,8,FALSE),""),"")</f>
        <v/>
      </c>
      <c r="HI577" s="4" t="str">
        <f ca="1">IFERROR(IF($B577&lt;&gt;"",VLOOKUP(HI$421,TabelleK74BI,8,FALSE),""),"")</f>
        <v/>
      </c>
      <c r="HJ577" s="4" t="str">
        <f ca="1">IFERROR(IF($B577&lt;&gt;"",VLOOKUP(HJ$421,TabelleK74BI,8,FALSE),""),"")</f>
        <v/>
      </c>
      <c r="HK577" s="4" t="str">
        <f ca="1">IFERROR(IF($B577&lt;&gt;"",VLOOKUP(HK$421,TabelleK74BI,8,FALSE),""),"")</f>
        <v/>
      </c>
      <c r="HL577" s="4" t="str">
        <f ca="1">IFERROR(IF($B577&lt;&gt;"",VLOOKUP(HL$421,TabelleK74BI,8,FALSE),""),"")</f>
        <v/>
      </c>
      <c r="HM577" s="4" t="str">
        <f ca="1">IFERROR(IF($B577&lt;&gt;"",VLOOKUP(HM$421,TabelleK74BI,8,FALSE),""),"")</f>
        <v/>
      </c>
      <c r="HN577" s="4" t="str">
        <f ca="1">IFERROR(IF($B577&lt;&gt;"",VLOOKUP(HN$421,TabelleK74BI,8,FALSE),""),"")</f>
        <v/>
      </c>
      <c r="HO577" s="4" t="str">
        <f ca="1">IFERROR(IF($B577&lt;&gt;"",VLOOKUP(HO$421,TabelleK74BI,8,FALSE),""),"")</f>
        <v/>
      </c>
      <c r="HP577" s="4" t="str">
        <f ca="1">IFERROR(IF($B577&lt;&gt;"",VLOOKUP(HP$421,TabelleK74BI,8,FALSE),""),"")</f>
        <v/>
      </c>
      <c r="HQ577" s="4" t="str">
        <f ca="1">IFERROR(IF($B577&lt;&gt;"",VLOOKUP(HQ$421,TabelleK74BI,8,FALSE),""),"")</f>
        <v/>
      </c>
      <c r="HR577" s="4" t="str">
        <f ca="1">IFERROR(IF($B577&lt;&gt;"",VLOOKUP(HR$421,TabelleK74BI,8,FALSE),""),"")</f>
        <v/>
      </c>
      <c r="HS577" s="4" t="str">
        <f ca="1">IFERROR(IF($B577&lt;&gt;"",VLOOKUP(HS$421,TabelleK74BI,8,FALSE),""),"")</f>
        <v/>
      </c>
      <c r="HT577" s="4" t="str">
        <f ca="1">IFERROR(IF($B577&lt;&gt;"",VLOOKUP(HT$421,TabelleK74BI,8,FALSE),""),"")</f>
        <v/>
      </c>
      <c r="HU577" s="4" t="str">
        <f ca="1">IFERROR(IF($B577&lt;&gt;"",VLOOKUP(HU$421,TabelleK74BI,8,FALSE),""),"")</f>
        <v/>
      </c>
      <c r="HV577" s="4" t="str">
        <f ca="1">IFERROR(IF($B577&lt;&gt;"",VLOOKUP(HV$421,TabelleK74BI,8,FALSE),""),"")</f>
        <v/>
      </c>
      <c r="HW577" s="4" t="str">
        <f ca="1">IFERROR(IF($B577&lt;&gt;"",VLOOKUP(HW$421,TabelleK74BI,8,FALSE),""),"")</f>
        <v/>
      </c>
      <c r="HX577" s="4" t="str">
        <f ca="1">IFERROR(IF($B577&lt;&gt;"",VLOOKUP(HX$421,TabelleK74BI,8,FALSE),""),"")</f>
        <v/>
      </c>
      <c r="HY577" s="4" t="str">
        <f ca="1">IFERROR(IF($B577&lt;&gt;"",VLOOKUP(HY$421,TabelleK74BI,8,FALSE),""),"")</f>
        <v/>
      </c>
      <c r="HZ577" s="4" t="str">
        <f ca="1">IFERROR(IF($B577&lt;&gt;"",VLOOKUP(HZ$421,TabelleK74BI,8,FALSE),""),"")</f>
        <v/>
      </c>
      <c r="IA577" s="4" t="str">
        <f ca="1">IFERROR(IF($B577&lt;&gt;"",VLOOKUP(IA$421,TabelleK74BI,8,FALSE),""),"")</f>
        <v/>
      </c>
      <c r="IB577" s="4" t="str">
        <f ca="1">IFERROR(IF($B577&lt;&gt;"",VLOOKUP(IB$421,TabelleK74BI,8,FALSE),""),"")</f>
        <v/>
      </c>
      <c r="IC577" s="4" t="str">
        <f ca="1">IFERROR(IF($B577&lt;&gt;"",VLOOKUP(IC$421,TabelleK74BI,8,FALSE),""),"")</f>
        <v/>
      </c>
      <c r="ID577" s="4" t="str">
        <f ca="1">IFERROR(IF($B577&lt;&gt;"",VLOOKUP(ID$421,TabelleK74BI,8,FALSE),""),"")</f>
        <v/>
      </c>
      <c r="IE577" s="4" t="str">
        <f ca="1">IFERROR(IF($B577&lt;&gt;"",VLOOKUP(IE$421,TabelleK74BI,8,FALSE),""),"")</f>
        <v/>
      </c>
      <c r="IF577" s="4" t="str">
        <f ca="1">IFERROR(IF($B577&lt;&gt;"",VLOOKUP(IF$421,TabelleK74BI,8,FALSE),""),"")</f>
        <v/>
      </c>
      <c r="IG577" s="4" t="str">
        <f ca="1">IFERROR(IF($B577&lt;&gt;"",VLOOKUP(IG$421,TabelleK74BI,8,FALSE),""),"")</f>
        <v/>
      </c>
      <c r="IH577" s="4" t="str">
        <f ca="1">IFERROR(IF($B577&lt;&gt;"",VLOOKUP(IH$421,TabelleK74BI,8,FALSE),""),"")</f>
        <v/>
      </c>
      <c r="II577" s="4" t="str">
        <f ca="1">IFERROR(IF($B577&lt;&gt;"",VLOOKUP(II$421,TabelleK74BI,8,FALSE),""),"")</f>
        <v/>
      </c>
      <c r="IJ577" s="4" t="str">
        <f ca="1">IFERROR(IF($B577&lt;&gt;"",VLOOKUP(IJ$421,TabelleK74BI,8,FALSE),""),"")</f>
        <v/>
      </c>
      <c r="IK577" s="4" t="str">
        <f ca="1">IFERROR(IF($B577&lt;&gt;"",VLOOKUP(IK$421,TabelleK74BI,8,FALSE),""),"")</f>
        <v/>
      </c>
      <c r="IL577" s="4" t="str">
        <f ca="1">IFERROR(IF($B577&lt;&gt;"",VLOOKUP(IL$421,TabelleK74BI,8,FALSE),""),"")</f>
        <v/>
      </c>
      <c r="IM577" s="4" t="str">
        <f ca="1">IFERROR(IF($B577&lt;&gt;"",VLOOKUP(IM$421,TabelleK74BI,8,FALSE),""),"")</f>
        <v/>
      </c>
      <c r="IN577" s="4" t="str">
        <f ca="1">IFERROR(IF($B577&lt;&gt;"",VLOOKUP(IN$421,TabelleK74BI,8,FALSE),""),"")</f>
        <v/>
      </c>
      <c r="IO577" s="4" t="str">
        <f ca="1">IFERROR(IF($B577&lt;&gt;"",VLOOKUP(IO$421,TabelleK74BI,8,FALSE),""),"")</f>
        <v/>
      </c>
      <c r="IP577" s="4" t="str">
        <f ca="1">IFERROR(IF($B577&lt;&gt;"",VLOOKUP(IP$421,TabelleK74BI,8,FALSE),""),"")</f>
        <v/>
      </c>
      <c r="IQ577" s="4" t="str">
        <f ca="1">IFERROR(IF($B577&lt;&gt;"",VLOOKUP(IQ$421,TabelleK74BI,8,FALSE),""),"")</f>
        <v/>
      </c>
      <c r="IR577" s="4" t="str">
        <f ca="1">IFERROR(IF($B577&lt;&gt;"",VLOOKUP(IR$421,TabelleK74BI,8,FALSE),""),"")</f>
        <v/>
      </c>
      <c r="IS577" s="4" t="str">
        <f ca="1">IFERROR(IF($B577&lt;&gt;"",VLOOKUP(IS$421,TabelleK74BI,8,FALSE),""),"")</f>
        <v/>
      </c>
      <c r="IT577" s="4" t="str">
        <f ca="1">IFERROR(IF($B577&lt;&gt;"",VLOOKUP(IT$421,TabelleK74BI,8,FALSE),""),"")</f>
        <v/>
      </c>
      <c r="IU577" s="4" t="str">
        <f ca="1">IFERROR(IF($B577&lt;&gt;"",VLOOKUP(IU$421,TabelleK74BI,8,FALSE),""),"")</f>
        <v/>
      </c>
      <c r="IV577" s="4" t="str">
        <f ca="1">IFERROR(IF($B577&lt;&gt;"",VLOOKUP(IV$421,TabelleK74BI,8,FALSE),""),"")</f>
        <v/>
      </c>
      <c r="IW577" s="4" t="str">
        <f ca="1">IFERROR(IF($B577&lt;&gt;"",VLOOKUP(IW$421,TabelleK74BI,8,FALSE),""),"")</f>
        <v/>
      </c>
      <c r="IX577" s="4" t="str">
        <f ca="1">IFERROR(IF($B577&lt;&gt;"",VLOOKUP(IX$421,TabelleK74BI,8,FALSE),""),"")</f>
        <v/>
      </c>
      <c r="IY577" s="4" t="str">
        <f ca="1">IFERROR(IF($B577&lt;&gt;"",VLOOKUP(IY$421,TabelleK74BI,8,FALSE),""),"")</f>
        <v/>
      </c>
      <c r="IZ577" s="4" t="str">
        <f ca="1">IFERROR(IF($B577&lt;&gt;"",VLOOKUP(IZ$421,TabelleK74BI,8,FALSE),""),"")</f>
        <v/>
      </c>
      <c r="JA577" s="4" t="str">
        <f ca="1">IFERROR(IF($B577&lt;&gt;"",VLOOKUP(JA$421,TabelleK74BI,8,FALSE),""),"")</f>
        <v/>
      </c>
      <c r="JB577" s="4" t="str">
        <f ca="1">IFERROR(IF($B577&lt;&gt;"",VLOOKUP(JB$421,TabelleK74BI,8,FALSE),""),"")</f>
        <v/>
      </c>
      <c r="JC577" s="4" t="str">
        <f ca="1">IFERROR(IF($B577&lt;&gt;"",VLOOKUP(JC$421,TabelleK74BI,8,FALSE),""),"")</f>
        <v/>
      </c>
      <c r="JD577" s="4" t="str">
        <f ca="1">IFERROR(IF($B577&lt;&gt;"",VLOOKUP(JD$421,TabelleK74BI,8,FALSE),""),"")</f>
        <v/>
      </c>
      <c r="JE577" s="4" t="str">
        <f ca="1">IFERROR(IF($B577&lt;&gt;"",VLOOKUP(JE$421,TabelleK74BI,8,FALSE),""),"")</f>
        <v/>
      </c>
      <c r="JF577" s="4" t="str">
        <f ca="1">IFERROR(IF($B577&lt;&gt;"",VLOOKUP(JF$421,TabelleK74BI,8,FALSE),""),"")</f>
        <v/>
      </c>
      <c r="JG577" s="4" t="str">
        <f ca="1">IFERROR(IF($B577&lt;&gt;"",VLOOKUP(JG$421,TabelleK74BI,8,FALSE),""),"")</f>
        <v/>
      </c>
      <c r="JH577" s="4" t="str">
        <f ca="1">IFERROR(IF($B577&lt;&gt;"",VLOOKUP(JH$421,TabelleK74BI,8,FALSE),""),"")</f>
        <v/>
      </c>
      <c r="JI577" s="4" t="str">
        <f ca="1">IFERROR(IF($B577&lt;&gt;"",VLOOKUP(JI$421,TabelleK74BI,8,FALSE),""),"")</f>
        <v/>
      </c>
      <c r="JJ577" s="4" t="str">
        <f ca="1">IFERROR(IF($B577&lt;&gt;"",VLOOKUP(JJ$421,TabelleK74BI,8,FALSE),""),"")</f>
        <v/>
      </c>
      <c r="JK577" s="4" t="str">
        <f ca="1">IFERROR(IF($B577&lt;&gt;"",VLOOKUP(JK$421,TabelleK74BI,8,FALSE),""),"")</f>
        <v/>
      </c>
      <c r="JL577" s="4" t="str">
        <f ca="1">IFERROR(IF($B577&lt;&gt;"",VLOOKUP(JL$421,TabelleK74BI,8,FALSE),""),"")</f>
        <v/>
      </c>
      <c r="JM577" s="4" t="str">
        <f ca="1">IFERROR(IF($B577&lt;&gt;"",VLOOKUP(JM$421,TabelleK74BI,8,FALSE),""),"")</f>
        <v/>
      </c>
      <c r="JN577" s="4" t="str">
        <f ca="1">IFERROR(IF($B577&lt;&gt;"",VLOOKUP(JN$421,TabelleK74BI,8,FALSE),""),"")</f>
        <v/>
      </c>
      <c r="JO577" s="4" t="str">
        <f ca="1">IFERROR(IF($B577&lt;&gt;"",VLOOKUP(JO$421,TabelleK74BI,8,FALSE),""),"")</f>
        <v/>
      </c>
      <c r="JP577" s="4" t="str">
        <f ca="1">IFERROR(IF($B577&lt;&gt;"",VLOOKUP(JP$421,TabelleK74BI,8,FALSE),""),"")</f>
        <v/>
      </c>
      <c r="JQ577" s="4" t="str">
        <f ca="1">IFERROR(IF($B577&lt;&gt;"",VLOOKUP(JQ$421,TabelleK74BI,8,FALSE),""),"")</f>
        <v/>
      </c>
      <c r="JR577" s="4" t="str">
        <f ca="1">IFERROR(IF($B577&lt;&gt;"",VLOOKUP(JR$421,TabelleK74BI,8,FALSE),""),"")</f>
        <v/>
      </c>
      <c r="JS577" s="4" t="str">
        <f ca="1">IFERROR(IF($B577&lt;&gt;"",VLOOKUP(JS$421,TabelleK74BI,8,FALSE),""),"")</f>
        <v/>
      </c>
      <c r="JT577" s="4" t="str">
        <f ca="1">IFERROR(IF($B577&lt;&gt;"",VLOOKUP(JT$421,TabelleK74BI,8,FALSE),""),"")</f>
        <v/>
      </c>
      <c r="JU577" s="4" t="str">
        <f ca="1">IFERROR(IF($B577&lt;&gt;"",VLOOKUP(JU$421,TabelleK74BI,8,FALSE),""),"")</f>
        <v/>
      </c>
      <c r="JV577" s="4" t="str">
        <f ca="1">IFERROR(IF($B577&lt;&gt;"",VLOOKUP(JV$421,TabelleK74BI,8,FALSE),""),"")</f>
        <v/>
      </c>
      <c r="JW577" s="4" t="str">
        <f ca="1">IFERROR(IF($B577&lt;&gt;"",VLOOKUP(JW$421,TabelleK74BI,8,FALSE),""),"")</f>
        <v/>
      </c>
      <c r="JX577" s="4" t="str">
        <f ca="1">IFERROR(IF($B577&lt;&gt;"",VLOOKUP(JX$421,TabelleK74BI,8,FALSE),""),"")</f>
        <v/>
      </c>
      <c r="JY577" s="4" t="str">
        <f ca="1">IFERROR(IF($B577&lt;&gt;"",VLOOKUP(JY$421,TabelleK74BI,8,FALSE),""),"")</f>
        <v/>
      </c>
      <c r="JZ577" s="4" t="str">
        <f ca="1">IFERROR(IF($B577&lt;&gt;"",VLOOKUP(JZ$421,TabelleK74BI,8,FALSE),""),"")</f>
        <v/>
      </c>
      <c r="KA577" s="4" t="str">
        <f ca="1">IFERROR(IF($B577&lt;&gt;"",VLOOKUP(KA$421,TabelleK74BI,8,FALSE),""),"")</f>
        <v/>
      </c>
      <c r="KB577" s="4" t="str">
        <f ca="1">IFERROR(IF($B577&lt;&gt;"",VLOOKUP(KB$421,TabelleK74BI,8,FALSE),""),"")</f>
        <v/>
      </c>
      <c r="KC577" s="4" t="str">
        <f ca="1">IFERROR(IF($B577&lt;&gt;"",VLOOKUP(KC$421,TabelleK74BI,8,FALSE),""),"")</f>
        <v/>
      </c>
      <c r="KD577" s="4" t="str">
        <f ca="1">IFERROR(IF($B577&lt;&gt;"",VLOOKUP(KD$421,TabelleK74BI,8,FALSE),""),"")</f>
        <v/>
      </c>
      <c r="KE577" s="4" t="str">
        <f ca="1">IFERROR(IF($B577&lt;&gt;"",VLOOKUP(KE$421,TabelleK74BI,8,FALSE),""),"")</f>
        <v/>
      </c>
      <c r="KF577" s="4" t="str">
        <f ca="1">IFERROR(IF($B577&lt;&gt;"",VLOOKUP(KF$421,TabelleK74BI,8,FALSE),""),"")</f>
        <v/>
      </c>
      <c r="KG577" s="4" t="str">
        <f ca="1">IFERROR(IF($B577&lt;&gt;"",VLOOKUP(KG$421,TabelleK74BI,8,FALSE),""),"")</f>
        <v/>
      </c>
      <c r="KH577" s="4" t="str">
        <f ca="1">IFERROR(IF($B577&lt;&gt;"",VLOOKUP(KH$421,TabelleK74BI,8,FALSE),""),"")</f>
        <v/>
      </c>
      <c r="KI577" s="4" t="str">
        <f ca="1">IFERROR(IF($B577&lt;&gt;"",VLOOKUP(KI$421,TabelleK74BI,8,FALSE),""),"")</f>
        <v/>
      </c>
      <c r="KJ577" s="4" t="str">
        <f ca="1">IFERROR(IF($B577&lt;&gt;"",VLOOKUP(KJ$421,TabelleK74BI,8,FALSE),""),"")</f>
        <v/>
      </c>
      <c r="KK577" s="4" t="str">
        <f ca="1">IFERROR(IF($B577&lt;&gt;"",VLOOKUP(KK$421,TabelleK74BI,8,FALSE),""),"")</f>
        <v/>
      </c>
      <c r="KL577" s="4" t="str">
        <f ca="1">IFERROR(IF($B577&lt;&gt;"",VLOOKUP(KL$421,TabelleK74BI,8,FALSE),""),"")</f>
        <v/>
      </c>
      <c r="KM577" s="4" t="str">
        <f ca="1">IFERROR(IF($B577&lt;&gt;"",VLOOKUP(KM$421,TabelleK74BI,8,FALSE),""),"")</f>
        <v/>
      </c>
      <c r="KN577" s="4" t="str">
        <f ca="1">IFERROR(IF($B577&lt;&gt;"",VLOOKUP(KN$421,TabelleK74BI,8,FALSE),""),"")</f>
        <v/>
      </c>
      <c r="KO577" s="4" t="str">
        <f ca="1">IFERROR(IF($B577&lt;&gt;"",VLOOKUP(KO$421,TabelleK74BI,8,FALSE),""),"")</f>
        <v/>
      </c>
      <c r="KP577" s="4" t="str">
        <f ca="1">IFERROR(IF($B577&lt;&gt;"",VLOOKUP(KP$421,TabelleK74BI,8,FALSE),""),"")</f>
        <v/>
      </c>
      <c r="KQ577" s="4" t="str">
        <f ca="1">IFERROR(IF($B577&lt;&gt;"",VLOOKUP(KQ$421,TabelleK74BI,8,FALSE),""),"")</f>
        <v/>
      </c>
      <c r="KR577" s="4" t="str">
        <f>IFERROR(VLOOKUP($KR$421,TabelleK74BI,8,FALSE),"")</f>
        <v/>
      </c>
      <c r="KS577" s="4" t="str">
        <f>IFERROR(VLOOKUP($KS$421,TabelleK74BI,8,FALSE),"")</f>
        <v/>
      </c>
    </row>
    <row r="578" spans="1:305" ht="12.75" hidden="1" customHeight="1" x14ac:dyDescent="0.2">
      <c r="A578" s="2">
        <f>XFA547+TabelleRRlGJ2</f>
        <v>0</v>
      </c>
      <c r="B578" s="138" t="str">
        <f t="shared" ca="1" si="266"/>
        <v/>
      </c>
      <c r="C578" s="4" t="str">
        <f ca="1">IFERROR(IF($B578&lt;&gt;"",VLOOKUP(C$421,TabelleK75BI,8,FALSE),""),"")</f>
        <v/>
      </c>
      <c r="D578" s="4" t="str">
        <f ca="1">IFERROR(IF($B578&lt;&gt;"",VLOOKUP(D$421,TabelleK75BI,8,FALSE),""),"")</f>
        <v/>
      </c>
      <c r="E578" s="4" t="str">
        <f ca="1">IFERROR(IF($B578&lt;&gt;"",VLOOKUP(E$421,TabelleK75BI,8,FALSE),""),"")</f>
        <v/>
      </c>
      <c r="F578" s="4" t="str">
        <f ca="1">IFERROR(IF($B578&lt;&gt;"",VLOOKUP(F$421,TabelleK75BI,8,FALSE),""),"")</f>
        <v/>
      </c>
      <c r="G578" s="4" t="str">
        <f ca="1">IFERROR(IF($B578&lt;&gt;"",VLOOKUP(G$421,TabelleK75BI,8,FALSE),""),"")</f>
        <v/>
      </c>
      <c r="H578" s="4" t="str">
        <f ca="1">IFERROR(IF($B578&lt;&gt;"",VLOOKUP(H$421,TabelleK75BI,8,FALSE),""),"")</f>
        <v/>
      </c>
      <c r="I578" s="4" t="str">
        <f ca="1">IFERROR(IF($B578&lt;&gt;"",VLOOKUP(I$421,TabelleK75BI,8,FALSE),""),"")</f>
        <v/>
      </c>
      <c r="J578" s="4" t="str">
        <f ca="1">IFERROR(IF($B578&lt;&gt;"",VLOOKUP(J$421,TabelleK75BI,8,FALSE),""),"")</f>
        <v/>
      </c>
      <c r="K578" s="4" t="str">
        <f ca="1">IFERROR(IF($B578&lt;&gt;"",VLOOKUP(K$421,TabelleK75BI,8,FALSE),""),"")</f>
        <v/>
      </c>
      <c r="L578" s="4" t="str">
        <f ca="1">IFERROR(IF($B578&lt;&gt;"",VLOOKUP(L$421,TabelleK75BI,8,FALSE),""),"")</f>
        <v/>
      </c>
      <c r="M578" s="4" t="str">
        <f ca="1">IFERROR(IF($B578&lt;&gt;"",VLOOKUP(M$421,TabelleK75BI,8,FALSE),""),"")</f>
        <v/>
      </c>
      <c r="N578" s="4" t="str">
        <f ca="1">IFERROR(IF($B578&lt;&gt;"",VLOOKUP(N$421,TabelleK75BI,8,FALSE),""),"")</f>
        <v/>
      </c>
      <c r="O578" s="4" t="str">
        <f ca="1">IFERROR(IF($B578&lt;&gt;"",VLOOKUP(O$421,TabelleK75BI,8,FALSE),""),"")</f>
        <v/>
      </c>
      <c r="P578" s="4" t="str">
        <f ca="1">IFERROR(IF($B578&lt;&gt;"",VLOOKUP(P$421,TabelleK75BI,8,FALSE),""),"")</f>
        <v/>
      </c>
      <c r="Q578" s="4" t="str">
        <f ca="1">IFERROR(IF($B578&lt;&gt;"",VLOOKUP(Q$421,TabelleK75BI,8,FALSE),""),"")</f>
        <v/>
      </c>
      <c r="R578" s="4" t="str">
        <f ca="1">IFERROR(IF($B578&lt;&gt;"",VLOOKUP(R$421,TabelleK75BI,8,FALSE),""),"")</f>
        <v/>
      </c>
      <c r="S578" s="4" t="str">
        <f ca="1">IFERROR(IF($B578&lt;&gt;"",VLOOKUP(S$421,TabelleK75BI,8,FALSE),""),"")</f>
        <v/>
      </c>
      <c r="T578" s="4" t="str">
        <f ca="1">IFERROR(IF($B578&lt;&gt;"",VLOOKUP(T$421,TabelleK75BI,8,FALSE),""),"")</f>
        <v/>
      </c>
      <c r="U578" s="4" t="str">
        <f ca="1">IFERROR(IF($B578&lt;&gt;"",VLOOKUP(U$421,TabelleK75BI,8,FALSE),""),"")</f>
        <v/>
      </c>
      <c r="V578" s="4" t="str">
        <f ca="1">IFERROR(IF($B578&lt;&gt;"",VLOOKUP(V$421,TabelleK75BI,8,FALSE),""),"")</f>
        <v/>
      </c>
      <c r="W578" s="4" t="str">
        <f ca="1">IFERROR(IF($B578&lt;&gt;"",VLOOKUP(W$421,TabelleK75BI,8,FALSE),""),"")</f>
        <v/>
      </c>
      <c r="X578" s="4" t="str">
        <f ca="1">IFERROR(IF($B578&lt;&gt;"",VLOOKUP(X$421,TabelleK75BI,8,FALSE),""),"")</f>
        <v/>
      </c>
      <c r="Y578" s="4" t="str">
        <f ca="1">IFERROR(IF($B578&lt;&gt;"",VLOOKUP(Y$421,TabelleK75BI,8,FALSE),""),"")</f>
        <v/>
      </c>
      <c r="Z578" s="4" t="str">
        <f ca="1">IFERROR(IF($B578&lt;&gt;"",VLOOKUP(Z$421,TabelleK75BI,8,FALSE),""),"")</f>
        <v/>
      </c>
      <c r="AA578" s="4" t="str">
        <f ca="1">IFERROR(IF($B578&lt;&gt;"",VLOOKUP(AA$421,TabelleK75BI,8,FALSE),""),"")</f>
        <v/>
      </c>
      <c r="AB578" s="4" t="str">
        <f ca="1">IFERROR(IF($B578&lt;&gt;"",VLOOKUP(AB$421,TabelleK75BI,8,FALSE),""),"")</f>
        <v/>
      </c>
      <c r="AC578" s="4" t="str">
        <f ca="1">IFERROR(IF($B578&lt;&gt;"",VLOOKUP(AC$421,TabelleK75BI,8,FALSE),""),"")</f>
        <v/>
      </c>
      <c r="AD578" s="4" t="str">
        <f ca="1">IFERROR(IF($B578&lt;&gt;"",VLOOKUP(AD$421,TabelleK75BI,8,FALSE),""),"")</f>
        <v/>
      </c>
      <c r="AE578" s="4" t="str">
        <f ca="1">IFERROR(IF($B578&lt;&gt;"",VLOOKUP(AE$421,TabelleK75BI,8,FALSE),""),"")</f>
        <v/>
      </c>
      <c r="AF578" s="4" t="str">
        <f ca="1">IFERROR(IF($B578&lt;&gt;"",VLOOKUP(AF$421,TabelleK75BI,8,FALSE),""),"")</f>
        <v/>
      </c>
      <c r="AG578" s="4" t="str">
        <f ca="1">IFERROR(IF($B578&lt;&gt;"",VLOOKUP(AG$421,TabelleK75BI,8,FALSE),""),"")</f>
        <v/>
      </c>
      <c r="AH578" s="4" t="str">
        <f ca="1">IFERROR(IF($B578&lt;&gt;"",VLOOKUP(AH$421,TabelleK75BI,8,FALSE),""),"")</f>
        <v/>
      </c>
      <c r="AI578" s="4" t="str">
        <f ca="1">IFERROR(IF($B578&lt;&gt;"",VLOOKUP(AI$421,TabelleK75BI,8,FALSE),""),"")</f>
        <v/>
      </c>
      <c r="AJ578" s="4" t="str">
        <f ca="1">IFERROR(IF($B578&lt;&gt;"",VLOOKUP(AJ$421,TabelleK75BI,8,FALSE),""),"")</f>
        <v/>
      </c>
      <c r="AK578" s="4" t="str">
        <f ca="1">IFERROR(IF($B578&lt;&gt;"",VLOOKUP(AK$421,TabelleK75BI,8,FALSE),""),"")</f>
        <v/>
      </c>
      <c r="AL578" s="4" t="str">
        <f ca="1">IFERROR(IF($B578&lt;&gt;"",VLOOKUP(AL$421,TabelleK75BI,8,FALSE),""),"")</f>
        <v/>
      </c>
      <c r="AM578" s="4" t="str">
        <f ca="1">IFERROR(IF($B578&lt;&gt;"",VLOOKUP(AM$421,TabelleK75BI,8,FALSE),""),"")</f>
        <v/>
      </c>
      <c r="AN578" s="4" t="str">
        <f ca="1">IFERROR(IF($B578&lt;&gt;"",VLOOKUP(AN$421,TabelleK75BI,8,FALSE),""),"")</f>
        <v/>
      </c>
      <c r="AO578" s="4" t="str">
        <f ca="1">IFERROR(IF($B578&lt;&gt;"",VLOOKUP(AO$421,TabelleK75BI,8,FALSE),""),"")</f>
        <v/>
      </c>
      <c r="AP578" s="4" t="str">
        <f ca="1">IFERROR(IF($B578&lt;&gt;"",VLOOKUP(AP$421,TabelleK75BI,8,FALSE),""),"")</f>
        <v/>
      </c>
      <c r="AQ578" s="4" t="str">
        <f ca="1">IFERROR(IF($B578&lt;&gt;"",VLOOKUP(AQ$421,TabelleK75BI,8,FALSE),""),"")</f>
        <v/>
      </c>
      <c r="AR578" s="4" t="str">
        <f ca="1">IFERROR(IF($B578&lt;&gt;"",VLOOKUP(AR$421,TabelleK75BI,8,FALSE),""),"")</f>
        <v/>
      </c>
      <c r="AS578" s="4" t="str">
        <f ca="1">IFERROR(IF($B578&lt;&gt;"",VLOOKUP(AS$421,TabelleK75BI,8,FALSE),""),"")</f>
        <v/>
      </c>
      <c r="AT578" s="4" t="str">
        <f ca="1">IFERROR(IF($B578&lt;&gt;"",VLOOKUP(AT$421,TabelleK75BI,8,FALSE),""),"")</f>
        <v/>
      </c>
      <c r="AU578" s="4" t="str">
        <f ca="1">IFERROR(IF($B578&lt;&gt;"",VLOOKUP(AU$421,TabelleK75BI,8,FALSE),""),"")</f>
        <v/>
      </c>
      <c r="AV578" s="4" t="str">
        <f ca="1">IFERROR(IF($B578&lt;&gt;"",VLOOKUP(AV$421,TabelleK75BI,8,FALSE),""),"")</f>
        <v/>
      </c>
      <c r="AW578" s="4" t="str">
        <f ca="1">IFERROR(IF($B578&lt;&gt;"",VLOOKUP(AW$421,TabelleK75BI,8,FALSE),""),"")</f>
        <v/>
      </c>
      <c r="AX578" s="4" t="str">
        <f ca="1">IFERROR(IF($B578&lt;&gt;"",VLOOKUP(AX$421,TabelleK75BI,8,FALSE),""),"")</f>
        <v/>
      </c>
      <c r="AY578" s="4" t="str">
        <f ca="1">IFERROR(IF($B578&lt;&gt;"",VLOOKUP(AY$421,TabelleK75BI,8,FALSE),""),"")</f>
        <v/>
      </c>
      <c r="AZ578" s="4" t="str">
        <f ca="1">IFERROR(IF($B578&lt;&gt;"",VLOOKUP(AZ$421,TabelleK75BI,8,FALSE),""),"")</f>
        <v/>
      </c>
      <c r="BA578" s="4" t="str">
        <f ca="1">IFERROR(IF($B578&lt;&gt;"",VLOOKUP(BA$421,TabelleK75BI,8,FALSE),""),"")</f>
        <v/>
      </c>
      <c r="BB578" s="4" t="str">
        <f ca="1">IFERROR(IF($B578&lt;&gt;"",VLOOKUP(BB$421,TabelleK75BI,8,FALSE),""),"")</f>
        <v/>
      </c>
      <c r="BC578" s="4" t="str">
        <f ca="1">IFERROR(IF($B578&lt;&gt;"",VLOOKUP(BC$421,TabelleK75BI,8,FALSE),""),"")</f>
        <v/>
      </c>
      <c r="BD578" s="4" t="str">
        <f ca="1">IFERROR(IF($B578&lt;&gt;"",VLOOKUP(BD$421,TabelleK75BI,8,FALSE),""),"")</f>
        <v/>
      </c>
      <c r="BE578" s="4" t="str">
        <f ca="1">IFERROR(IF($B578&lt;&gt;"",VLOOKUP(BE$421,TabelleK75BI,8,FALSE),""),"")</f>
        <v/>
      </c>
      <c r="BF578" s="4" t="str">
        <f ca="1">IFERROR(IF($B578&lt;&gt;"",VLOOKUP(BF$421,TabelleK75BI,8,FALSE),""),"")</f>
        <v/>
      </c>
      <c r="BG578" s="4" t="str">
        <f ca="1">IFERROR(IF($B578&lt;&gt;"",VLOOKUP(BG$421,TabelleK75BI,8,FALSE),""),"")</f>
        <v/>
      </c>
      <c r="BH578" s="4" t="str">
        <f ca="1">IFERROR(IF($B578&lt;&gt;"",VLOOKUP(BH$421,TabelleK75BI,8,FALSE),""),"")</f>
        <v/>
      </c>
      <c r="BI578" s="4" t="str">
        <f ca="1">IFERROR(IF($B578&lt;&gt;"",VLOOKUP(BI$421,TabelleK75BI,8,FALSE),""),"")</f>
        <v/>
      </c>
      <c r="BJ578" s="4" t="str">
        <f ca="1">IFERROR(IF($B578&lt;&gt;"",VLOOKUP(BJ$421,TabelleK75BI,8,FALSE),""),"")</f>
        <v/>
      </c>
      <c r="BK578" s="4" t="str">
        <f ca="1">IFERROR(IF($B578&lt;&gt;"",VLOOKUP(BK$421,TabelleK75BI,8,FALSE),""),"")</f>
        <v/>
      </c>
      <c r="BL578" s="4" t="str">
        <f ca="1">IFERROR(IF($B578&lt;&gt;"",VLOOKUP(BL$421,TabelleK75BI,8,FALSE),""),"")</f>
        <v/>
      </c>
      <c r="BM578" s="4" t="str">
        <f ca="1">IFERROR(IF($B578&lt;&gt;"",VLOOKUP(BM$421,TabelleK75BI,8,FALSE),""),"")</f>
        <v/>
      </c>
      <c r="BN578" s="4" t="str">
        <f ca="1">IFERROR(IF($B578&lt;&gt;"",VLOOKUP(BN$421,TabelleK75BI,8,FALSE),""),"")</f>
        <v/>
      </c>
      <c r="BO578" s="4" t="str">
        <f ca="1">IFERROR(IF($B578&lt;&gt;"",VLOOKUP(BO$421,TabelleK75BI,8,FALSE),""),"")</f>
        <v/>
      </c>
      <c r="BP578" s="4" t="str">
        <f ca="1">IFERROR(IF($B578&lt;&gt;"",VLOOKUP(BP$421,TabelleK75BI,8,FALSE),""),"")</f>
        <v/>
      </c>
      <c r="BQ578" s="4" t="str">
        <f ca="1">IFERROR(IF($B578&lt;&gt;"",VLOOKUP(BQ$421,TabelleK75BI,8,FALSE),""),"")</f>
        <v/>
      </c>
      <c r="BR578" s="4" t="str">
        <f ca="1">IFERROR(IF($B578&lt;&gt;"",VLOOKUP(BR$421,TabelleK75BI,8,FALSE),""),"")</f>
        <v/>
      </c>
      <c r="BS578" s="4" t="str">
        <f ca="1">IFERROR(IF($B578&lt;&gt;"",VLOOKUP(BS$421,TabelleK75BI,8,FALSE),""),"")</f>
        <v/>
      </c>
      <c r="BT578" s="4" t="str">
        <f ca="1">IFERROR(IF($B578&lt;&gt;"",VLOOKUP(BT$421,TabelleK75BI,8,FALSE),""),"")</f>
        <v/>
      </c>
      <c r="BU578" s="4" t="str">
        <f ca="1">IFERROR(IF($B578&lt;&gt;"",VLOOKUP(BU$421,TabelleK75BI,8,FALSE),""),"")</f>
        <v/>
      </c>
      <c r="BV578" s="4" t="str">
        <f ca="1">IFERROR(IF($B578&lt;&gt;"",VLOOKUP(BV$421,TabelleK75BI,8,FALSE),""),"")</f>
        <v/>
      </c>
      <c r="BW578" s="4" t="str">
        <f ca="1">IFERROR(IF($B578&lt;&gt;"",VLOOKUP(BW$421,TabelleK75BI,8,FALSE),""),"")</f>
        <v/>
      </c>
      <c r="BX578" s="4" t="str">
        <f ca="1">IFERROR(IF($B578&lt;&gt;"",VLOOKUP(BX$421,TabelleK75BI,8,FALSE),""),"")</f>
        <v/>
      </c>
      <c r="BY578" s="4" t="str">
        <f ca="1">IFERROR(IF($B578&lt;&gt;"",VLOOKUP(BY$421,TabelleK75BI,8,FALSE),""),"")</f>
        <v/>
      </c>
      <c r="BZ578" s="4" t="str">
        <f ca="1">IFERROR(IF($B578&lt;&gt;"",VLOOKUP(BZ$421,TabelleK75BI,8,FALSE),""),"")</f>
        <v/>
      </c>
      <c r="CA578" s="4" t="str">
        <f ca="1">IFERROR(IF($B578&lt;&gt;"",VLOOKUP(CA$421,TabelleK75BI,8,FALSE),""),"")</f>
        <v/>
      </c>
      <c r="CB578" s="4" t="str">
        <f ca="1">IFERROR(IF($B578&lt;&gt;"",VLOOKUP(CB$421,TabelleK75BI,8,FALSE),""),"")</f>
        <v/>
      </c>
      <c r="CC578" s="4" t="str">
        <f ca="1">IFERROR(IF($B578&lt;&gt;"",VLOOKUP(CC$421,TabelleK75BI,8,FALSE),""),"")</f>
        <v/>
      </c>
      <c r="CD578" s="4" t="str">
        <f ca="1">IFERROR(IF($B578&lt;&gt;"",VLOOKUP(CD$421,TabelleK75BI,8,FALSE),""),"")</f>
        <v/>
      </c>
      <c r="CE578" s="4" t="str">
        <f ca="1">IFERROR(IF($B578&lt;&gt;"",VLOOKUP(CE$421,TabelleK75BI,8,FALSE),""),"")</f>
        <v/>
      </c>
      <c r="CF578" s="4" t="str">
        <f ca="1">IFERROR(IF($B578&lt;&gt;"",VLOOKUP(CF$421,TabelleK75BI,8,FALSE),""),"")</f>
        <v/>
      </c>
      <c r="CG578" s="4" t="str">
        <f ca="1">IFERROR(IF($B578&lt;&gt;"",VLOOKUP(CG$421,TabelleK75BI,8,FALSE),""),"")</f>
        <v/>
      </c>
      <c r="CH578" s="4" t="str">
        <f ca="1">IFERROR(IF($B578&lt;&gt;"",VLOOKUP(CH$421,TabelleK75BI,8,FALSE),""),"")</f>
        <v/>
      </c>
      <c r="CI578" s="4" t="str">
        <f ca="1">IFERROR(IF($B578&lt;&gt;"",VLOOKUP(CI$421,TabelleK75BI,8,FALSE),""),"")</f>
        <v/>
      </c>
      <c r="CJ578" s="4" t="str">
        <f ca="1">IFERROR(IF($B578&lt;&gt;"",VLOOKUP(CJ$421,TabelleK75BI,8,FALSE),""),"")</f>
        <v/>
      </c>
      <c r="CK578" s="4" t="str">
        <f ca="1">IFERROR(IF($B578&lt;&gt;"",VLOOKUP(CK$421,TabelleK75BI,8,FALSE),""),"")</f>
        <v/>
      </c>
      <c r="CL578" s="4" t="str">
        <f ca="1">IFERROR(IF($B578&lt;&gt;"",VLOOKUP(CL$421,TabelleK75BI,8,FALSE),""),"")</f>
        <v/>
      </c>
      <c r="CM578" s="4" t="str">
        <f ca="1">IFERROR(IF($B578&lt;&gt;"",VLOOKUP(CM$421,TabelleK75BI,8,FALSE),""),"")</f>
        <v/>
      </c>
      <c r="CN578" s="4" t="str">
        <f ca="1">IFERROR(IF($B578&lt;&gt;"",VLOOKUP(CN$421,TabelleK75BI,8,FALSE),""),"")</f>
        <v/>
      </c>
      <c r="CO578" s="4" t="str">
        <f ca="1">IFERROR(IF($B578&lt;&gt;"",VLOOKUP(CO$421,TabelleK75BI,8,FALSE),""),"")</f>
        <v/>
      </c>
      <c r="CP578" s="4" t="str">
        <f ca="1">IFERROR(IF($B578&lt;&gt;"",VLOOKUP(CP$421,TabelleK75BI,8,FALSE),""),"")</f>
        <v/>
      </c>
      <c r="CQ578" s="4" t="str">
        <f ca="1">IFERROR(IF($B578&lt;&gt;"",VLOOKUP(CQ$421,TabelleK75BI,8,FALSE),""),"")</f>
        <v/>
      </c>
      <c r="CR578" s="4" t="str">
        <f ca="1">IFERROR(IF($B578&lt;&gt;"",VLOOKUP(CR$421,TabelleK75BI,8,FALSE),""),"")</f>
        <v/>
      </c>
      <c r="CS578" s="4" t="str">
        <f ca="1">IFERROR(IF($B578&lt;&gt;"",VLOOKUP(CS$421,TabelleK75BI,8,FALSE),""),"")</f>
        <v/>
      </c>
      <c r="CT578" s="4" t="str">
        <f ca="1">IFERROR(IF($B578&lt;&gt;"",VLOOKUP(CT$421,TabelleK75BI,8,FALSE),""),"")</f>
        <v/>
      </c>
      <c r="CU578" s="4" t="str">
        <f ca="1">IFERROR(IF($B578&lt;&gt;"",VLOOKUP(CU$421,TabelleK75BI,8,FALSE),""),"")</f>
        <v/>
      </c>
      <c r="CV578" s="4" t="str">
        <f ca="1">IFERROR(IF($B578&lt;&gt;"",VLOOKUP(CV$421,TabelleK75BI,8,FALSE),""),"")</f>
        <v/>
      </c>
      <c r="CW578" s="4" t="str">
        <f ca="1">IFERROR(IF($B578&lt;&gt;"",VLOOKUP(CW$421,TabelleK75BI,8,FALSE),""),"")</f>
        <v/>
      </c>
      <c r="CX578" s="4" t="str">
        <f ca="1">IFERROR(IF($B578&lt;&gt;"",VLOOKUP(CX$421,TabelleK75BI,8,FALSE),""),"")</f>
        <v/>
      </c>
      <c r="CY578" s="4" t="str">
        <f ca="1">IFERROR(IF($B578&lt;&gt;"",VLOOKUP(CY$421,TabelleK75BI,8,FALSE),""),"")</f>
        <v/>
      </c>
      <c r="CZ578" s="4" t="str">
        <f ca="1">IFERROR(IF($B578&lt;&gt;"",VLOOKUP(CZ$421,TabelleK75BI,8,FALSE),""),"")</f>
        <v/>
      </c>
      <c r="DA578" s="4" t="str">
        <f ca="1">IFERROR(IF($B578&lt;&gt;"",VLOOKUP(DA$421,TabelleK75BI,8,FALSE),""),"")</f>
        <v/>
      </c>
      <c r="DB578" s="4" t="str">
        <f ca="1">IFERROR(IF($B578&lt;&gt;"",VLOOKUP(DB$421,TabelleK75BI,8,FALSE),""),"")</f>
        <v/>
      </c>
      <c r="DC578" s="4" t="str">
        <f ca="1">IFERROR(IF($B578&lt;&gt;"",VLOOKUP(DC$421,TabelleK75BI,8,FALSE),""),"")</f>
        <v/>
      </c>
      <c r="DD578" s="4" t="str">
        <f ca="1">IFERROR(IF($B578&lt;&gt;"",VLOOKUP(DD$421,TabelleK75BI,8,FALSE),""),"")</f>
        <v/>
      </c>
      <c r="DE578" s="4" t="str">
        <f ca="1">IFERROR(IF($B578&lt;&gt;"",VLOOKUP(DE$421,TabelleK75BI,8,FALSE),""),"")</f>
        <v/>
      </c>
      <c r="DF578" s="4" t="str">
        <f ca="1">IFERROR(IF($B578&lt;&gt;"",VLOOKUP(DF$421,TabelleK75BI,8,FALSE),""),"")</f>
        <v/>
      </c>
      <c r="DG578" s="4" t="str">
        <f ca="1">IFERROR(IF($B578&lt;&gt;"",VLOOKUP(DG$421,TabelleK75BI,8,FALSE),""),"")</f>
        <v/>
      </c>
      <c r="DH578" s="4" t="str">
        <f ca="1">IFERROR(IF($B578&lt;&gt;"",VLOOKUP(DH$421,TabelleK75BI,8,FALSE),""),"")</f>
        <v/>
      </c>
      <c r="DI578" s="4" t="str">
        <f ca="1">IFERROR(IF($B578&lt;&gt;"",VLOOKUP(DI$421,TabelleK75BI,8,FALSE),""),"")</f>
        <v/>
      </c>
      <c r="DJ578" s="4" t="str">
        <f ca="1">IFERROR(IF($B578&lt;&gt;"",VLOOKUP(DJ$421,TabelleK75BI,8,FALSE),""),"")</f>
        <v/>
      </c>
      <c r="DK578" s="4" t="str">
        <f ca="1">IFERROR(IF($B578&lt;&gt;"",VLOOKUP(DK$421,TabelleK75BI,8,FALSE),""),"")</f>
        <v/>
      </c>
      <c r="DL578" s="4" t="str">
        <f ca="1">IFERROR(IF($B578&lt;&gt;"",VLOOKUP(DL$421,TabelleK75BI,8,FALSE),""),"")</f>
        <v/>
      </c>
      <c r="DM578" s="4" t="str">
        <f ca="1">IFERROR(IF($B578&lt;&gt;"",VLOOKUP(DM$421,TabelleK75BI,8,FALSE),""),"")</f>
        <v/>
      </c>
      <c r="DN578" s="4" t="str">
        <f ca="1">IFERROR(IF($B578&lt;&gt;"",VLOOKUP(DN$421,TabelleK75BI,8,FALSE),""),"")</f>
        <v/>
      </c>
      <c r="DO578" s="4" t="str">
        <f ca="1">IFERROR(IF($B578&lt;&gt;"",VLOOKUP(DO$421,TabelleK75BI,8,FALSE),""),"")</f>
        <v/>
      </c>
      <c r="DP578" s="4" t="str">
        <f ca="1">IFERROR(IF($B578&lt;&gt;"",VLOOKUP(DP$421,TabelleK75BI,8,FALSE),""),"")</f>
        <v/>
      </c>
      <c r="DQ578" s="4" t="str">
        <f ca="1">IFERROR(IF($B578&lt;&gt;"",VLOOKUP(DQ$421,TabelleK75BI,8,FALSE),""),"")</f>
        <v/>
      </c>
      <c r="DR578" s="4" t="str">
        <f ca="1">IFERROR(IF($B578&lt;&gt;"",VLOOKUP(DR$421,TabelleK75BI,8,FALSE),""),"")</f>
        <v/>
      </c>
      <c r="DS578" s="4" t="str">
        <f ca="1">IFERROR(IF($B578&lt;&gt;"",VLOOKUP(DS$421,TabelleK75BI,8,FALSE),""),"")</f>
        <v/>
      </c>
      <c r="DT578" s="4" t="str">
        <f ca="1">IFERROR(IF($B578&lt;&gt;"",VLOOKUP(DT$421,TabelleK75BI,8,FALSE),""),"")</f>
        <v/>
      </c>
      <c r="DU578" s="4" t="str">
        <f ca="1">IFERROR(IF($B578&lt;&gt;"",VLOOKUP(DU$421,TabelleK75BI,8,FALSE),""),"")</f>
        <v/>
      </c>
      <c r="DV578" s="4" t="str">
        <f ca="1">IFERROR(IF($B578&lt;&gt;"",VLOOKUP(DV$421,TabelleK75BI,8,FALSE),""),"")</f>
        <v/>
      </c>
      <c r="DW578" s="4" t="str">
        <f ca="1">IFERROR(IF($B578&lt;&gt;"",VLOOKUP(DW$421,TabelleK75BI,8,FALSE),""),"")</f>
        <v/>
      </c>
      <c r="DX578" s="4" t="str">
        <f ca="1">IFERROR(IF($B578&lt;&gt;"",VLOOKUP(DX$421,TabelleK75BI,8,FALSE),""),"")</f>
        <v/>
      </c>
      <c r="DY578" s="4" t="str">
        <f ca="1">IFERROR(IF($B578&lt;&gt;"",VLOOKUP(DY$421,TabelleK75BI,8,FALSE),""),"")</f>
        <v/>
      </c>
      <c r="DZ578" s="4" t="str">
        <f ca="1">IFERROR(IF($B578&lt;&gt;"",VLOOKUP(DZ$421,TabelleK75BI,8,FALSE),""),"")</f>
        <v/>
      </c>
      <c r="EA578" s="4" t="str">
        <f ca="1">IFERROR(IF($B578&lt;&gt;"",VLOOKUP(EA$421,TabelleK75BI,8,FALSE),""),"")</f>
        <v/>
      </c>
      <c r="EB578" s="4" t="str">
        <f ca="1">IFERROR(IF($B578&lt;&gt;"",VLOOKUP(EB$421,TabelleK75BI,8,FALSE),""),"")</f>
        <v/>
      </c>
      <c r="EC578" s="4" t="str">
        <f ca="1">IFERROR(IF($B578&lt;&gt;"",VLOOKUP(EC$421,TabelleK75BI,8,FALSE),""),"")</f>
        <v/>
      </c>
      <c r="ED578" s="4" t="str">
        <f ca="1">IFERROR(IF($B578&lt;&gt;"",VLOOKUP(ED$421,TabelleK75BI,8,FALSE),""),"")</f>
        <v/>
      </c>
      <c r="EE578" s="4" t="str">
        <f ca="1">IFERROR(IF($B578&lt;&gt;"",VLOOKUP(EE$421,TabelleK75BI,8,FALSE),""),"")</f>
        <v/>
      </c>
      <c r="EF578" s="4" t="str">
        <f ca="1">IFERROR(IF($B578&lt;&gt;"",VLOOKUP(EF$421,TabelleK75BI,8,FALSE),""),"")</f>
        <v/>
      </c>
      <c r="EG578" s="4" t="str">
        <f ca="1">IFERROR(IF($B578&lt;&gt;"",VLOOKUP(EG$421,TabelleK75BI,8,FALSE),""),"")</f>
        <v/>
      </c>
      <c r="EH578" s="4" t="str">
        <f ca="1">IFERROR(IF($B578&lt;&gt;"",VLOOKUP(EH$421,TabelleK75BI,8,FALSE),""),"")</f>
        <v/>
      </c>
      <c r="EI578" s="4" t="str">
        <f ca="1">IFERROR(IF($B578&lt;&gt;"",VLOOKUP(EI$421,TabelleK75BI,8,FALSE),""),"")</f>
        <v/>
      </c>
      <c r="EJ578" s="4" t="str">
        <f ca="1">IFERROR(IF($B578&lt;&gt;"",VLOOKUP(EJ$421,TabelleK75BI,8,FALSE),""),"")</f>
        <v/>
      </c>
      <c r="EK578" s="4" t="str">
        <f ca="1">IFERROR(IF($B578&lt;&gt;"",VLOOKUP(EK$421,TabelleK75BI,8,FALSE),""),"")</f>
        <v/>
      </c>
      <c r="EL578" s="4" t="str">
        <f ca="1">IFERROR(IF($B578&lt;&gt;"",VLOOKUP(EL$421,TabelleK75BI,8,FALSE),""),"")</f>
        <v/>
      </c>
      <c r="EM578" s="4" t="str">
        <f ca="1">IFERROR(IF($B578&lt;&gt;"",VLOOKUP(EM$421,TabelleK75BI,8,FALSE),""),"")</f>
        <v/>
      </c>
      <c r="EN578" s="4" t="str">
        <f ca="1">IFERROR(IF($B578&lt;&gt;"",VLOOKUP(EN$421,TabelleK75BI,8,FALSE),""),"")</f>
        <v/>
      </c>
      <c r="EO578" s="4" t="str">
        <f ca="1">IFERROR(IF($B578&lt;&gt;"",VLOOKUP(EO$421,TabelleK75BI,8,FALSE),""),"")</f>
        <v/>
      </c>
      <c r="EP578" s="4" t="str">
        <f ca="1">IFERROR(IF($B578&lt;&gt;"",VLOOKUP(EP$421,TabelleK75BI,8,FALSE),""),"")</f>
        <v/>
      </c>
      <c r="EQ578" s="4" t="str">
        <f ca="1">IFERROR(IF($B578&lt;&gt;"",VLOOKUP(EQ$421,TabelleK75BI,8,FALSE),""),"")</f>
        <v/>
      </c>
      <c r="ER578" s="4" t="str">
        <f ca="1">IFERROR(IF($B578&lt;&gt;"",VLOOKUP(ER$421,TabelleK75BI,8,FALSE),""),"")</f>
        <v/>
      </c>
      <c r="ES578" s="4" t="str">
        <f ca="1">IFERROR(IF($B578&lt;&gt;"",VLOOKUP(ES$421,TabelleK75BI,8,FALSE),""),"")</f>
        <v/>
      </c>
      <c r="ET578" s="4" t="str">
        <f ca="1">IFERROR(IF($B578&lt;&gt;"",VLOOKUP(ET$421,TabelleK75BI,8,FALSE),""),"")</f>
        <v/>
      </c>
      <c r="EU578" s="4" t="str">
        <f ca="1">IFERROR(IF($B578&lt;&gt;"",VLOOKUP(EU$421,TabelleK75BI,8,FALSE),""),"")</f>
        <v/>
      </c>
      <c r="EV578" s="4" t="str">
        <f ca="1">IFERROR(IF($B578&lt;&gt;"",VLOOKUP(EV$421,TabelleK75BI,8,FALSE),""),"")</f>
        <v/>
      </c>
      <c r="EW578" s="4" t="str">
        <f ca="1">IFERROR(IF($B578&lt;&gt;"",VLOOKUP(EW$421,TabelleK75BI,8,FALSE),""),"")</f>
        <v/>
      </c>
      <c r="EX578" s="4" t="str">
        <f ca="1">IFERROR(IF($B578&lt;&gt;"",VLOOKUP(EX$421,TabelleK75BI,8,FALSE),""),"")</f>
        <v/>
      </c>
      <c r="EY578" s="4" t="str">
        <f ca="1">IFERROR(IF($B578&lt;&gt;"",VLOOKUP(EY$421,TabelleK75BI,8,FALSE),""),"")</f>
        <v/>
      </c>
      <c r="EZ578" s="4" t="str">
        <f ca="1">IFERROR(IF($B578&lt;&gt;"",VLOOKUP(EZ$421,TabelleK75BI,8,FALSE),""),"")</f>
        <v/>
      </c>
      <c r="FA578" s="4" t="str">
        <f ca="1">IFERROR(IF($B578&lt;&gt;"",VLOOKUP(FA$421,TabelleK75BI,8,FALSE),""),"")</f>
        <v/>
      </c>
      <c r="FB578" s="4" t="str">
        <f ca="1">IFERROR(IF($B578&lt;&gt;"",VLOOKUP(FB$421,TabelleK75BI,8,FALSE),""),"")</f>
        <v/>
      </c>
      <c r="FC578" s="4" t="str">
        <f ca="1">IFERROR(IF($B578&lt;&gt;"",VLOOKUP(FC$421,TabelleK75BI,8,FALSE),""),"")</f>
        <v/>
      </c>
      <c r="FD578" s="4" t="str">
        <f ca="1">IFERROR(IF($B578&lt;&gt;"",VLOOKUP(FD$421,TabelleK75BI,8,FALSE),""),"")</f>
        <v/>
      </c>
      <c r="FE578" s="4" t="str">
        <f ca="1">IFERROR(IF($B578&lt;&gt;"",VLOOKUP(FE$421,TabelleK75BI,8,FALSE),""),"")</f>
        <v/>
      </c>
      <c r="FF578" s="4" t="str">
        <f ca="1">IFERROR(IF($B578&lt;&gt;"",VLOOKUP(FF$421,TabelleK75BI,8,FALSE),""),"")</f>
        <v/>
      </c>
      <c r="FG578" s="4" t="str">
        <f ca="1">IFERROR(IF($B578&lt;&gt;"",VLOOKUP(FG$421,TabelleK75BI,8,FALSE),""),"")</f>
        <v/>
      </c>
      <c r="FH578" s="4" t="str">
        <f ca="1">IFERROR(IF($B578&lt;&gt;"",VLOOKUP(FH$421,TabelleK75BI,8,FALSE),""),"")</f>
        <v/>
      </c>
      <c r="FI578" s="4" t="str">
        <f ca="1">IFERROR(IF($B578&lt;&gt;"",VLOOKUP(FI$421,TabelleK75BI,8,FALSE),""),"")</f>
        <v/>
      </c>
      <c r="FJ578" s="4" t="str">
        <f ca="1">IFERROR(IF($B578&lt;&gt;"",VLOOKUP(FJ$421,TabelleK75BI,8,FALSE),""),"")</f>
        <v/>
      </c>
      <c r="FK578" s="4" t="str">
        <f ca="1">IFERROR(IF($B578&lt;&gt;"",VLOOKUP(FK$421,TabelleK75BI,8,FALSE),""),"")</f>
        <v/>
      </c>
      <c r="FL578" s="4" t="str">
        <f ca="1">IFERROR(IF($B578&lt;&gt;"",VLOOKUP(FL$421,TabelleK75BI,8,FALSE),""),"")</f>
        <v/>
      </c>
      <c r="FM578" s="4" t="str">
        <f ca="1">IFERROR(IF($B578&lt;&gt;"",VLOOKUP(FM$421,TabelleK75BI,8,FALSE),""),"")</f>
        <v/>
      </c>
      <c r="FN578" s="4" t="str">
        <f ca="1">IFERROR(IF($B578&lt;&gt;"",VLOOKUP(FN$421,TabelleK75BI,8,FALSE),""),"")</f>
        <v/>
      </c>
      <c r="FO578" s="4" t="str">
        <f ca="1">IFERROR(IF($B578&lt;&gt;"",VLOOKUP(FO$421,TabelleK75BI,8,FALSE),""),"")</f>
        <v/>
      </c>
      <c r="FP578" s="4" t="str">
        <f ca="1">IFERROR(IF($B578&lt;&gt;"",VLOOKUP(FP$421,TabelleK75BI,8,FALSE),""),"")</f>
        <v/>
      </c>
      <c r="FQ578" s="4" t="str">
        <f ca="1">IFERROR(IF($B578&lt;&gt;"",VLOOKUP(FQ$421,TabelleK75BI,8,FALSE),""),"")</f>
        <v/>
      </c>
      <c r="FR578" s="4" t="str">
        <f ca="1">IFERROR(IF($B578&lt;&gt;"",VLOOKUP(FR$421,TabelleK75BI,8,FALSE),""),"")</f>
        <v/>
      </c>
      <c r="FS578" s="4" t="str">
        <f ca="1">IFERROR(IF($B578&lt;&gt;"",VLOOKUP(FS$421,TabelleK75BI,8,FALSE),""),"")</f>
        <v/>
      </c>
      <c r="FT578" s="4" t="str">
        <f ca="1">IFERROR(IF($B578&lt;&gt;"",VLOOKUP(FT$421,TabelleK75BI,8,FALSE),""),"")</f>
        <v/>
      </c>
      <c r="FU578" s="4" t="str">
        <f ca="1">IFERROR(IF($B578&lt;&gt;"",VLOOKUP(FU$421,TabelleK75BI,8,FALSE),""),"")</f>
        <v/>
      </c>
      <c r="FV578" s="4" t="str">
        <f ca="1">IFERROR(IF($B578&lt;&gt;"",VLOOKUP(FV$421,TabelleK75BI,8,FALSE),""),"")</f>
        <v/>
      </c>
      <c r="FW578" s="4" t="str">
        <f ca="1">IFERROR(IF($B578&lt;&gt;"",VLOOKUP(FW$421,TabelleK75BI,8,FALSE),""),"")</f>
        <v/>
      </c>
      <c r="FX578" s="4" t="str">
        <f ca="1">IFERROR(IF($B578&lt;&gt;"",VLOOKUP(FX$421,TabelleK75BI,8,FALSE),""),"")</f>
        <v/>
      </c>
      <c r="FY578" s="4" t="str">
        <f ca="1">IFERROR(IF($B578&lt;&gt;"",VLOOKUP(FY$421,TabelleK75BI,8,FALSE),""),"")</f>
        <v/>
      </c>
      <c r="FZ578" s="4" t="str">
        <f ca="1">IFERROR(IF($B578&lt;&gt;"",VLOOKUP(FZ$421,TabelleK75BI,8,FALSE),""),"")</f>
        <v/>
      </c>
      <c r="GA578" s="4" t="str">
        <f ca="1">IFERROR(IF($B578&lt;&gt;"",VLOOKUP(GA$421,TabelleK75BI,8,FALSE),""),"")</f>
        <v/>
      </c>
      <c r="GB578" s="4" t="str">
        <f ca="1">IFERROR(IF($B578&lt;&gt;"",VLOOKUP(GB$421,TabelleK75BI,8,FALSE),""),"")</f>
        <v/>
      </c>
      <c r="GC578" s="4" t="str">
        <f ca="1">IFERROR(IF($B578&lt;&gt;"",VLOOKUP(GC$421,TabelleK75BI,8,FALSE),""),"")</f>
        <v/>
      </c>
      <c r="GD578" s="4" t="str">
        <f ca="1">IFERROR(IF($B578&lt;&gt;"",VLOOKUP(GD$421,TabelleK75BI,8,FALSE),""),"")</f>
        <v/>
      </c>
      <c r="GE578" s="4" t="str">
        <f ca="1">IFERROR(IF($B578&lt;&gt;"",VLOOKUP(GE$421,TabelleK75BI,8,FALSE),""),"")</f>
        <v/>
      </c>
      <c r="GF578" s="4" t="str">
        <f ca="1">IFERROR(IF($B578&lt;&gt;"",VLOOKUP(GF$421,TabelleK75BI,8,FALSE),""),"")</f>
        <v/>
      </c>
      <c r="GG578" s="4" t="str">
        <f ca="1">IFERROR(IF($B578&lt;&gt;"",VLOOKUP(GG$421,TabelleK75BI,8,FALSE),""),"")</f>
        <v/>
      </c>
      <c r="GH578" s="4" t="str">
        <f ca="1">IFERROR(IF($B578&lt;&gt;"",VLOOKUP(GH$421,TabelleK75BI,8,FALSE),""),"")</f>
        <v/>
      </c>
      <c r="GI578" s="4" t="str">
        <f ca="1">IFERROR(IF($B578&lt;&gt;"",VLOOKUP(GI$421,TabelleK75BI,8,FALSE),""),"")</f>
        <v/>
      </c>
      <c r="GJ578" s="4" t="str">
        <f ca="1">IFERROR(IF($B578&lt;&gt;"",VLOOKUP(GJ$421,TabelleK75BI,8,FALSE),""),"")</f>
        <v/>
      </c>
      <c r="GK578" s="4" t="str">
        <f ca="1">IFERROR(IF($B578&lt;&gt;"",VLOOKUP(GK$421,TabelleK75BI,8,FALSE),""),"")</f>
        <v/>
      </c>
      <c r="GL578" s="4" t="str">
        <f ca="1">IFERROR(IF($B578&lt;&gt;"",VLOOKUP(GL$421,TabelleK75BI,8,FALSE),""),"")</f>
        <v/>
      </c>
      <c r="GM578" s="4" t="str">
        <f ca="1">IFERROR(IF($B578&lt;&gt;"",VLOOKUP(GM$421,TabelleK75BI,8,FALSE),""),"")</f>
        <v/>
      </c>
      <c r="GN578" s="4" t="str">
        <f ca="1">IFERROR(IF($B578&lt;&gt;"",VLOOKUP(GN$421,TabelleK75BI,8,FALSE),""),"")</f>
        <v/>
      </c>
      <c r="GO578" s="4" t="str">
        <f ca="1">IFERROR(IF($B578&lt;&gt;"",VLOOKUP(GO$421,TabelleK75BI,8,FALSE),""),"")</f>
        <v/>
      </c>
      <c r="GP578" s="4" t="str">
        <f ca="1">IFERROR(IF($B578&lt;&gt;"",VLOOKUP(GP$421,TabelleK75BI,8,FALSE),""),"")</f>
        <v/>
      </c>
      <c r="GQ578" s="4" t="str">
        <f ca="1">IFERROR(IF($B578&lt;&gt;"",VLOOKUP(GQ$421,TabelleK75BI,8,FALSE),""),"")</f>
        <v/>
      </c>
      <c r="GR578" s="4" t="str">
        <f ca="1">IFERROR(IF($B578&lt;&gt;"",VLOOKUP(GR$421,TabelleK75BI,8,FALSE),""),"")</f>
        <v/>
      </c>
      <c r="GS578" s="4" t="str">
        <f ca="1">IFERROR(IF($B578&lt;&gt;"",VLOOKUP(GS$421,TabelleK75BI,8,FALSE),""),"")</f>
        <v/>
      </c>
      <c r="GT578" s="4" t="str">
        <f ca="1">IFERROR(IF($B578&lt;&gt;"",VLOOKUP(GT$421,TabelleK75BI,8,FALSE),""),"")</f>
        <v/>
      </c>
      <c r="GU578" s="4" t="str">
        <f ca="1">IFERROR(IF($B578&lt;&gt;"",VLOOKUP(GU$421,TabelleK75BI,8,FALSE),""),"")</f>
        <v/>
      </c>
      <c r="GV578" s="4" t="str">
        <f ca="1">IFERROR(IF($B578&lt;&gt;"",VLOOKUP(GV$421,TabelleK75BI,8,FALSE),""),"")</f>
        <v/>
      </c>
      <c r="GW578" s="4" t="str">
        <f ca="1">IFERROR(IF($B578&lt;&gt;"",VLOOKUP(GW$421,TabelleK75BI,8,FALSE),""),"")</f>
        <v/>
      </c>
      <c r="GX578" s="4" t="str">
        <f ca="1">IFERROR(IF($B578&lt;&gt;"",VLOOKUP(GX$421,TabelleK75BI,8,FALSE),""),"")</f>
        <v/>
      </c>
      <c r="GY578" s="4" t="str">
        <f ca="1">IFERROR(IF($B578&lt;&gt;"",VLOOKUP(GY$421,TabelleK75BI,8,FALSE),""),"")</f>
        <v/>
      </c>
      <c r="GZ578" s="4" t="str">
        <f ca="1">IFERROR(IF($B578&lt;&gt;"",VLOOKUP(GZ$421,TabelleK75BI,8,FALSE),""),"")</f>
        <v/>
      </c>
      <c r="HA578" s="4" t="str">
        <f ca="1">IFERROR(IF($B578&lt;&gt;"",VLOOKUP(HA$421,TabelleK75BI,8,FALSE),""),"")</f>
        <v/>
      </c>
      <c r="HB578" s="4" t="str">
        <f ca="1">IFERROR(IF($B578&lt;&gt;"",VLOOKUP(HB$421,TabelleK75BI,8,FALSE),""),"")</f>
        <v/>
      </c>
      <c r="HC578" s="4" t="str">
        <f ca="1">IFERROR(IF($B578&lt;&gt;"",VLOOKUP(HC$421,TabelleK75BI,8,FALSE),""),"")</f>
        <v/>
      </c>
      <c r="HD578" s="4" t="str">
        <f ca="1">IFERROR(IF($B578&lt;&gt;"",VLOOKUP(HD$421,TabelleK75BI,8,FALSE),""),"")</f>
        <v/>
      </c>
      <c r="HE578" s="4" t="str">
        <f ca="1">IFERROR(IF($B578&lt;&gt;"",VLOOKUP(HE$421,TabelleK75BI,8,FALSE),""),"")</f>
        <v/>
      </c>
      <c r="HF578" s="4" t="str">
        <f ca="1">IFERROR(IF($B578&lt;&gt;"",VLOOKUP(HF$421,TabelleK75BI,8,FALSE),""),"")</f>
        <v/>
      </c>
      <c r="HG578" s="4" t="str">
        <f ca="1">IFERROR(IF($B578&lt;&gt;"",VLOOKUP(HG$421,TabelleK75BI,8,FALSE),""),"")</f>
        <v/>
      </c>
      <c r="HH578" s="4" t="str">
        <f ca="1">IFERROR(IF($B578&lt;&gt;"",VLOOKUP(HH$421,TabelleK75BI,8,FALSE),""),"")</f>
        <v/>
      </c>
      <c r="HI578" s="4" t="str">
        <f ca="1">IFERROR(IF($B578&lt;&gt;"",VLOOKUP(HI$421,TabelleK75BI,8,FALSE),""),"")</f>
        <v/>
      </c>
      <c r="HJ578" s="4" t="str">
        <f ca="1">IFERROR(IF($B578&lt;&gt;"",VLOOKUP(HJ$421,TabelleK75BI,8,FALSE),""),"")</f>
        <v/>
      </c>
      <c r="HK578" s="4" t="str">
        <f ca="1">IFERROR(IF($B578&lt;&gt;"",VLOOKUP(HK$421,TabelleK75BI,8,FALSE),""),"")</f>
        <v/>
      </c>
      <c r="HL578" s="4" t="str">
        <f ca="1">IFERROR(IF($B578&lt;&gt;"",VLOOKUP(HL$421,TabelleK75BI,8,FALSE),""),"")</f>
        <v/>
      </c>
      <c r="HM578" s="4" t="str">
        <f ca="1">IFERROR(IF($B578&lt;&gt;"",VLOOKUP(HM$421,TabelleK75BI,8,FALSE),""),"")</f>
        <v/>
      </c>
      <c r="HN578" s="4" t="str">
        <f ca="1">IFERROR(IF($B578&lt;&gt;"",VLOOKUP(HN$421,TabelleK75BI,8,FALSE),""),"")</f>
        <v/>
      </c>
      <c r="HO578" s="4" t="str">
        <f ca="1">IFERROR(IF($B578&lt;&gt;"",VLOOKUP(HO$421,TabelleK75BI,8,FALSE),""),"")</f>
        <v/>
      </c>
      <c r="HP578" s="4" t="str">
        <f ca="1">IFERROR(IF($B578&lt;&gt;"",VLOOKUP(HP$421,TabelleK75BI,8,FALSE),""),"")</f>
        <v/>
      </c>
      <c r="HQ578" s="4" t="str">
        <f ca="1">IFERROR(IF($B578&lt;&gt;"",VLOOKUP(HQ$421,TabelleK75BI,8,FALSE),""),"")</f>
        <v/>
      </c>
      <c r="HR578" s="4" t="str">
        <f ca="1">IFERROR(IF($B578&lt;&gt;"",VLOOKUP(HR$421,TabelleK75BI,8,FALSE),""),"")</f>
        <v/>
      </c>
      <c r="HS578" s="4" t="str">
        <f ca="1">IFERROR(IF($B578&lt;&gt;"",VLOOKUP(HS$421,TabelleK75BI,8,FALSE),""),"")</f>
        <v/>
      </c>
      <c r="HT578" s="4" t="str">
        <f ca="1">IFERROR(IF($B578&lt;&gt;"",VLOOKUP(HT$421,TabelleK75BI,8,FALSE),""),"")</f>
        <v/>
      </c>
      <c r="HU578" s="4" t="str">
        <f ca="1">IFERROR(IF($B578&lt;&gt;"",VLOOKUP(HU$421,TabelleK75BI,8,FALSE),""),"")</f>
        <v/>
      </c>
      <c r="HV578" s="4" t="str">
        <f ca="1">IFERROR(IF($B578&lt;&gt;"",VLOOKUP(HV$421,TabelleK75BI,8,FALSE),""),"")</f>
        <v/>
      </c>
      <c r="HW578" s="4" t="str">
        <f ca="1">IFERROR(IF($B578&lt;&gt;"",VLOOKUP(HW$421,TabelleK75BI,8,FALSE),""),"")</f>
        <v/>
      </c>
      <c r="HX578" s="4" t="str">
        <f ca="1">IFERROR(IF($B578&lt;&gt;"",VLOOKUP(HX$421,TabelleK75BI,8,FALSE),""),"")</f>
        <v/>
      </c>
      <c r="HY578" s="4" t="str">
        <f ca="1">IFERROR(IF($B578&lt;&gt;"",VLOOKUP(HY$421,TabelleK75BI,8,FALSE),""),"")</f>
        <v/>
      </c>
      <c r="HZ578" s="4" t="str">
        <f ca="1">IFERROR(IF($B578&lt;&gt;"",VLOOKUP(HZ$421,TabelleK75BI,8,FALSE),""),"")</f>
        <v/>
      </c>
      <c r="IA578" s="4" t="str">
        <f ca="1">IFERROR(IF($B578&lt;&gt;"",VLOOKUP(IA$421,TabelleK75BI,8,FALSE),""),"")</f>
        <v/>
      </c>
      <c r="IB578" s="4" t="str">
        <f ca="1">IFERROR(IF($B578&lt;&gt;"",VLOOKUP(IB$421,TabelleK75BI,8,FALSE),""),"")</f>
        <v/>
      </c>
      <c r="IC578" s="4" t="str">
        <f ca="1">IFERROR(IF($B578&lt;&gt;"",VLOOKUP(IC$421,TabelleK75BI,8,FALSE),""),"")</f>
        <v/>
      </c>
      <c r="ID578" s="4" t="str">
        <f ca="1">IFERROR(IF($B578&lt;&gt;"",VLOOKUP(ID$421,TabelleK75BI,8,FALSE),""),"")</f>
        <v/>
      </c>
      <c r="IE578" s="4" t="str">
        <f ca="1">IFERROR(IF($B578&lt;&gt;"",VLOOKUP(IE$421,TabelleK75BI,8,FALSE),""),"")</f>
        <v/>
      </c>
      <c r="IF578" s="4" t="str">
        <f ca="1">IFERROR(IF($B578&lt;&gt;"",VLOOKUP(IF$421,TabelleK75BI,8,FALSE),""),"")</f>
        <v/>
      </c>
      <c r="IG578" s="4" t="str">
        <f ca="1">IFERROR(IF($B578&lt;&gt;"",VLOOKUP(IG$421,TabelleK75BI,8,FALSE),""),"")</f>
        <v/>
      </c>
      <c r="IH578" s="4" t="str">
        <f ca="1">IFERROR(IF($B578&lt;&gt;"",VLOOKUP(IH$421,TabelleK75BI,8,FALSE),""),"")</f>
        <v/>
      </c>
      <c r="II578" s="4" t="str">
        <f ca="1">IFERROR(IF($B578&lt;&gt;"",VLOOKUP(II$421,TabelleK75BI,8,FALSE),""),"")</f>
        <v/>
      </c>
      <c r="IJ578" s="4" t="str">
        <f ca="1">IFERROR(IF($B578&lt;&gt;"",VLOOKUP(IJ$421,TabelleK75BI,8,FALSE),""),"")</f>
        <v/>
      </c>
      <c r="IK578" s="4" t="str">
        <f ca="1">IFERROR(IF($B578&lt;&gt;"",VLOOKUP(IK$421,TabelleK75BI,8,FALSE),""),"")</f>
        <v/>
      </c>
      <c r="IL578" s="4" t="str">
        <f ca="1">IFERROR(IF($B578&lt;&gt;"",VLOOKUP(IL$421,TabelleK75BI,8,FALSE),""),"")</f>
        <v/>
      </c>
      <c r="IM578" s="4" t="str">
        <f ca="1">IFERROR(IF($B578&lt;&gt;"",VLOOKUP(IM$421,TabelleK75BI,8,FALSE),""),"")</f>
        <v/>
      </c>
      <c r="IN578" s="4" t="str">
        <f ca="1">IFERROR(IF($B578&lt;&gt;"",VLOOKUP(IN$421,TabelleK75BI,8,FALSE),""),"")</f>
        <v/>
      </c>
      <c r="IO578" s="4" t="str">
        <f ca="1">IFERROR(IF($B578&lt;&gt;"",VLOOKUP(IO$421,TabelleK75BI,8,FALSE),""),"")</f>
        <v/>
      </c>
      <c r="IP578" s="4" t="str">
        <f ca="1">IFERROR(IF($B578&lt;&gt;"",VLOOKUP(IP$421,TabelleK75BI,8,FALSE),""),"")</f>
        <v/>
      </c>
      <c r="IQ578" s="4" t="str">
        <f ca="1">IFERROR(IF($B578&lt;&gt;"",VLOOKUP(IQ$421,TabelleK75BI,8,FALSE),""),"")</f>
        <v/>
      </c>
      <c r="IR578" s="4" t="str">
        <f ca="1">IFERROR(IF($B578&lt;&gt;"",VLOOKUP(IR$421,TabelleK75BI,8,FALSE),""),"")</f>
        <v/>
      </c>
      <c r="IS578" s="4" t="str">
        <f ca="1">IFERROR(IF($B578&lt;&gt;"",VLOOKUP(IS$421,TabelleK75BI,8,FALSE),""),"")</f>
        <v/>
      </c>
      <c r="IT578" s="4" t="str">
        <f ca="1">IFERROR(IF($B578&lt;&gt;"",VLOOKUP(IT$421,TabelleK75BI,8,FALSE),""),"")</f>
        <v/>
      </c>
      <c r="IU578" s="4" t="str">
        <f ca="1">IFERROR(IF($B578&lt;&gt;"",VLOOKUP(IU$421,TabelleK75BI,8,FALSE),""),"")</f>
        <v/>
      </c>
      <c r="IV578" s="4" t="str">
        <f ca="1">IFERROR(IF($B578&lt;&gt;"",VLOOKUP(IV$421,TabelleK75BI,8,FALSE),""),"")</f>
        <v/>
      </c>
      <c r="IW578" s="4" t="str">
        <f ca="1">IFERROR(IF($B578&lt;&gt;"",VLOOKUP(IW$421,TabelleK75BI,8,FALSE),""),"")</f>
        <v/>
      </c>
      <c r="IX578" s="4" t="str">
        <f ca="1">IFERROR(IF($B578&lt;&gt;"",VLOOKUP(IX$421,TabelleK75BI,8,FALSE),""),"")</f>
        <v/>
      </c>
      <c r="IY578" s="4" t="str">
        <f ca="1">IFERROR(IF($B578&lt;&gt;"",VLOOKUP(IY$421,TabelleK75BI,8,FALSE),""),"")</f>
        <v/>
      </c>
      <c r="IZ578" s="4" t="str">
        <f ca="1">IFERROR(IF($B578&lt;&gt;"",VLOOKUP(IZ$421,TabelleK75BI,8,FALSE),""),"")</f>
        <v/>
      </c>
      <c r="JA578" s="4" t="str">
        <f ca="1">IFERROR(IF($B578&lt;&gt;"",VLOOKUP(JA$421,TabelleK75BI,8,FALSE),""),"")</f>
        <v/>
      </c>
      <c r="JB578" s="4" t="str">
        <f ca="1">IFERROR(IF($B578&lt;&gt;"",VLOOKUP(JB$421,TabelleK75BI,8,FALSE),""),"")</f>
        <v/>
      </c>
      <c r="JC578" s="4" t="str">
        <f ca="1">IFERROR(IF($B578&lt;&gt;"",VLOOKUP(JC$421,TabelleK75BI,8,FALSE),""),"")</f>
        <v/>
      </c>
      <c r="JD578" s="4" t="str">
        <f ca="1">IFERROR(IF($B578&lt;&gt;"",VLOOKUP(JD$421,TabelleK75BI,8,FALSE),""),"")</f>
        <v/>
      </c>
      <c r="JE578" s="4" t="str">
        <f ca="1">IFERROR(IF($B578&lt;&gt;"",VLOOKUP(JE$421,TabelleK75BI,8,FALSE),""),"")</f>
        <v/>
      </c>
      <c r="JF578" s="4" t="str">
        <f ca="1">IFERROR(IF($B578&lt;&gt;"",VLOOKUP(JF$421,TabelleK75BI,8,FALSE),""),"")</f>
        <v/>
      </c>
      <c r="JG578" s="4" t="str">
        <f ca="1">IFERROR(IF($B578&lt;&gt;"",VLOOKUP(JG$421,TabelleK75BI,8,FALSE),""),"")</f>
        <v/>
      </c>
      <c r="JH578" s="4" t="str">
        <f ca="1">IFERROR(IF($B578&lt;&gt;"",VLOOKUP(JH$421,TabelleK75BI,8,FALSE),""),"")</f>
        <v/>
      </c>
      <c r="JI578" s="4" t="str">
        <f ca="1">IFERROR(IF($B578&lt;&gt;"",VLOOKUP(JI$421,TabelleK75BI,8,FALSE),""),"")</f>
        <v/>
      </c>
      <c r="JJ578" s="4" t="str">
        <f ca="1">IFERROR(IF($B578&lt;&gt;"",VLOOKUP(JJ$421,TabelleK75BI,8,FALSE),""),"")</f>
        <v/>
      </c>
      <c r="JK578" s="4" t="str">
        <f ca="1">IFERROR(IF($B578&lt;&gt;"",VLOOKUP(JK$421,TabelleK75BI,8,FALSE),""),"")</f>
        <v/>
      </c>
      <c r="JL578" s="4" t="str">
        <f ca="1">IFERROR(IF($B578&lt;&gt;"",VLOOKUP(JL$421,TabelleK75BI,8,FALSE),""),"")</f>
        <v/>
      </c>
      <c r="JM578" s="4" t="str">
        <f ca="1">IFERROR(IF($B578&lt;&gt;"",VLOOKUP(JM$421,TabelleK75BI,8,FALSE),""),"")</f>
        <v/>
      </c>
      <c r="JN578" s="4" t="str">
        <f ca="1">IFERROR(IF($B578&lt;&gt;"",VLOOKUP(JN$421,TabelleK75BI,8,FALSE),""),"")</f>
        <v/>
      </c>
      <c r="JO578" s="4" t="str">
        <f ca="1">IFERROR(IF($B578&lt;&gt;"",VLOOKUP(JO$421,TabelleK75BI,8,FALSE),""),"")</f>
        <v/>
      </c>
      <c r="JP578" s="4" t="str">
        <f ca="1">IFERROR(IF($B578&lt;&gt;"",VLOOKUP(JP$421,TabelleK75BI,8,FALSE),""),"")</f>
        <v/>
      </c>
      <c r="JQ578" s="4" t="str">
        <f ca="1">IFERROR(IF($B578&lt;&gt;"",VLOOKUP(JQ$421,TabelleK75BI,8,FALSE),""),"")</f>
        <v/>
      </c>
      <c r="JR578" s="4" t="str">
        <f ca="1">IFERROR(IF($B578&lt;&gt;"",VLOOKUP(JR$421,TabelleK75BI,8,FALSE),""),"")</f>
        <v/>
      </c>
      <c r="JS578" s="4" t="str">
        <f ca="1">IFERROR(IF($B578&lt;&gt;"",VLOOKUP(JS$421,TabelleK75BI,8,FALSE),""),"")</f>
        <v/>
      </c>
      <c r="JT578" s="4" t="str">
        <f ca="1">IFERROR(IF($B578&lt;&gt;"",VLOOKUP(JT$421,TabelleK75BI,8,FALSE),""),"")</f>
        <v/>
      </c>
      <c r="JU578" s="4" t="str">
        <f ca="1">IFERROR(IF($B578&lt;&gt;"",VLOOKUP(JU$421,TabelleK75BI,8,FALSE),""),"")</f>
        <v/>
      </c>
      <c r="JV578" s="4" t="str">
        <f ca="1">IFERROR(IF($B578&lt;&gt;"",VLOOKUP(JV$421,TabelleK75BI,8,FALSE),""),"")</f>
        <v/>
      </c>
      <c r="JW578" s="4" t="str">
        <f ca="1">IFERROR(IF($B578&lt;&gt;"",VLOOKUP(JW$421,TabelleK75BI,8,FALSE),""),"")</f>
        <v/>
      </c>
      <c r="JX578" s="4" t="str">
        <f ca="1">IFERROR(IF($B578&lt;&gt;"",VLOOKUP(JX$421,TabelleK75BI,8,FALSE),""),"")</f>
        <v/>
      </c>
      <c r="JY578" s="4" t="str">
        <f ca="1">IFERROR(IF($B578&lt;&gt;"",VLOOKUP(JY$421,TabelleK75BI,8,FALSE),""),"")</f>
        <v/>
      </c>
      <c r="JZ578" s="4" t="str">
        <f ca="1">IFERROR(IF($B578&lt;&gt;"",VLOOKUP(JZ$421,TabelleK75BI,8,FALSE),""),"")</f>
        <v/>
      </c>
      <c r="KA578" s="4" t="str">
        <f ca="1">IFERROR(IF($B578&lt;&gt;"",VLOOKUP(KA$421,TabelleK75BI,8,FALSE),""),"")</f>
        <v/>
      </c>
      <c r="KB578" s="4" t="str">
        <f ca="1">IFERROR(IF($B578&lt;&gt;"",VLOOKUP(KB$421,TabelleK75BI,8,FALSE),""),"")</f>
        <v/>
      </c>
      <c r="KC578" s="4" t="str">
        <f ca="1">IFERROR(IF($B578&lt;&gt;"",VLOOKUP(KC$421,TabelleK75BI,8,FALSE),""),"")</f>
        <v/>
      </c>
      <c r="KD578" s="4" t="str">
        <f ca="1">IFERROR(IF($B578&lt;&gt;"",VLOOKUP(KD$421,TabelleK75BI,8,FALSE),""),"")</f>
        <v/>
      </c>
      <c r="KE578" s="4" t="str">
        <f ca="1">IFERROR(IF($B578&lt;&gt;"",VLOOKUP(KE$421,TabelleK75BI,8,FALSE),""),"")</f>
        <v/>
      </c>
      <c r="KF578" s="4" t="str">
        <f ca="1">IFERROR(IF($B578&lt;&gt;"",VLOOKUP(KF$421,TabelleK75BI,8,FALSE),""),"")</f>
        <v/>
      </c>
      <c r="KG578" s="4" t="str">
        <f ca="1">IFERROR(IF($B578&lt;&gt;"",VLOOKUP(KG$421,TabelleK75BI,8,FALSE),""),"")</f>
        <v/>
      </c>
      <c r="KH578" s="4" t="str">
        <f ca="1">IFERROR(IF($B578&lt;&gt;"",VLOOKUP(KH$421,TabelleK75BI,8,FALSE),""),"")</f>
        <v/>
      </c>
      <c r="KI578" s="4" t="str">
        <f ca="1">IFERROR(IF($B578&lt;&gt;"",VLOOKUP(KI$421,TabelleK75BI,8,FALSE),""),"")</f>
        <v/>
      </c>
      <c r="KJ578" s="4" t="str">
        <f ca="1">IFERROR(IF($B578&lt;&gt;"",VLOOKUP(KJ$421,TabelleK75BI,8,FALSE),""),"")</f>
        <v/>
      </c>
      <c r="KK578" s="4" t="str">
        <f ca="1">IFERROR(IF($B578&lt;&gt;"",VLOOKUP(KK$421,TabelleK75BI,8,FALSE),""),"")</f>
        <v/>
      </c>
      <c r="KL578" s="4" t="str">
        <f ca="1">IFERROR(IF($B578&lt;&gt;"",VLOOKUP(KL$421,TabelleK75BI,8,FALSE),""),"")</f>
        <v/>
      </c>
      <c r="KM578" s="4" t="str">
        <f ca="1">IFERROR(IF($B578&lt;&gt;"",VLOOKUP(KM$421,TabelleK75BI,8,FALSE),""),"")</f>
        <v/>
      </c>
      <c r="KN578" s="4" t="str">
        <f ca="1">IFERROR(IF($B578&lt;&gt;"",VLOOKUP(KN$421,TabelleK75BI,8,FALSE),""),"")</f>
        <v/>
      </c>
      <c r="KO578" s="4" t="str">
        <f ca="1">IFERROR(IF($B578&lt;&gt;"",VLOOKUP(KO$421,TabelleK75BI,8,FALSE),""),"")</f>
        <v/>
      </c>
      <c r="KP578" s="4" t="str">
        <f ca="1">IFERROR(IF($B578&lt;&gt;"",VLOOKUP(KP$421,TabelleK75BI,8,FALSE),""),"")</f>
        <v/>
      </c>
      <c r="KQ578" s="4" t="str">
        <f ca="1">IFERROR(IF($B578&lt;&gt;"",VLOOKUP(KQ$421,TabelleK75BI,8,FALSE),""),"")</f>
        <v/>
      </c>
      <c r="KR578" s="4" t="str">
        <f>IFERROR(VLOOKUP($KR$421,TabelleK75BI,8,FALSE),"")</f>
        <v/>
      </c>
      <c r="KS578" s="4" t="str">
        <f>IFERROR(VLOOKUP($KS$421,TabelleK75BI,8,FALSE),"")</f>
        <v/>
      </c>
    </row>
    <row r="579" spans="1:305" ht="12.75" hidden="1" customHeight="1" x14ac:dyDescent="0.2">
      <c r="B579" s="140">
        <f ca="1">SUM(C579:KS579)</f>
        <v>0</v>
      </c>
      <c r="C579" s="4">
        <f ca="1">SUMIF(C504:C578,"&lt;1E+307")</f>
        <v>0</v>
      </c>
      <c r="D579" s="4">
        <f t="shared" ref="D579:BO579" ca="1" si="267">SUMIF(D504:D578,"&lt;1E+307")</f>
        <v>0</v>
      </c>
      <c r="E579" s="4">
        <f t="shared" ca="1" si="267"/>
        <v>0</v>
      </c>
      <c r="F579" s="4">
        <f t="shared" ca="1" si="267"/>
        <v>0</v>
      </c>
      <c r="G579" s="4">
        <f t="shared" ca="1" si="267"/>
        <v>0</v>
      </c>
      <c r="H579" s="4">
        <f t="shared" ca="1" si="267"/>
        <v>0</v>
      </c>
      <c r="I579" s="4">
        <f t="shared" ca="1" si="267"/>
        <v>0</v>
      </c>
      <c r="J579" s="4">
        <f t="shared" ca="1" si="267"/>
        <v>0</v>
      </c>
      <c r="K579" s="4">
        <f t="shared" ca="1" si="267"/>
        <v>0</v>
      </c>
      <c r="L579" s="4">
        <f t="shared" ca="1" si="267"/>
        <v>0</v>
      </c>
      <c r="M579" s="4">
        <f t="shared" ca="1" si="267"/>
        <v>0</v>
      </c>
      <c r="N579" s="4">
        <f t="shared" ca="1" si="267"/>
        <v>0</v>
      </c>
      <c r="O579" s="4">
        <f t="shared" ca="1" si="267"/>
        <v>0</v>
      </c>
      <c r="P579" s="4">
        <f t="shared" ca="1" si="267"/>
        <v>0</v>
      </c>
      <c r="Q579" s="4">
        <f t="shared" ca="1" si="267"/>
        <v>0</v>
      </c>
      <c r="R579" s="4">
        <f t="shared" ca="1" si="267"/>
        <v>0</v>
      </c>
      <c r="S579" s="4">
        <f t="shared" ca="1" si="267"/>
        <v>0</v>
      </c>
      <c r="T579" s="4">
        <f t="shared" ca="1" si="267"/>
        <v>0</v>
      </c>
      <c r="U579" s="4">
        <f t="shared" ca="1" si="267"/>
        <v>0</v>
      </c>
      <c r="V579" s="4">
        <f t="shared" ca="1" si="267"/>
        <v>0</v>
      </c>
      <c r="W579" s="4">
        <f t="shared" ca="1" si="267"/>
        <v>0</v>
      </c>
      <c r="X579" s="4">
        <f t="shared" ca="1" si="267"/>
        <v>0</v>
      </c>
      <c r="Y579" s="4">
        <f t="shared" ca="1" si="267"/>
        <v>0</v>
      </c>
      <c r="Z579" s="4">
        <f t="shared" ca="1" si="267"/>
        <v>0</v>
      </c>
      <c r="AA579" s="4">
        <f t="shared" ca="1" si="267"/>
        <v>0</v>
      </c>
      <c r="AB579" s="4">
        <f t="shared" ca="1" si="267"/>
        <v>0</v>
      </c>
      <c r="AC579" s="4">
        <f t="shared" ca="1" si="267"/>
        <v>0</v>
      </c>
      <c r="AD579" s="4">
        <f t="shared" ca="1" si="267"/>
        <v>0</v>
      </c>
      <c r="AE579" s="4">
        <f t="shared" ca="1" si="267"/>
        <v>0</v>
      </c>
      <c r="AF579" s="4">
        <f t="shared" ca="1" si="267"/>
        <v>0</v>
      </c>
      <c r="AG579" s="4">
        <f t="shared" ca="1" si="267"/>
        <v>0</v>
      </c>
      <c r="AH579" s="4">
        <f t="shared" ca="1" si="267"/>
        <v>0</v>
      </c>
      <c r="AI579" s="4">
        <f t="shared" ca="1" si="267"/>
        <v>0</v>
      </c>
      <c r="AJ579" s="4">
        <f t="shared" ca="1" si="267"/>
        <v>0</v>
      </c>
      <c r="AK579" s="4">
        <f t="shared" ca="1" si="267"/>
        <v>0</v>
      </c>
      <c r="AL579" s="4">
        <f t="shared" ca="1" si="267"/>
        <v>0</v>
      </c>
      <c r="AM579" s="4">
        <f t="shared" ca="1" si="267"/>
        <v>0</v>
      </c>
      <c r="AN579" s="4">
        <f t="shared" ca="1" si="267"/>
        <v>0</v>
      </c>
      <c r="AO579" s="4">
        <f t="shared" ca="1" si="267"/>
        <v>0</v>
      </c>
      <c r="AP579" s="4">
        <f t="shared" ca="1" si="267"/>
        <v>0</v>
      </c>
      <c r="AQ579" s="4">
        <f t="shared" ca="1" si="267"/>
        <v>0</v>
      </c>
      <c r="AR579" s="4">
        <f t="shared" ca="1" si="267"/>
        <v>0</v>
      </c>
      <c r="AS579" s="4">
        <f t="shared" ca="1" si="267"/>
        <v>0</v>
      </c>
      <c r="AT579" s="4">
        <f t="shared" ca="1" si="267"/>
        <v>0</v>
      </c>
      <c r="AU579" s="4">
        <f t="shared" ca="1" si="267"/>
        <v>0</v>
      </c>
      <c r="AV579" s="4">
        <f t="shared" ca="1" si="267"/>
        <v>0</v>
      </c>
      <c r="AW579" s="4">
        <f t="shared" ca="1" si="267"/>
        <v>0</v>
      </c>
      <c r="AX579" s="4">
        <f t="shared" ca="1" si="267"/>
        <v>0</v>
      </c>
      <c r="AY579" s="4">
        <f t="shared" ca="1" si="267"/>
        <v>0</v>
      </c>
      <c r="AZ579" s="4">
        <f t="shared" ca="1" si="267"/>
        <v>0</v>
      </c>
      <c r="BA579" s="4">
        <f t="shared" ca="1" si="267"/>
        <v>0</v>
      </c>
      <c r="BB579" s="4">
        <f t="shared" ca="1" si="267"/>
        <v>0</v>
      </c>
      <c r="BC579" s="4">
        <f t="shared" ca="1" si="267"/>
        <v>0</v>
      </c>
      <c r="BD579" s="4">
        <f t="shared" ca="1" si="267"/>
        <v>0</v>
      </c>
      <c r="BE579" s="4">
        <f t="shared" ca="1" si="267"/>
        <v>0</v>
      </c>
      <c r="BF579" s="4">
        <f t="shared" ca="1" si="267"/>
        <v>0</v>
      </c>
      <c r="BG579" s="4">
        <f t="shared" ca="1" si="267"/>
        <v>0</v>
      </c>
      <c r="BH579" s="4">
        <f t="shared" ca="1" si="267"/>
        <v>0</v>
      </c>
      <c r="BI579" s="4">
        <f t="shared" ca="1" si="267"/>
        <v>0</v>
      </c>
      <c r="BJ579" s="4">
        <f t="shared" ca="1" si="267"/>
        <v>0</v>
      </c>
      <c r="BK579" s="4">
        <f t="shared" ca="1" si="267"/>
        <v>0</v>
      </c>
      <c r="BL579" s="4">
        <f t="shared" ca="1" si="267"/>
        <v>0</v>
      </c>
      <c r="BM579" s="4">
        <f t="shared" ca="1" si="267"/>
        <v>0</v>
      </c>
      <c r="BN579" s="4">
        <f t="shared" ca="1" si="267"/>
        <v>0</v>
      </c>
      <c r="BO579" s="4">
        <f t="shared" ca="1" si="267"/>
        <v>0</v>
      </c>
      <c r="BP579" s="4">
        <f t="shared" ref="BP579:EA579" ca="1" si="268">SUMIF(BP504:BP578,"&lt;1E+307")</f>
        <v>0</v>
      </c>
      <c r="BQ579" s="4">
        <f t="shared" ca="1" si="268"/>
        <v>0</v>
      </c>
      <c r="BR579" s="4">
        <f t="shared" ca="1" si="268"/>
        <v>0</v>
      </c>
      <c r="BS579" s="4">
        <f t="shared" ca="1" si="268"/>
        <v>0</v>
      </c>
      <c r="BT579" s="4">
        <f t="shared" ca="1" si="268"/>
        <v>0</v>
      </c>
      <c r="BU579" s="4">
        <f t="shared" ca="1" si="268"/>
        <v>0</v>
      </c>
      <c r="BV579" s="4">
        <f t="shared" ca="1" si="268"/>
        <v>0</v>
      </c>
      <c r="BW579" s="4">
        <f t="shared" ca="1" si="268"/>
        <v>0</v>
      </c>
      <c r="BX579" s="4">
        <f t="shared" ca="1" si="268"/>
        <v>0</v>
      </c>
      <c r="BY579" s="4">
        <f t="shared" ca="1" si="268"/>
        <v>0</v>
      </c>
      <c r="BZ579" s="4">
        <f t="shared" ca="1" si="268"/>
        <v>0</v>
      </c>
      <c r="CA579" s="4">
        <f t="shared" ca="1" si="268"/>
        <v>0</v>
      </c>
      <c r="CB579" s="4">
        <f t="shared" ca="1" si="268"/>
        <v>0</v>
      </c>
      <c r="CC579" s="4">
        <f t="shared" ca="1" si="268"/>
        <v>0</v>
      </c>
      <c r="CD579" s="4">
        <f t="shared" ca="1" si="268"/>
        <v>0</v>
      </c>
      <c r="CE579" s="4">
        <f t="shared" ca="1" si="268"/>
        <v>0</v>
      </c>
      <c r="CF579" s="4">
        <f t="shared" ca="1" si="268"/>
        <v>0</v>
      </c>
      <c r="CG579" s="4">
        <f t="shared" ca="1" si="268"/>
        <v>0</v>
      </c>
      <c r="CH579" s="4">
        <f t="shared" ca="1" si="268"/>
        <v>0</v>
      </c>
      <c r="CI579" s="4">
        <f t="shared" ca="1" si="268"/>
        <v>0</v>
      </c>
      <c r="CJ579" s="4">
        <f t="shared" ca="1" si="268"/>
        <v>0</v>
      </c>
      <c r="CK579" s="4">
        <f t="shared" ca="1" si="268"/>
        <v>0</v>
      </c>
      <c r="CL579" s="4">
        <f t="shared" ca="1" si="268"/>
        <v>0</v>
      </c>
      <c r="CM579" s="4">
        <f t="shared" ca="1" si="268"/>
        <v>0</v>
      </c>
      <c r="CN579" s="4">
        <f t="shared" ca="1" si="268"/>
        <v>0</v>
      </c>
      <c r="CO579" s="4">
        <f t="shared" ca="1" si="268"/>
        <v>0</v>
      </c>
      <c r="CP579" s="4">
        <f t="shared" ca="1" si="268"/>
        <v>0</v>
      </c>
      <c r="CQ579" s="4">
        <f t="shared" ca="1" si="268"/>
        <v>0</v>
      </c>
      <c r="CR579" s="4">
        <f t="shared" ca="1" si="268"/>
        <v>0</v>
      </c>
      <c r="CS579" s="4">
        <f t="shared" ca="1" si="268"/>
        <v>0</v>
      </c>
      <c r="CT579" s="4">
        <f t="shared" ca="1" si="268"/>
        <v>0</v>
      </c>
      <c r="CU579" s="4">
        <f t="shared" ca="1" si="268"/>
        <v>0</v>
      </c>
      <c r="CV579" s="4">
        <f t="shared" ca="1" si="268"/>
        <v>0</v>
      </c>
      <c r="CW579" s="4">
        <f t="shared" ca="1" si="268"/>
        <v>0</v>
      </c>
      <c r="CX579" s="4">
        <f t="shared" ca="1" si="268"/>
        <v>0</v>
      </c>
      <c r="CY579" s="4">
        <f t="shared" ca="1" si="268"/>
        <v>0</v>
      </c>
      <c r="CZ579" s="4">
        <f t="shared" ca="1" si="268"/>
        <v>0</v>
      </c>
      <c r="DA579" s="4">
        <f t="shared" ca="1" si="268"/>
        <v>0</v>
      </c>
      <c r="DB579" s="4">
        <f t="shared" ca="1" si="268"/>
        <v>0</v>
      </c>
      <c r="DC579" s="4">
        <f t="shared" ca="1" si="268"/>
        <v>0</v>
      </c>
      <c r="DD579" s="4">
        <f t="shared" ca="1" si="268"/>
        <v>0</v>
      </c>
      <c r="DE579" s="4">
        <f t="shared" ca="1" si="268"/>
        <v>0</v>
      </c>
      <c r="DF579" s="4">
        <f t="shared" ca="1" si="268"/>
        <v>0</v>
      </c>
      <c r="DG579" s="4">
        <f t="shared" ca="1" si="268"/>
        <v>0</v>
      </c>
      <c r="DH579" s="4">
        <f t="shared" ca="1" si="268"/>
        <v>0</v>
      </c>
      <c r="DI579" s="4">
        <f t="shared" ca="1" si="268"/>
        <v>0</v>
      </c>
      <c r="DJ579" s="4">
        <f t="shared" ca="1" si="268"/>
        <v>0</v>
      </c>
      <c r="DK579" s="4">
        <f t="shared" ca="1" si="268"/>
        <v>0</v>
      </c>
      <c r="DL579" s="4">
        <f t="shared" ca="1" si="268"/>
        <v>0</v>
      </c>
      <c r="DM579" s="4">
        <f t="shared" ca="1" si="268"/>
        <v>0</v>
      </c>
      <c r="DN579" s="4">
        <f t="shared" ca="1" si="268"/>
        <v>0</v>
      </c>
      <c r="DO579" s="4">
        <f t="shared" ca="1" si="268"/>
        <v>0</v>
      </c>
      <c r="DP579" s="4">
        <f t="shared" ca="1" si="268"/>
        <v>0</v>
      </c>
      <c r="DQ579" s="4">
        <f t="shared" ca="1" si="268"/>
        <v>0</v>
      </c>
      <c r="DR579" s="4">
        <f t="shared" ca="1" si="268"/>
        <v>0</v>
      </c>
      <c r="DS579" s="4">
        <f t="shared" ca="1" si="268"/>
        <v>0</v>
      </c>
      <c r="DT579" s="4">
        <f t="shared" ca="1" si="268"/>
        <v>0</v>
      </c>
      <c r="DU579" s="4">
        <f t="shared" ca="1" si="268"/>
        <v>0</v>
      </c>
      <c r="DV579" s="4">
        <f t="shared" ca="1" si="268"/>
        <v>0</v>
      </c>
      <c r="DW579" s="4">
        <f t="shared" ca="1" si="268"/>
        <v>0</v>
      </c>
      <c r="DX579" s="4">
        <f t="shared" ca="1" si="268"/>
        <v>0</v>
      </c>
      <c r="DY579" s="4">
        <f t="shared" ca="1" si="268"/>
        <v>0</v>
      </c>
      <c r="DZ579" s="4">
        <f t="shared" ca="1" si="268"/>
        <v>0</v>
      </c>
      <c r="EA579" s="4">
        <f t="shared" ca="1" si="268"/>
        <v>0</v>
      </c>
      <c r="EB579" s="4">
        <f t="shared" ref="EB579:GM579" ca="1" si="269">SUMIF(EB504:EB578,"&lt;1E+307")</f>
        <v>0</v>
      </c>
      <c r="EC579" s="4">
        <f t="shared" ca="1" si="269"/>
        <v>0</v>
      </c>
      <c r="ED579" s="4">
        <f t="shared" ca="1" si="269"/>
        <v>0</v>
      </c>
      <c r="EE579" s="4">
        <f t="shared" ca="1" si="269"/>
        <v>0</v>
      </c>
      <c r="EF579" s="4">
        <f t="shared" ca="1" si="269"/>
        <v>0</v>
      </c>
      <c r="EG579" s="4">
        <f t="shared" ca="1" si="269"/>
        <v>0</v>
      </c>
      <c r="EH579" s="4">
        <f t="shared" ca="1" si="269"/>
        <v>0</v>
      </c>
      <c r="EI579" s="4">
        <f t="shared" ca="1" si="269"/>
        <v>0</v>
      </c>
      <c r="EJ579" s="4">
        <f t="shared" ca="1" si="269"/>
        <v>0</v>
      </c>
      <c r="EK579" s="4">
        <f t="shared" ca="1" si="269"/>
        <v>0</v>
      </c>
      <c r="EL579" s="4">
        <f t="shared" ca="1" si="269"/>
        <v>0</v>
      </c>
      <c r="EM579" s="4">
        <f t="shared" ca="1" si="269"/>
        <v>0</v>
      </c>
      <c r="EN579" s="4">
        <f t="shared" ca="1" si="269"/>
        <v>0</v>
      </c>
      <c r="EO579" s="4">
        <f t="shared" ca="1" si="269"/>
        <v>0</v>
      </c>
      <c r="EP579" s="4">
        <f t="shared" ca="1" si="269"/>
        <v>0</v>
      </c>
      <c r="EQ579" s="4">
        <f t="shared" ca="1" si="269"/>
        <v>0</v>
      </c>
      <c r="ER579" s="4">
        <f t="shared" ca="1" si="269"/>
        <v>0</v>
      </c>
      <c r="ES579" s="4">
        <f t="shared" ca="1" si="269"/>
        <v>0</v>
      </c>
      <c r="ET579" s="4">
        <f t="shared" ca="1" si="269"/>
        <v>0</v>
      </c>
      <c r="EU579" s="4">
        <f t="shared" ca="1" si="269"/>
        <v>0</v>
      </c>
      <c r="EV579" s="4">
        <f t="shared" ca="1" si="269"/>
        <v>0</v>
      </c>
      <c r="EW579" s="4">
        <f t="shared" ca="1" si="269"/>
        <v>0</v>
      </c>
      <c r="EX579" s="4">
        <f t="shared" ca="1" si="269"/>
        <v>0</v>
      </c>
      <c r="EY579" s="4">
        <f t="shared" ca="1" si="269"/>
        <v>0</v>
      </c>
      <c r="EZ579" s="4">
        <f t="shared" ca="1" si="269"/>
        <v>0</v>
      </c>
      <c r="FA579" s="4">
        <f t="shared" ca="1" si="269"/>
        <v>0</v>
      </c>
      <c r="FB579" s="4">
        <f t="shared" ca="1" si="269"/>
        <v>0</v>
      </c>
      <c r="FC579" s="4">
        <f t="shared" ca="1" si="269"/>
        <v>0</v>
      </c>
      <c r="FD579" s="4">
        <f t="shared" ca="1" si="269"/>
        <v>0</v>
      </c>
      <c r="FE579" s="4">
        <f t="shared" ca="1" si="269"/>
        <v>0</v>
      </c>
      <c r="FF579" s="4">
        <f t="shared" ca="1" si="269"/>
        <v>0</v>
      </c>
      <c r="FG579" s="4">
        <f t="shared" ca="1" si="269"/>
        <v>0</v>
      </c>
      <c r="FH579" s="4">
        <f t="shared" ca="1" si="269"/>
        <v>0</v>
      </c>
      <c r="FI579" s="4">
        <f t="shared" ca="1" si="269"/>
        <v>0</v>
      </c>
      <c r="FJ579" s="4">
        <f t="shared" ca="1" si="269"/>
        <v>0</v>
      </c>
      <c r="FK579" s="4">
        <f t="shared" ca="1" si="269"/>
        <v>0</v>
      </c>
      <c r="FL579" s="4">
        <f t="shared" ca="1" si="269"/>
        <v>0</v>
      </c>
      <c r="FM579" s="4">
        <f t="shared" ca="1" si="269"/>
        <v>0</v>
      </c>
      <c r="FN579" s="4">
        <f t="shared" ca="1" si="269"/>
        <v>0</v>
      </c>
      <c r="FO579" s="4">
        <f t="shared" ca="1" si="269"/>
        <v>0</v>
      </c>
      <c r="FP579" s="4">
        <f t="shared" ca="1" si="269"/>
        <v>0</v>
      </c>
      <c r="FQ579" s="4">
        <f t="shared" ca="1" si="269"/>
        <v>0</v>
      </c>
      <c r="FR579" s="4">
        <f t="shared" ca="1" si="269"/>
        <v>0</v>
      </c>
      <c r="FS579" s="4">
        <f t="shared" ca="1" si="269"/>
        <v>0</v>
      </c>
      <c r="FT579" s="4">
        <f t="shared" ca="1" si="269"/>
        <v>0</v>
      </c>
      <c r="FU579" s="4">
        <f t="shared" ca="1" si="269"/>
        <v>0</v>
      </c>
      <c r="FV579" s="4">
        <f t="shared" ca="1" si="269"/>
        <v>0</v>
      </c>
      <c r="FW579" s="4">
        <f t="shared" ca="1" si="269"/>
        <v>0</v>
      </c>
      <c r="FX579" s="4">
        <f t="shared" ca="1" si="269"/>
        <v>0</v>
      </c>
      <c r="FY579" s="4">
        <f t="shared" ca="1" si="269"/>
        <v>0</v>
      </c>
      <c r="FZ579" s="4">
        <f t="shared" ca="1" si="269"/>
        <v>0</v>
      </c>
      <c r="GA579" s="4">
        <f t="shared" ca="1" si="269"/>
        <v>0</v>
      </c>
      <c r="GB579" s="4">
        <f t="shared" ca="1" si="269"/>
        <v>0</v>
      </c>
      <c r="GC579" s="4">
        <f t="shared" ca="1" si="269"/>
        <v>0</v>
      </c>
      <c r="GD579" s="4">
        <f t="shared" ca="1" si="269"/>
        <v>0</v>
      </c>
      <c r="GE579" s="4">
        <f t="shared" ca="1" si="269"/>
        <v>0</v>
      </c>
      <c r="GF579" s="4">
        <f t="shared" ca="1" si="269"/>
        <v>0</v>
      </c>
      <c r="GG579" s="4">
        <f t="shared" ca="1" si="269"/>
        <v>0</v>
      </c>
      <c r="GH579" s="4">
        <f t="shared" ca="1" si="269"/>
        <v>0</v>
      </c>
      <c r="GI579" s="4">
        <f t="shared" ca="1" si="269"/>
        <v>0</v>
      </c>
      <c r="GJ579" s="4">
        <f t="shared" ca="1" si="269"/>
        <v>0</v>
      </c>
      <c r="GK579" s="4">
        <f t="shared" ca="1" si="269"/>
        <v>0</v>
      </c>
      <c r="GL579" s="4">
        <f t="shared" ca="1" si="269"/>
        <v>0</v>
      </c>
      <c r="GM579" s="4">
        <f t="shared" ca="1" si="269"/>
        <v>0</v>
      </c>
      <c r="GN579" s="4">
        <f t="shared" ref="GN579:IY579" ca="1" si="270">SUMIF(GN504:GN578,"&lt;1E+307")</f>
        <v>0</v>
      </c>
      <c r="GO579" s="4">
        <f t="shared" ca="1" si="270"/>
        <v>0</v>
      </c>
      <c r="GP579" s="4">
        <f t="shared" ca="1" si="270"/>
        <v>0</v>
      </c>
      <c r="GQ579" s="4">
        <f t="shared" ca="1" si="270"/>
        <v>0</v>
      </c>
      <c r="GR579" s="4">
        <f t="shared" ca="1" si="270"/>
        <v>0</v>
      </c>
      <c r="GS579" s="4">
        <f t="shared" ca="1" si="270"/>
        <v>0</v>
      </c>
      <c r="GT579" s="4">
        <f t="shared" ca="1" si="270"/>
        <v>0</v>
      </c>
      <c r="GU579" s="4">
        <f t="shared" ca="1" si="270"/>
        <v>0</v>
      </c>
      <c r="GV579" s="4">
        <f t="shared" ca="1" si="270"/>
        <v>0</v>
      </c>
      <c r="GW579" s="4">
        <f t="shared" ca="1" si="270"/>
        <v>0</v>
      </c>
      <c r="GX579" s="4">
        <f t="shared" ca="1" si="270"/>
        <v>0</v>
      </c>
      <c r="GY579" s="4">
        <f t="shared" ca="1" si="270"/>
        <v>0</v>
      </c>
      <c r="GZ579" s="4">
        <f t="shared" ca="1" si="270"/>
        <v>0</v>
      </c>
      <c r="HA579" s="4">
        <f t="shared" ca="1" si="270"/>
        <v>0</v>
      </c>
      <c r="HB579" s="4">
        <f t="shared" ca="1" si="270"/>
        <v>0</v>
      </c>
      <c r="HC579" s="4">
        <f t="shared" ca="1" si="270"/>
        <v>0</v>
      </c>
      <c r="HD579" s="4">
        <f t="shared" ca="1" si="270"/>
        <v>0</v>
      </c>
      <c r="HE579" s="4">
        <f t="shared" ca="1" si="270"/>
        <v>0</v>
      </c>
      <c r="HF579" s="4">
        <f t="shared" ca="1" si="270"/>
        <v>0</v>
      </c>
      <c r="HG579" s="4">
        <f t="shared" ca="1" si="270"/>
        <v>0</v>
      </c>
      <c r="HH579" s="4">
        <f t="shared" ca="1" si="270"/>
        <v>0</v>
      </c>
      <c r="HI579" s="4">
        <f t="shared" ca="1" si="270"/>
        <v>0</v>
      </c>
      <c r="HJ579" s="4">
        <f t="shared" ca="1" si="270"/>
        <v>0</v>
      </c>
      <c r="HK579" s="4">
        <f t="shared" ca="1" si="270"/>
        <v>0</v>
      </c>
      <c r="HL579" s="4">
        <f t="shared" ca="1" si="270"/>
        <v>0</v>
      </c>
      <c r="HM579" s="4">
        <f t="shared" ca="1" si="270"/>
        <v>0</v>
      </c>
      <c r="HN579" s="4">
        <f t="shared" ca="1" si="270"/>
        <v>0</v>
      </c>
      <c r="HO579" s="4">
        <f t="shared" ca="1" si="270"/>
        <v>0</v>
      </c>
      <c r="HP579" s="4">
        <f t="shared" ca="1" si="270"/>
        <v>0</v>
      </c>
      <c r="HQ579" s="4">
        <f t="shared" ca="1" si="270"/>
        <v>0</v>
      </c>
      <c r="HR579" s="4">
        <f t="shared" ca="1" si="270"/>
        <v>0</v>
      </c>
      <c r="HS579" s="4">
        <f t="shared" ca="1" si="270"/>
        <v>0</v>
      </c>
      <c r="HT579" s="4">
        <f t="shared" ca="1" si="270"/>
        <v>0</v>
      </c>
      <c r="HU579" s="4">
        <f t="shared" ca="1" si="270"/>
        <v>0</v>
      </c>
      <c r="HV579" s="4">
        <f t="shared" ca="1" si="270"/>
        <v>0</v>
      </c>
      <c r="HW579" s="4">
        <f t="shared" ca="1" si="270"/>
        <v>0</v>
      </c>
      <c r="HX579" s="4">
        <f t="shared" ca="1" si="270"/>
        <v>0</v>
      </c>
      <c r="HY579" s="4">
        <f t="shared" ca="1" si="270"/>
        <v>0</v>
      </c>
      <c r="HZ579" s="4">
        <f t="shared" ca="1" si="270"/>
        <v>0</v>
      </c>
      <c r="IA579" s="4">
        <f t="shared" ca="1" si="270"/>
        <v>0</v>
      </c>
      <c r="IB579" s="4">
        <f t="shared" ca="1" si="270"/>
        <v>0</v>
      </c>
      <c r="IC579" s="4">
        <f t="shared" ca="1" si="270"/>
        <v>0</v>
      </c>
      <c r="ID579" s="4">
        <f t="shared" ca="1" si="270"/>
        <v>0</v>
      </c>
      <c r="IE579" s="4">
        <f t="shared" ca="1" si="270"/>
        <v>0</v>
      </c>
      <c r="IF579" s="4">
        <f t="shared" ca="1" si="270"/>
        <v>0</v>
      </c>
      <c r="IG579" s="4">
        <f t="shared" ca="1" si="270"/>
        <v>0</v>
      </c>
      <c r="IH579" s="4">
        <f t="shared" ca="1" si="270"/>
        <v>0</v>
      </c>
      <c r="II579" s="4">
        <f t="shared" ca="1" si="270"/>
        <v>0</v>
      </c>
      <c r="IJ579" s="4">
        <f t="shared" ca="1" si="270"/>
        <v>0</v>
      </c>
      <c r="IK579" s="4">
        <f t="shared" ca="1" si="270"/>
        <v>0</v>
      </c>
      <c r="IL579" s="4">
        <f t="shared" ca="1" si="270"/>
        <v>0</v>
      </c>
      <c r="IM579" s="4">
        <f t="shared" ca="1" si="270"/>
        <v>0</v>
      </c>
      <c r="IN579" s="4">
        <f t="shared" ca="1" si="270"/>
        <v>0</v>
      </c>
      <c r="IO579" s="4">
        <f t="shared" ca="1" si="270"/>
        <v>0</v>
      </c>
      <c r="IP579" s="4">
        <f t="shared" ca="1" si="270"/>
        <v>0</v>
      </c>
      <c r="IQ579" s="4">
        <f t="shared" ca="1" si="270"/>
        <v>0</v>
      </c>
      <c r="IR579" s="4">
        <f t="shared" ca="1" si="270"/>
        <v>0</v>
      </c>
      <c r="IS579" s="4">
        <f t="shared" ca="1" si="270"/>
        <v>0</v>
      </c>
      <c r="IT579" s="4">
        <f t="shared" ca="1" si="270"/>
        <v>0</v>
      </c>
      <c r="IU579" s="4">
        <f t="shared" ca="1" si="270"/>
        <v>0</v>
      </c>
      <c r="IV579" s="4">
        <f t="shared" ca="1" si="270"/>
        <v>0</v>
      </c>
      <c r="IW579" s="4">
        <f t="shared" ca="1" si="270"/>
        <v>0</v>
      </c>
      <c r="IX579" s="4">
        <f t="shared" ca="1" si="270"/>
        <v>0</v>
      </c>
      <c r="IY579" s="4">
        <f t="shared" ca="1" si="270"/>
        <v>0</v>
      </c>
      <c r="IZ579" s="4">
        <f t="shared" ref="IZ579:KS579" ca="1" si="271">SUMIF(IZ504:IZ578,"&lt;1E+307")</f>
        <v>0</v>
      </c>
      <c r="JA579" s="4">
        <f t="shared" ca="1" si="271"/>
        <v>0</v>
      </c>
      <c r="JB579" s="4">
        <f t="shared" ca="1" si="271"/>
        <v>0</v>
      </c>
      <c r="JC579" s="4">
        <f t="shared" ca="1" si="271"/>
        <v>0</v>
      </c>
      <c r="JD579" s="4">
        <f t="shared" ca="1" si="271"/>
        <v>0</v>
      </c>
      <c r="JE579" s="4">
        <f t="shared" ca="1" si="271"/>
        <v>0</v>
      </c>
      <c r="JF579" s="4">
        <f t="shared" ca="1" si="271"/>
        <v>0</v>
      </c>
      <c r="JG579" s="4">
        <f t="shared" ca="1" si="271"/>
        <v>0</v>
      </c>
      <c r="JH579" s="4">
        <f t="shared" ca="1" si="271"/>
        <v>0</v>
      </c>
      <c r="JI579" s="4">
        <f t="shared" ca="1" si="271"/>
        <v>0</v>
      </c>
      <c r="JJ579" s="4">
        <f t="shared" ca="1" si="271"/>
        <v>0</v>
      </c>
      <c r="JK579" s="4">
        <f t="shared" ca="1" si="271"/>
        <v>0</v>
      </c>
      <c r="JL579" s="4">
        <f t="shared" ca="1" si="271"/>
        <v>0</v>
      </c>
      <c r="JM579" s="4">
        <f t="shared" ca="1" si="271"/>
        <v>0</v>
      </c>
      <c r="JN579" s="4">
        <f t="shared" ca="1" si="271"/>
        <v>0</v>
      </c>
      <c r="JO579" s="4">
        <f t="shared" ca="1" si="271"/>
        <v>0</v>
      </c>
      <c r="JP579" s="4">
        <f t="shared" ca="1" si="271"/>
        <v>0</v>
      </c>
      <c r="JQ579" s="4">
        <f t="shared" ca="1" si="271"/>
        <v>0</v>
      </c>
      <c r="JR579" s="4">
        <f t="shared" ca="1" si="271"/>
        <v>0</v>
      </c>
      <c r="JS579" s="4">
        <f t="shared" ca="1" si="271"/>
        <v>0</v>
      </c>
      <c r="JT579" s="4">
        <f t="shared" ca="1" si="271"/>
        <v>0</v>
      </c>
      <c r="JU579" s="4">
        <f t="shared" ca="1" si="271"/>
        <v>0</v>
      </c>
      <c r="JV579" s="4">
        <f t="shared" ca="1" si="271"/>
        <v>0</v>
      </c>
      <c r="JW579" s="4">
        <f t="shared" ca="1" si="271"/>
        <v>0</v>
      </c>
      <c r="JX579" s="4">
        <f t="shared" ca="1" si="271"/>
        <v>0</v>
      </c>
      <c r="JY579" s="4">
        <f t="shared" ca="1" si="271"/>
        <v>0</v>
      </c>
      <c r="JZ579" s="4">
        <f t="shared" ca="1" si="271"/>
        <v>0</v>
      </c>
      <c r="KA579" s="4">
        <f t="shared" ca="1" si="271"/>
        <v>0</v>
      </c>
      <c r="KB579" s="4">
        <f t="shared" ca="1" si="271"/>
        <v>0</v>
      </c>
      <c r="KC579" s="4">
        <f t="shared" ca="1" si="271"/>
        <v>0</v>
      </c>
      <c r="KD579" s="4">
        <f t="shared" ca="1" si="271"/>
        <v>0</v>
      </c>
      <c r="KE579" s="4">
        <f t="shared" ca="1" si="271"/>
        <v>0</v>
      </c>
      <c r="KF579" s="4">
        <f t="shared" ca="1" si="271"/>
        <v>0</v>
      </c>
      <c r="KG579" s="4">
        <f t="shared" ca="1" si="271"/>
        <v>0</v>
      </c>
      <c r="KH579" s="4">
        <f t="shared" ca="1" si="271"/>
        <v>0</v>
      </c>
      <c r="KI579" s="4">
        <f t="shared" ca="1" si="271"/>
        <v>0</v>
      </c>
      <c r="KJ579" s="4">
        <f t="shared" ca="1" si="271"/>
        <v>0</v>
      </c>
      <c r="KK579" s="4">
        <f t="shared" ca="1" si="271"/>
        <v>0</v>
      </c>
      <c r="KL579" s="4">
        <f t="shared" ca="1" si="271"/>
        <v>0</v>
      </c>
      <c r="KM579" s="4">
        <f t="shared" ca="1" si="271"/>
        <v>0</v>
      </c>
      <c r="KN579" s="4">
        <f t="shared" ca="1" si="271"/>
        <v>0</v>
      </c>
      <c r="KO579" s="4">
        <f t="shared" ca="1" si="271"/>
        <v>0</v>
      </c>
      <c r="KP579" s="4">
        <f t="shared" ca="1" si="271"/>
        <v>0</v>
      </c>
      <c r="KQ579" s="4">
        <f t="shared" ca="1" si="271"/>
        <v>0</v>
      </c>
      <c r="KR579" s="4">
        <f t="shared" ca="1" si="271"/>
        <v>0</v>
      </c>
      <c r="KS579" s="4">
        <f t="shared" ca="1" si="271"/>
        <v>0</v>
      </c>
    </row>
  </sheetData>
  <sheetProtection algorithmName="SHA-512" hashValue="9yvResOZp7wsZTc4/aaxJqtNRD6H0aRWsUZHaS7paeb5A1vT2kQ2qAR1Sy5Vp0E8lVFPgxtUTrl4OiNMSeoivQ==" saltValue="6n/6INTpxDqHdYR1XilIBg==" spinCount="100000" sheet="1" objects="1" scenarios="1" selectLockedCells="1"/>
  <sortState xmlns:xlrd2="http://schemas.microsoft.com/office/spreadsheetml/2017/richdata2" ref="N60:U258">
    <sortCondition ref="U60:U258"/>
  </sortState>
  <mergeCells count="23">
    <mergeCell ref="AA103:AA107"/>
    <mergeCell ref="AB103:AB107"/>
    <mergeCell ref="B99:C100"/>
    <mergeCell ref="B101:C101"/>
    <mergeCell ref="B102:C102"/>
    <mergeCell ref="B103:C103"/>
    <mergeCell ref="B104:C104"/>
    <mergeCell ref="O411:AD412"/>
    <mergeCell ref="G99:I100"/>
    <mergeCell ref="G101:I101"/>
    <mergeCell ref="G102:I102"/>
    <mergeCell ref="G103:I103"/>
    <mergeCell ref="G104:I104"/>
    <mergeCell ref="N103:O103"/>
    <mergeCell ref="R103:S104"/>
    <mergeCell ref="U103:U107"/>
    <mergeCell ref="V103:V107"/>
    <mergeCell ref="W103:W107"/>
    <mergeCell ref="AC103:AC107"/>
    <mergeCell ref="AD103:AD107"/>
    <mergeCell ref="X103:X107"/>
    <mergeCell ref="Y103:Y107"/>
    <mergeCell ref="Z103:Z107"/>
  </mergeCells>
  <conditionalFormatting sqref="B5:B79">
    <cfRule type="expression" dxfId="44" priority="95">
      <formula>$N5="15"</formula>
    </cfRule>
    <cfRule type="expression" dxfId="43" priority="96">
      <formula>$N5="14"</formula>
    </cfRule>
    <cfRule type="expression" dxfId="42" priority="97">
      <formula>$N5="13"</formula>
    </cfRule>
    <cfRule type="expression" dxfId="41" priority="98">
      <formula>$N5="12"</formula>
    </cfRule>
    <cfRule type="expression" dxfId="40" priority="99">
      <formula>$N5="11"</formula>
    </cfRule>
    <cfRule type="expression" dxfId="39" priority="100">
      <formula>$N5="10"</formula>
    </cfRule>
    <cfRule type="expression" dxfId="38" priority="108">
      <formula>$N5="09"</formula>
    </cfRule>
    <cfRule type="expression" dxfId="37" priority="109">
      <formula>$N5="08"</formula>
    </cfRule>
    <cfRule type="expression" dxfId="36" priority="110">
      <formula>$N5="07"</formula>
    </cfRule>
    <cfRule type="expression" dxfId="35" priority="111">
      <formula>$N5="06"</formula>
    </cfRule>
    <cfRule type="expression" dxfId="34" priority="112">
      <formula>$N5="05"</formula>
    </cfRule>
    <cfRule type="expression" dxfId="33" priority="113">
      <formula>$N5="04"</formula>
    </cfRule>
    <cfRule type="expression" dxfId="32" priority="114">
      <formula>$N5="03"</formula>
    </cfRule>
    <cfRule type="expression" dxfId="31" priority="115">
      <formula>$N5="02"</formula>
    </cfRule>
    <cfRule type="expression" dxfId="30" priority="116">
      <formula>$N5="01"</formula>
    </cfRule>
  </conditionalFormatting>
  <conditionalFormatting sqref="B94">
    <cfRule type="expression" dxfId="29" priority="1">
      <formula>U8=TRUE</formula>
    </cfRule>
  </conditionalFormatting>
  <conditionalFormatting sqref="C107">
    <cfRule type="expression" dxfId="28" priority="101">
      <formula>C107&gt;0</formula>
    </cfRule>
  </conditionalFormatting>
  <conditionalFormatting sqref="J108:J410">
    <cfRule type="expression" dxfId="27" priority="117">
      <formula>J108&gt;0</formula>
    </cfRule>
  </conditionalFormatting>
  <conditionalFormatting sqref="N108:N410">
    <cfRule type="expression" dxfId="26" priority="105">
      <formula>OR(AND(Q108&lt;&gt;"",Q108&gt;T108),Q108&lt;R108)=TRUE</formula>
    </cfRule>
  </conditionalFormatting>
  <conditionalFormatting sqref="O108:AD410">
    <cfRule type="cellIs" dxfId="23" priority="2" operator="lessThanOrEqual">
      <formula>0</formula>
    </cfRule>
  </conditionalFormatting>
  <conditionalFormatting sqref="P5:P79">
    <cfRule type="expression" dxfId="22" priority="94">
      <formula>P5=0</formula>
    </cfRule>
  </conditionalFormatting>
  <dataValidations count="2">
    <dataValidation type="decimal" operator="greaterThanOrEqual" allowBlank="1" showErrorMessage="1" error="Dezimalwert muss gleich oder größer Null sein!" sqref="J108:J410" xr:uid="{00000000-0002-0000-0D00-000000000000}">
      <formula1>0</formula1>
    </dataValidation>
    <dataValidation type="decimal" allowBlank="1" showErrorMessage="1" error="Dezimalwert muss größer Null und kleiner € 5,01 sein!" sqref="C107" xr:uid="{00000000-0002-0000-0D00-000001000000}">
      <formula1>0</formula1>
      <formula2>5</formula2>
    </dataValidation>
  </dataValidations>
  <hyperlinks>
    <hyperlink ref="L2" location="Losübersicht_GESAMT!A1" display="Losübersicht GESAMT" xr:uid="{00000000-0004-0000-0D00-000000000000}"/>
    <hyperlink ref="L3" location="Inhaltsverzeichnis!A1" display="Inhaltsverzeichnis" xr:uid="{00000000-0004-0000-0D00-000001000000}"/>
  </hyperlinks>
  <printOptions horizontalCentered="1"/>
  <pageMargins left="0.11811023622047245" right="0.11811023622047245" top="0.78740157480314965" bottom="0.47244094488188981" header="0.31496062992125984" footer="0.47244094488188981"/>
  <pageSetup paperSize="9" scale="85"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02" id="{EC98888A-73D3-41FC-9B02-3889B2C609F2}">
            <xm:f>AND(TYPE(O5)=1,O5&lt;&gt;Stundensatz_UHR_Los_01!$E$59,B5&lt;&gt;"")</xm:f>
            <x14:dxf>
              <fill>
                <patternFill>
                  <bgColor theme="5" tint="0.59996337778862885"/>
                </patternFill>
              </fill>
            </x14:dxf>
          </x14:cfRule>
          <x14:cfRule type="cellIs" priority="103" operator="equal" id="{D1D82638-38F9-41AD-8B0B-1A3D3B2F2A16}">
            <xm:f>Stundensatz_UHR_Los_01!$E$59</xm:f>
            <x14:dxf>
              <font>
                <color theme="0"/>
              </font>
            </x14:dxf>
          </x14:cfRule>
          <xm:sqref>O5:O79</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3">
    <pageSetUpPr fitToPage="1"/>
  </sheetPr>
  <dimension ref="B1:X70"/>
  <sheetViews>
    <sheetView showGridLines="0" zoomScale="70" zoomScaleNormal="70" workbookViewId="0">
      <selection activeCell="D34" sqref="D34"/>
    </sheetView>
  </sheetViews>
  <sheetFormatPr baseColWidth="10" defaultColWidth="11" defaultRowHeight="14.25" x14ac:dyDescent="0.2"/>
  <cols>
    <col min="1" max="1" width="5.75" customWidth="1"/>
    <col min="2" max="2" width="6.875" customWidth="1"/>
    <col min="3" max="3" width="56.375" customWidth="1"/>
    <col min="4" max="5" width="11.75" customWidth="1"/>
    <col min="7" max="7" width="48.75" customWidth="1"/>
    <col min="8" max="8" width="11" customWidth="1"/>
    <col min="9" max="13" width="15.75" style="7" customWidth="1"/>
    <col min="14" max="14" width="11" style="7" customWidth="1"/>
    <col min="15" max="15" width="22.625" style="7" customWidth="1"/>
    <col min="16" max="16" width="11" style="7" customWidth="1"/>
    <col min="17" max="17" width="12.75" style="7" customWidth="1"/>
    <col min="18" max="18" width="19.875" style="7" customWidth="1"/>
    <col min="19" max="19" width="11" style="7" customWidth="1"/>
    <col min="20" max="21" width="12.75" style="7" customWidth="1"/>
    <col min="22" max="22" width="13.5" style="7" customWidth="1"/>
    <col min="23" max="24" width="11.125" style="7" customWidth="1"/>
  </cols>
  <sheetData>
    <row r="1" spans="2:24" ht="25.15" customHeight="1" x14ac:dyDescent="0.2">
      <c r="I1"/>
      <c r="J1"/>
      <c r="K1"/>
      <c r="L1"/>
      <c r="M1"/>
      <c r="N1"/>
      <c r="O1"/>
      <c r="P1"/>
      <c r="Q1"/>
      <c r="R1"/>
      <c r="S1"/>
      <c r="T1" s="323" t="s">
        <v>303</v>
      </c>
      <c r="U1" s="323" t="s">
        <v>303</v>
      </c>
      <c r="V1" s="323" t="s">
        <v>303</v>
      </c>
      <c r="W1" s="323" t="s">
        <v>303</v>
      </c>
      <c r="X1" s="323" t="s">
        <v>303</v>
      </c>
    </row>
    <row r="2" spans="2:24" ht="40.15" customHeight="1" x14ac:dyDescent="0.2">
      <c r="B2" s="966" t="str">
        <f>CONCATENATE("Glasreinigung ab ",Gebäudeübersicht!N1,CHAR(10),"Kalkulation des Stundenverrechnungssatzes [SVS]")</f>
        <v>Glasreinigung ab 01.10.2026
Kalkulation des Stundenverrechnungssatzes [SVS]</v>
      </c>
      <c r="C2" s="967"/>
      <c r="D2" s="967"/>
      <c r="E2" s="967"/>
      <c r="F2" s="7"/>
      <c r="G2" s="7"/>
      <c r="H2" s="686" t="s">
        <v>1051</v>
      </c>
    </row>
    <row r="3" spans="2:24" x14ac:dyDescent="0.2">
      <c r="B3" s="376"/>
      <c r="C3" s="377"/>
      <c r="D3" s="378"/>
      <c r="E3" s="379"/>
      <c r="F3" s="661" t="s">
        <v>46</v>
      </c>
      <c r="G3" s="7"/>
      <c r="H3" s="7"/>
    </row>
    <row r="4" spans="2:24" ht="15.75" x14ac:dyDescent="0.25">
      <c r="B4" s="380"/>
      <c r="C4" s="381"/>
      <c r="D4" s="382" t="s">
        <v>48</v>
      </c>
      <c r="E4" s="382" t="s">
        <v>49</v>
      </c>
      <c r="F4" s="7"/>
      <c r="G4" s="315" t="str">
        <f>CONCATENATE("Reinigungsbeginn: ",Gebäudeübersicht!N1)</f>
        <v>Reinigungsbeginn: 01.10.2026</v>
      </c>
      <c r="H4" s="7"/>
    </row>
    <row r="5" spans="2:24" ht="18" x14ac:dyDescent="0.2">
      <c r="B5" s="968" t="s">
        <v>583</v>
      </c>
      <c r="C5" s="969"/>
      <c r="D5" s="609">
        <v>100</v>
      </c>
      <c r="E5" s="173"/>
      <c r="F5" s="685"/>
      <c r="G5" s="412" t="s">
        <v>1036</v>
      </c>
      <c r="H5" s="7"/>
    </row>
    <row r="6" spans="2:24" ht="15.75" thickBot="1" x14ac:dyDescent="0.25">
      <c r="B6" s="588"/>
      <c r="C6" s="589"/>
      <c r="D6" s="610"/>
      <c r="E6" s="387"/>
      <c r="F6" s="383"/>
      <c r="G6" s="248" t="s">
        <v>990</v>
      </c>
      <c r="H6" s="7"/>
    </row>
    <row r="7" spans="2:24" ht="15" customHeight="1" x14ac:dyDescent="0.2">
      <c r="B7" s="970" t="s">
        <v>176</v>
      </c>
      <c r="C7" s="971"/>
      <c r="D7" s="611"/>
      <c r="E7" s="390"/>
      <c r="F7" s="7"/>
      <c r="G7" s="7"/>
      <c r="H7" s="7"/>
      <c r="I7" s="903" t="str">
        <f>CONCATENATE("Preisanpassungen entspr. vertraglicher Preisgleitklausel für Folgejahre",CHAR(10),"Eintragungen nur durch ",RIGHT(Inhaltsverzeichnis!B2,LEN(Inhaltsverzeichnis!B2)-14))</f>
        <v>Preisanpassungen entspr. vertraglicher Preisgleitklausel für Folgejahre
Eintragungen nur durch Industrie- und Handelskammer Potsdam</v>
      </c>
      <c r="J7" s="904"/>
      <c r="K7" s="904"/>
      <c r="L7" s="904"/>
      <c r="M7" s="904"/>
      <c r="N7" s="904"/>
      <c r="O7" s="905"/>
    </row>
    <row r="8" spans="2:24" ht="15" customHeight="1" x14ac:dyDescent="0.25">
      <c r="B8" s="605" t="s">
        <v>8</v>
      </c>
      <c r="C8" s="605" t="s">
        <v>51</v>
      </c>
      <c r="D8" s="612"/>
      <c r="E8" s="56">
        <f t="shared" ref="E8:E15" si="0">D8/100*$E$5</f>
        <v>0</v>
      </c>
      <c r="F8" s="7"/>
      <c r="G8" s="7" t="s">
        <v>584</v>
      </c>
      <c r="H8" s="7"/>
      <c r="I8" s="906"/>
      <c r="J8" s="907"/>
      <c r="K8" s="907"/>
      <c r="L8" s="907"/>
      <c r="M8" s="907"/>
      <c r="N8" s="907"/>
      <c r="O8" s="908"/>
    </row>
    <row r="9" spans="2:24" ht="15" x14ac:dyDescent="0.2">
      <c r="B9" s="605" t="s">
        <v>9</v>
      </c>
      <c r="C9" s="619" t="s">
        <v>562</v>
      </c>
      <c r="D9" s="613"/>
      <c r="E9" s="56">
        <f t="shared" si="0"/>
        <v>0</v>
      </c>
      <c r="F9" s="7"/>
      <c r="G9" s="7"/>
      <c r="H9" s="7"/>
      <c r="I9" s="251" t="s">
        <v>404</v>
      </c>
      <c r="J9" s="247" t="s">
        <v>405</v>
      </c>
      <c r="K9" s="247" t="s">
        <v>406</v>
      </c>
      <c r="L9" s="247" t="s">
        <v>407</v>
      </c>
      <c r="M9" s="247" t="s">
        <v>408</v>
      </c>
      <c r="O9" s="252" t="s">
        <v>446</v>
      </c>
    </row>
    <row r="10" spans="2:24" ht="15" x14ac:dyDescent="0.2">
      <c r="B10" s="605" t="s">
        <v>52</v>
      </c>
      <c r="C10" s="605" t="s">
        <v>50</v>
      </c>
      <c r="D10" s="612"/>
      <c r="E10" s="56">
        <f t="shared" si="0"/>
        <v>0</v>
      </c>
      <c r="F10" s="7"/>
      <c r="G10" s="7"/>
      <c r="H10" s="7"/>
      <c r="I10" s="974" t="s">
        <v>682</v>
      </c>
      <c r="J10" s="975"/>
      <c r="K10" s="975"/>
      <c r="L10" s="975"/>
      <c r="M10" s="976"/>
      <c r="O10" s="252" t="s">
        <v>1040</v>
      </c>
      <c r="T10" s="888" t="s">
        <v>402</v>
      </c>
      <c r="U10" s="889"/>
      <c r="V10" s="889"/>
      <c r="W10" s="889"/>
      <c r="X10" s="889"/>
    </row>
    <row r="11" spans="2:24" ht="15" x14ac:dyDescent="0.2">
      <c r="B11" s="605" t="s">
        <v>54</v>
      </c>
      <c r="C11" s="605" t="s">
        <v>53</v>
      </c>
      <c r="D11" s="612"/>
      <c r="E11" s="56">
        <f t="shared" si="0"/>
        <v>0</v>
      </c>
      <c r="F11" s="7"/>
      <c r="G11" s="7"/>
      <c r="H11" s="7"/>
      <c r="I11" s="584"/>
      <c r="J11" s="585"/>
      <c r="K11" s="585"/>
      <c r="L11" s="585"/>
      <c r="M11" s="585"/>
      <c r="O11" s="253"/>
      <c r="T11" s="587" t="str">
        <f>IF(I11&lt;&gt;"",(I11/$F$5-1),"")</f>
        <v/>
      </c>
      <c r="U11" s="587" t="str">
        <f>IF(J11&lt;&gt;"",(J11/I11-1),"")</f>
        <v/>
      </c>
      <c r="V11" s="587" t="str">
        <f>IF(K11&lt;&gt;"",(K11/J11-1),"")</f>
        <v/>
      </c>
      <c r="W11" s="587" t="str">
        <f>IF(L11&lt;&gt;"",(L11/K11-1),"")</f>
        <v/>
      </c>
      <c r="X11" s="587" t="str">
        <f>IF(M11&lt;&gt;"",(M11/L11-1),"")</f>
        <v/>
      </c>
    </row>
    <row r="12" spans="2:24" ht="15" customHeight="1" x14ac:dyDescent="0.2">
      <c r="B12" s="606" t="s">
        <v>56</v>
      </c>
      <c r="C12" s="605" t="s">
        <v>55</v>
      </c>
      <c r="D12" s="612"/>
      <c r="E12" s="56">
        <f t="shared" si="0"/>
        <v>0</v>
      </c>
      <c r="F12" s="7"/>
      <c r="G12" s="7"/>
      <c r="H12" s="7"/>
      <c r="I12" s="899" t="s">
        <v>1043</v>
      </c>
      <c r="J12" s="900"/>
      <c r="K12" s="900"/>
      <c r="L12" s="900"/>
      <c r="M12" s="900"/>
      <c r="O12" s="249"/>
    </row>
    <row r="13" spans="2:24" ht="15" x14ac:dyDescent="0.2">
      <c r="B13" s="606" t="s">
        <v>178</v>
      </c>
      <c r="C13" s="606" t="s">
        <v>177</v>
      </c>
      <c r="D13" s="612"/>
      <c r="E13" s="57">
        <f t="shared" si="0"/>
        <v>0</v>
      </c>
      <c r="F13" s="7"/>
      <c r="G13" s="7"/>
      <c r="H13" s="7"/>
      <c r="I13" s="901"/>
      <c r="J13" s="902"/>
      <c r="K13" s="902"/>
      <c r="L13" s="902"/>
      <c r="M13" s="902"/>
      <c r="O13" s="252" t="s">
        <v>470</v>
      </c>
    </row>
    <row r="14" spans="2:24" ht="15.75" thickBot="1" x14ac:dyDescent="0.25">
      <c r="B14" s="605" t="s">
        <v>180</v>
      </c>
      <c r="C14" s="606" t="s">
        <v>179</v>
      </c>
      <c r="D14" s="612"/>
      <c r="E14" s="57">
        <f t="shared" si="0"/>
        <v>0</v>
      </c>
      <c r="F14" s="7"/>
      <c r="G14" s="7"/>
      <c r="H14" s="7"/>
      <c r="I14" s="909" t="s">
        <v>996</v>
      </c>
      <c r="J14" s="910"/>
      <c r="K14" s="910"/>
      <c r="L14" s="910"/>
      <c r="M14" s="910"/>
      <c r="N14" s="250"/>
      <c r="O14" s="586">
        <f>IF(O11&lt;&gt;0,E59/O11,1)</f>
        <v>1</v>
      </c>
    </row>
    <row r="15" spans="2:24" ht="15" x14ac:dyDescent="0.2">
      <c r="B15" s="605" t="s">
        <v>989</v>
      </c>
      <c r="C15" s="607" t="s">
        <v>181</v>
      </c>
      <c r="D15" s="614"/>
      <c r="E15" s="397">
        <f t="shared" si="0"/>
        <v>0</v>
      </c>
    </row>
    <row r="16" spans="2:24" ht="15.75" x14ac:dyDescent="0.25">
      <c r="B16" s="972" t="s">
        <v>364</v>
      </c>
      <c r="C16" s="973"/>
      <c r="D16" s="615">
        <f>SUM(D8:D15)</f>
        <v>0</v>
      </c>
      <c r="E16" s="398">
        <f>SUM(E8:E15)</f>
        <v>0</v>
      </c>
    </row>
    <row r="17" spans="2:18" ht="19.899999999999999" customHeight="1" x14ac:dyDescent="0.2">
      <c r="B17" s="590"/>
      <c r="C17" s="591"/>
      <c r="D17" s="123"/>
      <c r="E17" s="399"/>
    </row>
    <row r="18" spans="2:18" ht="15" customHeight="1" x14ac:dyDescent="0.2">
      <c r="B18" s="970" t="s">
        <v>182</v>
      </c>
      <c r="C18" s="971"/>
      <c r="D18" s="611"/>
      <c r="E18" s="390"/>
      <c r="P18" s="316"/>
      <c r="Q18" s="316"/>
      <c r="R18" s="316"/>
    </row>
    <row r="19" spans="2:18" ht="15" customHeight="1" x14ac:dyDescent="0.2">
      <c r="B19" s="605" t="s">
        <v>10</v>
      </c>
      <c r="C19" s="605" t="s">
        <v>57</v>
      </c>
      <c r="D19" s="612"/>
      <c r="E19" s="56">
        <f t="shared" ref="E19:E28" si="1">D19/100*$E$5</f>
        <v>0</v>
      </c>
    </row>
    <row r="20" spans="2:18" ht="15" x14ac:dyDescent="0.2">
      <c r="B20" s="605" t="s">
        <v>5</v>
      </c>
      <c r="C20" s="605" t="s">
        <v>58</v>
      </c>
      <c r="D20" s="612"/>
      <c r="E20" s="56">
        <f t="shared" si="1"/>
        <v>0</v>
      </c>
    </row>
    <row r="21" spans="2:18" ht="15" x14ac:dyDescent="0.2">
      <c r="B21" s="605" t="s">
        <v>59</v>
      </c>
      <c r="C21" s="605" t="s">
        <v>183</v>
      </c>
      <c r="D21" s="612"/>
      <c r="E21" s="56">
        <f t="shared" si="1"/>
        <v>0</v>
      </c>
    </row>
    <row r="22" spans="2:18" ht="15" x14ac:dyDescent="0.2">
      <c r="B22" s="605" t="s">
        <v>60</v>
      </c>
      <c r="C22" s="605" t="s">
        <v>184</v>
      </c>
      <c r="D22" s="612"/>
      <c r="E22" s="56">
        <f>D22/100*$E$5</f>
        <v>0</v>
      </c>
    </row>
    <row r="23" spans="2:18" ht="15" x14ac:dyDescent="0.2">
      <c r="B23" s="605" t="s">
        <v>61</v>
      </c>
      <c r="C23" s="605" t="s">
        <v>62</v>
      </c>
      <c r="D23" s="612"/>
      <c r="E23" s="56">
        <f t="shared" si="1"/>
        <v>0</v>
      </c>
    </row>
    <row r="24" spans="2:18" ht="15" x14ac:dyDescent="0.2">
      <c r="B24" s="605" t="s">
        <v>63</v>
      </c>
      <c r="C24" s="608" t="s">
        <v>185</v>
      </c>
      <c r="D24" s="612"/>
      <c r="E24" s="56">
        <f t="shared" si="1"/>
        <v>0</v>
      </c>
    </row>
    <row r="25" spans="2:18" ht="15" x14ac:dyDescent="0.2">
      <c r="B25" s="605" t="s">
        <v>64</v>
      </c>
      <c r="C25" s="605" t="s">
        <v>186</v>
      </c>
      <c r="D25" s="612"/>
      <c r="E25" s="56">
        <f t="shared" si="1"/>
        <v>0</v>
      </c>
    </row>
    <row r="26" spans="2:18" ht="15" x14ac:dyDescent="0.2">
      <c r="B26" s="605" t="s">
        <v>65</v>
      </c>
      <c r="C26" s="605" t="s">
        <v>187</v>
      </c>
      <c r="D26" s="612"/>
      <c r="E26" s="56">
        <f t="shared" si="1"/>
        <v>0</v>
      </c>
    </row>
    <row r="27" spans="2:18" ht="15" x14ac:dyDescent="0.2">
      <c r="B27" s="605" t="s">
        <v>66</v>
      </c>
      <c r="C27" s="605" t="s">
        <v>188</v>
      </c>
      <c r="D27" s="612"/>
      <c r="E27" s="56">
        <f t="shared" si="1"/>
        <v>0</v>
      </c>
    </row>
    <row r="28" spans="2:18" ht="15" x14ac:dyDescent="0.2">
      <c r="B28" s="605" t="s">
        <v>67</v>
      </c>
      <c r="C28" s="605" t="s">
        <v>189</v>
      </c>
      <c r="D28" s="612"/>
      <c r="E28" s="56">
        <f t="shared" si="1"/>
        <v>0</v>
      </c>
    </row>
    <row r="29" spans="2:18" ht="15.75" x14ac:dyDescent="0.25">
      <c r="B29" s="972" t="s">
        <v>365</v>
      </c>
      <c r="C29" s="973"/>
      <c r="D29" s="616">
        <f>SUM(D19:D28)</f>
        <v>0</v>
      </c>
      <c r="E29" s="55">
        <f>SUM(E19:E28)</f>
        <v>0</v>
      </c>
    </row>
    <row r="30" spans="2:18" ht="15" x14ac:dyDescent="0.2">
      <c r="B30" s="592"/>
      <c r="C30" s="593"/>
      <c r="D30" s="617"/>
      <c r="E30" s="404"/>
    </row>
    <row r="31" spans="2:18" ht="15.75" x14ac:dyDescent="0.25">
      <c r="B31" s="972" t="s">
        <v>366</v>
      </c>
      <c r="C31" s="973"/>
      <c r="D31" s="616">
        <f>D16+D29</f>
        <v>0</v>
      </c>
      <c r="E31" s="55">
        <f>E16+E29</f>
        <v>0</v>
      </c>
    </row>
    <row r="32" spans="2:18" ht="15" x14ac:dyDescent="0.2">
      <c r="B32" s="588"/>
      <c r="C32" s="589"/>
      <c r="D32" s="610"/>
      <c r="E32" s="405"/>
    </row>
    <row r="33" spans="2:5" ht="15" x14ac:dyDescent="0.2">
      <c r="B33" s="970" t="s">
        <v>190</v>
      </c>
      <c r="C33" s="971"/>
      <c r="D33" s="611"/>
      <c r="E33" s="390"/>
    </row>
    <row r="34" spans="2:5" ht="15" x14ac:dyDescent="0.2">
      <c r="B34" s="606" t="s">
        <v>68</v>
      </c>
      <c r="C34" s="606" t="s">
        <v>191</v>
      </c>
      <c r="D34" s="612"/>
      <c r="E34" s="56">
        <f>D34/100*$E$5</f>
        <v>0</v>
      </c>
    </row>
    <row r="35" spans="2:5" ht="60" x14ac:dyDescent="0.2">
      <c r="B35" s="606" t="s">
        <v>69</v>
      </c>
      <c r="C35" s="683" t="s">
        <v>1131</v>
      </c>
      <c r="D35" s="612"/>
      <c r="E35" s="56">
        <f>D35/100*$E$5</f>
        <v>0</v>
      </c>
    </row>
    <row r="36" spans="2:5" ht="15.75" x14ac:dyDescent="0.25">
      <c r="B36" s="972" t="s">
        <v>367</v>
      </c>
      <c r="C36" s="973"/>
      <c r="D36" s="616">
        <f>SUM(D34:D35)</f>
        <v>0</v>
      </c>
      <c r="E36" s="55">
        <f>SUM(E34:E35)</f>
        <v>0</v>
      </c>
    </row>
    <row r="37" spans="2:5" ht="15" x14ac:dyDescent="0.2">
      <c r="B37" s="592"/>
      <c r="C37" s="593"/>
      <c r="D37" s="617"/>
      <c r="E37" s="404"/>
    </row>
    <row r="38" spans="2:5" ht="15.75" x14ac:dyDescent="0.25">
      <c r="B38" s="972" t="s">
        <v>368</v>
      </c>
      <c r="C38" s="973"/>
      <c r="D38" s="616">
        <f>D5+D31+D36</f>
        <v>100</v>
      </c>
      <c r="E38" s="55">
        <f>(E5+E31+E36)</f>
        <v>0</v>
      </c>
    </row>
    <row r="39" spans="2:5" ht="15" x14ac:dyDescent="0.2">
      <c r="B39" s="588"/>
      <c r="C39" s="589"/>
      <c r="D39" s="610"/>
      <c r="E39" s="405"/>
    </row>
    <row r="40" spans="2:5" ht="15" x14ac:dyDescent="0.2">
      <c r="B40" s="970" t="s">
        <v>192</v>
      </c>
      <c r="C40" s="971"/>
      <c r="D40" s="611"/>
      <c r="E40" s="390"/>
    </row>
    <row r="41" spans="2:5" ht="15.75" x14ac:dyDescent="0.25">
      <c r="B41" s="605" t="s">
        <v>70</v>
      </c>
      <c r="C41" s="605" t="s">
        <v>71</v>
      </c>
      <c r="D41" s="612"/>
      <c r="E41" s="55">
        <f>D41/100*$E$5</f>
        <v>0</v>
      </c>
    </row>
    <row r="42" spans="2:5" ht="15.75" x14ac:dyDescent="0.25">
      <c r="B42" s="605" t="s">
        <v>72</v>
      </c>
      <c r="C42" s="605" t="s">
        <v>193</v>
      </c>
      <c r="D42" s="612"/>
      <c r="E42" s="55">
        <f>D42/100*$E$5</f>
        <v>0</v>
      </c>
    </row>
    <row r="43" spans="2:5" ht="15.75" x14ac:dyDescent="0.25">
      <c r="B43" s="605" t="s">
        <v>77</v>
      </c>
      <c r="C43" s="605" t="s">
        <v>73</v>
      </c>
      <c r="D43" s="612"/>
      <c r="E43" s="55">
        <f>D43/100*$E$5</f>
        <v>0</v>
      </c>
    </row>
    <row r="44" spans="2:5" ht="15.75" x14ac:dyDescent="0.25">
      <c r="B44" s="972" t="s">
        <v>369</v>
      </c>
      <c r="C44" s="973"/>
      <c r="D44" s="616">
        <f>SUM(D41:D43)</f>
        <v>0</v>
      </c>
      <c r="E44" s="55">
        <f>SUM(E41:E43)</f>
        <v>0</v>
      </c>
    </row>
    <row r="45" spans="2:5" ht="15" x14ac:dyDescent="0.2">
      <c r="B45" s="588"/>
      <c r="C45" s="589"/>
      <c r="D45" s="610"/>
      <c r="E45" s="405"/>
    </row>
    <row r="46" spans="2:5" ht="15" x14ac:dyDescent="0.2">
      <c r="B46" s="970" t="s">
        <v>74</v>
      </c>
      <c r="C46" s="971"/>
      <c r="D46" s="611"/>
      <c r="E46" s="390"/>
    </row>
    <row r="47" spans="2:5" ht="15.75" x14ac:dyDescent="0.25">
      <c r="B47" s="605" t="s">
        <v>194</v>
      </c>
      <c r="C47" s="605" t="s">
        <v>75</v>
      </c>
      <c r="D47" s="612"/>
      <c r="E47" s="55">
        <f t="shared" ref="E47:E53" si="2">D47/100*$E$5</f>
        <v>0</v>
      </c>
    </row>
    <row r="48" spans="2:5" ht="15.75" x14ac:dyDescent="0.25">
      <c r="B48" s="605" t="s">
        <v>195</v>
      </c>
      <c r="C48" s="605" t="s">
        <v>76</v>
      </c>
      <c r="D48" s="612"/>
      <c r="E48" s="55">
        <f t="shared" si="2"/>
        <v>0</v>
      </c>
    </row>
    <row r="49" spans="2:5" ht="15.75" x14ac:dyDescent="0.25">
      <c r="B49" s="605" t="s">
        <v>196</v>
      </c>
      <c r="C49" s="605" t="s">
        <v>78</v>
      </c>
      <c r="D49" s="612"/>
      <c r="E49" s="55">
        <f t="shared" si="2"/>
        <v>0</v>
      </c>
    </row>
    <row r="50" spans="2:5" ht="15.75" x14ac:dyDescent="0.25">
      <c r="B50" s="605" t="s">
        <v>197</v>
      </c>
      <c r="C50" s="605" t="s">
        <v>79</v>
      </c>
      <c r="D50" s="612"/>
      <c r="E50" s="55">
        <f t="shared" si="2"/>
        <v>0</v>
      </c>
    </row>
    <row r="51" spans="2:5" ht="15.75" x14ac:dyDescent="0.25">
      <c r="B51" s="605" t="s">
        <v>198</v>
      </c>
      <c r="C51" s="606" t="s">
        <v>199</v>
      </c>
      <c r="D51" s="612"/>
      <c r="E51" s="55">
        <f t="shared" si="2"/>
        <v>0</v>
      </c>
    </row>
    <row r="52" spans="2:5" ht="15.75" x14ac:dyDescent="0.25">
      <c r="B52" s="605" t="s">
        <v>200</v>
      </c>
      <c r="C52" s="605" t="s">
        <v>80</v>
      </c>
      <c r="D52" s="612"/>
      <c r="E52" s="55">
        <f t="shared" si="2"/>
        <v>0</v>
      </c>
    </row>
    <row r="53" spans="2:5" ht="15.75" x14ac:dyDescent="0.25">
      <c r="B53" s="605" t="s">
        <v>201</v>
      </c>
      <c r="C53" s="605" t="s">
        <v>81</v>
      </c>
      <c r="D53" s="612"/>
      <c r="E53" s="55">
        <f t="shared" si="2"/>
        <v>0</v>
      </c>
    </row>
    <row r="54" spans="2:5" ht="15.75" x14ac:dyDescent="0.25">
      <c r="B54" s="972" t="s">
        <v>370</v>
      </c>
      <c r="C54" s="973"/>
      <c r="D54" s="616">
        <f>SUM(D47:D53)</f>
        <v>0</v>
      </c>
      <c r="E54" s="55">
        <f>SUM(E47:E53)</f>
        <v>0</v>
      </c>
    </row>
    <row r="55" spans="2:5" ht="15.75" x14ac:dyDescent="0.25">
      <c r="B55" s="594"/>
      <c r="C55" s="595"/>
      <c r="D55" s="618"/>
      <c r="E55" s="410"/>
    </row>
    <row r="56" spans="2:5" ht="15.75" x14ac:dyDescent="0.25">
      <c r="B56" s="977" t="s">
        <v>82</v>
      </c>
      <c r="C56" s="978"/>
      <c r="D56" s="616">
        <f>D38+D44+D54</f>
        <v>100</v>
      </c>
      <c r="E56" s="55">
        <f>E38+E44+E54</f>
        <v>0</v>
      </c>
    </row>
    <row r="57" spans="2:5" ht="15.75" x14ac:dyDescent="0.25">
      <c r="B57" s="979" t="s">
        <v>28</v>
      </c>
      <c r="C57" s="980"/>
      <c r="D57" s="612"/>
      <c r="E57" s="55">
        <f>D57/100*$E$5</f>
        <v>0</v>
      </c>
    </row>
    <row r="58" spans="2:5" ht="15.75" x14ac:dyDescent="0.25">
      <c r="B58" s="977" t="s">
        <v>29</v>
      </c>
      <c r="C58" s="981"/>
      <c r="D58" s="616">
        <f>D56+D57</f>
        <v>100</v>
      </c>
      <c r="E58" s="398"/>
    </row>
    <row r="59" spans="2:5" ht="18" x14ac:dyDescent="0.25">
      <c r="B59" s="680" t="s">
        <v>30</v>
      </c>
      <c r="C59" s="681"/>
      <c r="D59" s="682"/>
      <c r="E59" s="58">
        <f>IF(ROUND(E38+E56,2)=2*E5,
              0,
              ROUND(ROUND((E56+E57),2)*IF(T11&lt;&gt;"",
                                                                                  1+T11*$E$38/$O$11,
                                                                                  1)
                                                                     *IF(U11&lt;&gt;"",
                                                                                  1+U11*$E$38/$O$11,
                                                                                  1)
                                                                     *IF(V11&lt;&gt;"",
                                                                                  1+V11*$E$38/$O$11,
                                                                                  1)
                                                                     *IF(W11&lt;&gt;"",
                                                                                  1+W11*$E$38/$O$11,
                                                                                  1)
                                                                     *IF(X11&lt;&gt;"",
                                                                                  1+X11*$E$38/$O$11,
                                                                                  1),
                              2)
              )</f>
        <v>0</v>
      </c>
    </row>
    <row r="60" spans="2:5" ht="15.75" x14ac:dyDescent="0.25">
      <c r="B60" s="596"/>
      <c r="C60" s="52"/>
      <c r="D60" s="597"/>
      <c r="E60" s="46"/>
    </row>
    <row r="61" spans="2:5" x14ac:dyDescent="0.2">
      <c r="B61" s="598"/>
      <c r="C61" s="598"/>
      <c r="D61" s="598"/>
      <c r="E61" s="47"/>
    </row>
    <row r="62" spans="2:5" x14ac:dyDescent="0.2">
      <c r="B62" s="168" t="s">
        <v>328</v>
      </c>
      <c r="C62" s="599"/>
      <c r="D62" s="600"/>
      <c r="E62" s="146"/>
    </row>
    <row r="63" spans="2:5" x14ac:dyDescent="0.2">
      <c r="B63" s="601"/>
      <c r="C63" s="602"/>
      <c r="D63" s="603"/>
      <c r="E63" s="147"/>
    </row>
    <row r="64" spans="2:5" ht="15" x14ac:dyDescent="0.2">
      <c r="B64" s="169" t="s">
        <v>329</v>
      </c>
      <c r="C64" s="602"/>
      <c r="D64" s="604"/>
      <c r="E64" s="286"/>
    </row>
    <row r="65" spans="2:5" ht="15" x14ac:dyDescent="0.2">
      <c r="B65" s="169" t="s">
        <v>330</v>
      </c>
      <c r="C65" s="602"/>
      <c r="D65" s="604"/>
      <c r="E65" s="286"/>
    </row>
    <row r="66" spans="2:5" ht="15" x14ac:dyDescent="0.2">
      <c r="B66" s="169" t="s">
        <v>331</v>
      </c>
      <c r="C66" s="602"/>
      <c r="D66" s="604"/>
      <c r="E66" s="286"/>
    </row>
    <row r="67" spans="2:5" ht="15" x14ac:dyDescent="0.2">
      <c r="B67" s="169" t="s">
        <v>332</v>
      </c>
      <c r="C67" s="602"/>
      <c r="D67" s="604"/>
      <c r="E67" s="286"/>
    </row>
    <row r="68" spans="2:5" x14ac:dyDescent="0.2">
      <c r="B68" s="7"/>
      <c r="C68" s="7"/>
      <c r="D68" s="7"/>
      <c r="E68" s="7"/>
    </row>
    <row r="69" spans="2:5" x14ac:dyDescent="0.2">
      <c r="B69" s="7"/>
      <c r="C69" s="7"/>
      <c r="D69" s="7"/>
      <c r="E69" s="7"/>
    </row>
    <row r="70" spans="2:5" x14ac:dyDescent="0.2">
      <c r="B70" s="7"/>
      <c r="C70" s="7"/>
      <c r="D70" s="7"/>
      <c r="E70" s="7"/>
    </row>
  </sheetData>
  <sheetProtection algorithmName="SHA-512" hashValue="45ORktOL2btTXvutnKs7aduMoA5HqWjjrDNy7QuGlQI71dEH1RCGLH9Cm+/m6O73hC6Z5lmn7VCJ7cJHVQBoIA==" saltValue="yqLfxd8oY+Pv+IjCqTvDqQ==" spinCount="100000" sheet="1" objects="1" scenarios="1" selectLockedCells="1"/>
  <mergeCells count="22">
    <mergeCell ref="B46:C46"/>
    <mergeCell ref="B54:C54"/>
    <mergeCell ref="B56:C56"/>
    <mergeCell ref="B57:C57"/>
    <mergeCell ref="B58:C58"/>
    <mergeCell ref="B33:C33"/>
    <mergeCell ref="B36:C36"/>
    <mergeCell ref="B38:C38"/>
    <mergeCell ref="B40:C40"/>
    <mergeCell ref="B44:C44"/>
    <mergeCell ref="B18:C18"/>
    <mergeCell ref="I10:M10"/>
    <mergeCell ref="I12:M13"/>
    <mergeCell ref="B29:C29"/>
    <mergeCell ref="B31:C31"/>
    <mergeCell ref="T10:X10"/>
    <mergeCell ref="B2:E2"/>
    <mergeCell ref="B5:C5"/>
    <mergeCell ref="B7:C7"/>
    <mergeCell ref="B16:C16"/>
    <mergeCell ref="I7:O8"/>
    <mergeCell ref="I14:M14"/>
  </mergeCells>
  <conditionalFormatting sqref="D8:D15 D19:D28 D34:D35 D41:D43 D47:D53 D57 E64:E67">
    <cfRule type="expression" dxfId="21" priority="19">
      <formula>D8&lt;&gt;""</formula>
    </cfRule>
  </conditionalFormatting>
  <conditionalFormatting sqref="F6">
    <cfRule type="expression" dxfId="20" priority="2">
      <formula>ISBLANK(F6)=FALSE</formula>
    </cfRule>
  </conditionalFormatting>
  <dataValidations count="2">
    <dataValidation type="decimal" operator="greaterThanOrEqual" allowBlank="1" showErrorMessage="1" error="Dezimalwert muss gleich oder größer Null sein!" sqref="E5 D57 D47:D53 D41:D43 D34:D35 D19:D28 D8:D15 F6 E64:E67" xr:uid="{00000000-0002-0000-0E00-000000000000}">
      <formula1>0</formula1>
    </dataValidation>
    <dataValidation type="decimal" allowBlank="1" showErrorMessage="1" error="Dezimalwert muss gleich oder größer Null sein!_x000a_Oder Sie haben einen Wert eingegeben, der nicht Tariflohn sein kann!" sqref="F5" xr:uid="{00000000-0002-0000-0E00-000001000000}">
      <formula1>0</formula1>
      <formula2>50</formula2>
    </dataValidation>
  </dataValidations>
  <hyperlinks>
    <hyperlink ref="F3" location="Inhaltsverzeichnis!A1" display="Inhaltsverzeichnis" xr:uid="{00000000-0004-0000-0E00-000000000000}"/>
  </hyperlinks>
  <pageMargins left="0.98425196850393704" right="0.59055118110236227" top="0.39370078740157483" bottom="0.39370078740157483" header="0.19685039370078741" footer="0.19685039370078741"/>
  <pageSetup paperSize="9" scale="56"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72"/>
  <dimension ref="B1:AP90"/>
  <sheetViews>
    <sheetView showGridLines="0" zoomScale="80" zoomScaleNormal="80" workbookViewId="0">
      <pane ySplit="4" topLeftCell="A44" activePane="bottomLeft" state="frozen"/>
      <selection activeCell="G22" sqref="G22"/>
      <selection pane="bottomLeft" activeCell="L2" sqref="L2"/>
    </sheetView>
  </sheetViews>
  <sheetFormatPr baseColWidth="10" defaultColWidth="11" defaultRowHeight="12.75" x14ac:dyDescent="0.2"/>
  <cols>
    <col min="1" max="1" width="5.75" style="2" customWidth="1"/>
    <col min="2" max="2" width="38.125" style="2" customWidth="1"/>
    <col min="3" max="3" width="12.875" style="2" bestFit="1" customWidth="1"/>
    <col min="4" max="4" width="11.5" style="2" customWidth="1"/>
    <col min="5" max="5" width="10" style="2" customWidth="1"/>
    <col min="6" max="6" width="13.625" style="2" customWidth="1"/>
    <col min="7" max="7" width="12.875" style="2" customWidth="1"/>
    <col min="8" max="8" width="8.625" style="2" customWidth="1"/>
    <col min="9" max="9" width="11.125" style="2" bestFit="1" customWidth="1"/>
    <col min="10" max="10" width="13" style="2" customWidth="1"/>
    <col min="11" max="11" width="12.625" style="2" customWidth="1"/>
    <col min="12" max="12" width="19.625" style="2" customWidth="1"/>
    <col min="13" max="13" width="20.25" style="2" customWidth="1"/>
    <col min="14" max="17" width="11" style="2" customWidth="1"/>
    <col min="18" max="18" width="9.75" style="2" customWidth="1"/>
    <col min="19" max="20" width="12.625" style="2" customWidth="1"/>
    <col min="21" max="21" width="3.875" style="2" customWidth="1"/>
    <col min="22" max="22" width="9.625" style="190" customWidth="1"/>
    <col min="23" max="24" width="12.625" style="190" customWidth="1"/>
    <col min="25" max="25" width="11.875" style="2" customWidth="1"/>
    <col min="26" max="26" width="12.5" style="2" customWidth="1"/>
    <col min="27" max="27" width="20.25" style="2" customWidth="1"/>
    <col min="28" max="28" width="16.25" style="2" customWidth="1"/>
    <col min="29" max="29" width="13.875" style="2" customWidth="1"/>
    <col min="30" max="30" width="13.5" style="2" customWidth="1"/>
    <col min="31" max="31" width="9.75" style="2" customWidth="1"/>
    <col min="32" max="32" width="13" style="2" customWidth="1"/>
    <col min="33" max="33" width="12.75" style="2" customWidth="1"/>
    <col min="34" max="34" width="12.5" style="2" customWidth="1"/>
    <col min="35" max="35" width="12.875" style="2" customWidth="1"/>
    <col min="36" max="36" width="19.5" style="2" customWidth="1"/>
    <col min="37" max="37" width="16" style="2" customWidth="1"/>
    <col min="38" max="38" width="13.375" style="2" customWidth="1"/>
    <col min="39" max="39" width="13.125" style="2" customWidth="1"/>
    <col min="40" max="40" width="9.375" style="2" customWidth="1"/>
    <col min="41" max="41" width="13.5" style="2" customWidth="1"/>
    <col min="42" max="42" width="13.75" style="2" customWidth="1"/>
    <col min="43" max="16384" width="11" style="2"/>
  </cols>
  <sheetData>
    <row r="1" spans="2:42" ht="25.15" customHeight="1" thickBot="1" x14ac:dyDescent="0.25">
      <c r="N1" s="323" t="s">
        <v>303</v>
      </c>
      <c r="O1" s="323" t="s">
        <v>303</v>
      </c>
      <c r="P1" s="323" t="s">
        <v>303</v>
      </c>
      <c r="Y1" s="323" t="s">
        <v>303</v>
      </c>
      <c r="Z1" s="323" t="s">
        <v>303</v>
      </c>
      <c r="AA1" s="323" t="s">
        <v>303</v>
      </c>
      <c r="AB1" s="323" t="s">
        <v>303</v>
      </c>
      <c r="AC1" s="323" t="s">
        <v>303</v>
      </c>
      <c r="AD1" s="323" t="s">
        <v>303</v>
      </c>
      <c r="AE1" s="323" t="s">
        <v>303</v>
      </c>
      <c r="AF1" s="323" t="s">
        <v>303</v>
      </c>
      <c r="AG1" s="323" t="s">
        <v>303</v>
      </c>
      <c r="AH1" s="323" t="s">
        <v>303</v>
      </c>
      <c r="AI1" s="323" t="s">
        <v>303</v>
      </c>
      <c r="AJ1" s="323" t="s">
        <v>303</v>
      </c>
      <c r="AK1" s="323" t="s">
        <v>303</v>
      </c>
      <c r="AL1" s="323" t="s">
        <v>303</v>
      </c>
      <c r="AM1" s="323" t="s">
        <v>303</v>
      </c>
      <c r="AN1" s="323" t="s">
        <v>303</v>
      </c>
      <c r="AO1" s="323" t="s">
        <v>303</v>
      </c>
      <c r="AP1" s="323" t="s">
        <v>303</v>
      </c>
    </row>
    <row r="2" spans="2:42" ht="18.75" thickBot="1" x14ac:dyDescent="0.3">
      <c r="B2" s="1" t="str">
        <f t="array" aca="1" ref="B2" ca="1">CONCATENATE((Inhaltsverzeichnis!$B$2),", Übersicht Los ",LEFT(RIGHT(CELL("dateiname",B2),LEN(CELL("dateiname",B2))-SEARCH("]",CELL("dateiname",B2))-13),2))</f>
        <v>Ausschreibung Industrie- und Handelskammer Potsdam, Übersicht Los 02</v>
      </c>
      <c r="C2" s="14"/>
      <c r="D2" s="14"/>
      <c r="E2" s="14"/>
      <c r="F2" s="14"/>
      <c r="G2" s="14"/>
      <c r="H2" s="14"/>
      <c r="I2" s="14"/>
      <c r="J2" s="14"/>
      <c r="K2" s="14"/>
      <c r="L2" s="663" t="s">
        <v>238</v>
      </c>
      <c r="Y2" s="197"/>
      <c r="Z2" s="948" t="s">
        <v>324</v>
      </c>
      <c r="AA2" s="949"/>
      <c r="AB2" s="657">
        <v>40</v>
      </c>
      <c r="AC2" s="950" t="s">
        <v>325</v>
      </c>
      <c r="AD2" s="951"/>
      <c r="AE2" s="134"/>
      <c r="AF2" s="653" t="s">
        <v>987</v>
      </c>
      <c r="AG2" s="220" t="s">
        <v>391</v>
      </c>
      <c r="AH2" s="224"/>
      <c r="AI2" s="983"/>
      <c r="AJ2" s="983"/>
      <c r="AK2" s="225"/>
      <c r="AL2" s="982"/>
      <c r="AM2" s="983"/>
      <c r="AN2" s="226"/>
      <c r="AO2" s="655" t="s">
        <v>988</v>
      </c>
      <c r="AP2" s="193" t="s">
        <v>391</v>
      </c>
    </row>
    <row r="3" spans="2:42" ht="18.75" thickBot="1" x14ac:dyDescent="0.3">
      <c r="B3" s="1" t="str">
        <f>"Preisabfrage für die Glas- und Rahmenreinigung ab "&amp;Gebäudeübersicht!N1</f>
        <v>Preisabfrage für die Glas- und Rahmenreinigung ab 01.10.2026</v>
      </c>
      <c r="C3" s="14"/>
      <c r="D3" s="14"/>
      <c r="E3" s="14"/>
      <c r="F3" s="14"/>
      <c r="G3" s="14"/>
      <c r="H3" s="14"/>
      <c r="I3" s="14"/>
      <c r="J3" s="14"/>
      <c r="K3" s="14"/>
      <c r="L3" s="663" t="s">
        <v>46</v>
      </c>
      <c r="R3" s="994" t="s">
        <v>379</v>
      </c>
      <c r="S3" s="995"/>
      <c r="T3" s="996"/>
      <c r="V3" s="994" t="s">
        <v>383</v>
      </c>
      <c r="W3" s="995"/>
      <c r="X3" s="996"/>
      <c r="Y3" s="997" t="s">
        <v>395</v>
      </c>
      <c r="Z3" s="935"/>
      <c r="AA3" s="935"/>
      <c r="AB3" s="998"/>
      <c r="AC3" s="952"/>
      <c r="AD3" s="953"/>
      <c r="AE3" s="216">
        <f>IF(ROUND(AB2-AG3-AP3,4)&lt;0,0,ROUND(AB2-(AG3+AP3),2))</f>
        <v>40</v>
      </c>
      <c r="AF3" s="654">
        <f>SUMIF(AF5:AF79,"&lt;1E+307")</f>
        <v>0</v>
      </c>
      <c r="AG3" s="221">
        <f>SUBTOTAL(109,AG5:AG79)</f>
        <v>0</v>
      </c>
      <c r="AH3" s="985"/>
      <c r="AI3" s="935"/>
      <c r="AJ3" s="935"/>
      <c r="AK3" s="935"/>
      <c r="AL3" s="984"/>
      <c r="AM3" s="984"/>
      <c r="AN3" s="227"/>
      <c r="AO3" s="656">
        <f>SUMIF(AO5:AO79,"&lt;1E+307")</f>
        <v>0</v>
      </c>
      <c r="AP3" s="215">
        <f>SUBTOTAL(109,AP5:AP79)</f>
        <v>0</v>
      </c>
    </row>
    <row r="4" spans="2:42" ht="66.75" customHeight="1" thickBot="1" x14ac:dyDescent="0.25">
      <c r="B4" s="15" t="s">
        <v>4</v>
      </c>
      <c r="C4" s="16" t="s">
        <v>11</v>
      </c>
      <c r="D4" s="16" t="s">
        <v>234</v>
      </c>
      <c r="E4" s="16" t="s">
        <v>384</v>
      </c>
      <c r="F4" s="16" t="s">
        <v>16</v>
      </c>
      <c r="G4" s="16" t="s">
        <v>12</v>
      </c>
      <c r="H4" s="16" t="s">
        <v>310</v>
      </c>
      <c r="I4" s="16" t="s">
        <v>384</v>
      </c>
      <c r="J4" s="16" t="s">
        <v>309</v>
      </c>
      <c r="K4" s="16" t="s">
        <v>18</v>
      </c>
      <c r="L4" s="17" t="s">
        <v>386</v>
      </c>
      <c r="N4" s="505" t="s">
        <v>679</v>
      </c>
      <c r="O4" s="505" t="s">
        <v>678</v>
      </c>
      <c r="P4" s="505" t="s">
        <v>680</v>
      </c>
      <c r="R4" s="189" t="s">
        <v>382</v>
      </c>
      <c r="S4" s="187" t="s">
        <v>380</v>
      </c>
      <c r="T4" s="188" t="s">
        <v>381</v>
      </c>
      <c r="V4" s="189" t="s">
        <v>385</v>
      </c>
      <c r="W4" s="187" t="s">
        <v>380</v>
      </c>
      <c r="X4" s="188" t="s">
        <v>381</v>
      </c>
      <c r="Y4" s="186" t="s">
        <v>387</v>
      </c>
      <c r="Z4" s="186" t="s">
        <v>394</v>
      </c>
      <c r="AA4" s="191" t="s">
        <v>315</v>
      </c>
      <c r="AB4" s="191" t="s">
        <v>316</v>
      </c>
      <c r="AC4" s="186" t="s">
        <v>389</v>
      </c>
      <c r="AD4" s="191" t="s">
        <v>318</v>
      </c>
      <c r="AE4" s="198" t="str">
        <f>CONCATENATE("JRF",CHAR(10),ROUND(SUMIF(AE5:AE79,"&lt;1E+307"),0)," m²")</f>
        <v>JRF
0 m²</v>
      </c>
      <c r="AF4" s="186" t="s">
        <v>392</v>
      </c>
      <c r="AG4" s="194" t="s">
        <v>390</v>
      </c>
      <c r="AH4" s="222" t="s">
        <v>387</v>
      </c>
      <c r="AI4" s="222" t="s">
        <v>388</v>
      </c>
      <c r="AJ4" s="223" t="s">
        <v>315</v>
      </c>
      <c r="AK4" s="223" t="s">
        <v>316</v>
      </c>
      <c r="AL4" s="222" t="s">
        <v>389</v>
      </c>
      <c r="AM4" s="223" t="s">
        <v>318</v>
      </c>
      <c r="AN4" s="222" t="str">
        <f>CONCATENATE("JRF",CHAR(10),ROUND(SUMIF(AN5:AN79,"&lt;1E+307"),0)," m²")</f>
        <v>JRF
0 m²</v>
      </c>
      <c r="AO4" s="186" t="s">
        <v>392</v>
      </c>
      <c r="AP4" s="194" t="s">
        <v>390</v>
      </c>
    </row>
    <row r="5" spans="2:42" ht="14.25" customHeight="1" x14ac:dyDescent="0.2">
      <c r="B5" s="574" t="str">
        <f>HYPERLINK("#"&amp;(CONCATENATE("'",P5," K","'"))&amp;"!A1",P5)</f>
        <v>Haus 1, 2 a-c</v>
      </c>
      <c r="C5" s="119">
        <f>IFERROR(IF(P5&lt;&gt;"",TabelleK01iGlFl,0),0)</f>
        <v>0</v>
      </c>
      <c r="D5" s="119">
        <f>IFERROR(IF(P5&lt;&gt;"",TabelleK01iGlAnzRei,""),0)</f>
        <v>2</v>
      </c>
      <c r="E5" s="119">
        <f ca="1">IFERROR(IF(P5&lt;&gt;"",TabelleK01iGlEPr,""),0)</f>
        <v>0</v>
      </c>
      <c r="F5" s="120">
        <f ca="1">IFERROR(C5*D5*E5,"")</f>
        <v>0</v>
      </c>
      <c r="G5" s="119">
        <f>IFERROR(IF(P5&lt;&gt;"",TabelleK01aGlFl,0),0)</f>
        <v>0</v>
      </c>
      <c r="H5" s="119">
        <f>IFERROR(IF(P5&lt;&gt;"",TabelleK01aGlAnzRei,""),0)</f>
        <v>2</v>
      </c>
      <c r="I5" s="119">
        <f ca="1">IFERROR(IF(P5&lt;&gt;"",TabelleK01aGlEPr,""),0)</f>
        <v>0</v>
      </c>
      <c r="J5" s="120">
        <f ca="1">IFERROR(G5*H5*I5,"")</f>
        <v>0</v>
      </c>
      <c r="K5" s="119">
        <f>IFERROR(IF(P5&lt;&gt;"",TabelleK01HubstPr,""),0)</f>
        <v>0</v>
      </c>
      <c r="L5" s="118">
        <f ca="1">IFERROR(F5+J5+K5,"")</f>
        <v>0</v>
      </c>
      <c r="N5" s="731" t="str">
        <f>Gebäudeübersicht!$B4</f>
        <v>01</v>
      </c>
      <c r="O5" s="2">
        <f>IFERROR(IF(AND(C5=0,G5=0,K5=0),0,1),"")</f>
        <v>0</v>
      </c>
      <c r="P5" s="504" t="str">
        <f>Gebäudeübersicht!P4</f>
        <v>Haus 1, 2 a-c</v>
      </c>
      <c r="R5" s="704">
        <f>T5</f>
        <v>25</v>
      </c>
      <c r="S5" s="701">
        <f>ROUND(T5*0.45*10,0)/10</f>
        <v>11.3</v>
      </c>
      <c r="T5" s="698">
        <v>25</v>
      </c>
      <c r="V5" s="704">
        <f>X5</f>
        <v>20</v>
      </c>
      <c r="W5" s="695">
        <f>ROUND(X5*0.45*10,0)/10</f>
        <v>9</v>
      </c>
      <c r="X5" s="692">
        <v>20</v>
      </c>
      <c r="Y5" s="195">
        <f>IF(IF($R5&lt;&gt;"",$R5-$T5,"")&lt;0,0,IF($R5&lt;&gt;"",$R5-$T5,""))</f>
        <v>0</v>
      </c>
      <c r="Z5" s="195">
        <f>IF(IF($R5&lt;&gt;"",$S5-$R5,"")&lt;0,0,IF($R5&lt;&gt;"",$S5-$R5,""))</f>
        <v>0</v>
      </c>
      <c r="AA5" s="196">
        <f>IF(Y5&lt;&gt;"",Y5/T5,"")</f>
        <v>0</v>
      </c>
      <c r="AB5" s="196">
        <f>IF(Z5&lt;&gt;"",Z5/S5,"")</f>
        <v>0</v>
      </c>
      <c r="AC5" s="196">
        <f>IF(AA5&lt;&gt;"",AA5+AB5,"")</f>
        <v>0</v>
      </c>
      <c r="AD5" s="217">
        <f>IF(AC5&lt;&gt;"",AC5*100,"")</f>
        <v>0</v>
      </c>
      <c r="AE5" s="199">
        <f>IFERROR(IF(AND(C5&gt;0,D5&gt;0),C5*D5,0),"")</f>
        <v>0</v>
      </c>
      <c r="AF5" s="218">
        <f>IFERROR(IF(AE5&gt;0,AE5/(SUBTOTAL(109,$AN$5:$AN$79)+SUBTOTAL(109,$AE$5:$AE$79)),0),"")</f>
        <v>0</v>
      </c>
      <c r="AG5" s="219">
        <f>IF(AD5&lt;&gt;"",AD5*AF5,0)</f>
        <v>0</v>
      </c>
      <c r="AH5" s="195">
        <f>IF(IF($V5&lt;&gt;"",$V5-$X5,"")&lt;0,0,IF($V5&lt;&gt;"",$V5-$X5,""))</f>
        <v>0</v>
      </c>
      <c r="AI5" s="195">
        <f>IF(IF($V5&lt;&gt;"",$W5-$V5,"")&lt;0,0,IF($V5&lt;&gt;"",$W5-$V5,""))</f>
        <v>0</v>
      </c>
      <c r="AJ5" s="196">
        <f>IF(AH5&lt;&gt;"",AH5/X5,"")</f>
        <v>0</v>
      </c>
      <c r="AK5" s="196">
        <f>IF(AI5&lt;&gt;"",AI5/W5,"")</f>
        <v>0</v>
      </c>
      <c r="AL5" s="196">
        <f>IF(AJ5&lt;&gt;"",AJ5+AK5,"")</f>
        <v>0</v>
      </c>
      <c r="AM5" s="217">
        <f>IF(AL5&lt;&gt;"",AL5*100,"")</f>
        <v>0</v>
      </c>
      <c r="AN5" s="199">
        <f>IFERROR(IF(AND(G5&gt;0,H5&gt;0),G5*H5,0),"")</f>
        <v>0</v>
      </c>
      <c r="AO5" s="218">
        <f>IFERROR(IF(AN5&gt;0,AN5/(SUBTOTAL(109,$AE$5:$AE$79)+SUBTOTAL(109,$AN$5:$AN$79)),0),"")</f>
        <v>0</v>
      </c>
      <c r="AP5" s="219">
        <f>IF(AM5&lt;&gt;"",AM5*AO5,0)</f>
        <v>0</v>
      </c>
    </row>
    <row r="6" spans="2:42" ht="14.25" customHeight="1" x14ac:dyDescent="0.2">
      <c r="B6" s="574" t="str">
        <f t="shared" ref="B6:B69" si="0">HYPERLINK("#"&amp;(CONCATENATE("'",P6," K","'"))&amp;"!A1",P6)</f>
        <v>Haus 2, 2 a-c</v>
      </c>
      <c r="C6" s="119" cm="1">
        <f t="array" ref="C6">IFERROR(IF(P6&lt;&gt;"",TabelleK02iGlFl,0),0)</f>
        <v>0</v>
      </c>
      <c r="D6" s="119" cm="1">
        <f t="array" ref="D6">IFERROR(IF(P6&lt;&gt;"",TabelleK02iGlAnzRei,""),0)</f>
        <v>2</v>
      </c>
      <c r="E6" s="119" cm="1">
        <f t="array" aca="1" ref="E6" ca="1">IFERROR(IF(P6&lt;&gt;"",TabelleK02iGlEPr,""),0)</f>
        <v>0</v>
      </c>
      <c r="F6" s="120">
        <f t="shared" ref="F6:F69" ca="1" si="1">IFERROR(C6*D6*E6,"")</f>
        <v>0</v>
      </c>
      <c r="G6" s="119" cm="1">
        <f t="array" ref="G6">IFERROR(IF(P6&lt;&gt;"",TabelleK02aGlFl,0),0)</f>
        <v>0</v>
      </c>
      <c r="H6" s="119" cm="1">
        <f t="array" ref="H6">IFERROR(IF(P6&lt;&gt;"",TabelleK02aGlAnzRei,""),0)</f>
        <v>2</v>
      </c>
      <c r="I6" s="119" cm="1">
        <f t="array" aca="1" ref="I6" ca="1">IFERROR(IF(P6&lt;&gt;"",TabelleK02aGlEPr,""),0)</f>
        <v>0</v>
      </c>
      <c r="J6" s="120">
        <f t="shared" ref="J6:J69" ca="1" si="2">IFERROR(G6*H6*I6,"")</f>
        <v>0</v>
      </c>
      <c r="K6" s="119" cm="1">
        <f t="array" ref="K6">IFERROR(IF(P6&lt;&gt;"",TabelleK02HubstPr,""),0)</f>
        <v>0</v>
      </c>
      <c r="L6" s="118">
        <f t="shared" ref="L6:L69" ca="1" si="3">IFERROR(F6+J6+K6,"")</f>
        <v>0</v>
      </c>
      <c r="N6" s="731" t="str">
        <f>Gebäudeübersicht!$B5</f>
        <v>01</v>
      </c>
      <c r="O6" s="2">
        <f>IFERROR(IF(AND(C6=0,G6=0,K6=0),0,1),0)</f>
        <v>0</v>
      </c>
      <c r="P6" s="504" t="str">
        <f>Gebäudeübersicht!P5</f>
        <v>Haus 2, 2 a-c</v>
      </c>
      <c r="R6" s="705">
        <f t="shared" ref="R6:R69" si="4">T6</f>
        <v>25</v>
      </c>
      <c r="S6" s="702">
        <f t="shared" ref="S6:S79" si="5">ROUND(T6*0.45*10,0)/10</f>
        <v>11.3</v>
      </c>
      <c r="T6" s="699">
        <v>25</v>
      </c>
      <c r="V6" s="705">
        <f t="shared" ref="V6:V69" si="6">X6</f>
        <v>20</v>
      </c>
      <c r="W6" s="696">
        <f t="shared" ref="W6:W79" si="7">ROUND(X6*0.45*10,0)/10</f>
        <v>9</v>
      </c>
      <c r="X6" s="693">
        <v>20</v>
      </c>
      <c r="Y6" s="195">
        <f t="shared" ref="Y6:Y79" si="8">IF(IF($R6&lt;&gt;"",$R6-$T6,"")&lt;0,0,IF($R6&lt;&gt;"",$R6-$T6,""))</f>
        <v>0</v>
      </c>
      <c r="Z6" s="195">
        <f t="shared" ref="Z6:Z79" si="9">IF(IF($R6&lt;&gt;"",$S6-$R6,"")&lt;0,0,IF($R6&lt;&gt;"",$S6-$R6,""))</f>
        <v>0</v>
      </c>
      <c r="AA6" s="196">
        <f t="shared" ref="AA6:AA79" si="10">IF(Y6&lt;&gt;"",Y6/T6,"")</f>
        <v>0</v>
      </c>
      <c r="AB6" s="196">
        <f t="shared" ref="AB6:AB79" si="11">IF(Z6&lt;&gt;"",Z6/S6,"")</f>
        <v>0</v>
      </c>
      <c r="AC6" s="196">
        <f t="shared" ref="AC6:AC79" si="12">IF(AA6&lt;&gt;"",AA6+AB6,"")</f>
        <v>0</v>
      </c>
      <c r="AD6" s="217">
        <f t="shared" ref="AD6:AD79" si="13">IF(AC6&lt;&gt;"",AC6*100,"")</f>
        <v>0</v>
      </c>
      <c r="AE6" s="199">
        <f t="shared" ref="AE6:AE69" si="14">IFERROR(IF(AND(C6&gt;0,D6&gt;0),C6*D6,0),"")</f>
        <v>0</v>
      </c>
      <c r="AF6" s="218">
        <f t="shared" ref="AF6:AF69" si="15">IFERROR(IF(AE6&gt;0,AE6/(SUBTOTAL(109,$AN$5:$AN$79)+SUBTOTAL(109,$AE$5:$AE$79)),0),"")</f>
        <v>0</v>
      </c>
      <c r="AG6" s="219">
        <f t="shared" ref="AG6:AG79" si="16">IF(AD6&lt;&gt;"",AD6*AF6,0)</f>
        <v>0</v>
      </c>
      <c r="AH6" s="195">
        <f t="shared" ref="AH6:AH79" si="17">IF(IF($V6&lt;&gt;"",$V6-$X6,"")&lt;0,0,IF($V6&lt;&gt;"",$V6-$X6,""))</f>
        <v>0</v>
      </c>
      <c r="AI6" s="195">
        <f t="shared" ref="AI6:AI79" si="18">IF(IF($V6&lt;&gt;"",$W6-$V6,"")&lt;0,0,IF($V6&lt;&gt;"",$W6-$V6,""))</f>
        <v>0</v>
      </c>
      <c r="AJ6" s="196">
        <f t="shared" ref="AJ6:AJ79" si="19">IF(AH6&lt;&gt;"",AH6/X6,"")</f>
        <v>0</v>
      </c>
      <c r="AK6" s="196">
        <f t="shared" ref="AK6:AK79" si="20">IF(AI6&lt;&gt;"",AI6/W6,"")</f>
        <v>0</v>
      </c>
      <c r="AL6" s="196">
        <f t="shared" ref="AL6:AL79" si="21">IF(AJ6&lt;&gt;"",AJ6+AK6,"")</f>
        <v>0</v>
      </c>
      <c r="AM6" s="217">
        <f t="shared" ref="AM6:AM79" si="22">IF(AL6&lt;&gt;"",AL6*100,"")</f>
        <v>0</v>
      </c>
      <c r="AN6" s="199">
        <f t="shared" ref="AN6:AN69" si="23">IFERROR(IF(AND(G6&gt;0,H6&gt;0),G6*H6,0),"")</f>
        <v>0</v>
      </c>
      <c r="AO6" s="218">
        <f t="shared" ref="AO6:AO69" si="24">IFERROR(IF(AN6&gt;0,AN6/(SUBTOTAL(109,$AE$5:$AE$79)+SUBTOTAL(109,$AN$5:$AN$79)),0),"")</f>
        <v>0</v>
      </c>
      <c r="AP6" s="219">
        <f t="shared" ref="AP6:AP79" si="25">IF(AM6&lt;&gt;"",AM6*AO6,0)</f>
        <v>0</v>
      </c>
    </row>
    <row r="7" spans="2:42" ht="14.25" customHeight="1" x14ac:dyDescent="0.2">
      <c r="B7" s="575" t="str">
        <f t="shared" si="0"/>
        <v>Haus 3, 2 a-c</v>
      </c>
      <c r="C7" s="119" cm="1">
        <f t="array" ref="C7">IFERROR(IF(P7&lt;&gt;"",TabelleK03iGlFl,0),0)</f>
        <v>0</v>
      </c>
      <c r="D7" s="119" cm="1">
        <f t="array" ref="D7">IFERROR(IF(P7&lt;&gt;"",TabelleK03iGlAnzRei,""),0)</f>
        <v>2</v>
      </c>
      <c r="E7" s="119" cm="1">
        <f t="array" aca="1" ref="E7" ca="1">IFERROR(IF(P7&lt;&gt;"",TabelleK03iGlEPr,""),0)</f>
        <v>0</v>
      </c>
      <c r="F7" s="120">
        <f t="shared" ca="1" si="1"/>
        <v>0</v>
      </c>
      <c r="G7" s="119" cm="1">
        <f t="array" ref="G7">IFERROR(IF(P7&lt;&gt;"",TabelleK03aGlFl,0),0)</f>
        <v>0</v>
      </c>
      <c r="H7" s="119" cm="1">
        <f t="array" ref="H7">IFERROR(IF(P7&lt;&gt;"",TabelleK03aGlAnzRei,""),0)</f>
        <v>2</v>
      </c>
      <c r="I7" s="119" cm="1">
        <f t="array" aca="1" ref="I7" ca="1">IFERROR(IF(P7&lt;&gt;"",TabelleK03aGlEPr,""),0)</f>
        <v>0</v>
      </c>
      <c r="J7" s="120">
        <f t="shared" ca="1" si="2"/>
        <v>0</v>
      </c>
      <c r="K7" s="119" cm="1">
        <f t="array" ref="K7">IFERROR(IF(P7&lt;&gt;"",TabelleK03HubstPr,""),0)</f>
        <v>0</v>
      </c>
      <c r="L7" s="118">
        <f t="shared" ca="1" si="3"/>
        <v>0</v>
      </c>
      <c r="N7" s="731" t="str">
        <f>Gebäudeübersicht!$B6</f>
        <v>01</v>
      </c>
      <c r="O7" s="2">
        <f t="shared" ref="O7:O79" si="26">IFERROR(IF(AND(C7=0,G7=0,K7=0),0,1),0)</f>
        <v>0</v>
      </c>
      <c r="P7" s="504" t="str">
        <f>Gebäudeübersicht!P6</f>
        <v>Haus 3, 2 a-c</v>
      </c>
      <c r="R7" s="705">
        <f t="shared" si="4"/>
        <v>25</v>
      </c>
      <c r="S7" s="702">
        <f t="shared" si="5"/>
        <v>11.3</v>
      </c>
      <c r="T7" s="699">
        <v>25</v>
      </c>
      <c r="V7" s="705">
        <f t="shared" si="6"/>
        <v>20</v>
      </c>
      <c r="W7" s="696">
        <f t="shared" si="7"/>
        <v>9</v>
      </c>
      <c r="X7" s="693">
        <v>20</v>
      </c>
      <c r="Y7" s="195">
        <f t="shared" si="8"/>
        <v>0</v>
      </c>
      <c r="Z7" s="195">
        <f t="shared" si="9"/>
        <v>0</v>
      </c>
      <c r="AA7" s="196">
        <f t="shared" si="10"/>
        <v>0</v>
      </c>
      <c r="AB7" s="196">
        <f t="shared" si="11"/>
        <v>0</v>
      </c>
      <c r="AC7" s="196">
        <f t="shared" si="12"/>
        <v>0</v>
      </c>
      <c r="AD7" s="217">
        <f t="shared" si="13"/>
        <v>0</v>
      </c>
      <c r="AE7" s="199">
        <f t="shared" si="14"/>
        <v>0</v>
      </c>
      <c r="AF7" s="218">
        <f t="shared" si="15"/>
        <v>0</v>
      </c>
      <c r="AG7" s="219">
        <f t="shared" si="16"/>
        <v>0</v>
      </c>
      <c r="AH7" s="195">
        <f t="shared" si="17"/>
        <v>0</v>
      </c>
      <c r="AI7" s="195">
        <f t="shared" si="18"/>
        <v>0</v>
      </c>
      <c r="AJ7" s="196">
        <f t="shared" si="19"/>
        <v>0</v>
      </c>
      <c r="AK7" s="196">
        <f t="shared" si="20"/>
        <v>0</v>
      </c>
      <c r="AL7" s="196">
        <f t="shared" si="21"/>
        <v>0</v>
      </c>
      <c r="AM7" s="217">
        <f t="shared" si="22"/>
        <v>0</v>
      </c>
      <c r="AN7" s="199">
        <f t="shared" si="23"/>
        <v>0</v>
      </c>
      <c r="AO7" s="218">
        <f t="shared" si="24"/>
        <v>0</v>
      </c>
      <c r="AP7" s="219">
        <f t="shared" si="25"/>
        <v>0</v>
      </c>
    </row>
    <row r="8" spans="2:42" ht="14.25" customHeight="1" x14ac:dyDescent="0.2">
      <c r="B8" s="575" t="str">
        <f t="shared" si="0"/>
        <v>Neubau  - Fremdvermietet, 2 d</v>
      </c>
      <c r="C8" s="119" cm="1">
        <f t="array" ref="C8">IFERROR(IF(P8&lt;&gt;"",TabelleK04iGlFl,0),0)</f>
        <v>0</v>
      </c>
      <c r="D8" s="119" cm="1">
        <f t="array" ref="D8">IFERROR(IF(P8&lt;&gt;"",TabelleK04iGlAnzRei,""),0)</f>
        <v>2</v>
      </c>
      <c r="E8" s="119" cm="1">
        <f t="array" aca="1" ref="E8" ca="1">IFERROR(IF(P8&lt;&gt;"",TabelleK04iGlEPr,""),0)</f>
        <v>0</v>
      </c>
      <c r="F8" s="120">
        <f t="shared" ca="1" si="1"/>
        <v>0</v>
      </c>
      <c r="G8" s="119" cm="1">
        <f t="array" ref="G8">IFERROR(IF(P8&lt;&gt;"",TabelleK04aGlFl,0),0)</f>
        <v>0</v>
      </c>
      <c r="H8" s="119" cm="1">
        <f t="array" ref="H8">IFERROR(IF(P8&lt;&gt;"",TabelleK04aGlAnzRei,""),0)</f>
        <v>2</v>
      </c>
      <c r="I8" s="119" cm="1">
        <f t="array" aca="1" ref="I8" ca="1">IFERROR(IF(P8&lt;&gt;"",TabelleK04aGlEPr,""),0)</f>
        <v>0</v>
      </c>
      <c r="J8" s="120">
        <f t="shared" ca="1" si="2"/>
        <v>0</v>
      </c>
      <c r="K8" s="119" cm="1">
        <f t="array" ref="K8">IFERROR(IF(P8&lt;&gt;"",TabelleK04HubstPr,""),0)</f>
        <v>0</v>
      </c>
      <c r="L8" s="118">
        <f t="shared" ca="1" si="3"/>
        <v>0</v>
      </c>
      <c r="N8" s="731" t="str">
        <f>Gebäudeübersicht!$B7</f>
        <v>01</v>
      </c>
      <c r="O8" s="2">
        <f t="shared" si="26"/>
        <v>0</v>
      </c>
      <c r="P8" s="504" t="str">
        <f>Gebäudeübersicht!P7</f>
        <v>Neubau  - Fremdvermietet, 2 d</v>
      </c>
      <c r="R8" s="705">
        <f t="shared" si="4"/>
        <v>25</v>
      </c>
      <c r="S8" s="702">
        <f t="shared" si="5"/>
        <v>11.3</v>
      </c>
      <c r="T8" s="699">
        <v>25</v>
      </c>
      <c r="V8" s="705">
        <f t="shared" si="6"/>
        <v>20</v>
      </c>
      <c r="W8" s="696">
        <f t="shared" si="7"/>
        <v>9</v>
      </c>
      <c r="X8" s="693">
        <v>20</v>
      </c>
      <c r="Y8" s="195">
        <f t="shared" si="8"/>
        <v>0</v>
      </c>
      <c r="Z8" s="195">
        <f t="shared" si="9"/>
        <v>0</v>
      </c>
      <c r="AA8" s="196">
        <f t="shared" si="10"/>
        <v>0</v>
      </c>
      <c r="AB8" s="196">
        <f t="shared" si="11"/>
        <v>0</v>
      </c>
      <c r="AC8" s="196">
        <f t="shared" si="12"/>
        <v>0</v>
      </c>
      <c r="AD8" s="217">
        <f t="shared" si="13"/>
        <v>0</v>
      </c>
      <c r="AE8" s="199">
        <f t="shared" si="14"/>
        <v>0</v>
      </c>
      <c r="AF8" s="218">
        <f t="shared" si="15"/>
        <v>0</v>
      </c>
      <c r="AG8" s="219">
        <f t="shared" si="16"/>
        <v>0</v>
      </c>
      <c r="AH8" s="195">
        <f t="shared" si="17"/>
        <v>0</v>
      </c>
      <c r="AI8" s="195">
        <f t="shared" si="18"/>
        <v>0</v>
      </c>
      <c r="AJ8" s="196">
        <f t="shared" si="19"/>
        <v>0</v>
      </c>
      <c r="AK8" s="196">
        <f t="shared" si="20"/>
        <v>0</v>
      </c>
      <c r="AL8" s="196">
        <f t="shared" si="21"/>
        <v>0</v>
      </c>
      <c r="AM8" s="217">
        <f t="shared" si="22"/>
        <v>0</v>
      </c>
      <c r="AN8" s="199">
        <f t="shared" si="23"/>
        <v>0</v>
      </c>
      <c r="AO8" s="218">
        <f t="shared" si="24"/>
        <v>0</v>
      </c>
      <c r="AP8" s="219">
        <f t="shared" si="25"/>
        <v>0</v>
      </c>
    </row>
    <row r="9" spans="2:42" ht="14.25" customHeight="1" x14ac:dyDescent="0.2">
      <c r="B9" s="575" t="str">
        <f t="shared" si="0"/>
        <v>Neubau, 2 d</v>
      </c>
      <c r="C9" s="119" cm="1">
        <f t="array" ref="C9">IFERROR(IF(P9&lt;&gt;"",TabelleK05iGlFl,0),0)</f>
        <v>0</v>
      </c>
      <c r="D9" s="119" cm="1">
        <f t="array" ref="D9">IFERROR(IF(P9&lt;&gt;"",TabelleK05iGlAnzRei,""),0)</f>
        <v>2</v>
      </c>
      <c r="E9" s="119" cm="1">
        <f t="array" aca="1" ref="E9" ca="1">IFERROR(IF(P9&lt;&gt;"",TabelleK05iGlEPr,""),0)</f>
        <v>0</v>
      </c>
      <c r="F9" s="120">
        <f t="shared" ca="1" si="1"/>
        <v>0</v>
      </c>
      <c r="G9" s="119" cm="1">
        <f t="array" ref="G9">IFERROR(IF(P9&lt;&gt;"",TabelleK05aGlFl,0),0)</f>
        <v>0</v>
      </c>
      <c r="H9" s="119" cm="1">
        <f t="array" ref="H9">IFERROR(IF(P9&lt;&gt;"",TabelleK05aGlAnzRei,""),0)</f>
        <v>2</v>
      </c>
      <c r="I9" s="119" cm="1">
        <f t="array" aca="1" ref="I9" ca="1">IFERROR(IF(P9&lt;&gt;"",TabelleK05aGlEPr,""),0)</f>
        <v>0</v>
      </c>
      <c r="J9" s="120">
        <f t="shared" ca="1" si="2"/>
        <v>0</v>
      </c>
      <c r="K9" s="119" cm="1">
        <f t="array" ref="K9">IFERROR(IF(P9&lt;&gt;"",TabelleK05HubstPr,""),0)</f>
        <v>0</v>
      </c>
      <c r="L9" s="118">
        <f t="shared" ca="1" si="3"/>
        <v>0</v>
      </c>
      <c r="N9" s="731" t="str">
        <f>Gebäudeübersicht!$B8</f>
        <v>01</v>
      </c>
      <c r="O9" s="2">
        <f t="shared" si="26"/>
        <v>0</v>
      </c>
      <c r="P9" s="504" t="str">
        <f>Gebäudeübersicht!P8</f>
        <v>Neubau, 2 d</v>
      </c>
      <c r="R9" s="705">
        <f t="shared" si="4"/>
        <v>25</v>
      </c>
      <c r="S9" s="702">
        <f t="shared" si="5"/>
        <v>11.3</v>
      </c>
      <c r="T9" s="699">
        <v>25</v>
      </c>
      <c r="V9" s="705">
        <f t="shared" si="6"/>
        <v>20</v>
      </c>
      <c r="W9" s="696">
        <f t="shared" si="7"/>
        <v>9</v>
      </c>
      <c r="X9" s="693">
        <v>20</v>
      </c>
      <c r="Y9" s="195">
        <f t="shared" si="8"/>
        <v>0</v>
      </c>
      <c r="Z9" s="195">
        <f t="shared" si="9"/>
        <v>0</v>
      </c>
      <c r="AA9" s="196">
        <f t="shared" si="10"/>
        <v>0</v>
      </c>
      <c r="AB9" s="196">
        <f t="shared" si="11"/>
        <v>0</v>
      </c>
      <c r="AC9" s="196">
        <f t="shared" si="12"/>
        <v>0</v>
      </c>
      <c r="AD9" s="217">
        <f t="shared" si="13"/>
        <v>0</v>
      </c>
      <c r="AE9" s="199">
        <f t="shared" si="14"/>
        <v>0</v>
      </c>
      <c r="AF9" s="218">
        <f t="shared" si="15"/>
        <v>0</v>
      </c>
      <c r="AG9" s="219">
        <f t="shared" si="16"/>
        <v>0</v>
      </c>
      <c r="AH9" s="195">
        <f t="shared" si="17"/>
        <v>0</v>
      </c>
      <c r="AI9" s="195">
        <f t="shared" si="18"/>
        <v>0</v>
      </c>
      <c r="AJ9" s="196">
        <f t="shared" si="19"/>
        <v>0</v>
      </c>
      <c r="AK9" s="196">
        <f t="shared" si="20"/>
        <v>0</v>
      </c>
      <c r="AL9" s="196">
        <f t="shared" si="21"/>
        <v>0</v>
      </c>
      <c r="AM9" s="217">
        <f t="shared" si="22"/>
        <v>0</v>
      </c>
      <c r="AN9" s="199">
        <f t="shared" si="23"/>
        <v>0</v>
      </c>
      <c r="AO9" s="218">
        <f t="shared" si="24"/>
        <v>0</v>
      </c>
      <c r="AP9" s="219">
        <f t="shared" si="25"/>
        <v>0</v>
      </c>
    </row>
    <row r="10" spans="2:42" ht="14.25" customHeight="1" x14ac:dyDescent="0.2">
      <c r="B10" s="575" t="str">
        <f t="shared" si="0"/>
        <v>Tiefgarage</v>
      </c>
      <c r="C10" s="119" cm="1">
        <f t="array" ref="C10">IFERROR(IF(P10&lt;&gt;"",TabelleK06iGlFl,0),0)</f>
        <v>0</v>
      </c>
      <c r="D10" s="119" cm="1">
        <f t="array" ref="D10">IFERROR(IF(P10&lt;&gt;"",TabelleK06iGlAnzRei,""),0)</f>
        <v>2</v>
      </c>
      <c r="E10" s="119" cm="1">
        <f t="array" aca="1" ref="E10" ca="1">IFERROR(IF(P10&lt;&gt;"",TabelleK06iGlEPr,""),0)</f>
        <v>0</v>
      </c>
      <c r="F10" s="120">
        <f t="shared" ca="1" si="1"/>
        <v>0</v>
      </c>
      <c r="G10" s="119" cm="1">
        <f t="array" ref="G10">IFERROR(IF(P10&lt;&gt;"",TabelleK06aGlFl,0),0)</f>
        <v>0</v>
      </c>
      <c r="H10" s="119" cm="1">
        <f t="array" ref="H10">IFERROR(IF(P10&lt;&gt;"",TabelleK06aGlAnzRei,""),0)</f>
        <v>2</v>
      </c>
      <c r="I10" s="119" cm="1">
        <f t="array" aca="1" ref="I10" ca="1">IFERROR(IF(P10&lt;&gt;"",TabelleK06aGlEPr,""),0)</f>
        <v>0</v>
      </c>
      <c r="J10" s="120">
        <f t="shared" ca="1" si="2"/>
        <v>0</v>
      </c>
      <c r="K10" s="119" cm="1">
        <f t="array" ref="K10">IFERROR(IF(P10&lt;&gt;"",TabelleK06HubstPr,""),0)</f>
        <v>0</v>
      </c>
      <c r="L10" s="118">
        <f t="shared" ca="1" si="3"/>
        <v>0</v>
      </c>
      <c r="N10" s="731" t="str">
        <f>Gebäudeübersicht!$B9</f>
        <v>01</v>
      </c>
      <c r="O10" s="2">
        <f t="shared" si="26"/>
        <v>0</v>
      </c>
      <c r="P10" s="504" t="str">
        <f>Gebäudeübersicht!P9</f>
        <v>Tiefgarage</v>
      </c>
      <c r="R10" s="705">
        <f t="shared" si="4"/>
        <v>25</v>
      </c>
      <c r="S10" s="702">
        <f t="shared" si="5"/>
        <v>11.3</v>
      </c>
      <c r="T10" s="699">
        <v>25</v>
      </c>
      <c r="V10" s="705">
        <f t="shared" si="6"/>
        <v>20</v>
      </c>
      <c r="W10" s="696">
        <f t="shared" si="7"/>
        <v>9</v>
      </c>
      <c r="X10" s="693">
        <v>20</v>
      </c>
      <c r="Y10" s="195">
        <f t="shared" si="8"/>
        <v>0</v>
      </c>
      <c r="Z10" s="195">
        <f t="shared" si="9"/>
        <v>0</v>
      </c>
      <c r="AA10" s="196">
        <f t="shared" si="10"/>
        <v>0</v>
      </c>
      <c r="AB10" s="196">
        <f t="shared" si="11"/>
        <v>0</v>
      </c>
      <c r="AC10" s="196">
        <f t="shared" si="12"/>
        <v>0</v>
      </c>
      <c r="AD10" s="217">
        <f t="shared" si="13"/>
        <v>0</v>
      </c>
      <c r="AE10" s="199">
        <f t="shared" si="14"/>
        <v>0</v>
      </c>
      <c r="AF10" s="218">
        <f t="shared" si="15"/>
        <v>0</v>
      </c>
      <c r="AG10" s="219">
        <f t="shared" si="16"/>
        <v>0</v>
      </c>
      <c r="AH10" s="195">
        <f t="shared" si="17"/>
        <v>0</v>
      </c>
      <c r="AI10" s="195">
        <f t="shared" si="18"/>
        <v>0</v>
      </c>
      <c r="AJ10" s="196">
        <f t="shared" si="19"/>
        <v>0</v>
      </c>
      <c r="AK10" s="196">
        <f t="shared" si="20"/>
        <v>0</v>
      </c>
      <c r="AL10" s="196">
        <f t="shared" si="21"/>
        <v>0</v>
      </c>
      <c r="AM10" s="217">
        <f t="shared" si="22"/>
        <v>0</v>
      </c>
      <c r="AN10" s="199">
        <f t="shared" si="23"/>
        <v>0</v>
      </c>
      <c r="AO10" s="218">
        <f t="shared" si="24"/>
        <v>0</v>
      </c>
      <c r="AP10" s="219">
        <f t="shared" si="25"/>
        <v>0</v>
      </c>
    </row>
    <row r="11" spans="2:42" ht="14.25" customHeight="1" x14ac:dyDescent="0.2">
      <c r="B11" s="575" t="str">
        <f t="shared" si="0"/>
        <v>Reserve 01</v>
      </c>
      <c r="C11" s="119" cm="1">
        <f t="array" ref="C11">IFERROR(IF(P11&lt;&gt;"",TabelleK07iGlFl,0),0)</f>
        <v>0</v>
      </c>
      <c r="D11" s="119" cm="1">
        <f t="array" ref="D11">IFERROR(IF(P11&lt;&gt;"",TabelleK07iGlAnzRei,""),0)</f>
        <v>2</v>
      </c>
      <c r="E11" s="119" cm="1">
        <f t="array" aca="1" ref="E11" ca="1">IFERROR(IF(P11&lt;&gt;"",TabelleK07iGlEPr,""),0)</f>
        <v>0</v>
      </c>
      <c r="F11" s="120">
        <f t="shared" ca="1" si="1"/>
        <v>0</v>
      </c>
      <c r="G11" s="119" cm="1">
        <f t="array" ref="G11">IFERROR(IF(P11&lt;&gt;"",TabelleK07aGlFl,0),0)</f>
        <v>0</v>
      </c>
      <c r="H11" s="119" cm="1">
        <f t="array" ref="H11">IFERROR(IF(P11&lt;&gt;"",TabelleK07aGlAnzRei,""),0)</f>
        <v>2</v>
      </c>
      <c r="I11" s="119" cm="1">
        <f t="array" aca="1" ref="I11" ca="1">IFERROR(IF(P11&lt;&gt;"",TabelleK07aGlEPr,""),0)</f>
        <v>0</v>
      </c>
      <c r="J11" s="120">
        <f t="shared" ca="1" si="2"/>
        <v>0</v>
      </c>
      <c r="K11" s="119" cm="1">
        <f t="array" ref="K11">IFERROR(IF(P11&lt;&gt;"",TabelleK07HubstPr,""),0)</f>
        <v>0</v>
      </c>
      <c r="L11" s="118">
        <f t="shared" ca="1" si="3"/>
        <v>0</v>
      </c>
      <c r="N11" s="731" t="str">
        <f>Gebäudeübersicht!$B10</f>
        <v>01</v>
      </c>
      <c r="O11" s="2">
        <f t="shared" si="26"/>
        <v>0</v>
      </c>
      <c r="P11" s="504" t="str">
        <f>Gebäudeübersicht!P10</f>
        <v>Reserve 01</v>
      </c>
      <c r="R11" s="705">
        <f t="shared" si="4"/>
        <v>25</v>
      </c>
      <c r="S11" s="702">
        <f t="shared" si="5"/>
        <v>11.3</v>
      </c>
      <c r="T11" s="699">
        <v>25</v>
      </c>
      <c r="V11" s="705">
        <f t="shared" si="6"/>
        <v>20</v>
      </c>
      <c r="W11" s="696">
        <f t="shared" si="7"/>
        <v>9</v>
      </c>
      <c r="X11" s="693">
        <v>20</v>
      </c>
      <c r="Y11" s="195">
        <f t="shared" si="8"/>
        <v>0</v>
      </c>
      <c r="Z11" s="195">
        <f t="shared" si="9"/>
        <v>0</v>
      </c>
      <c r="AA11" s="196">
        <f t="shared" si="10"/>
        <v>0</v>
      </c>
      <c r="AB11" s="196">
        <f t="shared" si="11"/>
        <v>0</v>
      </c>
      <c r="AC11" s="196">
        <f t="shared" si="12"/>
        <v>0</v>
      </c>
      <c r="AD11" s="217">
        <f t="shared" si="13"/>
        <v>0</v>
      </c>
      <c r="AE11" s="199">
        <f t="shared" si="14"/>
        <v>0</v>
      </c>
      <c r="AF11" s="218">
        <f t="shared" si="15"/>
        <v>0</v>
      </c>
      <c r="AG11" s="219">
        <f t="shared" si="16"/>
        <v>0</v>
      </c>
      <c r="AH11" s="195">
        <f t="shared" si="17"/>
        <v>0</v>
      </c>
      <c r="AI11" s="195">
        <f t="shared" si="18"/>
        <v>0</v>
      </c>
      <c r="AJ11" s="196">
        <f t="shared" si="19"/>
        <v>0</v>
      </c>
      <c r="AK11" s="196">
        <f t="shared" si="20"/>
        <v>0</v>
      </c>
      <c r="AL11" s="196">
        <f t="shared" si="21"/>
        <v>0</v>
      </c>
      <c r="AM11" s="217">
        <f t="shared" si="22"/>
        <v>0</v>
      </c>
      <c r="AN11" s="199">
        <f t="shared" si="23"/>
        <v>0</v>
      </c>
      <c r="AO11" s="218">
        <f t="shared" si="24"/>
        <v>0</v>
      </c>
      <c r="AP11" s="219">
        <f t="shared" si="25"/>
        <v>0</v>
      </c>
    </row>
    <row r="12" spans="2:42" ht="14.25" customHeight="1" x14ac:dyDescent="0.2">
      <c r="B12" s="576" t="str">
        <f t="shared" si="0"/>
        <v>Reserve 02</v>
      </c>
      <c r="C12" s="119" cm="1">
        <f t="array" ref="C12">IFERROR(IF(P12&lt;&gt;"",TabelleK08iGlFl,0),0)</f>
        <v>0</v>
      </c>
      <c r="D12" s="119" cm="1">
        <f t="array" ref="D12">IFERROR(IF(P12&lt;&gt;"",TabelleK08iGlAnzRei,""),0)</f>
        <v>2</v>
      </c>
      <c r="E12" s="119" cm="1">
        <f t="array" aca="1" ref="E12" ca="1">IFERROR(IF(P12&lt;&gt;"",TabelleK08iGlEPr,""),0)</f>
        <v>0</v>
      </c>
      <c r="F12" s="120">
        <f t="shared" ca="1" si="1"/>
        <v>0</v>
      </c>
      <c r="G12" s="119" cm="1">
        <f t="array" ref="G12">IFERROR(IF(P12&lt;&gt;"",TabelleK08aGlFl,0),0)</f>
        <v>0</v>
      </c>
      <c r="H12" s="119" cm="1">
        <f t="array" ref="H12">IFERROR(IF(P12&lt;&gt;"",TabelleK08aGlAnzRei,""),0)</f>
        <v>2</v>
      </c>
      <c r="I12" s="119" cm="1">
        <f t="array" aca="1" ref="I12" ca="1">IFERROR(IF(P12&lt;&gt;"",TabelleK08aGlEPr,""),0)</f>
        <v>0</v>
      </c>
      <c r="J12" s="120">
        <f t="shared" ca="1" si="2"/>
        <v>0</v>
      </c>
      <c r="K12" s="119" cm="1">
        <f t="array" ref="K12">IFERROR(IF(P12&lt;&gt;"",TabelleK08HubstPr,""),0)</f>
        <v>0</v>
      </c>
      <c r="L12" s="118">
        <f t="shared" ca="1" si="3"/>
        <v>0</v>
      </c>
      <c r="N12" s="731" t="str">
        <f>Gebäudeübersicht!$B11</f>
        <v>01</v>
      </c>
      <c r="O12" s="2">
        <f t="shared" si="26"/>
        <v>0</v>
      </c>
      <c r="P12" s="504" t="str">
        <f>Gebäudeübersicht!P11</f>
        <v>Reserve 02</v>
      </c>
      <c r="R12" s="705">
        <f t="shared" si="4"/>
        <v>25</v>
      </c>
      <c r="S12" s="702">
        <f t="shared" si="5"/>
        <v>11.3</v>
      </c>
      <c r="T12" s="699">
        <v>25</v>
      </c>
      <c r="V12" s="705">
        <f t="shared" si="6"/>
        <v>20</v>
      </c>
      <c r="W12" s="696">
        <f t="shared" si="7"/>
        <v>9</v>
      </c>
      <c r="X12" s="693">
        <v>20</v>
      </c>
      <c r="Y12" s="195">
        <f t="shared" si="8"/>
        <v>0</v>
      </c>
      <c r="Z12" s="195">
        <f t="shared" si="9"/>
        <v>0</v>
      </c>
      <c r="AA12" s="196">
        <f t="shared" si="10"/>
        <v>0</v>
      </c>
      <c r="AB12" s="196">
        <f t="shared" si="11"/>
        <v>0</v>
      </c>
      <c r="AC12" s="196">
        <f t="shared" si="12"/>
        <v>0</v>
      </c>
      <c r="AD12" s="217">
        <f t="shared" si="13"/>
        <v>0</v>
      </c>
      <c r="AE12" s="199">
        <f t="shared" si="14"/>
        <v>0</v>
      </c>
      <c r="AF12" s="218">
        <f t="shared" si="15"/>
        <v>0</v>
      </c>
      <c r="AG12" s="219">
        <f t="shared" si="16"/>
        <v>0</v>
      </c>
      <c r="AH12" s="195">
        <f t="shared" si="17"/>
        <v>0</v>
      </c>
      <c r="AI12" s="195">
        <f t="shared" si="18"/>
        <v>0</v>
      </c>
      <c r="AJ12" s="196">
        <f t="shared" si="19"/>
        <v>0</v>
      </c>
      <c r="AK12" s="196">
        <f t="shared" si="20"/>
        <v>0</v>
      </c>
      <c r="AL12" s="196">
        <f t="shared" si="21"/>
        <v>0</v>
      </c>
      <c r="AM12" s="217">
        <f t="shared" si="22"/>
        <v>0</v>
      </c>
      <c r="AN12" s="199">
        <f t="shared" si="23"/>
        <v>0</v>
      </c>
      <c r="AO12" s="218">
        <f t="shared" si="24"/>
        <v>0</v>
      </c>
      <c r="AP12" s="219">
        <f t="shared" si="25"/>
        <v>0</v>
      </c>
    </row>
    <row r="13" spans="2:42" ht="14.25" customHeight="1" x14ac:dyDescent="0.2">
      <c r="B13" s="576" t="str">
        <f t="shared" si="0"/>
        <v>Reserve 03</v>
      </c>
      <c r="C13" s="119" cm="1">
        <f t="array" ref="C13">IFERROR(IF(P13&lt;&gt;"",TabelleK09iGlFl,0),0)</f>
        <v>0</v>
      </c>
      <c r="D13" s="119" cm="1">
        <f t="array" ref="D13">IFERROR(IF(P13&lt;&gt;"",TabelleK09iGlAnzRei,""),0)</f>
        <v>2</v>
      </c>
      <c r="E13" s="119" cm="1">
        <f t="array" aca="1" ref="E13" ca="1">IFERROR(IF(P13&lt;&gt;"",TabelleK09iGlEPr,""),0)</f>
        <v>0</v>
      </c>
      <c r="F13" s="120">
        <f t="shared" ca="1" si="1"/>
        <v>0</v>
      </c>
      <c r="G13" s="119" cm="1">
        <f t="array" ref="G13">IFERROR(IF(P13&lt;&gt;"",TabelleK09aGlFl,0),0)</f>
        <v>0</v>
      </c>
      <c r="H13" s="119" cm="1">
        <f t="array" ref="H13">IFERROR(IF(P13&lt;&gt;"",TabelleK09aGlAnzRei,""),0)</f>
        <v>2</v>
      </c>
      <c r="I13" s="119" cm="1">
        <f t="array" aca="1" ref="I13" ca="1">IFERROR(IF(P13&lt;&gt;"",TabelleK09aGlEPr,""),0)</f>
        <v>0</v>
      </c>
      <c r="J13" s="120">
        <f t="shared" ca="1" si="2"/>
        <v>0</v>
      </c>
      <c r="K13" s="119" cm="1">
        <f t="array" ref="K13">IFERROR(IF(P13&lt;&gt;"",TabelleK09HubstPr,""),0)</f>
        <v>0</v>
      </c>
      <c r="L13" s="118">
        <f t="shared" ca="1" si="3"/>
        <v>0</v>
      </c>
      <c r="N13" s="731" t="str">
        <f>Gebäudeübersicht!$B12</f>
        <v>01</v>
      </c>
      <c r="O13" s="2">
        <f t="shared" si="26"/>
        <v>0</v>
      </c>
      <c r="P13" s="504" t="str">
        <f>Gebäudeübersicht!P12</f>
        <v>Reserve 03</v>
      </c>
      <c r="R13" s="705">
        <f t="shared" si="4"/>
        <v>25</v>
      </c>
      <c r="S13" s="702">
        <f t="shared" si="5"/>
        <v>11.3</v>
      </c>
      <c r="T13" s="699">
        <v>25</v>
      </c>
      <c r="V13" s="705">
        <f t="shared" si="6"/>
        <v>20</v>
      </c>
      <c r="W13" s="696">
        <f t="shared" si="7"/>
        <v>9</v>
      </c>
      <c r="X13" s="693">
        <v>20</v>
      </c>
      <c r="Y13" s="195">
        <f t="shared" si="8"/>
        <v>0</v>
      </c>
      <c r="Z13" s="195">
        <f t="shared" si="9"/>
        <v>0</v>
      </c>
      <c r="AA13" s="196">
        <f t="shared" si="10"/>
        <v>0</v>
      </c>
      <c r="AB13" s="196">
        <f t="shared" si="11"/>
        <v>0</v>
      </c>
      <c r="AC13" s="196">
        <f t="shared" si="12"/>
        <v>0</v>
      </c>
      <c r="AD13" s="217">
        <f t="shared" si="13"/>
        <v>0</v>
      </c>
      <c r="AE13" s="199">
        <f t="shared" si="14"/>
        <v>0</v>
      </c>
      <c r="AF13" s="218">
        <f t="shared" si="15"/>
        <v>0</v>
      </c>
      <c r="AG13" s="219">
        <f t="shared" si="16"/>
        <v>0</v>
      </c>
      <c r="AH13" s="195">
        <f t="shared" si="17"/>
        <v>0</v>
      </c>
      <c r="AI13" s="195">
        <f t="shared" si="18"/>
        <v>0</v>
      </c>
      <c r="AJ13" s="196">
        <f t="shared" si="19"/>
        <v>0</v>
      </c>
      <c r="AK13" s="196">
        <f t="shared" si="20"/>
        <v>0</v>
      </c>
      <c r="AL13" s="196">
        <f t="shared" si="21"/>
        <v>0</v>
      </c>
      <c r="AM13" s="217">
        <f t="shared" si="22"/>
        <v>0</v>
      </c>
      <c r="AN13" s="199">
        <f t="shared" si="23"/>
        <v>0</v>
      </c>
      <c r="AO13" s="218">
        <f t="shared" si="24"/>
        <v>0</v>
      </c>
      <c r="AP13" s="219">
        <f t="shared" si="25"/>
        <v>0</v>
      </c>
    </row>
    <row r="14" spans="2:42" ht="14.25" customHeight="1" x14ac:dyDescent="0.2">
      <c r="B14" s="576" t="str">
        <f t="shared" si="0"/>
        <v>Reserve 04</v>
      </c>
      <c r="C14" s="119" cm="1">
        <f t="array" ref="C14">IFERROR(IF(P14&lt;&gt;"",TabelleK10iGlFl,0),0)</f>
        <v>0</v>
      </c>
      <c r="D14" s="119" cm="1">
        <f t="array" ref="D14">IFERROR(IF(P14&lt;&gt;"",TabelleK10iGlAnzRei,""),0)</f>
        <v>2</v>
      </c>
      <c r="E14" s="119" cm="1">
        <f t="array" aca="1" ref="E14" ca="1">IFERROR(IF(P14&lt;&gt;"",TabelleK10iGlEPr,""),0)</f>
        <v>0</v>
      </c>
      <c r="F14" s="120">
        <f t="shared" ca="1" si="1"/>
        <v>0</v>
      </c>
      <c r="G14" s="119" cm="1">
        <f t="array" ref="G14">IFERROR(IF(P14&lt;&gt;"",TabelleK10aGlFl,0),0)</f>
        <v>0</v>
      </c>
      <c r="H14" s="119" cm="1">
        <f t="array" ref="H14">IFERROR(IF(P14&lt;&gt;"",TabelleK10aGlAnzRei,""),0)</f>
        <v>2</v>
      </c>
      <c r="I14" s="119" cm="1">
        <f t="array" aca="1" ref="I14" ca="1">IFERROR(IF(P14&lt;&gt;"",TabelleK10aGlEPr,""),0)</f>
        <v>0</v>
      </c>
      <c r="J14" s="120">
        <f t="shared" ca="1" si="2"/>
        <v>0</v>
      </c>
      <c r="K14" s="119" cm="1">
        <f t="array" ref="K14">IFERROR(IF(P14&lt;&gt;"",TabelleK10HubstPr,""),0)</f>
        <v>0</v>
      </c>
      <c r="L14" s="118">
        <f t="shared" ca="1" si="3"/>
        <v>0</v>
      </c>
      <c r="N14" s="731" t="str">
        <f>Gebäudeübersicht!$B13</f>
        <v>01</v>
      </c>
      <c r="O14" s="2">
        <f t="shared" si="26"/>
        <v>0</v>
      </c>
      <c r="P14" s="504" t="str">
        <f>Gebäudeübersicht!P13</f>
        <v>Reserve 04</v>
      </c>
      <c r="R14" s="705">
        <f t="shared" si="4"/>
        <v>25</v>
      </c>
      <c r="S14" s="702">
        <f t="shared" si="5"/>
        <v>11.3</v>
      </c>
      <c r="T14" s="699">
        <v>25</v>
      </c>
      <c r="V14" s="705">
        <f t="shared" si="6"/>
        <v>20</v>
      </c>
      <c r="W14" s="696">
        <f t="shared" si="7"/>
        <v>9</v>
      </c>
      <c r="X14" s="693">
        <v>20</v>
      </c>
      <c r="Y14" s="195">
        <f t="shared" si="8"/>
        <v>0</v>
      </c>
      <c r="Z14" s="195">
        <f t="shared" si="9"/>
        <v>0</v>
      </c>
      <c r="AA14" s="196">
        <f t="shared" si="10"/>
        <v>0</v>
      </c>
      <c r="AB14" s="196">
        <f t="shared" si="11"/>
        <v>0</v>
      </c>
      <c r="AC14" s="196">
        <f t="shared" si="12"/>
        <v>0</v>
      </c>
      <c r="AD14" s="217">
        <f t="shared" si="13"/>
        <v>0</v>
      </c>
      <c r="AE14" s="199">
        <f t="shared" si="14"/>
        <v>0</v>
      </c>
      <c r="AF14" s="218">
        <f t="shared" si="15"/>
        <v>0</v>
      </c>
      <c r="AG14" s="219">
        <f t="shared" si="16"/>
        <v>0</v>
      </c>
      <c r="AH14" s="195">
        <f t="shared" si="17"/>
        <v>0</v>
      </c>
      <c r="AI14" s="195">
        <f t="shared" si="18"/>
        <v>0</v>
      </c>
      <c r="AJ14" s="196">
        <f t="shared" si="19"/>
        <v>0</v>
      </c>
      <c r="AK14" s="196">
        <f t="shared" si="20"/>
        <v>0</v>
      </c>
      <c r="AL14" s="196">
        <f t="shared" si="21"/>
        <v>0</v>
      </c>
      <c r="AM14" s="217">
        <f t="shared" si="22"/>
        <v>0</v>
      </c>
      <c r="AN14" s="199">
        <f t="shared" si="23"/>
        <v>0</v>
      </c>
      <c r="AO14" s="218">
        <f t="shared" si="24"/>
        <v>0</v>
      </c>
      <c r="AP14" s="219">
        <f t="shared" si="25"/>
        <v>0</v>
      </c>
    </row>
    <row r="15" spans="2:42" ht="14.25" customHeight="1" x14ac:dyDescent="0.2">
      <c r="B15" s="576" t="str">
        <f t="shared" si="0"/>
        <v>Reserve 05</v>
      </c>
      <c r="C15" s="119" cm="1">
        <f t="array" ref="C15">IFERROR(IF(P15&lt;&gt;"",TabelleK11iGlFl,0),0)</f>
        <v>0</v>
      </c>
      <c r="D15" s="119" cm="1">
        <f t="array" ref="D15">IFERROR(IF(P15&lt;&gt;"",TabelleK11iGlAnzRei,""),0)</f>
        <v>2</v>
      </c>
      <c r="E15" s="119" cm="1">
        <f t="array" aca="1" ref="E15" ca="1">IFERROR(IF(P15&lt;&gt;"",TabelleK11iGlEPr,""),0)</f>
        <v>0</v>
      </c>
      <c r="F15" s="120">
        <f t="shared" ca="1" si="1"/>
        <v>0</v>
      </c>
      <c r="G15" s="119" cm="1">
        <f t="array" ref="G15">IFERROR(IF(P15&lt;&gt;"",TabelleK11aGlFl,0),0)</f>
        <v>0</v>
      </c>
      <c r="H15" s="119" cm="1">
        <f t="array" ref="H15">IFERROR(IF(P15&lt;&gt;"",TabelleK11aGlAnzRei,""),0)</f>
        <v>2</v>
      </c>
      <c r="I15" s="119" cm="1">
        <f t="array" aca="1" ref="I15" ca="1">IFERROR(IF(P15&lt;&gt;"",TabelleK11aGlEPr,""),0)</f>
        <v>0</v>
      </c>
      <c r="J15" s="120">
        <f t="shared" ca="1" si="2"/>
        <v>0</v>
      </c>
      <c r="K15" s="119" cm="1">
        <f t="array" ref="K15">IFERROR(IF(P15&lt;&gt;"",TabelleK11HubstPr,""),0)</f>
        <v>0</v>
      </c>
      <c r="L15" s="118">
        <f t="shared" ca="1" si="3"/>
        <v>0</v>
      </c>
      <c r="N15" s="731" t="str">
        <f>Gebäudeübersicht!$B14</f>
        <v>01</v>
      </c>
      <c r="O15" s="2">
        <f t="shared" si="26"/>
        <v>0</v>
      </c>
      <c r="P15" s="504" t="str">
        <f>Gebäudeübersicht!P14</f>
        <v>Reserve 05</v>
      </c>
      <c r="R15" s="705">
        <f t="shared" si="4"/>
        <v>25</v>
      </c>
      <c r="S15" s="702">
        <f t="shared" si="5"/>
        <v>11.3</v>
      </c>
      <c r="T15" s="699">
        <v>25</v>
      </c>
      <c r="V15" s="705">
        <f t="shared" si="6"/>
        <v>20</v>
      </c>
      <c r="W15" s="696">
        <f t="shared" si="7"/>
        <v>9</v>
      </c>
      <c r="X15" s="693">
        <v>20</v>
      </c>
      <c r="Y15" s="195">
        <f t="shared" si="8"/>
        <v>0</v>
      </c>
      <c r="Z15" s="195">
        <f t="shared" si="9"/>
        <v>0</v>
      </c>
      <c r="AA15" s="196">
        <f t="shared" si="10"/>
        <v>0</v>
      </c>
      <c r="AB15" s="196">
        <f t="shared" si="11"/>
        <v>0</v>
      </c>
      <c r="AC15" s="196">
        <f t="shared" si="12"/>
        <v>0</v>
      </c>
      <c r="AD15" s="217">
        <f t="shared" si="13"/>
        <v>0</v>
      </c>
      <c r="AE15" s="199">
        <f t="shared" si="14"/>
        <v>0</v>
      </c>
      <c r="AF15" s="218">
        <f t="shared" si="15"/>
        <v>0</v>
      </c>
      <c r="AG15" s="219">
        <f t="shared" si="16"/>
        <v>0</v>
      </c>
      <c r="AH15" s="195">
        <f t="shared" si="17"/>
        <v>0</v>
      </c>
      <c r="AI15" s="195">
        <f t="shared" si="18"/>
        <v>0</v>
      </c>
      <c r="AJ15" s="196">
        <f t="shared" si="19"/>
        <v>0</v>
      </c>
      <c r="AK15" s="196">
        <f t="shared" si="20"/>
        <v>0</v>
      </c>
      <c r="AL15" s="196">
        <f t="shared" si="21"/>
        <v>0</v>
      </c>
      <c r="AM15" s="217">
        <f t="shared" si="22"/>
        <v>0</v>
      </c>
      <c r="AN15" s="199">
        <f t="shared" si="23"/>
        <v>0</v>
      </c>
      <c r="AO15" s="218">
        <f t="shared" si="24"/>
        <v>0</v>
      </c>
      <c r="AP15" s="219">
        <f t="shared" si="25"/>
        <v>0</v>
      </c>
    </row>
    <row r="16" spans="2:42" ht="14.25" customHeight="1" x14ac:dyDescent="0.2">
      <c r="B16" s="576" t="str">
        <f t="shared" si="0"/>
        <v>12</v>
      </c>
      <c r="C16" s="119" cm="1">
        <f t="array" ref="C16">IFERROR(IF(P16&lt;&gt;"",TabelleK12iGlFl,0),0)</f>
        <v>0</v>
      </c>
      <c r="D16" s="119" cm="1">
        <f t="array" ref="D16">IFERROR(IF(P16&lt;&gt;"",TabelleK12iGlAnzRei,""),0)</f>
        <v>0</v>
      </c>
      <c r="E16" s="119" cm="1">
        <f t="array" ref="E16">IFERROR(IF(P16&lt;&gt;"",TabelleK12iGlEPr,""),0)</f>
        <v>0</v>
      </c>
      <c r="F16" s="120">
        <f t="shared" si="1"/>
        <v>0</v>
      </c>
      <c r="G16" s="119" cm="1">
        <f t="array" ref="G16">IFERROR(IF(P16&lt;&gt;"",TabelleK12aGlFl,0),0)</f>
        <v>0</v>
      </c>
      <c r="H16" s="119" cm="1">
        <f t="array" ref="H16">IFERROR(IF(P16&lt;&gt;"",TabelleK12aGlAnzRei,""),0)</f>
        <v>0</v>
      </c>
      <c r="I16" s="119" cm="1">
        <f t="array" ref="I16">IFERROR(IF(P16&lt;&gt;"",TabelleK12aGlEPr,""),0)</f>
        <v>0</v>
      </c>
      <c r="J16" s="120">
        <f t="shared" si="2"/>
        <v>0</v>
      </c>
      <c r="K16" s="119" cm="1">
        <f t="array" ref="K16">IFERROR(IF(P16&lt;&gt;"",TabelleK12HubstPr,""),0)</f>
        <v>0</v>
      </c>
      <c r="L16" s="118">
        <f t="shared" si="3"/>
        <v>0</v>
      </c>
      <c r="N16" s="731" t="str">
        <f>Gebäudeübersicht!$B15</f>
        <v>12</v>
      </c>
      <c r="O16" s="2">
        <f t="shared" si="26"/>
        <v>0</v>
      </c>
      <c r="P16" s="504" t="str">
        <f>Gebäudeübersicht!P15</f>
        <v>12</v>
      </c>
      <c r="R16" s="705">
        <f t="shared" si="4"/>
        <v>25</v>
      </c>
      <c r="S16" s="702">
        <f t="shared" si="5"/>
        <v>11.3</v>
      </c>
      <c r="T16" s="699">
        <v>25</v>
      </c>
      <c r="V16" s="705">
        <f t="shared" si="6"/>
        <v>20</v>
      </c>
      <c r="W16" s="696">
        <f t="shared" si="7"/>
        <v>9</v>
      </c>
      <c r="X16" s="693">
        <v>20</v>
      </c>
      <c r="Y16" s="195">
        <f t="shared" si="8"/>
        <v>0</v>
      </c>
      <c r="Z16" s="195">
        <f t="shared" si="9"/>
        <v>0</v>
      </c>
      <c r="AA16" s="196">
        <f t="shared" si="10"/>
        <v>0</v>
      </c>
      <c r="AB16" s="196">
        <f t="shared" si="11"/>
        <v>0</v>
      </c>
      <c r="AC16" s="196">
        <f t="shared" si="12"/>
        <v>0</v>
      </c>
      <c r="AD16" s="217">
        <f t="shared" si="13"/>
        <v>0</v>
      </c>
      <c r="AE16" s="199">
        <f t="shared" si="14"/>
        <v>0</v>
      </c>
      <c r="AF16" s="218">
        <f t="shared" si="15"/>
        <v>0</v>
      </c>
      <c r="AG16" s="219">
        <f t="shared" si="16"/>
        <v>0</v>
      </c>
      <c r="AH16" s="195">
        <f t="shared" si="17"/>
        <v>0</v>
      </c>
      <c r="AI16" s="195">
        <f t="shared" si="18"/>
        <v>0</v>
      </c>
      <c r="AJ16" s="196">
        <f t="shared" si="19"/>
        <v>0</v>
      </c>
      <c r="AK16" s="196">
        <f t="shared" si="20"/>
        <v>0</v>
      </c>
      <c r="AL16" s="196">
        <f t="shared" si="21"/>
        <v>0</v>
      </c>
      <c r="AM16" s="217">
        <f t="shared" si="22"/>
        <v>0</v>
      </c>
      <c r="AN16" s="199">
        <f t="shared" si="23"/>
        <v>0</v>
      </c>
      <c r="AO16" s="218">
        <f t="shared" si="24"/>
        <v>0</v>
      </c>
      <c r="AP16" s="219">
        <f t="shared" si="25"/>
        <v>0</v>
      </c>
    </row>
    <row r="17" spans="2:42" ht="14.25" customHeight="1" x14ac:dyDescent="0.2">
      <c r="B17" s="576" t="str">
        <f t="shared" si="0"/>
        <v>13</v>
      </c>
      <c r="C17" s="119" cm="1">
        <f t="array" ref="C17">IFERROR(IF(P17&lt;&gt;"",TabelleK13iGlFl,0),0)</f>
        <v>0</v>
      </c>
      <c r="D17" s="119" cm="1">
        <f t="array" ref="D17">IFERROR(IF(P17&lt;&gt;"",TabelleK13iGlAnzRei,""),0)</f>
        <v>0</v>
      </c>
      <c r="E17" s="119" cm="1">
        <f t="array" ref="E17">IFERROR(IF(P17&lt;&gt;"",TabelleK13iGlEPr,""),0)</f>
        <v>0</v>
      </c>
      <c r="F17" s="120">
        <f t="shared" si="1"/>
        <v>0</v>
      </c>
      <c r="G17" s="119" cm="1">
        <f t="array" ref="G17">IFERROR(IF(P17&lt;&gt;"",TabelleK13aGlFl,0),0)</f>
        <v>0</v>
      </c>
      <c r="H17" s="119" cm="1">
        <f t="array" ref="H17">IFERROR(IF(P17&lt;&gt;"",TabelleK13aGlAnzRei,""),0)</f>
        <v>0</v>
      </c>
      <c r="I17" s="119" cm="1">
        <f t="array" ref="I17">IFERROR(IF(P17&lt;&gt;"",TabelleK13aGlEPr,""),0)</f>
        <v>0</v>
      </c>
      <c r="J17" s="120">
        <f t="shared" si="2"/>
        <v>0</v>
      </c>
      <c r="K17" s="119" cm="1">
        <f t="array" ref="K17">IFERROR(IF(P17&lt;&gt;"",TabelleK13HubstPr,""),0)</f>
        <v>0</v>
      </c>
      <c r="L17" s="118">
        <f t="shared" si="3"/>
        <v>0</v>
      </c>
      <c r="N17" s="731" t="str">
        <f>Gebäudeübersicht!$B16</f>
        <v>13</v>
      </c>
      <c r="O17" s="2">
        <f t="shared" si="26"/>
        <v>0</v>
      </c>
      <c r="P17" s="504" t="str">
        <f>Gebäudeübersicht!P16</f>
        <v>13</v>
      </c>
      <c r="R17" s="705">
        <f t="shared" si="4"/>
        <v>25</v>
      </c>
      <c r="S17" s="702">
        <f t="shared" si="5"/>
        <v>11.3</v>
      </c>
      <c r="T17" s="699">
        <v>25</v>
      </c>
      <c r="V17" s="705">
        <f t="shared" si="6"/>
        <v>20</v>
      </c>
      <c r="W17" s="696">
        <f t="shared" si="7"/>
        <v>9</v>
      </c>
      <c r="X17" s="693">
        <v>20</v>
      </c>
      <c r="Y17" s="195">
        <f t="shared" si="8"/>
        <v>0</v>
      </c>
      <c r="Z17" s="195">
        <f t="shared" si="9"/>
        <v>0</v>
      </c>
      <c r="AA17" s="196">
        <f t="shared" si="10"/>
        <v>0</v>
      </c>
      <c r="AB17" s="196">
        <f t="shared" si="11"/>
        <v>0</v>
      </c>
      <c r="AC17" s="196">
        <f t="shared" si="12"/>
        <v>0</v>
      </c>
      <c r="AD17" s="217">
        <f t="shared" si="13"/>
        <v>0</v>
      </c>
      <c r="AE17" s="199">
        <f t="shared" si="14"/>
        <v>0</v>
      </c>
      <c r="AF17" s="218">
        <f t="shared" si="15"/>
        <v>0</v>
      </c>
      <c r="AG17" s="219">
        <f t="shared" si="16"/>
        <v>0</v>
      </c>
      <c r="AH17" s="195">
        <f t="shared" si="17"/>
        <v>0</v>
      </c>
      <c r="AI17" s="195">
        <f t="shared" si="18"/>
        <v>0</v>
      </c>
      <c r="AJ17" s="196">
        <f t="shared" si="19"/>
        <v>0</v>
      </c>
      <c r="AK17" s="196">
        <f t="shared" si="20"/>
        <v>0</v>
      </c>
      <c r="AL17" s="196">
        <f t="shared" si="21"/>
        <v>0</v>
      </c>
      <c r="AM17" s="217">
        <f t="shared" si="22"/>
        <v>0</v>
      </c>
      <c r="AN17" s="199">
        <f t="shared" si="23"/>
        <v>0</v>
      </c>
      <c r="AO17" s="218">
        <f t="shared" si="24"/>
        <v>0</v>
      </c>
      <c r="AP17" s="219">
        <f t="shared" si="25"/>
        <v>0</v>
      </c>
    </row>
    <row r="18" spans="2:42" ht="14.25" customHeight="1" x14ac:dyDescent="0.2">
      <c r="B18" s="576" t="str">
        <f t="shared" si="0"/>
        <v>14</v>
      </c>
      <c r="C18" s="119" cm="1">
        <f t="array" ref="C18">IFERROR(IF(P18&lt;&gt;"",TabelleK14iGlFl,0),0)</f>
        <v>0</v>
      </c>
      <c r="D18" s="119" cm="1">
        <f t="array" ref="D18">IFERROR(IF(P18&lt;&gt;"",TabelleK14iGlAnzRei,""),0)</f>
        <v>0</v>
      </c>
      <c r="E18" s="119" cm="1">
        <f t="array" ref="E18">IFERROR(IF(P18&lt;&gt;"",TabelleK14iGlEPr,""),0)</f>
        <v>0</v>
      </c>
      <c r="F18" s="120">
        <f t="shared" si="1"/>
        <v>0</v>
      </c>
      <c r="G18" s="119" cm="1">
        <f t="array" ref="G18">IFERROR(IF(P18&lt;&gt;"",TabelleK14aGlFl,0),0)</f>
        <v>0</v>
      </c>
      <c r="H18" s="119" cm="1">
        <f t="array" ref="H18">IFERROR(IF(P18&lt;&gt;"",TabelleK14aGlAnzRei,""),0)</f>
        <v>0</v>
      </c>
      <c r="I18" s="119" cm="1">
        <f t="array" ref="I18">IFERROR(IF(P18&lt;&gt;"",TabelleK14aGlEPr,""),0)</f>
        <v>0</v>
      </c>
      <c r="J18" s="120">
        <f t="shared" si="2"/>
        <v>0</v>
      </c>
      <c r="K18" s="119" cm="1">
        <f t="array" ref="K18">IFERROR(IF(P18&lt;&gt;"",TabelleK14HubstPr,""),0)</f>
        <v>0</v>
      </c>
      <c r="L18" s="118">
        <f t="shared" si="3"/>
        <v>0</v>
      </c>
      <c r="N18" s="731" t="str">
        <f>Gebäudeübersicht!$B17</f>
        <v>14</v>
      </c>
      <c r="O18" s="2">
        <f t="shared" si="26"/>
        <v>0</v>
      </c>
      <c r="P18" s="504" t="str">
        <f>Gebäudeübersicht!P17</f>
        <v>14</v>
      </c>
      <c r="R18" s="705">
        <f t="shared" si="4"/>
        <v>25</v>
      </c>
      <c r="S18" s="702">
        <f t="shared" si="5"/>
        <v>11.3</v>
      </c>
      <c r="T18" s="699">
        <v>25</v>
      </c>
      <c r="V18" s="705">
        <f t="shared" si="6"/>
        <v>20</v>
      </c>
      <c r="W18" s="696">
        <f t="shared" si="7"/>
        <v>9</v>
      </c>
      <c r="X18" s="693">
        <v>20</v>
      </c>
      <c r="Y18" s="195">
        <f t="shared" si="8"/>
        <v>0</v>
      </c>
      <c r="Z18" s="195">
        <f t="shared" si="9"/>
        <v>0</v>
      </c>
      <c r="AA18" s="196">
        <f t="shared" si="10"/>
        <v>0</v>
      </c>
      <c r="AB18" s="196">
        <f t="shared" si="11"/>
        <v>0</v>
      </c>
      <c r="AC18" s="196">
        <f t="shared" si="12"/>
        <v>0</v>
      </c>
      <c r="AD18" s="217">
        <f t="shared" si="13"/>
        <v>0</v>
      </c>
      <c r="AE18" s="199">
        <f t="shared" si="14"/>
        <v>0</v>
      </c>
      <c r="AF18" s="218">
        <f t="shared" si="15"/>
        <v>0</v>
      </c>
      <c r="AG18" s="219">
        <f t="shared" si="16"/>
        <v>0</v>
      </c>
      <c r="AH18" s="195">
        <f t="shared" si="17"/>
        <v>0</v>
      </c>
      <c r="AI18" s="195">
        <f t="shared" si="18"/>
        <v>0</v>
      </c>
      <c r="AJ18" s="196">
        <f t="shared" si="19"/>
        <v>0</v>
      </c>
      <c r="AK18" s="196">
        <f t="shared" si="20"/>
        <v>0</v>
      </c>
      <c r="AL18" s="196">
        <f t="shared" si="21"/>
        <v>0</v>
      </c>
      <c r="AM18" s="217">
        <f t="shared" si="22"/>
        <v>0</v>
      </c>
      <c r="AN18" s="199">
        <f t="shared" si="23"/>
        <v>0</v>
      </c>
      <c r="AO18" s="218">
        <f t="shared" si="24"/>
        <v>0</v>
      </c>
      <c r="AP18" s="219">
        <f t="shared" si="25"/>
        <v>0</v>
      </c>
    </row>
    <row r="19" spans="2:42" ht="14.25" customHeight="1" x14ac:dyDescent="0.2">
      <c r="B19" s="577" t="str">
        <f t="shared" si="0"/>
        <v>15</v>
      </c>
      <c r="C19" s="119" cm="1">
        <f t="array" ref="C19">IFERROR(IF(P19&lt;&gt;"",TabelleK15iGlFl,0),0)</f>
        <v>0</v>
      </c>
      <c r="D19" s="119" cm="1">
        <f t="array" ref="D19">IFERROR(IF(P19&lt;&gt;"",TabelleK15iGlAnzRei,""),0)</f>
        <v>0</v>
      </c>
      <c r="E19" s="119" cm="1">
        <f t="array" ref="E19">IFERROR(IF(P19&lt;&gt;"",TabelleK15iGlEPr,""),0)</f>
        <v>0</v>
      </c>
      <c r="F19" s="120">
        <f t="shared" si="1"/>
        <v>0</v>
      </c>
      <c r="G19" s="119" cm="1">
        <f t="array" ref="G19">IFERROR(IF(P19&lt;&gt;"",TabelleK15aGlFl,0),0)</f>
        <v>0</v>
      </c>
      <c r="H19" s="119" cm="1">
        <f t="array" ref="H19">IFERROR(IF(P19&lt;&gt;"",TabelleK15aGlAnzRei,""),0)</f>
        <v>0</v>
      </c>
      <c r="I19" s="119" cm="1">
        <f t="array" ref="I19">IFERROR(IF(P19&lt;&gt;"",TabelleK15aGlEPr,""),0)</f>
        <v>0</v>
      </c>
      <c r="J19" s="120">
        <f t="shared" si="2"/>
        <v>0</v>
      </c>
      <c r="K19" s="119" cm="1">
        <f t="array" ref="K19">IFERROR(IF(P19&lt;&gt;"",TabelleK15HubstPr,""),0)</f>
        <v>0</v>
      </c>
      <c r="L19" s="118">
        <f t="shared" si="3"/>
        <v>0</v>
      </c>
      <c r="N19" s="731" t="str">
        <f>Gebäudeübersicht!$B18</f>
        <v>15</v>
      </c>
      <c r="O19" s="2">
        <f t="shared" si="26"/>
        <v>0</v>
      </c>
      <c r="P19" s="504" t="str">
        <f>Gebäudeübersicht!P18</f>
        <v>15</v>
      </c>
      <c r="R19" s="705">
        <f t="shared" si="4"/>
        <v>25</v>
      </c>
      <c r="S19" s="702">
        <f t="shared" si="5"/>
        <v>11.3</v>
      </c>
      <c r="T19" s="699">
        <v>25</v>
      </c>
      <c r="V19" s="705">
        <f t="shared" si="6"/>
        <v>20</v>
      </c>
      <c r="W19" s="696">
        <f t="shared" si="7"/>
        <v>9</v>
      </c>
      <c r="X19" s="693">
        <v>20</v>
      </c>
      <c r="Y19" s="195">
        <f t="shared" si="8"/>
        <v>0</v>
      </c>
      <c r="Z19" s="195">
        <f t="shared" si="9"/>
        <v>0</v>
      </c>
      <c r="AA19" s="196">
        <f t="shared" si="10"/>
        <v>0</v>
      </c>
      <c r="AB19" s="196">
        <f t="shared" si="11"/>
        <v>0</v>
      </c>
      <c r="AC19" s="196">
        <f t="shared" si="12"/>
        <v>0</v>
      </c>
      <c r="AD19" s="217">
        <f t="shared" si="13"/>
        <v>0</v>
      </c>
      <c r="AE19" s="199">
        <f t="shared" si="14"/>
        <v>0</v>
      </c>
      <c r="AF19" s="218">
        <f t="shared" si="15"/>
        <v>0</v>
      </c>
      <c r="AG19" s="219">
        <f t="shared" si="16"/>
        <v>0</v>
      </c>
      <c r="AH19" s="195">
        <f t="shared" si="17"/>
        <v>0</v>
      </c>
      <c r="AI19" s="195">
        <f t="shared" si="18"/>
        <v>0</v>
      </c>
      <c r="AJ19" s="196">
        <f t="shared" si="19"/>
        <v>0</v>
      </c>
      <c r="AK19" s="196">
        <f t="shared" si="20"/>
        <v>0</v>
      </c>
      <c r="AL19" s="196">
        <f t="shared" si="21"/>
        <v>0</v>
      </c>
      <c r="AM19" s="217">
        <f t="shared" si="22"/>
        <v>0</v>
      </c>
      <c r="AN19" s="199">
        <f t="shared" si="23"/>
        <v>0</v>
      </c>
      <c r="AO19" s="218">
        <f t="shared" si="24"/>
        <v>0</v>
      </c>
      <c r="AP19" s="219">
        <f t="shared" si="25"/>
        <v>0</v>
      </c>
    </row>
    <row r="20" spans="2:42" ht="14.25" customHeight="1" x14ac:dyDescent="0.2">
      <c r="B20" s="577" t="str">
        <f t="shared" si="0"/>
        <v>16</v>
      </c>
      <c r="C20" s="119" cm="1">
        <f t="array" ref="C20">IFERROR(IF(P20&lt;&gt;"",TabelleK16iGlFl,0),0)</f>
        <v>0</v>
      </c>
      <c r="D20" s="119" cm="1">
        <f t="array" ref="D20">IFERROR(IF(P20&lt;&gt;"",TabelleK16iGlAnzRei,""),0)</f>
        <v>0</v>
      </c>
      <c r="E20" s="119" cm="1">
        <f t="array" ref="E20">IFERROR(IF(P20&lt;&gt;"",TabelleK16iGlEPr,""),0)</f>
        <v>0</v>
      </c>
      <c r="F20" s="120">
        <f t="shared" si="1"/>
        <v>0</v>
      </c>
      <c r="G20" s="119" cm="1">
        <f t="array" ref="G20">IFERROR(IF(P20&lt;&gt;"",TabelleK16aGlFl,0),0)</f>
        <v>0</v>
      </c>
      <c r="H20" s="119" cm="1">
        <f t="array" ref="H20">IFERROR(IF(P20&lt;&gt;"",TabelleK16aGlAnzRei,""),0)</f>
        <v>0</v>
      </c>
      <c r="I20" s="119" cm="1">
        <f t="array" ref="I20">IFERROR(IF(P20&lt;&gt;"",TabelleK16aGlEPr,""),0)</f>
        <v>0</v>
      </c>
      <c r="J20" s="120">
        <f t="shared" si="2"/>
        <v>0</v>
      </c>
      <c r="K20" s="119" cm="1">
        <f t="array" ref="K20">IFERROR(IF(P20&lt;&gt;"",TabelleK16HubstPr,""),0)</f>
        <v>0</v>
      </c>
      <c r="L20" s="118">
        <f t="shared" si="3"/>
        <v>0</v>
      </c>
      <c r="N20" s="731" t="str">
        <f>Gebäudeübersicht!$B19</f>
        <v>16</v>
      </c>
      <c r="O20" s="2">
        <f t="shared" si="26"/>
        <v>0</v>
      </c>
      <c r="P20" s="504" t="str">
        <f>Gebäudeübersicht!P19</f>
        <v>16</v>
      </c>
      <c r="R20" s="705">
        <f t="shared" si="4"/>
        <v>25</v>
      </c>
      <c r="S20" s="702">
        <f t="shared" si="5"/>
        <v>11.3</v>
      </c>
      <c r="T20" s="699">
        <v>25</v>
      </c>
      <c r="V20" s="705">
        <f t="shared" si="6"/>
        <v>20</v>
      </c>
      <c r="W20" s="696">
        <f t="shared" si="7"/>
        <v>9</v>
      </c>
      <c r="X20" s="693">
        <v>20</v>
      </c>
      <c r="Y20" s="195">
        <f t="shared" si="8"/>
        <v>0</v>
      </c>
      <c r="Z20" s="195">
        <f t="shared" si="9"/>
        <v>0</v>
      </c>
      <c r="AA20" s="196">
        <f t="shared" si="10"/>
        <v>0</v>
      </c>
      <c r="AB20" s="196">
        <f t="shared" si="11"/>
        <v>0</v>
      </c>
      <c r="AC20" s="196">
        <f t="shared" si="12"/>
        <v>0</v>
      </c>
      <c r="AD20" s="217">
        <f t="shared" si="13"/>
        <v>0</v>
      </c>
      <c r="AE20" s="199">
        <f t="shared" si="14"/>
        <v>0</v>
      </c>
      <c r="AF20" s="218">
        <f t="shared" si="15"/>
        <v>0</v>
      </c>
      <c r="AG20" s="219">
        <f t="shared" si="16"/>
        <v>0</v>
      </c>
      <c r="AH20" s="195">
        <f t="shared" si="17"/>
        <v>0</v>
      </c>
      <c r="AI20" s="195">
        <f t="shared" si="18"/>
        <v>0</v>
      </c>
      <c r="AJ20" s="196">
        <f t="shared" si="19"/>
        <v>0</v>
      </c>
      <c r="AK20" s="196">
        <f t="shared" si="20"/>
        <v>0</v>
      </c>
      <c r="AL20" s="196">
        <f t="shared" si="21"/>
        <v>0</v>
      </c>
      <c r="AM20" s="217">
        <f t="shared" si="22"/>
        <v>0</v>
      </c>
      <c r="AN20" s="199">
        <f t="shared" si="23"/>
        <v>0</v>
      </c>
      <c r="AO20" s="218">
        <f t="shared" si="24"/>
        <v>0</v>
      </c>
      <c r="AP20" s="219">
        <f t="shared" si="25"/>
        <v>0</v>
      </c>
    </row>
    <row r="21" spans="2:42" ht="14.25" customHeight="1" x14ac:dyDescent="0.2">
      <c r="B21" s="577" t="str">
        <f t="shared" si="0"/>
        <v>17</v>
      </c>
      <c r="C21" s="119" cm="1">
        <f t="array" ref="C21">IFERROR(IF(P21&lt;&gt;"",TabelleK17iGlFl,0),0)</f>
        <v>0</v>
      </c>
      <c r="D21" s="119" cm="1">
        <f t="array" ref="D21">IFERROR(IF(P21&lt;&gt;"",TabelleK17iGlAnzRei,""),0)</f>
        <v>0</v>
      </c>
      <c r="E21" s="119" cm="1">
        <f t="array" ref="E21">IFERROR(IF(P21&lt;&gt;"",TabelleK17iGlEPr,""),0)</f>
        <v>0</v>
      </c>
      <c r="F21" s="120">
        <f t="shared" si="1"/>
        <v>0</v>
      </c>
      <c r="G21" s="119" cm="1">
        <f t="array" ref="G21">IFERROR(IF(P21&lt;&gt;"",TabelleK17aGlFl,0),0)</f>
        <v>0</v>
      </c>
      <c r="H21" s="119" cm="1">
        <f t="array" ref="H21">IFERROR(IF(P21&lt;&gt;"",TabelleK17aGlAnzRei,""),0)</f>
        <v>0</v>
      </c>
      <c r="I21" s="119" cm="1">
        <f t="array" ref="I21">IFERROR(IF(P21&lt;&gt;"",TabelleK17aGlEPr,""),0)</f>
        <v>0</v>
      </c>
      <c r="J21" s="120">
        <f t="shared" si="2"/>
        <v>0</v>
      </c>
      <c r="K21" s="119" cm="1">
        <f t="array" ref="K21">IFERROR(IF(P21&lt;&gt;"",TabelleK17HubstPr,""),0)</f>
        <v>0</v>
      </c>
      <c r="L21" s="118">
        <f t="shared" si="3"/>
        <v>0</v>
      </c>
      <c r="N21" s="731" t="str">
        <f>Gebäudeübersicht!$B20</f>
        <v>17</v>
      </c>
      <c r="O21" s="2">
        <f t="shared" si="26"/>
        <v>0</v>
      </c>
      <c r="P21" s="504" t="str">
        <f>Gebäudeübersicht!P20</f>
        <v>17</v>
      </c>
      <c r="R21" s="705">
        <f t="shared" si="4"/>
        <v>25</v>
      </c>
      <c r="S21" s="702">
        <f t="shared" si="5"/>
        <v>11.3</v>
      </c>
      <c r="T21" s="699">
        <v>25</v>
      </c>
      <c r="V21" s="705">
        <f t="shared" si="6"/>
        <v>20</v>
      </c>
      <c r="W21" s="696">
        <f t="shared" si="7"/>
        <v>9</v>
      </c>
      <c r="X21" s="693">
        <v>20</v>
      </c>
      <c r="Y21" s="195">
        <f t="shared" si="8"/>
        <v>0</v>
      </c>
      <c r="Z21" s="195">
        <f t="shared" si="9"/>
        <v>0</v>
      </c>
      <c r="AA21" s="196">
        <f t="shared" si="10"/>
        <v>0</v>
      </c>
      <c r="AB21" s="196">
        <f t="shared" si="11"/>
        <v>0</v>
      </c>
      <c r="AC21" s="196">
        <f t="shared" si="12"/>
        <v>0</v>
      </c>
      <c r="AD21" s="217">
        <f t="shared" si="13"/>
        <v>0</v>
      </c>
      <c r="AE21" s="199">
        <f t="shared" si="14"/>
        <v>0</v>
      </c>
      <c r="AF21" s="218">
        <f t="shared" si="15"/>
        <v>0</v>
      </c>
      <c r="AG21" s="219">
        <f t="shared" si="16"/>
        <v>0</v>
      </c>
      <c r="AH21" s="195">
        <f t="shared" si="17"/>
        <v>0</v>
      </c>
      <c r="AI21" s="195">
        <f t="shared" si="18"/>
        <v>0</v>
      </c>
      <c r="AJ21" s="196">
        <f t="shared" si="19"/>
        <v>0</v>
      </c>
      <c r="AK21" s="196">
        <f t="shared" si="20"/>
        <v>0</v>
      </c>
      <c r="AL21" s="196">
        <f t="shared" si="21"/>
        <v>0</v>
      </c>
      <c r="AM21" s="217">
        <f t="shared" si="22"/>
        <v>0</v>
      </c>
      <c r="AN21" s="199">
        <f t="shared" si="23"/>
        <v>0</v>
      </c>
      <c r="AO21" s="218">
        <f t="shared" si="24"/>
        <v>0</v>
      </c>
      <c r="AP21" s="219">
        <f t="shared" si="25"/>
        <v>0</v>
      </c>
    </row>
    <row r="22" spans="2:42" ht="14.25" customHeight="1" x14ac:dyDescent="0.2">
      <c r="B22" s="577" t="str">
        <f t="shared" si="0"/>
        <v>18</v>
      </c>
      <c r="C22" s="119" cm="1">
        <f t="array" ref="C22">IFERROR(IF(P22&lt;&gt;"",TabelleK18iGlFl,0),0)</f>
        <v>0</v>
      </c>
      <c r="D22" s="119" cm="1">
        <f t="array" ref="D22">IFERROR(IF(P22&lt;&gt;"",TabelleK18iGlAnzRei,""),0)</f>
        <v>0</v>
      </c>
      <c r="E22" s="119" cm="1">
        <f t="array" ref="E22">IFERROR(IF(P22&lt;&gt;"",TabelleK18iGlEPr,""),0)</f>
        <v>0</v>
      </c>
      <c r="F22" s="120">
        <f t="shared" si="1"/>
        <v>0</v>
      </c>
      <c r="G22" s="119" cm="1">
        <f t="array" ref="G22">IFERROR(IF(P22&lt;&gt;"",TabelleK18aGlFl,0),0)</f>
        <v>0</v>
      </c>
      <c r="H22" s="119" cm="1">
        <f t="array" ref="H22">IFERROR(IF(P22&lt;&gt;"",TabelleK18aGlAnzRei,""),0)</f>
        <v>0</v>
      </c>
      <c r="I22" s="119" cm="1">
        <f t="array" ref="I22">IFERROR(IF(P22&lt;&gt;"",TabelleK18aGlEPr,""),0)</f>
        <v>0</v>
      </c>
      <c r="J22" s="120">
        <f t="shared" si="2"/>
        <v>0</v>
      </c>
      <c r="K22" s="119" cm="1">
        <f t="array" ref="K22">IFERROR(IF(P22&lt;&gt;"",TabelleK18HubstPr,""),0)</f>
        <v>0</v>
      </c>
      <c r="L22" s="118">
        <f t="shared" si="3"/>
        <v>0</v>
      </c>
      <c r="N22" s="731" t="str">
        <f>Gebäudeübersicht!$B21</f>
        <v>18</v>
      </c>
      <c r="O22" s="2">
        <f t="shared" si="26"/>
        <v>0</v>
      </c>
      <c r="P22" s="504" t="str">
        <f>Gebäudeübersicht!P21</f>
        <v>18</v>
      </c>
      <c r="R22" s="705">
        <f t="shared" si="4"/>
        <v>25</v>
      </c>
      <c r="S22" s="702">
        <f t="shared" si="5"/>
        <v>11.3</v>
      </c>
      <c r="T22" s="699">
        <v>25</v>
      </c>
      <c r="V22" s="705">
        <f t="shared" si="6"/>
        <v>20</v>
      </c>
      <c r="W22" s="696">
        <f t="shared" si="7"/>
        <v>9</v>
      </c>
      <c r="X22" s="693">
        <v>20</v>
      </c>
      <c r="Y22" s="195">
        <f t="shared" si="8"/>
        <v>0</v>
      </c>
      <c r="Z22" s="195">
        <f t="shared" si="9"/>
        <v>0</v>
      </c>
      <c r="AA22" s="196">
        <f t="shared" si="10"/>
        <v>0</v>
      </c>
      <c r="AB22" s="196">
        <f t="shared" si="11"/>
        <v>0</v>
      </c>
      <c r="AC22" s="196">
        <f t="shared" si="12"/>
        <v>0</v>
      </c>
      <c r="AD22" s="217">
        <f t="shared" si="13"/>
        <v>0</v>
      </c>
      <c r="AE22" s="199">
        <f t="shared" si="14"/>
        <v>0</v>
      </c>
      <c r="AF22" s="218">
        <f t="shared" si="15"/>
        <v>0</v>
      </c>
      <c r="AG22" s="219">
        <f t="shared" si="16"/>
        <v>0</v>
      </c>
      <c r="AH22" s="195">
        <f t="shared" si="17"/>
        <v>0</v>
      </c>
      <c r="AI22" s="195">
        <f t="shared" si="18"/>
        <v>0</v>
      </c>
      <c r="AJ22" s="196">
        <f t="shared" si="19"/>
        <v>0</v>
      </c>
      <c r="AK22" s="196">
        <f t="shared" si="20"/>
        <v>0</v>
      </c>
      <c r="AL22" s="196">
        <f t="shared" si="21"/>
        <v>0</v>
      </c>
      <c r="AM22" s="217">
        <f t="shared" si="22"/>
        <v>0</v>
      </c>
      <c r="AN22" s="199">
        <f t="shared" si="23"/>
        <v>0</v>
      </c>
      <c r="AO22" s="218">
        <f t="shared" si="24"/>
        <v>0</v>
      </c>
      <c r="AP22" s="219">
        <f t="shared" si="25"/>
        <v>0</v>
      </c>
    </row>
    <row r="23" spans="2:42" ht="14.25" customHeight="1" x14ac:dyDescent="0.2">
      <c r="B23" s="578" t="str">
        <f t="shared" si="0"/>
        <v>19</v>
      </c>
      <c r="C23" s="119" cm="1">
        <f t="array" ref="C23">IFERROR(IF(P23&lt;&gt;"",TabelleK19iGlFl,0),0)</f>
        <v>0</v>
      </c>
      <c r="D23" s="119" cm="1">
        <f t="array" ref="D23">IFERROR(IF(P23&lt;&gt;"",TabelleK19iGlAnzRei,""),0)</f>
        <v>0</v>
      </c>
      <c r="E23" s="119" cm="1">
        <f t="array" ref="E23">IFERROR(IF(P23&lt;&gt;"",TabelleK19iGlEPr,""),0)</f>
        <v>0</v>
      </c>
      <c r="F23" s="120">
        <f t="shared" si="1"/>
        <v>0</v>
      </c>
      <c r="G23" s="119" cm="1">
        <f t="array" ref="G23">IFERROR(IF(P23&lt;&gt;"",TabelleK19aGlFl,0),0)</f>
        <v>0</v>
      </c>
      <c r="H23" s="119" cm="1">
        <f t="array" ref="H23">IFERROR(IF(P23&lt;&gt;"",TabelleK19aGlAnzRei,""),0)</f>
        <v>0</v>
      </c>
      <c r="I23" s="119" cm="1">
        <f t="array" ref="I23">IFERROR(IF(P23&lt;&gt;"",TabelleK19aGlEPr,""),0)</f>
        <v>0</v>
      </c>
      <c r="J23" s="120">
        <f t="shared" si="2"/>
        <v>0</v>
      </c>
      <c r="K23" s="119" cm="1">
        <f t="array" ref="K23">IFERROR(IF(P23&lt;&gt;"",TabelleK19HubstPr,""),0)</f>
        <v>0</v>
      </c>
      <c r="L23" s="118">
        <f t="shared" si="3"/>
        <v>0</v>
      </c>
      <c r="N23" s="731" t="str">
        <f>Gebäudeübersicht!$B22</f>
        <v>19</v>
      </c>
      <c r="O23" s="2">
        <f t="shared" si="26"/>
        <v>0</v>
      </c>
      <c r="P23" s="504" t="str">
        <f>Gebäudeübersicht!P22</f>
        <v>19</v>
      </c>
      <c r="R23" s="705">
        <f t="shared" si="4"/>
        <v>25</v>
      </c>
      <c r="S23" s="702">
        <f t="shared" si="5"/>
        <v>11.3</v>
      </c>
      <c r="T23" s="699">
        <v>25</v>
      </c>
      <c r="V23" s="705">
        <f t="shared" si="6"/>
        <v>20</v>
      </c>
      <c r="W23" s="696">
        <f t="shared" si="7"/>
        <v>9</v>
      </c>
      <c r="X23" s="693">
        <v>20</v>
      </c>
      <c r="Y23" s="195">
        <f t="shared" si="8"/>
        <v>0</v>
      </c>
      <c r="Z23" s="195">
        <f t="shared" si="9"/>
        <v>0</v>
      </c>
      <c r="AA23" s="196">
        <f t="shared" si="10"/>
        <v>0</v>
      </c>
      <c r="AB23" s="196">
        <f t="shared" si="11"/>
        <v>0</v>
      </c>
      <c r="AC23" s="196">
        <f t="shared" si="12"/>
        <v>0</v>
      </c>
      <c r="AD23" s="217">
        <f t="shared" si="13"/>
        <v>0</v>
      </c>
      <c r="AE23" s="199">
        <f t="shared" si="14"/>
        <v>0</v>
      </c>
      <c r="AF23" s="218">
        <f t="shared" si="15"/>
        <v>0</v>
      </c>
      <c r="AG23" s="219">
        <f t="shared" si="16"/>
        <v>0</v>
      </c>
      <c r="AH23" s="195">
        <f t="shared" si="17"/>
        <v>0</v>
      </c>
      <c r="AI23" s="195">
        <f t="shared" si="18"/>
        <v>0</v>
      </c>
      <c r="AJ23" s="196">
        <f t="shared" si="19"/>
        <v>0</v>
      </c>
      <c r="AK23" s="196">
        <f t="shared" si="20"/>
        <v>0</v>
      </c>
      <c r="AL23" s="196">
        <f t="shared" si="21"/>
        <v>0</v>
      </c>
      <c r="AM23" s="217">
        <f t="shared" si="22"/>
        <v>0</v>
      </c>
      <c r="AN23" s="199">
        <f t="shared" si="23"/>
        <v>0</v>
      </c>
      <c r="AO23" s="218">
        <f t="shared" si="24"/>
        <v>0</v>
      </c>
      <c r="AP23" s="219">
        <f t="shared" si="25"/>
        <v>0</v>
      </c>
    </row>
    <row r="24" spans="2:42" ht="14.25" customHeight="1" x14ac:dyDescent="0.2">
      <c r="B24" s="578" t="str">
        <f t="shared" si="0"/>
        <v>20</v>
      </c>
      <c r="C24" s="119" cm="1">
        <f t="array" ref="C24">IFERROR(IF(P24&lt;&gt;"",TabelleK20iGlFl,0),0)</f>
        <v>0</v>
      </c>
      <c r="D24" s="119" cm="1">
        <f t="array" ref="D24">IFERROR(IF(P24&lt;&gt;"",TabelleK20iGlAnzRei,""),0)</f>
        <v>0</v>
      </c>
      <c r="E24" s="119" cm="1">
        <f t="array" ref="E24">IFERROR(IF(P24&lt;&gt;"",TabelleK20iGlEPr,""),0)</f>
        <v>0</v>
      </c>
      <c r="F24" s="120">
        <f t="shared" si="1"/>
        <v>0</v>
      </c>
      <c r="G24" s="119" cm="1">
        <f t="array" ref="G24">IFERROR(IF(P24&lt;&gt;"",TabelleK20aGlFl,0),0)</f>
        <v>0</v>
      </c>
      <c r="H24" s="119" cm="1">
        <f t="array" ref="H24">IFERROR(IF(P24&lt;&gt;"",TabelleK20aGlAnzRei,""),0)</f>
        <v>0</v>
      </c>
      <c r="I24" s="119" cm="1">
        <f t="array" ref="I24">IFERROR(IF(P24&lt;&gt;"",TabelleK20aGlEPr,""),0)</f>
        <v>0</v>
      </c>
      <c r="J24" s="120">
        <f t="shared" si="2"/>
        <v>0</v>
      </c>
      <c r="K24" s="119" cm="1">
        <f t="array" ref="K24">IFERROR(IF(P24&lt;&gt;"",TabelleK20HubstPr,""),0)</f>
        <v>0</v>
      </c>
      <c r="L24" s="118">
        <f t="shared" si="3"/>
        <v>0</v>
      </c>
      <c r="N24" s="731" t="str">
        <f>Gebäudeübersicht!$B23</f>
        <v>20</v>
      </c>
      <c r="O24" s="2">
        <f t="shared" si="26"/>
        <v>0</v>
      </c>
      <c r="P24" s="504" t="str">
        <f>Gebäudeübersicht!P23</f>
        <v>20</v>
      </c>
      <c r="R24" s="705">
        <f t="shared" si="4"/>
        <v>25</v>
      </c>
      <c r="S24" s="702">
        <f t="shared" si="5"/>
        <v>11.3</v>
      </c>
      <c r="T24" s="699">
        <v>25</v>
      </c>
      <c r="V24" s="705">
        <f t="shared" si="6"/>
        <v>20</v>
      </c>
      <c r="W24" s="696">
        <f t="shared" si="7"/>
        <v>9</v>
      </c>
      <c r="X24" s="693">
        <v>20</v>
      </c>
      <c r="Y24" s="195">
        <f t="shared" si="8"/>
        <v>0</v>
      </c>
      <c r="Z24" s="195">
        <f t="shared" si="9"/>
        <v>0</v>
      </c>
      <c r="AA24" s="196">
        <f t="shared" si="10"/>
        <v>0</v>
      </c>
      <c r="AB24" s="196">
        <f t="shared" si="11"/>
        <v>0</v>
      </c>
      <c r="AC24" s="196">
        <f t="shared" si="12"/>
        <v>0</v>
      </c>
      <c r="AD24" s="217">
        <f t="shared" si="13"/>
        <v>0</v>
      </c>
      <c r="AE24" s="199">
        <f t="shared" si="14"/>
        <v>0</v>
      </c>
      <c r="AF24" s="218">
        <f t="shared" si="15"/>
        <v>0</v>
      </c>
      <c r="AG24" s="219">
        <f t="shared" si="16"/>
        <v>0</v>
      </c>
      <c r="AH24" s="195">
        <f t="shared" si="17"/>
        <v>0</v>
      </c>
      <c r="AI24" s="195">
        <f t="shared" si="18"/>
        <v>0</v>
      </c>
      <c r="AJ24" s="196">
        <f t="shared" si="19"/>
        <v>0</v>
      </c>
      <c r="AK24" s="196">
        <f t="shared" si="20"/>
        <v>0</v>
      </c>
      <c r="AL24" s="196">
        <f t="shared" si="21"/>
        <v>0</v>
      </c>
      <c r="AM24" s="217">
        <f t="shared" si="22"/>
        <v>0</v>
      </c>
      <c r="AN24" s="199">
        <f t="shared" si="23"/>
        <v>0</v>
      </c>
      <c r="AO24" s="218">
        <f t="shared" si="24"/>
        <v>0</v>
      </c>
      <c r="AP24" s="219">
        <f t="shared" si="25"/>
        <v>0</v>
      </c>
    </row>
    <row r="25" spans="2:42" ht="14.25" customHeight="1" x14ac:dyDescent="0.2">
      <c r="B25" s="578" t="str">
        <f t="shared" si="0"/>
        <v>21</v>
      </c>
      <c r="C25" s="119" cm="1">
        <f t="array" ref="C25">IFERROR(IF(P25&lt;&gt;"",TabelleK21iGlFl,0),0)</f>
        <v>0</v>
      </c>
      <c r="D25" s="119" cm="1">
        <f t="array" ref="D25">IFERROR(IF(P25&lt;&gt;"",TabelleK21iGlAnzRei,""),0)</f>
        <v>0</v>
      </c>
      <c r="E25" s="119" cm="1">
        <f t="array" ref="E25">IFERROR(IF(P25&lt;&gt;"",TabelleK21iGlEPr,""),0)</f>
        <v>0</v>
      </c>
      <c r="F25" s="120">
        <f t="shared" si="1"/>
        <v>0</v>
      </c>
      <c r="G25" s="119" cm="1">
        <f t="array" ref="G25">IFERROR(IF(P25&lt;&gt;"",TabelleK21aGlFl,0),0)</f>
        <v>0</v>
      </c>
      <c r="H25" s="119" cm="1">
        <f t="array" ref="H25">IFERROR(IF(P25&lt;&gt;"",TabelleK21aGlAnzRei,""),0)</f>
        <v>0</v>
      </c>
      <c r="I25" s="119" cm="1">
        <f t="array" ref="I25">IFERROR(IF(P25&lt;&gt;"",TabelleK21aGlEPr,""),0)</f>
        <v>0</v>
      </c>
      <c r="J25" s="120">
        <f t="shared" si="2"/>
        <v>0</v>
      </c>
      <c r="K25" s="119" cm="1">
        <f t="array" ref="K25">IFERROR(IF(P25&lt;&gt;"",TabelleK21HubstPr,""),0)</f>
        <v>0</v>
      </c>
      <c r="L25" s="118">
        <f t="shared" si="3"/>
        <v>0</v>
      </c>
      <c r="N25" s="731" t="str">
        <f>Gebäudeübersicht!$B24</f>
        <v>21</v>
      </c>
      <c r="O25" s="2">
        <f t="shared" si="26"/>
        <v>0</v>
      </c>
      <c r="P25" s="504" t="str">
        <f>Gebäudeübersicht!P24</f>
        <v>21</v>
      </c>
      <c r="R25" s="705">
        <f t="shared" si="4"/>
        <v>25</v>
      </c>
      <c r="S25" s="702">
        <f t="shared" si="5"/>
        <v>11.3</v>
      </c>
      <c r="T25" s="699">
        <v>25</v>
      </c>
      <c r="V25" s="705">
        <f t="shared" si="6"/>
        <v>20</v>
      </c>
      <c r="W25" s="696">
        <f t="shared" si="7"/>
        <v>9</v>
      </c>
      <c r="X25" s="693">
        <v>20</v>
      </c>
      <c r="Y25" s="195">
        <f t="shared" si="8"/>
        <v>0</v>
      </c>
      <c r="Z25" s="195">
        <f t="shared" si="9"/>
        <v>0</v>
      </c>
      <c r="AA25" s="196">
        <f t="shared" si="10"/>
        <v>0</v>
      </c>
      <c r="AB25" s="196">
        <f t="shared" si="11"/>
        <v>0</v>
      </c>
      <c r="AC25" s="196">
        <f t="shared" si="12"/>
        <v>0</v>
      </c>
      <c r="AD25" s="217">
        <f t="shared" si="13"/>
        <v>0</v>
      </c>
      <c r="AE25" s="199">
        <f t="shared" si="14"/>
        <v>0</v>
      </c>
      <c r="AF25" s="218">
        <f t="shared" si="15"/>
        <v>0</v>
      </c>
      <c r="AG25" s="219">
        <f t="shared" si="16"/>
        <v>0</v>
      </c>
      <c r="AH25" s="195">
        <f t="shared" si="17"/>
        <v>0</v>
      </c>
      <c r="AI25" s="195">
        <f t="shared" si="18"/>
        <v>0</v>
      </c>
      <c r="AJ25" s="196">
        <f t="shared" si="19"/>
        <v>0</v>
      </c>
      <c r="AK25" s="196">
        <f t="shared" si="20"/>
        <v>0</v>
      </c>
      <c r="AL25" s="196">
        <f t="shared" si="21"/>
        <v>0</v>
      </c>
      <c r="AM25" s="217">
        <f t="shared" si="22"/>
        <v>0</v>
      </c>
      <c r="AN25" s="199">
        <f t="shared" si="23"/>
        <v>0</v>
      </c>
      <c r="AO25" s="218">
        <f t="shared" si="24"/>
        <v>0</v>
      </c>
      <c r="AP25" s="219">
        <f t="shared" si="25"/>
        <v>0</v>
      </c>
    </row>
    <row r="26" spans="2:42" ht="14.25" customHeight="1" x14ac:dyDescent="0.2">
      <c r="B26" s="578" t="str">
        <f t="shared" si="0"/>
        <v>22</v>
      </c>
      <c r="C26" s="119" cm="1">
        <f t="array" ref="C26">IFERROR(IF(P26&lt;&gt;"",TabelleK22iGlFl,0),0)</f>
        <v>0</v>
      </c>
      <c r="D26" s="119" cm="1">
        <f t="array" ref="D26">IFERROR(IF(P26&lt;&gt;"",TabelleK22iGlAnzRei,""),0)</f>
        <v>0</v>
      </c>
      <c r="E26" s="119" cm="1">
        <f t="array" ref="E26">IFERROR(IF(P26&lt;&gt;"",TabelleK22iGlEPr,""),0)</f>
        <v>0</v>
      </c>
      <c r="F26" s="120">
        <f t="shared" si="1"/>
        <v>0</v>
      </c>
      <c r="G26" s="119" cm="1">
        <f t="array" ref="G26">IFERROR(IF(P26&lt;&gt;"",TabelleK22aGlFl,0),0)</f>
        <v>0</v>
      </c>
      <c r="H26" s="119" cm="1">
        <f t="array" ref="H26">IFERROR(IF(P26&lt;&gt;"",TabelleK22aGlAnzRei,""),0)</f>
        <v>0</v>
      </c>
      <c r="I26" s="119" cm="1">
        <f t="array" ref="I26">IFERROR(IF(P26&lt;&gt;"",TabelleK22aGlEPr,""),0)</f>
        <v>0</v>
      </c>
      <c r="J26" s="120">
        <f t="shared" si="2"/>
        <v>0</v>
      </c>
      <c r="K26" s="119" cm="1">
        <f t="array" ref="K26">IFERROR(IF(P26&lt;&gt;"",TabelleK22HubstPr,""),0)</f>
        <v>0</v>
      </c>
      <c r="L26" s="118">
        <f t="shared" si="3"/>
        <v>0</v>
      </c>
      <c r="N26" s="731" t="str">
        <f>Gebäudeübersicht!$B25</f>
        <v>22</v>
      </c>
      <c r="O26" s="2">
        <f t="shared" si="26"/>
        <v>0</v>
      </c>
      <c r="P26" s="504" t="str">
        <f>Gebäudeübersicht!P25</f>
        <v>22</v>
      </c>
      <c r="R26" s="705">
        <f t="shared" si="4"/>
        <v>25</v>
      </c>
      <c r="S26" s="702">
        <f t="shared" si="5"/>
        <v>11.3</v>
      </c>
      <c r="T26" s="699">
        <v>25</v>
      </c>
      <c r="V26" s="705">
        <f t="shared" si="6"/>
        <v>20</v>
      </c>
      <c r="W26" s="696">
        <f t="shared" si="7"/>
        <v>9</v>
      </c>
      <c r="X26" s="693">
        <v>20</v>
      </c>
      <c r="Y26" s="195">
        <f t="shared" si="8"/>
        <v>0</v>
      </c>
      <c r="Z26" s="195">
        <f t="shared" si="9"/>
        <v>0</v>
      </c>
      <c r="AA26" s="196">
        <f t="shared" si="10"/>
        <v>0</v>
      </c>
      <c r="AB26" s="196">
        <f t="shared" si="11"/>
        <v>0</v>
      </c>
      <c r="AC26" s="196">
        <f t="shared" si="12"/>
        <v>0</v>
      </c>
      <c r="AD26" s="217">
        <f t="shared" si="13"/>
        <v>0</v>
      </c>
      <c r="AE26" s="199">
        <f t="shared" si="14"/>
        <v>0</v>
      </c>
      <c r="AF26" s="218">
        <f t="shared" si="15"/>
        <v>0</v>
      </c>
      <c r="AG26" s="219">
        <f t="shared" si="16"/>
        <v>0</v>
      </c>
      <c r="AH26" s="195">
        <f t="shared" si="17"/>
        <v>0</v>
      </c>
      <c r="AI26" s="195">
        <f t="shared" si="18"/>
        <v>0</v>
      </c>
      <c r="AJ26" s="196">
        <f t="shared" si="19"/>
        <v>0</v>
      </c>
      <c r="AK26" s="196">
        <f t="shared" si="20"/>
        <v>0</v>
      </c>
      <c r="AL26" s="196">
        <f t="shared" si="21"/>
        <v>0</v>
      </c>
      <c r="AM26" s="217">
        <f t="shared" si="22"/>
        <v>0</v>
      </c>
      <c r="AN26" s="199">
        <f t="shared" si="23"/>
        <v>0</v>
      </c>
      <c r="AO26" s="218">
        <f t="shared" si="24"/>
        <v>0</v>
      </c>
      <c r="AP26" s="219">
        <f t="shared" si="25"/>
        <v>0</v>
      </c>
    </row>
    <row r="27" spans="2:42" ht="14.25" customHeight="1" x14ac:dyDescent="0.2">
      <c r="B27" s="578" t="str">
        <f t="shared" si="0"/>
        <v>23</v>
      </c>
      <c r="C27" s="119" cm="1">
        <f t="array" ref="C27">IFERROR(IF(P27&lt;&gt;"",TabelleK23iGlFl,0),0)</f>
        <v>0</v>
      </c>
      <c r="D27" s="119" cm="1">
        <f t="array" ref="D27">IFERROR(IF(P27&lt;&gt;"",TabelleK23iGlAnzRei,""),0)</f>
        <v>0</v>
      </c>
      <c r="E27" s="119" cm="1">
        <f t="array" ref="E27">IFERROR(IF(P27&lt;&gt;"",TabelleK23iGlEPr,""),0)</f>
        <v>0</v>
      </c>
      <c r="F27" s="120">
        <f t="shared" si="1"/>
        <v>0</v>
      </c>
      <c r="G27" s="119" cm="1">
        <f t="array" ref="G27">IFERROR(IF(P27&lt;&gt;"",TabelleK23aGlFl,0),0)</f>
        <v>0</v>
      </c>
      <c r="H27" s="119" cm="1">
        <f t="array" ref="H27">IFERROR(IF(P27&lt;&gt;"",TabelleK23aGlAnzRei,""),0)</f>
        <v>0</v>
      </c>
      <c r="I27" s="119" cm="1">
        <f t="array" ref="I27">IFERROR(IF(P27&lt;&gt;"",TabelleK23aGlEPr,""),0)</f>
        <v>0</v>
      </c>
      <c r="J27" s="120">
        <f t="shared" si="2"/>
        <v>0</v>
      </c>
      <c r="K27" s="119" cm="1">
        <f t="array" ref="K27">IFERROR(IF(P27&lt;&gt;"",TabelleK23HubstPr,""),0)</f>
        <v>0</v>
      </c>
      <c r="L27" s="118">
        <f t="shared" si="3"/>
        <v>0</v>
      </c>
      <c r="N27" s="731" t="str">
        <f>Gebäudeübersicht!$B26</f>
        <v>23</v>
      </c>
      <c r="O27" s="2">
        <f t="shared" si="26"/>
        <v>0</v>
      </c>
      <c r="P27" s="504" t="str">
        <f>Gebäudeübersicht!P26</f>
        <v>23</v>
      </c>
      <c r="R27" s="705">
        <f t="shared" si="4"/>
        <v>25</v>
      </c>
      <c r="S27" s="702">
        <f t="shared" si="5"/>
        <v>11.3</v>
      </c>
      <c r="T27" s="699">
        <v>25</v>
      </c>
      <c r="V27" s="705">
        <f t="shared" si="6"/>
        <v>20</v>
      </c>
      <c r="W27" s="696">
        <f t="shared" si="7"/>
        <v>9</v>
      </c>
      <c r="X27" s="693">
        <v>20</v>
      </c>
      <c r="Y27" s="195">
        <f t="shared" si="8"/>
        <v>0</v>
      </c>
      <c r="Z27" s="195">
        <f t="shared" si="9"/>
        <v>0</v>
      </c>
      <c r="AA27" s="196">
        <f t="shared" si="10"/>
        <v>0</v>
      </c>
      <c r="AB27" s="196">
        <f t="shared" si="11"/>
        <v>0</v>
      </c>
      <c r="AC27" s="196">
        <f t="shared" si="12"/>
        <v>0</v>
      </c>
      <c r="AD27" s="217">
        <f t="shared" si="13"/>
        <v>0</v>
      </c>
      <c r="AE27" s="199">
        <f t="shared" si="14"/>
        <v>0</v>
      </c>
      <c r="AF27" s="218">
        <f t="shared" si="15"/>
        <v>0</v>
      </c>
      <c r="AG27" s="219">
        <f t="shared" si="16"/>
        <v>0</v>
      </c>
      <c r="AH27" s="195">
        <f t="shared" si="17"/>
        <v>0</v>
      </c>
      <c r="AI27" s="195">
        <f t="shared" si="18"/>
        <v>0</v>
      </c>
      <c r="AJ27" s="196">
        <f t="shared" si="19"/>
        <v>0</v>
      </c>
      <c r="AK27" s="196">
        <f t="shared" si="20"/>
        <v>0</v>
      </c>
      <c r="AL27" s="196">
        <f t="shared" si="21"/>
        <v>0</v>
      </c>
      <c r="AM27" s="217">
        <f t="shared" si="22"/>
        <v>0</v>
      </c>
      <c r="AN27" s="199">
        <f t="shared" si="23"/>
        <v>0</v>
      </c>
      <c r="AO27" s="218">
        <f t="shared" si="24"/>
        <v>0</v>
      </c>
      <c r="AP27" s="219">
        <f t="shared" si="25"/>
        <v>0</v>
      </c>
    </row>
    <row r="28" spans="2:42" ht="14.25" customHeight="1" x14ac:dyDescent="0.2">
      <c r="B28" s="578" t="str">
        <f t="shared" si="0"/>
        <v>24</v>
      </c>
      <c r="C28" s="119" cm="1">
        <f t="array" ref="C28">IFERROR(IF(P28&lt;&gt;"",TabelleK24iGlFl,0),0)</f>
        <v>0</v>
      </c>
      <c r="D28" s="119" cm="1">
        <f t="array" ref="D28">IFERROR(IF(P28&lt;&gt;"",TabelleK24iGlAnzRei,""),0)</f>
        <v>0</v>
      </c>
      <c r="E28" s="119" cm="1">
        <f t="array" ref="E28">IFERROR(IF(P28&lt;&gt;"",TabelleK24iGlEPr,""),0)</f>
        <v>0</v>
      </c>
      <c r="F28" s="120">
        <f t="shared" si="1"/>
        <v>0</v>
      </c>
      <c r="G28" s="119" cm="1">
        <f t="array" ref="G28">IFERROR(IF(P28&lt;&gt;"",TabelleK24aGlFl,0),0)</f>
        <v>0</v>
      </c>
      <c r="H28" s="119" cm="1">
        <f t="array" ref="H28">IFERROR(IF(P28&lt;&gt;"",TabelleK24aGlAnzRei,""),0)</f>
        <v>0</v>
      </c>
      <c r="I28" s="119" cm="1">
        <f t="array" ref="I28">IFERROR(IF(P28&lt;&gt;"",TabelleK24aGlEPr,""),0)</f>
        <v>0</v>
      </c>
      <c r="J28" s="120">
        <f t="shared" si="2"/>
        <v>0</v>
      </c>
      <c r="K28" s="119" cm="1">
        <f t="array" ref="K28">IFERROR(IF(P28&lt;&gt;"",TabelleK24HubstPr,""),0)</f>
        <v>0</v>
      </c>
      <c r="L28" s="118">
        <f t="shared" si="3"/>
        <v>0</v>
      </c>
      <c r="N28" s="731" t="str">
        <f>Gebäudeübersicht!$B27</f>
        <v>24</v>
      </c>
      <c r="O28" s="2">
        <f t="shared" si="26"/>
        <v>0</v>
      </c>
      <c r="P28" s="504" t="str">
        <f>Gebäudeübersicht!P27</f>
        <v>24</v>
      </c>
      <c r="R28" s="705">
        <f t="shared" si="4"/>
        <v>25</v>
      </c>
      <c r="S28" s="702">
        <f t="shared" si="5"/>
        <v>11.3</v>
      </c>
      <c r="T28" s="699">
        <v>25</v>
      </c>
      <c r="V28" s="705">
        <f t="shared" si="6"/>
        <v>20</v>
      </c>
      <c r="W28" s="696">
        <f t="shared" si="7"/>
        <v>9</v>
      </c>
      <c r="X28" s="693">
        <v>20</v>
      </c>
      <c r="Y28" s="195">
        <f t="shared" si="8"/>
        <v>0</v>
      </c>
      <c r="Z28" s="195">
        <f t="shared" si="9"/>
        <v>0</v>
      </c>
      <c r="AA28" s="196">
        <f t="shared" si="10"/>
        <v>0</v>
      </c>
      <c r="AB28" s="196">
        <f t="shared" si="11"/>
        <v>0</v>
      </c>
      <c r="AC28" s="196">
        <f t="shared" si="12"/>
        <v>0</v>
      </c>
      <c r="AD28" s="217">
        <f t="shared" si="13"/>
        <v>0</v>
      </c>
      <c r="AE28" s="199">
        <f t="shared" si="14"/>
        <v>0</v>
      </c>
      <c r="AF28" s="218">
        <f t="shared" si="15"/>
        <v>0</v>
      </c>
      <c r="AG28" s="219">
        <f t="shared" si="16"/>
        <v>0</v>
      </c>
      <c r="AH28" s="195">
        <f t="shared" si="17"/>
        <v>0</v>
      </c>
      <c r="AI28" s="195">
        <f t="shared" si="18"/>
        <v>0</v>
      </c>
      <c r="AJ28" s="196">
        <f t="shared" si="19"/>
        <v>0</v>
      </c>
      <c r="AK28" s="196">
        <f t="shared" si="20"/>
        <v>0</v>
      </c>
      <c r="AL28" s="196">
        <f t="shared" si="21"/>
        <v>0</v>
      </c>
      <c r="AM28" s="217">
        <f t="shared" si="22"/>
        <v>0</v>
      </c>
      <c r="AN28" s="199">
        <f t="shared" si="23"/>
        <v>0</v>
      </c>
      <c r="AO28" s="218">
        <f t="shared" si="24"/>
        <v>0</v>
      </c>
      <c r="AP28" s="219">
        <f t="shared" si="25"/>
        <v>0</v>
      </c>
    </row>
    <row r="29" spans="2:42" ht="14.25" customHeight="1" x14ac:dyDescent="0.2">
      <c r="B29" s="578" t="str">
        <f t="shared" si="0"/>
        <v>25</v>
      </c>
      <c r="C29" s="119" cm="1">
        <f t="array" ref="C29">IFERROR(IF(P29&lt;&gt;"",TabelleK25iGlFl,0),0)</f>
        <v>0</v>
      </c>
      <c r="D29" s="119" cm="1">
        <f t="array" ref="D29">IFERROR(IF(P29&lt;&gt;"",TabelleK25iGlAnzRei,""),0)</f>
        <v>0</v>
      </c>
      <c r="E29" s="119" cm="1">
        <f t="array" ref="E29">IFERROR(IF(P29&lt;&gt;"",TabelleK25iGlEPr,""),0)</f>
        <v>0</v>
      </c>
      <c r="F29" s="120">
        <f t="shared" si="1"/>
        <v>0</v>
      </c>
      <c r="G29" s="119" cm="1">
        <f t="array" ref="G29">IFERROR(IF(P29&lt;&gt;"",TabelleK25aGlFl,0),0)</f>
        <v>0</v>
      </c>
      <c r="H29" s="119" cm="1">
        <f t="array" ref="H29">IFERROR(IF(P29&lt;&gt;"",TabelleK25aGlAnzRei,""),0)</f>
        <v>0</v>
      </c>
      <c r="I29" s="119" cm="1">
        <f t="array" ref="I29">IFERROR(IF(P29&lt;&gt;"",TabelleK25aGlEPr,""),0)</f>
        <v>0</v>
      </c>
      <c r="J29" s="120">
        <f t="shared" si="2"/>
        <v>0</v>
      </c>
      <c r="K29" s="119" cm="1">
        <f t="array" ref="K29">IFERROR(IF(P29&lt;&gt;"",TabelleK25HubstPr,""),0)</f>
        <v>0</v>
      </c>
      <c r="L29" s="118">
        <f t="shared" si="3"/>
        <v>0</v>
      </c>
      <c r="N29" s="731" t="str">
        <f>Gebäudeübersicht!$B28</f>
        <v>25</v>
      </c>
      <c r="O29" s="2">
        <f t="shared" si="26"/>
        <v>0</v>
      </c>
      <c r="P29" s="504" t="str">
        <f>Gebäudeübersicht!P28</f>
        <v>25</v>
      </c>
      <c r="R29" s="705">
        <f t="shared" si="4"/>
        <v>25</v>
      </c>
      <c r="S29" s="702">
        <f t="shared" si="5"/>
        <v>11.3</v>
      </c>
      <c r="T29" s="699">
        <v>25</v>
      </c>
      <c r="V29" s="705">
        <f t="shared" si="6"/>
        <v>20</v>
      </c>
      <c r="W29" s="696">
        <f t="shared" si="7"/>
        <v>9</v>
      </c>
      <c r="X29" s="693">
        <v>20</v>
      </c>
      <c r="Y29" s="195">
        <f t="shared" si="8"/>
        <v>0</v>
      </c>
      <c r="Z29" s="195">
        <f t="shared" si="9"/>
        <v>0</v>
      </c>
      <c r="AA29" s="196">
        <f t="shared" si="10"/>
        <v>0</v>
      </c>
      <c r="AB29" s="196">
        <f t="shared" si="11"/>
        <v>0</v>
      </c>
      <c r="AC29" s="196">
        <f t="shared" si="12"/>
        <v>0</v>
      </c>
      <c r="AD29" s="217">
        <f t="shared" si="13"/>
        <v>0</v>
      </c>
      <c r="AE29" s="199">
        <f t="shared" si="14"/>
        <v>0</v>
      </c>
      <c r="AF29" s="218">
        <f t="shared" si="15"/>
        <v>0</v>
      </c>
      <c r="AG29" s="219">
        <f t="shared" si="16"/>
        <v>0</v>
      </c>
      <c r="AH29" s="195">
        <f t="shared" si="17"/>
        <v>0</v>
      </c>
      <c r="AI29" s="195">
        <f t="shared" si="18"/>
        <v>0</v>
      </c>
      <c r="AJ29" s="196">
        <f t="shared" si="19"/>
        <v>0</v>
      </c>
      <c r="AK29" s="196">
        <f t="shared" si="20"/>
        <v>0</v>
      </c>
      <c r="AL29" s="196">
        <f t="shared" si="21"/>
        <v>0</v>
      </c>
      <c r="AM29" s="217">
        <f t="shared" si="22"/>
        <v>0</v>
      </c>
      <c r="AN29" s="199">
        <f t="shared" si="23"/>
        <v>0</v>
      </c>
      <c r="AO29" s="218">
        <f t="shared" si="24"/>
        <v>0</v>
      </c>
      <c r="AP29" s="219">
        <f t="shared" si="25"/>
        <v>0</v>
      </c>
    </row>
    <row r="30" spans="2:42" ht="14.25" customHeight="1" x14ac:dyDescent="0.2">
      <c r="B30" s="578" t="str">
        <f t="shared" si="0"/>
        <v>26</v>
      </c>
      <c r="C30" s="119" cm="1">
        <f t="array" ref="C30">IFERROR(IF(P30&lt;&gt;"",TabelleK26iGlFl,0),0)</f>
        <v>0</v>
      </c>
      <c r="D30" s="119" cm="1">
        <f t="array" ref="D30">IFERROR(IF(P30&lt;&gt;"",TabelleK26iGlAnzRei,""),0)</f>
        <v>0</v>
      </c>
      <c r="E30" s="119" cm="1">
        <f t="array" ref="E30">IFERROR(IF(P30&lt;&gt;"",TabelleK26iGlEPr,""),0)</f>
        <v>0</v>
      </c>
      <c r="F30" s="120">
        <f t="shared" si="1"/>
        <v>0</v>
      </c>
      <c r="G30" s="119" cm="1">
        <f t="array" ref="G30">IFERROR(IF(P30&lt;&gt;"",TabelleK26aGlFl,0),0)</f>
        <v>0</v>
      </c>
      <c r="H30" s="119" cm="1">
        <f t="array" ref="H30">IFERROR(IF(P30&lt;&gt;"",TabelleK26aGlAnzRei,""),0)</f>
        <v>0</v>
      </c>
      <c r="I30" s="119" cm="1">
        <f t="array" ref="I30">IFERROR(IF(P30&lt;&gt;"",TabelleK26aGlEPr,""),0)</f>
        <v>0</v>
      </c>
      <c r="J30" s="120">
        <f t="shared" si="2"/>
        <v>0</v>
      </c>
      <c r="K30" s="119" cm="1">
        <f t="array" ref="K30">IFERROR(IF(P30&lt;&gt;"",TabelleK26HubstPr,""),0)</f>
        <v>0</v>
      </c>
      <c r="L30" s="118">
        <f t="shared" si="3"/>
        <v>0</v>
      </c>
      <c r="N30" s="731" t="str">
        <f>Gebäudeübersicht!$B29</f>
        <v>26</v>
      </c>
      <c r="O30" s="2">
        <f t="shared" si="26"/>
        <v>0</v>
      </c>
      <c r="P30" s="504" t="str">
        <f>Gebäudeübersicht!P29</f>
        <v>26</v>
      </c>
      <c r="R30" s="705">
        <f t="shared" si="4"/>
        <v>25</v>
      </c>
      <c r="S30" s="702">
        <f t="shared" si="5"/>
        <v>11.3</v>
      </c>
      <c r="T30" s="699">
        <v>25</v>
      </c>
      <c r="V30" s="705">
        <f t="shared" si="6"/>
        <v>20</v>
      </c>
      <c r="W30" s="696">
        <f t="shared" si="7"/>
        <v>9</v>
      </c>
      <c r="X30" s="693">
        <v>20</v>
      </c>
      <c r="Y30" s="195">
        <f t="shared" si="8"/>
        <v>0</v>
      </c>
      <c r="Z30" s="195">
        <f t="shared" si="9"/>
        <v>0</v>
      </c>
      <c r="AA30" s="196">
        <f t="shared" si="10"/>
        <v>0</v>
      </c>
      <c r="AB30" s="196">
        <f t="shared" si="11"/>
        <v>0</v>
      </c>
      <c r="AC30" s="196">
        <f t="shared" si="12"/>
        <v>0</v>
      </c>
      <c r="AD30" s="217">
        <f t="shared" si="13"/>
        <v>0</v>
      </c>
      <c r="AE30" s="199">
        <f t="shared" si="14"/>
        <v>0</v>
      </c>
      <c r="AF30" s="218">
        <f t="shared" si="15"/>
        <v>0</v>
      </c>
      <c r="AG30" s="219">
        <f t="shared" si="16"/>
        <v>0</v>
      </c>
      <c r="AH30" s="195">
        <f t="shared" si="17"/>
        <v>0</v>
      </c>
      <c r="AI30" s="195">
        <f t="shared" si="18"/>
        <v>0</v>
      </c>
      <c r="AJ30" s="196">
        <f t="shared" si="19"/>
        <v>0</v>
      </c>
      <c r="AK30" s="196">
        <f t="shared" si="20"/>
        <v>0</v>
      </c>
      <c r="AL30" s="196">
        <f t="shared" si="21"/>
        <v>0</v>
      </c>
      <c r="AM30" s="217">
        <f t="shared" si="22"/>
        <v>0</v>
      </c>
      <c r="AN30" s="199">
        <f t="shared" si="23"/>
        <v>0</v>
      </c>
      <c r="AO30" s="218">
        <f t="shared" si="24"/>
        <v>0</v>
      </c>
      <c r="AP30" s="219">
        <f t="shared" si="25"/>
        <v>0</v>
      </c>
    </row>
    <row r="31" spans="2:42" ht="14.25" customHeight="1" x14ac:dyDescent="0.2">
      <c r="B31" s="578" t="str">
        <f t="shared" si="0"/>
        <v>27</v>
      </c>
      <c r="C31" s="119" cm="1">
        <f t="array" ref="C31">IFERROR(IF(P31&lt;&gt;"",TabelleK27iGlFl,0),0)</f>
        <v>0</v>
      </c>
      <c r="D31" s="119" cm="1">
        <f t="array" ref="D31">IFERROR(IF(P31&lt;&gt;"",TabelleK27iGlAnzRei,""),0)</f>
        <v>0</v>
      </c>
      <c r="E31" s="119" cm="1">
        <f t="array" ref="E31">IFERROR(IF(P31&lt;&gt;"",TabelleK27iGlEPr,""),0)</f>
        <v>0</v>
      </c>
      <c r="F31" s="120">
        <f t="shared" si="1"/>
        <v>0</v>
      </c>
      <c r="G31" s="119" cm="1">
        <f t="array" ref="G31">IFERROR(IF(P31&lt;&gt;"",TabelleK27aGlFl,0),0)</f>
        <v>0</v>
      </c>
      <c r="H31" s="119" cm="1">
        <f t="array" ref="H31">IFERROR(IF(P31&lt;&gt;"",TabelleK27aGlAnzRei,""),0)</f>
        <v>0</v>
      </c>
      <c r="I31" s="119" cm="1">
        <f t="array" ref="I31">IFERROR(IF(P31&lt;&gt;"",TabelleK27aGlEPr,""),0)</f>
        <v>0</v>
      </c>
      <c r="J31" s="120">
        <f t="shared" si="2"/>
        <v>0</v>
      </c>
      <c r="K31" s="119" cm="1">
        <f t="array" ref="K31">IFERROR(IF(P31&lt;&gt;"",TabelleK27HubstPr,""),0)</f>
        <v>0</v>
      </c>
      <c r="L31" s="118">
        <f t="shared" si="3"/>
        <v>0</v>
      </c>
      <c r="N31" s="731" t="str">
        <f>Gebäudeübersicht!$B30</f>
        <v>27</v>
      </c>
      <c r="O31" s="2">
        <f t="shared" si="26"/>
        <v>0</v>
      </c>
      <c r="P31" s="504" t="str">
        <f>Gebäudeübersicht!P30</f>
        <v>27</v>
      </c>
      <c r="R31" s="705">
        <f t="shared" si="4"/>
        <v>25</v>
      </c>
      <c r="S31" s="702">
        <f t="shared" si="5"/>
        <v>11.3</v>
      </c>
      <c r="T31" s="699">
        <v>25</v>
      </c>
      <c r="V31" s="705">
        <f t="shared" si="6"/>
        <v>20</v>
      </c>
      <c r="W31" s="696">
        <f t="shared" si="7"/>
        <v>9</v>
      </c>
      <c r="X31" s="693">
        <v>20</v>
      </c>
      <c r="Y31" s="195">
        <f t="shared" si="8"/>
        <v>0</v>
      </c>
      <c r="Z31" s="195">
        <f t="shared" si="9"/>
        <v>0</v>
      </c>
      <c r="AA31" s="196">
        <f t="shared" si="10"/>
        <v>0</v>
      </c>
      <c r="AB31" s="196">
        <f t="shared" si="11"/>
        <v>0</v>
      </c>
      <c r="AC31" s="196">
        <f t="shared" si="12"/>
        <v>0</v>
      </c>
      <c r="AD31" s="217">
        <f t="shared" si="13"/>
        <v>0</v>
      </c>
      <c r="AE31" s="199">
        <f t="shared" si="14"/>
        <v>0</v>
      </c>
      <c r="AF31" s="218">
        <f t="shared" si="15"/>
        <v>0</v>
      </c>
      <c r="AG31" s="219">
        <f t="shared" si="16"/>
        <v>0</v>
      </c>
      <c r="AH31" s="195">
        <f t="shared" si="17"/>
        <v>0</v>
      </c>
      <c r="AI31" s="195">
        <f t="shared" si="18"/>
        <v>0</v>
      </c>
      <c r="AJ31" s="196">
        <f t="shared" si="19"/>
        <v>0</v>
      </c>
      <c r="AK31" s="196">
        <f t="shared" si="20"/>
        <v>0</v>
      </c>
      <c r="AL31" s="196">
        <f t="shared" si="21"/>
        <v>0</v>
      </c>
      <c r="AM31" s="217">
        <f t="shared" si="22"/>
        <v>0</v>
      </c>
      <c r="AN31" s="199">
        <f t="shared" si="23"/>
        <v>0</v>
      </c>
      <c r="AO31" s="218">
        <f t="shared" si="24"/>
        <v>0</v>
      </c>
      <c r="AP31" s="219">
        <f t="shared" si="25"/>
        <v>0</v>
      </c>
    </row>
    <row r="32" spans="2:42" ht="14.25" customHeight="1" x14ac:dyDescent="0.2">
      <c r="B32" s="578" t="str">
        <f t="shared" si="0"/>
        <v>28</v>
      </c>
      <c r="C32" s="119" cm="1">
        <f t="array" ref="C32">IFERROR(IF(P32&lt;&gt;"",TabelleK28iGlFl,0),0)</f>
        <v>0</v>
      </c>
      <c r="D32" s="119" cm="1">
        <f t="array" ref="D32">IFERROR(IF(P32&lt;&gt;"",TabelleK28iGlAnzRei,""),0)</f>
        <v>0</v>
      </c>
      <c r="E32" s="119" cm="1">
        <f t="array" ref="E32">IFERROR(IF(P32&lt;&gt;"",TabelleK28iGlEPr,""),0)</f>
        <v>0</v>
      </c>
      <c r="F32" s="120">
        <f t="shared" si="1"/>
        <v>0</v>
      </c>
      <c r="G32" s="119" cm="1">
        <f t="array" ref="G32">IFERROR(IF(P32&lt;&gt;"",TabelleK28aGlFl,0),0)</f>
        <v>0</v>
      </c>
      <c r="H32" s="119" cm="1">
        <f t="array" ref="H32">IFERROR(IF(P32&lt;&gt;"",TabelleK28aGlAnzRei,""),0)</f>
        <v>0</v>
      </c>
      <c r="I32" s="119" cm="1">
        <f t="array" ref="I32">IFERROR(IF(P32&lt;&gt;"",TabelleK28aGlEPr,""),0)</f>
        <v>0</v>
      </c>
      <c r="J32" s="120">
        <f t="shared" si="2"/>
        <v>0</v>
      </c>
      <c r="K32" s="119" cm="1">
        <f t="array" ref="K32">IFERROR(IF(P32&lt;&gt;"",TabelleK28HubstPr,""),0)</f>
        <v>0</v>
      </c>
      <c r="L32" s="118">
        <f t="shared" si="3"/>
        <v>0</v>
      </c>
      <c r="N32" s="731" t="str">
        <f>Gebäudeübersicht!$B31</f>
        <v>28</v>
      </c>
      <c r="O32" s="2">
        <f t="shared" si="26"/>
        <v>0</v>
      </c>
      <c r="P32" s="504" t="str">
        <f>Gebäudeübersicht!P31</f>
        <v>28</v>
      </c>
      <c r="R32" s="705">
        <f t="shared" si="4"/>
        <v>25</v>
      </c>
      <c r="S32" s="702">
        <f t="shared" si="5"/>
        <v>11.3</v>
      </c>
      <c r="T32" s="699">
        <v>25</v>
      </c>
      <c r="V32" s="705">
        <f t="shared" si="6"/>
        <v>20</v>
      </c>
      <c r="W32" s="696">
        <f t="shared" si="7"/>
        <v>9</v>
      </c>
      <c r="X32" s="693">
        <v>20</v>
      </c>
      <c r="Y32" s="195">
        <f t="shared" si="8"/>
        <v>0</v>
      </c>
      <c r="Z32" s="195">
        <f t="shared" si="9"/>
        <v>0</v>
      </c>
      <c r="AA32" s="196">
        <f t="shared" si="10"/>
        <v>0</v>
      </c>
      <c r="AB32" s="196">
        <f t="shared" si="11"/>
        <v>0</v>
      </c>
      <c r="AC32" s="196">
        <f t="shared" si="12"/>
        <v>0</v>
      </c>
      <c r="AD32" s="217">
        <f t="shared" si="13"/>
        <v>0</v>
      </c>
      <c r="AE32" s="199">
        <f t="shared" si="14"/>
        <v>0</v>
      </c>
      <c r="AF32" s="218">
        <f t="shared" si="15"/>
        <v>0</v>
      </c>
      <c r="AG32" s="219">
        <f t="shared" si="16"/>
        <v>0</v>
      </c>
      <c r="AH32" s="195">
        <f t="shared" si="17"/>
        <v>0</v>
      </c>
      <c r="AI32" s="195">
        <f t="shared" si="18"/>
        <v>0</v>
      </c>
      <c r="AJ32" s="196">
        <f t="shared" si="19"/>
        <v>0</v>
      </c>
      <c r="AK32" s="196">
        <f t="shared" si="20"/>
        <v>0</v>
      </c>
      <c r="AL32" s="196">
        <f t="shared" si="21"/>
        <v>0</v>
      </c>
      <c r="AM32" s="217">
        <f t="shared" si="22"/>
        <v>0</v>
      </c>
      <c r="AN32" s="199">
        <f t="shared" si="23"/>
        <v>0</v>
      </c>
      <c r="AO32" s="218">
        <f t="shared" si="24"/>
        <v>0</v>
      </c>
      <c r="AP32" s="219">
        <f t="shared" si="25"/>
        <v>0</v>
      </c>
    </row>
    <row r="33" spans="2:42" ht="14.25" customHeight="1" x14ac:dyDescent="0.2">
      <c r="B33" s="578" t="str">
        <f t="shared" si="0"/>
        <v>29</v>
      </c>
      <c r="C33" s="119" cm="1">
        <f t="array" ref="C33">IFERROR(IF(P33&lt;&gt;"",TabelleK29iGlFl,0),0)</f>
        <v>0</v>
      </c>
      <c r="D33" s="119" cm="1">
        <f t="array" ref="D33">IFERROR(IF(P33&lt;&gt;"",TabelleK29iGlAnzRei,""),0)</f>
        <v>0</v>
      </c>
      <c r="E33" s="119" cm="1">
        <f t="array" ref="E33">IFERROR(IF(P33&lt;&gt;"",TabelleK29iGlEPr,""),0)</f>
        <v>0</v>
      </c>
      <c r="F33" s="120">
        <f t="shared" si="1"/>
        <v>0</v>
      </c>
      <c r="G33" s="119" cm="1">
        <f t="array" ref="G33">IFERROR(IF(P33&lt;&gt;"",TabelleK29aGlFl,0),0)</f>
        <v>0</v>
      </c>
      <c r="H33" s="119" cm="1">
        <f t="array" ref="H33">IFERROR(IF(P33&lt;&gt;"",TabelleK29aGlAnzRei,""),0)</f>
        <v>0</v>
      </c>
      <c r="I33" s="119" cm="1">
        <f t="array" ref="I33">IFERROR(IF(P33&lt;&gt;"",TabelleK29aGlEPr,""),0)</f>
        <v>0</v>
      </c>
      <c r="J33" s="120">
        <f t="shared" si="2"/>
        <v>0</v>
      </c>
      <c r="K33" s="119" cm="1">
        <f t="array" ref="K33">IFERROR(IF(P33&lt;&gt;"",TabelleK29HubstPr,""),0)</f>
        <v>0</v>
      </c>
      <c r="L33" s="118">
        <f t="shared" si="3"/>
        <v>0</v>
      </c>
      <c r="N33" s="731" t="str">
        <f>Gebäudeübersicht!$B32</f>
        <v>29</v>
      </c>
      <c r="O33" s="2">
        <f t="shared" si="26"/>
        <v>0</v>
      </c>
      <c r="P33" s="504" t="str">
        <f>Gebäudeübersicht!P32</f>
        <v>29</v>
      </c>
      <c r="R33" s="705">
        <f t="shared" si="4"/>
        <v>25</v>
      </c>
      <c r="S33" s="702">
        <f t="shared" si="5"/>
        <v>11.3</v>
      </c>
      <c r="T33" s="699">
        <v>25</v>
      </c>
      <c r="V33" s="705">
        <f t="shared" si="6"/>
        <v>20</v>
      </c>
      <c r="W33" s="696">
        <f t="shared" si="7"/>
        <v>9</v>
      </c>
      <c r="X33" s="693">
        <v>20</v>
      </c>
      <c r="Y33" s="195">
        <f t="shared" si="8"/>
        <v>0</v>
      </c>
      <c r="Z33" s="195">
        <f t="shared" si="9"/>
        <v>0</v>
      </c>
      <c r="AA33" s="196">
        <f t="shared" si="10"/>
        <v>0</v>
      </c>
      <c r="AB33" s="196">
        <f t="shared" si="11"/>
        <v>0</v>
      </c>
      <c r="AC33" s="196">
        <f t="shared" si="12"/>
        <v>0</v>
      </c>
      <c r="AD33" s="217">
        <f t="shared" si="13"/>
        <v>0</v>
      </c>
      <c r="AE33" s="199">
        <f t="shared" si="14"/>
        <v>0</v>
      </c>
      <c r="AF33" s="218">
        <f t="shared" si="15"/>
        <v>0</v>
      </c>
      <c r="AG33" s="219">
        <f t="shared" si="16"/>
        <v>0</v>
      </c>
      <c r="AH33" s="195">
        <f t="shared" si="17"/>
        <v>0</v>
      </c>
      <c r="AI33" s="195">
        <f t="shared" si="18"/>
        <v>0</v>
      </c>
      <c r="AJ33" s="196">
        <f t="shared" si="19"/>
        <v>0</v>
      </c>
      <c r="AK33" s="196">
        <f t="shared" si="20"/>
        <v>0</v>
      </c>
      <c r="AL33" s="196">
        <f t="shared" si="21"/>
        <v>0</v>
      </c>
      <c r="AM33" s="217">
        <f t="shared" si="22"/>
        <v>0</v>
      </c>
      <c r="AN33" s="199">
        <f t="shared" si="23"/>
        <v>0</v>
      </c>
      <c r="AO33" s="218">
        <f t="shared" si="24"/>
        <v>0</v>
      </c>
      <c r="AP33" s="219">
        <f t="shared" si="25"/>
        <v>0</v>
      </c>
    </row>
    <row r="34" spans="2:42" ht="14.25" customHeight="1" x14ac:dyDescent="0.2">
      <c r="B34" s="578" t="str">
        <f t="shared" si="0"/>
        <v>30</v>
      </c>
      <c r="C34" s="119" cm="1">
        <f t="array" ref="C34">IFERROR(IF(P34&lt;&gt;"",TabelleK30iGlFl,0),0)</f>
        <v>0</v>
      </c>
      <c r="D34" s="119" cm="1">
        <f t="array" ref="D34">IFERROR(IF(P34&lt;&gt;"",TabelleK30iGlAnzRei,""),0)</f>
        <v>0</v>
      </c>
      <c r="E34" s="119" cm="1">
        <f t="array" ref="E34">IFERROR(IF(P34&lt;&gt;"",TabelleK30iGlEPr,""),0)</f>
        <v>0</v>
      </c>
      <c r="F34" s="120">
        <f t="shared" si="1"/>
        <v>0</v>
      </c>
      <c r="G34" s="119" cm="1">
        <f t="array" ref="G34">IFERROR(IF(P34&lt;&gt;"",TabelleK30aGlFl,0),0)</f>
        <v>0</v>
      </c>
      <c r="H34" s="119" cm="1">
        <f t="array" ref="H34">IFERROR(IF(P34&lt;&gt;"",TabelleK30aGlAnzRei,""),0)</f>
        <v>0</v>
      </c>
      <c r="I34" s="119" cm="1">
        <f t="array" ref="I34">IFERROR(IF(P34&lt;&gt;"",TabelleK30aGlEPr,""),0)</f>
        <v>0</v>
      </c>
      <c r="J34" s="120">
        <f t="shared" si="2"/>
        <v>0</v>
      </c>
      <c r="K34" s="119" cm="1">
        <f t="array" ref="K34">IFERROR(IF(P34&lt;&gt;"",TabelleK30HubstPr,""),0)</f>
        <v>0</v>
      </c>
      <c r="L34" s="118">
        <f t="shared" si="3"/>
        <v>0</v>
      </c>
      <c r="N34" s="731" t="str">
        <f>Gebäudeübersicht!$B33</f>
        <v>30</v>
      </c>
      <c r="O34" s="2">
        <f t="shared" si="26"/>
        <v>0</v>
      </c>
      <c r="P34" s="504" t="str">
        <f>Gebäudeübersicht!P33</f>
        <v>30</v>
      </c>
      <c r="R34" s="705">
        <f t="shared" si="4"/>
        <v>25</v>
      </c>
      <c r="S34" s="702">
        <f t="shared" si="5"/>
        <v>11.3</v>
      </c>
      <c r="T34" s="699">
        <v>25</v>
      </c>
      <c r="V34" s="705">
        <f t="shared" si="6"/>
        <v>20</v>
      </c>
      <c r="W34" s="696">
        <f t="shared" si="7"/>
        <v>9</v>
      </c>
      <c r="X34" s="693">
        <v>20</v>
      </c>
      <c r="Y34" s="195">
        <f t="shared" si="8"/>
        <v>0</v>
      </c>
      <c r="Z34" s="195">
        <f t="shared" si="9"/>
        <v>0</v>
      </c>
      <c r="AA34" s="196">
        <f t="shared" si="10"/>
        <v>0</v>
      </c>
      <c r="AB34" s="196">
        <f t="shared" si="11"/>
        <v>0</v>
      </c>
      <c r="AC34" s="196">
        <f t="shared" si="12"/>
        <v>0</v>
      </c>
      <c r="AD34" s="217">
        <f t="shared" si="13"/>
        <v>0</v>
      </c>
      <c r="AE34" s="199">
        <f t="shared" si="14"/>
        <v>0</v>
      </c>
      <c r="AF34" s="218">
        <f t="shared" si="15"/>
        <v>0</v>
      </c>
      <c r="AG34" s="219">
        <f t="shared" si="16"/>
        <v>0</v>
      </c>
      <c r="AH34" s="195">
        <f t="shared" si="17"/>
        <v>0</v>
      </c>
      <c r="AI34" s="195">
        <f t="shared" si="18"/>
        <v>0</v>
      </c>
      <c r="AJ34" s="196">
        <f t="shared" si="19"/>
        <v>0</v>
      </c>
      <c r="AK34" s="196">
        <f t="shared" si="20"/>
        <v>0</v>
      </c>
      <c r="AL34" s="196">
        <f t="shared" si="21"/>
        <v>0</v>
      </c>
      <c r="AM34" s="217">
        <f t="shared" si="22"/>
        <v>0</v>
      </c>
      <c r="AN34" s="199">
        <f t="shared" si="23"/>
        <v>0</v>
      </c>
      <c r="AO34" s="218">
        <f t="shared" si="24"/>
        <v>0</v>
      </c>
      <c r="AP34" s="219">
        <f t="shared" si="25"/>
        <v>0</v>
      </c>
    </row>
    <row r="35" spans="2:42" ht="14.25" customHeight="1" x14ac:dyDescent="0.2">
      <c r="B35" s="578" t="str">
        <f t="shared" si="0"/>
        <v>31</v>
      </c>
      <c r="C35" s="119" cm="1">
        <f t="array" ref="C35">IFERROR(IF(P35&lt;&gt;"",TabelleK31iGlFl,0),0)</f>
        <v>0</v>
      </c>
      <c r="D35" s="119" cm="1">
        <f t="array" ref="D35">IFERROR(IF(P35&lt;&gt;"",TabelleK31iGlAnzRei,""),0)</f>
        <v>0</v>
      </c>
      <c r="E35" s="119" cm="1">
        <f t="array" ref="E35">IFERROR(IF(P35&lt;&gt;"",TabelleK31iGlEPr,""),0)</f>
        <v>0</v>
      </c>
      <c r="F35" s="120">
        <f t="shared" si="1"/>
        <v>0</v>
      </c>
      <c r="G35" s="119" cm="1">
        <f t="array" ref="G35">IFERROR(IF(P35&lt;&gt;"",TabelleK31aGlFl,0),0)</f>
        <v>0</v>
      </c>
      <c r="H35" s="119" cm="1">
        <f t="array" ref="H35">IFERROR(IF(P35&lt;&gt;"",TabelleK31aGlAnzRei,""),0)</f>
        <v>0</v>
      </c>
      <c r="I35" s="119" cm="1">
        <f t="array" ref="I35">IFERROR(IF(P35&lt;&gt;"",TabelleK31aGlEPr,""),0)</f>
        <v>0</v>
      </c>
      <c r="J35" s="120">
        <f t="shared" si="2"/>
        <v>0</v>
      </c>
      <c r="K35" s="119" cm="1">
        <f t="array" ref="K35">IFERROR(IF(P35&lt;&gt;"",TabelleK31HubstPr,""),0)</f>
        <v>0</v>
      </c>
      <c r="L35" s="118">
        <f t="shared" si="3"/>
        <v>0</v>
      </c>
      <c r="N35" s="731" t="str">
        <f>Gebäudeübersicht!$B34</f>
        <v>31</v>
      </c>
      <c r="O35" s="2">
        <f t="shared" si="26"/>
        <v>0</v>
      </c>
      <c r="P35" s="504" t="str">
        <f>Gebäudeübersicht!P34</f>
        <v>31</v>
      </c>
      <c r="R35" s="705">
        <f t="shared" si="4"/>
        <v>25</v>
      </c>
      <c r="S35" s="702">
        <f t="shared" si="5"/>
        <v>11.3</v>
      </c>
      <c r="T35" s="699">
        <v>25</v>
      </c>
      <c r="V35" s="705">
        <f t="shared" si="6"/>
        <v>20</v>
      </c>
      <c r="W35" s="696">
        <f t="shared" si="7"/>
        <v>9</v>
      </c>
      <c r="X35" s="693">
        <v>20</v>
      </c>
      <c r="Y35" s="195">
        <f t="shared" si="8"/>
        <v>0</v>
      </c>
      <c r="Z35" s="195">
        <f t="shared" si="9"/>
        <v>0</v>
      </c>
      <c r="AA35" s="196">
        <f t="shared" si="10"/>
        <v>0</v>
      </c>
      <c r="AB35" s="196">
        <f t="shared" si="11"/>
        <v>0</v>
      </c>
      <c r="AC35" s="196">
        <f t="shared" si="12"/>
        <v>0</v>
      </c>
      <c r="AD35" s="217">
        <f t="shared" si="13"/>
        <v>0</v>
      </c>
      <c r="AE35" s="199">
        <f t="shared" si="14"/>
        <v>0</v>
      </c>
      <c r="AF35" s="218">
        <f t="shared" si="15"/>
        <v>0</v>
      </c>
      <c r="AG35" s="219">
        <f t="shared" si="16"/>
        <v>0</v>
      </c>
      <c r="AH35" s="195">
        <f t="shared" si="17"/>
        <v>0</v>
      </c>
      <c r="AI35" s="195">
        <f t="shared" si="18"/>
        <v>0</v>
      </c>
      <c r="AJ35" s="196">
        <f t="shared" si="19"/>
        <v>0</v>
      </c>
      <c r="AK35" s="196">
        <f t="shared" si="20"/>
        <v>0</v>
      </c>
      <c r="AL35" s="196">
        <f t="shared" si="21"/>
        <v>0</v>
      </c>
      <c r="AM35" s="217">
        <f t="shared" si="22"/>
        <v>0</v>
      </c>
      <c r="AN35" s="199">
        <f t="shared" si="23"/>
        <v>0</v>
      </c>
      <c r="AO35" s="218">
        <f t="shared" si="24"/>
        <v>0</v>
      </c>
      <c r="AP35" s="219">
        <f t="shared" si="25"/>
        <v>0</v>
      </c>
    </row>
    <row r="36" spans="2:42" ht="14.25" customHeight="1" x14ac:dyDescent="0.2">
      <c r="B36" s="578" t="str">
        <f t="shared" si="0"/>
        <v>32</v>
      </c>
      <c r="C36" s="119" cm="1">
        <f t="array" ref="C36">IFERROR(IF(P36&lt;&gt;"",TabelleK32iGlFl,0),0)</f>
        <v>0</v>
      </c>
      <c r="D36" s="119" cm="1">
        <f t="array" ref="D36">IFERROR(IF(P36&lt;&gt;"",TabelleK32iGlAnzRei,""),0)</f>
        <v>0</v>
      </c>
      <c r="E36" s="119" cm="1">
        <f t="array" ref="E36">IFERROR(IF(P36&lt;&gt;"",TabelleK32iGlEPr,""),0)</f>
        <v>0</v>
      </c>
      <c r="F36" s="120">
        <f t="shared" si="1"/>
        <v>0</v>
      </c>
      <c r="G36" s="119" cm="1">
        <f t="array" ref="G36">IFERROR(IF(P36&lt;&gt;"",TabelleK32aGlFl,0),0)</f>
        <v>0</v>
      </c>
      <c r="H36" s="119" cm="1">
        <f t="array" ref="H36">IFERROR(IF(P36&lt;&gt;"",TabelleK32aGlAnzRei,""),0)</f>
        <v>0</v>
      </c>
      <c r="I36" s="119" cm="1">
        <f t="array" ref="I36">IFERROR(IF(P36&lt;&gt;"",TabelleK32aGlEPr,""),0)</f>
        <v>0</v>
      </c>
      <c r="J36" s="120">
        <f t="shared" si="2"/>
        <v>0</v>
      </c>
      <c r="K36" s="119" cm="1">
        <f t="array" ref="K36">IFERROR(IF(P36&lt;&gt;"",TabelleK32HubstPr,""),0)</f>
        <v>0</v>
      </c>
      <c r="L36" s="118">
        <f t="shared" si="3"/>
        <v>0</v>
      </c>
      <c r="N36" s="731" t="str">
        <f>Gebäudeübersicht!$B35</f>
        <v>32</v>
      </c>
      <c r="O36" s="2">
        <f t="shared" si="26"/>
        <v>0</v>
      </c>
      <c r="P36" s="504" t="str">
        <f>Gebäudeübersicht!P35</f>
        <v>32</v>
      </c>
      <c r="R36" s="705">
        <f t="shared" si="4"/>
        <v>25</v>
      </c>
      <c r="S36" s="702">
        <f t="shared" si="5"/>
        <v>11.3</v>
      </c>
      <c r="T36" s="699">
        <v>25</v>
      </c>
      <c r="V36" s="705">
        <f t="shared" si="6"/>
        <v>20</v>
      </c>
      <c r="W36" s="696">
        <f t="shared" si="7"/>
        <v>9</v>
      </c>
      <c r="X36" s="693">
        <v>20</v>
      </c>
      <c r="Y36" s="195">
        <f t="shared" si="8"/>
        <v>0</v>
      </c>
      <c r="Z36" s="195">
        <f t="shared" si="9"/>
        <v>0</v>
      </c>
      <c r="AA36" s="196">
        <f t="shared" si="10"/>
        <v>0</v>
      </c>
      <c r="AB36" s="196">
        <f t="shared" si="11"/>
        <v>0</v>
      </c>
      <c r="AC36" s="196">
        <f t="shared" si="12"/>
        <v>0</v>
      </c>
      <c r="AD36" s="217">
        <f t="shared" si="13"/>
        <v>0</v>
      </c>
      <c r="AE36" s="199">
        <f t="shared" si="14"/>
        <v>0</v>
      </c>
      <c r="AF36" s="218">
        <f t="shared" si="15"/>
        <v>0</v>
      </c>
      <c r="AG36" s="219">
        <f t="shared" si="16"/>
        <v>0</v>
      </c>
      <c r="AH36" s="195">
        <f t="shared" si="17"/>
        <v>0</v>
      </c>
      <c r="AI36" s="195">
        <f t="shared" si="18"/>
        <v>0</v>
      </c>
      <c r="AJ36" s="196">
        <f t="shared" si="19"/>
        <v>0</v>
      </c>
      <c r="AK36" s="196">
        <f t="shared" si="20"/>
        <v>0</v>
      </c>
      <c r="AL36" s="196">
        <f t="shared" si="21"/>
        <v>0</v>
      </c>
      <c r="AM36" s="217">
        <f t="shared" si="22"/>
        <v>0</v>
      </c>
      <c r="AN36" s="199">
        <f t="shared" si="23"/>
        <v>0</v>
      </c>
      <c r="AO36" s="218">
        <f t="shared" si="24"/>
        <v>0</v>
      </c>
      <c r="AP36" s="219">
        <f t="shared" si="25"/>
        <v>0</v>
      </c>
    </row>
    <row r="37" spans="2:42" ht="14.25" customHeight="1" x14ac:dyDescent="0.2">
      <c r="B37" s="578" t="str">
        <f t="shared" si="0"/>
        <v>33</v>
      </c>
      <c r="C37" s="119" cm="1">
        <f t="array" ref="C37">IFERROR(IF(P37&lt;&gt;"",TabelleK33iGlFl,0),0)</f>
        <v>0</v>
      </c>
      <c r="D37" s="119" cm="1">
        <f t="array" ref="D37">IFERROR(IF(P37&lt;&gt;"",TabelleK33iGlAnzRei,""),0)</f>
        <v>0</v>
      </c>
      <c r="E37" s="119" cm="1">
        <f t="array" ref="E37">IFERROR(IF(P37&lt;&gt;"",TabelleK33iGlEPr,""),0)</f>
        <v>0</v>
      </c>
      <c r="F37" s="120">
        <f t="shared" si="1"/>
        <v>0</v>
      </c>
      <c r="G37" s="119" cm="1">
        <f t="array" ref="G37">IFERROR(IF(P37&lt;&gt;"",TabelleK33aGlFl,0),0)</f>
        <v>0</v>
      </c>
      <c r="H37" s="119" cm="1">
        <f t="array" ref="H37">IFERROR(IF(P37&lt;&gt;"",TabelleK33aGlAnzRei,""),0)</f>
        <v>0</v>
      </c>
      <c r="I37" s="119" cm="1">
        <f t="array" ref="I37">IFERROR(IF(P37&lt;&gt;"",TabelleK33aGlEPr,""),0)</f>
        <v>0</v>
      </c>
      <c r="J37" s="120">
        <f t="shared" si="2"/>
        <v>0</v>
      </c>
      <c r="K37" s="119" cm="1">
        <f t="array" ref="K37">IFERROR(IF(P37&lt;&gt;"",TabelleK33HubstPr,""),0)</f>
        <v>0</v>
      </c>
      <c r="L37" s="118">
        <f t="shared" si="3"/>
        <v>0</v>
      </c>
      <c r="N37" s="731" t="str">
        <f>Gebäudeübersicht!$B36</f>
        <v>33</v>
      </c>
      <c r="O37" s="2">
        <f t="shared" si="26"/>
        <v>0</v>
      </c>
      <c r="P37" s="504" t="str">
        <f>Gebäudeübersicht!P36</f>
        <v>33</v>
      </c>
      <c r="R37" s="705">
        <f t="shared" si="4"/>
        <v>25</v>
      </c>
      <c r="S37" s="702">
        <f t="shared" si="5"/>
        <v>11.3</v>
      </c>
      <c r="T37" s="699">
        <v>25</v>
      </c>
      <c r="V37" s="705">
        <f t="shared" si="6"/>
        <v>20</v>
      </c>
      <c r="W37" s="696">
        <f t="shared" si="7"/>
        <v>9</v>
      </c>
      <c r="X37" s="693">
        <v>20</v>
      </c>
      <c r="Y37" s="195">
        <f t="shared" si="8"/>
        <v>0</v>
      </c>
      <c r="Z37" s="195">
        <f t="shared" si="9"/>
        <v>0</v>
      </c>
      <c r="AA37" s="196">
        <f t="shared" si="10"/>
        <v>0</v>
      </c>
      <c r="AB37" s="196">
        <f t="shared" si="11"/>
        <v>0</v>
      </c>
      <c r="AC37" s="196">
        <f t="shared" si="12"/>
        <v>0</v>
      </c>
      <c r="AD37" s="217">
        <f t="shared" si="13"/>
        <v>0</v>
      </c>
      <c r="AE37" s="199">
        <f t="shared" si="14"/>
        <v>0</v>
      </c>
      <c r="AF37" s="218">
        <f t="shared" si="15"/>
        <v>0</v>
      </c>
      <c r="AG37" s="219">
        <f t="shared" si="16"/>
        <v>0</v>
      </c>
      <c r="AH37" s="195">
        <f t="shared" si="17"/>
        <v>0</v>
      </c>
      <c r="AI37" s="195">
        <f t="shared" si="18"/>
        <v>0</v>
      </c>
      <c r="AJ37" s="196">
        <f t="shared" si="19"/>
        <v>0</v>
      </c>
      <c r="AK37" s="196">
        <f t="shared" si="20"/>
        <v>0</v>
      </c>
      <c r="AL37" s="196">
        <f t="shared" si="21"/>
        <v>0</v>
      </c>
      <c r="AM37" s="217">
        <f t="shared" si="22"/>
        <v>0</v>
      </c>
      <c r="AN37" s="199">
        <f t="shared" si="23"/>
        <v>0</v>
      </c>
      <c r="AO37" s="218">
        <f t="shared" si="24"/>
        <v>0</v>
      </c>
      <c r="AP37" s="219">
        <f t="shared" si="25"/>
        <v>0</v>
      </c>
    </row>
    <row r="38" spans="2:42" ht="14.25" customHeight="1" x14ac:dyDescent="0.2">
      <c r="B38" s="578" t="str">
        <f t="shared" si="0"/>
        <v>34</v>
      </c>
      <c r="C38" s="119" cm="1">
        <f t="array" ref="C38">IFERROR(IF(P38&lt;&gt;"",TabelleK34iGlFl,0),0)</f>
        <v>0</v>
      </c>
      <c r="D38" s="119" cm="1">
        <f t="array" ref="D38">IFERROR(IF(P38&lt;&gt;"",TabelleK34iGlAnzRei,""),0)</f>
        <v>0</v>
      </c>
      <c r="E38" s="119" cm="1">
        <f t="array" ref="E38">IFERROR(IF(P38&lt;&gt;"",TabelleK34iGlEPr,""),0)</f>
        <v>0</v>
      </c>
      <c r="F38" s="120">
        <f t="shared" si="1"/>
        <v>0</v>
      </c>
      <c r="G38" s="119" cm="1">
        <f t="array" ref="G38">IFERROR(IF(P38&lt;&gt;"",TabelleK34aGlFl,0),0)</f>
        <v>0</v>
      </c>
      <c r="H38" s="119" cm="1">
        <f t="array" ref="H38">IFERROR(IF(P38&lt;&gt;"",TabelleK34aGlAnzRei,""),0)</f>
        <v>0</v>
      </c>
      <c r="I38" s="119" cm="1">
        <f t="array" ref="I38">IFERROR(IF(P38&lt;&gt;"",TabelleK34aGlEPr,""),0)</f>
        <v>0</v>
      </c>
      <c r="J38" s="120">
        <f t="shared" si="2"/>
        <v>0</v>
      </c>
      <c r="K38" s="119" cm="1">
        <f t="array" ref="K38">IFERROR(IF(P38&lt;&gt;"",TabelleK34HubstPr,""),0)</f>
        <v>0</v>
      </c>
      <c r="L38" s="118">
        <f t="shared" si="3"/>
        <v>0</v>
      </c>
      <c r="N38" s="731" t="str">
        <f>Gebäudeübersicht!$B37</f>
        <v>34</v>
      </c>
      <c r="O38" s="2">
        <f t="shared" si="26"/>
        <v>0</v>
      </c>
      <c r="P38" s="504" t="str">
        <f>Gebäudeübersicht!P37</f>
        <v>34</v>
      </c>
      <c r="R38" s="705">
        <f t="shared" si="4"/>
        <v>25</v>
      </c>
      <c r="S38" s="702">
        <f t="shared" si="5"/>
        <v>11.3</v>
      </c>
      <c r="T38" s="699">
        <v>25</v>
      </c>
      <c r="V38" s="705">
        <f t="shared" si="6"/>
        <v>20</v>
      </c>
      <c r="W38" s="696">
        <f t="shared" si="7"/>
        <v>9</v>
      </c>
      <c r="X38" s="693">
        <v>20</v>
      </c>
      <c r="Y38" s="195">
        <f t="shared" si="8"/>
        <v>0</v>
      </c>
      <c r="Z38" s="195">
        <f t="shared" si="9"/>
        <v>0</v>
      </c>
      <c r="AA38" s="196">
        <f t="shared" si="10"/>
        <v>0</v>
      </c>
      <c r="AB38" s="196">
        <f t="shared" si="11"/>
        <v>0</v>
      </c>
      <c r="AC38" s="196">
        <f t="shared" si="12"/>
        <v>0</v>
      </c>
      <c r="AD38" s="217">
        <f t="shared" si="13"/>
        <v>0</v>
      </c>
      <c r="AE38" s="199">
        <f t="shared" si="14"/>
        <v>0</v>
      </c>
      <c r="AF38" s="218">
        <f t="shared" si="15"/>
        <v>0</v>
      </c>
      <c r="AG38" s="219">
        <f t="shared" si="16"/>
        <v>0</v>
      </c>
      <c r="AH38" s="195">
        <f t="shared" si="17"/>
        <v>0</v>
      </c>
      <c r="AI38" s="195">
        <f t="shared" si="18"/>
        <v>0</v>
      </c>
      <c r="AJ38" s="196">
        <f t="shared" si="19"/>
        <v>0</v>
      </c>
      <c r="AK38" s="196">
        <f t="shared" si="20"/>
        <v>0</v>
      </c>
      <c r="AL38" s="196">
        <f t="shared" si="21"/>
        <v>0</v>
      </c>
      <c r="AM38" s="217">
        <f t="shared" si="22"/>
        <v>0</v>
      </c>
      <c r="AN38" s="199">
        <f t="shared" si="23"/>
        <v>0</v>
      </c>
      <c r="AO38" s="218">
        <f t="shared" si="24"/>
        <v>0</v>
      </c>
      <c r="AP38" s="219">
        <f t="shared" si="25"/>
        <v>0</v>
      </c>
    </row>
    <row r="39" spans="2:42" ht="14.25" customHeight="1" x14ac:dyDescent="0.2">
      <c r="B39" s="578" t="str">
        <f t="shared" si="0"/>
        <v>35</v>
      </c>
      <c r="C39" s="119" cm="1">
        <f t="array" ref="C39">IFERROR(IF(P39&lt;&gt;"",TabelleK35iGlFl,0),0)</f>
        <v>0</v>
      </c>
      <c r="D39" s="119" cm="1">
        <f t="array" ref="D39">IFERROR(IF(P39&lt;&gt;"",TabelleK35iGlAnzRei,""),0)</f>
        <v>0</v>
      </c>
      <c r="E39" s="119" cm="1">
        <f t="array" ref="E39">IFERROR(IF(P39&lt;&gt;"",TabelleK35iGlEPr,""),0)</f>
        <v>0</v>
      </c>
      <c r="F39" s="120">
        <f t="shared" si="1"/>
        <v>0</v>
      </c>
      <c r="G39" s="119" cm="1">
        <f t="array" ref="G39">IFERROR(IF(P39&lt;&gt;"",TabelleK35aGlFl,0),0)</f>
        <v>0</v>
      </c>
      <c r="H39" s="119" cm="1">
        <f t="array" ref="H39">IFERROR(IF(P39&lt;&gt;"",TabelleK35aGlAnzRei,""),0)</f>
        <v>0</v>
      </c>
      <c r="I39" s="119" cm="1">
        <f t="array" ref="I39">IFERROR(IF(P39&lt;&gt;"",TabelleK35aGlEPr,""),0)</f>
        <v>0</v>
      </c>
      <c r="J39" s="120">
        <f t="shared" si="2"/>
        <v>0</v>
      </c>
      <c r="K39" s="119" cm="1">
        <f t="array" ref="K39">IFERROR(IF(P39&lt;&gt;"",TabelleK35HubstPr,""),0)</f>
        <v>0</v>
      </c>
      <c r="L39" s="118">
        <f t="shared" si="3"/>
        <v>0</v>
      </c>
      <c r="N39" s="731" t="str">
        <f>Gebäudeübersicht!$B38</f>
        <v>35</v>
      </c>
      <c r="O39" s="2">
        <f t="shared" si="26"/>
        <v>0</v>
      </c>
      <c r="P39" s="504" t="str">
        <f>Gebäudeübersicht!P38</f>
        <v>35</v>
      </c>
      <c r="R39" s="705">
        <f t="shared" si="4"/>
        <v>25</v>
      </c>
      <c r="S39" s="702">
        <f t="shared" si="5"/>
        <v>11.3</v>
      </c>
      <c r="T39" s="699">
        <v>25</v>
      </c>
      <c r="V39" s="705">
        <f t="shared" si="6"/>
        <v>20</v>
      </c>
      <c r="W39" s="696">
        <f t="shared" si="7"/>
        <v>9</v>
      </c>
      <c r="X39" s="693">
        <v>20</v>
      </c>
      <c r="Y39" s="195">
        <f t="shared" si="8"/>
        <v>0</v>
      </c>
      <c r="Z39" s="195">
        <f t="shared" si="9"/>
        <v>0</v>
      </c>
      <c r="AA39" s="196">
        <f t="shared" si="10"/>
        <v>0</v>
      </c>
      <c r="AB39" s="196">
        <f t="shared" si="11"/>
        <v>0</v>
      </c>
      <c r="AC39" s="196">
        <f t="shared" si="12"/>
        <v>0</v>
      </c>
      <c r="AD39" s="217">
        <f t="shared" si="13"/>
        <v>0</v>
      </c>
      <c r="AE39" s="199">
        <f t="shared" si="14"/>
        <v>0</v>
      </c>
      <c r="AF39" s="218">
        <f t="shared" si="15"/>
        <v>0</v>
      </c>
      <c r="AG39" s="219">
        <f t="shared" si="16"/>
        <v>0</v>
      </c>
      <c r="AH39" s="195">
        <f t="shared" si="17"/>
        <v>0</v>
      </c>
      <c r="AI39" s="195">
        <f t="shared" si="18"/>
        <v>0</v>
      </c>
      <c r="AJ39" s="196">
        <f t="shared" si="19"/>
        <v>0</v>
      </c>
      <c r="AK39" s="196">
        <f t="shared" si="20"/>
        <v>0</v>
      </c>
      <c r="AL39" s="196">
        <f t="shared" si="21"/>
        <v>0</v>
      </c>
      <c r="AM39" s="217">
        <f t="shared" si="22"/>
        <v>0</v>
      </c>
      <c r="AN39" s="199">
        <f t="shared" si="23"/>
        <v>0</v>
      </c>
      <c r="AO39" s="218">
        <f t="shared" si="24"/>
        <v>0</v>
      </c>
      <c r="AP39" s="219">
        <f t="shared" si="25"/>
        <v>0</v>
      </c>
    </row>
    <row r="40" spans="2:42" ht="14.25" customHeight="1" x14ac:dyDescent="0.2">
      <c r="B40" s="578" t="str">
        <f t="shared" si="0"/>
        <v>36</v>
      </c>
      <c r="C40" s="119" cm="1">
        <f t="array" ref="C40">IFERROR(IF(P40&lt;&gt;"",TabelleK36iGlFl,0),0)</f>
        <v>0</v>
      </c>
      <c r="D40" s="119" cm="1">
        <f t="array" ref="D40">IFERROR(IF(P40&lt;&gt;"",TabelleK36iGlAnzRei,""),0)</f>
        <v>0</v>
      </c>
      <c r="E40" s="119" cm="1">
        <f t="array" ref="E40">IFERROR(IF(P40&lt;&gt;"",TabelleK36iGlEPr,""),0)</f>
        <v>0</v>
      </c>
      <c r="F40" s="120">
        <f t="shared" si="1"/>
        <v>0</v>
      </c>
      <c r="G40" s="119" cm="1">
        <f t="array" ref="G40">IFERROR(IF(P40&lt;&gt;"",TabelleK36aGlFl,0),0)</f>
        <v>0</v>
      </c>
      <c r="H40" s="119" cm="1">
        <f t="array" ref="H40">IFERROR(IF(P40&lt;&gt;"",TabelleK36aGlAnzRei,""),0)</f>
        <v>0</v>
      </c>
      <c r="I40" s="119" cm="1">
        <f t="array" ref="I40">IFERROR(IF(P40&lt;&gt;"",TabelleK36aGlEPr,""),0)</f>
        <v>0</v>
      </c>
      <c r="J40" s="120">
        <f t="shared" si="2"/>
        <v>0</v>
      </c>
      <c r="K40" s="119" cm="1">
        <f t="array" ref="K40">IFERROR(IF(P40&lt;&gt;"",TabelleK36HubstPr,""),0)</f>
        <v>0</v>
      </c>
      <c r="L40" s="118">
        <f t="shared" si="3"/>
        <v>0</v>
      </c>
      <c r="N40" s="731" t="str">
        <f>Gebäudeübersicht!$B39</f>
        <v>36</v>
      </c>
      <c r="O40" s="2">
        <f t="shared" si="26"/>
        <v>0</v>
      </c>
      <c r="P40" s="504" t="str">
        <f>Gebäudeübersicht!P39</f>
        <v>36</v>
      </c>
      <c r="R40" s="705">
        <f t="shared" si="4"/>
        <v>25</v>
      </c>
      <c r="S40" s="702">
        <f t="shared" si="5"/>
        <v>11.3</v>
      </c>
      <c r="T40" s="699">
        <v>25</v>
      </c>
      <c r="V40" s="705">
        <f t="shared" si="6"/>
        <v>20</v>
      </c>
      <c r="W40" s="696">
        <f t="shared" si="7"/>
        <v>9</v>
      </c>
      <c r="X40" s="693">
        <v>20</v>
      </c>
      <c r="Y40" s="195">
        <f t="shared" si="8"/>
        <v>0</v>
      </c>
      <c r="Z40" s="195">
        <f t="shared" si="9"/>
        <v>0</v>
      </c>
      <c r="AA40" s="196">
        <f t="shared" si="10"/>
        <v>0</v>
      </c>
      <c r="AB40" s="196">
        <f t="shared" si="11"/>
        <v>0</v>
      </c>
      <c r="AC40" s="196">
        <f t="shared" si="12"/>
        <v>0</v>
      </c>
      <c r="AD40" s="217">
        <f t="shared" si="13"/>
        <v>0</v>
      </c>
      <c r="AE40" s="199">
        <f t="shared" si="14"/>
        <v>0</v>
      </c>
      <c r="AF40" s="218">
        <f t="shared" si="15"/>
        <v>0</v>
      </c>
      <c r="AG40" s="219">
        <f t="shared" si="16"/>
        <v>0</v>
      </c>
      <c r="AH40" s="195">
        <f t="shared" si="17"/>
        <v>0</v>
      </c>
      <c r="AI40" s="195">
        <f t="shared" si="18"/>
        <v>0</v>
      </c>
      <c r="AJ40" s="196">
        <f t="shared" si="19"/>
        <v>0</v>
      </c>
      <c r="AK40" s="196">
        <f t="shared" si="20"/>
        <v>0</v>
      </c>
      <c r="AL40" s="196">
        <f t="shared" si="21"/>
        <v>0</v>
      </c>
      <c r="AM40" s="217">
        <f t="shared" si="22"/>
        <v>0</v>
      </c>
      <c r="AN40" s="199">
        <f t="shared" si="23"/>
        <v>0</v>
      </c>
      <c r="AO40" s="218">
        <f t="shared" si="24"/>
        <v>0</v>
      </c>
      <c r="AP40" s="219">
        <f t="shared" si="25"/>
        <v>0</v>
      </c>
    </row>
    <row r="41" spans="2:42" ht="14.25" customHeight="1" x14ac:dyDescent="0.2">
      <c r="B41" s="578" t="str">
        <f t="shared" si="0"/>
        <v>37</v>
      </c>
      <c r="C41" s="119" cm="1">
        <f t="array" ref="C41">IFERROR(IF(P41&lt;&gt;"",TabelleK37iGlFl,0),0)</f>
        <v>0</v>
      </c>
      <c r="D41" s="119" cm="1">
        <f t="array" ref="D41">IFERROR(IF(P41&lt;&gt;"",TabelleK37iGlAnzRei,""),0)</f>
        <v>0</v>
      </c>
      <c r="E41" s="119" cm="1">
        <f t="array" ref="E41">IFERROR(IF(P41&lt;&gt;"",TabelleK37iGlEPr,""),0)</f>
        <v>0</v>
      </c>
      <c r="F41" s="120">
        <f t="shared" si="1"/>
        <v>0</v>
      </c>
      <c r="G41" s="119" cm="1">
        <f t="array" ref="G41">IFERROR(IF(P41&lt;&gt;"",TabelleK37aGlFl,0),0)</f>
        <v>0</v>
      </c>
      <c r="H41" s="119" cm="1">
        <f t="array" ref="H41">IFERROR(IF(P41&lt;&gt;"",TabelleK37aGlAnzRei,""),0)</f>
        <v>0</v>
      </c>
      <c r="I41" s="119" cm="1">
        <f t="array" ref="I41">IFERROR(IF(P41&lt;&gt;"",TabelleK37aGlEPr,""),0)</f>
        <v>0</v>
      </c>
      <c r="J41" s="120">
        <f t="shared" si="2"/>
        <v>0</v>
      </c>
      <c r="K41" s="119" cm="1">
        <f t="array" ref="K41">IFERROR(IF(P41&lt;&gt;"",TabelleK37HubstPr,""),0)</f>
        <v>0</v>
      </c>
      <c r="L41" s="118">
        <f t="shared" si="3"/>
        <v>0</v>
      </c>
      <c r="N41" s="731" t="str">
        <f>Gebäudeübersicht!$B40</f>
        <v>37</v>
      </c>
      <c r="O41" s="2">
        <f t="shared" si="26"/>
        <v>0</v>
      </c>
      <c r="P41" s="504" t="str">
        <f>Gebäudeübersicht!P40</f>
        <v>37</v>
      </c>
      <c r="R41" s="705">
        <f t="shared" si="4"/>
        <v>25</v>
      </c>
      <c r="S41" s="702">
        <f t="shared" si="5"/>
        <v>11.3</v>
      </c>
      <c r="T41" s="699">
        <v>25</v>
      </c>
      <c r="V41" s="705">
        <f t="shared" si="6"/>
        <v>20</v>
      </c>
      <c r="W41" s="696">
        <f t="shared" si="7"/>
        <v>9</v>
      </c>
      <c r="X41" s="693">
        <v>20</v>
      </c>
      <c r="Y41" s="195">
        <f t="shared" si="8"/>
        <v>0</v>
      </c>
      <c r="Z41" s="195">
        <f t="shared" si="9"/>
        <v>0</v>
      </c>
      <c r="AA41" s="196">
        <f t="shared" si="10"/>
        <v>0</v>
      </c>
      <c r="AB41" s="196">
        <f t="shared" si="11"/>
        <v>0</v>
      </c>
      <c r="AC41" s="196">
        <f t="shared" si="12"/>
        <v>0</v>
      </c>
      <c r="AD41" s="217">
        <f t="shared" si="13"/>
        <v>0</v>
      </c>
      <c r="AE41" s="199">
        <f t="shared" si="14"/>
        <v>0</v>
      </c>
      <c r="AF41" s="218">
        <f t="shared" si="15"/>
        <v>0</v>
      </c>
      <c r="AG41" s="219">
        <f t="shared" si="16"/>
        <v>0</v>
      </c>
      <c r="AH41" s="195">
        <f t="shared" si="17"/>
        <v>0</v>
      </c>
      <c r="AI41" s="195">
        <f t="shared" si="18"/>
        <v>0</v>
      </c>
      <c r="AJ41" s="196">
        <f t="shared" si="19"/>
        <v>0</v>
      </c>
      <c r="AK41" s="196">
        <f t="shared" si="20"/>
        <v>0</v>
      </c>
      <c r="AL41" s="196">
        <f t="shared" si="21"/>
        <v>0</v>
      </c>
      <c r="AM41" s="217">
        <f t="shared" si="22"/>
        <v>0</v>
      </c>
      <c r="AN41" s="199">
        <f t="shared" si="23"/>
        <v>0</v>
      </c>
      <c r="AO41" s="218">
        <f t="shared" si="24"/>
        <v>0</v>
      </c>
      <c r="AP41" s="219">
        <f t="shared" si="25"/>
        <v>0</v>
      </c>
    </row>
    <row r="42" spans="2:42" ht="14.25" customHeight="1" x14ac:dyDescent="0.2">
      <c r="B42" s="578" t="str">
        <f t="shared" si="0"/>
        <v>38</v>
      </c>
      <c r="C42" s="119" cm="1">
        <f t="array" ref="C42">IFERROR(IF(P42&lt;&gt;"",TabelleK38iGlFl,0),0)</f>
        <v>0</v>
      </c>
      <c r="D42" s="119" cm="1">
        <f t="array" ref="D42">IFERROR(IF(P42&lt;&gt;"",TabelleK38iGlAnzRei,""),0)</f>
        <v>0</v>
      </c>
      <c r="E42" s="119" cm="1">
        <f t="array" ref="E42">IFERROR(IF(P42&lt;&gt;"",TabelleK38iGlEPr,""),0)</f>
        <v>0</v>
      </c>
      <c r="F42" s="120">
        <f t="shared" si="1"/>
        <v>0</v>
      </c>
      <c r="G42" s="119" cm="1">
        <f t="array" ref="G42">IFERROR(IF(P42&lt;&gt;"",TabelleK38aGlFl,0),0)</f>
        <v>0</v>
      </c>
      <c r="H42" s="119" cm="1">
        <f t="array" ref="H42">IFERROR(IF(P42&lt;&gt;"",TabelleK38aGlAnzRei,""),0)</f>
        <v>0</v>
      </c>
      <c r="I42" s="119" cm="1">
        <f t="array" ref="I42">IFERROR(IF(P42&lt;&gt;"",TabelleK38aGlEPr,""),0)</f>
        <v>0</v>
      </c>
      <c r="J42" s="120">
        <f t="shared" si="2"/>
        <v>0</v>
      </c>
      <c r="K42" s="119" cm="1">
        <f t="array" ref="K42">IFERROR(IF(P42&lt;&gt;"",TabelleK38HubstPr,""),0)</f>
        <v>0</v>
      </c>
      <c r="L42" s="118">
        <f t="shared" si="3"/>
        <v>0</v>
      </c>
      <c r="N42" s="731" t="str">
        <f>Gebäudeübersicht!$B41</f>
        <v>38</v>
      </c>
      <c r="O42" s="2">
        <f t="shared" si="26"/>
        <v>0</v>
      </c>
      <c r="P42" s="504" t="str">
        <f>Gebäudeübersicht!P41</f>
        <v>38</v>
      </c>
      <c r="R42" s="705">
        <f t="shared" si="4"/>
        <v>25</v>
      </c>
      <c r="S42" s="702">
        <f t="shared" si="5"/>
        <v>11.3</v>
      </c>
      <c r="T42" s="699">
        <v>25</v>
      </c>
      <c r="V42" s="705">
        <f t="shared" si="6"/>
        <v>20</v>
      </c>
      <c r="W42" s="696">
        <f t="shared" si="7"/>
        <v>9</v>
      </c>
      <c r="X42" s="693">
        <v>20</v>
      </c>
      <c r="Y42" s="195">
        <f t="shared" si="8"/>
        <v>0</v>
      </c>
      <c r="Z42" s="195">
        <f t="shared" si="9"/>
        <v>0</v>
      </c>
      <c r="AA42" s="196">
        <f t="shared" si="10"/>
        <v>0</v>
      </c>
      <c r="AB42" s="196">
        <f t="shared" si="11"/>
        <v>0</v>
      </c>
      <c r="AC42" s="196">
        <f t="shared" si="12"/>
        <v>0</v>
      </c>
      <c r="AD42" s="217">
        <f t="shared" si="13"/>
        <v>0</v>
      </c>
      <c r="AE42" s="199">
        <f t="shared" si="14"/>
        <v>0</v>
      </c>
      <c r="AF42" s="218">
        <f t="shared" si="15"/>
        <v>0</v>
      </c>
      <c r="AG42" s="219">
        <f t="shared" si="16"/>
        <v>0</v>
      </c>
      <c r="AH42" s="195">
        <f t="shared" si="17"/>
        <v>0</v>
      </c>
      <c r="AI42" s="195">
        <f t="shared" si="18"/>
        <v>0</v>
      </c>
      <c r="AJ42" s="196">
        <f t="shared" si="19"/>
        <v>0</v>
      </c>
      <c r="AK42" s="196">
        <f t="shared" si="20"/>
        <v>0</v>
      </c>
      <c r="AL42" s="196">
        <f t="shared" si="21"/>
        <v>0</v>
      </c>
      <c r="AM42" s="217">
        <f t="shared" si="22"/>
        <v>0</v>
      </c>
      <c r="AN42" s="199">
        <f t="shared" si="23"/>
        <v>0</v>
      </c>
      <c r="AO42" s="218">
        <f t="shared" si="24"/>
        <v>0</v>
      </c>
      <c r="AP42" s="219">
        <f t="shared" si="25"/>
        <v>0</v>
      </c>
    </row>
    <row r="43" spans="2:42" ht="14.25" customHeight="1" x14ac:dyDescent="0.2">
      <c r="B43" s="578" t="str">
        <f t="shared" si="0"/>
        <v>39</v>
      </c>
      <c r="C43" s="119" cm="1">
        <f t="array" ref="C43">IFERROR(IF(P43&lt;&gt;"",TabelleK39iGlFl,0),0)</f>
        <v>0</v>
      </c>
      <c r="D43" s="119" cm="1">
        <f t="array" ref="D43">IFERROR(IF(P43&lt;&gt;"",TabelleK39iGlAnzRei,""),0)</f>
        <v>0</v>
      </c>
      <c r="E43" s="119" cm="1">
        <f t="array" ref="E43">IFERROR(IF(P43&lt;&gt;"",TabelleK39iGlEPr,""),0)</f>
        <v>0</v>
      </c>
      <c r="F43" s="120">
        <f t="shared" si="1"/>
        <v>0</v>
      </c>
      <c r="G43" s="119" cm="1">
        <f t="array" ref="G43">IFERROR(IF(P43&lt;&gt;"",TabelleK39aGlFl,0),0)</f>
        <v>0</v>
      </c>
      <c r="H43" s="119" cm="1">
        <f t="array" ref="H43">IFERROR(IF(P43&lt;&gt;"",TabelleK39aGlAnzRei,""),0)</f>
        <v>0</v>
      </c>
      <c r="I43" s="119" cm="1">
        <f t="array" ref="I43">IFERROR(IF(P43&lt;&gt;"",TabelleK39aGlEPr,""),0)</f>
        <v>0</v>
      </c>
      <c r="J43" s="120">
        <f t="shared" si="2"/>
        <v>0</v>
      </c>
      <c r="K43" s="119" cm="1">
        <f t="array" ref="K43">IFERROR(IF(P43&lt;&gt;"",TabelleK39HubstPr,""),0)</f>
        <v>0</v>
      </c>
      <c r="L43" s="118">
        <f t="shared" si="3"/>
        <v>0</v>
      </c>
      <c r="N43" s="731" t="str">
        <f>Gebäudeübersicht!$B42</f>
        <v>39</v>
      </c>
      <c r="O43" s="2">
        <f t="shared" si="26"/>
        <v>0</v>
      </c>
      <c r="P43" s="504" t="str">
        <f>Gebäudeübersicht!P42</f>
        <v>39</v>
      </c>
      <c r="R43" s="705">
        <f t="shared" si="4"/>
        <v>25</v>
      </c>
      <c r="S43" s="702">
        <f t="shared" si="5"/>
        <v>11.3</v>
      </c>
      <c r="T43" s="699">
        <v>25</v>
      </c>
      <c r="V43" s="705">
        <f t="shared" si="6"/>
        <v>20</v>
      </c>
      <c r="W43" s="696">
        <f t="shared" si="7"/>
        <v>9</v>
      </c>
      <c r="X43" s="693">
        <v>20</v>
      </c>
      <c r="Y43" s="195">
        <f t="shared" si="8"/>
        <v>0</v>
      </c>
      <c r="Z43" s="195">
        <f t="shared" si="9"/>
        <v>0</v>
      </c>
      <c r="AA43" s="196">
        <f t="shared" si="10"/>
        <v>0</v>
      </c>
      <c r="AB43" s="196">
        <f t="shared" si="11"/>
        <v>0</v>
      </c>
      <c r="AC43" s="196">
        <f t="shared" si="12"/>
        <v>0</v>
      </c>
      <c r="AD43" s="217">
        <f t="shared" si="13"/>
        <v>0</v>
      </c>
      <c r="AE43" s="199">
        <f t="shared" si="14"/>
        <v>0</v>
      </c>
      <c r="AF43" s="218">
        <f t="shared" si="15"/>
        <v>0</v>
      </c>
      <c r="AG43" s="219">
        <f t="shared" si="16"/>
        <v>0</v>
      </c>
      <c r="AH43" s="195">
        <f t="shared" si="17"/>
        <v>0</v>
      </c>
      <c r="AI43" s="195">
        <f t="shared" si="18"/>
        <v>0</v>
      </c>
      <c r="AJ43" s="196">
        <f t="shared" si="19"/>
        <v>0</v>
      </c>
      <c r="AK43" s="196">
        <f t="shared" si="20"/>
        <v>0</v>
      </c>
      <c r="AL43" s="196">
        <f t="shared" si="21"/>
        <v>0</v>
      </c>
      <c r="AM43" s="217">
        <f t="shared" si="22"/>
        <v>0</v>
      </c>
      <c r="AN43" s="199">
        <f t="shared" si="23"/>
        <v>0</v>
      </c>
      <c r="AO43" s="218">
        <f t="shared" si="24"/>
        <v>0</v>
      </c>
      <c r="AP43" s="219">
        <f t="shared" si="25"/>
        <v>0</v>
      </c>
    </row>
    <row r="44" spans="2:42" ht="14.25" customHeight="1" x14ac:dyDescent="0.2">
      <c r="B44" s="578" t="str">
        <f t="shared" si="0"/>
        <v>40</v>
      </c>
      <c r="C44" s="119" cm="1">
        <f t="array" ref="C44">IFERROR(IF(P44&lt;&gt;"",TabelleK40iGlFl,0),0)</f>
        <v>0</v>
      </c>
      <c r="D44" s="119" cm="1">
        <f t="array" ref="D44">IFERROR(IF(P44&lt;&gt;"",TabelleK40iGlAnzRei,""),0)</f>
        <v>0</v>
      </c>
      <c r="E44" s="119" cm="1">
        <f t="array" ref="E44">IFERROR(IF(P44&lt;&gt;"",TabelleK40iGlEPr,""),0)</f>
        <v>0</v>
      </c>
      <c r="F44" s="120">
        <f t="shared" si="1"/>
        <v>0</v>
      </c>
      <c r="G44" s="119" cm="1">
        <f t="array" ref="G44">IFERROR(IF(P44&lt;&gt;"",TabelleK40aGlFl,0),0)</f>
        <v>0</v>
      </c>
      <c r="H44" s="119" cm="1">
        <f t="array" ref="H44">IFERROR(IF(P44&lt;&gt;"",TabelleK40aGlAnzRei,""),0)</f>
        <v>0</v>
      </c>
      <c r="I44" s="119" cm="1">
        <f t="array" ref="I44">IFERROR(IF(P44&lt;&gt;"",TabelleK40aGlEPr,""),0)</f>
        <v>0</v>
      </c>
      <c r="J44" s="120">
        <f t="shared" si="2"/>
        <v>0</v>
      </c>
      <c r="K44" s="119" cm="1">
        <f t="array" ref="K44">IFERROR(IF(P44&lt;&gt;"",TabelleK40HubstPr,""),0)</f>
        <v>0</v>
      </c>
      <c r="L44" s="118">
        <f t="shared" si="3"/>
        <v>0</v>
      </c>
      <c r="N44" s="731" t="str">
        <f>Gebäudeübersicht!$B43</f>
        <v>40</v>
      </c>
      <c r="O44" s="2">
        <f t="shared" si="26"/>
        <v>0</v>
      </c>
      <c r="P44" s="504" t="str">
        <f>Gebäudeübersicht!P43</f>
        <v>40</v>
      </c>
      <c r="R44" s="705">
        <f t="shared" si="4"/>
        <v>25</v>
      </c>
      <c r="S44" s="702">
        <f t="shared" si="5"/>
        <v>11.3</v>
      </c>
      <c r="T44" s="699">
        <v>25</v>
      </c>
      <c r="V44" s="705">
        <f t="shared" si="6"/>
        <v>20</v>
      </c>
      <c r="W44" s="696">
        <f t="shared" si="7"/>
        <v>9</v>
      </c>
      <c r="X44" s="693">
        <v>20</v>
      </c>
      <c r="Y44" s="195">
        <f t="shared" si="8"/>
        <v>0</v>
      </c>
      <c r="Z44" s="195">
        <f t="shared" si="9"/>
        <v>0</v>
      </c>
      <c r="AA44" s="196">
        <f t="shared" si="10"/>
        <v>0</v>
      </c>
      <c r="AB44" s="196">
        <f t="shared" si="11"/>
        <v>0</v>
      </c>
      <c r="AC44" s="196">
        <f t="shared" si="12"/>
        <v>0</v>
      </c>
      <c r="AD44" s="217">
        <f t="shared" si="13"/>
        <v>0</v>
      </c>
      <c r="AE44" s="199">
        <f t="shared" si="14"/>
        <v>0</v>
      </c>
      <c r="AF44" s="218">
        <f t="shared" si="15"/>
        <v>0</v>
      </c>
      <c r="AG44" s="219">
        <f t="shared" si="16"/>
        <v>0</v>
      </c>
      <c r="AH44" s="195">
        <f t="shared" si="17"/>
        <v>0</v>
      </c>
      <c r="AI44" s="195">
        <f t="shared" si="18"/>
        <v>0</v>
      </c>
      <c r="AJ44" s="196">
        <f t="shared" si="19"/>
        <v>0</v>
      </c>
      <c r="AK44" s="196">
        <f t="shared" si="20"/>
        <v>0</v>
      </c>
      <c r="AL44" s="196">
        <f t="shared" si="21"/>
        <v>0</v>
      </c>
      <c r="AM44" s="217">
        <f t="shared" si="22"/>
        <v>0</v>
      </c>
      <c r="AN44" s="199">
        <f t="shared" si="23"/>
        <v>0</v>
      </c>
      <c r="AO44" s="218">
        <f t="shared" si="24"/>
        <v>0</v>
      </c>
      <c r="AP44" s="219">
        <f t="shared" si="25"/>
        <v>0</v>
      </c>
    </row>
    <row r="45" spans="2:42" ht="14.25" customHeight="1" x14ac:dyDescent="0.2">
      <c r="B45" s="578" t="str">
        <f t="shared" si="0"/>
        <v>41</v>
      </c>
      <c r="C45" s="119" cm="1">
        <f t="array" ref="C45">IFERROR(IF(P45&lt;&gt;"",TabelleK41iGlFl,0),0)</f>
        <v>0</v>
      </c>
      <c r="D45" s="119" cm="1">
        <f t="array" ref="D45">IFERROR(IF(P45&lt;&gt;"",TabelleK41iGlAnzRei,""),0)</f>
        <v>0</v>
      </c>
      <c r="E45" s="119" cm="1">
        <f t="array" ref="E45">IFERROR(IF(P45&lt;&gt;"",TabelleK41iGlEPr,""),0)</f>
        <v>0</v>
      </c>
      <c r="F45" s="120">
        <f t="shared" si="1"/>
        <v>0</v>
      </c>
      <c r="G45" s="119" cm="1">
        <f t="array" ref="G45">IFERROR(IF(P45&lt;&gt;"",TabelleK41aGlFl,0),0)</f>
        <v>0</v>
      </c>
      <c r="H45" s="119" cm="1">
        <f t="array" ref="H45">IFERROR(IF(P45&lt;&gt;"",TabelleK41aGlAnzRei,""),0)</f>
        <v>0</v>
      </c>
      <c r="I45" s="119" cm="1">
        <f t="array" ref="I45">IFERROR(IF(P45&lt;&gt;"",TabelleK41aGlEPr,""),0)</f>
        <v>0</v>
      </c>
      <c r="J45" s="120">
        <f t="shared" si="2"/>
        <v>0</v>
      </c>
      <c r="K45" s="119" cm="1">
        <f t="array" ref="K45">IFERROR(IF(P45&lt;&gt;"",TabelleK41HubstPr,""),0)</f>
        <v>0</v>
      </c>
      <c r="L45" s="118">
        <f t="shared" si="3"/>
        <v>0</v>
      </c>
      <c r="N45" s="731" t="str">
        <f>Gebäudeübersicht!$B44</f>
        <v>41</v>
      </c>
      <c r="O45" s="2">
        <f t="shared" si="26"/>
        <v>0</v>
      </c>
      <c r="P45" s="504" t="str">
        <f>Gebäudeübersicht!P44</f>
        <v>41</v>
      </c>
      <c r="R45" s="705">
        <f t="shared" si="4"/>
        <v>25</v>
      </c>
      <c r="S45" s="702">
        <f t="shared" si="5"/>
        <v>11.3</v>
      </c>
      <c r="T45" s="699">
        <v>25</v>
      </c>
      <c r="V45" s="705">
        <f t="shared" si="6"/>
        <v>20</v>
      </c>
      <c r="W45" s="696">
        <f t="shared" si="7"/>
        <v>9</v>
      </c>
      <c r="X45" s="693">
        <v>20</v>
      </c>
      <c r="Y45" s="195">
        <f t="shared" si="8"/>
        <v>0</v>
      </c>
      <c r="Z45" s="195">
        <f t="shared" si="9"/>
        <v>0</v>
      </c>
      <c r="AA45" s="196">
        <f t="shared" si="10"/>
        <v>0</v>
      </c>
      <c r="AB45" s="196">
        <f t="shared" si="11"/>
        <v>0</v>
      </c>
      <c r="AC45" s="196">
        <f t="shared" si="12"/>
        <v>0</v>
      </c>
      <c r="AD45" s="217">
        <f t="shared" si="13"/>
        <v>0</v>
      </c>
      <c r="AE45" s="199">
        <f t="shared" si="14"/>
        <v>0</v>
      </c>
      <c r="AF45" s="218">
        <f t="shared" si="15"/>
        <v>0</v>
      </c>
      <c r="AG45" s="219">
        <f t="shared" si="16"/>
        <v>0</v>
      </c>
      <c r="AH45" s="195">
        <f t="shared" si="17"/>
        <v>0</v>
      </c>
      <c r="AI45" s="195">
        <f t="shared" si="18"/>
        <v>0</v>
      </c>
      <c r="AJ45" s="196">
        <f t="shared" si="19"/>
        <v>0</v>
      </c>
      <c r="AK45" s="196">
        <f t="shared" si="20"/>
        <v>0</v>
      </c>
      <c r="AL45" s="196">
        <f t="shared" si="21"/>
        <v>0</v>
      </c>
      <c r="AM45" s="217">
        <f t="shared" si="22"/>
        <v>0</v>
      </c>
      <c r="AN45" s="199">
        <f t="shared" si="23"/>
        <v>0</v>
      </c>
      <c r="AO45" s="218">
        <f t="shared" si="24"/>
        <v>0</v>
      </c>
      <c r="AP45" s="219">
        <f t="shared" si="25"/>
        <v>0</v>
      </c>
    </row>
    <row r="46" spans="2:42" ht="14.25" customHeight="1" x14ac:dyDescent="0.2">
      <c r="B46" s="578" t="str">
        <f t="shared" si="0"/>
        <v>42</v>
      </c>
      <c r="C46" s="119" cm="1">
        <f t="array" ref="C46">IFERROR(IF(P46&lt;&gt;"",TabelleK42iGlFl,0),0)</f>
        <v>0</v>
      </c>
      <c r="D46" s="119" cm="1">
        <f t="array" ref="D46">IFERROR(IF(P46&lt;&gt;"",TabelleK42iGlAnzRei,""),0)</f>
        <v>0</v>
      </c>
      <c r="E46" s="119" cm="1">
        <f t="array" ref="E46">IFERROR(IF(P46&lt;&gt;"",TabelleK42iGlEPr,""),0)</f>
        <v>0</v>
      </c>
      <c r="F46" s="120">
        <f t="shared" si="1"/>
        <v>0</v>
      </c>
      <c r="G46" s="119" cm="1">
        <f t="array" ref="G46">IFERROR(IF(P46&lt;&gt;"",TabelleK42aGlFl,0),0)</f>
        <v>0</v>
      </c>
      <c r="H46" s="119" cm="1">
        <f t="array" ref="H46">IFERROR(IF(P46&lt;&gt;"",TabelleK42aGlAnzRei,""),0)</f>
        <v>0</v>
      </c>
      <c r="I46" s="119" cm="1">
        <f t="array" ref="I46">IFERROR(IF(P46&lt;&gt;"",TabelleK42aGlEPr,""),0)</f>
        <v>0</v>
      </c>
      <c r="J46" s="120">
        <f t="shared" si="2"/>
        <v>0</v>
      </c>
      <c r="K46" s="119" cm="1">
        <f t="array" ref="K46">IFERROR(IF(P46&lt;&gt;"",TabelleK42HubstPr,""),0)</f>
        <v>0</v>
      </c>
      <c r="L46" s="118">
        <f t="shared" si="3"/>
        <v>0</v>
      </c>
      <c r="N46" s="731" t="str">
        <f>Gebäudeübersicht!$B45</f>
        <v>42</v>
      </c>
      <c r="O46" s="2">
        <f t="shared" si="26"/>
        <v>0</v>
      </c>
      <c r="P46" s="504" t="str">
        <f>Gebäudeübersicht!P45</f>
        <v>42</v>
      </c>
      <c r="R46" s="705">
        <f t="shared" si="4"/>
        <v>25</v>
      </c>
      <c r="S46" s="702">
        <f t="shared" si="5"/>
        <v>11.3</v>
      </c>
      <c r="T46" s="699">
        <v>25</v>
      </c>
      <c r="V46" s="705">
        <f t="shared" si="6"/>
        <v>20</v>
      </c>
      <c r="W46" s="696">
        <f t="shared" si="7"/>
        <v>9</v>
      </c>
      <c r="X46" s="693">
        <v>20</v>
      </c>
      <c r="Y46" s="195">
        <f t="shared" si="8"/>
        <v>0</v>
      </c>
      <c r="Z46" s="195">
        <f t="shared" si="9"/>
        <v>0</v>
      </c>
      <c r="AA46" s="196">
        <f t="shared" si="10"/>
        <v>0</v>
      </c>
      <c r="AB46" s="196">
        <f t="shared" si="11"/>
        <v>0</v>
      </c>
      <c r="AC46" s="196">
        <f t="shared" si="12"/>
        <v>0</v>
      </c>
      <c r="AD46" s="217">
        <f t="shared" si="13"/>
        <v>0</v>
      </c>
      <c r="AE46" s="199">
        <f t="shared" si="14"/>
        <v>0</v>
      </c>
      <c r="AF46" s="218">
        <f t="shared" si="15"/>
        <v>0</v>
      </c>
      <c r="AG46" s="219">
        <f t="shared" si="16"/>
        <v>0</v>
      </c>
      <c r="AH46" s="195">
        <f t="shared" si="17"/>
        <v>0</v>
      </c>
      <c r="AI46" s="195">
        <f t="shared" si="18"/>
        <v>0</v>
      </c>
      <c r="AJ46" s="196">
        <f t="shared" si="19"/>
        <v>0</v>
      </c>
      <c r="AK46" s="196">
        <f t="shared" si="20"/>
        <v>0</v>
      </c>
      <c r="AL46" s="196">
        <f t="shared" si="21"/>
        <v>0</v>
      </c>
      <c r="AM46" s="217">
        <f t="shared" si="22"/>
        <v>0</v>
      </c>
      <c r="AN46" s="199">
        <f t="shared" si="23"/>
        <v>0</v>
      </c>
      <c r="AO46" s="218">
        <f t="shared" si="24"/>
        <v>0</v>
      </c>
      <c r="AP46" s="219">
        <f t="shared" si="25"/>
        <v>0</v>
      </c>
    </row>
    <row r="47" spans="2:42" ht="14.25" customHeight="1" x14ac:dyDescent="0.2">
      <c r="B47" s="578" t="str">
        <f t="shared" si="0"/>
        <v>43</v>
      </c>
      <c r="C47" s="119" cm="1">
        <f t="array" ref="C47">IFERROR(IF(P47&lt;&gt;"",TabelleK43iGlFl,0),0)</f>
        <v>0</v>
      </c>
      <c r="D47" s="119" cm="1">
        <f t="array" ref="D47">IFERROR(IF(P47&lt;&gt;"",TabelleK43iGlAnzRei,""),0)</f>
        <v>0</v>
      </c>
      <c r="E47" s="119" cm="1">
        <f t="array" ref="E47">IFERROR(IF(P47&lt;&gt;"",TabelleK43iGlEPr,""),0)</f>
        <v>0</v>
      </c>
      <c r="F47" s="120">
        <f t="shared" si="1"/>
        <v>0</v>
      </c>
      <c r="G47" s="119" cm="1">
        <f t="array" ref="G47">IFERROR(IF(P47&lt;&gt;"",TabelleK43aGlFl,0),0)</f>
        <v>0</v>
      </c>
      <c r="H47" s="119" cm="1">
        <f t="array" ref="H47">IFERROR(IF(P47&lt;&gt;"",TabelleK43aGlAnzRei,""),0)</f>
        <v>0</v>
      </c>
      <c r="I47" s="119" cm="1">
        <f t="array" ref="I47">IFERROR(IF(P47&lt;&gt;"",TabelleK43aGlEPr,""),0)</f>
        <v>0</v>
      </c>
      <c r="J47" s="120">
        <f t="shared" si="2"/>
        <v>0</v>
      </c>
      <c r="K47" s="119" cm="1">
        <f t="array" ref="K47">IFERROR(IF(P47&lt;&gt;"",TabelleK43HubstPr,""),0)</f>
        <v>0</v>
      </c>
      <c r="L47" s="118">
        <f t="shared" si="3"/>
        <v>0</v>
      </c>
      <c r="N47" s="731" t="str">
        <f>Gebäudeübersicht!$B46</f>
        <v>43</v>
      </c>
      <c r="O47" s="2">
        <f t="shared" si="26"/>
        <v>0</v>
      </c>
      <c r="P47" s="504" t="str">
        <f>Gebäudeübersicht!P46</f>
        <v>43</v>
      </c>
      <c r="R47" s="705">
        <f t="shared" si="4"/>
        <v>25</v>
      </c>
      <c r="S47" s="702">
        <f t="shared" si="5"/>
        <v>11.3</v>
      </c>
      <c r="T47" s="699">
        <v>25</v>
      </c>
      <c r="V47" s="705">
        <f t="shared" si="6"/>
        <v>20</v>
      </c>
      <c r="W47" s="696">
        <f t="shared" si="7"/>
        <v>9</v>
      </c>
      <c r="X47" s="693">
        <v>20</v>
      </c>
      <c r="Y47" s="195">
        <f t="shared" si="8"/>
        <v>0</v>
      </c>
      <c r="Z47" s="195">
        <f t="shared" si="9"/>
        <v>0</v>
      </c>
      <c r="AA47" s="196">
        <f t="shared" si="10"/>
        <v>0</v>
      </c>
      <c r="AB47" s="196">
        <f t="shared" si="11"/>
        <v>0</v>
      </c>
      <c r="AC47" s="196">
        <f t="shared" si="12"/>
        <v>0</v>
      </c>
      <c r="AD47" s="217">
        <f t="shared" si="13"/>
        <v>0</v>
      </c>
      <c r="AE47" s="199">
        <f t="shared" si="14"/>
        <v>0</v>
      </c>
      <c r="AF47" s="218">
        <f t="shared" si="15"/>
        <v>0</v>
      </c>
      <c r="AG47" s="219">
        <f t="shared" si="16"/>
        <v>0</v>
      </c>
      <c r="AH47" s="195">
        <f t="shared" si="17"/>
        <v>0</v>
      </c>
      <c r="AI47" s="195">
        <f t="shared" si="18"/>
        <v>0</v>
      </c>
      <c r="AJ47" s="196">
        <f t="shared" si="19"/>
        <v>0</v>
      </c>
      <c r="AK47" s="196">
        <f t="shared" si="20"/>
        <v>0</v>
      </c>
      <c r="AL47" s="196">
        <f t="shared" si="21"/>
        <v>0</v>
      </c>
      <c r="AM47" s="217">
        <f t="shared" si="22"/>
        <v>0</v>
      </c>
      <c r="AN47" s="199">
        <f t="shared" si="23"/>
        <v>0</v>
      </c>
      <c r="AO47" s="218">
        <f t="shared" si="24"/>
        <v>0</v>
      </c>
      <c r="AP47" s="219">
        <f t="shared" si="25"/>
        <v>0</v>
      </c>
    </row>
    <row r="48" spans="2:42" ht="14.25" customHeight="1" x14ac:dyDescent="0.2">
      <c r="B48" s="578" t="str">
        <f t="shared" si="0"/>
        <v>44</v>
      </c>
      <c r="C48" s="119" cm="1">
        <f t="array" ref="C48">IFERROR(IF(P48&lt;&gt;"",TabelleK44iGlFl,0),0)</f>
        <v>0</v>
      </c>
      <c r="D48" s="119" cm="1">
        <f t="array" ref="D48">IFERROR(IF(P48&lt;&gt;"",TabelleK44iGlAnzRei,""),0)</f>
        <v>0</v>
      </c>
      <c r="E48" s="119" cm="1">
        <f t="array" ref="E48">IFERROR(IF(P48&lt;&gt;"",TabelleK44iGlEPr,""),0)</f>
        <v>0</v>
      </c>
      <c r="F48" s="120">
        <f t="shared" si="1"/>
        <v>0</v>
      </c>
      <c r="G48" s="119" cm="1">
        <f t="array" ref="G48">IFERROR(IF(P48&lt;&gt;"",TabelleK44aGlFl,0),0)</f>
        <v>0</v>
      </c>
      <c r="H48" s="119" cm="1">
        <f t="array" ref="H48">IFERROR(IF(P48&lt;&gt;"",TabelleK44aGlAnzRei,""),0)</f>
        <v>0</v>
      </c>
      <c r="I48" s="119" cm="1">
        <f t="array" ref="I48">IFERROR(IF(P48&lt;&gt;"",TabelleK44aGlEPr,""),0)</f>
        <v>0</v>
      </c>
      <c r="J48" s="120">
        <f t="shared" si="2"/>
        <v>0</v>
      </c>
      <c r="K48" s="119" cm="1">
        <f t="array" ref="K48">IFERROR(IF(P48&lt;&gt;"",TabelleK44HubstPr,""),0)</f>
        <v>0</v>
      </c>
      <c r="L48" s="118">
        <f t="shared" si="3"/>
        <v>0</v>
      </c>
      <c r="N48" s="731" t="str">
        <f>Gebäudeübersicht!$B47</f>
        <v>44</v>
      </c>
      <c r="O48" s="2">
        <f t="shared" si="26"/>
        <v>0</v>
      </c>
      <c r="P48" s="504" t="str">
        <f>Gebäudeübersicht!P47</f>
        <v>44</v>
      </c>
      <c r="R48" s="705">
        <f t="shared" si="4"/>
        <v>25</v>
      </c>
      <c r="S48" s="702">
        <f t="shared" si="5"/>
        <v>11.3</v>
      </c>
      <c r="T48" s="699">
        <v>25</v>
      </c>
      <c r="V48" s="705">
        <f t="shared" si="6"/>
        <v>20</v>
      </c>
      <c r="W48" s="696">
        <f t="shared" si="7"/>
        <v>9</v>
      </c>
      <c r="X48" s="693">
        <v>20</v>
      </c>
      <c r="Y48" s="195">
        <f t="shared" si="8"/>
        <v>0</v>
      </c>
      <c r="Z48" s="195">
        <f t="shared" si="9"/>
        <v>0</v>
      </c>
      <c r="AA48" s="196">
        <f t="shared" si="10"/>
        <v>0</v>
      </c>
      <c r="AB48" s="196">
        <f t="shared" si="11"/>
        <v>0</v>
      </c>
      <c r="AC48" s="196">
        <f t="shared" si="12"/>
        <v>0</v>
      </c>
      <c r="AD48" s="217">
        <f t="shared" si="13"/>
        <v>0</v>
      </c>
      <c r="AE48" s="199">
        <f t="shared" si="14"/>
        <v>0</v>
      </c>
      <c r="AF48" s="218">
        <f t="shared" si="15"/>
        <v>0</v>
      </c>
      <c r="AG48" s="219">
        <f t="shared" si="16"/>
        <v>0</v>
      </c>
      <c r="AH48" s="195">
        <f t="shared" si="17"/>
        <v>0</v>
      </c>
      <c r="AI48" s="195">
        <f t="shared" si="18"/>
        <v>0</v>
      </c>
      <c r="AJ48" s="196">
        <f t="shared" si="19"/>
        <v>0</v>
      </c>
      <c r="AK48" s="196">
        <f t="shared" si="20"/>
        <v>0</v>
      </c>
      <c r="AL48" s="196">
        <f t="shared" si="21"/>
        <v>0</v>
      </c>
      <c r="AM48" s="217">
        <f t="shared" si="22"/>
        <v>0</v>
      </c>
      <c r="AN48" s="199">
        <f t="shared" si="23"/>
        <v>0</v>
      </c>
      <c r="AO48" s="218">
        <f t="shared" si="24"/>
        <v>0</v>
      </c>
      <c r="AP48" s="219">
        <f t="shared" si="25"/>
        <v>0</v>
      </c>
    </row>
    <row r="49" spans="2:42" ht="14.25" customHeight="1" x14ac:dyDescent="0.2">
      <c r="B49" s="578" t="str">
        <f t="shared" si="0"/>
        <v>45</v>
      </c>
      <c r="C49" s="119" cm="1">
        <f t="array" ref="C49">IFERROR(IF(P49&lt;&gt;"",TabelleK45iGlFl,0),0)</f>
        <v>0</v>
      </c>
      <c r="D49" s="119" cm="1">
        <f t="array" ref="D49">IFERROR(IF(P49&lt;&gt;"",TabelleK45iGlAnzRei,""),0)</f>
        <v>0</v>
      </c>
      <c r="E49" s="119" cm="1">
        <f t="array" ref="E49">IFERROR(IF(P49&lt;&gt;"",TabelleK45iGlEPr,""),0)</f>
        <v>0</v>
      </c>
      <c r="F49" s="120">
        <f t="shared" si="1"/>
        <v>0</v>
      </c>
      <c r="G49" s="119" cm="1">
        <f t="array" ref="G49">IFERROR(IF(P49&lt;&gt;"",TabelleK45aGlFl,0),0)</f>
        <v>0</v>
      </c>
      <c r="H49" s="119" cm="1">
        <f t="array" ref="H49">IFERROR(IF(P49&lt;&gt;"",TabelleK45aGlAnzRei,""),0)</f>
        <v>0</v>
      </c>
      <c r="I49" s="119" cm="1">
        <f t="array" ref="I49">IFERROR(IF(P49&lt;&gt;"",TabelleK45aGlEPr,""),0)</f>
        <v>0</v>
      </c>
      <c r="J49" s="120">
        <f t="shared" si="2"/>
        <v>0</v>
      </c>
      <c r="K49" s="119" cm="1">
        <f t="array" ref="K49">IFERROR(IF(P49&lt;&gt;"",TabelleK45HubstPr,""),0)</f>
        <v>0</v>
      </c>
      <c r="L49" s="118">
        <f t="shared" si="3"/>
        <v>0</v>
      </c>
      <c r="N49" s="731" t="str">
        <f>Gebäudeübersicht!$B48</f>
        <v>45</v>
      </c>
      <c r="O49" s="2">
        <f t="shared" si="26"/>
        <v>0</v>
      </c>
      <c r="P49" s="504" t="str">
        <f>Gebäudeübersicht!P48</f>
        <v>45</v>
      </c>
      <c r="R49" s="705">
        <f t="shared" si="4"/>
        <v>25</v>
      </c>
      <c r="S49" s="702">
        <f t="shared" si="5"/>
        <v>11.3</v>
      </c>
      <c r="T49" s="699">
        <v>25</v>
      </c>
      <c r="V49" s="705">
        <f t="shared" si="6"/>
        <v>20</v>
      </c>
      <c r="W49" s="696">
        <f t="shared" si="7"/>
        <v>9</v>
      </c>
      <c r="X49" s="693">
        <v>20</v>
      </c>
      <c r="Y49" s="195">
        <f t="shared" si="8"/>
        <v>0</v>
      </c>
      <c r="Z49" s="195">
        <f t="shared" si="9"/>
        <v>0</v>
      </c>
      <c r="AA49" s="196">
        <f t="shared" si="10"/>
        <v>0</v>
      </c>
      <c r="AB49" s="196">
        <f t="shared" si="11"/>
        <v>0</v>
      </c>
      <c r="AC49" s="196">
        <f t="shared" si="12"/>
        <v>0</v>
      </c>
      <c r="AD49" s="217">
        <f t="shared" si="13"/>
        <v>0</v>
      </c>
      <c r="AE49" s="199">
        <f t="shared" si="14"/>
        <v>0</v>
      </c>
      <c r="AF49" s="218">
        <f t="shared" si="15"/>
        <v>0</v>
      </c>
      <c r="AG49" s="219">
        <f t="shared" si="16"/>
        <v>0</v>
      </c>
      <c r="AH49" s="195">
        <f t="shared" si="17"/>
        <v>0</v>
      </c>
      <c r="AI49" s="195">
        <f t="shared" si="18"/>
        <v>0</v>
      </c>
      <c r="AJ49" s="196">
        <f t="shared" si="19"/>
        <v>0</v>
      </c>
      <c r="AK49" s="196">
        <f t="shared" si="20"/>
        <v>0</v>
      </c>
      <c r="AL49" s="196">
        <f t="shared" si="21"/>
        <v>0</v>
      </c>
      <c r="AM49" s="217">
        <f t="shared" si="22"/>
        <v>0</v>
      </c>
      <c r="AN49" s="199">
        <f t="shared" si="23"/>
        <v>0</v>
      </c>
      <c r="AO49" s="218">
        <f t="shared" si="24"/>
        <v>0</v>
      </c>
      <c r="AP49" s="219">
        <f t="shared" si="25"/>
        <v>0</v>
      </c>
    </row>
    <row r="50" spans="2:42" ht="14.25" customHeight="1" x14ac:dyDescent="0.2">
      <c r="B50" s="578" t="str">
        <f t="shared" si="0"/>
        <v>46</v>
      </c>
      <c r="C50" s="119" cm="1">
        <f t="array" ref="C50">IFERROR(IF(P50&lt;&gt;"",TabelleK46iGlFl,0),0)</f>
        <v>0</v>
      </c>
      <c r="D50" s="119" cm="1">
        <f t="array" ref="D50">IFERROR(IF(P50&lt;&gt;"",TabelleK46iGlAnzRei,""),0)</f>
        <v>0</v>
      </c>
      <c r="E50" s="119" cm="1">
        <f t="array" ref="E50">IFERROR(IF(P50&lt;&gt;"",TabelleK46iGlEPr,""),0)</f>
        <v>0</v>
      </c>
      <c r="F50" s="120">
        <f t="shared" si="1"/>
        <v>0</v>
      </c>
      <c r="G50" s="119" cm="1">
        <f t="array" ref="G50">IFERROR(IF(P50&lt;&gt;"",TabelleK46aGlFl,0),0)</f>
        <v>0</v>
      </c>
      <c r="H50" s="119" cm="1">
        <f t="array" ref="H50">IFERROR(IF(P50&lt;&gt;"",TabelleK46aGlAnzRei,""),0)</f>
        <v>0</v>
      </c>
      <c r="I50" s="119" cm="1">
        <f t="array" ref="I50">IFERROR(IF(P50&lt;&gt;"",TabelleK46aGlEPr,""),0)</f>
        <v>0</v>
      </c>
      <c r="J50" s="120">
        <f t="shared" si="2"/>
        <v>0</v>
      </c>
      <c r="K50" s="119" cm="1">
        <f t="array" ref="K50">IFERROR(IF(P50&lt;&gt;"",TabelleK46HubstPr,""),0)</f>
        <v>0</v>
      </c>
      <c r="L50" s="118">
        <f t="shared" si="3"/>
        <v>0</v>
      </c>
      <c r="N50" s="731" t="str">
        <f>Gebäudeübersicht!$B49</f>
        <v>46</v>
      </c>
      <c r="O50" s="2">
        <f t="shared" si="26"/>
        <v>0</v>
      </c>
      <c r="P50" s="504" t="str">
        <f>Gebäudeübersicht!P49</f>
        <v>46</v>
      </c>
      <c r="R50" s="705">
        <f t="shared" si="4"/>
        <v>25</v>
      </c>
      <c r="S50" s="702">
        <f t="shared" si="5"/>
        <v>11.3</v>
      </c>
      <c r="T50" s="699">
        <v>25</v>
      </c>
      <c r="V50" s="705">
        <f t="shared" si="6"/>
        <v>20</v>
      </c>
      <c r="W50" s="696">
        <f t="shared" si="7"/>
        <v>9</v>
      </c>
      <c r="X50" s="693">
        <v>20</v>
      </c>
      <c r="Y50" s="195">
        <f t="shared" si="8"/>
        <v>0</v>
      </c>
      <c r="Z50" s="195">
        <f t="shared" si="9"/>
        <v>0</v>
      </c>
      <c r="AA50" s="196">
        <f t="shared" si="10"/>
        <v>0</v>
      </c>
      <c r="AB50" s="196">
        <f t="shared" si="11"/>
        <v>0</v>
      </c>
      <c r="AC50" s="196">
        <f t="shared" si="12"/>
        <v>0</v>
      </c>
      <c r="AD50" s="217">
        <f t="shared" si="13"/>
        <v>0</v>
      </c>
      <c r="AE50" s="199">
        <f t="shared" si="14"/>
        <v>0</v>
      </c>
      <c r="AF50" s="218">
        <f t="shared" si="15"/>
        <v>0</v>
      </c>
      <c r="AG50" s="219">
        <f t="shared" si="16"/>
        <v>0</v>
      </c>
      <c r="AH50" s="195">
        <f t="shared" si="17"/>
        <v>0</v>
      </c>
      <c r="AI50" s="195">
        <f t="shared" si="18"/>
        <v>0</v>
      </c>
      <c r="AJ50" s="196">
        <f t="shared" si="19"/>
        <v>0</v>
      </c>
      <c r="AK50" s="196">
        <f t="shared" si="20"/>
        <v>0</v>
      </c>
      <c r="AL50" s="196">
        <f t="shared" si="21"/>
        <v>0</v>
      </c>
      <c r="AM50" s="217">
        <f t="shared" si="22"/>
        <v>0</v>
      </c>
      <c r="AN50" s="199">
        <f t="shared" si="23"/>
        <v>0</v>
      </c>
      <c r="AO50" s="218">
        <f t="shared" si="24"/>
        <v>0</v>
      </c>
      <c r="AP50" s="219">
        <f t="shared" si="25"/>
        <v>0</v>
      </c>
    </row>
    <row r="51" spans="2:42" ht="14.25" customHeight="1" x14ac:dyDescent="0.2">
      <c r="B51" s="578" t="str">
        <f t="shared" si="0"/>
        <v>47</v>
      </c>
      <c r="C51" s="119" cm="1">
        <f t="array" ref="C51">IFERROR(IF(P51&lt;&gt;"",TabelleK47iGlFl,0),0)</f>
        <v>0</v>
      </c>
      <c r="D51" s="119" cm="1">
        <f t="array" ref="D51">IFERROR(IF(P51&lt;&gt;"",TabelleK47iGlAnzRei,""),0)</f>
        <v>0</v>
      </c>
      <c r="E51" s="119" cm="1">
        <f t="array" ref="E51">IFERROR(IF(P51&lt;&gt;"",TabelleK47iGlEPr,""),0)</f>
        <v>0</v>
      </c>
      <c r="F51" s="120">
        <f t="shared" si="1"/>
        <v>0</v>
      </c>
      <c r="G51" s="119" cm="1">
        <f t="array" ref="G51">IFERROR(IF(P51&lt;&gt;"",TabelleK47aGlFl,0),0)</f>
        <v>0</v>
      </c>
      <c r="H51" s="119" cm="1">
        <f t="array" ref="H51">IFERROR(IF(P51&lt;&gt;"",TabelleK47aGlAnzRei,""),0)</f>
        <v>0</v>
      </c>
      <c r="I51" s="119" cm="1">
        <f t="array" ref="I51">IFERROR(IF(P51&lt;&gt;"",TabelleK47aGlEPr,""),0)</f>
        <v>0</v>
      </c>
      <c r="J51" s="120">
        <f t="shared" si="2"/>
        <v>0</v>
      </c>
      <c r="K51" s="119" cm="1">
        <f t="array" ref="K51">IFERROR(IF(P51&lt;&gt;"",TabelleK47HubstPr,""),0)</f>
        <v>0</v>
      </c>
      <c r="L51" s="118">
        <f t="shared" si="3"/>
        <v>0</v>
      </c>
      <c r="N51" s="731" t="str">
        <f>Gebäudeübersicht!$B50</f>
        <v>47</v>
      </c>
      <c r="O51" s="2">
        <f t="shared" si="26"/>
        <v>0</v>
      </c>
      <c r="P51" s="504" t="str">
        <f>Gebäudeübersicht!P50</f>
        <v>47</v>
      </c>
      <c r="R51" s="705">
        <f t="shared" si="4"/>
        <v>25</v>
      </c>
      <c r="S51" s="702">
        <f t="shared" si="5"/>
        <v>11.3</v>
      </c>
      <c r="T51" s="699">
        <v>25</v>
      </c>
      <c r="V51" s="705">
        <f t="shared" si="6"/>
        <v>20</v>
      </c>
      <c r="W51" s="696">
        <f t="shared" si="7"/>
        <v>9</v>
      </c>
      <c r="X51" s="693">
        <v>20</v>
      </c>
      <c r="Y51" s="195">
        <f t="shared" si="8"/>
        <v>0</v>
      </c>
      <c r="Z51" s="195">
        <f t="shared" si="9"/>
        <v>0</v>
      </c>
      <c r="AA51" s="196">
        <f t="shared" si="10"/>
        <v>0</v>
      </c>
      <c r="AB51" s="196">
        <f t="shared" si="11"/>
        <v>0</v>
      </c>
      <c r="AC51" s="196">
        <f t="shared" si="12"/>
        <v>0</v>
      </c>
      <c r="AD51" s="217">
        <f t="shared" si="13"/>
        <v>0</v>
      </c>
      <c r="AE51" s="199">
        <f t="shared" si="14"/>
        <v>0</v>
      </c>
      <c r="AF51" s="218">
        <f t="shared" si="15"/>
        <v>0</v>
      </c>
      <c r="AG51" s="219">
        <f t="shared" si="16"/>
        <v>0</v>
      </c>
      <c r="AH51" s="195">
        <f t="shared" si="17"/>
        <v>0</v>
      </c>
      <c r="AI51" s="195">
        <f t="shared" si="18"/>
        <v>0</v>
      </c>
      <c r="AJ51" s="196">
        <f t="shared" si="19"/>
        <v>0</v>
      </c>
      <c r="AK51" s="196">
        <f t="shared" si="20"/>
        <v>0</v>
      </c>
      <c r="AL51" s="196">
        <f t="shared" si="21"/>
        <v>0</v>
      </c>
      <c r="AM51" s="217">
        <f t="shared" si="22"/>
        <v>0</v>
      </c>
      <c r="AN51" s="199">
        <f t="shared" si="23"/>
        <v>0</v>
      </c>
      <c r="AO51" s="218">
        <f t="shared" si="24"/>
        <v>0</v>
      </c>
      <c r="AP51" s="219">
        <f t="shared" si="25"/>
        <v>0</v>
      </c>
    </row>
    <row r="52" spans="2:42" ht="14.25" customHeight="1" x14ac:dyDescent="0.2">
      <c r="B52" s="578" t="str">
        <f t="shared" si="0"/>
        <v>48</v>
      </c>
      <c r="C52" s="119" cm="1">
        <f t="array" ref="C52">IFERROR(IF(P52&lt;&gt;"",TabelleK48iGlFl,0),0)</f>
        <v>0</v>
      </c>
      <c r="D52" s="119" cm="1">
        <f t="array" ref="D52">IFERROR(IF(P52&lt;&gt;"",TabelleK48iGlAnzRei,""),0)</f>
        <v>0</v>
      </c>
      <c r="E52" s="119" cm="1">
        <f t="array" ref="E52">IFERROR(IF(P52&lt;&gt;"",TabelleK48iGlEPr,""),0)</f>
        <v>0</v>
      </c>
      <c r="F52" s="120">
        <f t="shared" si="1"/>
        <v>0</v>
      </c>
      <c r="G52" s="119" cm="1">
        <f t="array" ref="G52">IFERROR(IF(P52&lt;&gt;"",TabelleK48aGlFl,0),0)</f>
        <v>0</v>
      </c>
      <c r="H52" s="119" cm="1">
        <f t="array" ref="H52">IFERROR(IF(P52&lt;&gt;"",TabelleK48aGlAnzRei,""),0)</f>
        <v>0</v>
      </c>
      <c r="I52" s="119" cm="1">
        <f t="array" ref="I52">IFERROR(IF(P52&lt;&gt;"",TabelleK48aGlEPr,""),0)</f>
        <v>0</v>
      </c>
      <c r="J52" s="120">
        <f t="shared" si="2"/>
        <v>0</v>
      </c>
      <c r="K52" s="119" cm="1">
        <f t="array" ref="K52">IFERROR(IF(P52&lt;&gt;"",TabelleK48HubstPr,""),0)</f>
        <v>0</v>
      </c>
      <c r="L52" s="118">
        <f t="shared" si="3"/>
        <v>0</v>
      </c>
      <c r="N52" s="731" t="str">
        <f>Gebäudeübersicht!$B51</f>
        <v>48</v>
      </c>
      <c r="O52" s="2">
        <f t="shared" si="26"/>
        <v>0</v>
      </c>
      <c r="P52" s="504" t="str">
        <f>Gebäudeübersicht!P51</f>
        <v>48</v>
      </c>
      <c r="R52" s="705">
        <f t="shared" si="4"/>
        <v>25</v>
      </c>
      <c r="S52" s="702">
        <f t="shared" si="5"/>
        <v>11.3</v>
      </c>
      <c r="T52" s="699">
        <v>25</v>
      </c>
      <c r="V52" s="705">
        <f t="shared" si="6"/>
        <v>20</v>
      </c>
      <c r="W52" s="696">
        <f t="shared" si="7"/>
        <v>9</v>
      </c>
      <c r="X52" s="693">
        <v>20</v>
      </c>
      <c r="Y52" s="195">
        <f t="shared" si="8"/>
        <v>0</v>
      </c>
      <c r="Z52" s="195">
        <f t="shared" si="9"/>
        <v>0</v>
      </c>
      <c r="AA52" s="196">
        <f t="shared" si="10"/>
        <v>0</v>
      </c>
      <c r="AB52" s="196">
        <f t="shared" si="11"/>
        <v>0</v>
      </c>
      <c r="AC52" s="196">
        <f t="shared" si="12"/>
        <v>0</v>
      </c>
      <c r="AD52" s="217">
        <f t="shared" si="13"/>
        <v>0</v>
      </c>
      <c r="AE52" s="199">
        <f t="shared" si="14"/>
        <v>0</v>
      </c>
      <c r="AF52" s="218">
        <f t="shared" si="15"/>
        <v>0</v>
      </c>
      <c r="AG52" s="219">
        <f t="shared" si="16"/>
        <v>0</v>
      </c>
      <c r="AH52" s="195">
        <f t="shared" si="17"/>
        <v>0</v>
      </c>
      <c r="AI52" s="195">
        <f t="shared" si="18"/>
        <v>0</v>
      </c>
      <c r="AJ52" s="196">
        <f t="shared" si="19"/>
        <v>0</v>
      </c>
      <c r="AK52" s="196">
        <f t="shared" si="20"/>
        <v>0</v>
      </c>
      <c r="AL52" s="196">
        <f t="shared" si="21"/>
        <v>0</v>
      </c>
      <c r="AM52" s="217">
        <f t="shared" si="22"/>
        <v>0</v>
      </c>
      <c r="AN52" s="199">
        <f t="shared" si="23"/>
        <v>0</v>
      </c>
      <c r="AO52" s="218">
        <f t="shared" si="24"/>
        <v>0</v>
      </c>
      <c r="AP52" s="219">
        <f t="shared" si="25"/>
        <v>0</v>
      </c>
    </row>
    <row r="53" spans="2:42" ht="14.25" customHeight="1" x14ac:dyDescent="0.2">
      <c r="B53" s="578" t="str">
        <f t="shared" si="0"/>
        <v>49</v>
      </c>
      <c r="C53" s="119" cm="1">
        <f t="array" ref="C53">IFERROR(IF(P53&lt;&gt;"",TabelleK49iGlFl,0),0)</f>
        <v>0</v>
      </c>
      <c r="D53" s="119" cm="1">
        <f t="array" ref="D53">IFERROR(IF(P53&lt;&gt;"",TabelleK49iGlAnzRei,""),0)</f>
        <v>0</v>
      </c>
      <c r="E53" s="119" cm="1">
        <f t="array" ref="E53">IFERROR(IF(P53&lt;&gt;"",TabelleK49iGlEPr,""),0)</f>
        <v>0</v>
      </c>
      <c r="F53" s="120">
        <f t="shared" si="1"/>
        <v>0</v>
      </c>
      <c r="G53" s="119" cm="1">
        <f t="array" ref="G53">IFERROR(IF(P53&lt;&gt;"",TabelleK49aGlFl,0),0)</f>
        <v>0</v>
      </c>
      <c r="H53" s="119" cm="1">
        <f t="array" ref="H53">IFERROR(IF(P53&lt;&gt;"",TabelleK49aGlAnzRei,""),0)</f>
        <v>0</v>
      </c>
      <c r="I53" s="119" cm="1">
        <f t="array" ref="I53">IFERROR(IF(P53&lt;&gt;"",TabelleK49aGlEPr,""),0)</f>
        <v>0</v>
      </c>
      <c r="J53" s="120">
        <f t="shared" si="2"/>
        <v>0</v>
      </c>
      <c r="K53" s="119" cm="1">
        <f t="array" ref="K53">IFERROR(IF(P53&lt;&gt;"",TabelleK49HubstPr,""),0)</f>
        <v>0</v>
      </c>
      <c r="L53" s="118">
        <f t="shared" si="3"/>
        <v>0</v>
      </c>
      <c r="N53" s="731" t="str">
        <f>Gebäudeübersicht!$B52</f>
        <v>49</v>
      </c>
      <c r="O53" s="2">
        <f t="shared" si="26"/>
        <v>0</v>
      </c>
      <c r="P53" s="504" t="str">
        <f>Gebäudeübersicht!P52</f>
        <v>49</v>
      </c>
      <c r="R53" s="705">
        <f t="shared" si="4"/>
        <v>25</v>
      </c>
      <c r="S53" s="702">
        <f t="shared" si="5"/>
        <v>11.3</v>
      </c>
      <c r="T53" s="699">
        <v>25</v>
      </c>
      <c r="V53" s="705">
        <f t="shared" si="6"/>
        <v>20</v>
      </c>
      <c r="W53" s="696">
        <f t="shared" si="7"/>
        <v>9</v>
      </c>
      <c r="X53" s="693">
        <v>20</v>
      </c>
      <c r="Y53" s="195">
        <f t="shared" si="8"/>
        <v>0</v>
      </c>
      <c r="Z53" s="195">
        <f t="shared" si="9"/>
        <v>0</v>
      </c>
      <c r="AA53" s="196">
        <f t="shared" si="10"/>
        <v>0</v>
      </c>
      <c r="AB53" s="196">
        <f t="shared" si="11"/>
        <v>0</v>
      </c>
      <c r="AC53" s="196">
        <f t="shared" si="12"/>
        <v>0</v>
      </c>
      <c r="AD53" s="217">
        <f t="shared" si="13"/>
        <v>0</v>
      </c>
      <c r="AE53" s="199">
        <f t="shared" si="14"/>
        <v>0</v>
      </c>
      <c r="AF53" s="218">
        <f t="shared" si="15"/>
        <v>0</v>
      </c>
      <c r="AG53" s="219">
        <f t="shared" si="16"/>
        <v>0</v>
      </c>
      <c r="AH53" s="195">
        <f t="shared" si="17"/>
        <v>0</v>
      </c>
      <c r="AI53" s="195">
        <f t="shared" si="18"/>
        <v>0</v>
      </c>
      <c r="AJ53" s="196">
        <f t="shared" si="19"/>
        <v>0</v>
      </c>
      <c r="AK53" s="196">
        <f t="shared" si="20"/>
        <v>0</v>
      </c>
      <c r="AL53" s="196">
        <f t="shared" si="21"/>
        <v>0</v>
      </c>
      <c r="AM53" s="217">
        <f t="shared" si="22"/>
        <v>0</v>
      </c>
      <c r="AN53" s="199">
        <f t="shared" si="23"/>
        <v>0</v>
      </c>
      <c r="AO53" s="218">
        <f t="shared" si="24"/>
        <v>0</v>
      </c>
      <c r="AP53" s="219">
        <f t="shared" si="25"/>
        <v>0</v>
      </c>
    </row>
    <row r="54" spans="2:42" ht="14.25" customHeight="1" x14ac:dyDescent="0.2">
      <c r="B54" s="579" t="str">
        <f t="shared" si="0"/>
        <v>50</v>
      </c>
      <c r="C54" s="119" cm="1">
        <f t="array" ref="C54">IFERROR(IF(P54&lt;&gt;"",TabelleK50iGlFl,0),0)</f>
        <v>0</v>
      </c>
      <c r="D54" s="497" cm="1">
        <f t="array" ref="D54">IFERROR(IF(P54&lt;&gt;"",TabelleK50iGlAnzRei,""),0)</f>
        <v>0</v>
      </c>
      <c r="E54" s="497" cm="1">
        <f t="array" ref="E54">IFERROR(IF(P54&lt;&gt;"",TabelleK50iGlEPr,""),0)</f>
        <v>0</v>
      </c>
      <c r="F54" s="120">
        <f t="shared" si="1"/>
        <v>0</v>
      </c>
      <c r="G54" s="119" cm="1">
        <f t="array" ref="G54">IFERROR(IF(P54&lt;&gt;"",TabelleK50aGlFl,0),0)</f>
        <v>0</v>
      </c>
      <c r="H54" s="497" cm="1">
        <f t="array" ref="H54">IFERROR(IF(P54&lt;&gt;"",TabelleK50aGlAnzRei,""),0)</f>
        <v>0</v>
      </c>
      <c r="I54" s="497" cm="1">
        <f t="array" ref="I54">IFERROR(IF(P54&lt;&gt;"",TabelleK50aGlEPr,""),0)</f>
        <v>0</v>
      </c>
      <c r="J54" s="709">
        <f t="shared" si="2"/>
        <v>0</v>
      </c>
      <c r="K54" s="497" cm="1">
        <f t="array" ref="K54">IFERROR(IF(P54&lt;&gt;"",TabelleK50HubstPr,""),0)</f>
        <v>0</v>
      </c>
      <c r="L54" s="118">
        <f t="shared" si="3"/>
        <v>0</v>
      </c>
      <c r="N54" s="731" t="str">
        <f>Gebäudeübersicht!$B53</f>
        <v>50</v>
      </c>
      <c r="O54" s="2">
        <f t="shared" si="26"/>
        <v>0</v>
      </c>
      <c r="P54" s="504" t="str">
        <f>Gebäudeübersicht!P53</f>
        <v>50</v>
      </c>
      <c r="R54" s="705">
        <f t="shared" si="4"/>
        <v>25</v>
      </c>
      <c r="S54" s="702">
        <f t="shared" si="5"/>
        <v>11.3</v>
      </c>
      <c r="T54" s="699">
        <v>25</v>
      </c>
      <c r="V54" s="707">
        <f t="shared" si="6"/>
        <v>20</v>
      </c>
      <c r="W54" s="696">
        <f t="shared" ref="W54:W78" si="27">ROUND(X54*0.45*10,0)/10</f>
        <v>9</v>
      </c>
      <c r="X54" s="693">
        <v>20</v>
      </c>
      <c r="Y54" s="498"/>
      <c r="Z54" s="498"/>
      <c r="AA54" s="499"/>
      <c r="AB54" s="499"/>
      <c r="AC54" s="499"/>
      <c r="AD54" s="500"/>
      <c r="AE54" s="501">
        <f t="shared" si="14"/>
        <v>0</v>
      </c>
      <c r="AF54" s="502">
        <f t="shared" si="15"/>
        <v>0</v>
      </c>
      <c r="AG54" s="503"/>
      <c r="AH54" s="498"/>
      <c r="AI54" s="498"/>
      <c r="AJ54" s="499"/>
      <c r="AK54" s="499"/>
      <c r="AL54" s="499"/>
      <c r="AM54" s="500"/>
      <c r="AN54" s="501">
        <f t="shared" si="23"/>
        <v>0</v>
      </c>
      <c r="AO54" s="502">
        <f t="shared" si="24"/>
        <v>0</v>
      </c>
      <c r="AP54" s="503"/>
    </row>
    <row r="55" spans="2:42" ht="14.25" customHeight="1" x14ac:dyDescent="0.2">
      <c r="B55" s="579" t="str">
        <f t="shared" si="0"/>
        <v>51</v>
      </c>
      <c r="C55" s="119" cm="1">
        <f t="array" ref="C55">IFERROR(IF(P55&lt;&gt;"",TabelleK51iGlFl,0),0)</f>
        <v>0</v>
      </c>
      <c r="D55" s="497" cm="1">
        <f t="array" ref="D55">IFERROR(IF(P55&lt;&gt;"",TabelleK51iGlAnzRei,""),0)</f>
        <v>0</v>
      </c>
      <c r="E55" s="497" cm="1">
        <f t="array" ref="E55">IFERROR(IF(P55&lt;&gt;"",TabelleK51iGlEPr,""),0)</f>
        <v>0</v>
      </c>
      <c r="F55" s="120">
        <f t="shared" si="1"/>
        <v>0</v>
      </c>
      <c r="G55" s="119" cm="1">
        <f t="array" ref="G55">IFERROR(IF(P55&lt;&gt;"",TabelleK51aGlFl,0),0)</f>
        <v>0</v>
      </c>
      <c r="H55" s="497" cm="1">
        <f t="array" ref="H55">IFERROR(IF(P55&lt;&gt;"",TabelleK51aGlAnzRei,""),0)</f>
        <v>0</v>
      </c>
      <c r="I55" s="497" cm="1">
        <f t="array" ref="I55">IFERROR(IF(P55&lt;&gt;"",TabelleK51aGlEPr,""),0)</f>
        <v>0</v>
      </c>
      <c r="J55" s="709">
        <f t="shared" si="2"/>
        <v>0</v>
      </c>
      <c r="K55" s="497" cm="1">
        <f t="array" ref="K55">IFERROR(IF(P55&lt;&gt;"",TabelleK51HubstPr,""),0)</f>
        <v>0</v>
      </c>
      <c r="L55" s="118">
        <f t="shared" si="3"/>
        <v>0</v>
      </c>
      <c r="N55" s="731" t="str">
        <f>Gebäudeübersicht!$B54</f>
        <v>51</v>
      </c>
      <c r="O55" s="2">
        <f t="shared" si="26"/>
        <v>0</v>
      </c>
      <c r="P55" s="504" t="str">
        <f>Gebäudeübersicht!P54</f>
        <v>51</v>
      </c>
      <c r="R55" s="705">
        <f t="shared" si="4"/>
        <v>25</v>
      </c>
      <c r="S55" s="702">
        <f t="shared" si="5"/>
        <v>11.3</v>
      </c>
      <c r="T55" s="699">
        <v>25</v>
      </c>
      <c r="V55" s="707">
        <f t="shared" si="6"/>
        <v>20</v>
      </c>
      <c r="W55" s="696">
        <f t="shared" si="27"/>
        <v>9</v>
      </c>
      <c r="X55" s="693">
        <v>20</v>
      </c>
      <c r="Y55" s="498"/>
      <c r="Z55" s="498"/>
      <c r="AA55" s="499"/>
      <c r="AB55" s="499"/>
      <c r="AC55" s="499"/>
      <c r="AD55" s="500"/>
      <c r="AE55" s="501">
        <f t="shared" si="14"/>
        <v>0</v>
      </c>
      <c r="AF55" s="502">
        <f t="shared" si="15"/>
        <v>0</v>
      </c>
      <c r="AG55" s="503"/>
      <c r="AH55" s="498"/>
      <c r="AI55" s="498"/>
      <c r="AJ55" s="499"/>
      <c r="AK55" s="499"/>
      <c r="AL55" s="499"/>
      <c r="AM55" s="500"/>
      <c r="AN55" s="501">
        <f t="shared" si="23"/>
        <v>0</v>
      </c>
      <c r="AO55" s="502">
        <f t="shared" si="24"/>
        <v>0</v>
      </c>
      <c r="AP55" s="503"/>
    </row>
    <row r="56" spans="2:42" ht="14.25" customHeight="1" x14ac:dyDescent="0.2">
      <c r="B56" s="579" t="str">
        <f t="shared" si="0"/>
        <v>52</v>
      </c>
      <c r="C56" s="119" cm="1">
        <f t="array" ref="C56">IFERROR(IF(P56&lt;&gt;"",TabelleK52iGlFl,0),0)</f>
        <v>0</v>
      </c>
      <c r="D56" s="497" cm="1">
        <f t="array" ref="D56">IFERROR(IF(P56&lt;&gt;"",TabelleK52iGlAnzRei,""),0)</f>
        <v>0</v>
      </c>
      <c r="E56" s="497" cm="1">
        <f t="array" ref="E56">IFERROR(IF(P56&lt;&gt;"",TabelleK52iGlEPr,""),0)</f>
        <v>0</v>
      </c>
      <c r="F56" s="120">
        <f t="shared" si="1"/>
        <v>0</v>
      </c>
      <c r="G56" s="119" cm="1">
        <f t="array" ref="G56">IFERROR(IF(P56&lt;&gt;"",TabelleK52aGlFl,0),0)</f>
        <v>0</v>
      </c>
      <c r="H56" s="497" cm="1">
        <f t="array" ref="H56">IFERROR(IF(P56&lt;&gt;"",TabelleK52aGlAnzRei,""),0)</f>
        <v>0</v>
      </c>
      <c r="I56" s="497" cm="1">
        <f t="array" ref="I56">IFERROR(IF(P56&lt;&gt;"",TabelleK52aGlEPr,""),0)</f>
        <v>0</v>
      </c>
      <c r="J56" s="709">
        <f t="shared" si="2"/>
        <v>0</v>
      </c>
      <c r="K56" s="497" cm="1">
        <f t="array" ref="K56">IFERROR(IF(P56&lt;&gt;"",TabelleK52HubstPr,""),0)</f>
        <v>0</v>
      </c>
      <c r="L56" s="118">
        <f t="shared" si="3"/>
        <v>0</v>
      </c>
      <c r="N56" s="731" t="str">
        <f>Gebäudeübersicht!$B55</f>
        <v>52</v>
      </c>
      <c r="O56" s="2">
        <f t="shared" si="26"/>
        <v>0</v>
      </c>
      <c r="P56" s="504" t="str">
        <f>Gebäudeübersicht!P55</f>
        <v>52</v>
      </c>
      <c r="R56" s="705">
        <f t="shared" si="4"/>
        <v>25</v>
      </c>
      <c r="S56" s="702">
        <f t="shared" si="5"/>
        <v>11.3</v>
      </c>
      <c r="T56" s="699">
        <v>25</v>
      </c>
      <c r="V56" s="707">
        <f t="shared" si="6"/>
        <v>20</v>
      </c>
      <c r="W56" s="696">
        <f t="shared" si="27"/>
        <v>9</v>
      </c>
      <c r="X56" s="693">
        <v>20</v>
      </c>
      <c r="Y56" s="498"/>
      <c r="Z56" s="498"/>
      <c r="AA56" s="499"/>
      <c r="AB56" s="499"/>
      <c r="AC56" s="499"/>
      <c r="AD56" s="500"/>
      <c r="AE56" s="501">
        <f t="shared" si="14"/>
        <v>0</v>
      </c>
      <c r="AF56" s="502">
        <f t="shared" si="15"/>
        <v>0</v>
      </c>
      <c r="AG56" s="503"/>
      <c r="AH56" s="498"/>
      <c r="AI56" s="498"/>
      <c r="AJ56" s="499"/>
      <c r="AK56" s="499"/>
      <c r="AL56" s="499"/>
      <c r="AM56" s="500"/>
      <c r="AN56" s="501">
        <f t="shared" si="23"/>
        <v>0</v>
      </c>
      <c r="AO56" s="502">
        <f t="shared" si="24"/>
        <v>0</v>
      </c>
      <c r="AP56" s="503"/>
    </row>
    <row r="57" spans="2:42" ht="14.25" customHeight="1" x14ac:dyDescent="0.2">
      <c r="B57" s="579" t="str">
        <f t="shared" si="0"/>
        <v>53</v>
      </c>
      <c r="C57" s="119" cm="1">
        <f t="array" ref="C57">IFERROR(IF(P57&lt;&gt;"",TabelleK53iGlFl,0),0)</f>
        <v>0</v>
      </c>
      <c r="D57" s="497" cm="1">
        <f t="array" ref="D57">IFERROR(IF(P57&lt;&gt;"",TabelleK53iGlAnzRei,""),0)</f>
        <v>0</v>
      </c>
      <c r="E57" s="497" cm="1">
        <f t="array" ref="E57">IFERROR(IF(P57&lt;&gt;"",TabelleK53iGlEPr,""),0)</f>
        <v>0</v>
      </c>
      <c r="F57" s="120">
        <f t="shared" si="1"/>
        <v>0</v>
      </c>
      <c r="G57" s="119" cm="1">
        <f t="array" ref="G57">IFERROR(IF(P57&lt;&gt;"",TabelleK53aGlFl,0),0)</f>
        <v>0</v>
      </c>
      <c r="H57" s="497" cm="1">
        <f t="array" ref="H57">IFERROR(IF(P57&lt;&gt;"",TabelleK53aGlAnzRei,""),0)</f>
        <v>0</v>
      </c>
      <c r="I57" s="497" cm="1">
        <f t="array" ref="I57">IFERROR(IF(P57&lt;&gt;"",TabelleK53aGlEPr,""),0)</f>
        <v>0</v>
      </c>
      <c r="J57" s="709">
        <f t="shared" si="2"/>
        <v>0</v>
      </c>
      <c r="K57" s="497" cm="1">
        <f t="array" ref="K57">IFERROR(IF(P57&lt;&gt;"",TabelleK53HubstPr,""),0)</f>
        <v>0</v>
      </c>
      <c r="L57" s="118">
        <f t="shared" si="3"/>
        <v>0</v>
      </c>
      <c r="N57" s="731" t="str">
        <f>Gebäudeübersicht!$B56</f>
        <v>53</v>
      </c>
      <c r="O57" s="2">
        <f t="shared" si="26"/>
        <v>0</v>
      </c>
      <c r="P57" s="504" t="str">
        <f>Gebäudeübersicht!P56</f>
        <v>53</v>
      </c>
      <c r="R57" s="705">
        <f t="shared" si="4"/>
        <v>25</v>
      </c>
      <c r="S57" s="702">
        <f t="shared" si="5"/>
        <v>11.3</v>
      </c>
      <c r="T57" s="699">
        <v>25</v>
      </c>
      <c r="V57" s="707">
        <f t="shared" si="6"/>
        <v>20</v>
      </c>
      <c r="W57" s="696">
        <f t="shared" si="27"/>
        <v>9</v>
      </c>
      <c r="X57" s="693">
        <v>20</v>
      </c>
      <c r="Y57" s="498"/>
      <c r="Z57" s="498"/>
      <c r="AA57" s="499"/>
      <c r="AB57" s="499"/>
      <c r="AC57" s="499"/>
      <c r="AD57" s="500"/>
      <c r="AE57" s="501">
        <f t="shared" si="14"/>
        <v>0</v>
      </c>
      <c r="AF57" s="502">
        <f t="shared" si="15"/>
        <v>0</v>
      </c>
      <c r="AG57" s="503"/>
      <c r="AH57" s="498"/>
      <c r="AI57" s="498"/>
      <c r="AJ57" s="499"/>
      <c r="AK57" s="499"/>
      <c r="AL57" s="499"/>
      <c r="AM57" s="500"/>
      <c r="AN57" s="501">
        <f t="shared" si="23"/>
        <v>0</v>
      </c>
      <c r="AO57" s="502">
        <f t="shared" si="24"/>
        <v>0</v>
      </c>
      <c r="AP57" s="503"/>
    </row>
    <row r="58" spans="2:42" ht="14.25" customHeight="1" x14ac:dyDescent="0.2">
      <c r="B58" s="579" t="str">
        <f t="shared" si="0"/>
        <v>54</v>
      </c>
      <c r="C58" s="119" cm="1">
        <f t="array" ref="C58">IFERROR(IF(P58&lt;&gt;"",TabelleK54iGlFl,0),0)</f>
        <v>0</v>
      </c>
      <c r="D58" s="497" cm="1">
        <f t="array" ref="D58">IFERROR(IF(P58&lt;&gt;"",TabelleK54iGlAnzRei,""),0)</f>
        <v>0</v>
      </c>
      <c r="E58" s="497" cm="1">
        <f t="array" ref="E58">IFERROR(IF(P58&lt;&gt;"",TabelleK54iGlEPr,""),0)</f>
        <v>0</v>
      </c>
      <c r="F58" s="120">
        <f t="shared" si="1"/>
        <v>0</v>
      </c>
      <c r="G58" s="119" cm="1">
        <f t="array" ref="G58">IFERROR(IF(P58&lt;&gt;"",TabelleK54aGlFl,0),0)</f>
        <v>0</v>
      </c>
      <c r="H58" s="497" cm="1">
        <f t="array" ref="H58">IFERROR(IF(P58&lt;&gt;"",TabelleK54aGlAnzRei,""),0)</f>
        <v>0</v>
      </c>
      <c r="I58" s="497" cm="1">
        <f t="array" ref="I58">IFERROR(IF(P58&lt;&gt;"",TabelleK54aGlEPr,""),0)</f>
        <v>0</v>
      </c>
      <c r="J58" s="709">
        <f t="shared" si="2"/>
        <v>0</v>
      </c>
      <c r="K58" s="497" cm="1">
        <f t="array" ref="K58">IFERROR(IF(P58&lt;&gt;"",TabelleK54HubstPr,""),0)</f>
        <v>0</v>
      </c>
      <c r="L58" s="118">
        <f t="shared" si="3"/>
        <v>0</v>
      </c>
      <c r="N58" s="731" t="str">
        <f>Gebäudeübersicht!$B57</f>
        <v>54</v>
      </c>
      <c r="O58" s="2">
        <f t="shared" si="26"/>
        <v>0</v>
      </c>
      <c r="P58" s="504" t="str">
        <f>Gebäudeübersicht!P57</f>
        <v>54</v>
      </c>
      <c r="R58" s="705">
        <f t="shared" si="4"/>
        <v>25</v>
      </c>
      <c r="S58" s="702">
        <f t="shared" si="5"/>
        <v>11.3</v>
      </c>
      <c r="T58" s="699">
        <v>25</v>
      </c>
      <c r="V58" s="707">
        <f t="shared" si="6"/>
        <v>20</v>
      </c>
      <c r="W58" s="696">
        <f t="shared" si="27"/>
        <v>9</v>
      </c>
      <c r="X58" s="693">
        <v>20</v>
      </c>
      <c r="Y58" s="498"/>
      <c r="Z58" s="498"/>
      <c r="AA58" s="499"/>
      <c r="AB58" s="499"/>
      <c r="AC58" s="499"/>
      <c r="AD58" s="500"/>
      <c r="AE58" s="501">
        <f t="shared" si="14"/>
        <v>0</v>
      </c>
      <c r="AF58" s="502">
        <f t="shared" si="15"/>
        <v>0</v>
      </c>
      <c r="AG58" s="503"/>
      <c r="AH58" s="498"/>
      <c r="AI58" s="498"/>
      <c r="AJ58" s="499"/>
      <c r="AK58" s="499"/>
      <c r="AL58" s="499"/>
      <c r="AM58" s="500"/>
      <c r="AN58" s="501">
        <f t="shared" si="23"/>
        <v>0</v>
      </c>
      <c r="AO58" s="502">
        <f t="shared" si="24"/>
        <v>0</v>
      </c>
      <c r="AP58" s="503"/>
    </row>
    <row r="59" spans="2:42" ht="14.25" customHeight="1" x14ac:dyDescent="0.2">
      <c r="B59" s="579" t="str">
        <f t="shared" si="0"/>
        <v>55</v>
      </c>
      <c r="C59" s="119" cm="1">
        <f t="array" ref="C59">IFERROR(IF(P59&lt;&gt;"",TabelleK55iGlFl,0),0)</f>
        <v>0</v>
      </c>
      <c r="D59" s="497" cm="1">
        <f t="array" ref="D59">IFERROR(IF(P59&lt;&gt;"",TabelleK55iGlAnzRei,""),0)</f>
        <v>0</v>
      </c>
      <c r="E59" s="497" cm="1">
        <f t="array" ref="E59">IFERROR(IF(P59&lt;&gt;"",TabelleK55iGlEPr,""),0)</f>
        <v>0</v>
      </c>
      <c r="F59" s="120">
        <f t="shared" si="1"/>
        <v>0</v>
      </c>
      <c r="G59" s="119" cm="1">
        <f t="array" ref="G59">IFERROR(IF(P59&lt;&gt;"",TabelleK55aGlFl,0),0)</f>
        <v>0</v>
      </c>
      <c r="H59" s="497" cm="1">
        <f t="array" ref="H59">IFERROR(IF(P59&lt;&gt;"",TabelleK55aGlAnzRei,""),0)</f>
        <v>0</v>
      </c>
      <c r="I59" s="497" cm="1">
        <f t="array" ref="I59">IFERROR(IF(P59&lt;&gt;"",TabelleK55aGlEPr,""),0)</f>
        <v>0</v>
      </c>
      <c r="J59" s="709">
        <f t="shared" si="2"/>
        <v>0</v>
      </c>
      <c r="K59" s="497" cm="1">
        <f t="array" ref="K59">IFERROR(IF(P59&lt;&gt;"",TabelleK55HubstPr,""),0)</f>
        <v>0</v>
      </c>
      <c r="L59" s="118">
        <f t="shared" si="3"/>
        <v>0</v>
      </c>
      <c r="N59" s="731" t="str">
        <f>Gebäudeübersicht!$B58</f>
        <v>55</v>
      </c>
      <c r="O59" s="2">
        <f t="shared" si="26"/>
        <v>0</v>
      </c>
      <c r="P59" s="504" t="str">
        <f>Gebäudeübersicht!P58</f>
        <v>55</v>
      </c>
      <c r="R59" s="705">
        <f t="shared" si="4"/>
        <v>25</v>
      </c>
      <c r="S59" s="702">
        <f t="shared" si="5"/>
        <v>11.3</v>
      </c>
      <c r="T59" s="699">
        <v>25</v>
      </c>
      <c r="V59" s="707">
        <f t="shared" si="6"/>
        <v>20</v>
      </c>
      <c r="W59" s="696">
        <f t="shared" si="27"/>
        <v>9</v>
      </c>
      <c r="X59" s="693">
        <v>20</v>
      </c>
      <c r="Y59" s="498"/>
      <c r="Z59" s="498"/>
      <c r="AA59" s="499"/>
      <c r="AB59" s="499"/>
      <c r="AC59" s="499"/>
      <c r="AD59" s="500"/>
      <c r="AE59" s="501">
        <f t="shared" si="14"/>
        <v>0</v>
      </c>
      <c r="AF59" s="502">
        <f t="shared" si="15"/>
        <v>0</v>
      </c>
      <c r="AG59" s="503"/>
      <c r="AH59" s="498"/>
      <c r="AI59" s="498"/>
      <c r="AJ59" s="499"/>
      <c r="AK59" s="499"/>
      <c r="AL59" s="499"/>
      <c r="AM59" s="500"/>
      <c r="AN59" s="501">
        <f t="shared" si="23"/>
        <v>0</v>
      </c>
      <c r="AO59" s="502">
        <f t="shared" si="24"/>
        <v>0</v>
      </c>
      <c r="AP59" s="503"/>
    </row>
    <row r="60" spans="2:42" ht="14.25" customHeight="1" x14ac:dyDescent="0.2">
      <c r="B60" s="579" t="str">
        <f t="shared" si="0"/>
        <v>56</v>
      </c>
      <c r="C60" s="119" cm="1">
        <f t="array" ref="C60">IFERROR(IF(P60&lt;&gt;"",TabelleK56iGlFl,0),0)</f>
        <v>0</v>
      </c>
      <c r="D60" s="497" cm="1">
        <f t="array" ref="D60">IFERROR(IF(P60&lt;&gt;"",TabelleK56iGlAnzRei,""),0)</f>
        <v>0</v>
      </c>
      <c r="E60" s="497" cm="1">
        <f t="array" ref="E60">IFERROR(IF(P60&lt;&gt;"",TabelleK56iGlEPr,""),0)</f>
        <v>0</v>
      </c>
      <c r="F60" s="120">
        <f t="shared" si="1"/>
        <v>0</v>
      </c>
      <c r="G60" s="119" cm="1">
        <f t="array" ref="G60">IFERROR(IF(P60&lt;&gt;"",TabelleK56aGlFl,0),0)</f>
        <v>0</v>
      </c>
      <c r="H60" s="497" cm="1">
        <f t="array" ref="H60">IFERROR(IF(P60&lt;&gt;"",TabelleK56aGlAnzRei,""),0)</f>
        <v>0</v>
      </c>
      <c r="I60" s="497" cm="1">
        <f t="array" ref="I60">IFERROR(IF(P60&lt;&gt;"",TabelleK56aGlEPr,""),0)</f>
        <v>0</v>
      </c>
      <c r="J60" s="709">
        <f t="shared" si="2"/>
        <v>0</v>
      </c>
      <c r="K60" s="497" cm="1">
        <f t="array" ref="K60">IFERROR(IF(P60&lt;&gt;"",TabelleK56HubstPr,""),0)</f>
        <v>0</v>
      </c>
      <c r="L60" s="118">
        <f t="shared" si="3"/>
        <v>0</v>
      </c>
      <c r="N60" s="731" t="str">
        <f>Gebäudeübersicht!$B59</f>
        <v>56</v>
      </c>
      <c r="O60" s="2">
        <f t="shared" si="26"/>
        <v>0</v>
      </c>
      <c r="P60" s="504" t="str">
        <f>Gebäudeübersicht!P59</f>
        <v>56</v>
      </c>
      <c r="R60" s="705">
        <f t="shared" si="4"/>
        <v>25</v>
      </c>
      <c r="S60" s="702">
        <f t="shared" si="5"/>
        <v>11.3</v>
      </c>
      <c r="T60" s="699">
        <v>25</v>
      </c>
      <c r="V60" s="707">
        <f t="shared" si="6"/>
        <v>20</v>
      </c>
      <c r="W60" s="696">
        <f t="shared" si="27"/>
        <v>9</v>
      </c>
      <c r="X60" s="693">
        <v>20</v>
      </c>
      <c r="Y60" s="498"/>
      <c r="Z60" s="498"/>
      <c r="AA60" s="499"/>
      <c r="AB60" s="499"/>
      <c r="AC60" s="499"/>
      <c r="AD60" s="500"/>
      <c r="AE60" s="501">
        <f t="shared" si="14"/>
        <v>0</v>
      </c>
      <c r="AF60" s="502">
        <f t="shared" si="15"/>
        <v>0</v>
      </c>
      <c r="AG60" s="503"/>
      <c r="AH60" s="498"/>
      <c r="AI60" s="498"/>
      <c r="AJ60" s="499"/>
      <c r="AK60" s="499"/>
      <c r="AL60" s="499"/>
      <c r="AM60" s="500"/>
      <c r="AN60" s="501">
        <f t="shared" si="23"/>
        <v>0</v>
      </c>
      <c r="AO60" s="502">
        <f t="shared" si="24"/>
        <v>0</v>
      </c>
      <c r="AP60" s="503"/>
    </row>
    <row r="61" spans="2:42" ht="14.25" customHeight="1" x14ac:dyDescent="0.2">
      <c r="B61" s="579" t="str">
        <f t="shared" si="0"/>
        <v>57</v>
      </c>
      <c r="C61" s="119" cm="1">
        <f t="array" ref="C61">IFERROR(IF(P61&lt;&gt;"",TabelleK57iGlFl,0),0)</f>
        <v>0</v>
      </c>
      <c r="D61" s="497" cm="1">
        <f t="array" ref="D61">IFERROR(IF(P61&lt;&gt;"",TabelleK57iGlAnzRei,""),0)</f>
        <v>0</v>
      </c>
      <c r="E61" s="497" cm="1">
        <f t="array" ref="E61">IFERROR(IF(P61&lt;&gt;"",TabelleK57iGlEPr,""),0)</f>
        <v>0</v>
      </c>
      <c r="F61" s="120">
        <f t="shared" si="1"/>
        <v>0</v>
      </c>
      <c r="G61" s="119" cm="1">
        <f t="array" ref="G61">IFERROR(IF(P61&lt;&gt;"",TabelleK57aGlFl,0),0)</f>
        <v>0</v>
      </c>
      <c r="H61" s="497" cm="1">
        <f t="array" ref="H61">IFERROR(IF(P61&lt;&gt;"",TabelleK57aGlAnzRei,""),0)</f>
        <v>0</v>
      </c>
      <c r="I61" s="497" cm="1">
        <f t="array" ref="I61">IFERROR(IF(P61&lt;&gt;"",TabelleK57aGlEPr,""),0)</f>
        <v>0</v>
      </c>
      <c r="J61" s="709">
        <f t="shared" si="2"/>
        <v>0</v>
      </c>
      <c r="K61" s="497" cm="1">
        <f t="array" ref="K61">IFERROR(IF(P61&lt;&gt;"",TabelleK57HubstPr,""),0)</f>
        <v>0</v>
      </c>
      <c r="L61" s="118">
        <f t="shared" si="3"/>
        <v>0</v>
      </c>
      <c r="N61" s="731" t="str">
        <f>Gebäudeübersicht!$B60</f>
        <v>57</v>
      </c>
      <c r="O61" s="2">
        <f t="shared" si="26"/>
        <v>0</v>
      </c>
      <c r="P61" s="504" t="str">
        <f>Gebäudeübersicht!P60</f>
        <v>57</v>
      </c>
      <c r="R61" s="705">
        <f t="shared" si="4"/>
        <v>25</v>
      </c>
      <c r="S61" s="702">
        <f t="shared" si="5"/>
        <v>11.3</v>
      </c>
      <c r="T61" s="699">
        <v>25</v>
      </c>
      <c r="V61" s="707">
        <f t="shared" si="6"/>
        <v>20</v>
      </c>
      <c r="W61" s="696">
        <f t="shared" si="27"/>
        <v>9</v>
      </c>
      <c r="X61" s="693">
        <v>20</v>
      </c>
      <c r="Y61" s="498"/>
      <c r="Z61" s="498"/>
      <c r="AA61" s="499"/>
      <c r="AB61" s="499"/>
      <c r="AC61" s="499"/>
      <c r="AD61" s="500"/>
      <c r="AE61" s="501">
        <f t="shared" si="14"/>
        <v>0</v>
      </c>
      <c r="AF61" s="502">
        <f t="shared" si="15"/>
        <v>0</v>
      </c>
      <c r="AG61" s="503"/>
      <c r="AH61" s="498"/>
      <c r="AI61" s="498"/>
      <c r="AJ61" s="499"/>
      <c r="AK61" s="499"/>
      <c r="AL61" s="499"/>
      <c r="AM61" s="500"/>
      <c r="AN61" s="501">
        <f t="shared" si="23"/>
        <v>0</v>
      </c>
      <c r="AO61" s="502">
        <f t="shared" si="24"/>
        <v>0</v>
      </c>
      <c r="AP61" s="503"/>
    </row>
    <row r="62" spans="2:42" ht="14.25" customHeight="1" x14ac:dyDescent="0.2">
      <c r="B62" s="579" t="str">
        <f t="shared" si="0"/>
        <v>58</v>
      </c>
      <c r="C62" s="119" cm="1">
        <f t="array" ref="C62">IFERROR(IF(P62&lt;&gt;"",TabelleK58iGlFl,0),0)</f>
        <v>0</v>
      </c>
      <c r="D62" s="497" cm="1">
        <f t="array" ref="D62">IFERROR(IF(P62&lt;&gt;"",TabelleK58iGlAnzRei,""),0)</f>
        <v>0</v>
      </c>
      <c r="E62" s="497" cm="1">
        <f t="array" ref="E62">IFERROR(IF(P62&lt;&gt;"",TabelleK58iGlEPr,""),0)</f>
        <v>0</v>
      </c>
      <c r="F62" s="120">
        <f t="shared" si="1"/>
        <v>0</v>
      </c>
      <c r="G62" s="119" cm="1">
        <f t="array" ref="G62">IFERROR(IF(P62&lt;&gt;"",TabelleK58aGlFl,0),0)</f>
        <v>0</v>
      </c>
      <c r="H62" s="497" cm="1">
        <f t="array" ref="H62">IFERROR(IF(P62&lt;&gt;"",TabelleK58aGlAnzRei,""),0)</f>
        <v>0</v>
      </c>
      <c r="I62" s="497" cm="1">
        <f t="array" ref="I62">IFERROR(IF(P62&lt;&gt;"",TabelleK58aGlEPr,""),0)</f>
        <v>0</v>
      </c>
      <c r="J62" s="709">
        <f t="shared" si="2"/>
        <v>0</v>
      </c>
      <c r="K62" s="497" cm="1">
        <f t="array" ref="K62">IFERROR(IF(P62&lt;&gt;"",TabelleK58HubstPr,""),0)</f>
        <v>0</v>
      </c>
      <c r="L62" s="118">
        <f t="shared" si="3"/>
        <v>0</v>
      </c>
      <c r="N62" s="731" t="str">
        <f>Gebäudeübersicht!$B61</f>
        <v>58</v>
      </c>
      <c r="O62" s="2">
        <f t="shared" si="26"/>
        <v>0</v>
      </c>
      <c r="P62" s="504" t="str">
        <f>Gebäudeübersicht!P61</f>
        <v>58</v>
      </c>
      <c r="R62" s="705">
        <f t="shared" si="4"/>
        <v>25</v>
      </c>
      <c r="S62" s="702">
        <f t="shared" si="5"/>
        <v>11.3</v>
      </c>
      <c r="T62" s="699">
        <v>25</v>
      </c>
      <c r="V62" s="707">
        <f t="shared" si="6"/>
        <v>20</v>
      </c>
      <c r="W62" s="696">
        <f t="shared" si="27"/>
        <v>9</v>
      </c>
      <c r="X62" s="693">
        <v>20</v>
      </c>
      <c r="Y62" s="498"/>
      <c r="Z62" s="498"/>
      <c r="AA62" s="499"/>
      <c r="AB62" s="499"/>
      <c r="AC62" s="499"/>
      <c r="AD62" s="500"/>
      <c r="AE62" s="501">
        <f t="shared" si="14"/>
        <v>0</v>
      </c>
      <c r="AF62" s="502">
        <f t="shared" si="15"/>
        <v>0</v>
      </c>
      <c r="AG62" s="503"/>
      <c r="AH62" s="498"/>
      <c r="AI62" s="498"/>
      <c r="AJ62" s="499"/>
      <c r="AK62" s="499"/>
      <c r="AL62" s="499"/>
      <c r="AM62" s="500"/>
      <c r="AN62" s="501">
        <f t="shared" si="23"/>
        <v>0</v>
      </c>
      <c r="AO62" s="502">
        <f t="shared" si="24"/>
        <v>0</v>
      </c>
      <c r="AP62" s="503"/>
    </row>
    <row r="63" spans="2:42" ht="14.25" customHeight="1" x14ac:dyDescent="0.2">
      <c r="B63" s="579" t="str">
        <f t="shared" si="0"/>
        <v>59</v>
      </c>
      <c r="C63" s="119" cm="1">
        <f t="array" ref="C63">IFERROR(IF(P63&lt;&gt;"",TabelleK59iGlFl,0),0)</f>
        <v>0</v>
      </c>
      <c r="D63" s="497" cm="1">
        <f t="array" ref="D63">IFERROR(IF(P63&lt;&gt;"",TabelleK59iGlAnzRei,""),0)</f>
        <v>0</v>
      </c>
      <c r="E63" s="497" cm="1">
        <f t="array" ref="E63">IFERROR(IF(P63&lt;&gt;"",TabelleK59iGlEPr,""),0)</f>
        <v>0</v>
      </c>
      <c r="F63" s="120">
        <f t="shared" si="1"/>
        <v>0</v>
      </c>
      <c r="G63" s="119" cm="1">
        <f t="array" ref="G63">IFERROR(IF(P63&lt;&gt;"",TabelleK59aGlFl,0),0)</f>
        <v>0</v>
      </c>
      <c r="H63" s="497" cm="1">
        <f t="array" ref="H63">IFERROR(IF(P63&lt;&gt;"",TabelleK59aGlAnzRei,""),0)</f>
        <v>0</v>
      </c>
      <c r="I63" s="497" cm="1">
        <f t="array" ref="I63">IFERROR(IF(P63&lt;&gt;"",TabelleK59aGlEPr,""),0)</f>
        <v>0</v>
      </c>
      <c r="J63" s="709">
        <f t="shared" si="2"/>
        <v>0</v>
      </c>
      <c r="K63" s="497" cm="1">
        <f t="array" ref="K63">IFERROR(IF(P63&lt;&gt;"",TabelleK59HubstPr,""),0)</f>
        <v>0</v>
      </c>
      <c r="L63" s="118">
        <f t="shared" si="3"/>
        <v>0</v>
      </c>
      <c r="N63" s="731" t="str">
        <f>Gebäudeübersicht!$B62</f>
        <v>59</v>
      </c>
      <c r="O63" s="2">
        <f t="shared" si="26"/>
        <v>0</v>
      </c>
      <c r="P63" s="504" t="str">
        <f>Gebäudeübersicht!P62</f>
        <v>59</v>
      </c>
      <c r="R63" s="705">
        <f t="shared" si="4"/>
        <v>25</v>
      </c>
      <c r="S63" s="702">
        <f t="shared" si="5"/>
        <v>11.3</v>
      </c>
      <c r="T63" s="699">
        <v>25</v>
      </c>
      <c r="V63" s="707">
        <f t="shared" si="6"/>
        <v>20</v>
      </c>
      <c r="W63" s="696">
        <f t="shared" si="27"/>
        <v>9</v>
      </c>
      <c r="X63" s="693">
        <v>20</v>
      </c>
      <c r="Y63" s="498"/>
      <c r="Z63" s="498"/>
      <c r="AA63" s="499"/>
      <c r="AB63" s="499"/>
      <c r="AC63" s="499"/>
      <c r="AD63" s="500"/>
      <c r="AE63" s="501">
        <f t="shared" si="14"/>
        <v>0</v>
      </c>
      <c r="AF63" s="502">
        <f t="shared" si="15"/>
        <v>0</v>
      </c>
      <c r="AG63" s="503"/>
      <c r="AH63" s="498"/>
      <c r="AI63" s="498"/>
      <c r="AJ63" s="499"/>
      <c r="AK63" s="499"/>
      <c r="AL63" s="499"/>
      <c r="AM63" s="500"/>
      <c r="AN63" s="501">
        <f t="shared" si="23"/>
        <v>0</v>
      </c>
      <c r="AO63" s="502">
        <f t="shared" si="24"/>
        <v>0</v>
      </c>
      <c r="AP63" s="503"/>
    </row>
    <row r="64" spans="2:42" ht="14.25" customHeight="1" x14ac:dyDescent="0.2">
      <c r="B64" s="579" t="str">
        <f t="shared" si="0"/>
        <v>60</v>
      </c>
      <c r="C64" s="119" cm="1">
        <f t="array" ref="C64">IFERROR(IF(P64&lt;&gt;"",TabelleK60iGlFl,0),0)</f>
        <v>0</v>
      </c>
      <c r="D64" s="497" cm="1">
        <f t="array" ref="D64">IFERROR(IF(P64&lt;&gt;"",TabelleK60iGlAnzRei,""),0)</f>
        <v>0</v>
      </c>
      <c r="E64" s="497" cm="1">
        <f t="array" ref="E64">IFERROR(IF(P64&lt;&gt;"",TabelleK60iGlEPr,""),0)</f>
        <v>0</v>
      </c>
      <c r="F64" s="120">
        <f t="shared" si="1"/>
        <v>0</v>
      </c>
      <c r="G64" s="119" cm="1">
        <f t="array" ref="G64">IFERROR(IF(P64&lt;&gt;"",TabelleK60aGlFl,0),0)</f>
        <v>0</v>
      </c>
      <c r="H64" s="497" cm="1">
        <f t="array" ref="H64">IFERROR(IF(P64&lt;&gt;"",TabelleK60aGlAnzRei,""),0)</f>
        <v>0</v>
      </c>
      <c r="I64" s="497" cm="1">
        <f t="array" ref="I64">IFERROR(IF(P64&lt;&gt;"",TabelleK60aGlEPr,""),0)</f>
        <v>0</v>
      </c>
      <c r="J64" s="709">
        <f t="shared" si="2"/>
        <v>0</v>
      </c>
      <c r="K64" s="497" cm="1">
        <f t="array" ref="K64">IFERROR(IF(P64&lt;&gt;"",TabelleK60HubstPr,""),0)</f>
        <v>0</v>
      </c>
      <c r="L64" s="118">
        <f t="shared" si="3"/>
        <v>0</v>
      </c>
      <c r="N64" s="731" t="str">
        <f>Gebäudeübersicht!$B63</f>
        <v>60</v>
      </c>
      <c r="O64" s="2">
        <f t="shared" si="26"/>
        <v>0</v>
      </c>
      <c r="P64" s="504" t="str">
        <f>Gebäudeübersicht!P63</f>
        <v>60</v>
      </c>
      <c r="R64" s="705">
        <f t="shared" si="4"/>
        <v>25</v>
      </c>
      <c r="S64" s="702">
        <f t="shared" si="5"/>
        <v>11.3</v>
      </c>
      <c r="T64" s="699">
        <v>25</v>
      </c>
      <c r="V64" s="707">
        <f t="shared" si="6"/>
        <v>20</v>
      </c>
      <c r="W64" s="696">
        <f t="shared" si="27"/>
        <v>9</v>
      </c>
      <c r="X64" s="693">
        <v>20</v>
      </c>
      <c r="Y64" s="498"/>
      <c r="Z64" s="498"/>
      <c r="AA64" s="499"/>
      <c r="AB64" s="499"/>
      <c r="AC64" s="499"/>
      <c r="AD64" s="500"/>
      <c r="AE64" s="501">
        <f t="shared" si="14"/>
        <v>0</v>
      </c>
      <c r="AF64" s="502">
        <f t="shared" si="15"/>
        <v>0</v>
      </c>
      <c r="AG64" s="503"/>
      <c r="AH64" s="498"/>
      <c r="AI64" s="498"/>
      <c r="AJ64" s="499"/>
      <c r="AK64" s="499"/>
      <c r="AL64" s="499"/>
      <c r="AM64" s="500"/>
      <c r="AN64" s="501">
        <f t="shared" si="23"/>
        <v>0</v>
      </c>
      <c r="AO64" s="502">
        <f t="shared" si="24"/>
        <v>0</v>
      </c>
      <c r="AP64" s="503"/>
    </row>
    <row r="65" spans="2:42" ht="14.25" customHeight="1" x14ac:dyDescent="0.2">
      <c r="B65" s="579" t="str">
        <f t="shared" si="0"/>
        <v>61</v>
      </c>
      <c r="C65" s="119" cm="1">
        <f t="array" ref="C65">IFERROR(IF(P65&lt;&gt;"",TabelleK61iGlFl,0),0)</f>
        <v>0</v>
      </c>
      <c r="D65" s="497" cm="1">
        <f t="array" ref="D65">IFERROR(IF(P65&lt;&gt;"",TabelleK61iGlAnzRei,""),0)</f>
        <v>0</v>
      </c>
      <c r="E65" s="497" cm="1">
        <f t="array" ref="E65">IFERROR(IF(P65&lt;&gt;"",TabelleK61iGlEPr,""),0)</f>
        <v>0</v>
      </c>
      <c r="F65" s="120">
        <f t="shared" si="1"/>
        <v>0</v>
      </c>
      <c r="G65" s="119" cm="1">
        <f t="array" ref="G65">IFERROR(IF(P65&lt;&gt;"",TabelleK61aGlFl,0),0)</f>
        <v>0</v>
      </c>
      <c r="H65" s="497" cm="1">
        <f t="array" ref="H65">IFERROR(IF(P65&lt;&gt;"",TabelleK61aGlAnzRei,""),0)</f>
        <v>0</v>
      </c>
      <c r="I65" s="497" cm="1">
        <f t="array" ref="I65">IFERROR(IF(P65&lt;&gt;"",TabelleK61aGlEPr,""),0)</f>
        <v>0</v>
      </c>
      <c r="J65" s="709">
        <f t="shared" si="2"/>
        <v>0</v>
      </c>
      <c r="K65" s="497" cm="1">
        <f t="array" ref="K65">IFERROR(IF(P65&lt;&gt;"",TabelleK61HubstPr,""),0)</f>
        <v>0</v>
      </c>
      <c r="L65" s="118">
        <f t="shared" si="3"/>
        <v>0</v>
      </c>
      <c r="N65" s="731" t="str">
        <f>Gebäudeübersicht!$B64</f>
        <v>61</v>
      </c>
      <c r="O65" s="2">
        <f t="shared" si="26"/>
        <v>0</v>
      </c>
      <c r="P65" s="504" t="str">
        <f>Gebäudeübersicht!P64</f>
        <v>61</v>
      </c>
      <c r="R65" s="705">
        <f t="shared" si="4"/>
        <v>25</v>
      </c>
      <c r="S65" s="702">
        <f t="shared" si="5"/>
        <v>11.3</v>
      </c>
      <c r="T65" s="699">
        <v>25</v>
      </c>
      <c r="V65" s="707">
        <f t="shared" si="6"/>
        <v>20</v>
      </c>
      <c r="W65" s="696">
        <f t="shared" si="27"/>
        <v>9</v>
      </c>
      <c r="X65" s="693">
        <v>20</v>
      </c>
      <c r="Y65" s="498"/>
      <c r="Z65" s="498"/>
      <c r="AA65" s="499"/>
      <c r="AB65" s="499"/>
      <c r="AC65" s="499"/>
      <c r="AD65" s="500"/>
      <c r="AE65" s="501">
        <f t="shared" si="14"/>
        <v>0</v>
      </c>
      <c r="AF65" s="502">
        <f t="shared" si="15"/>
        <v>0</v>
      </c>
      <c r="AG65" s="503"/>
      <c r="AH65" s="498"/>
      <c r="AI65" s="498"/>
      <c r="AJ65" s="499"/>
      <c r="AK65" s="499"/>
      <c r="AL65" s="499"/>
      <c r="AM65" s="500"/>
      <c r="AN65" s="501">
        <f t="shared" si="23"/>
        <v>0</v>
      </c>
      <c r="AO65" s="502">
        <f t="shared" si="24"/>
        <v>0</v>
      </c>
      <c r="AP65" s="503"/>
    </row>
    <row r="66" spans="2:42" ht="14.25" customHeight="1" x14ac:dyDescent="0.2">
      <c r="B66" s="579" t="str">
        <f t="shared" si="0"/>
        <v>62</v>
      </c>
      <c r="C66" s="119" cm="1">
        <f t="array" ref="C66">IFERROR(IF(P66&lt;&gt;"",TabelleK62iGlFl,0),0)</f>
        <v>0</v>
      </c>
      <c r="D66" s="497" cm="1">
        <f t="array" ref="D66">IFERROR(IF(P66&lt;&gt;"",TabelleK62iGlAnzRei,""),0)</f>
        <v>0</v>
      </c>
      <c r="E66" s="497" cm="1">
        <f t="array" ref="E66">IFERROR(IF(P66&lt;&gt;"",TabelleK62iGlEPr,""),0)</f>
        <v>0</v>
      </c>
      <c r="F66" s="120">
        <f t="shared" si="1"/>
        <v>0</v>
      </c>
      <c r="G66" s="119" cm="1">
        <f t="array" ref="G66">IFERROR(IF(P66&lt;&gt;"",TabelleK62aGlFl,0),0)</f>
        <v>0</v>
      </c>
      <c r="H66" s="497" cm="1">
        <f t="array" ref="H66">IFERROR(IF(P66&lt;&gt;"",TabelleK62aGlAnzRei,""),0)</f>
        <v>0</v>
      </c>
      <c r="I66" s="497" cm="1">
        <f t="array" ref="I66">IFERROR(IF(P66&lt;&gt;"",TabelleK62aGlEPr,""),0)</f>
        <v>0</v>
      </c>
      <c r="J66" s="709">
        <f t="shared" si="2"/>
        <v>0</v>
      </c>
      <c r="K66" s="497" cm="1">
        <f t="array" ref="K66">IFERROR(IF(P66&lt;&gt;"",TabelleK62HubstPr,""),0)</f>
        <v>0</v>
      </c>
      <c r="L66" s="118">
        <f t="shared" si="3"/>
        <v>0</v>
      </c>
      <c r="N66" s="731" t="str">
        <f>Gebäudeübersicht!$B65</f>
        <v>62</v>
      </c>
      <c r="O66" s="2">
        <f t="shared" si="26"/>
        <v>0</v>
      </c>
      <c r="P66" s="504" t="str">
        <f>Gebäudeübersicht!P65</f>
        <v>62</v>
      </c>
      <c r="R66" s="705">
        <f t="shared" si="4"/>
        <v>25</v>
      </c>
      <c r="S66" s="702">
        <f t="shared" si="5"/>
        <v>11.3</v>
      </c>
      <c r="T66" s="699">
        <v>25</v>
      </c>
      <c r="V66" s="707">
        <f t="shared" si="6"/>
        <v>20</v>
      </c>
      <c r="W66" s="696">
        <f t="shared" si="27"/>
        <v>9</v>
      </c>
      <c r="X66" s="693">
        <v>20</v>
      </c>
      <c r="Y66" s="498"/>
      <c r="Z66" s="498"/>
      <c r="AA66" s="499"/>
      <c r="AB66" s="499"/>
      <c r="AC66" s="499"/>
      <c r="AD66" s="500"/>
      <c r="AE66" s="501">
        <f t="shared" si="14"/>
        <v>0</v>
      </c>
      <c r="AF66" s="502">
        <f t="shared" si="15"/>
        <v>0</v>
      </c>
      <c r="AG66" s="503"/>
      <c r="AH66" s="498"/>
      <c r="AI66" s="498"/>
      <c r="AJ66" s="499"/>
      <c r="AK66" s="499"/>
      <c r="AL66" s="499"/>
      <c r="AM66" s="500"/>
      <c r="AN66" s="501">
        <f t="shared" si="23"/>
        <v>0</v>
      </c>
      <c r="AO66" s="502">
        <f t="shared" si="24"/>
        <v>0</v>
      </c>
      <c r="AP66" s="503"/>
    </row>
    <row r="67" spans="2:42" ht="14.25" customHeight="1" x14ac:dyDescent="0.2">
      <c r="B67" s="579" t="str">
        <f t="shared" si="0"/>
        <v>63</v>
      </c>
      <c r="C67" s="119" cm="1">
        <f t="array" ref="C67">IFERROR(IF(P67&lt;&gt;"",TabelleK63iGlFl,0),0)</f>
        <v>0</v>
      </c>
      <c r="D67" s="497" cm="1">
        <f t="array" ref="D67">IFERROR(IF(P67&lt;&gt;"",TabelleK63iGlAnzRei,""),0)</f>
        <v>0</v>
      </c>
      <c r="E67" s="497" cm="1">
        <f t="array" ref="E67">IFERROR(IF(P67&lt;&gt;"",TabelleK63iGlEPr,""),0)</f>
        <v>0</v>
      </c>
      <c r="F67" s="120">
        <f t="shared" si="1"/>
        <v>0</v>
      </c>
      <c r="G67" s="119" cm="1">
        <f t="array" ref="G67">IFERROR(IF(P67&lt;&gt;"",TabelleK63aGlFl,0),0)</f>
        <v>0</v>
      </c>
      <c r="H67" s="497" cm="1">
        <f t="array" ref="H67">IFERROR(IF(P67&lt;&gt;"",TabelleK63aGlAnzRei,""),0)</f>
        <v>0</v>
      </c>
      <c r="I67" s="497" cm="1">
        <f t="array" ref="I67">IFERROR(IF(P67&lt;&gt;"",TabelleK63aGlEPr,""),0)</f>
        <v>0</v>
      </c>
      <c r="J67" s="709">
        <f t="shared" si="2"/>
        <v>0</v>
      </c>
      <c r="K67" s="497" cm="1">
        <f t="array" ref="K67">IFERROR(IF(P67&lt;&gt;"",TabelleK63HubstPr,""),0)</f>
        <v>0</v>
      </c>
      <c r="L67" s="118">
        <f t="shared" si="3"/>
        <v>0</v>
      </c>
      <c r="N67" s="731" t="str">
        <f>Gebäudeübersicht!$B66</f>
        <v>63</v>
      </c>
      <c r="O67" s="2">
        <f t="shared" si="26"/>
        <v>0</v>
      </c>
      <c r="P67" s="504" t="str">
        <f>Gebäudeübersicht!P66</f>
        <v>63</v>
      </c>
      <c r="R67" s="705">
        <f t="shared" si="4"/>
        <v>25</v>
      </c>
      <c r="S67" s="702">
        <f t="shared" si="5"/>
        <v>11.3</v>
      </c>
      <c r="T67" s="699">
        <v>25</v>
      </c>
      <c r="V67" s="707">
        <f t="shared" si="6"/>
        <v>20</v>
      </c>
      <c r="W67" s="696">
        <f t="shared" si="27"/>
        <v>9</v>
      </c>
      <c r="X67" s="693">
        <v>20</v>
      </c>
      <c r="Y67" s="498"/>
      <c r="Z67" s="498"/>
      <c r="AA67" s="499"/>
      <c r="AB67" s="499"/>
      <c r="AC67" s="499"/>
      <c r="AD67" s="500"/>
      <c r="AE67" s="501">
        <f t="shared" si="14"/>
        <v>0</v>
      </c>
      <c r="AF67" s="502">
        <f t="shared" si="15"/>
        <v>0</v>
      </c>
      <c r="AG67" s="503"/>
      <c r="AH67" s="498"/>
      <c r="AI67" s="498"/>
      <c r="AJ67" s="499"/>
      <c r="AK67" s="499"/>
      <c r="AL67" s="499"/>
      <c r="AM67" s="500"/>
      <c r="AN67" s="501">
        <f t="shared" si="23"/>
        <v>0</v>
      </c>
      <c r="AO67" s="502">
        <f t="shared" si="24"/>
        <v>0</v>
      </c>
      <c r="AP67" s="503"/>
    </row>
    <row r="68" spans="2:42" ht="14.25" customHeight="1" x14ac:dyDescent="0.2">
      <c r="B68" s="579" t="str">
        <f t="shared" si="0"/>
        <v>64</v>
      </c>
      <c r="C68" s="119" cm="1">
        <f t="array" ref="C68">IFERROR(IF(P68&lt;&gt;"",TabelleK64iGlFl,0),0)</f>
        <v>0</v>
      </c>
      <c r="D68" s="497" cm="1">
        <f t="array" ref="D68">IFERROR(IF(P68&lt;&gt;"",TabelleK64iGlAnzRei,""),0)</f>
        <v>0</v>
      </c>
      <c r="E68" s="497" cm="1">
        <f t="array" ref="E68">IFERROR(IF(P68&lt;&gt;"",TabelleK64iGlEPr,""),0)</f>
        <v>0</v>
      </c>
      <c r="F68" s="120">
        <f t="shared" si="1"/>
        <v>0</v>
      </c>
      <c r="G68" s="119" cm="1">
        <f t="array" ref="G68">IFERROR(IF(P68&lt;&gt;"",TabelleK64aGlFl,0),0)</f>
        <v>0</v>
      </c>
      <c r="H68" s="497" cm="1">
        <f t="array" ref="H68">IFERROR(IF(P68&lt;&gt;"",TabelleK64aGlAnzRei,""),0)</f>
        <v>0</v>
      </c>
      <c r="I68" s="497" cm="1">
        <f t="array" ref="I68">IFERROR(IF(P68&lt;&gt;"",TabelleK64aGlEPr,""),0)</f>
        <v>0</v>
      </c>
      <c r="J68" s="709">
        <f t="shared" si="2"/>
        <v>0</v>
      </c>
      <c r="K68" s="497" cm="1">
        <f t="array" ref="K68">IFERROR(IF(P68&lt;&gt;"",TabelleK64HubstPr,""),0)</f>
        <v>0</v>
      </c>
      <c r="L68" s="118">
        <f t="shared" si="3"/>
        <v>0</v>
      </c>
      <c r="N68" s="731" t="str">
        <f>Gebäudeübersicht!$B67</f>
        <v>64</v>
      </c>
      <c r="O68" s="2">
        <f t="shared" si="26"/>
        <v>0</v>
      </c>
      <c r="P68" s="504" t="str">
        <f>Gebäudeübersicht!P67</f>
        <v>64</v>
      </c>
      <c r="R68" s="705">
        <f t="shared" si="4"/>
        <v>25</v>
      </c>
      <c r="S68" s="702">
        <f t="shared" si="5"/>
        <v>11.3</v>
      </c>
      <c r="T68" s="699">
        <v>25</v>
      </c>
      <c r="V68" s="707">
        <f t="shared" si="6"/>
        <v>20</v>
      </c>
      <c r="W68" s="696">
        <f t="shared" si="27"/>
        <v>9</v>
      </c>
      <c r="X68" s="693">
        <v>20</v>
      </c>
      <c r="Y68" s="498"/>
      <c r="Z68" s="498"/>
      <c r="AA68" s="499"/>
      <c r="AB68" s="499"/>
      <c r="AC68" s="499"/>
      <c r="AD68" s="500"/>
      <c r="AE68" s="501">
        <f t="shared" si="14"/>
        <v>0</v>
      </c>
      <c r="AF68" s="502">
        <f t="shared" si="15"/>
        <v>0</v>
      </c>
      <c r="AG68" s="503"/>
      <c r="AH68" s="498"/>
      <c r="AI68" s="498"/>
      <c r="AJ68" s="499"/>
      <c r="AK68" s="499"/>
      <c r="AL68" s="499"/>
      <c r="AM68" s="500"/>
      <c r="AN68" s="501">
        <f t="shared" si="23"/>
        <v>0</v>
      </c>
      <c r="AO68" s="502">
        <f t="shared" si="24"/>
        <v>0</v>
      </c>
      <c r="AP68" s="503"/>
    </row>
    <row r="69" spans="2:42" ht="14.25" customHeight="1" x14ac:dyDescent="0.2">
      <c r="B69" s="579" t="str">
        <f t="shared" si="0"/>
        <v>65</v>
      </c>
      <c r="C69" s="119" cm="1">
        <f t="array" ref="C69">IFERROR(IF(P69&lt;&gt;"",TabelleK65iGlFl,0),0)</f>
        <v>0</v>
      </c>
      <c r="D69" s="497" cm="1">
        <f t="array" ref="D69">IFERROR(IF(P69&lt;&gt;"",TabelleK65iGlAnzRei,""),0)</f>
        <v>0</v>
      </c>
      <c r="E69" s="497" cm="1">
        <f t="array" ref="E69">IFERROR(IF(P69&lt;&gt;"",TabelleK65iGlEPr,""),0)</f>
        <v>0</v>
      </c>
      <c r="F69" s="120">
        <f t="shared" si="1"/>
        <v>0</v>
      </c>
      <c r="G69" s="119" cm="1">
        <f t="array" ref="G69">IFERROR(IF(P69&lt;&gt;"",TabelleK65aGlFl,0),0)</f>
        <v>0</v>
      </c>
      <c r="H69" s="497" cm="1">
        <f t="array" ref="H69">IFERROR(IF(P69&lt;&gt;"",TabelleK65aGlAnzRei,""),0)</f>
        <v>0</v>
      </c>
      <c r="I69" s="497" cm="1">
        <f t="array" ref="I69">IFERROR(IF(P69&lt;&gt;"",TabelleK65aGlEPr,""),0)</f>
        <v>0</v>
      </c>
      <c r="J69" s="709">
        <f t="shared" si="2"/>
        <v>0</v>
      </c>
      <c r="K69" s="497" cm="1">
        <f t="array" ref="K69">IFERROR(IF(P69&lt;&gt;"",TabelleK65HubstPr,""),0)</f>
        <v>0</v>
      </c>
      <c r="L69" s="118">
        <f t="shared" si="3"/>
        <v>0</v>
      </c>
      <c r="N69" s="731" t="str">
        <f>Gebäudeübersicht!$B68</f>
        <v>65</v>
      </c>
      <c r="O69" s="2">
        <f t="shared" si="26"/>
        <v>0</v>
      </c>
      <c r="P69" s="504" t="str">
        <f>Gebäudeübersicht!P68</f>
        <v>65</v>
      </c>
      <c r="R69" s="705">
        <f t="shared" si="4"/>
        <v>25</v>
      </c>
      <c r="S69" s="702">
        <f t="shared" si="5"/>
        <v>11.3</v>
      </c>
      <c r="T69" s="699">
        <v>25</v>
      </c>
      <c r="V69" s="707">
        <f t="shared" si="6"/>
        <v>20</v>
      </c>
      <c r="W69" s="696">
        <f t="shared" si="27"/>
        <v>9</v>
      </c>
      <c r="X69" s="693">
        <v>20</v>
      </c>
      <c r="Y69" s="498"/>
      <c r="Z69" s="498"/>
      <c r="AA69" s="499"/>
      <c r="AB69" s="499"/>
      <c r="AC69" s="499"/>
      <c r="AD69" s="500"/>
      <c r="AE69" s="501">
        <f t="shared" si="14"/>
        <v>0</v>
      </c>
      <c r="AF69" s="502">
        <f t="shared" si="15"/>
        <v>0</v>
      </c>
      <c r="AG69" s="503"/>
      <c r="AH69" s="498"/>
      <c r="AI69" s="498"/>
      <c r="AJ69" s="499"/>
      <c r="AK69" s="499"/>
      <c r="AL69" s="499"/>
      <c r="AM69" s="500"/>
      <c r="AN69" s="501">
        <f t="shared" si="23"/>
        <v>0</v>
      </c>
      <c r="AO69" s="502">
        <f t="shared" si="24"/>
        <v>0</v>
      </c>
      <c r="AP69" s="503"/>
    </row>
    <row r="70" spans="2:42" ht="14.25" customHeight="1" x14ac:dyDescent="0.2">
      <c r="B70" s="579" t="str">
        <f t="shared" ref="B70:B79" si="28">HYPERLINK("#"&amp;(CONCATENATE("'",P70," K","'"))&amp;"!A1",P70)</f>
        <v>66</v>
      </c>
      <c r="C70" s="119" cm="1">
        <f t="array" ref="C70">IFERROR(IF(P70&lt;&gt;"",TabelleK66iGlFl,0),0)</f>
        <v>0</v>
      </c>
      <c r="D70" s="497" cm="1">
        <f t="array" ref="D70">IFERROR(IF(P70&lt;&gt;"",TabelleK66iGlAnzRei,""),0)</f>
        <v>0</v>
      </c>
      <c r="E70" s="497" cm="1">
        <f t="array" ref="E70">IFERROR(IF(P70&lt;&gt;"",TabelleK66iGlEPr,""),0)</f>
        <v>0</v>
      </c>
      <c r="F70" s="120">
        <f t="shared" ref="F70:F79" si="29">IFERROR(C70*D70*E70,"")</f>
        <v>0</v>
      </c>
      <c r="G70" s="119" cm="1">
        <f t="array" ref="G70">IFERROR(IF(P70&lt;&gt;"",TabelleK66aGlFl,0),0)</f>
        <v>0</v>
      </c>
      <c r="H70" s="497" cm="1">
        <f t="array" ref="H70">IFERROR(IF(P70&lt;&gt;"",TabelleK66aGlAnzRei,""),0)</f>
        <v>0</v>
      </c>
      <c r="I70" s="497" cm="1">
        <f t="array" ref="I70">IFERROR(IF(P70&lt;&gt;"",TabelleK66aGlEPr,""),0)</f>
        <v>0</v>
      </c>
      <c r="J70" s="709">
        <f t="shared" ref="J70:J79" si="30">IFERROR(G70*H70*I70,"")</f>
        <v>0</v>
      </c>
      <c r="K70" s="497" cm="1">
        <f t="array" ref="K70">IFERROR(IF(P70&lt;&gt;"",TabelleK66HubstPr,""),0)</f>
        <v>0</v>
      </c>
      <c r="L70" s="118">
        <f t="shared" ref="L70:L79" si="31">IFERROR(F70+J70+K70,"")</f>
        <v>0</v>
      </c>
      <c r="N70" s="731" t="str">
        <f>Gebäudeübersicht!$B69</f>
        <v>66</v>
      </c>
      <c r="O70" s="2">
        <f t="shared" si="26"/>
        <v>0</v>
      </c>
      <c r="P70" s="504" t="str">
        <f>Gebäudeübersicht!P69</f>
        <v>66</v>
      </c>
      <c r="R70" s="705">
        <f t="shared" ref="R70:R78" si="32">T70</f>
        <v>25</v>
      </c>
      <c r="S70" s="702">
        <f t="shared" si="5"/>
        <v>11.3</v>
      </c>
      <c r="T70" s="699">
        <v>25</v>
      </c>
      <c r="V70" s="707">
        <f t="shared" ref="V70:V79" si="33">X70</f>
        <v>20</v>
      </c>
      <c r="W70" s="696">
        <f t="shared" si="27"/>
        <v>9</v>
      </c>
      <c r="X70" s="693">
        <v>20</v>
      </c>
      <c r="Y70" s="498"/>
      <c r="Z70" s="498"/>
      <c r="AA70" s="499"/>
      <c r="AB70" s="499"/>
      <c r="AC70" s="499"/>
      <c r="AD70" s="500"/>
      <c r="AE70" s="501">
        <f t="shared" ref="AE70:AE79" si="34">IFERROR(IF(AND(C70&gt;0,D70&gt;0),C70*D70,0),"")</f>
        <v>0</v>
      </c>
      <c r="AF70" s="502">
        <f t="shared" ref="AF70:AF79" si="35">IFERROR(IF(AE70&gt;0,AE70/(SUBTOTAL(109,$AN$5:$AN$79)+SUBTOTAL(109,$AE$5:$AE$79)),0),"")</f>
        <v>0</v>
      </c>
      <c r="AG70" s="503"/>
      <c r="AH70" s="498"/>
      <c r="AI70" s="498"/>
      <c r="AJ70" s="499"/>
      <c r="AK70" s="499"/>
      <c r="AL70" s="499"/>
      <c r="AM70" s="500"/>
      <c r="AN70" s="501">
        <f t="shared" ref="AN70:AN79" si="36">IFERROR(IF(AND(G70&gt;0,H70&gt;0),G70*H70,0),"")</f>
        <v>0</v>
      </c>
      <c r="AO70" s="502">
        <f t="shared" ref="AO70:AO79" si="37">IFERROR(IF(AN70&gt;0,AN70/(SUBTOTAL(109,$AE$5:$AE$79)+SUBTOTAL(109,$AN$5:$AN$79)),0),"")</f>
        <v>0</v>
      </c>
      <c r="AP70" s="503"/>
    </row>
    <row r="71" spans="2:42" ht="14.25" customHeight="1" x14ac:dyDescent="0.2">
      <c r="B71" s="579" t="str">
        <f t="shared" si="28"/>
        <v>67</v>
      </c>
      <c r="C71" s="119" cm="1">
        <f t="array" ref="C71">IFERROR(IF(P71&lt;&gt;"",TabelleK67iGlFl,0),0)</f>
        <v>0</v>
      </c>
      <c r="D71" s="497" cm="1">
        <f t="array" ref="D71">IFERROR(IF(P71&lt;&gt;"",TabelleK67iGlAnzRei,""),0)</f>
        <v>0</v>
      </c>
      <c r="E71" s="497" cm="1">
        <f t="array" ref="E71">IFERROR(IF(P71&lt;&gt;"",TabelleK67iGlEPr,""),0)</f>
        <v>0</v>
      </c>
      <c r="F71" s="120">
        <f t="shared" si="29"/>
        <v>0</v>
      </c>
      <c r="G71" s="119" cm="1">
        <f t="array" ref="G71">IFERROR(IF(P71&lt;&gt;"",TabelleK67aGlFl,0),0)</f>
        <v>0</v>
      </c>
      <c r="H71" s="497" cm="1">
        <f t="array" ref="H71">IFERROR(IF(P71&lt;&gt;"",TabelleK67aGlAnzRei,""),0)</f>
        <v>0</v>
      </c>
      <c r="I71" s="497" cm="1">
        <f t="array" ref="I71">IFERROR(IF(P71&lt;&gt;"",TabelleK67aGlEPr,""),0)</f>
        <v>0</v>
      </c>
      <c r="J71" s="709">
        <f t="shared" si="30"/>
        <v>0</v>
      </c>
      <c r="K71" s="497" cm="1">
        <f t="array" ref="K71">IFERROR(IF(P71&lt;&gt;"",TabelleK67HubstPr,""),0)</f>
        <v>0</v>
      </c>
      <c r="L71" s="118">
        <f t="shared" si="31"/>
        <v>0</v>
      </c>
      <c r="N71" s="731" t="str">
        <f>Gebäudeübersicht!$B70</f>
        <v>67</v>
      </c>
      <c r="O71" s="2">
        <f t="shared" si="26"/>
        <v>0</v>
      </c>
      <c r="P71" s="504" t="str">
        <f>Gebäudeübersicht!P70</f>
        <v>67</v>
      </c>
      <c r="R71" s="705">
        <f t="shared" si="32"/>
        <v>25</v>
      </c>
      <c r="S71" s="702">
        <f t="shared" si="5"/>
        <v>11.3</v>
      </c>
      <c r="T71" s="699">
        <v>25</v>
      </c>
      <c r="V71" s="707">
        <f t="shared" si="33"/>
        <v>20</v>
      </c>
      <c r="W71" s="696">
        <f t="shared" si="27"/>
        <v>9</v>
      </c>
      <c r="X71" s="693">
        <v>20</v>
      </c>
      <c r="Y71" s="498"/>
      <c r="Z71" s="498"/>
      <c r="AA71" s="499"/>
      <c r="AB71" s="499"/>
      <c r="AC71" s="499"/>
      <c r="AD71" s="500"/>
      <c r="AE71" s="501">
        <f t="shared" si="34"/>
        <v>0</v>
      </c>
      <c r="AF71" s="502">
        <f t="shared" si="35"/>
        <v>0</v>
      </c>
      <c r="AG71" s="503"/>
      <c r="AH71" s="498"/>
      <c r="AI71" s="498"/>
      <c r="AJ71" s="499"/>
      <c r="AK71" s="499"/>
      <c r="AL71" s="499"/>
      <c r="AM71" s="500"/>
      <c r="AN71" s="501">
        <f t="shared" si="36"/>
        <v>0</v>
      </c>
      <c r="AO71" s="502">
        <f t="shared" si="37"/>
        <v>0</v>
      </c>
      <c r="AP71" s="503"/>
    </row>
    <row r="72" spans="2:42" ht="14.25" customHeight="1" x14ac:dyDescent="0.2">
      <c r="B72" s="579" t="str">
        <f t="shared" si="28"/>
        <v>68</v>
      </c>
      <c r="C72" s="119" cm="1">
        <f t="array" ref="C72">IFERROR(IF(P72&lt;&gt;"",TabelleK68iGlFl,0),0)</f>
        <v>0</v>
      </c>
      <c r="D72" s="497" cm="1">
        <f t="array" ref="D72">IFERROR(IF(P72&lt;&gt;"",TabelleK68iGlAnzRei,""),0)</f>
        <v>0</v>
      </c>
      <c r="E72" s="497" cm="1">
        <f t="array" ref="E72">IFERROR(IF(P72&lt;&gt;"",TabelleK68iGlEPr,""),0)</f>
        <v>0</v>
      </c>
      <c r="F72" s="120">
        <f t="shared" si="29"/>
        <v>0</v>
      </c>
      <c r="G72" s="119" cm="1">
        <f t="array" ref="G72">IFERROR(IF(P72&lt;&gt;"",TabelleK68aGlFl,0),0)</f>
        <v>0</v>
      </c>
      <c r="H72" s="497" cm="1">
        <f t="array" ref="H72">IFERROR(IF(P72&lt;&gt;"",TabelleK68aGlAnzRei,""),0)</f>
        <v>0</v>
      </c>
      <c r="I72" s="497" cm="1">
        <f t="array" ref="I72">IFERROR(IF(P72&lt;&gt;"",TabelleK68aGlEPr,""),0)</f>
        <v>0</v>
      </c>
      <c r="J72" s="709">
        <f t="shared" si="30"/>
        <v>0</v>
      </c>
      <c r="K72" s="497" cm="1">
        <f t="array" ref="K72">IFERROR(IF(P72&lt;&gt;"",TabelleK68HubstPr,""),0)</f>
        <v>0</v>
      </c>
      <c r="L72" s="118">
        <f t="shared" si="31"/>
        <v>0</v>
      </c>
      <c r="N72" s="731" t="str">
        <f>Gebäudeübersicht!$B71</f>
        <v>68</v>
      </c>
      <c r="O72" s="2">
        <f t="shared" si="26"/>
        <v>0</v>
      </c>
      <c r="P72" s="504" t="str">
        <f>Gebäudeübersicht!P71</f>
        <v>68</v>
      </c>
      <c r="R72" s="705">
        <f t="shared" si="32"/>
        <v>25</v>
      </c>
      <c r="S72" s="702">
        <f t="shared" si="5"/>
        <v>11.3</v>
      </c>
      <c r="T72" s="699">
        <v>25</v>
      </c>
      <c r="V72" s="707">
        <f t="shared" si="33"/>
        <v>20</v>
      </c>
      <c r="W72" s="696">
        <f t="shared" si="27"/>
        <v>9</v>
      </c>
      <c r="X72" s="693">
        <v>20</v>
      </c>
      <c r="Y72" s="498"/>
      <c r="Z72" s="498"/>
      <c r="AA72" s="499"/>
      <c r="AB72" s="499"/>
      <c r="AC72" s="499"/>
      <c r="AD72" s="500"/>
      <c r="AE72" s="501">
        <f t="shared" si="34"/>
        <v>0</v>
      </c>
      <c r="AF72" s="502">
        <f t="shared" si="35"/>
        <v>0</v>
      </c>
      <c r="AG72" s="503"/>
      <c r="AH72" s="498"/>
      <c r="AI72" s="498"/>
      <c r="AJ72" s="499"/>
      <c r="AK72" s="499"/>
      <c r="AL72" s="499"/>
      <c r="AM72" s="500"/>
      <c r="AN72" s="501">
        <f t="shared" si="36"/>
        <v>0</v>
      </c>
      <c r="AO72" s="502">
        <f t="shared" si="37"/>
        <v>0</v>
      </c>
      <c r="AP72" s="503"/>
    </row>
    <row r="73" spans="2:42" ht="14.25" customHeight="1" x14ac:dyDescent="0.2">
      <c r="B73" s="579" t="str">
        <f t="shared" si="28"/>
        <v>69</v>
      </c>
      <c r="C73" s="119" cm="1">
        <f t="array" ref="C73">IFERROR(IF(P73&lt;&gt;"",TabelleK69iGlFl,0),0)</f>
        <v>0</v>
      </c>
      <c r="D73" s="497" cm="1">
        <f t="array" ref="D73">IFERROR(IF(P73&lt;&gt;"",TabelleK69iGlAnzRei,""),0)</f>
        <v>0</v>
      </c>
      <c r="E73" s="497" cm="1">
        <f t="array" ref="E73">IFERROR(IF(P73&lt;&gt;"",TabelleK69iGlEPr,""),0)</f>
        <v>0</v>
      </c>
      <c r="F73" s="120">
        <f t="shared" si="29"/>
        <v>0</v>
      </c>
      <c r="G73" s="119" cm="1">
        <f t="array" ref="G73">IFERROR(IF(P73&lt;&gt;"",TabelleK69aGlFl,0),0)</f>
        <v>0</v>
      </c>
      <c r="H73" s="497" cm="1">
        <f t="array" ref="H73">IFERROR(IF(P73&lt;&gt;"",TabelleK69aGlAnzRei,""),0)</f>
        <v>0</v>
      </c>
      <c r="I73" s="497" cm="1">
        <f t="array" ref="I73">IFERROR(IF(P73&lt;&gt;"",TabelleK69aGlEPr,""),0)</f>
        <v>0</v>
      </c>
      <c r="J73" s="709">
        <f t="shared" si="30"/>
        <v>0</v>
      </c>
      <c r="K73" s="497" cm="1">
        <f t="array" ref="K73">IFERROR(IF(P73&lt;&gt;"",TabelleK69HubstPr,""),0)</f>
        <v>0</v>
      </c>
      <c r="L73" s="118">
        <f t="shared" si="31"/>
        <v>0</v>
      </c>
      <c r="N73" s="731" t="str">
        <f>Gebäudeübersicht!$B72</f>
        <v>69</v>
      </c>
      <c r="O73" s="2">
        <f t="shared" si="26"/>
        <v>0</v>
      </c>
      <c r="P73" s="504" t="str">
        <f>Gebäudeübersicht!P72</f>
        <v>69</v>
      </c>
      <c r="R73" s="705">
        <f t="shared" si="32"/>
        <v>25</v>
      </c>
      <c r="S73" s="702">
        <f t="shared" si="5"/>
        <v>11.3</v>
      </c>
      <c r="T73" s="699">
        <v>25</v>
      </c>
      <c r="V73" s="707">
        <f t="shared" si="33"/>
        <v>20</v>
      </c>
      <c r="W73" s="696">
        <f t="shared" si="27"/>
        <v>9</v>
      </c>
      <c r="X73" s="693">
        <v>20</v>
      </c>
      <c r="Y73" s="498"/>
      <c r="Z73" s="498"/>
      <c r="AA73" s="499"/>
      <c r="AB73" s="499"/>
      <c r="AC73" s="499"/>
      <c r="AD73" s="500"/>
      <c r="AE73" s="501">
        <f t="shared" si="34"/>
        <v>0</v>
      </c>
      <c r="AF73" s="502">
        <f t="shared" si="35"/>
        <v>0</v>
      </c>
      <c r="AG73" s="503"/>
      <c r="AH73" s="498"/>
      <c r="AI73" s="498"/>
      <c r="AJ73" s="499"/>
      <c r="AK73" s="499"/>
      <c r="AL73" s="499"/>
      <c r="AM73" s="500"/>
      <c r="AN73" s="501">
        <f t="shared" si="36"/>
        <v>0</v>
      </c>
      <c r="AO73" s="502">
        <f t="shared" si="37"/>
        <v>0</v>
      </c>
      <c r="AP73" s="503"/>
    </row>
    <row r="74" spans="2:42" ht="14.25" customHeight="1" x14ac:dyDescent="0.2">
      <c r="B74" s="579" t="str">
        <f t="shared" si="28"/>
        <v>70</v>
      </c>
      <c r="C74" s="119" cm="1">
        <f t="array" ref="C74">IFERROR(IF(P74&lt;&gt;"",TabelleK70iGlFl,0),0)</f>
        <v>0</v>
      </c>
      <c r="D74" s="497" cm="1">
        <f t="array" ref="D74">IFERROR(IF(P74&lt;&gt;"",TabelleK70iGlAnzRei,""),0)</f>
        <v>0</v>
      </c>
      <c r="E74" s="497" cm="1">
        <f t="array" ref="E74">IFERROR(IF(P74&lt;&gt;"",TabelleK70iGlEPr,""),0)</f>
        <v>0</v>
      </c>
      <c r="F74" s="120">
        <f t="shared" si="29"/>
        <v>0</v>
      </c>
      <c r="G74" s="119" cm="1">
        <f t="array" ref="G74">IFERROR(IF(P74&lt;&gt;"",TabelleK70aGlFl,0),0)</f>
        <v>0</v>
      </c>
      <c r="H74" s="497" cm="1">
        <f t="array" ref="H74">IFERROR(IF(P74&lt;&gt;"",TabelleK70aGlAnzRei,""),0)</f>
        <v>0</v>
      </c>
      <c r="I74" s="497" cm="1">
        <f t="array" ref="I74">IFERROR(IF(P74&lt;&gt;"",TabelleK70aGlEPr,""),0)</f>
        <v>0</v>
      </c>
      <c r="J74" s="709">
        <f t="shared" si="30"/>
        <v>0</v>
      </c>
      <c r="K74" s="497" cm="1">
        <f t="array" ref="K74">IFERROR(IF(P74&lt;&gt;"",TabelleK70HubstPr,""),0)</f>
        <v>0</v>
      </c>
      <c r="L74" s="118">
        <f t="shared" si="31"/>
        <v>0</v>
      </c>
      <c r="N74" s="731" t="str">
        <f>Gebäudeübersicht!$B73</f>
        <v>70</v>
      </c>
      <c r="O74" s="2">
        <f t="shared" si="26"/>
        <v>0</v>
      </c>
      <c r="P74" s="504" t="str">
        <f>Gebäudeübersicht!P73</f>
        <v>70</v>
      </c>
      <c r="R74" s="705">
        <f t="shared" si="32"/>
        <v>25</v>
      </c>
      <c r="S74" s="702">
        <f t="shared" si="5"/>
        <v>11.3</v>
      </c>
      <c r="T74" s="699">
        <v>25</v>
      </c>
      <c r="V74" s="707">
        <f t="shared" si="33"/>
        <v>20</v>
      </c>
      <c r="W74" s="696">
        <f t="shared" si="27"/>
        <v>9</v>
      </c>
      <c r="X74" s="693">
        <v>20</v>
      </c>
      <c r="Y74" s="498"/>
      <c r="Z74" s="498"/>
      <c r="AA74" s="499"/>
      <c r="AB74" s="499"/>
      <c r="AC74" s="499"/>
      <c r="AD74" s="500"/>
      <c r="AE74" s="501">
        <f t="shared" si="34"/>
        <v>0</v>
      </c>
      <c r="AF74" s="502">
        <f t="shared" si="35"/>
        <v>0</v>
      </c>
      <c r="AG74" s="503"/>
      <c r="AH74" s="498"/>
      <c r="AI74" s="498"/>
      <c r="AJ74" s="499"/>
      <c r="AK74" s="499"/>
      <c r="AL74" s="499"/>
      <c r="AM74" s="500"/>
      <c r="AN74" s="501">
        <f t="shared" si="36"/>
        <v>0</v>
      </c>
      <c r="AO74" s="502">
        <f t="shared" si="37"/>
        <v>0</v>
      </c>
      <c r="AP74" s="503"/>
    </row>
    <row r="75" spans="2:42" ht="14.25" customHeight="1" x14ac:dyDescent="0.2">
      <c r="B75" s="579" t="str">
        <f t="shared" si="28"/>
        <v>71</v>
      </c>
      <c r="C75" s="119" cm="1">
        <f t="array" ref="C75">IFERROR(IF(P75&lt;&gt;"",TabelleK71iGlFl,0),0)</f>
        <v>0</v>
      </c>
      <c r="D75" s="497" cm="1">
        <f t="array" ref="D75">IFERROR(IF(P75&lt;&gt;"",TabelleK71iGlAnzRei,""),0)</f>
        <v>0</v>
      </c>
      <c r="E75" s="497" cm="1">
        <f t="array" ref="E75">IFERROR(IF(P75&lt;&gt;"",TabelleK71iGlEPr,""),0)</f>
        <v>0</v>
      </c>
      <c r="F75" s="120">
        <f t="shared" si="29"/>
        <v>0</v>
      </c>
      <c r="G75" s="119" cm="1">
        <f t="array" ref="G75">IFERROR(IF(P75&lt;&gt;"",TabelleK71aGlFl,0),0)</f>
        <v>0</v>
      </c>
      <c r="H75" s="497" cm="1">
        <f t="array" ref="H75">IFERROR(IF(P75&lt;&gt;"",TabelleK71aGlAnzRei,""),0)</f>
        <v>0</v>
      </c>
      <c r="I75" s="497" cm="1">
        <f t="array" ref="I75">IFERROR(IF(P75&lt;&gt;"",TabelleK71aGlEPr,""),0)</f>
        <v>0</v>
      </c>
      <c r="J75" s="709">
        <f t="shared" si="30"/>
        <v>0</v>
      </c>
      <c r="K75" s="497" cm="1">
        <f t="array" ref="K75">IFERROR(IF(P75&lt;&gt;"",TabelleK71HubstPr,""),0)</f>
        <v>0</v>
      </c>
      <c r="L75" s="118">
        <f t="shared" si="31"/>
        <v>0</v>
      </c>
      <c r="N75" s="731" t="str">
        <f>Gebäudeübersicht!$B74</f>
        <v>71</v>
      </c>
      <c r="O75" s="2">
        <f t="shared" si="26"/>
        <v>0</v>
      </c>
      <c r="P75" s="504" t="str">
        <f>Gebäudeübersicht!P74</f>
        <v>71</v>
      </c>
      <c r="R75" s="705">
        <f t="shared" si="32"/>
        <v>25</v>
      </c>
      <c r="S75" s="702">
        <f t="shared" si="5"/>
        <v>11.3</v>
      </c>
      <c r="T75" s="699">
        <v>25</v>
      </c>
      <c r="V75" s="707">
        <f t="shared" si="33"/>
        <v>20</v>
      </c>
      <c r="W75" s="696">
        <f t="shared" si="27"/>
        <v>9</v>
      </c>
      <c r="X75" s="693">
        <v>20</v>
      </c>
      <c r="Y75" s="498"/>
      <c r="Z75" s="498"/>
      <c r="AA75" s="499"/>
      <c r="AB75" s="499"/>
      <c r="AC75" s="499"/>
      <c r="AD75" s="500"/>
      <c r="AE75" s="501">
        <f t="shared" si="34"/>
        <v>0</v>
      </c>
      <c r="AF75" s="502">
        <f t="shared" si="35"/>
        <v>0</v>
      </c>
      <c r="AG75" s="503"/>
      <c r="AH75" s="498"/>
      <c r="AI75" s="498"/>
      <c r="AJ75" s="499"/>
      <c r="AK75" s="499"/>
      <c r="AL75" s="499"/>
      <c r="AM75" s="500"/>
      <c r="AN75" s="501">
        <f t="shared" si="36"/>
        <v>0</v>
      </c>
      <c r="AO75" s="502">
        <f t="shared" si="37"/>
        <v>0</v>
      </c>
      <c r="AP75" s="503"/>
    </row>
    <row r="76" spans="2:42" ht="14.25" customHeight="1" x14ac:dyDescent="0.2">
      <c r="B76" s="579" t="str">
        <f t="shared" si="28"/>
        <v>72</v>
      </c>
      <c r="C76" s="119" cm="1">
        <f t="array" ref="C76">IFERROR(IF(P76&lt;&gt;"",TabelleK72iGlFl,0),0)</f>
        <v>0</v>
      </c>
      <c r="D76" s="497" cm="1">
        <f t="array" ref="D76">IFERROR(IF(P76&lt;&gt;"",TabelleK72iGlAnzRei,""),0)</f>
        <v>0</v>
      </c>
      <c r="E76" s="497" cm="1">
        <f t="array" ref="E76">IFERROR(IF(P76&lt;&gt;"",TabelleK72iGlEPr,""),0)</f>
        <v>0</v>
      </c>
      <c r="F76" s="120">
        <f t="shared" si="29"/>
        <v>0</v>
      </c>
      <c r="G76" s="119" cm="1">
        <f t="array" ref="G76">IFERROR(IF(P76&lt;&gt;"",TabelleK72aGlFl,0),0)</f>
        <v>0</v>
      </c>
      <c r="H76" s="497" cm="1">
        <f t="array" ref="H76">IFERROR(IF(P76&lt;&gt;"",TabelleK72aGlAnzRei,""),0)</f>
        <v>0</v>
      </c>
      <c r="I76" s="497" cm="1">
        <f t="array" ref="I76">IFERROR(IF(P76&lt;&gt;"",TabelleK72aGlEPr,""),0)</f>
        <v>0</v>
      </c>
      <c r="J76" s="709">
        <f t="shared" si="30"/>
        <v>0</v>
      </c>
      <c r="K76" s="497" cm="1">
        <f t="array" ref="K76">IFERROR(IF(P76&lt;&gt;"",TabelleK72HubstPr,""),0)</f>
        <v>0</v>
      </c>
      <c r="L76" s="118">
        <f t="shared" si="31"/>
        <v>0</v>
      </c>
      <c r="N76" s="731" t="str">
        <f>Gebäudeübersicht!$B75</f>
        <v>72</v>
      </c>
      <c r="O76" s="2">
        <f t="shared" si="26"/>
        <v>0</v>
      </c>
      <c r="P76" s="504" t="str">
        <f>Gebäudeübersicht!P75</f>
        <v>72</v>
      </c>
      <c r="R76" s="705">
        <f t="shared" si="32"/>
        <v>25</v>
      </c>
      <c r="S76" s="702">
        <f t="shared" si="5"/>
        <v>11.3</v>
      </c>
      <c r="T76" s="699">
        <v>25</v>
      </c>
      <c r="V76" s="707">
        <f t="shared" si="33"/>
        <v>20</v>
      </c>
      <c r="W76" s="696">
        <f t="shared" si="27"/>
        <v>9</v>
      </c>
      <c r="X76" s="693">
        <v>20</v>
      </c>
      <c r="Y76" s="498"/>
      <c r="Z76" s="498"/>
      <c r="AA76" s="499"/>
      <c r="AB76" s="499"/>
      <c r="AC76" s="499"/>
      <c r="AD76" s="500"/>
      <c r="AE76" s="501">
        <f t="shared" si="34"/>
        <v>0</v>
      </c>
      <c r="AF76" s="502">
        <f t="shared" si="35"/>
        <v>0</v>
      </c>
      <c r="AG76" s="503"/>
      <c r="AH76" s="498"/>
      <c r="AI76" s="498"/>
      <c r="AJ76" s="499"/>
      <c r="AK76" s="499"/>
      <c r="AL76" s="499"/>
      <c r="AM76" s="500"/>
      <c r="AN76" s="501">
        <f t="shared" si="36"/>
        <v>0</v>
      </c>
      <c r="AO76" s="502">
        <f t="shared" si="37"/>
        <v>0</v>
      </c>
      <c r="AP76" s="503"/>
    </row>
    <row r="77" spans="2:42" ht="14.25" customHeight="1" x14ac:dyDescent="0.2">
      <c r="B77" s="579" t="str">
        <f t="shared" si="28"/>
        <v>73</v>
      </c>
      <c r="C77" s="119" cm="1">
        <f t="array" ref="C77">IFERROR(IF(P77&lt;&gt;"",TabelleK73iGlFl,0),0)</f>
        <v>0</v>
      </c>
      <c r="D77" s="497" cm="1">
        <f t="array" ref="D77">IFERROR(IF(P77&lt;&gt;"",TabelleK73iGlAnzRei,""),0)</f>
        <v>0</v>
      </c>
      <c r="E77" s="497" cm="1">
        <f t="array" ref="E77">IFERROR(IF(P77&lt;&gt;"",TabelleK73iGlEPr,""),0)</f>
        <v>0</v>
      </c>
      <c r="F77" s="120">
        <f t="shared" si="29"/>
        <v>0</v>
      </c>
      <c r="G77" s="119" cm="1">
        <f t="array" ref="G77">IFERROR(IF(P77&lt;&gt;"",TabelleK73aGlFl,0),0)</f>
        <v>0</v>
      </c>
      <c r="H77" s="497" cm="1">
        <f t="array" ref="H77">IFERROR(IF(P77&lt;&gt;"",TabelleK73aGlAnzRei,""),0)</f>
        <v>0</v>
      </c>
      <c r="I77" s="497" cm="1">
        <f t="array" ref="I77">IFERROR(IF(P77&lt;&gt;"",TabelleK73aGlEPr,""),0)</f>
        <v>0</v>
      </c>
      <c r="J77" s="709">
        <f t="shared" si="30"/>
        <v>0</v>
      </c>
      <c r="K77" s="497" cm="1">
        <f t="array" ref="K77">IFERROR(IF(P77&lt;&gt;"",TabelleK73HubstPr,""),0)</f>
        <v>0</v>
      </c>
      <c r="L77" s="118">
        <f t="shared" si="31"/>
        <v>0</v>
      </c>
      <c r="N77" s="731" t="str">
        <f>Gebäudeübersicht!$B76</f>
        <v>73</v>
      </c>
      <c r="O77" s="2">
        <f t="shared" si="26"/>
        <v>0</v>
      </c>
      <c r="P77" s="504" t="str">
        <f>Gebäudeübersicht!P76</f>
        <v>73</v>
      </c>
      <c r="R77" s="705">
        <f t="shared" si="32"/>
        <v>25</v>
      </c>
      <c r="S77" s="702">
        <f t="shared" si="5"/>
        <v>11.3</v>
      </c>
      <c r="T77" s="699">
        <v>25</v>
      </c>
      <c r="V77" s="707">
        <f t="shared" si="33"/>
        <v>20</v>
      </c>
      <c r="W77" s="696">
        <f t="shared" si="27"/>
        <v>9</v>
      </c>
      <c r="X77" s="693">
        <v>20</v>
      </c>
      <c r="Y77" s="498"/>
      <c r="Z77" s="498"/>
      <c r="AA77" s="499"/>
      <c r="AB77" s="499"/>
      <c r="AC77" s="499"/>
      <c r="AD77" s="500"/>
      <c r="AE77" s="501">
        <f t="shared" si="34"/>
        <v>0</v>
      </c>
      <c r="AF77" s="502">
        <f t="shared" si="35"/>
        <v>0</v>
      </c>
      <c r="AG77" s="503"/>
      <c r="AH77" s="498"/>
      <c r="AI77" s="498"/>
      <c r="AJ77" s="499"/>
      <c r="AK77" s="499"/>
      <c r="AL77" s="499"/>
      <c r="AM77" s="500"/>
      <c r="AN77" s="501">
        <f t="shared" si="36"/>
        <v>0</v>
      </c>
      <c r="AO77" s="502">
        <f t="shared" si="37"/>
        <v>0</v>
      </c>
      <c r="AP77" s="503"/>
    </row>
    <row r="78" spans="2:42" ht="14.25" customHeight="1" x14ac:dyDescent="0.2">
      <c r="B78" s="579" t="str">
        <f t="shared" si="28"/>
        <v>74</v>
      </c>
      <c r="C78" s="119" cm="1">
        <f t="array" ref="C78">IFERROR(IF(P78&lt;&gt;"",TabelleK74iGlFl,0),0)</f>
        <v>0</v>
      </c>
      <c r="D78" s="497" cm="1">
        <f t="array" ref="D78">IFERROR(IF(P78&lt;&gt;"",TabelleK74iGlAnzRei,""),0)</f>
        <v>0</v>
      </c>
      <c r="E78" s="497" cm="1">
        <f t="array" ref="E78">IFERROR(IF(P78&lt;&gt;"",TabelleK74iGlEPr,""),0)</f>
        <v>0</v>
      </c>
      <c r="F78" s="120">
        <f t="shared" si="29"/>
        <v>0</v>
      </c>
      <c r="G78" s="119" cm="1">
        <f t="array" ref="G78">IFERROR(IF(P78&lt;&gt;"",TabelleK74aGlFl,0),0)</f>
        <v>0</v>
      </c>
      <c r="H78" s="497" cm="1">
        <f t="array" ref="H78">IFERROR(IF(P78&lt;&gt;"",TabelleK74aGlAnzRei,""),0)</f>
        <v>0</v>
      </c>
      <c r="I78" s="497" cm="1">
        <f t="array" ref="I78">IFERROR(IF(P78&lt;&gt;"",TabelleK74aGlEPr,""),0)</f>
        <v>0</v>
      </c>
      <c r="J78" s="709">
        <f t="shared" si="30"/>
        <v>0</v>
      </c>
      <c r="K78" s="497" cm="1">
        <f t="array" ref="K78">IFERROR(IF(P78&lt;&gt;"",TabelleK74HubstPr,""),0)</f>
        <v>0</v>
      </c>
      <c r="L78" s="118">
        <f t="shared" si="31"/>
        <v>0</v>
      </c>
      <c r="N78" s="731" t="str">
        <f>Gebäudeübersicht!$B77</f>
        <v>74</v>
      </c>
      <c r="O78" s="2">
        <f t="shared" si="26"/>
        <v>0</v>
      </c>
      <c r="P78" s="504" t="str">
        <f>Gebäudeübersicht!P77</f>
        <v>74</v>
      </c>
      <c r="R78" s="705">
        <f t="shared" si="32"/>
        <v>25</v>
      </c>
      <c r="S78" s="702">
        <f t="shared" si="5"/>
        <v>11.3</v>
      </c>
      <c r="T78" s="699">
        <v>25</v>
      </c>
      <c r="V78" s="707">
        <f t="shared" si="33"/>
        <v>20</v>
      </c>
      <c r="W78" s="696">
        <f t="shared" si="27"/>
        <v>9</v>
      </c>
      <c r="X78" s="693">
        <v>20</v>
      </c>
      <c r="Y78" s="498"/>
      <c r="Z78" s="498"/>
      <c r="AA78" s="499"/>
      <c r="AB78" s="499"/>
      <c r="AC78" s="499"/>
      <c r="AD78" s="500"/>
      <c r="AE78" s="501">
        <f t="shared" si="34"/>
        <v>0</v>
      </c>
      <c r="AF78" s="502">
        <f t="shared" si="35"/>
        <v>0</v>
      </c>
      <c r="AG78" s="503"/>
      <c r="AH78" s="498"/>
      <c r="AI78" s="498"/>
      <c r="AJ78" s="499"/>
      <c r="AK78" s="499"/>
      <c r="AL78" s="499"/>
      <c r="AM78" s="500"/>
      <c r="AN78" s="501">
        <f t="shared" si="36"/>
        <v>0</v>
      </c>
      <c r="AO78" s="502">
        <f t="shared" si="37"/>
        <v>0</v>
      </c>
      <c r="AP78" s="503"/>
    </row>
    <row r="79" spans="2:42" ht="14.25" customHeight="1" thickBot="1" x14ac:dyDescent="0.25">
      <c r="B79" s="580" t="str">
        <f t="shared" si="28"/>
        <v>75</v>
      </c>
      <c r="C79" s="119" cm="1">
        <f t="array" ref="C79">IFERROR(IF(P79&lt;&gt;"",TabelleK75iGlFl,0),0)</f>
        <v>0</v>
      </c>
      <c r="D79" s="121" cm="1">
        <f t="array" ref="D79">IFERROR(IF(P79&lt;&gt;"",TabelleK75iGlAnzRei,""),0)</f>
        <v>0</v>
      </c>
      <c r="E79" s="121" cm="1">
        <f t="array" ref="E79">IFERROR(IF(P79&lt;&gt;"",TabelleK75iGlEPr,""),0)</f>
        <v>0</v>
      </c>
      <c r="F79" s="120">
        <f t="shared" si="29"/>
        <v>0</v>
      </c>
      <c r="G79" s="119" cm="1">
        <f t="array" ref="G79">IFERROR(IF(P79&lt;&gt;"",TabelleK75aGlFl,0),0)</f>
        <v>0</v>
      </c>
      <c r="H79" s="121" cm="1">
        <f t="array" ref="H79">IFERROR(IF(P79&lt;&gt;"",TabelleK75aGlAnzRei,""),0)</f>
        <v>0</v>
      </c>
      <c r="I79" s="121" cm="1">
        <f t="array" ref="I79">IFERROR(IF(P79&lt;&gt;"",TabelleK75aGlEPr,""),0)</f>
        <v>0</v>
      </c>
      <c r="J79" s="710">
        <f t="shared" si="30"/>
        <v>0</v>
      </c>
      <c r="K79" s="121" cm="1">
        <f t="array" ref="K79">IFERROR(IF(P79&lt;&gt;"",TabelleK75HubstPr,""),0)</f>
        <v>0</v>
      </c>
      <c r="L79" s="118">
        <f t="shared" si="31"/>
        <v>0</v>
      </c>
      <c r="N79" s="731" t="str">
        <f>Gebäudeübersicht!$B78</f>
        <v>75</v>
      </c>
      <c r="O79" s="2">
        <f t="shared" si="26"/>
        <v>0</v>
      </c>
      <c r="P79" s="504" t="str">
        <f>Gebäudeübersicht!P78</f>
        <v>75</v>
      </c>
      <c r="R79" s="706">
        <f>T79</f>
        <v>25</v>
      </c>
      <c r="S79" s="703">
        <f t="shared" si="5"/>
        <v>11.3</v>
      </c>
      <c r="T79" s="700">
        <v>25</v>
      </c>
      <c r="V79" s="706">
        <f t="shared" si="33"/>
        <v>20</v>
      </c>
      <c r="W79" s="697">
        <f t="shared" si="7"/>
        <v>9</v>
      </c>
      <c r="X79" s="694">
        <v>20</v>
      </c>
      <c r="Y79" s="195">
        <f t="shared" si="8"/>
        <v>0</v>
      </c>
      <c r="Z79" s="195">
        <f t="shared" si="9"/>
        <v>0</v>
      </c>
      <c r="AA79" s="196">
        <f t="shared" si="10"/>
        <v>0</v>
      </c>
      <c r="AB79" s="196">
        <f t="shared" si="11"/>
        <v>0</v>
      </c>
      <c r="AC79" s="196">
        <f t="shared" si="12"/>
        <v>0</v>
      </c>
      <c r="AD79" s="217">
        <f t="shared" si="13"/>
        <v>0</v>
      </c>
      <c r="AE79" s="199">
        <f t="shared" si="34"/>
        <v>0</v>
      </c>
      <c r="AF79" s="218">
        <f t="shared" si="35"/>
        <v>0</v>
      </c>
      <c r="AG79" s="219">
        <f t="shared" si="16"/>
        <v>0</v>
      </c>
      <c r="AH79" s="195">
        <f t="shared" si="17"/>
        <v>0</v>
      </c>
      <c r="AI79" s="195">
        <f t="shared" si="18"/>
        <v>0</v>
      </c>
      <c r="AJ79" s="196">
        <f t="shared" si="19"/>
        <v>0</v>
      </c>
      <c r="AK79" s="196">
        <f t="shared" si="20"/>
        <v>0</v>
      </c>
      <c r="AL79" s="196">
        <f t="shared" si="21"/>
        <v>0</v>
      </c>
      <c r="AM79" s="217">
        <f t="shared" si="22"/>
        <v>0</v>
      </c>
      <c r="AN79" s="199">
        <f t="shared" si="36"/>
        <v>0</v>
      </c>
      <c r="AO79" s="218">
        <f t="shared" si="37"/>
        <v>0</v>
      </c>
      <c r="AP79" s="219">
        <f t="shared" si="25"/>
        <v>0</v>
      </c>
    </row>
    <row r="80" spans="2:42" ht="12.75" customHeight="1" thickBot="1" x14ac:dyDescent="0.25">
      <c r="B80" s="14"/>
      <c r="C80" s="98">
        <f>SUMIF(C5:C79,"&lt;1E+307")</f>
        <v>0</v>
      </c>
      <c r="D80" s="99"/>
      <c r="E80" s="99"/>
      <c r="F80" s="708">
        <f ca="1">SUM(F5:F79)</f>
        <v>0</v>
      </c>
      <c r="G80" s="98">
        <f>SUMIF(G5:G79,"&lt;1E+307")</f>
        <v>0</v>
      </c>
      <c r="H80" s="99"/>
      <c r="I80" s="99"/>
      <c r="J80" s="708">
        <f ca="1">SUM(J5:J79)</f>
        <v>0</v>
      </c>
      <c r="K80" s="99"/>
      <c r="L80" s="98">
        <f ca="1">SUMIF(L5:L79,"&lt;1E+307")</f>
        <v>0</v>
      </c>
      <c r="R80" s="999" t="s">
        <v>1030</v>
      </c>
      <c r="S80" s="1000"/>
      <c r="T80" s="1000"/>
      <c r="U80" s="1000"/>
      <c r="V80" s="1000"/>
      <c r="W80" s="1000"/>
      <c r="X80" s="1001"/>
      <c r="Y80" s="986" t="s">
        <v>393</v>
      </c>
      <c r="Z80" s="987"/>
      <c r="AA80" s="987"/>
      <c r="AB80" s="987"/>
      <c r="AC80" s="987"/>
      <c r="AD80" s="987"/>
      <c r="AE80" s="987"/>
      <c r="AF80" s="987"/>
      <c r="AG80" s="987"/>
      <c r="AH80" s="986" t="s">
        <v>393</v>
      </c>
      <c r="AI80" s="987"/>
      <c r="AJ80" s="987"/>
      <c r="AK80" s="987"/>
      <c r="AL80" s="987"/>
      <c r="AM80" s="987"/>
      <c r="AN80" s="987"/>
      <c r="AO80" s="987"/>
      <c r="AP80" s="988"/>
    </row>
    <row r="81" spans="2:42" ht="12.75" customHeight="1" x14ac:dyDescent="0.2">
      <c r="B81" s="14"/>
      <c r="C81" s="14"/>
      <c r="D81" s="14"/>
      <c r="E81" s="14"/>
      <c r="F81" s="14"/>
      <c r="G81" s="14"/>
      <c r="H81" s="14"/>
      <c r="I81" s="14"/>
      <c r="J81" s="14"/>
      <c r="K81" s="14"/>
      <c r="L81" s="14"/>
      <c r="R81" s="1002"/>
      <c r="S81" s="1003"/>
      <c r="T81" s="1003"/>
      <c r="U81" s="1003"/>
      <c r="V81" s="1003"/>
      <c r="W81" s="1003"/>
      <c r="X81" s="1004"/>
      <c r="Y81" s="989"/>
      <c r="Z81" s="856"/>
      <c r="AA81" s="856"/>
      <c r="AB81" s="856"/>
      <c r="AC81" s="856"/>
      <c r="AD81" s="856"/>
      <c r="AE81" s="856"/>
      <c r="AF81" s="856"/>
      <c r="AG81" s="856"/>
      <c r="AH81" s="989"/>
      <c r="AI81" s="856"/>
      <c r="AJ81" s="856"/>
      <c r="AK81" s="856"/>
      <c r="AL81" s="856"/>
      <c r="AM81" s="856"/>
      <c r="AN81" s="856"/>
      <c r="AO81" s="856"/>
      <c r="AP81" s="990"/>
    </row>
    <row r="82" spans="2:42" ht="15" customHeight="1" thickBot="1" x14ac:dyDescent="0.3">
      <c r="B82" s="14"/>
      <c r="C82" s="14"/>
      <c r="D82" s="14"/>
      <c r="E82" s="14"/>
      <c r="F82" s="14"/>
      <c r="G82" s="14"/>
      <c r="H82" s="14"/>
      <c r="I82" s="14"/>
      <c r="J82" s="14"/>
      <c r="K82" s="18"/>
      <c r="L82" s="6" t="s">
        <v>163</v>
      </c>
      <c r="R82" s="1005"/>
      <c r="S82" s="1006"/>
      <c r="T82" s="1006"/>
      <c r="U82" s="1006"/>
      <c r="V82" s="1006"/>
      <c r="W82" s="1006"/>
      <c r="X82" s="1007"/>
      <c r="Y82" s="991"/>
      <c r="Z82" s="992"/>
      <c r="AA82" s="992"/>
      <c r="AB82" s="992"/>
      <c r="AC82" s="992"/>
      <c r="AD82" s="992"/>
      <c r="AE82" s="992"/>
      <c r="AF82" s="992"/>
      <c r="AG82" s="992"/>
      <c r="AH82" s="991"/>
      <c r="AI82" s="992"/>
      <c r="AJ82" s="992"/>
      <c r="AK82" s="992"/>
      <c r="AL82" s="992"/>
      <c r="AM82" s="992"/>
      <c r="AN82" s="992"/>
      <c r="AO82" s="992"/>
      <c r="AP82" s="993"/>
    </row>
    <row r="83" spans="2:42" ht="18.75" thickBot="1" x14ac:dyDescent="0.3">
      <c r="B83" s="14"/>
      <c r="C83" s="14"/>
      <c r="D83" s="14"/>
      <c r="E83" s="14"/>
      <c r="F83" s="14"/>
      <c r="G83" s="14"/>
      <c r="H83" s="14"/>
      <c r="K83" s="40" t="s">
        <v>164</v>
      </c>
      <c r="L83" s="291">
        <f ca="1">SUMIF(L5:L79,"&lt;1E+307")</f>
        <v>0</v>
      </c>
    </row>
    <row r="84" spans="2:42" ht="14.25" x14ac:dyDescent="0.2">
      <c r="C84" s="14"/>
      <c r="D84" s="14"/>
      <c r="E84" s="14"/>
      <c r="F84" s="14"/>
      <c r="G84" s="14"/>
      <c r="H84" s="14"/>
      <c r="AF84" s="192"/>
    </row>
    <row r="85" spans="2:42" ht="14.25" x14ac:dyDescent="0.2">
      <c r="C85" s="14"/>
      <c r="D85" s="14"/>
      <c r="E85" s="14"/>
      <c r="F85" s="14"/>
      <c r="G85" s="14"/>
      <c r="H85" s="14"/>
    </row>
    <row r="86" spans="2:42" ht="14.25" x14ac:dyDescent="0.2">
      <c r="B86" s="209" t="s">
        <v>284</v>
      </c>
      <c r="C86" s="14"/>
      <c r="D86" s="14"/>
      <c r="E86" s="14"/>
      <c r="F86" s="14"/>
      <c r="G86" s="14"/>
      <c r="H86" s="14"/>
      <c r="I86" s="14"/>
      <c r="J86" s="14"/>
      <c r="K86" s="14"/>
      <c r="L86" s="14"/>
    </row>
    <row r="87" spans="2:42" ht="15.75" x14ac:dyDescent="0.2">
      <c r="B87" s="210" t="str">
        <f>IF(Preise_Abrufleistungen!$B$3&lt;&gt;"",Preise_Abrufleistungen!$B$3,"")</f>
        <v/>
      </c>
      <c r="C87" s="14"/>
      <c r="D87" s="14"/>
      <c r="E87" s="14"/>
      <c r="F87" s="14"/>
      <c r="G87" s="14"/>
      <c r="H87" s="14"/>
      <c r="I87" s="14"/>
      <c r="J87" s="14"/>
      <c r="K87" s="14"/>
      <c r="L87" s="14"/>
    </row>
    <row r="88" spans="2:42" ht="14.25" x14ac:dyDescent="0.2">
      <c r="B88" s="14"/>
      <c r="C88" s="14"/>
      <c r="E88" s="14"/>
      <c r="F88" s="14"/>
      <c r="G88" s="14"/>
      <c r="H88" s="14"/>
      <c r="I88" s="14"/>
      <c r="J88" s="14"/>
      <c r="K88" s="14"/>
      <c r="L88" s="14"/>
    </row>
    <row r="89" spans="2:42" ht="14.25" x14ac:dyDescent="0.2">
      <c r="B89" s="14"/>
      <c r="C89" s="14"/>
      <c r="E89" s="14"/>
      <c r="F89" s="14"/>
      <c r="G89" s="14"/>
      <c r="H89" s="14"/>
      <c r="I89" s="14"/>
      <c r="J89" s="14"/>
      <c r="K89" s="14"/>
      <c r="L89" s="14"/>
    </row>
    <row r="90" spans="2:42" ht="14.25" x14ac:dyDescent="0.2">
      <c r="B90" s="14"/>
      <c r="C90" s="14"/>
      <c r="D90" s="14"/>
      <c r="E90" s="14"/>
      <c r="F90" s="14"/>
      <c r="G90" s="14"/>
      <c r="H90" s="14"/>
      <c r="I90" s="14"/>
      <c r="J90" s="14"/>
      <c r="K90" s="14"/>
      <c r="L90" s="14"/>
    </row>
  </sheetData>
  <sheetProtection algorithmName="SHA-512" hashValue="HFuwKq/yBX2bhepE/0EbfDa3q8WJDiJW8yftkhZ8/dtvT9vObtaLL4wJysDQevCBjF1/4AZG4TqUDZDmUllptA==" saltValue="NuGzwLYbPXj2vStuP9J9zQ==" spinCount="100000" sheet="1" objects="1" scenarios="1" selectLockedCells="1"/>
  <mergeCells count="11">
    <mergeCell ref="R3:T3"/>
    <mergeCell ref="V3:X3"/>
    <mergeCell ref="Y3:AB3"/>
    <mergeCell ref="Y80:AG82"/>
    <mergeCell ref="AI2:AJ2"/>
    <mergeCell ref="R80:X82"/>
    <mergeCell ref="AL2:AM3"/>
    <mergeCell ref="AH3:AK3"/>
    <mergeCell ref="AH80:AP82"/>
    <mergeCell ref="Z2:AA2"/>
    <mergeCell ref="AC2:AD3"/>
  </mergeCells>
  <conditionalFormatting sqref="B5:B79">
    <cfRule type="expression" dxfId="19" priority="1">
      <formula>$N5="15"</formula>
    </cfRule>
    <cfRule type="expression" dxfId="18" priority="2">
      <formula>$N5="14"</formula>
    </cfRule>
    <cfRule type="expression" dxfId="17" priority="3">
      <formula>$N5="13"</formula>
    </cfRule>
    <cfRule type="expression" dxfId="16" priority="4">
      <formula>$N5="12"</formula>
    </cfRule>
    <cfRule type="expression" dxfId="15" priority="5">
      <formula>$N5="11"</formula>
    </cfRule>
    <cfRule type="expression" dxfId="14" priority="6">
      <formula>$N5="10"</formula>
    </cfRule>
    <cfRule type="expression" dxfId="13" priority="26">
      <formula>$N5="09"</formula>
    </cfRule>
    <cfRule type="expression" dxfId="12" priority="27">
      <formula>$N5="08"</formula>
    </cfRule>
    <cfRule type="expression" dxfId="11" priority="28">
      <formula>$N5="07"</formula>
    </cfRule>
    <cfRule type="expression" dxfId="10" priority="29">
      <formula>$N5="06"</formula>
    </cfRule>
    <cfRule type="expression" dxfId="9" priority="30">
      <formula>$N5="05"</formula>
    </cfRule>
    <cfRule type="expression" dxfId="8" priority="31">
      <formula>$N5="04"</formula>
    </cfRule>
    <cfRule type="expression" dxfId="7" priority="32">
      <formula>$N5="03"</formula>
    </cfRule>
    <cfRule type="expression" dxfId="6" priority="33">
      <formula>$N5="02"</formula>
    </cfRule>
    <cfRule type="expression" dxfId="5" priority="34">
      <formula>$N5="01"</formula>
    </cfRule>
  </conditionalFormatting>
  <conditionalFormatting sqref="R5:R79 V5:V79">
    <cfRule type="expression" dxfId="4" priority="25">
      <formula>R5&gt;0</formula>
    </cfRule>
  </conditionalFormatting>
  <conditionalFormatting sqref="Y5:AP79">
    <cfRule type="cellIs" dxfId="3" priority="7" operator="lessThanOrEqual">
      <formula>0</formula>
    </cfRule>
  </conditionalFormatting>
  <conditionalFormatting sqref="AE5:AE79">
    <cfRule type="expression" dxfId="2" priority="11">
      <formula>AD5=0</formula>
    </cfRule>
  </conditionalFormatting>
  <conditionalFormatting sqref="AF5:AF79">
    <cfRule type="expression" dxfId="1" priority="10">
      <formula>AD5=0</formula>
    </cfRule>
  </conditionalFormatting>
  <conditionalFormatting sqref="AG2:AG3 AP2:AP3">
    <cfRule type="expression" dxfId="0" priority="23">
      <formula>AND($AG$3+$AP$3&lt;&gt;1,$AG$3+$AP$3&lt;&gt;0)</formula>
    </cfRule>
  </conditionalFormatting>
  <dataValidations count="1">
    <dataValidation type="decimal" operator="greaterThanOrEqual" allowBlank="1" showErrorMessage="1" error="Dezimalwert muss gleich oder größer Null sein!" sqref="V5:V79 R5:R79" xr:uid="{00000000-0002-0000-0F00-000000000000}">
      <formula1>0</formula1>
    </dataValidation>
  </dataValidations>
  <hyperlinks>
    <hyperlink ref="L3" location="Inhaltsverzeichnis!A1" display="Inhaltsverzeichnis" xr:uid="{00000000-0004-0000-0F00-000000000000}"/>
    <hyperlink ref="L2" location="Losübersicht_GESAMT!A1" display="Losübersicht GESAMT" xr:uid="{00000000-0004-0000-0F00-000001000000}"/>
  </hyperlinks>
  <printOptions horizontalCentered="1"/>
  <pageMargins left="0.15748031496062992" right="0.11811023622047245" top="0.62992125984251968" bottom="0.11811023622047245" header="0.43307086614173229" footer="0.15748031496062992"/>
  <pageSetup paperSize="9" scale="8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45"/>
  <dimension ref="B1:I19"/>
  <sheetViews>
    <sheetView showGridLines="0" zoomScaleNormal="100" workbookViewId="0">
      <selection activeCell="E3" sqref="E3"/>
    </sheetView>
  </sheetViews>
  <sheetFormatPr baseColWidth="10" defaultColWidth="11" defaultRowHeight="14.25" x14ac:dyDescent="0.2"/>
  <cols>
    <col min="1" max="1" width="5.75" style="14" customWidth="1"/>
    <col min="2" max="2" width="18.625" style="14" customWidth="1"/>
    <col min="3" max="3" width="21.625" style="14" customWidth="1"/>
    <col min="4" max="4" width="16" style="14" customWidth="1"/>
    <col min="5" max="5" width="17" style="14" customWidth="1"/>
    <col min="6" max="8" width="11" style="14"/>
    <col min="9" max="9" width="11" style="14" hidden="1" customWidth="1"/>
    <col min="10" max="16384" width="11" style="14"/>
  </cols>
  <sheetData>
    <row r="1" spans="2:9" ht="25.15" customHeight="1" x14ac:dyDescent="0.2"/>
    <row r="2" spans="2:9" ht="19.899999999999999" customHeight="1" x14ac:dyDescent="0.25">
      <c r="B2" s="1" t="str">
        <f>CONCATENATE((Inhaltsverzeichnis!$B$2),", Lose Gesamt-Übersicht")</f>
        <v>Ausschreibung Industrie- und Handelskammer Potsdam, Lose Gesamt-Übersicht</v>
      </c>
      <c r="I2" s="240" t="s">
        <v>303</v>
      </c>
    </row>
    <row r="3" spans="2:9" ht="18" customHeight="1" thickBot="1" x14ac:dyDescent="0.3">
      <c r="B3" s="1"/>
      <c r="E3" s="414" t="s">
        <v>46</v>
      </c>
    </row>
    <row r="4" spans="2:9" ht="40.15" customHeight="1" thickBot="1" x14ac:dyDescent="0.25">
      <c r="B4" s="659"/>
      <c r="C4" s="660" t="s">
        <v>165</v>
      </c>
      <c r="D4" s="660" t="s">
        <v>162</v>
      </c>
      <c r="E4" s="620" t="s">
        <v>597</v>
      </c>
    </row>
    <row r="5" spans="2:9" ht="45" customHeight="1" thickBot="1" x14ac:dyDescent="0.25">
      <c r="B5" s="189" t="s">
        <v>272</v>
      </c>
      <c r="C5" s="413" t="str">
        <f>HYPERLINK("#"&amp;"Losübersicht_" &amp; I5 &amp; "_UHR!$A$1",I5)</f>
        <v>01</v>
      </c>
      <c r="D5" s="658" cm="1">
        <f t="array" aca="1" ref="D5" ca="1">INDIRECT(CONCATENATE("Losübersicht_",I5,"_UHR!$C$84"))</f>
        <v>0</v>
      </c>
      <c r="I5" s="246" t="str">
        <f t="shared" ref="I5:I19" si="0">IF(ROW(K5)-4&lt;10,CONCATENATE("0",ROW(K5)-4),CONCATENATE(ROW(K5)-4))</f>
        <v>01</v>
      </c>
    </row>
    <row r="6" spans="2:9" ht="45" hidden="1" customHeight="1" thickBot="1" x14ac:dyDescent="0.25">
      <c r="B6" s="241" t="s">
        <v>166</v>
      </c>
      <c r="C6" s="413" t="str">
        <f>HYPERLINK("#"&amp;"Losübersicht_" &amp; I6 &amp; "_UHR!$A$1",I6)</f>
        <v>02</v>
      </c>
      <c r="D6" s="658" cm="1">
        <f t="array" aca="1" ref="D6" ca="1">INDIRECT(CONCATENATE("Losübersicht_",I6,"_Glas!L83"))</f>
        <v>0</v>
      </c>
      <c r="I6" s="246" t="str">
        <f t="shared" si="0"/>
        <v>02</v>
      </c>
    </row>
    <row r="7" spans="2:9" ht="45" customHeight="1" x14ac:dyDescent="0.2">
      <c r="I7" s="246" t="str">
        <f t="shared" si="0"/>
        <v>03</v>
      </c>
    </row>
    <row r="8" spans="2:9" ht="45" customHeight="1" thickBot="1" x14ac:dyDescent="0.25">
      <c r="C8" s="19"/>
      <c r="D8" s="19" t="s">
        <v>163</v>
      </c>
      <c r="I8" s="246" t="str">
        <f t="shared" si="0"/>
        <v>04</v>
      </c>
    </row>
    <row r="9" spans="2:9" ht="45" customHeight="1" thickBot="1" x14ac:dyDescent="0.25">
      <c r="C9" s="114" t="s">
        <v>375</v>
      </c>
      <c r="D9" s="684">
        <f ca="1">SUBTOTAL(109,$D$5:$D$6)</f>
        <v>0</v>
      </c>
      <c r="I9" s="246" t="str">
        <f t="shared" si="0"/>
        <v>05</v>
      </c>
    </row>
    <row r="10" spans="2:9" ht="15" customHeight="1" x14ac:dyDescent="0.2">
      <c r="B10" s="20"/>
      <c r="C10" s="19"/>
      <c r="D10" s="19"/>
      <c r="I10" s="246" t="str">
        <f t="shared" si="0"/>
        <v>06</v>
      </c>
    </row>
    <row r="11" spans="2:9" ht="15" customHeight="1" x14ac:dyDescent="0.2">
      <c r="B11" s="20"/>
      <c r="C11" s="19"/>
      <c r="D11" s="19"/>
      <c r="I11" s="246" t="str">
        <f t="shared" si="0"/>
        <v>07</v>
      </c>
    </row>
    <row r="12" spans="2:9" ht="15" customHeight="1" x14ac:dyDescent="0.2">
      <c r="B12" s="20"/>
      <c r="C12" s="20"/>
      <c r="D12" s="20"/>
      <c r="I12" s="246" t="str">
        <f t="shared" si="0"/>
        <v>08</v>
      </c>
    </row>
    <row r="13" spans="2:9" ht="15" customHeight="1" x14ac:dyDescent="0.2">
      <c r="B13" s="209" t="s">
        <v>284</v>
      </c>
      <c r="C13" s="20"/>
      <c r="D13" s="20"/>
      <c r="I13" s="246" t="str">
        <f t="shared" si="0"/>
        <v>09</v>
      </c>
    </row>
    <row r="14" spans="2:9" ht="15" customHeight="1" x14ac:dyDescent="0.2">
      <c r="B14" s="210" t="str">
        <f>IF(Preise_Abrufleistungen!$B$3&lt;&gt;"",Preise_Abrufleistungen!$B$3,"")</f>
        <v/>
      </c>
      <c r="C14" s="20"/>
      <c r="D14" s="20"/>
      <c r="I14" s="246" t="str">
        <f t="shared" si="0"/>
        <v>10</v>
      </c>
    </row>
    <row r="15" spans="2:9" ht="15" customHeight="1" x14ac:dyDescent="0.2">
      <c r="B15" s="20"/>
      <c r="C15" s="20"/>
      <c r="D15" s="20"/>
      <c r="I15" s="246" t="str">
        <f t="shared" si="0"/>
        <v>11</v>
      </c>
    </row>
    <row r="16" spans="2:9" ht="15" customHeight="1" x14ac:dyDescent="0.2">
      <c r="B16" s="209"/>
      <c r="C16" s="20"/>
      <c r="D16" s="20"/>
      <c r="I16" s="246" t="str">
        <f t="shared" si="0"/>
        <v>12</v>
      </c>
    </row>
    <row r="17" spans="2:9" ht="15" customHeight="1" x14ac:dyDescent="0.2">
      <c r="B17" s="210"/>
      <c r="C17" s="20"/>
      <c r="D17" s="20"/>
      <c r="I17" s="246" t="str">
        <f t="shared" si="0"/>
        <v>13</v>
      </c>
    </row>
    <row r="18" spans="2:9" ht="15" customHeight="1" x14ac:dyDescent="0.2">
      <c r="B18" s="20"/>
      <c r="C18" s="20"/>
      <c r="D18" s="20"/>
      <c r="I18" s="246" t="str">
        <f t="shared" si="0"/>
        <v>14</v>
      </c>
    </row>
    <row r="19" spans="2:9" ht="15" customHeight="1" x14ac:dyDescent="0.2">
      <c r="B19" s="20"/>
      <c r="C19" s="20"/>
      <c r="D19" s="20"/>
      <c r="I19" s="246" t="str">
        <f t="shared" si="0"/>
        <v>15</v>
      </c>
    </row>
  </sheetData>
  <sheetProtection algorithmName="SHA-512" hashValue="ygvIuXfdFCXhtsXxtbT8DmLwf3JSYbH79/btGUqq+xW+03nXzFxR7a4whfr/iP8287xQnwn/pkp4YjIVQwNjkg==" saltValue="QioFt/0vL0JqzuCv3U19jA==" spinCount="100000" sheet="1" objects="1" scenarios="1" selectLockedCells="1"/>
  <hyperlinks>
    <hyperlink ref="E3" location="Inhaltsverzeichnis!A1" display="Inhaltsverzeichnis" xr:uid="{00000000-0004-0000-1000-000000000000}"/>
    <hyperlink ref="E4" location="Gebäudeübersicht!A1" display="Gebäudeübersicht" xr:uid="{00000000-0004-0000-1000-000001000000}"/>
  </hyperlinks>
  <printOptions horizontalCentered="1"/>
  <pageMargins left="0.65" right="0.31496062992125984" top="1.2204724409448819" bottom="0.39370078740157483" header="0.31496062992125984" footer="0.31496062992125984"/>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23"/>
  <dimension ref="A1:C259"/>
  <sheetViews>
    <sheetView topLeftCell="A232" workbookViewId="0">
      <selection activeCell="C255" sqref="C255"/>
    </sheetView>
  </sheetViews>
  <sheetFormatPr baseColWidth="10" defaultRowHeight="14.25" x14ac:dyDescent="0.2"/>
  <cols>
    <col min="2" max="2" width="18.875" customWidth="1"/>
    <col min="3" max="3" width="215.125" customWidth="1"/>
  </cols>
  <sheetData>
    <row r="1" spans="1:3" ht="24" customHeight="1" x14ac:dyDescent="0.2">
      <c r="A1" s="149" t="s">
        <v>337</v>
      </c>
      <c r="B1" s="149" t="s">
        <v>338</v>
      </c>
      <c r="C1" s="149" t="s">
        <v>339</v>
      </c>
    </row>
    <row r="2" spans="1:3" x14ac:dyDescent="0.2">
      <c r="A2" s="149" t="s">
        <v>336</v>
      </c>
      <c r="B2" s="150">
        <v>43178.498611111114</v>
      </c>
      <c r="C2" s="154" t="s">
        <v>343</v>
      </c>
    </row>
    <row r="3" spans="1:3" x14ac:dyDescent="0.2">
      <c r="C3" s="155" t="s">
        <v>342</v>
      </c>
    </row>
    <row r="4" spans="1:3" x14ac:dyDescent="0.2">
      <c r="C4" s="155" t="s">
        <v>340</v>
      </c>
    </row>
    <row r="5" spans="1:3" x14ac:dyDescent="0.2">
      <c r="C5" s="155" t="s">
        <v>341</v>
      </c>
    </row>
    <row r="6" spans="1:3" ht="28.5" x14ac:dyDescent="0.2">
      <c r="A6" t="s">
        <v>344</v>
      </c>
      <c r="B6" s="150">
        <v>43193.367361111108</v>
      </c>
      <c r="C6" s="157" t="s">
        <v>345</v>
      </c>
    </row>
    <row r="7" spans="1:3" x14ac:dyDescent="0.2">
      <c r="A7" t="s">
        <v>399</v>
      </c>
      <c r="B7" s="150">
        <v>43200.631249999999</v>
      </c>
      <c r="C7" s="155" t="s">
        <v>347</v>
      </c>
    </row>
    <row r="8" spans="1:3" x14ac:dyDescent="0.2">
      <c r="C8" s="157" t="s">
        <v>352</v>
      </c>
    </row>
    <row r="9" spans="1:3" x14ac:dyDescent="0.2">
      <c r="C9" s="157" t="s">
        <v>353</v>
      </c>
    </row>
    <row r="10" spans="1:3" x14ac:dyDescent="0.2">
      <c r="B10" s="150">
        <v>43238.526006597225</v>
      </c>
      <c r="C10" s="155" t="s">
        <v>354</v>
      </c>
    </row>
    <row r="11" spans="1:3" x14ac:dyDescent="0.2">
      <c r="C11" s="157" t="s">
        <v>355</v>
      </c>
    </row>
    <row r="12" spans="1:3" x14ac:dyDescent="0.2">
      <c r="B12" s="150"/>
      <c r="C12" s="155" t="s">
        <v>356</v>
      </c>
    </row>
    <row r="13" spans="1:3" x14ac:dyDescent="0.2">
      <c r="B13" s="150"/>
      <c r="C13" s="155" t="s">
        <v>357</v>
      </c>
    </row>
    <row r="14" spans="1:3" ht="71.25" x14ac:dyDescent="0.2">
      <c r="B14" s="150"/>
      <c r="C14" s="155" t="s">
        <v>358</v>
      </c>
    </row>
    <row r="15" spans="1:3" x14ac:dyDescent="0.2">
      <c r="B15" s="150"/>
      <c r="C15" s="155" t="s">
        <v>359</v>
      </c>
    </row>
    <row r="16" spans="1:3" x14ac:dyDescent="0.2">
      <c r="B16" s="150"/>
      <c r="C16" s="155" t="s">
        <v>360</v>
      </c>
    </row>
    <row r="17" spans="1:3" x14ac:dyDescent="0.2">
      <c r="B17" s="150"/>
      <c r="C17" s="155" t="s">
        <v>361</v>
      </c>
    </row>
    <row r="18" spans="1:3" x14ac:dyDescent="0.2">
      <c r="B18" s="150"/>
      <c r="C18" s="157" t="s">
        <v>362</v>
      </c>
    </row>
    <row r="19" spans="1:3" x14ac:dyDescent="0.2">
      <c r="B19" s="150"/>
      <c r="C19" s="155" t="s">
        <v>363</v>
      </c>
    </row>
    <row r="20" spans="1:3" x14ac:dyDescent="0.2">
      <c r="B20" s="205">
        <v>43336.43206979167</v>
      </c>
      <c r="C20" s="30" t="s">
        <v>371</v>
      </c>
    </row>
    <row r="21" spans="1:3" x14ac:dyDescent="0.2">
      <c r="B21" s="150">
        <v>43340.55</v>
      </c>
      <c r="C21" s="155" t="s">
        <v>372</v>
      </c>
    </row>
    <row r="22" spans="1:3" x14ac:dyDescent="0.2">
      <c r="B22" s="150">
        <v>43343.424561689812</v>
      </c>
      <c r="C22" s="155" t="s">
        <v>373</v>
      </c>
    </row>
    <row r="23" spans="1:3" x14ac:dyDescent="0.2">
      <c r="B23" s="150">
        <v>43343.506977199075</v>
      </c>
      <c r="C23" s="155" t="s">
        <v>374</v>
      </c>
    </row>
    <row r="24" spans="1:3" x14ac:dyDescent="0.2">
      <c r="B24" s="150">
        <v>43347.666099768518</v>
      </c>
      <c r="C24" s="155" t="s">
        <v>376</v>
      </c>
    </row>
    <row r="25" spans="1:3" x14ac:dyDescent="0.2">
      <c r="B25" s="150">
        <v>43350.535416666666</v>
      </c>
      <c r="C25" s="157" t="s">
        <v>377</v>
      </c>
    </row>
    <row r="26" spans="1:3" x14ac:dyDescent="0.2">
      <c r="B26" s="150">
        <v>43361.627083333333</v>
      </c>
      <c r="C26" s="157" t="s">
        <v>378</v>
      </c>
    </row>
    <row r="27" spans="1:3" x14ac:dyDescent="0.2">
      <c r="A27" t="s">
        <v>398</v>
      </c>
      <c r="B27" s="150">
        <v>43371.470833333333</v>
      </c>
      <c r="C27" s="157" t="s">
        <v>396</v>
      </c>
    </row>
    <row r="28" spans="1:3" x14ac:dyDescent="0.2">
      <c r="B28" s="150">
        <v>43372.47083327546</v>
      </c>
      <c r="C28" s="157" t="s">
        <v>400</v>
      </c>
    </row>
    <row r="29" spans="1:3" x14ac:dyDescent="0.2">
      <c r="B29" s="150">
        <v>43373.47083327546</v>
      </c>
      <c r="C29" s="156" t="s">
        <v>397</v>
      </c>
    </row>
    <row r="30" spans="1:3" x14ac:dyDescent="0.2">
      <c r="B30" s="150">
        <v>43371.588888888888</v>
      </c>
      <c r="C30" s="202" t="s">
        <v>401</v>
      </c>
    </row>
    <row r="31" spans="1:3" x14ac:dyDescent="0.2">
      <c r="B31" s="150">
        <v>43383.676388888889</v>
      </c>
      <c r="C31" s="202" t="s">
        <v>403</v>
      </c>
    </row>
    <row r="32" spans="1:3" x14ac:dyDescent="0.2">
      <c r="B32" s="150">
        <v>43384.676388888889</v>
      </c>
      <c r="C32" s="202" t="s">
        <v>409</v>
      </c>
    </row>
    <row r="33" spans="1:3" x14ac:dyDescent="0.2">
      <c r="B33" s="150">
        <v>43385.676388888889</v>
      </c>
      <c r="C33" s="202" t="s">
        <v>410</v>
      </c>
    </row>
    <row r="34" spans="1:3" x14ac:dyDescent="0.2">
      <c r="B34" s="150">
        <v>43385.570115740738</v>
      </c>
      <c r="C34" s="156" t="s">
        <v>412</v>
      </c>
    </row>
    <row r="35" spans="1:3" x14ac:dyDescent="0.2">
      <c r="B35" s="150">
        <v>43385.570115740738</v>
      </c>
      <c r="C35" s="156" t="s">
        <v>411</v>
      </c>
    </row>
    <row r="36" spans="1:3" x14ac:dyDescent="0.2">
      <c r="B36" s="150">
        <v>43385.570115740738</v>
      </c>
      <c r="C36" s="202" t="s">
        <v>414</v>
      </c>
    </row>
    <row r="37" spans="1:3" x14ac:dyDescent="0.2">
      <c r="B37" s="150">
        <v>43396.599305555559</v>
      </c>
      <c r="C37" s="202" t="s">
        <v>415</v>
      </c>
    </row>
    <row r="38" spans="1:3" x14ac:dyDescent="0.2">
      <c r="B38" s="150">
        <v>43397.429166666669</v>
      </c>
      <c r="C38" s="156" t="s">
        <v>416</v>
      </c>
    </row>
    <row r="39" spans="1:3" x14ac:dyDescent="0.2">
      <c r="B39" s="150">
        <v>43411.54791666667</v>
      </c>
      <c r="C39" s="202" t="s">
        <v>417</v>
      </c>
    </row>
    <row r="40" spans="1:3" x14ac:dyDescent="0.2">
      <c r="B40" s="150">
        <v>43411.54791666667</v>
      </c>
      <c r="C40" s="202" t="s">
        <v>418</v>
      </c>
    </row>
    <row r="41" spans="1:3" x14ac:dyDescent="0.2">
      <c r="B41" s="150">
        <v>43417.39166666667</v>
      </c>
      <c r="C41" s="156" t="s">
        <v>419</v>
      </c>
    </row>
    <row r="42" spans="1:3" x14ac:dyDescent="0.2">
      <c r="B42" s="150">
        <v>43425.552083333336</v>
      </c>
      <c r="C42" s="156" t="s">
        <v>420</v>
      </c>
    </row>
    <row r="43" spans="1:3" x14ac:dyDescent="0.2">
      <c r="B43" s="150">
        <v>43427.578472222223</v>
      </c>
      <c r="C43" s="202" t="s">
        <v>421</v>
      </c>
    </row>
    <row r="44" spans="1:3" x14ac:dyDescent="0.2">
      <c r="A44" s="22" t="s">
        <v>426</v>
      </c>
      <c r="B44" s="150">
        <v>43431.443749999999</v>
      </c>
      <c r="C44" s="202" t="s">
        <v>425</v>
      </c>
    </row>
    <row r="45" spans="1:3" x14ac:dyDescent="0.2">
      <c r="B45" s="150">
        <v>43432.572916666664</v>
      </c>
      <c r="C45" s="156" t="s">
        <v>428</v>
      </c>
    </row>
    <row r="46" spans="1:3" x14ac:dyDescent="0.2">
      <c r="B46" s="150">
        <v>43432.615972222222</v>
      </c>
      <c r="C46" s="202" t="s">
        <v>429</v>
      </c>
    </row>
    <row r="47" spans="1:3" x14ac:dyDescent="0.2">
      <c r="B47" s="150">
        <v>43437.536805555559</v>
      </c>
      <c r="C47" s="202" t="s">
        <v>430</v>
      </c>
    </row>
    <row r="48" spans="1:3" x14ac:dyDescent="0.2">
      <c r="B48" s="150">
        <v>43438.536805555559</v>
      </c>
      <c r="C48" s="202" t="s">
        <v>431</v>
      </c>
    </row>
    <row r="49" spans="1:3" x14ac:dyDescent="0.2">
      <c r="B49" s="150">
        <v>43439.536805555559</v>
      </c>
      <c r="C49" s="202" t="s">
        <v>432</v>
      </c>
    </row>
    <row r="50" spans="1:3" x14ac:dyDescent="0.2">
      <c r="B50" s="150">
        <v>43445.587500000001</v>
      </c>
      <c r="C50" s="202" t="s">
        <v>436</v>
      </c>
    </row>
    <row r="51" spans="1:3" x14ac:dyDescent="0.2">
      <c r="B51" s="150">
        <v>43446.587500000001</v>
      </c>
      <c r="C51" s="202" t="s">
        <v>433</v>
      </c>
    </row>
    <row r="52" spans="1:3" x14ac:dyDescent="0.2">
      <c r="B52" s="150">
        <v>43447.587500000001</v>
      </c>
      <c r="C52" s="202" t="s">
        <v>434</v>
      </c>
    </row>
    <row r="53" spans="1:3" x14ac:dyDescent="0.2">
      <c r="B53" s="150">
        <v>43448.587500000001</v>
      </c>
      <c r="C53" s="202" t="s">
        <v>435</v>
      </c>
    </row>
    <row r="54" spans="1:3" x14ac:dyDescent="0.2">
      <c r="B54" s="150">
        <v>43445.683333333334</v>
      </c>
      <c r="C54" s="202" t="s">
        <v>437</v>
      </c>
    </row>
    <row r="55" spans="1:3" x14ac:dyDescent="0.2">
      <c r="A55" s="22" t="s">
        <v>438</v>
      </c>
      <c r="B55" s="150">
        <v>43446.565972222219</v>
      </c>
      <c r="C55" s="202" t="s">
        <v>439</v>
      </c>
    </row>
    <row r="56" spans="1:3" x14ac:dyDescent="0.2">
      <c r="B56" s="150">
        <v>43447.565972164353</v>
      </c>
      <c r="C56" s="202" t="s">
        <v>440</v>
      </c>
    </row>
    <row r="57" spans="1:3" x14ac:dyDescent="0.2">
      <c r="B57" s="150">
        <v>43448.628472222219</v>
      </c>
      <c r="C57" s="202" t="s">
        <v>441</v>
      </c>
    </row>
    <row r="58" spans="1:3" x14ac:dyDescent="0.2">
      <c r="B58" s="150">
        <v>43453.69027777778</v>
      </c>
      <c r="C58" s="202" t="s">
        <v>442</v>
      </c>
    </row>
    <row r="59" spans="1:3" x14ac:dyDescent="0.2">
      <c r="B59" s="150">
        <v>43455.411111111112</v>
      </c>
      <c r="C59" s="202" t="s">
        <v>444</v>
      </c>
    </row>
    <row r="60" spans="1:3" x14ac:dyDescent="0.2">
      <c r="B60" s="150">
        <v>43508.649212962962</v>
      </c>
      <c r="C60" s="202" t="s">
        <v>429</v>
      </c>
    </row>
    <row r="61" spans="1:3" x14ac:dyDescent="0.2">
      <c r="B61" s="150">
        <v>43509.649212905089</v>
      </c>
      <c r="C61" s="202" t="s">
        <v>445</v>
      </c>
    </row>
    <row r="62" spans="1:3" x14ac:dyDescent="0.2">
      <c r="B62" s="150">
        <v>43510.649212905089</v>
      </c>
      <c r="C62" s="202" t="s">
        <v>447</v>
      </c>
    </row>
    <row r="63" spans="1:3" x14ac:dyDescent="0.2">
      <c r="B63" s="150">
        <v>43511.649212905089</v>
      </c>
      <c r="C63" s="202" t="s">
        <v>448</v>
      </c>
    </row>
    <row r="64" spans="1:3" ht="13.9" customHeight="1" x14ac:dyDescent="0.2">
      <c r="A64" s="22" t="s">
        <v>463</v>
      </c>
      <c r="B64" s="150">
        <v>43537.666666666664</v>
      </c>
      <c r="C64" s="202" t="s">
        <v>464</v>
      </c>
    </row>
    <row r="65" spans="1:3" x14ac:dyDescent="0.2">
      <c r="B65" s="150">
        <v>43539.405555555553</v>
      </c>
      <c r="C65" s="202" t="s">
        <v>468</v>
      </c>
    </row>
    <row r="66" spans="1:3" x14ac:dyDescent="0.2">
      <c r="B66" s="150">
        <v>43539.405555555553</v>
      </c>
      <c r="C66" s="202" t="s">
        <v>466</v>
      </c>
    </row>
    <row r="67" spans="1:3" x14ac:dyDescent="0.2">
      <c r="B67" s="150">
        <v>43539.405555555553</v>
      </c>
      <c r="C67" s="202" t="s">
        <v>467</v>
      </c>
    </row>
    <row r="68" spans="1:3" x14ac:dyDescent="0.2">
      <c r="B68" s="150">
        <v>43543.663194444445</v>
      </c>
      <c r="C68" s="202" t="s">
        <v>469</v>
      </c>
    </row>
    <row r="69" spans="1:3" x14ac:dyDescent="0.2">
      <c r="B69" s="150">
        <v>43544.583333333336</v>
      </c>
      <c r="C69" s="202" t="s">
        <v>472</v>
      </c>
    </row>
    <row r="70" spans="1:3" x14ac:dyDescent="0.2">
      <c r="B70" s="150">
        <v>43544.617436921297</v>
      </c>
      <c r="C70" s="202" t="s">
        <v>473</v>
      </c>
    </row>
    <row r="71" spans="1:3" ht="13.9" customHeight="1" x14ac:dyDescent="0.2">
      <c r="B71" s="150">
        <v>43551.53402777778</v>
      </c>
      <c r="C71" s="202" t="s">
        <v>476</v>
      </c>
    </row>
    <row r="72" spans="1:3" x14ac:dyDescent="0.2">
      <c r="B72" s="150">
        <v>43565.509722222225</v>
      </c>
      <c r="C72" s="202" t="s">
        <v>477</v>
      </c>
    </row>
    <row r="73" spans="1:3" x14ac:dyDescent="0.2">
      <c r="B73" s="150">
        <v>43572.629629629628</v>
      </c>
      <c r="C73" s="202" t="s">
        <v>478</v>
      </c>
    </row>
    <row r="74" spans="1:3" x14ac:dyDescent="0.2">
      <c r="A74" t="s">
        <v>508</v>
      </c>
      <c r="B74" s="150">
        <v>43579.371114930553</v>
      </c>
      <c r="C74" s="202" t="s">
        <v>480</v>
      </c>
    </row>
    <row r="75" spans="1:3" x14ac:dyDescent="0.2">
      <c r="B75" s="150">
        <v>43579.396666319444</v>
      </c>
      <c r="C75" s="202" t="s">
        <v>482</v>
      </c>
    </row>
    <row r="76" spans="1:3" x14ac:dyDescent="0.2">
      <c r="B76" s="150">
        <v>43649.446909722225</v>
      </c>
      <c r="C76" s="202" t="s">
        <v>484</v>
      </c>
    </row>
    <row r="77" spans="1:3" x14ac:dyDescent="0.2">
      <c r="B77" s="150">
        <v>43672.418851273149</v>
      </c>
      <c r="C77" s="202" t="s">
        <v>485</v>
      </c>
    </row>
    <row r="78" spans="1:3" x14ac:dyDescent="0.2">
      <c r="B78" s="150">
        <v>43686.338326851852</v>
      </c>
      <c r="C78" s="202" t="s">
        <v>486</v>
      </c>
    </row>
    <row r="79" spans="1:3" x14ac:dyDescent="0.2">
      <c r="B79" s="150">
        <v>43718.445253819445</v>
      </c>
      <c r="C79" s="202" t="s">
        <v>487</v>
      </c>
    </row>
    <row r="80" spans="1:3" x14ac:dyDescent="0.2">
      <c r="B80" s="150">
        <v>43718.519550462966</v>
      </c>
      <c r="C80" s="202" t="s">
        <v>488</v>
      </c>
    </row>
    <row r="81" spans="1:3" x14ac:dyDescent="0.2">
      <c r="B81" s="150">
        <v>43718.568159374998</v>
      </c>
      <c r="C81" s="202" t="s">
        <v>489</v>
      </c>
    </row>
    <row r="82" spans="1:3" x14ac:dyDescent="0.2">
      <c r="B82" s="150">
        <v>43746.524798842591</v>
      </c>
      <c r="C82" s="202" t="s">
        <v>490</v>
      </c>
    </row>
    <row r="83" spans="1:3" x14ac:dyDescent="0.2">
      <c r="B83" s="150">
        <v>43748.364101851854</v>
      </c>
      <c r="C83" s="202" t="s">
        <v>491</v>
      </c>
    </row>
    <row r="84" spans="1:3" x14ac:dyDescent="0.2">
      <c r="B84" s="150">
        <v>43753.544188541666</v>
      </c>
      <c r="C84" s="202" t="s">
        <v>492</v>
      </c>
    </row>
    <row r="85" spans="1:3" x14ac:dyDescent="0.2">
      <c r="B85" s="150">
        <v>43780.647519675927</v>
      </c>
      <c r="C85" s="202" t="s">
        <v>496</v>
      </c>
    </row>
    <row r="86" spans="1:3" x14ac:dyDescent="0.2">
      <c r="A86" t="s">
        <v>506</v>
      </c>
      <c r="B86" s="150">
        <v>43789.635416666664</v>
      </c>
      <c r="C86" s="202" t="s">
        <v>505</v>
      </c>
    </row>
    <row r="87" spans="1:3" x14ac:dyDescent="0.2">
      <c r="B87" s="150">
        <v>43791.520833333336</v>
      </c>
      <c r="C87" s="202" t="s">
        <v>507</v>
      </c>
    </row>
    <row r="88" spans="1:3" x14ac:dyDescent="0.2">
      <c r="B88" s="150">
        <v>43802.425066666663</v>
      </c>
      <c r="C88" s="202" t="s">
        <v>509</v>
      </c>
    </row>
    <row r="89" spans="1:3" x14ac:dyDescent="0.2">
      <c r="B89" s="150">
        <v>43803.628472222219</v>
      </c>
      <c r="C89" s="202" t="s">
        <v>511</v>
      </c>
    </row>
    <row r="90" spans="1:3" x14ac:dyDescent="0.2">
      <c r="A90" t="s">
        <v>512</v>
      </c>
      <c r="B90" s="150">
        <v>43810.548112615739</v>
      </c>
      <c r="C90" s="202" t="s">
        <v>513</v>
      </c>
    </row>
    <row r="91" spans="1:3" x14ac:dyDescent="0.2">
      <c r="B91" s="150">
        <v>43810.625</v>
      </c>
      <c r="C91" s="202" t="s">
        <v>514</v>
      </c>
    </row>
    <row r="92" spans="1:3" x14ac:dyDescent="0.2">
      <c r="B92" s="150">
        <v>43812.562558796293</v>
      </c>
      <c r="C92" s="202" t="s">
        <v>516</v>
      </c>
    </row>
    <row r="93" spans="1:3" x14ac:dyDescent="0.2">
      <c r="B93" s="150">
        <v>43852.668055555558</v>
      </c>
      <c r="C93" s="202" t="s">
        <v>517</v>
      </c>
    </row>
    <row r="94" spans="1:3" x14ac:dyDescent="0.2">
      <c r="B94" s="150">
        <v>43872.378472222219</v>
      </c>
      <c r="C94" s="202" t="s">
        <v>518</v>
      </c>
    </row>
    <row r="95" spans="1:3" x14ac:dyDescent="0.2">
      <c r="A95" t="s">
        <v>519</v>
      </c>
      <c r="B95" s="150">
        <v>43875.516111805555</v>
      </c>
      <c r="C95" s="202" t="s">
        <v>520</v>
      </c>
    </row>
    <row r="96" spans="1:3" x14ac:dyDescent="0.2">
      <c r="B96" s="150">
        <v>43886.396572800928</v>
      </c>
      <c r="C96" s="202" t="s">
        <v>521</v>
      </c>
    </row>
    <row r="97" spans="1:3" x14ac:dyDescent="0.2">
      <c r="B97" s="150">
        <v>43889.608495370368</v>
      </c>
      <c r="C97" s="202" t="s">
        <v>522</v>
      </c>
    </row>
    <row r="98" spans="1:3" x14ac:dyDescent="0.2">
      <c r="B98" s="150">
        <v>43892.548017592591</v>
      </c>
      <c r="C98" s="202" t="s">
        <v>523</v>
      </c>
    </row>
    <row r="99" spans="1:3" x14ac:dyDescent="0.2">
      <c r="B99" s="150">
        <v>43906.595262731484</v>
      </c>
      <c r="C99" s="202" t="s">
        <v>524</v>
      </c>
    </row>
    <row r="100" spans="1:3" x14ac:dyDescent="0.2">
      <c r="B100" s="150">
        <v>43908.351388888892</v>
      </c>
      <c r="C100" s="202" t="s">
        <v>525</v>
      </c>
    </row>
    <row r="101" spans="1:3" x14ac:dyDescent="0.2">
      <c r="B101" s="150">
        <v>43910.444457291669</v>
      </c>
      <c r="C101" s="202" t="s">
        <v>527</v>
      </c>
    </row>
    <row r="102" spans="1:3" x14ac:dyDescent="0.2">
      <c r="B102" s="150">
        <v>43917.368055555555</v>
      </c>
      <c r="C102" s="202" t="s">
        <v>528</v>
      </c>
    </row>
    <row r="103" spans="1:3" x14ac:dyDescent="0.2">
      <c r="B103" s="150">
        <v>43921.411457986113</v>
      </c>
      <c r="C103" s="202" t="s">
        <v>529</v>
      </c>
    </row>
    <row r="104" spans="1:3" x14ac:dyDescent="0.2">
      <c r="A104" s="22" t="s">
        <v>531</v>
      </c>
      <c r="B104" s="1008">
        <v>44005.431273842594</v>
      </c>
      <c r="C104" s="202" t="s">
        <v>534</v>
      </c>
    </row>
    <row r="105" spans="1:3" x14ac:dyDescent="0.2">
      <c r="B105" s="1008"/>
      <c r="C105" s="202" t="s">
        <v>535</v>
      </c>
    </row>
    <row r="106" spans="1:3" x14ac:dyDescent="0.2">
      <c r="B106" s="1008"/>
      <c r="C106" s="202" t="s">
        <v>530</v>
      </c>
    </row>
    <row r="107" spans="1:3" x14ac:dyDescent="0.2">
      <c r="B107" s="150">
        <v>44006.645833333336</v>
      </c>
      <c r="C107" s="202" t="s">
        <v>536</v>
      </c>
    </row>
    <row r="108" spans="1:3" x14ac:dyDescent="0.2">
      <c r="B108" s="150">
        <v>44027.420977662034</v>
      </c>
      <c r="C108" s="202" t="s">
        <v>537</v>
      </c>
    </row>
    <row r="109" spans="1:3" x14ac:dyDescent="0.2">
      <c r="B109" s="150">
        <v>44036.541828703703</v>
      </c>
      <c r="C109" s="202" t="s">
        <v>538</v>
      </c>
    </row>
    <row r="110" spans="1:3" x14ac:dyDescent="0.2">
      <c r="B110" s="150">
        <v>44075.63898703704</v>
      </c>
      <c r="C110" s="202" t="s">
        <v>543</v>
      </c>
    </row>
    <row r="111" spans="1:3" x14ac:dyDescent="0.2">
      <c r="B111" s="150">
        <v>44078.463228703702</v>
      </c>
      <c r="C111" s="202" t="s">
        <v>544</v>
      </c>
    </row>
    <row r="112" spans="1:3" x14ac:dyDescent="0.2">
      <c r="B112" s="150">
        <v>44096.407803009257</v>
      </c>
      <c r="C112" s="202" t="s">
        <v>547</v>
      </c>
    </row>
    <row r="113" spans="1:3" x14ac:dyDescent="0.2">
      <c r="B113" s="150">
        <v>44120.577355324072</v>
      </c>
      <c r="C113" s="202" t="s">
        <v>548</v>
      </c>
    </row>
    <row r="114" spans="1:3" x14ac:dyDescent="0.2">
      <c r="B114" s="150">
        <v>44131.616108217589</v>
      </c>
      <c r="C114" s="202" t="s">
        <v>549</v>
      </c>
    </row>
    <row r="115" spans="1:3" x14ac:dyDescent="0.2">
      <c r="B115" s="150">
        <v>44139.601055902778</v>
      </c>
      <c r="C115" s="202" t="s">
        <v>553</v>
      </c>
    </row>
    <row r="116" spans="1:3" x14ac:dyDescent="0.2">
      <c r="B116" s="150">
        <v>44159.384262731481</v>
      </c>
      <c r="C116" s="202" t="s">
        <v>554</v>
      </c>
    </row>
    <row r="117" spans="1:3" x14ac:dyDescent="0.2">
      <c r="B117" s="150">
        <v>44159.384262731481</v>
      </c>
      <c r="C117" s="202" t="s">
        <v>555</v>
      </c>
    </row>
    <row r="118" spans="1:3" x14ac:dyDescent="0.2">
      <c r="A118" t="s">
        <v>557</v>
      </c>
      <c r="B118" s="150">
        <v>44173.390277777777</v>
      </c>
      <c r="C118" s="202" t="s">
        <v>558</v>
      </c>
    </row>
    <row r="119" spans="1:3" x14ac:dyDescent="0.2">
      <c r="B119" s="150">
        <v>44173.405730092592</v>
      </c>
      <c r="C119" s="202" t="s">
        <v>556</v>
      </c>
    </row>
    <row r="120" spans="1:3" x14ac:dyDescent="0.2">
      <c r="B120" s="150">
        <v>44202.521727314816</v>
      </c>
      <c r="C120" s="202" t="s">
        <v>559</v>
      </c>
    </row>
    <row r="121" spans="1:3" x14ac:dyDescent="0.2">
      <c r="B121" s="150">
        <v>44208.654988425929</v>
      </c>
      <c r="C121" s="202" t="s">
        <v>560</v>
      </c>
    </row>
    <row r="122" spans="1:3" x14ac:dyDescent="0.2">
      <c r="B122" s="150">
        <v>44209.412090509257</v>
      </c>
      <c r="C122" s="202" t="s">
        <v>561</v>
      </c>
    </row>
    <row r="123" spans="1:3" x14ac:dyDescent="0.2">
      <c r="B123" s="150">
        <v>44216.591723495367</v>
      </c>
      <c r="C123" s="202" t="s">
        <v>563</v>
      </c>
    </row>
    <row r="124" spans="1:3" x14ac:dyDescent="0.2">
      <c r="B124" s="150">
        <v>44216.591856828702</v>
      </c>
      <c r="C124" s="202" t="s">
        <v>564</v>
      </c>
    </row>
    <row r="125" spans="1:3" x14ac:dyDescent="0.2">
      <c r="B125" s="150">
        <v>44216.591856828702</v>
      </c>
      <c r="C125" s="202" t="s">
        <v>565</v>
      </c>
    </row>
    <row r="126" spans="1:3" x14ac:dyDescent="0.2">
      <c r="B126" s="1008">
        <v>44237.647418981483</v>
      </c>
      <c r="C126" s="202" t="s">
        <v>567</v>
      </c>
    </row>
    <row r="127" spans="1:3" x14ac:dyDescent="0.2">
      <c r="B127" s="1008"/>
      <c r="C127" s="202" t="s">
        <v>566</v>
      </c>
    </row>
    <row r="128" spans="1:3" x14ac:dyDescent="0.2">
      <c r="B128" s="150">
        <v>44243.642541666668</v>
      </c>
      <c r="C128" s="202" t="s">
        <v>568</v>
      </c>
    </row>
    <row r="129" spans="1:3" x14ac:dyDescent="0.2">
      <c r="B129" s="150">
        <v>44258.688888888886</v>
      </c>
      <c r="C129" s="202" t="s">
        <v>569</v>
      </c>
    </row>
    <row r="130" spans="1:3" x14ac:dyDescent="0.2">
      <c r="B130" s="150">
        <v>44272.613335648151</v>
      </c>
      <c r="C130" s="202" t="s">
        <v>570</v>
      </c>
    </row>
    <row r="131" spans="1:3" x14ac:dyDescent="0.2">
      <c r="B131" s="150">
        <v>44274.561877893517</v>
      </c>
      <c r="C131" s="202" t="s">
        <v>571</v>
      </c>
    </row>
    <row r="132" spans="1:3" x14ac:dyDescent="0.2">
      <c r="B132" s="150">
        <v>44278.654457291668</v>
      </c>
      <c r="C132" s="202" t="s">
        <v>572</v>
      </c>
    </row>
    <row r="133" spans="1:3" x14ac:dyDescent="0.2">
      <c r="B133" s="150">
        <v>44293.445933796298</v>
      </c>
      <c r="C133" s="202" t="s">
        <v>573</v>
      </c>
    </row>
    <row r="134" spans="1:3" x14ac:dyDescent="0.2">
      <c r="B134" s="150">
        <v>44295.357306712962</v>
      </c>
      <c r="C134" s="202" t="s">
        <v>574</v>
      </c>
    </row>
    <row r="135" spans="1:3" x14ac:dyDescent="0.2">
      <c r="B135" s="150">
        <v>44300.668839467595</v>
      </c>
      <c r="C135" s="202" t="s">
        <v>575</v>
      </c>
    </row>
    <row r="136" spans="1:3" x14ac:dyDescent="0.2">
      <c r="B136" s="150">
        <v>44302.501791666669</v>
      </c>
      <c r="C136" s="202" t="s">
        <v>576</v>
      </c>
    </row>
    <row r="137" spans="1:3" x14ac:dyDescent="0.2">
      <c r="B137" s="150">
        <v>44314.625937037039</v>
      </c>
      <c r="C137" s="202" t="s">
        <v>577</v>
      </c>
    </row>
    <row r="138" spans="1:3" x14ac:dyDescent="0.2">
      <c r="B138" s="150">
        <v>44334.37364849537</v>
      </c>
      <c r="C138" s="202" t="s">
        <v>578</v>
      </c>
    </row>
    <row r="139" spans="1:3" x14ac:dyDescent="0.2">
      <c r="B139" s="150">
        <v>44337.426404166668</v>
      </c>
      <c r="C139" s="202" t="s">
        <v>579</v>
      </c>
    </row>
    <row r="140" spans="1:3" x14ac:dyDescent="0.2">
      <c r="B140" s="150">
        <v>44404.333347106483</v>
      </c>
      <c r="C140" s="202" t="s">
        <v>580</v>
      </c>
    </row>
    <row r="141" spans="1:3" x14ac:dyDescent="0.2">
      <c r="B141" s="150">
        <v>44404.541666666664</v>
      </c>
      <c r="C141" s="202" t="s">
        <v>581</v>
      </c>
    </row>
    <row r="142" spans="1:3" x14ac:dyDescent="0.2">
      <c r="B142" s="150">
        <v>44404.554861689816</v>
      </c>
      <c r="C142" s="202" t="s">
        <v>582</v>
      </c>
    </row>
    <row r="143" spans="1:3" ht="42.75" x14ac:dyDescent="0.2">
      <c r="A143" s="646" t="s">
        <v>681</v>
      </c>
      <c r="B143" s="150">
        <v>44635.323248611108</v>
      </c>
      <c r="C143" s="202" t="s">
        <v>986</v>
      </c>
    </row>
    <row r="144" spans="1:3" ht="42.75" x14ac:dyDescent="0.2">
      <c r="A144" s="646" t="s">
        <v>991</v>
      </c>
      <c r="B144" s="150">
        <v>44635.611249421294</v>
      </c>
      <c r="C144" s="202" t="s">
        <v>992</v>
      </c>
    </row>
    <row r="145" spans="2:3" x14ac:dyDescent="0.2">
      <c r="B145" s="150">
        <v>44636.368552662039</v>
      </c>
      <c r="C145" s="202" t="s">
        <v>993</v>
      </c>
    </row>
    <row r="146" spans="2:3" x14ac:dyDescent="0.2">
      <c r="B146" s="150">
        <v>44648.57366574074</v>
      </c>
      <c r="C146" s="202" t="s">
        <v>994</v>
      </c>
    </row>
    <row r="147" spans="2:3" x14ac:dyDescent="0.2">
      <c r="B147" s="150">
        <v>44649.421737615739</v>
      </c>
      <c r="C147" s="202" t="s">
        <v>997</v>
      </c>
    </row>
    <row r="148" spans="2:3" x14ac:dyDescent="0.2">
      <c r="B148" s="150">
        <v>44649.644213657404</v>
      </c>
      <c r="C148" s="202" t="s">
        <v>998</v>
      </c>
    </row>
    <row r="149" spans="2:3" x14ac:dyDescent="0.2">
      <c r="B149" s="150">
        <v>44650.525441550926</v>
      </c>
      <c r="C149" s="202" t="s">
        <v>999</v>
      </c>
    </row>
    <row r="150" spans="2:3" ht="15" customHeight="1" x14ac:dyDescent="0.2">
      <c r="B150" s="150">
        <v>44657.616070138887</v>
      </c>
      <c r="C150" s="202" t="s">
        <v>1000</v>
      </c>
    </row>
    <row r="151" spans="2:3" x14ac:dyDescent="0.2">
      <c r="B151" s="150">
        <v>44659.616526273145</v>
      </c>
      <c r="C151" s="202" t="s">
        <v>1001</v>
      </c>
    </row>
    <row r="152" spans="2:3" x14ac:dyDescent="0.2">
      <c r="B152" s="150">
        <v>44664.627778240741</v>
      </c>
      <c r="C152" s="202" t="s">
        <v>1002</v>
      </c>
    </row>
    <row r="153" spans="2:3" x14ac:dyDescent="0.2">
      <c r="B153" s="150">
        <v>44649.644213657404</v>
      </c>
      <c r="C153" s="202" t="s">
        <v>998</v>
      </c>
    </row>
    <row r="154" spans="2:3" x14ac:dyDescent="0.2">
      <c r="B154" s="150">
        <v>44677.531563310185</v>
      </c>
      <c r="C154" s="202" t="s">
        <v>1003</v>
      </c>
    </row>
    <row r="155" spans="2:3" x14ac:dyDescent="0.2">
      <c r="B155" s="150">
        <v>44678.471522106483</v>
      </c>
      <c r="C155" s="202" t="s">
        <v>1005</v>
      </c>
    </row>
    <row r="156" spans="2:3" x14ac:dyDescent="0.2">
      <c r="B156" s="150">
        <v>44683.514915277781</v>
      </c>
      <c r="C156" s="202" t="s">
        <v>1006</v>
      </c>
    </row>
    <row r="157" spans="2:3" x14ac:dyDescent="0.2">
      <c r="B157" s="150">
        <v>44692.691734259257</v>
      </c>
      <c r="C157" s="202" t="s">
        <v>1007</v>
      </c>
    </row>
    <row r="158" spans="2:3" ht="28.5" x14ac:dyDescent="0.2">
      <c r="B158" s="150">
        <v>44699.655982060183</v>
      </c>
      <c r="C158" s="202" t="s">
        <v>1009</v>
      </c>
    </row>
    <row r="159" spans="2:3" x14ac:dyDescent="0.2">
      <c r="B159" s="150">
        <v>44705.51686423611</v>
      </c>
      <c r="C159" s="202" t="s">
        <v>1010</v>
      </c>
    </row>
    <row r="160" spans="2:3" x14ac:dyDescent="0.2">
      <c r="B160" s="150">
        <v>44712.392114930553</v>
      </c>
      <c r="C160" s="202" t="s">
        <v>1011</v>
      </c>
    </row>
    <row r="161" spans="2:3" x14ac:dyDescent="0.2">
      <c r="B161" s="150">
        <v>44719.646161574077</v>
      </c>
      <c r="C161" s="202" t="s">
        <v>1012</v>
      </c>
    </row>
    <row r="162" spans="2:3" x14ac:dyDescent="0.2">
      <c r="B162" s="150">
        <v>44720.336427314818</v>
      </c>
      <c r="C162" s="202" t="s">
        <v>1013</v>
      </c>
    </row>
    <row r="163" spans="2:3" x14ac:dyDescent="0.2">
      <c r="B163" s="150">
        <v>44722.603621759263</v>
      </c>
      <c r="C163" s="202" t="s">
        <v>1014</v>
      </c>
    </row>
    <row r="164" spans="2:3" x14ac:dyDescent="0.2">
      <c r="B164" s="150">
        <v>44726.471597453703</v>
      </c>
      <c r="C164" s="202" t="s">
        <v>1015</v>
      </c>
    </row>
    <row r="165" spans="2:3" x14ac:dyDescent="0.2">
      <c r="B165" s="150">
        <v>44727.689736111111</v>
      </c>
      <c r="C165" s="202" t="s">
        <v>1016</v>
      </c>
    </row>
    <row r="166" spans="2:3" x14ac:dyDescent="0.2">
      <c r="B166" s="150">
        <v>44741.497325925928</v>
      </c>
      <c r="C166" s="202" t="s">
        <v>1017</v>
      </c>
    </row>
    <row r="167" spans="2:3" x14ac:dyDescent="0.2">
      <c r="B167" s="150">
        <v>44748.462698495372</v>
      </c>
      <c r="C167" s="202" t="s">
        <v>1018</v>
      </c>
    </row>
    <row r="168" spans="2:3" x14ac:dyDescent="0.2">
      <c r="B168" s="150">
        <v>44754.652533796296</v>
      </c>
      <c r="C168" s="202" t="s">
        <v>1019</v>
      </c>
    </row>
    <row r="169" spans="2:3" x14ac:dyDescent="0.2">
      <c r="B169" s="150">
        <v>44761.490285763888</v>
      </c>
      <c r="C169" s="202" t="s">
        <v>1020</v>
      </c>
    </row>
    <row r="170" spans="2:3" x14ac:dyDescent="0.2">
      <c r="B170" s="150">
        <v>44762.634892245369</v>
      </c>
      <c r="C170" s="202" t="s">
        <v>1021</v>
      </c>
    </row>
    <row r="171" spans="2:3" x14ac:dyDescent="0.2">
      <c r="B171" s="150">
        <v>44788.6336212963</v>
      </c>
      <c r="C171" s="202" t="s">
        <v>1022</v>
      </c>
    </row>
    <row r="172" spans="2:3" x14ac:dyDescent="0.2">
      <c r="B172" s="150">
        <v>44789.629554050924</v>
      </c>
      <c r="C172" s="202" t="s">
        <v>1023</v>
      </c>
    </row>
    <row r="173" spans="2:3" x14ac:dyDescent="0.2">
      <c r="B173" s="150">
        <v>44792.568145717596</v>
      </c>
      <c r="C173" s="202" t="s">
        <v>1024</v>
      </c>
    </row>
    <row r="174" spans="2:3" x14ac:dyDescent="0.2">
      <c r="B174" s="150">
        <v>44796.522705208336</v>
      </c>
      <c r="C174" s="202" t="s">
        <v>1025</v>
      </c>
    </row>
    <row r="175" spans="2:3" x14ac:dyDescent="0.2">
      <c r="B175" s="150">
        <v>44797.321555439812</v>
      </c>
      <c r="C175" s="202" t="s">
        <v>1026</v>
      </c>
    </row>
    <row r="176" spans="2:3" x14ac:dyDescent="0.2">
      <c r="B176" s="150">
        <v>44799.596550925926</v>
      </c>
      <c r="C176" s="202" t="s">
        <v>1027</v>
      </c>
    </row>
    <row r="177" spans="1:3" x14ac:dyDescent="0.2">
      <c r="B177" s="150">
        <v>44803.377116435186</v>
      </c>
      <c r="C177" s="202" t="s">
        <v>1028</v>
      </c>
    </row>
    <row r="178" spans="1:3" x14ac:dyDescent="0.2">
      <c r="B178" s="150">
        <v>44806.470700694445</v>
      </c>
      <c r="C178" s="202" t="s">
        <v>1029</v>
      </c>
    </row>
    <row r="179" spans="1:3" x14ac:dyDescent="0.2">
      <c r="B179" s="150">
        <v>44820.433378240741</v>
      </c>
      <c r="C179" s="202" t="s">
        <v>1031</v>
      </c>
    </row>
    <row r="180" spans="1:3" x14ac:dyDescent="0.2">
      <c r="B180" s="150">
        <v>44825.579471759258</v>
      </c>
      <c r="C180" s="202" t="s">
        <v>1032</v>
      </c>
    </row>
    <row r="181" spans="1:3" x14ac:dyDescent="0.2">
      <c r="B181" s="150">
        <v>44846.703344560185</v>
      </c>
      <c r="C181" s="202" t="s">
        <v>1033</v>
      </c>
    </row>
    <row r="182" spans="1:3" x14ac:dyDescent="0.2">
      <c r="B182" s="150">
        <v>44848.462695949071</v>
      </c>
      <c r="C182" s="202" t="s">
        <v>1034</v>
      </c>
    </row>
    <row r="183" spans="1:3" x14ac:dyDescent="0.2">
      <c r="B183" s="150">
        <v>44851.586213078706</v>
      </c>
      <c r="C183" s="202" t="s">
        <v>1035</v>
      </c>
    </row>
    <row r="184" spans="1:3" x14ac:dyDescent="0.2">
      <c r="B184" s="150">
        <v>44867.404445949076</v>
      </c>
      <c r="C184" s="202" t="s">
        <v>1037</v>
      </c>
    </row>
    <row r="185" spans="1:3" x14ac:dyDescent="0.2">
      <c r="A185" s="22" t="s">
        <v>1038</v>
      </c>
      <c r="B185" s="150">
        <v>44897.61225416667</v>
      </c>
      <c r="C185" s="202" t="s">
        <v>1039</v>
      </c>
    </row>
    <row r="186" spans="1:3" x14ac:dyDescent="0.2">
      <c r="B186" s="150">
        <v>44900.625873611112</v>
      </c>
      <c r="C186" s="202" t="s">
        <v>1041</v>
      </c>
    </row>
    <row r="187" spans="1:3" x14ac:dyDescent="0.2">
      <c r="B187" s="150">
        <v>44900.662333912034</v>
      </c>
      <c r="C187" s="202" t="s">
        <v>1042</v>
      </c>
    </row>
    <row r="188" spans="1:3" x14ac:dyDescent="0.2">
      <c r="B188" s="150">
        <v>44901.47483078704</v>
      </c>
      <c r="C188" s="202" t="s">
        <v>1044</v>
      </c>
    </row>
    <row r="189" spans="1:3" x14ac:dyDescent="0.2">
      <c r="B189" s="150">
        <v>44904.495841203701</v>
      </c>
      <c r="C189" s="202" t="s">
        <v>1045</v>
      </c>
    </row>
    <row r="190" spans="1:3" x14ac:dyDescent="0.2">
      <c r="B190" s="150">
        <v>44909.637016782406</v>
      </c>
      <c r="C190" s="202" t="s">
        <v>1047</v>
      </c>
    </row>
    <row r="191" spans="1:3" x14ac:dyDescent="0.2">
      <c r="B191" s="150">
        <v>44911.325702430557</v>
      </c>
      <c r="C191" s="202" t="s">
        <v>1048</v>
      </c>
    </row>
    <row r="192" spans="1:3" x14ac:dyDescent="0.2">
      <c r="A192" s="22" t="s">
        <v>1049</v>
      </c>
      <c r="B192" s="150">
        <v>44918.472707523149</v>
      </c>
      <c r="C192" s="202" t="s">
        <v>1050</v>
      </c>
    </row>
    <row r="193" spans="2:3" x14ac:dyDescent="0.2">
      <c r="B193" s="150">
        <v>44930.316103819445</v>
      </c>
      <c r="C193" s="202" t="s">
        <v>1052</v>
      </c>
    </row>
    <row r="194" spans="2:3" x14ac:dyDescent="0.2">
      <c r="B194" s="150">
        <v>44939.621699074072</v>
      </c>
      <c r="C194" s="202" t="s">
        <v>1053</v>
      </c>
    </row>
    <row r="195" spans="2:3" x14ac:dyDescent="0.2">
      <c r="B195" s="150">
        <v>44951.575075115739</v>
      </c>
      <c r="C195" s="202" t="s">
        <v>1054</v>
      </c>
    </row>
    <row r="196" spans="2:3" x14ac:dyDescent="0.2">
      <c r="B196" s="150">
        <v>44960.503657060188</v>
      </c>
      <c r="C196" s="202" t="s">
        <v>1055</v>
      </c>
    </row>
    <row r="197" spans="2:3" x14ac:dyDescent="0.2">
      <c r="B197" s="150">
        <v>44977.651501388886</v>
      </c>
      <c r="C197" s="202" t="s">
        <v>1056</v>
      </c>
    </row>
    <row r="198" spans="2:3" x14ac:dyDescent="0.2">
      <c r="B198" s="150">
        <v>44979.44195266204</v>
      </c>
      <c r="C198" s="202" t="s">
        <v>1057</v>
      </c>
    </row>
    <row r="199" spans="2:3" x14ac:dyDescent="0.2">
      <c r="B199" s="150">
        <v>44993.368300578702</v>
      </c>
      <c r="C199" s="202" t="s">
        <v>1058</v>
      </c>
    </row>
    <row r="200" spans="2:3" ht="28.5" x14ac:dyDescent="0.2">
      <c r="B200" s="150">
        <v>45000.309172685185</v>
      </c>
      <c r="C200" s="202" t="s">
        <v>1059</v>
      </c>
    </row>
    <row r="201" spans="2:3" x14ac:dyDescent="0.2">
      <c r="B201" s="150">
        <v>45007.468442939811</v>
      </c>
      <c r="C201" s="202" t="s">
        <v>1060</v>
      </c>
    </row>
    <row r="202" spans="2:3" x14ac:dyDescent="0.2">
      <c r="B202" s="150">
        <v>45016.352834259262</v>
      </c>
      <c r="C202" s="202" t="s">
        <v>1061</v>
      </c>
    </row>
    <row r="203" spans="2:3" x14ac:dyDescent="0.2">
      <c r="B203" s="150">
        <v>45033.578891550926</v>
      </c>
      <c r="C203" s="202" t="s">
        <v>1062</v>
      </c>
    </row>
    <row r="204" spans="2:3" x14ac:dyDescent="0.2">
      <c r="B204" s="150">
        <v>45033.64764826389</v>
      </c>
      <c r="C204" s="202" t="s">
        <v>1063</v>
      </c>
    </row>
    <row r="205" spans="2:3" x14ac:dyDescent="0.2">
      <c r="B205" s="150">
        <v>45049.604873842596</v>
      </c>
      <c r="C205" s="202" t="s">
        <v>1064</v>
      </c>
    </row>
    <row r="206" spans="2:3" x14ac:dyDescent="0.2">
      <c r="B206" s="150">
        <v>45055.341967129629</v>
      </c>
      <c r="C206" s="202" t="s">
        <v>1065</v>
      </c>
    </row>
    <row r="207" spans="2:3" x14ac:dyDescent="0.2">
      <c r="B207" s="150">
        <v>45056.3190875</v>
      </c>
      <c r="C207" s="202" t="s">
        <v>1066</v>
      </c>
    </row>
    <row r="208" spans="2:3" x14ac:dyDescent="0.2">
      <c r="B208" s="150">
        <v>45063.359119907407</v>
      </c>
      <c r="C208" s="202" t="s">
        <v>1067</v>
      </c>
    </row>
    <row r="209" spans="2:3" x14ac:dyDescent="0.2">
      <c r="B209" s="150">
        <v>45072.406510879628</v>
      </c>
      <c r="C209" s="202" t="s">
        <v>1068</v>
      </c>
    </row>
    <row r="210" spans="2:3" x14ac:dyDescent="0.2">
      <c r="B210" s="150">
        <v>45135.436415046293</v>
      </c>
      <c r="C210" s="202" t="s">
        <v>1069</v>
      </c>
    </row>
    <row r="211" spans="2:3" x14ac:dyDescent="0.2">
      <c r="B211" s="150">
        <v>45145.584540046293</v>
      </c>
      <c r="C211" s="202" t="s">
        <v>1070</v>
      </c>
    </row>
    <row r="212" spans="2:3" x14ac:dyDescent="0.2">
      <c r="B212" s="150">
        <v>45146.366447569446</v>
      </c>
      <c r="C212" s="202" t="s">
        <v>1071</v>
      </c>
    </row>
    <row r="213" spans="2:3" x14ac:dyDescent="0.2">
      <c r="B213" s="150">
        <v>45160.36279525463</v>
      </c>
      <c r="C213" s="202" t="s">
        <v>1072</v>
      </c>
    </row>
    <row r="214" spans="2:3" x14ac:dyDescent="0.2">
      <c r="B214" s="150">
        <v>45160.565366782408</v>
      </c>
      <c r="C214" s="202" t="s">
        <v>1073</v>
      </c>
    </row>
    <row r="215" spans="2:3" x14ac:dyDescent="0.2">
      <c r="B215" s="150">
        <v>45168.574010185184</v>
      </c>
      <c r="C215" s="202" t="s">
        <v>1076</v>
      </c>
    </row>
    <row r="216" spans="2:3" x14ac:dyDescent="0.2">
      <c r="B216" s="150">
        <v>45189.60941203704</v>
      </c>
      <c r="C216" s="202" t="s">
        <v>1077</v>
      </c>
    </row>
    <row r="217" spans="2:3" x14ac:dyDescent="0.2">
      <c r="B217" s="150">
        <v>45196.479861111111</v>
      </c>
      <c r="C217" s="202" t="s">
        <v>1079</v>
      </c>
    </row>
    <row r="218" spans="2:3" x14ac:dyDescent="0.2">
      <c r="B218" s="150">
        <v>45204.433556365744</v>
      </c>
      <c r="C218" s="202" t="s">
        <v>1081</v>
      </c>
    </row>
    <row r="219" spans="2:3" x14ac:dyDescent="0.2">
      <c r="B219" s="150">
        <v>45231.571189351853</v>
      </c>
      <c r="C219" s="202" t="s">
        <v>1082</v>
      </c>
    </row>
    <row r="220" spans="2:3" x14ac:dyDescent="0.2">
      <c r="B220" s="150">
        <v>45239.652779976852</v>
      </c>
      <c r="C220" s="202" t="s">
        <v>1083</v>
      </c>
    </row>
    <row r="221" spans="2:3" x14ac:dyDescent="0.2">
      <c r="B221" s="150">
        <v>45294.604299999999</v>
      </c>
      <c r="C221" s="202" t="s">
        <v>1084</v>
      </c>
    </row>
    <row r="222" spans="2:3" x14ac:dyDescent="0.2">
      <c r="B222" s="150">
        <v>45310.469053587964</v>
      </c>
      <c r="C222" s="202" t="s">
        <v>1085</v>
      </c>
    </row>
    <row r="223" spans="2:3" x14ac:dyDescent="0.2">
      <c r="B223" s="150">
        <v>45322.499635416665</v>
      </c>
      <c r="C223" s="202" t="s">
        <v>1086</v>
      </c>
    </row>
    <row r="224" spans="2:3" x14ac:dyDescent="0.2">
      <c r="B224" s="150">
        <v>45323.499302430559</v>
      </c>
      <c r="C224" s="202" t="s">
        <v>1087</v>
      </c>
    </row>
    <row r="225" spans="1:3" x14ac:dyDescent="0.2">
      <c r="B225" s="150">
        <v>45329.424999884257</v>
      </c>
      <c r="C225" s="202" t="s">
        <v>1088</v>
      </c>
    </row>
    <row r="226" spans="1:3" x14ac:dyDescent="0.2">
      <c r="B226" s="150">
        <v>45329.572403009261</v>
      </c>
      <c r="C226" s="202" t="s">
        <v>1123</v>
      </c>
    </row>
    <row r="227" spans="1:3" x14ac:dyDescent="0.2">
      <c r="B227" s="150">
        <v>45330.508089814815</v>
      </c>
      <c r="C227" s="202" t="s">
        <v>1124</v>
      </c>
    </row>
    <row r="228" spans="1:3" x14ac:dyDescent="0.2">
      <c r="B228" s="150">
        <v>45336.469751273151</v>
      </c>
      <c r="C228" s="202" t="s">
        <v>1125</v>
      </c>
    </row>
    <row r="229" spans="1:3" x14ac:dyDescent="0.2">
      <c r="B229" s="150">
        <v>45372.613995254629</v>
      </c>
      <c r="C229" s="202" t="s">
        <v>1126</v>
      </c>
    </row>
    <row r="230" spans="1:3" x14ac:dyDescent="0.2">
      <c r="B230" s="150">
        <v>45378.624394791666</v>
      </c>
      <c r="C230" s="202" t="s">
        <v>1127</v>
      </c>
    </row>
    <row r="231" spans="1:3" x14ac:dyDescent="0.2">
      <c r="B231" s="150">
        <v>45455.432101736114</v>
      </c>
      <c r="C231" s="202" t="s">
        <v>1128</v>
      </c>
    </row>
    <row r="232" spans="1:3" ht="99.75" x14ac:dyDescent="0.2">
      <c r="A232" s="733" t="s">
        <v>1158</v>
      </c>
      <c r="B232" s="150">
        <v>45503.558535648146</v>
      </c>
      <c r="C232" s="202" t="s">
        <v>1132</v>
      </c>
    </row>
    <row r="233" spans="1:3" x14ac:dyDescent="0.2">
      <c r="B233" s="150">
        <v>45510.58037708333</v>
      </c>
      <c r="C233" s="202" t="s">
        <v>1130</v>
      </c>
    </row>
    <row r="234" spans="1:3" x14ac:dyDescent="0.2">
      <c r="B234" s="150">
        <v>45663.567721064814</v>
      </c>
      <c r="C234" s="202" t="s">
        <v>1133</v>
      </c>
    </row>
    <row r="235" spans="1:3" x14ac:dyDescent="0.2">
      <c r="B235" s="150">
        <v>45665.534306250003</v>
      </c>
      <c r="C235" s="202" t="s">
        <v>1151</v>
      </c>
    </row>
    <row r="236" spans="1:3" x14ac:dyDescent="0.2">
      <c r="B236" s="150">
        <v>45679.518870486114</v>
      </c>
      <c r="C236" s="202" t="s">
        <v>1152</v>
      </c>
    </row>
    <row r="237" spans="1:3" x14ac:dyDescent="0.2">
      <c r="B237" s="150">
        <v>45686.496548842595</v>
      </c>
      <c r="C237" s="202" t="s">
        <v>1154</v>
      </c>
    </row>
    <row r="238" spans="1:3" x14ac:dyDescent="0.2">
      <c r="A238" s="22" t="s">
        <v>1157</v>
      </c>
      <c r="B238" s="150">
        <v>45728.485888194446</v>
      </c>
      <c r="C238" s="202" t="s">
        <v>1159</v>
      </c>
    </row>
    <row r="239" spans="1:3" x14ac:dyDescent="0.2">
      <c r="B239" s="150">
        <v>45769.472605439812</v>
      </c>
      <c r="C239" s="202" t="s">
        <v>1160</v>
      </c>
    </row>
    <row r="240" spans="1:3" x14ac:dyDescent="0.2">
      <c r="B240" s="150">
        <v>45777.577886921295</v>
      </c>
      <c r="C240" s="202" t="s">
        <v>1162</v>
      </c>
    </row>
    <row r="241" spans="1:3" x14ac:dyDescent="0.2">
      <c r="B241" s="150">
        <v>45799.530964583333</v>
      </c>
      <c r="C241" s="202" t="s">
        <v>1163</v>
      </c>
    </row>
    <row r="242" spans="1:3" x14ac:dyDescent="0.2">
      <c r="B242" s="150">
        <v>45800.502155092596</v>
      </c>
      <c r="C242" s="202" t="s">
        <v>1164</v>
      </c>
    </row>
    <row r="243" spans="1:3" ht="42.75" x14ac:dyDescent="0.2">
      <c r="B243" s="150">
        <v>45804.621047337961</v>
      </c>
      <c r="C243" s="202" t="s">
        <v>1166</v>
      </c>
    </row>
    <row r="244" spans="1:3" x14ac:dyDescent="0.2">
      <c r="B244" s="150">
        <v>45805.468144212966</v>
      </c>
      <c r="C244" s="202" t="s">
        <v>1167</v>
      </c>
    </row>
    <row r="245" spans="1:3" x14ac:dyDescent="0.2">
      <c r="B245" s="150">
        <v>45814.466186342594</v>
      </c>
      <c r="C245" s="202" t="s">
        <v>1168</v>
      </c>
    </row>
    <row r="246" spans="1:3" x14ac:dyDescent="0.2">
      <c r="B246" s="150">
        <v>45833.588991435186</v>
      </c>
      <c r="C246" s="202" t="s">
        <v>1169</v>
      </c>
    </row>
    <row r="247" spans="1:3" x14ac:dyDescent="0.2">
      <c r="B247" s="150">
        <v>45868.478380439818</v>
      </c>
      <c r="C247" s="202" t="s">
        <v>1170</v>
      </c>
    </row>
    <row r="248" spans="1:3" x14ac:dyDescent="0.2">
      <c r="A248" s="22" t="s">
        <v>1202</v>
      </c>
      <c r="B248" s="150">
        <v>46043.495687847222</v>
      </c>
      <c r="C248" s="202" t="s">
        <v>1191</v>
      </c>
    </row>
    <row r="249" spans="1:3" x14ac:dyDescent="0.2">
      <c r="B249" s="150">
        <v>46085.478183101855</v>
      </c>
      <c r="C249" s="202" t="s">
        <v>1203</v>
      </c>
    </row>
    <row r="250" spans="1:3" x14ac:dyDescent="0.2">
      <c r="B250" s="150">
        <v>46092.538302083332</v>
      </c>
      <c r="C250" s="202" t="s">
        <v>1204</v>
      </c>
    </row>
    <row r="251" spans="1:3" x14ac:dyDescent="0.2">
      <c r="B251" s="150">
        <v>46106.505145138886</v>
      </c>
      <c r="C251" s="202" t="s">
        <v>1209</v>
      </c>
    </row>
    <row r="252" spans="1:3" x14ac:dyDescent="0.2">
      <c r="B252" s="150">
        <v>46120.498023495369</v>
      </c>
      <c r="C252" s="202" t="s">
        <v>1210</v>
      </c>
    </row>
    <row r="253" spans="1:3" x14ac:dyDescent="0.2">
      <c r="B253" s="150">
        <v>46127.551663194441</v>
      </c>
      <c r="C253" s="202" t="s">
        <v>1211</v>
      </c>
    </row>
    <row r="254" spans="1:3" x14ac:dyDescent="0.2">
      <c r="B254" s="150">
        <v>46129.430726620369</v>
      </c>
      <c r="C254" s="202" t="s">
        <v>1212</v>
      </c>
    </row>
    <row r="255" spans="1:3" x14ac:dyDescent="0.2">
      <c r="B255" s="150"/>
    </row>
    <row r="256" spans="1:3" x14ac:dyDescent="0.2">
      <c r="B256" s="150"/>
    </row>
    <row r="257" spans="2:2" x14ac:dyDescent="0.2">
      <c r="B257" s="150"/>
    </row>
    <row r="258" spans="2:2" x14ac:dyDescent="0.2">
      <c r="B258" s="150"/>
    </row>
    <row r="259" spans="2:2" x14ac:dyDescent="0.2">
      <c r="B259" s="334">
        <f ca="1">NOW()</f>
        <v>46231.391322685187</v>
      </c>
    </row>
  </sheetData>
  <sheetProtection algorithmName="SHA-512" hashValue="5kwX8PwjAwcPCISMw1OVmJ8NkmTdXoNluxVojRdIG8dJ93FltZMSozQOTfmqjHKyqPm0dOiLweN7s1qi717PPw==" saltValue="1R8/t5dySWVyjFclwpKJbA==" spinCount="100000" sheet="1" objects="1" scenarios="1" selectLockedCells="1"/>
  <mergeCells count="2">
    <mergeCell ref="B104:B106"/>
    <mergeCell ref="B126:B127"/>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4"/>
  <dimension ref="B1:W91"/>
  <sheetViews>
    <sheetView showGridLines="0" zoomScaleNormal="100" workbookViewId="0">
      <pane ySplit="2" topLeftCell="A45" activePane="bottomLeft" state="frozen"/>
      <selection activeCell="G22" sqref="G22"/>
      <selection pane="bottomLeft"/>
    </sheetView>
  </sheetViews>
  <sheetFormatPr baseColWidth="10" defaultColWidth="11" defaultRowHeight="15" x14ac:dyDescent="0.25"/>
  <cols>
    <col min="1" max="1" width="5.75" style="103" customWidth="1"/>
    <col min="2" max="2" width="28.375" style="105" customWidth="1"/>
    <col min="3" max="5" width="7.625" style="103" hidden="1" customWidth="1"/>
    <col min="6" max="6" width="7.625" style="103" customWidth="1"/>
    <col min="7" max="18" width="7.625" style="103" hidden="1" customWidth="1"/>
    <col min="19" max="23" width="0" style="103" hidden="1" customWidth="1"/>
    <col min="24" max="16384" width="11" style="103"/>
  </cols>
  <sheetData>
    <row r="1" spans="2:18" ht="25.15" customHeight="1" x14ac:dyDescent="0.25">
      <c r="B1" s="93"/>
    </row>
    <row r="2" spans="2:18" ht="123" x14ac:dyDescent="0.25">
      <c r="B2" s="335" t="s">
        <v>546</v>
      </c>
      <c r="C2" s="295" t="s">
        <v>292</v>
      </c>
      <c r="D2" s="295" t="s">
        <v>108</v>
      </c>
      <c r="E2" s="295" t="s">
        <v>109</v>
      </c>
      <c r="F2" s="295" t="s">
        <v>110</v>
      </c>
      <c r="G2" s="295" t="s">
        <v>111</v>
      </c>
      <c r="H2" s="295" t="s">
        <v>293</v>
      </c>
      <c r="I2" s="295" t="s">
        <v>113</v>
      </c>
      <c r="J2" s="295" t="s">
        <v>294</v>
      </c>
      <c r="K2" s="295" t="s">
        <v>115</v>
      </c>
      <c r="L2" s="295" t="s">
        <v>295</v>
      </c>
      <c r="M2" s="295" t="s">
        <v>117</v>
      </c>
      <c r="N2" s="295" t="s">
        <v>118</v>
      </c>
      <c r="O2" s="295" t="s">
        <v>119</v>
      </c>
      <c r="P2" s="295" t="s">
        <v>120</v>
      </c>
      <c r="Q2" s="295" t="s">
        <v>121</v>
      </c>
      <c r="R2" s="295" t="s">
        <v>122</v>
      </c>
    </row>
    <row r="3" spans="2:18" s="104" customFormat="1" ht="16.5" thickBot="1" x14ac:dyDescent="0.3">
      <c r="B3" s="350" t="s">
        <v>1839</v>
      </c>
      <c r="C3" s="349"/>
      <c r="D3" s="349"/>
      <c r="E3" s="349"/>
      <c r="F3" s="349"/>
      <c r="G3" s="349"/>
      <c r="H3" s="349"/>
      <c r="I3" s="349"/>
      <c r="J3" s="349"/>
      <c r="K3" s="349"/>
      <c r="L3" s="349"/>
      <c r="M3" s="349"/>
      <c r="N3" s="349"/>
      <c r="O3" s="349"/>
      <c r="P3" s="349"/>
      <c r="Q3" s="349"/>
      <c r="R3" s="351"/>
    </row>
    <row r="4" spans="2:18" x14ac:dyDescent="0.25">
      <c r="B4" s="352" t="s">
        <v>133</v>
      </c>
      <c r="C4" s="106">
        <v>2</v>
      </c>
      <c r="D4" s="106">
        <v>2</v>
      </c>
      <c r="E4" s="106">
        <v>1</v>
      </c>
      <c r="F4" s="106">
        <v>1</v>
      </c>
      <c r="G4" s="106">
        <v>2</v>
      </c>
      <c r="H4" s="106">
        <v>2</v>
      </c>
      <c r="I4" s="106">
        <v>6</v>
      </c>
      <c r="J4" s="106">
        <v>2</v>
      </c>
      <c r="K4" s="106">
        <v>2</v>
      </c>
      <c r="L4" s="106">
        <v>3</v>
      </c>
      <c r="M4" s="106">
        <v>4</v>
      </c>
      <c r="N4" s="106">
        <v>1</v>
      </c>
      <c r="O4" s="106">
        <v>1</v>
      </c>
      <c r="P4" s="106">
        <v>2</v>
      </c>
      <c r="Q4" s="106">
        <v>3</v>
      </c>
      <c r="R4" s="106">
        <v>1</v>
      </c>
    </row>
    <row r="5" spans="2:18" x14ac:dyDescent="0.25">
      <c r="B5" s="353" t="s">
        <v>134</v>
      </c>
      <c r="C5" s="106">
        <v>0</v>
      </c>
      <c r="D5" s="106">
        <v>5</v>
      </c>
      <c r="E5" s="106">
        <v>5</v>
      </c>
      <c r="F5" s="106">
        <v>5</v>
      </c>
      <c r="G5" s="106">
        <v>2</v>
      </c>
      <c r="H5" s="106">
        <v>0</v>
      </c>
      <c r="I5" s="106">
        <v>0</v>
      </c>
      <c r="J5" s="106">
        <v>10</v>
      </c>
      <c r="K5" s="106">
        <v>2</v>
      </c>
      <c r="L5" s="106">
        <v>0</v>
      </c>
      <c r="M5" s="106">
        <v>0</v>
      </c>
      <c r="N5" s="106">
        <v>5</v>
      </c>
      <c r="O5" s="106">
        <v>10</v>
      </c>
      <c r="P5" s="106">
        <v>5</v>
      </c>
      <c r="Q5" s="106">
        <v>2</v>
      </c>
      <c r="R5" s="106">
        <v>5</v>
      </c>
    </row>
    <row r="6" spans="2:18" x14ac:dyDescent="0.25">
      <c r="B6" s="353" t="s">
        <v>135</v>
      </c>
      <c r="C6" s="106">
        <v>2</v>
      </c>
      <c r="D6" s="106">
        <v>2</v>
      </c>
      <c r="E6" s="106">
        <v>2</v>
      </c>
      <c r="F6" s="106">
        <v>2</v>
      </c>
      <c r="G6" s="106">
        <v>7</v>
      </c>
      <c r="H6" s="106">
        <v>10</v>
      </c>
      <c r="I6" s="106">
        <v>2</v>
      </c>
      <c r="J6" s="106">
        <v>2</v>
      </c>
      <c r="K6" s="106">
        <v>7</v>
      </c>
      <c r="L6" s="106">
        <v>2</v>
      </c>
      <c r="M6" s="106">
        <v>2</v>
      </c>
      <c r="N6" s="106">
        <v>0</v>
      </c>
      <c r="O6" s="106">
        <v>0</v>
      </c>
      <c r="P6" s="106">
        <v>2</v>
      </c>
      <c r="Q6" s="106">
        <v>4</v>
      </c>
      <c r="R6" s="106">
        <v>0</v>
      </c>
    </row>
    <row r="7" spans="2:18" x14ac:dyDescent="0.25">
      <c r="B7" s="353" t="s">
        <v>136</v>
      </c>
      <c r="C7" s="106">
        <v>6</v>
      </c>
      <c r="D7" s="106">
        <v>6</v>
      </c>
      <c r="E7" s="106">
        <v>6</v>
      </c>
      <c r="F7" s="106">
        <v>6</v>
      </c>
      <c r="G7" s="106">
        <v>3</v>
      </c>
      <c r="H7" s="106">
        <v>0</v>
      </c>
      <c r="I7" s="106">
        <v>6</v>
      </c>
      <c r="J7" s="106">
        <v>4</v>
      </c>
      <c r="K7" s="106">
        <v>3</v>
      </c>
      <c r="L7" s="106">
        <v>6</v>
      </c>
      <c r="M7" s="106">
        <v>6</v>
      </c>
      <c r="N7" s="106">
        <v>9</v>
      </c>
      <c r="O7" s="106">
        <v>4</v>
      </c>
      <c r="P7" s="106">
        <v>2</v>
      </c>
      <c r="Q7" s="106">
        <v>6</v>
      </c>
      <c r="R7" s="106">
        <v>9</v>
      </c>
    </row>
    <row r="8" spans="2:18" x14ac:dyDescent="0.25">
      <c r="B8" s="353" t="s">
        <v>137</v>
      </c>
      <c r="C8" s="106">
        <v>4</v>
      </c>
      <c r="D8" s="106">
        <v>4</v>
      </c>
      <c r="E8" s="106">
        <v>2</v>
      </c>
      <c r="F8" s="106">
        <v>2</v>
      </c>
      <c r="G8" s="106">
        <v>2</v>
      </c>
      <c r="H8" s="106">
        <v>4</v>
      </c>
      <c r="I8" s="106">
        <v>0</v>
      </c>
      <c r="J8" s="106">
        <v>3</v>
      </c>
      <c r="K8" s="106">
        <v>2</v>
      </c>
      <c r="L8" s="106">
        <v>1</v>
      </c>
      <c r="M8" s="106">
        <v>0</v>
      </c>
      <c r="N8" s="106">
        <v>0</v>
      </c>
      <c r="O8" s="106">
        <v>1</v>
      </c>
      <c r="P8" s="106">
        <v>4</v>
      </c>
      <c r="Q8" s="106">
        <v>1</v>
      </c>
      <c r="R8" s="106">
        <v>1</v>
      </c>
    </row>
    <row r="9" spans="2:18" x14ac:dyDescent="0.25">
      <c r="B9" s="353" t="s">
        <v>138</v>
      </c>
      <c r="C9" s="106">
        <v>4</v>
      </c>
      <c r="D9" s="106">
        <v>4</v>
      </c>
      <c r="E9" s="106">
        <v>0</v>
      </c>
      <c r="F9" s="106">
        <v>0</v>
      </c>
      <c r="G9" s="106">
        <v>0</v>
      </c>
      <c r="H9" s="106">
        <v>0</v>
      </c>
      <c r="I9" s="106">
        <v>2</v>
      </c>
      <c r="J9" s="106">
        <v>0</v>
      </c>
      <c r="K9" s="106">
        <v>0</v>
      </c>
      <c r="L9" s="106">
        <v>0</v>
      </c>
      <c r="M9" s="106">
        <v>2</v>
      </c>
      <c r="N9" s="106">
        <v>2</v>
      </c>
      <c r="O9" s="106">
        <v>0</v>
      </c>
      <c r="P9" s="106">
        <v>0</v>
      </c>
      <c r="Q9" s="106">
        <v>0</v>
      </c>
      <c r="R9" s="106">
        <v>0</v>
      </c>
    </row>
    <row r="10" spans="2:18" x14ac:dyDescent="0.25">
      <c r="B10" s="353" t="s">
        <v>139</v>
      </c>
      <c r="C10" s="106">
        <v>2</v>
      </c>
      <c r="D10" s="106">
        <v>0</v>
      </c>
      <c r="E10" s="106">
        <v>17</v>
      </c>
      <c r="F10" s="106">
        <v>17</v>
      </c>
      <c r="G10" s="106">
        <v>22</v>
      </c>
      <c r="H10" s="106">
        <v>17</v>
      </c>
      <c r="I10" s="106">
        <v>23</v>
      </c>
      <c r="J10" s="106">
        <v>15</v>
      </c>
      <c r="K10" s="106">
        <v>22</v>
      </c>
      <c r="L10" s="106">
        <v>10</v>
      </c>
      <c r="M10" s="106">
        <v>23</v>
      </c>
      <c r="N10" s="106">
        <v>23</v>
      </c>
      <c r="O10" s="106">
        <v>20</v>
      </c>
      <c r="P10" s="106">
        <v>20</v>
      </c>
      <c r="Q10" s="106">
        <v>20</v>
      </c>
      <c r="R10" s="106">
        <v>20</v>
      </c>
    </row>
    <row r="11" spans="2:18" x14ac:dyDescent="0.25">
      <c r="B11" s="353" t="s">
        <v>140</v>
      </c>
      <c r="C11" s="106">
        <v>21</v>
      </c>
      <c r="D11" s="106">
        <v>21</v>
      </c>
      <c r="E11" s="106">
        <v>15</v>
      </c>
      <c r="F11" s="106">
        <v>15</v>
      </c>
      <c r="G11" s="106">
        <v>8</v>
      </c>
      <c r="H11" s="106">
        <v>13</v>
      </c>
      <c r="I11" s="106">
        <v>5</v>
      </c>
      <c r="J11" s="106">
        <v>15</v>
      </c>
      <c r="K11" s="106">
        <v>8</v>
      </c>
      <c r="L11" s="106">
        <v>21</v>
      </c>
      <c r="M11" s="106">
        <v>5</v>
      </c>
      <c r="N11" s="106">
        <v>5</v>
      </c>
      <c r="O11" s="106">
        <v>10</v>
      </c>
      <c r="P11" s="106">
        <v>10</v>
      </c>
      <c r="Q11" s="106">
        <v>10</v>
      </c>
      <c r="R11" s="106">
        <v>10</v>
      </c>
    </row>
    <row r="12" spans="2:18" x14ac:dyDescent="0.25">
      <c r="B12" s="353" t="s">
        <v>141</v>
      </c>
      <c r="C12" s="106">
        <v>9</v>
      </c>
      <c r="D12" s="106">
        <v>10</v>
      </c>
      <c r="E12" s="106">
        <v>0</v>
      </c>
      <c r="F12" s="106">
        <v>0</v>
      </c>
      <c r="G12" s="106">
        <v>0</v>
      </c>
      <c r="H12" s="106">
        <v>0</v>
      </c>
      <c r="I12" s="106">
        <v>0</v>
      </c>
      <c r="J12" s="106">
        <v>0</v>
      </c>
      <c r="K12" s="106">
        <v>0</v>
      </c>
      <c r="L12" s="106">
        <v>1</v>
      </c>
      <c r="M12" s="106">
        <v>0</v>
      </c>
      <c r="N12" s="106">
        <v>0</v>
      </c>
      <c r="O12" s="106">
        <v>0</v>
      </c>
      <c r="P12" s="106">
        <v>0</v>
      </c>
      <c r="Q12" s="106">
        <v>0</v>
      </c>
      <c r="R12" s="106">
        <v>0</v>
      </c>
    </row>
    <row r="13" spans="2:18" x14ac:dyDescent="0.25">
      <c r="B13" s="353" t="s">
        <v>142</v>
      </c>
      <c r="C13" s="106">
        <v>5</v>
      </c>
      <c r="D13" s="106">
        <v>0</v>
      </c>
      <c r="E13" s="106">
        <v>10</v>
      </c>
      <c r="F13" s="106">
        <v>10</v>
      </c>
      <c r="G13" s="106">
        <v>10</v>
      </c>
      <c r="H13" s="106">
        <v>10</v>
      </c>
      <c r="I13" s="106">
        <v>10</v>
      </c>
      <c r="J13" s="106">
        <v>5</v>
      </c>
      <c r="K13" s="106">
        <v>10</v>
      </c>
      <c r="L13" s="106">
        <v>10</v>
      </c>
      <c r="M13" s="106">
        <v>10</v>
      </c>
      <c r="N13" s="106">
        <v>10</v>
      </c>
      <c r="O13" s="106">
        <v>10</v>
      </c>
      <c r="P13" s="106">
        <v>10</v>
      </c>
      <c r="Q13" s="106">
        <v>10</v>
      </c>
      <c r="R13" s="106">
        <v>10</v>
      </c>
    </row>
    <row r="14" spans="2:18" x14ac:dyDescent="0.25">
      <c r="B14" s="353" t="s">
        <v>143</v>
      </c>
      <c r="C14" s="106">
        <v>0</v>
      </c>
      <c r="D14" s="106">
        <v>6</v>
      </c>
      <c r="E14" s="106">
        <v>0</v>
      </c>
      <c r="F14" s="106">
        <v>0</v>
      </c>
      <c r="G14" s="106">
        <v>0</v>
      </c>
      <c r="H14" s="106">
        <v>0</v>
      </c>
      <c r="I14" s="106">
        <v>0</v>
      </c>
      <c r="J14" s="106">
        <v>2</v>
      </c>
      <c r="K14" s="106">
        <v>0</v>
      </c>
      <c r="L14" s="106">
        <v>0</v>
      </c>
      <c r="M14" s="106">
        <v>0</v>
      </c>
      <c r="N14" s="106">
        <v>0</v>
      </c>
      <c r="O14" s="106">
        <v>0</v>
      </c>
      <c r="P14" s="106">
        <v>0</v>
      </c>
      <c r="Q14" s="106">
        <v>0</v>
      </c>
      <c r="R14" s="106">
        <v>0</v>
      </c>
    </row>
    <row r="15" spans="2:18" ht="15.75" thickBot="1" x14ac:dyDescent="0.3">
      <c r="B15" s="353" t="s">
        <v>144</v>
      </c>
      <c r="C15" s="106">
        <v>6</v>
      </c>
      <c r="D15" s="106">
        <v>5</v>
      </c>
      <c r="E15" s="106">
        <v>6</v>
      </c>
      <c r="F15" s="106">
        <v>6</v>
      </c>
      <c r="G15" s="106">
        <v>6</v>
      </c>
      <c r="H15" s="106">
        <v>8</v>
      </c>
      <c r="I15" s="106">
        <v>6</v>
      </c>
      <c r="J15" s="106">
        <v>8</v>
      </c>
      <c r="K15" s="106">
        <v>6</v>
      </c>
      <c r="L15" s="106">
        <v>6</v>
      </c>
      <c r="M15" s="106">
        <v>6</v>
      </c>
      <c r="N15" s="106">
        <v>8</v>
      </c>
      <c r="O15" s="106">
        <v>6</v>
      </c>
      <c r="P15" s="106">
        <v>8</v>
      </c>
      <c r="Q15" s="106">
        <v>8</v>
      </c>
      <c r="R15" s="106">
        <v>6</v>
      </c>
    </row>
    <row r="16" spans="2:18" s="104" customFormat="1" ht="15.75" thickTop="1" x14ac:dyDescent="0.25">
      <c r="B16" s="353"/>
      <c r="C16" s="94">
        <v>61</v>
      </c>
      <c r="D16" s="94">
        <v>65</v>
      </c>
      <c r="E16" s="94">
        <v>64</v>
      </c>
      <c r="F16" s="94">
        <v>64</v>
      </c>
      <c r="G16" s="94">
        <v>62</v>
      </c>
      <c r="H16" s="94">
        <v>64</v>
      </c>
      <c r="I16" s="94">
        <v>60</v>
      </c>
      <c r="J16" s="94">
        <v>66</v>
      </c>
      <c r="K16" s="94">
        <v>62</v>
      </c>
      <c r="L16" s="94">
        <v>60</v>
      </c>
      <c r="M16" s="94">
        <v>58</v>
      </c>
      <c r="N16" s="94">
        <v>63</v>
      </c>
      <c r="O16" s="94">
        <v>62</v>
      </c>
      <c r="P16" s="94">
        <v>63</v>
      </c>
      <c r="Q16" s="94">
        <v>64</v>
      </c>
      <c r="R16" s="94">
        <v>62</v>
      </c>
    </row>
    <row r="17" spans="2:18" s="104" customFormat="1" ht="16.5" thickBot="1" x14ac:dyDescent="0.3">
      <c r="B17" s="350" t="s">
        <v>1840</v>
      </c>
      <c r="C17" s="349"/>
      <c r="D17" s="349"/>
      <c r="E17" s="349"/>
      <c r="F17" s="349"/>
      <c r="G17" s="349"/>
      <c r="H17" s="349"/>
      <c r="I17" s="349"/>
      <c r="J17" s="349"/>
      <c r="K17" s="349"/>
      <c r="L17" s="349"/>
      <c r="M17" s="349"/>
      <c r="N17" s="349"/>
      <c r="O17" s="349"/>
      <c r="P17" s="349"/>
      <c r="Q17" s="349"/>
      <c r="R17" s="351"/>
    </row>
    <row r="18" spans="2:18" s="104" customFormat="1" x14ac:dyDescent="0.25">
      <c r="B18" s="353" t="s">
        <v>133</v>
      </c>
      <c r="C18" s="106">
        <v>4</v>
      </c>
      <c r="D18" s="106">
        <v>4</v>
      </c>
      <c r="E18" s="106">
        <v>0</v>
      </c>
      <c r="F18" s="106">
        <v>0</v>
      </c>
      <c r="G18" s="106">
        <v>5</v>
      </c>
      <c r="H18" s="106">
        <v>1</v>
      </c>
      <c r="I18" s="106">
        <v>7</v>
      </c>
      <c r="J18" s="106">
        <v>0</v>
      </c>
      <c r="K18" s="106">
        <v>5</v>
      </c>
      <c r="L18" s="106">
        <v>3</v>
      </c>
      <c r="M18" s="106">
        <v>5</v>
      </c>
      <c r="N18" s="106">
        <v>0</v>
      </c>
      <c r="O18" s="106">
        <v>0</v>
      </c>
      <c r="P18" s="106">
        <v>0</v>
      </c>
      <c r="Q18" s="106">
        <v>3</v>
      </c>
      <c r="R18" s="106">
        <v>0</v>
      </c>
    </row>
    <row r="19" spans="2:18" s="104" customFormat="1" x14ac:dyDescent="0.25">
      <c r="B19" s="353" t="s">
        <v>134</v>
      </c>
      <c r="C19" s="106">
        <v>0</v>
      </c>
      <c r="D19" s="106">
        <v>5</v>
      </c>
      <c r="E19" s="106">
        <v>5</v>
      </c>
      <c r="F19" s="106">
        <v>5</v>
      </c>
      <c r="G19" s="106">
        <v>2</v>
      </c>
      <c r="H19" s="106">
        <v>0</v>
      </c>
      <c r="I19" s="106">
        <v>0</v>
      </c>
      <c r="J19" s="106">
        <v>10</v>
      </c>
      <c r="K19" s="106">
        <v>2</v>
      </c>
      <c r="L19" s="106">
        <v>0</v>
      </c>
      <c r="M19" s="106">
        <v>0</v>
      </c>
      <c r="N19" s="106">
        <v>5</v>
      </c>
      <c r="O19" s="106">
        <v>10</v>
      </c>
      <c r="P19" s="106">
        <v>5</v>
      </c>
      <c r="Q19" s="106">
        <v>2</v>
      </c>
      <c r="R19" s="106">
        <v>5</v>
      </c>
    </row>
    <row r="20" spans="2:18" s="104" customFormat="1" x14ac:dyDescent="0.25">
      <c r="B20" s="353" t="s">
        <v>135</v>
      </c>
      <c r="C20" s="106">
        <v>3</v>
      </c>
      <c r="D20" s="106">
        <v>6</v>
      </c>
      <c r="E20" s="106">
        <v>6</v>
      </c>
      <c r="F20" s="106">
        <v>6</v>
      </c>
      <c r="G20" s="106">
        <v>6</v>
      </c>
      <c r="H20" s="106">
        <v>10</v>
      </c>
      <c r="I20" s="106">
        <v>6</v>
      </c>
      <c r="J20" s="106">
        <v>6</v>
      </c>
      <c r="K20" s="106">
        <v>6</v>
      </c>
      <c r="L20" s="106">
        <v>6</v>
      </c>
      <c r="M20" s="106">
        <v>6</v>
      </c>
      <c r="N20" s="106">
        <v>2</v>
      </c>
      <c r="O20" s="106">
        <v>2</v>
      </c>
      <c r="P20" s="106">
        <v>4</v>
      </c>
      <c r="Q20" s="106">
        <v>2</v>
      </c>
      <c r="R20" s="106">
        <v>6</v>
      </c>
    </row>
    <row r="21" spans="2:18" s="104" customFormat="1" x14ac:dyDescent="0.25">
      <c r="B21" s="353" t="s">
        <v>136</v>
      </c>
      <c r="C21" s="106">
        <v>2</v>
      </c>
      <c r="D21" s="106">
        <v>2</v>
      </c>
      <c r="E21" s="106">
        <v>2</v>
      </c>
      <c r="F21" s="106">
        <v>2</v>
      </c>
      <c r="G21" s="106">
        <v>2</v>
      </c>
      <c r="H21" s="106">
        <v>0</v>
      </c>
      <c r="I21" s="106">
        <v>2</v>
      </c>
      <c r="J21" s="106">
        <v>0</v>
      </c>
      <c r="K21" s="106">
        <v>2</v>
      </c>
      <c r="L21" s="106">
        <v>2</v>
      </c>
      <c r="M21" s="106">
        <v>2</v>
      </c>
      <c r="N21" s="106">
        <v>7</v>
      </c>
      <c r="O21" s="106">
        <v>2</v>
      </c>
      <c r="P21" s="106">
        <v>0</v>
      </c>
      <c r="Q21" s="106">
        <v>7</v>
      </c>
      <c r="R21" s="106">
        <v>2</v>
      </c>
    </row>
    <row r="22" spans="2:18" s="104" customFormat="1" x14ac:dyDescent="0.25">
      <c r="B22" s="353" t="s">
        <v>137</v>
      </c>
      <c r="C22" s="106">
        <v>8</v>
      </c>
      <c r="D22" s="106">
        <v>8</v>
      </c>
      <c r="E22" s="106">
        <v>3</v>
      </c>
      <c r="F22" s="106">
        <v>2</v>
      </c>
      <c r="G22" s="106">
        <v>2</v>
      </c>
      <c r="H22" s="106">
        <v>6</v>
      </c>
      <c r="I22" s="106">
        <v>0</v>
      </c>
      <c r="J22" s="106">
        <v>3</v>
      </c>
      <c r="K22" s="106">
        <v>2</v>
      </c>
      <c r="L22" s="106">
        <v>1</v>
      </c>
      <c r="M22" s="106">
        <v>0</v>
      </c>
      <c r="N22" s="106">
        <v>0</v>
      </c>
      <c r="O22" s="106">
        <v>2</v>
      </c>
      <c r="P22" s="106">
        <v>4</v>
      </c>
      <c r="Q22" s="106">
        <v>1</v>
      </c>
      <c r="R22" s="106">
        <v>1</v>
      </c>
    </row>
    <row r="23" spans="2:18" s="104" customFormat="1" x14ac:dyDescent="0.25">
      <c r="B23" s="353" t="s">
        <v>138</v>
      </c>
      <c r="C23" s="106">
        <v>0</v>
      </c>
      <c r="D23" s="106">
        <v>0</v>
      </c>
      <c r="E23" s="106">
        <v>0</v>
      </c>
      <c r="F23" s="106">
        <v>0</v>
      </c>
      <c r="G23" s="106">
        <v>0</v>
      </c>
      <c r="H23" s="106">
        <v>0</v>
      </c>
      <c r="I23" s="106">
        <v>3</v>
      </c>
      <c r="J23" s="106">
        <v>0</v>
      </c>
      <c r="K23" s="106">
        <v>0</v>
      </c>
      <c r="L23" s="106">
        <v>0</v>
      </c>
      <c r="M23" s="106">
        <v>3</v>
      </c>
      <c r="N23" s="106">
        <v>3</v>
      </c>
      <c r="O23" s="106">
        <v>0</v>
      </c>
      <c r="P23" s="106">
        <v>0</v>
      </c>
      <c r="Q23" s="106">
        <v>0</v>
      </c>
      <c r="R23" s="106">
        <v>0</v>
      </c>
    </row>
    <row r="24" spans="2:18" s="104" customFormat="1" x14ac:dyDescent="0.25">
      <c r="B24" s="353" t="s">
        <v>139</v>
      </c>
      <c r="C24" s="106">
        <v>2</v>
      </c>
      <c r="D24" s="106">
        <v>0</v>
      </c>
      <c r="E24" s="106">
        <v>22</v>
      </c>
      <c r="F24" s="106">
        <v>22</v>
      </c>
      <c r="G24" s="106">
        <v>17</v>
      </c>
      <c r="H24" s="106">
        <v>22</v>
      </c>
      <c r="I24" s="106">
        <v>22</v>
      </c>
      <c r="J24" s="106">
        <v>20</v>
      </c>
      <c r="K24" s="106">
        <v>17</v>
      </c>
      <c r="L24" s="106">
        <v>10</v>
      </c>
      <c r="M24" s="106">
        <v>22</v>
      </c>
      <c r="N24" s="106">
        <v>22</v>
      </c>
      <c r="O24" s="106">
        <v>15</v>
      </c>
      <c r="P24" s="106">
        <v>15</v>
      </c>
      <c r="Q24" s="106">
        <v>20</v>
      </c>
      <c r="R24" s="106">
        <v>15</v>
      </c>
    </row>
    <row r="25" spans="2:18" s="104" customFormat="1" x14ac:dyDescent="0.25">
      <c r="B25" s="353" t="s">
        <v>140</v>
      </c>
      <c r="C25" s="106">
        <v>22</v>
      </c>
      <c r="D25" s="106">
        <v>22</v>
      </c>
      <c r="E25" s="106">
        <v>10</v>
      </c>
      <c r="F25" s="106">
        <v>10</v>
      </c>
      <c r="G25" s="106">
        <v>13</v>
      </c>
      <c r="H25" s="106">
        <v>8</v>
      </c>
      <c r="I25" s="106">
        <v>5</v>
      </c>
      <c r="J25" s="106">
        <v>10</v>
      </c>
      <c r="K25" s="106">
        <v>13</v>
      </c>
      <c r="L25" s="106">
        <v>22</v>
      </c>
      <c r="M25" s="106">
        <v>5</v>
      </c>
      <c r="N25" s="106">
        <v>5</v>
      </c>
      <c r="O25" s="106">
        <v>15</v>
      </c>
      <c r="P25" s="106">
        <v>15</v>
      </c>
      <c r="Q25" s="106">
        <v>10</v>
      </c>
      <c r="R25" s="106">
        <v>15</v>
      </c>
    </row>
    <row r="26" spans="2:18" s="104" customFormat="1" x14ac:dyDescent="0.25">
      <c r="B26" s="353" t="s">
        <v>141</v>
      </c>
      <c r="C26" s="106">
        <v>8</v>
      </c>
      <c r="D26" s="106">
        <v>9</v>
      </c>
      <c r="E26" s="106">
        <v>0</v>
      </c>
      <c r="F26" s="106">
        <v>0</v>
      </c>
      <c r="G26" s="106">
        <v>0</v>
      </c>
      <c r="H26" s="106">
        <v>0</v>
      </c>
      <c r="I26" s="106">
        <v>0</v>
      </c>
      <c r="J26" s="106">
        <v>0</v>
      </c>
      <c r="K26" s="106">
        <v>0</v>
      </c>
      <c r="L26" s="106">
        <v>0</v>
      </c>
      <c r="M26" s="106">
        <v>0</v>
      </c>
      <c r="N26" s="106">
        <v>0</v>
      </c>
      <c r="O26" s="106">
        <v>0</v>
      </c>
      <c r="P26" s="106">
        <v>0</v>
      </c>
      <c r="Q26" s="106">
        <v>0</v>
      </c>
      <c r="R26" s="106">
        <v>0</v>
      </c>
    </row>
    <row r="27" spans="2:18" s="104" customFormat="1" x14ac:dyDescent="0.25">
      <c r="B27" s="353" t="s">
        <v>142</v>
      </c>
      <c r="C27" s="106">
        <v>0</v>
      </c>
      <c r="D27" s="106">
        <v>0</v>
      </c>
      <c r="E27" s="106">
        <v>10</v>
      </c>
      <c r="F27" s="106">
        <v>10</v>
      </c>
      <c r="G27" s="106">
        <v>10</v>
      </c>
      <c r="H27" s="106">
        <v>10</v>
      </c>
      <c r="I27" s="106">
        <v>10</v>
      </c>
      <c r="J27" s="106">
        <v>5</v>
      </c>
      <c r="K27" s="106">
        <v>10</v>
      </c>
      <c r="L27" s="106">
        <v>5</v>
      </c>
      <c r="M27" s="106">
        <v>10</v>
      </c>
      <c r="N27" s="106">
        <v>10</v>
      </c>
      <c r="O27" s="106">
        <v>10</v>
      </c>
      <c r="P27" s="106">
        <v>5</v>
      </c>
      <c r="Q27" s="106">
        <v>10</v>
      </c>
      <c r="R27" s="106">
        <v>10</v>
      </c>
    </row>
    <row r="28" spans="2:18" s="104" customFormat="1" x14ac:dyDescent="0.25">
      <c r="B28" s="353" t="s">
        <v>143</v>
      </c>
      <c r="C28" s="106">
        <v>4</v>
      </c>
      <c r="D28" s="106">
        <v>4</v>
      </c>
      <c r="E28" s="106">
        <v>0</v>
      </c>
      <c r="F28" s="106">
        <v>0</v>
      </c>
      <c r="G28" s="106">
        <v>0</v>
      </c>
      <c r="H28" s="106">
        <v>0</v>
      </c>
      <c r="I28" s="106">
        <v>0</v>
      </c>
      <c r="J28" s="106">
        <v>2</v>
      </c>
      <c r="K28" s="106">
        <v>0</v>
      </c>
      <c r="L28" s="106">
        <v>4</v>
      </c>
      <c r="M28" s="106">
        <v>0</v>
      </c>
      <c r="N28" s="106">
        <v>0</v>
      </c>
      <c r="O28" s="106">
        <v>0</v>
      </c>
      <c r="P28" s="106">
        <v>0</v>
      </c>
      <c r="Q28" s="106">
        <v>0</v>
      </c>
      <c r="R28" s="106">
        <v>0</v>
      </c>
    </row>
    <row r="29" spans="2:18" s="104" customFormat="1" ht="15.75" thickBot="1" x14ac:dyDescent="0.3">
      <c r="B29" s="353" t="s">
        <v>144</v>
      </c>
      <c r="C29" s="106">
        <v>7</v>
      </c>
      <c r="D29" s="106">
        <v>6</v>
      </c>
      <c r="E29" s="106">
        <v>8</v>
      </c>
      <c r="F29" s="106">
        <v>7</v>
      </c>
      <c r="G29" s="106">
        <v>7</v>
      </c>
      <c r="H29" s="106">
        <v>10</v>
      </c>
      <c r="I29" s="106">
        <v>7</v>
      </c>
      <c r="J29" s="106">
        <v>7</v>
      </c>
      <c r="K29" s="106">
        <v>7</v>
      </c>
      <c r="L29" s="106">
        <v>6</v>
      </c>
      <c r="M29" s="106">
        <v>7</v>
      </c>
      <c r="N29" s="106">
        <v>10</v>
      </c>
      <c r="O29" s="106">
        <v>7</v>
      </c>
      <c r="P29" s="106">
        <v>10</v>
      </c>
      <c r="Q29" s="106">
        <v>7</v>
      </c>
      <c r="R29" s="106">
        <v>7</v>
      </c>
    </row>
    <row r="30" spans="2:18" s="104" customFormat="1" ht="15.75" thickTop="1" x14ac:dyDescent="0.25">
      <c r="B30" s="353"/>
      <c r="C30" s="94">
        <v>60</v>
      </c>
      <c r="D30" s="94">
        <v>66</v>
      </c>
      <c r="E30" s="94">
        <v>66</v>
      </c>
      <c r="F30" s="94">
        <v>64</v>
      </c>
      <c r="G30" s="94">
        <v>64</v>
      </c>
      <c r="H30" s="94">
        <v>67</v>
      </c>
      <c r="I30" s="94">
        <v>62</v>
      </c>
      <c r="J30" s="94">
        <v>63</v>
      </c>
      <c r="K30" s="94">
        <v>64</v>
      </c>
      <c r="L30" s="94">
        <v>59</v>
      </c>
      <c r="M30" s="94">
        <v>60</v>
      </c>
      <c r="N30" s="94">
        <v>64</v>
      </c>
      <c r="O30" s="94">
        <v>63</v>
      </c>
      <c r="P30" s="94">
        <v>58</v>
      </c>
      <c r="Q30" s="94">
        <v>62</v>
      </c>
      <c r="R30" s="94">
        <v>61</v>
      </c>
    </row>
    <row r="31" spans="2:18" s="104" customFormat="1" ht="16.5" thickBot="1" x14ac:dyDescent="0.3">
      <c r="B31" s="350" t="s">
        <v>1841</v>
      </c>
      <c r="C31" s="349"/>
      <c r="D31" s="349"/>
      <c r="E31" s="349"/>
      <c r="F31" s="349"/>
      <c r="G31" s="349"/>
      <c r="H31" s="349"/>
      <c r="I31" s="349"/>
      <c r="J31" s="349"/>
      <c r="K31" s="349"/>
      <c r="L31" s="349"/>
      <c r="M31" s="349"/>
      <c r="N31" s="349"/>
      <c r="O31" s="349"/>
      <c r="P31" s="349"/>
      <c r="Q31" s="349"/>
      <c r="R31" s="351"/>
    </row>
    <row r="32" spans="2:18" x14ac:dyDescent="0.25">
      <c r="B32" s="353" t="s">
        <v>133</v>
      </c>
      <c r="C32" s="106">
        <v>4</v>
      </c>
      <c r="D32" s="106">
        <v>4</v>
      </c>
      <c r="E32" s="106">
        <v>1</v>
      </c>
      <c r="F32" s="106">
        <v>1</v>
      </c>
      <c r="G32" s="106">
        <v>6</v>
      </c>
      <c r="H32" s="106">
        <v>1</v>
      </c>
      <c r="I32" s="106">
        <v>7</v>
      </c>
      <c r="J32" s="106">
        <v>2</v>
      </c>
      <c r="K32" s="106">
        <v>6</v>
      </c>
      <c r="L32" s="106">
        <v>5</v>
      </c>
      <c r="M32" s="106">
        <v>5</v>
      </c>
      <c r="N32" s="106">
        <v>0</v>
      </c>
      <c r="O32" s="106">
        <v>0</v>
      </c>
      <c r="P32" s="106">
        <v>0</v>
      </c>
      <c r="Q32" s="106">
        <v>6</v>
      </c>
      <c r="R32" s="106">
        <v>0</v>
      </c>
    </row>
    <row r="33" spans="2:23" x14ac:dyDescent="0.25">
      <c r="B33" s="353" t="s">
        <v>134</v>
      </c>
      <c r="C33" s="106">
        <v>0</v>
      </c>
      <c r="D33" s="106">
        <v>2</v>
      </c>
      <c r="E33" s="106">
        <v>4</v>
      </c>
      <c r="F33" s="106">
        <v>4</v>
      </c>
      <c r="G33" s="106">
        <v>1</v>
      </c>
      <c r="H33" s="106">
        <v>0</v>
      </c>
      <c r="I33" s="106">
        <v>0</v>
      </c>
      <c r="J33" s="106">
        <v>10</v>
      </c>
      <c r="K33" s="106">
        <v>1</v>
      </c>
      <c r="L33" s="106">
        <v>0</v>
      </c>
      <c r="M33" s="106">
        <v>0</v>
      </c>
      <c r="N33" s="106">
        <v>7</v>
      </c>
      <c r="O33" s="106">
        <v>10</v>
      </c>
      <c r="P33" s="106">
        <v>5</v>
      </c>
      <c r="Q33" s="106">
        <v>0</v>
      </c>
      <c r="R33" s="106">
        <v>5</v>
      </c>
    </row>
    <row r="34" spans="2:23" x14ac:dyDescent="0.25">
      <c r="B34" s="353" t="s">
        <v>135</v>
      </c>
      <c r="C34" s="106">
        <v>0</v>
      </c>
      <c r="D34" s="106">
        <v>3</v>
      </c>
      <c r="E34" s="106">
        <v>0</v>
      </c>
      <c r="F34" s="106">
        <v>0</v>
      </c>
      <c r="G34" s="106">
        <v>0</v>
      </c>
      <c r="H34" s="106">
        <v>10</v>
      </c>
      <c r="I34" s="106">
        <v>0</v>
      </c>
      <c r="J34" s="106">
        <v>0</v>
      </c>
      <c r="K34" s="106">
        <v>0</v>
      </c>
      <c r="L34" s="106">
        <v>0</v>
      </c>
      <c r="M34" s="106">
        <v>0</v>
      </c>
      <c r="N34" s="106">
        <v>0</v>
      </c>
      <c r="O34" s="106">
        <v>0</v>
      </c>
      <c r="P34" s="106">
        <v>0</v>
      </c>
      <c r="Q34" s="106">
        <v>0</v>
      </c>
      <c r="R34" s="106">
        <v>0</v>
      </c>
    </row>
    <row r="35" spans="2:23" x14ac:dyDescent="0.25">
      <c r="B35" s="353" t="s">
        <v>136</v>
      </c>
      <c r="C35" s="106">
        <v>5</v>
      </c>
      <c r="D35" s="106">
        <v>8</v>
      </c>
      <c r="E35" s="106">
        <v>8</v>
      </c>
      <c r="F35" s="106">
        <v>8</v>
      </c>
      <c r="G35" s="106">
        <v>8</v>
      </c>
      <c r="H35" s="106">
        <v>0</v>
      </c>
      <c r="I35" s="106">
        <v>9</v>
      </c>
      <c r="J35" s="106">
        <v>6</v>
      </c>
      <c r="K35" s="106">
        <v>8</v>
      </c>
      <c r="L35" s="106">
        <v>8</v>
      </c>
      <c r="M35" s="106">
        <v>8</v>
      </c>
      <c r="N35" s="106">
        <v>6</v>
      </c>
      <c r="O35" s="106">
        <v>4</v>
      </c>
      <c r="P35" s="106">
        <v>8</v>
      </c>
      <c r="Q35" s="106">
        <v>9</v>
      </c>
      <c r="R35" s="106">
        <v>9</v>
      </c>
    </row>
    <row r="36" spans="2:23" x14ac:dyDescent="0.25">
      <c r="B36" s="353" t="s">
        <v>137</v>
      </c>
      <c r="C36" s="106">
        <v>0</v>
      </c>
      <c r="D36" s="106">
        <v>0</v>
      </c>
      <c r="E36" s="106">
        <v>1</v>
      </c>
      <c r="F36" s="106">
        <v>1</v>
      </c>
      <c r="G36" s="106">
        <v>1</v>
      </c>
      <c r="H36" s="106">
        <v>4</v>
      </c>
      <c r="I36" s="106">
        <v>0</v>
      </c>
      <c r="J36" s="106">
        <v>1</v>
      </c>
      <c r="K36" s="106">
        <v>1</v>
      </c>
      <c r="L36" s="106">
        <v>0</v>
      </c>
      <c r="M36" s="106">
        <v>0</v>
      </c>
      <c r="N36" s="106">
        <v>0</v>
      </c>
      <c r="O36" s="106">
        <v>1</v>
      </c>
      <c r="P36" s="106">
        <v>0</v>
      </c>
      <c r="Q36" s="106">
        <v>1</v>
      </c>
      <c r="R36" s="106">
        <v>1</v>
      </c>
    </row>
    <row r="37" spans="2:23" x14ac:dyDescent="0.25">
      <c r="B37" s="353" t="s">
        <v>138</v>
      </c>
      <c r="C37" s="106">
        <v>8</v>
      </c>
      <c r="D37" s="106">
        <v>8</v>
      </c>
      <c r="E37" s="106">
        <v>2</v>
      </c>
      <c r="F37" s="106">
        <v>2</v>
      </c>
      <c r="G37" s="106">
        <v>1</v>
      </c>
      <c r="H37" s="106">
        <v>0</v>
      </c>
      <c r="I37" s="106">
        <v>0</v>
      </c>
      <c r="J37" s="106">
        <v>7</v>
      </c>
      <c r="K37" s="106">
        <v>1</v>
      </c>
      <c r="L37" s="106">
        <v>0</v>
      </c>
      <c r="M37" s="106">
        <v>0</v>
      </c>
      <c r="N37" s="106">
        <v>0</v>
      </c>
      <c r="O37" s="106">
        <v>0</v>
      </c>
      <c r="P37" s="106">
        <v>4</v>
      </c>
      <c r="Q37" s="106">
        <v>5</v>
      </c>
      <c r="R37" s="106">
        <v>0</v>
      </c>
    </row>
    <row r="38" spans="2:23" x14ac:dyDescent="0.25">
      <c r="B38" s="353" t="s">
        <v>139</v>
      </c>
      <c r="C38" s="106">
        <v>3</v>
      </c>
      <c r="D38" s="106">
        <v>1</v>
      </c>
      <c r="E38" s="106">
        <v>21</v>
      </c>
      <c r="F38" s="106">
        <v>21</v>
      </c>
      <c r="G38" s="106">
        <v>8</v>
      </c>
      <c r="H38" s="106">
        <v>21</v>
      </c>
      <c r="I38" s="106">
        <v>21</v>
      </c>
      <c r="J38" s="106">
        <v>21</v>
      </c>
      <c r="K38" s="106">
        <v>8</v>
      </c>
      <c r="L38" s="106">
        <v>16</v>
      </c>
      <c r="M38" s="106">
        <v>21</v>
      </c>
      <c r="N38" s="106">
        <v>21</v>
      </c>
      <c r="O38" s="106">
        <v>6</v>
      </c>
      <c r="P38" s="106">
        <v>6</v>
      </c>
      <c r="Q38" s="106">
        <v>21</v>
      </c>
      <c r="R38" s="106">
        <v>6</v>
      </c>
    </row>
    <row r="39" spans="2:23" x14ac:dyDescent="0.25">
      <c r="B39" s="353" t="s">
        <v>140</v>
      </c>
      <c r="C39" s="106">
        <v>23</v>
      </c>
      <c r="D39" s="106">
        <v>22</v>
      </c>
      <c r="E39" s="106">
        <v>9</v>
      </c>
      <c r="F39" s="106">
        <v>9</v>
      </c>
      <c r="G39" s="106">
        <v>22</v>
      </c>
      <c r="H39" s="106">
        <v>9</v>
      </c>
      <c r="I39" s="106">
        <v>9</v>
      </c>
      <c r="J39" s="106">
        <v>4</v>
      </c>
      <c r="K39" s="106">
        <v>22</v>
      </c>
      <c r="L39" s="106">
        <v>16</v>
      </c>
      <c r="M39" s="106">
        <v>9</v>
      </c>
      <c r="N39" s="106">
        <v>9</v>
      </c>
      <c r="O39" s="106">
        <v>23</v>
      </c>
      <c r="P39" s="106">
        <v>23</v>
      </c>
      <c r="Q39" s="106">
        <v>4</v>
      </c>
      <c r="R39" s="106">
        <v>23</v>
      </c>
    </row>
    <row r="40" spans="2:23" x14ac:dyDescent="0.25">
      <c r="B40" s="353" t="s">
        <v>141</v>
      </c>
      <c r="C40" s="106">
        <v>6</v>
      </c>
      <c r="D40" s="106">
        <v>7</v>
      </c>
      <c r="E40" s="106">
        <v>0</v>
      </c>
      <c r="F40" s="106">
        <v>0</v>
      </c>
      <c r="G40" s="106">
        <v>0</v>
      </c>
      <c r="H40" s="106">
        <v>0</v>
      </c>
      <c r="I40" s="106">
        <v>0</v>
      </c>
      <c r="J40" s="106">
        <v>0</v>
      </c>
      <c r="K40" s="106">
        <v>0</v>
      </c>
      <c r="L40" s="106">
        <v>0</v>
      </c>
      <c r="M40" s="106">
        <v>0</v>
      </c>
      <c r="N40" s="106">
        <v>0</v>
      </c>
      <c r="O40" s="106">
        <v>1</v>
      </c>
      <c r="P40" s="106">
        <v>1</v>
      </c>
      <c r="Q40" s="106">
        <v>0</v>
      </c>
      <c r="R40" s="106">
        <v>1</v>
      </c>
    </row>
    <row r="41" spans="2:23" x14ac:dyDescent="0.25">
      <c r="B41" s="353" t="s">
        <v>142</v>
      </c>
      <c r="C41" s="106">
        <v>2</v>
      </c>
      <c r="D41" s="106">
        <v>2</v>
      </c>
      <c r="E41" s="106">
        <v>9</v>
      </c>
      <c r="F41" s="106">
        <v>10</v>
      </c>
      <c r="G41" s="106">
        <v>7</v>
      </c>
      <c r="H41" s="106">
        <v>10</v>
      </c>
      <c r="I41" s="106">
        <v>10</v>
      </c>
      <c r="J41" s="106">
        <v>7</v>
      </c>
      <c r="K41" s="106">
        <v>7</v>
      </c>
      <c r="L41" s="106">
        <v>7</v>
      </c>
      <c r="M41" s="106">
        <v>10</v>
      </c>
      <c r="N41" s="106">
        <v>10</v>
      </c>
      <c r="O41" s="106">
        <v>6</v>
      </c>
      <c r="P41" s="106">
        <v>2</v>
      </c>
      <c r="Q41" s="106">
        <v>12</v>
      </c>
      <c r="R41" s="106">
        <v>6</v>
      </c>
    </row>
    <row r="42" spans="2:23" x14ac:dyDescent="0.25">
      <c r="B42" s="353" t="s">
        <v>143</v>
      </c>
      <c r="C42" s="106">
        <v>2</v>
      </c>
      <c r="D42" s="106">
        <v>3</v>
      </c>
      <c r="E42" s="106">
        <v>0</v>
      </c>
      <c r="F42" s="106">
        <v>0</v>
      </c>
      <c r="G42" s="106">
        <v>3</v>
      </c>
      <c r="H42" s="106">
        <v>0</v>
      </c>
      <c r="I42" s="106">
        <v>0</v>
      </c>
      <c r="J42" s="106">
        <v>0</v>
      </c>
      <c r="K42" s="106">
        <v>3</v>
      </c>
      <c r="L42" s="106">
        <v>2</v>
      </c>
      <c r="M42" s="106">
        <v>0</v>
      </c>
      <c r="N42" s="106">
        <v>0</v>
      </c>
      <c r="O42" s="106">
        <v>3</v>
      </c>
      <c r="P42" s="106">
        <v>3</v>
      </c>
      <c r="Q42" s="106">
        <v>0</v>
      </c>
      <c r="R42" s="106">
        <v>3</v>
      </c>
    </row>
    <row r="43" spans="2:23" ht="15.75" thickBot="1" x14ac:dyDescent="0.3">
      <c r="B43" s="353" t="s">
        <v>144</v>
      </c>
      <c r="C43" s="106">
        <v>3</v>
      </c>
      <c r="D43" s="106">
        <v>3</v>
      </c>
      <c r="E43" s="106">
        <v>4</v>
      </c>
      <c r="F43" s="106">
        <v>4</v>
      </c>
      <c r="G43" s="106">
        <v>3</v>
      </c>
      <c r="H43" s="106">
        <v>8</v>
      </c>
      <c r="I43" s="106">
        <v>3</v>
      </c>
      <c r="J43" s="106">
        <v>5</v>
      </c>
      <c r="K43" s="106">
        <v>3</v>
      </c>
      <c r="L43" s="106">
        <v>5</v>
      </c>
      <c r="M43" s="106">
        <v>5</v>
      </c>
      <c r="N43" s="106">
        <v>6</v>
      </c>
      <c r="O43" s="106">
        <v>3</v>
      </c>
      <c r="P43" s="106">
        <v>5</v>
      </c>
      <c r="Q43" s="106">
        <v>5</v>
      </c>
      <c r="R43" s="106">
        <v>3</v>
      </c>
    </row>
    <row r="44" spans="2:23" s="104" customFormat="1" ht="15.75" thickTop="1" x14ac:dyDescent="0.25">
      <c r="B44" s="353"/>
      <c r="C44" s="94">
        <v>56</v>
      </c>
      <c r="D44" s="94">
        <v>63</v>
      </c>
      <c r="E44" s="94">
        <v>59</v>
      </c>
      <c r="F44" s="94">
        <v>60</v>
      </c>
      <c r="G44" s="94">
        <v>60</v>
      </c>
      <c r="H44" s="94">
        <v>63</v>
      </c>
      <c r="I44" s="94">
        <v>59</v>
      </c>
      <c r="J44" s="94">
        <v>63</v>
      </c>
      <c r="K44" s="94">
        <v>60</v>
      </c>
      <c r="L44" s="94">
        <v>59</v>
      </c>
      <c r="M44" s="94">
        <v>58</v>
      </c>
      <c r="N44" s="94">
        <v>59</v>
      </c>
      <c r="O44" s="94">
        <v>57</v>
      </c>
      <c r="P44" s="94">
        <v>57</v>
      </c>
      <c r="Q44" s="94">
        <v>63</v>
      </c>
      <c r="R44" s="94">
        <v>57</v>
      </c>
    </row>
    <row r="45" spans="2:23" s="104" customFormat="1" ht="16.5" thickBot="1" x14ac:dyDescent="0.3">
      <c r="B45" s="350" t="s">
        <v>1842</v>
      </c>
      <c r="C45" s="349"/>
      <c r="D45" s="349"/>
      <c r="E45" s="349"/>
      <c r="F45" s="349"/>
      <c r="G45" s="349"/>
      <c r="H45" s="349"/>
      <c r="I45" s="349"/>
      <c r="J45" s="349"/>
      <c r="K45" s="349"/>
      <c r="L45" s="349"/>
      <c r="M45" s="349"/>
      <c r="N45" s="349"/>
      <c r="O45" s="349"/>
      <c r="P45" s="349"/>
      <c r="Q45" s="349"/>
      <c r="R45" s="351"/>
    </row>
    <row r="46" spans="2:23" s="104" customFormat="1" x14ac:dyDescent="0.25">
      <c r="B46" s="353" t="s">
        <v>133</v>
      </c>
      <c r="C46" s="106">
        <v>4</v>
      </c>
      <c r="D46" s="106">
        <v>4</v>
      </c>
      <c r="E46" s="106">
        <v>4</v>
      </c>
      <c r="F46" s="106">
        <v>4</v>
      </c>
      <c r="G46" s="106">
        <v>4</v>
      </c>
      <c r="H46" s="106">
        <v>0</v>
      </c>
      <c r="I46" s="106">
        <v>9</v>
      </c>
      <c r="J46" s="106">
        <v>1</v>
      </c>
      <c r="K46" s="106">
        <v>4</v>
      </c>
      <c r="L46" s="106">
        <v>4</v>
      </c>
      <c r="M46" s="106">
        <v>5</v>
      </c>
      <c r="N46" s="106">
        <v>1</v>
      </c>
      <c r="O46" s="106">
        <v>2</v>
      </c>
      <c r="P46" s="106">
        <v>1</v>
      </c>
      <c r="Q46" s="106">
        <v>5</v>
      </c>
      <c r="R46" s="106">
        <v>4</v>
      </c>
    </row>
    <row r="47" spans="2:23" s="104" customFormat="1" x14ac:dyDescent="0.25">
      <c r="B47" s="353" t="s">
        <v>134</v>
      </c>
      <c r="C47" s="106">
        <v>0</v>
      </c>
      <c r="D47" s="106">
        <v>5</v>
      </c>
      <c r="E47" s="106">
        <v>2</v>
      </c>
      <c r="F47" s="106">
        <v>2</v>
      </c>
      <c r="G47" s="106">
        <v>2</v>
      </c>
      <c r="H47" s="106">
        <v>1</v>
      </c>
      <c r="I47" s="106">
        <v>0</v>
      </c>
      <c r="J47" s="106">
        <v>10</v>
      </c>
      <c r="K47" s="106">
        <v>2</v>
      </c>
      <c r="L47" s="106">
        <v>0</v>
      </c>
      <c r="M47" s="106">
        <v>0</v>
      </c>
      <c r="N47" s="106">
        <v>5</v>
      </c>
      <c r="O47" s="106">
        <v>10</v>
      </c>
      <c r="P47" s="106">
        <v>5</v>
      </c>
      <c r="Q47" s="106">
        <v>0</v>
      </c>
      <c r="R47" s="106">
        <v>5</v>
      </c>
      <c r="W47" s="104">
        <v>27</v>
      </c>
    </row>
    <row r="48" spans="2:23" s="104" customFormat="1" x14ac:dyDescent="0.25">
      <c r="B48" s="353" t="s">
        <v>135</v>
      </c>
      <c r="C48" s="106">
        <v>4</v>
      </c>
      <c r="D48" s="106">
        <v>4</v>
      </c>
      <c r="E48" s="106">
        <v>5</v>
      </c>
      <c r="F48" s="106">
        <v>4</v>
      </c>
      <c r="G48" s="106">
        <v>9</v>
      </c>
      <c r="H48" s="106">
        <v>10</v>
      </c>
      <c r="I48" s="106">
        <v>1</v>
      </c>
      <c r="J48" s="106">
        <v>3</v>
      </c>
      <c r="K48" s="106">
        <v>9</v>
      </c>
      <c r="L48" s="106">
        <v>4</v>
      </c>
      <c r="M48" s="106">
        <v>4</v>
      </c>
      <c r="N48" s="106">
        <v>4</v>
      </c>
      <c r="O48" s="106">
        <v>1</v>
      </c>
      <c r="P48" s="106">
        <v>4</v>
      </c>
      <c r="Q48" s="106">
        <v>5</v>
      </c>
      <c r="R48" s="106">
        <v>4</v>
      </c>
    </row>
    <row r="49" spans="2:22" s="104" customFormat="1" x14ac:dyDescent="0.25">
      <c r="B49" s="353" t="s">
        <v>136</v>
      </c>
      <c r="C49" s="106">
        <v>4</v>
      </c>
      <c r="D49" s="106">
        <v>4</v>
      </c>
      <c r="E49" s="106">
        <v>5</v>
      </c>
      <c r="F49" s="106">
        <v>5</v>
      </c>
      <c r="G49" s="106">
        <v>2</v>
      </c>
      <c r="H49" s="106">
        <v>0</v>
      </c>
      <c r="I49" s="106">
        <v>9</v>
      </c>
      <c r="J49" s="106">
        <v>5</v>
      </c>
      <c r="K49" s="106">
        <v>2</v>
      </c>
      <c r="L49" s="106">
        <v>4</v>
      </c>
      <c r="M49" s="106">
        <v>4</v>
      </c>
      <c r="N49" s="106">
        <v>4</v>
      </c>
      <c r="O49" s="106">
        <v>4</v>
      </c>
      <c r="P49" s="106">
        <v>1</v>
      </c>
      <c r="Q49" s="106">
        <v>5</v>
      </c>
      <c r="R49" s="106">
        <v>4</v>
      </c>
    </row>
    <row r="50" spans="2:22" s="104" customFormat="1" x14ac:dyDescent="0.25">
      <c r="B50" s="353" t="s">
        <v>137</v>
      </c>
      <c r="C50" s="106">
        <v>7</v>
      </c>
      <c r="D50" s="106">
        <v>7</v>
      </c>
      <c r="E50" s="106">
        <v>5</v>
      </c>
      <c r="F50" s="106">
        <v>2</v>
      </c>
      <c r="G50" s="106">
        <v>2</v>
      </c>
      <c r="H50" s="106">
        <v>6</v>
      </c>
      <c r="I50" s="106">
        <v>0</v>
      </c>
      <c r="J50" s="106">
        <v>3</v>
      </c>
      <c r="K50" s="106">
        <v>2</v>
      </c>
      <c r="L50" s="106">
        <v>1</v>
      </c>
      <c r="M50" s="106">
        <v>0</v>
      </c>
      <c r="N50" s="106">
        <v>4</v>
      </c>
      <c r="O50" s="106">
        <v>2</v>
      </c>
      <c r="P50" s="106">
        <v>10</v>
      </c>
      <c r="Q50" s="106">
        <v>1</v>
      </c>
      <c r="R50" s="106">
        <v>1</v>
      </c>
    </row>
    <row r="51" spans="2:22" s="104" customFormat="1" x14ac:dyDescent="0.25">
      <c r="B51" s="353" t="s">
        <v>138</v>
      </c>
      <c r="C51" s="106">
        <v>1</v>
      </c>
      <c r="D51" s="106">
        <v>1</v>
      </c>
      <c r="E51" s="106">
        <v>0</v>
      </c>
      <c r="F51" s="106">
        <v>2</v>
      </c>
      <c r="G51" s="106">
        <v>0</v>
      </c>
      <c r="H51" s="106">
        <v>0</v>
      </c>
      <c r="I51" s="106">
        <v>0</v>
      </c>
      <c r="J51" s="106">
        <v>10</v>
      </c>
      <c r="K51" s="106">
        <v>0</v>
      </c>
      <c r="L51" s="106">
        <v>0</v>
      </c>
      <c r="M51" s="106">
        <v>0</v>
      </c>
      <c r="N51" s="106">
        <v>0</v>
      </c>
      <c r="O51" s="106">
        <v>0</v>
      </c>
      <c r="P51" s="106">
        <v>0</v>
      </c>
      <c r="Q51" s="106">
        <v>5</v>
      </c>
      <c r="R51" s="106">
        <v>0</v>
      </c>
    </row>
    <row r="52" spans="2:22" s="104" customFormat="1" x14ac:dyDescent="0.25">
      <c r="B52" s="353" t="s">
        <v>139</v>
      </c>
      <c r="C52" s="106">
        <v>4</v>
      </c>
      <c r="D52" s="106">
        <v>2</v>
      </c>
      <c r="E52" s="106">
        <v>22</v>
      </c>
      <c r="F52" s="106">
        <v>22</v>
      </c>
      <c r="G52" s="106">
        <v>9</v>
      </c>
      <c r="H52" s="106">
        <v>22</v>
      </c>
      <c r="I52" s="106">
        <v>12</v>
      </c>
      <c r="J52" s="106">
        <v>20</v>
      </c>
      <c r="K52" s="106">
        <v>9</v>
      </c>
      <c r="L52" s="106">
        <v>22</v>
      </c>
      <c r="M52" s="106">
        <v>12</v>
      </c>
      <c r="N52" s="106">
        <v>12</v>
      </c>
      <c r="O52" s="106">
        <v>7</v>
      </c>
      <c r="P52" s="106">
        <v>7</v>
      </c>
      <c r="Q52" s="106">
        <v>22</v>
      </c>
      <c r="R52" s="106">
        <v>7</v>
      </c>
    </row>
    <row r="53" spans="2:22" s="104" customFormat="1" x14ac:dyDescent="0.25">
      <c r="B53" s="353" t="s">
        <v>140</v>
      </c>
      <c r="C53" s="106">
        <v>23</v>
      </c>
      <c r="D53" s="106">
        <v>22</v>
      </c>
      <c r="E53" s="106">
        <v>8</v>
      </c>
      <c r="F53" s="106">
        <v>8</v>
      </c>
      <c r="G53" s="106">
        <v>21</v>
      </c>
      <c r="H53" s="106">
        <v>8</v>
      </c>
      <c r="I53" s="106">
        <v>18</v>
      </c>
      <c r="J53" s="106">
        <v>0</v>
      </c>
      <c r="K53" s="106">
        <v>21</v>
      </c>
      <c r="L53" s="106">
        <v>10</v>
      </c>
      <c r="M53" s="106">
        <v>18</v>
      </c>
      <c r="N53" s="106">
        <v>17</v>
      </c>
      <c r="O53" s="106">
        <v>23</v>
      </c>
      <c r="P53" s="106">
        <v>23</v>
      </c>
      <c r="Q53" s="106">
        <v>3</v>
      </c>
      <c r="R53" s="106">
        <v>23</v>
      </c>
    </row>
    <row r="54" spans="2:22" s="104" customFormat="1" x14ac:dyDescent="0.25">
      <c r="B54" s="353" t="s">
        <v>141</v>
      </c>
      <c r="C54" s="106">
        <v>5</v>
      </c>
      <c r="D54" s="106">
        <v>6</v>
      </c>
      <c r="E54" s="106">
        <v>0</v>
      </c>
      <c r="F54" s="106">
        <v>0</v>
      </c>
      <c r="G54" s="106">
        <v>0</v>
      </c>
      <c r="H54" s="106">
        <v>0</v>
      </c>
      <c r="I54" s="106">
        <v>0</v>
      </c>
      <c r="J54" s="106">
        <v>0</v>
      </c>
      <c r="K54" s="106">
        <v>0</v>
      </c>
      <c r="L54" s="106">
        <v>0</v>
      </c>
      <c r="M54" s="106">
        <v>0</v>
      </c>
      <c r="N54" s="106">
        <v>0</v>
      </c>
      <c r="O54" s="106">
        <v>0</v>
      </c>
      <c r="P54" s="106">
        <v>0</v>
      </c>
      <c r="Q54" s="106">
        <v>0</v>
      </c>
      <c r="R54" s="106">
        <v>0</v>
      </c>
    </row>
    <row r="55" spans="2:22" s="104" customFormat="1" x14ac:dyDescent="0.25">
      <c r="B55" s="353" t="s">
        <v>142</v>
      </c>
      <c r="C55" s="106">
        <v>3</v>
      </c>
      <c r="D55" s="106">
        <v>3</v>
      </c>
      <c r="E55" s="106">
        <v>9</v>
      </c>
      <c r="F55" s="106">
        <v>9</v>
      </c>
      <c r="G55" s="106">
        <v>9</v>
      </c>
      <c r="H55" s="106">
        <v>9</v>
      </c>
      <c r="I55" s="106">
        <v>10</v>
      </c>
      <c r="J55" s="106">
        <v>7</v>
      </c>
      <c r="K55" s="106">
        <v>9</v>
      </c>
      <c r="L55" s="106">
        <v>10</v>
      </c>
      <c r="M55" s="106">
        <v>8</v>
      </c>
      <c r="N55" s="106">
        <v>8</v>
      </c>
      <c r="O55" s="106">
        <v>7</v>
      </c>
      <c r="P55" s="106">
        <v>2</v>
      </c>
      <c r="Q55" s="106">
        <v>10</v>
      </c>
      <c r="R55" s="106">
        <v>7</v>
      </c>
      <c r="T55" s="317"/>
      <c r="U55" s="318" t="s">
        <v>552</v>
      </c>
      <c r="V55" s="317"/>
    </row>
    <row r="56" spans="2:22" s="104" customFormat="1" x14ac:dyDescent="0.25">
      <c r="B56" s="353" t="s">
        <v>143</v>
      </c>
      <c r="C56" s="106">
        <v>1</v>
      </c>
      <c r="D56" s="106">
        <v>2</v>
      </c>
      <c r="E56" s="106">
        <v>0</v>
      </c>
      <c r="F56" s="106">
        <v>0</v>
      </c>
      <c r="G56" s="106">
        <v>2</v>
      </c>
      <c r="H56" s="106">
        <v>0</v>
      </c>
      <c r="I56" s="106">
        <v>0</v>
      </c>
      <c r="J56" s="106">
        <v>0</v>
      </c>
      <c r="K56" s="106">
        <v>2</v>
      </c>
      <c r="L56" s="106">
        <v>0</v>
      </c>
      <c r="M56" s="106">
        <v>1</v>
      </c>
      <c r="N56" s="106">
        <v>1</v>
      </c>
      <c r="O56" s="106">
        <v>2</v>
      </c>
      <c r="P56" s="106">
        <v>2</v>
      </c>
      <c r="Q56" s="106">
        <v>1</v>
      </c>
      <c r="R56" s="106">
        <v>2</v>
      </c>
    </row>
    <row r="57" spans="2:22" s="104" customFormat="1" ht="15.75" thickBot="1" x14ac:dyDescent="0.3">
      <c r="B57" s="353" t="s">
        <v>144</v>
      </c>
      <c r="C57" s="106">
        <v>4</v>
      </c>
      <c r="D57" s="106">
        <v>4</v>
      </c>
      <c r="E57" s="106">
        <v>5</v>
      </c>
      <c r="F57" s="106">
        <v>5</v>
      </c>
      <c r="G57" s="106">
        <v>5</v>
      </c>
      <c r="H57" s="106">
        <v>5</v>
      </c>
      <c r="I57" s="106">
        <v>4</v>
      </c>
      <c r="J57" s="106">
        <v>5</v>
      </c>
      <c r="K57" s="106">
        <v>5</v>
      </c>
      <c r="L57" s="106">
        <v>6</v>
      </c>
      <c r="M57" s="106">
        <v>4</v>
      </c>
      <c r="N57" s="106">
        <v>5</v>
      </c>
      <c r="O57" s="106">
        <v>4</v>
      </c>
      <c r="P57" s="106">
        <v>5</v>
      </c>
      <c r="Q57" s="106">
        <v>5</v>
      </c>
      <c r="R57" s="106">
        <v>4</v>
      </c>
    </row>
    <row r="58" spans="2:22" s="104" customFormat="1" ht="15.75" thickTop="1" x14ac:dyDescent="0.25">
      <c r="B58" s="354"/>
      <c r="C58" s="94">
        <v>60</v>
      </c>
      <c r="D58" s="94">
        <v>64</v>
      </c>
      <c r="E58" s="94">
        <v>65</v>
      </c>
      <c r="F58" s="94">
        <v>63</v>
      </c>
      <c r="G58" s="94">
        <v>65</v>
      </c>
      <c r="H58" s="94">
        <v>61</v>
      </c>
      <c r="I58" s="94">
        <v>63</v>
      </c>
      <c r="J58" s="94">
        <v>64</v>
      </c>
      <c r="K58" s="94">
        <v>65</v>
      </c>
      <c r="L58" s="94">
        <v>61</v>
      </c>
      <c r="M58" s="94">
        <v>56</v>
      </c>
      <c r="N58" s="94">
        <v>61</v>
      </c>
      <c r="O58" s="94">
        <v>62</v>
      </c>
      <c r="P58" s="94">
        <v>60</v>
      </c>
      <c r="Q58" s="94">
        <v>62</v>
      </c>
      <c r="R58" s="94">
        <v>61</v>
      </c>
    </row>
    <row r="59" spans="2:22" s="104" customFormat="1" ht="15.75" thickBot="1" x14ac:dyDescent="0.3">
      <c r="B59" s="357"/>
      <c r="C59" s="358"/>
      <c r="D59" s="358"/>
      <c r="E59" s="358"/>
      <c r="F59" s="358"/>
      <c r="G59" s="358"/>
      <c r="H59" s="358"/>
      <c r="I59" s="358"/>
      <c r="J59" s="358"/>
      <c r="K59" s="358"/>
      <c r="L59" s="358"/>
      <c r="M59" s="358"/>
      <c r="N59" s="358"/>
      <c r="O59" s="358"/>
      <c r="P59" s="358"/>
      <c r="Q59" s="358"/>
      <c r="R59" s="358"/>
    </row>
    <row r="60" spans="2:22" s="104" customFormat="1" x14ac:dyDescent="0.25">
      <c r="B60" s="359" t="s">
        <v>1843</v>
      </c>
      <c r="C60" s="360">
        <v>3</v>
      </c>
      <c r="D60" s="360"/>
      <c r="E60" s="360"/>
      <c r="F60" s="360"/>
      <c r="G60" s="360"/>
      <c r="H60" s="360"/>
      <c r="I60" s="360">
        <v>4</v>
      </c>
      <c r="J60" s="360"/>
      <c r="K60" s="360"/>
      <c r="L60" s="360">
        <v>3</v>
      </c>
      <c r="M60" s="360">
        <v>6</v>
      </c>
      <c r="N60" s="360">
        <v>2</v>
      </c>
      <c r="O60" s="360">
        <v>1</v>
      </c>
      <c r="P60" s="360"/>
      <c r="Q60" s="360"/>
      <c r="R60" s="360"/>
    </row>
    <row r="61" spans="2:22" s="104" customFormat="1" x14ac:dyDescent="0.25">
      <c r="B61" s="356" t="s">
        <v>1844</v>
      </c>
      <c r="C61" s="355">
        <v>4</v>
      </c>
      <c r="D61" s="355"/>
      <c r="E61" s="355"/>
      <c r="F61" s="355"/>
      <c r="G61" s="355"/>
      <c r="H61" s="355"/>
      <c r="I61" s="355">
        <v>4</v>
      </c>
      <c r="J61" s="355"/>
      <c r="K61" s="355"/>
      <c r="L61" s="355">
        <v>3</v>
      </c>
      <c r="M61" s="355">
        <v>6</v>
      </c>
      <c r="N61" s="355">
        <v>2</v>
      </c>
      <c r="O61" s="355">
        <v>1</v>
      </c>
      <c r="P61" s="355"/>
      <c r="Q61" s="355"/>
      <c r="R61" s="355"/>
    </row>
    <row r="62" spans="2:22" s="104" customFormat="1" x14ac:dyDescent="0.25">
      <c r="B62" s="356" t="s">
        <v>1845</v>
      </c>
      <c r="C62" s="355">
        <v>4</v>
      </c>
      <c r="D62" s="355"/>
      <c r="E62" s="355"/>
      <c r="F62" s="355"/>
      <c r="G62" s="355"/>
      <c r="H62" s="355"/>
      <c r="I62" s="355">
        <v>3</v>
      </c>
      <c r="J62" s="355"/>
      <c r="K62" s="355"/>
      <c r="L62" s="355">
        <v>3</v>
      </c>
      <c r="M62" s="355">
        <v>6</v>
      </c>
      <c r="N62" s="355">
        <v>1</v>
      </c>
      <c r="O62" s="355">
        <v>1</v>
      </c>
      <c r="P62" s="355"/>
      <c r="Q62" s="355"/>
      <c r="R62" s="355"/>
    </row>
    <row r="63" spans="2:22" s="104" customFormat="1" x14ac:dyDescent="0.25">
      <c r="B63" s="356" t="s">
        <v>1846</v>
      </c>
      <c r="C63" s="355">
        <v>5</v>
      </c>
      <c r="D63" s="355"/>
      <c r="E63" s="355"/>
      <c r="F63" s="355"/>
      <c r="G63" s="355"/>
      <c r="H63" s="355"/>
      <c r="I63" s="355">
        <v>3</v>
      </c>
      <c r="J63" s="355"/>
      <c r="K63" s="355"/>
      <c r="L63" s="355">
        <v>4</v>
      </c>
      <c r="M63" s="355">
        <v>6</v>
      </c>
      <c r="N63" s="355">
        <v>0</v>
      </c>
      <c r="O63" s="355">
        <v>1</v>
      </c>
      <c r="P63" s="355"/>
      <c r="Q63" s="355"/>
      <c r="R63" s="355"/>
    </row>
    <row r="64" spans="2:22" ht="15.75" thickBot="1" x14ac:dyDescent="0.3">
      <c r="B64" s="357"/>
      <c r="C64" s="361"/>
      <c r="D64" s="361"/>
      <c r="E64" s="361"/>
      <c r="F64" s="361"/>
      <c r="G64" s="361"/>
      <c r="H64" s="361"/>
      <c r="I64" s="361"/>
      <c r="J64" s="361"/>
      <c r="K64" s="361"/>
      <c r="L64" s="361"/>
      <c r="M64" s="361"/>
      <c r="N64" s="361"/>
      <c r="O64" s="361"/>
      <c r="P64" s="361"/>
      <c r="Q64" s="361"/>
      <c r="R64" s="361"/>
    </row>
    <row r="65" spans="2:18" ht="20.100000000000001" customHeight="1" x14ac:dyDescent="0.25">
      <c r="B65" s="362" t="s">
        <v>296</v>
      </c>
      <c r="C65" s="363">
        <v>253</v>
      </c>
      <c r="D65" s="363">
        <v>258</v>
      </c>
      <c r="E65" s="363">
        <v>254</v>
      </c>
      <c r="F65" s="363">
        <v>251</v>
      </c>
      <c r="G65" s="363">
        <v>251</v>
      </c>
      <c r="H65" s="363">
        <v>255</v>
      </c>
      <c r="I65" s="363">
        <v>258</v>
      </c>
      <c r="J65" s="363">
        <v>256</v>
      </c>
      <c r="K65" s="363">
        <v>251</v>
      </c>
      <c r="L65" s="363">
        <v>252</v>
      </c>
      <c r="M65" s="363">
        <v>256</v>
      </c>
      <c r="N65" s="363">
        <v>252</v>
      </c>
      <c r="O65" s="363">
        <v>248</v>
      </c>
      <c r="P65" s="363">
        <v>238</v>
      </c>
      <c r="Q65" s="363">
        <v>251</v>
      </c>
      <c r="R65" s="363">
        <v>241</v>
      </c>
    </row>
    <row r="66" spans="2:18" ht="19.899999999999999" customHeight="1" thickBot="1" x14ac:dyDescent="0.3">
      <c r="B66" s="107" t="s">
        <v>145</v>
      </c>
      <c r="C66" s="108">
        <v>63.25</v>
      </c>
      <c r="D66" s="108">
        <v>64.5</v>
      </c>
      <c r="E66" s="108">
        <v>63.5</v>
      </c>
      <c r="F66" s="757">
        <v>62.75</v>
      </c>
      <c r="G66" s="108">
        <v>62.75</v>
      </c>
      <c r="H66" s="108">
        <v>63.75</v>
      </c>
      <c r="I66" s="108">
        <v>64.5</v>
      </c>
      <c r="J66" s="108">
        <v>64</v>
      </c>
      <c r="K66" s="108">
        <v>62.75</v>
      </c>
      <c r="L66" s="108">
        <v>63</v>
      </c>
      <c r="M66" s="108">
        <v>64</v>
      </c>
      <c r="N66" s="108">
        <v>63</v>
      </c>
      <c r="O66" s="108">
        <v>62</v>
      </c>
      <c r="P66" s="108">
        <v>59.5</v>
      </c>
      <c r="Q66" s="108">
        <v>62.75</v>
      </c>
      <c r="R66" s="108">
        <v>60.25</v>
      </c>
    </row>
    <row r="67" spans="2:18" ht="30" customHeight="1" thickBot="1" x14ac:dyDescent="0.3">
      <c r="B67" s="232" t="s">
        <v>297</v>
      </c>
      <c r="C67" s="233">
        <v>63</v>
      </c>
      <c r="D67" s="233">
        <v>65</v>
      </c>
      <c r="E67" s="755">
        <v>64</v>
      </c>
      <c r="F67" s="758">
        <v>63</v>
      </c>
      <c r="G67" s="756">
        <v>63</v>
      </c>
      <c r="H67" s="233">
        <v>64</v>
      </c>
      <c r="I67" s="233">
        <v>65</v>
      </c>
      <c r="J67" s="233">
        <v>64</v>
      </c>
      <c r="K67" s="233">
        <v>63</v>
      </c>
      <c r="L67" s="233">
        <v>63</v>
      </c>
      <c r="M67" s="233">
        <v>64</v>
      </c>
      <c r="N67" s="233">
        <v>63</v>
      </c>
      <c r="O67" s="233">
        <v>62</v>
      </c>
      <c r="P67" s="233">
        <v>60</v>
      </c>
      <c r="Q67" s="233">
        <v>63</v>
      </c>
      <c r="R67" s="233">
        <v>60</v>
      </c>
    </row>
    <row r="69" spans="2:18" ht="15" customHeight="1" x14ac:dyDescent="0.25">
      <c r="C69" s="741" t="s">
        <v>1173</v>
      </c>
      <c r="D69" s="109"/>
      <c r="E69" s="109"/>
      <c r="G69" s="109"/>
      <c r="N69" s="110"/>
      <c r="O69" s="110"/>
      <c r="P69" s="110"/>
      <c r="Q69" s="110"/>
    </row>
    <row r="70" spans="2:18" x14ac:dyDescent="0.25">
      <c r="N70" s="110"/>
      <c r="O70" s="110"/>
      <c r="P70" s="110"/>
      <c r="Q70" s="110"/>
    </row>
    <row r="71" spans="2:18" x14ac:dyDescent="0.25">
      <c r="C71" s="742" t="s">
        <v>1074</v>
      </c>
    </row>
    <row r="72" spans="2:18" x14ac:dyDescent="0.25">
      <c r="C72" s="742" t="s">
        <v>1075</v>
      </c>
    </row>
    <row r="73" spans="2:18" x14ac:dyDescent="0.25">
      <c r="C73" s="742" t="s">
        <v>1172</v>
      </c>
    </row>
    <row r="74" spans="2:18" x14ac:dyDescent="0.25">
      <c r="C74" s="742" t="s">
        <v>1171</v>
      </c>
    </row>
    <row r="75" spans="2:18" x14ac:dyDescent="0.25">
      <c r="C75" s="22"/>
    </row>
    <row r="76" spans="2:18" x14ac:dyDescent="0.25">
      <c r="C76" s="742" t="s">
        <v>1193</v>
      </c>
    </row>
    <row r="77" spans="2:18" x14ac:dyDescent="0.25">
      <c r="C77" s="742" t="s">
        <v>1194</v>
      </c>
    </row>
    <row r="78" spans="2:18" x14ac:dyDescent="0.25">
      <c r="C78" s="742"/>
    </row>
    <row r="79" spans="2:18" x14ac:dyDescent="0.25">
      <c r="C79" s="742" t="s">
        <v>295</v>
      </c>
    </row>
    <row r="80" spans="2:18" x14ac:dyDescent="0.25">
      <c r="C80" s="743" t="s">
        <v>1195</v>
      </c>
    </row>
    <row r="81" spans="3:3" x14ac:dyDescent="0.25">
      <c r="C81" s="743" t="s">
        <v>1196</v>
      </c>
    </row>
    <row r="82" spans="3:3" x14ac:dyDescent="0.25">
      <c r="C82" s="742"/>
    </row>
    <row r="83" spans="3:3" x14ac:dyDescent="0.25">
      <c r="C83" s="742" t="s">
        <v>551</v>
      </c>
    </row>
    <row r="84" spans="3:3" x14ac:dyDescent="0.25">
      <c r="C84" s="742" t="s">
        <v>1192</v>
      </c>
    </row>
    <row r="85" spans="3:3" x14ac:dyDescent="0.25">
      <c r="C85" s="742"/>
    </row>
    <row r="86" spans="3:3" x14ac:dyDescent="0.25">
      <c r="C86" s="742" t="s">
        <v>118</v>
      </c>
    </row>
    <row r="87" spans="3:3" x14ac:dyDescent="0.25">
      <c r="C87" s="743" t="s">
        <v>1197</v>
      </c>
    </row>
    <row r="88" spans="3:3" x14ac:dyDescent="0.25">
      <c r="C88" s="743" t="s">
        <v>1198</v>
      </c>
    </row>
    <row r="89" spans="3:3" x14ac:dyDescent="0.25">
      <c r="C89" s="742"/>
    </row>
    <row r="90" spans="3:3" x14ac:dyDescent="0.25">
      <c r="C90" s="742" t="s">
        <v>119</v>
      </c>
    </row>
    <row r="91" spans="3:3" x14ac:dyDescent="0.25">
      <c r="C91" s="743" t="s">
        <v>1199</v>
      </c>
    </row>
  </sheetData>
  <sheetProtection algorithmName="SHA-512" hashValue="uALVp3s4kxY+F/fgnaO9dIj+rNtl+sTnCMOvbXOtcXByOFY6GeoXaHuDR+KmXI7OT4v1pBFCADB5ApvQulrqGg==" saltValue="xLaVnFe86Fmkhyedf89EXg==" spinCount="100000" sheet="1" objects="1" scenarios="1" selectLockedCells="1"/>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dimension ref="A1:W79"/>
  <sheetViews>
    <sheetView showGridLines="0" zoomScale="90" zoomScaleNormal="90" workbookViewId="0">
      <selection activeCell="V2" sqref="V2"/>
    </sheetView>
  </sheetViews>
  <sheetFormatPr baseColWidth="10" defaultRowHeight="14.25" x14ac:dyDescent="0.2"/>
  <cols>
    <col min="1" max="1" width="5.75" style="7" customWidth="1"/>
    <col min="2" max="2" width="4.875" style="7" customWidth="1"/>
    <col min="3" max="3" width="31" style="7" customWidth="1"/>
    <col min="4" max="4" width="74" style="7" customWidth="1"/>
    <col min="5" max="5" width="23.125" style="7" customWidth="1"/>
    <col min="6" max="6" width="18.875" style="7" customWidth="1"/>
    <col min="7" max="7" width="17.25" style="7" customWidth="1"/>
    <col min="8" max="8" width="13" style="7" hidden="1" customWidth="1"/>
    <col min="9" max="9" width="14.25" style="7" customWidth="1"/>
    <col min="10" max="10" width="12.125" style="7" customWidth="1"/>
    <col min="11" max="11" width="13.375" style="7" customWidth="1"/>
    <col min="12" max="12" width="14.625" style="7" customWidth="1"/>
    <col min="13" max="13" width="21.875" style="7" hidden="1" customWidth="1"/>
    <col min="14" max="14" width="12.125" style="7" hidden="1" customWidth="1"/>
    <col min="15" max="15" width="12.25" style="7" hidden="1" customWidth="1"/>
    <col min="16" max="16" width="11.875" style="7" hidden="1" customWidth="1"/>
    <col min="17" max="17" width="30.75" style="459" hidden="1" customWidth="1"/>
    <col min="18" max="18" width="12.125" style="7" hidden="1" customWidth="1"/>
    <col min="19" max="19" width="50.75" style="7" hidden="1" customWidth="1"/>
    <col min="20" max="20" width="11" style="7" hidden="1" customWidth="1"/>
    <col min="21" max="21" width="0" style="7" hidden="1" customWidth="1"/>
    <col min="22" max="22" width="11.25" style="7"/>
  </cols>
  <sheetData>
    <row r="1" spans="2:23" s="7" customFormat="1" ht="25.15" customHeight="1" x14ac:dyDescent="0.2">
      <c r="F1" s="728"/>
      <c r="H1" s="263" t="s">
        <v>303</v>
      </c>
      <c r="M1" s="508" t="s">
        <v>1129</v>
      </c>
      <c r="N1" s="652" t="s">
        <v>1808</v>
      </c>
      <c r="Q1" s="459"/>
    </row>
    <row r="2" spans="2:23" s="7" customFormat="1" ht="25.15" customHeight="1" x14ac:dyDescent="0.2">
      <c r="B2" s="725" t="str">
        <f>CONCATENATE((Inhaltsverzeichnis!$B$2),", Gebäudeübersicht","  (",M1,N1,")")</f>
        <v>Ausschreibung Industrie- und Handelskammer Potsdam, Gebäudeübersicht  (Vertragsbeginn ab:  01.10.2026)</v>
      </c>
      <c r="C2" s="726"/>
      <c r="D2" s="726"/>
      <c r="E2" s="726"/>
      <c r="F2" s="726"/>
      <c r="G2" s="726"/>
      <c r="H2" s="726"/>
      <c r="I2" s="726"/>
      <c r="J2" s="726"/>
      <c r="K2" s="726"/>
      <c r="L2" s="727"/>
      <c r="M2" s="263" t="s">
        <v>303</v>
      </c>
      <c r="N2" s="263" t="s">
        <v>303</v>
      </c>
      <c r="O2" s="263" t="s">
        <v>303</v>
      </c>
      <c r="P2" s="263" t="s">
        <v>303</v>
      </c>
      <c r="Q2" s="263" t="s">
        <v>303</v>
      </c>
      <c r="R2" s="263" t="s">
        <v>303</v>
      </c>
      <c r="S2" s="263" t="s">
        <v>303</v>
      </c>
      <c r="T2" s="263" t="s">
        <v>303</v>
      </c>
      <c r="U2" s="263" t="s">
        <v>303</v>
      </c>
      <c r="V2" s="661" t="s">
        <v>46</v>
      </c>
    </row>
    <row r="3" spans="2:23" s="7" customFormat="1" ht="50.25" customHeight="1" x14ac:dyDescent="0.2">
      <c r="B3" s="368" t="s">
        <v>165</v>
      </c>
      <c r="C3" s="458" t="s">
        <v>4</v>
      </c>
      <c r="D3" s="368" t="s">
        <v>205</v>
      </c>
      <c r="E3" s="368" t="s">
        <v>206</v>
      </c>
      <c r="F3" s="260" t="s">
        <v>1080</v>
      </c>
      <c r="G3" s="368" t="s">
        <v>207</v>
      </c>
      <c r="H3" s="666" t="s">
        <v>995</v>
      </c>
      <c r="I3" s="260" t="s">
        <v>503</v>
      </c>
      <c r="J3" s="260" t="s">
        <v>504</v>
      </c>
      <c r="K3" s="254" t="s">
        <v>334</v>
      </c>
      <c r="L3" s="254" t="s">
        <v>333</v>
      </c>
      <c r="M3" s="254" t="s">
        <v>493</v>
      </c>
      <c r="N3" s="254" t="s">
        <v>494</v>
      </c>
      <c r="O3" s="254" t="s">
        <v>495</v>
      </c>
      <c r="P3" s="460" t="s">
        <v>651</v>
      </c>
      <c r="Q3" s="461" t="s">
        <v>613</v>
      </c>
      <c r="R3" s="460" t="s">
        <v>649</v>
      </c>
      <c r="S3" s="255" t="s">
        <v>650</v>
      </c>
    </row>
    <row r="4" spans="2:23" s="7" customFormat="1" ht="15" customHeight="1" x14ac:dyDescent="0.2">
      <c r="B4" s="364" t="str">
        <f>H4</f>
        <v>01</v>
      </c>
      <c r="C4" s="670" t="str">
        <f t="shared" ref="C4:C67" si="0">HYPERLINK("#"&amp;(CONCATENATE("'",P4," K","'"))&amp;"!A1",P4)</f>
        <v>Haus 1, 2 a-c</v>
      </c>
      <c r="D4" s="365" t="s">
        <v>1809</v>
      </c>
      <c r="E4" s="365" t="s">
        <v>1812</v>
      </c>
      <c r="F4" s="729">
        <f>IFERROR(ROUND(TabelleR01L2/10,0)*10,"")</f>
        <v>3360</v>
      </c>
      <c r="G4" s="365"/>
      <c r="H4" s="671" t="s">
        <v>449</v>
      </c>
      <c r="I4" s="367">
        <v>253</v>
      </c>
      <c r="J4" s="367">
        <v>5</v>
      </c>
      <c r="K4" s="366">
        <f t="shared" ref="K4:K67" si="1">L4/12</f>
        <v>0</v>
      </c>
      <c r="L4" s="366">
        <f>IFERROR(ROUND(TabelleK01JRS/10,0)*10,0)</f>
        <v>0</v>
      </c>
      <c r="M4" s="365" t="str">
        <f t="shared" ref="M4:M67" si="2">IFERROR(LEFT(RIGHT(D4,LEN(D4)-(SEARCH(",",D4)+1)),SEARCH(",",RIGHT(D4,LEN(D4)-(SEARCH(",",D4)+1)))-1),"")</f>
        <v>Breite Straße 2 a-c</v>
      </c>
      <c r="N4" s="365" t="str">
        <f t="shared" ref="N4:N67" si="3">O4</f>
        <v>Industrie- und Handelskammer Potsdam</v>
      </c>
      <c r="O4" s="365" t="str">
        <f>IFERROR(RIGHT(Inhaltsverzeichnis!$B$2,LEN(Inhaltsverzeichnis!$B$2)-14),"")</f>
        <v>Industrie- und Handelskammer Potsdam</v>
      </c>
      <c r="P4" s="462" t="str">
        <f t="shared" ref="P4:P67" si="4">IF(AND(Q4&lt;&gt;"",S4&lt;&gt;""),Q4,R4)</f>
        <v>Haus 1, 2 a-c</v>
      </c>
      <c r="Q4" s="463" t="s">
        <v>1214</v>
      </c>
      <c r="R4" s="248" t="s">
        <v>449</v>
      </c>
      <c r="S4" s="464" t="s">
        <v>1214</v>
      </c>
      <c r="W4" s="12"/>
    </row>
    <row r="5" spans="2:23" ht="15" customHeight="1" x14ac:dyDescent="0.2">
      <c r="B5" s="364" t="str">
        <f t="shared" ref="B5:B68" si="5">H5</f>
        <v>01</v>
      </c>
      <c r="C5" s="670" t="str">
        <f t="shared" si="0"/>
        <v>Haus 2, 2 a-c</v>
      </c>
      <c r="D5" s="365" t="s">
        <v>1809</v>
      </c>
      <c r="E5" s="365" t="s">
        <v>1812</v>
      </c>
      <c r="F5" s="729" cm="1">
        <f t="array" ref="F5">IFERROR(ROUND(TabelleR02L2/10,0)*10,"")</f>
        <v>1530</v>
      </c>
      <c r="G5" s="61"/>
      <c r="H5" s="671" t="s">
        <v>449</v>
      </c>
      <c r="I5" s="367">
        <v>253</v>
      </c>
      <c r="J5" s="367">
        <v>5</v>
      </c>
      <c r="K5" s="158">
        <f t="shared" si="1"/>
        <v>0</v>
      </c>
      <c r="L5" s="158">
        <f t="array" ref="L5">IFERROR(ROUND(TabelleK02JRS/10,0)*10,0)</f>
        <v>0</v>
      </c>
      <c r="M5" s="255" t="str">
        <f t="shared" si="2"/>
        <v>Breite Straße 2 a-c</v>
      </c>
      <c r="N5" s="255" t="str">
        <f t="shared" si="3"/>
        <v>Industrie- und Handelskammer Potsdam</v>
      </c>
      <c r="O5" s="255" t="str">
        <f>IFERROR(RIGHT(Inhaltsverzeichnis!$B$2,LEN(Inhaltsverzeichnis!$B$2)-14),"")</f>
        <v>Industrie- und Handelskammer Potsdam</v>
      </c>
      <c r="P5" s="462" t="str">
        <f t="shared" si="4"/>
        <v>Haus 2, 2 a-c</v>
      </c>
      <c r="Q5" s="463" t="s">
        <v>1436</v>
      </c>
      <c r="R5" s="248" t="s">
        <v>450</v>
      </c>
      <c r="S5" s="464" t="s">
        <v>1436</v>
      </c>
    </row>
    <row r="6" spans="2:23" ht="15" customHeight="1" x14ac:dyDescent="0.2">
      <c r="B6" s="364" t="str">
        <f t="shared" si="5"/>
        <v>01</v>
      </c>
      <c r="C6" s="670" t="str">
        <f t="shared" si="0"/>
        <v>Haus 3, 2 a-c</v>
      </c>
      <c r="D6" s="365" t="s">
        <v>1809</v>
      </c>
      <c r="E6" s="365" t="s">
        <v>1812</v>
      </c>
      <c r="F6" s="729" cm="1">
        <f t="array" ref="F6">IFERROR(ROUND(TabelleR03L2/10,0)*10,"")</f>
        <v>2980</v>
      </c>
      <c r="G6" s="61"/>
      <c r="H6" s="671" t="s">
        <v>449</v>
      </c>
      <c r="I6" s="367">
        <v>253</v>
      </c>
      <c r="J6" s="367">
        <v>5</v>
      </c>
      <c r="K6" s="158">
        <f t="shared" si="1"/>
        <v>0</v>
      </c>
      <c r="L6" s="158">
        <f t="array" ref="L6">IFERROR(ROUND(TabelleK03JRS/10,0)*10,0)</f>
        <v>0</v>
      </c>
      <c r="M6" s="255" t="str">
        <f t="shared" si="2"/>
        <v>Breite Straße 2 a-c</v>
      </c>
      <c r="N6" s="255" t="str">
        <f t="shared" si="3"/>
        <v>Industrie- und Handelskammer Potsdam</v>
      </c>
      <c r="O6" s="255" t="str">
        <f>IFERROR(RIGHT(Inhaltsverzeichnis!$B$2,LEN(Inhaltsverzeichnis!$B$2)-14),"")</f>
        <v>Industrie- und Handelskammer Potsdam</v>
      </c>
      <c r="P6" s="462" t="str">
        <f t="shared" si="4"/>
        <v>Haus 3, 2 a-c</v>
      </c>
      <c r="Q6" s="463" t="s">
        <v>1482</v>
      </c>
      <c r="R6" s="248" t="s">
        <v>451</v>
      </c>
      <c r="S6" s="464" t="s">
        <v>1482</v>
      </c>
    </row>
    <row r="7" spans="2:23" ht="15" customHeight="1" x14ac:dyDescent="0.2">
      <c r="B7" s="364" t="str">
        <f t="shared" si="5"/>
        <v>01</v>
      </c>
      <c r="C7" s="670" t="str">
        <f t="shared" si="0"/>
        <v>Neubau  - Fremdvermietet, 2 d</v>
      </c>
      <c r="D7" s="365" t="s">
        <v>1810</v>
      </c>
      <c r="E7" s="365" t="s">
        <v>1812</v>
      </c>
      <c r="F7" s="729" cm="1">
        <f t="array" ref="F7">IFERROR(ROUND(TabelleR04L2/10,0)*10,"")</f>
        <v>840</v>
      </c>
      <c r="G7" s="61" t="s">
        <v>1829</v>
      </c>
      <c r="H7" s="671" t="s">
        <v>449</v>
      </c>
      <c r="I7" s="367">
        <v>253</v>
      </c>
      <c r="J7" s="367">
        <v>5</v>
      </c>
      <c r="K7" s="158">
        <f t="shared" si="1"/>
        <v>0</v>
      </c>
      <c r="L7" s="158">
        <f t="array" ref="L7">IFERROR(ROUND(TabelleK04JRS/10,0)*10,0)</f>
        <v>0</v>
      </c>
      <c r="M7" s="255" t="str">
        <f t="shared" si="2"/>
        <v>Breite Straße 2 d</v>
      </c>
      <c r="N7" s="255" t="str">
        <f t="shared" si="3"/>
        <v>Industrie- und Handelskammer Potsdam</v>
      </c>
      <c r="O7" s="255" t="str">
        <f>IFERROR(RIGHT(Inhaltsverzeichnis!$B$2,LEN(Inhaltsverzeichnis!$B$2)-14),"")</f>
        <v>Industrie- und Handelskammer Potsdam</v>
      </c>
      <c r="P7" s="462" t="str">
        <f t="shared" si="4"/>
        <v>Neubau  - Fremdvermietet, 2 d</v>
      </c>
      <c r="Q7" s="463" t="s">
        <v>1603</v>
      </c>
      <c r="R7" s="248" t="s">
        <v>452</v>
      </c>
      <c r="S7" s="464" t="s">
        <v>1603</v>
      </c>
    </row>
    <row r="8" spans="2:23" ht="15" customHeight="1" x14ac:dyDescent="0.2">
      <c r="B8" s="364" t="str">
        <f t="shared" si="5"/>
        <v>01</v>
      </c>
      <c r="C8" s="670" t="str">
        <f t="shared" si="0"/>
        <v>Neubau, 2 d</v>
      </c>
      <c r="D8" s="365" t="s">
        <v>1810</v>
      </c>
      <c r="E8" s="365" t="s">
        <v>1812</v>
      </c>
      <c r="F8" s="729" cm="1">
        <f t="array" ref="F8">IFERROR(ROUND(TabelleR05L2/10,0)*10,"")</f>
        <v>2680</v>
      </c>
      <c r="G8" s="61"/>
      <c r="H8" s="671" t="s">
        <v>449</v>
      </c>
      <c r="I8" s="367">
        <v>253</v>
      </c>
      <c r="J8" s="367">
        <v>5</v>
      </c>
      <c r="K8" s="158">
        <f t="shared" si="1"/>
        <v>0</v>
      </c>
      <c r="L8" s="158">
        <f t="array" ref="L8">IFERROR(ROUND(TabelleK05JRS/10,0)*10,0)</f>
        <v>0</v>
      </c>
      <c r="M8" s="255" t="str">
        <f t="shared" si="2"/>
        <v>Breite Straße 2 d</v>
      </c>
      <c r="N8" s="255" t="str">
        <f t="shared" si="3"/>
        <v>Industrie- und Handelskammer Potsdam</v>
      </c>
      <c r="O8" s="255" t="str">
        <f>IFERROR(RIGHT(Inhaltsverzeichnis!$B$2,LEN(Inhaltsverzeichnis!$B$2)-14),"")</f>
        <v>Industrie- und Handelskammer Potsdam</v>
      </c>
      <c r="P8" s="462" t="str">
        <f t="shared" si="4"/>
        <v>Neubau, 2 d</v>
      </c>
      <c r="Q8" s="463" t="s">
        <v>1651</v>
      </c>
      <c r="R8" s="248" t="s">
        <v>453</v>
      </c>
      <c r="S8" s="464" t="s">
        <v>1651</v>
      </c>
    </row>
    <row r="9" spans="2:23" ht="15" customHeight="1" x14ac:dyDescent="0.2">
      <c r="B9" s="364" t="str">
        <f t="shared" si="5"/>
        <v>01</v>
      </c>
      <c r="C9" s="670" t="str">
        <f t="shared" si="0"/>
        <v>Tiefgarage</v>
      </c>
      <c r="D9" s="365" t="s">
        <v>1811</v>
      </c>
      <c r="E9" s="365" t="s">
        <v>1812</v>
      </c>
      <c r="F9" s="729" cm="1">
        <f t="array" ref="F9">IFERROR(ROUND(TabelleR06L2/10,0)*10,"")</f>
        <v>3580</v>
      </c>
      <c r="G9" s="61" t="s">
        <v>1828</v>
      </c>
      <c r="H9" s="671" t="s">
        <v>449</v>
      </c>
      <c r="I9" s="367">
        <v>253</v>
      </c>
      <c r="J9" s="367">
        <v>5</v>
      </c>
      <c r="K9" s="158">
        <f t="shared" si="1"/>
        <v>0</v>
      </c>
      <c r="L9" s="158">
        <f t="array" ref="L9">IFERROR(ROUND(TabelleK06JRS/10,0)*10,0)</f>
        <v>0</v>
      </c>
      <c r="M9" s="255" t="str">
        <f t="shared" si="2"/>
        <v>Breite Straße 2 a-d</v>
      </c>
      <c r="N9" s="255" t="str">
        <f t="shared" si="3"/>
        <v>Industrie- und Handelskammer Potsdam</v>
      </c>
      <c r="O9" s="255" t="str">
        <f>IFERROR(RIGHT(Inhaltsverzeichnis!$B$2,LEN(Inhaltsverzeichnis!$B$2)-14),"")</f>
        <v>Industrie- und Handelskammer Potsdam</v>
      </c>
      <c r="P9" s="462" t="str">
        <f t="shared" si="4"/>
        <v>Tiefgarage</v>
      </c>
      <c r="Q9" s="463" t="s">
        <v>1781</v>
      </c>
      <c r="R9" s="248" t="s">
        <v>454</v>
      </c>
      <c r="S9" s="464" t="s">
        <v>1781</v>
      </c>
    </row>
    <row r="10" spans="2:23" ht="15" hidden="1" customHeight="1" x14ac:dyDescent="0.2">
      <c r="B10" s="364" t="str">
        <f t="shared" si="5"/>
        <v>01</v>
      </c>
      <c r="C10" s="670" t="str">
        <f t="shared" si="0"/>
        <v>Reserve 01</v>
      </c>
      <c r="D10" s="61"/>
      <c r="E10" s="62" t="s">
        <v>208</v>
      </c>
      <c r="F10" s="729" cm="1">
        <f t="array" ref="F10">IFERROR(ROUND(TabelleR07L2/10,0)*10,"")</f>
        <v>0</v>
      </c>
      <c r="G10" s="61"/>
      <c r="H10" s="671" t="s">
        <v>449</v>
      </c>
      <c r="I10" s="367">
        <v>250</v>
      </c>
      <c r="J10" s="367">
        <v>5</v>
      </c>
      <c r="K10" s="158">
        <f t="shared" ca="1" si="1"/>
        <v>0</v>
      </c>
      <c r="L10" s="158">
        <f t="array" aca="1" ref="L10" ca="1">IFERROR(ROUND(TabelleK07JRS/10,0)*10,0)</f>
        <v>0</v>
      </c>
      <c r="M10" s="255" t="str">
        <f t="shared" si="2"/>
        <v/>
      </c>
      <c r="N10" s="255" t="str">
        <f t="shared" si="3"/>
        <v>Industrie- und Handelskammer Potsdam</v>
      </c>
      <c r="O10" s="255" t="str">
        <f>IFERROR(RIGHT(Inhaltsverzeichnis!$B$2,LEN(Inhaltsverzeichnis!$B$2)-14),"")</f>
        <v>Industrie- und Handelskammer Potsdam</v>
      </c>
      <c r="P10" s="462" t="str">
        <f t="shared" si="4"/>
        <v>Reserve 01</v>
      </c>
      <c r="Q10" s="463" t="s">
        <v>1803</v>
      </c>
      <c r="R10" s="248" t="s">
        <v>455</v>
      </c>
      <c r="S10" s="464" t="s">
        <v>1803</v>
      </c>
    </row>
    <row r="11" spans="2:23" ht="15" hidden="1" customHeight="1" x14ac:dyDescent="0.2">
      <c r="B11" s="364" t="str">
        <f t="shared" si="5"/>
        <v>01</v>
      </c>
      <c r="C11" s="670" t="str">
        <f t="shared" si="0"/>
        <v>Reserve 02</v>
      </c>
      <c r="D11" s="61"/>
      <c r="E11" s="62" t="s">
        <v>208</v>
      </c>
      <c r="F11" s="729" cm="1">
        <f t="array" ref="F11">IFERROR(ROUND(TabelleR08L2/10,0)*10,"")</f>
        <v>0</v>
      </c>
      <c r="G11" s="61"/>
      <c r="H11" s="671" t="s">
        <v>449</v>
      </c>
      <c r="I11" s="367">
        <v>250</v>
      </c>
      <c r="J11" s="367">
        <v>5</v>
      </c>
      <c r="K11" s="158">
        <f t="shared" ca="1" si="1"/>
        <v>0</v>
      </c>
      <c r="L11" s="158">
        <f t="array" aca="1" ref="L11" ca="1">IFERROR(ROUND(TabelleK08JRS/10,0)*10,0)</f>
        <v>0</v>
      </c>
      <c r="M11" s="255" t="str">
        <f t="shared" si="2"/>
        <v/>
      </c>
      <c r="N11" s="255" t="str">
        <f t="shared" si="3"/>
        <v>Industrie- und Handelskammer Potsdam</v>
      </c>
      <c r="O11" s="255" t="str">
        <f>IFERROR(RIGHT(Inhaltsverzeichnis!$B$2,LEN(Inhaltsverzeichnis!$B$2)-14),"")</f>
        <v>Industrie- und Handelskammer Potsdam</v>
      </c>
      <c r="P11" s="462" t="str">
        <f t="shared" si="4"/>
        <v>Reserve 02</v>
      </c>
      <c r="Q11" s="463" t="s">
        <v>1804</v>
      </c>
      <c r="R11" s="248" t="s">
        <v>456</v>
      </c>
      <c r="S11" s="464" t="s">
        <v>1804</v>
      </c>
    </row>
    <row r="12" spans="2:23" ht="15" hidden="1" customHeight="1" x14ac:dyDescent="0.2">
      <c r="B12" s="364" t="str">
        <f t="shared" si="5"/>
        <v>01</v>
      </c>
      <c r="C12" s="670" t="str">
        <f t="shared" si="0"/>
        <v>Reserve 03</v>
      </c>
      <c r="D12" s="61"/>
      <c r="E12" s="62" t="s">
        <v>208</v>
      </c>
      <c r="F12" s="729" cm="1">
        <f t="array" ref="F12">IFERROR(ROUND(TabelleR09L2/10,0)*10,"")</f>
        <v>0</v>
      </c>
      <c r="G12" s="61"/>
      <c r="H12" s="671" t="s">
        <v>449</v>
      </c>
      <c r="I12" s="367">
        <v>250</v>
      </c>
      <c r="J12" s="367">
        <v>5</v>
      </c>
      <c r="K12" s="158">
        <f t="shared" ca="1" si="1"/>
        <v>0</v>
      </c>
      <c r="L12" s="158">
        <f t="array" aca="1" ref="L12" ca="1">IFERROR(ROUND(TabelleK09JRS/10,0)*10,0)</f>
        <v>0</v>
      </c>
      <c r="M12" s="255" t="str">
        <f t="shared" si="2"/>
        <v/>
      </c>
      <c r="N12" s="255" t="str">
        <f t="shared" si="3"/>
        <v>Industrie- und Handelskammer Potsdam</v>
      </c>
      <c r="O12" s="255" t="str">
        <f>IFERROR(RIGHT(Inhaltsverzeichnis!$B$2,LEN(Inhaltsverzeichnis!$B$2)-14),"")</f>
        <v>Industrie- und Handelskammer Potsdam</v>
      </c>
      <c r="P12" s="462" t="str">
        <f t="shared" si="4"/>
        <v>Reserve 03</v>
      </c>
      <c r="Q12" s="463" t="s">
        <v>1805</v>
      </c>
      <c r="R12" s="248" t="s">
        <v>457</v>
      </c>
      <c r="S12" s="464" t="s">
        <v>1805</v>
      </c>
    </row>
    <row r="13" spans="2:23" ht="15" hidden="1" customHeight="1" x14ac:dyDescent="0.2">
      <c r="B13" s="364" t="str">
        <f t="shared" si="5"/>
        <v>01</v>
      </c>
      <c r="C13" s="670" t="str">
        <f t="shared" si="0"/>
        <v>Reserve 04</v>
      </c>
      <c r="D13" s="61"/>
      <c r="E13" s="62" t="s">
        <v>208</v>
      </c>
      <c r="F13" s="729" cm="1">
        <f t="array" ref="F13">IFERROR(ROUND(TabelleR10L2/10,0)*10,"")</f>
        <v>0</v>
      </c>
      <c r="G13" s="61"/>
      <c r="H13" s="671" t="s">
        <v>449</v>
      </c>
      <c r="I13" s="367">
        <v>250</v>
      </c>
      <c r="J13" s="367">
        <v>5</v>
      </c>
      <c r="K13" s="158">
        <f t="shared" ca="1" si="1"/>
        <v>0</v>
      </c>
      <c r="L13" s="158">
        <f t="array" aca="1" ref="L13" ca="1">IFERROR(ROUND(TabelleK10JRS/10,0)*10,0)</f>
        <v>0</v>
      </c>
      <c r="M13" s="255" t="str">
        <f t="shared" si="2"/>
        <v/>
      </c>
      <c r="N13" s="255" t="str">
        <f t="shared" si="3"/>
        <v>Industrie- und Handelskammer Potsdam</v>
      </c>
      <c r="O13" s="255" t="str">
        <f>IFERROR(RIGHT(Inhaltsverzeichnis!$B$2,LEN(Inhaltsverzeichnis!$B$2)-14),"")</f>
        <v>Industrie- und Handelskammer Potsdam</v>
      </c>
      <c r="P13" s="462" t="str">
        <f t="shared" si="4"/>
        <v>Reserve 04</v>
      </c>
      <c r="Q13" s="463" t="s">
        <v>1806</v>
      </c>
      <c r="R13" s="248" t="s">
        <v>458</v>
      </c>
      <c r="S13" s="464" t="s">
        <v>1806</v>
      </c>
    </row>
    <row r="14" spans="2:23" ht="15" hidden="1" customHeight="1" x14ac:dyDescent="0.2">
      <c r="B14" s="364" t="str">
        <f t="shared" si="5"/>
        <v>01</v>
      </c>
      <c r="C14" s="670" t="str">
        <f t="shared" si="0"/>
        <v>Reserve 05</v>
      </c>
      <c r="D14" s="61"/>
      <c r="E14" s="62" t="s">
        <v>208</v>
      </c>
      <c r="F14" s="729" cm="1">
        <f t="array" ref="F14">IFERROR(ROUND(TabelleR11L2/10,0)*10,"")</f>
        <v>0</v>
      </c>
      <c r="G14" s="61"/>
      <c r="H14" s="671" t="s">
        <v>449</v>
      </c>
      <c r="I14" s="367">
        <v>250</v>
      </c>
      <c r="J14" s="367">
        <v>5</v>
      </c>
      <c r="K14" s="158">
        <f t="shared" ca="1" si="1"/>
        <v>0</v>
      </c>
      <c r="L14" s="158">
        <f t="array" aca="1" ref="L14" ca="1">IFERROR(ROUND(TabelleK11JRS/10,0)*10,0)</f>
        <v>0</v>
      </c>
      <c r="M14" s="255" t="str">
        <f t="shared" si="2"/>
        <v/>
      </c>
      <c r="N14" s="255" t="str">
        <f t="shared" si="3"/>
        <v>Industrie- und Handelskammer Potsdam</v>
      </c>
      <c r="O14" s="255" t="str">
        <f>IFERROR(RIGHT(Inhaltsverzeichnis!$B$2,LEN(Inhaltsverzeichnis!$B$2)-14),"")</f>
        <v>Industrie- und Handelskammer Potsdam</v>
      </c>
      <c r="P14" s="462" t="str">
        <f t="shared" si="4"/>
        <v>Reserve 05</v>
      </c>
      <c r="Q14" s="463" t="s">
        <v>1807</v>
      </c>
      <c r="R14" s="248" t="s">
        <v>459</v>
      </c>
      <c r="S14" s="464" t="s">
        <v>1807</v>
      </c>
    </row>
    <row r="15" spans="2:23" ht="15" hidden="1" customHeight="1" x14ac:dyDescent="0.2">
      <c r="B15" s="364" t="str">
        <f t="shared" si="5"/>
        <v>12</v>
      </c>
      <c r="C15" s="670" t="str">
        <f t="shared" si="0"/>
        <v>12</v>
      </c>
      <c r="D15" s="61"/>
      <c r="E15" s="62" t="s">
        <v>208</v>
      </c>
      <c r="F15" s="729" t="str" cm="1">
        <f t="array" ref="F15">IFERROR(ROUND(TabelleR12L2/10,0)*10,"")</f>
        <v/>
      </c>
      <c r="G15" s="61"/>
      <c r="H15" s="671" t="s">
        <v>460</v>
      </c>
      <c r="I15" s="367">
        <v>250</v>
      </c>
      <c r="J15" s="367">
        <v>5</v>
      </c>
      <c r="K15" s="158">
        <f t="shared" si="1"/>
        <v>0</v>
      </c>
      <c r="L15" s="158">
        <f t="array" ref="L15">IFERROR(ROUND(TabelleK12JRS/10,0)*10,0)</f>
        <v>0</v>
      </c>
      <c r="M15" s="255" t="str">
        <f t="shared" si="2"/>
        <v/>
      </c>
      <c r="N15" s="255" t="str">
        <f t="shared" si="3"/>
        <v>Industrie- und Handelskammer Potsdam</v>
      </c>
      <c r="O15" s="255" t="str">
        <f>IFERROR(RIGHT(Inhaltsverzeichnis!$B$2,LEN(Inhaltsverzeichnis!$B$2)-14),"")</f>
        <v>Industrie- und Handelskammer Potsdam</v>
      </c>
      <c r="P15" s="462" t="str">
        <f t="shared" si="4"/>
        <v>12</v>
      </c>
      <c r="Q15" s="463"/>
      <c r="R15" s="248" t="s">
        <v>460</v>
      </c>
      <c r="S15" s="464"/>
    </row>
    <row r="16" spans="2:23" ht="15" hidden="1" customHeight="1" x14ac:dyDescent="0.2">
      <c r="B16" s="364" t="str">
        <f t="shared" si="5"/>
        <v>13</v>
      </c>
      <c r="C16" s="670" t="str">
        <f t="shared" si="0"/>
        <v>13</v>
      </c>
      <c r="D16" s="61"/>
      <c r="E16" s="62" t="s">
        <v>208</v>
      </c>
      <c r="F16" s="729" t="str" cm="1">
        <f t="array" ref="F16">IFERROR(ROUND(TabelleR13L2/10,0)*10,"")</f>
        <v/>
      </c>
      <c r="G16" s="61"/>
      <c r="H16" s="671" t="s">
        <v>461</v>
      </c>
      <c r="I16" s="367">
        <v>250</v>
      </c>
      <c r="J16" s="367">
        <v>5</v>
      </c>
      <c r="K16" s="158">
        <f t="shared" si="1"/>
        <v>0</v>
      </c>
      <c r="L16" s="158">
        <f t="array" ref="L16">IFERROR(ROUND(TabelleK13JRS/10,0)*10,0)</f>
        <v>0</v>
      </c>
      <c r="M16" s="255" t="str">
        <f t="shared" si="2"/>
        <v/>
      </c>
      <c r="N16" s="255" t="str">
        <f t="shared" si="3"/>
        <v>Industrie- und Handelskammer Potsdam</v>
      </c>
      <c r="O16" s="255" t="str">
        <f>IFERROR(RIGHT(Inhaltsverzeichnis!$B$2,LEN(Inhaltsverzeichnis!$B$2)-14),"")</f>
        <v>Industrie- und Handelskammer Potsdam</v>
      </c>
      <c r="P16" s="462" t="str">
        <f t="shared" si="4"/>
        <v>13</v>
      </c>
      <c r="Q16" s="463"/>
      <c r="R16" s="248" t="s">
        <v>461</v>
      </c>
      <c r="S16" s="464"/>
    </row>
    <row r="17" spans="2:19" ht="15" hidden="1" customHeight="1" x14ac:dyDescent="0.2">
      <c r="B17" s="364" t="str">
        <f t="shared" si="5"/>
        <v>14</v>
      </c>
      <c r="C17" s="670" t="str">
        <f t="shared" si="0"/>
        <v>14</v>
      </c>
      <c r="D17" s="61"/>
      <c r="E17" s="62" t="s">
        <v>208</v>
      </c>
      <c r="F17" s="729" t="str" cm="1">
        <f t="array" ref="F17">IFERROR(ROUND(TabelleR14L2/10,0)*10,"")</f>
        <v/>
      </c>
      <c r="G17" s="61"/>
      <c r="H17" s="671" t="s">
        <v>462</v>
      </c>
      <c r="I17" s="367">
        <v>250</v>
      </c>
      <c r="J17" s="367">
        <v>5</v>
      </c>
      <c r="K17" s="158">
        <f t="shared" si="1"/>
        <v>0</v>
      </c>
      <c r="L17" s="158">
        <f t="array" ref="L17">IFERROR(ROUND(TabelleK14JRS/10,0)*10,0)</f>
        <v>0</v>
      </c>
      <c r="M17" s="255" t="str">
        <f t="shared" si="2"/>
        <v/>
      </c>
      <c r="N17" s="255" t="str">
        <f t="shared" si="3"/>
        <v>Industrie- und Handelskammer Potsdam</v>
      </c>
      <c r="O17" s="255" t="str">
        <f>IFERROR(RIGHT(Inhaltsverzeichnis!$B$2,LEN(Inhaltsverzeichnis!$B$2)-14),"")</f>
        <v>Industrie- und Handelskammer Potsdam</v>
      </c>
      <c r="P17" s="462" t="str">
        <f t="shared" si="4"/>
        <v>14</v>
      </c>
      <c r="Q17" s="463"/>
      <c r="R17" s="248" t="s">
        <v>462</v>
      </c>
      <c r="S17" s="464"/>
    </row>
    <row r="18" spans="2:19" ht="15" hidden="1" customHeight="1" x14ac:dyDescent="0.2">
      <c r="B18" s="364" t="str">
        <f t="shared" si="5"/>
        <v>15</v>
      </c>
      <c r="C18" s="670" t="str">
        <f t="shared" si="0"/>
        <v>15</v>
      </c>
      <c r="D18" s="61"/>
      <c r="E18" s="62" t="s">
        <v>208</v>
      </c>
      <c r="F18" s="729" t="str" cm="1">
        <f t="array" ref="F18">IFERROR(ROUND(TabelleR15L2/10,0)*10,"")</f>
        <v/>
      </c>
      <c r="G18" s="61"/>
      <c r="H18" s="671" t="s">
        <v>465</v>
      </c>
      <c r="I18" s="367">
        <v>250</v>
      </c>
      <c r="J18" s="367">
        <v>5</v>
      </c>
      <c r="K18" s="158">
        <f t="shared" si="1"/>
        <v>0</v>
      </c>
      <c r="L18" s="158">
        <f t="array" ref="L18">IFERROR(ROUND(TabelleK15JRS/10,0)*10,0)</f>
        <v>0</v>
      </c>
      <c r="M18" s="255" t="str">
        <f t="shared" si="2"/>
        <v/>
      </c>
      <c r="N18" s="255" t="str">
        <f t="shared" si="3"/>
        <v>Industrie- und Handelskammer Potsdam</v>
      </c>
      <c r="O18" s="255" t="str">
        <f>IFERROR(RIGHT(Inhaltsverzeichnis!$B$2,LEN(Inhaltsverzeichnis!$B$2)-14),"")</f>
        <v>Industrie- und Handelskammer Potsdam</v>
      </c>
      <c r="P18" s="462" t="str">
        <f t="shared" si="4"/>
        <v>15</v>
      </c>
      <c r="Q18" s="463"/>
      <c r="R18" s="248" t="s">
        <v>465</v>
      </c>
      <c r="S18" s="464"/>
    </row>
    <row r="19" spans="2:19" ht="15" hidden="1" customHeight="1" x14ac:dyDescent="0.2">
      <c r="B19" s="364" t="str">
        <f t="shared" si="5"/>
        <v>16</v>
      </c>
      <c r="C19" s="670" t="str">
        <f t="shared" si="0"/>
        <v>16</v>
      </c>
      <c r="D19" s="61"/>
      <c r="E19" s="62" t="s">
        <v>208</v>
      </c>
      <c r="F19" s="729" t="str" cm="1">
        <f t="array" ref="F19">IFERROR(ROUND(TabelleR16L2/10,0)*10,"")</f>
        <v/>
      </c>
      <c r="G19" s="61"/>
      <c r="H19" s="671" t="s">
        <v>614</v>
      </c>
      <c r="I19" s="367">
        <v>250</v>
      </c>
      <c r="J19" s="367">
        <v>5</v>
      </c>
      <c r="K19" s="158">
        <f t="shared" si="1"/>
        <v>0</v>
      </c>
      <c r="L19" s="158">
        <f t="array" ref="L19">IFERROR(ROUND(TabelleK16JRS/10,0)*10,0)</f>
        <v>0</v>
      </c>
      <c r="M19" s="255" t="str">
        <f t="shared" si="2"/>
        <v/>
      </c>
      <c r="N19" s="255" t="str">
        <f t="shared" si="3"/>
        <v>Industrie- und Handelskammer Potsdam</v>
      </c>
      <c r="O19" s="255" t="str">
        <f>IFERROR(RIGHT(Inhaltsverzeichnis!$B$2,LEN(Inhaltsverzeichnis!$B$2)-14),"")</f>
        <v>Industrie- und Handelskammer Potsdam</v>
      </c>
      <c r="P19" s="462" t="str">
        <f t="shared" si="4"/>
        <v>16</v>
      </c>
      <c r="Q19" s="463"/>
      <c r="R19" s="248" t="s">
        <v>614</v>
      </c>
      <c r="S19" s="464"/>
    </row>
    <row r="20" spans="2:19" ht="15" hidden="1" customHeight="1" x14ac:dyDescent="0.2">
      <c r="B20" s="364" t="str">
        <f t="shared" si="5"/>
        <v>17</v>
      </c>
      <c r="C20" s="670" t="str">
        <f t="shared" si="0"/>
        <v>17</v>
      </c>
      <c r="D20" s="61"/>
      <c r="E20" s="62" t="s">
        <v>208</v>
      </c>
      <c r="F20" s="729" t="str" cm="1">
        <f t="array" ref="F20">IFERROR(ROUND(TabelleR17L2/10,0)*10,"")</f>
        <v/>
      </c>
      <c r="G20" s="61"/>
      <c r="H20" s="671" t="s">
        <v>615</v>
      </c>
      <c r="I20" s="367">
        <v>250</v>
      </c>
      <c r="J20" s="367">
        <v>5</v>
      </c>
      <c r="K20" s="158">
        <f t="shared" si="1"/>
        <v>0</v>
      </c>
      <c r="L20" s="158">
        <f t="array" ref="L20">IFERROR(ROUND(TabelleK17JRS/10,0)*10,0)</f>
        <v>0</v>
      </c>
      <c r="M20" s="255" t="str">
        <f t="shared" si="2"/>
        <v/>
      </c>
      <c r="N20" s="255" t="str">
        <f t="shared" si="3"/>
        <v>Industrie- und Handelskammer Potsdam</v>
      </c>
      <c r="O20" s="255" t="str">
        <f>IFERROR(RIGHT(Inhaltsverzeichnis!$B$2,LEN(Inhaltsverzeichnis!$B$2)-14),"")</f>
        <v>Industrie- und Handelskammer Potsdam</v>
      </c>
      <c r="P20" s="462" t="str">
        <f t="shared" si="4"/>
        <v>17</v>
      </c>
      <c r="Q20" s="463"/>
      <c r="R20" s="248" t="s">
        <v>615</v>
      </c>
      <c r="S20" s="464"/>
    </row>
    <row r="21" spans="2:19" ht="15" hidden="1" customHeight="1" x14ac:dyDescent="0.2">
      <c r="B21" s="364" t="str">
        <f t="shared" si="5"/>
        <v>18</v>
      </c>
      <c r="C21" s="670" t="str">
        <f t="shared" si="0"/>
        <v>18</v>
      </c>
      <c r="D21" s="61"/>
      <c r="E21" s="62" t="s">
        <v>208</v>
      </c>
      <c r="F21" s="729" t="str" cm="1">
        <f t="array" ref="F21">IFERROR(ROUND(TabelleR18L2/10,0)*10,"")</f>
        <v/>
      </c>
      <c r="G21" s="61"/>
      <c r="H21" s="671" t="s">
        <v>616</v>
      </c>
      <c r="I21" s="367">
        <v>250</v>
      </c>
      <c r="J21" s="367">
        <v>5</v>
      </c>
      <c r="K21" s="158">
        <f t="shared" si="1"/>
        <v>0</v>
      </c>
      <c r="L21" s="158">
        <f t="array" ref="L21">IFERROR(ROUND(TabelleK18JRS/10,0)*10,0)</f>
        <v>0</v>
      </c>
      <c r="M21" s="255" t="str">
        <f t="shared" si="2"/>
        <v/>
      </c>
      <c r="N21" s="255" t="str">
        <f t="shared" si="3"/>
        <v>Industrie- und Handelskammer Potsdam</v>
      </c>
      <c r="O21" s="255" t="str">
        <f>IFERROR(RIGHT(Inhaltsverzeichnis!$B$2,LEN(Inhaltsverzeichnis!$B$2)-14),"")</f>
        <v>Industrie- und Handelskammer Potsdam</v>
      </c>
      <c r="P21" s="462" t="str">
        <f t="shared" si="4"/>
        <v>18</v>
      </c>
      <c r="Q21" s="463"/>
      <c r="R21" s="248" t="s">
        <v>616</v>
      </c>
      <c r="S21" s="464"/>
    </row>
    <row r="22" spans="2:19" ht="15" hidden="1" customHeight="1" x14ac:dyDescent="0.2">
      <c r="B22" s="364" t="str">
        <f t="shared" si="5"/>
        <v>19</v>
      </c>
      <c r="C22" s="670" t="str">
        <f t="shared" si="0"/>
        <v>19</v>
      </c>
      <c r="D22" s="61"/>
      <c r="E22" s="62" t="s">
        <v>208</v>
      </c>
      <c r="F22" s="729" t="str" cm="1">
        <f t="array" ref="F22">IFERROR(ROUND(TabelleR19L2/10,0)*10,"")</f>
        <v/>
      </c>
      <c r="G22" s="61"/>
      <c r="H22" s="671" t="s">
        <v>617</v>
      </c>
      <c r="I22" s="367">
        <v>250</v>
      </c>
      <c r="J22" s="367">
        <v>5</v>
      </c>
      <c r="K22" s="158">
        <f t="shared" si="1"/>
        <v>0</v>
      </c>
      <c r="L22" s="158">
        <f t="array" ref="L22">IFERROR(ROUND(TabelleK19JRS/10,0)*10,0)</f>
        <v>0</v>
      </c>
      <c r="M22" s="255" t="str">
        <f t="shared" si="2"/>
        <v/>
      </c>
      <c r="N22" s="255" t="str">
        <f t="shared" si="3"/>
        <v>Industrie- und Handelskammer Potsdam</v>
      </c>
      <c r="O22" s="255" t="str">
        <f>IFERROR(RIGHT(Inhaltsverzeichnis!$B$2,LEN(Inhaltsverzeichnis!$B$2)-14),"")</f>
        <v>Industrie- und Handelskammer Potsdam</v>
      </c>
      <c r="P22" s="462" t="str">
        <f t="shared" si="4"/>
        <v>19</v>
      </c>
      <c r="Q22" s="463"/>
      <c r="R22" s="248" t="s">
        <v>617</v>
      </c>
      <c r="S22" s="464"/>
    </row>
    <row r="23" spans="2:19" ht="15" hidden="1" customHeight="1" x14ac:dyDescent="0.2">
      <c r="B23" s="364" t="str">
        <f t="shared" si="5"/>
        <v>20</v>
      </c>
      <c r="C23" s="670" t="str">
        <f t="shared" si="0"/>
        <v>20</v>
      </c>
      <c r="D23" s="61"/>
      <c r="E23" s="62" t="s">
        <v>208</v>
      </c>
      <c r="F23" s="729" t="str" cm="1">
        <f t="array" ref="F23">IFERROR(ROUND(TabelleR20L2/10,0)*10,"")</f>
        <v/>
      </c>
      <c r="G23" s="61"/>
      <c r="H23" s="671" t="s">
        <v>618</v>
      </c>
      <c r="I23" s="367">
        <v>250</v>
      </c>
      <c r="J23" s="367">
        <v>5</v>
      </c>
      <c r="K23" s="158">
        <f t="shared" si="1"/>
        <v>0</v>
      </c>
      <c r="L23" s="158">
        <f t="array" ref="L23">IFERROR(ROUND(TabelleK20JRS/10,0)*10,0)</f>
        <v>0</v>
      </c>
      <c r="M23" s="255" t="str">
        <f t="shared" si="2"/>
        <v/>
      </c>
      <c r="N23" s="255" t="str">
        <f t="shared" si="3"/>
        <v>Industrie- und Handelskammer Potsdam</v>
      </c>
      <c r="O23" s="255" t="str">
        <f>IFERROR(RIGHT(Inhaltsverzeichnis!$B$2,LEN(Inhaltsverzeichnis!$B$2)-14),"")</f>
        <v>Industrie- und Handelskammer Potsdam</v>
      </c>
      <c r="P23" s="462" t="str">
        <f t="shared" si="4"/>
        <v>20</v>
      </c>
      <c r="Q23" s="463"/>
      <c r="R23" s="248" t="s">
        <v>618</v>
      </c>
      <c r="S23" s="464"/>
    </row>
    <row r="24" spans="2:19" ht="15" hidden="1" customHeight="1" x14ac:dyDescent="0.2">
      <c r="B24" s="364" t="str">
        <f t="shared" si="5"/>
        <v>21</v>
      </c>
      <c r="C24" s="670" t="str">
        <f t="shared" si="0"/>
        <v>21</v>
      </c>
      <c r="D24" s="61"/>
      <c r="E24" s="62" t="s">
        <v>208</v>
      </c>
      <c r="F24" s="729" t="str" cm="1">
        <f t="array" ref="F24">IFERROR(ROUND(TabelleR21L2/10,0)*10,"")</f>
        <v/>
      </c>
      <c r="G24" s="61"/>
      <c r="H24" s="671" t="s">
        <v>619</v>
      </c>
      <c r="I24" s="367">
        <v>250</v>
      </c>
      <c r="J24" s="367">
        <v>5</v>
      </c>
      <c r="K24" s="158">
        <f t="shared" si="1"/>
        <v>0</v>
      </c>
      <c r="L24" s="158">
        <f t="array" ref="L24">IFERROR(ROUND(TabelleK21JRS/10,0)*10,0)</f>
        <v>0</v>
      </c>
      <c r="M24" s="255" t="str">
        <f t="shared" si="2"/>
        <v/>
      </c>
      <c r="N24" s="255" t="str">
        <f t="shared" si="3"/>
        <v>Industrie- und Handelskammer Potsdam</v>
      </c>
      <c r="O24" s="255" t="str">
        <f>IFERROR(RIGHT(Inhaltsverzeichnis!$B$2,LEN(Inhaltsverzeichnis!$B$2)-14),"")</f>
        <v>Industrie- und Handelskammer Potsdam</v>
      </c>
      <c r="P24" s="462" t="str">
        <f t="shared" si="4"/>
        <v>21</v>
      </c>
      <c r="Q24" s="463"/>
      <c r="R24" s="248" t="s">
        <v>619</v>
      </c>
      <c r="S24" s="464"/>
    </row>
    <row r="25" spans="2:19" ht="15" hidden="1" customHeight="1" x14ac:dyDescent="0.2">
      <c r="B25" s="364" t="str">
        <f t="shared" si="5"/>
        <v>22</v>
      </c>
      <c r="C25" s="670" t="str">
        <f t="shared" si="0"/>
        <v>22</v>
      </c>
      <c r="D25" s="61"/>
      <c r="E25" s="62" t="s">
        <v>208</v>
      </c>
      <c r="F25" s="729" t="str" cm="1">
        <f t="array" ref="F25">IFERROR(ROUND(TabelleR22L2/10,0)*10,"")</f>
        <v/>
      </c>
      <c r="G25" s="61"/>
      <c r="H25" s="671" t="s">
        <v>620</v>
      </c>
      <c r="I25" s="367">
        <v>250</v>
      </c>
      <c r="J25" s="367">
        <v>5</v>
      </c>
      <c r="K25" s="158">
        <f t="shared" si="1"/>
        <v>0</v>
      </c>
      <c r="L25" s="158">
        <f t="array" ref="L25">IFERROR(ROUND(TabelleK22JRS/10,0)*10,0)</f>
        <v>0</v>
      </c>
      <c r="M25" s="255" t="str">
        <f t="shared" si="2"/>
        <v/>
      </c>
      <c r="N25" s="255" t="str">
        <f t="shared" si="3"/>
        <v>Industrie- und Handelskammer Potsdam</v>
      </c>
      <c r="O25" s="255" t="str">
        <f>IFERROR(RIGHT(Inhaltsverzeichnis!$B$2,LEN(Inhaltsverzeichnis!$B$2)-14),"")</f>
        <v>Industrie- und Handelskammer Potsdam</v>
      </c>
      <c r="P25" s="462" t="str">
        <f t="shared" si="4"/>
        <v>22</v>
      </c>
      <c r="Q25" s="463"/>
      <c r="R25" s="248" t="s">
        <v>620</v>
      </c>
      <c r="S25" s="464"/>
    </row>
    <row r="26" spans="2:19" ht="15" hidden="1" customHeight="1" x14ac:dyDescent="0.2">
      <c r="B26" s="364" t="str">
        <f t="shared" si="5"/>
        <v>23</v>
      </c>
      <c r="C26" s="670" t="str">
        <f t="shared" si="0"/>
        <v>23</v>
      </c>
      <c r="D26" s="61"/>
      <c r="E26" s="62" t="s">
        <v>208</v>
      </c>
      <c r="F26" s="729" t="str" cm="1">
        <f t="array" ref="F26">IFERROR(ROUND(TabelleR23L2/10,0)*10,"")</f>
        <v/>
      </c>
      <c r="G26" s="61"/>
      <c r="H26" s="671" t="s">
        <v>621</v>
      </c>
      <c r="I26" s="367">
        <v>250</v>
      </c>
      <c r="J26" s="367">
        <v>5</v>
      </c>
      <c r="K26" s="158">
        <f t="shared" si="1"/>
        <v>0</v>
      </c>
      <c r="L26" s="158">
        <f t="array" ref="L26">IFERROR(ROUND(TabelleK23JRS/10,0)*10,0)</f>
        <v>0</v>
      </c>
      <c r="M26" s="255" t="str">
        <f t="shared" si="2"/>
        <v/>
      </c>
      <c r="N26" s="255" t="str">
        <f t="shared" si="3"/>
        <v>Industrie- und Handelskammer Potsdam</v>
      </c>
      <c r="O26" s="255" t="str">
        <f>IFERROR(RIGHT(Inhaltsverzeichnis!$B$2,LEN(Inhaltsverzeichnis!$B$2)-14),"")</f>
        <v>Industrie- und Handelskammer Potsdam</v>
      </c>
      <c r="P26" s="462" t="str">
        <f t="shared" si="4"/>
        <v>23</v>
      </c>
      <c r="Q26" s="463"/>
      <c r="R26" s="248" t="s">
        <v>621</v>
      </c>
      <c r="S26" s="464"/>
    </row>
    <row r="27" spans="2:19" ht="15" hidden="1" customHeight="1" x14ac:dyDescent="0.2">
      <c r="B27" s="364" t="str">
        <f t="shared" si="5"/>
        <v>24</v>
      </c>
      <c r="C27" s="670" t="str">
        <f t="shared" si="0"/>
        <v>24</v>
      </c>
      <c r="D27" s="62"/>
      <c r="E27" s="62" t="s">
        <v>208</v>
      </c>
      <c r="F27" s="729" t="str" cm="1">
        <f t="array" ref="F27">IFERROR(ROUND(TabelleR24L2/10,0)*10,"")</f>
        <v/>
      </c>
      <c r="G27" s="62"/>
      <c r="H27" s="671" t="s">
        <v>622</v>
      </c>
      <c r="I27" s="367">
        <v>250</v>
      </c>
      <c r="J27" s="367">
        <v>5</v>
      </c>
      <c r="K27" s="158">
        <f t="shared" si="1"/>
        <v>0</v>
      </c>
      <c r="L27" s="158">
        <f t="array" ref="L27">IFERROR(ROUND(TabelleK24JRS/10,0)*10,0)</f>
        <v>0</v>
      </c>
      <c r="M27" s="255" t="str">
        <f t="shared" si="2"/>
        <v/>
      </c>
      <c r="N27" s="255" t="str">
        <f t="shared" si="3"/>
        <v>Industrie- und Handelskammer Potsdam</v>
      </c>
      <c r="O27" s="255" t="str">
        <f>IFERROR(RIGHT(Inhaltsverzeichnis!$B$2,LEN(Inhaltsverzeichnis!$B$2)-14),"")</f>
        <v>Industrie- und Handelskammer Potsdam</v>
      </c>
      <c r="P27" s="462" t="str">
        <f t="shared" si="4"/>
        <v>24</v>
      </c>
      <c r="Q27" s="463"/>
      <c r="R27" s="248" t="s">
        <v>622</v>
      </c>
      <c r="S27" s="464"/>
    </row>
    <row r="28" spans="2:19" ht="15" hidden="1" customHeight="1" x14ac:dyDescent="0.2">
      <c r="B28" s="364" t="str">
        <f t="shared" si="5"/>
        <v>25</v>
      </c>
      <c r="C28" s="670" t="str">
        <f t="shared" si="0"/>
        <v>25</v>
      </c>
      <c r="D28" s="61"/>
      <c r="E28" s="62" t="s">
        <v>208</v>
      </c>
      <c r="F28" s="729" t="str" cm="1">
        <f t="array" ref="F28">IFERROR(ROUND(TabelleR25L2/10,0)*10,"")</f>
        <v/>
      </c>
      <c r="G28" s="61"/>
      <c r="H28" s="671" t="s">
        <v>623</v>
      </c>
      <c r="I28" s="367">
        <v>250</v>
      </c>
      <c r="J28" s="367">
        <v>5</v>
      </c>
      <c r="K28" s="158">
        <f t="shared" si="1"/>
        <v>0</v>
      </c>
      <c r="L28" s="158">
        <f t="array" ref="L28">IFERROR(ROUND(TabelleK25JRS/10,0)*10,0)</f>
        <v>0</v>
      </c>
      <c r="M28" s="255" t="str">
        <f t="shared" si="2"/>
        <v/>
      </c>
      <c r="N28" s="255" t="str">
        <f t="shared" si="3"/>
        <v>Industrie- und Handelskammer Potsdam</v>
      </c>
      <c r="O28" s="255" t="str">
        <f>IFERROR(RIGHT(Inhaltsverzeichnis!$B$2,LEN(Inhaltsverzeichnis!$B$2)-14),"")</f>
        <v>Industrie- und Handelskammer Potsdam</v>
      </c>
      <c r="P28" s="462" t="str">
        <f t="shared" si="4"/>
        <v>25</v>
      </c>
      <c r="Q28" s="463"/>
      <c r="R28" s="248" t="s">
        <v>623</v>
      </c>
      <c r="S28" s="464"/>
    </row>
    <row r="29" spans="2:19" ht="15" hidden="1" customHeight="1" x14ac:dyDescent="0.2">
      <c r="B29" s="364" t="str">
        <f t="shared" si="5"/>
        <v>26</v>
      </c>
      <c r="C29" s="670" t="str">
        <f t="shared" si="0"/>
        <v>26</v>
      </c>
      <c r="D29" s="61"/>
      <c r="E29" s="62" t="s">
        <v>208</v>
      </c>
      <c r="F29" s="729" t="str" cm="1">
        <f t="array" ref="F29">IFERROR(ROUND(TabelleR26L2/10,0)*10,"")</f>
        <v/>
      </c>
      <c r="G29" s="61"/>
      <c r="H29" s="671" t="s">
        <v>624</v>
      </c>
      <c r="I29" s="367">
        <v>250</v>
      </c>
      <c r="J29" s="367">
        <v>5</v>
      </c>
      <c r="K29" s="158">
        <f t="shared" si="1"/>
        <v>0</v>
      </c>
      <c r="L29" s="158">
        <f t="array" ref="L29">IFERROR(ROUND(TabelleK26JRS/10,0)*10,0)</f>
        <v>0</v>
      </c>
      <c r="M29" s="255" t="str">
        <f t="shared" si="2"/>
        <v/>
      </c>
      <c r="N29" s="255" t="str">
        <f t="shared" si="3"/>
        <v>Industrie- und Handelskammer Potsdam</v>
      </c>
      <c r="O29" s="255" t="str">
        <f>IFERROR(RIGHT(Inhaltsverzeichnis!$B$2,LEN(Inhaltsverzeichnis!$B$2)-14),"")</f>
        <v>Industrie- und Handelskammer Potsdam</v>
      </c>
      <c r="P29" s="462" t="str">
        <f t="shared" si="4"/>
        <v>26</v>
      </c>
      <c r="Q29" s="463"/>
      <c r="R29" s="248" t="s">
        <v>624</v>
      </c>
      <c r="S29" s="464"/>
    </row>
    <row r="30" spans="2:19" ht="15" hidden="1" customHeight="1" x14ac:dyDescent="0.2">
      <c r="B30" s="364" t="str">
        <f t="shared" si="5"/>
        <v>27</v>
      </c>
      <c r="C30" s="670" t="str">
        <f t="shared" si="0"/>
        <v>27</v>
      </c>
      <c r="D30" s="61"/>
      <c r="E30" s="62" t="s">
        <v>208</v>
      </c>
      <c r="F30" s="729" t="str" cm="1">
        <f t="array" ref="F30">IFERROR(ROUND(TabelleR27L2/10,0)*10,"")</f>
        <v/>
      </c>
      <c r="G30" s="61"/>
      <c r="H30" s="671" t="s">
        <v>625</v>
      </c>
      <c r="I30" s="367">
        <v>250</v>
      </c>
      <c r="J30" s="367">
        <v>5</v>
      </c>
      <c r="K30" s="158">
        <f t="shared" si="1"/>
        <v>0</v>
      </c>
      <c r="L30" s="158">
        <f t="array" ref="L30">IFERROR(ROUND(TabelleK27JRS/10,0)*10,0)</f>
        <v>0</v>
      </c>
      <c r="M30" s="255" t="str">
        <f t="shared" si="2"/>
        <v/>
      </c>
      <c r="N30" s="255" t="str">
        <f t="shared" si="3"/>
        <v>Industrie- und Handelskammer Potsdam</v>
      </c>
      <c r="O30" s="255" t="str">
        <f>IFERROR(RIGHT(Inhaltsverzeichnis!$B$2,LEN(Inhaltsverzeichnis!$B$2)-14),"")</f>
        <v>Industrie- und Handelskammer Potsdam</v>
      </c>
      <c r="P30" s="462" t="str">
        <f t="shared" si="4"/>
        <v>27</v>
      </c>
      <c r="Q30" s="463"/>
      <c r="R30" s="248" t="s">
        <v>625</v>
      </c>
      <c r="S30" s="464"/>
    </row>
    <row r="31" spans="2:19" ht="15" hidden="1" customHeight="1" x14ac:dyDescent="0.2">
      <c r="B31" s="364" t="str">
        <f t="shared" si="5"/>
        <v>28</v>
      </c>
      <c r="C31" s="670" t="str">
        <f t="shared" si="0"/>
        <v>28</v>
      </c>
      <c r="D31" s="61"/>
      <c r="E31" s="62" t="s">
        <v>208</v>
      </c>
      <c r="F31" s="729" t="str" cm="1">
        <f t="array" ref="F31">IFERROR(ROUND(TabelleR28L2/10,0)*10,"")</f>
        <v/>
      </c>
      <c r="G31" s="61"/>
      <c r="H31" s="671" t="s">
        <v>626</v>
      </c>
      <c r="I31" s="367">
        <v>250</v>
      </c>
      <c r="J31" s="367">
        <v>5</v>
      </c>
      <c r="K31" s="158">
        <f t="shared" si="1"/>
        <v>0</v>
      </c>
      <c r="L31" s="158">
        <f t="array" ref="L31">IFERROR(ROUND(TabelleK28JRS/10,0)*10,0)</f>
        <v>0</v>
      </c>
      <c r="M31" s="255" t="str">
        <f t="shared" si="2"/>
        <v/>
      </c>
      <c r="N31" s="255" t="str">
        <f t="shared" si="3"/>
        <v>Industrie- und Handelskammer Potsdam</v>
      </c>
      <c r="O31" s="255" t="str">
        <f>IFERROR(RIGHT(Inhaltsverzeichnis!$B$2,LEN(Inhaltsverzeichnis!$B$2)-14),"")</f>
        <v>Industrie- und Handelskammer Potsdam</v>
      </c>
      <c r="P31" s="462" t="str">
        <f t="shared" si="4"/>
        <v>28</v>
      </c>
      <c r="Q31" s="463"/>
      <c r="R31" s="248" t="s">
        <v>626</v>
      </c>
      <c r="S31" s="464"/>
    </row>
    <row r="32" spans="2:19" ht="15" hidden="1" customHeight="1" x14ac:dyDescent="0.2">
      <c r="B32" s="364" t="str">
        <f t="shared" si="5"/>
        <v>29</v>
      </c>
      <c r="C32" s="670" t="str">
        <f t="shared" si="0"/>
        <v>29</v>
      </c>
      <c r="D32" s="61"/>
      <c r="E32" s="62" t="s">
        <v>208</v>
      </c>
      <c r="F32" s="729" t="str" cm="1">
        <f t="array" ref="F32">IFERROR(ROUND(TabelleR29L2/10,0)*10,"")</f>
        <v/>
      </c>
      <c r="G32" s="61"/>
      <c r="H32" s="671" t="s">
        <v>627</v>
      </c>
      <c r="I32" s="367">
        <v>250</v>
      </c>
      <c r="J32" s="367">
        <v>5</v>
      </c>
      <c r="K32" s="158">
        <f t="shared" si="1"/>
        <v>0</v>
      </c>
      <c r="L32" s="158">
        <f t="array" ref="L32">IFERROR(ROUND(TabelleK29JRS/10,0)*10,0)</f>
        <v>0</v>
      </c>
      <c r="M32" s="255" t="str">
        <f t="shared" si="2"/>
        <v/>
      </c>
      <c r="N32" s="255" t="str">
        <f t="shared" si="3"/>
        <v>Industrie- und Handelskammer Potsdam</v>
      </c>
      <c r="O32" s="255" t="str">
        <f>IFERROR(RIGHT(Inhaltsverzeichnis!$B$2,LEN(Inhaltsverzeichnis!$B$2)-14),"")</f>
        <v>Industrie- und Handelskammer Potsdam</v>
      </c>
      <c r="P32" s="462" t="str">
        <f t="shared" si="4"/>
        <v>29</v>
      </c>
      <c r="Q32" s="463"/>
      <c r="R32" s="248" t="s">
        <v>627</v>
      </c>
      <c r="S32" s="464"/>
    </row>
    <row r="33" spans="2:19" ht="15" hidden="1" customHeight="1" x14ac:dyDescent="0.2">
      <c r="B33" s="364" t="str">
        <f t="shared" si="5"/>
        <v>30</v>
      </c>
      <c r="C33" s="670" t="str">
        <f t="shared" si="0"/>
        <v>30</v>
      </c>
      <c r="D33" s="61"/>
      <c r="E33" s="62" t="s">
        <v>208</v>
      </c>
      <c r="F33" s="729" t="str" cm="1">
        <f t="array" ref="F33">IFERROR(ROUND(TabelleR30L2/10,0)*10,"")</f>
        <v/>
      </c>
      <c r="G33" s="61"/>
      <c r="H33" s="671" t="s">
        <v>628</v>
      </c>
      <c r="I33" s="367">
        <v>250</v>
      </c>
      <c r="J33" s="367">
        <v>5</v>
      </c>
      <c r="K33" s="158">
        <f t="shared" si="1"/>
        <v>0</v>
      </c>
      <c r="L33" s="158">
        <f t="array" ref="L33">IFERROR(ROUND(TabelleK30JRS/10,0)*10,0)</f>
        <v>0</v>
      </c>
      <c r="M33" s="255" t="str">
        <f t="shared" si="2"/>
        <v/>
      </c>
      <c r="N33" s="255" t="str">
        <f t="shared" si="3"/>
        <v>Industrie- und Handelskammer Potsdam</v>
      </c>
      <c r="O33" s="255" t="str">
        <f>IFERROR(RIGHT(Inhaltsverzeichnis!$B$2,LEN(Inhaltsverzeichnis!$B$2)-14),"")</f>
        <v>Industrie- und Handelskammer Potsdam</v>
      </c>
      <c r="P33" s="462" t="str">
        <f t="shared" si="4"/>
        <v>30</v>
      </c>
      <c r="Q33" s="463"/>
      <c r="R33" s="248" t="s">
        <v>628</v>
      </c>
      <c r="S33" s="464"/>
    </row>
    <row r="34" spans="2:19" ht="15" hidden="1" customHeight="1" x14ac:dyDescent="0.2">
      <c r="B34" s="364" t="str">
        <f t="shared" si="5"/>
        <v>31</v>
      </c>
      <c r="C34" s="670" t="str">
        <f t="shared" si="0"/>
        <v>31</v>
      </c>
      <c r="D34" s="61"/>
      <c r="E34" s="62" t="s">
        <v>208</v>
      </c>
      <c r="F34" s="729" t="str" cm="1">
        <f t="array" ref="F34">IFERROR(ROUND(TabelleR31L2/10,0)*10,"")</f>
        <v/>
      </c>
      <c r="G34" s="61"/>
      <c r="H34" s="671" t="s">
        <v>629</v>
      </c>
      <c r="I34" s="367">
        <v>250</v>
      </c>
      <c r="J34" s="367">
        <v>5</v>
      </c>
      <c r="K34" s="158">
        <f t="shared" si="1"/>
        <v>0</v>
      </c>
      <c r="L34" s="158">
        <f t="array" ref="L34">IFERROR(ROUND(TabelleK31JRS/10,0)*10,0)</f>
        <v>0</v>
      </c>
      <c r="M34" s="255" t="str">
        <f t="shared" si="2"/>
        <v/>
      </c>
      <c r="N34" s="255" t="str">
        <f t="shared" si="3"/>
        <v>Industrie- und Handelskammer Potsdam</v>
      </c>
      <c r="O34" s="255" t="str">
        <f>IFERROR(RIGHT(Inhaltsverzeichnis!$B$2,LEN(Inhaltsverzeichnis!$B$2)-14),"")</f>
        <v>Industrie- und Handelskammer Potsdam</v>
      </c>
      <c r="P34" s="462" t="str">
        <f t="shared" si="4"/>
        <v>31</v>
      </c>
      <c r="Q34" s="463"/>
      <c r="R34" s="248" t="s">
        <v>629</v>
      </c>
      <c r="S34" s="464"/>
    </row>
    <row r="35" spans="2:19" ht="15" hidden="1" customHeight="1" x14ac:dyDescent="0.2">
      <c r="B35" s="364" t="str">
        <f t="shared" si="5"/>
        <v>32</v>
      </c>
      <c r="C35" s="670" t="str">
        <f t="shared" si="0"/>
        <v>32</v>
      </c>
      <c r="D35" s="61"/>
      <c r="E35" s="62" t="s">
        <v>208</v>
      </c>
      <c r="F35" s="729" t="str" cm="1">
        <f t="array" ref="F35">IFERROR(ROUND(TabelleR32L2/10,0)*10,"")</f>
        <v/>
      </c>
      <c r="G35" s="61"/>
      <c r="H35" s="671" t="s">
        <v>630</v>
      </c>
      <c r="I35" s="367">
        <v>250</v>
      </c>
      <c r="J35" s="367">
        <v>5</v>
      </c>
      <c r="K35" s="158">
        <f t="shared" si="1"/>
        <v>0</v>
      </c>
      <c r="L35" s="158">
        <f t="array" ref="L35">IFERROR(ROUND(TabelleK32JRS/10,0)*10,0)</f>
        <v>0</v>
      </c>
      <c r="M35" s="255" t="str">
        <f t="shared" si="2"/>
        <v/>
      </c>
      <c r="N35" s="255" t="str">
        <f t="shared" si="3"/>
        <v>Industrie- und Handelskammer Potsdam</v>
      </c>
      <c r="O35" s="255" t="str">
        <f>IFERROR(RIGHT(Inhaltsverzeichnis!$B$2,LEN(Inhaltsverzeichnis!$B$2)-14),"")</f>
        <v>Industrie- und Handelskammer Potsdam</v>
      </c>
      <c r="P35" s="462" t="str">
        <f t="shared" si="4"/>
        <v>32</v>
      </c>
      <c r="Q35" s="463"/>
      <c r="R35" s="248" t="s">
        <v>630</v>
      </c>
      <c r="S35" s="464"/>
    </row>
    <row r="36" spans="2:19" ht="15" hidden="1" customHeight="1" x14ac:dyDescent="0.2">
      <c r="B36" s="364" t="str">
        <f t="shared" si="5"/>
        <v>33</v>
      </c>
      <c r="C36" s="670" t="str">
        <f t="shared" si="0"/>
        <v>33</v>
      </c>
      <c r="D36" s="61"/>
      <c r="E36" s="62" t="s">
        <v>208</v>
      </c>
      <c r="F36" s="729" t="str" cm="1">
        <f t="array" ref="F36">IFERROR(ROUND(TabelleR33L2/10,0)*10,"")</f>
        <v/>
      </c>
      <c r="G36" s="61"/>
      <c r="H36" s="671" t="s">
        <v>631</v>
      </c>
      <c r="I36" s="367">
        <v>250</v>
      </c>
      <c r="J36" s="367">
        <v>5</v>
      </c>
      <c r="K36" s="158">
        <f t="shared" si="1"/>
        <v>0</v>
      </c>
      <c r="L36" s="158">
        <f t="array" ref="L36">IFERROR(ROUND(TabelleK33JRS/10,0)*10,0)</f>
        <v>0</v>
      </c>
      <c r="M36" s="255" t="str">
        <f t="shared" si="2"/>
        <v/>
      </c>
      <c r="N36" s="255" t="str">
        <f t="shared" si="3"/>
        <v>Industrie- und Handelskammer Potsdam</v>
      </c>
      <c r="O36" s="255" t="str">
        <f>IFERROR(RIGHT(Inhaltsverzeichnis!$B$2,LEN(Inhaltsverzeichnis!$B$2)-14),"")</f>
        <v>Industrie- und Handelskammer Potsdam</v>
      </c>
      <c r="P36" s="462" t="str">
        <f t="shared" si="4"/>
        <v>33</v>
      </c>
      <c r="Q36" s="463"/>
      <c r="R36" s="248" t="s">
        <v>631</v>
      </c>
      <c r="S36" s="464"/>
    </row>
    <row r="37" spans="2:19" ht="15" hidden="1" customHeight="1" x14ac:dyDescent="0.2">
      <c r="B37" s="364" t="str">
        <f t="shared" si="5"/>
        <v>34</v>
      </c>
      <c r="C37" s="670" t="str">
        <f t="shared" si="0"/>
        <v>34</v>
      </c>
      <c r="D37" s="61"/>
      <c r="E37" s="62" t="s">
        <v>208</v>
      </c>
      <c r="F37" s="729" t="str" cm="1">
        <f t="array" ref="F37">IFERROR(ROUND(TabelleR34L2/10,0)*10,"")</f>
        <v/>
      </c>
      <c r="G37" s="61"/>
      <c r="H37" s="671" t="s">
        <v>632</v>
      </c>
      <c r="I37" s="367">
        <v>250</v>
      </c>
      <c r="J37" s="367">
        <v>5</v>
      </c>
      <c r="K37" s="158">
        <f t="shared" si="1"/>
        <v>0</v>
      </c>
      <c r="L37" s="158">
        <f t="array" ref="L37">IFERROR(ROUND(TabelleK34JRS/10,0)*10,0)</f>
        <v>0</v>
      </c>
      <c r="M37" s="255" t="str">
        <f t="shared" si="2"/>
        <v/>
      </c>
      <c r="N37" s="255" t="str">
        <f t="shared" si="3"/>
        <v>Industrie- und Handelskammer Potsdam</v>
      </c>
      <c r="O37" s="255" t="str">
        <f>IFERROR(RIGHT(Inhaltsverzeichnis!$B$2,LEN(Inhaltsverzeichnis!$B$2)-14),"")</f>
        <v>Industrie- und Handelskammer Potsdam</v>
      </c>
      <c r="P37" s="462" t="str">
        <f t="shared" si="4"/>
        <v>34</v>
      </c>
      <c r="Q37" s="463"/>
      <c r="R37" s="248" t="s">
        <v>632</v>
      </c>
      <c r="S37" s="464"/>
    </row>
    <row r="38" spans="2:19" ht="15" hidden="1" customHeight="1" x14ac:dyDescent="0.2">
      <c r="B38" s="364" t="str">
        <f t="shared" si="5"/>
        <v>35</v>
      </c>
      <c r="C38" s="670" t="str">
        <f t="shared" si="0"/>
        <v>35</v>
      </c>
      <c r="D38" s="61"/>
      <c r="E38" s="62" t="s">
        <v>208</v>
      </c>
      <c r="F38" s="729" t="str" cm="1">
        <f t="array" ref="F38">IFERROR(ROUND(TabelleR35L2/10,0)*10,"")</f>
        <v/>
      </c>
      <c r="G38" s="61"/>
      <c r="H38" s="671" t="s">
        <v>633</v>
      </c>
      <c r="I38" s="367">
        <v>250</v>
      </c>
      <c r="J38" s="367">
        <v>5</v>
      </c>
      <c r="K38" s="158">
        <f t="shared" si="1"/>
        <v>0</v>
      </c>
      <c r="L38" s="158">
        <f t="array" ref="L38">IFERROR(ROUND(TabelleK35JRS/10,0)*10,0)</f>
        <v>0</v>
      </c>
      <c r="M38" s="255" t="str">
        <f t="shared" si="2"/>
        <v/>
      </c>
      <c r="N38" s="255" t="str">
        <f t="shared" si="3"/>
        <v>Industrie- und Handelskammer Potsdam</v>
      </c>
      <c r="O38" s="255" t="str">
        <f>IFERROR(RIGHT(Inhaltsverzeichnis!$B$2,LEN(Inhaltsverzeichnis!$B$2)-14),"")</f>
        <v>Industrie- und Handelskammer Potsdam</v>
      </c>
      <c r="P38" s="462" t="str">
        <f t="shared" si="4"/>
        <v>35</v>
      </c>
      <c r="Q38" s="463"/>
      <c r="R38" s="248" t="s">
        <v>633</v>
      </c>
      <c r="S38" s="464"/>
    </row>
    <row r="39" spans="2:19" ht="15" hidden="1" customHeight="1" x14ac:dyDescent="0.2">
      <c r="B39" s="364" t="str">
        <f t="shared" si="5"/>
        <v>36</v>
      </c>
      <c r="C39" s="670" t="str">
        <f t="shared" si="0"/>
        <v>36</v>
      </c>
      <c r="D39" s="61"/>
      <c r="E39" s="62" t="s">
        <v>208</v>
      </c>
      <c r="F39" s="729" t="str" cm="1">
        <f t="array" ref="F39">IFERROR(ROUND(TabelleR36L2/10,0)*10,"")</f>
        <v/>
      </c>
      <c r="G39" s="61"/>
      <c r="H39" s="671" t="s">
        <v>634</v>
      </c>
      <c r="I39" s="367">
        <v>250</v>
      </c>
      <c r="J39" s="367">
        <v>5</v>
      </c>
      <c r="K39" s="158">
        <f t="shared" si="1"/>
        <v>0</v>
      </c>
      <c r="L39" s="158">
        <f t="array" ref="L39">IFERROR(ROUND(TabelleK36JRS/10,0)*10,0)</f>
        <v>0</v>
      </c>
      <c r="M39" s="255" t="str">
        <f t="shared" si="2"/>
        <v/>
      </c>
      <c r="N39" s="255" t="str">
        <f t="shared" si="3"/>
        <v>Industrie- und Handelskammer Potsdam</v>
      </c>
      <c r="O39" s="255" t="str">
        <f>IFERROR(RIGHT(Inhaltsverzeichnis!$B$2,LEN(Inhaltsverzeichnis!$B$2)-14),"")</f>
        <v>Industrie- und Handelskammer Potsdam</v>
      </c>
      <c r="P39" s="462" t="str">
        <f t="shared" si="4"/>
        <v>36</v>
      </c>
      <c r="Q39" s="463"/>
      <c r="R39" s="248" t="s">
        <v>634</v>
      </c>
      <c r="S39" s="464"/>
    </row>
    <row r="40" spans="2:19" ht="15" hidden="1" customHeight="1" x14ac:dyDescent="0.2">
      <c r="B40" s="364" t="str">
        <f t="shared" si="5"/>
        <v>37</v>
      </c>
      <c r="C40" s="670" t="str">
        <f t="shared" si="0"/>
        <v>37</v>
      </c>
      <c r="D40" s="61"/>
      <c r="E40" s="62" t="s">
        <v>208</v>
      </c>
      <c r="F40" s="729" t="str" cm="1">
        <f t="array" ref="F40">IFERROR(ROUND(TabelleR37L2/10,0)*10,"")</f>
        <v/>
      </c>
      <c r="G40" s="61"/>
      <c r="H40" s="671" t="s">
        <v>635</v>
      </c>
      <c r="I40" s="367">
        <v>250</v>
      </c>
      <c r="J40" s="367">
        <v>5</v>
      </c>
      <c r="K40" s="158">
        <f t="shared" si="1"/>
        <v>0</v>
      </c>
      <c r="L40" s="158">
        <f t="array" ref="L40">IFERROR(ROUND(TabelleK37JRS/10,0)*10,0)</f>
        <v>0</v>
      </c>
      <c r="M40" s="255" t="str">
        <f t="shared" si="2"/>
        <v/>
      </c>
      <c r="N40" s="255" t="str">
        <f t="shared" si="3"/>
        <v>Industrie- und Handelskammer Potsdam</v>
      </c>
      <c r="O40" s="255" t="str">
        <f>IFERROR(RIGHT(Inhaltsverzeichnis!$B$2,LEN(Inhaltsverzeichnis!$B$2)-14),"")</f>
        <v>Industrie- und Handelskammer Potsdam</v>
      </c>
      <c r="P40" s="462" t="str">
        <f t="shared" si="4"/>
        <v>37</v>
      </c>
      <c r="Q40" s="463"/>
      <c r="R40" s="248" t="s">
        <v>635</v>
      </c>
      <c r="S40" s="464"/>
    </row>
    <row r="41" spans="2:19" ht="15" hidden="1" customHeight="1" x14ac:dyDescent="0.2">
      <c r="B41" s="364" t="str">
        <f t="shared" si="5"/>
        <v>38</v>
      </c>
      <c r="C41" s="670" t="str">
        <f t="shared" si="0"/>
        <v>38</v>
      </c>
      <c r="D41" s="61"/>
      <c r="E41" s="62" t="s">
        <v>208</v>
      </c>
      <c r="F41" s="729" t="str" cm="1">
        <f t="array" ref="F41">IFERROR(ROUND(TabelleR38L2/10,0)*10,"")</f>
        <v/>
      </c>
      <c r="G41" s="61"/>
      <c r="H41" s="671" t="s">
        <v>636</v>
      </c>
      <c r="I41" s="367">
        <v>250</v>
      </c>
      <c r="J41" s="367">
        <v>5</v>
      </c>
      <c r="K41" s="158">
        <f t="shared" si="1"/>
        <v>0</v>
      </c>
      <c r="L41" s="158">
        <f t="array" ref="L41">IFERROR(ROUND(TabelleK38JRS/10,0)*10,0)</f>
        <v>0</v>
      </c>
      <c r="M41" s="255" t="str">
        <f t="shared" si="2"/>
        <v/>
      </c>
      <c r="N41" s="255" t="str">
        <f t="shared" si="3"/>
        <v>Industrie- und Handelskammer Potsdam</v>
      </c>
      <c r="O41" s="255" t="str">
        <f>IFERROR(RIGHT(Inhaltsverzeichnis!$B$2,LEN(Inhaltsverzeichnis!$B$2)-14),"")</f>
        <v>Industrie- und Handelskammer Potsdam</v>
      </c>
      <c r="P41" s="462" t="str">
        <f t="shared" si="4"/>
        <v>38</v>
      </c>
      <c r="Q41" s="463"/>
      <c r="R41" s="248" t="s">
        <v>636</v>
      </c>
      <c r="S41" s="464"/>
    </row>
    <row r="42" spans="2:19" ht="15" hidden="1" customHeight="1" x14ac:dyDescent="0.2">
      <c r="B42" s="364" t="str">
        <f t="shared" si="5"/>
        <v>39</v>
      </c>
      <c r="C42" s="670" t="str">
        <f t="shared" si="0"/>
        <v>39</v>
      </c>
      <c r="D42" s="61"/>
      <c r="E42" s="62" t="s">
        <v>208</v>
      </c>
      <c r="F42" s="729" t="str" cm="1">
        <f t="array" ref="F42">IFERROR(ROUND(TabelleR39L2/10,0)*10,"")</f>
        <v/>
      </c>
      <c r="G42" s="61"/>
      <c r="H42" s="671" t="s">
        <v>637</v>
      </c>
      <c r="I42" s="367">
        <v>250</v>
      </c>
      <c r="J42" s="367">
        <v>5</v>
      </c>
      <c r="K42" s="158">
        <f t="shared" si="1"/>
        <v>0</v>
      </c>
      <c r="L42" s="158">
        <f t="array" ref="L42">IFERROR(ROUND(TabelleK39JRS/10,0)*10,0)</f>
        <v>0</v>
      </c>
      <c r="M42" s="255" t="str">
        <f t="shared" si="2"/>
        <v/>
      </c>
      <c r="N42" s="255" t="str">
        <f t="shared" si="3"/>
        <v>Industrie- und Handelskammer Potsdam</v>
      </c>
      <c r="O42" s="255" t="str">
        <f>IFERROR(RIGHT(Inhaltsverzeichnis!$B$2,LEN(Inhaltsverzeichnis!$B$2)-14),"")</f>
        <v>Industrie- und Handelskammer Potsdam</v>
      </c>
      <c r="P42" s="462" t="str">
        <f t="shared" si="4"/>
        <v>39</v>
      </c>
      <c r="Q42" s="463"/>
      <c r="R42" s="248" t="s">
        <v>637</v>
      </c>
      <c r="S42" s="464"/>
    </row>
    <row r="43" spans="2:19" ht="15" hidden="1" customHeight="1" x14ac:dyDescent="0.2">
      <c r="B43" s="364" t="str">
        <f t="shared" si="5"/>
        <v>40</v>
      </c>
      <c r="C43" s="670" t="str">
        <f t="shared" si="0"/>
        <v>40</v>
      </c>
      <c r="D43" s="61"/>
      <c r="E43" s="62" t="s">
        <v>208</v>
      </c>
      <c r="F43" s="729" t="str" cm="1">
        <f t="array" ref="F43">IFERROR(ROUND(TabelleR40L2/10,0)*10,"")</f>
        <v/>
      </c>
      <c r="G43" s="61"/>
      <c r="H43" s="671" t="s">
        <v>638</v>
      </c>
      <c r="I43" s="367">
        <v>250</v>
      </c>
      <c r="J43" s="367">
        <v>5</v>
      </c>
      <c r="K43" s="158">
        <f t="shared" si="1"/>
        <v>0</v>
      </c>
      <c r="L43" s="158">
        <f t="array" ref="L43">IFERROR(ROUND(TabelleK40JRS/10,0)*10,0)</f>
        <v>0</v>
      </c>
      <c r="M43" s="255" t="str">
        <f t="shared" si="2"/>
        <v/>
      </c>
      <c r="N43" s="255" t="str">
        <f t="shared" si="3"/>
        <v>Industrie- und Handelskammer Potsdam</v>
      </c>
      <c r="O43" s="255" t="str">
        <f>IFERROR(RIGHT(Inhaltsverzeichnis!$B$2,LEN(Inhaltsverzeichnis!$B$2)-14),"")</f>
        <v>Industrie- und Handelskammer Potsdam</v>
      </c>
      <c r="P43" s="462" t="str">
        <f t="shared" si="4"/>
        <v>40</v>
      </c>
      <c r="Q43" s="463"/>
      <c r="R43" s="248" t="s">
        <v>638</v>
      </c>
      <c r="S43" s="464"/>
    </row>
    <row r="44" spans="2:19" ht="15" hidden="1" customHeight="1" x14ac:dyDescent="0.2">
      <c r="B44" s="364" t="str">
        <f t="shared" si="5"/>
        <v>41</v>
      </c>
      <c r="C44" s="670" t="str">
        <f t="shared" si="0"/>
        <v>41</v>
      </c>
      <c r="D44" s="61"/>
      <c r="E44" s="62" t="s">
        <v>208</v>
      </c>
      <c r="F44" s="729" t="str" cm="1">
        <f t="array" ref="F44">IFERROR(ROUND(TabelleR41L2/10,0)*10,"")</f>
        <v/>
      </c>
      <c r="G44" s="61"/>
      <c r="H44" s="671" t="s">
        <v>639</v>
      </c>
      <c r="I44" s="367">
        <v>250</v>
      </c>
      <c r="J44" s="367">
        <v>5</v>
      </c>
      <c r="K44" s="158">
        <f t="shared" si="1"/>
        <v>0</v>
      </c>
      <c r="L44" s="158">
        <f t="array" ref="L44">IFERROR(ROUND(TabelleK41JRS/10,0)*10,0)</f>
        <v>0</v>
      </c>
      <c r="M44" s="255" t="str">
        <f t="shared" si="2"/>
        <v/>
      </c>
      <c r="N44" s="255" t="str">
        <f t="shared" si="3"/>
        <v>Industrie- und Handelskammer Potsdam</v>
      </c>
      <c r="O44" s="255" t="str">
        <f>IFERROR(RIGHT(Inhaltsverzeichnis!$B$2,LEN(Inhaltsverzeichnis!$B$2)-14),"")</f>
        <v>Industrie- und Handelskammer Potsdam</v>
      </c>
      <c r="P44" s="462" t="str">
        <f t="shared" si="4"/>
        <v>41</v>
      </c>
      <c r="Q44" s="463"/>
      <c r="R44" s="248" t="s">
        <v>639</v>
      </c>
      <c r="S44" s="464"/>
    </row>
    <row r="45" spans="2:19" ht="15" hidden="1" customHeight="1" x14ac:dyDescent="0.2">
      <c r="B45" s="364" t="str">
        <f t="shared" si="5"/>
        <v>42</v>
      </c>
      <c r="C45" s="670" t="str">
        <f t="shared" si="0"/>
        <v>42</v>
      </c>
      <c r="D45" s="61"/>
      <c r="E45" s="62" t="s">
        <v>208</v>
      </c>
      <c r="F45" s="729" t="str" cm="1">
        <f t="array" ref="F45">IFERROR(ROUND(TabelleR42L2/10,0)*10,"")</f>
        <v/>
      </c>
      <c r="G45" s="61"/>
      <c r="H45" s="671" t="s">
        <v>640</v>
      </c>
      <c r="I45" s="367">
        <v>250</v>
      </c>
      <c r="J45" s="367">
        <v>5</v>
      </c>
      <c r="K45" s="158">
        <f t="shared" si="1"/>
        <v>0</v>
      </c>
      <c r="L45" s="158">
        <f t="array" ref="L45">IFERROR(ROUND(TabelleK42JRS/10,0)*10,0)</f>
        <v>0</v>
      </c>
      <c r="M45" s="255" t="str">
        <f t="shared" si="2"/>
        <v/>
      </c>
      <c r="N45" s="255" t="str">
        <f t="shared" si="3"/>
        <v>Industrie- und Handelskammer Potsdam</v>
      </c>
      <c r="O45" s="255" t="str">
        <f>IFERROR(RIGHT(Inhaltsverzeichnis!$B$2,LEN(Inhaltsverzeichnis!$B$2)-14),"")</f>
        <v>Industrie- und Handelskammer Potsdam</v>
      </c>
      <c r="P45" s="462" t="str">
        <f t="shared" si="4"/>
        <v>42</v>
      </c>
      <c r="Q45" s="463"/>
      <c r="R45" s="248" t="s">
        <v>640</v>
      </c>
      <c r="S45" s="464"/>
    </row>
    <row r="46" spans="2:19" ht="15" hidden="1" customHeight="1" x14ac:dyDescent="0.2">
      <c r="B46" s="364" t="str">
        <f t="shared" si="5"/>
        <v>43</v>
      </c>
      <c r="C46" s="670" t="str">
        <f t="shared" si="0"/>
        <v>43</v>
      </c>
      <c r="D46" s="61"/>
      <c r="E46" s="62" t="s">
        <v>208</v>
      </c>
      <c r="F46" s="729" t="str" cm="1">
        <f t="array" ref="F46">IFERROR(ROUND(TabelleR43L2/10,0)*10,"")</f>
        <v/>
      </c>
      <c r="G46" s="61"/>
      <c r="H46" s="671" t="s">
        <v>641</v>
      </c>
      <c r="I46" s="367">
        <v>250</v>
      </c>
      <c r="J46" s="367">
        <v>5</v>
      </c>
      <c r="K46" s="158">
        <f t="shared" si="1"/>
        <v>0</v>
      </c>
      <c r="L46" s="158">
        <f t="array" ref="L46">IFERROR(ROUND(TabelleK43JRS/10,0)*10,0)</f>
        <v>0</v>
      </c>
      <c r="M46" s="255" t="str">
        <f t="shared" si="2"/>
        <v/>
      </c>
      <c r="N46" s="255" t="str">
        <f t="shared" si="3"/>
        <v>Industrie- und Handelskammer Potsdam</v>
      </c>
      <c r="O46" s="255" t="str">
        <f>IFERROR(RIGHT(Inhaltsverzeichnis!$B$2,LEN(Inhaltsverzeichnis!$B$2)-14),"")</f>
        <v>Industrie- und Handelskammer Potsdam</v>
      </c>
      <c r="P46" s="462" t="str">
        <f t="shared" si="4"/>
        <v>43</v>
      </c>
      <c r="Q46" s="463"/>
      <c r="R46" s="248" t="s">
        <v>641</v>
      </c>
      <c r="S46" s="464"/>
    </row>
    <row r="47" spans="2:19" ht="15" hidden="1" customHeight="1" x14ac:dyDescent="0.2">
      <c r="B47" s="364" t="str">
        <f t="shared" si="5"/>
        <v>44</v>
      </c>
      <c r="C47" s="670" t="str">
        <f t="shared" si="0"/>
        <v>44</v>
      </c>
      <c r="D47" s="61"/>
      <c r="E47" s="62" t="s">
        <v>208</v>
      </c>
      <c r="F47" s="729" t="str" cm="1">
        <f t="array" ref="F47">IFERROR(ROUND(TabelleR44L2/10,0)*10,"")</f>
        <v/>
      </c>
      <c r="G47" s="61"/>
      <c r="H47" s="671" t="s">
        <v>642</v>
      </c>
      <c r="I47" s="367">
        <v>250</v>
      </c>
      <c r="J47" s="367">
        <v>5</v>
      </c>
      <c r="K47" s="158">
        <f t="shared" si="1"/>
        <v>0</v>
      </c>
      <c r="L47" s="158">
        <f t="array" ref="L47">IFERROR(ROUND(TabelleK44JRS/10,0)*10,0)</f>
        <v>0</v>
      </c>
      <c r="M47" s="255" t="str">
        <f t="shared" si="2"/>
        <v/>
      </c>
      <c r="N47" s="255" t="str">
        <f t="shared" si="3"/>
        <v>Industrie- und Handelskammer Potsdam</v>
      </c>
      <c r="O47" s="255" t="str">
        <f>IFERROR(RIGHT(Inhaltsverzeichnis!$B$2,LEN(Inhaltsverzeichnis!$B$2)-14),"")</f>
        <v>Industrie- und Handelskammer Potsdam</v>
      </c>
      <c r="P47" s="462" t="str">
        <f t="shared" si="4"/>
        <v>44</v>
      </c>
      <c r="Q47" s="463"/>
      <c r="R47" s="248" t="s">
        <v>642</v>
      </c>
      <c r="S47" s="464"/>
    </row>
    <row r="48" spans="2:19" ht="15" hidden="1" customHeight="1" x14ac:dyDescent="0.2">
      <c r="B48" s="364" t="str">
        <f t="shared" si="5"/>
        <v>45</v>
      </c>
      <c r="C48" s="670" t="str">
        <f t="shared" si="0"/>
        <v>45</v>
      </c>
      <c r="D48" s="61"/>
      <c r="E48" s="62" t="s">
        <v>208</v>
      </c>
      <c r="F48" s="729" t="str" cm="1">
        <f t="array" ref="F48">IFERROR(ROUND(TabelleR45L2/10,0)*10,"")</f>
        <v/>
      </c>
      <c r="G48" s="61"/>
      <c r="H48" s="671" t="s">
        <v>643</v>
      </c>
      <c r="I48" s="367">
        <v>250</v>
      </c>
      <c r="J48" s="367">
        <v>5</v>
      </c>
      <c r="K48" s="158">
        <f t="shared" si="1"/>
        <v>0</v>
      </c>
      <c r="L48" s="158">
        <f t="array" ref="L48">IFERROR(ROUND(TabelleK45JRS/10,0)*10,0)</f>
        <v>0</v>
      </c>
      <c r="M48" s="255" t="str">
        <f t="shared" si="2"/>
        <v/>
      </c>
      <c r="N48" s="255" t="str">
        <f t="shared" si="3"/>
        <v>Industrie- und Handelskammer Potsdam</v>
      </c>
      <c r="O48" s="255" t="str">
        <f>IFERROR(RIGHT(Inhaltsverzeichnis!$B$2,LEN(Inhaltsverzeichnis!$B$2)-14),"")</f>
        <v>Industrie- und Handelskammer Potsdam</v>
      </c>
      <c r="P48" s="462" t="str">
        <f t="shared" si="4"/>
        <v>45</v>
      </c>
      <c r="Q48" s="463"/>
      <c r="R48" s="248" t="s">
        <v>643</v>
      </c>
      <c r="S48" s="464"/>
    </row>
    <row r="49" spans="2:19" ht="15" hidden="1" customHeight="1" x14ac:dyDescent="0.2">
      <c r="B49" s="364" t="str">
        <f t="shared" si="5"/>
        <v>46</v>
      </c>
      <c r="C49" s="670" t="str">
        <f t="shared" si="0"/>
        <v>46</v>
      </c>
      <c r="D49" s="61"/>
      <c r="E49" s="62" t="s">
        <v>208</v>
      </c>
      <c r="F49" s="729" t="str" cm="1">
        <f t="array" ref="F49">IFERROR(ROUND(TabelleR46L2/10,0)*10,"")</f>
        <v/>
      </c>
      <c r="G49" s="61"/>
      <c r="H49" s="671" t="s">
        <v>644</v>
      </c>
      <c r="I49" s="367">
        <v>250</v>
      </c>
      <c r="J49" s="367">
        <v>5</v>
      </c>
      <c r="K49" s="158">
        <f t="shared" si="1"/>
        <v>0</v>
      </c>
      <c r="L49" s="158">
        <f t="array" ref="L49">IFERROR(ROUND(TabelleK46JRS/10,0)*10,0)</f>
        <v>0</v>
      </c>
      <c r="M49" s="255" t="str">
        <f t="shared" si="2"/>
        <v/>
      </c>
      <c r="N49" s="255" t="str">
        <f t="shared" si="3"/>
        <v>Industrie- und Handelskammer Potsdam</v>
      </c>
      <c r="O49" s="255" t="str">
        <f>IFERROR(RIGHT(Inhaltsverzeichnis!$B$2,LEN(Inhaltsverzeichnis!$B$2)-14),"")</f>
        <v>Industrie- und Handelskammer Potsdam</v>
      </c>
      <c r="P49" s="462" t="str">
        <f t="shared" si="4"/>
        <v>46</v>
      </c>
      <c r="Q49" s="463"/>
      <c r="R49" s="248" t="s">
        <v>644</v>
      </c>
      <c r="S49" s="464"/>
    </row>
    <row r="50" spans="2:19" ht="15" hidden="1" customHeight="1" x14ac:dyDescent="0.2">
      <c r="B50" s="364" t="str">
        <f t="shared" si="5"/>
        <v>47</v>
      </c>
      <c r="C50" s="670" t="str">
        <f t="shared" si="0"/>
        <v>47</v>
      </c>
      <c r="D50" s="61"/>
      <c r="E50" s="62" t="s">
        <v>208</v>
      </c>
      <c r="F50" s="729" t="str" cm="1">
        <f t="array" ref="F50">IFERROR(ROUND(TabelleR47L2/10,0)*10,"")</f>
        <v/>
      </c>
      <c r="G50" s="61"/>
      <c r="H50" s="671" t="s">
        <v>645</v>
      </c>
      <c r="I50" s="367">
        <v>250</v>
      </c>
      <c r="J50" s="367">
        <v>5</v>
      </c>
      <c r="K50" s="158">
        <f t="shared" si="1"/>
        <v>0</v>
      </c>
      <c r="L50" s="158">
        <f t="array" ref="L50">IFERROR(ROUND(TabelleK47JRS/10,0)*10,0)</f>
        <v>0</v>
      </c>
      <c r="M50" s="255" t="str">
        <f t="shared" si="2"/>
        <v/>
      </c>
      <c r="N50" s="255" t="str">
        <f t="shared" si="3"/>
        <v>Industrie- und Handelskammer Potsdam</v>
      </c>
      <c r="O50" s="255" t="str">
        <f>IFERROR(RIGHT(Inhaltsverzeichnis!$B$2,LEN(Inhaltsverzeichnis!$B$2)-14),"")</f>
        <v>Industrie- und Handelskammer Potsdam</v>
      </c>
      <c r="P50" s="462" t="str">
        <f t="shared" si="4"/>
        <v>47</v>
      </c>
      <c r="Q50" s="463"/>
      <c r="R50" s="248" t="s">
        <v>645</v>
      </c>
      <c r="S50" s="464"/>
    </row>
    <row r="51" spans="2:19" ht="15" hidden="1" customHeight="1" x14ac:dyDescent="0.2">
      <c r="B51" s="364" t="str">
        <f t="shared" si="5"/>
        <v>48</v>
      </c>
      <c r="C51" s="670" t="str">
        <f t="shared" si="0"/>
        <v>48</v>
      </c>
      <c r="D51" s="61"/>
      <c r="E51" s="62" t="s">
        <v>208</v>
      </c>
      <c r="F51" s="729" t="str" cm="1">
        <f t="array" ref="F51">IFERROR(ROUND(TabelleR48L2/10,0)*10,"")</f>
        <v/>
      </c>
      <c r="G51" s="61"/>
      <c r="H51" s="671" t="s">
        <v>646</v>
      </c>
      <c r="I51" s="367">
        <v>250</v>
      </c>
      <c r="J51" s="367">
        <v>5</v>
      </c>
      <c r="K51" s="158">
        <f t="shared" si="1"/>
        <v>0</v>
      </c>
      <c r="L51" s="158">
        <f t="array" ref="L51">IFERROR(ROUND(TabelleK48JRS/10,0)*10,0)</f>
        <v>0</v>
      </c>
      <c r="M51" s="255" t="str">
        <f t="shared" si="2"/>
        <v/>
      </c>
      <c r="N51" s="255" t="str">
        <f t="shared" si="3"/>
        <v>Industrie- und Handelskammer Potsdam</v>
      </c>
      <c r="O51" s="255" t="str">
        <f>IFERROR(RIGHT(Inhaltsverzeichnis!$B$2,LEN(Inhaltsverzeichnis!$B$2)-14),"")</f>
        <v>Industrie- und Handelskammer Potsdam</v>
      </c>
      <c r="P51" s="462" t="str">
        <f t="shared" si="4"/>
        <v>48</v>
      </c>
      <c r="Q51" s="463"/>
      <c r="R51" s="248" t="s">
        <v>646</v>
      </c>
      <c r="S51" s="464"/>
    </row>
    <row r="52" spans="2:19" ht="15" hidden="1" customHeight="1" x14ac:dyDescent="0.2">
      <c r="B52" s="364" t="str">
        <f t="shared" si="5"/>
        <v>49</v>
      </c>
      <c r="C52" s="670" t="str">
        <f t="shared" si="0"/>
        <v>49</v>
      </c>
      <c r="D52" s="61"/>
      <c r="E52" s="62" t="s">
        <v>208</v>
      </c>
      <c r="F52" s="729" t="str" cm="1">
        <f t="array" ref="F52">IFERROR(ROUND(TabelleR49L2/10,0)*10,"")</f>
        <v/>
      </c>
      <c r="G52" s="61"/>
      <c r="H52" s="671" t="s">
        <v>647</v>
      </c>
      <c r="I52" s="367">
        <v>250</v>
      </c>
      <c r="J52" s="367">
        <v>5</v>
      </c>
      <c r="K52" s="158">
        <f t="shared" si="1"/>
        <v>0</v>
      </c>
      <c r="L52" s="158">
        <f t="array" ref="L52">IFERROR(ROUND(TabelleK49JRS/10,0)*10,0)</f>
        <v>0</v>
      </c>
      <c r="M52" s="255" t="str">
        <f t="shared" si="2"/>
        <v/>
      </c>
      <c r="N52" s="255" t="str">
        <f t="shared" si="3"/>
        <v>Industrie- und Handelskammer Potsdam</v>
      </c>
      <c r="O52" s="255" t="str">
        <f>IFERROR(RIGHT(Inhaltsverzeichnis!$B$2,LEN(Inhaltsverzeichnis!$B$2)-14),"")</f>
        <v>Industrie- und Handelskammer Potsdam</v>
      </c>
      <c r="P52" s="462" t="str">
        <f t="shared" si="4"/>
        <v>49</v>
      </c>
      <c r="Q52" s="463"/>
      <c r="R52" s="248" t="s">
        <v>647</v>
      </c>
      <c r="S52" s="464"/>
    </row>
    <row r="53" spans="2:19" ht="15" hidden="1" customHeight="1" x14ac:dyDescent="0.2">
      <c r="B53" s="364" t="str">
        <f t="shared" si="5"/>
        <v>50</v>
      </c>
      <c r="C53" s="670" t="str">
        <f t="shared" si="0"/>
        <v>50</v>
      </c>
      <c r="D53" s="61"/>
      <c r="E53" s="62" t="s">
        <v>208</v>
      </c>
      <c r="F53" s="729" t="str" cm="1">
        <f t="array" ref="F53">IFERROR(ROUND(TabelleR50L2/10,0)*10,"")</f>
        <v/>
      </c>
      <c r="G53" s="61"/>
      <c r="H53" s="671" t="s">
        <v>648</v>
      </c>
      <c r="I53" s="367">
        <v>250</v>
      </c>
      <c r="J53" s="367">
        <v>5</v>
      </c>
      <c r="K53" s="158">
        <f t="shared" si="1"/>
        <v>0</v>
      </c>
      <c r="L53" s="158">
        <f t="array" ref="L53">IFERROR(ROUND(TabelleK50JRS/10,0)*10,0)</f>
        <v>0</v>
      </c>
      <c r="M53" s="255" t="str">
        <f t="shared" si="2"/>
        <v/>
      </c>
      <c r="N53" s="255" t="str">
        <f t="shared" si="3"/>
        <v>Industrie- und Handelskammer Potsdam</v>
      </c>
      <c r="O53" s="255" t="str">
        <f>IFERROR(RIGHT(Inhaltsverzeichnis!$B$2,LEN(Inhaltsverzeichnis!$B$2)-14),"")</f>
        <v>Industrie- und Handelskammer Potsdam</v>
      </c>
      <c r="P53" s="462" t="str">
        <f t="shared" si="4"/>
        <v>50</v>
      </c>
      <c r="Q53" s="463"/>
      <c r="R53" s="248" t="s">
        <v>648</v>
      </c>
      <c r="S53" s="464"/>
    </row>
    <row r="54" spans="2:19" ht="15" hidden="1" customHeight="1" x14ac:dyDescent="0.2">
      <c r="B54" s="364" t="str">
        <f t="shared" si="5"/>
        <v>51</v>
      </c>
      <c r="C54" s="670" t="str">
        <f t="shared" si="0"/>
        <v>51</v>
      </c>
      <c r="D54" s="255"/>
      <c r="E54" s="62" t="s">
        <v>208</v>
      </c>
      <c r="F54" s="729" t="str" cm="1">
        <f t="array" ref="F54">IFERROR(ROUND(TabelleR51L2/10,0)*10,"")</f>
        <v/>
      </c>
      <c r="G54" s="255"/>
      <c r="H54" s="671" t="s">
        <v>653</v>
      </c>
      <c r="I54" s="367">
        <v>250</v>
      </c>
      <c r="J54" s="367">
        <v>5</v>
      </c>
      <c r="K54" s="158">
        <f t="shared" si="1"/>
        <v>0</v>
      </c>
      <c r="L54" s="158">
        <f t="array" ref="L54">IFERROR(ROUND(TabelleK51JRS/10,0)*10,0)</f>
        <v>0</v>
      </c>
      <c r="M54" s="255" t="str">
        <f t="shared" si="2"/>
        <v/>
      </c>
      <c r="N54" s="255" t="str">
        <f t="shared" si="3"/>
        <v>Industrie- und Handelskammer Potsdam</v>
      </c>
      <c r="O54" s="255" t="str">
        <f>IFERROR(RIGHT(Inhaltsverzeichnis!$B$2,LEN(Inhaltsverzeichnis!$B$2)-14),"")</f>
        <v>Industrie- und Handelskammer Potsdam</v>
      </c>
      <c r="P54" s="462" t="str">
        <f t="shared" si="4"/>
        <v>51</v>
      </c>
      <c r="Q54" s="463"/>
      <c r="R54" s="496" t="s">
        <v>653</v>
      </c>
      <c r="S54" s="464"/>
    </row>
    <row r="55" spans="2:19" ht="15" hidden="1" customHeight="1" x14ac:dyDescent="0.2">
      <c r="B55" s="364" t="str">
        <f t="shared" si="5"/>
        <v>52</v>
      </c>
      <c r="C55" s="670" t="str">
        <f t="shared" si="0"/>
        <v>52</v>
      </c>
      <c r="D55" s="255"/>
      <c r="E55" s="62" t="s">
        <v>208</v>
      </c>
      <c r="F55" s="729" t="str" cm="1">
        <f t="array" ref="F55">IFERROR(ROUND(TabelleR52L2/10,0)*10,"")</f>
        <v/>
      </c>
      <c r="G55" s="255"/>
      <c r="H55" s="671" t="s">
        <v>654</v>
      </c>
      <c r="I55" s="367">
        <v>250</v>
      </c>
      <c r="J55" s="367">
        <v>5</v>
      </c>
      <c r="K55" s="158">
        <f t="shared" si="1"/>
        <v>0</v>
      </c>
      <c r="L55" s="158">
        <f t="array" ref="L55">IFERROR(ROUND(TabelleK52JRS/10,0)*10,0)</f>
        <v>0</v>
      </c>
      <c r="M55" s="255" t="str">
        <f t="shared" si="2"/>
        <v/>
      </c>
      <c r="N55" s="255" t="str">
        <f t="shared" si="3"/>
        <v>Industrie- und Handelskammer Potsdam</v>
      </c>
      <c r="O55" s="255" t="str">
        <f>IFERROR(RIGHT(Inhaltsverzeichnis!$B$2,LEN(Inhaltsverzeichnis!$B$2)-14),"")</f>
        <v>Industrie- und Handelskammer Potsdam</v>
      </c>
      <c r="P55" s="462" t="str">
        <f t="shared" si="4"/>
        <v>52</v>
      </c>
      <c r="Q55" s="463"/>
      <c r="R55" s="496" t="s">
        <v>654</v>
      </c>
      <c r="S55" s="464"/>
    </row>
    <row r="56" spans="2:19" ht="15" hidden="1" customHeight="1" x14ac:dyDescent="0.2">
      <c r="B56" s="364" t="str">
        <f t="shared" si="5"/>
        <v>53</v>
      </c>
      <c r="C56" s="670" t="str">
        <f t="shared" si="0"/>
        <v>53</v>
      </c>
      <c r="D56" s="255"/>
      <c r="E56" s="62" t="s">
        <v>208</v>
      </c>
      <c r="F56" s="729" t="str" cm="1">
        <f t="array" ref="F56">IFERROR(ROUND(TabelleR53L2/10,0)*10,"")</f>
        <v/>
      </c>
      <c r="G56" s="255"/>
      <c r="H56" s="671" t="s">
        <v>655</v>
      </c>
      <c r="I56" s="367">
        <v>250</v>
      </c>
      <c r="J56" s="367">
        <v>5</v>
      </c>
      <c r="K56" s="158">
        <f t="shared" si="1"/>
        <v>0</v>
      </c>
      <c r="L56" s="158">
        <f t="array" ref="L56">IFERROR(ROUND(TabelleK53JRS/10,0)*10,0)</f>
        <v>0</v>
      </c>
      <c r="M56" s="255" t="str">
        <f t="shared" si="2"/>
        <v/>
      </c>
      <c r="N56" s="255" t="str">
        <f t="shared" si="3"/>
        <v>Industrie- und Handelskammer Potsdam</v>
      </c>
      <c r="O56" s="255" t="str">
        <f>IFERROR(RIGHT(Inhaltsverzeichnis!$B$2,LEN(Inhaltsverzeichnis!$B$2)-14),"")</f>
        <v>Industrie- und Handelskammer Potsdam</v>
      </c>
      <c r="P56" s="462" t="str">
        <f t="shared" si="4"/>
        <v>53</v>
      </c>
      <c r="Q56" s="463"/>
      <c r="R56" s="496" t="s">
        <v>655</v>
      </c>
      <c r="S56" s="464"/>
    </row>
    <row r="57" spans="2:19" ht="15" hidden="1" customHeight="1" x14ac:dyDescent="0.2">
      <c r="B57" s="364" t="str">
        <f t="shared" si="5"/>
        <v>54</v>
      </c>
      <c r="C57" s="670" t="str">
        <f t="shared" si="0"/>
        <v>54</v>
      </c>
      <c r="D57" s="255"/>
      <c r="E57" s="62" t="s">
        <v>208</v>
      </c>
      <c r="F57" s="729" t="str" cm="1">
        <f t="array" ref="F57">IFERROR(ROUND(TabelleR54L2/10,0)*10,"")</f>
        <v/>
      </c>
      <c r="G57" s="255"/>
      <c r="H57" s="671" t="s">
        <v>656</v>
      </c>
      <c r="I57" s="367">
        <v>250</v>
      </c>
      <c r="J57" s="367">
        <v>5</v>
      </c>
      <c r="K57" s="158">
        <f t="shared" si="1"/>
        <v>0</v>
      </c>
      <c r="L57" s="158">
        <f t="array" ref="L57">IFERROR(ROUND(TabelleK54JRS/10,0)*10,0)</f>
        <v>0</v>
      </c>
      <c r="M57" s="255" t="str">
        <f t="shared" si="2"/>
        <v/>
      </c>
      <c r="N57" s="255" t="str">
        <f t="shared" si="3"/>
        <v>Industrie- und Handelskammer Potsdam</v>
      </c>
      <c r="O57" s="255" t="str">
        <f>IFERROR(RIGHT(Inhaltsverzeichnis!$B$2,LEN(Inhaltsverzeichnis!$B$2)-14),"")</f>
        <v>Industrie- und Handelskammer Potsdam</v>
      </c>
      <c r="P57" s="462" t="str">
        <f t="shared" si="4"/>
        <v>54</v>
      </c>
      <c r="Q57" s="463"/>
      <c r="R57" s="495" t="s">
        <v>656</v>
      </c>
      <c r="S57" s="464"/>
    </row>
    <row r="58" spans="2:19" ht="15" hidden="1" customHeight="1" x14ac:dyDescent="0.2">
      <c r="B58" s="364" t="str">
        <f t="shared" si="5"/>
        <v>55</v>
      </c>
      <c r="C58" s="670" t="str">
        <f t="shared" si="0"/>
        <v>55</v>
      </c>
      <c r="D58" s="255"/>
      <c r="E58" s="62" t="s">
        <v>208</v>
      </c>
      <c r="F58" s="729" t="str" cm="1">
        <f t="array" ref="F58">IFERROR(ROUND(TabelleR55L2/10,0)*10,"")</f>
        <v/>
      </c>
      <c r="G58" s="255"/>
      <c r="H58" s="671" t="s">
        <v>657</v>
      </c>
      <c r="I58" s="367">
        <v>250</v>
      </c>
      <c r="J58" s="367">
        <v>5</v>
      </c>
      <c r="K58" s="158">
        <f t="shared" si="1"/>
        <v>0</v>
      </c>
      <c r="L58" s="158">
        <f t="array" ref="L58">IFERROR(ROUND(TabelleK55JRS/10,0)*10,0)</f>
        <v>0</v>
      </c>
      <c r="M58" s="255" t="str">
        <f t="shared" si="2"/>
        <v/>
      </c>
      <c r="N58" s="255" t="str">
        <f t="shared" si="3"/>
        <v>Industrie- und Handelskammer Potsdam</v>
      </c>
      <c r="O58" s="255" t="str">
        <f>IFERROR(RIGHT(Inhaltsverzeichnis!$B$2,LEN(Inhaltsverzeichnis!$B$2)-14),"")</f>
        <v>Industrie- und Handelskammer Potsdam</v>
      </c>
      <c r="P58" s="462" t="str">
        <f t="shared" si="4"/>
        <v>55</v>
      </c>
      <c r="Q58" s="463"/>
      <c r="R58" s="495" t="s">
        <v>657</v>
      </c>
      <c r="S58" s="464"/>
    </row>
    <row r="59" spans="2:19" ht="15" hidden="1" customHeight="1" x14ac:dyDescent="0.2">
      <c r="B59" s="364" t="str">
        <f t="shared" si="5"/>
        <v>56</v>
      </c>
      <c r="C59" s="670" t="str">
        <f t="shared" si="0"/>
        <v>56</v>
      </c>
      <c r="D59" s="255"/>
      <c r="E59" s="62" t="s">
        <v>208</v>
      </c>
      <c r="F59" s="729" t="str" cm="1">
        <f t="array" ref="F59">IFERROR(ROUND(TabelleR56L2/10,0)*10,"")</f>
        <v/>
      </c>
      <c r="G59" s="255"/>
      <c r="H59" s="671" t="s">
        <v>658</v>
      </c>
      <c r="I59" s="367">
        <v>250</v>
      </c>
      <c r="J59" s="367">
        <v>5</v>
      </c>
      <c r="K59" s="158">
        <f t="shared" si="1"/>
        <v>0</v>
      </c>
      <c r="L59" s="158">
        <f t="array" ref="L59">IFERROR(ROUND(TabelleK56JRS/10,0)*10,0)</f>
        <v>0</v>
      </c>
      <c r="M59" s="255" t="str">
        <f t="shared" si="2"/>
        <v/>
      </c>
      <c r="N59" s="255" t="str">
        <f t="shared" si="3"/>
        <v>Industrie- und Handelskammer Potsdam</v>
      </c>
      <c r="O59" s="255" t="str">
        <f>IFERROR(RIGHT(Inhaltsverzeichnis!$B$2,LEN(Inhaltsverzeichnis!$B$2)-14),"")</f>
        <v>Industrie- und Handelskammer Potsdam</v>
      </c>
      <c r="P59" s="462" t="str">
        <f t="shared" si="4"/>
        <v>56</v>
      </c>
      <c r="Q59" s="463"/>
      <c r="R59" s="495" t="s">
        <v>658</v>
      </c>
      <c r="S59" s="464"/>
    </row>
    <row r="60" spans="2:19" ht="15" hidden="1" customHeight="1" x14ac:dyDescent="0.2">
      <c r="B60" s="364" t="str">
        <f t="shared" si="5"/>
        <v>57</v>
      </c>
      <c r="C60" s="670" t="str">
        <f t="shared" si="0"/>
        <v>57</v>
      </c>
      <c r="D60" s="255"/>
      <c r="E60" s="62" t="s">
        <v>208</v>
      </c>
      <c r="F60" s="729" t="str" cm="1">
        <f t="array" ref="F60">IFERROR(ROUND(TabelleR57L2/10,0)*10,"")</f>
        <v/>
      </c>
      <c r="G60" s="255"/>
      <c r="H60" s="671" t="s">
        <v>659</v>
      </c>
      <c r="I60" s="367">
        <v>250</v>
      </c>
      <c r="J60" s="367">
        <v>5</v>
      </c>
      <c r="K60" s="158">
        <f t="shared" si="1"/>
        <v>0</v>
      </c>
      <c r="L60" s="158">
        <f t="array" ref="L60">IFERROR(ROUND(TabelleK57JRS/10,0)*10,0)</f>
        <v>0</v>
      </c>
      <c r="M60" s="255" t="str">
        <f t="shared" si="2"/>
        <v/>
      </c>
      <c r="N60" s="255" t="str">
        <f t="shared" si="3"/>
        <v>Industrie- und Handelskammer Potsdam</v>
      </c>
      <c r="O60" s="255" t="str">
        <f>IFERROR(RIGHT(Inhaltsverzeichnis!$B$2,LEN(Inhaltsverzeichnis!$B$2)-14),"")</f>
        <v>Industrie- und Handelskammer Potsdam</v>
      </c>
      <c r="P60" s="462" t="str">
        <f t="shared" si="4"/>
        <v>57</v>
      </c>
      <c r="Q60" s="463"/>
      <c r="R60" s="495" t="s">
        <v>659</v>
      </c>
      <c r="S60" s="464"/>
    </row>
    <row r="61" spans="2:19" ht="15" hidden="1" customHeight="1" x14ac:dyDescent="0.2">
      <c r="B61" s="364" t="str">
        <f t="shared" si="5"/>
        <v>58</v>
      </c>
      <c r="C61" s="670" t="str">
        <f t="shared" si="0"/>
        <v>58</v>
      </c>
      <c r="D61" s="255"/>
      <c r="E61" s="62" t="s">
        <v>208</v>
      </c>
      <c r="F61" s="729" t="str" cm="1">
        <f t="array" ref="F61">IFERROR(ROUND(TabelleR58L2/10,0)*10,"")</f>
        <v/>
      </c>
      <c r="G61" s="255"/>
      <c r="H61" s="671" t="s">
        <v>660</v>
      </c>
      <c r="I61" s="367">
        <v>250</v>
      </c>
      <c r="J61" s="367">
        <v>5</v>
      </c>
      <c r="K61" s="158">
        <f t="shared" si="1"/>
        <v>0</v>
      </c>
      <c r="L61" s="158">
        <f t="array" ref="L61">IFERROR(ROUND(TabelleK58JRS/10,0)*10,0)</f>
        <v>0</v>
      </c>
      <c r="M61" s="255" t="str">
        <f t="shared" si="2"/>
        <v/>
      </c>
      <c r="N61" s="255" t="str">
        <f t="shared" si="3"/>
        <v>Industrie- und Handelskammer Potsdam</v>
      </c>
      <c r="O61" s="255" t="str">
        <f>IFERROR(RIGHT(Inhaltsverzeichnis!$B$2,LEN(Inhaltsverzeichnis!$B$2)-14),"")</f>
        <v>Industrie- und Handelskammer Potsdam</v>
      </c>
      <c r="P61" s="462" t="str">
        <f t="shared" si="4"/>
        <v>58</v>
      </c>
      <c r="Q61" s="463"/>
      <c r="R61" s="495" t="s">
        <v>660</v>
      </c>
      <c r="S61" s="464"/>
    </row>
    <row r="62" spans="2:19" ht="15" hidden="1" customHeight="1" x14ac:dyDescent="0.2">
      <c r="B62" s="364" t="str">
        <f t="shared" si="5"/>
        <v>59</v>
      </c>
      <c r="C62" s="670" t="str">
        <f t="shared" si="0"/>
        <v>59</v>
      </c>
      <c r="D62" s="255"/>
      <c r="E62" s="62" t="s">
        <v>208</v>
      </c>
      <c r="F62" s="729" t="str" cm="1">
        <f t="array" ref="F62">IFERROR(ROUND(TabelleR59L2/10,0)*10,"")</f>
        <v/>
      </c>
      <c r="G62" s="255"/>
      <c r="H62" s="671" t="s">
        <v>661</v>
      </c>
      <c r="I62" s="367">
        <v>250</v>
      </c>
      <c r="J62" s="367">
        <v>5</v>
      </c>
      <c r="K62" s="158">
        <f t="shared" si="1"/>
        <v>0</v>
      </c>
      <c r="L62" s="158">
        <f t="array" ref="L62">IFERROR(ROUND(TabelleK59JRS/10,0)*10,0)</f>
        <v>0</v>
      </c>
      <c r="M62" s="255" t="str">
        <f t="shared" si="2"/>
        <v/>
      </c>
      <c r="N62" s="255" t="str">
        <f t="shared" si="3"/>
        <v>Industrie- und Handelskammer Potsdam</v>
      </c>
      <c r="O62" s="255" t="str">
        <f>IFERROR(RIGHT(Inhaltsverzeichnis!$B$2,LEN(Inhaltsverzeichnis!$B$2)-14),"")</f>
        <v>Industrie- und Handelskammer Potsdam</v>
      </c>
      <c r="P62" s="462" t="str">
        <f t="shared" si="4"/>
        <v>59</v>
      </c>
      <c r="Q62" s="463"/>
      <c r="R62" s="495" t="s">
        <v>661</v>
      </c>
      <c r="S62" s="464"/>
    </row>
    <row r="63" spans="2:19" ht="15" hidden="1" customHeight="1" x14ac:dyDescent="0.2">
      <c r="B63" s="364" t="str">
        <f t="shared" si="5"/>
        <v>60</v>
      </c>
      <c r="C63" s="670" t="str">
        <f t="shared" si="0"/>
        <v>60</v>
      </c>
      <c r="D63" s="255"/>
      <c r="E63" s="62" t="s">
        <v>208</v>
      </c>
      <c r="F63" s="729" t="str" cm="1">
        <f t="array" ref="F63">IFERROR(ROUND(TabelleR60L2/10,0)*10,"")</f>
        <v/>
      </c>
      <c r="G63" s="255"/>
      <c r="H63" s="671" t="s">
        <v>662</v>
      </c>
      <c r="I63" s="367">
        <v>250</v>
      </c>
      <c r="J63" s="367">
        <v>5</v>
      </c>
      <c r="K63" s="158">
        <f t="shared" si="1"/>
        <v>0</v>
      </c>
      <c r="L63" s="158">
        <f t="array" ref="L63">IFERROR(ROUND(TabelleK60JRS/10,0)*10,0)</f>
        <v>0</v>
      </c>
      <c r="M63" s="255" t="str">
        <f t="shared" si="2"/>
        <v/>
      </c>
      <c r="N63" s="255" t="str">
        <f t="shared" si="3"/>
        <v>Industrie- und Handelskammer Potsdam</v>
      </c>
      <c r="O63" s="255" t="str">
        <f>IFERROR(RIGHT(Inhaltsverzeichnis!$B$2,LEN(Inhaltsverzeichnis!$B$2)-14),"")</f>
        <v>Industrie- und Handelskammer Potsdam</v>
      </c>
      <c r="P63" s="462" t="str">
        <f t="shared" si="4"/>
        <v>60</v>
      </c>
      <c r="Q63" s="463"/>
      <c r="R63" s="495" t="s">
        <v>662</v>
      </c>
      <c r="S63" s="464"/>
    </row>
    <row r="64" spans="2:19" ht="15" hidden="1" customHeight="1" x14ac:dyDescent="0.2">
      <c r="B64" s="364" t="str">
        <f t="shared" si="5"/>
        <v>61</v>
      </c>
      <c r="C64" s="670" t="str">
        <f t="shared" si="0"/>
        <v>61</v>
      </c>
      <c r="D64" s="255"/>
      <c r="E64" s="62" t="s">
        <v>208</v>
      </c>
      <c r="F64" s="729" t="str" cm="1">
        <f t="array" ref="F64">IFERROR(ROUND(TabelleR61L2/10,0)*10,"")</f>
        <v/>
      </c>
      <c r="G64" s="255"/>
      <c r="H64" s="671" t="s">
        <v>663</v>
      </c>
      <c r="I64" s="367">
        <v>250</v>
      </c>
      <c r="J64" s="367">
        <v>5</v>
      </c>
      <c r="K64" s="158">
        <f t="shared" si="1"/>
        <v>0</v>
      </c>
      <c r="L64" s="158">
        <f t="array" ref="L64">IFERROR(ROUND(TabelleK61JRS/10,0)*10,0)</f>
        <v>0</v>
      </c>
      <c r="M64" s="255" t="str">
        <f t="shared" si="2"/>
        <v/>
      </c>
      <c r="N64" s="255" t="str">
        <f t="shared" si="3"/>
        <v>Industrie- und Handelskammer Potsdam</v>
      </c>
      <c r="O64" s="255" t="str">
        <f>IFERROR(RIGHT(Inhaltsverzeichnis!$B$2,LEN(Inhaltsverzeichnis!$B$2)-14),"")</f>
        <v>Industrie- und Handelskammer Potsdam</v>
      </c>
      <c r="P64" s="462" t="str">
        <f t="shared" si="4"/>
        <v>61</v>
      </c>
      <c r="Q64" s="463"/>
      <c r="R64" s="495" t="s">
        <v>663</v>
      </c>
      <c r="S64" s="464"/>
    </row>
    <row r="65" spans="2:19" ht="15" hidden="1" customHeight="1" x14ac:dyDescent="0.2">
      <c r="B65" s="364" t="str">
        <f t="shared" si="5"/>
        <v>62</v>
      </c>
      <c r="C65" s="670" t="str">
        <f t="shared" si="0"/>
        <v>62</v>
      </c>
      <c r="D65" s="255"/>
      <c r="E65" s="62" t="s">
        <v>208</v>
      </c>
      <c r="F65" s="729" t="str" cm="1">
        <f t="array" ref="F65">IFERROR(ROUND(TabelleR62L2/10,0)*10,"")</f>
        <v/>
      </c>
      <c r="G65" s="255"/>
      <c r="H65" s="671" t="s">
        <v>664</v>
      </c>
      <c r="I65" s="367">
        <v>250</v>
      </c>
      <c r="J65" s="367">
        <v>5</v>
      </c>
      <c r="K65" s="158">
        <f t="shared" si="1"/>
        <v>0</v>
      </c>
      <c r="L65" s="158">
        <f t="array" ref="L65">IFERROR(ROUND(TabelleK62JRS/10,0)*10,0)</f>
        <v>0</v>
      </c>
      <c r="M65" s="255" t="str">
        <f t="shared" si="2"/>
        <v/>
      </c>
      <c r="N65" s="255" t="str">
        <f t="shared" si="3"/>
        <v>Industrie- und Handelskammer Potsdam</v>
      </c>
      <c r="O65" s="255" t="str">
        <f>IFERROR(RIGHT(Inhaltsverzeichnis!$B$2,LEN(Inhaltsverzeichnis!$B$2)-14),"")</f>
        <v>Industrie- und Handelskammer Potsdam</v>
      </c>
      <c r="P65" s="462" t="str">
        <f t="shared" si="4"/>
        <v>62</v>
      </c>
      <c r="Q65" s="463"/>
      <c r="R65" s="495" t="s">
        <v>664</v>
      </c>
      <c r="S65" s="464"/>
    </row>
    <row r="66" spans="2:19" ht="15" hidden="1" customHeight="1" x14ac:dyDescent="0.2">
      <c r="B66" s="364" t="str">
        <f t="shared" si="5"/>
        <v>63</v>
      </c>
      <c r="C66" s="670" t="str">
        <f t="shared" si="0"/>
        <v>63</v>
      </c>
      <c r="D66" s="255"/>
      <c r="E66" s="62" t="s">
        <v>208</v>
      </c>
      <c r="F66" s="729" t="str" cm="1">
        <f t="array" ref="F66">IFERROR(ROUND(TabelleR63L2/10,0)*10,"")</f>
        <v/>
      </c>
      <c r="G66" s="255"/>
      <c r="H66" s="671" t="s">
        <v>665</v>
      </c>
      <c r="I66" s="367">
        <v>250</v>
      </c>
      <c r="J66" s="367">
        <v>5</v>
      </c>
      <c r="K66" s="158">
        <f t="shared" si="1"/>
        <v>0</v>
      </c>
      <c r="L66" s="158">
        <f t="array" ref="L66">IFERROR(ROUND(TabelleK63JRS/10,0)*10,0)</f>
        <v>0</v>
      </c>
      <c r="M66" s="255" t="str">
        <f t="shared" si="2"/>
        <v/>
      </c>
      <c r="N66" s="255" t="str">
        <f t="shared" si="3"/>
        <v>Industrie- und Handelskammer Potsdam</v>
      </c>
      <c r="O66" s="255" t="str">
        <f>IFERROR(RIGHT(Inhaltsverzeichnis!$B$2,LEN(Inhaltsverzeichnis!$B$2)-14),"")</f>
        <v>Industrie- und Handelskammer Potsdam</v>
      </c>
      <c r="P66" s="462" t="str">
        <f t="shared" si="4"/>
        <v>63</v>
      </c>
      <c r="Q66" s="463"/>
      <c r="R66" s="495" t="s">
        <v>665</v>
      </c>
      <c r="S66" s="464"/>
    </row>
    <row r="67" spans="2:19" ht="15" hidden="1" customHeight="1" x14ac:dyDescent="0.2">
      <c r="B67" s="364" t="str">
        <f t="shared" si="5"/>
        <v>64</v>
      </c>
      <c r="C67" s="670" t="str">
        <f t="shared" si="0"/>
        <v>64</v>
      </c>
      <c r="D67" s="255"/>
      <c r="E67" s="62" t="s">
        <v>208</v>
      </c>
      <c r="F67" s="729" t="str" cm="1">
        <f t="array" ref="F67">IFERROR(ROUND(TabelleR64L2/10,0)*10,"")</f>
        <v/>
      </c>
      <c r="G67" s="255"/>
      <c r="H67" s="671" t="s">
        <v>666</v>
      </c>
      <c r="I67" s="367">
        <v>250</v>
      </c>
      <c r="J67" s="367">
        <v>5</v>
      </c>
      <c r="K67" s="158">
        <f t="shared" si="1"/>
        <v>0</v>
      </c>
      <c r="L67" s="158">
        <f t="array" ref="L67">IFERROR(ROUND(TabelleK64JRS/10,0)*10,0)</f>
        <v>0</v>
      </c>
      <c r="M67" s="255" t="str">
        <f t="shared" si="2"/>
        <v/>
      </c>
      <c r="N67" s="255" t="str">
        <f t="shared" si="3"/>
        <v>Industrie- und Handelskammer Potsdam</v>
      </c>
      <c r="O67" s="255" t="str">
        <f>IFERROR(RIGHT(Inhaltsverzeichnis!$B$2,LEN(Inhaltsverzeichnis!$B$2)-14),"")</f>
        <v>Industrie- und Handelskammer Potsdam</v>
      </c>
      <c r="P67" s="462" t="str">
        <f t="shared" si="4"/>
        <v>64</v>
      </c>
      <c r="Q67" s="463"/>
      <c r="R67" s="495" t="s">
        <v>666</v>
      </c>
      <c r="S67" s="464"/>
    </row>
    <row r="68" spans="2:19" ht="15" hidden="1" customHeight="1" x14ac:dyDescent="0.2">
      <c r="B68" s="364" t="str">
        <f t="shared" si="5"/>
        <v>65</v>
      </c>
      <c r="C68" s="670" t="str">
        <f t="shared" ref="C68:C78" si="6">HYPERLINK("#"&amp;(CONCATENATE("'",P68," K","'"))&amp;"!A1",P68)</f>
        <v>65</v>
      </c>
      <c r="D68" s="255"/>
      <c r="E68" s="62" t="s">
        <v>208</v>
      </c>
      <c r="F68" s="729" t="str" cm="1">
        <f t="array" ref="F68">IFERROR(ROUND(TabelleR65L2/10,0)*10,"")</f>
        <v/>
      </c>
      <c r="G68" s="255"/>
      <c r="H68" s="671" t="s">
        <v>667</v>
      </c>
      <c r="I68" s="367">
        <v>250</v>
      </c>
      <c r="J68" s="367">
        <v>5</v>
      </c>
      <c r="K68" s="158">
        <f t="shared" ref="K68:K78" si="7">L68/12</f>
        <v>0</v>
      </c>
      <c r="L68" s="158">
        <f t="array" ref="L68">IFERROR(ROUND(TabelleK65JRS/10,0)*10,0)</f>
        <v>0</v>
      </c>
      <c r="M68" s="255" t="str">
        <f t="shared" ref="M68:M78" si="8">IFERROR(LEFT(RIGHT(D68,LEN(D68)-(SEARCH(",",D68)+1)),SEARCH(",",RIGHT(D68,LEN(D68)-(SEARCH(",",D68)+1)))-1),"")</f>
        <v/>
      </c>
      <c r="N68" s="255" t="str">
        <f t="shared" ref="N68:N78" si="9">O68</f>
        <v>Industrie- und Handelskammer Potsdam</v>
      </c>
      <c r="O68" s="255" t="str">
        <f>IFERROR(RIGHT(Inhaltsverzeichnis!$B$2,LEN(Inhaltsverzeichnis!$B$2)-14),"")</f>
        <v>Industrie- und Handelskammer Potsdam</v>
      </c>
      <c r="P68" s="462" t="str">
        <f t="shared" ref="P68:P78" si="10">IF(AND(Q68&lt;&gt;"",S68&lt;&gt;""),Q68,R68)</f>
        <v>65</v>
      </c>
      <c r="Q68" s="463"/>
      <c r="R68" s="495" t="s">
        <v>667</v>
      </c>
      <c r="S68" s="464"/>
    </row>
    <row r="69" spans="2:19" ht="15" hidden="1" customHeight="1" x14ac:dyDescent="0.2">
      <c r="B69" s="364" t="str">
        <f t="shared" ref="B69:B78" si="11">H69</f>
        <v>66</v>
      </c>
      <c r="C69" s="670" t="str">
        <f t="shared" si="6"/>
        <v>66</v>
      </c>
      <c r="D69" s="255"/>
      <c r="E69" s="62" t="s">
        <v>208</v>
      </c>
      <c r="F69" s="729" t="str" cm="1">
        <f t="array" ref="F69">IFERROR(ROUND(TabelleR66L2/10,0)*10,"")</f>
        <v/>
      </c>
      <c r="G69" s="255"/>
      <c r="H69" s="671" t="s">
        <v>668</v>
      </c>
      <c r="I69" s="367">
        <v>250</v>
      </c>
      <c r="J69" s="367">
        <v>5</v>
      </c>
      <c r="K69" s="158">
        <f t="shared" si="7"/>
        <v>0</v>
      </c>
      <c r="L69" s="158">
        <f t="array" ref="L69">IFERROR(ROUND(TabelleK66JRS/10,0)*10,0)</f>
        <v>0</v>
      </c>
      <c r="M69" s="255" t="str">
        <f t="shared" si="8"/>
        <v/>
      </c>
      <c r="N69" s="255" t="str">
        <f t="shared" si="9"/>
        <v>Industrie- und Handelskammer Potsdam</v>
      </c>
      <c r="O69" s="255" t="str">
        <f>IFERROR(RIGHT(Inhaltsverzeichnis!$B$2,LEN(Inhaltsverzeichnis!$B$2)-14),"")</f>
        <v>Industrie- und Handelskammer Potsdam</v>
      </c>
      <c r="P69" s="462" t="str">
        <f t="shared" si="10"/>
        <v>66</v>
      </c>
      <c r="Q69" s="463"/>
      <c r="R69" s="495" t="s">
        <v>668</v>
      </c>
      <c r="S69" s="464"/>
    </row>
    <row r="70" spans="2:19" ht="15" hidden="1" customHeight="1" x14ac:dyDescent="0.2">
      <c r="B70" s="364" t="str">
        <f t="shared" si="11"/>
        <v>67</v>
      </c>
      <c r="C70" s="670" t="str">
        <f t="shared" si="6"/>
        <v>67</v>
      </c>
      <c r="D70" s="255"/>
      <c r="E70" s="62" t="s">
        <v>208</v>
      </c>
      <c r="F70" s="729" t="str" cm="1">
        <f t="array" ref="F70">IFERROR(ROUND(TabelleR67L2/10,0)*10,"")</f>
        <v/>
      </c>
      <c r="G70" s="255"/>
      <c r="H70" s="671" t="s">
        <v>669</v>
      </c>
      <c r="I70" s="367">
        <v>250</v>
      </c>
      <c r="J70" s="367">
        <v>5</v>
      </c>
      <c r="K70" s="158">
        <f t="shared" si="7"/>
        <v>0</v>
      </c>
      <c r="L70" s="158">
        <f t="array" ref="L70">IFERROR(ROUND(TabelleK67JRS/10,0)*10,0)</f>
        <v>0</v>
      </c>
      <c r="M70" s="255" t="str">
        <f t="shared" si="8"/>
        <v/>
      </c>
      <c r="N70" s="255" t="str">
        <f t="shared" si="9"/>
        <v>Industrie- und Handelskammer Potsdam</v>
      </c>
      <c r="O70" s="255" t="str">
        <f>IFERROR(RIGHT(Inhaltsverzeichnis!$B$2,LEN(Inhaltsverzeichnis!$B$2)-14),"")</f>
        <v>Industrie- und Handelskammer Potsdam</v>
      </c>
      <c r="P70" s="462" t="str">
        <f t="shared" si="10"/>
        <v>67</v>
      </c>
      <c r="Q70" s="463"/>
      <c r="R70" s="495" t="s">
        <v>669</v>
      </c>
      <c r="S70" s="464"/>
    </row>
    <row r="71" spans="2:19" ht="15" hidden="1" customHeight="1" x14ac:dyDescent="0.2">
      <c r="B71" s="364" t="str">
        <f t="shared" si="11"/>
        <v>68</v>
      </c>
      <c r="C71" s="670" t="str">
        <f t="shared" si="6"/>
        <v>68</v>
      </c>
      <c r="D71" s="255"/>
      <c r="E71" s="62" t="s">
        <v>208</v>
      </c>
      <c r="F71" s="729" t="str" cm="1">
        <f t="array" ref="F71">IFERROR(ROUND(TabelleR68L2/10,0)*10,"")</f>
        <v/>
      </c>
      <c r="G71" s="255"/>
      <c r="H71" s="671" t="s">
        <v>670</v>
      </c>
      <c r="I71" s="367">
        <v>250</v>
      </c>
      <c r="J71" s="367">
        <v>5</v>
      </c>
      <c r="K71" s="158">
        <f t="shared" si="7"/>
        <v>0</v>
      </c>
      <c r="L71" s="158">
        <f t="array" ref="L71">IFERROR(ROUND(TabelleK68JRS/10,0)*10,0)</f>
        <v>0</v>
      </c>
      <c r="M71" s="255" t="str">
        <f t="shared" si="8"/>
        <v/>
      </c>
      <c r="N71" s="255" t="str">
        <f t="shared" si="9"/>
        <v>Industrie- und Handelskammer Potsdam</v>
      </c>
      <c r="O71" s="255" t="str">
        <f>IFERROR(RIGHT(Inhaltsverzeichnis!$B$2,LEN(Inhaltsverzeichnis!$B$2)-14),"")</f>
        <v>Industrie- und Handelskammer Potsdam</v>
      </c>
      <c r="P71" s="462" t="str">
        <f t="shared" si="10"/>
        <v>68</v>
      </c>
      <c r="Q71" s="463"/>
      <c r="R71" s="495" t="s">
        <v>670</v>
      </c>
      <c r="S71" s="464"/>
    </row>
    <row r="72" spans="2:19" ht="15" hidden="1" customHeight="1" x14ac:dyDescent="0.2">
      <c r="B72" s="364" t="str">
        <f t="shared" si="11"/>
        <v>69</v>
      </c>
      <c r="C72" s="670" t="str">
        <f t="shared" si="6"/>
        <v>69</v>
      </c>
      <c r="D72" s="255"/>
      <c r="E72" s="62" t="s">
        <v>208</v>
      </c>
      <c r="F72" s="729" t="str" cm="1">
        <f t="array" ref="F72">IFERROR(ROUND(TabelleR69L2/10,0)*10,"")</f>
        <v/>
      </c>
      <c r="G72" s="255"/>
      <c r="H72" s="671" t="s">
        <v>671</v>
      </c>
      <c r="I72" s="367">
        <v>250</v>
      </c>
      <c r="J72" s="367">
        <v>5</v>
      </c>
      <c r="K72" s="158">
        <f t="shared" si="7"/>
        <v>0</v>
      </c>
      <c r="L72" s="158">
        <f t="array" ref="L72">IFERROR(ROUND(TabelleK69JRS/10,0)*10,0)</f>
        <v>0</v>
      </c>
      <c r="M72" s="255" t="str">
        <f t="shared" si="8"/>
        <v/>
      </c>
      <c r="N72" s="255" t="str">
        <f t="shared" si="9"/>
        <v>Industrie- und Handelskammer Potsdam</v>
      </c>
      <c r="O72" s="255" t="str">
        <f>IFERROR(RIGHT(Inhaltsverzeichnis!$B$2,LEN(Inhaltsverzeichnis!$B$2)-14),"")</f>
        <v>Industrie- und Handelskammer Potsdam</v>
      </c>
      <c r="P72" s="462" t="str">
        <f t="shared" si="10"/>
        <v>69</v>
      </c>
      <c r="Q72" s="463"/>
      <c r="R72" s="495" t="s">
        <v>671</v>
      </c>
      <c r="S72" s="464"/>
    </row>
    <row r="73" spans="2:19" ht="15" hidden="1" customHeight="1" x14ac:dyDescent="0.2">
      <c r="B73" s="364" t="str">
        <f t="shared" si="11"/>
        <v>70</v>
      </c>
      <c r="C73" s="670" t="str">
        <f t="shared" si="6"/>
        <v>70</v>
      </c>
      <c r="D73" s="255"/>
      <c r="E73" s="62" t="s">
        <v>208</v>
      </c>
      <c r="F73" s="729" t="str" cm="1">
        <f t="array" ref="F73">IFERROR(ROUND(TabelleR70L2/10,0)*10,"")</f>
        <v/>
      </c>
      <c r="G73" s="255"/>
      <c r="H73" s="671" t="s">
        <v>672</v>
      </c>
      <c r="I73" s="367">
        <v>250</v>
      </c>
      <c r="J73" s="367">
        <v>5</v>
      </c>
      <c r="K73" s="158">
        <f t="shared" si="7"/>
        <v>0</v>
      </c>
      <c r="L73" s="158">
        <f t="array" ref="L73">IFERROR(ROUND(TabelleK70JRS/10,0)*10,0)</f>
        <v>0</v>
      </c>
      <c r="M73" s="255" t="str">
        <f t="shared" si="8"/>
        <v/>
      </c>
      <c r="N73" s="255" t="str">
        <f t="shared" si="9"/>
        <v>Industrie- und Handelskammer Potsdam</v>
      </c>
      <c r="O73" s="255" t="str">
        <f>IFERROR(RIGHT(Inhaltsverzeichnis!$B$2,LEN(Inhaltsverzeichnis!$B$2)-14),"")</f>
        <v>Industrie- und Handelskammer Potsdam</v>
      </c>
      <c r="P73" s="462" t="str">
        <f t="shared" si="10"/>
        <v>70</v>
      </c>
      <c r="Q73" s="463"/>
      <c r="R73" s="495" t="s">
        <v>672</v>
      </c>
      <c r="S73" s="464"/>
    </row>
    <row r="74" spans="2:19" ht="15" hidden="1" customHeight="1" x14ac:dyDescent="0.2">
      <c r="B74" s="364" t="str">
        <f t="shared" si="11"/>
        <v>71</v>
      </c>
      <c r="C74" s="670" t="str">
        <f t="shared" si="6"/>
        <v>71</v>
      </c>
      <c r="D74" s="255"/>
      <c r="E74" s="62" t="s">
        <v>208</v>
      </c>
      <c r="F74" s="729" t="str" cm="1">
        <f t="array" ref="F74">IFERROR(ROUND(TabelleR71L2/10,0)*10,"")</f>
        <v/>
      </c>
      <c r="G74" s="255"/>
      <c r="H74" s="671" t="s">
        <v>673</v>
      </c>
      <c r="I74" s="367">
        <v>250</v>
      </c>
      <c r="J74" s="367">
        <v>5</v>
      </c>
      <c r="K74" s="158">
        <f t="shared" si="7"/>
        <v>0</v>
      </c>
      <c r="L74" s="158">
        <f t="array" ref="L74">IFERROR(ROUND(TabelleK71JRS/10,0)*10,0)</f>
        <v>0</v>
      </c>
      <c r="M74" s="255" t="str">
        <f t="shared" si="8"/>
        <v/>
      </c>
      <c r="N74" s="255" t="str">
        <f t="shared" si="9"/>
        <v>Industrie- und Handelskammer Potsdam</v>
      </c>
      <c r="O74" s="255" t="str">
        <f>IFERROR(RIGHT(Inhaltsverzeichnis!$B$2,LEN(Inhaltsverzeichnis!$B$2)-14),"")</f>
        <v>Industrie- und Handelskammer Potsdam</v>
      </c>
      <c r="P74" s="462" t="str">
        <f t="shared" si="10"/>
        <v>71</v>
      </c>
      <c r="Q74" s="463"/>
      <c r="R74" s="495" t="s">
        <v>673</v>
      </c>
      <c r="S74" s="464"/>
    </row>
    <row r="75" spans="2:19" ht="15" hidden="1" customHeight="1" x14ac:dyDescent="0.2">
      <c r="B75" s="364" t="str">
        <f t="shared" si="11"/>
        <v>72</v>
      </c>
      <c r="C75" s="670" t="str">
        <f t="shared" si="6"/>
        <v>72</v>
      </c>
      <c r="D75" s="255"/>
      <c r="E75" s="62" t="s">
        <v>208</v>
      </c>
      <c r="F75" s="729" t="str" cm="1">
        <f t="array" ref="F75">IFERROR(ROUND(TabelleR72L2/10,0)*10,"")</f>
        <v/>
      </c>
      <c r="G75" s="255"/>
      <c r="H75" s="671" t="s">
        <v>674</v>
      </c>
      <c r="I75" s="367">
        <v>250</v>
      </c>
      <c r="J75" s="367">
        <v>5</v>
      </c>
      <c r="K75" s="158">
        <f t="shared" si="7"/>
        <v>0</v>
      </c>
      <c r="L75" s="158">
        <f t="array" ref="L75">IFERROR(ROUND(TabelleK72JRS/10,0)*10,0)</f>
        <v>0</v>
      </c>
      <c r="M75" s="255" t="str">
        <f t="shared" si="8"/>
        <v/>
      </c>
      <c r="N75" s="255" t="str">
        <f t="shared" si="9"/>
        <v>Industrie- und Handelskammer Potsdam</v>
      </c>
      <c r="O75" s="255" t="str">
        <f>IFERROR(RIGHT(Inhaltsverzeichnis!$B$2,LEN(Inhaltsverzeichnis!$B$2)-14),"")</f>
        <v>Industrie- und Handelskammer Potsdam</v>
      </c>
      <c r="P75" s="462" t="str">
        <f t="shared" si="10"/>
        <v>72</v>
      </c>
      <c r="Q75" s="463"/>
      <c r="R75" s="495" t="s">
        <v>674</v>
      </c>
      <c r="S75" s="464"/>
    </row>
    <row r="76" spans="2:19" ht="15" hidden="1" customHeight="1" x14ac:dyDescent="0.2">
      <c r="B76" s="364" t="str">
        <f t="shared" si="11"/>
        <v>73</v>
      </c>
      <c r="C76" s="670" t="str">
        <f t="shared" si="6"/>
        <v>73</v>
      </c>
      <c r="D76" s="255"/>
      <c r="E76" s="62" t="s">
        <v>208</v>
      </c>
      <c r="F76" s="729" t="str" cm="1">
        <f t="array" ref="F76">IFERROR(ROUND(TabelleR73L2/10,0)*10,"")</f>
        <v/>
      </c>
      <c r="G76" s="255"/>
      <c r="H76" s="671" t="s">
        <v>675</v>
      </c>
      <c r="I76" s="367">
        <v>250</v>
      </c>
      <c r="J76" s="367">
        <v>5</v>
      </c>
      <c r="K76" s="158">
        <f t="shared" si="7"/>
        <v>0</v>
      </c>
      <c r="L76" s="158">
        <f t="array" ref="L76">IFERROR(ROUND(TabelleK73JRS/10,0)*10,0)</f>
        <v>0</v>
      </c>
      <c r="M76" s="255" t="str">
        <f t="shared" si="8"/>
        <v/>
      </c>
      <c r="N76" s="255" t="str">
        <f t="shared" si="9"/>
        <v>Industrie- und Handelskammer Potsdam</v>
      </c>
      <c r="O76" s="255" t="str">
        <f>IFERROR(RIGHT(Inhaltsverzeichnis!$B$2,LEN(Inhaltsverzeichnis!$B$2)-14),"")</f>
        <v>Industrie- und Handelskammer Potsdam</v>
      </c>
      <c r="P76" s="462" t="str">
        <f t="shared" si="10"/>
        <v>73</v>
      </c>
      <c r="Q76" s="463"/>
      <c r="R76" s="495" t="s">
        <v>675</v>
      </c>
      <c r="S76" s="464"/>
    </row>
    <row r="77" spans="2:19" ht="15" hidden="1" customHeight="1" x14ac:dyDescent="0.2">
      <c r="B77" s="364" t="str">
        <f t="shared" si="11"/>
        <v>74</v>
      </c>
      <c r="C77" s="670" t="str">
        <f t="shared" si="6"/>
        <v>74</v>
      </c>
      <c r="D77" s="255"/>
      <c r="E77" s="62" t="s">
        <v>208</v>
      </c>
      <c r="F77" s="729" t="str" cm="1">
        <f t="array" ref="F77">IFERROR(ROUND(TabelleR74L2/10,0)*10,"")</f>
        <v/>
      </c>
      <c r="G77" s="255"/>
      <c r="H77" s="671" t="s">
        <v>676</v>
      </c>
      <c r="I77" s="367">
        <v>250</v>
      </c>
      <c r="J77" s="367">
        <v>5</v>
      </c>
      <c r="K77" s="158">
        <f t="shared" si="7"/>
        <v>0</v>
      </c>
      <c r="L77" s="158">
        <f t="array" ref="L77">IFERROR(ROUND(TabelleK74JRS/10,0)*10,0)</f>
        <v>0</v>
      </c>
      <c r="M77" s="255" t="str">
        <f t="shared" si="8"/>
        <v/>
      </c>
      <c r="N77" s="255" t="str">
        <f t="shared" si="9"/>
        <v>Industrie- und Handelskammer Potsdam</v>
      </c>
      <c r="O77" s="255" t="str">
        <f>IFERROR(RIGHT(Inhaltsverzeichnis!$B$2,LEN(Inhaltsverzeichnis!$B$2)-14),"")</f>
        <v>Industrie- und Handelskammer Potsdam</v>
      </c>
      <c r="P77" s="462" t="str">
        <f t="shared" si="10"/>
        <v>74</v>
      </c>
      <c r="Q77" s="463"/>
      <c r="R77" s="495" t="s">
        <v>676</v>
      </c>
      <c r="S77" s="464"/>
    </row>
    <row r="78" spans="2:19" ht="15" hidden="1" customHeight="1" x14ac:dyDescent="0.2">
      <c r="B78" s="364" t="str">
        <f t="shared" si="11"/>
        <v>75</v>
      </c>
      <c r="C78" s="670" t="str">
        <f t="shared" si="6"/>
        <v>75</v>
      </c>
      <c r="D78" s="255"/>
      <c r="E78" s="62" t="s">
        <v>208</v>
      </c>
      <c r="F78" s="729" t="str" cm="1">
        <f t="array" ref="F78">IFERROR(ROUND(TabelleR75L2/10,0)*10,"")</f>
        <v/>
      </c>
      <c r="G78" s="255"/>
      <c r="H78" s="671" t="s">
        <v>677</v>
      </c>
      <c r="I78" s="367">
        <v>250</v>
      </c>
      <c r="J78" s="367">
        <v>5</v>
      </c>
      <c r="K78" s="158">
        <f t="shared" si="7"/>
        <v>0</v>
      </c>
      <c r="L78" s="158">
        <f t="array" ref="L78">IFERROR(ROUND(TabelleK75JRS/10,0)*10,0)</f>
        <v>0</v>
      </c>
      <c r="M78" s="255" t="str">
        <f t="shared" si="8"/>
        <v/>
      </c>
      <c r="N78" s="255" t="str">
        <f t="shared" si="9"/>
        <v>Industrie- und Handelskammer Potsdam</v>
      </c>
      <c r="O78" s="255" t="str">
        <f>IFERROR(RIGHT(Inhaltsverzeichnis!$B$2,LEN(Inhaltsverzeichnis!$B$2)-14),"")</f>
        <v>Industrie- und Handelskammer Potsdam</v>
      </c>
      <c r="P78" s="462" t="str">
        <f t="shared" si="10"/>
        <v>75</v>
      </c>
      <c r="Q78" s="463"/>
      <c r="R78" s="495" t="s">
        <v>677</v>
      </c>
      <c r="S78" s="464"/>
    </row>
    <row r="79" spans="2:19" ht="15" hidden="1" customHeight="1" x14ac:dyDescent="0.2">
      <c r="B79" s="234"/>
      <c r="C79" s="203" t="s">
        <v>413</v>
      </c>
      <c r="D79" s="61"/>
      <c r="E79" s="62"/>
      <c r="F79" s="158" t="str" cm="1">
        <f t="array" ref="F79">IFERROR(ROUND(TabelleR76L2/10,0)*10,"")</f>
        <v/>
      </c>
      <c r="G79" s="61"/>
      <c r="H79" s="507"/>
      <c r="I79" s="367">
        <v>250</v>
      </c>
      <c r="J79" s="261">
        <v>5</v>
      </c>
      <c r="K79" s="158"/>
      <c r="L79" s="158"/>
    </row>
  </sheetData>
  <sheetProtection algorithmName="SHA-512" hashValue="wuUy9VkxtkYPOmMqslWhworZ2ykDt0nB4DHPxSDXzZ9kmIFLMUnEERosFxN9sDh3AscFMYrGieE7eBuCuCG8dw==" saltValue="BUnnsXVMsMoiHiGbFxOWIQ==" spinCount="100000" sheet="1" objects="1" scenarios="1" selectLockedCells="1"/>
  <conditionalFormatting sqref="C4:C78">
    <cfRule type="expression" dxfId="148" priority="4">
      <formula>$B4="15"</formula>
    </cfRule>
    <cfRule type="expression" dxfId="147" priority="5">
      <formula>$B4="14"</formula>
    </cfRule>
    <cfRule type="expression" dxfId="146" priority="6">
      <formula>$B4="13"</formula>
    </cfRule>
    <cfRule type="expression" dxfId="145" priority="7">
      <formula>$B4="12"</formula>
    </cfRule>
    <cfRule type="expression" dxfId="144" priority="8">
      <formula>$B4="11"</formula>
    </cfRule>
    <cfRule type="expression" dxfId="143" priority="9">
      <formula>$B4="10"</formula>
    </cfRule>
    <cfRule type="expression" dxfId="142" priority="10">
      <formula>$B4="09"</formula>
    </cfRule>
    <cfRule type="expression" dxfId="141" priority="11">
      <formula>$B4="08"</formula>
    </cfRule>
    <cfRule type="expression" dxfId="140" priority="12">
      <formula>$B4="07"</formula>
    </cfRule>
    <cfRule type="expression" dxfId="139" priority="13">
      <formula>$B4="06"</formula>
    </cfRule>
    <cfRule type="expression" dxfId="138" priority="14">
      <formula>$B4="05"</formula>
    </cfRule>
    <cfRule type="expression" dxfId="137" priority="15">
      <formula>$B4="04"</formula>
    </cfRule>
    <cfRule type="expression" dxfId="136" priority="16">
      <formula>$B4="03"</formula>
    </cfRule>
    <cfRule type="expression" dxfId="135" priority="17">
      <formula>$B4="02"</formula>
    </cfRule>
    <cfRule type="expression" dxfId="134" priority="18">
      <formula>$B4="01"</formula>
    </cfRule>
  </conditionalFormatting>
  <conditionalFormatting sqref="D4:D78">
    <cfRule type="expression" dxfId="133" priority="3">
      <formula>OR(AND(LEN(D4)-LEN(SUBSTITUTE(D4,",",))&lt;&gt;2,LEN(D4)-LEN(SUBSTITUTE(D4,",",))&gt;0),LEN(D4)=0)</formula>
    </cfRule>
  </conditionalFormatting>
  <conditionalFormatting sqref="N1">
    <cfRule type="duplicateValues" dxfId="132" priority="19"/>
  </conditionalFormatting>
  <conditionalFormatting sqref="Q4">
    <cfRule type="duplicateValues" dxfId="131" priority="2"/>
  </conditionalFormatting>
  <conditionalFormatting sqref="Q4:Q78">
    <cfRule type="expression" dxfId="130" priority="1">
      <formula>LEN(Q4)&gt;29</formula>
    </cfRule>
  </conditionalFormatting>
  <conditionalFormatting sqref="Q5:Q78">
    <cfRule type="duplicateValues" dxfId="129" priority="22"/>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DieseArbeitsmappe.GebäudeSortieren">
                <anchor moveWithCells="1" sizeWithCells="1">
                  <from>
                    <xdr:col>14</xdr:col>
                    <xdr:colOff>285750</xdr:colOff>
                    <xdr:row>0</xdr:row>
                    <xdr:rowOff>123825</xdr:rowOff>
                  </from>
                  <to>
                    <xdr:col>15</xdr:col>
                    <xdr:colOff>819150</xdr:colOff>
                    <xdr:row>1</xdr:row>
                    <xdr:rowOff>171450</xdr:rowOff>
                  </to>
                </anchor>
              </controlPr>
            </control>
          </mc:Choice>
        </mc:AlternateContent>
        <mc:AlternateContent xmlns:mc="http://schemas.openxmlformats.org/markup-compatibility/2006">
          <mc:Choice Requires="x14">
            <control shapeId="29698" r:id="rId5" name="Button 2">
              <controlPr defaultSize="0" print="0" autoFill="0" autoPict="0" macro="[0]!DieseArbeitsmappe.TabellenblätterUmbenennen">
                <anchor moveWithCells="1" sizeWithCells="1">
                  <from>
                    <xdr:col>16</xdr:col>
                    <xdr:colOff>114300</xdr:colOff>
                    <xdr:row>0</xdr:row>
                    <xdr:rowOff>123825</xdr:rowOff>
                  </from>
                  <to>
                    <xdr:col>16</xdr:col>
                    <xdr:colOff>2266950</xdr:colOff>
                    <xdr:row>1</xdr:row>
                    <xdr:rowOff>171450</xdr:rowOff>
                  </to>
                </anchor>
              </controlPr>
            </control>
          </mc:Choice>
        </mc:AlternateContent>
        <mc:AlternateContent xmlns:mc="http://schemas.openxmlformats.org/markup-compatibility/2006">
          <mc:Choice Requires="x14">
            <control shapeId="29699" r:id="rId6" name="Button 3">
              <controlPr defaultSize="0" print="0" autoFill="0" autoPict="0" macro="[0]!DieseArbeitsmappe.ListeGebäudeNamen">
                <anchor moveWithCells="1" sizeWithCells="1">
                  <from>
                    <xdr:col>18</xdr:col>
                    <xdr:colOff>95250</xdr:colOff>
                    <xdr:row>0</xdr:row>
                    <xdr:rowOff>123825</xdr:rowOff>
                  </from>
                  <to>
                    <xdr:col>18</xdr:col>
                    <xdr:colOff>2428875</xdr:colOff>
                    <xdr:row>1</xdr:row>
                    <xdr:rowOff>171450</xdr:rowOff>
                  </to>
                </anchor>
              </controlPr>
            </control>
          </mc:Choice>
        </mc:AlternateContent>
        <mc:AlternateContent xmlns:mc="http://schemas.openxmlformats.org/markup-compatibility/2006">
          <mc:Choice Requires="x14">
            <control shapeId="29700" r:id="rId7" name="Button 4">
              <controlPr defaultSize="0" print="0" autoFill="0" autoPict="0" macro="[0]!DieseArbeitsmappe.tabellenblätterRückbenennen">
                <anchor moveWithCells="1" sizeWithCells="1">
                  <from>
                    <xdr:col>18</xdr:col>
                    <xdr:colOff>2790825</xdr:colOff>
                    <xdr:row>0</xdr:row>
                    <xdr:rowOff>133350</xdr:rowOff>
                  </from>
                  <to>
                    <xdr:col>20</xdr:col>
                    <xdr:colOff>542925</xdr:colOff>
                    <xdr:row>1</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
  <dimension ref="B1:B8"/>
  <sheetViews>
    <sheetView showGridLines="0" workbookViewId="0"/>
  </sheetViews>
  <sheetFormatPr baseColWidth="10" defaultColWidth="11" defaultRowHeight="15" x14ac:dyDescent="0.25"/>
  <cols>
    <col min="1" max="1" width="5.75" style="91" customWidth="1"/>
    <col min="2" max="2" width="14" style="92" customWidth="1"/>
    <col min="3" max="3" width="11" style="91"/>
    <col min="4" max="4" width="21" style="91" customWidth="1"/>
    <col min="5" max="5" width="36.375" style="91" customWidth="1"/>
    <col min="6" max="16384" width="11" style="91"/>
  </cols>
  <sheetData>
    <row r="1" spans="2:2" ht="25.15" customHeight="1" x14ac:dyDescent="0.25"/>
    <row r="2" spans="2:2" ht="24" customHeight="1" x14ac:dyDescent="0.25">
      <c r="B2" s="90"/>
    </row>
    <row r="8" spans="2:2" ht="12.75" customHeight="1" x14ac:dyDescent="0.25"/>
  </sheetData>
  <sheetProtection algorithmName="SHA-512" hashValue="XSG4M4d0tFAWiF7IUJBmezx0rJNy7QVwxiv13T0HybMfr2b0zg1k/xRNSACnXDf9kdCwQX9SFgtwcliG2une6Q==" saltValue="t/y0bVfMHQ/5HqWxHEm5ng==" spinCount="100000" sheet="1" objects="1" scenarios="1" selectLockedCells="1"/>
  <pageMargins left="0.78740157480314965" right="0.78740157480314965" top="0.69" bottom="0.52" header="0.35"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22"/>
  <dimension ref="A1:A53"/>
  <sheetViews>
    <sheetView showGridLines="0" workbookViewId="0">
      <selection activeCell="H19" sqref="H19"/>
    </sheetView>
  </sheetViews>
  <sheetFormatPr baseColWidth="10" defaultColWidth="11" defaultRowHeight="14.25" x14ac:dyDescent="0.2"/>
  <cols>
    <col min="1" max="1" width="5.75" customWidth="1"/>
    <col min="2" max="2" width="95" customWidth="1"/>
    <col min="3" max="3" width="11" customWidth="1"/>
  </cols>
  <sheetData>
    <row r="1" ht="25.15" customHeight="1" x14ac:dyDescent="0.2"/>
    <row r="53" ht="19.5" customHeight="1" x14ac:dyDescent="0.2"/>
  </sheetData>
  <sheetProtection algorithmName="SHA-512" hashValue="NImc9RNVF1q2wbpjvcWs1bfZSzknHE0aNZLH6I4xmrBVwYcvJRF5QMr6dHiXfMmcNmHoa2IFA5uCzTY+aWUQ4A==" saltValue="uGy/7bzsvhN1hBx2WQWlaw==" spinCount="100000" sheet="1" objects="1" scenarios="1" selectLockedCells="1"/>
  <pageMargins left="0.24" right="0.12" top="0.91" bottom="0.34" header="0.3" footer="0.34"/>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pageSetUpPr fitToPage="1"/>
  </sheetPr>
  <dimension ref="B1:AI390"/>
  <sheetViews>
    <sheetView showGridLines="0" zoomScaleNormal="100" workbookViewId="0">
      <pane ySplit="2" topLeftCell="A3" activePane="bottomLeft" state="frozen"/>
      <selection activeCell="B143" sqref="B143"/>
      <selection pane="bottomLeft" activeCell="AI2" sqref="AI2"/>
    </sheetView>
  </sheetViews>
  <sheetFormatPr baseColWidth="10" defaultColWidth="11" defaultRowHeight="14.25" x14ac:dyDescent="0.2"/>
  <cols>
    <col min="1" max="1" width="5.75" style="12" customWidth="1"/>
    <col min="2" max="2" width="11" style="12" hidden="1" customWidth="1"/>
    <col min="3" max="3" width="14" style="12" customWidth="1"/>
    <col min="4" max="4" width="100.25" style="12" customWidth="1"/>
    <col min="5" max="5" width="14.875" style="12" customWidth="1"/>
    <col min="6" max="6" width="11.75" style="12" hidden="1" customWidth="1"/>
    <col min="7" max="10" width="11" style="12" hidden="1" customWidth="1"/>
    <col min="11" max="11" width="13.75" style="12" hidden="1" customWidth="1"/>
    <col min="12" max="13" width="11" style="12" hidden="1" customWidth="1"/>
    <col min="14" max="14" width="12.875" style="12" hidden="1" customWidth="1"/>
    <col min="15" max="15" width="14.75" style="12" hidden="1" customWidth="1"/>
    <col min="16" max="16" width="29.625" style="12" hidden="1" customWidth="1"/>
    <col min="17" max="24" width="11" style="12" hidden="1" customWidth="1"/>
    <col min="25" max="25" width="12" style="12" hidden="1" customWidth="1"/>
    <col min="26" max="32" width="11" style="12" hidden="1" customWidth="1"/>
    <col min="33" max="33" width="13.25" style="12" hidden="1" customWidth="1"/>
    <col min="34" max="34" width="11" style="12" hidden="1" customWidth="1"/>
    <col min="35" max="16384" width="11" style="12"/>
  </cols>
  <sheetData>
    <row r="1" spans="2:35" s="65" customFormat="1" ht="25.15" customHeight="1" thickBot="1" x14ac:dyDescent="0.25">
      <c r="F1" s="141" t="s">
        <v>303</v>
      </c>
      <c r="G1" s="141" t="s">
        <v>303</v>
      </c>
      <c r="H1" s="141" t="s">
        <v>303</v>
      </c>
      <c r="I1" s="141" t="s">
        <v>303</v>
      </c>
      <c r="J1" s="141" t="s">
        <v>303</v>
      </c>
      <c r="K1" s="141" t="s">
        <v>303</v>
      </c>
      <c r="L1" s="141" t="s">
        <v>303</v>
      </c>
      <c r="M1" s="141" t="s">
        <v>303</v>
      </c>
      <c r="N1" s="141" t="s">
        <v>303</v>
      </c>
      <c r="O1" s="141" t="s">
        <v>303</v>
      </c>
      <c r="P1" s="141" t="s">
        <v>303</v>
      </c>
      <c r="Q1" s="141" t="s">
        <v>303</v>
      </c>
      <c r="R1" s="141" t="s">
        <v>303</v>
      </c>
      <c r="S1" s="141" t="s">
        <v>303</v>
      </c>
      <c r="T1" s="141"/>
      <c r="U1" s="141" t="s">
        <v>303</v>
      </c>
      <c r="V1" s="141" t="s">
        <v>303</v>
      </c>
      <c r="W1" s="141" t="s">
        <v>303</v>
      </c>
      <c r="X1" s="141" t="s">
        <v>303</v>
      </c>
      <c r="Y1" s="141"/>
      <c r="Z1" s="141" t="s">
        <v>303</v>
      </c>
      <c r="AA1" s="141" t="s">
        <v>303</v>
      </c>
      <c r="AB1" s="141" t="s">
        <v>303</v>
      </c>
      <c r="AC1" s="141"/>
      <c r="AD1" s="141"/>
      <c r="AE1" s="141" t="s">
        <v>303</v>
      </c>
      <c r="AF1" s="141" t="s">
        <v>303</v>
      </c>
      <c r="AG1" s="141" t="s">
        <v>303</v>
      </c>
      <c r="AH1" s="141" t="s">
        <v>303</v>
      </c>
    </row>
    <row r="2" spans="2:35" ht="39" customHeight="1" thickBot="1" x14ac:dyDescent="0.25">
      <c r="B2" s="509" t="s">
        <v>526</v>
      </c>
      <c r="C2" s="517" t="s">
        <v>175</v>
      </c>
      <c r="D2" s="518" t="s">
        <v>515</v>
      </c>
      <c r="E2" s="525" t="s">
        <v>209</v>
      </c>
      <c r="F2" s="513" t="s">
        <v>213</v>
      </c>
      <c r="G2" s="430" t="s">
        <v>243</v>
      </c>
      <c r="H2" s="430" t="s">
        <v>244</v>
      </c>
      <c r="N2" s="260" t="s">
        <v>533</v>
      </c>
      <c r="O2" s="430" t="s">
        <v>550</v>
      </c>
      <c r="P2" s="430" t="s">
        <v>532</v>
      </c>
      <c r="V2" s="739" t="s">
        <v>1165</v>
      </c>
      <c r="W2" s="740">
        <v>1</v>
      </c>
      <c r="AI2" s="661" t="s">
        <v>46</v>
      </c>
    </row>
    <row r="3" spans="2:35" ht="15" thickTop="1" x14ac:dyDescent="0.2">
      <c r="B3" s="510">
        <v>1</v>
      </c>
      <c r="C3" s="643" t="s">
        <v>727</v>
      </c>
      <c r="D3" s="644" t="s">
        <v>1816</v>
      </c>
      <c r="E3" s="645" t="s">
        <v>249</v>
      </c>
      <c r="F3" s="514">
        <v>1</v>
      </c>
      <c r="G3" s="468">
        <v>23</v>
      </c>
      <c r="H3" s="468">
        <v>1</v>
      </c>
      <c r="N3" s="266">
        <v>1</v>
      </c>
      <c r="O3" s="276">
        <v>150</v>
      </c>
      <c r="P3" s="287">
        <f ca="1">IFERROR(IF(VLOOKUP(C3,Losübersicht_01_UHR!$F$108:$G$410,2,FALSE)="",0,VLOOKUP(C3,Losübersicht_01_UHR!$F$108:$G$410,2,FALSE)),0)</f>
        <v>0</v>
      </c>
      <c r="Q3" s="321"/>
      <c r="W3" s="276">
        <f>IFERROR(IF(VLOOKUP(J3,Losübersicht_01_UHR!$F$108:$G$410,2,FALSE)="",0,VLOOKUP(J3,Losübersicht_01_UHR!$F$108:$G$410,2,FALSE)),0)</f>
        <v>0</v>
      </c>
    </row>
    <row r="4" spans="2:35" hidden="1" x14ac:dyDescent="0.2">
      <c r="B4" s="511">
        <v>2</v>
      </c>
      <c r="C4" s="519" t="s">
        <v>728</v>
      </c>
      <c r="D4" s="418" t="s">
        <v>147</v>
      </c>
      <c r="E4" s="783" t="s">
        <v>250</v>
      </c>
      <c r="F4" s="515">
        <v>2</v>
      </c>
      <c r="G4" s="256">
        <v>0</v>
      </c>
      <c r="H4" s="256" t="s">
        <v>1802</v>
      </c>
      <c r="N4" s="266">
        <v>0</v>
      </c>
      <c r="O4" s="276">
        <v>170</v>
      </c>
      <c r="P4" s="287">
        <f ca="1">IFERROR(IF(VLOOKUP(C4,Losübersicht_01_UHR!$F$108:$G$410,2,FALSE)="",0,VLOOKUP(C4,Losübersicht_01_UHR!$F$108:$G$410,2,FALSE)),0)</f>
        <v>0</v>
      </c>
      <c r="Q4" s="321"/>
    </row>
    <row r="5" spans="2:35" hidden="1" x14ac:dyDescent="0.2">
      <c r="B5" s="511">
        <v>3</v>
      </c>
      <c r="C5" s="519" t="s">
        <v>729</v>
      </c>
      <c r="D5" s="418" t="s">
        <v>147</v>
      </c>
      <c r="E5" s="783" t="s">
        <v>251</v>
      </c>
      <c r="F5" s="515">
        <v>4</v>
      </c>
      <c r="G5" s="256">
        <v>0</v>
      </c>
      <c r="H5" s="256" t="s">
        <v>1802</v>
      </c>
      <c r="N5" s="266">
        <v>0</v>
      </c>
      <c r="O5" s="276">
        <v>190</v>
      </c>
      <c r="P5" s="287">
        <f ca="1">IFERROR(IF(VLOOKUP(C5,Losübersicht_01_UHR!$F$108:$G$410,2,FALSE)="",0,VLOOKUP(C5,Losübersicht_01_UHR!$F$108:$G$410,2,FALSE)),0)</f>
        <v>0</v>
      </c>
      <c r="Q5" s="321"/>
    </row>
    <row r="6" spans="2:35" hidden="1" x14ac:dyDescent="0.2">
      <c r="B6" s="511">
        <v>4</v>
      </c>
      <c r="C6" s="519" t="s">
        <v>730</v>
      </c>
      <c r="D6" s="418" t="s">
        <v>147</v>
      </c>
      <c r="E6" s="783" t="s">
        <v>502</v>
      </c>
      <c r="F6" s="515">
        <v>6</v>
      </c>
      <c r="G6" s="256">
        <v>0</v>
      </c>
      <c r="H6" s="256" t="s">
        <v>1802</v>
      </c>
      <c r="N6" s="266">
        <v>0</v>
      </c>
      <c r="O6" s="276">
        <v>190</v>
      </c>
      <c r="P6" s="287">
        <f ca="1">IFERROR(IF(VLOOKUP(C6,Losübersicht_01_UHR!$F$108:$G$410,2,FALSE)="",0,VLOOKUP(C6,Losübersicht_01_UHR!$F$108:$G$410,2,FALSE)),0)</f>
        <v>0</v>
      </c>
      <c r="Q6" s="321"/>
    </row>
    <row r="7" spans="2:35" hidden="1" x14ac:dyDescent="0.2">
      <c r="B7" s="511">
        <v>5</v>
      </c>
      <c r="C7" s="519" t="s">
        <v>731</v>
      </c>
      <c r="D7" s="418" t="s">
        <v>147</v>
      </c>
      <c r="E7" s="783" t="s">
        <v>220</v>
      </c>
      <c r="F7" s="515">
        <v>12</v>
      </c>
      <c r="G7" s="256">
        <v>0</v>
      </c>
      <c r="H7" s="256" t="s">
        <v>1802</v>
      </c>
      <c r="N7" s="266">
        <v>0</v>
      </c>
      <c r="O7" s="276">
        <v>190</v>
      </c>
      <c r="P7" s="287">
        <f ca="1">IFERROR(IF(VLOOKUP(C7,Losübersicht_01_UHR!$F$108:$G$410,2,FALSE)="",0,VLOOKUP(C7,Losübersicht_01_UHR!$F$108:$G$410,2,FALSE)),0)</f>
        <v>0</v>
      </c>
      <c r="Q7" s="321"/>
    </row>
    <row r="8" spans="2:35" hidden="1" x14ac:dyDescent="0.2">
      <c r="B8" s="511">
        <v>6</v>
      </c>
      <c r="C8" s="519" t="s">
        <v>732</v>
      </c>
      <c r="D8" s="785" t="s">
        <v>147</v>
      </c>
      <c r="E8" s="783" t="s">
        <v>252</v>
      </c>
      <c r="F8" s="515">
        <v>19</v>
      </c>
      <c r="G8" s="256">
        <v>0</v>
      </c>
      <c r="H8" s="256" t="s">
        <v>1802</v>
      </c>
      <c r="N8" s="266">
        <v>0</v>
      </c>
      <c r="O8" s="276">
        <v>210</v>
      </c>
      <c r="P8" s="287">
        <f ca="1">IFERROR(IF(VLOOKUP(C8,Losübersicht_01_UHR!$F$108:$G$410,2,FALSE)="",0,VLOOKUP(C8,Losübersicht_01_UHR!$F$108:$G$410,2,FALSE)),0)</f>
        <v>0</v>
      </c>
      <c r="Q8" s="321"/>
    </row>
    <row r="9" spans="2:35" x14ac:dyDescent="0.2">
      <c r="B9" s="511">
        <v>7</v>
      </c>
      <c r="C9" s="784" t="s">
        <v>733</v>
      </c>
      <c r="D9" s="418" t="s">
        <v>1815</v>
      </c>
      <c r="E9" s="786" t="s">
        <v>218</v>
      </c>
      <c r="F9" s="515">
        <v>37</v>
      </c>
      <c r="G9" s="256">
        <v>1</v>
      </c>
      <c r="H9" s="256">
        <v>1</v>
      </c>
      <c r="N9" s="266">
        <v>1</v>
      </c>
      <c r="O9" s="276">
        <v>230</v>
      </c>
      <c r="P9" s="287">
        <f ca="1">IFERROR(IF(VLOOKUP(C9,Losübersicht_01_UHR!$F$108:$G$410,2,FALSE)="",0,VLOOKUP(C9,Losübersicht_01_UHR!$F$108:$G$410,2,FALSE)),0)</f>
        <v>1326</v>
      </c>
      <c r="Q9" s="321"/>
    </row>
    <row r="10" spans="2:35" ht="15" thickBot="1" x14ac:dyDescent="0.25">
      <c r="B10" s="511">
        <v>8</v>
      </c>
      <c r="C10" s="522" t="s">
        <v>734</v>
      </c>
      <c r="D10" s="811" t="s">
        <v>1815</v>
      </c>
      <c r="E10" s="524" t="s">
        <v>214</v>
      </c>
      <c r="F10" s="515">
        <v>74</v>
      </c>
      <c r="G10" s="256">
        <v>4</v>
      </c>
      <c r="H10" s="256">
        <v>1</v>
      </c>
      <c r="N10" s="266">
        <v>1</v>
      </c>
      <c r="O10" s="276">
        <v>250</v>
      </c>
      <c r="P10" s="287">
        <f ca="1">IFERROR(IF(VLOOKUP(C10,Losübersicht_01_UHR!$F$108:$G$410,2,FALSE)="",0,VLOOKUP(C10,Losübersicht_01_UHR!$F$108:$G$410,2,FALSE)),0)</f>
        <v>6464</v>
      </c>
      <c r="Q10" s="321"/>
    </row>
    <row r="11" spans="2:35" hidden="1" x14ac:dyDescent="0.2">
      <c r="B11" s="511">
        <v>9</v>
      </c>
      <c r="C11" s="787" t="s">
        <v>735</v>
      </c>
      <c r="D11" s="788" t="s">
        <v>147</v>
      </c>
      <c r="E11" s="789" t="s">
        <v>307</v>
      </c>
      <c r="F11" s="515">
        <v>93</v>
      </c>
      <c r="G11" s="256">
        <v>0</v>
      </c>
      <c r="H11" s="256" t="s">
        <v>1802</v>
      </c>
      <c r="N11" s="266">
        <v>0</v>
      </c>
      <c r="O11" s="276">
        <v>260</v>
      </c>
      <c r="P11" s="287">
        <f ca="1">IFERROR(IF(VLOOKUP(C11,Losübersicht_01_UHR!$F$108:$G$410,2,FALSE)="",0,VLOOKUP(C11,Losübersicht_01_UHR!$F$108:$G$410,2,FALSE)),0)</f>
        <v>0</v>
      </c>
      <c r="Q11" s="321"/>
    </row>
    <row r="12" spans="2:35" hidden="1" x14ac:dyDescent="0.2">
      <c r="B12" s="511">
        <v>10</v>
      </c>
      <c r="C12" s="519" t="s">
        <v>736</v>
      </c>
      <c r="D12" s="418" t="s">
        <v>147</v>
      </c>
      <c r="E12" s="520" t="s">
        <v>215</v>
      </c>
      <c r="F12" s="515">
        <v>112</v>
      </c>
      <c r="G12" s="256">
        <v>0</v>
      </c>
      <c r="H12" s="256" t="s">
        <v>1802</v>
      </c>
      <c r="N12" s="266">
        <v>0</v>
      </c>
      <c r="O12" s="276">
        <v>270</v>
      </c>
      <c r="P12" s="287">
        <f ca="1">IFERROR(IF(VLOOKUP(C12,Losübersicht_01_UHR!$F$108:$G$410,2,FALSE)="",0,VLOOKUP(C12,Losübersicht_01_UHR!$F$108:$G$410,2,FALSE)),0)</f>
        <v>0</v>
      </c>
      <c r="Q12" s="321"/>
    </row>
    <row r="13" spans="2:35" hidden="1" x14ac:dyDescent="0.2">
      <c r="B13" s="511">
        <v>11</v>
      </c>
      <c r="C13" s="519" t="s">
        <v>737</v>
      </c>
      <c r="D13" s="418" t="s">
        <v>147</v>
      </c>
      <c r="E13" s="520" t="s">
        <v>216</v>
      </c>
      <c r="F13" s="515">
        <v>149</v>
      </c>
      <c r="G13" s="256">
        <v>0</v>
      </c>
      <c r="H13" s="256" t="s">
        <v>1802</v>
      </c>
      <c r="N13" s="266">
        <v>0</v>
      </c>
      <c r="O13" s="276">
        <v>280</v>
      </c>
      <c r="P13" s="287">
        <f ca="1">IFERROR(IF(VLOOKUP(C13,Losübersicht_01_UHR!$F$108:$G$410,2,FALSE)="",0,VLOOKUP(C13,Losübersicht_01_UHR!$F$108:$G$410,2,FALSE)),0)</f>
        <v>0</v>
      </c>
      <c r="Q13" s="321"/>
    </row>
    <row r="14" spans="2:35" hidden="1" x14ac:dyDescent="0.2">
      <c r="B14" s="511">
        <v>12</v>
      </c>
      <c r="C14" s="519" t="s">
        <v>738</v>
      </c>
      <c r="D14" s="418" t="s">
        <v>147</v>
      </c>
      <c r="E14" s="520" t="s">
        <v>217</v>
      </c>
      <c r="F14" s="515">
        <v>186</v>
      </c>
      <c r="G14" s="256">
        <v>0</v>
      </c>
      <c r="H14" s="256" t="s">
        <v>1802</v>
      </c>
      <c r="N14" s="266">
        <v>0</v>
      </c>
      <c r="O14" s="276">
        <v>290</v>
      </c>
      <c r="P14" s="287">
        <f ca="1">IFERROR(IF(VLOOKUP(C14,Losübersicht_01_UHR!$F$108:$G$410,2,FALSE)="",0,VLOOKUP(C14,Losübersicht_01_UHR!$F$108:$G$410,2,FALSE)),0)</f>
        <v>0</v>
      </c>
      <c r="Q14" s="321"/>
    </row>
    <row r="15" spans="2:35" hidden="1" x14ac:dyDescent="0.2">
      <c r="B15" s="511">
        <v>13</v>
      </c>
      <c r="C15" s="519" t="s">
        <v>739</v>
      </c>
      <c r="D15" s="418" t="s">
        <v>147</v>
      </c>
      <c r="E15" s="520" t="s">
        <v>497</v>
      </c>
      <c r="F15" s="515">
        <v>313</v>
      </c>
      <c r="G15" s="256">
        <v>0</v>
      </c>
      <c r="H15" s="256" t="s">
        <v>1802</v>
      </c>
      <c r="N15" s="266">
        <v>0</v>
      </c>
      <c r="O15" s="276">
        <v>290</v>
      </c>
      <c r="P15" s="287">
        <f ca="1">IFERROR(IF(VLOOKUP(C15,Losübersicht_01_UHR!$F$108:$G$410,2,FALSE)="",0,VLOOKUP(C15,Losübersicht_01_UHR!$F$108:$G$410,2,FALSE)),0)</f>
        <v>0</v>
      </c>
      <c r="Q15" s="321"/>
    </row>
    <row r="16" spans="2:35" hidden="1" x14ac:dyDescent="0.2">
      <c r="B16" s="511">
        <v>14</v>
      </c>
      <c r="C16" s="519" t="s">
        <v>740</v>
      </c>
      <c r="D16" s="418" t="s">
        <v>147</v>
      </c>
      <c r="E16" s="520" t="s">
        <v>498</v>
      </c>
      <c r="F16" s="515">
        <v>365</v>
      </c>
      <c r="G16" s="256">
        <v>0</v>
      </c>
      <c r="H16" s="256" t="s">
        <v>1802</v>
      </c>
      <c r="N16" s="266">
        <v>0</v>
      </c>
      <c r="O16" s="276">
        <v>290</v>
      </c>
      <c r="P16" s="287">
        <f ca="1">IFERROR(IF(VLOOKUP(C16,Losübersicht_01_UHR!$F$108:$G$410,2,FALSE)="",0,VLOOKUP(C16,Losübersicht_01_UHR!$F$108:$G$410,2,FALSE)),0)</f>
        <v>0</v>
      </c>
      <c r="Q16" s="321"/>
    </row>
    <row r="17" spans="2:17" hidden="1" x14ac:dyDescent="0.2">
      <c r="B17" s="511">
        <v>15</v>
      </c>
      <c r="C17" s="519" t="s">
        <v>741</v>
      </c>
      <c r="D17" s="431" t="s">
        <v>230</v>
      </c>
      <c r="E17" s="520" t="s">
        <v>282</v>
      </c>
      <c r="F17" s="515">
        <v>74</v>
      </c>
      <c r="G17" s="256">
        <v>0</v>
      </c>
      <c r="H17" s="256" t="s">
        <v>1802</v>
      </c>
      <c r="N17" s="266">
        <v>0</v>
      </c>
      <c r="O17" s="276">
        <v>1400</v>
      </c>
      <c r="P17" s="287">
        <f ca="1">IFERROR(IF(VLOOKUP(C17,Losübersicht_01_UHR!$F$108:$G$410,2,FALSE)="",0,VLOOKUP(C17,Losübersicht_01_UHR!$F$108:$G$410,2,FALSE)),0)</f>
        <v>0</v>
      </c>
      <c r="Q17" s="321"/>
    </row>
    <row r="18" spans="2:17" ht="15" hidden="1" thickBot="1" x14ac:dyDescent="0.25">
      <c r="B18" s="512">
        <v>16</v>
      </c>
      <c r="C18" s="519" t="s">
        <v>742</v>
      </c>
      <c r="D18" s="418" t="s">
        <v>147</v>
      </c>
      <c r="E18" s="520" t="s">
        <v>279</v>
      </c>
      <c r="F18" s="516">
        <v>221</v>
      </c>
      <c r="G18" s="420">
        <v>0</v>
      </c>
      <c r="H18" s="420" t="s">
        <v>1802</v>
      </c>
      <c r="N18" s="266">
        <v>0</v>
      </c>
      <c r="O18" s="278">
        <v>270</v>
      </c>
      <c r="P18" s="288">
        <f ca="1">IFERROR(IF(VLOOKUP(C18,Losübersicht_01_UHR!$F$108:$G$410,2,FALSE)="",0,VLOOKUP(C18,Losübersicht_01_UHR!$F$108:$G$410,2,FALSE)),0)</f>
        <v>0</v>
      </c>
      <c r="Q18" s="321"/>
    </row>
    <row r="19" spans="2:17" ht="15" hidden="1" thickTop="1" x14ac:dyDescent="0.2">
      <c r="B19" s="510">
        <v>17</v>
      </c>
      <c r="C19" s="519" t="s">
        <v>743</v>
      </c>
      <c r="D19" s="418" t="s">
        <v>148</v>
      </c>
      <c r="E19" s="520" t="s">
        <v>249</v>
      </c>
      <c r="F19" s="514">
        <v>1</v>
      </c>
      <c r="G19" s="468">
        <v>0</v>
      </c>
      <c r="H19" s="468" t="s">
        <v>1802</v>
      </c>
      <c r="N19" s="266">
        <v>0</v>
      </c>
      <c r="O19" s="277">
        <v>170</v>
      </c>
      <c r="P19" s="289">
        <f ca="1">IFERROR(IF(VLOOKUP(C19,Losübersicht_01_UHR!$F$108:$G$410,2,FALSE)="",0,VLOOKUP(C19,Losübersicht_01_UHR!$F$108:$G$410,2,FALSE)),0)</f>
        <v>0</v>
      </c>
      <c r="Q19" s="321"/>
    </row>
    <row r="20" spans="2:17" hidden="1" x14ac:dyDescent="0.2">
      <c r="B20" s="511">
        <v>18</v>
      </c>
      <c r="C20" s="519" t="s">
        <v>744</v>
      </c>
      <c r="D20" s="418" t="s">
        <v>148</v>
      </c>
      <c r="E20" s="520" t="s">
        <v>250</v>
      </c>
      <c r="F20" s="515">
        <v>2</v>
      </c>
      <c r="G20" s="256">
        <v>0</v>
      </c>
      <c r="H20" s="256" t="s">
        <v>1802</v>
      </c>
      <c r="N20" s="266">
        <v>0</v>
      </c>
      <c r="O20" s="276">
        <v>170</v>
      </c>
      <c r="P20" s="287">
        <f ca="1">IFERROR(IF(VLOOKUP(C20,Losübersicht_01_UHR!$F$108:$G$410,2,FALSE)="",0,VLOOKUP(C20,Losübersicht_01_UHR!$F$108:$G$410,2,FALSE)),0)</f>
        <v>0</v>
      </c>
      <c r="Q20" s="321"/>
    </row>
    <row r="21" spans="2:17" hidden="1" x14ac:dyDescent="0.2">
      <c r="B21" s="511">
        <v>19</v>
      </c>
      <c r="C21" s="519" t="s">
        <v>745</v>
      </c>
      <c r="D21" s="418" t="s">
        <v>148</v>
      </c>
      <c r="E21" s="520" t="s">
        <v>251</v>
      </c>
      <c r="F21" s="515">
        <v>4</v>
      </c>
      <c r="G21" s="256">
        <v>0</v>
      </c>
      <c r="H21" s="256" t="s">
        <v>1802</v>
      </c>
      <c r="N21" s="266">
        <v>0</v>
      </c>
      <c r="O21" s="276">
        <v>190</v>
      </c>
      <c r="P21" s="287">
        <f ca="1">IFERROR(IF(VLOOKUP(C21,Losübersicht_01_UHR!$F$108:$G$410,2,FALSE)="",0,VLOOKUP(C21,Losübersicht_01_UHR!$F$108:$G$410,2,FALSE)),0)</f>
        <v>0</v>
      </c>
      <c r="Q21" s="321"/>
    </row>
    <row r="22" spans="2:17" hidden="1" x14ac:dyDescent="0.2">
      <c r="B22" s="511">
        <v>20</v>
      </c>
      <c r="C22" s="519" t="s">
        <v>746</v>
      </c>
      <c r="D22" s="418" t="s">
        <v>148</v>
      </c>
      <c r="E22" s="520" t="s">
        <v>502</v>
      </c>
      <c r="F22" s="515">
        <v>6</v>
      </c>
      <c r="G22" s="256">
        <v>0</v>
      </c>
      <c r="H22" s="256" t="s">
        <v>1802</v>
      </c>
      <c r="N22" s="266">
        <v>0</v>
      </c>
      <c r="O22" s="276">
        <v>190</v>
      </c>
      <c r="P22" s="287">
        <f ca="1">IFERROR(IF(VLOOKUP(C22,Losübersicht_01_UHR!$F$108:$G$410,2,FALSE)="",0,VLOOKUP(C22,Losübersicht_01_UHR!$F$108:$G$410,2,FALSE)),0)</f>
        <v>0</v>
      </c>
      <c r="Q22" s="321"/>
    </row>
    <row r="23" spans="2:17" hidden="1" x14ac:dyDescent="0.2">
      <c r="B23" s="511">
        <v>21</v>
      </c>
      <c r="C23" s="519" t="s">
        <v>747</v>
      </c>
      <c r="D23" s="418" t="s">
        <v>148</v>
      </c>
      <c r="E23" s="520" t="s">
        <v>220</v>
      </c>
      <c r="F23" s="515">
        <v>12</v>
      </c>
      <c r="G23" s="256">
        <v>0</v>
      </c>
      <c r="H23" s="256" t="s">
        <v>1802</v>
      </c>
      <c r="N23" s="266">
        <v>0</v>
      </c>
      <c r="O23" s="276">
        <v>190</v>
      </c>
      <c r="P23" s="287">
        <f ca="1">IFERROR(IF(VLOOKUP(C23,Losübersicht_01_UHR!$F$108:$G$410,2,FALSE)="",0,VLOOKUP(C23,Losübersicht_01_UHR!$F$108:$G$410,2,FALSE)),0)</f>
        <v>0</v>
      </c>
      <c r="Q23" s="321"/>
    </row>
    <row r="24" spans="2:17" hidden="1" x14ac:dyDescent="0.2">
      <c r="B24" s="511">
        <v>22</v>
      </c>
      <c r="C24" s="519" t="s">
        <v>748</v>
      </c>
      <c r="D24" s="418" t="s">
        <v>148</v>
      </c>
      <c r="E24" s="520" t="s">
        <v>252</v>
      </c>
      <c r="F24" s="515">
        <v>19</v>
      </c>
      <c r="G24" s="256">
        <v>0</v>
      </c>
      <c r="H24" s="256" t="s">
        <v>1802</v>
      </c>
      <c r="N24" s="266">
        <v>0</v>
      </c>
      <c r="O24" s="276">
        <v>200</v>
      </c>
      <c r="P24" s="287">
        <f ca="1">IFERROR(IF(VLOOKUP(C24,Losübersicht_01_UHR!$F$108:$G$410,2,FALSE)="",0,VLOOKUP(C24,Losübersicht_01_UHR!$F$108:$G$410,2,FALSE)),0)</f>
        <v>0</v>
      </c>
      <c r="Q24" s="321"/>
    </row>
    <row r="25" spans="2:17" hidden="1" x14ac:dyDescent="0.2">
      <c r="B25" s="511">
        <v>23</v>
      </c>
      <c r="C25" s="519" t="s">
        <v>749</v>
      </c>
      <c r="D25" s="418" t="s">
        <v>148</v>
      </c>
      <c r="E25" s="520" t="s">
        <v>218</v>
      </c>
      <c r="F25" s="515">
        <v>37</v>
      </c>
      <c r="G25" s="256">
        <v>0</v>
      </c>
      <c r="H25" s="256" t="s">
        <v>1802</v>
      </c>
      <c r="N25" s="266">
        <v>0</v>
      </c>
      <c r="O25" s="276">
        <v>220</v>
      </c>
      <c r="P25" s="287">
        <f ca="1">IFERROR(IF(VLOOKUP(C25,Losübersicht_01_UHR!$F$108:$G$410,2,FALSE)="",0,VLOOKUP(C25,Losübersicht_01_UHR!$F$108:$G$410,2,FALSE)),0)</f>
        <v>0</v>
      </c>
      <c r="Q25" s="321"/>
    </row>
    <row r="26" spans="2:17" hidden="1" x14ac:dyDescent="0.2">
      <c r="B26" s="511">
        <v>24</v>
      </c>
      <c r="C26" s="519" t="s">
        <v>750</v>
      </c>
      <c r="D26" s="418" t="s">
        <v>148</v>
      </c>
      <c r="E26" s="520" t="s">
        <v>214</v>
      </c>
      <c r="F26" s="515">
        <v>74</v>
      </c>
      <c r="G26" s="256">
        <v>0</v>
      </c>
      <c r="H26" s="256" t="s">
        <v>1802</v>
      </c>
      <c r="N26" s="266">
        <v>0</v>
      </c>
      <c r="O26" s="276">
        <v>240</v>
      </c>
      <c r="P26" s="287">
        <f ca="1">IFERROR(IF(VLOOKUP(C26,Losübersicht_01_UHR!$F$108:$G$410,2,FALSE)="",0,VLOOKUP(C26,Losübersicht_01_UHR!$F$108:$G$410,2,FALSE)),0)</f>
        <v>0</v>
      </c>
      <c r="Q26" s="321"/>
    </row>
    <row r="27" spans="2:17" hidden="1" x14ac:dyDescent="0.2">
      <c r="B27" s="511">
        <v>25</v>
      </c>
      <c r="C27" s="519" t="s">
        <v>751</v>
      </c>
      <c r="D27" s="418" t="s">
        <v>148</v>
      </c>
      <c r="E27" s="520" t="s">
        <v>307</v>
      </c>
      <c r="F27" s="515">
        <v>93</v>
      </c>
      <c r="G27" s="256">
        <v>0</v>
      </c>
      <c r="H27" s="256" t="s">
        <v>1802</v>
      </c>
      <c r="N27" s="266">
        <v>0</v>
      </c>
      <c r="O27" s="276">
        <v>250</v>
      </c>
      <c r="P27" s="287">
        <f ca="1">IFERROR(IF(VLOOKUP(C27,Losübersicht_01_UHR!$F$108:$G$410,2,FALSE)="",0,VLOOKUP(C27,Losübersicht_01_UHR!$F$108:$G$410,2,FALSE)),0)</f>
        <v>0</v>
      </c>
      <c r="Q27" s="321"/>
    </row>
    <row r="28" spans="2:17" hidden="1" x14ac:dyDescent="0.2">
      <c r="B28" s="511">
        <v>26</v>
      </c>
      <c r="C28" s="519" t="s">
        <v>752</v>
      </c>
      <c r="D28" s="418" t="s">
        <v>148</v>
      </c>
      <c r="E28" s="520" t="s">
        <v>215</v>
      </c>
      <c r="F28" s="515">
        <v>112</v>
      </c>
      <c r="G28" s="256">
        <v>0</v>
      </c>
      <c r="H28" s="256" t="s">
        <v>1802</v>
      </c>
      <c r="N28" s="266">
        <v>0</v>
      </c>
      <c r="O28" s="276">
        <v>260</v>
      </c>
      <c r="P28" s="287">
        <f ca="1">IFERROR(IF(VLOOKUP(C28,Losübersicht_01_UHR!$F$108:$G$410,2,FALSE)="",0,VLOOKUP(C28,Losübersicht_01_UHR!$F$108:$G$410,2,FALSE)),0)</f>
        <v>0</v>
      </c>
      <c r="Q28" s="321"/>
    </row>
    <row r="29" spans="2:17" hidden="1" x14ac:dyDescent="0.2">
      <c r="B29" s="511">
        <v>27</v>
      </c>
      <c r="C29" s="519" t="s">
        <v>753</v>
      </c>
      <c r="D29" s="418" t="s">
        <v>148</v>
      </c>
      <c r="E29" s="520" t="s">
        <v>216</v>
      </c>
      <c r="F29" s="515">
        <v>149</v>
      </c>
      <c r="G29" s="256">
        <v>0</v>
      </c>
      <c r="H29" s="256" t="s">
        <v>1802</v>
      </c>
      <c r="N29" s="266">
        <v>0</v>
      </c>
      <c r="O29" s="276">
        <v>270</v>
      </c>
      <c r="P29" s="287">
        <f ca="1">IFERROR(IF(VLOOKUP(C29,Losübersicht_01_UHR!$F$108:$G$410,2,FALSE)="",0,VLOOKUP(C29,Losübersicht_01_UHR!$F$108:$G$410,2,FALSE)),0)</f>
        <v>0</v>
      </c>
      <c r="Q29" s="321"/>
    </row>
    <row r="30" spans="2:17" hidden="1" x14ac:dyDescent="0.2">
      <c r="B30" s="511">
        <v>28</v>
      </c>
      <c r="C30" s="519" t="s">
        <v>754</v>
      </c>
      <c r="D30" s="418" t="s">
        <v>148</v>
      </c>
      <c r="E30" s="520" t="s">
        <v>217</v>
      </c>
      <c r="F30" s="515">
        <v>186</v>
      </c>
      <c r="G30" s="256">
        <v>0</v>
      </c>
      <c r="H30" s="256" t="s">
        <v>1802</v>
      </c>
      <c r="N30" s="266">
        <v>0</v>
      </c>
      <c r="O30" s="276">
        <v>280</v>
      </c>
      <c r="P30" s="287">
        <f ca="1">IFERROR(IF(VLOOKUP(C30,Losübersicht_01_UHR!$F$108:$G$410,2,FALSE)="",0,VLOOKUP(C30,Losübersicht_01_UHR!$F$108:$G$410,2,FALSE)),0)</f>
        <v>0</v>
      </c>
      <c r="Q30" s="321"/>
    </row>
    <row r="31" spans="2:17" hidden="1" x14ac:dyDescent="0.2">
      <c r="B31" s="511">
        <v>29</v>
      </c>
      <c r="C31" s="519" t="s">
        <v>755</v>
      </c>
      <c r="D31" s="418" t="s">
        <v>148</v>
      </c>
      <c r="E31" s="520" t="s">
        <v>497</v>
      </c>
      <c r="F31" s="515">
        <v>313</v>
      </c>
      <c r="G31" s="256">
        <v>0</v>
      </c>
      <c r="H31" s="256" t="s">
        <v>1802</v>
      </c>
      <c r="N31" s="266">
        <v>0</v>
      </c>
      <c r="O31" s="276">
        <v>280</v>
      </c>
      <c r="P31" s="287">
        <f ca="1">IFERROR(IF(VLOOKUP(C31,Losübersicht_01_UHR!$F$108:$G$410,2,FALSE)="",0,VLOOKUP(C31,Losübersicht_01_UHR!$F$108:$G$410,2,FALSE)),0)</f>
        <v>0</v>
      </c>
      <c r="Q31" s="321"/>
    </row>
    <row r="32" spans="2:17" hidden="1" x14ac:dyDescent="0.2">
      <c r="B32" s="511">
        <v>30</v>
      </c>
      <c r="C32" s="519" t="s">
        <v>756</v>
      </c>
      <c r="D32" s="418" t="s">
        <v>148</v>
      </c>
      <c r="E32" s="520" t="s">
        <v>498</v>
      </c>
      <c r="F32" s="515">
        <v>365</v>
      </c>
      <c r="G32" s="256">
        <v>0</v>
      </c>
      <c r="H32" s="256" t="s">
        <v>1802</v>
      </c>
      <c r="N32" s="266">
        <v>0</v>
      </c>
      <c r="O32" s="276">
        <v>280</v>
      </c>
      <c r="P32" s="287">
        <f ca="1">IFERROR(IF(VLOOKUP(C32,Losübersicht_01_UHR!$F$108:$G$410,2,FALSE)="",0,VLOOKUP(C32,Losübersicht_01_UHR!$F$108:$G$410,2,FALSE)),0)</f>
        <v>0</v>
      </c>
      <c r="Q32" s="321"/>
    </row>
    <row r="33" spans="2:17" hidden="1" x14ac:dyDescent="0.2">
      <c r="B33" s="511">
        <v>31</v>
      </c>
      <c r="C33" s="519" t="s">
        <v>757</v>
      </c>
      <c r="D33" s="431" t="s">
        <v>275</v>
      </c>
      <c r="E33" s="520" t="s">
        <v>282</v>
      </c>
      <c r="F33" s="515">
        <v>74</v>
      </c>
      <c r="G33" s="256">
        <v>0</v>
      </c>
      <c r="H33" s="256" t="s">
        <v>1802</v>
      </c>
      <c r="N33" s="266">
        <v>0</v>
      </c>
      <c r="O33" s="276">
        <v>1400</v>
      </c>
      <c r="P33" s="287">
        <f ca="1">IFERROR(IF(VLOOKUP(C33,Losübersicht_01_UHR!$F$108:$G$410,2,FALSE)="",0,VLOOKUP(C33,Losübersicht_01_UHR!$F$108:$G$410,2,FALSE)),0)</f>
        <v>0</v>
      </c>
      <c r="Q33" s="321"/>
    </row>
    <row r="34" spans="2:17" ht="15" hidden="1" thickBot="1" x14ac:dyDescent="0.25">
      <c r="B34" s="512">
        <v>32</v>
      </c>
      <c r="C34" s="519" t="s">
        <v>758</v>
      </c>
      <c r="D34" s="418" t="s">
        <v>148</v>
      </c>
      <c r="E34" s="520" t="s">
        <v>279</v>
      </c>
      <c r="F34" s="516">
        <v>221</v>
      </c>
      <c r="G34" s="420">
        <v>0</v>
      </c>
      <c r="H34" s="420" t="s">
        <v>1802</v>
      </c>
      <c r="N34" s="266">
        <v>0</v>
      </c>
      <c r="O34" s="278">
        <v>260</v>
      </c>
      <c r="P34" s="288">
        <f ca="1">IFERROR(IF(VLOOKUP(C34,Losübersicht_01_UHR!$F$108:$G$410,2,FALSE)="",0,VLOOKUP(C34,Losübersicht_01_UHR!$F$108:$G$410,2,FALSE)),0)</f>
        <v>0</v>
      </c>
      <c r="Q34" s="321"/>
    </row>
    <row r="35" spans="2:17" ht="15" hidden="1" thickTop="1" x14ac:dyDescent="0.2">
      <c r="B35" s="510">
        <v>33</v>
      </c>
      <c r="C35" s="519" t="s">
        <v>759</v>
      </c>
      <c r="D35" s="418" t="s">
        <v>149</v>
      </c>
      <c r="E35" s="520" t="s">
        <v>249</v>
      </c>
      <c r="F35" s="514">
        <v>1</v>
      </c>
      <c r="G35" s="468">
        <v>0</v>
      </c>
      <c r="H35" s="468" t="s">
        <v>1802</v>
      </c>
      <c r="N35" s="266">
        <v>0</v>
      </c>
      <c r="O35" s="276">
        <v>110</v>
      </c>
      <c r="P35" s="287">
        <f ca="1">IFERROR(IF(VLOOKUP(C35,Losübersicht_01_UHR!$F$108:$G$410,2,FALSE)="",0,VLOOKUP(C35,Losübersicht_01_UHR!$F$108:$G$410,2,FALSE)),0)</f>
        <v>0</v>
      </c>
      <c r="Q35" s="321"/>
    </row>
    <row r="36" spans="2:17" hidden="1" x14ac:dyDescent="0.2">
      <c r="B36" s="511">
        <v>34</v>
      </c>
      <c r="C36" s="519" t="s">
        <v>760</v>
      </c>
      <c r="D36" s="418" t="s">
        <v>149</v>
      </c>
      <c r="E36" s="520" t="s">
        <v>250</v>
      </c>
      <c r="F36" s="515">
        <v>2</v>
      </c>
      <c r="G36" s="256">
        <v>0</v>
      </c>
      <c r="H36" s="256" t="s">
        <v>1802</v>
      </c>
      <c r="N36" s="266">
        <v>0</v>
      </c>
      <c r="O36" s="276">
        <v>110</v>
      </c>
      <c r="P36" s="287">
        <f ca="1">IFERROR(IF(VLOOKUP(C36,Losübersicht_01_UHR!$F$108:$G$410,2,FALSE)="",0,VLOOKUP(C36,Losübersicht_01_UHR!$F$108:$G$410,2,FALSE)),0)</f>
        <v>0</v>
      </c>
      <c r="Q36" s="321"/>
    </row>
    <row r="37" spans="2:17" hidden="1" x14ac:dyDescent="0.2">
      <c r="B37" s="511">
        <v>35</v>
      </c>
      <c r="C37" s="519" t="s">
        <v>761</v>
      </c>
      <c r="D37" s="418" t="s">
        <v>149</v>
      </c>
      <c r="E37" s="520" t="s">
        <v>251</v>
      </c>
      <c r="F37" s="515">
        <v>4</v>
      </c>
      <c r="G37" s="256">
        <v>0</v>
      </c>
      <c r="H37" s="256" t="s">
        <v>1802</v>
      </c>
      <c r="N37" s="266">
        <v>0</v>
      </c>
      <c r="O37" s="276">
        <v>110</v>
      </c>
      <c r="P37" s="287">
        <f ca="1">IFERROR(IF(VLOOKUP(C37,Losübersicht_01_UHR!$F$108:$G$410,2,FALSE)="",0,VLOOKUP(C37,Losübersicht_01_UHR!$F$108:$G$410,2,FALSE)),0)</f>
        <v>0</v>
      </c>
      <c r="Q37" s="321"/>
    </row>
    <row r="38" spans="2:17" hidden="1" x14ac:dyDescent="0.2">
      <c r="B38" s="511">
        <v>36</v>
      </c>
      <c r="C38" s="519" t="s">
        <v>762</v>
      </c>
      <c r="D38" s="418" t="s">
        <v>149</v>
      </c>
      <c r="E38" s="520" t="s">
        <v>502</v>
      </c>
      <c r="F38" s="515">
        <v>6</v>
      </c>
      <c r="G38" s="256">
        <v>0</v>
      </c>
      <c r="H38" s="256" t="s">
        <v>1802</v>
      </c>
      <c r="N38" s="266">
        <v>0</v>
      </c>
      <c r="O38" s="276">
        <v>110</v>
      </c>
      <c r="P38" s="287">
        <f ca="1">IFERROR(IF(VLOOKUP(C38,Losübersicht_01_UHR!$F$108:$G$410,2,FALSE)="",0,VLOOKUP(C38,Losübersicht_01_UHR!$F$108:$G$410,2,FALSE)),0)</f>
        <v>0</v>
      </c>
      <c r="Q38" s="321"/>
    </row>
    <row r="39" spans="2:17" hidden="1" x14ac:dyDescent="0.2">
      <c r="B39" s="511">
        <v>37</v>
      </c>
      <c r="C39" s="519" t="s">
        <v>763</v>
      </c>
      <c r="D39" s="418" t="s">
        <v>149</v>
      </c>
      <c r="E39" s="520" t="s">
        <v>220</v>
      </c>
      <c r="F39" s="515">
        <v>12</v>
      </c>
      <c r="G39" s="256">
        <v>0</v>
      </c>
      <c r="H39" s="256" t="s">
        <v>1802</v>
      </c>
      <c r="N39" s="266">
        <v>0</v>
      </c>
      <c r="O39" s="276">
        <v>110</v>
      </c>
      <c r="P39" s="287">
        <f ca="1">IFERROR(IF(VLOOKUP(C39,Losübersicht_01_UHR!$F$108:$G$410,2,FALSE)="",0,VLOOKUP(C39,Losübersicht_01_UHR!$F$108:$G$410,2,FALSE)),0)</f>
        <v>0</v>
      </c>
      <c r="Q39" s="321"/>
    </row>
    <row r="40" spans="2:17" hidden="1" x14ac:dyDescent="0.2">
      <c r="B40" s="511">
        <v>38</v>
      </c>
      <c r="C40" s="519" t="s">
        <v>764</v>
      </c>
      <c r="D40" s="418" t="s">
        <v>149</v>
      </c>
      <c r="E40" s="520" t="s">
        <v>252</v>
      </c>
      <c r="F40" s="515">
        <v>19</v>
      </c>
      <c r="G40" s="256">
        <v>0</v>
      </c>
      <c r="H40" s="256" t="s">
        <v>1802</v>
      </c>
      <c r="N40" s="266">
        <v>0</v>
      </c>
      <c r="O40" s="276">
        <v>120</v>
      </c>
      <c r="P40" s="287">
        <f ca="1">IFERROR(IF(VLOOKUP(C40,Losübersicht_01_UHR!$F$108:$G$410,2,FALSE)="",0,VLOOKUP(C40,Losübersicht_01_UHR!$F$108:$G$410,2,FALSE)),0)</f>
        <v>0</v>
      </c>
      <c r="Q40" s="321"/>
    </row>
    <row r="41" spans="2:17" hidden="1" x14ac:dyDescent="0.2">
      <c r="B41" s="511">
        <v>39</v>
      </c>
      <c r="C41" s="519" t="s">
        <v>724</v>
      </c>
      <c r="D41" s="418" t="s">
        <v>149</v>
      </c>
      <c r="E41" s="520" t="s">
        <v>218</v>
      </c>
      <c r="F41" s="515">
        <v>37</v>
      </c>
      <c r="G41" s="256">
        <v>0</v>
      </c>
      <c r="H41" s="256" t="s">
        <v>1802</v>
      </c>
      <c r="N41" s="266">
        <v>0</v>
      </c>
      <c r="O41" s="276">
        <v>140</v>
      </c>
      <c r="P41" s="287">
        <f ca="1">IFERROR(IF(VLOOKUP(C41,Losübersicht_01_UHR!$F$108:$G$410,2,FALSE)="",0,VLOOKUP(C41,Losübersicht_01_UHR!$F$108:$G$410,2,FALSE)),0)</f>
        <v>0</v>
      </c>
      <c r="Q41" s="321"/>
    </row>
    <row r="42" spans="2:17" hidden="1" x14ac:dyDescent="0.2">
      <c r="B42" s="511">
        <v>40</v>
      </c>
      <c r="C42" s="519" t="s">
        <v>685</v>
      </c>
      <c r="D42" s="418" t="s">
        <v>149</v>
      </c>
      <c r="E42" s="520" t="s">
        <v>214</v>
      </c>
      <c r="F42" s="515">
        <v>74</v>
      </c>
      <c r="G42" s="256">
        <v>0</v>
      </c>
      <c r="H42" s="256" t="s">
        <v>1802</v>
      </c>
      <c r="N42" s="266">
        <v>0</v>
      </c>
      <c r="O42" s="276">
        <v>150</v>
      </c>
      <c r="P42" s="287">
        <f ca="1">IFERROR(IF(VLOOKUP(C42,Losübersicht_01_UHR!$F$108:$G$410,2,FALSE)="",0,VLOOKUP(C42,Losübersicht_01_UHR!$F$108:$G$410,2,FALSE)),0)</f>
        <v>0</v>
      </c>
      <c r="Q42" s="321"/>
    </row>
    <row r="43" spans="2:17" hidden="1" x14ac:dyDescent="0.2">
      <c r="B43" s="511">
        <v>41</v>
      </c>
      <c r="C43" s="519" t="s">
        <v>765</v>
      </c>
      <c r="D43" s="418" t="s">
        <v>149</v>
      </c>
      <c r="E43" s="520" t="s">
        <v>307</v>
      </c>
      <c r="F43" s="515">
        <v>93</v>
      </c>
      <c r="G43" s="256">
        <v>0</v>
      </c>
      <c r="H43" s="256" t="s">
        <v>1802</v>
      </c>
      <c r="N43" s="266">
        <v>0</v>
      </c>
      <c r="O43" s="276">
        <v>160</v>
      </c>
      <c r="P43" s="287">
        <f ca="1">IFERROR(IF(VLOOKUP(C43,Losübersicht_01_UHR!$F$108:$G$410,2,FALSE)="",0,VLOOKUP(C43,Losübersicht_01_UHR!$F$108:$G$410,2,FALSE)),0)</f>
        <v>0</v>
      </c>
      <c r="Q43" s="321"/>
    </row>
    <row r="44" spans="2:17" hidden="1" x14ac:dyDescent="0.2">
      <c r="B44" s="511">
        <v>42</v>
      </c>
      <c r="C44" s="519" t="s">
        <v>707</v>
      </c>
      <c r="D44" s="418" t="s">
        <v>149</v>
      </c>
      <c r="E44" s="520" t="s">
        <v>215</v>
      </c>
      <c r="F44" s="515">
        <v>112</v>
      </c>
      <c r="G44" s="256">
        <v>0</v>
      </c>
      <c r="H44" s="256" t="s">
        <v>1802</v>
      </c>
      <c r="N44" s="266">
        <v>0</v>
      </c>
      <c r="O44" s="276">
        <v>170</v>
      </c>
      <c r="P44" s="287">
        <f ca="1">IFERROR(IF(VLOOKUP(C44,Losübersicht_01_UHR!$F$108:$G$410,2,FALSE)="",0,VLOOKUP(C44,Losübersicht_01_UHR!$F$108:$G$410,2,FALSE)),0)</f>
        <v>0</v>
      </c>
      <c r="Q44" s="321"/>
    </row>
    <row r="45" spans="2:17" hidden="1" x14ac:dyDescent="0.2">
      <c r="B45" s="511">
        <v>43</v>
      </c>
      <c r="C45" s="519" t="s">
        <v>766</v>
      </c>
      <c r="D45" s="418" t="s">
        <v>149</v>
      </c>
      <c r="E45" s="520" t="s">
        <v>216</v>
      </c>
      <c r="F45" s="515">
        <v>149</v>
      </c>
      <c r="G45" s="256">
        <v>0</v>
      </c>
      <c r="H45" s="256" t="s">
        <v>1802</v>
      </c>
      <c r="N45" s="266">
        <v>0</v>
      </c>
      <c r="O45" s="276">
        <v>180</v>
      </c>
      <c r="P45" s="287">
        <f ca="1">IFERROR(IF(VLOOKUP(C45,Losübersicht_01_UHR!$F$108:$G$410,2,FALSE)="",0,VLOOKUP(C45,Losübersicht_01_UHR!$F$108:$G$410,2,FALSE)),0)</f>
        <v>0</v>
      </c>
      <c r="Q45" s="321"/>
    </row>
    <row r="46" spans="2:17" hidden="1" x14ac:dyDescent="0.2">
      <c r="B46" s="511">
        <v>44</v>
      </c>
      <c r="C46" s="519" t="s">
        <v>718</v>
      </c>
      <c r="D46" s="418" t="s">
        <v>149</v>
      </c>
      <c r="E46" s="520" t="s">
        <v>217</v>
      </c>
      <c r="F46" s="515">
        <v>186</v>
      </c>
      <c r="G46" s="256">
        <v>0</v>
      </c>
      <c r="H46" s="256" t="s">
        <v>1802</v>
      </c>
      <c r="N46" s="266">
        <v>0</v>
      </c>
      <c r="O46" s="276">
        <v>190</v>
      </c>
      <c r="P46" s="287">
        <f ca="1">IFERROR(IF(VLOOKUP(C46,Losübersicht_01_UHR!$F$108:$G$410,2,FALSE)="",0,VLOOKUP(C46,Losübersicht_01_UHR!$F$108:$G$410,2,FALSE)),0)</f>
        <v>0</v>
      </c>
      <c r="Q46" s="321"/>
    </row>
    <row r="47" spans="2:17" hidden="1" x14ac:dyDescent="0.2">
      <c r="B47" s="511">
        <v>45</v>
      </c>
      <c r="C47" s="519" t="s">
        <v>767</v>
      </c>
      <c r="D47" s="418" t="s">
        <v>149</v>
      </c>
      <c r="E47" s="520" t="s">
        <v>497</v>
      </c>
      <c r="F47" s="515">
        <v>313</v>
      </c>
      <c r="G47" s="256">
        <v>0</v>
      </c>
      <c r="H47" s="256" t="s">
        <v>1802</v>
      </c>
      <c r="N47" s="266">
        <v>0</v>
      </c>
      <c r="O47" s="276">
        <v>190</v>
      </c>
      <c r="P47" s="287">
        <f ca="1">IFERROR(IF(VLOOKUP(C47,Losübersicht_01_UHR!$F$108:$G$410,2,FALSE)="",0,VLOOKUP(C47,Losübersicht_01_UHR!$F$108:$G$410,2,FALSE)),0)</f>
        <v>0</v>
      </c>
      <c r="Q47" s="321"/>
    </row>
    <row r="48" spans="2:17" hidden="1" x14ac:dyDescent="0.2">
      <c r="B48" s="511">
        <v>46</v>
      </c>
      <c r="C48" s="519" t="s">
        <v>768</v>
      </c>
      <c r="D48" s="418" t="s">
        <v>149</v>
      </c>
      <c r="E48" s="520" t="s">
        <v>498</v>
      </c>
      <c r="F48" s="515">
        <v>365</v>
      </c>
      <c r="G48" s="256">
        <v>0</v>
      </c>
      <c r="H48" s="256" t="s">
        <v>1802</v>
      </c>
      <c r="N48" s="266">
        <v>0</v>
      </c>
      <c r="O48" s="276">
        <v>190</v>
      </c>
      <c r="P48" s="287">
        <f ca="1">IFERROR(IF(VLOOKUP(C48,Losübersicht_01_UHR!$F$108:$G$410,2,FALSE)="",0,VLOOKUP(C48,Losübersicht_01_UHR!$F$108:$G$410,2,FALSE)),0)</f>
        <v>0</v>
      </c>
      <c r="Q48" s="321"/>
    </row>
    <row r="49" spans="2:17" ht="15" hidden="1" thickBot="1" x14ac:dyDescent="0.25">
      <c r="B49" s="512">
        <v>47</v>
      </c>
      <c r="C49" s="519" t="s">
        <v>769</v>
      </c>
      <c r="D49" s="431" t="s">
        <v>585</v>
      </c>
      <c r="E49" s="521" t="s">
        <v>282</v>
      </c>
      <c r="F49" s="516">
        <v>74</v>
      </c>
      <c r="G49" s="420">
        <v>0</v>
      </c>
      <c r="H49" s="420" t="s">
        <v>1802</v>
      </c>
      <c r="N49" s="266">
        <v>0</v>
      </c>
      <c r="O49" s="278">
        <v>1200</v>
      </c>
      <c r="P49" s="288">
        <f ca="1">IFERROR(IF(VLOOKUP(C49,Losübersicht_01_UHR!$F$108:$G$410,2,FALSE)="",0,VLOOKUP(C49,Losübersicht_01_UHR!$F$108:$G$410,2,FALSE)),0)</f>
        <v>0</v>
      </c>
      <c r="Q49" s="321"/>
    </row>
    <row r="50" spans="2:17" ht="15" thickTop="1" x14ac:dyDescent="0.2">
      <c r="B50" s="510">
        <v>48</v>
      </c>
      <c r="C50" s="519" t="s">
        <v>770</v>
      </c>
      <c r="D50" s="418" t="s">
        <v>150</v>
      </c>
      <c r="E50" s="520" t="s">
        <v>249</v>
      </c>
      <c r="F50" s="514">
        <v>1</v>
      </c>
      <c r="G50" s="468">
        <v>3</v>
      </c>
      <c r="H50" s="468">
        <v>1</v>
      </c>
      <c r="N50" s="266">
        <v>1</v>
      </c>
      <c r="O50" s="276">
        <v>150</v>
      </c>
      <c r="P50" s="287">
        <f ca="1">IFERROR(IF(VLOOKUP(C50,Losübersicht_01_UHR!$F$108:$G$410,2,FALSE)="",0,VLOOKUP(C50,Losübersicht_01_UHR!$F$108:$G$410,2,FALSE)),0)</f>
        <v>0</v>
      </c>
      <c r="Q50" s="321"/>
    </row>
    <row r="51" spans="2:17" hidden="1" x14ac:dyDescent="0.2">
      <c r="B51" s="511">
        <v>49</v>
      </c>
      <c r="C51" s="519" t="s">
        <v>771</v>
      </c>
      <c r="D51" s="418" t="s">
        <v>150</v>
      </c>
      <c r="E51" s="520" t="s">
        <v>250</v>
      </c>
      <c r="F51" s="515">
        <v>2</v>
      </c>
      <c r="G51" s="256">
        <v>0</v>
      </c>
      <c r="H51" s="256" t="s">
        <v>1802</v>
      </c>
      <c r="N51" s="266">
        <v>0</v>
      </c>
      <c r="O51" s="276">
        <v>150</v>
      </c>
      <c r="P51" s="287">
        <f ca="1">IFERROR(IF(VLOOKUP(C51,Losübersicht_01_UHR!$F$108:$G$410,2,FALSE)="",0,VLOOKUP(C51,Losübersicht_01_UHR!$F$108:$G$410,2,FALSE)),0)</f>
        <v>0</v>
      </c>
      <c r="Q51" s="321"/>
    </row>
    <row r="52" spans="2:17" hidden="1" x14ac:dyDescent="0.2">
      <c r="B52" s="511">
        <v>50</v>
      </c>
      <c r="C52" s="519" t="s">
        <v>772</v>
      </c>
      <c r="D52" s="418" t="s">
        <v>150</v>
      </c>
      <c r="E52" s="520" t="s">
        <v>251</v>
      </c>
      <c r="F52" s="515">
        <v>4</v>
      </c>
      <c r="G52" s="256">
        <v>0</v>
      </c>
      <c r="H52" s="256" t="s">
        <v>1802</v>
      </c>
      <c r="N52" s="266">
        <v>0</v>
      </c>
      <c r="O52" s="276">
        <v>170</v>
      </c>
      <c r="P52" s="287">
        <f ca="1">IFERROR(IF(VLOOKUP(C52,Losübersicht_01_UHR!$F$108:$G$410,2,FALSE)="",0,VLOOKUP(C52,Losübersicht_01_UHR!$F$108:$G$410,2,FALSE)),0)</f>
        <v>0</v>
      </c>
      <c r="Q52" s="321"/>
    </row>
    <row r="53" spans="2:17" hidden="1" x14ac:dyDescent="0.2">
      <c r="B53" s="511">
        <v>51</v>
      </c>
      <c r="C53" s="519" t="s">
        <v>773</v>
      </c>
      <c r="D53" s="418" t="s">
        <v>150</v>
      </c>
      <c r="E53" s="520" t="s">
        <v>502</v>
      </c>
      <c r="F53" s="515">
        <v>6</v>
      </c>
      <c r="G53" s="256">
        <v>0</v>
      </c>
      <c r="H53" s="256" t="s">
        <v>1802</v>
      </c>
      <c r="N53" s="266">
        <v>0</v>
      </c>
      <c r="O53" s="276">
        <v>170</v>
      </c>
      <c r="P53" s="287">
        <f ca="1">IFERROR(IF(VLOOKUP(C53,Losübersicht_01_UHR!$F$108:$G$410,2,FALSE)="",0,VLOOKUP(C53,Losübersicht_01_UHR!$F$108:$G$410,2,FALSE)),0)</f>
        <v>0</v>
      </c>
      <c r="Q53" s="321"/>
    </row>
    <row r="54" spans="2:17" hidden="1" x14ac:dyDescent="0.2">
      <c r="B54" s="511">
        <v>52</v>
      </c>
      <c r="C54" s="519" t="s">
        <v>774</v>
      </c>
      <c r="D54" s="418" t="s">
        <v>150</v>
      </c>
      <c r="E54" s="520" t="s">
        <v>220</v>
      </c>
      <c r="F54" s="515">
        <v>12</v>
      </c>
      <c r="G54" s="256">
        <v>0</v>
      </c>
      <c r="H54" s="256" t="s">
        <v>1802</v>
      </c>
      <c r="N54" s="266">
        <v>0</v>
      </c>
      <c r="O54" s="276">
        <v>170</v>
      </c>
      <c r="P54" s="287">
        <f ca="1">IFERROR(IF(VLOOKUP(C54,Losübersicht_01_UHR!$F$108:$G$410,2,FALSE)="",0,VLOOKUP(C54,Losübersicht_01_UHR!$F$108:$G$410,2,FALSE)),0)</f>
        <v>0</v>
      </c>
      <c r="Q54" s="321"/>
    </row>
    <row r="55" spans="2:17" hidden="1" x14ac:dyDescent="0.2">
      <c r="B55" s="511">
        <v>53</v>
      </c>
      <c r="C55" s="519" t="s">
        <v>775</v>
      </c>
      <c r="D55" s="418" t="s">
        <v>150</v>
      </c>
      <c r="E55" s="520" t="s">
        <v>252</v>
      </c>
      <c r="F55" s="515">
        <v>19</v>
      </c>
      <c r="G55" s="256">
        <v>0</v>
      </c>
      <c r="H55" s="256" t="s">
        <v>1802</v>
      </c>
      <c r="N55" s="266">
        <v>0</v>
      </c>
      <c r="O55" s="276">
        <v>190</v>
      </c>
      <c r="P55" s="287">
        <f ca="1">IFERROR(IF(VLOOKUP(C55,Losübersicht_01_UHR!$F$108:$G$410,2,FALSE)="",0,VLOOKUP(C55,Losübersicht_01_UHR!$F$108:$G$410,2,FALSE)),0)</f>
        <v>0</v>
      </c>
      <c r="Q55" s="321"/>
    </row>
    <row r="56" spans="2:17" x14ac:dyDescent="0.2">
      <c r="B56" s="511">
        <v>54</v>
      </c>
      <c r="C56" s="519" t="s">
        <v>686</v>
      </c>
      <c r="D56" s="418" t="s">
        <v>150</v>
      </c>
      <c r="E56" s="520" t="s">
        <v>218</v>
      </c>
      <c r="F56" s="515">
        <v>37</v>
      </c>
      <c r="G56" s="256">
        <v>105</v>
      </c>
      <c r="H56" s="256">
        <v>1</v>
      </c>
      <c r="N56" s="266">
        <v>1</v>
      </c>
      <c r="O56" s="276">
        <v>230</v>
      </c>
      <c r="P56" s="287">
        <f ca="1">IFERROR(IF(VLOOKUP(C56,Losübersicht_01_UHR!$F$108:$G$410,2,FALSE)="",0,VLOOKUP(C56,Losübersicht_01_UHR!$F$108:$G$410,2,FALSE)),0)</f>
        <v>109300.14</v>
      </c>
      <c r="Q56" s="321"/>
    </row>
    <row r="57" spans="2:17" x14ac:dyDescent="0.2">
      <c r="B57" s="511">
        <v>55</v>
      </c>
      <c r="C57" s="519" t="s">
        <v>688</v>
      </c>
      <c r="D57" s="418" t="s">
        <v>150</v>
      </c>
      <c r="E57" s="520" t="s">
        <v>214</v>
      </c>
      <c r="F57" s="515">
        <v>74</v>
      </c>
      <c r="G57" s="256">
        <v>10</v>
      </c>
      <c r="H57" s="256">
        <v>1</v>
      </c>
      <c r="N57" s="266">
        <v>1</v>
      </c>
      <c r="O57" s="276">
        <v>250</v>
      </c>
      <c r="P57" s="287">
        <f ca="1">IFERROR(IF(VLOOKUP(C57,Losübersicht_01_UHR!$F$108:$G$410,2,FALSE)="",0,VLOOKUP(C57,Losübersicht_01_UHR!$F$108:$G$410,2,FALSE)),0)</f>
        <v>19729.34</v>
      </c>
      <c r="Q57" s="321"/>
    </row>
    <row r="58" spans="2:17" hidden="1" x14ac:dyDescent="0.2">
      <c r="B58" s="511">
        <v>56</v>
      </c>
      <c r="C58" s="519" t="s">
        <v>776</v>
      </c>
      <c r="D58" s="418" t="s">
        <v>150</v>
      </c>
      <c r="E58" s="520" t="s">
        <v>307</v>
      </c>
      <c r="F58" s="515">
        <v>93</v>
      </c>
      <c r="G58" s="256">
        <v>0</v>
      </c>
      <c r="H58" s="256" t="s">
        <v>1802</v>
      </c>
      <c r="N58" s="266">
        <v>0</v>
      </c>
      <c r="O58" s="276">
        <v>260</v>
      </c>
      <c r="P58" s="287">
        <f ca="1">IFERROR(IF(VLOOKUP(C58,Losübersicht_01_UHR!$F$108:$G$410,2,FALSE)="",0,VLOOKUP(C58,Losübersicht_01_UHR!$F$108:$G$410,2,FALSE)),0)</f>
        <v>0</v>
      </c>
      <c r="Q58" s="321"/>
    </row>
    <row r="59" spans="2:17" hidden="1" x14ac:dyDescent="0.2">
      <c r="B59" s="511">
        <v>57</v>
      </c>
      <c r="C59" s="519" t="s">
        <v>711</v>
      </c>
      <c r="D59" s="418" t="s">
        <v>150</v>
      </c>
      <c r="E59" s="520" t="s">
        <v>215</v>
      </c>
      <c r="F59" s="515">
        <v>112</v>
      </c>
      <c r="G59" s="256">
        <v>0</v>
      </c>
      <c r="H59" s="256" t="s">
        <v>1802</v>
      </c>
      <c r="N59" s="266">
        <v>0</v>
      </c>
      <c r="O59" s="276">
        <v>290</v>
      </c>
      <c r="P59" s="287">
        <f ca="1">IFERROR(IF(VLOOKUP(C59,Losübersicht_01_UHR!$F$108:$G$410,2,FALSE)="",0,VLOOKUP(C59,Losübersicht_01_UHR!$F$108:$G$410,2,FALSE)),0)</f>
        <v>0</v>
      </c>
      <c r="Q59" s="321"/>
    </row>
    <row r="60" spans="2:17" hidden="1" x14ac:dyDescent="0.2">
      <c r="B60" s="511">
        <v>58</v>
      </c>
      <c r="C60" s="784" t="s">
        <v>777</v>
      </c>
      <c r="D60" s="785" t="s">
        <v>150</v>
      </c>
      <c r="E60" s="786" t="s">
        <v>216</v>
      </c>
      <c r="F60" s="515">
        <v>149</v>
      </c>
      <c r="G60" s="256">
        <v>0</v>
      </c>
      <c r="H60" s="256" t="s">
        <v>1802</v>
      </c>
      <c r="N60" s="266">
        <v>0</v>
      </c>
      <c r="O60" s="276">
        <v>340</v>
      </c>
      <c r="P60" s="287">
        <f ca="1">IFERROR(IF(VLOOKUP(C60,Losübersicht_01_UHR!$F$108:$G$410,2,FALSE)="",0,VLOOKUP(C60,Losübersicht_01_UHR!$F$108:$G$410,2,FALSE)),0)</f>
        <v>0</v>
      </c>
      <c r="Q60" s="321"/>
    </row>
    <row r="61" spans="2:17" ht="15" thickBot="1" x14ac:dyDescent="0.25">
      <c r="B61" s="511">
        <v>59</v>
      </c>
      <c r="C61" s="522" t="s">
        <v>709</v>
      </c>
      <c r="D61" s="790" t="s">
        <v>150</v>
      </c>
      <c r="E61" s="524" t="s">
        <v>217</v>
      </c>
      <c r="F61" s="515">
        <v>186</v>
      </c>
      <c r="G61" s="256">
        <v>10</v>
      </c>
      <c r="H61" s="256">
        <v>1</v>
      </c>
      <c r="N61" s="266">
        <v>1</v>
      </c>
      <c r="O61" s="276">
        <v>340</v>
      </c>
      <c r="P61" s="287">
        <f ca="1">IFERROR(IF(VLOOKUP(C61,Losübersicht_01_UHR!$F$108:$G$410,2,FALSE)="",0,VLOOKUP(C61,Losübersicht_01_UHR!$F$108:$G$410,2,FALSE)),0)</f>
        <v>138416.29999999999</v>
      </c>
      <c r="Q61" s="321"/>
    </row>
    <row r="62" spans="2:17" hidden="1" x14ac:dyDescent="0.2">
      <c r="B62" s="511">
        <v>60</v>
      </c>
      <c r="C62" s="787" t="s">
        <v>778</v>
      </c>
      <c r="D62" s="788" t="s">
        <v>150</v>
      </c>
      <c r="E62" s="789" t="s">
        <v>497</v>
      </c>
      <c r="F62" s="515">
        <v>313</v>
      </c>
      <c r="G62" s="256">
        <v>0</v>
      </c>
      <c r="H62" s="256" t="s">
        <v>1802</v>
      </c>
      <c r="N62" s="266">
        <v>0</v>
      </c>
      <c r="O62" s="276">
        <v>340</v>
      </c>
      <c r="P62" s="287">
        <f ca="1">IFERROR(IF(VLOOKUP(C62,Losübersicht_01_UHR!$F$108:$G$410,2,FALSE)="",0,VLOOKUP(C62,Losübersicht_01_UHR!$F$108:$G$410,2,FALSE)),0)</f>
        <v>0</v>
      </c>
      <c r="Q62" s="321"/>
    </row>
    <row r="63" spans="2:17" hidden="1" x14ac:dyDescent="0.2">
      <c r="B63" s="511">
        <v>61</v>
      </c>
      <c r="C63" s="519" t="s">
        <v>779</v>
      </c>
      <c r="D63" s="418" t="s">
        <v>150</v>
      </c>
      <c r="E63" s="520" t="s">
        <v>498</v>
      </c>
      <c r="F63" s="515">
        <v>365</v>
      </c>
      <c r="G63" s="256">
        <v>0</v>
      </c>
      <c r="H63" s="256" t="s">
        <v>1802</v>
      </c>
      <c r="N63" s="266">
        <v>0</v>
      </c>
      <c r="O63" s="276">
        <v>340</v>
      </c>
      <c r="P63" s="287">
        <f ca="1">IFERROR(IF(VLOOKUP(C63,Losübersicht_01_UHR!$F$108:$G$410,2,FALSE)="",0,VLOOKUP(C63,Losübersicht_01_UHR!$F$108:$G$410,2,FALSE)),0)</f>
        <v>0</v>
      </c>
      <c r="Q63" s="321"/>
    </row>
    <row r="64" spans="2:17" hidden="1" x14ac:dyDescent="0.2">
      <c r="B64" s="511">
        <v>62</v>
      </c>
      <c r="C64" s="519" t="s">
        <v>780</v>
      </c>
      <c r="D64" s="431" t="s">
        <v>586</v>
      </c>
      <c r="E64" s="520" t="s">
        <v>282</v>
      </c>
      <c r="F64" s="515">
        <v>74</v>
      </c>
      <c r="G64" s="256">
        <v>0</v>
      </c>
      <c r="H64" s="256" t="s">
        <v>1802</v>
      </c>
      <c r="N64" s="266">
        <v>0</v>
      </c>
      <c r="O64" s="416">
        <v>1400</v>
      </c>
      <c r="P64" s="287">
        <f ca="1">IFERROR(IF(VLOOKUP(C64,Losübersicht_01_UHR!$F$108:$G$410,2,FALSE)="",0,VLOOKUP(C64,Losübersicht_01_UHR!$F$108:$G$410,2,FALSE)),0)</f>
        <v>0</v>
      </c>
      <c r="Q64" s="321"/>
    </row>
    <row r="65" spans="2:17" ht="15" hidden="1" thickBot="1" x14ac:dyDescent="0.25">
      <c r="B65" s="512">
        <v>63</v>
      </c>
      <c r="C65" s="519" t="s">
        <v>781</v>
      </c>
      <c r="D65" s="418" t="s">
        <v>150</v>
      </c>
      <c r="E65" s="521" t="s">
        <v>279</v>
      </c>
      <c r="F65" s="516">
        <v>221</v>
      </c>
      <c r="G65" s="420">
        <v>0</v>
      </c>
      <c r="H65" s="420" t="s">
        <v>1802</v>
      </c>
      <c r="N65" s="266">
        <v>0</v>
      </c>
      <c r="O65" s="278">
        <v>340</v>
      </c>
      <c r="P65" s="288">
        <f ca="1">IFERROR(IF(VLOOKUP(C65,Losübersicht_01_UHR!$F$108:$G$410,2,FALSE)="",0,VLOOKUP(C65,Losübersicht_01_UHR!$F$108:$G$410,2,FALSE)),0)</f>
        <v>0</v>
      </c>
      <c r="Q65" s="321"/>
    </row>
    <row r="66" spans="2:17" ht="15" hidden="1" thickTop="1" x14ac:dyDescent="0.2">
      <c r="B66" s="510">
        <v>64</v>
      </c>
      <c r="C66" s="519" t="s">
        <v>782</v>
      </c>
      <c r="D66" s="418" t="s">
        <v>219</v>
      </c>
      <c r="E66" s="520" t="s">
        <v>249</v>
      </c>
      <c r="F66" s="514">
        <v>1</v>
      </c>
      <c r="G66" s="468">
        <v>0</v>
      </c>
      <c r="H66" s="468" t="s">
        <v>1802</v>
      </c>
      <c r="N66" s="266">
        <v>0</v>
      </c>
      <c r="O66" s="276">
        <v>140</v>
      </c>
      <c r="P66" s="287">
        <f ca="1">IFERROR(IF(VLOOKUP(C66,Losübersicht_01_UHR!$F$108:$G$410,2,FALSE)="",0,VLOOKUP(C66,Losübersicht_01_UHR!$F$108:$G$410,2,FALSE)),0)</f>
        <v>0</v>
      </c>
      <c r="Q66" s="321"/>
    </row>
    <row r="67" spans="2:17" hidden="1" x14ac:dyDescent="0.2">
      <c r="B67" s="511">
        <v>65</v>
      </c>
      <c r="C67" s="519" t="s">
        <v>783</v>
      </c>
      <c r="D67" s="418" t="s">
        <v>219</v>
      </c>
      <c r="E67" s="520" t="s">
        <v>250</v>
      </c>
      <c r="F67" s="515">
        <v>2</v>
      </c>
      <c r="G67" s="256">
        <v>0</v>
      </c>
      <c r="H67" s="256" t="s">
        <v>1802</v>
      </c>
      <c r="N67" s="266">
        <v>0</v>
      </c>
      <c r="O67" s="276">
        <v>140</v>
      </c>
      <c r="P67" s="287">
        <f ca="1">IFERROR(IF(VLOOKUP(C67,Losübersicht_01_UHR!$F$108:$G$410,2,FALSE)="",0,VLOOKUP(C67,Losübersicht_01_UHR!$F$108:$G$410,2,FALSE)),0)</f>
        <v>0</v>
      </c>
      <c r="Q67" s="321"/>
    </row>
    <row r="68" spans="2:17" hidden="1" x14ac:dyDescent="0.2">
      <c r="B68" s="511">
        <v>66</v>
      </c>
      <c r="C68" s="519" t="s">
        <v>784</v>
      </c>
      <c r="D68" s="418" t="s">
        <v>219</v>
      </c>
      <c r="E68" s="520" t="s">
        <v>251</v>
      </c>
      <c r="F68" s="515">
        <v>4</v>
      </c>
      <c r="G68" s="256">
        <v>0</v>
      </c>
      <c r="H68" s="256" t="s">
        <v>1802</v>
      </c>
      <c r="N68" s="266">
        <v>0</v>
      </c>
      <c r="O68" s="276">
        <v>160</v>
      </c>
      <c r="P68" s="287">
        <f ca="1">IFERROR(IF(VLOOKUP(C68,Losübersicht_01_UHR!$F$108:$G$410,2,FALSE)="",0,VLOOKUP(C68,Losübersicht_01_UHR!$F$108:$G$410,2,FALSE)),0)</f>
        <v>0</v>
      </c>
      <c r="Q68" s="321"/>
    </row>
    <row r="69" spans="2:17" hidden="1" x14ac:dyDescent="0.2">
      <c r="B69" s="511">
        <v>67</v>
      </c>
      <c r="C69" s="519" t="s">
        <v>785</v>
      </c>
      <c r="D69" s="418" t="s">
        <v>219</v>
      </c>
      <c r="E69" s="520" t="s">
        <v>502</v>
      </c>
      <c r="F69" s="515">
        <v>6</v>
      </c>
      <c r="G69" s="256">
        <v>0</v>
      </c>
      <c r="H69" s="256" t="s">
        <v>1802</v>
      </c>
      <c r="N69" s="266">
        <v>0</v>
      </c>
      <c r="O69" s="276">
        <v>160</v>
      </c>
      <c r="P69" s="287">
        <f ca="1">IFERROR(IF(VLOOKUP(C69,Losübersicht_01_UHR!$F$108:$G$410,2,FALSE)="",0,VLOOKUP(C69,Losübersicht_01_UHR!$F$108:$G$410,2,FALSE)),0)</f>
        <v>0</v>
      </c>
      <c r="Q69" s="321"/>
    </row>
    <row r="70" spans="2:17" hidden="1" x14ac:dyDescent="0.2">
      <c r="B70" s="511">
        <v>68</v>
      </c>
      <c r="C70" s="519" t="s">
        <v>786</v>
      </c>
      <c r="D70" s="418" t="s">
        <v>219</v>
      </c>
      <c r="E70" s="520" t="s">
        <v>220</v>
      </c>
      <c r="F70" s="515">
        <v>12</v>
      </c>
      <c r="G70" s="256">
        <v>0</v>
      </c>
      <c r="H70" s="256" t="s">
        <v>1802</v>
      </c>
      <c r="N70" s="266">
        <v>0</v>
      </c>
      <c r="O70" s="276">
        <v>160</v>
      </c>
      <c r="P70" s="287">
        <f ca="1">IFERROR(IF(VLOOKUP(C70,Losübersicht_01_UHR!$F$108:$G$410,2,FALSE)="",0,VLOOKUP(C70,Losübersicht_01_UHR!$F$108:$G$410,2,FALSE)),0)</f>
        <v>0</v>
      </c>
      <c r="Q70" s="321"/>
    </row>
    <row r="71" spans="2:17" hidden="1" x14ac:dyDescent="0.2">
      <c r="B71" s="511">
        <v>69</v>
      </c>
      <c r="C71" s="519" t="s">
        <v>787</v>
      </c>
      <c r="D71" s="418" t="s">
        <v>219</v>
      </c>
      <c r="E71" s="520" t="s">
        <v>252</v>
      </c>
      <c r="F71" s="515">
        <v>19</v>
      </c>
      <c r="G71" s="256">
        <v>0</v>
      </c>
      <c r="H71" s="256" t="s">
        <v>1802</v>
      </c>
      <c r="N71" s="266">
        <v>0</v>
      </c>
      <c r="O71" s="276">
        <v>180</v>
      </c>
      <c r="P71" s="287">
        <f ca="1">IFERROR(IF(VLOOKUP(C71,Losübersicht_01_UHR!$F$108:$G$410,2,FALSE)="",0,VLOOKUP(C71,Losübersicht_01_UHR!$F$108:$G$410,2,FALSE)),0)</f>
        <v>0</v>
      </c>
      <c r="Q71" s="321"/>
    </row>
    <row r="72" spans="2:17" hidden="1" x14ac:dyDescent="0.2">
      <c r="B72" s="511">
        <v>70</v>
      </c>
      <c r="C72" s="519" t="s">
        <v>710</v>
      </c>
      <c r="D72" s="418" t="s">
        <v>219</v>
      </c>
      <c r="E72" s="520" t="s">
        <v>218</v>
      </c>
      <c r="F72" s="515">
        <v>37</v>
      </c>
      <c r="G72" s="256">
        <v>0</v>
      </c>
      <c r="H72" s="256" t="s">
        <v>1802</v>
      </c>
      <c r="N72" s="266">
        <v>0</v>
      </c>
      <c r="O72" s="276">
        <v>220</v>
      </c>
      <c r="P72" s="287">
        <f ca="1">IFERROR(IF(VLOOKUP(C72,Losübersicht_01_UHR!$F$108:$G$410,2,FALSE)="",0,VLOOKUP(C72,Losübersicht_01_UHR!$F$108:$G$410,2,FALSE)),0)</f>
        <v>0</v>
      </c>
      <c r="Q72" s="321"/>
    </row>
    <row r="73" spans="2:17" hidden="1" x14ac:dyDescent="0.2">
      <c r="B73" s="511">
        <v>71</v>
      </c>
      <c r="C73" s="519" t="s">
        <v>697</v>
      </c>
      <c r="D73" s="418" t="s">
        <v>219</v>
      </c>
      <c r="E73" s="520" t="s">
        <v>214</v>
      </c>
      <c r="F73" s="515">
        <v>74</v>
      </c>
      <c r="G73" s="256">
        <v>0</v>
      </c>
      <c r="H73" s="256" t="s">
        <v>1802</v>
      </c>
      <c r="N73" s="266">
        <v>0</v>
      </c>
      <c r="O73" s="276">
        <v>240</v>
      </c>
      <c r="P73" s="287">
        <f ca="1">IFERROR(IF(VLOOKUP(C73,Losübersicht_01_UHR!$F$108:$G$410,2,FALSE)="",0,VLOOKUP(C73,Losübersicht_01_UHR!$F$108:$G$410,2,FALSE)),0)</f>
        <v>0</v>
      </c>
      <c r="Q73" s="321"/>
    </row>
    <row r="74" spans="2:17" hidden="1" x14ac:dyDescent="0.2">
      <c r="B74" s="511">
        <v>72</v>
      </c>
      <c r="C74" s="519" t="s">
        <v>788</v>
      </c>
      <c r="D74" s="418" t="s">
        <v>219</v>
      </c>
      <c r="E74" s="520" t="s">
        <v>307</v>
      </c>
      <c r="F74" s="515">
        <v>93</v>
      </c>
      <c r="G74" s="256">
        <v>0</v>
      </c>
      <c r="H74" s="256" t="s">
        <v>1802</v>
      </c>
      <c r="N74" s="266">
        <v>0</v>
      </c>
      <c r="O74" s="276">
        <v>250</v>
      </c>
      <c r="P74" s="287">
        <f ca="1">IFERROR(IF(VLOOKUP(C74,Losübersicht_01_UHR!$F$108:$G$410,2,FALSE)="",0,VLOOKUP(C74,Losübersicht_01_UHR!$F$108:$G$410,2,FALSE)),0)</f>
        <v>0</v>
      </c>
      <c r="Q74" s="321"/>
    </row>
    <row r="75" spans="2:17" hidden="1" x14ac:dyDescent="0.2">
      <c r="B75" s="511">
        <v>73</v>
      </c>
      <c r="C75" s="519" t="s">
        <v>720</v>
      </c>
      <c r="D75" s="418" t="s">
        <v>219</v>
      </c>
      <c r="E75" s="520" t="s">
        <v>215</v>
      </c>
      <c r="F75" s="515">
        <v>112</v>
      </c>
      <c r="G75" s="256">
        <v>0</v>
      </c>
      <c r="H75" s="256" t="s">
        <v>1802</v>
      </c>
      <c r="N75" s="266">
        <v>0</v>
      </c>
      <c r="O75" s="276">
        <v>280</v>
      </c>
      <c r="P75" s="287">
        <f ca="1">IFERROR(IF(VLOOKUP(C75,Losübersicht_01_UHR!$F$108:$G$410,2,FALSE)="",0,VLOOKUP(C75,Losübersicht_01_UHR!$F$108:$G$410,2,FALSE)),0)</f>
        <v>0</v>
      </c>
      <c r="Q75" s="321"/>
    </row>
    <row r="76" spans="2:17" hidden="1" x14ac:dyDescent="0.2">
      <c r="B76" s="511">
        <v>74</v>
      </c>
      <c r="C76" s="519" t="s">
        <v>789</v>
      </c>
      <c r="D76" s="418" t="s">
        <v>219</v>
      </c>
      <c r="E76" s="520" t="s">
        <v>216</v>
      </c>
      <c r="F76" s="515">
        <v>149</v>
      </c>
      <c r="G76" s="256">
        <v>0</v>
      </c>
      <c r="H76" s="256" t="s">
        <v>1802</v>
      </c>
      <c r="N76" s="266">
        <v>0</v>
      </c>
      <c r="O76" s="276">
        <v>330</v>
      </c>
      <c r="P76" s="287">
        <f ca="1">IFERROR(IF(VLOOKUP(C76,Losübersicht_01_UHR!$F$108:$G$410,2,FALSE)="",0,VLOOKUP(C76,Losübersicht_01_UHR!$F$108:$G$410,2,FALSE)),0)</f>
        <v>0</v>
      </c>
      <c r="Q76" s="321"/>
    </row>
    <row r="77" spans="2:17" hidden="1" x14ac:dyDescent="0.2">
      <c r="B77" s="511">
        <v>75</v>
      </c>
      <c r="C77" s="519" t="s">
        <v>722</v>
      </c>
      <c r="D77" s="418" t="s">
        <v>219</v>
      </c>
      <c r="E77" s="520" t="s">
        <v>217</v>
      </c>
      <c r="F77" s="515">
        <v>186</v>
      </c>
      <c r="G77" s="256">
        <v>0</v>
      </c>
      <c r="H77" s="256" t="s">
        <v>1802</v>
      </c>
      <c r="N77" s="266">
        <v>0</v>
      </c>
      <c r="O77" s="276">
        <v>330</v>
      </c>
      <c r="P77" s="287">
        <f ca="1">IFERROR(IF(VLOOKUP(C77,Losübersicht_01_UHR!$F$108:$G$410,2,FALSE)="",0,VLOOKUP(C77,Losübersicht_01_UHR!$F$108:$G$410,2,FALSE)),0)</f>
        <v>0</v>
      </c>
      <c r="Q77" s="321"/>
    </row>
    <row r="78" spans="2:17" hidden="1" x14ac:dyDescent="0.2">
      <c r="B78" s="511">
        <v>76</v>
      </c>
      <c r="C78" s="519" t="s">
        <v>790</v>
      </c>
      <c r="D78" s="418" t="s">
        <v>219</v>
      </c>
      <c r="E78" s="520" t="s">
        <v>497</v>
      </c>
      <c r="F78" s="515">
        <v>313</v>
      </c>
      <c r="G78" s="256">
        <v>0</v>
      </c>
      <c r="H78" s="256" t="s">
        <v>1802</v>
      </c>
      <c r="N78" s="266">
        <v>0</v>
      </c>
      <c r="O78" s="276">
        <v>330</v>
      </c>
      <c r="P78" s="287">
        <f ca="1">IFERROR(IF(VLOOKUP(C78,Losübersicht_01_UHR!$F$108:$G$410,2,FALSE)="",0,VLOOKUP(C78,Losübersicht_01_UHR!$F$108:$G$410,2,FALSE)),0)</f>
        <v>0</v>
      </c>
      <c r="Q78" s="321"/>
    </row>
    <row r="79" spans="2:17" hidden="1" x14ac:dyDescent="0.2">
      <c r="B79" s="511">
        <v>77</v>
      </c>
      <c r="C79" s="519" t="s">
        <v>791</v>
      </c>
      <c r="D79" s="418" t="s">
        <v>219</v>
      </c>
      <c r="E79" s="520" t="s">
        <v>498</v>
      </c>
      <c r="F79" s="515">
        <v>365</v>
      </c>
      <c r="G79" s="256">
        <v>0</v>
      </c>
      <c r="H79" s="256" t="s">
        <v>1802</v>
      </c>
      <c r="N79" s="266">
        <v>0</v>
      </c>
      <c r="O79" s="416">
        <v>333</v>
      </c>
      <c r="P79" s="417">
        <f ca="1">IFERROR(IF(VLOOKUP(C79,Losübersicht_01_UHR!$F$108:$G$410,2,FALSE)="",0,VLOOKUP(C79,Losübersicht_01_UHR!$F$108:$G$410,2,FALSE)),0)</f>
        <v>0</v>
      </c>
      <c r="Q79" s="321"/>
    </row>
    <row r="80" spans="2:17" ht="15" hidden="1" thickBot="1" x14ac:dyDescent="0.25">
      <c r="B80" s="512">
        <v>78</v>
      </c>
      <c r="C80" s="519" t="s">
        <v>792</v>
      </c>
      <c r="D80" s="431" t="s">
        <v>587</v>
      </c>
      <c r="E80" s="520" t="s">
        <v>282</v>
      </c>
      <c r="F80" s="516">
        <v>74</v>
      </c>
      <c r="G80" s="420">
        <v>0</v>
      </c>
      <c r="H80" s="420" t="s">
        <v>1802</v>
      </c>
      <c r="N80" s="266">
        <v>0</v>
      </c>
      <c r="O80" s="278">
        <v>1400</v>
      </c>
      <c r="P80" s="288">
        <f ca="1">IFERROR(IF(VLOOKUP(C80,Losübersicht_01_UHR!$F$108:$G$410,2,FALSE)="",0,VLOOKUP(C80,Losübersicht_01_UHR!$F$108:$G$410,2,FALSE)),0)</f>
        <v>0</v>
      </c>
      <c r="Q80" s="321"/>
    </row>
    <row r="81" spans="2:17" ht="15" hidden="1" thickTop="1" x14ac:dyDescent="0.2">
      <c r="B81" s="510">
        <v>79</v>
      </c>
      <c r="C81" s="519" t="s">
        <v>793</v>
      </c>
      <c r="D81" s="418" t="s">
        <v>6</v>
      </c>
      <c r="E81" s="520" t="s">
        <v>249</v>
      </c>
      <c r="F81" s="514">
        <v>1</v>
      </c>
      <c r="G81" s="468">
        <v>0</v>
      </c>
      <c r="H81" s="468" t="s">
        <v>1802</v>
      </c>
      <c r="N81" s="266">
        <v>0</v>
      </c>
      <c r="O81" s="453">
        <v>130</v>
      </c>
      <c r="P81" s="454">
        <f ca="1">IFERROR(IF(VLOOKUP(C81,Losübersicht_01_UHR!$F$108:$G$410,2,FALSE)="",0,VLOOKUP(C81,Losübersicht_01_UHR!$F$108:$G$410,2,FALSE)),0)</f>
        <v>0</v>
      </c>
      <c r="Q81" s="321"/>
    </row>
    <row r="82" spans="2:17" hidden="1" x14ac:dyDescent="0.2">
      <c r="B82" s="511">
        <v>80</v>
      </c>
      <c r="C82" s="519" t="s">
        <v>794</v>
      </c>
      <c r="D82" s="418" t="s">
        <v>6</v>
      </c>
      <c r="E82" s="520" t="s">
        <v>250</v>
      </c>
      <c r="F82" s="515">
        <v>2</v>
      </c>
      <c r="G82" s="256">
        <v>0</v>
      </c>
      <c r="H82" s="256" t="s">
        <v>1802</v>
      </c>
      <c r="N82" s="266">
        <v>0</v>
      </c>
      <c r="O82" s="276">
        <v>130</v>
      </c>
      <c r="P82" s="287">
        <f ca="1">IFERROR(IF(VLOOKUP(C82,Losübersicht_01_UHR!$F$108:$G$410,2,FALSE)="",0,VLOOKUP(C82,Losübersicht_01_UHR!$F$108:$G$410,2,FALSE)),0)</f>
        <v>0</v>
      </c>
      <c r="Q82" s="321"/>
    </row>
    <row r="83" spans="2:17" hidden="1" x14ac:dyDescent="0.2">
      <c r="B83" s="511">
        <v>81</v>
      </c>
      <c r="C83" s="519" t="s">
        <v>795</v>
      </c>
      <c r="D83" s="418" t="s">
        <v>6</v>
      </c>
      <c r="E83" s="520" t="s">
        <v>251</v>
      </c>
      <c r="F83" s="515">
        <v>4</v>
      </c>
      <c r="G83" s="256">
        <v>0</v>
      </c>
      <c r="H83" s="256" t="s">
        <v>1802</v>
      </c>
      <c r="N83" s="266">
        <v>0</v>
      </c>
      <c r="O83" s="276">
        <v>150</v>
      </c>
      <c r="P83" s="287">
        <f ca="1">IFERROR(IF(VLOOKUP(C83,Losübersicht_01_UHR!$F$108:$G$410,2,FALSE)="",0,VLOOKUP(C83,Losübersicht_01_UHR!$F$108:$G$410,2,FALSE)),0)</f>
        <v>0</v>
      </c>
      <c r="Q83" s="321"/>
    </row>
    <row r="84" spans="2:17" hidden="1" x14ac:dyDescent="0.2">
      <c r="B84" s="511">
        <v>82</v>
      </c>
      <c r="C84" s="519" t="s">
        <v>796</v>
      </c>
      <c r="D84" s="418" t="s">
        <v>6</v>
      </c>
      <c r="E84" s="520" t="s">
        <v>502</v>
      </c>
      <c r="F84" s="515">
        <v>6</v>
      </c>
      <c r="G84" s="256">
        <v>0</v>
      </c>
      <c r="H84" s="256" t="s">
        <v>1802</v>
      </c>
      <c r="N84" s="266">
        <v>0</v>
      </c>
      <c r="O84" s="276">
        <v>150</v>
      </c>
      <c r="P84" s="287">
        <f ca="1">IFERROR(IF(VLOOKUP(C84,Losübersicht_01_UHR!$F$108:$G$410,2,FALSE)="",0,VLOOKUP(C84,Losübersicht_01_UHR!$F$108:$G$410,2,FALSE)),0)</f>
        <v>0</v>
      </c>
      <c r="Q84" s="321"/>
    </row>
    <row r="85" spans="2:17" hidden="1" x14ac:dyDescent="0.2">
      <c r="B85" s="511">
        <v>83</v>
      </c>
      <c r="C85" s="519" t="s">
        <v>797</v>
      </c>
      <c r="D85" s="418" t="s">
        <v>6</v>
      </c>
      <c r="E85" s="520" t="s">
        <v>220</v>
      </c>
      <c r="F85" s="515">
        <v>12</v>
      </c>
      <c r="G85" s="256">
        <v>0</v>
      </c>
      <c r="H85" s="256" t="s">
        <v>1802</v>
      </c>
      <c r="N85" s="266">
        <v>0</v>
      </c>
      <c r="O85" s="276">
        <v>150</v>
      </c>
      <c r="P85" s="287">
        <f ca="1">IFERROR(IF(VLOOKUP(C85,Losübersicht_01_UHR!$F$108:$G$410,2,FALSE)="",0,VLOOKUP(C85,Losübersicht_01_UHR!$F$108:$G$410,2,FALSE)),0)</f>
        <v>0</v>
      </c>
      <c r="Q85" s="321"/>
    </row>
    <row r="86" spans="2:17" hidden="1" x14ac:dyDescent="0.2">
      <c r="B86" s="511">
        <v>84</v>
      </c>
      <c r="C86" s="519" t="s">
        <v>798</v>
      </c>
      <c r="D86" s="418" t="s">
        <v>6</v>
      </c>
      <c r="E86" s="520" t="s">
        <v>252</v>
      </c>
      <c r="F86" s="515">
        <v>19</v>
      </c>
      <c r="G86" s="256">
        <v>0</v>
      </c>
      <c r="H86" s="256" t="s">
        <v>1802</v>
      </c>
      <c r="N86" s="266">
        <v>0</v>
      </c>
      <c r="O86" s="276">
        <v>170</v>
      </c>
      <c r="P86" s="287">
        <f ca="1">IFERROR(IF(VLOOKUP(C86,Losübersicht_01_UHR!$F$108:$G$410,2,FALSE)="",0,VLOOKUP(C86,Losübersicht_01_UHR!$F$108:$G$410,2,FALSE)),0)</f>
        <v>0</v>
      </c>
      <c r="Q86" s="321"/>
    </row>
    <row r="87" spans="2:17" x14ac:dyDescent="0.2">
      <c r="B87" s="511">
        <v>85</v>
      </c>
      <c r="C87" s="784" t="s">
        <v>799</v>
      </c>
      <c r="D87" s="785" t="s">
        <v>6</v>
      </c>
      <c r="E87" s="786" t="s">
        <v>218</v>
      </c>
      <c r="F87" s="515">
        <v>37</v>
      </c>
      <c r="G87" s="256">
        <v>1</v>
      </c>
      <c r="H87" s="256">
        <v>1</v>
      </c>
      <c r="N87" s="266">
        <v>1</v>
      </c>
      <c r="O87" s="276">
        <v>210</v>
      </c>
      <c r="P87" s="287">
        <f ca="1">IFERROR(IF(VLOOKUP(C87,Losübersicht_01_UHR!$F$108:$G$410,2,FALSE)="",0,VLOOKUP(C87,Losübersicht_01_UHR!$F$108:$G$410,2,FALSE)),0)</f>
        <v>486.53999999999996</v>
      </c>
      <c r="Q87" s="321"/>
    </row>
    <row r="88" spans="2:17" ht="15" thickBot="1" x14ac:dyDescent="0.25">
      <c r="B88" s="511">
        <v>86</v>
      </c>
      <c r="C88" s="522" t="s">
        <v>690</v>
      </c>
      <c r="D88" s="790" t="s">
        <v>6</v>
      </c>
      <c r="E88" s="524" t="s">
        <v>214</v>
      </c>
      <c r="F88" s="515">
        <v>74</v>
      </c>
      <c r="G88" s="256">
        <v>2</v>
      </c>
      <c r="H88" s="256">
        <v>1</v>
      </c>
      <c r="N88" s="266">
        <v>1</v>
      </c>
      <c r="O88" s="276">
        <v>230</v>
      </c>
      <c r="P88" s="287">
        <f ca="1">IFERROR(IF(VLOOKUP(C88,Losübersicht_01_UHR!$F$108:$G$410,2,FALSE)="",0,VLOOKUP(C88,Losübersicht_01_UHR!$F$108:$G$410,2,FALSE)),0)</f>
        <v>3038.08</v>
      </c>
      <c r="Q88" s="321"/>
    </row>
    <row r="89" spans="2:17" hidden="1" x14ac:dyDescent="0.2">
      <c r="B89" s="511">
        <v>87</v>
      </c>
      <c r="C89" s="787" t="s">
        <v>800</v>
      </c>
      <c r="D89" s="788" t="s">
        <v>6</v>
      </c>
      <c r="E89" s="789" t="s">
        <v>307</v>
      </c>
      <c r="F89" s="515">
        <v>93</v>
      </c>
      <c r="G89" s="256">
        <v>0</v>
      </c>
      <c r="H89" s="256" t="s">
        <v>1802</v>
      </c>
      <c r="N89" s="266">
        <v>0</v>
      </c>
      <c r="O89" s="276">
        <v>240</v>
      </c>
      <c r="P89" s="287">
        <f ca="1">IFERROR(IF(VLOOKUP(C89,Losübersicht_01_UHR!$F$108:$G$410,2,FALSE)="",0,VLOOKUP(C89,Losübersicht_01_UHR!$F$108:$G$410,2,FALSE)),0)</f>
        <v>0</v>
      </c>
      <c r="Q89" s="321"/>
    </row>
    <row r="90" spans="2:17" hidden="1" x14ac:dyDescent="0.2">
      <c r="B90" s="511">
        <v>88</v>
      </c>
      <c r="C90" s="519" t="s">
        <v>801</v>
      </c>
      <c r="D90" s="418" t="s">
        <v>6</v>
      </c>
      <c r="E90" s="520" t="s">
        <v>215</v>
      </c>
      <c r="F90" s="515">
        <v>112</v>
      </c>
      <c r="G90" s="256">
        <v>0</v>
      </c>
      <c r="H90" s="256" t="s">
        <v>1802</v>
      </c>
      <c r="N90" s="266">
        <v>0</v>
      </c>
      <c r="O90" s="276">
        <v>270</v>
      </c>
      <c r="P90" s="287">
        <f ca="1">IFERROR(IF(VLOOKUP(C90,Losübersicht_01_UHR!$F$108:$G$410,2,FALSE)="",0,VLOOKUP(C90,Losübersicht_01_UHR!$F$108:$G$410,2,FALSE)),0)</f>
        <v>0</v>
      </c>
      <c r="Q90" s="321"/>
    </row>
    <row r="91" spans="2:17" hidden="1" x14ac:dyDescent="0.2">
      <c r="B91" s="511">
        <v>89</v>
      </c>
      <c r="C91" s="519" t="s">
        <v>802</v>
      </c>
      <c r="D91" s="418" t="s">
        <v>6</v>
      </c>
      <c r="E91" s="520" t="s">
        <v>216</v>
      </c>
      <c r="F91" s="515">
        <v>149</v>
      </c>
      <c r="G91" s="256">
        <v>0</v>
      </c>
      <c r="H91" s="256" t="s">
        <v>1802</v>
      </c>
      <c r="N91" s="266">
        <v>0</v>
      </c>
      <c r="O91" s="276">
        <v>320</v>
      </c>
      <c r="P91" s="287">
        <f ca="1">IFERROR(IF(VLOOKUP(C91,Losübersicht_01_UHR!$F$108:$G$410,2,FALSE)="",0,VLOOKUP(C91,Losübersicht_01_UHR!$F$108:$G$410,2,FALSE)),0)</f>
        <v>0</v>
      </c>
      <c r="Q91" s="321"/>
    </row>
    <row r="92" spans="2:17" hidden="1" x14ac:dyDescent="0.2">
      <c r="B92" s="511">
        <v>90</v>
      </c>
      <c r="C92" s="519" t="s">
        <v>803</v>
      </c>
      <c r="D92" s="418" t="s">
        <v>6</v>
      </c>
      <c r="E92" s="520" t="s">
        <v>217</v>
      </c>
      <c r="F92" s="515">
        <v>186</v>
      </c>
      <c r="G92" s="256">
        <v>0</v>
      </c>
      <c r="H92" s="256" t="s">
        <v>1802</v>
      </c>
      <c r="N92" s="266">
        <v>0</v>
      </c>
      <c r="O92" s="276">
        <v>320</v>
      </c>
      <c r="P92" s="287">
        <f ca="1">IFERROR(IF(VLOOKUP(C92,Losübersicht_01_UHR!$F$108:$G$410,2,FALSE)="",0,VLOOKUP(C92,Losübersicht_01_UHR!$F$108:$G$410,2,FALSE)),0)</f>
        <v>0</v>
      </c>
      <c r="Q92" s="321"/>
    </row>
    <row r="93" spans="2:17" hidden="1" x14ac:dyDescent="0.2">
      <c r="B93" s="511">
        <v>91</v>
      </c>
      <c r="C93" s="519" t="s">
        <v>804</v>
      </c>
      <c r="D93" s="418" t="s">
        <v>6</v>
      </c>
      <c r="E93" s="520" t="s">
        <v>497</v>
      </c>
      <c r="F93" s="515">
        <v>313</v>
      </c>
      <c r="G93" s="256">
        <v>0</v>
      </c>
      <c r="H93" s="256" t="s">
        <v>1802</v>
      </c>
      <c r="N93" s="266">
        <v>0</v>
      </c>
      <c r="O93" s="276">
        <v>320</v>
      </c>
      <c r="P93" s="287">
        <f ca="1">IFERROR(IF(VLOOKUP(C93,Losübersicht_01_UHR!$F$108:$G$410,2,FALSE)="",0,VLOOKUP(C93,Losübersicht_01_UHR!$F$108:$G$410,2,FALSE)),0)</f>
        <v>0</v>
      </c>
      <c r="Q93" s="321"/>
    </row>
    <row r="94" spans="2:17" hidden="1" x14ac:dyDescent="0.2">
      <c r="B94" s="511">
        <v>92</v>
      </c>
      <c r="C94" s="519" t="s">
        <v>805</v>
      </c>
      <c r="D94" s="418" t="s">
        <v>6</v>
      </c>
      <c r="E94" s="520" t="s">
        <v>498</v>
      </c>
      <c r="F94" s="515">
        <v>365</v>
      </c>
      <c r="G94" s="256">
        <v>0</v>
      </c>
      <c r="H94" s="256" t="s">
        <v>1802</v>
      </c>
      <c r="N94" s="266">
        <v>0</v>
      </c>
      <c r="O94" s="416">
        <v>320</v>
      </c>
      <c r="P94" s="417">
        <f ca="1">IFERROR(IF(VLOOKUP(C94,Losübersicht_01_UHR!$F$108:$G$410,2,FALSE)="",0,VLOOKUP(C94,Losübersicht_01_UHR!$F$108:$G$410,2,FALSE)),0)</f>
        <v>0</v>
      </c>
      <c r="Q94" s="321"/>
    </row>
    <row r="95" spans="2:17" ht="15" hidden="1" thickBot="1" x14ac:dyDescent="0.25">
      <c r="B95" s="512">
        <v>93</v>
      </c>
      <c r="C95" s="519" t="s">
        <v>806</v>
      </c>
      <c r="D95" s="431" t="s">
        <v>588</v>
      </c>
      <c r="E95" s="520" t="s">
        <v>282</v>
      </c>
      <c r="F95" s="516">
        <v>74</v>
      </c>
      <c r="G95" s="420">
        <v>0</v>
      </c>
      <c r="H95" s="420" t="s">
        <v>1802</v>
      </c>
      <c r="N95" s="266">
        <v>0</v>
      </c>
      <c r="O95" s="278">
        <v>1400</v>
      </c>
      <c r="P95" s="288">
        <f ca="1">IFERROR(IF(VLOOKUP(C95,Losübersicht_01_UHR!$F$108:$G$410,2,FALSE)="",0,VLOOKUP(C95,Losübersicht_01_UHR!$F$108:$G$410,2,FALSE)),0)</f>
        <v>0</v>
      </c>
      <c r="Q95" s="321"/>
    </row>
    <row r="96" spans="2:17" ht="15" thickTop="1" x14ac:dyDescent="0.2">
      <c r="B96" s="510">
        <v>94</v>
      </c>
      <c r="C96" s="519" t="s">
        <v>692</v>
      </c>
      <c r="D96" s="418" t="s">
        <v>96</v>
      </c>
      <c r="E96" s="520" t="s">
        <v>249</v>
      </c>
      <c r="F96" s="514">
        <v>1</v>
      </c>
      <c r="G96" s="468">
        <v>6</v>
      </c>
      <c r="H96" s="468">
        <v>1</v>
      </c>
      <c r="N96" s="266">
        <v>1</v>
      </c>
      <c r="O96" s="453">
        <v>310</v>
      </c>
      <c r="P96" s="454">
        <f ca="1">IFERROR(IF(VLOOKUP(C96,Losübersicht_01_UHR!$F$108:$G$410,2,FALSE)="",0,VLOOKUP(C96,Losübersicht_01_UHR!$F$108:$G$410,2,FALSE)),0)</f>
        <v>86.5</v>
      </c>
      <c r="Q96" s="321"/>
    </row>
    <row r="97" spans="2:17" hidden="1" x14ac:dyDescent="0.2">
      <c r="B97" s="511">
        <v>95</v>
      </c>
      <c r="C97" s="519" t="s">
        <v>807</v>
      </c>
      <c r="D97" s="418" t="s">
        <v>96</v>
      </c>
      <c r="E97" s="520" t="s">
        <v>250</v>
      </c>
      <c r="F97" s="515">
        <v>2</v>
      </c>
      <c r="G97" s="256">
        <v>0</v>
      </c>
      <c r="H97" s="256" t="s">
        <v>1802</v>
      </c>
      <c r="N97" s="266">
        <v>0</v>
      </c>
      <c r="O97" s="276">
        <v>310</v>
      </c>
      <c r="P97" s="287">
        <f ca="1">IFERROR(IF(VLOOKUP(C97,Losübersicht_01_UHR!$F$108:$G$410,2,FALSE)="",0,VLOOKUP(C97,Losübersicht_01_UHR!$F$108:$G$410,2,FALSE)),0)</f>
        <v>0</v>
      </c>
      <c r="Q97" s="321"/>
    </row>
    <row r="98" spans="2:17" hidden="1" x14ac:dyDescent="0.2">
      <c r="B98" s="511">
        <v>96</v>
      </c>
      <c r="C98" s="519" t="s">
        <v>808</v>
      </c>
      <c r="D98" s="418" t="s">
        <v>96</v>
      </c>
      <c r="E98" s="520" t="s">
        <v>251</v>
      </c>
      <c r="F98" s="515">
        <v>4</v>
      </c>
      <c r="G98" s="256">
        <v>0</v>
      </c>
      <c r="H98" s="256" t="s">
        <v>1802</v>
      </c>
      <c r="N98" s="266">
        <v>0</v>
      </c>
      <c r="O98" s="276">
        <v>340</v>
      </c>
      <c r="P98" s="287">
        <f ca="1">IFERROR(IF(VLOOKUP(C98,Losübersicht_01_UHR!$F$108:$G$410,2,FALSE)="",0,VLOOKUP(C98,Losübersicht_01_UHR!$F$108:$G$410,2,FALSE)),0)</f>
        <v>0</v>
      </c>
      <c r="Q98" s="321"/>
    </row>
    <row r="99" spans="2:17" hidden="1" x14ac:dyDescent="0.2">
      <c r="B99" s="511">
        <v>97</v>
      </c>
      <c r="C99" s="519" t="s">
        <v>809</v>
      </c>
      <c r="D99" s="418" t="s">
        <v>96</v>
      </c>
      <c r="E99" s="520" t="s">
        <v>502</v>
      </c>
      <c r="F99" s="515">
        <v>6</v>
      </c>
      <c r="G99" s="256">
        <v>0</v>
      </c>
      <c r="H99" s="256" t="s">
        <v>1802</v>
      </c>
      <c r="N99" s="266">
        <v>0</v>
      </c>
      <c r="O99" s="276">
        <v>340</v>
      </c>
      <c r="P99" s="287">
        <f ca="1">IFERROR(IF(VLOOKUP(C99,Losübersicht_01_UHR!$F$108:$G$410,2,FALSE)="",0,VLOOKUP(C99,Losübersicht_01_UHR!$F$108:$G$410,2,FALSE)),0)</f>
        <v>0</v>
      </c>
      <c r="Q99" s="321"/>
    </row>
    <row r="100" spans="2:17" hidden="1" x14ac:dyDescent="0.2">
      <c r="B100" s="511">
        <v>98</v>
      </c>
      <c r="C100" s="519" t="s">
        <v>810</v>
      </c>
      <c r="D100" s="418" t="s">
        <v>96</v>
      </c>
      <c r="E100" s="520" t="s">
        <v>220</v>
      </c>
      <c r="F100" s="515">
        <v>12</v>
      </c>
      <c r="G100" s="256">
        <v>0</v>
      </c>
      <c r="H100" s="256" t="s">
        <v>1802</v>
      </c>
      <c r="N100" s="266">
        <v>0</v>
      </c>
      <c r="O100" s="276">
        <v>370</v>
      </c>
      <c r="P100" s="287">
        <f ca="1">IFERROR(IF(VLOOKUP(C100,Losübersicht_01_UHR!$F$108:$G$410,2,FALSE)="",0,VLOOKUP(C100,Losübersicht_01_UHR!$F$108:$G$410,2,FALSE)),0)</f>
        <v>0</v>
      </c>
      <c r="Q100" s="321"/>
    </row>
    <row r="101" spans="2:17" hidden="1" x14ac:dyDescent="0.2">
      <c r="B101" s="511">
        <v>99</v>
      </c>
      <c r="C101" s="519" t="s">
        <v>811</v>
      </c>
      <c r="D101" s="418" t="s">
        <v>96</v>
      </c>
      <c r="E101" s="520" t="s">
        <v>252</v>
      </c>
      <c r="F101" s="515">
        <v>19</v>
      </c>
      <c r="G101" s="256">
        <v>0</v>
      </c>
      <c r="H101" s="256" t="s">
        <v>1802</v>
      </c>
      <c r="N101" s="266">
        <v>0</v>
      </c>
      <c r="O101" s="276">
        <v>370</v>
      </c>
      <c r="P101" s="287">
        <f ca="1">IFERROR(IF(VLOOKUP(C101,Losübersicht_01_UHR!$F$108:$G$410,2,FALSE)="",0,VLOOKUP(C101,Losübersicht_01_UHR!$F$108:$G$410,2,FALSE)),0)</f>
        <v>0</v>
      </c>
      <c r="Q101" s="321"/>
    </row>
    <row r="102" spans="2:17" x14ac:dyDescent="0.2">
      <c r="B102" s="511">
        <v>100</v>
      </c>
      <c r="C102" s="519" t="s">
        <v>706</v>
      </c>
      <c r="D102" s="418" t="s">
        <v>96</v>
      </c>
      <c r="E102" s="520" t="s">
        <v>218</v>
      </c>
      <c r="F102" s="515">
        <v>37</v>
      </c>
      <c r="G102" s="256">
        <v>1</v>
      </c>
      <c r="H102" s="256">
        <v>1</v>
      </c>
      <c r="N102" s="266">
        <v>1</v>
      </c>
      <c r="O102" s="276">
        <v>380</v>
      </c>
      <c r="P102" s="287">
        <f ca="1">IFERROR(IF(VLOOKUP(C102,Losübersicht_01_UHR!$F$108:$G$410,2,FALSE)="",0,VLOOKUP(C102,Losübersicht_01_UHR!$F$108:$G$410,2,FALSE)),0)</f>
        <v>552.84</v>
      </c>
      <c r="Q102" s="321"/>
    </row>
    <row r="103" spans="2:17" x14ac:dyDescent="0.2">
      <c r="B103" s="511">
        <v>101</v>
      </c>
      <c r="C103" s="519" t="s">
        <v>684</v>
      </c>
      <c r="D103" s="418" t="s">
        <v>96</v>
      </c>
      <c r="E103" s="520" t="s">
        <v>214</v>
      </c>
      <c r="F103" s="515">
        <v>74</v>
      </c>
      <c r="G103" s="256">
        <v>36</v>
      </c>
      <c r="H103" s="256">
        <v>1</v>
      </c>
      <c r="N103" s="266">
        <v>1</v>
      </c>
      <c r="O103" s="276">
        <v>400</v>
      </c>
      <c r="P103" s="287">
        <f ca="1">IFERROR(IF(VLOOKUP(C103,Losübersicht_01_UHR!$F$108:$G$410,2,FALSE)="",0,VLOOKUP(C103,Losübersicht_01_UHR!$F$108:$G$410,2,FALSE)),0)</f>
        <v>167407.5</v>
      </c>
      <c r="Q103" s="321"/>
    </row>
    <row r="104" spans="2:17" hidden="1" x14ac:dyDescent="0.2">
      <c r="B104" s="511">
        <v>102</v>
      </c>
      <c r="C104" s="519" t="s">
        <v>812</v>
      </c>
      <c r="D104" s="418" t="s">
        <v>96</v>
      </c>
      <c r="E104" s="520" t="s">
        <v>307</v>
      </c>
      <c r="F104" s="515">
        <v>93</v>
      </c>
      <c r="G104" s="256">
        <v>0</v>
      </c>
      <c r="H104" s="256" t="s">
        <v>1802</v>
      </c>
      <c r="N104" s="266">
        <v>0</v>
      </c>
      <c r="O104" s="276">
        <v>510</v>
      </c>
      <c r="P104" s="287">
        <f ca="1">IFERROR(IF(VLOOKUP(C104,Losübersicht_01_UHR!$F$108:$G$410,2,FALSE)="",0,VLOOKUP(C104,Losübersicht_01_UHR!$F$108:$G$410,2,FALSE)),0)</f>
        <v>0</v>
      </c>
      <c r="Q104" s="321"/>
    </row>
    <row r="105" spans="2:17" hidden="1" x14ac:dyDescent="0.2">
      <c r="B105" s="511">
        <v>103</v>
      </c>
      <c r="C105" s="519" t="s">
        <v>701</v>
      </c>
      <c r="D105" s="418" t="s">
        <v>96</v>
      </c>
      <c r="E105" s="520" t="s">
        <v>215</v>
      </c>
      <c r="F105" s="515">
        <v>112</v>
      </c>
      <c r="G105" s="256">
        <v>0</v>
      </c>
      <c r="H105" s="256" t="s">
        <v>1802</v>
      </c>
      <c r="N105" s="266">
        <v>0</v>
      </c>
      <c r="O105" s="276">
        <v>530</v>
      </c>
      <c r="P105" s="287">
        <f ca="1">IFERROR(IF(VLOOKUP(C105,Losübersicht_01_UHR!$F$108:$G$410,2,FALSE)="",0,VLOOKUP(C105,Losübersicht_01_UHR!$F$108:$G$410,2,FALSE)),0)</f>
        <v>0</v>
      </c>
      <c r="Q105" s="321"/>
    </row>
    <row r="106" spans="2:17" hidden="1" x14ac:dyDescent="0.2">
      <c r="B106" s="511">
        <v>104</v>
      </c>
      <c r="C106" s="784" t="s">
        <v>813</v>
      </c>
      <c r="D106" s="785" t="s">
        <v>96</v>
      </c>
      <c r="E106" s="786" t="s">
        <v>216</v>
      </c>
      <c r="F106" s="515">
        <v>149</v>
      </c>
      <c r="G106" s="256">
        <v>0</v>
      </c>
      <c r="H106" s="256" t="s">
        <v>1802</v>
      </c>
      <c r="N106" s="266">
        <v>0</v>
      </c>
      <c r="O106" s="276">
        <v>610</v>
      </c>
      <c r="P106" s="287">
        <f ca="1">IFERROR(IF(VLOOKUP(C106,Losübersicht_01_UHR!$F$108:$G$410,2,FALSE)="",0,VLOOKUP(C106,Losübersicht_01_UHR!$F$108:$G$410,2,FALSE)),0)</f>
        <v>0</v>
      </c>
      <c r="Q106" s="321"/>
    </row>
    <row r="107" spans="2:17" ht="15" thickBot="1" x14ac:dyDescent="0.25">
      <c r="B107" s="511">
        <v>105</v>
      </c>
      <c r="C107" s="522" t="s">
        <v>695</v>
      </c>
      <c r="D107" s="790" t="s">
        <v>96</v>
      </c>
      <c r="E107" s="524" t="s">
        <v>217</v>
      </c>
      <c r="F107" s="515">
        <v>186</v>
      </c>
      <c r="G107" s="256">
        <v>11</v>
      </c>
      <c r="H107" s="256">
        <v>1</v>
      </c>
      <c r="N107" s="266">
        <v>1</v>
      </c>
      <c r="O107" s="276">
        <v>500</v>
      </c>
      <c r="P107" s="287">
        <f ca="1">IFERROR(IF(VLOOKUP(C107,Losübersicht_01_UHR!$F$108:$G$410,2,FALSE)="",0,VLOOKUP(C107,Losübersicht_01_UHR!$F$108:$G$410,2,FALSE)),0)</f>
        <v>105078.48999999999</v>
      </c>
      <c r="Q107" s="321"/>
    </row>
    <row r="108" spans="2:17" hidden="1" x14ac:dyDescent="0.2">
      <c r="B108" s="511">
        <v>106</v>
      </c>
      <c r="C108" s="787" t="s">
        <v>814</v>
      </c>
      <c r="D108" s="788" t="s">
        <v>96</v>
      </c>
      <c r="E108" s="789" t="s">
        <v>497</v>
      </c>
      <c r="F108" s="515">
        <v>313</v>
      </c>
      <c r="G108" s="256">
        <v>0</v>
      </c>
      <c r="H108" s="256" t="s">
        <v>1802</v>
      </c>
      <c r="N108" s="266">
        <v>0</v>
      </c>
      <c r="O108" s="276">
        <v>690</v>
      </c>
      <c r="P108" s="287">
        <f ca="1">IFERROR(IF(VLOOKUP(C108,Losübersicht_01_UHR!$F$108:$G$410,2,FALSE)="",0,VLOOKUP(C108,Losübersicht_01_UHR!$F$108:$G$410,2,FALSE)),0)</f>
        <v>0</v>
      </c>
      <c r="Q108" s="321"/>
    </row>
    <row r="109" spans="2:17" hidden="1" x14ac:dyDescent="0.2">
      <c r="B109" s="511">
        <v>107</v>
      </c>
      <c r="C109" s="519" t="s">
        <v>815</v>
      </c>
      <c r="D109" s="418" t="s">
        <v>96</v>
      </c>
      <c r="E109" s="520" t="s">
        <v>498</v>
      </c>
      <c r="F109" s="515">
        <v>365</v>
      </c>
      <c r="G109" s="256">
        <v>0</v>
      </c>
      <c r="H109" s="256" t="s">
        <v>1802</v>
      </c>
      <c r="N109" s="266">
        <v>0</v>
      </c>
      <c r="O109" s="276">
        <v>690</v>
      </c>
      <c r="P109" s="287">
        <f ca="1">IFERROR(IF(VLOOKUP(C109,Losübersicht_01_UHR!$F$108:$G$410,2,FALSE)="",0,VLOOKUP(C109,Losübersicht_01_UHR!$F$108:$G$410,2,FALSE)),0)</f>
        <v>0</v>
      </c>
      <c r="Q109" s="321"/>
    </row>
    <row r="110" spans="2:17" hidden="1" x14ac:dyDescent="0.2">
      <c r="B110" s="511">
        <v>108</v>
      </c>
      <c r="C110" s="519" t="s">
        <v>816</v>
      </c>
      <c r="D110" s="431" t="s">
        <v>589</v>
      </c>
      <c r="E110" s="520" t="s">
        <v>282</v>
      </c>
      <c r="F110" s="515">
        <v>74</v>
      </c>
      <c r="G110" s="256">
        <v>0</v>
      </c>
      <c r="H110" s="256" t="s">
        <v>1802</v>
      </c>
      <c r="N110" s="266">
        <v>0</v>
      </c>
      <c r="O110" s="416">
        <v>1400</v>
      </c>
      <c r="P110" s="287">
        <f ca="1">IFERROR(IF(VLOOKUP(C110,Losübersicht_01_UHR!$F$108:$G$410,2,FALSE)="",0,VLOOKUP(C110,Losübersicht_01_UHR!$F$108:$G$410,2,FALSE)),0)</f>
        <v>0</v>
      </c>
      <c r="Q110" s="321"/>
    </row>
    <row r="111" spans="2:17" ht="15" hidden="1" thickBot="1" x14ac:dyDescent="0.25">
      <c r="B111" s="512">
        <v>109</v>
      </c>
      <c r="C111" s="519" t="s">
        <v>817</v>
      </c>
      <c r="D111" s="418" t="s">
        <v>96</v>
      </c>
      <c r="E111" s="520" t="s">
        <v>279</v>
      </c>
      <c r="F111" s="516">
        <v>221</v>
      </c>
      <c r="G111" s="420">
        <v>0</v>
      </c>
      <c r="H111" s="420" t="s">
        <v>1802</v>
      </c>
      <c r="N111" s="266">
        <v>0</v>
      </c>
      <c r="O111" s="278">
        <v>490</v>
      </c>
      <c r="P111" s="288">
        <f ca="1">IFERROR(IF(VLOOKUP(C111,Losübersicht_01_UHR!$F$108:$G$410,2,FALSE)="",0,VLOOKUP(C111,Losübersicht_01_UHR!$F$108:$G$410,2,FALSE)),0)</f>
        <v>0</v>
      </c>
      <c r="Q111" s="321"/>
    </row>
    <row r="112" spans="2:17" ht="15" hidden="1" thickTop="1" x14ac:dyDescent="0.2">
      <c r="B112" s="510">
        <v>110</v>
      </c>
      <c r="C112" s="519" t="s">
        <v>818</v>
      </c>
      <c r="D112" s="418" t="s">
        <v>97</v>
      </c>
      <c r="E112" s="520" t="s">
        <v>249</v>
      </c>
      <c r="F112" s="514">
        <v>1</v>
      </c>
      <c r="G112" s="468">
        <v>0</v>
      </c>
      <c r="H112" s="468" t="s">
        <v>1802</v>
      </c>
      <c r="N112" s="266">
        <v>0</v>
      </c>
      <c r="O112" s="276">
        <v>130</v>
      </c>
      <c r="P112" s="287">
        <f ca="1">IFERROR(IF(VLOOKUP(C112,Losübersicht_01_UHR!$F$108:$G$410,2,FALSE)="",0,VLOOKUP(C112,Losübersicht_01_UHR!$F$108:$G$410,2,FALSE)),0)</f>
        <v>0</v>
      </c>
      <c r="Q112" s="321"/>
    </row>
    <row r="113" spans="2:17" hidden="1" x14ac:dyDescent="0.2">
      <c r="B113" s="511">
        <v>111</v>
      </c>
      <c r="C113" s="519" t="s">
        <v>819</v>
      </c>
      <c r="D113" s="418" t="s">
        <v>97</v>
      </c>
      <c r="E113" s="520" t="s">
        <v>250</v>
      </c>
      <c r="F113" s="515">
        <v>2</v>
      </c>
      <c r="G113" s="256">
        <v>0</v>
      </c>
      <c r="H113" s="256" t="s">
        <v>1802</v>
      </c>
      <c r="N113" s="266">
        <v>0</v>
      </c>
      <c r="O113" s="276">
        <v>140</v>
      </c>
      <c r="P113" s="287">
        <f ca="1">IFERROR(IF(VLOOKUP(C113,Losübersicht_01_UHR!$F$108:$G$410,2,FALSE)="",0,VLOOKUP(C113,Losübersicht_01_UHR!$F$108:$G$410,2,FALSE)),0)</f>
        <v>0</v>
      </c>
      <c r="Q113" s="321"/>
    </row>
    <row r="114" spans="2:17" hidden="1" x14ac:dyDescent="0.2">
      <c r="B114" s="511">
        <v>112</v>
      </c>
      <c r="C114" s="519" t="s">
        <v>820</v>
      </c>
      <c r="D114" s="418" t="s">
        <v>97</v>
      </c>
      <c r="E114" s="520" t="s">
        <v>251</v>
      </c>
      <c r="F114" s="515">
        <v>4</v>
      </c>
      <c r="G114" s="256">
        <v>0</v>
      </c>
      <c r="H114" s="256" t="s">
        <v>1802</v>
      </c>
      <c r="N114" s="266">
        <v>0</v>
      </c>
      <c r="O114" s="276">
        <v>145</v>
      </c>
      <c r="P114" s="287">
        <f ca="1">IFERROR(IF(VLOOKUP(C114,Losübersicht_01_UHR!$F$108:$G$410,2,FALSE)="",0,VLOOKUP(C114,Losübersicht_01_UHR!$F$108:$G$410,2,FALSE)),0)</f>
        <v>0</v>
      </c>
      <c r="Q114" s="321"/>
    </row>
    <row r="115" spans="2:17" hidden="1" x14ac:dyDescent="0.2">
      <c r="B115" s="511">
        <v>113</v>
      </c>
      <c r="C115" s="519" t="s">
        <v>821</v>
      </c>
      <c r="D115" s="418" t="s">
        <v>97</v>
      </c>
      <c r="E115" s="520" t="s">
        <v>502</v>
      </c>
      <c r="F115" s="515">
        <v>6</v>
      </c>
      <c r="G115" s="256">
        <v>0</v>
      </c>
      <c r="H115" s="256" t="s">
        <v>1802</v>
      </c>
      <c r="N115" s="266">
        <v>0</v>
      </c>
      <c r="O115" s="276">
        <v>145</v>
      </c>
      <c r="P115" s="287">
        <f ca="1">IFERROR(IF(VLOOKUP(C115,Losübersicht_01_UHR!$F$108:$G$410,2,FALSE)="",0,VLOOKUP(C115,Losübersicht_01_UHR!$F$108:$G$410,2,FALSE)),0)</f>
        <v>0</v>
      </c>
      <c r="Q115" s="321"/>
    </row>
    <row r="116" spans="2:17" hidden="1" x14ac:dyDescent="0.2">
      <c r="B116" s="511">
        <v>114</v>
      </c>
      <c r="C116" s="519" t="s">
        <v>822</v>
      </c>
      <c r="D116" s="418" t="s">
        <v>97</v>
      </c>
      <c r="E116" s="520" t="s">
        <v>220</v>
      </c>
      <c r="F116" s="515">
        <v>12</v>
      </c>
      <c r="G116" s="256">
        <v>0</v>
      </c>
      <c r="H116" s="256" t="s">
        <v>1802</v>
      </c>
      <c r="N116" s="266">
        <v>0</v>
      </c>
      <c r="O116" s="276">
        <v>150</v>
      </c>
      <c r="P116" s="287">
        <f ca="1">IFERROR(IF(VLOOKUP(C116,Losübersicht_01_UHR!$F$108:$G$410,2,FALSE)="",0,VLOOKUP(C116,Losübersicht_01_UHR!$F$108:$G$410,2,FALSE)),0)</f>
        <v>0</v>
      </c>
      <c r="Q116" s="321"/>
    </row>
    <row r="117" spans="2:17" hidden="1" x14ac:dyDescent="0.2">
      <c r="B117" s="511">
        <v>115</v>
      </c>
      <c r="C117" s="519" t="s">
        <v>823</v>
      </c>
      <c r="D117" s="418" t="s">
        <v>97</v>
      </c>
      <c r="E117" s="520" t="s">
        <v>252</v>
      </c>
      <c r="F117" s="515">
        <v>19</v>
      </c>
      <c r="G117" s="256">
        <v>0</v>
      </c>
      <c r="H117" s="256" t="s">
        <v>1802</v>
      </c>
      <c r="N117" s="266">
        <v>0</v>
      </c>
      <c r="O117" s="276">
        <v>160</v>
      </c>
      <c r="P117" s="287">
        <f ca="1">IFERROR(IF(VLOOKUP(C117,Losübersicht_01_UHR!$F$108:$G$410,2,FALSE)="",0,VLOOKUP(C117,Losübersicht_01_UHR!$F$108:$G$410,2,FALSE)),0)</f>
        <v>0</v>
      </c>
      <c r="Q117" s="321"/>
    </row>
    <row r="118" spans="2:17" hidden="1" x14ac:dyDescent="0.2">
      <c r="B118" s="511">
        <v>116</v>
      </c>
      <c r="C118" s="519" t="s">
        <v>824</v>
      </c>
      <c r="D118" s="418" t="s">
        <v>97</v>
      </c>
      <c r="E118" s="520" t="s">
        <v>218</v>
      </c>
      <c r="F118" s="515">
        <v>37</v>
      </c>
      <c r="G118" s="256">
        <v>0</v>
      </c>
      <c r="H118" s="256" t="s">
        <v>1802</v>
      </c>
      <c r="N118" s="266">
        <v>0</v>
      </c>
      <c r="O118" s="276">
        <v>170</v>
      </c>
      <c r="P118" s="287">
        <f ca="1">IFERROR(IF(VLOOKUP(C118,Losübersicht_01_UHR!$F$108:$G$410,2,FALSE)="",0,VLOOKUP(C118,Losübersicht_01_UHR!$F$108:$G$410,2,FALSE)),0)</f>
        <v>0</v>
      </c>
      <c r="Q118" s="321"/>
    </row>
    <row r="119" spans="2:17" x14ac:dyDescent="0.2">
      <c r="B119" s="511">
        <v>117</v>
      </c>
      <c r="C119" s="519" t="s">
        <v>712</v>
      </c>
      <c r="D119" s="418" t="s">
        <v>97</v>
      </c>
      <c r="E119" s="520" t="s">
        <v>214</v>
      </c>
      <c r="F119" s="515">
        <v>74</v>
      </c>
      <c r="G119" s="256">
        <v>12</v>
      </c>
      <c r="H119" s="256">
        <v>1</v>
      </c>
      <c r="N119" s="266">
        <v>1</v>
      </c>
      <c r="O119" s="276">
        <v>190</v>
      </c>
      <c r="P119" s="287">
        <f ca="1">IFERROR(IF(VLOOKUP(C119,Losübersicht_01_UHR!$F$108:$G$410,2,FALSE)="",0,VLOOKUP(C119,Losübersicht_01_UHR!$F$108:$G$410,2,FALSE)),0)</f>
        <v>7735.59</v>
      </c>
      <c r="Q119" s="321"/>
    </row>
    <row r="120" spans="2:17" hidden="1" x14ac:dyDescent="0.2">
      <c r="B120" s="511">
        <v>118</v>
      </c>
      <c r="C120" s="519" t="s">
        <v>825</v>
      </c>
      <c r="D120" s="418" t="s">
        <v>97</v>
      </c>
      <c r="E120" s="520" t="s">
        <v>307</v>
      </c>
      <c r="F120" s="515">
        <v>93</v>
      </c>
      <c r="G120" s="256">
        <v>0</v>
      </c>
      <c r="H120" s="256" t="s">
        <v>1802</v>
      </c>
      <c r="N120" s="266">
        <v>0</v>
      </c>
      <c r="O120" s="276">
        <v>200</v>
      </c>
      <c r="P120" s="287">
        <f ca="1">IFERROR(IF(VLOOKUP(C120,Losübersicht_01_UHR!$F$108:$G$410,2,FALSE)="",0,VLOOKUP(C120,Losübersicht_01_UHR!$F$108:$G$410,2,FALSE)),0)</f>
        <v>0</v>
      </c>
      <c r="Q120" s="321"/>
    </row>
    <row r="121" spans="2:17" hidden="1" x14ac:dyDescent="0.2">
      <c r="B121" s="511">
        <v>119</v>
      </c>
      <c r="C121" s="519" t="s">
        <v>826</v>
      </c>
      <c r="D121" s="418" t="s">
        <v>97</v>
      </c>
      <c r="E121" s="520" t="s">
        <v>215</v>
      </c>
      <c r="F121" s="515">
        <v>112</v>
      </c>
      <c r="G121" s="256">
        <v>0</v>
      </c>
      <c r="H121" s="256" t="s">
        <v>1802</v>
      </c>
      <c r="N121" s="266">
        <v>0</v>
      </c>
      <c r="O121" s="276">
        <v>220</v>
      </c>
      <c r="P121" s="287">
        <f ca="1">IFERROR(IF(VLOOKUP(C121,Losübersicht_01_UHR!$F$108:$G$410,2,FALSE)="",0,VLOOKUP(C121,Losübersicht_01_UHR!$F$108:$G$410,2,FALSE)),0)</f>
        <v>0</v>
      </c>
      <c r="Q121" s="321"/>
    </row>
    <row r="122" spans="2:17" hidden="1" x14ac:dyDescent="0.2">
      <c r="B122" s="511">
        <v>120</v>
      </c>
      <c r="C122" s="784" t="s">
        <v>827</v>
      </c>
      <c r="D122" s="785" t="s">
        <v>97</v>
      </c>
      <c r="E122" s="786" t="s">
        <v>216</v>
      </c>
      <c r="F122" s="515">
        <v>149</v>
      </c>
      <c r="G122" s="256">
        <v>0</v>
      </c>
      <c r="H122" s="256" t="s">
        <v>1802</v>
      </c>
      <c r="N122" s="266">
        <v>0</v>
      </c>
      <c r="O122" s="276">
        <v>240</v>
      </c>
      <c r="P122" s="287">
        <f ca="1">IFERROR(IF(VLOOKUP(C122,Losübersicht_01_UHR!$F$108:$G$410,2,FALSE)="",0,VLOOKUP(C122,Losübersicht_01_UHR!$F$108:$G$410,2,FALSE)),0)</f>
        <v>0</v>
      </c>
      <c r="Q122" s="321"/>
    </row>
    <row r="123" spans="2:17" ht="15" thickBot="1" x14ac:dyDescent="0.25">
      <c r="B123" s="511">
        <v>121</v>
      </c>
      <c r="C123" s="522" t="s">
        <v>694</v>
      </c>
      <c r="D123" s="790" t="s">
        <v>97</v>
      </c>
      <c r="E123" s="524" t="s">
        <v>217</v>
      </c>
      <c r="F123" s="515">
        <v>186</v>
      </c>
      <c r="G123" s="256">
        <v>6</v>
      </c>
      <c r="H123" s="256">
        <v>1</v>
      </c>
      <c r="N123" s="266">
        <v>1</v>
      </c>
      <c r="O123" s="276">
        <v>240</v>
      </c>
      <c r="P123" s="287">
        <f ca="1">IFERROR(IF(VLOOKUP(C123,Losübersicht_01_UHR!$F$108:$G$410,2,FALSE)="",0,VLOOKUP(C123,Losübersicht_01_UHR!$F$108:$G$410,2,FALSE)),0)</f>
        <v>105905.8</v>
      </c>
      <c r="Q123" s="321"/>
    </row>
    <row r="124" spans="2:17" hidden="1" x14ac:dyDescent="0.2">
      <c r="B124" s="511">
        <v>122</v>
      </c>
      <c r="C124" s="787" t="s">
        <v>828</v>
      </c>
      <c r="D124" s="788" t="s">
        <v>97</v>
      </c>
      <c r="E124" s="789" t="s">
        <v>497</v>
      </c>
      <c r="F124" s="515">
        <v>313</v>
      </c>
      <c r="G124" s="256">
        <v>0</v>
      </c>
      <c r="H124" s="256" t="s">
        <v>1802</v>
      </c>
      <c r="N124" s="266">
        <v>0</v>
      </c>
      <c r="O124" s="276">
        <v>240</v>
      </c>
      <c r="P124" s="287">
        <f ca="1">IFERROR(IF(VLOOKUP(C124,Losübersicht_01_UHR!$F$108:$G$410,2,FALSE)="",0,VLOOKUP(C124,Losübersicht_01_UHR!$F$108:$G$410,2,FALSE)),0)</f>
        <v>0</v>
      </c>
      <c r="Q124" s="321"/>
    </row>
    <row r="125" spans="2:17" hidden="1" x14ac:dyDescent="0.2">
      <c r="B125" s="511">
        <v>123</v>
      </c>
      <c r="C125" s="519" t="s">
        <v>829</v>
      </c>
      <c r="D125" s="418" t="s">
        <v>97</v>
      </c>
      <c r="E125" s="520" t="s">
        <v>498</v>
      </c>
      <c r="F125" s="515">
        <v>365</v>
      </c>
      <c r="G125" s="256">
        <v>0</v>
      </c>
      <c r="H125" s="256" t="s">
        <v>1802</v>
      </c>
      <c r="N125" s="266">
        <v>0</v>
      </c>
      <c r="O125" s="276">
        <v>240</v>
      </c>
      <c r="P125" s="287">
        <f ca="1">IFERROR(IF(VLOOKUP(C125,Losübersicht_01_UHR!$F$108:$G$410,2,FALSE)="",0,VLOOKUP(C125,Losübersicht_01_UHR!$F$108:$G$410,2,FALSE)),0)</f>
        <v>0</v>
      </c>
      <c r="Q125" s="321"/>
    </row>
    <row r="126" spans="2:17" hidden="1" x14ac:dyDescent="0.2">
      <c r="B126" s="511">
        <v>124</v>
      </c>
      <c r="C126" s="519" t="s">
        <v>830</v>
      </c>
      <c r="D126" s="431" t="s">
        <v>590</v>
      </c>
      <c r="E126" s="520" t="s">
        <v>282</v>
      </c>
      <c r="F126" s="515">
        <v>74</v>
      </c>
      <c r="G126" s="256">
        <v>0</v>
      </c>
      <c r="H126" s="256" t="s">
        <v>1802</v>
      </c>
      <c r="N126" s="266">
        <v>0</v>
      </c>
      <c r="O126" s="416">
        <v>1400</v>
      </c>
      <c r="P126" s="287">
        <f ca="1">IFERROR(IF(VLOOKUP(C126,Losübersicht_01_UHR!$F$108:$G$410,2,FALSE)="",0,VLOOKUP(C126,Losübersicht_01_UHR!$F$108:$G$410,2,FALSE)),0)</f>
        <v>0</v>
      </c>
      <c r="Q126" s="321"/>
    </row>
    <row r="127" spans="2:17" ht="15" hidden="1" thickBot="1" x14ac:dyDescent="0.25">
      <c r="B127" s="512">
        <v>125</v>
      </c>
      <c r="C127" s="519" t="s">
        <v>831</v>
      </c>
      <c r="D127" s="418" t="s">
        <v>97</v>
      </c>
      <c r="E127" s="520" t="s">
        <v>279</v>
      </c>
      <c r="F127" s="516">
        <v>221</v>
      </c>
      <c r="G127" s="420">
        <v>0</v>
      </c>
      <c r="H127" s="420" t="s">
        <v>1802</v>
      </c>
      <c r="N127" s="266">
        <v>0</v>
      </c>
      <c r="O127" s="278">
        <v>240</v>
      </c>
      <c r="P127" s="288">
        <f ca="1">IFERROR(IF(VLOOKUP(C127,Losübersicht_01_UHR!$F$108:$G$410,2,FALSE)="",0,VLOOKUP(C127,Losübersicht_01_UHR!$F$108:$G$410,2,FALSE)),0)</f>
        <v>0</v>
      </c>
      <c r="Q127" s="321"/>
    </row>
    <row r="128" spans="2:17" ht="15" hidden="1" thickTop="1" x14ac:dyDescent="0.2">
      <c r="B128" s="510">
        <v>126</v>
      </c>
      <c r="C128" s="519" t="s">
        <v>832</v>
      </c>
      <c r="D128" s="418" t="s">
        <v>98</v>
      </c>
      <c r="E128" s="520" t="s">
        <v>249</v>
      </c>
      <c r="F128" s="514">
        <v>1</v>
      </c>
      <c r="G128" s="468">
        <v>0</v>
      </c>
      <c r="H128" s="468" t="s">
        <v>1802</v>
      </c>
      <c r="N128" s="266">
        <v>0</v>
      </c>
      <c r="O128" s="276">
        <v>100</v>
      </c>
      <c r="P128" s="287">
        <f ca="1">IFERROR(IF(VLOOKUP(C128,Losübersicht_01_UHR!$F$108:$G$410,2,FALSE)="",0,VLOOKUP(C128,Losübersicht_01_UHR!$F$108:$G$410,2,FALSE)),0)</f>
        <v>0</v>
      </c>
      <c r="Q128" s="321"/>
    </row>
    <row r="129" spans="2:17" hidden="1" x14ac:dyDescent="0.2">
      <c r="B129" s="511">
        <v>127</v>
      </c>
      <c r="C129" s="519" t="s">
        <v>833</v>
      </c>
      <c r="D129" s="418" t="s">
        <v>98</v>
      </c>
      <c r="E129" s="520" t="s">
        <v>250</v>
      </c>
      <c r="F129" s="515">
        <v>2</v>
      </c>
      <c r="G129" s="256">
        <v>0</v>
      </c>
      <c r="H129" s="256" t="s">
        <v>1802</v>
      </c>
      <c r="N129" s="266">
        <v>0</v>
      </c>
      <c r="O129" s="276">
        <v>100</v>
      </c>
      <c r="P129" s="287">
        <f ca="1">IFERROR(IF(VLOOKUP(C129,Losübersicht_01_UHR!$F$108:$G$410,2,FALSE)="",0,VLOOKUP(C129,Losübersicht_01_UHR!$F$108:$G$410,2,FALSE)),0)</f>
        <v>0</v>
      </c>
      <c r="Q129" s="321"/>
    </row>
    <row r="130" spans="2:17" hidden="1" x14ac:dyDescent="0.2">
      <c r="B130" s="511">
        <v>128</v>
      </c>
      <c r="C130" s="519" t="s">
        <v>834</v>
      </c>
      <c r="D130" s="418" t="s">
        <v>98</v>
      </c>
      <c r="E130" s="520" t="s">
        <v>251</v>
      </c>
      <c r="F130" s="515">
        <v>4</v>
      </c>
      <c r="G130" s="256">
        <v>0</v>
      </c>
      <c r="H130" s="256" t="s">
        <v>1802</v>
      </c>
      <c r="N130" s="266">
        <v>0</v>
      </c>
      <c r="O130" s="276">
        <v>100</v>
      </c>
      <c r="P130" s="287">
        <f ca="1">IFERROR(IF(VLOOKUP(C130,Losübersicht_01_UHR!$F$108:$G$410,2,FALSE)="",0,VLOOKUP(C130,Losübersicht_01_UHR!$F$108:$G$410,2,FALSE)),0)</f>
        <v>0</v>
      </c>
      <c r="Q130" s="321"/>
    </row>
    <row r="131" spans="2:17" hidden="1" x14ac:dyDescent="0.2">
      <c r="B131" s="511">
        <v>129</v>
      </c>
      <c r="C131" s="519" t="s">
        <v>835</v>
      </c>
      <c r="D131" s="418" t="s">
        <v>98</v>
      </c>
      <c r="E131" s="520" t="s">
        <v>502</v>
      </c>
      <c r="F131" s="515">
        <v>6</v>
      </c>
      <c r="G131" s="256">
        <v>0</v>
      </c>
      <c r="H131" s="256" t="s">
        <v>1802</v>
      </c>
      <c r="N131" s="266">
        <v>0</v>
      </c>
      <c r="O131" s="276">
        <v>100</v>
      </c>
      <c r="P131" s="287">
        <f ca="1">IFERROR(IF(VLOOKUP(C131,Losübersicht_01_UHR!$F$108:$G$410,2,FALSE)="",0,VLOOKUP(C131,Losübersicht_01_UHR!$F$108:$G$410,2,FALSE)),0)</f>
        <v>0</v>
      </c>
      <c r="Q131" s="321"/>
    </row>
    <row r="132" spans="2:17" hidden="1" x14ac:dyDescent="0.2">
      <c r="B132" s="511">
        <v>130</v>
      </c>
      <c r="C132" s="519" t="s">
        <v>836</v>
      </c>
      <c r="D132" s="418" t="s">
        <v>98</v>
      </c>
      <c r="E132" s="520" t="s">
        <v>220</v>
      </c>
      <c r="F132" s="515">
        <v>12</v>
      </c>
      <c r="G132" s="256">
        <v>0</v>
      </c>
      <c r="H132" s="256" t="s">
        <v>1802</v>
      </c>
      <c r="N132" s="266">
        <v>0</v>
      </c>
      <c r="O132" s="276">
        <v>100</v>
      </c>
      <c r="P132" s="287">
        <f ca="1">IFERROR(IF(VLOOKUP(C132,Losübersicht_01_UHR!$F$108:$G$410,2,FALSE)="",0,VLOOKUP(C132,Losübersicht_01_UHR!$F$108:$G$410,2,FALSE)),0)</f>
        <v>0</v>
      </c>
      <c r="Q132" s="321"/>
    </row>
    <row r="133" spans="2:17" hidden="1" x14ac:dyDescent="0.2">
      <c r="B133" s="511">
        <v>131</v>
      </c>
      <c r="C133" s="519" t="s">
        <v>837</v>
      </c>
      <c r="D133" s="418" t="s">
        <v>98</v>
      </c>
      <c r="E133" s="520" t="s">
        <v>252</v>
      </c>
      <c r="F133" s="515">
        <v>19</v>
      </c>
      <c r="G133" s="256">
        <v>0</v>
      </c>
      <c r="H133" s="256" t="s">
        <v>1802</v>
      </c>
      <c r="N133" s="266">
        <v>0</v>
      </c>
      <c r="O133" s="276">
        <v>100</v>
      </c>
      <c r="P133" s="287">
        <f ca="1">IFERROR(IF(VLOOKUP(C133,Losübersicht_01_UHR!$F$108:$G$410,2,FALSE)="",0,VLOOKUP(C133,Losübersicht_01_UHR!$F$108:$G$410,2,FALSE)),0)</f>
        <v>0</v>
      </c>
      <c r="Q133" s="321"/>
    </row>
    <row r="134" spans="2:17" hidden="1" x14ac:dyDescent="0.2">
      <c r="B134" s="511">
        <v>132</v>
      </c>
      <c r="C134" s="519" t="s">
        <v>705</v>
      </c>
      <c r="D134" s="418" t="s">
        <v>98</v>
      </c>
      <c r="E134" s="520" t="s">
        <v>218</v>
      </c>
      <c r="F134" s="515">
        <v>37</v>
      </c>
      <c r="G134" s="256">
        <v>0</v>
      </c>
      <c r="H134" s="256" t="s">
        <v>1802</v>
      </c>
      <c r="N134" s="266">
        <v>0</v>
      </c>
      <c r="O134" s="276">
        <v>120</v>
      </c>
      <c r="P134" s="287">
        <f ca="1">IFERROR(IF(VLOOKUP(C134,Losübersicht_01_UHR!$F$108:$G$410,2,FALSE)="",0,VLOOKUP(C134,Losübersicht_01_UHR!$F$108:$G$410,2,FALSE)),0)</f>
        <v>0</v>
      </c>
      <c r="Q134" s="321"/>
    </row>
    <row r="135" spans="2:17" x14ac:dyDescent="0.2">
      <c r="B135" s="511">
        <v>133</v>
      </c>
      <c r="C135" s="519" t="s">
        <v>683</v>
      </c>
      <c r="D135" s="418" t="s">
        <v>98</v>
      </c>
      <c r="E135" s="520" t="s">
        <v>214</v>
      </c>
      <c r="F135" s="515">
        <v>74</v>
      </c>
      <c r="G135" s="256">
        <v>29</v>
      </c>
      <c r="H135" s="256">
        <v>1</v>
      </c>
      <c r="N135" s="266">
        <v>1</v>
      </c>
      <c r="O135" s="276">
        <v>130</v>
      </c>
      <c r="P135" s="287">
        <f ca="1">IFERROR(IF(VLOOKUP(C135,Losübersicht_01_UHR!$F$108:$G$410,2,FALSE)="",0,VLOOKUP(C135,Losübersicht_01_UHR!$F$108:$G$410,2,FALSE)),0)</f>
        <v>65743.929999999993</v>
      </c>
      <c r="Q135" s="321"/>
    </row>
    <row r="136" spans="2:17" hidden="1" x14ac:dyDescent="0.2">
      <c r="B136" s="511">
        <v>134</v>
      </c>
      <c r="C136" s="519" t="s">
        <v>838</v>
      </c>
      <c r="D136" s="418" t="s">
        <v>98</v>
      </c>
      <c r="E136" s="520" t="s">
        <v>307</v>
      </c>
      <c r="F136" s="515">
        <v>93</v>
      </c>
      <c r="G136" s="256">
        <v>0</v>
      </c>
      <c r="H136" s="256" t="s">
        <v>1802</v>
      </c>
      <c r="N136" s="266">
        <v>0</v>
      </c>
      <c r="O136" s="276">
        <v>140</v>
      </c>
      <c r="P136" s="287">
        <f ca="1">IFERROR(IF(VLOOKUP(C136,Losübersicht_01_UHR!$F$108:$G$410,2,FALSE)="",0,VLOOKUP(C136,Losübersicht_01_UHR!$F$108:$G$410,2,FALSE)),0)</f>
        <v>0</v>
      </c>
      <c r="Q136" s="321"/>
    </row>
    <row r="137" spans="2:17" hidden="1" x14ac:dyDescent="0.2">
      <c r="B137" s="511">
        <v>135</v>
      </c>
      <c r="C137" s="519" t="s">
        <v>691</v>
      </c>
      <c r="D137" s="418" t="s">
        <v>98</v>
      </c>
      <c r="E137" s="520" t="s">
        <v>215</v>
      </c>
      <c r="F137" s="515">
        <v>112</v>
      </c>
      <c r="G137" s="256">
        <v>0</v>
      </c>
      <c r="H137" s="256" t="s">
        <v>1802</v>
      </c>
      <c r="N137" s="266">
        <v>0</v>
      </c>
      <c r="O137" s="276">
        <v>150</v>
      </c>
      <c r="P137" s="287">
        <f ca="1">IFERROR(IF(VLOOKUP(C137,Losübersicht_01_UHR!$F$108:$G$410,2,FALSE)="",0,VLOOKUP(C137,Losübersicht_01_UHR!$F$108:$G$410,2,FALSE)),0)</f>
        <v>0</v>
      </c>
      <c r="Q137" s="321"/>
    </row>
    <row r="138" spans="2:17" hidden="1" x14ac:dyDescent="0.2">
      <c r="B138" s="511">
        <v>136</v>
      </c>
      <c r="C138" s="784" t="s">
        <v>839</v>
      </c>
      <c r="D138" s="785" t="s">
        <v>98</v>
      </c>
      <c r="E138" s="786" t="s">
        <v>216</v>
      </c>
      <c r="F138" s="515">
        <v>149</v>
      </c>
      <c r="G138" s="256">
        <v>0</v>
      </c>
      <c r="H138" s="256" t="s">
        <v>1802</v>
      </c>
      <c r="N138" s="266">
        <v>0</v>
      </c>
      <c r="O138" s="276">
        <v>160</v>
      </c>
      <c r="P138" s="287">
        <f ca="1">IFERROR(IF(VLOOKUP(C138,Losübersicht_01_UHR!$F$108:$G$410,2,FALSE)="",0,VLOOKUP(C138,Losübersicht_01_UHR!$F$108:$G$410,2,FALSE)),0)</f>
        <v>0</v>
      </c>
      <c r="Q138" s="321"/>
    </row>
    <row r="139" spans="2:17" ht="15" thickBot="1" x14ac:dyDescent="0.25">
      <c r="B139" s="511">
        <v>137</v>
      </c>
      <c r="C139" s="522" t="s">
        <v>708</v>
      </c>
      <c r="D139" s="790" t="s">
        <v>98</v>
      </c>
      <c r="E139" s="524" t="s">
        <v>217</v>
      </c>
      <c r="F139" s="515">
        <v>186</v>
      </c>
      <c r="G139" s="256">
        <v>4</v>
      </c>
      <c r="H139" s="256">
        <v>1</v>
      </c>
      <c r="N139" s="266">
        <v>1</v>
      </c>
      <c r="O139" s="276">
        <v>180</v>
      </c>
      <c r="P139" s="287">
        <f ca="1">IFERROR(IF(VLOOKUP(C139,Losübersicht_01_UHR!$F$108:$G$410,2,FALSE)="",0,VLOOKUP(C139,Losübersicht_01_UHR!$F$108:$G$410,2,FALSE)),0)</f>
        <v>38445.880000000005</v>
      </c>
      <c r="Q139" s="321"/>
    </row>
    <row r="140" spans="2:17" hidden="1" x14ac:dyDescent="0.2">
      <c r="B140" s="511">
        <v>138</v>
      </c>
      <c r="C140" s="787" t="s">
        <v>840</v>
      </c>
      <c r="D140" s="788" t="s">
        <v>98</v>
      </c>
      <c r="E140" s="789" t="s">
        <v>497</v>
      </c>
      <c r="F140" s="515">
        <v>313</v>
      </c>
      <c r="G140" s="256">
        <v>0</v>
      </c>
      <c r="H140" s="256" t="s">
        <v>1802</v>
      </c>
      <c r="N140" s="266">
        <v>0</v>
      </c>
      <c r="O140" s="276">
        <v>180</v>
      </c>
      <c r="P140" s="287">
        <f ca="1">IFERROR(IF(VLOOKUP(C140,Losübersicht_01_UHR!$F$108:$G$410,2,FALSE)="",0,VLOOKUP(C140,Losübersicht_01_UHR!$F$108:$G$410,2,FALSE)),0)</f>
        <v>0</v>
      </c>
      <c r="Q140" s="321"/>
    </row>
    <row r="141" spans="2:17" hidden="1" x14ac:dyDescent="0.2">
      <c r="B141" s="511">
        <v>139</v>
      </c>
      <c r="C141" s="519" t="s">
        <v>841</v>
      </c>
      <c r="D141" s="418" t="s">
        <v>98</v>
      </c>
      <c r="E141" s="520" t="s">
        <v>498</v>
      </c>
      <c r="F141" s="515">
        <v>365</v>
      </c>
      <c r="G141" s="256">
        <v>0</v>
      </c>
      <c r="H141" s="256" t="s">
        <v>1802</v>
      </c>
      <c r="N141" s="266">
        <v>0</v>
      </c>
      <c r="O141" s="276">
        <v>180</v>
      </c>
      <c r="P141" s="287">
        <f ca="1">IFERROR(IF(VLOOKUP(C141,Losübersicht_01_UHR!$F$108:$G$410,2,FALSE)="",0,VLOOKUP(C141,Losübersicht_01_UHR!$F$108:$G$410,2,FALSE)),0)</f>
        <v>0</v>
      </c>
      <c r="Q141" s="321"/>
    </row>
    <row r="142" spans="2:17" hidden="1" x14ac:dyDescent="0.2">
      <c r="B142" s="511">
        <v>140</v>
      </c>
      <c r="C142" s="519" t="s">
        <v>842</v>
      </c>
      <c r="D142" s="431" t="s">
        <v>591</v>
      </c>
      <c r="E142" s="520" t="s">
        <v>282</v>
      </c>
      <c r="F142" s="515">
        <v>74</v>
      </c>
      <c r="G142" s="256">
        <v>0</v>
      </c>
      <c r="H142" s="256" t="s">
        <v>1802</v>
      </c>
      <c r="N142" s="266">
        <v>0</v>
      </c>
      <c r="O142" s="416">
        <v>1400</v>
      </c>
      <c r="P142" s="417">
        <f ca="1">IFERROR(IF(VLOOKUP(C142,Losübersicht_01_UHR!$F$108:$G$410,2,FALSE)="",0,VLOOKUP(C142,Losübersicht_01_UHR!$F$108:$G$410,2,FALSE)),0)</f>
        <v>0</v>
      </c>
      <c r="Q142" s="321"/>
    </row>
    <row r="143" spans="2:17" ht="15" hidden="1" thickBot="1" x14ac:dyDescent="0.25">
      <c r="B143" s="512">
        <v>141</v>
      </c>
      <c r="C143" s="519" t="s">
        <v>843</v>
      </c>
      <c r="D143" s="418" t="s">
        <v>98</v>
      </c>
      <c r="E143" s="520" t="s">
        <v>279</v>
      </c>
      <c r="F143" s="516">
        <v>221</v>
      </c>
      <c r="G143" s="420">
        <v>0</v>
      </c>
      <c r="H143" s="420" t="s">
        <v>1802</v>
      </c>
      <c r="N143" s="266">
        <v>0</v>
      </c>
      <c r="O143" s="278">
        <v>180</v>
      </c>
      <c r="P143" s="288">
        <f ca="1">IFERROR(IF(VLOOKUP(C143,Losübersicht_01_UHR!$F$108:$G$410,2,FALSE)="",0,VLOOKUP(C143,Losübersicht_01_UHR!$F$108:$G$410,2,FALSE)),0)</f>
        <v>0</v>
      </c>
      <c r="Q143" s="321"/>
    </row>
    <row r="144" spans="2:17" ht="15" hidden="1" thickTop="1" x14ac:dyDescent="0.2">
      <c r="B144" s="510">
        <v>142</v>
      </c>
      <c r="C144" s="519" t="s">
        <v>844</v>
      </c>
      <c r="D144" s="418" t="s">
        <v>151</v>
      </c>
      <c r="E144" s="520" t="s">
        <v>249</v>
      </c>
      <c r="F144" s="514">
        <v>1</v>
      </c>
      <c r="G144" s="468">
        <v>0</v>
      </c>
      <c r="H144" s="468" t="s">
        <v>1802</v>
      </c>
      <c r="N144" s="266">
        <v>0</v>
      </c>
      <c r="O144" s="276">
        <v>110</v>
      </c>
      <c r="P144" s="287">
        <f ca="1">IFERROR(IF(VLOOKUP(C144,Losübersicht_01_UHR!$F$108:$G$410,2,FALSE)="",0,VLOOKUP(C144,Losübersicht_01_UHR!$F$108:$G$410,2,FALSE)),0)</f>
        <v>0</v>
      </c>
      <c r="Q144" s="321"/>
    </row>
    <row r="145" spans="2:17" hidden="1" x14ac:dyDescent="0.2">
      <c r="B145" s="511">
        <v>143</v>
      </c>
      <c r="C145" s="519" t="s">
        <v>845</v>
      </c>
      <c r="D145" s="418" t="s">
        <v>151</v>
      </c>
      <c r="E145" s="520" t="s">
        <v>250</v>
      </c>
      <c r="F145" s="515">
        <v>2</v>
      </c>
      <c r="G145" s="256">
        <v>0</v>
      </c>
      <c r="H145" s="256" t="s">
        <v>1802</v>
      </c>
      <c r="N145" s="266">
        <v>0</v>
      </c>
      <c r="O145" s="276">
        <v>110</v>
      </c>
      <c r="P145" s="287">
        <f ca="1">IFERROR(IF(VLOOKUP(C145,Losübersicht_01_UHR!$F$108:$G$410,2,FALSE)="",0,VLOOKUP(C145,Losübersicht_01_UHR!$F$108:$G$410,2,FALSE)),0)</f>
        <v>0</v>
      </c>
      <c r="Q145" s="321"/>
    </row>
    <row r="146" spans="2:17" hidden="1" x14ac:dyDescent="0.2">
      <c r="B146" s="511">
        <v>144</v>
      </c>
      <c r="C146" s="519" t="s">
        <v>846</v>
      </c>
      <c r="D146" s="418" t="s">
        <v>151</v>
      </c>
      <c r="E146" s="520" t="s">
        <v>251</v>
      </c>
      <c r="F146" s="515">
        <v>4</v>
      </c>
      <c r="G146" s="256">
        <v>0</v>
      </c>
      <c r="H146" s="256" t="s">
        <v>1802</v>
      </c>
      <c r="N146" s="266">
        <v>0</v>
      </c>
      <c r="O146" s="276">
        <v>130</v>
      </c>
      <c r="P146" s="287">
        <f ca="1">IFERROR(IF(VLOOKUP(C146,Losübersicht_01_UHR!$F$108:$G$410,2,FALSE)="",0,VLOOKUP(C146,Losübersicht_01_UHR!$F$108:$G$410,2,FALSE)),0)</f>
        <v>0</v>
      </c>
      <c r="Q146" s="321"/>
    </row>
    <row r="147" spans="2:17" hidden="1" x14ac:dyDescent="0.2">
      <c r="B147" s="511">
        <v>145</v>
      </c>
      <c r="C147" s="519" t="s">
        <v>847</v>
      </c>
      <c r="D147" s="418" t="s">
        <v>151</v>
      </c>
      <c r="E147" s="520" t="s">
        <v>502</v>
      </c>
      <c r="F147" s="515">
        <v>6</v>
      </c>
      <c r="G147" s="256">
        <v>0</v>
      </c>
      <c r="H147" s="256" t="s">
        <v>1802</v>
      </c>
      <c r="N147" s="266">
        <v>0</v>
      </c>
      <c r="O147" s="276">
        <v>130</v>
      </c>
      <c r="P147" s="287">
        <f ca="1">IFERROR(IF(VLOOKUP(C147,Losübersicht_01_UHR!$F$108:$G$410,2,FALSE)="",0,VLOOKUP(C147,Losübersicht_01_UHR!$F$108:$G$410,2,FALSE)),0)</f>
        <v>0</v>
      </c>
      <c r="Q147" s="321"/>
    </row>
    <row r="148" spans="2:17" hidden="1" x14ac:dyDescent="0.2">
      <c r="B148" s="511">
        <v>146</v>
      </c>
      <c r="C148" s="519" t="s">
        <v>848</v>
      </c>
      <c r="D148" s="418" t="s">
        <v>151</v>
      </c>
      <c r="E148" s="520" t="s">
        <v>220</v>
      </c>
      <c r="F148" s="515">
        <v>12</v>
      </c>
      <c r="G148" s="256">
        <v>0</v>
      </c>
      <c r="H148" s="256" t="s">
        <v>1802</v>
      </c>
      <c r="N148" s="266">
        <v>0</v>
      </c>
      <c r="O148" s="276">
        <v>150</v>
      </c>
      <c r="P148" s="287">
        <f ca="1">IFERROR(IF(VLOOKUP(C148,Losübersicht_01_UHR!$F$108:$G$410,2,FALSE)="",0,VLOOKUP(C148,Losübersicht_01_UHR!$F$108:$G$410,2,FALSE)),0)</f>
        <v>0</v>
      </c>
      <c r="Q148" s="321"/>
    </row>
    <row r="149" spans="2:17" hidden="1" x14ac:dyDescent="0.2">
      <c r="B149" s="511">
        <v>147</v>
      </c>
      <c r="C149" s="519" t="s">
        <v>849</v>
      </c>
      <c r="D149" s="418" t="s">
        <v>151</v>
      </c>
      <c r="E149" s="520" t="s">
        <v>252</v>
      </c>
      <c r="F149" s="515">
        <v>19</v>
      </c>
      <c r="G149" s="256">
        <v>0</v>
      </c>
      <c r="H149" s="256" t="s">
        <v>1802</v>
      </c>
      <c r="N149" s="266">
        <v>0</v>
      </c>
      <c r="O149" s="276">
        <v>150</v>
      </c>
      <c r="P149" s="287">
        <f ca="1">IFERROR(IF(VLOOKUP(C149,Losübersicht_01_UHR!$F$108:$G$410,2,FALSE)="",0,VLOOKUP(C149,Losübersicht_01_UHR!$F$108:$G$410,2,FALSE)),0)</f>
        <v>0</v>
      </c>
      <c r="Q149" s="321"/>
    </row>
    <row r="150" spans="2:17" hidden="1" x14ac:dyDescent="0.2">
      <c r="B150" s="511">
        <v>148</v>
      </c>
      <c r="C150" s="519" t="s">
        <v>850</v>
      </c>
      <c r="D150" s="418" t="s">
        <v>151</v>
      </c>
      <c r="E150" s="520" t="s">
        <v>218</v>
      </c>
      <c r="F150" s="515">
        <v>37</v>
      </c>
      <c r="G150" s="256">
        <v>0</v>
      </c>
      <c r="H150" s="256" t="s">
        <v>1802</v>
      </c>
      <c r="N150" s="266">
        <v>0</v>
      </c>
      <c r="O150" s="276">
        <v>170</v>
      </c>
      <c r="P150" s="287">
        <f ca="1">IFERROR(IF(VLOOKUP(C150,Losübersicht_01_UHR!$F$108:$G$410,2,FALSE)="",0,VLOOKUP(C150,Losübersicht_01_UHR!$F$108:$G$410,2,FALSE)),0)</f>
        <v>0</v>
      </c>
      <c r="Q150" s="321"/>
    </row>
    <row r="151" spans="2:17" hidden="1" x14ac:dyDescent="0.2">
      <c r="B151" s="511">
        <v>149</v>
      </c>
      <c r="C151" s="519" t="s">
        <v>713</v>
      </c>
      <c r="D151" s="418" t="s">
        <v>151</v>
      </c>
      <c r="E151" s="520" t="s">
        <v>214</v>
      </c>
      <c r="F151" s="515">
        <v>74</v>
      </c>
      <c r="G151" s="256">
        <v>0</v>
      </c>
      <c r="H151" s="256" t="s">
        <v>1802</v>
      </c>
      <c r="N151" s="266">
        <v>0</v>
      </c>
      <c r="O151" s="276">
        <v>190</v>
      </c>
      <c r="P151" s="287">
        <f ca="1">IFERROR(IF(VLOOKUP(C151,Losübersicht_01_UHR!$F$108:$G$410,2,FALSE)="",0,VLOOKUP(C151,Losübersicht_01_UHR!$F$108:$G$410,2,FALSE)),0)</f>
        <v>0</v>
      </c>
      <c r="Q151" s="321"/>
    </row>
    <row r="152" spans="2:17" hidden="1" x14ac:dyDescent="0.2">
      <c r="B152" s="511">
        <v>150</v>
      </c>
      <c r="C152" s="519" t="s">
        <v>851</v>
      </c>
      <c r="D152" s="418" t="s">
        <v>151</v>
      </c>
      <c r="E152" s="520" t="s">
        <v>307</v>
      </c>
      <c r="F152" s="515">
        <v>93</v>
      </c>
      <c r="G152" s="256">
        <v>0</v>
      </c>
      <c r="H152" s="256" t="s">
        <v>1802</v>
      </c>
      <c r="N152" s="266">
        <v>0</v>
      </c>
      <c r="O152" s="276">
        <v>200</v>
      </c>
      <c r="P152" s="287">
        <f ca="1">IFERROR(IF(VLOOKUP(C152,Losübersicht_01_UHR!$F$108:$G$410,2,FALSE)="",0,VLOOKUP(C152,Losübersicht_01_UHR!$F$108:$G$410,2,FALSE)),0)</f>
        <v>0</v>
      </c>
      <c r="Q152" s="321"/>
    </row>
    <row r="153" spans="2:17" hidden="1" x14ac:dyDescent="0.2">
      <c r="B153" s="511">
        <v>151</v>
      </c>
      <c r="C153" s="519" t="s">
        <v>852</v>
      </c>
      <c r="D153" s="418" t="s">
        <v>151</v>
      </c>
      <c r="E153" s="520" t="s">
        <v>215</v>
      </c>
      <c r="F153" s="515">
        <v>112</v>
      </c>
      <c r="G153" s="256">
        <v>0</v>
      </c>
      <c r="H153" s="256" t="s">
        <v>1802</v>
      </c>
      <c r="N153" s="266">
        <v>0</v>
      </c>
      <c r="O153" s="276">
        <v>220</v>
      </c>
      <c r="P153" s="287">
        <f ca="1">IFERROR(IF(VLOOKUP(C153,Losübersicht_01_UHR!$F$108:$G$410,2,FALSE)="",0,VLOOKUP(C153,Losübersicht_01_UHR!$F$108:$G$410,2,FALSE)),0)</f>
        <v>0</v>
      </c>
      <c r="Q153" s="321"/>
    </row>
    <row r="154" spans="2:17" hidden="1" x14ac:dyDescent="0.2">
      <c r="B154" s="511">
        <v>152</v>
      </c>
      <c r="C154" s="519" t="s">
        <v>853</v>
      </c>
      <c r="D154" s="418" t="s">
        <v>151</v>
      </c>
      <c r="E154" s="520" t="s">
        <v>216</v>
      </c>
      <c r="F154" s="515">
        <v>149</v>
      </c>
      <c r="G154" s="256">
        <v>0</v>
      </c>
      <c r="H154" s="256" t="s">
        <v>1802</v>
      </c>
      <c r="N154" s="266">
        <v>0</v>
      </c>
      <c r="O154" s="276">
        <v>230</v>
      </c>
      <c r="P154" s="287">
        <f ca="1">IFERROR(IF(VLOOKUP(C154,Losübersicht_01_UHR!$F$108:$G$410,2,FALSE)="",0,VLOOKUP(C154,Losübersicht_01_UHR!$F$108:$G$410,2,FALSE)),0)</f>
        <v>0</v>
      </c>
      <c r="Q154" s="321"/>
    </row>
    <row r="155" spans="2:17" hidden="1" x14ac:dyDescent="0.2">
      <c r="B155" s="511">
        <v>153</v>
      </c>
      <c r="C155" s="519" t="s">
        <v>854</v>
      </c>
      <c r="D155" s="418" t="s">
        <v>151</v>
      </c>
      <c r="E155" s="520" t="s">
        <v>217</v>
      </c>
      <c r="F155" s="515">
        <v>186</v>
      </c>
      <c r="G155" s="256">
        <v>0</v>
      </c>
      <c r="H155" s="256" t="s">
        <v>1802</v>
      </c>
      <c r="N155" s="266">
        <v>0</v>
      </c>
      <c r="O155" s="276">
        <v>230</v>
      </c>
      <c r="P155" s="287">
        <f ca="1">IFERROR(IF(VLOOKUP(C155,Losübersicht_01_UHR!$F$108:$G$410,2,FALSE)="",0,VLOOKUP(C155,Losübersicht_01_UHR!$F$108:$G$410,2,FALSE)),0)</f>
        <v>0</v>
      </c>
      <c r="Q155" s="321"/>
    </row>
    <row r="156" spans="2:17" hidden="1" x14ac:dyDescent="0.2">
      <c r="B156" s="511">
        <v>154</v>
      </c>
      <c r="C156" s="519" t="s">
        <v>855</v>
      </c>
      <c r="D156" s="418" t="s">
        <v>151</v>
      </c>
      <c r="E156" s="520" t="s">
        <v>497</v>
      </c>
      <c r="F156" s="515">
        <v>313</v>
      </c>
      <c r="G156" s="256">
        <v>0</v>
      </c>
      <c r="H156" s="256" t="s">
        <v>1802</v>
      </c>
      <c r="N156" s="266">
        <v>0</v>
      </c>
      <c r="O156" s="276">
        <v>230</v>
      </c>
      <c r="P156" s="287">
        <f ca="1">IFERROR(IF(VLOOKUP(C156,Losübersicht_01_UHR!$F$108:$G$410,2,FALSE)="",0,VLOOKUP(C156,Losübersicht_01_UHR!$F$108:$G$410,2,FALSE)),0)</f>
        <v>0</v>
      </c>
      <c r="Q156" s="321"/>
    </row>
    <row r="157" spans="2:17" hidden="1" x14ac:dyDescent="0.2">
      <c r="B157" s="511">
        <v>155</v>
      </c>
      <c r="C157" s="519" t="s">
        <v>856</v>
      </c>
      <c r="D157" s="418" t="s">
        <v>151</v>
      </c>
      <c r="E157" s="520" t="s">
        <v>498</v>
      </c>
      <c r="F157" s="515">
        <v>365</v>
      </c>
      <c r="G157" s="256">
        <v>0</v>
      </c>
      <c r="H157" s="256" t="s">
        <v>1802</v>
      </c>
      <c r="N157" s="266">
        <v>0</v>
      </c>
      <c r="O157" s="416">
        <v>230</v>
      </c>
      <c r="P157" s="417">
        <f ca="1">IFERROR(IF(VLOOKUP(C157,Losübersicht_01_UHR!$F$108:$G$410,2,FALSE)="",0,VLOOKUP(C157,Losübersicht_01_UHR!$F$108:$G$410,2,FALSE)),0)</f>
        <v>0</v>
      </c>
      <c r="Q157" s="321"/>
    </row>
    <row r="158" spans="2:17" ht="15" hidden="1" thickBot="1" x14ac:dyDescent="0.25">
      <c r="B158" s="512">
        <v>156</v>
      </c>
      <c r="C158" s="519" t="s">
        <v>857</v>
      </c>
      <c r="D158" s="431" t="s">
        <v>592</v>
      </c>
      <c r="E158" s="520" t="s">
        <v>282</v>
      </c>
      <c r="F158" s="516">
        <v>74</v>
      </c>
      <c r="G158" s="420">
        <v>0</v>
      </c>
      <c r="H158" s="420" t="s">
        <v>1802</v>
      </c>
      <c r="N158" s="266">
        <v>0</v>
      </c>
      <c r="O158" s="278">
        <v>1400</v>
      </c>
      <c r="P158" s="288">
        <f ca="1">IFERROR(IF(VLOOKUP(C158,Losübersicht_01_UHR!$F$108:$G$410,2,FALSE)="",0,VLOOKUP(C158,Losübersicht_01_UHR!$F$108:$G$410,2,FALSE)),0)</f>
        <v>0</v>
      </c>
      <c r="Q158" s="321"/>
    </row>
    <row r="159" spans="2:17" ht="15" hidden="1" thickTop="1" x14ac:dyDescent="0.2">
      <c r="B159" s="510">
        <v>157</v>
      </c>
      <c r="C159" s="519" t="s">
        <v>858</v>
      </c>
      <c r="D159" s="418" t="s">
        <v>99</v>
      </c>
      <c r="E159" s="520" t="s">
        <v>249</v>
      </c>
      <c r="F159" s="514">
        <v>1</v>
      </c>
      <c r="G159" s="468">
        <v>0</v>
      </c>
      <c r="H159" s="468" t="s">
        <v>1802</v>
      </c>
      <c r="N159" s="266">
        <v>0</v>
      </c>
      <c r="O159" s="453">
        <v>30</v>
      </c>
      <c r="P159" s="454">
        <f ca="1">IFERROR(IF(VLOOKUP(C159,Losübersicht_01_UHR!$F$108:$G$410,2,FALSE)="",0,VLOOKUP(C159,Losübersicht_01_UHR!$F$108:$G$410,2,FALSE)),0)</f>
        <v>0</v>
      </c>
      <c r="Q159" s="321"/>
    </row>
    <row r="160" spans="2:17" hidden="1" x14ac:dyDescent="0.2">
      <c r="B160" s="511">
        <v>158</v>
      </c>
      <c r="C160" s="519" t="s">
        <v>859</v>
      </c>
      <c r="D160" s="418" t="s">
        <v>99</v>
      </c>
      <c r="E160" s="520" t="s">
        <v>250</v>
      </c>
      <c r="F160" s="515">
        <v>2</v>
      </c>
      <c r="G160" s="256">
        <v>0</v>
      </c>
      <c r="H160" s="256" t="s">
        <v>1802</v>
      </c>
      <c r="N160" s="266">
        <v>0</v>
      </c>
      <c r="O160" s="276">
        <v>30</v>
      </c>
      <c r="P160" s="287">
        <f ca="1">IFERROR(IF(VLOOKUP(C160,Losübersicht_01_UHR!$F$108:$G$410,2,FALSE)="",0,VLOOKUP(C160,Losübersicht_01_UHR!$F$108:$G$410,2,FALSE)),0)</f>
        <v>0</v>
      </c>
      <c r="Q160" s="321"/>
    </row>
    <row r="161" spans="2:17" hidden="1" x14ac:dyDescent="0.2">
      <c r="B161" s="511">
        <v>159</v>
      </c>
      <c r="C161" s="519" t="s">
        <v>860</v>
      </c>
      <c r="D161" s="418" t="s">
        <v>99</v>
      </c>
      <c r="E161" s="520" t="s">
        <v>251</v>
      </c>
      <c r="F161" s="515">
        <v>4</v>
      </c>
      <c r="G161" s="256">
        <v>0</v>
      </c>
      <c r="H161" s="256" t="s">
        <v>1802</v>
      </c>
      <c r="N161" s="266">
        <v>0</v>
      </c>
      <c r="O161" s="276">
        <v>40</v>
      </c>
      <c r="P161" s="287">
        <f ca="1">IFERROR(IF(VLOOKUP(C161,Losübersicht_01_UHR!$F$108:$G$410,2,FALSE)="",0,VLOOKUP(C161,Losübersicht_01_UHR!$F$108:$G$410,2,FALSE)),0)</f>
        <v>0</v>
      </c>
      <c r="Q161" s="321"/>
    </row>
    <row r="162" spans="2:17" hidden="1" x14ac:dyDescent="0.2">
      <c r="B162" s="511">
        <v>160</v>
      </c>
      <c r="C162" s="519" t="s">
        <v>861</v>
      </c>
      <c r="D162" s="418" t="s">
        <v>99</v>
      </c>
      <c r="E162" s="520" t="s">
        <v>502</v>
      </c>
      <c r="F162" s="515">
        <v>6</v>
      </c>
      <c r="G162" s="256">
        <v>0</v>
      </c>
      <c r="H162" s="256" t="s">
        <v>1802</v>
      </c>
      <c r="N162" s="266">
        <v>0</v>
      </c>
      <c r="O162" s="276">
        <v>40</v>
      </c>
      <c r="P162" s="287">
        <f ca="1">IFERROR(IF(VLOOKUP(C162,Losübersicht_01_UHR!$F$108:$G$410,2,FALSE)="",0,VLOOKUP(C162,Losübersicht_01_UHR!$F$108:$G$410,2,FALSE)),0)</f>
        <v>0</v>
      </c>
      <c r="Q162" s="321"/>
    </row>
    <row r="163" spans="2:17" hidden="1" x14ac:dyDescent="0.2">
      <c r="B163" s="511">
        <v>161</v>
      </c>
      <c r="C163" s="519" t="s">
        <v>862</v>
      </c>
      <c r="D163" s="418" t="s">
        <v>99</v>
      </c>
      <c r="E163" s="520" t="s">
        <v>220</v>
      </c>
      <c r="F163" s="515">
        <v>12</v>
      </c>
      <c r="G163" s="256">
        <v>0</v>
      </c>
      <c r="H163" s="256" t="s">
        <v>1802</v>
      </c>
      <c r="N163" s="266">
        <v>0</v>
      </c>
      <c r="O163" s="276">
        <v>40</v>
      </c>
      <c r="P163" s="287">
        <f ca="1">IFERROR(IF(VLOOKUP(C163,Losübersicht_01_UHR!$F$108:$G$410,2,FALSE)="",0,VLOOKUP(C163,Losübersicht_01_UHR!$F$108:$G$410,2,FALSE)),0)</f>
        <v>0</v>
      </c>
      <c r="Q163" s="321"/>
    </row>
    <row r="164" spans="2:17" hidden="1" x14ac:dyDescent="0.2">
      <c r="B164" s="511">
        <v>162</v>
      </c>
      <c r="C164" s="519" t="s">
        <v>863</v>
      </c>
      <c r="D164" s="418" t="s">
        <v>99</v>
      </c>
      <c r="E164" s="520" t="s">
        <v>252</v>
      </c>
      <c r="F164" s="515">
        <v>19</v>
      </c>
      <c r="G164" s="256">
        <v>0</v>
      </c>
      <c r="H164" s="256" t="s">
        <v>1802</v>
      </c>
      <c r="N164" s="266">
        <v>0</v>
      </c>
      <c r="O164" s="276">
        <v>45</v>
      </c>
      <c r="P164" s="287">
        <f ca="1">IFERROR(IF(VLOOKUP(C164,Losübersicht_01_UHR!$F$108:$G$410,2,FALSE)="",0,VLOOKUP(C164,Losübersicht_01_UHR!$F$108:$G$410,2,FALSE)),0)</f>
        <v>0</v>
      </c>
      <c r="Q164" s="321"/>
    </row>
    <row r="165" spans="2:17" hidden="1" x14ac:dyDescent="0.2">
      <c r="B165" s="511">
        <v>163</v>
      </c>
      <c r="C165" s="519" t="s">
        <v>699</v>
      </c>
      <c r="D165" s="418" t="s">
        <v>99</v>
      </c>
      <c r="E165" s="520" t="s">
        <v>218</v>
      </c>
      <c r="F165" s="515">
        <v>37</v>
      </c>
      <c r="G165" s="256">
        <v>0</v>
      </c>
      <c r="H165" s="256" t="s">
        <v>1802</v>
      </c>
      <c r="N165" s="266">
        <v>0</v>
      </c>
      <c r="O165" s="276">
        <v>50</v>
      </c>
      <c r="P165" s="287">
        <f ca="1">IFERROR(IF(VLOOKUP(C165,Losübersicht_01_UHR!$F$108:$G$410,2,FALSE)="",0,VLOOKUP(C165,Losübersicht_01_UHR!$F$108:$G$410,2,FALSE)),0)</f>
        <v>0</v>
      </c>
      <c r="Q165" s="321"/>
    </row>
    <row r="166" spans="2:17" hidden="1" x14ac:dyDescent="0.2">
      <c r="B166" s="511">
        <v>164</v>
      </c>
      <c r="C166" s="519" t="s">
        <v>725</v>
      </c>
      <c r="D166" s="418" t="s">
        <v>99</v>
      </c>
      <c r="E166" s="520" t="s">
        <v>214</v>
      </c>
      <c r="F166" s="515">
        <v>74</v>
      </c>
      <c r="G166" s="256">
        <v>0</v>
      </c>
      <c r="H166" s="256" t="s">
        <v>1802</v>
      </c>
      <c r="N166" s="266">
        <v>0</v>
      </c>
      <c r="O166" s="276">
        <v>55</v>
      </c>
      <c r="P166" s="287">
        <f ca="1">IFERROR(IF(VLOOKUP(C166,Losübersicht_01_UHR!$F$108:$G$410,2,FALSE)="",0,VLOOKUP(C166,Losübersicht_01_UHR!$F$108:$G$410,2,FALSE)),0)</f>
        <v>0</v>
      </c>
      <c r="Q166" s="321"/>
    </row>
    <row r="167" spans="2:17" hidden="1" x14ac:dyDescent="0.2">
      <c r="B167" s="511">
        <v>165</v>
      </c>
      <c r="C167" s="519" t="s">
        <v>864</v>
      </c>
      <c r="D167" s="418" t="s">
        <v>99</v>
      </c>
      <c r="E167" s="520" t="s">
        <v>307</v>
      </c>
      <c r="F167" s="515">
        <v>93</v>
      </c>
      <c r="G167" s="256">
        <v>0</v>
      </c>
      <c r="H167" s="256" t="s">
        <v>1802</v>
      </c>
      <c r="N167" s="266">
        <v>0</v>
      </c>
      <c r="O167" s="276">
        <v>60</v>
      </c>
      <c r="P167" s="287">
        <f ca="1">IFERROR(IF(VLOOKUP(C167,Losübersicht_01_UHR!$F$108:$G$410,2,FALSE)="",0,VLOOKUP(C167,Losübersicht_01_UHR!$F$108:$G$410,2,FALSE)),0)</f>
        <v>0</v>
      </c>
      <c r="Q167" s="321"/>
    </row>
    <row r="168" spans="2:17" hidden="1" x14ac:dyDescent="0.2">
      <c r="B168" s="511">
        <v>166</v>
      </c>
      <c r="C168" s="519" t="s">
        <v>865</v>
      </c>
      <c r="D168" s="418" t="s">
        <v>99</v>
      </c>
      <c r="E168" s="520" t="s">
        <v>215</v>
      </c>
      <c r="F168" s="515">
        <v>112</v>
      </c>
      <c r="G168" s="256">
        <v>0</v>
      </c>
      <c r="H168" s="256" t="s">
        <v>1802</v>
      </c>
      <c r="N168" s="266">
        <v>0</v>
      </c>
      <c r="O168" s="276">
        <v>70</v>
      </c>
      <c r="P168" s="287">
        <f ca="1">IFERROR(IF(VLOOKUP(C168,Losübersicht_01_UHR!$F$108:$G$410,2,FALSE)="",0,VLOOKUP(C168,Losübersicht_01_UHR!$F$108:$G$410,2,FALSE)),0)</f>
        <v>0</v>
      </c>
      <c r="Q168" s="321"/>
    </row>
    <row r="169" spans="2:17" hidden="1" x14ac:dyDescent="0.2">
      <c r="B169" s="511">
        <v>167</v>
      </c>
      <c r="C169" s="784" t="s">
        <v>866</v>
      </c>
      <c r="D169" s="785" t="s">
        <v>99</v>
      </c>
      <c r="E169" s="786" t="s">
        <v>216</v>
      </c>
      <c r="F169" s="515">
        <v>149</v>
      </c>
      <c r="G169" s="256">
        <v>0</v>
      </c>
      <c r="H169" s="256" t="s">
        <v>1802</v>
      </c>
      <c r="N169" s="266">
        <v>0</v>
      </c>
      <c r="O169" s="276">
        <v>80</v>
      </c>
      <c r="P169" s="287">
        <f ca="1">IFERROR(IF(VLOOKUP(C169,Losübersicht_01_UHR!$F$108:$G$410,2,FALSE)="",0,VLOOKUP(C169,Losübersicht_01_UHR!$F$108:$G$410,2,FALSE)),0)</f>
        <v>0</v>
      </c>
      <c r="Q169" s="321"/>
    </row>
    <row r="170" spans="2:17" ht="15" thickBot="1" x14ac:dyDescent="0.25">
      <c r="B170" s="511">
        <v>168</v>
      </c>
      <c r="C170" s="522" t="s">
        <v>689</v>
      </c>
      <c r="D170" s="790" t="s">
        <v>99</v>
      </c>
      <c r="E170" s="524" t="s">
        <v>217</v>
      </c>
      <c r="F170" s="515">
        <v>186</v>
      </c>
      <c r="G170" s="256">
        <v>57</v>
      </c>
      <c r="H170" s="256">
        <v>1</v>
      </c>
      <c r="N170" s="266">
        <v>1</v>
      </c>
      <c r="O170" s="276">
        <v>90</v>
      </c>
      <c r="P170" s="287">
        <f ca="1">IFERROR(IF(VLOOKUP(C170,Losübersicht_01_UHR!$F$108:$G$410,2,FALSE)="",0,VLOOKUP(C170,Losübersicht_01_UHR!$F$108:$G$410,2,FALSE)),0)</f>
        <v>89281.170000000013</v>
      </c>
      <c r="Q170" s="321"/>
    </row>
    <row r="171" spans="2:17" hidden="1" x14ac:dyDescent="0.2">
      <c r="B171" s="511">
        <v>169</v>
      </c>
      <c r="C171" s="787" t="s">
        <v>867</v>
      </c>
      <c r="D171" s="788" t="s">
        <v>99</v>
      </c>
      <c r="E171" s="789" t="s">
        <v>497</v>
      </c>
      <c r="F171" s="515">
        <v>313</v>
      </c>
      <c r="G171" s="256">
        <v>0</v>
      </c>
      <c r="H171" s="256" t="s">
        <v>1802</v>
      </c>
      <c r="N171" s="266">
        <v>0</v>
      </c>
      <c r="O171" s="276">
        <v>90</v>
      </c>
      <c r="P171" s="287">
        <f ca="1">IFERROR(IF(VLOOKUP(C171,Losübersicht_01_UHR!$F$108:$G$410,2,FALSE)="",0,VLOOKUP(C171,Losübersicht_01_UHR!$F$108:$G$410,2,FALSE)),0)</f>
        <v>0</v>
      </c>
      <c r="Q171" s="321"/>
    </row>
    <row r="172" spans="2:17" hidden="1" x14ac:dyDescent="0.2">
      <c r="B172" s="511">
        <v>170</v>
      </c>
      <c r="C172" s="519" t="s">
        <v>868</v>
      </c>
      <c r="D172" s="418" t="s">
        <v>99</v>
      </c>
      <c r="E172" s="520" t="s">
        <v>498</v>
      </c>
      <c r="F172" s="515">
        <v>365</v>
      </c>
      <c r="G172" s="256">
        <v>0</v>
      </c>
      <c r="H172" s="256" t="s">
        <v>1802</v>
      </c>
      <c r="N172" s="266">
        <v>0</v>
      </c>
      <c r="O172" s="276">
        <v>90</v>
      </c>
      <c r="P172" s="287">
        <f ca="1">IFERROR(IF(VLOOKUP(C172,Losübersicht_01_UHR!$F$108:$G$410,2,FALSE)="",0,VLOOKUP(C172,Losübersicht_01_UHR!$F$108:$G$410,2,FALSE)),0)</f>
        <v>0</v>
      </c>
      <c r="Q172" s="321"/>
    </row>
    <row r="173" spans="2:17" hidden="1" x14ac:dyDescent="0.2">
      <c r="B173" s="511">
        <v>171</v>
      </c>
      <c r="C173" s="519" t="s">
        <v>869</v>
      </c>
      <c r="D173" s="431" t="s">
        <v>593</v>
      </c>
      <c r="E173" s="520" t="s">
        <v>282</v>
      </c>
      <c r="F173" s="515">
        <v>74</v>
      </c>
      <c r="G173" s="256">
        <v>0</v>
      </c>
      <c r="H173" s="256" t="s">
        <v>1802</v>
      </c>
      <c r="N173" s="266">
        <v>0</v>
      </c>
      <c r="O173" s="416">
        <v>1400</v>
      </c>
      <c r="P173" s="417">
        <f ca="1">IFERROR(IF(VLOOKUP(C173,Losübersicht_01_UHR!$F$108:$G$410,2,FALSE)="",0,VLOOKUP(C173,Losübersicht_01_UHR!$F$108:$G$410,2,FALSE)),0)</f>
        <v>0</v>
      </c>
      <c r="Q173" s="321"/>
    </row>
    <row r="174" spans="2:17" ht="15" hidden="1" thickBot="1" x14ac:dyDescent="0.25">
      <c r="B174" s="512">
        <v>172</v>
      </c>
      <c r="C174" s="519" t="s">
        <v>870</v>
      </c>
      <c r="D174" s="418" t="s">
        <v>99</v>
      </c>
      <c r="E174" s="520" t="s">
        <v>279</v>
      </c>
      <c r="F174" s="516">
        <v>221</v>
      </c>
      <c r="G174" s="420">
        <v>0</v>
      </c>
      <c r="H174" s="420" t="s">
        <v>1802</v>
      </c>
      <c r="N174" s="266">
        <v>0</v>
      </c>
      <c r="O174" s="278">
        <v>80</v>
      </c>
      <c r="P174" s="288">
        <f ca="1">IFERROR(IF(VLOOKUP(C174,Losübersicht_01_UHR!$F$108:$G$410,2,FALSE)="",0,VLOOKUP(C174,Losübersicht_01_UHR!$F$108:$G$410,2,FALSE)),0)</f>
        <v>0</v>
      </c>
      <c r="Q174" s="321"/>
    </row>
    <row r="175" spans="2:17" ht="15" hidden="1" thickTop="1" x14ac:dyDescent="0.2">
      <c r="B175" s="510">
        <v>173</v>
      </c>
      <c r="C175" s="519" t="s">
        <v>871</v>
      </c>
      <c r="D175" s="418" t="s">
        <v>100</v>
      </c>
      <c r="E175" s="520" t="s">
        <v>249</v>
      </c>
      <c r="F175" s="514">
        <v>1</v>
      </c>
      <c r="G175" s="468">
        <v>0</v>
      </c>
      <c r="H175" s="468" t="s">
        <v>1802</v>
      </c>
      <c r="N175" s="266">
        <v>0</v>
      </c>
      <c r="O175" s="276">
        <v>150</v>
      </c>
      <c r="P175" s="287">
        <f ca="1">IFERROR(IF(VLOOKUP(C175,Losübersicht_01_UHR!$F$108:$G$410,2,FALSE)="",0,VLOOKUP(C175,Losübersicht_01_UHR!$F$108:$G$410,2,FALSE)),0)</f>
        <v>0</v>
      </c>
      <c r="Q175" s="321"/>
    </row>
    <row r="176" spans="2:17" hidden="1" x14ac:dyDescent="0.2">
      <c r="B176" s="511">
        <v>174</v>
      </c>
      <c r="C176" s="519" t="s">
        <v>872</v>
      </c>
      <c r="D176" s="418" t="s">
        <v>100</v>
      </c>
      <c r="E176" s="520" t="s">
        <v>250</v>
      </c>
      <c r="F176" s="515">
        <v>2</v>
      </c>
      <c r="G176" s="256">
        <v>0</v>
      </c>
      <c r="H176" s="256" t="s">
        <v>1802</v>
      </c>
      <c r="N176" s="266">
        <v>0</v>
      </c>
      <c r="O176" s="276">
        <v>150</v>
      </c>
      <c r="P176" s="287">
        <f ca="1">IFERROR(IF(VLOOKUP(C176,Losübersicht_01_UHR!$F$108:$G$410,2,FALSE)="",0,VLOOKUP(C176,Losübersicht_01_UHR!$F$108:$G$410,2,FALSE)),0)</f>
        <v>0</v>
      </c>
      <c r="Q176" s="321"/>
    </row>
    <row r="177" spans="2:17" hidden="1" x14ac:dyDescent="0.2">
      <c r="B177" s="511">
        <v>175</v>
      </c>
      <c r="C177" s="519" t="s">
        <v>873</v>
      </c>
      <c r="D177" s="418" t="s">
        <v>100</v>
      </c>
      <c r="E177" s="520" t="s">
        <v>251</v>
      </c>
      <c r="F177" s="515">
        <v>4</v>
      </c>
      <c r="G177" s="256">
        <v>0</v>
      </c>
      <c r="H177" s="256" t="s">
        <v>1802</v>
      </c>
      <c r="N177" s="266">
        <v>0</v>
      </c>
      <c r="O177" s="276">
        <v>160</v>
      </c>
      <c r="P177" s="287">
        <f ca="1">IFERROR(IF(VLOOKUP(C177,Losübersicht_01_UHR!$F$108:$G$410,2,FALSE)="",0,VLOOKUP(C177,Losübersicht_01_UHR!$F$108:$G$410,2,FALSE)),0)</f>
        <v>0</v>
      </c>
      <c r="Q177" s="321"/>
    </row>
    <row r="178" spans="2:17" hidden="1" x14ac:dyDescent="0.2">
      <c r="B178" s="511">
        <v>176</v>
      </c>
      <c r="C178" s="519" t="s">
        <v>874</v>
      </c>
      <c r="D178" s="418" t="s">
        <v>100</v>
      </c>
      <c r="E178" s="520" t="s">
        <v>502</v>
      </c>
      <c r="F178" s="515">
        <v>6</v>
      </c>
      <c r="G178" s="256">
        <v>0</v>
      </c>
      <c r="H178" s="256" t="s">
        <v>1802</v>
      </c>
      <c r="N178" s="266">
        <v>0</v>
      </c>
      <c r="O178" s="276">
        <v>160</v>
      </c>
      <c r="P178" s="287">
        <f ca="1">IFERROR(IF(VLOOKUP(C178,Losübersicht_01_UHR!$F$108:$G$410,2,FALSE)="",0,VLOOKUP(C178,Losübersicht_01_UHR!$F$108:$G$410,2,FALSE)),0)</f>
        <v>0</v>
      </c>
      <c r="Q178" s="321"/>
    </row>
    <row r="179" spans="2:17" hidden="1" x14ac:dyDescent="0.2">
      <c r="B179" s="511">
        <v>177</v>
      </c>
      <c r="C179" s="519" t="s">
        <v>875</v>
      </c>
      <c r="D179" s="418" t="s">
        <v>100</v>
      </c>
      <c r="E179" s="520" t="s">
        <v>220</v>
      </c>
      <c r="F179" s="515">
        <v>12</v>
      </c>
      <c r="G179" s="256">
        <v>0</v>
      </c>
      <c r="H179" s="256" t="s">
        <v>1802</v>
      </c>
      <c r="N179" s="266">
        <v>0</v>
      </c>
      <c r="O179" s="276">
        <v>170</v>
      </c>
      <c r="P179" s="287">
        <f ca="1">IFERROR(IF(VLOOKUP(C179,Losübersicht_01_UHR!$F$108:$G$410,2,FALSE)="",0,VLOOKUP(C179,Losübersicht_01_UHR!$F$108:$G$410,2,FALSE)),0)</f>
        <v>0</v>
      </c>
      <c r="Q179" s="321"/>
    </row>
    <row r="180" spans="2:17" hidden="1" x14ac:dyDescent="0.2">
      <c r="B180" s="511">
        <v>178</v>
      </c>
      <c r="C180" s="519" t="s">
        <v>876</v>
      </c>
      <c r="D180" s="418" t="s">
        <v>100</v>
      </c>
      <c r="E180" s="520" t="s">
        <v>252</v>
      </c>
      <c r="F180" s="515">
        <v>19</v>
      </c>
      <c r="G180" s="256">
        <v>0</v>
      </c>
      <c r="H180" s="256" t="s">
        <v>1802</v>
      </c>
      <c r="N180" s="266">
        <v>0</v>
      </c>
      <c r="O180" s="276">
        <v>170</v>
      </c>
      <c r="P180" s="287">
        <f ca="1">IFERROR(IF(VLOOKUP(C180,Losübersicht_01_UHR!$F$108:$G$410,2,FALSE)="",0,VLOOKUP(C180,Losübersicht_01_UHR!$F$108:$G$410,2,FALSE)),0)</f>
        <v>0</v>
      </c>
      <c r="Q180" s="321"/>
    </row>
    <row r="181" spans="2:17" hidden="1" x14ac:dyDescent="0.2">
      <c r="B181" s="511">
        <v>179</v>
      </c>
      <c r="C181" s="519" t="s">
        <v>877</v>
      </c>
      <c r="D181" s="418" t="s">
        <v>100</v>
      </c>
      <c r="E181" s="520" t="s">
        <v>218</v>
      </c>
      <c r="F181" s="515">
        <v>37</v>
      </c>
      <c r="G181" s="256">
        <v>0</v>
      </c>
      <c r="H181" s="256" t="s">
        <v>1802</v>
      </c>
      <c r="N181" s="266">
        <v>0</v>
      </c>
      <c r="O181" s="276">
        <v>190</v>
      </c>
      <c r="P181" s="287">
        <f ca="1">IFERROR(IF(VLOOKUP(C181,Losübersicht_01_UHR!$F$108:$G$410,2,FALSE)="",0,VLOOKUP(C181,Losübersicht_01_UHR!$F$108:$G$410,2,FALSE)),0)</f>
        <v>0</v>
      </c>
      <c r="Q181" s="321"/>
    </row>
    <row r="182" spans="2:17" hidden="1" x14ac:dyDescent="0.2">
      <c r="B182" s="511">
        <v>180</v>
      </c>
      <c r="C182" s="519" t="s">
        <v>723</v>
      </c>
      <c r="D182" s="418" t="s">
        <v>100</v>
      </c>
      <c r="E182" s="520" t="s">
        <v>214</v>
      </c>
      <c r="F182" s="515">
        <v>74</v>
      </c>
      <c r="G182" s="256">
        <v>0</v>
      </c>
      <c r="H182" s="256" t="s">
        <v>1802</v>
      </c>
      <c r="N182" s="266">
        <v>0</v>
      </c>
      <c r="O182" s="276">
        <v>210</v>
      </c>
      <c r="P182" s="287">
        <f ca="1">IFERROR(IF(VLOOKUP(C182,Losübersicht_01_UHR!$F$108:$G$410,2,FALSE)="",0,VLOOKUP(C182,Losübersicht_01_UHR!$F$108:$G$410,2,FALSE)),0)</f>
        <v>0</v>
      </c>
      <c r="Q182" s="321"/>
    </row>
    <row r="183" spans="2:17" hidden="1" x14ac:dyDescent="0.2">
      <c r="B183" s="511">
        <v>181</v>
      </c>
      <c r="C183" s="519" t="s">
        <v>878</v>
      </c>
      <c r="D183" s="418" t="s">
        <v>100</v>
      </c>
      <c r="E183" s="520" t="s">
        <v>307</v>
      </c>
      <c r="F183" s="515">
        <v>93</v>
      </c>
      <c r="G183" s="256">
        <v>0</v>
      </c>
      <c r="H183" s="256" t="s">
        <v>1802</v>
      </c>
      <c r="N183" s="266">
        <v>0</v>
      </c>
      <c r="O183" s="276">
        <v>220</v>
      </c>
      <c r="P183" s="287">
        <f ca="1">IFERROR(IF(VLOOKUP(C183,Losübersicht_01_UHR!$F$108:$G$410,2,FALSE)="",0,VLOOKUP(C183,Losübersicht_01_UHR!$F$108:$G$410,2,FALSE)),0)</f>
        <v>0</v>
      </c>
      <c r="Q183" s="321"/>
    </row>
    <row r="184" spans="2:17" hidden="1" x14ac:dyDescent="0.2">
      <c r="B184" s="511">
        <v>182</v>
      </c>
      <c r="C184" s="519" t="s">
        <v>879</v>
      </c>
      <c r="D184" s="418" t="s">
        <v>100</v>
      </c>
      <c r="E184" s="520" t="s">
        <v>215</v>
      </c>
      <c r="F184" s="515">
        <v>112</v>
      </c>
      <c r="G184" s="256">
        <v>0</v>
      </c>
      <c r="H184" s="256" t="s">
        <v>1802</v>
      </c>
      <c r="N184" s="266">
        <v>0</v>
      </c>
      <c r="O184" s="276">
        <v>230</v>
      </c>
      <c r="P184" s="287">
        <f ca="1">IFERROR(IF(VLOOKUP(C184,Losübersicht_01_UHR!$F$108:$G$410,2,FALSE)="",0,VLOOKUP(C184,Losübersicht_01_UHR!$F$108:$G$410,2,FALSE)),0)</f>
        <v>0</v>
      </c>
      <c r="Q184" s="321"/>
    </row>
    <row r="185" spans="2:17" hidden="1" x14ac:dyDescent="0.2">
      <c r="B185" s="511">
        <v>183</v>
      </c>
      <c r="C185" s="519" t="s">
        <v>880</v>
      </c>
      <c r="D185" s="418" t="s">
        <v>100</v>
      </c>
      <c r="E185" s="520" t="s">
        <v>216</v>
      </c>
      <c r="F185" s="515">
        <v>149</v>
      </c>
      <c r="G185" s="256">
        <v>0</v>
      </c>
      <c r="H185" s="256" t="s">
        <v>1802</v>
      </c>
      <c r="N185" s="266">
        <v>0</v>
      </c>
      <c r="O185" s="276">
        <v>240</v>
      </c>
      <c r="P185" s="287">
        <f ca="1">IFERROR(IF(VLOOKUP(C185,Losübersicht_01_UHR!$F$108:$G$410,2,FALSE)="",0,VLOOKUP(C185,Losübersicht_01_UHR!$F$108:$G$410,2,FALSE)),0)</f>
        <v>0</v>
      </c>
      <c r="Q185" s="321"/>
    </row>
    <row r="186" spans="2:17" hidden="1" x14ac:dyDescent="0.2">
      <c r="B186" s="511">
        <v>184</v>
      </c>
      <c r="C186" s="519" t="s">
        <v>696</v>
      </c>
      <c r="D186" s="418" t="s">
        <v>100</v>
      </c>
      <c r="E186" s="520" t="s">
        <v>217</v>
      </c>
      <c r="F186" s="515">
        <v>186</v>
      </c>
      <c r="G186" s="256">
        <v>0</v>
      </c>
      <c r="H186" s="256" t="s">
        <v>1802</v>
      </c>
      <c r="N186" s="266">
        <v>0</v>
      </c>
      <c r="O186" s="276">
        <v>240</v>
      </c>
      <c r="P186" s="287">
        <f ca="1">IFERROR(IF(VLOOKUP(C186,Losübersicht_01_UHR!$F$108:$G$410,2,FALSE)="",0,VLOOKUP(C186,Losübersicht_01_UHR!$F$108:$G$410,2,FALSE)),0)</f>
        <v>0</v>
      </c>
      <c r="Q186" s="321"/>
    </row>
    <row r="187" spans="2:17" hidden="1" x14ac:dyDescent="0.2">
      <c r="B187" s="511">
        <v>185</v>
      </c>
      <c r="C187" s="519" t="s">
        <v>881</v>
      </c>
      <c r="D187" s="418" t="s">
        <v>100</v>
      </c>
      <c r="E187" s="520" t="s">
        <v>497</v>
      </c>
      <c r="F187" s="515">
        <v>313</v>
      </c>
      <c r="G187" s="256">
        <v>0</v>
      </c>
      <c r="H187" s="256" t="s">
        <v>1802</v>
      </c>
      <c r="N187" s="266">
        <v>0</v>
      </c>
      <c r="O187" s="276">
        <v>240</v>
      </c>
      <c r="P187" s="287">
        <f ca="1">IFERROR(IF(VLOOKUP(C187,Losübersicht_01_UHR!$F$108:$G$410,2,FALSE)="",0,VLOOKUP(C187,Losübersicht_01_UHR!$F$108:$G$410,2,FALSE)),0)</f>
        <v>0</v>
      </c>
      <c r="Q187" s="321"/>
    </row>
    <row r="188" spans="2:17" hidden="1" x14ac:dyDescent="0.2">
      <c r="B188" s="511">
        <v>186</v>
      </c>
      <c r="C188" s="519" t="s">
        <v>882</v>
      </c>
      <c r="D188" s="418" t="s">
        <v>100</v>
      </c>
      <c r="E188" s="520" t="s">
        <v>498</v>
      </c>
      <c r="F188" s="515">
        <v>365</v>
      </c>
      <c r="G188" s="256">
        <v>0</v>
      </c>
      <c r="H188" s="256" t="s">
        <v>1802</v>
      </c>
      <c r="N188" s="266">
        <v>0</v>
      </c>
      <c r="O188" s="416">
        <v>240</v>
      </c>
      <c r="P188" s="417">
        <f ca="1">IFERROR(IF(VLOOKUP(C188,Losübersicht_01_UHR!$F$108:$G$410,2,FALSE)="",0,VLOOKUP(C188,Losübersicht_01_UHR!$F$108:$G$410,2,FALSE)),0)</f>
        <v>0</v>
      </c>
      <c r="Q188" s="321"/>
    </row>
    <row r="189" spans="2:17" ht="15" hidden="1" thickBot="1" x14ac:dyDescent="0.25">
      <c r="B189" s="512">
        <v>187</v>
      </c>
      <c r="C189" s="519" t="s">
        <v>883</v>
      </c>
      <c r="D189" s="431" t="s">
        <v>594</v>
      </c>
      <c r="E189" s="520" t="s">
        <v>282</v>
      </c>
      <c r="F189" s="516">
        <v>74</v>
      </c>
      <c r="G189" s="420">
        <v>0</v>
      </c>
      <c r="H189" s="420" t="s">
        <v>1802</v>
      </c>
      <c r="N189" s="266">
        <v>0</v>
      </c>
      <c r="O189" s="278">
        <v>1400</v>
      </c>
      <c r="P189" s="288">
        <f ca="1">IFERROR(IF(VLOOKUP(C189,Losübersicht_01_UHR!$F$108:$G$410,2,FALSE)="",0,VLOOKUP(C189,Losübersicht_01_UHR!$F$108:$G$410,2,FALSE)),0)</f>
        <v>0</v>
      </c>
      <c r="Q189" s="321"/>
    </row>
    <row r="190" spans="2:17" ht="15" hidden="1" thickTop="1" x14ac:dyDescent="0.2">
      <c r="B190" s="510">
        <v>188</v>
      </c>
      <c r="C190" s="519" t="s">
        <v>884</v>
      </c>
      <c r="D190" s="418" t="s">
        <v>152</v>
      </c>
      <c r="E190" s="520" t="s">
        <v>249</v>
      </c>
      <c r="F190" s="514">
        <v>1</v>
      </c>
      <c r="G190" s="468">
        <v>0</v>
      </c>
      <c r="H190" s="468" t="s">
        <v>1802</v>
      </c>
      <c r="N190" s="266">
        <v>0</v>
      </c>
      <c r="O190" s="453">
        <v>190</v>
      </c>
      <c r="P190" s="454">
        <f ca="1">IFERROR(IF(VLOOKUP(C190,Losübersicht_01_UHR!$F$108:$G$410,2,FALSE)="",0,VLOOKUP(C190,Losübersicht_01_UHR!$F$108:$G$410,2,FALSE)),0)</f>
        <v>0</v>
      </c>
      <c r="Q190" s="321"/>
    </row>
    <row r="191" spans="2:17" hidden="1" x14ac:dyDescent="0.2">
      <c r="B191" s="511">
        <v>189</v>
      </c>
      <c r="C191" s="519" t="s">
        <v>885</v>
      </c>
      <c r="D191" s="418" t="s">
        <v>152</v>
      </c>
      <c r="E191" s="520" t="s">
        <v>250</v>
      </c>
      <c r="F191" s="515">
        <v>2</v>
      </c>
      <c r="G191" s="256">
        <v>0</v>
      </c>
      <c r="H191" s="256" t="s">
        <v>1802</v>
      </c>
      <c r="N191" s="266">
        <v>0</v>
      </c>
      <c r="O191" s="276">
        <v>190</v>
      </c>
      <c r="P191" s="287">
        <f ca="1">IFERROR(IF(VLOOKUP(C191,Losübersicht_01_UHR!$F$108:$G$410,2,FALSE)="",0,VLOOKUP(C191,Losübersicht_01_UHR!$F$108:$G$410,2,FALSE)),0)</f>
        <v>0</v>
      </c>
      <c r="Q191" s="321"/>
    </row>
    <row r="192" spans="2:17" hidden="1" x14ac:dyDescent="0.2">
      <c r="B192" s="511">
        <v>190</v>
      </c>
      <c r="C192" s="519" t="s">
        <v>886</v>
      </c>
      <c r="D192" s="418" t="s">
        <v>152</v>
      </c>
      <c r="E192" s="520" t="s">
        <v>251</v>
      </c>
      <c r="F192" s="515">
        <v>4</v>
      </c>
      <c r="G192" s="256">
        <v>0</v>
      </c>
      <c r="H192" s="256" t="s">
        <v>1802</v>
      </c>
      <c r="N192" s="266">
        <v>0</v>
      </c>
      <c r="O192" s="276">
        <v>210</v>
      </c>
      <c r="P192" s="287">
        <f ca="1">IFERROR(IF(VLOOKUP(C192,Losübersicht_01_UHR!$F$108:$G$410,2,FALSE)="",0,VLOOKUP(C192,Losübersicht_01_UHR!$F$108:$G$410,2,FALSE)),0)</f>
        <v>0</v>
      </c>
      <c r="Q192" s="321"/>
    </row>
    <row r="193" spans="2:17" hidden="1" x14ac:dyDescent="0.2">
      <c r="B193" s="511">
        <v>191</v>
      </c>
      <c r="C193" s="519" t="s">
        <v>887</v>
      </c>
      <c r="D193" s="418" t="s">
        <v>152</v>
      </c>
      <c r="E193" s="520" t="s">
        <v>502</v>
      </c>
      <c r="F193" s="515">
        <v>6</v>
      </c>
      <c r="G193" s="256">
        <v>0</v>
      </c>
      <c r="H193" s="256" t="s">
        <v>1802</v>
      </c>
      <c r="N193" s="266">
        <v>0</v>
      </c>
      <c r="O193" s="276">
        <v>210</v>
      </c>
      <c r="P193" s="287">
        <f ca="1">IFERROR(IF(VLOOKUP(C193,Losübersicht_01_UHR!$F$108:$G$410,2,FALSE)="",0,VLOOKUP(C193,Losübersicht_01_UHR!$F$108:$G$410,2,FALSE)),0)</f>
        <v>0</v>
      </c>
      <c r="Q193" s="321"/>
    </row>
    <row r="194" spans="2:17" hidden="1" x14ac:dyDescent="0.2">
      <c r="B194" s="511">
        <v>192</v>
      </c>
      <c r="C194" s="519" t="s">
        <v>888</v>
      </c>
      <c r="D194" s="418" t="s">
        <v>152</v>
      </c>
      <c r="E194" s="520" t="s">
        <v>220</v>
      </c>
      <c r="F194" s="515">
        <v>12</v>
      </c>
      <c r="G194" s="256">
        <v>0</v>
      </c>
      <c r="H194" s="256" t="s">
        <v>1802</v>
      </c>
      <c r="N194" s="266">
        <v>0</v>
      </c>
      <c r="O194" s="276">
        <v>210</v>
      </c>
      <c r="P194" s="287">
        <f ca="1">IFERROR(IF(VLOOKUP(C194,Losübersicht_01_UHR!$F$108:$G$410,2,FALSE)="",0,VLOOKUP(C194,Losübersicht_01_UHR!$F$108:$G$410,2,FALSE)),0)</f>
        <v>0</v>
      </c>
      <c r="Q194" s="321"/>
    </row>
    <row r="195" spans="2:17" hidden="1" x14ac:dyDescent="0.2">
      <c r="B195" s="511">
        <v>193</v>
      </c>
      <c r="C195" s="519" t="s">
        <v>889</v>
      </c>
      <c r="D195" s="418" t="s">
        <v>152</v>
      </c>
      <c r="E195" s="520" t="s">
        <v>252</v>
      </c>
      <c r="F195" s="515">
        <v>19</v>
      </c>
      <c r="G195" s="256">
        <v>0</v>
      </c>
      <c r="H195" s="256" t="s">
        <v>1802</v>
      </c>
      <c r="N195" s="266">
        <v>0</v>
      </c>
      <c r="O195" s="276">
        <v>230</v>
      </c>
      <c r="P195" s="287">
        <f ca="1">IFERROR(IF(VLOOKUP(C195,Losübersicht_01_UHR!$F$108:$G$410,2,FALSE)="",0,VLOOKUP(C195,Losübersicht_01_UHR!$F$108:$G$410,2,FALSE)),0)</f>
        <v>0</v>
      </c>
      <c r="Q195" s="321"/>
    </row>
    <row r="196" spans="2:17" hidden="1" x14ac:dyDescent="0.2">
      <c r="B196" s="511">
        <v>194</v>
      </c>
      <c r="C196" s="519" t="s">
        <v>890</v>
      </c>
      <c r="D196" s="418" t="s">
        <v>152</v>
      </c>
      <c r="E196" s="520" t="s">
        <v>218</v>
      </c>
      <c r="F196" s="515">
        <v>37</v>
      </c>
      <c r="G196" s="256">
        <v>0</v>
      </c>
      <c r="H196" s="256" t="s">
        <v>1802</v>
      </c>
      <c r="N196" s="266">
        <v>0</v>
      </c>
      <c r="O196" s="276">
        <v>250</v>
      </c>
      <c r="P196" s="287">
        <f ca="1">IFERROR(IF(VLOOKUP(C196,Losübersicht_01_UHR!$F$108:$G$410,2,FALSE)="",0,VLOOKUP(C196,Losübersicht_01_UHR!$F$108:$G$410,2,FALSE)),0)</f>
        <v>0</v>
      </c>
      <c r="Q196" s="321"/>
    </row>
    <row r="197" spans="2:17" hidden="1" x14ac:dyDescent="0.2">
      <c r="B197" s="511">
        <v>195</v>
      </c>
      <c r="C197" s="519" t="s">
        <v>891</v>
      </c>
      <c r="D197" s="418" t="s">
        <v>152</v>
      </c>
      <c r="E197" s="520" t="s">
        <v>214</v>
      </c>
      <c r="F197" s="515">
        <v>74</v>
      </c>
      <c r="G197" s="256">
        <v>0</v>
      </c>
      <c r="H197" s="256" t="s">
        <v>1802</v>
      </c>
      <c r="N197" s="266">
        <v>0</v>
      </c>
      <c r="O197" s="276">
        <v>270</v>
      </c>
      <c r="P197" s="287">
        <f ca="1">IFERROR(IF(VLOOKUP(C197,Losübersicht_01_UHR!$F$108:$G$410,2,FALSE)="",0,VLOOKUP(C197,Losübersicht_01_UHR!$F$108:$G$410,2,FALSE)),0)</f>
        <v>0</v>
      </c>
      <c r="Q197" s="321"/>
    </row>
    <row r="198" spans="2:17" hidden="1" x14ac:dyDescent="0.2">
      <c r="B198" s="511">
        <v>196</v>
      </c>
      <c r="C198" s="519" t="s">
        <v>892</v>
      </c>
      <c r="D198" s="418" t="s">
        <v>152</v>
      </c>
      <c r="E198" s="520" t="s">
        <v>307</v>
      </c>
      <c r="F198" s="515">
        <v>93</v>
      </c>
      <c r="G198" s="256">
        <v>0</v>
      </c>
      <c r="H198" s="256" t="s">
        <v>1802</v>
      </c>
      <c r="N198" s="266">
        <v>0</v>
      </c>
      <c r="O198" s="276">
        <v>280</v>
      </c>
      <c r="P198" s="287">
        <f ca="1">IFERROR(IF(VLOOKUP(C198,Losübersicht_01_UHR!$F$108:$G$410,2,FALSE)="",0,VLOOKUP(C198,Losübersicht_01_UHR!$F$108:$G$410,2,FALSE)),0)</f>
        <v>0</v>
      </c>
      <c r="Q198" s="321"/>
    </row>
    <row r="199" spans="2:17" hidden="1" x14ac:dyDescent="0.2">
      <c r="B199" s="511">
        <v>197</v>
      </c>
      <c r="C199" s="519" t="s">
        <v>893</v>
      </c>
      <c r="D199" s="418" t="s">
        <v>152</v>
      </c>
      <c r="E199" s="520" t="s">
        <v>215</v>
      </c>
      <c r="F199" s="515">
        <v>112</v>
      </c>
      <c r="G199" s="256">
        <v>0</v>
      </c>
      <c r="H199" s="256" t="s">
        <v>1802</v>
      </c>
      <c r="N199" s="266">
        <v>0</v>
      </c>
      <c r="O199" s="276">
        <v>310</v>
      </c>
      <c r="P199" s="287">
        <f ca="1">IFERROR(IF(VLOOKUP(C199,Losübersicht_01_UHR!$F$108:$G$410,2,FALSE)="",0,VLOOKUP(C199,Losübersicht_01_UHR!$F$108:$G$410,2,FALSE)),0)</f>
        <v>0</v>
      </c>
      <c r="Q199" s="321"/>
    </row>
    <row r="200" spans="2:17" hidden="1" x14ac:dyDescent="0.2">
      <c r="B200" s="511">
        <v>198</v>
      </c>
      <c r="C200" s="519" t="s">
        <v>894</v>
      </c>
      <c r="D200" s="418" t="s">
        <v>152</v>
      </c>
      <c r="E200" s="520" t="s">
        <v>216</v>
      </c>
      <c r="F200" s="515">
        <v>149</v>
      </c>
      <c r="G200" s="256">
        <v>0</v>
      </c>
      <c r="H200" s="256" t="s">
        <v>1802</v>
      </c>
      <c r="N200" s="266">
        <v>0</v>
      </c>
      <c r="O200" s="276">
        <v>340</v>
      </c>
      <c r="P200" s="287">
        <f ca="1">IFERROR(IF(VLOOKUP(C200,Losübersicht_01_UHR!$F$108:$G$410,2,FALSE)="",0,VLOOKUP(C200,Losübersicht_01_UHR!$F$108:$G$410,2,FALSE)),0)</f>
        <v>0</v>
      </c>
      <c r="Q200" s="321"/>
    </row>
    <row r="201" spans="2:17" hidden="1" x14ac:dyDescent="0.2">
      <c r="B201" s="511">
        <v>199</v>
      </c>
      <c r="C201" s="519" t="s">
        <v>895</v>
      </c>
      <c r="D201" s="418" t="s">
        <v>152</v>
      </c>
      <c r="E201" s="520" t="s">
        <v>217</v>
      </c>
      <c r="F201" s="515">
        <v>186</v>
      </c>
      <c r="G201" s="256">
        <v>0</v>
      </c>
      <c r="H201" s="256" t="s">
        <v>1802</v>
      </c>
      <c r="N201" s="266">
        <v>0</v>
      </c>
      <c r="O201" s="276">
        <v>340</v>
      </c>
      <c r="P201" s="287">
        <f ca="1">IFERROR(IF(VLOOKUP(C201,Losübersicht_01_UHR!$F$108:$G$410,2,FALSE)="",0,VLOOKUP(C201,Losübersicht_01_UHR!$F$108:$G$410,2,FALSE)),0)</f>
        <v>0</v>
      </c>
      <c r="Q201" s="321"/>
    </row>
    <row r="202" spans="2:17" hidden="1" x14ac:dyDescent="0.2">
      <c r="B202" s="511">
        <v>200</v>
      </c>
      <c r="C202" s="519" t="s">
        <v>896</v>
      </c>
      <c r="D202" s="418" t="s">
        <v>152</v>
      </c>
      <c r="E202" s="520" t="s">
        <v>497</v>
      </c>
      <c r="F202" s="515">
        <v>313</v>
      </c>
      <c r="G202" s="256">
        <v>0</v>
      </c>
      <c r="H202" s="256" t="s">
        <v>1802</v>
      </c>
      <c r="N202" s="266">
        <v>0</v>
      </c>
      <c r="O202" s="276">
        <v>340</v>
      </c>
      <c r="P202" s="287">
        <f ca="1">IFERROR(IF(VLOOKUP(C202,Losübersicht_01_UHR!$F$108:$G$410,2,FALSE)="",0,VLOOKUP(C202,Losübersicht_01_UHR!$F$108:$G$410,2,FALSE)),0)</f>
        <v>0</v>
      </c>
      <c r="Q202" s="321"/>
    </row>
    <row r="203" spans="2:17" hidden="1" x14ac:dyDescent="0.2">
      <c r="B203" s="511">
        <v>201</v>
      </c>
      <c r="C203" s="519" t="s">
        <v>897</v>
      </c>
      <c r="D203" s="418" t="s">
        <v>152</v>
      </c>
      <c r="E203" s="520" t="s">
        <v>498</v>
      </c>
      <c r="F203" s="515">
        <v>365</v>
      </c>
      <c r="G203" s="256">
        <v>0</v>
      </c>
      <c r="H203" s="256" t="s">
        <v>1802</v>
      </c>
      <c r="N203" s="266">
        <v>0</v>
      </c>
      <c r="O203" s="416">
        <v>340</v>
      </c>
      <c r="P203" s="417">
        <f ca="1">IFERROR(IF(VLOOKUP(C203,Losübersicht_01_UHR!$F$108:$G$410,2,FALSE)="",0,VLOOKUP(C203,Losübersicht_01_UHR!$F$108:$G$410,2,FALSE)),0)</f>
        <v>0</v>
      </c>
      <c r="Q203" s="321"/>
    </row>
    <row r="204" spans="2:17" ht="15" hidden="1" thickBot="1" x14ac:dyDescent="0.25">
      <c r="B204" s="512">
        <v>202</v>
      </c>
      <c r="C204" s="519" t="s">
        <v>898</v>
      </c>
      <c r="D204" s="431" t="s">
        <v>595</v>
      </c>
      <c r="E204" s="520" t="s">
        <v>282</v>
      </c>
      <c r="F204" s="516">
        <v>74</v>
      </c>
      <c r="G204" s="420">
        <v>0</v>
      </c>
      <c r="H204" s="420" t="s">
        <v>1802</v>
      </c>
      <c r="N204" s="266">
        <v>0</v>
      </c>
      <c r="O204" s="278">
        <v>1400</v>
      </c>
      <c r="P204" s="288">
        <f ca="1">IFERROR(IF(VLOOKUP(C204,Losübersicht_01_UHR!$F$108:$G$410,2,FALSE)="",0,VLOOKUP(C204,Losübersicht_01_UHR!$F$108:$G$410,2,FALSE)),0)</f>
        <v>0</v>
      </c>
      <c r="Q204" s="321"/>
    </row>
    <row r="205" spans="2:17" ht="15" thickTop="1" x14ac:dyDescent="0.2">
      <c r="B205" s="510">
        <v>203</v>
      </c>
      <c r="C205" s="519" t="s">
        <v>899</v>
      </c>
      <c r="D205" s="418" t="s">
        <v>153</v>
      </c>
      <c r="E205" s="520" t="s">
        <v>249</v>
      </c>
      <c r="F205" s="514">
        <v>1</v>
      </c>
      <c r="G205" s="468">
        <v>1</v>
      </c>
      <c r="H205" s="468">
        <v>1</v>
      </c>
      <c r="N205" s="266">
        <v>1</v>
      </c>
      <c r="O205" s="453">
        <v>80</v>
      </c>
      <c r="P205" s="454">
        <f ca="1">IFERROR(IF(VLOOKUP(C205,Losübersicht_01_UHR!$F$108:$G$410,2,FALSE)="",0,VLOOKUP(C205,Losübersicht_01_UHR!$F$108:$G$410,2,FALSE)),0)</f>
        <v>0</v>
      </c>
      <c r="Q205" s="321"/>
    </row>
    <row r="206" spans="2:17" hidden="1" x14ac:dyDescent="0.2">
      <c r="B206" s="511">
        <v>204</v>
      </c>
      <c r="C206" s="519" t="s">
        <v>900</v>
      </c>
      <c r="D206" s="418" t="s">
        <v>153</v>
      </c>
      <c r="E206" s="520" t="s">
        <v>250</v>
      </c>
      <c r="F206" s="515">
        <v>2</v>
      </c>
      <c r="G206" s="256">
        <v>0</v>
      </c>
      <c r="H206" s="256" t="s">
        <v>1802</v>
      </c>
      <c r="N206" s="266">
        <v>0</v>
      </c>
      <c r="O206" s="276">
        <v>80</v>
      </c>
      <c r="P206" s="287">
        <f ca="1">IFERROR(IF(VLOOKUP(C206,Losübersicht_01_UHR!$F$108:$G$410,2,FALSE)="",0,VLOOKUP(C206,Losübersicht_01_UHR!$F$108:$G$410,2,FALSE)),0)</f>
        <v>0</v>
      </c>
      <c r="Q206" s="321"/>
    </row>
    <row r="207" spans="2:17" hidden="1" x14ac:dyDescent="0.2">
      <c r="B207" s="511">
        <v>205</v>
      </c>
      <c r="C207" s="519" t="s">
        <v>901</v>
      </c>
      <c r="D207" s="418" t="s">
        <v>153</v>
      </c>
      <c r="E207" s="520" t="s">
        <v>251</v>
      </c>
      <c r="F207" s="515">
        <v>4</v>
      </c>
      <c r="G207" s="256">
        <v>0</v>
      </c>
      <c r="H207" s="256" t="s">
        <v>1802</v>
      </c>
      <c r="N207" s="266">
        <v>0</v>
      </c>
      <c r="O207" s="276">
        <v>90</v>
      </c>
      <c r="P207" s="287">
        <f ca="1">IFERROR(IF(VLOOKUP(C207,Losübersicht_01_UHR!$F$108:$G$410,2,FALSE)="",0,VLOOKUP(C207,Losübersicht_01_UHR!$F$108:$G$410,2,FALSE)),0)</f>
        <v>0</v>
      </c>
      <c r="Q207" s="321"/>
    </row>
    <row r="208" spans="2:17" hidden="1" x14ac:dyDescent="0.2">
      <c r="B208" s="511">
        <v>206</v>
      </c>
      <c r="C208" s="519" t="s">
        <v>902</v>
      </c>
      <c r="D208" s="418" t="s">
        <v>153</v>
      </c>
      <c r="E208" s="520" t="s">
        <v>502</v>
      </c>
      <c r="F208" s="515">
        <v>6</v>
      </c>
      <c r="G208" s="256">
        <v>0</v>
      </c>
      <c r="H208" s="256" t="s">
        <v>1802</v>
      </c>
      <c r="N208" s="266">
        <v>0</v>
      </c>
      <c r="O208" s="276">
        <v>90</v>
      </c>
      <c r="P208" s="287">
        <f ca="1">IFERROR(IF(VLOOKUP(C208,Losübersicht_01_UHR!$F$108:$G$410,2,FALSE)="",0,VLOOKUP(C208,Losübersicht_01_UHR!$F$108:$G$410,2,FALSE)),0)</f>
        <v>0</v>
      </c>
      <c r="Q208" s="321"/>
    </row>
    <row r="209" spans="2:17" hidden="1" x14ac:dyDescent="0.2">
      <c r="B209" s="511">
        <v>207</v>
      </c>
      <c r="C209" s="519" t="s">
        <v>903</v>
      </c>
      <c r="D209" s="418" t="s">
        <v>153</v>
      </c>
      <c r="E209" s="520" t="s">
        <v>220</v>
      </c>
      <c r="F209" s="515">
        <v>12</v>
      </c>
      <c r="G209" s="256">
        <v>0</v>
      </c>
      <c r="H209" s="256" t="s">
        <v>1802</v>
      </c>
      <c r="N209" s="266">
        <v>0</v>
      </c>
      <c r="O209" s="276">
        <v>90</v>
      </c>
      <c r="P209" s="287">
        <f ca="1">IFERROR(IF(VLOOKUP(C209,Losübersicht_01_UHR!$F$108:$G$410,2,FALSE)="",0,VLOOKUP(C209,Losübersicht_01_UHR!$F$108:$G$410,2,FALSE)),0)</f>
        <v>0</v>
      </c>
      <c r="Q209" s="321"/>
    </row>
    <row r="210" spans="2:17" hidden="1" x14ac:dyDescent="0.2">
      <c r="B210" s="511">
        <v>208</v>
      </c>
      <c r="C210" s="519" t="s">
        <v>904</v>
      </c>
      <c r="D210" s="418" t="s">
        <v>153</v>
      </c>
      <c r="E210" s="520" t="s">
        <v>252</v>
      </c>
      <c r="F210" s="515">
        <v>19</v>
      </c>
      <c r="G210" s="256">
        <v>0</v>
      </c>
      <c r="H210" s="256" t="s">
        <v>1802</v>
      </c>
      <c r="N210" s="266">
        <v>0</v>
      </c>
      <c r="O210" s="276">
        <v>100</v>
      </c>
      <c r="P210" s="287">
        <f ca="1">IFERROR(IF(VLOOKUP(C210,Losübersicht_01_UHR!$F$108:$G$410,2,FALSE)="",0,VLOOKUP(C210,Losübersicht_01_UHR!$F$108:$G$410,2,FALSE)),0)</f>
        <v>0</v>
      </c>
      <c r="Q210" s="321"/>
    </row>
    <row r="211" spans="2:17" hidden="1" x14ac:dyDescent="0.2">
      <c r="B211" s="511">
        <v>209</v>
      </c>
      <c r="C211" s="519" t="s">
        <v>704</v>
      </c>
      <c r="D211" s="418" t="s">
        <v>153</v>
      </c>
      <c r="E211" s="520" t="s">
        <v>218</v>
      </c>
      <c r="F211" s="515">
        <v>37</v>
      </c>
      <c r="G211" s="256">
        <v>0</v>
      </c>
      <c r="H211" s="256" t="s">
        <v>1802</v>
      </c>
      <c r="N211" s="266">
        <v>0</v>
      </c>
      <c r="O211" s="276">
        <v>110</v>
      </c>
      <c r="P211" s="287">
        <f ca="1">IFERROR(IF(VLOOKUP(C211,Losübersicht_01_UHR!$F$108:$G$410,2,FALSE)="",0,VLOOKUP(C211,Losübersicht_01_UHR!$F$108:$G$410,2,FALSE)),0)</f>
        <v>0</v>
      </c>
      <c r="Q211" s="321"/>
    </row>
    <row r="212" spans="2:17" hidden="1" x14ac:dyDescent="0.2">
      <c r="B212" s="511">
        <v>210</v>
      </c>
      <c r="C212" s="519" t="s">
        <v>703</v>
      </c>
      <c r="D212" s="418" t="s">
        <v>153</v>
      </c>
      <c r="E212" s="520" t="s">
        <v>214</v>
      </c>
      <c r="F212" s="515">
        <v>74</v>
      </c>
      <c r="G212" s="256">
        <v>0</v>
      </c>
      <c r="H212" s="256" t="s">
        <v>1802</v>
      </c>
      <c r="N212" s="266">
        <v>0</v>
      </c>
      <c r="O212" s="276">
        <v>120</v>
      </c>
      <c r="P212" s="287">
        <f ca="1">IFERROR(IF(VLOOKUP(C212,Losübersicht_01_UHR!$F$108:$G$410,2,FALSE)="",0,VLOOKUP(C212,Losübersicht_01_UHR!$F$108:$G$410,2,FALSE)),0)</f>
        <v>0</v>
      </c>
      <c r="Q212" s="321"/>
    </row>
    <row r="213" spans="2:17" hidden="1" x14ac:dyDescent="0.2">
      <c r="B213" s="511">
        <v>211</v>
      </c>
      <c r="C213" s="519" t="s">
        <v>905</v>
      </c>
      <c r="D213" s="418" t="s">
        <v>153</v>
      </c>
      <c r="E213" s="520" t="s">
        <v>307</v>
      </c>
      <c r="F213" s="515">
        <v>93</v>
      </c>
      <c r="G213" s="256">
        <v>0</v>
      </c>
      <c r="H213" s="256" t="s">
        <v>1802</v>
      </c>
      <c r="N213" s="266">
        <v>0</v>
      </c>
      <c r="O213" s="276">
        <v>130</v>
      </c>
      <c r="P213" s="287">
        <f ca="1">IFERROR(IF(VLOOKUP(C213,Losübersicht_01_UHR!$F$108:$G$410,2,FALSE)="",0,VLOOKUP(C213,Losübersicht_01_UHR!$F$108:$G$410,2,FALSE)),0)</f>
        <v>0</v>
      </c>
      <c r="Q213" s="321"/>
    </row>
    <row r="214" spans="2:17" hidden="1" x14ac:dyDescent="0.2">
      <c r="B214" s="511">
        <v>212</v>
      </c>
      <c r="C214" s="519" t="s">
        <v>906</v>
      </c>
      <c r="D214" s="418" t="s">
        <v>153</v>
      </c>
      <c r="E214" s="520" t="s">
        <v>215</v>
      </c>
      <c r="F214" s="515">
        <v>112</v>
      </c>
      <c r="G214" s="256">
        <v>0</v>
      </c>
      <c r="H214" s="256" t="s">
        <v>1802</v>
      </c>
      <c r="N214" s="266">
        <v>0</v>
      </c>
      <c r="O214" s="276">
        <v>140</v>
      </c>
      <c r="P214" s="287">
        <f ca="1">IFERROR(IF(VLOOKUP(C214,Losübersicht_01_UHR!$F$108:$G$410,2,FALSE)="",0,VLOOKUP(C214,Losübersicht_01_UHR!$F$108:$G$410,2,FALSE)),0)</f>
        <v>0</v>
      </c>
      <c r="Q214" s="321"/>
    </row>
    <row r="215" spans="2:17" hidden="1" x14ac:dyDescent="0.2">
      <c r="B215" s="511">
        <v>213</v>
      </c>
      <c r="C215" s="784" t="s">
        <v>907</v>
      </c>
      <c r="D215" s="785" t="s">
        <v>153</v>
      </c>
      <c r="E215" s="786" t="s">
        <v>216</v>
      </c>
      <c r="F215" s="515">
        <v>149</v>
      </c>
      <c r="G215" s="256">
        <v>0</v>
      </c>
      <c r="H215" s="256" t="s">
        <v>1802</v>
      </c>
      <c r="N215" s="266">
        <v>0</v>
      </c>
      <c r="O215" s="276">
        <v>140</v>
      </c>
      <c r="P215" s="287">
        <f ca="1">IFERROR(IF(VLOOKUP(C215,Losübersicht_01_UHR!$F$108:$G$410,2,FALSE)="",0,VLOOKUP(C215,Losübersicht_01_UHR!$F$108:$G$410,2,FALSE)),0)</f>
        <v>0</v>
      </c>
      <c r="Q215" s="321"/>
    </row>
    <row r="216" spans="2:17" ht="15" thickBot="1" x14ac:dyDescent="0.25">
      <c r="B216" s="511">
        <v>214</v>
      </c>
      <c r="C216" s="522" t="s">
        <v>687</v>
      </c>
      <c r="D216" s="790" t="s">
        <v>153</v>
      </c>
      <c r="E216" s="524" t="s">
        <v>217</v>
      </c>
      <c r="F216" s="515">
        <v>186</v>
      </c>
      <c r="G216" s="256">
        <v>14</v>
      </c>
      <c r="H216" s="256">
        <v>1</v>
      </c>
      <c r="N216" s="266">
        <v>1</v>
      </c>
      <c r="O216" s="276">
        <v>150</v>
      </c>
      <c r="P216" s="287">
        <f ca="1">IFERROR(IF(VLOOKUP(C216,Losübersicht_01_UHR!$F$108:$G$410,2,FALSE)="",0,VLOOKUP(C216,Losübersicht_01_UHR!$F$108:$G$410,2,FALSE)),0)</f>
        <v>22091.96</v>
      </c>
      <c r="Q216" s="321"/>
    </row>
    <row r="217" spans="2:17" hidden="1" x14ac:dyDescent="0.2">
      <c r="B217" s="511">
        <v>215</v>
      </c>
      <c r="C217" s="787" t="s">
        <v>908</v>
      </c>
      <c r="D217" s="788" t="s">
        <v>153</v>
      </c>
      <c r="E217" s="789" t="s">
        <v>497</v>
      </c>
      <c r="F217" s="515">
        <v>313</v>
      </c>
      <c r="G217" s="256">
        <v>0</v>
      </c>
      <c r="H217" s="256" t="s">
        <v>1802</v>
      </c>
      <c r="N217" s="266">
        <v>0</v>
      </c>
      <c r="O217" s="276">
        <v>150</v>
      </c>
      <c r="P217" s="287">
        <f ca="1">IFERROR(IF(VLOOKUP(C217,Losübersicht_01_UHR!$F$108:$G$410,2,FALSE)="",0,VLOOKUP(C217,Losübersicht_01_UHR!$F$108:$G$410,2,FALSE)),0)</f>
        <v>0</v>
      </c>
      <c r="Q217" s="321"/>
    </row>
    <row r="218" spans="2:17" hidden="1" x14ac:dyDescent="0.2">
      <c r="B218" s="511">
        <v>216</v>
      </c>
      <c r="C218" s="519" t="s">
        <v>909</v>
      </c>
      <c r="D218" s="418" t="s">
        <v>153</v>
      </c>
      <c r="E218" s="520" t="s">
        <v>498</v>
      </c>
      <c r="F218" s="515">
        <v>365</v>
      </c>
      <c r="G218" s="256">
        <v>0</v>
      </c>
      <c r="H218" s="256" t="s">
        <v>1802</v>
      </c>
      <c r="N218" s="266">
        <v>0</v>
      </c>
      <c r="O218" s="276">
        <v>150</v>
      </c>
      <c r="P218" s="287">
        <f ca="1">IFERROR(IF(VLOOKUP(C218,Losübersicht_01_UHR!$F$108:$G$410,2,FALSE)="",0,VLOOKUP(C218,Losübersicht_01_UHR!$F$108:$G$410,2,FALSE)),0)</f>
        <v>0</v>
      </c>
      <c r="Q218" s="321"/>
    </row>
    <row r="219" spans="2:17" hidden="1" x14ac:dyDescent="0.2">
      <c r="B219" s="511">
        <v>217</v>
      </c>
      <c r="C219" s="519" t="s">
        <v>910</v>
      </c>
      <c r="D219" s="431" t="s">
        <v>596</v>
      </c>
      <c r="E219" s="520" t="s">
        <v>282</v>
      </c>
      <c r="F219" s="515">
        <v>74</v>
      </c>
      <c r="G219" s="256">
        <v>0</v>
      </c>
      <c r="H219" s="256" t="s">
        <v>1802</v>
      </c>
      <c r="N219" s="266">
        <v>0</v>
      </c>
      <c r="O219" s="416">
        <v>1400</v>
      </c>
      <c r="P219" s="417">
        <f ca="1">IFERROR(IF(VLOOKUP(C219,Losübersicht_01_UHR!$F$108:$G$410,2,FALSE)="",0,VLOOKUP(C219,Losübersicht_01_UHR!$F$108:$G$410,2,FALSE)),0)</f>
        <v>0</v>
      </c>
      <c r="Q219" s="321"/>
    </row>
    <row r="220" spans="2:17" ht="15" hidden="1" thickBot="1" x14ac:dyDescent="0.25">
      <c r="B220" s="512">
        <v>218</v>
      </c>
      <c r="C220" s="519" t="s">
        <v>911</v>
      </c>
      <c r="D220" s="418" t="s">
        <v>153</v>
      </c>
      <c r="E220" s="520" t="s">
        <v>279</v>
      </c>
      <c r="F220" s="516">
        <v>221</v>
      </c>
      <c r="G220" s="420">
        <v>0</v>
      </c>
      <c r="H220" s="420" t="s">
        <v>1802</v>
      </c>
      <c r="N220" s="266">
        <v>0</v>
      </c>
      <c r="O220" s="278">
        <v>140</v>
      </c>
      <c r="P220" s="288">
        <f ca="1">IFERROR(IF(VLOOKUP(C220,Losübersicht_01_UHR!$F$108:$G$410,2,FALSE)="",0,VLOOKUP(C220,Losübersicht_01_UHR!$F$108:$G$410,2,FALSE)),0)</f>
        <v>0</v>
      </c>
      <c r="Q220" s="321"/>
    </row>
    <row r="221" spans="2:17" ht="15" hidden="1" thickTop="1" x14ac:dyDescent="0.2">
      <c r="B221" s="510">
        <v>219</v>
      </c>
      <c r="C221" s="519" t="s">
        <v>912</v>
      </c>
      <c r="D221" s="418" t="s">
        <v>276</v>
      </c>
      <c r="E221" s="520" t="s">
        <v>249</v>
      </c>
      <c r="F221" s="514">
        <v>1</v>
      </c>
      <c r="G221" s="468">
        <v>0</v>
      </c>
      <c r="H221" s="468" t="s">
        <v>1802</v>
      </c>
      <c r="N221" s="266">
        <v>0</v>
      </c>
      <c r="O221" s="276">
        <v>120</v>
      </c>
      <c r="P221" s="287">
        <f ca="1">IFERROR(IF(VLOOKUP(C221,Losübersicht_01_UHR!$F$108:$G$410,2,FALSE)="",0,VLOOKUP(C221,Losübersicht_01_UHR!$F$108:$G$410,2,FALSE)),0)</f>
        <v>0</v>
      </c>
      <c r="Q221" s="321"/>
    </row>
    <row r="222" spans="2:17" hidden="1" x14ac:dyDescent="0.2">
      <c r="B222" s="511">
        <v>220</v>
      </c>
      <c r="C222" s="519" t="s">
        <v>913</v>
      </c>
      <c r="D222" s="418" t="s">
        <v>276</v>
      </c>
      <c r="E222" s="520" t="s">
        <v>250</v>
      </c>
      <c r="F222" s="515">
        <v>2</v>
      </c>
      <c r="G222" s="256">
        <v>0</v>
      </c>
      <c r="H222" s="256" t="s">
        <v>1802</v>
      </c>
      <c r="N222" s="266">
        <v>0</v>
      </c>
      <c r="O222" s="276">
        <v>120</v>
      </c>
      <c r="P222" s="287">
        <f ca="1">IFERROR(IF(VLOOKUP(C222,Losübersicht_01_UHR!$F$108:$G$410,2,FALSE)="",0,VLOOKUP(C222,Losübersicht_01_UHR!$F$108:$G$410,2,FALSE)),0)</f>
        <v>0</v>
      </c>
      <c r="Q222" s="321"/>
    </row>
    <row r="223" spans="2:17" hidden="1" x14ac:dyDescent="0.2">
      <c r="B223" s="511">
        <v>221</v>
      </c>
      <c r="C223" s="519" t="s">
        <v>914</v>
      </c>
      <c r="D223" s="418" t="s">
        <v>276</v>
      </c>
      <c r="E223" s="520" t="s">
        <v>251</v>
      </c>
      <c r="F223" s="515">
        <v>4</v>
      </c>
      <c r="G223" s="256">
        <v>0</v>
      </c>
      <c r="H223" s="256" t="s">
        <v>1802</v>
      </c>
      <c r="N223" s="266">
        <v>0</v>
      </c>
      <c r="O223" s="276">
        <v>130</v>
      </c>
      <c r="P223" s="287">
        <f ca="1">IFERROR(IF(VLOOKUP(C223,Losübersicht_01_UHR!$F$108:$G$410,2,FALSE)="",0,VLOOKUP(C223,Losübersicht_01_UHR!$F$108:$G$410,2,FALSE)),0)</f>
        <v>0</v>
      </c>
      <c r="Q223" s="321"/>
    </row>
    <row r="224" spans="2:17" hidden="1" x14ac:dyDescent="0.2">
      <c r="B224" s="511">
        <v>222</v>
      </c>
      <c r="C224" s="519" t="s">
        <v>915</v>
      </c>
      <c r="D224" s="418" t="s">
        <v>276</v>
      </c>
      <c r="E224" s="520" t="s">
        <v>502</v>
      </c>
      <c r="F224" s="515">
        <v>6</v>
      </c>
      <c r="G224" s="256">
        <v>0</v>
      </c>
      <c r="H224" s="256" t="s">
        <v>1802</v>
      </c>
      <c r="N224" s="266">
        <v>0</v>
      </c>
      <c r="O224" s="276">
        <v>130</v>
      </c>
      <c r="P224" s="287">
        <f ca="1">IFERROR(IF(VLOOKUP(C224,Losübersicht_01_UHR!$F$108:$G$410,2,FALSE)="",0,VLOOKUP(C224,Losübersicht_01_UHR!$F$108:$G$410,2,FALSE)),0)</f>
        <v>0</v>
      </c>
      <c r="Q224" s="321"/>
    </row>
    <row r="225" spans="2:17" hidden="1" x14ac:dyDescent="0.2">
      <c r="B225" s="511">
        <v>223</v>
      </c>
      <c r="C225" s="519" t="s">
        <v>916</v>
      </c>
      <c r="D225" s="418" t="s">
        <v>276</v>
      </c>
      <c r="E225" s="520" t="s">
        <v>220</v>
      </c>
      <c r="F225" s="515">
        <v>12</v>
      </c>
      <c r="G225" s="256">
        <v>0</v>
      </c>
      <c r="H225" s="256" t="s">
        <v>1802</v>
      </c>
      <c r="N225" s="266">
        <v>0</v>
      </c>
      <c r="O225" s="276">
        <v>130</v>
      </c>
      <c r="P225" s="287">
        <f ca="1">IFERROR(IF(VLOOKUP(C225,Losübersicht_01_UHR!$F$108:$G$410,2,FALSE)="",0,VLOOKUP(C225,Losübersicht_01_UHR!$F$108:$G$410,2,FALSE)),0)</f>
        <v>0</v>
      </c>
      <c r="Q225" s="321"/>
    </row>
    <row r="226" spans="2:17" hidden="1" x14ac:dyDescent="0.2">
      <c r="B226" s="511">
        <v>224</v>
      </c>
      <c r="C226" s="519" t="s">
        <v>917</v>
      </c>
      <c r="D226" s="418" t="s">
        <v>276</v>
      </c>
      <c r="E226" s="520" t="s">
        <v>252</v>
      </c>
      <c r="F226" s="515">
        <v>19</v>
      </c>
      <c r="G226" s="256">
        <v>0</v>
      </c>
      <c r="H226" s="256" t="s">
        <v>1802</v>
      </c>
      <c r="N226" s="266">
        <v>0</v>
      </c>
      <c r="O226" s="276">
        <v>140</v>
      </c>
      <c r="P226" s="287">
        <f ca="1">IFERROR(IF(VLOOKUP(C226,Losübersicht_01_UHR!$F$108:$G$410,2,FALSE)="",0,VLOOKUP(C226,Losübersicht_01_UHR!$F$108:$G$410,2,FALSE)),0)</f>
        <v>0</v>
      </c>
      <c r="Q226" s="321"/>
    </row>
    <row r="227" spans="2:17" hidden="1" x14ac:dyDescent="0.2">
      <c r="B227" s="511">
        <v>225</v>
      </c>
      <c r="C227" s="519" t="s">
        <v>693</v>
      </c>
      <c r="D227" s="418" t="s">
        <v>276</v>
      </c>
      <c r="E227" s="520" t="s">
        <v>218</v>
      </c>
      <c r="F227" s="515">
        <v>37</v>
      </c>
      <c r="G227" s="256">
        <v>0</v>
      </c>
      <c r="H227" s="256" t="s">
        <v>1802</v>
      </c>
      <c r="N227" s="266">
        <v>0</v>
      </c>
      <c r="O227" s="276">
        <v>150</v>
      </c>
      <c r="P227" s="287">
        <f ca="1">IFERROR(IF(VLOOKUP(C227,Losübersicht_01_UHR!$F$108:$G$410,2,FALSE)="",0,VLOOKUP(C227,Losübersicht_01_UHR!$F$108:$G$410,2,FALSE)),0)</f>
        <v>0</v>
      </c>
      <c r="Q227" s="321"/>
    </row>
    <row r="228" spans="2:17" hidden="1" x14ac:dyDescent="0.2">
      <c r="B228" s="511">
        <v>226</v>
      </c>
      <c r="C228" s="519" t="s">
        <v>918</v>
      </c>
      <c r="D228" s="418" t="s">
        <v>276</v>
      </c>
      <c r="E228" s="520" t="s">
        <v>214</v>
      </c>
      <c r="F228" s="515">
        <v>74</v>
      </c>
      <c r="G228" s="256">
        <v>0</v>
      </c>
      <c r="H228" s="256" t="s">
        <v>1802</v>
      </c>
      <c r="N228" s="266">
        <v>0</v>
      </c>
      <c r="O228" s="276">
        <v>160</v>
      </c>
      <c r="P228" s="287">
        <f ca="1">IFERROR(IF(VLOOKUP(C228,Losübersicht_01_UHR!$F$108:$G$410,2,FALSE)="",0,VLOOKUP(C228,Losübersicht_01_UHR!$F$108:$G$410,2,FALSE)),0)</f>
        <v>0</v>
      </c>
      <c r="Q228" s="321"/>
    </row>
    <row r="229" spans="2:17" hidden="1" x14ac:dyDescent="0.2">
      <c r="B229" s="511">
        <v>227</v>
      </c>
      <c r="C229" s="519" t="s">
        <v>919</v>
      </c>
      <c r="D229" s="418" t="s">
        <v>276</v>
      </c>
      <c r="E229" s="520" t="s">
        <v>307</v>
      </c>
      <c r="F229" s="515">
        <v>93</v>
      </c>
      <c r="G229" s="256">
        <v>0</v>
      </c>
      <c r="H229" s="256" t="s">
        <v>1802</v>
      </c>
      <c r="N229" s="266">
        <v>0</v>
      </c>
      <c r="O229" s="276">
        <v>165</v>
      </c>
      <c r="P229" s="287">
        <f ca="1">IFERROR(IF(VLOOKUP(C229,Losübersicht_01_UHR!$F$108:$G$410,2,FALSE)="",0,VLOOKUP(C229,Losübersicht_01_UHR!$F$108:$G$410,2,FALSE)),0)</f>
        <v>0</v>
      </c>
      <c r="Q229" s="321"/>
    </row>
    <row r="230" spans="2:17" hidden="1" x14ac:dyDescent="0.2">
      <c r="B230" s="511">
        <v>228</v>
      </c>
      <c r="C230" s="519" t="s">
        <v>920</v>
      </c>
      <c r="D230" s="418" t="s">
        <v>276</v>
      </c>
      <c r="E230" s="520" t="s">
        <v>215</v>
      </c>
      <c r="F230" s="515">
        <v>112</v>
      </c>
      <c r="G230" s="256">
        <v>0</v>
      </c>
      <c r="H230" s="256" t="s">
        <v>1802</v>
      </c>
      <c r="N230" s="266">
        <v>0</v>
      </c>
      <c r="O230" s="276">
        <v>170</v>
      </c>
      <c r="P230" s="287">
        <f ca="1">IFERROR(IF(VLOOKUP(C230,Losübersicht_01_UHR!$F$108:$G$410,2,FALSE)="",0,VLOOKUP(C230,Losübersicht_01_UHR!$F$108:$G$410,2,FALSE)),0)</f>
        <v>0</v>
      </c>
      <c r="Q230" s="321"/>
    </row>
    <row r="231" spans="2:17" hidden="1" x14ac:dyDescent="0.2">
      <c r="B231" s="511">
        <v>229</v>
      </c>
      <c r="C231" s="519" t="s">
        <v>921</v>
      </c>
      <c r="D231" s="418" t="s">
        <v>276</v>
      </c>
      <c r="E231" s="520" t="s">
        <v>216</v>
      </c>
      <c r="F231" s="515">
        <v>149</v>
      </c>
      <c r="G231" s="256">
        <v>0</v>
      </c>
      <c r="H231" s="256" t="s">
        <v>1802</v>
      </c>
      <c r="N231" s="266">
        <v>0</v>
      </c>
      <c r="O231" s="276">
        <v>190</v>
      </c>
      <c r="P231" s="287">
        <f ca="1">IFERROR(IF(VLOOKUP(C231,Losübersicht_01_UHR!$F$108:$G$410,2,FALSE)="",0,VLOOKUP(C231,Losübersicht_01_UHR!$F$108:$G$410,2,FALSE)),0)</f>
        <v>0</v>
      </c>
      <c r="Q231" s="321"/>
    </row>
    <row r="232" spans="2:17" hidden="1" x14ac:dyDescent="0.2">
      <c r="B232" s="511">
        <v>230</v>
      </c>
      <c r="C232" s="519" t="s">
        <v>922</v>
      </c>
      <c r="D232" s="418" t="s">
        <v>276</v>
      </c>
      <c r="E232" s="520" t="s">
        <v>217</v>
      </c>
      <c r="F232" s="515">
        <v>186</v>
      </c>
      <c r="G232" s="256">
        <v>0</v>
      </c>
      <c r="H232" s="256" t="s">
        <v>1802</v>
      </c>
      <c r="N232" s="266">
        <v>0</v>
      </c>
      <c r="O232" s="276">
        <v>190</v>
      </c>
      <c r="P232" s="287">
        <f ca="1">IFERROR(IF(VLOOKUP(C232,Losübersicht_01_UHR!$F$108:$G$410,2,FALSE)="",0,VLOOKUP(C232,Losübersicht_01_UHR!$F$108:$G$410,2,FALSE)),0)</f>
        <v>0</v>
      </c>
      <c r="Q232" s="321"/>
    </row>
    <row r="233" spans="2:17" hidden="1" x14ac:dyDescent="0.2">
      <c r="B233" s="511">
        <v>231</v>
      </c>
      <c r="C233" s="519" t="s">
        <v>923</v>
      </c>
      <c r="D233" s="418" t="s">
        <v>276</v>
      </c>
      <c r="E233" s="520" t="s">
        <v>497</v>
      </c>
      <c r="F233" s="515">
        <v>313</v>
      </c>
      <c r="G233" s="256">
        <v>0</v>
      </c>
      <c r="H233" s="256" t="s">
        <v>1802</v>
      </c>
      <c r="N233" s="266">
        <v>0</v>
      </c>
      <c r="O233" s="276">
        <v>190</v>
      </c>
      <c r="P233" s="287">
        <f ca="1">IFERROR(IF(VLOOKUP(C233,Losübersicht_01_UHR!$F$108:$G$410,2,FALSE)="",0,VLOOKUP(C233,Losübersicht_01_UHR!$F$108:$G$410,2,FALSE)),0)</f>
        <v>0</v>
      </c>
      <c r="Q233" s="321"/>
    </row>
    <row r="234" spans="2:17" ht="15" hidden="1" thickBot="1" x14ac:dyDescent="0.25">
      <c r="B234" s="512">
        <v>232</v>
      </c>
      <c r="C234" s="519" t="s">
        <v>924</v>
      </c>
      <c r="D234" s="418" t="s">
        <v>276</v>
      </c>
      <c r="E234" s="520" t="s">
        <v>498</v>
      </c>
      <c r="F234" s="516">
        <v>365</v>
      </c>
      <c r="G234" s="420">
        <v>0</v>
      </c>
      <c r="H234" s="420" t="s">
        <v>1802</v>
      </c>
      <c r="N234" s="266">
        <v>0</v>
      </c>
      <c r="O234" s="278">
        <v>190</v>
      </c>
      <c r="P234" s="288">
        <f ca="1">IFERROR(IF(VLOOKUP(C234,Losübersicht_01_UHR!$F$108:$G$410,2,FALSE)="",0,VLOOKUP(C234,Losübersicht_01_UHR!$F$108:$G$410,2,FALSE)),0)</f>
        <v>0</v>
      </c>
      <c r="Q234" s="321"/>
    </row>
    <row r="235" spans="2:17" ht="15" hidden="1" thickTop="1" x14ac:dyDescent="0.2">
      <c r="B235" s="510">
        <v>233</v>
      </c>
      <c r="C235" s="519" t="s">
        <v>925</v>
      </c>
      <c r="D235" s="418" t="s">
        <v>154</v>
      </c>
      <c r="E235" s="520" t="s">
        <v>249</v>
      </c>
      <c r="F235" s="514">
        <v>1</v>
      </c>
      <c r="G235" s="468">
        <v>0</v>
      </c>
      <c r="H235" s="468" t="s">
        <v>1802</v>
      </c>
      <c r="N235" s="266">
        <v>0</v>
      </c>
      <c r="O235" s="276">
        <v>120</v>
      </c>
      <c r="P235" s="287">
        <f ca="1">IFERROR(IF(VLOOKUP(C235,Losübersicht_01_UHR!$F$108:$G$410,2,FALSE)="",0,VLOOKUP(C235,Losübersicht_01_UHR!$F$108:$G$410,2,FALSE)),0)</f>
        <v>0</v>
      </c>
      <c r="Q235" s="321"/>
    </row>
    <row r="236" spans="2:17" hidden="1" x14ac:dyDescent="0.2">
      <c r="B236" s="511">
        <v>234</v>
      </c>
      <c r="C236" s="519" t="s">
        <v>926</v>
      </c>
      <c r="D236" s="418" t="s">
        <v>154</v>
      </c>
      <c r="E236" s="520" t="s">
        <v>250</v>
      </c>
      <c r="F236" s="515">
        <v>2</v>
      </c>
      <c r="G236" s="256">
        <v>0</v>
      </c>
      <c r="H236" s="256" t="s">
        <v>1802</v>
      </c>
      <c r="N236" s="266">
        <v>0</v>
      </c>
      <c r="O236" s="276">
        <v>120</v>
      </c>
      <c r="P236" s="287">
        <f ca="1">IFERROR(IF(VLOOKUP(C236,Losübersicht_01_UHR!$F$108:$G$410,2,FALSE)="",0,VLOOKUP(C236,Losübersicht_01_UHR!$F$108:$G$410,2,FALSE)),0)</f>
        <v>0</v>
      </c>
      <c r="Q236" s="321"/>
    </row>
    <row r="237" spans="2:17" hidden="1" x14ac:dyDescent="0.2">
      <c r="B237" s="511">
        <v>235</v>
      </c>
      <c r="C237" s="519" t="s">
        <v>927</v>
      </c>
      <c r="D237" s="418" t="s">
        <v>154</v>
      </c>
      <c r="E237" s="520" t="s">
        <v>251</v>
      </c>
      <c r="F237" s="515">
        <v>4</v>
      </c>
      <c r="G237" s="256">
        <v>0</v>
      </c>
      <c r="H237" s="256" t="s">
        <v>1802</v>
      </c>
      <c r="N237" s="266">
        <v>0</v>
      </c>
      <c r="O237" s="276">
        <v>130</v>
      </c>
      <c r="P237" s="287">
        <f ca="1">IFERROR(IF(VLOOKUP(C237,Losübersicht_01_UHR!$F$108:$G$410,2,FALSE)="",0,VLOOKUP(C237,Losübersicht_01_UHR!$F$108:$G$410,2,FALSE)),0)</f>
        <v>0</v>
      </c>
      <c r="Q237" s="321"/>
    </row>
    <row r="238" spans="2:17" hidden="1" x14ac:dyDescent="0.2">
      <c r="B238" s="511">
        <v>236</v>
      </c>
      <c r="C238" s="519" t="s">
        <v>928</v>
      </c>
      <c r="D238" s="418" t="s">
        <v>154</v>
      </c>
      <c r="E238" s="520" t="s">
        <v>502</v>
      </c>
      <c r="F238" s="515">
        <v>6</v>
      </c>
      <c r="G238" s="256">
        <v>0</v>
      </c>
      <c r="H238" s="256" t="s">
        <v>1802</v>
      </c>
      <c r="N238" s="266">
        <v>0</v>
      </c>
      <c r="O238" s="276">
        <v>130</v>
      </c>
      <c r="P238" s="287">
        <f ca="1">IFERROR(IF(VLOOKUP(C238,Losübersicht_01_UHR!$F$108:$G$410,2,FALSE)="",0,VLOOKUP(C238,Losübersicht_01_UHR!$F$108:$G$410,2,FALSE)),0)</f>
        <v>0</v>
      </c>
      <c r="Q238" s="321"/>
    </row>
    <row r="239" spans="2:17" hidden="1" x14ac:dyDescent="0.2">
      <c r="B239" s="511">
        <v>237</v>
      </c>
      <c r="C239" s="519" t="s">
        <v>929</v>
      </c>
      <c r="D239" s="418" t="s">
        <v>154</v>
      </c>
      <c r="E239" s="520" t="s">
        <v>220</v>
      </c>
      <c r="F239" s="515">
        <v>12</v>
      </c>
      <c r="G239" s="256">
        <v>0</v>
      </c>
      <c r="H239" s="256" t="s">
        <v>1802</v>
      </c>
      <c r="N239" s="266">
        <v>0</v>
      </c>
      <c r="O239" s="276">
        <v>130</v>
      </c>
      <c r="P239" s="287">
        <f ca="1">IFERROR(IF(VLOOKUP(C239,Losübersicht_01_UHR!$F$108:$G$410,2,FALSE)="",0,VLOOKUP(C239,Losübersicht_01_UHR!$F$108:$G$410,2,FALSE)),0)</f>
        <v>0</v>
      </c>
      <c r="Q239" s="321"/>
    </row>
    <row r="240" spans="2:17" hidden="1" x14ac:dyDescent="0.2">
      <c r="B240" s="511">
        <v>238</v>
      </c>
      <c r="C240" s="519" t="s">
        <v>930</v>
      </c>
      <c r="D240" s="418" t="s">
        <v>154</v>
      </c>
      <c r="E240" s="520" t="s">
        <v>252</v>
      </c>
      <c r="F240" s="515">
        <v>19</v>
      </c>
      <c r="G240" s="256">
        <v>0</v>
      </c>
      <c r="H240" s="256" t="s">
        <v>1802</v>
      </c>
      <c r="N240" s="266">
        <v>0</v>
      </c>
      <c r="O240" s="276">
        <v>140</v>
      </c>
      <c r="P240" s="287">
        <f ca="1">IFERROR(IF(VLOOKUP(C240,Losübersicht_01_UHR!$F$108:$G$410,2,FALSE)="",0,VLOOKUP(C240,Losübersicht_01_UHR!$F$108:$G$410,2,FALSE)),0)</f>
        <v>0</v>
      </c>
      <c r="Q240" s="321"/>
    </row>
    <row r="241" spans="2:17" hidden="1" x14ac:dyDescent="0.2">
      <c r="B241" s="511">
        <v>239</v>
      </c>
      <c r="C241" s="519" t="s">
        <v>931</v>
      </c>
      <c r="D241" s="418" t="s">
        <v>154</v>
      </c>
      <c r="E241" s="520" t="s">
        <v>218</v>
      </c>
      <c r="F241" s="515">
        <v>37</v>
      </c>
      <c r="G241" s="256">
        <v>0</v>
      </c>
      <c r="H241" s="256" t="s">
        <v>1802</v>
      </c>
      <c r="N241" s="266">
        <v>0</v>
      </c>
      <c r="O241" s="276">
        <v>150</v>
      </c>
      <c r="P241" s="287">
        <f ca="1">IFERROR(IF(VLOOKUP(C241,Losübersicht_01_UHR!$F$108:$G$410,2,FALSE)="",0,VLOOKUP(C241,Losübersicht_01_UHR!$F$108:$G$410,2,FALSE)),0)</f>
        <v>0</v>
      </c>
      <c r="Q241" s="321"/>
    </row>
    <row r="242" spans="2:17" hidden="1" x14ac:dyDescent="0.2">
      <c r="B242" s="511">
        <v>240</v>
      </c>
      <c r="C242" s="519" t="s">
        <v>932</v>
      </c>
      <c r="D242" s="418" t="s">
        <v>154</v>
      </c>
      <c r="E242" s="520" t="s">
        <v>214</v>
      </c>
      <c r="F242" s="515">
        <v>74</v>
      </c>
      <c r="G242" s="256">
        <v>0</v>
      </c>
      <c r="H242" s="256" t="s">
        <v>1802</v>
      </c>
      <c r="N242" s="266">
        <v>0</v>
      </c>
      <c r="O242" s="276">
        <v>160</v>
      </c>
      <c r="P242" s="287">
        <f ca="1">IFERROR(IF(VLOOKUP(C242,Losübersicht_01_UHR!$F$108:$G$410,2,FALSE)="",0,VLOOKUP(C242,Losübersicht_01_UHR!$F$108:$G$410,2,FALSE)),0)</f>
        <v>0</v>
      </c>
      <c r="Q242" s="321"/>
    </row>
    <row r="243" spans="2:17" hidden="1" x14ac:dyDescent="0.2">
      <c r="B243" s="511">
        <v>241</v>
      </c>
      <c r="C243" s="519" t="s">
        <v>933</v>
      </c>
      <c r="D243" s="418" t="s">
        <v>154</v>
      </c>
      <c r="E243" s="520" t="s">
        <v>307</v>
      </c>
      <c r="F243" s="515">
        <v>93</v>
      </c>
      <c r="G243" s="256">
        <v>0</v>
      </c>
      <c r="H243" s="256" t="s">
        <v>1802</v>
      </c>
      <c r="N243" s="266">
        <v>0</v>
      </c>
      <c r="O243" s="276">
        <v>165</v>
      </c>
      <c r="P243" s="287">
        <f ca="1">IFERROR(IF(VLOOKUP(C243,Losübersicht_01_UHR!$F$108:$G$410,2,FALSE)="",0,VLOOKUP(C243,Losübersicht_01_UHR!$F$108:$G$410,2,FALSE)),0)</f>
        <v>0</v>
      </c>
      <c r="Q243" s="321"/>
    </row>
    <row r="244" spans="2:17" hidden="1" x14ac:dyDescent="0.2">
      <c r="B244" s="511">
        <v>242</v>
      </c>
      <c r="C244" s="519" t="s">
        <v>934</v>
      </c>
      <c r="D244" s="418" t="s">
        <v>154</v>
      </c>
      <c r="E244" s="520" t="s">
        <v>215</v>
      </c>
      <c r="F244" s="515">
        <v>112</v>
      </c>
      <c r="G244" s="256">
        <v>0</v>
      </c>
      <c r="H244" s="256" t="s">
        <v>1802</v>
      </c>
      <c r="N244" s="266">
        <v>0</v>
      </c>
      <c r="O244" s="276">
        <v>170</v>
      </c>
      <c r="P244" s="287">
        <f ca="1">IFERROR(IF(VLOOKUP(C244,Losübersicht_01_UHR!$F$108:$G$410,2,FALSE)="",0,VLOOKUP(C244,Losübersicht_01_UHR!$F$108:$G$410,2,FALSE)),0)</f>
        <v>0</v>
      </c>
      <c r="Q244" s="321"/>
    </row>
    <row r="245" spans="2:17" hidden="1" x14ac:dyDescent="0.2">
      <c r="B245" s="511">
        <v>243</v>
      </c>
      <c r="C245" s="519" t="s">
        <v>935</v>
      </c>
      <c r="D245" s="418" t="s">
        <v>154</v>
      </c>
      <c r="E245" s="520" t="s">
        <v>216</v>
      </c>
      <c r="F245" s="515">
        <v>149</v>
      </c>
      <c r="G245" s="256">
        <v>0</v>
      </c>
      <c r="H245" s="256" t="s">
        <v>1802</v>
      </c>
      <c r="N245" s="266">
        <v>0</v>
      </c>
      <c r="O245" s="276">
        <v>190</v>
      </c>
      <c r="P245" s="287">
        <f ca="1">IFERROR(IF(VLOOKUP(C245,Losübersicht_01_UHR!$F$108:$G$410,2,FALSE)="",0,VLOOKUP(C245,Losübersicht_01_UHR!$F$108:$G$410,2,FALSE)),0)</f>
        <v>0</v>
      </c>
      <c r="Q245" s="321"/>
    </row>
    <row r="246" spans="2:17" hidden="1" x14ac:dyDescent="0.2">
      <c r="B246" s="511">
        <v>244</v>
      </c>
      <c r="C246" s="519" t="s">
        <v>936</v>
      </c>
      <c r="D246" s="418" t="s">
        <v>154</v>
      </c>
      <c r="E246" s="520" t="s">
        <v>217</v>
      </c>
      <c r="F246" s="515">
        <v>186</v>
      </c>
      <c r="G246" s="256">
        <v>0</v>
      </c>
      <c r="H246" s="256" t="s">
        <v>1802</v>
      </c>
      <c r="N246" s="266">
        <v>0</v>
      </c>
      <c r="O246" s="276">
        <v>190</v>
      </c>
      <c r="P246" s="287">
        <f ca="1">IFERROR(IF(VLOOKUP(C246,Losübersicht_01_UHR!$F$108:$G$410,2,FALSE)="",0,VLOOKUP(C246,Losübersicht_01_UHR!$F$108:$G$410,2,FALSE)),0)</f>
        <v>0</v>
      </c>
      <c r="Q246" s="321"/>
    </row>
    <row r="247" spans="2:17" hidden="1" x14ac:dyDescent="0.2">
      <c r="B247" s="511">
        <v>245</v>
      </c>
      <c r="C247" s="519" t="s">
        <v>937</v>
      </c>
      <c r="D247" s="418" t="s">
        <v>154</v>
      </c>
      <c r="E247" s="520" t="s">
        <v>497</v>
      </c>
      <c r="F247" s="515">
        <v>313</v>
      </c>
      <c r="G247" s="256">
        <v>0</v>
      </c>
      <c r="H247" s="256" t="s">
        <v>1802</v>
      </c>
      <c r="N247" s="266">
        <v>0</v>
      </c>
      <c r="O247" s="276">
        <v>190</v>
      </c>
      <c r="P247" s="287">
        <f ca="1">IFERROR(IF(VLOOKUP(C247,Losübersicht_01_UHR!$F$108:$G$410,2,FALSE)="",0,VLOOKUP(C247,Losübersicht_01_UHR!$F$108:$G$410,2,FALSE)),0)</f>
        <v>0</v>
      </c>
      <c r="Q247" s="321"/>
    </row>
    <row r="248" spans="2:17" ht="15" hidden="1" thickBot="1" x14ac:dyDescent="0.25">
      <c r="B248" s="512">
        <v>246</v>
      </c>
      <c r="C248" s="519" t="s">
        <v>938</v>
      </c>
      <c r="D248" s="418" t="s">
        <v>154</v>
      </c>
      <c r="E248" s="520" t="s">
        <v>498</v>
      </c>
      <c r="F248" s="516">
        <v>365</v>
      </c>
      <c r="G248" s="420">
        <v>0</v>
      </c>
      <c r="H248" s="420" t="s">
        <v>1802</v>
      </c>
      <c r="N248" s="266">
        <v>0</v>
      </c>
      <c r="O248" s="278">
        <v>190</v>
      </c>
      <c r="P248" s="288">
        <f ca="1">IFERROR(IF(VLOOKUP(C248,Losübersicht_01_UHR!$F$108:$G$410,2,FALSE)="",0,VLOOKUP(C248,Losübersicht_01_UHR!$F$108:$G$410,2,FALSE)),0)</f>
        <v>0</v>
      </c>
      <c r="Q248" s="321"/>
    </row>
    <row r="249" spans="2:17" ht="15" thickTop="1" x14ac:dyDescent="0.2">
      <c r="B249" s="510">
        <v>247</v>
      </c>
      <c r="C249" s="519" t="s">
        <v>939</v>
      </c>
      <c r="D249" s="418" t="s">
        <v>290</v>
      </c>
      <c r="E249" s="520" t="s">
        <v>249</v>
      </c>
      <c r="F249" s="514">
        <v>1</v>
      </c>
      <c r="G249" s="468">
        <v>49</v>
      </c>
      <c r="H249" s="468">
        <v>1</v>
      </c>
      <c r="N249" s="266">
        <v>1</v>
      </c>
      <c r="O249" s="276">
        <v>150</v>
      </c>
      <c r="P249" s="287">
        <f ca="1">IFERROR(IF(VLOOKUP(C249,Losübersicht_01_UHR!$F$108:$G$410,2,FALSE)="",0,VLOOKUP(C249,Losübersicht_01_UHR!$F$108:$G$410,2,FALSE)),0)</f>
        <v>405.50000000000006</v>
      </c>
      <c r="Q249" s="321"/>
    </row>
    <row r="250" spans="2:17" hidden="1" x14ac:dyDescent="0.2">
      <c r="B250" s="511">
        <v>248</v>
      </c>
      <c r="C250" s="519" t="s">
        <v>940</v>
      </c>
      <c r="D250" s="418" t="s">
        <v>290</v>
      </c>
      <c r="E250" s="520" t="s">
        <v>250</v>
      </c>
      <c r="F250" s="515">
        <v>2</v>
      </c>
      <c r="G250" s="256">
        <v>0</v>
      </c>
      <c r="H250" s="256" t="s">
        <v>1802</v>
      </c>
      <c r="N250" s="266">
        <v>0</v>
      </c>
      <c r="O250" s="276">
        <v>150</v>
      </c>
      <c r="P250" s="287">
        <f ca="1">IFERROR(IF(VLOOKUP(C250,Losübersicht_01_UHR!$F$108:$G$410,2,FALSE)="",0,VLOOKUP(C250,Losübersicht_01_UHR!$F$108:$G$410,2,FALSE)),0)</f>
        <v>0</v>
      </c>
      <c r="Q250" s="321"/>
    </row>
    <row r="251" spans="2:17" hidden="1" x14ac:dyDescent="0.2">
      <c r="B251" s="511">
        <v>249</v>
      </c>
      <c r="C251" s="519" t="s">
        <v>941</v>
      </c>
      <c r="D251" s="418" t="s">
        <v>290</v>
      </c>
      <c r="E251" s="520" t="s">
        <v>251</v>
      </c>
      <c r="F251" s="515">
        <v>4</v>
      </c>
      <c r="G251" s="256">
        <v>0</v>
      </c>
      <c r="H251" s="256" t="s">
        <v>1802</v>
      </c>
      <c r="N251" s="266">
        <v>0</v>
      </c>
      <c r="O251" s="276">
        <v>170</v>
      </c>
      <c r="P251" s="287">
        <f ca="1">IFERROR(IF(VLOOKUP(C251,Losübersicht_01_UHR!$F$108:$G$410,2,FALSE)="",0,VLOOKUP(C251,Losübersicht_01_UHR!$F$108:$G$410,2,FALSE)),0)</f>
        <v>0</v>
      </c>
      <c r="Q251" s="321"/>
    </row>
    <row r="252" spans="2:17" hidden="1" x14ac:dyDescent="0.2">
      <c r="B252" s="511">
        <v>250</v>
      </c>
      <c r="C252" s="519" t="s">
        <v>942</v>
      </c>
      <c r="D252" s="418" t="s">
        <v>290</v>
      </c>
      <c r="E252" s="520" t="s">
        <v>502</v>
      </c>
      <c r="F252" s="515">
        <v>6</v>
      </c>
      <c r="G252" s="256">
        <v>0</v>
      </c>
      <c r="H252" s="256" t="s">
        <v>1802</v>
      </c>
      <c r="N252" s="266">
        <v>0</v>
      </c>
      <c r="O252" s="276">
        <v>170</v>
      </c>
      <c r="P252" s="287">
        <f ca="1">IFERROR(IF(VLOOKUP(C252,Losübersicht_01_UHR!$F$108:$G$410,2,FALSE)="",0,VLOOKUP(C252,Losübersicht_01_UHR!$F$108:$G$410,2,FALSE)),0)</f>
        <v>0</v>
      </c>
      <c r="Q252" s="321"/>
    </row>
    <row r="253" spans="2:17" x14ac:dyDescent="0.2">
      <c r="B253" s="511">
        <v>251</v>
      </c>
      <c r="C253" s="519" t="s">
        <v>714</v>
      </c>
      <c r="D253" s="418" t="s">
        <v>290</v>
      </c>
      <c r="E253" s="520" t="s">
        <v>220</v>
      </c>
      <c r="F253" s="515">
        <v>12</v>
      </c>
      <c r="G253" s="256">
        <v>3</v>
      </c>
      <c r="H253" s="256">
        <v>1</v>
      </c>
      <c r="N253" s="266">
        <v>1</v>
      </c>
      <c r="O253" s="276">
        <v>170</v>
      </c>
      <c r="P253" s="287">
        <f ca="1">IFERROR(IF(VLOOKUP(C253,Losübersicht_01_UHR!$F$108:$G$410,2,FALSE)="",0,VLOOKUP(C253,Losübersicht_01_UHR!$F$108:$G$410,2,FALSE)),0)</f>
        <v>235.20000000000002</v>
      </c>
      <c r="Q253" s="321"/>
    </row>
    <row r="254" spans="2:17" hidden="1" x14ac:dyDescent="0.2">
      <c r="B254" s="511">
        <v>252</v>
      </c>
      <c r="C254" s="784" t="s">
        <v>943</v>
      </c>
      <c r="D254" s="785" t="s">
        <v>290</v>
      </c>
      <c r="E254" s="786" t="s">
        <v>252</v>
      </c>
      <c r="F254" s="515">
        <v>19</v>
      </c>
      <c r="G254" s="256">
        <v>0</v>
      </c>
      <c r="H254" s="256" t="s">
        <v>1802</v>
      </c>
      <c r="N254" s="266">
        <v>0</v>
      </c>
      <c r="O254" s="276">
        <v>190</v>
      </c>
      <c r="P254" s="287">
        <f ca="1">IFERROR(IF(VLOOKUP(C254,Losübersicht_01_UHR!$F$108:$G$410,2,FALSE)="",0,VLOOKUP(C254,Losübersicht_01_UHR!$F$108:$G$410,2,FALSE)),0)</f>
        <v>0</v>
      </c>
      <c r="Q254" s="321"/>
    </row>
    <row r="255" spans="2:17" ht="15" thickBot="1" x14ac:dyDescent="0.25">
      <c r="B255" s="511">
        <v>253</v>
      </c>
      <c r="C255" s="522" t="s">
        <v>702</v>
      </c>
      <c r="D255" s="790" t="s">
        <v>290</v>
      </c>
      <c r="E255" s="524" t="s">
        <v>218</v>
      </c>
      <c r="F255" s="515">
        <v>37</v>
      </c>
      <c r="G255" s="256">
        <v>14</v>
      </c>
      <c r="H255" s="256">
        <v>1</v>
      </c>
      <c r="N255" s="266">
        <v>1</v>
      </c>
      <c r="O255" s="276">
        <v>230</v>
      </c>
      <c r="P255" s="287">
        <f ca="1">IFERROR(IF(VLOOKUP(C255,Losübersicht_01_UHR!$F$108:$G$410,2,FALSE)="",0,VLOOKUP(C255,Losübersicht_01_UHR!$F$108:$G$410,2,FALSE)),0)</f>
        <v>10641.15</v>
      </c>
      <c r="Q255" s="321"/>
    </row>
    <row r="256" spans="2:17" hidden="1" x14ac:dyDescent="0.2">
      <c r="B256" s="511">
        <v>254</v>
      </c>
      <c r="C256" s="787" t="s">
        <v>698</v>
      </c>
      <c r="D256" s="788" t="s">
        <v>290</v>
      </c>
      <c r="E256" s="789" t="s">
        <v>214</v>
      </c>
      <c r="F256" s="515">
        <v>74</v>
      </c>
      <c r="G256" s="256">
        <v>0</v>
      </c>
      <c r="H256" s="256" t="s">
        <v>1802</v>
      </c>
      <c r="N256" s="266">
        <v>0</v>
      </c>
      <c r="O256" s="276">
        <v>250</v>
      </c>
      <c r="P256" s="287">
        <f ca="1">IFERROR(IF(VLOOKUP(C256,Losübersicht_01_UHR!$F$108:$G$410,2,FALSE)="",0,VLOOKUP(C256,Losübersicht_01_UHR!$F$108:$G$410,2,FALSE)),0)</f>
        <v>0</v>
      </c>
      <c r="Q256" s="321"/>
    </row>
    <row r="257" spans="2:17" hidden="1" x14ac:dyDescent="0.2">
      <c r="B257" s="511">
        <v>255</v>
      </c>
      <c r="C257" s="519" t="s">
        <v>944</v>
      </c>
      <c r="D257" s="418" t="s">
        <v>290</v>
      </c>
      <c r="E257" s="520" t="s">
        <v>307</v>
      </c>
      <c r="F257" s="515">
        <v>93</v>
      </c>
      <c r="G257" s="256">
        <v>0</v>
      </c>
      <c r="H257" s="256" t="s">
        <v>1802</v>
      </c>
      <c r="N257" s="266">
        <v>0</v>
      </c>
      <c r="O257" s="276">
        <v>260</v>
      </c>
      <c r="P257" s="287">
        <f ca="1">IFERROR(IF(VLOOKUP(C257,Losübersicht_01_UHR!$F$108:$G$410,2,FALSE)="",0,VLOOKUP(C257,Losübersicht_01_UHR!$F$108:$G$410,2,FALSE)),0)</f>
        <v>0</v>
      </c>
      <c r="Q257" s="321"/>
    </row>
    <row r="258" spans="2:17" hidden="1" x14ac:dyDescent="0.2">
      <c r="B258" s="511">
        <v>256</v>
      </c>
      <c r="C258" s="519" t="s">
        <v>715</v>
      </c>
      <c r="D258" s="418" t="s">
        <v>290</v>
      </c>
      <c r="E258" s="520" t="s">
        <v>215</v>
      </c>
      <c r="F258" s="515">
        <v>112</v>
      </c>
      <c r="G258" s="256">
        <v>0</v>
      </c>
      <c r="H258" s="256" t="s">
        <v>1802</v>
      </c>
      <c r="N258" s="266">
        <v>0</v>
      </c>
      <c r="O258" s="276">
        <v>290</v>
      </c>
      <c r="P258" s="287">
        <f ca="1">IFERROR(IF(VLOOKUP(C258,Losübersicht_01_UHR!$F$108:$G$410,2,FALSE)="",0,VLOOKUP(C258,Losübersicht_01_UHR!$F$108:$G$410,2,FALSE)),0)</f>
        <v>0</v>
      </c>
      <c r="Q258" s="321"/>
    </row>
    <row r="259" spans="2:17" hidden="1" x14ac:dyDescent="0.2">
      <c r="B259" s="511">
        <v>257</v>
      </c>
      <c r="C259" s="519" t="s">
        <v>945</v>
      </c>
      <c r="D259" s="418" t="s">
        <v>290</v>
      </c>
      <c r="E259" s="520" t="s">
        <v>216</v>
      </c>
      <c r="F259" s="515">
        <v>149</v>
      </c>
      <c r="G259" s="256">
        <v>0</v>
      </c>
      <c r="H259" s="256" t="s">
        <v>1802</v>
      </c>
      <c r="N259" s="266">
        <v>0</v>
      </c>
      <c r="O259" s="276">
        <v>340</v>
      </c>
      <c r="P259" s="287">
        <f ca="1">IFERROR(IF(VLOOKUP(C259,Losübersicht_01_UHR!$F$108:$G$410,2,FALSE)="",0,VLOOKUP(C259,Losübersicht_01_UHR!$F$108:$G$410,2,FALSE)),0)</f>
        <v>0</v>
      </c>
      <c r="Q259" s="321"/>
    </row>
    <row r="260" spans="2:17" hidden="1" x14ac:dyDescent="0.2">
      <c r="B260" s="511">
        <v>258</v>
      </c>
      <c r="C260" s="519" t="s">
        <v>700</v>
      </c>
      <c r="D260" s="418" t="s">
        <v>290</v>
      </c>
      <c r="E260" s="520" t="s">
        <v>217</v>
      </c>
      <c r="F260" s="515">
        <v>186</v>
      </c>
      <c r="G260" s="256">
        <v>0</v>
      </c>
      <c r="H260" s="256" t="s">
        <v>1802</v>
      </c>
      <c r="N260" s="266">
        <v>0</v>
      </c>
      <c r="O260" s="276">
        <v>340</v>
      </c>
      <c r="P260" s="287">
        <f ca="1">IFERROR(IF(VLOOKUP(C260,Losübersicht_01_UHR!$F$108:$G$410,2,FALSE)="",0,VLOOKUP(C260,Losübersicht_01_UHR!$F$108:$G$410,2,FALSE)),0)</f>
        <v>0</v>
      </c>
      <c r="Q260" s="321"/>
    </row>
    <row r="261" spans="2:17" hidden="1" x14ac:dyDescent="0.2">
      <c r="B261" s="511">
        <v>259</v>
      </c>
      <c r="C261" s="519" t="s">
        <v>946</v>
      </c>
      <c r="D261" s="418" t="s">
        <v>290</v>
      </c>
      <c r="E261" s="520" t="s">
        <v>497</v>
      </c>
      <c r="F261" s="515">
        <v>313</v>
      </c>
      <c r="G261" s="256">
        <v>0</v>
      </c>
      <c r="H261" s="256" t="s">
        <v>1802</v>
      </c>
      <c r="N261" s="266">
        <v>0</v>
      </c>
      <c r="O261" s="276">
        <v>340</v>
      </c>
      <c r="P261" s="287">
        <f ca="1">IFERROR(IF(VLOOKUP(C261,Losübersicht_01_UHR!$F$108:$G$410,2,FALSE)="",0,VLOOKUP(C261,Losübersicht_01_UHR!$F$108:$G$410,2,FALSE)),0)</f>
        <v>0</v>
      </c>
      <c r="Q261" s="321"/>
    </row>
    <row r="262" spans="2:17" ht="15" hidden="1" thickBot="1" x14ac:dyDescent="0.25">
      <c r="B262" s="512">
        <v>260</v>
      </c>
      <c r="C262" s="519" t="s">
        <v>947</v>
      </c>
      <c r="D262" s="418" t="s">
        <v>290</v>
      </c>
      <c r="E262" s="520" t="s">
        <v>498</v>
      </c>
      <c r="F262" s="516">
        <v>365</v>
      </c>
      <c r="G262" s="420">
        <v>0</v>
      </c>
      <c r="H262" s="420" t="s">
        <v>1802</v>
      </c>
      <c r="N262" s="266">
        <v>0</v>
      </c>
      <c r="O262" s="278">
        <v>340</v>
      </c>
      <c r="P262" s="288">
        <f ca="1">IFERROR(IF(VLOOKUP(C262,Losübersicht_01_UHR!$F$108:$G$410,2,FALSE)="",0,VLOOKUP(C262,Losübersicht_01_UHR!$F$108:$G$410,2,FALSE)),0)</f>
        <v>0</v>
      </c>
      <c r="Q262" s="321"/>
    </row>
    <row r="263" spans="2:17" ht="15" hidden="1" thickTop="1" x14ac:dyDescent="0.2">
      <c r="B263" s="510">
        <v>261</v>
      </c>
      <c r="C263" s="519" t="s">
        <v>948</v>
      </c>
      <c r="D263" s="418" t="s">
        <v>155</v>
      </c>
      <c r="E263" s="520" t="s">
        <v>249</v>
      </c>
      <c r="F263" s="514">
        <v>1</v>
      </c>
      <c r="G263" s="468">
        <v>0</v>
      </c>
      <c r="H263" s="468" t="s">
        <v>1802</v>
      </c>
      <c r="N263" s="266">
        <v>0</v>
      </c>
      <c r="O263" s="276">
        <v>340</v>
      </c>
      <c r="P263" s="287">
        <f ca="1">IFERROR(IF(VLOOKUP(C263,Losübersicht_01_UHR!$F$108:$G$410,2,FALSE)="",0,VLOOKUP(C263,Losübersicht_01_UHR!$F$108:$G$410,2,FALSE)),0)</f>
        <v>0</v>
      </c>
      <c r="Q263" s="321"/>
    </row>
    <row r="264" spans="2:17" hidden="1" x14ac:dyDescent="0.2">
      <c r="B264" s="511">
        <v>262</v>
      </c>
      <c r="C264" s="519" t="s">
        <v>949</v>
      </c>
      <c r="D264" s="418" t="s">
        <v>155</v>
      </c>
      <c r="E264" s="520" t="s">
        <v>250</v>
      </c>
      <c r="F264" s="515">
        <v>2</v>
      </c>
      <c r="G264" s="256">
        <v>0</v>
      </c>
      <c r="H264" s="256" t="s">
        <v>1802</v>
      </c>
      <c r="N264" s="266">
        <v>0</v>
      </c>
      <c r="O264" s="276">
        <v>340</v>
      </c>
      <c r="P264" s="287">
        <f ca="1">IFERROR(IF(VLOOKUP(C264,Losübersicht_01_UHR!$F$108:$G$410,2,FALSE)="",0,VLOOKUP(C264,Losübersicht_01_UHR!$F$108:$G$410,2,FALSE)),0)</f>
        <v>0</v>
      </c>
      <c r="Q264" s="321"/>
    </row>
    <row r="265" spans="2:17" hidden="1" x14ac:dyDescent="0.2">
      <c r="B265" s="511">
        <v>263</v>
      </c>
      <c r="C265" s="519" t="s">
        <v>950</v>
      </c>
      <c r="D265" s="418" t="s">
        <v>155</v>
      </c>
      <c r="E265" s="520" t="s">
        <v>251</v>
      </c>
      <c r="F265" s="515">
        <v>4</v>
      </c>
      <c r="G265" s="256">
        <v>0</v>
      </c>
      <c r="H265" s="256" t="s">
        <v>1802</v>
      </c>
      <c r="N265" s="266">
        <v>0</v>
      </c>
      <c r="O265" s="276">
        <v>390</v>
      </c>
      <c r="P265" s="287">
        <f ca="1">IFERROR(IF(VLOOKUP(C265,Losübersicht_01_UHR!$F$108:$G$410,2,FALSE)="",0,VLOOKUP(C265,Losübersicht_01_UHR!$F$108:$G$410,2,FALSE)),0)</f>
        <v>0</v>
      </c>
      <c r="Q265" s="321"/>
    </row>
    <row r="266" spans="2:17" hidden="1" x14ac:dyDescent="0.2">
      <c r="B266" s="511">
        <v>264</v>
      </c>
      <c r="C266" s="519" t="s">
        <v>951</v>
      </c>
      <c r="D266" s="418" t="s">
        <v>155</v>
      </c>
      <c r="E266" s="520" t="s">
        <v>502</v>
      </c>
      <c r="F266" s="515">
        <v>6</v>
      </c>
      <c r="G266" s="256">
        <v>0</v>
      </c>
      <c r="H266" s="256" t="s">
        <v>1802</v>
      </c>
      <c r="N266" s="266">
        <v>0</v>
      </c>
      <c r="O266" s="276">
        <v>390</v>
      </c>
      <c r="P266" s="287">
        <f ca="1">IFERROR(IF(VLOOKUP(C266,Losübersicht_01_UHR!$F$108:$G$410,2,FALSE)="",0,VLOOKUP(C266,Losübersicht_01_UHR!$F$108:$G$410,2,FALSE)),0)</f>
        <v>0</v>
      </c>
      <c r="Q266" s="321"/>
    </row>
    <row r="267" spans="2:17" hidden="1" x14ac:dyDescent="0.2">
      <c r="B267" s="511">
        <v>265</v>
      </c>
      <c r="C267" s="519" t="s">
        <v>952</v>
      </c>
      <c r="D267" s="418" t="s">
        <v>155</v>
      </c>
      <c r="E267" s="520" t="s">
        <v>220</v>
      </c>
      <c r="F267" s="515">
        <v>12</v>
      </c>
      <c r="G267" s="256">
        <v>0</v>
      </c>
      <c r="H267" s="256" t="s">
        <v>1802</v>
      </c>
      <c r="N267" s="266">
        <v>0</v>
      </c>
      <c r="O267" s="276">
        <v>440</v>
      </c>
      <c r="P267" s="287">
        <f ca="1">IFERROR(IF(VLOOKUP(C267,Losübersicht_01_UHR!$F$108:$G$410,2,FALSE)="",0,VLOOKUP(C267,Losübersicht_01_UHR!$F$108:$G$410,2,FALSE)),0)</f>
        <v>0</v>
      </c>
      <c r="Q267" s="321"/>
    </row>
    <row r="268" spans="2:17" hidden="1" x14ac:dyDescent="0.2">
      <c r="B268" s="511">
        <v>266</v>
      </c>
      <c r="C268" s="519" t="s">
        <v>953</v>
      </c>
      <c r="D268" s="418" t="s">
        <v>155</v>
      </c>
      <c r="E268" s="520" t="s">
        <v>252</v>
      </c>
      <c r="F268" s="515">
        <v>19</v>
      </c>
      <c r="G268" s="256">
        <v>0</v>
      </c>
      <c r="H268" s="256" t="s">
        <v>1802</v>
      </c>
      <c r="N268" s="266">
        <v>0</v>
      </c>
      <c r="O268" s="276">
        <v>440</v>
      </c>
      <c r="P268" s="287">
        <f ca="1">IFERROR(IF(VLOOKUP(C268,Losübersicht_01_UHR!$F$108:$G$410,2,FALSE)="",0,VLOOKUP(C268,Losübersicht_01_UHR!$F$108:$G$410,2,FALSE)),0)</f>
        <v>0</v>
      </c>
      <c r="Q268" s="321"/>
    </row>
    <row r="269" spans="2:17" hidden="1" x14ac:dyDescent="0.2">
      <c r="B269" s="511">
        <v>267</v>
      </c>
      <c r="C269" s="519" t="s">
        <v>954</v>
      </c>
      <c r="D269" s="418" t="s">
        <v>155</v>
      </c>
      <c r="E269" s="520" t="s">
        <v>218</v>
      </c>
      <c r="F269" s="515">
        <v>37</v>
      </c>
      <c r="G269" s="256">
        <v>0</v>
      </c>
      <c r="H269" s="256" t="s">
        <v>1802</v>
      </c>
      <c r="N269" s="266">
        <v>0</v>
      </c>
      <c r="O269" s="276">
        <v>490</v>
      </c>
      <c r="P269" s="287">
        <f ca="1">IFERROR(IF(VLOOKUP(C269,Losübersicht_01_UHR!$F$108:$G$410,2,FALSE)="",0,VLOOKUP(C269,Losübersicht_01_UHR!$F$108:$G$410,2,FALSE)),0)</f>
        <v>0</v>
      </c>
      <c r="Q269" s="321"/>
    </row>
    <row r="270" spans="2:17" hidden="1" x14ac:dyDescent="0.2">
      <c r="B270" s="511">
        <v>268</v>
      </c>
      <c r="C270" s="519" t="s">
        <v>955</v>
      </c>
      <c r="D270" s="418" t="s">
        <v>155</v>
      </c>
      <c r="E270" s="520" t="s">
        <v>214</v>
      </c>
      <c r="F270" s="515">
        <v>74</v>
      </c>
      <c r="G270" s="256">
        <v>0</v>
      </c>
      <c r="H270" s="256" t="s">
        <v>1802</v>
      </c>
      <c r="N270" s="266">
        <v>0</v>
      </c>
      <c r="O270" s="276">
        <v>540</v>
      </c>
      <c r="P270" s="287">
        <f ca="1">IFERROR(IF(VLOOKUP(C270,Losübersicht_01_UHR!$F$108:$G$410,2,FALSE)="",0,VLOOKUP(C270,Losübersicht_01_UHR!$F$108:$G$410,2,FALSE)),0)</f>
        <v>0</v>
      </c>
      <c r="Q270" s="321"/>
    </row>
    <row r="271" spans="2:17" hidden="1" x14ac:dyDescent="0.2">
      <c r="B271" s="511">
        <v>269</v>
      </c>
      <c r="C271" s="519" t="s">
        <v>956</v>
      </c>
      <c r="D271" s="418" t="s">
        <v>155</v>
      </c>
      <c r="E271" s="520" t="s">
        <v>307</v>
      </c>
      <c r="F271" s="515">
        <v>93</v>
      </c>
      <c r="G271" s="256">
        <v>0</v>
      </c>
      <c r="H271" s="256" t="s">
        <v>1802</v>
      </c>
      <c r="N271" s="266">
        <v>0</v>
      </c>
      <c r="O271" s="276">
        <v>550</v>
      </c>
      <c r="P271" s="287">
        <f ca="1">IFERROR(IF(VLOOKUP(C271,Losübersicht_01_UHR!$F$108:$G$410,2,FALSE)="",0,VLOOKUP(C271,Losübersicht_01_UHR!$F$108:$G$410,2,FALSE)),0)</f>
        <v>0</v>
      </c>
      <c r="Q271" s="321"/>
    </row>
    <row r="272" spans="2:17" hidden="1" x14ac:dyDescent="0.2">
      <c r="B272" s="511">
        <v>270</v>
      </c>
      <c r="C272" s="519" t="s">
        <v>957</v>
      </c>
      <c r="D272" s="418" t="s">
        <v>155</v>
      </c>
      <c r="E272" s="520" t="s">
        <v>215</v>
      </c>
      <c r="F272" s="515">
        <v>112</v>
      </c>
      <c r="G272" s="256">
        <v>0</v>
      </c>
      <c r="H272" s="256" t="s">
        <v>1802</v>
      </c>
      <c r="N272" s="266">
        <v>0</v>
      </c>
      <c r="O272" s="276">
        <v>590</v>
      </c>
      <c r="P272" s="287">
        <f ca="1">IFERROR(IF(VLOOKUP(C272,Losübersicht_01_UHR!$F$108:$G$410,2,FALSE)="",0,VLOOKUP(C272,Losübersicht_01_UHR!$F$108:$G$410,2,FALSE)),0)</f>
        <v>0</v>
      </c>
      <c r="Q272" s="321"/>
    </row>
    <row r="273" spans="2:17" hidden="1" x14ac:dyDescent="0.2">
      <c r="B273" s="511">
        <v>271</v>
      </c>
      <c r="C273" s="519" t="s">
        <v>958</v>
      </c>
      <c r="D273" s="418" t="s">
        <v>155</v>
      </c>
      <c r="E273" s="520" t="s">
        <v>216</v>
      </c>
      <c r="F273" s="515">
        <v>149</v>
      </c>
      <c r="G273" s="256">
        <v>0</v>
      </c>
      <c r="H273" s="256" t="s">
        <v>1802</v>
      </c>
      <c r="N273" s="266">
        <v>0</v>
      </c>
      <c r="O273" s="276">
        <v>690</v>
      </c>
      <c r="P273" s="287">
        <f ca="1">IFERROR(IF(VLOOKUP(C273,Losübersicht_01_UHR!$F$108:$G$410,2,FALSE)="",0,VLOOKUP(C273,Losübersicht_01_UHR!$F$108:$G$410,2,FALSE)),0)</f>
        <v>0</v>
      </c>
      <c r="Q273" s="321"/>
    </row>
    <row r="274" spans="2:17" hidden="1" x14ac:dyDescent="0.2">
      <c r="B274" s="511">
        <v>272</v>
      </c>
      <c r="C274" s="519" t="s">
        <v>959</v>
      </c>
      <c r="D274" s="418" t="s">
        <v>155</v>
      </c>
      <c r="E274" s="520" t="s">
        <v>217</v>
      </c>
      <c r="F274" s="515">
        <v>186</v>
      </c>
      <c r="G274" s="256">
        <v>0</v>
      </c>
      <c r="H274" s="256" t="s">
        <v>1802</v>
      </c>
      <c r="N274" s="266">
        <v>0</v>
      </c>
      <c r="O274" s="276">
        <v>690</v>
      </c>
      <c r="P274" s="287">
        <f ca="1">IFERROR(IF(VLOOKUP(C274,Losübersicht_01_UHR!$F$108:$G$410,2,FALSE)="",0,VLOOKUP(C274,Losübersicht_01_UHR!$F$108:$G$410,2,FALSE)),0)</f>
        <v>0</v>
      </c>
      <c r="Q274" s="321"/>
    </row>
    <row r="275" spans="2:17" hidden="1" x14ac:dyDescent="0.2">
      <c r="B275" s="511">
        <v>273</v>
      </c>
      <c r="C275" s="519" t="s">
        <v>960</v>
      </c>
      <c r="D275" s="418" t="s">
        <v>155</v>
      </c>
      <c r="E275" s="520" t="s">
        <v>497</v>
      </c>
      <c r="F275" s="515">
        <v>313</v>
      </c>
      <c r="G275" s="256">
        <v>0</v>
      </c>
      <c r="H275" s="256" t="s">
        <v>1802</v>
      </c>
      <c r="N275" s="266">
        <v>0</v>
      </c>
      <c r="O275" s="276">
        <v>690</v>
      </c>
      <c r="P275" s="287">
        <f ca="1">IFERROR(IF(VLOOKUP(C275,Losübersicht_01_UHR!$F$108:$G$410,2,FALSE)="",0,VLOOKUP(C275,Losübersicht_01_UHR!$F$108:$G$410,2,FALSE)),0)</f>
        <v>0</v>
      </c>
      <c r="Q275" s="321"/>
    </row>
    <row r="276" spans="2:17" hidden="1" x14ac:dyDescent="0.2">
      <c r="B276" s="511">
        <v>274</v>
      </c>
      <c r="C276" s="519" t="s">
        <v>961</v>
      </c>
      <c r="D276" s="418" t="s">
        <v>155</v>
      </c>
      <c r="E276" s="520" t="s">
        <v>498</v>
      </c>
      <c r="F276" s="515">
        <v>365</v>
      </c>
      <c r="G276" s="256">
        <v>0</v>
      </c>
      <c r="H276" s="256" t="s">
        <v>1802</v>
      </c>
      <c r="N276" s="266">
        <v>0</v>
      </c>
      <c r="O276" s="276">
        <v>690</v>
      </c>
      <c r="P276" s="287">
        <f ca="1">IFERROR(IF(VLOOKUP(C276,Losübersicht_01_UHR!$F$108:$G$410,2,FALSE)="",0,VLOOKUP(C276,Losübersicht_01_UHR!$F$108:$G$410,2,FALSE)),0)</f>
        <v>0</v>
      </c>
      <c r="Q276" s="321"/>
    </row>
    <row r="277" spans="2:17" ht="15" hidden="1" thickBot="1" x14ac:dyDescent="0.25">
      <c r="B277" s="512">
        <v>275</v>
      </c>
      <c r="C277" s="519" t="s">
        <v>962</v>
      </c>
      <c r="D277" s="418" t="s">
        <v>155</v>
      </c>
      <c r="E277" s="520" t="s">
        <v>279</v>
      </c>
      <c r="F277" s="516">
        <v>221</v>
      </c>
      <c r="G277" s="420">
        <v>0</v>
      </c>
      <c r="H277" s="420" t="s">
        <v>1802</v>
      </c>
      <c r="N277" s="266">
        <v>0</v>
      </c>
      <c r="O277" s="278">
        <v>690</v>
      </c>
      <c r="P277" s="288">
        <f ca="1">IFERROR(IF(VLOOKUP(C277,Losübersicht_01_UHR!$F$108:$G$410,2,FALSE)="",0,VLOOKUP(C277,Losübersicht_01_UHR!$F$108:$G$410,2,FALSE)),0)</f>
        <v>0</v>
      </c>
      <c r="Q277" s="321"/>
    </row>
    <row r="278" spans="2:17" ht="15" hidden="1" thickTop="1" x14ac:dyDescent="0.2">
      <c r="B278" s="510">
        <v>276</v>
      </c>
      <c r="C278" s="519" t="s">
        <v>963</v>
      </c>
      <c r="D278" s="418" t="s">
        <v>156</v>
      </c>
      <c r="E278" s="520" t="s">
        <v>249</v>
      </c>
      <c r="F278" s="514">
        <v>1</v>
      </c>
      <c r="G278" s="468">
        <v>0</v>
      </c>
      <c r="H278" s="468" t="s">
        <v>1802</v>
      </c>
      <c r="N278" s="266">
        <v>0</v>
      </c>
      <c r="O278" s="276">
        <v>150</v>
      </c>
      <c r="P278" s="287">
        <f ca="1">IFERROR(IF(VLOOKUP(C278,Losübersicht_01_UHR!$F$108:$G$410,2,FALSE)="",0,VLOOKUP(C278,Losübersicht_01_UHR!$F$108:$G$410,2,FALSE)),0)</f>
        <v>0</v>
      </c>
      <c r="Q278" s="321"/>
    </row>
    <row r="279" spans="2:17" hidden="1" x14ac:dyDescent="0.2">
      <c r="B279" s="511">
        <v>277</v>
      </c>
      <c r="C279" s="519" t="s">
        <v>964</v>
      </c>
      <c r="D279" s="418" t="s">
        <v>156</v>
      </c>
      <c r="E279" s="520" t="s">
        <v>250</v>
      </c>
      <c r="F279" s="515">
        <v>2</v>
      </c>
      <c r="G279" s="256">
        <v>0</v>
      </c>
      <c r="H279" s="256" t="s">
        <v>1802</v>
      </c>
      <c r="N279" s="266">
        <v>0</v>
      </c>
      <c r="O279" s="276">
        <v>150</v>
      </c>
      <c r="P279" s="287">
        <f ca="1">IFERROR(IF(VLOOKUP(C279,Losübersicht_01_UHR!$F$108:$G$410,2,FALSE)="",0,VLOOKUP(C279,Losübersicht_01_UHR!$F$108:$G$410,2,FALSE)),0)</f>
        <v>0</v>
      </c>
      <c r="Q279" s="321"/>
    </row>
    <row r="280" spans="2:17" hidden="1" x14ac:dyDescent="0.2">
      <c r="B280" s="511">
        <v>278</v>
      </c>
      <c r="C280" s="519" t="s">
        <v>965</v>
      </c>
      <c r="D280" s="418" t="s">
        <v>156</v>
      </c>
      <c r="E280" s="520" t="s">
        <v>251</v>
      </c>
      <c r="F280" s="515">
        <v>4</v>
      </c>
      <c r="G280" s="256">
        <v>0</v>
      </c>
      <c r="H280" s="256" t="s">
        <v>1802</v>
      </c>
      <c r="N280" s="266">
        <v>0</v>
      </c>
      <c r="O280" s="276">
        <v>170</v>
      </c>
      <c r="P280" s="287">
        <f ca="1">IFERROR(IF(VLOOKUP(C280,Losübersicht_01_UHR!$F$108:$G$410,2,FALSE)="",0,VLOOKUP(C280,Losübersicht_01_UHR!$F$108:$G$410,2,FALSE)),0)</f>
        <v>0</v>
      </c>
      <c r="Q280" s="321"/>
    </row>
    <row r="281" spans="2:17" hidden="1" x14ac:dyDescent="0.2">
      <c r="B281" s="511">
        <v>279</v>
      </c>
      <c r="C281" s="519" t="s">
        <v>966</v>
      </c>
      <c r="D281" s="418" t="s">
        <v>156</v>
      </c>
      <c r="E281" s="520" t="s">
        <v>502</v>
      </c>
      <c r="F281" s="515">
        <v>6</v>
      </c>
      <c r="G281" s="256">
        <v>0</v>
      </c>
      <c r="H281" s="256" t="s">
        <v>1802</v>
      </c>
      <c r="N281" s="266">
        <v>0</v>
      </c>
      <c r="O281" s="276">
        <v>170</v>
      </c>
      <c r="P281" s="287">
        <f ca="1">IFERROR(IF(VLOOKUP(C281,Losübersicht_01_UHR!$F$108:$G$410,2,FALSE)="",0,VLOOKUP(C281,Losübersicht_01_UHR!$F$108:$G$410,2,FALSE)),0)</f>
        <v>0</v>
      </c>
      <c r="Q281" s="321"/>
    </row>
    <row r="282" spans="2:17" hidden="1" x14ac:dyDescent="0.2">
      <c r="B282" s="511">
        <v>280</v>
      </c>
      <c r="C282" s="519" t="s">
        <v>967</v>
      </c>
      <c r="D282" s="418" t="s">
        <v>156</v>
      </c>
      <c r="E282" s="520" t="s">
        <v>220</v>
      </c>
      <c r="F282" s="515">
        <v>12</v>
      </c>
      <c r="G282" s="256">
        <v>0</v>
      </c>
      <c r="H282" s="256" t="s">
        <v>1802</v>
      </c>
      <c r="N282" s="266">
        <v>0</v>
      </c>
      <c r="O282" s="276">
        <v>170</v>
      </c>
      <c r="P282" s="287">
        <f ca="1">IFERROR(IF(VLOOKUP(C282,Losübersicht_01_UHR!$F$108:$G$410,2,FALSE)="",0,VLOOKUP(C282,Losübersicht_01_UHR!$F$108:$G$410,2,FALSE)),0)</f>
        <v>0</v>
      </c>
      <c r="Q282" s="321"/>
    </row>
    <row r="283" spans="2:17" hidden="1" x14ac:dyDescent="0.2">
      <c r="B283" s="511">
        <v>281</v>
      </c>
      <c r="C283" s="519" t="s">
        <v>968</v>
      </c>
      <c r="D283" s="418" t="s">
        <v>156</v>
      </c>
      <c r="E283" s="520" t="s">
        <v>252</v>
      </c>
      <c r="F283" s="515">
        <v>19</v>
      </c>
      <c r="G283" s="256">
        <v>0</v>
      </c>
      <c r="H283" s="256" t="s">
        <v>1802</v>
      </c>
      <c r="N283" s="266">
        <v>0</v>
      </c>
      <c r="O283" s="276">
        <v>190</v>
      </c>
      <c r="P283" s="287">
        <f ca="1">IFERROR(IF(VLOOKUP(C283,Losübersicht_01_UHR!$F$108:$G$410,2,FALSE)="",0,VLOOKUP(C283,Losübersicht_01_UHR!$F$108:$G$410,2,FALSE)),0)</f>
        <v>0</v>
      </c>
      <c r="Q283" s="321"/>
    </row>
    <row r="284" spans="2:17" hidden="1" x14ac:dyDescent="0.2">
      <c r="B284" s="511">
        <v>282</v>
      </c>
      <c r="C284" s="519" t="s">
        <v>969</v>
      </c>
      <c r="D284" s="418" t="s">
        <v>156</v>
      </c>
      <c r="E284" s="520" t="s">
        <v>218</v>
      </c>
      <c r="F284" s="515">
        <v>37</v>
      </c>
      <c r="G284" s="256">
        <v>0</v>
      </c>
      <c r="H284" s="256" t="s">
        <v>1802</v>
      </c>
      <c r="N284" s="266">
        <v>0</v>
      </c>
      <c r="O284" s="276">
        <v>230</v>
      </c>
      <c r="P284" s="287">
        <f ca="1">IFERROR(IF(VLOOKUP(C284,Losübersicht_01_UHR!$F$108:$G$410,2,FALSE)="",0,VLOOKUP(C284,Losübersicht_01_UHR!$F$108:$G$410,2,FALSE)),0)</f>
        <v>0</v>
      </c>
      <c r="Q284" s="321"/>
    </row>
    <row r="285" spans="2:17" hidden="1" x14ac:dyDescent="0.2">
      <c r="B285" s="511">
        <v>283</v>
      </c>
      <c r="C285" s="519" t="s">
        <v>970</v>
      </c>
      <c r="D285" s="418" t="s">
        <v>156</v>
      </c>
      <c r="E285" s="520" t="s">
        <v>214</v>
      </c>
      <c r="F285" s="515">
        <v>74</v>
      </c>
      <c r="G285" s="256">
        <v>0</v>
      </c>
      <c r="H285" s="256" t="s">
        <v>1802</v>
      </c>
      <c r="N285" s="266">
        <v>0</v>
      </c>
      <c r="O285" s="276">
        <v>250</v>
      </c>
      <c r="P285" s="287">
        <f ca="1">IFERROR(IF(VLOOKUP(C285,Losübersicht_01_UHR!$F$108:$G$410,2,FALSE)="",0,VLOOKUP(C285,Losübersicht_01_UHR!$F$108:$G$410,2,FALSE)),0)</f>
        <v>0</v>
      </c>
      <c r="Q285" s="321"/>
    </row>
    <row r="286" spans="2:17" hidden="1" x14ac:dyDescent="0.2">
      <c r="B286" s="511">
        <v>284</v>
      </c>
      <c r="C286" s="519" t="s">
        <v>971</v>
      </c>
      <c r="D286" s="418" t="s">
        <v>156</v>
      </c>
      <c r="E286" s="520" t="s">
        <v>307</v>
      </c>
      <c r="F286" s="515">
        <v>93</v>
      </c>
      <c r="G286" s="256">
        <v>0</v>
      </c>
      <c r="H286" s="256" t="s">
        <v>1802</v>
      </c>
      <c r="N286" s="266">
        <v>0</v>
      </c>
      <c r="O286" s="276">
        <v>260</v>
      </c>
      <c r="P286" s="287">
        <f ca="1">IFERROR(IF(VLOOKUP(C286,Losübersicht_01_UHR!$F$108:$G$410,2,FALSE)="",0,VLOOKUP(C286,Losübersicht_01_UHR!$F$108:$G$410,2,FALSE)),0)</f>
        <v>0</v>
      </c>
      <c r="Q286" s="321"/>
    </row>
    <row r="287" spans="2:17" hidden="1" x14ac:dyDescent="0.2">
      <c r="B287" s="511">
        <v>285</v>
      </c>
      <c r="C287" s="519" t="s">
        <v>972</v>
      </c>
      <c r="D287" s="418" t="s">
        <v>156</v>
      </c>
      <c r="E287" s="520" t="s">
        <v>215</v>
      </c>
      <c r="F287" s="515">
        <v>112</v>
      </c>
      <c r="G287" s="256">
        <v>0</v>
      </c>
      <c r="H287" s="256" t="s">
        <v>1802</v>
      </c>
      <c r="N287" s="266">
        <v>0</v>
      </c>
      <c r="O287" s="276">
        <v>290</v>
      </c>
      <c r="P287" s="287">
        <f ca="1">IFERROR(IF(VLOOKUP(C287,Losübersicht_01_UHR!$F$108:$G$410,2,FALSE)="",0,VLOOKUP(C287,Losübersicht_01_UHR!$F$108:$G$410,2,FALSE)),0)</f>
        <v>0</v>
      </c>
      <c r="Q287" s="321"/>
    </row>
    <row r="288" spans="2:17" hidden="1" x14ac:dyDescent="0.2">
      <c r="B288" s="511">
        <v>286</v>
      </c>
      <c r="C288" s="519" t="s">
        <v>973</v>
      </c>
      <c r="D288" s="418" t="s">
        <v>156</v>
      </c>
      <c r="E288" s="520" t="s">
        <v>216</v>
      </c>
      <c r="F288" s="515">
        <v>149</v>
      </c>
      <c r="G288" s="256">
        <v>0</v>
      </c>
      <c r="H288" s="256" t="s">
        <v>1802</v>
      </c>
      <c r="N288" s="266">
        <v>0</v>
      </c>
      <c r="O288" s="276">
        <v>340</v>
      </c>
      <c r="P288" s="287">
        <f ca="1">IFERROR(IF(VLOOKUP(C288,Losübersicht_01_UHR!$F$108:$G$410,2,FALSE)="",0,VLOOKUP(C288,Losübersicht_01_UHR!$F$108:$G$410,2,FALSE)),0)</f>
        <v>0</v>
      </c>
      <c r="Q288" s="321"/>
    </row>
    <row r="289" spans="2:17" hidden="1" x14ac:dyDescent="0.2">
      <c r="B289" s="511">
        <v>287</v>
      </c>
      <c r="C289" s="519" t="s">
        <v>974</v>
      </c>
      <c r="D289" s="418" t="s">
        <v>156</v>
      </c>
      <c r="E289" s="520" t="s">
        <v>217</v>
      </c>
      <c r="F289" s="515">
        <v>186</v>
      </c>
      <c r="G289" s="256">
        <v>0</v>
      </c>
      <c r="H289" s="256" t="s">
        <v>1802</v>
      </c>
      <c r="N289" s="266">
        <v>0</v>
      </c>
      <c r="O289" s="276">
        <v>340</v>
      </c>
      <c r="P289" s="287">
        <f ca="1">IFERROR(IF(VLOOKUP(C289,Losübersicht_01_UHR!$F$108:$G$410,2,FALSE)="",0,VLOOKUP(C289,Losübersicht_01_UHR!$F$108:$G$410,2,FALSE)),0)</f>
        <v>0</v>
      </c>
      <c r="Q289" s="321"/>
    </row>
    <row r="290" spans="2:17" hidden="1" x14ac:dyDescent="0.2">
      <c r="B290" s="511">
        <v>288</v>
      </c>
      <c r="C290" s="519" t="s">
        <v>975</v>
      </c>
      <c r="D290" s="418" t="s">
        <v>156</v>
      </c>
      <c r="E290" s="520" t="s">
        <v>497</v>
      </c>
      <c r="F290" s="515">
        <v>313</v>
      </c>
      <c r="G290" s="256">
        <v>0</v>
      </c>
      <c r="H290" s="256" t="s">
        <v>1802</v>
      </c>
      <c r="N290" s="266">
        <v>0</v>
      </c>
      <c r="O290" s="276">
        <v>340</v>
      </c>
      <c r="P290" s="287">
        <f ca="1">IFERROR(IF(VLOOKUP(C290,Losübersicht_01_UHR!$F$108:$G$410,2,FALSE)="",0,VLOOKUP(C290,Losübersicht_01_UHR!$F$108:$G$410,2,FALSE)),0)</f>
        <v>0</v>
      </c>
      <c r="Q290" s="321"/>
    </row>
    <row r="291" spans="2:17" ht="15" hidden="1" thickBot="1" x14ac:dyDescent="0.25">
      <c r="B291" s="512">
        <v>289</v>
      </c>
      <c r="C291" s="784" t="s">
        <v>976</v>
      </c>
      <c r="D291" s="785" t="s">
        <v>156</v>
      </c>
      <c r="E291" s="786" t="s">
        <v>498</v>
      </c>
      <c r="F291" s="516">
        <v>365</v>
      </c>
      <c r="G291" s="420">
        <v>0</v>
      </c>
      <c r="H291" s="420" t="s">
        <v>1802</v>
      </c>
      <c r="N291" s="266">
        <v>0</v>
      </c>
      <c r="O291" s="278">
        <v>340</v>
      </c>
      <c r="P291" s="288">
        <f ca="1">IFERROR(IF(VLOOKUP(C291,Losübersicht_01_UHR!$F$108:$G$410,2,FALSE)="",0,VLOOKUP(C291,Losübersicht_01_UHR!$F$108:$G$410,2,FALSE)),0)</f>
        <v>0</v>
      </c>
      <c r="Q291" s="321"/>
    </row>
    <row r="292" spans="2:17" ht="15.75" thickTop="1" thickBot="1" x14ac:dyDescent="0.25">
      <c r="B292" s="510">
        <v>290</v>
      </c>
      <c r="C292" s="522" t="s">
        <v>717</v>
      </c>
      <c r="D292" s="790" t="s">
        <v>277</v>
      </c>
      <c r="E292" s="524" t="s">
        <v>249</v>
      </c>
      <c r="F292" s="514">
        <v>1</v>
      </c>
      <c r="G292" s="468">
        <v>22</v>
      </c>
      <c r="H292" s="468">
        <v>1</v>
      </c>
      <c r="N292" s="266">
        <v>1</v>
      </c>
      <c r="O292" s="276">
        <v>150</v>
      </c>
      <c r="P292" s="287">
        <f ca="1">IFERROR(IF(VLOOKUP(C292,Losübersicht_01_UHR!$F$108:$G$410,2,FALSE)="",0,VLOOKUP(C292,Losübersicht_01_UHR!$F$108:$G$410,2,FALSE)),0)</f>
        <v>151.47</v>
      </c>
      <c r="Q292" s="321"/>
    </row>
    <row r="293" spans="2:17" hidden="1" x14ac:dyDescent="0.2">
      <c r="B293" s="511">
        <v>291</v>
      </c>
      <c r="C293" s="787" t="s">
        <v>977</v>
      </c>
      <c r="D293" s="788" t="s">
        <v>277</v>
      </c>
      <c r="E293" s="789" t="s">
        <v>250</v>
      </c>
      <c r="F293" s="515">
        <v>2</v>
      </c>
      <c r="G293" s="256">
        <v>0</v>
      </c>
      <c r="H293" s="256" t="s">
        <v>1802</v>
      </c>
      <c r="N293" s="266">
        <v>0</v>
      </c>
      <c r="O293" s="276">
        <v>150</v>
      </c>
      <c r="P293" s="287">
        <f ca="1">IFERROR(IF(VLOOKUP(C293,Losübersicht_01_UHR!$F$108:$G$410,2,FALSE)="",0,VLOOKUP(C293,Losübersicht_01_UHR!$F$108:$G$410,2,FALSE)),0)</f>
        <v>0</v>
      </c>
      <c r="Q293" s="321"/>
    </row>
    <row r="294" spans="2:17" hidden="1" x14ac:dyDescent="0.2">
      <c r="B294" s="511">
        <v>292</v>
      </c>
      <c r="C294" s="519" t="s">
        <v>978</v>
      </c>
      <c r="D294" s="418" t="s">
        <v>277</v>
      </c>
      <c r="E294" s="520" t="s">
        <v>251</v>
      </c>
      <c r="F294" s="515">
        <v>4</v>
      </c>
      <c r="G294" s="256">
        <v>0</v>
      </c>
      <c r="H294" s="256" t="s">
        <v>1802</v>
      </c>
      <c r="N294" s="266">
        <v>0</v>
      </c>
      <c r="O294" s="276">
        <v>170</v>
      </c>
      <c r="P294" s="287">
        <f ca="1">IFERROR(IF(VLOOKUP(C294,Losübersicht_01_UHR!$F$108:$G$410,2,FALSE)="",0,VLOOKUP(C294,Losübersicht_01_UHR!$F$108:$G$410,2,FALSE)),0)</f>
        <v>0</v>
      </c>
      <c r="Q294" s="321"/>
    </row>
    <row r="295" spans="2:17" hidden="1" x14ac:dyDescent="0.2">
      <c r="B295" s="511">
        <v>293</v>
      </c>
      <c r="C295" s="519" t="s">
        <v>979</v>
      </c>
      <c r="D295" s="418" t="s">
        <v>277</v>
      </c>
      <c r="E295" s="520" t="s">
        <v>502</v>
      </c>
      <c r="F295" s="515">
        <v>6</v>
      </c>
      <c r="G295" s="256">
        <v>0</v>
      </c>
      <c r="H295" s="256" t="s">
        <v>1802</v>
      </c>
      <c r="N295" s="266">
        <v>0</v>
      </c>
      <c r="O295" s="276">
        <v>170</v>
      </c>
      <c r="P295" s="287">
        <f ca="1">IFERROR(IF(VLOOKUP(C295,Losübersicht_01_UHR!$F$108:$G$410,2,FALSE)="",0,VLOOKUP(C295,Losübersicht_01_UHR!$F$108:$G$410,2,FALSE)),0)</f>
        <v>0</v>
      </c>
      <c r="Q295" s="321"/>
    </row>
    <row r="296" spans="2:17" hidden="1" x14ac:dyDescent="0.2">
      <c r="B296" s="511">
        <v>294</v>
      </c>
      <c r="C296" s="519" t="s">
        <v>721</v>
      </c>
      <c r="D296" s="418" t="s">
        <v>277</v>
      </c>
      <c r="E296" s="520" t="s">
        <v>220</v>
      </c>
      <c r="F296" s="515">
        <v>12</v>
      </c>
      <c r="G296" s="256">
        <v>0</v>
      </c>
      <c r="H296" s="256" t="s">
        <v>1802</v>
      </c>
      <c r="N296" s="266">
        <v>0</v>
      </c>
      <c r="O296" s="276">
        <v>170</v>
      </c>
      <c r="P296" s="287">
        <f ca="1">IFERROR(IF(VLOOKUP(C296,Losübersicht_01_UHR!$F$108:$G$410,2,FALSE)="",0,VLOOKUP(C296,Losübersicht_01_UHR!$F$108:$G$410,2,FALSE)),0)</f>
        <v>0</v>
      </c>
      <c r="Q296" s="321"/>
    </row>
    <row r="297" spans="2:17" hidden="1" x14ac:dyDescent="0.2">
      <c r="B297" s="511">
        <v>295</v>
      </c>
      <c r="C297" s="519" t="s">
        <v>980</v>
      </c>
      <c r="D297" s="418" t="s">
        <v>277</v>
      </c>
      <c r="E297" s="520" t="s">
        <v>252</v>
      </c>
      <c r="F297" s="515">
        <v>19</v>
      </c>
      <c r="G297" s="256">
        <v>0</v>
      </c>
      <c r="H297" s="256" t="s">
        <v>1802</v>
      </c>
      <c r="N297" s="266">
        <v>0</v>
      </c>
      <c r="O297" s="276">
        <v>190</v>
      </c>
      <c r="P297" s="287">
        <f ca="1">IFERROR(IF(VLOOKUP(C297,Losübersicht_01_UHR!$F$108:$G$410,2,FALSE)="",0,VLOOKUP(C297,Losübersicht_01_UHR!$F$108:$G$410,2,FALSE)),0)</f>
        <v>0</v>
      </c>
      <c r="Q297" s="321"/>
    </row>
    <row r="298" spans="2:17" hidden="1" x14ac:dyDescent="0.2">
      <c r="B298" s="511">
        <v>296</v>
      </c>
      <c r="C298" s="519" t="s">
        <v>726</v>
      </c>
      <c r="D298" s="418" t="s">
        <v>277</v>
      </c>
      <c r="E298" s="520" t="s">
        <v>218</v>
      </c>
      <c r="F298" s="515">
        <v>37</v>
      </c>
      <c r="G298" s="256">
        <v>0</v>
      </c>
      <c r="H298" s="256" t="s">
        <v>1802</v>
      </c>
      <c r="N298" s="266">
        <v>0</v>
      </c>
      <c r="O298" s="276">
        <v>230</v>
      </c>
      <c r="P298" s="287">
        <f ca="1">IFERROR(IF(VLOOKUP(C298,Losübersicht_01_UHR!$F$108:$G$410,2,FALSE)="",0,VLOOKUP(C298,Losübersicht_01_UHR!$F$108:$G$410,2,FALSE)),0)</f>
        <v>0</v>
      </c>
      <c r="Q298" s="321"/>
    </row>
    <row r="299" spans="2:17" hidden="1" x14ac:dyDescent="0.2">
      <c r="B299" s="511">
        <v>297</v>
      </c>
      <c r="C299" s="519" t="s">
        <v>719</v>
      </c>
      <c r="D299" s="418" t="s">
        <v>277</v>
      </c>
      <c r="E299" s="520" t="s">
        <v>214</v>
      </c>
      <c r="F299" s="515">
        <v>74</v>
      </c>
      <c r="G299" s="256">
        <v>0</v>
      </c>
      <c r="H299" s="256" t="s">
        <v>1802</v>
      </c>
      <c r="N299" s="266">
        <v>0</v>
      </c>
      <c r="O299" s="276">
        <v>250</v>
      </c>
      <c r="P299" s="287">
        <f ca="1">IFERROR(IF(VLOOKUP(C299,Losübersicht_01_UHR!$F$108:$G$410,2,FALSE)="",0,VLOOKUP(C299,Losübersicht_01_UHR!$F$108:$G$410,2,FALSE)),0)</f>
        <v>0</v>
      </c>
      <c r="Q299" s="321"/>
    </row>
    <row r="300" spans="2:17" hidden="1" x14ac:dyDescent="0.2">
      <c r="B300" s="511">
        <v>298</v>
      </c>
      <c r="C300" s="519" t="s">
        <v>981</v>
      </c>
      <c r="D300" s="418" t="s">
        <v>277</v>
      </c>
      <c r="E300" s="520" t="s">
        <v>307</v>
      </c>
      <c r="F300" s="515">
        <v>93</v>
      </c>
      <c r="G300" s="256">
        <v>0</v>
      </c>
      <c r="H300" s="256" t="s">
        <v>1802</v>
      </c>
      <c r="N300" s="266">
        <v>0</v>
      </c>
      <c r="O300" s="276">
        <v>260</v>
      </c>
      <c r="P300" s="287">
        <f ca="1">IFERROR(IF(VLOOKUP(C300,Losübersicht_01_UHR!$F$108:$G$410,2,FALSE)="",0,VLOOKUP(C300,Losübersicht_01_UHR!$F$108:$G$410,2,FALSE)),0)</f>
        <v>0</v>
      </c>
      <c r="Q300" s="321"/>
    </row>
    <row r="301" spans="2:17" hidden="1" x14ac:dyDescent="0.2">
      <c r="B301" s="511">
        <v>299</v>
      </c>
      <c r="C301" s="519" t="s">
        <v>716</v>
      </c>
      <c r="D301" s="418" t="s">
        <v>277</v>
      </c>
      <c r="E301" s="520" t="s">
        <v>215</v>
      </c>
      <c r="F301" s="515">
        <v>112</v>
      </c>
      <c r="G301" s="256">
        <v>0</v>
      </c>
      <c r="H301" s="256" t="s">
        <v>1802</v>
      </c>
      <c r="N301" s="266">
        <v>0</v>
      </c>
      <c r="O301" s="276">
        <v>290</v>
      </c>
      <c r="P301" s="287">
        <f ca="1">IFERROR(IF(VLOOKUP(C301,Losübersicht_01_UHR!$F$108:$G$410,2,FALSE)="",0,VLOOKUP(C301,Losübersicht_01_UHR!$F$108:$G$410,2,FALSE)),0)</f>
        <v>0</v>
      </c>
      <c r="Q301" s="321"/>
    </row>
    <row r="302" spans="2:17" hidden="1" x14ac:dyDescent="0.2">
      <c r="B302" s="511">
        <v>300</v>
      </c>
      <c r="C302" s="519" t="s">
        <v>982</v>
      </c>
      <c r="D302" s="418" t="s">
        <v>277</v>
      </c>
      <c r="E302" s="520" t="s">
        <v>216</v>
      </c>
      <c r="F302" s="515">
        <v>149</v>
      </c>
      <c r="G302" s="256">
        <v>0</v>
      </c>
      <c r="H302" s="256" t="s">
        <v>1802</v>
      </c>
      <c r="N302" s="266">
        <v>0</v>
      </c>
      <c r="O302" s="276">
        <v>340</v>
      </c>
      <c r="P302" s="287">
        <f ca="1">IFERROR(IF(VLOOKUP(C302,Losübersicht_01_UHR!$F$108:$G$410,2,FALSE)="",0,VLOOKUP(C302,Losübersicht_01_UHR!$F$108:$G$410,2,FALSE)),0)</f>
        <v>0</v>
      </c>
      <c r="Q302" s="321"/>
    </row>
    <row r="303" spans="2:17" hidden="1" x14ac:dyDescent="0.2">
      <c r="B303" s="511">
        <v>301</v>
      </c>
      <c r="C303" s="519" t="s">
        <v>983</v>
      </c>
      <c r="D303" s="418" t="s">
        <v>277</v>
      </c>
      <c r="E303" s="520" t="s">
        <v>217</v>
      </c>
      <c r="F303" s="515">
        <v>186</v>
      </c>
      <c r="G303" s="256">
        <v>0</v>
      </c>
      <c r="H303" s="256" t="s">
        <v>1802</v>
      </c>
      <c r="N303" s="266">
        <v>0</v>
      </c>
      <c r="O303" s="276">
        <v>340</v>
      </c>
      <c r="P303" s="287">
        <f ca="1">IFERROR(IF(VLOOKUP(C303,Losübersicht_01_UHR!$F$108:$G$410,2,FALSE)="",0,VLOOKUP(C303,Losübersicht_01_UHR!$F$108:$G$410,2,FALSE)),0)</f>
        <v>0</v>
      </c>
      <c r="Q303" s="321"/>
    </row>
    <row r="304" spans="2:17" hidden="1" x14ac:dyDescent="0.2">
      <c r="B304" s="511">
        <v>302</v>
      </c>
      <c r="C304" s="519" t="s">
        <v>984</v>
      </c>
      <c r="D304" s="418" t="s">
        <v>277</v>
      </c>
      <c r="E304" s="520" t="s">
        <v>497</v>
      </c>
      <c r="F304" s="515">
        <v>313</v>
      </c>
      <c r="G304" s="256">
        <v>0</v>
      </c>
      <c r="H304" s="256" t="s">
        <v>1802</v>
      </c>
      <c r="N304" s="266">
        <v>0</v>
      </c>
      <c r="O304" s="276">
        <v>340</v>
      </c>
      <c r="P304" s="287">
        <f ca="1">IFERROR(IF(VLOOKUP(C304,Losübersicht_01_UHR!$F$108:$G$410,2,FALSE)="",0,VLOOKUP(C304,Losübersicht_01_UHR!$F$108:$G$410,2,FALSE)),0)</f>
        <v>0</v>
      </c>
      <c r="Q304" s="321"/>
    </row>
    <row r="305" spans="2:34" ht="15" hidden="1" thickBot="1" x14ac:dyDescent="0.25">
      <c r="B305" s="512">
        <v>303</v>
      </c>
      <c r="C305" s="522" t="s">
        <v>985</v>
      </c>
      <c r="D305" s="523" t="s">
        <v>277</v>
      </c>
      <c r="E305" s="524" t="s">
        <v>498</v>
      </c>
      <c r="F305" s="516">
        <v>365</v>
      </c>
      <c r="G305" s="420">
        <v>0</v>
      </c>
      <c r="H305" s="420" t="s">
        <v>1802</v>
      </c>
      <c r="N305" s="266">
        <v>0</v>
      </c>
      <c r="O305" s="278">
        <v>340</v>
      </c>
      <c r="P305" s="288">
        <f ca="1">IFERROR(IF(VLOOKUP(C305,Losübersicht_01_UHR!$F$108:$G$410,2,FALSE)="",0,VLOOKUP(C305,Losübersicht_01_UHR!$F$108:$G$410,2,FALSE)),0)</f>
        <v>0</v>
      </c>
      <c r="Q305" s="321"/>
    </row>
    <row r="306" spans="2:34" ht="15" hidden="1" thickTop="1" x14ac:dyDescent="0.2">
      <c r="C306" s="142"/>
      <c r="E306" s="2"/>
      <c r="F306" s="45" t="s">
        <v>245</v>
      </c>
      <c r="G306" s="2">
        <f>SUBTOTAL(109,G3:G305)</f>
        <v>424</v>
      </c>
    </row>
    <row r="307" spans="2:34" ht="15" hidden="1" x14ac:dyDescent="0.25">
      <c r="C307" s="143" t="s">
        <v>240</v>
      </c>
      <c r="E307" s="2"/>
      <c r="F307" s="2" t="s">
        <v>246</v>
      </c>
      <c r="G307" s="2"/>
      <c r="H307" s="2">
        <f>SUM(H3:H305)</f>
        <v>24</v>
      </c>
    </row>
    <row r="308" spans="2:34" ht="15.75" hidden="1" thickBot="1" x14ac:dyDescent="0.3">
      <c r="C308" s="144">
        <v>365</v>
      </c>
      <c r="D308" s="12" t="s">
        <v>241</v>
      </c>
      <c r="H308" s="12">
        <f>SUBTOTAL(103,H3:H305)</f>
        <v>24</v>
      </c>
    </row>
    <row r="309" spans="2:34" ht="15.75" hidden="1" thickTop="1" x14ac:dyDescent="0.25">
      <c r="C309" s="145">
        <v>-104</v>
      </c>
      <c r="D309" s="12" t="s">
        <v>221</v>
      </c>
      <c r="K309" s="432"/>
      <c r="L309" s="433"/>
      <c r="M309" s="433"/>
      <c r="N309" s="434"/>
      <c r="P309" s="69"/>
      <c r="Q309" s="257"/>
      <c r="R309" s="257"/>
      <c r="S309" s="257"/>
      <c r="T309" s="257"/>
      <c r="U309" s="257"/>
      <c r="V309" s="257"/>
      <c r="W309" s="257"/>
      <c r="X309" s="257"/>
      <c r="Y309" s="257"/>
      <c r="Z309" s="257"/>
      <c r="AA309" s="257"/>
      <c r="AB309" s="257"/>
      <c r="AC309" s="257"/>
      <c r="AD309" s="257"/>
      <c r="AE309" s="257"/>
      <c r="AF309" s="257"/>
      <c r="AG309" s="257"/>
      <c r="AH309" s="435"/>
    </row>
    <row r="310" spans="2:34" ht="15" hidden="1" x14ac:dyDescent="0.25">
      <c r="C310" s="145">
        <v>-65</v>
      </c>
      <c r="D310" s="12" t="s">
        <v>222</v>
      </c>
      <c r="K310" s="70"/>
      <c r="L310" s="12" t="s">
        <v>483</v>
      </c>
      <c r="N310" s="436"/>
      <c r="P310" s="63"/>
      <c r="S310" s="12" t="s">
        <v>289</v>
      </c>
      <c r="AH310" s="64"/>
    </row>
    <row r="311" spans="2:34" ht="15" hidden="1" x14ac:dyDescent="0.25">
      <c r="C311" s="145">
        <v>-10</v>
      </c>
      <c r="D311" s="12" t="s">
        <v>223</v>
      </c>
      <c r="K311" s="70"/>
      <c r="N311" s="436"/>
      <c r="P311" s="63"/>
      <c r="AH311" s="64"/>
    </row>
    <row r="312" spans="2:34" ht="15" hidden="1" x14ac:dyDescent="0.25">
      <c r="C312" s="144">
        <f>SUM(C308:C311)</f>
        <v>186</v>
      </c>
      <c r="D312" s="12" t="s">
        <v>229</v>
      </c>
      <c r="K312" s="71">
        <v>1</v>
      </c>
      <c r="L312" s="65">
        <v>2</v>
      </c>
      <c r="M312" s="65">
        <v>3</v>
      </c>
      <c r="N312" s="437">
        <v>4</v>
      </c>
      <c r="P312" s="332">
        <v>1</v>
      </c>
      <c r="Q312" s="258">
        <v>2</v>
      </c>
      <c r="R312" s="258">
        <v>3</v>
      </c>
      <c r="S312" s="258">
        <v>4</v>
      </c>
      <c r="T312" s="258">
        <v>5</v>
      </c>
      <c r="U312" s="258">
        <v>6</v>
      </c>
      <c r="V312" s="258">
        <v>7</v>
      </c>
      <c r="W312" s="258">
        <v>8</v>
      </c>
      <c r="X312" s="258">
        <v>9</v>
      </c>
      <c r="Y312" s="258">
        <v>10</v>
      </c>
      <c r="Z312" s="258">
        <v>11</v>
      </c>
      <c r="AA312" s="258">
        <v>12</v>
      </c>
      <c r="AB312" s="258">
        <v>13</v>
      </c>
      <c r="AC312" s="258">
        <v>14</v>
      </c>
      <c r="AD312" s="258">
        <v>15</v>
      </c>
      <c r="AE312" s="258">
        <v>16</v>
      </c>
      <c r="AF312" s="258">
        <v>17</v>
      </c>
      <c r="AG312" s="258">
        <v>18</v>
      </c>
      <c r="AH312" s="204">
        <v>19</v>
      </c>
    </row>
    <row r="313" spans="2:34" hidden="1" x14ac:dyDescent="0.2">
      <c r="C313" s="142"/>
      <c r="K313" s="70"/>
      <c r="N313" s="436"/>
      <c r="P313" s="66"/>
      <c r="Q313" s="67"/>
      <c r="R313" s="67"/>
      <c r="S313" s="67"/>
      <c r="T313" s="67"/>
      <c r="U313" s="67"/>
      <c r="V313" s="67"/>
      <c r="W313" s="67"/>
      <c r="X313" s="67"/>
      <c r="Y313" s="67"/>
      <c r="Z313" s="67"/>
      <c r="AA313" s="67"/>
      <c r="AB313" s="438"/>
      <c r="AC313" s="438"/>
      <c r="AD313" s="262"/>
      <c r="AE313" s="81" t="s">
        <v>291</v>
      </c>
      <c r="AF313" s="331" t="s">
        <v>232</v>
      </c>
      <c r="AG313" s="67"/>
      <c r="AH313" s="68"/>
    </row>
    <row r="314" spans="2:34" ht="15" hidden="1" thickBot="1" x14ac:dyDescent="0.25">
      <c r="C314" s="142"/>
      <c r="K314" s="70"/>
      <c r="L314" s="72" t="s">
        <v>253</v>
      </c>
      <c r="N314" s="436" t="s">
        <v>254</v>
      </c>
      <c r="O314" s="12" t="s">
        <v>510</v>
      </c>
      <c r="P314" s="439" t="s">
        <v>204</v>
      </c>
      <c r="Q314" s="440" t="str">
        <f>$K315</f>
        <v>jährlich</v>
      </c>
      <c r="R314" s="440" t="str">
        <f>$K316</f>
        <v>jährlich 2x</v>
      </c>
      <c r="S314" s="440" t="str">
        <f>$K317</f>
        <v>Quartalsw.</v>
      </c>
      <c r="T314" s="440" t="str">
        <f>$K318</f>
        <v>jährlich 6x</v>
      </c>
      <c r="U314" s="440" t="str">
        <f>$K319</f>
        <v>monatlich</v>
      </c>
      <c r="V314" s="440" t="str">
        <f>$K320</f>
        <v>14 tägig</v>
      </c>
      <c r="W314" s="440" t="str">
        <f>$K321</f>
        <v>wöchentl.</v>
      </c>
      <c r="X314" s="440" t="str">
        <f>$K322</f>
        <v>2 Tage/Wo</v>
      </c>
      <c r="Y314" s="440" t="str">
        <f>$K323</f>
        <v>2,5 Tage/Wo</v>
      </c>
      <c r="Z314" s="440" t="str">
        <f>$K324</f>
        <v>3 Tage/Wo</v>
      </c>
      <c r="AA314" s="440" t="str">
        <f>$K325</f>
        <v>4 Tage/Wo</v>
      </c>
      <c r="AB314" s="440" t="str">
        <f>$K326</f>
        <v>5 Tage/Wo</v>
      </c>
      <c r="AC314" s="440" t="str">
        <f>$K327</f>
        <v>6 Tage/Wo</v>
      </c>
      <c r="AD314" s="440" t="str">
        <f>$K328</f>
        <v>7 Tage/Wo</v>
      </c>
      <c r="AE314" s="440" t="str">
        <f>$K329</f>
        <v>5 Tage/Wo </v>
      </c>
      <c r="AF314" s="440" t="str">
        <f>$K330</f>
        <v>2 Tage/Wo </v>
      </c>
      <c r="AG314" s="440" t="s">
        <v>288</v>
      </c>
      <c r="AH314" s="441"/>
    </row>
    <row r="315" spans="2:34" hidden="1" x14ac:dyDescent="0.2">
      <c r="C315" s="142"/>
      <c r="K315" s="442" t="s">
        <v>249</v>
      </c>
      <c r="L315" s="259">
        <v>1</v>
      </c>
      <c r="M315" s="259" t="str">
        <f t="shared" ref="M315:M330" si="0">RIGHT(N315,LEN(N315)-1)</f>
        <v>J</v>
      </c>
      <c r="N315" s="443" t="s">
        <v>255</v>
      </c>
      <c r="O315" s="265">
        <f>O319/12</f>
        <v>2.0833333333333332E-2</v>
      </c>
      <c r="P315" s="328" t="str">
        <f>Gebäudeübersicht!C4</f>
        <v>Haus 1, 2 a-c</v>
      </c>
      <c r="Q315" s="274">
        <v>1</v>
      </c>
      <c r="R315" s="274">
        <v>2</v>
      </c>
      <c r="S315" s="274">
        <v>4</v>
      </c>
      <c r="T315" s="274">
        <v>6</v>
      </c>
      <c r="U315" s="274">
        <v>12</v>
      </c>
      <c r="V315" s="274">
        <f>ROUND(Gebäudeübersicht!I4/Gebäudeübersicht!J4/2*1,0)</f>
        <v>25</v>
      </c>
      <c r="W315" s="274">
        <f>ROUND(Gebäudeübersicht!I4/Gebäudeübersicht!J4*1,0)</f>
        <v>51</v>
      </c>
      <c r="X315" s="274">
        <f>ROUND(Gebäudeübersicht!I4/Gebäudeübersicht!J4*2,0)</f>
        <v>101</v>
      </c>
      <c r="Y315" s="274">
        <f>ROUND(Gebäudeübersicht!I4/Gebäudeübersicht!J4*2.5,0)</f>
        <v>127</v>
      </c>
      <c r="Z315" s="274">
        <f>ROUND(Gebäudeübersicht!I4/Gebäudeübersicht!J4*3,0)</f>
        <v>152</v>
      </c>
      <c r="AA315" s="274">
        <f>ROUND(Gebäudeübersicht!I4/Gebäudeübersicht!J4*4,0)</f>
        <v>202</v>
      </c>
      <c r="AB315" s="274">
        <f>ROUND(Gebäudeübersicht!I4/Gebäudeübersicht!J4*5,0)</f>
        <v>253</v>
      </c>
      <c r="AC315" s="274">
        <f>ROUND(Gebäudeübersicht!I4/Gebäudeübersicht!J4*6,0)</f>
        <v>304</v>
      </c>
      <c r="AD315" s="274">
        <f>ROUND(Gebäudeübersicht!I4/Gebäudeübersicht!J4*7,0)</f>
        <v>354</v>
      </c>
      <c r="AE315" s="274">
        <f>ROUND((Gebäudeübersicht!I4+AG315)/Gebäudeübersicht!J4*LEFT($AE$314,1),0)</f>
        <v>253</v>
      </c>
      <c r="AF315" s="274">
        <f>ROUND(Gebäudeübersicht!I4/Gebäudeübersicht!J4*LEFT($AF$314,1),0)</f>
        <v>101</v>
      </c>
      <c r="AG315" s="324"/>
      <c r="AH315" s="325">
        <v>2</v>
      </c>
    </row>
    <row r="316" spans="2:34" hidden="1" x14ac:dyDescent="0.2">
      <c r="C316" s="142"/>
      <c r="K316" s="442" t="s">
        <v>250</v>
      </c>
      <c r="L316" s="259">
        <v>2</v>
      </c>
      <c r="M316" s="259" t="str">
        <f t="shared" si="0"/>
        <v>J2</v>
      </c>
      <c r="N316" s="443" t="s">
        <v>256</v>
      </c>
      <c r="O316" s="265">
        <f>O319/12*2</f>
        <v>4.1666666666666664E-2</v>
      </c>
      <c r="P316" s="328" t="str">
        <f>Gebäudeübersicht!C5</f>
        <v>Haus 2, 2 a-c</v>
      </c>
      <c r="Q316" s="273">
        <v>1</v>
      </c>
      <c r="R316" s="273">
        <v>2</v>
      </c>
      <c r="S316" s="273">
        <v>4</v>
      </c>
      <c r="T316" s="273">
        <v>6</v>
      </c>
      <c r="U316" s="273">
        <v>12</v>
      </c>
      <c r="V316" s="274">
        <f>ROUND(Gebäudeübersicht!I5/Gebäudeübersicht!J5/2*1,0)</f>
        <v>25</v>
      </c>
      <c r="W316" s="273">
        <f>ROUND(Gebäudeübersicht!I5/Gebäudeübersicht!J5*1,0)</f>
        <v>51</v>
      </c>
      <c r="X316" s="273">
        <f>ROUND(Gebäudeübersicht!I5/Gebäudeübersicht!J5*2,0)</f>
        <v>101</v>
      </c>
      <c r="Y316" s="274">
        <f>ROUND(Gebäudeübersicht!I5/Gebäudeübersicht!J5*2.5,0)</f>
        <v>127</v>
      </c>
      <c r="Z316" s="273">
        <f>ROUND(Gebäudeübersicht!I5/Gebäudeübersicht!J5*3,0)</f>
        <v>152</v>
      </c>
      <c r="AA316" s="273">
        <f>ROUND(Gebäudeübersicht!I5/Gebäudeübersicht!J5*4,0)</f>
        <v>202</v>
      </c>
      <c r="AB316" s="273">
        <f>ROUND(Gebäudeübersicht!I5/Gebäudeübersicht!J5*5,0)</f>
        <v>253</v>
      </c>
      <c r="AC316" s="273">
        <f>ROUND(Gebäudeübersicht!I5/Gebäudeübersicht!J5*6,0)</f>
        <v>304</v>
      </c>
      <c r="AD316" s="273">
        <f>ROUND(Gebäudeübersicht!I5/Gebäudeübersicht!J5*7,0)</f>
        <v>354</v>
      </c>
      <c r="AE316" s="273">
        <f>ROUND((Gebäudeübersicht!I5+AG316)/Gebäudeübersicht!J5*LEFT($AE$314,1),0)</f>
        <v>253</v>
      </c>
      <c r="AF316" s="273">
        <f>ROUND(Gebäudeübersicht!I5/Gebäudeübersicht!J5*LEFT($AF$314,1),0)</f>
        <v>101</v>
      </c>
      <c r="AG316" s="444"/>
      <c r="AH316" s="326">
        <v>3</v>
      </c>
    </row>
    <row r="317" spans="2:34" hidden="1" x14ac:dyDescent="0.2">
      <c r="C317" s="142"/>
      <c r="K317" s="442" t="s">
        <v>251</v>
      </c>
      <c r="L317" s="259">
        <v>4</v>
      </c>
      <c r="M317" s="259" t="str">
        <f t="shared" si="0"/>
        <v>Q</v>
      </c>
      <c r="N317" s="443" t="s">
        <v>257</v>
      </c>
      <c r="O317" s="265">
        <f>O319/12*4</f>
        <v>8.3333333333333329E-2</v>
      </c>
      <c r="P317" s="328" t="str">
        <f>Gebäudeübersicht!C6</f>
        <v>Haus 3, 2 a-c</v>
      </c>
      <c r="Q317" s="273">
        <v>1</v>
      </c>
      <c r="R317" s="273">
        <v>2</v>
      </c>
      <c r="S317" s="273">
        <v>4</v>
      </c>
      <c r="T317" s="273">
        <v>6</v>
      </c>
      <c r="U317" s="273">
        <v>12</v>
      </c>
      <c r="V317" s="274">
        <f>ROUND(Gebäudeübersicht!I6/Gebäudeübersicht!J6/2*1,0)</f>
        <v>25</v>
      </c>
      <c r="W317" s="273">
        <f>ROUND(Gebäudeübersicht!I6/Gebäudeübersicht!J6*1,0)</f>
        <v>51</v>
      </c>
      <c r="X317" s="273">
        <f>ROUND(Gebäudeübersicht!I6/Gebäudeübersicht!J6*2,0)</f>
        <v>101</v>
      </c>
      <c r="Y317" s="274">
        <f>ROUND(Gebäudeübersicht!I6/Gebäudeübersicht!J6*2.5,0)</f>
        <v>127</v>
      </c>
      <c r="Z317" s="273">
        <f>ROUND(Gebäudeübersicht!I6/Gebäudeübersicht!J6*3,0)</f>
        <v>152</v>
      </c>
      <c r="AA317" s="273">
        <f>ROUND(Gebäudeübersicht!I6/Gebäudeübersicht!J6*4,0)</f>
        <v>202</v>
      </c>
      <c r="AB317" s="273">
        <f>ROUND(Gebäudeübersicht!I6/Gebäudeübersicht!J6*5,0)</f>
        <v>253</v>
      </c>
      <c r="AC317" s="273">
        <f>ROUND(Gebäudeübersicht!I6/Gebäudeübersicht!J6*6,0)</f>
        <v>304</v>
      </c>
      <c r="AD317" s="273">
        <f>ROUND(Gebäudeübersicht!I6/Gebäudeübersicht!J6*7,0)</f>
        <v>354</v>
      </c>
      <c r="AE317" s="273">
        <f>ROUND((Gebäudeübersicht!I6+AG317)/Gebäudeübersicht!J6*LEFT($AE$314,1),0)</f>
        <v>253</v>
      </c>
      <c r="AF317" s="273">
        <f>ROUND(Gebäudeübersicht!I6/Gebäudeübersicht!J6*LEFT($AF$314,1),0)</f>
        <v>101</v>
      </c>
      <c r="AG317" s="444"/>
      <c r="AH317" s="326">
        <v>4</v>
      </c>
    </row>
    <row r="318" spans="2:34" hidden="1" x14ac:dyDescent="0.2">
      <c r="C318" s="142"/>
      <c r="K318" s="442" t="s">
        <v>502</v>
      </c>
      <c r="L318" s="12">
        <v>6</v>
      </c>
      <c r="M318" s="259" t="str">
        <f t="shared" si="0"/>
        <v>J6</v>
      </c>
      <c r="N318" s="443" t="s">
        <v>499</v>
      </c>
      <c r="O318" s="265">
        <f>O319/12*6</f>
        <v>0.125</v>
      </c>
      <c r="P318" s="328" t="str">
        <f>Gebäudeübersicht!C7</f>
        <v>Neubau  - Fremdvermietet, 2 d</v>
      </c>
      <c r="Q318" s="273">
        <v>1</v>
      </c>
      <c r="R318" s="273">
        <v>2</v>
      </c>
      <c r="S318" s="273">
        <v>4</v>
      </c>
      <c r="T318" s="273">
        <v>6</v>
      </c>
      <c r="U318" s="273">
        <v>12</v>
      </c>
      <c r="V318" s="274">
        <f>ROUND(Gebäudeübersicht!I7/Gebäudeübersicht!J7/2*1,0)</f>
        <v>25</v>
      </c>
      <c r="W318" s="273">
        <f>ROUND(Gebäudeübersicht!I7/Gebäudeübersicht!J7*1,0)</f>
        <v>51</v>
      </c>
      <c r="X318" s="273">
        <f>ROUND(Gebäudeübersicht!I7/Gebäudeübersicht!J7*2,0)</f>
        <v>101</v>
      </c>
      <c r="Y318" s="274">
        <f>ROUND(Gebäudeübersicht!I7/Gebäudeübersicht!J7*2.5,0)</f>
        <v>127</v>
      </c>
      <c r="Z318" s="273">
        <f>ROUND(Gebäudeübersicht!I7/Gebäudeübersicht!J7*3,0)</f>
        <v>152</v>
      </c>
      <c r="AA318" s="273">
        <f>ROUND(Gebäudeübersicht!I7/Gebäudeübersicht!J7*4,0)</f>
        <v>202</v>
      </c>
      <c r="AB318" s="273">
        <f>ROUND(Gebäudeübersicht!I7/Gebäudeübersicht!J7*5,0)</f>
        <v>253</v>
      </c>
      <c r="AC318" s="273">
        <f>ROUND(Gebäudeübersicht!I7/Gebäudeübersicht!J7*6,0)</f>
        <v>304</v>
      </c>
      <c r="AD318" s="273">
        <f>ROUND(Gebäudeübersicht!I7/Gebäudeübersicht!J7*7,0)</f>
        <v>354</v>
      </c>
      <c r="AE318" s="273">
        <f>ROUND((Gebäudeübersicht!I7+AG318)/Gebäudeübersicht!J7*LEFT($AE$314,1),0)</f>
        <v>253</v>
      </c>
      <c r="AF318" s="273">
        <f>ROUND(Gebäudeübersicht!I7/Gebäudeübersicht!J7*LEFT($AF$314,1),0)</f>
        <v>101</v>
      </c>
      <c r="AG318" s="444"/>
      <c r="AH318" s="326">
        <v>5</v>
      </c>
    </row>
    <row r="319" spans="2:34" hidden="1" x14ac:dyDescent="0.2">
      <c r="C319" s="142"/>
      <c r="G319" s="13"/>
      <c r="H319" s="13"/>
      <c r="I319" s="13"/>
      <c r="J319" s="13"/>
      <c r="K319" s="442" t="s">
        <v>220</v>
      </c>
      <c r="L319" s="259">
        <v>12</v>
      </c>
      <c r="M319" s="259" t="str">
        <f t="shared" si="0"/>
        <v>M</v>
      </c>
      <c r="N319" s="443" t="s">
        <v>258</v>
      </c>
      <c r="O319" s="265">
        <v>0.25</v>
      </c>
      <c r="P319" s="328" t="str">
        <f>Gebäudeübersicht!C8</f>
        <v>Neubau, 2 d</v>
      </c>
      <c r="Q319" s="273">
        <v>1</v>
      </c>
      <c r="R319" s="273">
        <v>2</v>
      </c>
      <c r="S319" s="273">
        <v>4</v>
      </c>
      <c r="T319" s="273">
        <v>6</v>
      </c>
      <c r="U319" s="273">
        <v>12</v>
      </c>
      <c r="V319" s="274">
        <f>ROUND(Gebäudeübersicht!I8/Gebäudeübersicht!J8/2*1,0)</f>
        <v>25</v>
      </c>
      <c r="W319" s="273">
        <f>ROUND(Gebäudeübersicht!I8/Gebäudeübersicht!J8*1,0)</f>
        <v>51</v>
      </c>
      <c r="X319" s="273">
        <f>ROUND(Gebäudeübersicht!I8/Gebäudeübersicht!J8*2,0)</f>
        <v>101</v>
      </c>
      <c r="Y319" s="274">
        <f>ROUND(Gebäudeübersicht!I8/Gebäudeübersicht!J8*2.5,0)</f>
        <v>127</v>
      </c>
      <c r="Z319" s="273">
        <f>ROUND(Gebäudeübersicht!I8/Gebäudeübersicht!J8*3,0)</f>
        <v>152</v>
      </c>
      <c r="AA319" s="273">
        <f>ROUND(Gebäudeübersicht!I8/Gebäudeübersicht!J8*4,0)</f>
        <v>202</v>
      </c>
      <c r="AB319" s="273">
        <f>ROUND(Gebäudeübersicht!I8/Gebäudeübersicht!J8*5,0)</f>
        <v>253</v>
      </c>
      <c r="AC319" s="273">
        <f>ROUND(Gebäudeübersicht!I8/Gebäudeübersicht!J8*6,0)</f>
        <v>304</v>
      </c>
      <c r="AD319" s="273">
        <f>ROUND(Gebäudeübersicht!I8/Gebäudeübersicht!J8*7,0)</f>
        <v>354</v>
      </c>
      <c r="AE319" s="273">
        <f>ROUND((Gebäudeübersicht!I8+AG319)/Gebäudeübersicht!J8*LEFT($AE$314,1),0)</f>
        <v>253</v>
      </c>
      <c r="AF319" s="273">
        <f>ROUND(Gebäudeübersicht!I8/Gebäudeübersicht!J8*LEFT($AF$314,1),0)</f>
        <v>101</v>
      </c>
      <c r="AG319" s="444"/>
      <c r="AH319" s="326">
        <v>6</v>
      </c>
    </row>
    <row r="320" spans="2:34" hidden="1" x14ac:dyDescent="0.2">
      <c r="C320" s="142"/>
      <c r="K320" s="442" t="s">
        <v>252</v>
      </c>
      <c r="L320" s="259">
        <f>ROUND(C312/M326/2*1,0)</f>
        <v>19</v>
      </c>
      <c r="M320" s="259" t="str">
        <f t="shared" si="0"/>
        <v>14</v>
      </c>
      <c r="N320" s="443" t="s">
        <v>280</v>
      </c>
      <c r="O320" s="265">
        <v>0.5</v>
      </c>
      <c r="P320" s="328" t="str">
        <f>Gebäudeübersicht!C9</f>
        <v>Tiefgarage</v>
      </c>
      <c r="Q320" s="273">
        <v>1</v>
      </c>
      <c r="R320" s="273">
        <v>2</v>
      </c>
      <c r="S320" s="273">
        <v>4</v>
      </c>
      <c r="T320" s="273">
        <v>6</v>
      </c>
      <c r="U320" s="273">
        <v>12</v>
      </c>
      <c r="V320" s="274">
        <f>ROUND(Gebäudeübersicht!I9/Gebäudeübersicht!J9/2*1,0)</f>
        <v>25</v>
      </c>
      <c r="W320" s="273">
        <f>ROUND(Gebäudeübersicht!I9/Gebäudeübersicht!J9*1,0)</f>
        <v>51</v>
      </c>
      <c r="X320" s="273">
        <f>ROUND(Gebäudeübersicht!I9/Gebäudeübersicht!J9*2,0)</f>
        <v>101</v>
      </c>
      <c r="Y320" s="274">
        <f>ROUND(Gebäudeübersicht!I9/Gebäudeübersicht!J9*2.5,0)</f>
        <v>127</v>
      </c>
      <c r="Z320" s="273">
        <f>ROUND(Gebäudeübersicht!I9/Gebäudeübersicht!J9*3,0)</f>
        <v>152</v>
      </c>
      <c r="AA320" s="273">
        <f>ROUND(Gebäudeübersicht!I9/Gebäudeübersicht!J9*4,0)</f>
        <v>202</v>
      </c>
      <c r="AB320" s="273">
        <f>ROUND(Gebäudeübersicht!I9/Gebäudeübersicht!J9*5,0)</f>
        <v>253</v>
      </c>
      <c r="AC320" s="273">
        <f>ROUND(Gebäudeübersicht!I9/Gebäudeübersicht!J9*6,0)</f>
        <v>304</v>
      </c>
      <c r="AD320" s="273">
        <f>ROUND(Gebäudeübersicht!I9/Gebäudeübersicht!J9*7,0)</f>
        <v>354</v>
      </c>
      <c r="AE320" s="273">
        <f>ROUND((Gebäudeübersicht!I9+AG320)/Gebäudeübersicht!J9*LEFT($AE$314,1),0)</f>
        <v>253</v>
      </c>
      <c r="AF320" s="273">
        <f>ROUND(Gebäudeübersicht!I9/Gebäudeübersicht!J9*LEFT($AF$314,1),0)</f>
        <v>101</v>
      </c>
      <c r="AG320" s="444"/>
      <c r="AH320" s="326">
        <v>7</v>
      </c>
    </row>
    <row r="321" spans="3:34" hidden="1" x14ac:dyDescent="0.2">
      <c r="C321" s="142"/>
      <c r="K321" s="442" t="s">
        <v>218</v>
      </c>
      <c r="L321" s="259">
        <f>ROUND(C312/M326*1,0)</f>
        <v>37</v>
      </c>
      <c r="M321" s="259" t="str">
        <f t="shared" si="0"/>
        <v>W</v>
      </c>
      <c r="N321" s="443" t="s">
        <v>259</v>
      </c>
      <c r="O321" s="266">
        <v>1</v>
      </c>
      <c r="P321" s="328" t="str">
        <f>Gebäudeübersicht!C10</f>
        <v>Reserve 01</v>
      </c>
      <c r="Q321" s="273">
        <v>1</v>
      </c>
      <c r="R321" s="273">
        <v>2</v>
      </c>
      <c r="S321" s="273">
        <v>4</v>
      </c>
      <c r="T321" s="273">
        <v>6</v>
      </c>
      <c r="U321" s="273">
        <v>12</v>
      </c>
      <c r="V321" s="274">
        <f>ROUND(Gebäudeübersicht!I10/Gebäudeübersicht!J10/2*1,0)</f>
        <v>25</v>
      </c>
      <c r="W321" s="273">
        <f>ROUND(Gebäudeübersicht!I10/Gebäudeübersicht!J10*1,0)</f>
        <v>50</v>
      </c>
      <c r="X321" s="273">
        <f>ROUND(Gebäudeübersicht!I10/Gebäudeübersicht!J10*2,0)</f>
        <v>100</v>
      </c>
      <c r="Y321" s="274">
        <f>ROUND(Gebäudeübersicht!I10/Gebäudeübersicht!J10*2.5,0)</f>
        <v>125</v>
      </c>
      <c r="Z321" s="273">
        <f>ROUND(Gebäudeübersicht!I10/Gebäudeübersicht!J10*3,0)</f>
        <v>150</v>
      </c>
      <c r="AA321" s="273">
        <f>ROUND(Gebäudeübersicht!I10/Gebäudeübersicht!J10*4,0)</f>
        <v>200</v>
      </c>
      <c r="AB321" s="273">
        <f>ROUND(Gebäudeübersicht!I10/Gebäudeübersicht!J10*5,0)</f>
        <v>250</v>
      </c>
      <c r="AC321" s="273">
        <f>ROUND(Gebäudeübersicht!I10/Gebäudeübersicht!J10*6,0)</f>
        <v>300</v>
      </c>
      <c r="AD321" s="273">
        <f>ROUND(Gebäudeübersicht!I10/Gebäudeübersicht!J10*7,0)</f>
        <v>350</v>
      </c>
      <c r="AE321" s="273">
        <f>ROUND((Gebäudeübersicht!I10+AG321)/Gebäudeübersicht!J10*LEFT($AE$314,1),0)</f>
        <v>250</v>
      </c>
      <c r="AF321" s="273">
        <f>ROUND(Gebäudeübersicht!I10/Gebäudeübersicht!J10*LEFT($AF$314,1),0)</f>
        <v>100</v>
      </c>
      <c r="AG321" s="444"/>
      <c r="AH321" s="326">
        <v>8</v>
      </c>
    </row>
    <row r="322" spans="3:34" hidden="1" x14ac:dyDescent="0.2">
      <c r="C322" s="142"/>
      <c r="K322" s="442" t="s">
        <v>214</v>
      </c>
      <c r="L322" s="259">
        <f>ROUND(C312/M326*2,0)</f>
        <v>74</v>
      </c>
      <c r="M322" s="259" t="str">
        <f t="shared" si="0"/>
        <v>2</v>
      </c>
      <c r="N322" s="443" t="s">
        <v>260</v>
      </c>
      <c r="O322" s="266">
        <v>2</v>
      </c>
      <c r="P322" s="328" t="str">
        <f>Gebäudeübersicht!C11</f>
        <v>Reserve 02</v>
      </c>
      <c r="Q322" s="273">
        <v>1</v>
      </c>
      <c r="R322" s="273">
        <v>2</v>
      </c>
      <c r="S322" s="273">
        <v>4</v>
      </c>
      <c r="T322" s="273">
        <v>6</v>
      </c>
      <c r="U322" s="273">
        <v>12</v>
      </c>
      <c r="V322" s="274">
        <f>ROUND(Gebäudeübersicht!I11/Gebäudeübersicht!J11/2*1,0)</f>
        <v>25</v>
      </c>
      <c r="W322" s="273">
        <f>ROUND(Gebäudeübersicht!I11/Gebäudeübersicht!J11*1,0)</f>
        <v>50</v>
      </c>
      <c r="X322" s="273">
        <f>ROUND(Gebäudeübersicht!I11/Gebäudeübersicht!J11*2,0)</f>
        <v>100</v>
      </c>
      <c r="Y322" s="274">
        <f>ROUND(Gebäudeübersicht!I11/Gebäudeübersicht!J11*2.5,0)</f>
        <v>125</v>
      </c>
      <c r="Z322" s="273">
        <f>ROUND(Gebäudeübersicht!I11/Gebäudeübersicht!J11*3,0)</f>
        <v>150</v>
      </c>
      <c r="AA322" s="273">
        <f>ROUND(Gebäudeübersicht!I11/Gebäudeübersicht!J11*4,0)</f>
        <v>200</v>
      </c>
      <c r="AB322" s="273">
        <f>ROUND(Gebäudeübersicht!I11/Gebäudeübersicht!J11*5,0)</f>
        <v>250</v>
      </c>
      <c r="AC322" s="273">
        <f>ROUND(Gebäudeübersicht!I11/Gebäudeübersicht!J11*6,0)</f>
        <v>300</v>
      </c>
      <c r="AD322" s="273">
        <f>ROUND(Gebäudeübersicht!I11/Gebäudeübersicht!J11*7,0)</f>
        <v>350</v>
      </c>
      <c r="AE322" s="273">
        <f>ROUND((Gebäudeübersicht!I11+AG322)/Gebäudeübersicht!J11*LEFT($AE$314,1),0)</f>
        <v>250</v>
      </c>
      <c r="AF322" s="273">
        <f>ROUND(Gebäudeübersicht!I11/Gebäudeübersicht!J11*LEFT($AF$314,1),0)</f>
        <v>100</v>
      </c>
      <c r="AG322" s="444"/>
      <c r="AH322" s="326">
        <v>9</v>
      </c>
    </row>
    <row r="323" spans="3:34" hidden="1" x14ac:dyDescent="0.2">
      <c r="C323" s="142"/>
      <c r="K323" s="445" t="s">
        <v>307</v>
      </c>
      <c r="L323" s="259">
        <f>ROUND(C312/M326*M323,0)</f>
        <v>93</v>
      </c>
      <c r="M323" s="259" t="str">
        <f t="shared" si="0"/>
        <v>2,5</v>
      </c>
      <c r="N323" s="446" t="s">
        <v>308</v>
      </c>
      <c r="O323" s="266">
        <v>2.5</v>
      </c>
      <c r="P323" s="328" t="str">
        <f>Gebäudeübersicht!C12</f>
        <v>Reserve 03</v>
      </c>
      <c r="Q323" s="273">
        <v>1</v>
      </c>
      <c r="R323" s="273">
        <v>2</v>
      </c>
      <c r="S323" s="273">
        <v>4</v>
      </c>
      <c r="T323" s="273">
        <v>6</v>
      </c>
      <c r="U323" s="273">
        <v>12</v>
      </c>
      <c r="V323" s="274">
        <f>ROUND(Gebäudeübersicht!I12/Gebäudeübersicht!J12/2*1,0)</f>
        <v>25</v>
      </c>
      <c r="W323" s="273">
        <f>ROUND(Gebäudeübersicht!I12/Gebäudeübersicht!J12*1,0)</f>
        <v>50</v>
      </c>
      <c r="X323" s="273">
        <f>ROUND(Gebäudeübersicht!I12/Gebäudeübersicht!J12*2,0)</f>
        <v>100</v>
      </c>
      <c r="Y323" s="274">
        <f>ROUND(Gebäudeübersicht!I12/Gebäudeübersicht!J12*2.5,0)</f>
        <v>125</v>
      </c>
      <c r="Z323" s="273">
        <f>ROUND(Gebäudeübersicht!I12/Gebäudeübersicht!J12*3,0)</f>
        <v>150</v>
      </c>
      <c r="AA323" s="273">
        <f>ROUND(Gebäudeübersicht!I12/Gebäudeübersicht!J12*4,0)</f>
        <v>200</v>
      </c>
      <c r="AB323" s="273">
        <f>ROUND(Gebäudeübersicht!I12/Gebäudeübersicht!J12*5,0)</f>
        <v>250</v>
      </c>
      <c r="AC323" s="273">
        <f>ROUND(Gebäudeübersicht!I12/Gebäudeübersicht!J12*6,0)</f>
        <v>300</v>
      </c>
      <c r="AD323" s="273">
        <f>ROUND(Gebäudeübersicht!I12/Gebäudeübersicht!J12*7,0)</f>
        <v>350</v>
      </c>
      <c r="AE323" s="273">
        <f>ROUND((Gebäudeübersicht!I12+AG323)/Gebäudeübersicht!J12*LEFT($AE$314,1),0)</f>
        <v>250</v>
      </c>
      <c r="AF323" s="273">
        <f>ROUND(Gebäudeübersicht!I12/Gebäudeübersicht!J12*LEFT($AF$314,1),0)</f>
        <v>100</v>
      </c>
      <c r="AG323" s="444"/>
      <c r="AH323" s="326">
        <v>10</v>
      </c>
    </row>
    <row r="324" spans="3:34" hidden="1" x14ac:dyDescent="0.2">
      <c r="C324" s="142"/>
      <c r="K324" s="445" t="s">
        <v>215</v>
      </c>
      <c r="L324" s="259">
        <f>ROUND(C312/M326*M324,0)</f>
        <v>112</v>
      </c>
      <c r="M324" s="259" t="str">
        <f t="shared" si="0"/>
        <v>3</v>
      </c>
      <c r="N324" s="446" t="s">
        <v>261</v>
      </c>
      <c r="O324" s="266">
        <v>3</v>
      </c>
      <c r="P324" s="328" t="str">
        <f>Gebäudeübersicht!C13</f>
        <v>Reserve 04</v>
      </c>
      <c r="Q324" s="273">
        <v>1</v>
      </c>
      <c r="R324" s="273">
        <v>2</v>
      </c>
      <c r="S324" s="273">
        <v>4</v>
      </c>
      <c r="T324" s="273">
        <v>6</v>
      </c>
      <c r="U324" s="273">
        <v>12</v>
      </c>
      <c r="V324" s="274">
        <f>ROUND(Gebäudeübersicht!I13/Gebäudeübersicht!J13/2*1,0)</f>
        <v>25</v>
      </c>
      <c r="W324" s="273">
        <f>ROUND(Gebäudeübersicht!I13/Gebäudeübersicht!J13*1,0)</f>
        <v>50</v>
      </c>
      <c r="X324" s="273">
        <f>ROUND(Gebäudeübersicht!I13/Gebäudeübersicht!J13*2,0)</f>
        <v>100</v>
      </c>
      <c r="Y324" s="274">
        <f>ROUND(Gebäudeübersicht!I13/Gebäudeübersicht!J13*2.5,0)</f>
        <v>125</v>
      </c>
      <c r="Z324" s="273">
        <f>ROUND(Gebäudeübersicht!I13/Gebäudeübersicht!J13*3,0)</f>
        <v>150</v>
      </c>
      <c r="AA324" s="273">
        <f>ROUND(Gebäudeübersicht!I13/Gebäudeübersicht!J13*4,0)</f>
        <v>200</v>
      </c>
      <c r="AB324" s="273">
        <f>ROUND(Gebäudeübersicht!I13/Gebäudeübersicht!J13*5,0)</f>
        <v>250</v>
      </c>
      <c r="AC324" s="273">
        <f>ROUND(Gebäudeübersicht!I13/Gebäudeübersicht!J13*6,0)</f>
        <v>300</v>
      </c>
      <c r="AD324" s="273">
        <f>ROUND(Gebäudeübersicht!I13/Gebäudeübersicht!J13*7,0)</f>
        <v>350</v>
      </c>
      <c r="AE324" s="273">
        <f>ROUND((Gebäudeübersicht!I13+AG324)/Gebäudeübersicht!J13*LEFT($AE$314,1),0)</f>
        <v>250</v>
      </c>
      <c r="AF324" s="273">
        <f>ROUND(Gebäudeübersicht!I13/Gebäudeübersicht!J13*LEFT($AF$314,1),0)</f>
        <v>100</v>
      </c>
      <c r="AG324" s="444"/>
      <c r="AH324" s="326">
        <v>11</v>
      </c>
    </row>
    <row r="325" spans="3:34" hidden="1" x14ac:dyDescent="0.2">
      <c r="C325" s="142"/>
      <c r="G325" s="13"/>
      <c r="H325" s="13"/>
      <c r="I325" s="13"/>
      <c r="K325" s="445" t="s">
        <v>216</v>
      </c>
      <c r="L325" s="259">
        <f>ROUND(C312/M326*M325,0)</f>
        <v>149</v>
      </c>
      <c r="M325" s="259" t="str">
        <f t="shared" si="0"/>
        <v>4</v>
      </c>
      <c r="N325" s="446" t="s">
        <v>262</v>
      </c>
      <c r="O325" s="266">
        <v>4</v>
      </c>
      <c r="P325" s="329" t="str">
        <f>Gebäudeübersicht!C14</f>
        <v>Reserve 05</v>
      </c>
      <c r="Q325" s="273">
        <v>1</v>
      </c>
      <c r="R325" s="273">
        <v>2</v>
      </c>
      <c r="S325" s="273">
        <v>4</v>
      </c>
      <c r="T325" s="273">
        <v>6</v>
      </c>
      <c r="U325" s="273">
        <v>12</v>
      </c>
      <c r="V325" s="274">
        <f>ROUND(Gebäudeübersicht!I14/Gebäudeübersicht!J14/2*1,0)</f>
        <v>25</v>
      </c>
      <c r="W325" s="273">
        <f>ROUND(Gebäudeübersicht!I14/Gebäudeübersicht!J14*1,0)</f>
        <v>50</v>
      </c>
      <c r="X325" s="273">
        <f>ROUND(Gebäudeübersicht!I14/Gebäudeübersicht!J14*2,0)</f>
        <v>100</v>
      </c>
      <c r="Y325" s="274">
        <f>ROUND(Gebäudeübersicht!I14/Gebäudeübersicht!J14*2.5,0)</f>
        <v>125</v>
      </c>
      <c r="Z325" s="273">
        <f>ROUND(Gebäudeübersicht!I14/Gebäudeübersicht!J14*3,0)</f>
        <v>150</v>
      </c>
      <c r="AA325" s="273">
        <f>ROUND(Gebäudeübersicht!I14/Gebäudeübersicht!J14*4,0)</f>
        <v>200</v>
      </c>
      <c r="AB325" s="273">
        <f>ROUND(Gebäudeübersicht!I14/Gebäudeübersicht!J14*5,0)</f>
        <v>250</v>
      </c>
      <c r="AC325" s="273">
        <f>ROUND(Gebäudeübersicht!I14/Gebäudeübersicht!J14*6,0)</f>
        <v>300</v>
      </c>
      <c r="AD325" s="273">
        <f>ROUND(Gebäudeübersicht!I14/Gebäudeübersicht!J14*7,0)</f>
        <v>350</v>
      </c>
      <c r="AE325" s="273">
        <f>ROUND((Gebäudeübersicht!I14+AG325)/Gebäudeübersicht!J14*LEFT($AE$314,1),0)</f>
        <v>250</v>
      </c>
      <c r="AF325" s="273">
        <f>ROUND(Gebäudeübersicht!I14/Gebäudeübersicht!J14*LEFT($AF$314,1),0)</f>
        <v>100</v>
      </c>
      <c r="AG325" s="444"/>
      <c r="AH325" s="326">
        <v>12</v>
      </c>
    </row>
    <row r="326" spans="3:34" hidden="1" x14ac:dyDescent="0.2">
      <c r="C326" s="142"/>
      <c r="G326" s="13"/>
      <c r="H326" s="13"/>
      <c r="I326" s="13"/>
      <c r="K326" s="445" t="s">
        <v>217</v>
      </c>
      <c r="L326" s="259">
        <f>C312</f>
        <v>186</v>
      </c>
      <c r="M326" s="259" t="str">
        <f t="shared" si="0"/>
        <v>5</v>
      </c>
      <c r="N326" s="446" t="s">
        <v>263</v>
      </c>
      <c r="O326" s="266">
        <v>5</v>
      </c>
      <c r="P326" s="329" t="str">
        <f>Gebäudeübersicht!C15</f>
        <v>12</v>
      </c>
      <c r="Q326" s="273">
        <v>1</v>
      </c>
      <c r="R326" s="273">
        <v>2</v>
      </c>
      <c r="S326" s="273">
        <v>4</v>
      </c>
      <c r="T326" s="273">
        <v>6</v>
      </c>
      <c r="U326" s="273">
        <v>12</v>
      </c>
      <c r="V326" s="274">
        <f>ROUND(Gebäudeübersicht!I15/Gebäudeübersicht!J15/2*1,0)</f>
        <v>25</v>
      </c>
      <c r="W326" s="273">
        <f>ROUND(Gebäudeübersicht!I15/Gebäudeübersicht!J15*1,0)</f>
        <v>50</v>
      </c>
      <c r="X326" s="273">
        <f>ROUND(Gebäudeübersicht!I15/Gebäudeübersicht!J15*2,0)</f>
        <v>100</v>
      </c>
      <c r="Y326" s="274">
        <f>ROUND(Gebäudeübersicht!I15/Gebäudeübersicht!J15*2.5,0)</f>
        <v>125</v>
      </c>
      <c r="Z326" s="273">
        <f>ROUND(Gebäudeübersicht!I15/Gebäudeübersicht!J15*3,0)</f>
        <v>150</v>
      </c>
      <c r="AA326" s="273">
        <f>ROUND(Gebäudeübersicht!I15/Gebäudeübersicht!J15*4,0)</f>
        <v>200</v>
      </c>
      <c r="AB326" s="273">
        <f>ROUND(Gebäudeübersicht!I15/Gebäudeübersicht!J15*5,0)</f>
        <v>250</v>
      </c>
      <c r="AC326" s="273">
        <f>ROUND(Gebäudeübersicht!I15/Gebäudeübersicht!J15*6,0)</f>
        <v>300</v>
      </c>
      <c r="AD326" s="273">
        <f>ROUND(Gebäudeübersicht!I15/Gebäudeübersicht!J15*7,0)</f>
        <v>350</v>
      </c>
      <c r="AE326" s="273">
        <f>ROUND((Gebäudeübersicht!I15+AG326)/Gebäudeübersicht!J15*LEFT($AE$314,1),0)</f>
        <v>250</v>
      </c>
      <c r="AF326" s="273">
        <f>ROUND(Gebäudeübersicht!I15/Gebäudeübersicht!J15*LEFT($AF$314,1),0)</f>
        <v>100</v>
      </c>
      <c r="AG326" s="444"/>
      <c r="AH326" s="326">
        <v>13</v>
      </c>
    </row>
    <row r="327" spans="3:34" hidden="1" x14ac:dyDescent="0.2">
      <c r="C327" s="142"/>
      <c r="J327" s="13"/>
      <c r="K327" s="445" t="s">
        <v>497</v>
      </c>
      <c r="L327" s="259">
        <f>ROUND(C308/M328*M327,0)</f>
        <v>313</v>
      </c>
      <c r="M327" s="259" t="str">
        <f t="shared" si="0"/>
        <v>6</v>
      </c>
      <c r="N327" s="446" t="s">
        <v>501</v>
      </c>
      <c r="O327" s="266">
        <v>6</v>
      </c>
      <c r="P327" s="329" t="str">
        <f>Gebäudeübersicht!C16</f>
        <v>13</v>
      </c>
      <c r="Q327" s="273">
        <v>1</v>
      </c>
      <c r="R327" s="273">
        <v>2</v>
      </c>
      <c r="S327" s="273">
        <v>4</v>
      </c>
      <c r="T327" s="273">
        <v>6</v>
      </c>
      <c r="U327" s="273">
        <v>12</v>
      </c>
      <c r="V327" s="274">
        <f>ROUND(Gebäudeübersicht!I16/Gebäudeübersicht!J16/2*1,0)</f>
        <v>25</v>
      </c>
      <c r="W327" s="273">
        <f>ROUND(Gebäudeübersicht!I16/Gebäudeübersicht!J16*1,0)</f>
        <v>50</v>
      </c>
      <c r="X327" s="273">
        <f>ROUND(Gebäudeübersicht!I16/Gebäudeübersicht!J16*2,0)</f>
        <v>100</v>
      </c>
      <c r="Y327" s="274">
        <f>ROUND(Gebäudeübersicht!I16/Gebäudeübersicht!J16*2.5,0)</f>
        <v>125</v>
      </c>
      <c r="Z327" s="273">
        <f>ROUND(Gebäudeübersicht!I16/Gebäudeübersicht!J16*3,0)</f>
        <v>150</v>
      </c>
      <c r="AA327" s="273">
        <f>ROUND(Gebäudeübersicht!I16/Gebäudeübersicht!J16*4,0)</f>
        <v>200</v>
      </c>
      <c r="AB327" s="273">
        <f>ROUND(Gebäudeübersicht!I16/Gebäudeübersicht!J16*5,0)</f>
        <v>250</v>
      </c>
      <c r="AC327" s="273">
        <f>ROUND(Gebäudeübersicht!I16/Gebäudeübersicht!J16*6,0)</f>
        <v>300</v>
      </c>
      <c r="AD327" s="273">
        <f>ROUND(Gebäudeübersicht!I16/Gebäudeübersicht!J16*7,0)</f>
        <v>350</v>
      </c>
      <c r="AE327" s="273">
        <f>ROUND((Gebäudeübersicht!I16+AG327)/Gebäudeübersicht!J16*LEFT($AE$314,1),0)</f>
        <v>250</v>
      </c>
      <c r="AF327" s="273">
        <f>ROUND(Gebäudeübersicht!I16/Gebäudeübersicht!J16*LEFT($AF$314,1),0)</f>
        <v>100</v>
      </c>
      <c r="AG327" s="444"/>
      <c r="AH327" s="326">
        <v>14</v>
      </c>
    </row>
    <row r="328" spans="3:34" ht="13.9" hidden="1" customHeight="1" x14ac:dyDescent="0.2">
      <c r="C328" s="142"/>
      <c r="K328" s="445" t="s">
        <v>498</v>
      </c>
      <c r="L328" s="259">
        <f>C308</f>
        <v>365</v>
      </c>
      <c r="M328" s="259" t="str">
        <f t="shared" si="0"/>
        <v>7</v>
      </c>
      <c r="N328" s="446" t="s">
        <v>500</v>
      </c>
      <c r="O328" s="266">
        <v>7</v>
      </c>
      <c r="P328" s="329" t="str">
        <f>Gebäudeübersicht!C17</f>
        <v>14</v>
      </c>
      <c r="Q328" s="273">
        <v>1</v>
      </c>
      <c r="R328" s="273">
        <v>2</v>
      </c>
      <c r="S328" s="273">
        <v>4</v>
      </c>
      <c r="T328" s="273">
        <v>6</v>
      </c>
      <c r="U328" s="273">
        <v>12</v>
      </c>
      <c r="V328" s="274">
        <f>ROUND(Gebäudeübersicht!I17/Gebäudeübersicht!J17/2*1,0)</f>
        <v>25</v>
      </c>
      <c r="W328" s="273">
        <f>ROUND(Gebäudeübersicht!I17/Gebäudeübersicht!J17*1,0)</f>
        <v>50</v>
      </c>
      <c r="X328" s="273">
        <f>ROUND(Gebäudeübersicht!I17/Gebäudeübersicht!J17*2,0)</f>
        <v>100</v>
      </c>
      <c r="Y328" s="273">
        <f>ROUND(Gebäudeübersicht!I17/Gebäudeübersicht!J17*2.5,0)</f>
        <v>125</v>
      </c>
      <c r="Z328" s="273">
        <f>ROUND(Gebäudeübersicht!I17/Gebäudeübersicht!J17*3,0)</f>
        <v>150</v>
      </c>
      <c r="AA328" s="273">
        <f>ROUND(Gebäudeübersicht!I17/Gebäudeübersicht!J17*4,0)</f>
        <v>200</v>
      </c>
      <c r="AB328" s="273">
        <f>ROUND(Gebäudeübersicht!I17/Gebäudeübersicht!J17*5,0)</f>
        <v>250</v>
      </c>
      <c r="AC328" s="273">
        <f>ROUND(Gebäudeübersicht!I17/Gebäudeübersicht!J17*6,0)</f>
        <v>300</v>
      </c>
      <c r="AD328" s="273">
        <f>ROUND(Gebäudeübersicht!I17/Gebäudeübersicht!J17*7,0)</f>
        <v>350</v>
      </c>
      <c r="AE328" s="273">
        <f>ROUND((Gebäudeübersicht!I17+AG328)/Gebäudeübersicht!J17*LEFT($AE$314,1),0)</f>
        <v>250</v>
      </c>
      <c r="AF328" s="273">
        <f>ROUND(Gebäudeübersicht!I17/Gebäudeübersicht!J17*LEFT($AF$314,1),0)</f>
        <v>100</v>
      </c>
      <c r="AG328" s="444"/>
      <c r="AH328" s="326">
        <v>15</v>
      </c>
    </row>
    <row r="329" spans="3:34" hidden="1" x14ac:dyDescent="0.2">
      <c r="C329" s="142"/>
      <c r="K329" s="442" t="s">
        <v>279</v>
      </c>
      <c r="L329" s="259">
        <f>L326+L332</f>
        <v>221</v>
      </c>
      <c r="M329" s="259" t="str">
        <f t="shared" si="0"/>
        <v>Hort</v>
      </c>
      <c r="N329" s="443" t="s">
        <v>264</v>
      </c>
      <c r="P329" s="329" t="str">
        <f>Gebäudeübersicht!C18</f>
        <v>15</v>
      </c>
      <c r="Q329" s="273">
        <v>1</v>
      </c>
      <c r="R329" s="273">
        <v>2</v>
      </c>
      <c r="S329" s="273">
        <v>4</v>
      </c>
      <c r="T329" s="273">
        <v>6</v>
      </c>
      <c r="U329" s="273">
        <v>12</v>
      </c>
      <c r="V329" s="274">
        <f>ROUND(Gebäudeübersicht!I18/Gebäudeübersicht!J18/2*1,0)</f>
        <v>25</v>
      </c>
      <c r="W329" s="273">
        <f>ROUND(Gebäudeübersicht!I18/Gebäudeübersicht!J18*1,0)</f>
        <v>50</v>
      </c>
      <c r="X329" s="273">
        <f>ROUND(Gebäudeübersicht!I18/Gebäudeübersicht!J18*2,0)</f>
        <v>100</v>
      </c>
      <c r="Y329" s="273">
        <f>ROUND(Gebäudeübersicht!I18/Gebäudeübersicht!J18*2.5,0)</f>
        <v>125</v>
      </c>
      <c r="Z329" s="273">
        <f>ROUND(Gebäudeübersicht!I18/Gebäudeübersicht!J18*3,0)</f>
        <v>150</v>
      </c>
      <c r="AA329" s="273">
        <f>ROUND(Gebäudeübersicht!I18/Gebäudeübersicht!J18*4,0)</f>
        <v>200</v>
      </c>
      <c r="AB329" s="273">
        <f>ROUND(Gebäudeübersicht!I18/Gebäudeübersicht!J18*5,0)</f>
        <v>250</v>
      </c>
      <c r="AC329" s="273">
        <f>ROUND(Gebäudeübersicht!I18/Gebäudeübersicht!J18*6,0)</f>
        <v>300</v>
      </c>
      <c r="AD329" s="273">
        <f>ROUND(Gebäudeübersicht!I18/Gebäudeübersicht!J18*7,0)</f>
        <v>350</v>
      </c>
      <c r="AE329" s="273">
        <f>ROUND((Gebäudeübersicht!I18+AG329)/Gebäudeübersicht!J18*LEFT($AE$314,1),0)</f>
        <v>250</v>
      </c>
      <c r="AF329" s="273">
        <f>ROUND(Gebäudeübersicht!I18/Gebäudeübersicht!J18*LEFT($AF$314,1),0)</f>
        <v>100</v>
      </c>
      <c r="AG329" s="444"/>
      <c r="AH329" s="326">
        <v>16</v>
      </c>
    </row>
    <row r="330" spans="3:34" hidden="1" x14ac:dyDescent="0.2">
      <c r="C330" s="142"/>
      <c r="K330" s="442" t="s">
        <v>282</v>
      </c>
      <c r="L330" s="259">
        <f>ROUND(C312/5*2,0)</f>
        <v>74</v>
      </c>
      <c r="M330" s="259" t="str">
        <f t="shared" si="0"/>
        <v>Müll</v>
      </c>
      <c r="N330" s="443" t="s">
        <v>281</v>
      </c>
      <c r="P330" s="329" t="str">
        <f>Gebäudeübersicht!C19</f>
        <v>16</v>
      </c>
      <c r="Q330" s="273">
        <v>1</v>
      </c>
      <c r="R330" s="273">
        <v>2</v>
      </c>
      <c r="S330" s="273">
        <v>4</v>
      </c>
      <c r="T330" s="273">
        <v>6</v>
      </c>
      <c r="U330" s="273">
        <v>12</v>
      </c>
      <c r="V330" s="274">
        <f>ROUND(Gebäudeübersicht!I19/Gebäudeübersicht!J19/2*1,0)</f>
        <v>25</v>
      </c>
      <c r="W330" s="273">
        <f>ROUND(Gebäudeübersicht!I19/Gebäudeübersicht!J19*1,0)</f>
        <v>50</v>
      </c>
      <c r="X330" s="273">
        <f>ROUND(Gebäudeübersicht!I19/Gebäudeübersicht!J19*2,0)</f>
        <v>100</v>
      </c>
      <c r="Y330" s="273">
        <f>ROUND(Gebäudeübersicht!I19/Gebäudeübersicht!J19*2.5,0)</f>
        <v>125</v>
      </c>
      <c r="Z330" s="273">
        <f>ROUND(Gebäudeübersicht!I19/Gebäudeübersicht!J19*3,0)</f>
        <v>150</v>
      </c>
      <c r="AA330" s="273">
        <f>ROUND(Gebäudeübersicht!I19/Gebäudeübersicht!J19*4,0)</f>
        <v>200</v>
      </c>
      <c r="AB330" s="273">
        <f>ROUND(Gebäudeübersicht!I19/Gebäudeübersicht!J19*5,0)</f>
        <v>250</v>
      </c>
      <c r="AC330" s="273">
        <f>ROUND(Gebäudeübersicht!I19/Gebäudeübersicht!J19*6,0)</f>
        <v>300</v>
      </c>
      <c r="AD330" s="273">
        <f>ROUND(Gebäudeübersicht!I19/Gebäudeübersicht!J19*7,0)</f>
        <v>350</v>
      </c>
      <c r="AE330" s="273">
        <f>ROUND((Gebäudeübersicht!I19+AG330)/Gebäudeübersicht!J19*LEFT($AE$314,1),0)</f>
        <v>250</v>
      </c>
      <c r="AF330" s="273">
        <f>ROUND(Gebäudeübersicht!I19/Gebäudeübersicht!J19*LEFT($AF$314,1),0)</f>
        <v>100</v>
      </c>
      <c r="AG330" s="444"/>
      <c r="AH330" s="326">
        <v>17</v>
      </c>
    </row>
    <row r="331" spans="3:34" hidden="1" x14ac:dyDescent="0.2">
      <c r="C331" s="142"/>
      <c r="K331" s="447" t="s">
        <v>212</v>
      </c>
      <c r="L331" s="448">
        <v>0</v>
      </c>
      <c r="M331" s="259"/>
      <c r="N331" s="448"/>
      <c r="P331" s="329" t="str">
        <f>Gebäudeübersicht!C20</f>
        <v>17</v>
      </c>
      <c r="Q331" s="273">
        <v>1</v>
      </c>
      <c r="R331" s="273">
        <v>2</v>
      </c>
      <c r="S331" s="273">
        <v>4</v>
      </c>
      <c r="T331" s="273">
        <v>6</v>
      </c>
      <c r="U331" s="273">
        <v>12</v>
      </c>
      <c r="V331" s="274">
        <f>ROUND(Gebäudeübersicht!I20/Gebäudeübersicht!J20/2*1,0)</f>
        <v>25</v>
      </c>
      <c r="W331" s="273">
        <f>ROUND(Gebäudeübersicht!I20/Gebäudeübersicht!J20*1,0)</f>
        <v>50</v>
      </c>
      <c r="X331" s="273">
        <f>ROUND(Gebäudeübersicht!I20/Gebäudeübersicht!J20*2,0)</f>
        <v>100</v>
      </c>
      <c r="Y331" s="273">
        <f>ROUND(Gebäudeübersicht!I20/Gebäudeübersicht!J20*2.5,0)</f>
        <v>125</v>
      </c>
      <c r="Z331" s="273">
        <f>ROUND(Gebäudeübersicht!I20/Gebäudeübersicht!J20*3,0)</f>
        <v>150</v>
      </c>
      <c r="AA331" s="273">
        <f>ROUND(Gebäudeübersicht!I20/Gebäudeübersicht!J20*4,0)</f>
        <v>200</v>
      </c>
      <c r="AB331" s="273">
        <f>ROUND(Gebäudeübersicht!I20/Gebäudeübersicht!J20*5,0)</f>
        <v>250</v>
      </c>
      <c r="AC331" s="273">
        <f>ROUND(Gebäudeübersicht!I20/Gebäudeübersicht!J20*6,0)</f>
        <v>300</v>
      </c>
      <c r="AD331" s="273">
        <f>ROUND(Gebäudeübersicht!I20/Gebäudeübersicht!J20*7,0)</f>
        <v>350</v>
      </c>
      <c r="AE331" s="273">
        <f>ROUND((Gebäudeübersicht!I20+AG331)/Gebäudeübersicht!J20*LEFT($AE$314,1),0)</f>
        <v>250</v>
      </c>
      <c r="AF331" s="273">
        <f>ROUND(Gebäudeübersicht!I20/Gebäudeübersicht!J20*LEFT($AF$314,1),0)</f>
        <v>100</v>
      </c>
      <c r="AG331" s="444"/>
      <c r="AH331" s="326">
        <v>18</v>
      </c>
    </row>
    <row r="332" spans="3:34" hidden="1" x14ac:dyDescent="0.2">
      <c r="C332" s="142"/>
      <c r="K332" s="73" t="s">
        <v>288</v>
      </c>
      <c r="L332" s="67">
        <v>35</v>
      </c>
      <c r="M332" s="67"/>
      <c r="N332" s="74"/>
      <c r="P332" s="329" t="str">
        <f>Gebäudeübersicht!C21</f>
        <v>18</v>
      </c>
      <c r="Q332" s="273">
        <v>1</v>
      </c>
      <c r="R332" s="273">
        <v>2</v>
      </c>
      <c r="S332" s="273">
        <v>4</v>
      </c>
      <c r="T332" s="273">
        <v>6</v>
      </c>
      <c r="U332" s="273">
        <v>12</v>
      </c>
      <c r="V332" s="274">
        <f>ROUND(Gebäudeübersicht!I21/Gebäudeübersicht!J21/2*1,0)</f>
        <v>25</v>
      </c>
      <c r="W332" s="273">
        <f>ROUND(Gebäudeübersicht!I21/Gebäudeübersicht!J21*1,0)</f>
        <v>50</v>
      </c>
      <c r="X332" s="273">
        <f>ROUND(Gebäudeübersicht!I21/Gebäudeübersicht!J21*2,0)</f>
        <v>100</v>
      </c>
      <c r="Y332" s="273">
        <f>ROUND(Gebäudeübersicht!I21/Gebäudeübersicht!J21*2.5,0)</f>
        <v>125</v>
      </c>
      <c r="Z332" s="273">
        <f>ROUND(Gebäudeübersicht!I21/Gebäudeübersicht!J21*3,0)</f>
        <v>150</v>
      </c>
      <c r="AA332" s="273">
        <f>ROUND(Gebäudeübersicht!I21/Gebäudeübersicht!J21*4,0)</f>
        <v>200</v>
      </c>
      <c r="AB332" s="273">
        <f>ROUND(Gebäudeübersicht!I21/Gebäudeübersicht!J21*5,0)</f>
        <v>250</v>
      </c>
      <c r="AC332" s="273">
        <f>ROUND(Gebäudeübersicht!I21/Gebäudeübersicht!J21*6,0)</f>
        <v>300</v>
      </c>
      <c r="AD332" s="273">
        <f>ROUND(Gebäudeübersicht!I21/Gebäudeübersicht!J21*7,0)</f>
        <v>350</v>
      </c>
      <c r="AE332" s="273">
        <f>ROUND((Gebäudeübersicht!I21+AG332)/Gebäudeübersicht!J21*LEFT($AE$314,1),0)</f>
        <v>250</v>
      </c>
      <c r="AF332" s="273">
        <f>ROUND(Gebäudeübersicht!I21/Gebäudeübersicht!J21*LEFT($AF$314,1),0)</f>
        <v>100</v>
      </c>
      <c r="AG332" s="444"/>
      <c r="AH332" s="326">
        <v>19</v>
      </c>
    </row>
    <row r="333" spans="3:34" hidden="1" x14ac:dyDescent="0.2">
      <c r="C333" s="142"/>
      <c r="P333" s="329" t="str">
        <f>Gebäudeübersicht!C22</f>
        <v>19</v>
      </c>
      <c r="Q333" s="273">
        <v>1</v>
      </c>
      <c r="R333" s="273">
        <v>2</v>
      </c>
      <c r="S333" s="273">
        <v>4</v>
      </c>
      <c r="T333" s="273">
        <v>6</v>
      </c>
      <c r="U333" s="273">
        <v>12</v>
      </c>
      <c r="V333" s="274">
        <f>ROUND(Gebäudeübersicht!I22/Gebäudeübersicht!J22/2*1,0)</f>
        <v>25</v>
      </c>
      <c r="W333" s="273">
        <f>ROUND(Gebäudeübersicht!I22/Gebäudeübersicht!J22*1,0)</f>
        <v>50</v>
      </c>
      <c r="X333" s="273">
        <f>ROUND(Gebäudeübersicht!I22/Gebäudeübersicht!J22*2,0)</f>
        <v>100</v>
      </c>
      <c r="Y333" s="273">
        <f>ROUND(Gebäudeübersicht!I22/Gebäudeübersicht!J22*2.5,0)</f>
        <v>125</v>
      </c>
      <c r="Z333" s="273">
        <f>ROUND(Gebäudeübersicht!I22/Gebäudeübersicht!J22*3,0)</f>
        <v>150</v>
      </c>
      <c r="AA333" s="273">
        <f>ROUND(Gebäudeübersicht!I22/Gebäudeübersicht!J22*4,0)</f>
        <v>200</v>
      </c>
      <c r="AB333" s="273">
        <f>ROUND(Gebäudeübersicht!I22/Gebäudeübersicht!J22*5,0)</f>
        <v>250</v>
      </c>
      <c r="AC333" s="273">
        <f>ROUND(Gebäudeübersicht!I22/Gebäudeübersicht!J22*6,0)</f>
        <v>300</v>
      </c>
      <c r="AD333" s="273">
        <f>ROUND(Gebäudeübersicht!I22/Gebäudeübersicht!J22*7,0)</f>
        <v>350</v>
      </c>
      <c r="AE333" s="273">
        <f>ROUND((Gebäudeübersicht!I22+AG333)/Gebäudeübersicht!J22*LEFT($AE$314,1),0)</f>
        <v>250</v>
      </c>
      <c r="AF333" s="273">
        <f>ROUND(Gebäudeübersicht!I22/Gebäudeübersicht!J22*LEFT($AF$314,1),0)</f>
        <v>100</v>
      </c>
      <c r="AG333" s="444"/>
      <c r="AH333" s="326">
        <v>20</v>
      </c>
    </row>
    <row r="334" spans="3:34" hidden="1" x14ac:dyDescent="0.2">
      <c r="C334" s="142"/>
      <c r="P334" s="329" t="str">
        <f>Gebäudeübersicht!C23</f>
        <v>20</v>
      </c>
      <c r="Q334" s="273">
        <v>1</v>
      </c>
      <c r="R334" s="273">
        <v>2</v>
      </c>
      <c r="S334" s="273">
        <v>4</v>
      </c>
      <c r="T334" s="273">
        <v>6</v>
      </c>
      <c r="U334" s="273">
        <v>12</v>
      </c>
      <c r="V334" s="274">
        <f>ROUND(Gebäudeübersicht!I23/Gebäudeübersicht!J23/2*1,0)</f>
        <v>25</v>
      </c>
      <c r="W334" s="273">
        <f>ROUND(Gebäudeübersicht!I23/Gebäudeübersicht!J23*1,0)</f>
        <v>50</v>
      </c>
      <c r="X334" s="273">
        <f>ROUND(Gebäudeübersicht!I23/Gebäudeübersicht!J23*2,0)</f>
        <v>100</v>
      </c>
      <c r="Y334" s="273">
        <f>ROUND(Gebäudeübersicht!I23/Gebäudeübersicht!J23*2.5,0)</f>
        <v>125</v>
      </c>
      <c r="Z334" s="273">
        <f>ROUND(Gebäudeübersicht!I23/Gebäudeübersicht!J23*3,0)</f>
        <v>150</v>
      </c>
      <c r="AA334" s="273">
        <f>ROUND(Gebäudeübersicht!I23/Gebäudeübersicht!J23*4,0)</f>
        <v>200</v>
      </c>
      <c r="AB334" s="273">
        <f>ROUND(Gebäudeübersicht!I23/Gebäudeübersicht!J23*5,0)</f>
        <v>250</v>
      </c>
      <c r="AC334" s="273">
        <f>ROUND(Gebäudeübersicht!I23/Gebäudeübersicht!J23*6,0)</f>
        <v>300</v>
      </c>
      <c r="AD334" s="273">
        <f>ROUND(Gebäudeübersicht!I23/Gebäudeübersicht!J23*7,0)</f>
        <v>350</v>
      </c>
      <c r="AE334" s="273">
        <f>ROUND((Gebäudeübersicht!I23+AG334)/Gebäudeübersicht!J23*LEFT($AE$314,1),0)</f>
        <v>250</v>
      </c>
      <c r="AF334" s="273">
        <f>ROUND(Gebäudeübersicht!I23/Gebäudeübersicht!J23*LEFT($AF$314,1),0)</f>
        <v>100</v>
      </c>
      <c r="AG334" s="444"/>
      <c r="AH334" s="326">
        <v>21</v>
      </c>
    </row>
    <row r="335" spans="3:34" hidden="1" x14ac:dyDescent="0.2">
      <c r="C335" s="142"/>
      <c r="P335" s="329" t="str">
        <f>Gebäudeübersicht!C24</f>
        <v>21</v>
      </c>
      <c r="Q335" s="273">
        <v>1</v>
      </c>
      <c r="R335" s="273">
        <v>2</v>
      </c>
      <c r="S335" s="273">
        <v>4</v>
      </c>
      <c r="T335" s="273">
        <v>6</v>
      </c>
      <c r="U335" s="273">
        <v>12</v>
      </c>
      <c r="V335" s="274">
        <f>ROUND(Gebäudeübersicht!I24/Gebäudeübersicht!J24/2*1,0)</f>
        <v>25</v>
      </c>
      <c r="W335" s="273">
        <f>ROUND(Gebäudeübersicht!I24/Gebäudeübersicht!J24*1,0)</f>
        <v>50</v>
      </c>
      <c r="X335" s="273">
        <f>ROUND(Gebäudeübersicht!I24/Gebäudeübersicht!J24*2,0)</f>
        <v>100</v>
      </c>
      <c r="Y335" s="273">
        <f>ROUND(Gebäudeübersicht!I24/Gebäudeübersicht!J24*2.5,0)</f>
        <v>125</v>
      </c>
      <c r="Z335" s="273">
        <f>ROUND(Gebäudeübersicht!I24/Gebäudeübersicht!J24*3,0)</f>
        <v>150</v>
      </c>
      <c r="AA335" s="273">
        <f>ROUND(Gebäudeübersicht!I24/Gebäudeübersicht!J24*4,0)</f>
        <v>200</v>
      </c>
      <c r="AB335" s="273">
        <f>ROUND(Gebäudeübersicht!I24/Gebäudeübersicht!J24*5,0)</f>
        <v>250</v>
      </c>
      <c r="AC335" s="273">
        <f>ROUND(Gebäudeübersicht!I24/Gebäudeübersicht!J24*6,0)</f>
        <v>300</v>
      </c>
      <c r="AD335" s="273">
        <f>ROUND(Gebäudeübersicht!I24/Gebäudeübersicht!J24*7,0)</f>
        <v>350</v>
      </c>
      <c r="AE335" s="273">
        <f>ROUND((Gebäudeübersicht!I24+AG335)/Gebäudeübersicht!J24*LEFT($AE$314,1),0)</f>
        <v>250</v>
      </c>
      <c r="AF335" s="273">
        <f>ROUND(Gebäudeübersicht!I24/Gebäudeübersicht!J24*LEFT($AF$314,1),0)</f>
        <v>100</v>
      </c>
      <c r="AG335" s="444"/>
      <c r="AH335" s="326">
        <v>22</v>
      </c>
    </row>
    <row r="336" spans="3:34" hidden="1" x14ac:dyDescent="0.2">
      <c r="C336" s="142"/>
      <c r="P336" s="329" t="str">
        <f>Gebäudeübersicht!C25</f>
        <v>22</v>
      </c>
      <c r="Q336" s="273">
        <v>1</v>
      </c>
      <c r="R336" s="273">
        <v>2</v>
      </c>
      <c r="S336" s="273">
        <v>4</v>
      </c>
      <c r="T336" s="273">
        <v>6</v>
      </c>
      <c r="U336" s="273">
        <v>12</v>
      </c>
      <c r="V336" s="274">
        <f>ROUND(Gebäudeübersicht!I25/Gebäudeübersicht!J25/2*1,0)</f>
        <v>25</v>
      </c>
      <c r="W336" s="273">
        <f>ROUND(Gebäudeübersicht!I25/Gebäudeübersicht!J25*1,0)</f>
        <v>50</v>
      </c>
      <c r="X336" s="273">
        <f>ROUND(Gebäudeübersicht!I25/Gebäudeübersicht!J25*2,0)</f>
        <v>100</v>
      </c>
      <c r="Y336" s="273">
        <f>ROUND(Gebäudeübersicht!I25/Gebäudeübersicht!J25*2.5,0)</f>
        <v>125</v>
      </c>
      <c r="Z336" s="273">
        <f>ROUND(Gebäudeübersicht!I25/Gebäudeübersicht!J25*3,0)</f>
        <v>150</v>
      </c>
      <c r="AA336" s="273">
        <f>ROUND(Gebäudeübersicht!I25/Gebäudeübersicht!J25*4,0)</f>
        <v>200</v>
      </c>
      <c r="AB336" s="273">
        <f>ROUND(Gebäudeübersicht!I25/Gebäudeübersicht!J25*5,0)</f>
        <v>250</v>
      </c>
      <c r="AC336" s="273">
        <f>ROUND(Gebäudeübersicht!I25/Gebäudeübersicht!J25*6,0)</f>
        <v>300</v>
      </c>
      <c r="AD336" s="273">
        <f>ROUND(Gebäudeübersicht!I25/Gebäudeübersicht!J25*7,0)</f>
        <v>350</v>
      </c>
      <c r="AE336" s="273">
        <f>ROUND((Gebäudeübersicht!I25+AG336)/Gebäudeübersicht!J25*LEFT($AE$314,1),0)</f>
        <v>250</v>
      </c>
      <c r="AF336" s="273">
        <f>ROUND(Gebäudeübersicht!I25/Gebäudeübersicht!J25*LEFT($AF$314,1),0)</f>
        <v>100</v>
      </c>
      <c r="AG336" s="444"/>
      <c r="AH336" s="326">
        <v>23</v>
      </c>
    </row>
    <row r="337" spans="3:34" hidden="1" x14ac:dyDescent="0.2">
      <c r="C337" s="142"/>
      <c r="P337" s="329" t="str">
        <f>Gebäudeübersicht!C26</f>
        <v>23</v>
      </c>
      <c r="Q337" s="273">
        <v>1</v>
      </c>
      <c r="R337" s="273">
        <v>2</v>
      </c>
      <c r="S337" s="273">
        <v>4</v>
      </c>
      <c r="T337" s="273">
        <v>6</v>
      </c>
      <c r="U337" s="273">
        <v>12</v>
      </c>
      <c r="V337" s="274">
        <f>ROUND(Gebäudeübersicht!I26/Gebäudeübersicht!J26/2*1,0)</f>
        <v>25</v>
      </c>
      <c r="W337" s="273">
        <f>ROUND(Gebäudeübersicht!I26/Gebäudeübersicht!J26*1,0)</f>
        <v>50</v>
      </c>
      <c r="X337" s="273">
        <f>ROUND(Gebäudeübersicht!I26/Gebäudeübersicht!J26*2,0)</f>
        <v>100</v>
      </c>
      <c r="Y337" s="273">
        <f>ROUND(Gebäudeübersicht!I26/Gebäudeübersicht!J26*2.5,0)</f>
        <v>125</v>
      </c>
      <c r="Z337" s="273">
        <f>ROUND(Gebäudeübersicht!I26/Gebäudeübersicht!J26*3,0)</f>
        <v>150</v>
      </c>
      <c r="AA337" s="273">
        <f>ROUND(Gebäudeübersicht!I26/Gebäudeübersicht!J26*4,0)</f>
        <v>200</v>
      </c>
      <c r="AB337" s="273">
        <f>ROUND(Gebäudeübersicht!I26/Gebäudeübersicht!J26*5,0)</f>
        <v>250</v>
      </c>
      <c r="AC337" s="273">
        <f>ROUND(Gebäudeübersicht!I26/Gebäudeübersicht!J26*6,0)</f>
        <v>300</v>
      </c>
      <c r="AD337" s="273">
        <f>ROUND(Gebäudeübersicht!I26/Gebäudeübersicht!J26*7,0)</f>
        <v>350</v>
      </c>
      <c r="AE337" s="273">
        <f>ROUND((Gebäudeübersicht!I26+AG337)/Gebäudeübersicht!J26*LEFT($AE$314,1),0)</f>
        <v>250</v>
      </c>
      <c r="AF337" s="273">
        <f>ROUND(Gebäudeübersicht!I26/Gebäudeübersicht!J26*LEFT($AF$314,1),0)</f>
        <v>100</v>
      </c>
      <c r="AG337" s="444"/>
      <c r="AH337" s="326">
        <v>24</v>
      </c>
    </row>
    <row r="338" spans="3:34" hidden="1" x14ac:dyDescent="0.2">
      <c r="C338" s="142"/>
      <c r="P338" s="329" t="str">
        <f>Gebäudeübersicht!C27</f>
        <v>24</v>
      </c>
      <c r="Q338" s="273">
        <v>1</v>
      </c>
      <c r="R338" s="273">
        <v>2</v>
      </c>
      <c r="S338" s="273">
        <v>4</v>
      </c>
      <c r="T338" s="273">
        <v>6</v>
      </c>
      <c r="U338" s="273">
        <v>12</v>
      </c>
      <c r="V338" s="274">
        <f>ROUND(Gebäudeübersicht!I27/Gebäudeübersicht!J27/2*1,0)</f>
        <v>25</v>
      </c>
      <c r="W338" s="273">
        <f>ROUND(Gebäudeübersicht!I27/Gebäudeübersicht!J27*1,0)</f>
        <v>50</v>
      </c>
      <c r="X338" s="273">
        <f>ROUND(Gebäudeübersicht!I27/Gebäudeübersicht!J27*2,0)</f>
        <v>100</v>
      </c>
      <c r="Y338" s="273">
        <f>ROUND(Gebäudeübersicht!I27/Gebäudeübersicht!J27*2.5,0)</f>
        <v>125</v>
      </c>
      <c r="Z338" s="273">
        <f>ROUND(Gebäudeübersicht!I27/Gebäudeübersicht!J27*3,0)</f>
        <v>150</v>
      </c>
      <c r="AA338" s="273">
        <f>ROUND(Gebäudeübersicht!I27/Gebäudeübersicht!J27*4,0)</f>
        <v>200</v>
      </c>
      <c r="AB338" s="273">
        <f>ROUND(Gebäudeübersicht!I27/Gebäudeübersicht!J27*5,0)</f>
        <v>250</v>
      </c>
      <c r="AC338" s="273">
        <f>ROUND(Gebäudeübersicht!I27/Gebäudeübersicht!J27*6,0)</f>
        <v>300</v>
      </c>
      <c r="AD338" s="273">
        <f>ROUND(Gebäudeübersicht!I27/Gebäudeübersicht!J27*7,0)</f>
        <v>350</v>
      </c>
      <c r="AE338" s="273">
        <f>ROUND((Gebäudeübersicht!I27+AG338)/Gebäudeübersicht!J27*LEFT($AE$314,1),0)</f>
        <v>250</v>
      </c>
      <c r="AF338" s="273">
        <f>ROUND(Gebäudeübersicht!I27/Gebäudeübersicht!J27*LEFT($AF$314,1),0)</f>
        <v>100</v>
      </c>
      <c r="AG338" s="444"/>
      <c r="AH338" s="326">
        <v>25</v>
      </c>
    </row>
    <row r="339" spans="3:34" hidden="1" x14ac:dyDescent="0.2">
      <c r="C339" s="142"/>
      <c r="P339" s="329" t="str">
        <f>Gebäudeübersicht!C28</f>
        <v>25</v>
      </c>
      <c r="Q339" s="273">
        <v>1</v>
      </c>
      <c r="R339" s="273">
        <v>2</v>
      </c>
      <c r="S339" s="273">
        <v>4</v>
      </c>
      <c r="T339" s="273">
        <v>6</v>
      </c>
      <c r="U339" s="273">
        <v>12</v>
      </c>
      <c r="V339" s="274">
        <f>ROUND(Gebäudeübersicht!I28/Gebäudeübersicht!J28/2*1,0)</f>
        <v>25</v>
      </c>
      <c r="W339" s="273">
        <f>ROUND(Gebäudeübersicht!I28/Gebäudeübersicht!J28*1,0)</f>
        <v>50</v>
      </c>
      <c r="X339" s="273">
        <f>ROUND(Gebäudeübersicht!I28/Gebäudeübersicht!J28*2,0)</f>
        <v>100</v>
      </c>
      <c r="Y339" s="273">
        <f>ROUND(Gebäudeübersicht!I28/Gebäudeübersicht!J28*2.5,0)</f>
        <v>125</v>
      </c>
      <c r="Z339" s="273">
        <f>ROUND(Gebäudeübersicht!I28/Gebäudeübersicht!J28*3,0)</f>
        <v>150</v>
      </c>
      <c r="AA339" s="273">
        <f>ROUND(Gebäudeübersicht!I28/Gebäudeübersicht!J28*4,0)</f>
        <v>200</v>
      </c>
      <c r="AB339" s="273">
        <f>ROUND(Gebäudeübersicht!I28/Gebäudeübersicht!J28*5,0)</f>
        <v>250</v>
      </c>
      <c r="AC339" s="273">
        <f>ROUND(Gebäudeübersicht!I28/Gebäudeübersicht!J28*6,0)</f>
        <v>300</v>
      </c>
      <c r="AD339" s="273">
        <f>ROUND(Gebäudeübersicht!I28/Gebäudeübersicht!J28*7,0)</f>
        <v>350</v>
      </c>
      <c r="AE339" s="273">
        <f>ROUND((Gebäudeübersicht!I28+AG339)/Gebäudeübersicht!J28*LEFT($AE$314,1),0)</f>
        <v>250</v>
      </c>
      <c r="AF339" s="273">
        <f>ROUND(Gebäudeübersicht!I28/Gebäudeübersicht!J28*LEFT($AF$314,1),0)</f>
        <v>100</v>
      </c>
      <c r="AG339" s="444"/>
      <c r="AH339" s="326">
        <v>26</v>
      </c>
    </row>
    <row r="340" spans="3:34" hidden="1" x14ac:dyDescent="0.2">
      <c r="C340" s="142"/>
      <c r="P340" s="329" t="str">
        <f>Gebäudeübersicht!C29</f>
        <v>26</v>
      </c>
      <c r="Q340" s="273">
        <v>1</v>
      </c>
      <c r="R340" s="273">
        <v>2</v>
      </c>
      <c r="S340" s="273">
        <v>4</v>
      </c>
      <c r="T340" s="273">
        <v>6</v>
      </c>
      <c r="U340" s="273">
        <v>12</v>
      </c>
      <c r="V340" s="274">
        <f>ROUND(Gebäudeübersicht!I29/Gebäudeübersicht!J29/2*1,0)</f>
        <v>25</v>
      </c>
      <c r="W340" s="273">
        <f>ROUND(Gebäudeübersicht!I29/Gebäudeübersicht!J29*1,0)</f>
        <v>50</v>
      </c>
      <c r="X340" s="273">
        <f>ROUND(Gebäudeübersicht!I29/Gebäudeübersicht!J29*2,0)</f>
        <v>100</v>
      </c>
      <c r="Y340" s="273">
        <f>ROUND(Gebäudeübersicht!I29/Gebäudeübersicht!J29*2.5,0)</f>
        <v>125</v>
      </c>
      <c r="Z340" s="273">
        <f>ROUND(Gebäudeübersicht!I29/Gebäudeübersicht!J29*3,0)</f>
        <v>150</v>
      </c>
      <c r="AA340" s="273">
        <f>ROUND(Gebäudeübersicht!I29/Gebäudeübersicht!J29*4,0)</f>
        <v>200</v>
      </c>
      <c r="AB340" s="273">
        <f>ROUND(Gebäudeübersicht!I29/Gebäudeübersicht!J29*5,0)</f>
        <v>250</v>
      </c>
      <c r="AC340" s="273">
        <f>ROUND(Gebäudeübersicht!I29/Gebäudeübersicht!J29*6,0)</f>
        <v>300</v>
      </c>
      <c r="AD340" s="273">
        <f>ROUND(Gebäudeübersicht!I29/Gebäudeübersicht!J29*7,0)</f>
        <v>350</v>
      </c>
      <c r="AE340" s="273">
        <f>ROUND((Gebäudeübersicht!I29+AG340)/Gebäudeübersicht!J29*LEFT($AE$314,1),0)</f>
        <v>250</v>
      </c>
      <c r="AF340" s="273">
        <f>ROUND(Gebäudeübersicht!I29/Gebäudeübersicht!J29*LEFT($AF$314,1),0)</f>
        <v>100</v>
      </c>
      <c r="AG340" s="444"/>
      <c r="AH340" s="326">
        <v>27</v>
      </c>
    </row>
    <row r="341" spans="3:34" hidden="1" x14ac:dyDescent="0.2">
      <c r="C341" s="142"/>
      <c r="P341" s="329" t="str">
        <f>Gebäudeübersicht!C30</f>
        <v>27</v>
      </c>
      <c r="Q341" s="273">
        <v>1</v>
      </c>
      <c r="R341" s="273">
        <v>2</v>
      </c>
      <c r="S341" s="273">
        <v>4</v>
      </c>
      <c r="T341" s="273">
        <v>6</v>
      </c>
      <c r="U341" s="273">
        <v>12</v>
      </c>
      <c r="V341" s="274">
        <f>ROUND(Gebäudeübersicht!I30/Gebäudeübersicht!J30/2*1,0)</f>
        <v>25</v>
      </c>
      <c r="W341" s="273">
        <f>ROUND(Gebäudeübersicht!I30/Gebäudeübersicht!J30*1,0)</f>
        <v>50</v>
      </c>
      <c r="X341" s="273">
        <f>ROUND(Gebäudeübersicht!I30/Gebäudeübersicht!J30*2,0)</f>
        <v>100</v>
      </c>
      <c r="Y341" s="273">
        <f>ROUND(Gebäudeübersicht!I30/Gebäudeübersicht!J30*2.5,0)</f>
        <v>125</v>
      </c>
      <c r="Z341" s="273">
        <f>ROUND(Gebäudeübersicht!I30/Gebäudeübersicht!J30*3,0)</f>
        <v>150</v>
      </c>
      <c r="AA341" s="273">
        <f>ROUND(Gebäudeübersicht!I30/Gebäudeübersicht!J30*4,0)</f>
        <v>200</v>
      </c>
      <c r="AB341" s="273">
        <f>ROUND(Gebäudeübersicht!I30/Gebäudeübersicht!J30*5,0)</f>
        <v>250</v>
      </c>
      <c r="AC341" s="273">
        <f>ROUND(Gebäudeübersicht!I30/Gebäudeübersicht!J30*6,0)</f>
        <v>300</v>
      </c>
      <c r="AD341" s="273">
        <f>ROUND(Gebäudeübersicht!I30/Gebäudeübersicht!J30*7,0)</f>
        <v>350</v>
      </c>
      <c r="AE341" s="273">
        <f>ROUND((Gebäudeübersicht!I30+AG341)/Gebäudeübersicht!J30*LEFT($AE$314,1),0)</f>
        <v>250</v>
      </c>
      <c r="AF341" s="273">
        <f>ROUND(Gebäudeübersicht!I30/Gebäudeübersicht!J30*LEFT($AF$314,1),0)</f>
        <v>100</v>
      </c>
      <c r="AG341" s="444"/>
      <c r="AH341" s="326">
        <v>28</v>
      </c>
    </row>
    <row r="342" spans="3:34" hidden="1" x14ac:dyDescent="0.2">
      <c r="C342" s="142"/>
      <c r="P342" s="329" t="str">
        <f>Gebäudeübersicht!C31</f>
        <v>28</v>
      </c>
      <c r="Q342" s="273">
        <v>1</v>
      </c>
      <c r="R342" s="273">
        <v>2</v>
      </c>
      <c r="S342" s="273">
        <v>4</v>
      </c>
      <c r="T342" s="273">
        <v>6</v>
      </c>
      <c r="U342" s="273">
        <v>12</v>
      </c>
      <c r="V342" s="274">
        <f>ROUND(Gebäudeübersicht!I31/Gebäudeübersicht!J31/2*1,0)</f>
        <v>25</v>
      </c>
      <c r="W342" s="273">
        <f>ROUND(Gebäudeübersicht!I31/Gebäudeübersicht!J31*1,0)</f>
        <v>50</v>
      </c>
      <c r="X342" s="273">
        <f>ROUND(Gebäudeübersicht!I31/Gebäudeübersicht!J31*2,0)</f>
        <v>100</v>
      </c>
      <c r="Y342" s="273">
        <f>ROUND(Gebäudeübersicht!I31/Gebäudeübersicht!J31*2.5,0)</f>
        <v>125</v>
      </c>
      <c r="Z342" s="273">
        <f>ROUND(Gebäudeübersicht!I31/Gebäudeübersicht!J31*3,0)</f>
        <v>150</v>
      </c>
      <c r="AA342" s="273">
        <f>ROUND(Gebäudeübersicht!I31/Gebäudeübersicht!J31*4,0)</f>
        <v>200</v>
      </c>
      <c r="AB342" s="273">
        <f>ROUND(Gebäudeübersicht!I31/Gebäudeübersicht!J31*5,0)</f>
        <v>250</v>
      </c>
      <c r="AC342" s="273">
        <f>ROUND(Gebäudeübersicht!I31/Gebäudeübersicht!J31*6,0)</f>
        <v>300</v>
      </c>
      <c r="AD342" s="273">
        <f>ROUND(Gebäudeübersicht!I31/Gebäudeübersicht!J31*7,0)</f>
        <v>350</v>
      </c>
      <c r="AE342" s="273">
        <f>ROUND((Gebäudeübersicht!I31+AG342)/Gebäudeübersicht!J31*LEFT($AE$314,1),0)</f>
        <v>250</v>
      </c>
      <c r="AF342" s="273">
        <f>ROUND(Gebäudeübersicht!I31/Gebäudeübersicht!J31*LEFT($AF$314,1),0)</f>
        <v>100</v>
      </c>
      <c r="AG342" s="444"/>
      <c r="AH342" s="326">
        <v>29</v>
      </c>
    </row>
    <row r="343" spans="3:34" hidden="1" x14ac:dyDescent="0.2">
      <c r="C343" s="142"/>
      <c r="P343" s="329" t="str">
        <f>Gebäudeübersicht!C32</f>
        <v>29</v>
      </c>
      <c r="Q343" s="273">
        <v>1</v>
      </c>
      <c r="R343" s="273">
        <v>2</v>
      </c>
      <c r="S343" s="273">
        <v>4</v>
      </c>
      <c r="T343" s="273">
        <v>6</v>
      </c>
      <c r="U343" s="273">
        <v>12</v>
      </c>
      <c r="V343" s="274">
        <f>ROUND(Gebäudeübersicht!I32/Gebäudeübersicht!J32/2*1,0)</f>
        <v>25</v>
      </c>
      <c r="W343" s="273">
        <f>ROUND(Gebäudeübersicht!I32/Gebäudeübersicht!J32*1,0)</f>
        <v>50</v>
      </c>
      <c r="X343" s="273">
        <f>ROUND(Gebäudeübersicht!I32/Gebäudeübersicht!J32*2,0)</f>
        <v>100</v>
      </c>
      <c r="Y343" s="273">
        <f>ROUND(Gebäudeübersicht!I32/Gebäudeübersicht!J32*2.5,0)</f>
        <v>125</v>
      </c>
      <c r="Z343" s="273">
        <f>ROUND(Gebäudeübersicht!I32/Gebäudeübersicht!J32*3,0)</f>
        <v>150</v>
      </c>
      <c r="AA343" s="273">
        <f>ROUND(Gebäudeübersicht!I32/Gebäudeübersicht!J32*4,0)</f>
        <v>200</v>
      </c>
      <c r="AB343" s="273">
        <f>ROUND(Gebäudeübersicht!I32/Gebäudeübersicht!J32*5,0)</f>
        <v>250</v>
      </c>
      <c r="AC343" s="273">
        <f>ROUND(Gebäudeübersicht!I32/Gebäudeübersicht!J32*6,0)</f>
        <v>300</v>
      </c>
      <c r="AD343" s="273">
        <f>ROUND(Gebäudeübersicht!I32/Gebäudeübersicht!J32*7,0)</f>
        <v>350</v>
      </c>
      <c r="AE343" s="273">
        <f>ROUND((Gebäudeübersicht!I32+AG343)/Gebäudeübersicht!J32*LEFT($AE$314,1),0)</f>
        <v>250</v>
      </c>
      <c r="AF343" s="273">
        <f>ROUND(Gebäudeübersicht!I32/Gebäudeübersicht!J32*LEFT($AF$314,1),0)</f>
        <v>100</v>
      </c>
      <c r="AG343" s="444"/>
      <c r="AH343" s="326">
        <v>30</v>
      </c>
    </row>
    <row r="344" spans="3:34" hidden="1" x14ac:dyDescent="0.2">
      <c r="C344" s="142"/>
      <c r="P344" s="329" t="str">
        <f>Gebäudeübersicht!C33</f>
        <v>30</v>
      </c>
      <c r="Q344" s="273">
        <v>1</v>
      </c>
      <c r="R344" s="273">
        <v>2</v>
      </c>
      <c r="S344" s="273">
        <v>4</v>
      </c>
      <c r="T344" s="273">
        <v>6</v>
      </c>
      <c r="U344" s="273">
        <v>12</v>
      </c>
      <c r="V344" s="274">
        <f>ROUND(Gebäudeübersicht!I33/Gebäudeübersicht!J33/2*1,0)</f>
        <v>25</v>
      </c>
      <c r="W344" s="273">
        <f>ROUND(Gebäudeübersicht!I33/Gebäudeübersicht!J33*1,0)</f>
        <v>50</v>
      </c>
      <c r="X344" s="273">
        <f>ROUND(Gebäudeübersicht!I33/Gebäudeübersicht!J33*2,0)</f>
        <v>100</v>
      </c>
      <c r="Y344" s="273">
        <f>ROUND(Gebäudeübersicht!I33/Gebäudeübersicht!J33*2.5,0)</f>
        <v>125</v>
      </c>
      <c r="Z344" s="273">
        <f>ROUND(Gebäudeübersicht!I33/Gebäudeübersicht!J33*3,0)</f>
        <v>150</v>
      </c>
      <c r="AA344" s="273">
        <f>ROUND(Gebäudeübersicht!I33/Gebäudeübersicht!J33*4,0)</f>
        <v>200</v>
      </c>
      <c r="AB344" s="273">
        <f>ROUND(Gebäudeübersicht!I33/Gebäudeübersicht!J33*5,0)</f>
        <v>250</v>
      </c>
      <c r="AC344" s="273">
        <f>ROUND(Gebäudeübersicht!I33/Gebäudeübersicht!J33*6,0)</f>
        <v>300</v>
      </c>
      <c r="AD344" s="273">
        <f>ROUND(Gebäudeübersicht!I33/Gebäudeübersicht!J33*7,0)</f>
        <v>350</v>
      </c>
      <c r="AE344" s="273">
        <f>ROUND((Gebäudeübersicht!I33+AG344)/Gebäudeübersicht!J33*LEFT($AE$314,1),0)</f>
        <v>250</v>
      </c>
      <c r="AF344" s="273">
        <f>ROUND(Gebäudeübersicht!I33/Gebäudeübersicht!J33*LEFT($AF$314,1),0)</f>
        <v>100</v>
      </c>
      <c r="AG344" s="444"/>
      <c r="AH344" s="326">
        <v>31</v>
      </c>
    </row>
    <row r="345" spans="3:34" hidden="1" x14ac:dyDescent="0.2">
      <c r="C345" s="142"/>
      <c r="P345" s="329" t="str">
        <f>Gebäudeübersicht!C34</f>
        <v>31</v>
      </c>
      <c r="Q345" s="273">
        <v>1</v>
      </c>
      <c r="R345" s="273">
        <v>2</v>
      </c>
      <c r="S345" s="273">
        <v>4</v>
      </c>
      <c r="T345" s="273">
        <v>6</v>
      </c>
      <c r="U345" s="273">
        <v>12</v>
      </c>
      <c r="V345" s="274">
        <f>ROUND(Gebäudeübersicht!I34/Gebäudeübersicht!J34/2*1,0)</f>
        <v>25</v>
      </c>
      <c r="W345" s="273">
        <f>ROUND(Gebäudeübersicht!I34/Gebäudeübersicht!J34*1,0)</f>
        <v>50</v>
      </c>
      <c r="X345" s="273">
        <f>ROUND(Gebäudeübersicht!I34/Gebäudeübersicht!J34*2,0)</f>
        <v>100</v>
      </c>
      <c r="Y345" s="273">
        <f>ROUND(Gebäudeübersicht!I34/Gebäudeübersicht!J34*2.5,0)</f>
        <v>125</v>
      </c>
      <c r="Z345" s="273">
        <f>ROUND(Gebäudeübersicht!I34/Gebäudeübersicht!J34*3,0)</f>
        <v>150</v>
      </c>
      <c r="AA345" s="273">
        <f>ROUND(Gebäudeübersicht!I34/Gebäudeübersicht!J34*4,0)</f>
        <v>200</v>
      </c>
      <c r="AB345" s="273">
        <f>ROUND(Gebäudeübersicht!I34/Gebäudeübersicht!J34*5,0)</f>
        <v>250</v>
      </c>
      <c r="AC345" s="273">
        <f>ROUND(Gebäudeübersicht!I34/Gebäudeübersicht!J34*6,0)</f>
        <v>300</v>
      </c>
      <c r="AD345" s="273">
        <f>ROUND(Gebäudeübersicht!I34/Gebäudeübersicht!J34*7,0)</f>
        <v>350</v>
      </c>
      <c r="AE345" s="273">
        <f>ROUND((Gebäudeübersicht!I34+AG345)/Gebäudeübersicht!J34*LEFT($AE$314,1),0)</f>
        <v>250</v>
      </c>
      <c r="AF345" s="273">
        <f>ROUND(Gebäudeübersicht!I34/Gebäudeübersicht!J34*LEFT($AF$314,1),0)</f>
        <v>100</v>
      </c>
      <c r="AG345" s="444"/>
      <c r="AH345" s="326">
        <v>32</v>
      </c>
    </row>
    <row r="346" spans="3:34" hidden="1" x14ac:dyDescent="0.2">
      <c r="C346" s="142"/>
      <c r="P346" s="329" t="str">
        <f>Gebäudeübersicht!C35</f>
        <v>32</v>
      </c>
      <c r="Q346" s="273">
        <v>1</v>
      </c>
      <c r="R346" s="273">
        <v>2</v>
      </c>
      <c r="S346" s="273">
        <v>4</v>
      </c>
      <c r="T346" s="273">
        <v>6</v>
      </c>
      <c r="U346" s="273">
        <v>12</v>
      </c>
      <c r="V346" s="274">
        <f>ROUND(Gebäudeübersicht!I35/Gebäudeübersicht!J35/2*1,0)</f>
        <v>25</v>
      </c>
      <c r="W346" s="273">
        <f>ROUND(Gebäudeübersicht!I35/Gebäudeübersicht!J35*1,0)</f>
        <v>50</v>
      </c>
      <c r="X346" s="273">
        <f>ROUND(Gebäudeübersicht!I35/Gebäudeübersicht!J35*2,0)</f>
        <v>100</v>
      </c>
      <c r="Y346" s="273">
        <f>ROUND(Gebäudeübersicht!I35/Gebäudeübersicht!J35*2.5,0)</f>
        <v>125</v>
      </c>
      <c r="Z346" s="273">
        <f>ROUND(Gebäudeübersicht!I35/Gebäudeübersicht!J35*3,0)</f>
        <v>150</v>
      </c>
      <c r="AA346" s="273">
        <f>ROUND(Gebäudeübersicht!I35/Gebäudeübersicht!J35*4,0)</f>
        <v>200</v>
      </c>
      <c r="AB346" s="273">
        <f>ROUND(Gebäudeübersicht!I35/Gebäudeübersicht!J35*5,0)</f>
        <v>250</v>
      </c>
      <c r="AC346" s="273">
        <f>ROUND(Gebäudeübersicht!I35/Gebäudeübersicht!J35*6,0)</f>
        <v>300</v>
      </c>
      <c r="AD346" s="273">
        <f>ROUND(Gebäudeübersicht!I35/Gebäudeübersicht!J35*7,0)</f>
        <v>350</v>
      </c>
      <c r="AE346" s="273">
        <f>ROUND((Gebäudeübersicht!I35+AG346)/Gebäudeübersicht!J35*LEFT($AE$314,1),0)</f>
        <v>250</v>
      </c>
      <c r="AF346" s="273">
        <f>ROUND(Gebäudeübersicht!I35/Gebäudeübersicht!J35*LEFT($AF$314,1),0)</f>
        <v>100</v>
      </c>
      <c r="AG346" s="444"/>
      <c r="AH346" s="326">
        <v>33</v>
      </c>
    </row>
    <row r="347" spans="3:34" hidden="1" x14ac:dyDescent="0.2">
      <c r="C347" s="142"/>
      <c r="P347" s="329" t="str">
        <f>Gebäudeübersicht!C36</f>
        <v>33</v>
      </c>
      <c r="Q347" s="273">
        <v>1</v>
      </c>
      <c r="R347" s="273">
        <v>2</v>
      </c>
      <c r="S347" s="273">
        <v>4</v>
      </c>
      <c r="T347" s="273">
        <v>6</v>
      </c>
      <c r="U347" s="273">
        <v>12</v>
      </c>
      <c r="V347" s="274">
        <f>ROUND(Gebäudeübersicht!I36/Gebäudeübersicht!J36/2*1,0)</f>
        <v>25</v>
      </c>
      <c r="W347" s="273">
        <f>ROUND(Gebäudeübersicht!I36/Gebäudeübersicht!J36*1,0)</f>
        <v>50</v>
      </c>
      <c r="X347" s="273">
        <f>ROUND(Gebäudeübersicht!I36/Gebäudeübersicht!J36*2,0)</f>
        <v>100</v>
      </c>
      <c r="Y347" s="273">
        <f>ROUND(Gebäudeübersicht!I36/Gebäudeübersicht!J36*2.5,0)</f>
        <v>125</v>
      </c>
      <c r="Z347" s="273">
        <f>ROUND(Gebäudeübersicht!I36/Gebäudeübersicht!J36*3,0)</f>
        <v>150</v>
      </c>
      <c r="AA347" s="273">
        <f>ROUND(Gebäudeübersicht!I36/Gebäudeübersicht!J36*4,0)</f>
        <v>200</v>
      </c>
      <c r="AB347" s="273">
        <f>ROUND(Gebäudeübersicht!I36/Gebäudeübersicht!J36*5,0)</f>
        <v>250</v>
      </c>
      <c r="AC347" s="273">
        <f>ROUND(Gebäudeübersicht!I36/Gebäudeübersicht!J36*6,0)</f>
        <v>300</v>
      </c>
      <c r="AD347" s="273">
        <f>ROUND(Gebäudeübersicht!I36/Gebäudeübersicht!J36*7,0)</f>
        <v>350</v>
      </c>
      <c r="AE347" s="273">
        <f>ROUND((Gebäudeübersicht!I36+AG347)/Gebäudeübersicht!J36*LEFT($AE$314,1),0)</f>
        <v>250</v>
      </c>
      <c r="AF347" s="273">
        <f>ROUND(Gebäudeübersicht!I36/Gebäudeübersicht!J36*LEFT($AF$314,1),0)</f>
        <v>100</v>
      </c>
      <c r="AG347" s="444"/>
      <c r="AH347" s="326">
        <v>34</v>
      </c>
    </row>
    <row r="348" spans="3:34" hidden="1" x14ac:dyDescent="0.2">
      <c r="C348" s="142"/>
      <c r="P348" s="329" t="str">
        <f>Gebäudeübersicht!C37</f>
        <v>34</v>
      </c>
      <c r="Q348" s="273">
        <v>1</v>
      </c>
      <c r="R348" s="273">
        <v>2</v>
      </c>
      <c r="S348" s="273">
        <v>4</v>
      </c>
      <c r="T348" s="273">
        <v>6</v>
      </c>
      <c r="U348" s="273">
        <v>12</v>
      </c>
      <c r="V348" s="274">
        <f>ROUND(Gebäudeübersicht!I37/Gebäudeübersicht!J37/2*1,0)</f>
        <v>25</v>
      </c>
      <c r="W348" s="273">
        <f>ROUND(Gebäudeübersicht!I37/Gebäudeübersicht!J37*1,0)</f>
        <v>50</v>
      </c>
      <c r="X348" s="273">
        <f>ROUND(Gebäudeübersicht!I37/Gebäudeübersicht!J37*2,0)</f>
        <v>100</v>
      </c>
      <c r="Y348" s="273">
        <f>ROUND(Gebäudeübersicht!I37/Gebäudeübersicht!J37*2.5,0)</f>
        <v>125</v>
      </c>
      <c r="Z348" s="273">
        <f>ROUND(Gebäudeübersicht!I37/Gebäudeübersicht!J37*3,0)</f>
        <v>150</v>
      </c>
      <c r="AA348" s="273">
        <f>ROUND(Gebäudeübersicht!I37/Gebäudeübersicht!J37*4,0)</f>
        <v>200</v>
      </c>
      <c r="AB348" s="273">
        <f>ROUND(Gebäudeübersicht!I37/Gebäudeübersicht!J37*5,0)</f>
        <v>250</v>
      </c>
      <c r="AC348" s="273">
        <f>ROUND(Gebäudeübersicht!I37/Gebäudeübersicht!J37*6,0)</f>
        <v>300</v>
      </c>
      <c r="AD348" s="273">
        <f>ROUND(Gebäudeübersicht!I37/Gebäudeübersicht!J37*7,0)</f>
        <v>350</v>
      </c>
      <c r="AE348" s="273">
        <f>ROUND((Gebäudeübersicht!I37+AG348)/Gebäudeübersicht!J37*LEFT($AE$314,1),0)</f>
        <v>250</v>
      </c>
      <c r="AF348" s="273">
        <f>ROUND(Gebäudeübersicht!I37/Gebäudeübersicht!J37*LEFT($AF$314,1),0)</f>
        <v>100</v>
      </c>
      <c r="AG348" s="444"/>
      <c r="AH348" s="326">
        <v>35</v>
      </c>
    </row>
    <row r="349" spans="3:34" hidden="1" x14ac:dyDescent="0.2">
      <c r="C349" s="142"/>
      <c r="P349" s="329" t="str">
        <f>Gebäudeübersicht!C38</f>
        <v>35</v>
      </c>
      <c r="Q349" s="273">
        <v>1</v>
      </c>
      <c r="R349" s="273">
        <v>2</v>
      </c>
      <c r="S349" s="273">
        <v>4</v>
      </c>
      <c r="T349" s="273">
        <v>6</v>
      </c>
      <c r="U349" s="273">
        <v>12</v>
      </c>
      <c r="V349" s="274">
        <f>ROUND(Gebäudeübersicht!I38/Gebäudeübersicht!J38/2*1,0)</f>
        <v>25</v>
      </c>
      <c r="W349" s="273">
        <f>ROUND(Gebäudeübersicht!I38/Gebäudeübersicht!J38*1,0)</f>
        <v>50</v>
      </c>
      <c r="X349" s="273">
        <f>ROUND(Gebäudeübersicht!I38/Gebäudeübersicht!J38*2,0)</f>
        <v>100</v>
      </c>
      <c r="Y349" s="273">
        <f>ROUND(Gebäudeübersicht!I38/Gebäudeübersicht!J38*2.5,0)</f>
        <v>125</v>
      </c>
      <c r="Z349" s="273">
        <f>ROUND(Gebäudeübersicht!I38/Gebäudeübersicht!J38*3,0)</f>
        <v>150</v>
      </c>
      <c r="AA349" s="273">
        <f>ROUND(Gebäudeübersicht!I38/Gebäudeübersicht!J38*4,0)</f>
        <v>200</v>
      </c>
      <c r="AB349" s="273">
        <f>ROUND(Gebäudeübersicht!I38/Gebäudeübersicht!J38*5,0)</f>
        <v>250</v>
      </c>
      <c r="AC349" s="273">
        <f>ROUND(Gebäudeübersicht!I38/Gebäudeübersicht!J38*6,0)</f>
        <v>300</v>
      </c>
      <c r="AD349" s="273">
        <f>ROUND(Gebäudeübersicht!I38/Gebäudeübersicht!J38*7,0)</f>
        <v>350</v>
      </c>
      <c r="AE349" s="273">
        <f>ROUND((Gebäudeübersicht!I38+AG349)/Gebäudeübersicht!J38*LEFT($AE$314,1),0)</f>
        <v>250</v>
      </c>
      <c r="AF349" s="273">
        <f>ROUND(Gebäudeübersicht!I38/Gebäudeübersicht!J38*LEFT($AF$314,1),0)</f>
        <v>100</v>
      </c>
      <c r="AG349" s="444"/>
      <c r="AH349" s="326">
        <v>36</v>
      </c>
    </row>
    <row r="350" spans="3:34" hidden="1" x14ac:dyDescent="0.2">
      <c r="C350" s="142"/>
      <c r="P350" s="329" t="str">
        <f>Gebäudeübersicht!C39</f>
        <v>36</v>
      </c>
      <c r="Q350" s="273">
        <v>1</v>
      </c>
      <c r="R350" s="273">
        <v>2</v>
      </c>
      <c r="S350" s="273">
        <v>4</v>
      </c>
      <c r="T350" s="273">
        <v>6</v>
      </c>
      <c r="U350" s="273">
        <v>12</v>
      </c>
      <c r="V350" s="274">
        <f>ROUND(Gebäudeübersicht!I39/Gebäudeübersicht!J39/2*1,0)</f>
        <v>25</v>
      </c>
      <c r="W350" s="273">
        <f>ROUND(Gebäudeübersicht!I39/Gebäudeübersicht!J39*1,0)</f>
        <v>50</v>
      </c>
      <c r="X350" s="273">
        <f>ROUND(Gebäudeübersicht!I39/Gebäudeübersicht!J39*2,0)</f>
        <v>100</v>
      </c>
      <c r="Y350" s="273">
        <f>ROUND(Gebäudeübersicht!I39/Gebäudeübersicht!J39*2.5,0)</f>
        <v>125</v>
      </c>
      <c r="Z350" s="273">
        <f>ROUND(Gebäudeübersicht!I39/Gebäudeübersicht!J39*3,0)</f>
        <v>150</v>
      </c>
      <c r="AA350" s="273">
        <f>ROUND(Gebäudeübersicht!I39/Gebäudeübersicht!J39*4,0)</f>
        <v>200</v>
      </c>
      <c r="AB350" s="273">
        <f>ROUND(Gebäudeübersicht!I39/Gebäudeübersicht!J39*5,0)</f>
        <v>250</v>
      </c>
      <c r="AC350" s="273">
        <f>ROUND(Gebäudeübersicht!I39/Gebäudeübersicht!J39*6,0)</f>
        <v>300</v>
      </c>
      <c r="AD350" s="273">
        <f>ROUND(Gebäudeübersicht!I39/Gebäudeübersicht!J39*7,0)</f>
        <v>350</v>
      </c>
      <c r="AE350" s="273">
        <f>ROUND((Gebäudeübersicht!I39+AG350)/Gebäudeübersicht!J39*LEFT($AE$314,1),0)</f>
        <v>250</v>
      </c>
      <c r="AF350" s="273">
        <f>ROUND(Gebäudeübersicht!I39/Gebäudeübersicht!J39*LEFT($AF$314,1),0)</f>
        <v>100</v>
      </c>
      <c r="AG350" s="444"/>
      <c r="AH350" s="326">
        <v>37</v>
      </c>
    </row>
    <row r="351" spans="3:34" hidden="1" x14ac:dyDescent="0.2">
      <c r="C351" s="142"/>
      <c r="P351" s="329" t="str">
        <f>Gebäudeübersicht!C40</f>
        <v>37</v>
      </c>
      <c r="Q351" s="273">
        <v>1</v>
      </c>
      <c r="R351" s="273">
        <v>2</v>
      </c>
      <c r="S351" s="273">
        <v>4</v>
      </c>
      <c r="T351" s="273">
        <v>6</v>
      </c>
      <c r="U351" s="273">
        <v>12</v>
      </c>
      <c r="V351" s="274">
        <f>ROUND(Gebäudeübersicht!I40/Gebäudeübersicht!J40/2*1,0)</f>
        <v>25</v>
      </c>
      <c r="W351" s="273">
        <f>ROUND(Gebäudeübersicht!I40/Gebäudeübersicht!J40*1,0)</f>
        <v>50</v>
      </c>
      <c r="X351" s="273">
        <f>ROUND(Gebäudeübersicht!I40/Gebäudeübersicht!J40*2,0)</f>
        <v>100</v>
      </c>
      <c r="Y351" s="273">
        <f>ROUND(Gebäudeübersicht!I40/Gebäudeübersicht!J40*2.5,0)</f>
        <v>125</v>
      </c>
      <c r="Z351" s="273">
        <f>ROUND(Gebäudeübersicht!I40/Gebäudeübersicht!J40*3,0)</f>
        <v>150</v>
      </c>
      <c r="AA351" s="273">
        <f>ROUND(Gebäudeübersicht!I40/Gebäudeübersicht!J40*4,0)</f>
        <v>200</v>
      </c>
      <c r="AB351" s="273">
        <f>ROUND(Gebäudeübersicht!I40/Gebäudeübersicht!J40*5,0)</f>
        <v>250</v>
      </c>
      <c r="AC351" s="273">
        <f>ROUND(Gebäudeübersicht!I40/Gebäudeübersicht!J40*6,0)</f>
        <v>300</v>
      </c>
      <c r="AD351" s="273">
        <f>ROUND(Gebäudeübersicht!I40/Gebäudeübersicht!J40*7,0)</f>
        <v>350</v>
      </c>
      <c r="AE351" s="273">
        <f>ROUND((Gebäudeübersicht!I40+AG351)/Gebäudeübersicht!J40*LEFT($AE$314,1),0)</f>
        <v>250</v>
      </c>
      <c r="AF351" s="273">
        <f>ROUND(Gebäudeübersicht!I40/Gebäudeübersicht!J40*LEFT($AF$314,1),0)</f>
        <v>100</v>
      </c>
      <c r="AG351" s="444"/>
      <c r="AH351" s="326">
        <v>38</v>
      </c>
    </row>
    <row r="352" spans="3:34" hidden="1" x14ac:dyDescent="0.2">
      <c r="C352" s="142"/>
      <c r="P352" s="329" t="str">
        <f>Gebäudeübersicht!C41</f>
        <v>38</v>
      </c>
      <c r="Q352" s="273">
        <v>1</v>
      </c>
      <c r="R352" s="273">
        <v>2</v>
      </c>
      <c r="S352" s="273">
        <v>4</v>
      </c>
      <c r="T352" s="273">
        <v>6</v>
      </c>
      <c r="U352" s="273">
        <v>12</v>
      </c>
      <c r="V352" s="274">
        <f>ROUND(Gebäudeübersicht!I41/Gebäudeübersicht!J41/2*1,0)</f>
        <v>25</v>
      </c>
      <c r="W352" s="273">
        <f>ROUND(Gebäudeübersicht!I41/Gebäudeübersicht!J41*1,0)</f>
        <v>50</v>
      </c>
      <c r="X352" s="273">
        <f>ROUND(Gebäudeübersicht!I41/Gebäudeübersicht!J41*2,0)</f>
        <v>100</v>
      </c>
      <c r="Y352" s="273">
        <f>ROUND(Gebäudeübersicht!I41/Gebäudeübersicht!J41*2.5,0)</f>
        <v>125</v>
      </c>
      <c r="Z352" s="273">
        <f>ROUND(Gebäudeübersicht!I41/Gebäudeübersicht!J41*3,0)</f>
        <v>150</v>
      </c>
      <c r="AA352" s="273">
        <f>ROUND(Gebäudeübersicht!I41/Gebäudeübersicht!J41*4,0)</f>
        <v>200</v>
      </c>
      <c r="AB352" s="273">
        <f>ROUND(Gebäudeübersicht!I41/Gebäudeübersicht!J41*5,0)</f>
        <v>250</v>
      </c>
      <c r="AC352" s="273">
        <f>ROUND(Gebäudeübersicht!I41/Gebäudeübersicht!J41*6,0)</f>
        <v>300</v>
      </c>
      <c r="AD352" s="273">
        <f>ROUND(Gebäudeübersicht!I41/Gebäudeübersicht!J41*7,0)</f>
        <v>350</v>
      </c>
      <c r="AE352" s="273">
        <f>ROUND((Gebäudeübersicht!I41+AG352)/Gebäudeübersicht!J41*LEFT($AE$314,1),0)</f>
        <v>250</v>
      </c>
      <c r="AF352" s="273">
        <f>ROUND(Gebäudeübersicht!I41/Gebäudeübersicht!J41*LEFT($AF$314,1),0)</f>
        <v>100</v>
      </c>
      <c r="AG352" s="444"/>
      <c r="AH352" s="326">
        <v>39</v>
      </c>
    </row>
    <row r="353" spans="3:34" hidden="1" x14ac:dyDescent="0.2">
      <c r="C353" s="142"/>
      <c r="P353" s="329" t="str">
        <f>Gebäudeübersicht!C42</f>
        <v>39</v>
      </c>
      <c r="Q353" s="273">
        <v>1</v>
      </c>
      <c r="R353" s="273">
        <v>2</v>
      </c>
      <c r="S353" s="273">
        <v>4</v>
      </c>
      <c r="T353" s="273">
        <v>6</v>
      </c>
      <c r="U353" s="273">
        <v>12</v>
      </c>
      <c r="V353" s="274">
        <f>ROUND(Gebäudeübersicht!I42/Gebäudeübersicht!J42/2*1,0)</f>
        <v>25</v>
      </c>
      <c r="W353" s="273">
        <f>ROUND(Gebäudeübersicht!I42/Gebäudeübersicht!J42*1,0)</f>
        <v>50</v>
      </c>
      <c r="X353" s="273">
        <f>ROUND(Gebäudeübersicht!I42/Gebäudeübersicht!J42*2,0)</f>
        <v>100</v>
      </c>
      <c r="Y353" s="273">
        <f>ROUND(Gebäudeübersicht!I42/Gebäudeübersicht!J42*2.5,0)</f>
        <v>125</v>
      </c>
      <c r="Z353" s="273">
        <f>ROUND(Gebäudeübersicht!I42/Gebäudeübersicht!J42*3,0)</f>
        <v>150</v>
      </c>
      <c r="AA353" s="273">
        <f>ROUND(Gebäudeübersicht!I42/Gebäudeübersicht!J42*4,0)</f>
        <v>200</v>
      </c>
      <c r="AB353" s="273">
        <f>ROUND(Gebäudeübersicht!I42/Gebäudeübersicht!J42*5,0)</f>
        <v>250</v>
      </c>
      <c r="AC353" s="273">
        <f>ROUND(Gebäudeübersicht!I42/Gebäudeübersicht!J42*6,0)</f>
        <v>300</v>
      </c>
      <c r="AD353" s="273">
        <f>ROUND(Gebäudeübersicht!I42/Gebäudeübersicht!J42*7,0)</f>
        <v>350</v>
      </c>
      <c r="AE353" s="273">
        <f>ROUND((Gebäudeübersicht!I42+AG353)/Gebäudeübersicht!J42*LEFT($AE$314,1),0)</f>
        <v>250</v>
      </c>
      <c r="AF353" s="273">
        <f>ROUND(Gebäudeübersicht!I42/Gebäudeübersicht!J42*LEFT($AF$314,1),0)</f>
        <v>100</v>
      </c>
      <c r="AG353" s="444"/>
      <c r="AH353" s="326">
        <v>40</v>
      </c>
    </row>
    <row r="354" spans="3:34" hidden="1" x14ac:dyDescent="0.2">
      <c r="C354" s="142"/>
      <c r="P354" s="329" t="str">
        <f>Gebäudeübersicht!C43</f>
        <v>40</v>
      </c>
      <c r="Q354" s="273">
        <v>1</v>
      </c>
      <c r="R354" s="273">
        <v>2</v>
      </c>
      <c r="S354" s="273">
        <v>4</v>
      </c>
      <c r="T354" s="273">
        <v>6</v>
      </c>
      <c r="U354" s="273">
        <v>12</v>
      </c>
      <c r="V354" s="274">
        <f>ROUND(Gebäudeübersicht!I43/Gebäudeübersicht!J43/2*1,0)</f>
        <v>25</v>
      </c>
      <c r="W354" s="273">
        <f>ROUND(Gebäudeübersicht!I43/Gebäudeübersicht!J43*1,0)</f>
        <v>50</v>
      </c>
      <c r="X354" s="273">
        <f>ROUND(Gebäudeübersicht!I43/Gebäudeübersicht!J43*2,0)</f>
        <v>100</v>
      </c>
      <c r="Y354" s="273">
        <f>ROUND(Gebäudeübersicht!I43/Gebäudeübersicht!J43*2.5,0)</f>
        <v>125</v>
      </c>
      <c r="Z354" s="273">
        <f>ROUND(Gebäudeübersicht!I43/Gebäudeübersicht!J43*3,0)</f>
        <v>150</v>
      </c>
      <c r="AA354" s="273">
        <f>ROUND(Gebäudeübersicht!I43/Gebäudeübersicht!J43*4,0)</f>
        <v>200</v>
      </c>
      <c r="AB354" s="273">
        <f>ROUND(Gebäudeübersicht!I43/Gebäudeübersicht!J43*5,0)</f>
        <v>250</v>
      </c>
      <c r="AC354" s="273">
        <f>ROUND(Gebäudeübersicht!I43/Gebäudeübersicht!J43*6,0)</f>
        <v>300</v>
      </c>
      <c r="AD354" s="273">
        <f>ROUND(Gebäudeübersicht!I43/Gebäudeübersicht!J43*7,0)</f>
        <v>350</v>
      </c>
      <c r="AE354" s="273">
        <f>ROUND((Gebäudeübersicht!I43+AG354)/Gebäudeübersicht!J43*LEFT($AE$314,1),0)</f>
        <v>250</v>
      </c>
      <c r="AF354" s="273">
        <f>ROUND(Gebäudeübersicht!I43/Gebäudeübersicht!J43*LEFT($AF$314,1),0)</f>
        <v>100</v>
      </c>
      <c r="AG354" s="444"/>
      <c r="AH354" s="326">
        <v>41</v>
      </c>
    </row>
    <row r="355" spans="3:34" hidden="1" x14ac:dyDescent="0.2">
      <c r="C355" s="142"/>
      <c r="P355" s="329" t="str">
        <f>Gebäudeübersicht!C44</f>
        <v>41</v>
      </c>
      <c r="Q355" s="273">
        <v>1</v>
      </c>
      <c r="R355" s="273">
        <v>2</v>
      </c>
      <c r="S355" s="273">
        <v>4</v>
      </c>
      <c r="T355" s="273">
        <v>6</v>
      </c>
      <c r="U355" s="273">
        <v>12</v>
      </c>
      <c r="V355" s="274">
        <f>ROUND(Gebäudeübersicht!I44/Gebäudeübersicht!J44/2*1,0)</f>
        <v>25</v>
      </c>
      <c r="W355" s="273">
        <f>ROUND(Gebäudeübersicht!I44/Gebäudeübersicht!J44*1,0)</f>
        <v>50</v>
      </c>
      <c r="X355" s="273">
        <f>ROUND(Gebäudeübersicht!I44/Gebäudeübersicht!J44*2,0)</f>
        <v>100</v>
      </c>
      <c r="Y355" s="273">
        <f>ROUND(Gebäudeübersicht!I44/Gebäudeübersicht!J44*2.5,0)</f>
        <v>125</v>
      </c>
      <c r="Z355" s="273">
        <f>ROUND(Gebäudeübersicht!I44/Gebäudeübersicht!J44*3,0)</f>
        <v>150</v>
      </c>
      <c r="AA355" s="273">
        <f>ROUND(Gebäudeübersicht!I44/Gebäudeübersicht!J44*4,0)</f>
        <v>200</v>
      </c>
      <c r="AB355" s="273">
        <f>ROUND(Gebäudeübersicht!I44/Gebäudeübersicht!J44*5,0)</f>
        <v>250</v>
      </c>
      <c r="AC355" s="273">
        <f>ROUND(Gebäudeübersicht!I44/Gebäudeübersicht!J44*6,0)</f>
        <v>300</v>
      </c>
      <c r="AD355" s="273">
        <f>ROUND(Gebäudeübersicht!I44/Gebäudeübersicht!J44*7,0)</f>
        <v>350</v>
      </c>
      <c r="AE355" s="273">
        <f>ROUND((Gebäudeübersicht!I44+AG355)/Gebäudeübersicht!J44*LEFT($AE$314,1),0)</f>
        <v>250</v>
      </c>
      <c r="AF355" s="273">
        <f>ROUND(Gebäudeübersicht!I44/Gebäudeübersicht!J44*LEFT($AF$314,1),0)</f>
        <v>100</v>
      </c>
      <c r="AG355" s="444"/>
      <c r="AH355" s="326">
        <v>42</v>
      </c>
    </row>
    <row r="356" spans="3:34" hidden="1" x14ac:dyDescent="0.2">
      <c r="C356" s="142"/>
      <c r="P356" s="329" t="str">
        <f>Gebäudeübersicht!C45</f>
        <v>42</v>
      </c>
      <c r="Q356" s="273">
        <v>1</v>
      </c>
      <c r="R356" s="273">
        <v>2</v>
      </c>
      <c r="S356" s="273">
        <v>4</v>
      </c>
      <c r="T356" s="273">
        <v>6</v>
      </c>
      <c r="U356" s="273">
        <v>12</v>
      </c>
      <c r="V356" s="274">
        <f>ROUND(Gebäudeübersicht!I45/Gebäudeübersicht!J45/2*1,0)</f>
        <v>25</v>
      </c>
      <c r="W356" s="273">
        <f>ROUND(Gebäudeübersicht!I45/Gebäudeübersicht!J45*1,0)</f>
        <v>50</v>
      </c>
      <c r="X356" s="273">
        <f>ROUND(Gebäudeübersicht!I45/Gebäudeübersicht!J45*2,0)</f>
        <v>100</v>
      </c>
      <c r="Y356" s="273">
        <f>ROUND(Gebäudeübersicht!I45/Gebäudeübersicht!J45*2.5,0)</f>
        <v>125</v>
      </c>
      <c r="Z356" s="273">
        <f>ROUND(Gebäudeübersicht!I45/Gebäudeübersicht!J45*3,0)</f>
        <v>150</v>
      </c>
      <c r="AA356" s="273">
        <f>ROUND(Gebäudeübersicht!I45/Gebäudeübersicht!J45*4,0)</f>
        <v>200</v>
      </c>
      <c r="AB356" s="273">
        <f>ROUND(Gebäudeübersicht!I45/Gebäudeübersicht!J45*5,0)</f>
        <v>250</v>
      </c>
      <c r="AC356" s="273">
        <f>ROUND(Gebäudeübersicht!I45/Gebäudeübersicht!J45*6,0)</f>
        <v>300</v>
      </c>
      <c r="AD356" s="273">
        <f>ROUND(Gebäudeübersicht!I45/Gebäudeübersicht!J45*7,0)</f>
        <v>350</v>
      </c>
      <c r="AE356" s="273">
        <f>ROUND((Gebäudeübersicht!I45+AG356)/Gebäudeübersicht!J45*LEFT($AE$314,1),0)</f>
        <v>250</v>
      </c>
      <c r="AF356" s="273">
        <f>ROUND(Gebäudeübersicht!I45/Gebäudeübersicht!J45*LEFT($AF$314,1),0)</f>
        <v>100</v>
      </c>
      <c r="AG356" s="444"/>
      <c r="AH356" s="326">
        <v>43</v>
      </c>
    </row>
    <row r="357" spans="3:34" hidden="1" x14ac:dyDescent="0.2">
      <c r="C357" s="142"/>
      <c r="P357" s="329" t="str">
        <f>Gebäudeübersicht!C46</f>
        <v>43</v>
      </c>
      <c r="Q357" s="273">
        <v>1</v>
      </c>
      <c r="R357" s="273">
        <v>2</v>
      </c>
      <c r="S357" s="273">
        <v>4</v>
      </c>
      <c r="T357" s="273">
        <v>6</v>
      </c>
      <c r="U357" s="273">
        <v>12</v>
      </c>
      <c r="V357" s="274">
        <f>ROUND(Gebäudeübersicht!I46/Gebäudeübersicht!J46/2*1,0)</f>
        <v>25</v>
      </c>
      <c r="W357" s="273">
        <f>ROUND(Gebäudeübersicht!I46/Gebäudeübersicht!J46*1,0)</f>
        <v>50</v>
      </c>
      <c r="X357" s="273">
        <f>ROUND(Gebäudeübersicht!I46/Gebäudeübersicht!J46*2,0)</f>
        <v>100</v>
      </c>
      <c r="Y357" s="273">
        <f>ROUND(Gebäudeübersicht!I46/Gebäudeübersicht!J46*2.5,0)</f>
        <v>125</v>
      </c>
      <c r="Z357" s="273">
        <f>ROUND(Gebäudeübersicht!I46/Gebäudeübersicht!J46*3,0)</f>
        <v>150</v>
      </c>
      <c r="AA357" s="273">
        <f>ROUND(Gebäudeübersicht!I46/Gebäudeübersicht!J46*4,0)</f>
        <v>200</v>
      </c>
      <c r="AB357" s="273">
        <f>ROUND(Gebäudeübersicht!I46/Gebäudeübersicht!J46*5,0)</f>
        <v>250</v>
      </c>
      <c r="AC357" s="273">
        <f>ROUND(Gebäudeübersicht!I46/Gebäudeübersicht!J46*6,0)</f>
        <v>300</v>
      </c>
      <c r="AD357" s="273">
        <f>ROUND(Gebäudeübersicht!I46/Gebäudeübersicht!J46*7,0)</f>
        <v>350</v>
      </c>
      <c r="AE357" s="273">
        <f>ROUND((Gebäudeübersicht!I46+AG357)/Gebäudeübersicht!J46*LEFT($AE$314,1),0)</f>
        <v>250</v>
      </c>
      <c r="AF357" s="273">
        <f>ROUND(Gebäudeübersicht!I46/Gebäudeübersicht!J46*LEFT($AF$314,1),0)</f>
        <v>100</v>
      </c>
      <c r="AG357" s="444"/>
      <c r="AH357" s="326">
        <v>44</v>
      </c>
    </row>
    <row r="358" spans="3:34" hidden="1" x14ac:dyDescent="0.2">
      <c r="C358" s="142"/>
      <c r="P358" s="329" t="str">
        <f>Gebäudeübersicht!C47</f>
        <v>44</v>
      </c>
      <c r="Q358" s="273">
        <v>1</v>
      </c>
      <c r="R358" s="273">
        <v>2</v>
      </c>
      <c r="S358" s="273">
        <v>4</v>
      </c>
      <c r="T358" s="273">
        <v>6</v>
      </c>
      <c r="U358" s="273">
        <v>12</v>
      </c>
      <c r="V358" s="274">
        <f>ROUND(Gebäudeübersicht!I47/Gebäudeübersicht!J47/2*1,0)</f>
        <v>25</v>
      </c>
      <c r="W358" s="273">
        <f>ROUND(Gebäudeübersicht!I47/Gebäudeübersicht!J47*1,0)</f>
        <v>50</v>
      </c>
      <c r="X358" s="273">
        <f>ROUND(Gebäudeübersicht!I47/Gebäudeübersicht!J47*2,0)</f>
        <v>100</v>
      </c>
      <c r="Y358" s="273">
        <f>ROUND(Gebäudeübersicht!I47/Gebäudeübersicht!J47*2.5,0)</f>
        <v>125</v>
      </c>
      <c r="Z358" s="273">
        <f>ROUND(Gebäudeübersicht!I47/Gebäudeübersicht!J47*3,0)</f>
        <v>150</v>
      </c>
      <c r="AA358" s="273">
        <f>ROUND(Gebäudeübersicht!I47/Gebäudeübersicht!J47*4,0)</f>
        <v>200</v>
      </c>
      <c r="AB358" s="273">
        <f>ROUND(Gebäudeübersicht!I47/Gebäudeübersicht!J47*5,0)</f>
        <v>250</v>
      </c>
      <c r="AC358" s="273">
        <f>ROUND(Gebäudeübersicht!I47/Gebäudeübersicht!J47*6,0)</f>
        <v>300</v>
      </c>
      <c r="AD358" s="273">
        <f>ROUND(Gebäudeübersicht!I47/Gebäudeübersicht!J47*7,0)</f>
        <v>350</v>
      </c>
      <c r="AE358" s="273">
        <f>ROUND((Gebäudeübersicht!I47+AG358)/Gebäudeübersicht!J47*LEFT($AE$314,1),0)</f>
        <v>250</v>
      </c>
      <c r="AF358" s="273">
        <f>ROUND(Gebäudeübersicht!I47/Gebäudeübersicht!J47*LEFT($AF$314,1),0)</f>
        <v>100</v>
      </c>
      <c r="AG358" s="444"/>
      <c r="AH358" s="326">
        <v>45</v>
      </c>
    </row>
    <row r="359" spans="3:34" hidden="1" x14ac:dyDescent="0.2">
      <c r="C359" s="142"/>
      <c r="P359" s="329" t="str">
        <f>Gebäudeübersicht!C48</f>
        <v>45</v>
      </c>
      <c r="Q359" s="273">
        <v>1</v>
      </c>
      <c r="R359" s="273">
        <v>2</v>
      </c>
      <c r="S359" s="273">
        <v>4</v>
      </c>
      <c r="T359" s="273">
        <v>6</v>
      </c>
      <c r="U359" s="273">
        <v>12</v>
      </c>
      <c r="V359" s="274">
        <f>ROUND(Gebäudeübersicht!I48/Gebäudeübersicht!J48/2*1,0)</f>
        <v>25</v>
      </c>
      <c r="W359" s="273">
        <f>ROUND(Gebäudeübersicht!I48/Gebäudeübersicht!J48*1,0)</f>
        <v>50</v>
      </c>
      <c r="X359" s="273">
        <f>ROUND(Gebäudeübersicht!I48/Gebäudeübersicht!J48*2,0)</f>
        <v>100</v>
      </c>
      <c r="Y359" s="273">
        <f>ROUND(Gebäudeübersicht!I48/Gebäudeübersicht!J48*2.5,0)</f>
        <v>125</v>
      </c>
      <c r="Z359" s="273">
        <f>ROUND(Gebäudeübersicht!I48/Gebäudeübersicht!J48*3,0)</f>
        <v>150</v>
      </c>
      <c r="AA359" s="273">
        <f>ROUND(Gebäudeübersicht!I48/Gebäudeübersicht!J48*4,0)</f>
        <v>200</v>
      </c>
      <c r="AB359" s="273">
        <f>ROUND(Gebäudeübersicht!I48/Gebäudeübersicht!J48*5,0)</f>
        <v>250</v>
      </c>
      <c r="AC359" s="273">
        <f>ROUND(Gebäudeübersicht!I48/Gebäudeübersicht!J48*6,0)</f>
        <v>300</v>
      </c>
      <c r="AD359" s="273">
        <f>ROUND(Gebäudeübersicht!I48/Gebäudeübersicht!J48*7,0)</f>
        <v>350</v>
      </c>
      <c r="AE359" s="273">
        <f>ROUND((Gebäudeübersicht!I48+AG359)/Gebäudeübersicht!J48*LEFT($AE$314,1),0)</f>
        <v>250</v>
      </c>
      <c r="AF359" s="273">
        <f>ROUND(Gebäudeübersicht!I48/Gebäudeübersicht!J48*LEFT($AF$314,1),0)</f>
        <v>100</v>
      </c>
      <c r="AG359" s="444"/>
      <c r="AH359" s="326">
        <v>46</v>
      </c>
    </row>
    <row r="360" spans="3:34" hidden="1" x14ac:dyDescent="0.2">
      <c r="C360" s="142"/>
      <c r="P360" s="329" t="str">
        <f>Gebäudeübersicht!C49</f>
        <v>46</v>
      </c>
      <c r="Q360" s="273">
        <v>1</v>
      </c>
      <c r="R360" s="273">
        <v>2</v>
      </c>
      <c r="S360" s="273">
        <v>4</v>
      </c>
      <c r="T360" s="273">
        <v>6</v>
      </c>
      <c r="U360" s="273">
        <v>12</v>
      </c>
      <c r="V360" s="274">
        <f>ROUND(Gebäudeübersicht!I49/Gebäudeübersicht!J49/2*1,0)</f>
        <v>25</v>
      </c>
      <c r="W360" s="273">
        <f>ROUND(Gebäudeübersicht!I49/Gebäudeübersicht!J49*1,0)</f>
        <v>50</v>
      </c>
      <c r="X360" s="273">
        <f>ROUND(Gebäudeübersicht!I49/Gebäudeübersicht!J49*2,0)</f>
        <v>100</v>
      </c>
      <c r="Y360" s="273">
        <f>ROUND(Gebäudeübersicht!I49/Gebäudeübersicht!J49*2.5,0)</f>
        <v>125</v>
      </c>
      <c r="Z360" s="273">
        <f>ROUND(Gebäudeübersicht!I49/Gebäudeübersicht!J49*3,0)</f>
        <v>150</v>
      </c>
      <c r="AA360" s="273">
        <f>ROUND(Gebäudeübersicht!I49/Gebäudeübersicht!J49*4,0)</f>
        <v>200</v>
      </c>
      <c r="AB360" s="273">
        <f>ROUND(Gebäudeübersicht!I49/Gebäudeübersicht!J49*5,0)</f>
        <v>250</v>
      </c>
      <c r="AC360" s="273">
        <f>ROUND(Gebäudeübersicht!I49/Gebäudeübersicht!J49*6,0)</f>
        <v>300</v>
      </c>
      <c r="AD360" s="273">
        <f>ROUND(Gebäudeübersicht!I49/Gebäudeübersicht!J49*7,0)</f>
        <v>350</v>
      </c>
      <c r="AE360" s="273">
        <f>ROUND((Gebäudeübersicht!I49+AG360)/Gebäudeübersicht!J49*LEFT($AE$314,1),0)</f>
        <v>250</v>
      </c>
      <c r="AF360" s="273">
        <f>ROUND(Gebäudeübersicht!I49/Gebäudeübersicht!J49*LEFT($AF$314,1),0)</f>
        <v>100</v>
      </c>
      <c r="AG360" s="444"/>
      <c r="AH360" s="326">
        <v>47</v>
      </c>
    </row>
    <row r="361" spans="3:34" hidden="1" x14ac:dyDescent="0.2">
      <c r="C361" s="142"/>
      <c r="P361" s="329" t="str">
        <f>Gebäudeübersicht!C50</f>
        <v>47</v>
      </c>
      <c r="Q361" s="273">
        <v>1</v>
      </c>
      <c r="R361" s="273">
        <v>2</v>
      </c>
      <c r="S361" s="273">
        <v>4</v>
      </c>
      <c r="T361" s="273">
        <v>6</v>
      </c>
      <c r="U361" s="273">
        <v>12</v>
      </c>
      <c r="V361" s="274">
        <f>ROUND(Gebäudeübersicht!I50/Gebäudeübersicht!J50/2*1,0)</f>
        <v>25</v>
      </c>
      <c r="W361" s="273">
        <f>ROUND(Gebäudeübersicht!I50/Gebäudeübersicht!J50*1,0)</f>
        <v>50</v>
      </c>
      <c r="X361" s="273">
        <f>ROUND(Gebäudeübersicht!I50/Gebäudeübersicht!J50*2,0)</f>
        <v>100</v>
      </c>
      <c r="Y361" s="273">
        <f>ROUND(Gebäudeübersicht!I50/Gebäudeübersicht!J50*2.5,0)</f>
        <v>125</v>
      </c>
      <c r="Z361" s="273">
        <f>ROUND(Gebäudeübersicht!I50/Gebäudeübersicht!J50*3,0)</f>
        <v>150</v>
      </c>
      <c r="AA361" s="273">
        <f>ROUND(Gebäudeübersicht!I50/Gebäudeübersicht!J50*4,0)</f>
        <v>200</v>
      </c>
      <c r="AB361" s="273">
        <f>ROUND(Gebäudeübersicht!I50/Gebäudeübersicht!J50*5,0)</f>
        <v>250</v>
      </c>
      <c r="AC361" s="273">
        <f>ROUND(Gebäudeübersicht!I50/Gebäudeübersicht!J50*6,0)</f>
        <v>300</v>
      </c>
      <c r="AD361" s="273">
        <f>ROUND(Gebäudeübersicht!I50/Gebäudeübersicht!J50*7,0)</f>
        <v>350</v>
      </c>
      <c r="AE361" s="273">
        <f>ROUND((Gebäudeübersicht!I50+AG361)/Gebäudeübersicht!J50*LEFT($AE$314,1),0)</f>
        <v>250</v>
      </c>
      <c r="AF361" s="273">
        <f>ROUND(Gebäudeübersicht!I50/Gebäudeübersicht!J50*LEFT($AF$314,1),0)</f>
        <v>100</v>
      </c>
      <c r="AG361" s="444"/>
      <c r="AH361" s="326">
        <v>48</v>
      </c>
    </row>
    <row r="362" spans="3:34" hidden="1" x14ac:dyDescent="0.2">
      <c r="C362" s="142"/>
      <c r="P362" s="329" t="str">
        <f>Gebäudeübersicht!C51</f>
        <v>48</v>
      </c>
      <c r="Q362" s="273">
        <v>1</v>
      </c>
      <c r="R362" s="273">
        <v>2</v>
      </c>
      <c r="S362" s="273">
        <v>4</v>
      </c>
      <c r="T362" s="273">
        <v>6</v>
      </c>
      <c r="U362" s="273">
        <v>12</v>
      </c>
      <c r="V362" s="274">
        <f>ROUND(Gebäudeübersicht!I51/Gebäudeübersicht!J51/2*1,0)</f>
        <v>25</v>
      </c>
      <c r="W362" s="273">
        <f>ROUND(Gebäudeübersicht!I51/Gebäudeübersicht!J51*1,0)</f>
        <v>50</v>
      </c>
      <c r="X362" s="273">
        <f>ROUND(Gebäudeübersicht!I51/Gebäudeübersicht!J51*2,0)</f>
        <v>100</v>
      </c>
      <c r="Y362" s="273">
        <f>ROUND(Gebäudeübersicht!I51/Gebäudeübersicht!J51*2.5,0)</f>
        <v>125</v>
      </c>
      <c r="Z362" s="273">
        <f>ROUND(Gebäudeübersicht!I51/Gebäudeübersicht!J51*3,0)</f>
        <v>150</v>
      </c>
      <c r="AA362" s="273">
        <f>ROUND(Gebäudeübersicht!I51/Gebäudeübersicht!J51*4,0)</f>
        <v>200</v>
      </c>
      <c r="AB362" s="273">
        <f>ROUND(Gebäudeübersicht!I51/Gebäudeübersicht!J51*5,0)</f>
        <v>250</v>
      </c>
      <c r="AC362" s="273">
        <f>ROUND(Gebäudeübersicht!I51/Gebäudeübersicht!J51*6,0)</f>
        <v>300</v>
      </c>
      <c r="AD362" s="273">
        <f>ROUND(Gebäudeübersicht!I51/Gebäudeübersicht!J51*7,0)</f>
        <v>350</v>
      </c>
      <c r="AE362" s="273">
        <f>ROUND((Gebäudeübersicht!I51+AG362)/Gebäudeübersicht!J51*LEFT($AE$314,1),0)</f>
        <v>250</v>
      </c>
      <c r="AF362" s="273">
        <f>ROUND(Gebäudeübersicht!I51/Gebäudeübersicht!J51*LEFT($AF$314,1),0)</f>
        <v>100</v>
      </c>
      <c r="AG362" s="444"/>
      <c r="AH362" s="326">
        <v>49</v>
      </c>
    </row>
    <row r="363" spans="3:34" hidden="1" x14ac:dyDescent="0.2">
      <c r="C363" s="142"/>
      <c r="P363" s="329" t="str">
        <f>Gebäudeübersicht!C52</f>
        <v>49</v>
      </c>
      <c r="Q363" s="273">
        <v>1</v>
      </c>
      <c r="R363" s="273">
        <v>2</v>
      </c>
      <c r="S363" s="273">
        <v>4</v>
      </c>
      <c r="T363" s="273">
        <v>6</v>
      </c>
      <c r="U363" s="273">
        <v>12</v>
      </c>
      <c r="V363" s="274">
        <f>ROUND(Gebäudeübersicht!I52/Gebäudeübersicht!J52/2*1,0)</f>
        <v>25</v>
      </c>
      <c r="W363" s="273">
        <f>ROUND(Gebäudeübersicht!I52/Gebäudeübersicht!J52*1,0)</f>
        <v>50</v>
      </c>
      <c r="X363" s="273">
        <f>ROUND(Gebäudeübersicht!I52/Gebäudeübersicht!J52*2,0)</f>
        <v>100</v>
      </c>
      <c r="Y363" s="273">
        <f>ROUND(Gebäudeübersicht!I52/Gebäudeübersicht!J52*2.5,0)</f>
        <v>125</v>
      </c>
      <c r="Z363" s="273">
        <f>ROUND(Gebäudeübersicht!I52/Gebäudeübersicht!J52*3,0)</f>
        <v>150</v>
      </c>
      <c r="AA363" s="273">
        <f>ROUND(Gebäudeübersicht!I52/Gebäudeübersicht!J52*4,0)</f>
        <v>200</v>
      </c>
      <c r="AB363" s="273">
        <f>ROUND(Gebäudeübersicht!I52/Gebäudeübersicht!J52*5,0)</f>
        <v>250</v>
      </c>
      <c r="AC363" s="273">
        <f>ROUND(Gebäudeübersicht!I52/Gebäudeübersicht!J52*6,0)</f>
        <v>300</v>
      </c>
      <c r="AD363" s="273">
        <f>ROUND(Gebäudeübersicht!I52/Gebäudeübersicht!J52*7,0)</f>
        <v>350</v>
      </c>
      <c r="AE363" s="273">
        <f>ROUND((Gebäudeübersicht!I52+AG363)/Gebäudeübersicht!J52*LEFT($AE$314,1),0)</f>
        <v>250</v>
      </c>
      <c r="AF363" s="273">
        <f>ROUND(Gebäudeübersicht!I52/Gebäudeübersicht!J52*LEFT($AF$314,1),0)</f>
        <v>100</v>
      </c>
      <c r="AG363" s="444"/>
      <c r="AH363" s="326">
        <v>50</v>
      </c>
    </row>
    <row r="364" spans="3:34" hidden="1" x14ac:dyDescent="0.2">
      <c r="C364" s="142"/>
      <c r="P364" s="330" t="str">
        <f>Gebäudeübersicht!C53</f>
        <v>50</v>
      </c>
      <c r="Q364" s="419">
        <v>1</v>
      </c>
      <c r="R364" s="419">
        <v>2</v>
      </c>
      <c r="S364" s="419">
        <v>4</v>
      </c>
      <c r="T364" s="419">
        <v>6</v>
      </c>
      <c r="U364" s="419">
        <v>12</v>
      </c>
      <c r="V364" s="273">
        <f>ROUND(Gebäudeübersicht!I53/Gebäudeübersicht!J53/2*1,0)</f>
        <v>25</v>
      </c>
      <c r="W364" s="419">
        <f>ROUND(Gebäudeübersicht!I53/Gebäudeübersicht!J53*1,0)</f>
        <v>50</v>
      </c>
      <c r="X364" s="419">
        <f>ROUND(Gebäudeübersicht!I53/Gebäudeübersicht!J53*2,0)</f>
        <v>100</v>
      </c>
      <c r="Y364" s="419">
        <f>ROUND(Gebäudeübersicht!I53/Gebäudeübersicht!J53*2.5,0)</f>
        <v>125</v>
      </c>
      <c r="Z364" s="419">
        <f>ROUND(Gebäudeübersicht!I53/Gebäudeübersicht!J53*3,0)</f>
        <v>150</v>
      </c>
      <c r="AA364" s="419">
        <f>ROUND(Gebäudeübersicht!I53/Gebäudeübersicht!J53*4,0)</f>
        <v>200</v>
      </c>
      <c r="AB364" s="419">
        <f>ROUND(Gebäudeübersicht!I53/Gebäudeübersicht!J53*5,0)</f>
        <v>250</v>
      </c>
      <c r="AC364" s="419">
        <f>ROUND(Gebäudeübersicht!I53/Gebäudeübersicht!J53*6,0)</f>
        <v>300</v>
      </c>
      <c r="AD364" s="419">
        <f>ROUND(Gebäudeübersicht!I53/Gebäudeübersicht!J53*7,0)</f>
        <v>350</v>
      </c>
      <c r="AE364" s="419">
        <f>ROUND((Gebäudeübersicht!I53+AG364)/Gebäudeübersicht!J53*LEFT($AE$314,1),0)</f>
        <v>250</v>
      </c>
      <c r="AF364" s="419">
        <f>ROUND(Gebäudeübersicht!I53/Gebäudeübersicht!J53*LEFT($AF$314,1),0)</f>
        <v>100</v>
      </c>
      <c r="AG364" s="449"/>
      <c r="AH364" s="327">
        <v>51</v>
      </c>
    </row>
    <row r="365" spans="3:34" hidden="1" x14ac:dyDescent="0.2">
      <c r="C365" s="142"/>
      <c r="P365" s="330" t="str">
        <f>Gebäudeübersicht!C54</f>
        <v>51</v>
      </c>
      <c r="Q365" s="419">
        <v>1</v>
      </c>
      <c r="R365" s="419">
        <v>2</v>
      </c>
      <c r="S365" s="419">
        <v>4</v>
      </c>
      <c r="T365" s="419">
        <v>6</v>
      </c>
      <c r="U365" s="419">
        <v>12</v>
      </c>
      <c r="V365" s="273">
        <f>ROUND(Gebäudeübersicht!I54/Gebäudeübersicht!J54/2*1,0)</f>
        <v>25</v>
      </c>
      <c r="W365" s="419">
        <f>ROUND(Gebäudeübersicht!I54/Gebäudeübersicht!J54*1,0)</f>
        <v>50</v>
      </c>
      <c r="X365" s="419">
        <f>ROUND(Gebäudeübersicht!I54/Gebäudeübersicht!J54*2,0)</f>
        <v>100</v>
      </c>
      <c r="Y365" s="419">
        <f>ROUND(Gebäudeübersicht!I54/Gebäudeübersicht!J54*2.5,0)</f>
        <v>125</v>
      </c>
      <c r="Z365" s="419">
        <f>ROUND(Gebäudeübersicht!I54/Gebäudeübersicht!J54*3,0)</f>
        <v>150</v>
      </c>
      <c r="AA365" s="419">
        <f>ROUND(Gebäudeübersicht!I54/Gebäudeübersicht!J54*4,0)</f>
        <v>200</v>
      </c>
      <c r="AB365" s="419">
        <f>ROUND(Gebäudeübersicht!I54/Gebäudeübersicht!J54*5,0)</f>
        <v>250</v>
      </c>
      <c r="AC365" s="419">
        <f>ROUND(Gebäudeübersicht!I54/Gebäudeübersicht!J54*6,0)</f>
        <v>300</v>
      </c>
      <c r="AD365" s="419">
        <f>ROUND(Gebäudeübersicht!I54/Gebäudeübersicht!J54*7,0)</f>
        <v>350</v>
      </c>
      <c r="AE365" s="419">
        <f>ROUND((Gebäudeübersicht!I54+AG365)/Gebäudeübersicht!J54*LEFT($AE$314,1),0)</f>
        <v>250</v>
      </c>
      <c r="AF365" s="419">
        <f>ROUND(Gebäudeübersicht!I54/Gebäudeübersicht!J54*LEFT($AF$314,1),0)</f>
        <v>100</v>
      </c>
      <c r="AG365" s="444"/>
      <c r="AH365" s="326">
        <v>52</v>
      </c>
    </row>
    <row r="366" spans="3:34" hidden="1" x14ac:dyDescent="0.2">
      <c r="C366" s="142"/>
      <c r="P366" s="330" t="str">
        <f>Gebäudeübersicht!C55</f>
        <v>52</v>
      </c>
      <c r="Q366" s="419">
        <v>1</v>
      </c>
      <c r="R366" s="419">
        <v>2</v>
      </c>
      <c r="S366" s="419">
        <v>4</v>
      </c>
      <c r="T366" s="419">
        <v>6</v>
      </c>
      <c r="U366" s="419">
        <v>12</v>
      </c>
      <c r="V366" s="273">
        <f>ROUND(Gebäudeübersicht!I55/Gebäudeübersicht!J55/2*1,0)</f>
        <v>25</v>
      </c>
      <c r="W366" s="419">
        <f>ROUND(Gebäudeübersicht!I55/Gebäudeübersicht!J55*1,0)</f>
        <v>50</v>
      </c>
      <c r="X366" s="419">
        <f>ROUND(Gebäudeübersicht!I55/Gebäudeübersicht!J55*2,0)</f>
        <v>100</v>
      </c>
      <c r="Y366" s="419">
        <f>ROUND(Gebäudeübersicht!I55/Gebäudeübersicht!J55*2.5,0)</f>
        <v>125</v>
      </c>
      <c r="Z366" s="419">
        <f>ROUND(Gebäudeübersicht!I55/Gebäudeübersicht!J55*3,0)</f>
        <v>150</v>
      </c>
      <c r="AA366" s="419">
        <f>ROUND(Gebäudeübersicht!I55/Gebäudeübersicht!J55*4,0)</f>
        <v>200</v>
      </c>
      <c r="AB366" s="419">
        <f>ROUND(Gebäudeübersicht!I55/Gebäudeübersicht!J55*5,0)</f>
        <v>250</v>
      </c>
      <c r="AC366" s="419">
        <f>ROUND(Gebäudeübersicht!I55/Gebäudeübersicht!J55*6,0)</f>
        <v>300</v>
      </c>
      <c r="AD366" s="419">
        <f>ROUND(Gebäudeübersicht!I55/Gebäudeübersicht!J55*7,0)</f>
        <v>350</v>
      </c>
      <c r="AE366" s="419">
        <f>ROUND((Gebäudeübersicht!I55+AG366)/Gebäudeübersicht!J55*LEFT($AE$314,1),0)</f>
        <v>250</v>
      </c>
      <c r="AF366" s="419">
        <f>ROUND(Gebäudeübersicht!I55/Gebäudeübersicht!J55*LEFT($AF$314,1),0)</f>
        <v>100</v>
      </c>
      <c r="AG366" s="449"/>
      <c r="AH366" s="327">
        <v>53</v>
      </c>
    </row>
    <row r="367" spans="3:34" hidden="1" x14ac:dyDescent="0.2">
      <c r="C367" s="142"/>
      <c r="P367" s="330" t="str">
        <f>Gebäudeübersicht!C56</f>
        <v>53</v>
      </c>
      <c r="Q367" s="419">
        <v>1</v>
      </c>
      <c r="R367" s="419">
        <v>2</v>
      </c>
      <c r="S367" s="419">
        <v>4</v>
      </c>
      <c r="T367" s="419">
        <v>6</v>
      </c>
      <c r="U367" s="419">
        <v>12</v>
      </c>
      <c r="V367" s="273">
        <f>ROUND(Gebäudeübersicht!I56/Gebäudeübersicht!J56/2*1,0)</f>
        <v>25</v>
      </c>
      <c r="W367" s="419">
        <f>ROUND(Gebäudeübersicht!I56/Gebäudeübersicht!J56*1,0)</f>
        <v>50</v>
      </c>
      <c r="X367" s="419">
        <f>ROUND(Gebäudeübersicht!I56/Gebäudeübersicht!J56*2,0)</f>
        <v>100</v>
      </c>
      <c r="Y367" s="419">
        <f>ROUND(Gebäudeübersicht!I56/Gebäudeübersicht!J56*2.5,0)</f>
        <v>125</v>
      </c>
      <c r="Z367" s="419">
        <f>ROUND(Gebäudeübersicht!I56/Gebäudeübersicht!J56*3,0)</f>
        <v>150</v>
      </c>
      <c r="AA367" s="419">
        <f>ROUND(Gebäudeübersicht!I56/Gebäudeübersicht!J56*4,0)</f>
        <v>200</v>
      </c>
      <c r="AB367" s="419">
        <f>ROUND(Gebäudeübersicht!I56/Gebäudeübersicht!J56*5,0)</f>
        <v>250</v>
      </c>
      <c r="AC367" s="419">
        <f>ROUND(Gebäudeübersicht!I56/Gebäudeübersicht!J56*6,0)</f>
        <v>300</v>
      </c>
      <c r="AD367" s="419">
        <f>ROUND(Gebäudeübersicht!I56/Gebäudeübersicht!J56*7,0)</f>
        <v>350</v>
      </c>
      <c r="AE367" s="419">
        <f>ROUND((Gebäudeübersicht!I56+AG367)/Gebäudeübersicht!J56*LEFT($AE$314,1),0)</f>
        <v>250</v>
      </c>
      <c r="AF367" s="419">
        <f>ROUND(Gebäudeübersicht!I56/Gebäudeübersicht!J56*LEFT($AF$314,1),0)</f>
        <v>100</v>
      </c>
      <c r="AG367" s="444"/>
      <c r="AH367" s="326">
        <v>54</v>
      </c>
    </row>
    <row r="368" spans="3:34" hidden="1" x14ac:dyDescent="0.2">
      <c r="C368" s="142"/>
      <c r="P368" s="330" t="str">
        <f>Gebäudeübersicht!C57</f>
        <v>54</v>
      </c>
      <c r="Q368" s="419">
        <v>1</v>
      </c>
      <c r="R368" s="419">
        <v>2</v>
      </c>
      <c r="S368" s="419">
        <v>4</v>
      </c>
      <c r="T368" s="419">
        <v>6</v>
      </c>
      <c r="U368" s="419">
        <v>12</v>
      </c>
      <c r="V368" s="273">
        <f>ROUND(Gebäudeübersicht!I57/Gebäudeübersicht!J57/2*1,0)</f>
        <v>25</v>
      </c>
      <c r="W368" s="419">
        <f>ROUND(Gebäudeübersicht!I57/Gebäudeübersicht!J57*1,0)</f>
        <v>50</v>
      </c>
      <c r="X368" s="419">
        <f>ROUND(Gebäudeübersicht!I57/Gebäudeübersicht!J57*2,0)</f>
        <v>100</v>
      </c>
      <c r="Y368" s="419">
        <f>ROUND(Gebäudeübersicht!I57/Gebäudeübersicht!J57*2.5,0)</f>
        <v>125</v>
      </c>
      <c r="Z368" s="419">
        <f>ROUND(Gebäudeübersicht!I57/Gebäudeübersicht!J57*3,0)</f>
        <v>150</v>
      </c>
      <c r="AA368" s="419">
        <f>ROUND(Gebäudeübersicht!I57/Gebäudeübersicht!J57*4,0)</f>
        <v>200</v>
      </c>
      <c r="AB368" s="419">
        <f>ROUND(Gebäudeübersicht!I57/Gebäudeübersicht!J57*5,0)</f>
        <v>250</v>
      </c>
      <c r="AC368" s="419">
        <f>ROUND(Gebäudeübersicht!I57/Gebäudeübersicht!J57*6,0)</f>
        <v>300</v>
      </c>
      <c r="AD368" s="419">
        <f>ROUND(Gebäudeübersicht!I57/Gebäudeübersicht!J57*7,0)</f>
        <v>350</v>
      </c>
      <c r="AE368" s="419">
        <f>ROUND((Gebäudeübersicht!I57+AG368)/Gebäudeübersicht!J57*LEFT($AE$314,1),0)</f>
        <v>250</v>
      </c>
      <c r="AF368" s="419">
        <f>ROUND(Gebäudeübersicht!I57/Gebäudeübersicht!J57*LEFT($AF$314,1),0)</f>
        <v>100</v>
      </c>
      <c r="AG368" s="449"/>
      <c r="AH368" s="327">
        <v>55</v>
      </c>
    </row>
    <row r="369" spans="3:34" hidden="1" x14ac:dyDescent="0.2">
      <c r="C369" s="142"/>
      <c r="P369" s="330" t="str">
        <f>Gebäudeübersicht!C58</f>
        <v>55</v>
      </c>
      <c r="Q369" s="419">
        <v>1</v>
      </c>
      <c r="R369" s="419">
        <v>2</v>
      </c>
      <c r="S369" s="419">
        <v>4</v>
      </c>
      <c r="T369" s="419">
        <v>6</v>
      </c>
      <c r="U369" s="419">
        <v>12</v>
      </c>
      <c r="V369" s="273">
        <f>ROUND(Gebäudeübersicht!I58/Gebäudeübersicht!J58/2*1,0)</f>
        <v>25</v>
      </c>
      <c r="W369" s="419">
        <f>ROUND(Gebäudeübersicht!I58/Gebäudeübersicht!J58*1,0)</f>
        <v>50</v>
      </c>
      <c r="X369" s="419">
        <f>ROUND(Gebäudeübersicht!I58/Gebäudeübersicht!J58*2,0)</f>
        <v>100</v>
      </c>
      <c r="Y369" s="419">
        <f>ROUND(Gebäudeübersicht!I58/Gebäudeübersicht!J58*2.5,0)</f>
        <v>125</v>
      </c>
      <c r="Z369" s="419">
        <f>ROUND(Gebäudeübersicht!I58/Gebäudeübersicht!J58*3,0)</f>
        <v>150</v>
      </c>
      <c r="AA369" s="419">
        <f>ROUND(Gebäudeübersicht!I58/Gebäudeübersicht!J58*4,0)</f>
        <v>200</v>
      </c>
      <c r="AB369" s="419">
        <f>ROUND(Gebäudeübersicht!I58/Gebäudeübersicht!J58*5,0)</f>
        <v>250</v>
      </c>
      <c r="AC369" s="419">
        <f>ROUND(Gebäudeübersicht!I58/Gebäudeübersicht!J58*6,0)</f>
        <v>300</v>
      </c>
      <c r="AD369" s="419">
        <f>ROUND(Gebäudeübersicht!I58/Gebäudeübersicht!J58*7,0)</f>
        <v>350</v>
      </c>
      <c r="AE369" s="419">
        <f>ROUND((Gebäudeübersicht!I58+AG369)/Gebäudeübersicht!J58*LEFT($AE$314,1),0)</f>
        <v>250</v>
      </c>
      <c r="AF369" s="419">
        <f>ROUND(Gebäudeübersicht!I58/Gebäudeübersicht!J58*LEFT($AF$314,1),0)</f>
        <v>100</v>
      </c>
      <c r="AG369" s="444"/>
      <c r="AH369" s="326">
        <v>56</v>
      </c>
    </row>
    <row r="370" spans="3:34" hidden="1" x14ac:dyDescent="0.2">
      <c r="C370" s="142"/>
      <c r="P370" s="330" t="str">
        <f>Gebäudeübersicht!C59</f>
        <v>56</v>
      </c>
      <c r="Q370" s="419">
        <v>1</v>
      </c>
      <c r="R370" s="419">
        <v>2</v>
      </c>
      <c r="S370" s="419">
        <v>4</v>
      </c>
      <c r="T370" s="419">
        <v>6</v>
      </c>
      <c r="U370" s="419">
        <v>12</v>
      </c>
      <c r="V370" s="273">
        <f>ROUND(Gebäudeübersicht!I59/Gebäudeübersicht!J59/2*1,0)</f>
        <v>25</v>
      </c>
      <c r="W370" s="419">
        <f>ROUND(Gebäudeübersicht!I59/Gebäudeübersicht!J59*1,0)</f>
        <v>50</v>
      </c>
      <c r="X370" s="419">
        <f>ROUND(Gebäudeübersicht!I59/Gebäudeübersicht!J59*2,0)</f>
        <v>100</v>
      </c>
      <c r="Y370" s="419">
        <f>ROUND(Gebäudeübersicht!I59/Gebäudeübersicht!J59*2.5,0)</f>
        <v>125</v>
      </c>
      <c r="Z370" s="419">
        <f>ROUND(Gebäudeübersicht!I59/Gebäudeübersicht!J59*3,0)</f>
        <v>150</v>
      </c>
      <c r="AA370" s="419">
        <f>ROUND(Gebäudeübersicht!I59/Gebäudeübersicht!J59*4,0)</f>
        <v>200</v>
      </c>
      <c r="AB370" s="419">
        <f>ROUND(Gebäudeübersicht!I59/Gebäudeübersicht!J59*5,0)</f>
        <v>250</v>
      </c>
      <c r="AC370" s="419">
        <f>ROUND(Gebäudeübersicht!I59/Gebäudeübersicht!J59*6,0)</f>
        <v>300</v>
      </c>
      <c r="AD370" s="419">
        <f>ROUND(Gebäudeübersicht!I59/Gebäudeübersicht!J59*7,0)</f>
        <v>350</v>
      </c>
      <c r="AE370" s="419">
        <f>ROUND((Gebäudeübersicht!I59+AG370)/Gebäudeübersicht!J59*LEFT($AE$314,1),0)</f>
        <v>250</v>
      </c>
      <c r="AF370" s="419">
        <f>ROUND(Gebäudeübersicht!I59/Gebäudeübersicht!J59*LEFT($AF$314,1),0)</f>
        <v>100</v>
      </c>
      <c r="AG370" s="449"/>
      <c r="AH370" s="327">
        <v>57</v>
      </c>
    </row>
    <row r="371" spans="3:34" hidden="1" x14ac:dyDescent="0.2">
      <c r="C371" s="142"/>
      <c r="P371" s="330" t="str">
        <f>Gebäudeübersicht!C60</f>
        <v>57</v>
      </c>
      <c r="Q371" s="419">
        <v>1</v>
      </c>
      <c r="R371" s="419">
        <v>2</v>
      </c>
      <c r="S371" s="419">
        <v>4</v>
      </c>
      <c r="T371" s="419">
        <v>6</v>
      </c>
      <c r="U371" s="419">
        <v>12</v>
      </c>
      <c r="V371" s="273">
        <f>ROUND(Gebäudeübersicht!I60/Gebäudeübersicht!J60/2*1,0)</f>
        <v>25</v>
      </c>
      <c r="W371" s="419">
        <f>ROUND(Gebäudeübersicht!I60/Gebäudeübersicht!J60*1,0)</f>
        <v>50</v>
      </c>
      <c r="X371" s="419">
        <f>ROUND(Gebäudeübersicht!I60/Gebäudeübersicht!J60*2,0)</f>
        <v>100</v>
      </c>
      <c r="Y371" s="419">
        <f>ROUND(Gebäudeübersicht!I60/Gebäudeübersicht!J60*2.5,0)</f>
        <v>125</v>
      </c>
      <c r="Z371" s="419">
        <f>ROUND(Gebäudeübersicht!I60/Gebäudeübersicht!J60*3,0)</f>
        <v>150</v>
      </c>
      <c r="AA371" s="419">
        <f>ROUND(Gebäudeübersicht!I60/Gebäudeübersicht!J60*4,0)</f>
        <v>200</v>
      </c>
      <c r="AB371" s="419">
        <f>ROUND(Gebäudeübersicht!I60/Gebäudeübersicht!J60*5,0)</f>
        <v>250</v>
      </c>
      <c r="AC371" s="419">
        <f>ROUND(Gebäudeübersicht!I60/Gebäudeübersicht!J60*6,0)</f>
        <v>300</v>
      </c>
      <c r="AD371" s="419">
        <f>ROUND(Gebäudeübersicht!I60/Gebäudeübersicht!J60*7,0)</f>
        <v>350</v>
      </c>
      <c r="AE371" s="419">
        <f>ROUND((Gebäudeübersicht!I60+AG371)/Gebäudeübersicht!J60*LEFT($AE$314,1),0)</f>
        <v>250</v>
      </c>
      <c r="AF371" s="419">
        <f>ROUND(Gebäudeübersicht!I60/Gebäudeübersicht!J60*LEFT($AF$314,1),0)</f>
        <v>100</v>
      </c>
      <c r="AG371" s="444"/>
      <c r="AH371" s="326">
        <v>58</v>
      </c>
    </row>
    <row r="372" spans="3:34" hidden="1" x14ac:dyDescent="0.2">
      <c r="C372" s="142"/>
      <c r="P372" s="330" t="str">
        <f>Gebäudeübersicht!C61</f>
        <v>58</v>
      </c>
      <c r="Q372" s="419">
        <v>1</v>
      </c>
      <c r="R372" s="419">
        <v>2</v>
      </c>
      <c r="S372" s="419">
        <v>4</v>
      </c>
      <c r="T372" s="419">
        <v>6</v>
      </c>
      <c r="U372" s="419">
        <v>12</v>
      </c>
      <c r="V372" s="273">
        <f>ROUND(Gebäudeübersicht!I61/Gebäudeübersicht!J61/2*1,0)</f>
        <v>25</v>
      </c>
      <c r="W372" s="419">
        <f>ROUND(Gebäudeübersicht!I61/Gebäudeübersicht!J61*1,0)</f>
        <v>50</v>
      </c>
      <c r="X372" s="419">
        <f>ROUND(Gebäudeübersicht!I61/Gebäudeübersicht!J61*2,0)</f>
        <v>100</v>
      </c>
      <c r="Y372" s="419">
        <f>ROUND(Gebäudeübersicht!I61/Gebäudeübersicht!J61*2.5,0)</f>
        <v>125</v>
      </c>
      <c r="Z372" s="419">
        <f>ROUND(Gebäudeübersicht!I61/Gebäudeübersicht!J61*3,0)</f>
        <v>150</v>
      </c>
      <c r="AA372" s="419">
        <f>ROUND(Gebäudeübersicht!I61/Gebäudeübersicht!J61*4,0)</f>
        <v>200</v>
      </c>
      <c r="AB372" s="419">
        <f>ROUND(Gebäudeübersicht!I61/Gebäudeübersicht!J61*5,0)</f>
        <v>250</v>
      </c>
      <c r="AC372" s="419">
        <f>ROUND(Gebäudeübersicht!I61/Gebäudeübersicht!J61*6,0)</f>
        <v>300</v>
      </c>
      <c r="AD372" s="419">
        <f>ROUND(Gebäudeübersicht!I61/Gebäudeübersicht!J61*7,0)</f>
        <v>350</v>
      </c>
      <c r="AE372" s="419">
        <f>ROUND((Gebäudeübersicht!I61+AG372)/Gebäudeübersicht!J61*LEFT($AE$314,1),0)</f>
        <v>250</v>
      </c>
      <c r="AF372" s="419">
        <f>ROUND(Gebäudeübersicht!I61/Gebäudeübersicht!J61*LEFT($AF$314,1),0)</f>
        <v>100</v>
      </c>
      <c r="AG372" s="449"/>
      <c r="AH372" s="327">
        <v>59</v>
      </c>
    </row>
    <row r="373" spans="3:34" hidden="1" x14ac:dyDescent="0.2">
      <c r="C373" s="142"/>
      <c r="P373" s="330" t="str">
        <f>Gebäudeübersicht!C62</f>
        <v>59</v>
      </c>
      <c r="Q373" s="419">
        <v>1</v>
      </c>
      <c r="R373" s="419">
        <v>2</v>
      </c>
      <c r="S373" s="419">
        <v>4</v>
      </c>
      <c r="T373" s="419">
        <v>6</v>
      </c>
      <c r="U373" s="419">
        <v>12</v>
      </c>
      <c r="V373" s="273">
        <f>ROUND(Gebäudeübersicht!I62/Gebäudeübersicht!J62/2*1,0)</f>
        <v>25</v>
      </c>
      <c r="W373" s="419">
        <f>ROUND(Gebäudeübersicht!I62/Gebäudeübersicht!J62*1,0)</f>
        <v>50</v>
      </c>
      <c r="X373" s="419">
        <f>ROUND(Gebäudeübersicht!I62/Gebäudeübersicht!J62*2,0)</f>
        <v>100</v>
      </c>
      <c r="Y373" s="419">
        <f>ROUND(Gebäudeübersicht!I62/Gebäudeübersicht!J62*2.5,0)</f>
        <v>125</v>
      </c>
      <c r="Z373" s="419">
        <f>ROUND(Gebäudeübersicht!I62/Gebäudeübersicht!J62*3,0)</f>
        <v>150</v>
      </c>
      <c r="AA373" s="419">
        <f>ROUND(Gebäudeübersicht!I62/Gebäudeübersicht!J62*4,0)</f>
        <v>200</v>
      </c>
      <c r="AB373" s="419">
        <f>ROUND(Gebäudeübersicht!I62/Gebäudeübersicht!J62*5,0)</f>
        <v>250</v>
      </c>
      <c r="AC373" s="419">
        <f>ROUND(Gebäudeübersicht!I62/Gebäudeübersicht!J62*6,0)</f>
        <v>300</v>
      </c>
      <c r="AD373" s="419">
        <f>ROUND(Gebäudeübersicht!I62/Gebäudeübersicht!J62*7,0)</f>
        <v>350</v>
      </c>
      <c r="AE373" s="419">
        <f>ROUND((Gebäudeübersicht!I62+AG373)/Gebäudeübersicht!J62*LEFT($AE$314,1),0)</f>
        <v>250</v>
      </c>
      <c r="AF373" s="419">
        <f>ROUND(Gebäudeübersicht!I62/Gebäudeübersicht!J62*LEFT($AF$314,1),0)</f>
        <v>100</v>
      </c>
      <c r="AG373" s="444"/>
      <c r="AH373" s="326">
        <v>60</v>
      </c>
    </row>
    <row r="374" spans="3:34" hidden="1" x14ac:dyDescent="0.2">
      <c r="C374" s="142"/>
      <c r="P374" s="330" t="str">
        <f>Gebäudeübersicht!C63</f>
        <v>60</v>
      </c>
      <c r="Q374" s="419">
        <v>1</v>
      </c>
      <c r="R374" s="419">
        <v>2</v>
      </c>
      <c r="S374" s="419">
        <v>4</v>
      </c>
      <c r="T374" s="419">
        <v>6</v>
      </c>
      <c r="U374" s="419">
        <v>12</v>
      </c>
      <c r="V374" s="273">
        <f>ROUND(Gebäudeübersicht!I63/Gebäudeübersicht!J63/2*1,0)</f>
        <v>25</v>
      </c>
      <c r="W374" s="419">
        <f>ROUND(Gebäudeübersicht!I63/Gebäudeübersicht!J63*1,0)</f>
        <v>50</v>
      </c>
      <c r="X374" s="419">
        <f>ROUND(Gebäudeübersicht!I63/Gebäudeübersicht!J63*2,0)</f>
        <v>100</v>
      </c>
      <c r="Y374" s="419">
        <f>ROUND(Gebäudeübersicht!I63/Gebäudeübersicht!J63*2.5,0)</f>
        <v>125</v>
      </c>
      <c r="Z374" s="419">
        <f>ROUND(Gebäudeübersicht!I63/Gebäudeübersicht!J63*3,0)</f>
        <v>150</v>
      </c>
      <c r="AA374" s="419">
        <f>ROUND(Gebäudeübersicht!I63/Gebäudeübersicht!J63*4,0)</f>
        <v>200</v>
      </c>
      <c r="AB374" s="419">
        <f>ROUND(Gebäudeübersicht!I63/Gebäudeübersicht!J63*5,0)</f>
        <v>250</v>
      </c>
      <c r="AC374" s="419">
        <f>ROUND(Gebäudeübersicht!I63/Gebäudeübersicht!J63*6,0)</f>
        <v>300</v>
      </c>
      <c r="AD374" s="419">
        <f>ROUND(Gebäudeübersicht!I63/Gebäudeübersicht!J63*7,0)</f>
        <v>350</v>
      </c>
      <c r="AE374" s="419">
        <f>ROUND((Gebäudeübersicht!I63+AG374)/Gebäudeübersicht!J63*LEFT($AE$314,1),0)</f>
        <v>250</v>
      </c>
      <c r="AF374" s="419">
        <f>ROUND(Gebäudeübersicht!I63/Gebäudeübersicht!J63*LEFT($AF$314,1),0)</f>
        <v>100</v>
      </c>
      <c r="AG374" s="449"/>
      <c r="AH374" s="327">
        <v>61</v>
      </c>
    </row>
    <row r="375" spans="3:34" hidden="1" x14ac:dyDescent="0.2">
      <c r="C375" s="142"/>
      <c r="P375" s="330" t="str">
        <f>Gebäudeübersicht!C64</f>
        <v>61</v>
      </c>
      <c r="Q375" s="419">
        <v>1</v>
      </c>
      <c r="R375" s="419">
        <v>2</v>
      </c>
      <c r="S375" s="419">
        <v>4</v>
      </c>
      <c r="T375" s="419">
        <v>6</v>
      </c>
      <c r="U375" s="419">
        <v>12</v>
      </c>
      <c r="V375" s="273">
        <f>ROUND(Gebäudeübersicht!I64/Gebäudeübersicht!J64/2*1,0)</f>
        <v>25</v>
      </c>
      <c r="W375" s="419">
        <f>ROUND(Gebäudeübersicht!I64/Gebäudeübersicht!J64*1,0)</f>
        <v>50</v>
      </c>
      <c r="X375" s="419">
        <f>ROUND(Gebäudeübersicht!I64/Gebäudeübersicht!J64*2,0)</f>
        <v>100</v>
      </c>
      <c r="Y375" s="419">
        <f>ROUND(Gebäudeübersicht!I64/Gebäudeübersicht!J64*2.5,0)</f>
        <v>125</v>
      </c>
      <c r="Z375" s="419">
        <f>ROUND(Gebäudeübersicht!I64/Gebäudeübersicht!J64*3,0)</f>
        <v>150</v>
      </c>
      <c r="AA375" s="419">
        <f>ROUND(Gebäudeübersicht!I64/Gebäudeübersicht!J64*4,0)</f>
        <v>200</v>
      </c>
      <c r="AB375" s="419">
        <f>ROUND(Gebäudeübersicht!I64/Gebäudeübersicht!J64*5,0)</f>
        <v>250</v>
      </c>
      <c r="AC375" s="419">
        <f>ROUND(Gebäudeübersicht!I64/Gebäudeübersicht!J64*6,0)</f>
        <v>300</v>
      </c>
      <c r="AD375" s="419">
        <f>ROUND(Gebäudeübersicht!I64/Gebäudeübersicht!J64*7,0)</f>
        <v>350</v>
      </c>
      <c r="AE375" s="419">
        <f>ROUND((Gebäudeübersicht!I64+AG375)/Gebäudeübersicht!J64*LEFT($AE$314,1),0)</f>
        <v>250</v>
      </c>
      <c r="AF375" s="419">
        <f>ROUND(Gebäudeübersicht!I64/Gebäudeübersicht!J64*LEFT($AF$314,1),0)</f>
        <v>100</v>
      </c>
      <c r="AG375" s="444"/>
      <c r="AH375" s="326">
        <v>62</v>
      </c>
    </row>
    <row r="376" spans="3:34" hidden="1" x14ac:dyDescent="0.2">
      <c r="C376" s="142"/>
      <c r="P376" s="330" t="str">
        <f>Gebäudeübersicht!C65</f>
        <v>62</v>
      </c>
      <c r="Q376" s="419">
        <v>1</v>
      </c>
      <c r="R376" s="419">
        <v>2</v>
      </c>
      <c r="S376" s="419">
        <v>4</v>
      </c>
      <c r="T376" s="419">
        <v>6</v>
      </c>
      <c r="U376" s="419">
        <v>12</v>
      </c>
      <c r="V376" s="273">
        <f>ROUND(Gebäudeübersicht!I65/Gebäudeübersicht!J65/2*1,0)</f>
        <v>25</v>
      </c>
      <c r="W376" s="419">
        <f>ROUND(Gebäudeübersicht!I65/Gebäudeübersicht!J65*1,0)</f>
        <v>50</v>
      </c>
      <c r="X376" s="419">
        <f>ROUND(Gebäudeübersicht!I65/Gebäudeübersicht!J65*2,0)</f>
        <v>100</v>
      </c>
      <c r="Y376" s="419">
        <f>ROUND(Gebäudeübersicht!I65/Gebäudeübersicht!J65*2.5,0)</f>
        <v>125</v>
      </c>
      <c r="Z376" s="419">
        <f>ROUND(Gebäudeübersicht!I65/Gebäudeübersicht!J65*3,0)</f>
        <v>150</v>
      </c>
      <c r="AA376" s="419">
        <f>ROUND(Gebäudeübersicht!I65/Gebäudeübersicht!J65*4,0)</f>
        <v>200</v>
      </c>
      <c r="AB376" s="419">
        <f>ROUND(Gebäudeübersicht!I65/Gebäudeübersicht!J65*5,0)</f>
        <v>250</v>
      </c>
      <c r="AC376" s="419">
        <f>ROUND(Gebäudeübersicht!I65/Gebäudeübersicht!J65*6,0)</f>
        <v>300</v>
      </c>
      <c r="AD376" s="419">
        <f>ROUND(Gebäudeübersicht!I65/Gebäudeübersicht!J65*7,0)</f>
        <v>350</v>
      </c>
      <c r="AE376" s="419">
        <f>ROUND((Gebäudeübersicht!I65+AG376)/Gebäudeübersicht!J65*LEFT($AE$314,1),0)</f>
        <v>250</v>
      </c>
      <c r="AF376" s="419">
        <f>ROUND(Gebäudeübersicht!I65/Gebäudeübersicht!J65*LEFT($AF$314,1),0)</f>
        <v>100</v>
      </c>
      <c r="AG376" s="449"/>
      <c r="AH376" s="327">
        <v>63</v>
      </c>
    </row>
    <row r="377" spans="3:34" hidden="1" x14ac:dyDescent="0.2">
      <c r="C377" s="142"/>
      <c r="P377" s="330" t="str">
        <f>Gebäudeübersicht!C66</f>
        <v>63</v>
      </c>
      <c r="Q377" s="419">
        <v>1</v>
      </c>
      <c r="R377" s="419">
        <v>2</v>
      </c>
      <c r="S377" s="419">
        <v>4</v>
      </c>
      <c r="T377" s="419">
        <v>6</v>
      </c>
      <c r="U377" s="419">
        <v>12</v>
      </c>
      <c r="V377" s="273">
        <f>ROUND(Gebäudeübersicht!I66/Gebäudeübersicht!J66/2*1,0)</f>
        <v>25</v>
      </c>
      <c r="W377" s="419">
        <f>ROUND(Gebäudeübersicht!I66/Gebäudeübersicht!J66*1,0)</f>
        <v>50</v>
      </c>
      <c r="X377" s="419">
        <f>ROUND(Gebäudeübersicht!I66/Gebäudeübersicht!J66*2,0)</f>
        <v>100</v>
      </c>
      <c r="Y377" s="419">
        <f>ROUND(Gebäudeübersicht!I66/Gebäudeübersicht!J66*2.5,0)</f>
        <v>125</v>
      </c>
      <c r="Z377" s="419">
        <f>ROUND(Gebäudeübersicht!I66/Gebäudeübersicht!J66*3,0)</f>
        <v>150</v>
      </c>
      <c r="AA377" s="419">
        <f>ROUND(Gebäudeübersicht!I66/Gebäudeübersicht!J66*4,0)</f>
        <v>200</v>
      </c>
      <c r="AB377" s="419">
        <f>ROUND(Gebäudeübersicht!I66/Gebäudeübersicht!J66*5,0)</f>
        <v>250</v>
      </c>
      <c r="AC377" s="419">
        <f>ROUND(Gebäudeübersicht!I66/Gebäudeübersicht!J66*6,0)</f>
        <v>300</v>
      </c>
      <c r="AD377" s="419">
        <f>ROUND(Gebäudeübersicht!I66/Gebäudeübersicht!J66*7,0)</f>
        <v>350</v>
      </c>
      <c r="AE377" s="419">
        <f>ROUND((Gebäudeübersicht!I66+AG377)/Gebäudeübersicht!J66*LEFT($AE$314,1),0)</f>
        <v>250</v>
      </c>
      <c r="AF377" s="419">
        <f>ROUND(Gebäudeübersicht!I66/Gebäudeübersicht!J66*LEFT($AF$314,1),0)</f>
        <v>100</v>
      </c>
      <c r="AG377" s="444"/>
      <c r="AH377" s="326">
        <v>64</v>
      </c>
    </row>
    <row r="378" spans="3:34" hidden="1" x14ac:dyDescent="0.2">
      <c r="C378" s="142"/>
      <c r="P378" s="330" t="str">
        <f>Gebäudeübersicht!C67</f>
        <v>64</v>
      </c>
      <c r="Q378" s="419">
        <v>1</v>
      </c>
      <c r="R378" s="419">
        <v>2</v>
      </c>
      <c r="S378" s="419">
        <v>4</v>
      </c>
      <c r="T378" s="419">
        <v>6</v>
      </c>
      <c r="U378" s="419">
        <v>12</v>
      </c>
      <c r="V378" s="273">
        <f>ROUND(Gebäudeübersicht!I67/Gebäudeübersicht!J67/2*1,0)</f>
        <v>25</v>
      </c>
      <c r="W378" s="419">
        <f>ROUND(Gebäudeübersicht!I67/Gebäudeübersicht!J67*1,0)</f>
        <v>50</v>
      </c>
      <c r="X378" s="419">
        <f>ROUND(Gebäudeübersicht!I67/Gebäudeübersicht!J67*2,0)</f>
        <v>100</v>
      </c>
      <c r="Y378" s="419">
        <f>ROUND(Gebäudeübersicht!I67/Gebäudeübersicht!J67*2.5,0)</f>
        <v>125</v>
      </c>
      <c r="Z378" s="419">
        <f>ROUND(Gebäudeübersicht!I67/Gebäudeübersicht!J67*3,0)</f>
        <v>150</v>
      </c>
      <c r="AA378" s="419">
        <f>ROUND(Gebäudeübersicht!I67/Gebäudeübersicht!J67*4,0)</f>
        <v>200</v>
      </c>
      <c r="AB378" s="419">
        <f>ROUND(Gebäudeübersicht!I67/Gebäudeübersicht!J67*5,0)</f>
        <v>250</v>
      </c>
      <c r="AC378" s="419">
        <f>ROUND(Gebäudeübersicht!I67/Gebäudeübersicht!J67*6,0)</f>
        <v>300</v>
      </c>
      <c r="AD378" s="419">
        <f>ROUND(Gebäudeübersicht!I67/Gebäudeübersicht!J67*7,0)</f>
        <v>350</v>
      </c>
      <c r="AE378" s="419">
        <f>ROUND((Gebäudeübersicht!I67+AG378)/Gebäudeübersicht!J67*LEFT($AE$314,1),0)</f>
        <v>250</v>
      </c>
      <c r="AF378" s="419">
        <f>ROUND(Gebäudeübersicht!I67/Gebäudeübersicht!J67*LEFT($AF$314,1),0)</f>
        <v>100</v>
      </c>
      <c r="AG378" s="449"/>
      <c r="AH378" s="327">
        <v>65</v>
      </c>
    </row>
    <row r="379" spans="3:34" hidden="1" x14ac:dyDescent="0.2">
      <c r="C379" s="142"/>
      <c r="P379" s="330" t="str">
        <f>Gebäudeübersicht!C68</f>
        <v>65</v>
      </c>
      <c r="Q379" s="419">
        <v>1</v>
      </c>
      <c r="R379" s="419">
        <v>2</v>
      </c>
      <c r="S379" s="419">
        <v>4</v>
      </c>
      <c r="T379" s="419">
        <v>6</v>
      </c>
      <c r="U379" s="419">
        <v>12</v>
      </c>
      <c r="V379" s="273">
        <f>ROUND(Gebäudeübersicht!I68/Gebäudeübersicht!J68/2*1,0)</f>
        <v>25</v>
      </c>
      <c r="W379" s="419">
        <f>ROUND(Gebäudeübersicht!I68/Gebäudeübersicht!J68*1,0)</f>
        <v>50</v>
      </c>
      <c r="X379" s="419">
        <f>ROUND(Gebäudeübersicht!I68/Gebäudeübersicht!J68*2,0)</f>
        <v>100</v>
      </c>
      <c r="Y379" s="419">
        <f>ROUND(Gebäudeübersicht!I68/Gebäudeübersicht!J68*2.5,0)</f>
        <v>125</v>
      </c>
      <c r="Z379" s="419">
        <f>ROUND(Gebäudeübersicht!I68/Gebäudeübersicht!J68*3,0)</f>
        <v>150</v>
      </c>
      <c r="AA379" s="419">
        <f>ROUND(Gebäudeübersicht!I68/Gebäudeübersicht!J68*4,0)</f>
        <v>200</v>
      </c>
      <c r="AB379" s="419">
        <f>ROUND(Gebäudeübersicht!I68/Gebäudeübersicht!J68*5,0)</f>
        <v>250</v>
      </c>
      <c r="AC379" s="419">
        <f>ROUND(Gebäudeübersicht!I68/Gebäudeübersicht!J68*6,0)</f>
        <v>300</v>
      </c>
      <c r="AD379" s="419">
        <f>ROUND(Gebäudeübersicht!I68/Gebäudeübersicht!J68*7,0)</f>
        <v>350</v>
      </c>
      <c r="AE379" s="419">
        <f>ROUND((Gebäudeübersicht!I68+AG379)/Gebäudeübersicht!J68*LEFT($AE$314,1),0)</f>
        <v>250</v>
      </c>
      <c r="AF379" s="419">
        <f>ROUND(Gebäudeübersicht!I68/Gebäudeübersicht!J68*LEFT($AF$314,1),0)</f>
        <v>100</v>
      </c>
      <c r="AG379" s="444"/>
      <c r="AH379" s="326">
        <v>66</v>
      </c>
    </row>
    <row r="380" spans="3:34" hidden="1" x14ac:dyDescent="0.2">
      <c r="C380" s="142"/>
      <c r="P380" s="330" t="str">
        <f>Gebäudeübersicht!C69</f>
        <v>66</v>
      </c>
      <c r="Q380" s="419">
        <v>1</v>
      </c>
      <c r="R380" s="419">
        <v>2</v>
      </c>
      <c r="S380" s="419">
        <v>4</v>
      </c>
      <c r="T380" s="419">
        <v>6</v>
      </c>
      <c r="U380" s="419">
        <v>12</v>
      </c>
      <c r="V380" s="273">
        <f>ROUND(Gebäudeübersicht!I69/Gebäudeübersicht!J69/2*1,0)</f>
        <v>25</v>
      </c>
      <c r="W380" s="419">
        <f>ROUND(Gebäudeübersicht!I69/Gebäudeübersicht!J69*1,0)</f>
        <v>50</v>
      </c>
      <c r="X380" s="419">
        <f>ROUND(Gebäudeübersicht!I69/Gebäudeübersicht!J69*2,0)</f>
        <v>100</v>
      </c>
      <c r="Y380" s="419">
        <f>ROUND(Gebäudeübersicht!I69/Gebäudeübersicht!J69*2.5,0)</f>
        <v>125</v>
      </c>
      <c r="Z380" s="419">
        <f>ROUND(Gebäudeübersicht!I69/Gebäudeübersicht!J69*3,0)</f>
        <v>150</v>
      </c>
      <c r="AA380" s="419">
        <f>ROUND(Gebäudeübersicht!I69/Gebäudeübersicht!J69*4,0)</f>
        <v>200</v>
      </c>
      <c r="AB380" s="419">
        <f>ROUND(Gebäudeübersicht!I69/Gebäudeübersicht!J69*5,0)</f>
        <v>250</v>
      </c>
      <c r="AC380" s="419">
        <f>ROUND(Gebäudeübersicht!I69/Gebäudeübersicht!J69*6,0)</f>
        <v>300</v>
      </c>
      <c r="AD380" s="419">
        <f>ROUND(Gebäudeübersicht!I69/Gebäudeübersicht!J69*7,0)</f>
        <v>350</v>
      </c>
      <c r="AE380" s="419">
        <f>ROUND((Gebäudeübersicht!I69+AG380)/Gebäudeübersicht!J69*LEFT($AE$314,1),0)</f>
        <v>250</v>
      </c>
      <c r="AF380" s="419">
        <f>ROUND(Gebäudeübersicht!I69/Gebäudeübersicht!J69*LEFT($AF$314,1),0)</f>
        <v>100</v>
      </c>
      <c r="AG380" s="449"/>
      <c r="AH380" s="327">
        <v>67</v>
      </c>
    </row>
    <row r="381" spans="3:34" hidden="1" x14ac:dyDescent="0.2">
      <c r="C381" s="142"/>
      <c r="P381" s="330" t="str">
        <f>Gebäudeübersicht!C70</f>
        <v>67</v>
      </c>
      <c r="Q381" s="419">
        <v>1</v>
      </c>
      <c r="R381" s="419">
        <v>2</v>
      </c>
      <c r="S381" s="419">
        <v>4</v>
      </c>
      <c r="T381" s="419">
        <v>6</v>
      </c>
      <c r="U381" s="419">
        <v>12</v>
      </c>
      <c r="V381" s="273">
        <f>ROUND(Gebäudeübersicht!I70/Gebäudeübersicht!J70/2*1,0)</f>
        <v>25</v>
      </c>
      <c r="W381" s="419">
        <f>ROUND(Gebäudeübersicht!I70/Gebäudeübersicht!J70*1,0)</f>
        <v>50</v>
      </c>
      <c r="X381" s="419">
        <f>ROUND(Gebäudeübersicht!I70/Gebäudeübersicht!J70*2,0)</f>
        <v>100</v>
      </c>
      <c r="Y381" s="419">
        <f>ROUND(Gebäudeübersicht!I70/Gebäudeübersicht!J70*2.5,0)</f>
        <v>125</v>
      </c>
      <c r="Z381" s="419">
        <f>ROUND(Gebäudeübersicht!I70/Gebäudeübersicht!J70*3,0)</f>
        <v>150</v>
      </c>
      <c r="AA381" s="419">
        <f>ROUND(Gebäudeübersicht!I70/Gebäudeübersicht!J70*4,0)</f>
        <v>200</v>
      </c>
      <c r="AB381" s="419">
        <f>ROUND(Gebäudeübersicht!I70/Gebäudeübersicht!J70*5,0)</f>
        <v>250</v>
      </c>
      <c r="AC381" s="419">
        <f>ROUND(Gebäudeübersicht!I70/Gebäudeübersicht!J70*6,0)</f>
        <v>300</v>
      </c>
      <c r="AD381" s="419">
        <f>ROUND(Gebäudeübersicht!I70/Gebäudeübersicht!J70*7,0)</f>
        <v>350</v>
      </c>
      <c r="AE381" s="419">
        <f>ROUND((Gebäudeübersicht!I70+AG381)/Gebäudeübersicht!J70*LEFT($AE$314,1),0)</f>
        <v>250</v>
      </c>
      <c r="AF381" s="419">
        <f>ROUND(Gebäudeübersicht!I70/Gebäudeübersicht!J70*LEFT($AF$314,1),0)</f>
        <v>100</v>
      </c>
      <c r="AG381" s="444"/>
      <c r="AH381" s="326">
        <v>68</v>
      </c>
    </row>
    <row r="382" spans="3:34" hidden="1" x14ac:dyDescent="0.2">
      <c r="C382" s="142"/>
      <c r="P382" s="330" t="str">
        <f>Gebäudeübersicht!C71</f>
        <v>68</v>
      </c>
      <c r="Q382" s="419">
        <v>1</v>
      </c>
      <c r="R382" s="419">
        <v>2</v>
      </c>
      <c r="S382" s="419">
        <v>4</v>
      </c>
      <c r="T382" s="419">
        <v>6</v>
      </c>
      <c r="U382" s="419">
        <v>12</v>
      </c>
      <c r="V382" s="273">
        <f>ROUND(Gebäudeübersicht!I71/Gebäudeübersicht!J71/2*1,0)</f>
        <v>25</v>
      </c>
      <c r="W382" s="419">
        <f>ROUND(Gebäudeübersicht!I71/Gebäudeübersicht!J71*1,0)</f>
        <v>50</v>
      </c>
      <c r="X382" s="419">
        <f>ROUND(Gebäudeübersicht!I71/Gebäudeübersicht!J71*2,0)</f>
        <v>100</v>
      </c>
      <c r="Y382" s="419">
        <f>ROUND(Gebäudeübersicht!I71/Gebäudeübersicht!J71*2.5,0)</f>
        <v>125</v>
      </c>
      <c r="Z382" s="419">
        <f>ROUND(Gebäudeübersicht!I71/Gebäudeübersicht!J71*3,0)</f>
        <v>150</v>
      </c>
      <c r="AA382" s="419">
        <f>ROUND(Gebäudeübersicht!I71/Gebäudeübersicht!J71*4,0)</f>
        <v>200</v>
      </c>
      <c r="AB382" s="419">
        <f>ROUND(Gebäudeübersicht!I71/Gebäudeübersicht!J71*5,0)</f>
        <v>250</v>
      </c>
      <c r="AC382" s="419">
        <f>ROUND(Gebäudeübersicht!I71/Gebäudeübersicht!J71*6,0)</f>
        <v>300</v>
      </c>
      <c r="AD382" s="419">
        <f>ROUND(Gebäudeübersicht!I71/Gebäudeübersicht!J71*7,0)</f>
        <v>350</v>
      </c>
      <c r="AE382" s="419">
        <f>ROUND((Gebäudeübersicht!I71+AG382)/Gebäudeübersicht!J71*LEFT($AE$314,1),0)</f>
        <v>250</v>
      </c>
      <c r="AF382" s="419">
        <f>ROUND(Gebäudeübersicht!I71/Gebäudeübersicht!J71*LEFT($AF$314,1),0)</f>
        <v>100</v>
      </c>
      <c r="AG382" s="449"/>
      <c r="AH382" s="327">
        <v>69</v>
      </c>
    </row>
    <row r="383" spans="3:34" hidden="1" x14ac:dyDescent="0.2">
      <c r="C383" s="142"/>
      <c r="P383" s="330" t="str">
        <f>Gebäudeübersicht!C72</f>
        <v>69</v>
      </c>
      <c r="Q383" s="419">
        <v>1</v>
      </c>
      <c r="R383" s="419">
        <v>2</v>
      </c>
      <c r="S383" s="419">
        <v>4</v>
      </c>
      <c r="T383" s="419">
        <v>6</v>
      </c>
      <c r="U383" s="419">
        <v>12</v>
      </c>
      <c r="V383" s="273">
        <f>ROUND(Gebäudeübersicht!I72/Gebäudeübersicht!J72/2*1,0)</f>
        <v>25</v>
      </c>
      <c r="W383" s="419">
        <f>ROUND(Gebäudeübersicht!I72/Gebäudeübersicht!J72*1,0)</f>
        <v>50</v>
      </c>
      <c r="X383" s="419">
        <f>ROUND(Gebäudeübersicht!I72/Gebäudeübersicht!J72*2,0)</f>
        <v>100</v>
      </c>
      <c r="Y383" s="419">
        <f>ROUND(Gebäudeübersicht!I72/Gebäudeübersicht!J72*2.5,0)</f>
        <v>125</v>
      </c>
      <c r="Z383" s="419">
        <f>ROUND(Gebäudeübersicht!I72/Gebäudeübersicht!J72*3,0)</f>
        <v>150</v>
      </c>
      <c r="AA383" s="419">
        <f>ROUND(Gebäudeübersicht!I72/Gebäudeübersicht!J72*4,0)</f>
        <v>200</v>
      </c>
      <c r="AB383" s="419">
        <f>ROUND(Gebäudeübersicht!I72/Gebäudeübersicht!J72*5,0)</f>
        <v>250</v>
      </c>
      <c r="AC383" s="419">
        <f>ROUND(Gebäudeübersicht!I72/Gebäudeübersicht!J72*6,0)</f>
        <v>300</v>
      </c>
      <c r="AD383" s="419">
        <f>ROUND(Gebäudeübersicht!I72/Gebäudeübersicht!J72*7,0)</f>
        <v>350</v>
      </c>
      <c r="AE383" s="419">
        <f>ROUND((Gebäudeübersicht!I72+AG383)/Gebäudeübersicht!J72*LEFT($AE$314,1),0)</f>
        <v>250</v>
      </c>
      <c r="AF383" s="419">
        <f>ROUND(Gebäudeübersicht!I72/Gebäudeübersicht!J72*LEFT($AF$314,1),0)</f>
        <v>100</v>
      </c>
      <c r="AG383" s="444"/>
      <c r="AH383" s="326">
        <v>70</v>
      </c>
    </row>
    <row r="384" spans="3:34" hidden="1" x14ac:dyDescent="0.2">
      <c r="C384" s="142"/>
      <c r="P384" s="330" t="str">
        <f>Gebäudeübersicht!C73</f>
        <v>70</v>
      </c>
      <c r="Q384" s="419">
        <v>1</v>
      </c>
      <c r="R384" s="419">
        <v>2</v>
      </c>
      <c r="S384" s="419">
        <v>4</v>
      </c>
      <c r="T384" s="419">
        <v>6</v>
      </c>
      <c r="U384" s="419">
        <v>12</v>
      </c>
      <c r="V384" s="273">
        <f>ROUND(Gebäudeübersicht!I73/Gebäudeübersicht!J73/2*1,0)</f>
        <v>25</v>
      </c>
      <c r="W384" s="419">
        <f>ROUND(Gebäudeübersicht!I73/Gebäudeübersicht!J73*1,0)</f>
        <v>50</v>
      </c>
      <c r="X384" s="419">
        <f>ROUND(Gebäudeübersicht!I73/Gebäudeübersicht!J73*2,0)</f>
        <v>100</v>
      </c>
      <c r="Y384" s="419">
        <f>ROUND(Gebäudeübersicht!I73/Gebäudeübersicht!J73*2.5,0)</f>
        <v>125</v>
      </c>
      <c r="Z384" s="419">
        <f>ROUND(Gebäudeübersicht!I73/Gebäudeübersicht!J73*3,0)</f>
        <v>150</v>
      </c>
      <c r="AA384" s="419">
        <f>ROUND(Gebäudeübersicht!I73/Gebäudeübersicht!J73*4,0)</f>
        <v>200</v>
      </c>
      <c r="AB384" s="419">
        <f>ROUND(Gebäudeübersicht!I73/Gebäudeübersicht!J73*5,0)</f>
        <v>250</v>
      </c>
      <c r="AC384" s="419">
        <f>ROUND(Gebäudeübersicht!I73/Gebäudeübersicht!J73*6,0)</f>
        <v>300</v>
      </c>
      <c r="AD384" s="419">
        <f>ROUND(Gebäudeübersicht!I73/Gebäudeübersicht!J73*7,0)</f>
        <v>350</v>
      </c>
      <c r="AE384" s="419">
        <f>ROUND((Gebäudeübersicht!I73+AG384)/Gebäudeübersicht!J73*LEFT($AE$314,1),0)</f>
        <v>250</v>
      </c>
      <c r="AF384" s="419">
        <f>ROUND(Gebäudeübersicht!I73/Gebäudeübersicht!J73*LEFT($AF$314,1),0)</f>
        <v>100</v>
      </c>
      <c r="AG384" s="449"/>
      <c r="AH384" s="327">
        <v>71</v>
      </c>
    </row>
    <row r="385" spans="3:34" hidden="1" x14ac:dyDescent="0.2">
      <c r="C385" s="142"/>
      <c r="P385" s="330" t="str">
        <f>Gebäudeübersicht!C74</f>
        <v>71</v>
      </c>
      <c r="Q385" s="419">
        <v>1</v>
      </c>
      <c r="R385" s="419">
        <v>2</v>
      </c>
      <c r="S385" s="419">
        <v>4</v>
      </c>
      <c r="T385" s="419">
        <v>6</v>
      </c>
      <c r="U385" s="419">
        <v>12</v>
      </c>
      <c r="V385" s="273">
        <f>ROUND(Gebäudeübersicht!I74/Gebäudeübersicht!J74/2*1,0)</f>
        <v>25</v>
      </c>
      <c r="W385" s="419">
        <f>ROUND(Gebäudeübersicht!I74/Gebäudeübersicht!J74*1,0)</f>
        <v>50</v>
      </c>
      <c r="X385" s="419">
        <f>ROUND(Gebäudeübersicht!I74/Gebäudeübersicht!J74*2,0)</f>
        <v>100</v>
      </c>
      <c r="Y385" s="419">
        <f>ROUND(Gebäudeübersicht!I74/Gebäudeübersicht!J74*2.5,0)</f>
        <v>125</v>
      </c>
      <c r="Z385" s="419">
        <f>ROUND(Gebäudeübersicht!I74/Gebäudeübersicht!J74*3,0)</f>
        <v>150</v>
      </c>
      <c r="AA385" s="419">
        <f>ROUND(Gebäudeübersicht!I74/Gebäudeübersicht!J74*4,0)</f>
        <v>200</v>
      </c>
      <c r="AB385" s="419">
        <f>ROUND(Gebäudeübersicht!I74/Gebäudeübersicht!J74*5,0)</f>
        <v>250</v>
      </c>
      <c r="AC385" s="419">
        <f>ROUND(Gebäudeübersicht!I74/Gebäudeübersicht!J74*6,0)</f>
        <v>300</v>
      </c>
      <c r="AD385" s="419">
        <f>ROUND(Gebäudeübersicht!I74/Gebäudeübersicht!J74*7,0)</f>
        <v>350</v>
      </c>
      <c r="AE385" s="419">
        <f>ROUND((Gebäudeübersicht!I74+AG385)/Gebäudeübersicht!J74*LEFT($AE$314,1),0)</f>
        <v>250</v>
      </c>
      <c r="AF385" s="419">
        <f>ROUND(Gebäudeübersicht!I74/Gebäudeübersicht!J74*LEFT($AF$314,1),0)</f>
        <v>100</v>
      </c>
      <c r="AG385" s="444"/>
      <c r="AH385" s="326">
        <v>72</v>
      </c>
    </row>
    <row r="386" spans="3:34" hidden="1" x14ac:dyDescent="0.2">
      <c r="C386" s="142"/>
      <c r="P386" s="330" t="str">
        <f>Gebäudeübersicht!C75</f>
        <v>72</v>
      </c>
      <c r="Q386" s="419">
        <v>1</v>
      </c>
      <c r="R386" s="419">
        <v>2</v>
      </c>
      <c r="S386" s="419">
        <v>4</v>
      </c>
      <c r="T386" s="419">
        <v>6</v>
      </c>
      <c r="U386" s="419">
        <v>12</v>
      </c>
      <c r="V386" s="273">
        <f>ROUND(Gebäudeübersicht!I75/Gebäudeübersicht!J75/2*1,0)</f>
        <v>25</v>
      </c>
      <c r="W386" s="419">
        <f>ROUND(Gebäudeübersicht!I75/Gebäudeübersicht!J75*1,0)</f>
        <v>50</v>
      </c>
      <c r="X386" s="419">
        <f>ROUND(Gebäudeübersicht!I75/Gebäudeübersicht!J75*2,0)</f>
        <v>100</v>
      </c>
      <c r="Y386" s="419">
        <f>ROUND(Gebäudeübersicht!I75/Gebäudeübersicht!J75*2.5,0)</f>
        <v>125</v>
      </c>
      <c r="Z386" s="419">
        <f>ROUND(Gebäudeübersicht!I75/Gebäudeübersicht!J75*3,0)</f>
        <v>150</v>
      </c>
      <c r="AA386" s="419">
        <f>ROUND(Gebäudeübersicht!I75/Gebäudeübersicht!J75*4,0)</f>
        <v>200</v>
      </c>
      <c r="AB386" s="419">
        <f>ROUND(Gebäudeübersicht!I75/Gebäudeübersicht!J75*5,0)</f>
        <v>250</v>
      </c>
      <c r="AC386" s="419">
        <f>ROUND(Gebäudeübersicht!I75/Gebäudeübersicht!J75*6,0)</f>
        <v>300</v>
      </c>
      <c r="AD386" s="419">
        <f>ROUND(Gebäudeübersicht!I75/Gebäudeübersicht!J75*7,0)</f>
        <v>350</v>
      </c>
      <c r="AE386" s="419">
        <f>ROUND((Gebäudeübersicht!I75+AG386)/Gebäudeübersicht!J75*LEFT($AE$314,1),0)</f>
        <v>250</v>
      </c>
      <c r="AF386" s="419">
        <f>ROUND(Gebäudeübersicht!I75/Gebäudeübersicht!J75*LEFT($AF$314,1),0)</f>
        <v>100</v>
      </c>
      <c r="AG386" s="449"/>
      <c r="AH386" s="327">
        <v>73</v>
      </c>
    </row>
    <row r="387" spans="3:34" hidden="1" x14ac:dyDescent="0.2">
      <c r="C387" s="142"/>
      <c r="P387" s="330" t="str">
        <f>Gebäudeübersicht!C76</f>
        <v>73</v>
      </c>
      <c r="Q387" s="419">
        <v>1</v>
      </c>
      <c r="R387" s="419">
        <v>2</v>
      </c>
      <c r="S387" s="419">
        <v>4</v>
      </c>
      <c r="T387" s="419">
        <v>6</v>
      </c>
      <c r="U387" s="419">
        <v>12</v>
      </c>
      <c r="V387" s="273">
        <f>ROUND(Gebäudeübersicht!I76/Gebäudeübersicht!J76/2*1,0)</f>
        <v>25</v>
      </c>
      <c r="W387" s="419">
        <f>ROUND(Gebäudeübersicht!I76/Gebäudeübersicht!J76*1,0)</f>
        <v>50</v>
      </c>
      <c r="X387" s="419">
        <f>ROUND(Gebäudeübersicht!I76/Gebäudeübersicht!J76*2,0)</f>
        <v>100</v>
      </c>
      <c r="Y387" s="419">
        <f>ROUND(Gebäudeübersicht!I76/Gebäudeübersicht!J76*2.5,0)</f>
        <v>125</v>
      </c>
      <c r="Z387" s="419">
        <f>ROUND(Gebäudeübersicht!I76/Gebäudeübersicht!J76*3,0)</f>
        <v>150</v>
      </c>
      <c r="AA387" s="419">
        <f>ROUND(Gebäudeübersicht!I76/Gebäudeübersicht!J76*4,0)</f>
        <v>200</v>
      </c>
      <c r="AB387" s="419">
        <f>ROUND(Gebäudeübersicht!I76/Gebäudeübersicht!J76*5,0)</f>
        <v>250</v>
      </c>
      <c r="AC387" s="419">
        <f>ROUND(Gebäudeübersicht!I76/Gebäudeübersicht!J76*6,0)</f>
        <v>300</v>
      </c>
      <c r="AD387" s="419">
        <f>ROUND(Gebäudeübersicht!I76/Gebäudeübersicht!J76*7,0)</f>
        <v>350</v>
      </c>
      <c r="AE387" s="419">
        <f>ROUND((Gebäudeübersicht!I76+AG387)/Gebäudeübersicht!J76*LEFT($AE$314,1),0)</f>
        <v>250</v>
      </c>
      <c r="AF387" s="419">
        <f>ROUND(Gebäudeübersicht!I76/Gebäudeübersicht!J76*LEFT($AF$314,1),0)</f>
        <v>100</v>
      </c>
      <c r="AG387" s="444"/>
      <c r="AH387" s="326">
        <v>74</v>
      </c>
    </row>
    <row r="388" spans="3:34" hidden="1" x14ac:dyDescent="0.2">
      <c r="C388" s="142"/>
      <c r="P388" s="330" t="str">
        <f>Gebäudeübersicht!C77</f>
        <v>74</v>
      </c>
      <c r="Q388" s="419">
        <v>1</v>
      </c>
      <c r="R388" s="419">
        <v>2</v>
      </c>
      <c r="S388" s="419">
        <v>4</v>
      </c>
      <c r="T388" s="419">
        <v>6</v>
      </c>
      <c r="U388" s="419">
        <v>12</v>
      </c>
      <c r="V388" s="273">
        <f>ROUND(Gebäudeübersicht!I77/Gebäudeübersicht!J77/2*1,0)</f>
        <v>25</v>
      </c>
      <c r="W388" s="419">
        <f>ROUND(Gebäudeübersicht!I77/Gebäudeübersicht!J77*1,0)</f>
        <v>50</v>
      </c>
      <c r="X388" s="419">
        <f>ROUND(Gebäudeübersicht!I77/Gebäudeübersicht!J77*2,0)</f>
        <v>100</v>
      </c>
      <c r="Y388" s="419">
        <f>ROUND(Gebäudeübersicht!I77/Gebäudeübersicht!J77*2.5,0)</f>
        <v>125</v>
      </c>
      <c r="Z388" s="419">
        <f>ROUND(Gebäudeübersicht!I77/Gebäudeübersicht!J77*3,0)</f>
        <v>150</v>
      </c>
      <c r="AA388" s="419">
        <f>ROUND(Gebäudeübersicht!I77/Gebäudeübersicht!J77*4,0)</f>
        <v>200</v>
      </c>
      <c r="AB388" s="419">
        <f>ROUND(Gebäudeübersicht!I77/Gebäudeübersicht!J77*5,0)</f>
        <v>250</v>
      </c>
      <c r="AC388" s="419">
        <f>ROUND(Gebäudeübersicht!I77/Gebäudeübersicht!J77*6,0)</f>
        <v>300</v>
      </c>
      <c r="AD388" s="419">
        <f>ROUND(Gebäudeübersicht!I77/Gebäudeübersicht!J77*7,0)</f>
        <v>350</v>
      </c>
      <c r="AE388" s="419">
        <f>ROUND((Gebäudeübersicht!I77+AG388)/Gebäudeübersicht!J77*LEFT($AE$314,1),0)</f>
        <v>250</v>
      </c>
      <c r="AF388" s="419">
        <f>ROUND(Gebäudeübersicht!I77/Gebäudeübersicht!J77*LEFT($AF$314,1),0)</f>
        <v>100</v>
      </c>
      <c r="AG388" s="449"/>
      <c r="AH388" s="327">
        <v>75</v>
      </c>
    </row>
    <row r="389" spans="3:34" hidden="1" x14ac:dyDescent="0.2">
      <c r="C389" s="142"/>
      <c r="P389" s="330" t="str">
        <f>Gebäudeübersicht!C78</f>
        <v>75</v>
      </c>
      <c r="Q389" s="419">
        <v>1</v>
      </c>
      <c r="R389" s="419">
        <v>2</v>
      </c>
      <c r="S389" s="419">
        <v>4</v>
      </c>
      <c r="T389" s="419">
        <v>6</v>
      </c>
      <c r="U389" s="419">
        <v>12</v>
      </c>
      <c r="V389" s="273">
        <f>ROUND(Gebäudeübersicht!I78/Gebäudeübersicht!J78/2*1,0)</f>
        <v>25</v>
      </c>
      <c r="W389" s="419">
        <f>ROUND(Gebäudeübersicht!I78/Gebäudeübersicht!J78*1,0)</f>
        <v>50</v>
      </c>
      <c r="X389" s="419">
        <f>ROUND(Gebäudeübersicht!I78/Gebäudeübersicht!J78*2,0)</f>
        <v>100</v>
      </c>
      <c r="Y389" s="419">
        <f>ROUND(Gebäudeübersicht!I78/Gebäudeübersicht!J78*2.5,0)</f>
        <v>125</v>
      </c>
      <c r="Z389" s="419">
        <f>ROUND(Gebäudeübersicht!I78/Gebäudeübersicht!J78*3,0)</f>
        <v>150</v>
      </c>
      <c r="AA389" s="419">
        <f>ROUND(Gebäudeübersicht!I78/Gebäudeübersicht!J78*4,0)</f>
        <v>200</v>
      </c>
      <c r="AB389" s="419">
        <f>ROUND(Gebäudeübersicht!I78/Gebäudeübersicht!J78*5,0)</f>
        <v>250</v>
      </c>
      <c r="AC389" s="419">
        <f>ROUND(Gebäudeübersicht!I78/Gebäudeübersicht!J78*6,0)</f>
        <v>300</v>
      </c>
      <c r="AD389" s="419">
        <f>ROUND(Gebäudeübersicht!I78/Gebäudeübersicht!J78*7,0)</f>
        <v>350</v>
      </c>
      <c r="AE389" s="419">
        <f>ROUND((Gebäudeübersicht!I78+AG389)/Gebäudeübersicht!J78*LEFT($AE$314,1),0)</f>
        <v>250</v>
      </c>
      <c r="AF389" s="419">
        <f>ROUND(Gebäudeübersicht!I78/Gebäudeübersicht!J78*LEFT($AF$314,1),0)</f>
        <v>100</v>
      </c>
      <c r="AG389" s="444"/>
      <c r="AH389" s="326">
        <v>76</v>
      </c>
    </row>
    <row r="390" spans="3:34" ht="15" hidden="1" thickBot="1" x14ac:dyDescent="0.25">
      <c r="C390" s="142"/>
      <c r="P390" s="450" t="str">
        <f>Gebäudeübersicht!C79</f>
        <v>Raumliste Gesamt</v>
      </c>
      <c r="Q390" s="275">
        <v>1</v>
      </c>
      <c r="R390" s="275">
        <v>2</v>
      </c>
      <c r="S390" s="275">
        <v>4</v>
      </c>
      <c r="T390" s="275">
        <v>6</v>
      </c>
      <c r="U390" s="275">
        <v>12</v>
      </c>
      <c r="V390" s="275">
        <f>ROUND(Gebäudeübersicht!I79/Gebäudeübersicht!J79/2*1,0)</f>
        <v>25</v>
      </c>
      <c r="W390" s="275">
        <f>ROUND(Gebäudeübersicht!I79/Gebäudeübersicht!J79*1,0)</f>
        <v>50</v>
      </c>
      <c r="X390" s="275">
        <f>ROUND(Gebäudeübersicht!I79/Gebäudeübersicht!J79*2,0)</f>
        <v>100</v>
      </c>
      <c r="Y390" s="275">
        <f>ROUND(Gebäudeübersicht!I79/Gebäudeübersicht!J79*2.5,0)</f>
        <v>125</v>
      </c>
      <c r="Z390" s="275">
        <f>ROUND(Gebäudeübersicht!I79/Gebäudeübersicht!J79*3,0)</f>
        <v>150</v>
      </c>
      <c r="AA390" s="275">
        <f>ROUND(Gebäudeübersicht!I79/Gebäudeübersicht!J79*4,0)</f>
        <v>200</v>
      </c>
      <c r="AB390" s="275">
        <f>ROUND(Gebäudeübersicht!I79/Gebäudeübersicht!J79*5,0)</f>
        <v>250</v>
      </c>
      <c r="AC390" s="275">
        <f>ROUND(Gebäudeübersicht!I79/Gebäudeübersicht!J79*6,0)</f>
        <v>300</v>
      </c>
      <c r="AD390" s="275">
        <f>ROUND(Gebäudeübersicht!I79/Gebäudeübersicht!J79*7,0)</f>
        <v>350</v>
      </c>
      <c r="AE390" s="275">
        <f>ROUND((Gebäudeübersicht!I79+AG390)/Gebäudeübersicht!J79*LEFT($AE$314,1),0)</f>
        <v>250</v>
      </c>
      <c r="AF390" s="275">
        <f>ROUND(Gebäudeübersicht!I79/Gebäudeübersicht!J79*LEFT($AF$314,1),0)</f>
        <v>100</v>
      </c>
      <c r="AG390" s="451"/>
      <c r="AH390" s="452">
        <v>77</v>
      </c>
    </row>
  </sheetData>
  <sheetProtection algorithmName="SHA-512" hashValue="h74uRDzti4ReaNyWZrcK2DyHHKsCrymY9P0bd9+IyJRAl7jTR1wzQdeomZhKCJ9VRcOrLzpMUz70ytcPydkIgg==" saltValue="ceu24s9QsCz2DdUgZl6EAQ==" spinCount="100000" sheet="1" objects="1" scenarios="1" selectLockedCells="1"/>
  <autoFilter ref="B2:H390" xr:uid="{00000000-0009-0000-0000-000007000000}"/>
  <conditionalFormatting sqref="G3:G305">
    <cfRule type="cellIs" dxfId="128" priority="2" operator="between">
      <formula>1</formula>
      <formula>3</formula>
    </cfRule>
  </conditionalFormatting>
  <conditionalFormatting sqref="P3:P305">
    <cfRule type="cellIs" dxfId="127" priority="1" operator="equal">
      <formula>0</formula>
    </cfRule>
    <cfRule type="expression" dxfId="126" priority="3">
      <formula>P3=0</formula>
    </cfRule>
  </conditionalFormatting>
  <hyperlinks>
    <hyperlink ref="AI2" location="Inhaltsverzeichnis!A1" display="Inhaltsverzeichnis" xr:uid="{00000000-0004-0000-0700-000000000000}"/>
  </hyperlinks>
  <printOptions headings="1"/>
  <pageMargins left="0.9055118110236221" right="0" top="0.19685039370078741" bottom="0" header="0.11811023622047245" footer="0"/>
  <pageSetup paperSize="9" scale="63" fitToHeight="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0]!DieseArbeitsmappe.rLosJRF_ergänzen">
                <anchor moveWithCells="1" sizeWithCells="1">
                  <from>
                    <xdr:col>17</xdr:col>
                    <xdr:colOff>38100</xdr:colOff>
                    <xdr:row>1</xdr:row>
                    <xdr:rowOff>19050</xdr:rowOff>
                  </from>
                  <to>
                    <xdr:col>18</xdr:col>
                    <xdr:colOff>600075</xdr:colOff>
                    <xdr:row>1</xdr:row>
                    <xdr:rowOff>390525</xdr:rowOff>
                  </to>
                </anchor>
              </controlPr>
            </control>
          </mc:Choice>
        </mc:AlternateContent>
        <mc:AlternateContent xmlns:mc="http://schemas.openxmlformats.org/markup-compatibility/2006">
          <mc:Choice Requires="x14">
            <control shapeId="18434" r:id="rId5" name="Button 2">
              <controlPr defaultSize="0" print="0" autoFill="0" autoPict="0" macro="[0]!DieseArbeitsmappe.pAus_SpalteO">
                <anchor moveWithCells="1" sizeWithCells="1">
                  <from>
                    <xdr:col>19</xdr:col>
                    <xdr:colOff>95250</xdr:colOff>
                    <xdr:row>1</xdr:row>
                    <xdr:rowOff>19050</xdr:rowOff>
                  </from>
                  <to>
                    <xdr:col>20</xdr:col>
                    <xdr:colOff>485775</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theme="1"/>
  </sheetPr>
  <dimension ref="B1:CB433"/>
  <sheetViews>
    <sheetView showGridLines="0" zoomScale="90" zoomScaleNormal="90" workbookViewId="0">
      <pane ySplit="4" topLeftCell="A5" activePane="bottomLeft" state="frozen"/>
      <selection activeCell="G22" sqref="G22"/>
      <selection pane="bottomLeft" activeCell="W2" sqref="W2"/>
    </sheetView>
  </sheetViews>
  <sheetFormatPr baseColWidth="10" defaultColWidth="11" defaultRowHeight="15" x14ac:dyDescent="0.2"/>
  <cols>
    <col min="1" max="1" width="5.75" style="26" customWidth="1"/>
    <col min="2" max="2" width="0" style="26" hidden="1" customWidth="1"/>
    <col min="3" max="3" width="27.875" style="26" customWidth="1"/>
    <col min="4" max="4" width="25.75" style="26" hidden="1" customWidth="1"/>
    <col min="5" max="5" width="9.375" style="28" customWidth="1"/>
    <col min="6" max="6" width="19.5" style="28" customWidth="1"/>
    <col min="7" max="7" width="41.125" style="29" customWidth="1"/>
    <col min="8" max="8" width="8.75" style="30" customWidth="1"/>
    <col min="9" max="9" width="14.25" style="30" hidden="1" customWidth="1"/>
    <col min="10" max="10" width="13.625" style="31" bestFit="1" customWidth="1"/>
    <col min="11" max="11" width="17.25" style="26" bestFit="1" customWidth="1"/>
    <col min="12" max="12" width="12.125" style="27" bestFit="1" customWidth="1"/>
    <col min="13" max="13" width="10.625" style="26" hidden="1" customWidth="1"/>
    <col min="14" max="14" width="9" style="26" hidden="1" customWidth="1"/>
    <col min="15" max="15" width="13.5" style="26" customWidth="1"/>
    <col min="16" max="16" width="13.75" style="26" bestFit="1" customWidth="1"/>
    <col min="17" max="17" width="11.375" style="26" customWidth="1"/>
    <col min="18" max="18" width="13" style="26" hidden="1" customWidth="1"/>
    <col min="19" max="19" width="11.625" style="26" customWidth="1"/>
    <col min="20" max="20" width="17.375" style="26" customWidth="1"/>
    <col min="21" max="21" width="13" style="26" bestFit="1" customWidth="1"/>
    <col min="22" max="22" width="10.625" style="123" customWidth="1"/>
    <col min="23" max="23" width="105.375" style="26" bestFit="1" customWidth="1"/>
    <col min="24" max="44" width="11" style="26" hidden="1" customWidth="1"/>
    <col min="45" max="45" width="0" style="26" hidden="1" customWidth="1"/>
    <col min="46" max="16384" width="11" style="26"/>
  </cols>
  <sheetData>
    <row r="1" spans="2:80" customFormat="1" ht="25.15" customHeight="1" thickBot="1" x14ac:dyDescent="0.25">
      <c r="P1" s="22"/>
    </row>
    <row r="2" spans="2:80" ht="17.25" thickBot="1" x14ac:dyDescent="0.25">
      <c r="I2" s="428" t="s">
        <v>652</v>
      </c>
      <c r="J2" s="306">
        <f>SUMIF(J5:J48530,"Grundreinigung",L5:L48530)-SUMIF(J5:J48530,"ohne Grundreinig",L5:L48530)</f>
        <v>0</v>
      </c>
      <c r="K2" s="429" t="s">
        <v>607</v>
      </c>
      <c r="L2" s="306">
        <f>SUM(L5:L48530)</f>
        <v>0</v>
      </c>
      <c r="M2" s="306">
        <f>SUM(M5:M48530)</f>
        <v>0</v>
      </c>
      <c r="N2" s="306">
        <f>SUM(N5:N48530)</f>
        <v>0</v>
      </c>
      <c r="O2" s="159"/>
      <c r="P2" s="159"/>
      <c r="Q2" s="159"/>
      <c r="R2" s="159"/>
      <c r="S2" s="429" t="s">
        <v>611</v>
      </c>
      <c r="T2" s="427">
        <f>SUMIF(J5:J48530,"",T5:T48530)+SUMIF(J5:J48530,"ohne Grundreinig",T5:T48530)</f>
        <v>0</v>
      </c>
      <c r="U2" s="426">
        <f>SUMIF(J5:J48530,"",U5:U48530)/60+SUMIF(J5:J48530,"ohne Grundreinig",U5:U48530)/60</f>
        <v>0</v>
      </c>
      <c r="V2" s="26"/>
      <c r="W2" s="662" t="s">
        <v>597</v>
      </c>
      <c r="X2" s="320">
        <f>'Raumliste Gesamt K'!B1</f>
        <v>0</v>
      </c>
      <c r="Y2" s="268">
        <f>'Raumliste Gesamt K'!E1</f>
        <v>0</v>
      </c>
      <c r="Z2" s="268">
        <f>'Raumliste Gesamt K'!F1</f>
        <v>0</v>
      </c>
      <c r="AA2" s="268">
        <f>'Raumliste Gesamt K'!G1</f>
        <v>0</v>
      </c>
      <c r="AB2" s="268">
        <f>'Raumliste Gesamt K'!J1</f>
        <v>0</v>
      </c>
    </row>
    <row r="3" spans="2:80" ht="32.25" thickBot="1" x14ac:dyDescent="0.25">
      <c r="B3" s="301" t="s">
        <v>231</v>
      </c>
      <c r="C3" s="874" t="s">
        <v>4</v>
      </c>
      <c r="D3" s="875"/>
      <c r="E3" s="875"/>
      <c r="F3" s="874" t="s">
        <v>2</v>
      </c>
      <c r="G3" s="875"/>
      <c r="H3" s="875"/>
      <c r="I3" s="875"/>
      <c r="J3" s="875"/>
      <c r="K3" s="875"/>
      <c r="L3" s="876"/>
      <c r="M3" s="872" t="s">
        <v>247</v>
      </c>
      <c r="N3" s="873"/>
      <c r="O3" s="302" t="s">
        <v>209</v>
      </c>
      <c r="P3" s="302" t="s">
        <v>350</v>
      </c>
      <c r="Q3" s="302" t="s">
        <v>349</v>
      </c>
      <c r="R3" s="302" t="s">
        <v>348</v>
      </c>
      <c r="S3" s="302" t="s">
        <v>203</v>
      </c>
      <c r="T3" s="302" t="s">
        <v>233</v>
      </c>
      <c r="U3" s="302" t="s">
        <v>1155</v>
      </c>
      <c r="V3" s="122"/>
      <c r="W3" s="665" t="s">
        <v>46</v>
      </c>
      <c r="X3" s="263" t="s">
        <v>303</v>
      </c>
      <c r="Y3" s="263" t="s">
        <v>303</v>
      </c>
      <c r="Z3" s="263" t="s">
        <v>303</v>
      </c>
      <c r="AA3" s="263" t="s">
        <v>303</v>
      </c>
      <c r="AB3" s="263" t="s">
        <v>303</v>
      </c>
    </row>
    <row r="4" spans="2:80" ht="31.5" x14ac:dyDescent="0.2">
      <c r="B4" s="303"/>
      <c r="C4" s="301" t="s">
        <v>3</v>
      </c>
      <c r="D4" s="301" t="s">
        <v>598</v>
      </c>
      <c r="E4" s="301" t="s">
        <v>0</v>
      </c>
      <c r="F4" s="301" t="s">
        <v>1</v>
      </c>
      <c r="G4" s="301" t="s">
        <v>3</v>
      </c>
      <c r="H4" s="301" t="s">
        <v>89</v>
      </c>
      <c r="I4" s="302" t="s">
        <v>600</v>
      </c>
      <c r="J4" s="301" t="s">
        <v>19</v>
      </c>
      <c r="K4" s="422" t="s">
        <v>599</v>
      </c>
      <c r="L4" s="302" t="s">
        <v>601</v>
      </c>
      <c r="M4" s="302" t="s">
        <v>602</v>
      </c>
      <c r="N4" s="302" t="s">
        <v>603</v>
      </c>
      <c r="O4" s="304"/>
      <c r="P4" s="305" t="s">
        <v>351</v>
      </c>
      <c r="Q4" s="305" t="s">
        <v>604</v>
      </c>
      <c r="R4" s="305" t="s">
        <v>604</v>
      </c>
      <c r="S4" s="305" t="s">
        <v>605</v>
      </c>
      <c r="T4" s="305" t="s">
        <v>606</v>
      </c>
      <c r="U4" s="305" t="s">
        <v>1156</v>
      </c>
      <c r="V4" s="424" t="s">
        <v>248</v>
      </c>
      <c r="W4" s="424" t="s">
        <v>207</v>
      </c>
      <c r="X4" s="267" t="s">
        <v>89</v>
      </c>
      <c r="Y4" s="268" t="s">
        <v>202</v>
      </c>
      <c r="Z4" s="268" t="s">
        <v>209</v>
      </c>
      <c r="AA4" s="269" t="s">
        <v>253</v>
      </c>
      <c r="AB4" s="268" t="s">
        <v>203</v>
      </c>
      <c r="AC4" s="651"/>
      <c r="AD4" s="651"/>
      <c r="AE4" s="651"/>
      <c r="AF4" s="651"/>
      <c r="AG4" s="651"/>
      <c r="AH4" s="651"/>
      <c r="AI4" s="651"/>
      <c r="AJ4" s="651"/>
      <c r="AK4" s="651"/>
      <c r="AL4" s="651"/>
      <c r="AM4" s="651"/>
      <c r="AN4" s="651"/>
      <c r="AO4" s="651"/>
      <c r="AP4" s="651"/>
      <c r="AQ4" s="651"/>
      <c r="AR4" s="651"/>
      <c r="AS4" s="651"/>
      <c r="AT4" s="651"/>
      <c r="AU4" s="651"/>
      <c r="AV4" s="651"/>
      <c r="AW4" s="651"/>
      <c r="AX4" s="651"/>
      <c r="AY4" s="651"/>
      <c r="AZ4" s="651"/>
    </row>
    <row r="5" spans="2:80" customFormat="1" ht="14.25" x14ac:dyDescent="0.2">
      <c r="X5" s="320" t="str">
        <f>'Raumliste Gesamt K'!B4</f>
        <v>A1-J</v>
      </c>
      <c r="Y5" s="268">
        <f>'Raumliste Gesamt K'!E4</f>
        <v>0</v>
      </c>
      <c r="Z5" s="268" t="str">
        <f>'Raumliste Gesamt K'!F4</f>
        <v>jährlich</v>
      </c>
      <c r="AA5" s="268">
        <f ca="1">'Raumliste Gesamt K'!G4</f>
        <v>1</v>
      </c>
      <c r="AB5" s="268">
        <f>'Raumliste Gesamt K'!J4</f>
        <v>0</v>
      </c>
    </row>
    <row r="6" spans="2:80" x14ac:dyDescent="0.2">
      <c r="B6"/>
      <c r="C6"/>
      <c r="D6"/>
      <c r="E6"/>
      <c r="F6"/>
      <c r="G6"/>
      <c r="H6"/>
      <c r="I6"/>
      <c r="J6"/>
      <c r="K6"/>
      <c r="L6"/>
      <c r="M6"/>
      <c r="N6"/>
      <c r="O6"/>
      <c r="P6"/>
      <c r="Q6"/>
      <c r="R6"/>
      <c r="S6"/>
      <c r="T6"/>
      <c r="U6"/>
      <c r="V6"/>
      <c r="W6"/>
      <c r="X6" s="320" t="str">
        <f>'Raumliste Gesamt K'!B5</f>
        <v>A1-J2</v>
      </c>
      <c r="Y6" s="268">
        <f>'Raumliste Gesamt K'!E5</f>
        <v>0</v>
      </c>
      <c r="Z6" s="268" t="str">
        <f>'Raumliste Gesamt K'!F5</f>
        <v>jährlich 2x</v>
      </c>
      <c r="AA6" s="268">
        <f ca="1">'Raumliste Gesamt K'!G5</f>
        <v>2</v>
      </c>
      <c r="AB6" s="268">
        <f>'Raumliste Gesamt K'!J5</f>
        <v>0</v>
      </c>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row>
    <row r="7" spans="2:80" x14ac:dyDescent="0.2">
      <c r="B7"/>
      <c r="C7"/>
      <c r="D7"/>
      <c r="E7"/>
      <c r="F7"/>
      <c r="G7"/>
      <c r="H7"/>
      <c r="I7"/>
      <c r="J7"/>
      <c r="K7"/>
      <c r="L7"/>
      <c r="M7"/>
      <c r="N7"/>
      <c r="O7"/>
      <c r="P7"/>
      <c r="Q7"/>
      <c r="R7"/>
      <c r="S7"/>
      <c r="T7"/>
      <c r="U7"/>
      <c r="V7"/>
      <c r="W7"/>
      <c r="X7" s="320" t="str">
        <f>'Raumliste Gesamt K'!B6</f>
        <v>A1-Q</v>
      </c>
      <c r="Y7" s="268">
        <f>'Raumliste Gesamt K'!E6</f>
        <v>0</v>
      </c>
      <c r="Z7" s="268" t="str">
        <f>'Raumliste Gesamt K'!F6</f>
        <v>Quartalsw.</v>
      </c>
      <c r="AA7" s="268">
        <f ca="1">'Raumliste Gesamt K'!G6</f>
        <v>4</v>
      </c>
      <c r="AB7" s="268">
        <f>'Raumliste Gesamt K'!J6</f>
        <v>0</v>
      </c>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row>
    <row r="8" spans="2:80" x14ac:dyDescent="0.2">
      <c r="B8"/>
      <c r="C8"/>
      <c r="D8"/>
      <c r="E8"/>
      <c r="F8"/>
      <c r="G8"/>
      <c r="H8"/>
      <c r="I8"/>
      <c r="J8"/>
      <c r="K8"/>
      <c r="L8"/>
      <c r="M8"/>
      <c r="N8"/>
      <c r="O8"/>
      <c r="P8"/>
      <c r="Q8"/>
      <c r="R8"/>
      <c r="S8"/>
      <c r="T8"/>
      <c r="U8"/>
      <c r="V8"/>
      <c r="W8"/>
      <c r="X8" s="320" t="str">
        <f>'Raumliste Gesamt K'!B7</f>
        <v>A1-J6</v>
      </c>
      <c r="Y8" s="268">
        <f>'Raumliste Gesamt K'!E7</f>
        <v>0</v>
      </c>
      <c r="Z8" s="268" t="str">
        <f>'Raumliste Gesamt K'!F7</f>
        <v>jährlich 6x</v>
      </c>
      <c r="AA8" s="268">
        <f ca="1">'Raumliste Gesamt K'!G7</f>
        <v>6</v>
      </c>
      <c r="AB8" s="268">
        <f>'Raumliste Gesamt K'!J7</f>
        <v>0</v>
      </c>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row>
    <row r="9" spans="2:80" x14ac:dyDescent="0.2">
      <c r="B9"/>
      <c r="C9"/>
      <c r="D9"/>
      <c r="E9"/>
      <c r="F9"/>
      <c r="G9"/>
      <c r="H9"/>
      <c r="I9"/>
      <c r="J9"/>
      <c r="K9"/>
      <c r="L9"/>
      <c r="M9"/>
      <c r="N9"/>
      <c r="O9"/>
      <c r="P9"/>
      <c r="Q9"/>
      <c r="R9"/>
      <c r="S9"/>
      <c r="T9"/>
      <c r="U9"/>
      <c r="V9"/>
      <c r="W9"/>
      <c r="X9" s="320" t="str">
        <f>'Raumliste Gesamt K'!B8</f>
        <v>A1-M</v>
      </c>
      <c r="Y9" s="268">
        <f>'Raumliste Gesamt K'!E8</f>
        <v>0</v>
      </c>
      <c r="Z9" s="268" t="str">
        <f>'Raumliste Gesamt K'!F8</f>
        <v>monatlich</v>
      </c>
      <c r="AA9" s="268">
        <f ca="1">'Raumliste Gesamt K'!G8</f>
        <v>12</v>
      </c>
      <c r="AB9" s="268">
        <f>'Raumliste Gesamt K'!J8</f>
        <v>0</v>
      </c>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row>
    <row r="10" spans="2:80" x14ac:dyDescent="0.2">
      <c r="B10"/>
      <c r="C10"/>
      <c r="D10"/>
      <c r="E10"/>
      <c r="F10"/>
      <c r="G10"/>
      <c r="H10"/>
      <c r="I10"/>
      <c r="J10"/>
      <c r="K10"/>
      <c r="L10"/>
      <c r="M10"/>
      <c r="N10"/>
      <c r="O10"/>
      <c r="P10"/>
      <c r="Q10"/>
      <c r="R10"/>
      <c r="S10"/>
      <c r="T10"/>
      <c r="U10"/>
      <c r="V10"/>
      <c r="W10"/>
      <c r="X10" s="320" t="str">
        <f>'Raumliste Gesamt K'!B9</f>
        <v>A1-14</v>
      </c>
      <c r="Y10" s="268">
        <f>'Raumliste Gesamt K'!E9</f>
        <v>0</v>
      </c>
      <c r="Z10" s="268" t="str">
        <f>'Raumliste Gesamt K'!F9</f>
        <v>14 tägig</v>
      </c>
      <c r="AA10" s="268">
        <f ca="1">'Raumliste Gesamt K'!G9</f>
        <v>25</v>
      </c>
      <c r="AB10" s="268">
        <f>'Raumliste Gesamt K'!J9</f>
        <v>0</v>
      </c>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row>
    <row r="11" spans="2:80" x14ac:dyDescent="0.2">
      <c r="B11"/>
      <c r="C11"/>
      <c r="D11"/>
      <c r="E11"/>
      <c r="F11"/>
      <c r="G11"/>
      <c r="H11"/>
      <c r="I11"/>
      <c r="J11"/>
      <c r="K11"/>
      <c r="L11"/>
      <c r="M11"/>
      <c r="N11"/>
      <c r="O11"/>
      <c r="P11"/>
      <c r="Q11"/>
      <c r="R11"/>
      <c r="S11"/>
      <c r="T11"/>
      <c r="U11"/>
      <c r="V11"/>
      <c r="W11"/>
      <c r="X11" s="320" t="str">
        <f>'Raumliste Gesamt K'!B10</f>
        <v>A1-W</v>
      </c>
      <c r="Y11" s="268">
        <f>'Raumliste Gesamt K'!E10</f>
        <v>0</v>
      </c>
      <c r="Z11" s="268" t="str">
        <f>'Raumliste Gesamt K'!F10</f>
        <v>wöchentl.</v>
      </c>
      <c r="AA11" s="268">
        <f ca="1">'Raumliste Gesamt K'!G10</f>
        <v>50</v>
      </c>
      <c r="AB11" s="268">
        <f>'Raumliste Gesamt K'!J10</f>
        <v>0</v>
      </c>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row>
    <row r="12" spans="2:80" x14ac:dyDescent="0.2">
      <c r="B12"/>
      <c r="C12"/>
      <c r="D12"/>
      <c r="E12"/>
      <c r="F12"/>
      <c r="G12"/>
      <c r="H12"/>
      <c r="I12"/>
      <c r="J12"/>
      <c r="K12"/>
      <c r="L12"/>
      <c r="M12"/>
      <c r="N12"/>
      <c r="O12"/>
      <c r="P12"/>
      <c r="Q12"/>
      <c r="R12"/>
      <c r="S12"/>
      <c r="T12"/>
      <c r="U12"/>
      <c r="V12"/>
      <c r="W12"/>
      <c r="X12" s="320" t="str">
        <f>'Raumliste Gesamt K'!B11</f>
        <v>A1-2</v>
      </c>
      <c r="Y12" s="268">
        <f>'Raumliste Gesamt K'!E11</f>
        <v>0</v>
      </c>
      <c r="Z12" s="268" t="str">
        <f>'Raumliste Gesamt K'!F11</f>
        <v>2 Tage/Wo</v>
      </c>
      <c r="AA12" s="268">
        <f ca="1">'Raumliste Gesamt K'!G11</f>
        <v>100</v>
      </c>
      <c r="AB12" s="268">
        <f>'Raumliste Gesamt K'!J11</f>
        <v>0</v>
      </c>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row>
    <row r="13" spans="2:80" x14ac:dyDescent="0.2">
      <c r="B13"/>
      <c r="C13"/>
      <c r="D13"/>
      <c r="E13"/>
      <c r="F13"/>
      <c r="G13"/>
      <c r="H13"/>
      <c r="I13"/>
      <c r="J13"/>
      <c r="K13"/>
      <c r="L13"/>
      <c r="M13"/>
      <c r="N13"/>
      <c r="O13"/>
      <c r="P13"/>
      <c r="Q13"/>
      <c r="R13"/>
      <c r="S13"/>
      <c r="T13"/>
      <c r="U13"/>
      <c r="V13"/>
      <c r="W13"/>
      <c r="X13" s="320" t="str">
        <f>'Raumliste Gesamt K'!B12</f>
        <v>A1-2,5</v>
      </c>
      <c r="Y13" s="268">
        <f>'Raumliste Gesamt K'!E12</f>
        <v>0</v>
      </c>
      <c r="Z13" s="268" t="str">
        <f>'Raumliste Gesamt K'!F12</f>
        <v>2,5 Tage/Wo</v>
      </c>
      <c r="AA13" s="268">
        <f ca="1">'Raumliste Gesamt K'!G12</f>
        <v>125</v>
      </c>
      <c r="AB13" s="268">
        <f>'Raumliste Gesamt K'!J12</f>
        <v>0</v>
      </c>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row>
    <row r="14" spans="2:80" x14ac:dyDescent="0.2">
      <c r="B14"/>
      <c r="C14"/>
      <c r="D14"/>
      <c r="E14"/>
      <c r="F14"/>
      <c r="G14"/>
      <c r="H14"/>
      <c r="I14"/>
      <c r="J14"/>
      <c r="K14"/>
      <c r="L14"/>
      <c r="M14"/>
      <c r="N14"/>
      <c r="O14"/>
      <c r="P14"/>
      <c r="Q14"/>
      <c r="R14"/>
      <c r="S14"/>
      <c r="T14"/>
      <c r="U14"/>
      <c r="V14"/>
      <c r="W14"/>
      <c r="X14" s="320" t="str">
        <f>'Raumliste Gesamt K'!B13</f>
        <v>A1-3</v>
      </c>
      <c r="Y14" s="268">
        <f>'Raumliste Gesamt K'!E13</f>
        <v>0</v>
      </c>
      <c r="Z14" s="268" t="str">
        <f>'Raumliste Gesamt K'!F13</f>
        <v>3 Tage/Wo</v>
      </c>
      <c r="AA14" s="268">
        <f ca="1">'Raumliste Gesamt K'!G13</f>
        <v>150</v>
      </c>
      <c r="AB14" s="268">
        <f>'Raumliste Gesamt K'!J13</f>
        <v>0</v>
      </c>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row>
    <row r="15" spans="2:80" x14ac:dyDescent="0.2">
      <c r="B15"/>
      <c r="C15"/>
      <c r="D15"/>
      <c r="E15"/>
      <c r="F15"/>
      <c r="G15"/>
      <c r="H15"/>
      <c r="I15"/>
      <c r="J15"/>
      <c r="K15"/>
      <c r="L15"/>
      <c r="M15"/>
      <c r="N15"/>
      <c r="O15"/>
      <c r="P15"/>
      <c r="Q15"/>
      <c r="R15"/>
      <c r="S15"/>
      <c r="T15"/>
      <c r="U15"/>
      <c r="V15"/>
      <c r="W15"/>
      <c r="X15" s="320" t="str">
        <f>'Raumliste Gesamt K'!B14</f>
        <v>A1-4</v>
      </c>
      <c r="Y15" s="268">
        <f>'Raumliste Gesamt K'!E14</f>
        <v>0</v>
      </c>
      <c r="Z15" s="268" t="str">
        <f>'Raumliste Gesamt K'!F14</f>
        <v>4 Tage/Wo</v>
      </c>
      <c r="AA15" s="268">
        <f ca="1">'Raumliste Gesamt K'!G14</f>
        <v>200</v>
      </c>
      <c r="AB15" s="268">
        <f>'Raumliste Gesamt K'!J14</f>
        <v>0</v>
      </c>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row>
    <row r="16" spans="2:80" x14ac:dyDescent="0.2">
      <c r="B16"/>
      <c r="C16"/>
      <c r="D16"/>
      <c r="E16"/>
      <c r="F16"/>
      <c r="G16"/>
      <c r="H16"/>
      <c r="I16"/>
      <c r="J16"/>
      <c r="K16"/>
      <c r="L16"/>
      <c r="M16"/>
      <c r="N16"/>
      <c r="O16"/>
      <c r="P16"/>
      <c r="Q16"/>
      <c r="R16"/>
      <c r="S16"/>
      <c r="T16"/>
      <c r="U16"/>
      <c r="V16"/>
      <c r="W16"/>
      <c r="X16" s="320" t="str">
        <f>'Raumliste Gesamt K'!B15</f>
        <v>A1-5</v>
      </c>
      <c r="Y16" s="268">
        <f>'Raumliste Gesamt K'!E15</f>
        <v>0</v>
      </c>
      <c r="Z16" s="268" t="str">
        <f>'Raumliste Gesamt K'!F15</f>
        <v>5 Tage/Wo</v>
      </c>
      <c r="AA16" s="268">
        <f ca="1">'Raumliste Gesamt K'!G15</f>
        <v>250</v>
      </c>
      <c r="AB16" s="268">
        <f>'Raumliste Gesamt K'!J15</f>
        <v>0</v>
      </c>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row>
    <row r="17" spans="2:80" x14ac:dyDescent="0.2">
      <c r="B17"/>
      <c r="C17"/>
      <c r="D17"/>
      <c r="E17"/>
      <c r="F17"/>
      <c r="G17"/>
      <c r="H17"/>
      <c r="I17"/>
      <c r="J17"/>
      <c r="K17"/>
      <c r="L17"/>
      <c r="M17"/>
      <c r="N17"/>
      <c r="O17"/>
      <c r="P17"/>
      <c r="Q17"/>
      <c r="R17"/>
      <c r="S17"/>
      <c r="T17"/>
      <c r="U17"/>
      <c r="V17"/>
      <c r="W17"/>
      <c r="X17" s="320" t="str">
        <f>'Raumliste Gesamt K'!B16</f>
        <v>A1-6</v>
      </c>
      <c r="Y17" s="268">
        <f>'Raumliste Gesamt K'!E16</f>
        <v>0</v>
      </c>
      <c r="Z17" s="268" t="str">
        <f>'Raumliste Gesamt K'!F16</f>
        <v>6 Tage/Wo</v>
      </c>
      <c r="AA17" s="268">
        <f ca="1">'Raumliste Gesamt K'!G16</f>
        <v>300</v>
      </c>
      <c r="AB17" s="268">
        <f>'Raumliste Gesamt K'!J16</f>
        <v>0</v>
      </c>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row>
    <row r="18" spans="2:80" x14ac:dyDescent="0.2">
      <c r="B18"/>
      <c r="C18"/>
      <c r="D18"/>
      <c r="E18"/>
      <c r="F18"/>
      <c r="G18"/>
      <c r="H18"/>
      <c r="I18"/>
      <c r="J18"/>
      <c r="K18"/>
      <c r="L18"/>
      <c r="M18"/>
      <c r="N18"/>
      <c r="O18"/>
      <c r="P18"/>
      <c r="Q18"/>
      <c r="R18"/>
      <c r="S18"/>
      <c r="T18"/>
      <c r="U18"/>
      <c r="V18"/>
      <c r="W18"/>
      <c r="X18" s="320" t="str">
        <f>'Raumliste Gesamt K'!B17</f>
        <v>A1-7</v>
      </c>
      <c r="Y18" s="268">
        <f>'Raumliste Gesamt K'!E17</f>
        <v>0</v>
      </c>
      <c r="Z18" s="268" t="str">
        <f>'Raumliste Gesamt K'!F17</f>
        <v>7 Tage/Wo</v>
      </c>
      <c r="AA18" s="268">
        <f ca="1">'Raumliste Gesamt K'!G17</f>
        <v>350</v>
      </c>
      <c r="AB18" s="268">
        <f>'Raumliste Gesamt K'!J17</f>
        <v>0</v>
      </c>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row>
    <row r="19" spans="2:80" x14ac:dyDescent="0.2">
      <c r="B19"/>
      <c r="C19"/>
      <c r="D19"/>
      <c r="E19"/>
      <c r="F19"/>
      <c r="G19"/>
      <c r="H19"/>
      <c r="I19"/>
      <c r="J19"/>
      <c r="K19"/>
      <c r="L19"/>
      <c r="M19"/>
      <c r="N19"/>
      <c r="O19"/>
      <c r="P19"/>
      <c r="Q19"/>
      <c r="R19"/>
      <c r="S19"/>
      <c r="T19"/>
      <c r="U19"/>
      <c r="V19"/>
      <c r="W19"/>
      <c r="X19" s="320" t="str">
        <f>'Raumliste Gesamt K'!B18</f>
        <v>A1-Müll</v>
      </c>
      <c r="Y19" s="268">
        <f>'Raumliste Gesamt K'!E18</f>
        <v>0</v>
      </c>
      <c r="Z19" s="268" t="str">
        <f>'Raumliste Gesamt K'!F18</f>
        <v>2 Tage/Wo </v>
      </c>
      <c r="AA19" s="268">
        <f ca="1">'Raumliste Gesamt K'!G18</f>
        <v>100</v>
      </c>
      <c r="AB19" s="268">
        <f>'Raumliste Gesamt K'!J18</f>
        <v>0</v>
      </c>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row>
    <row r="20" spans="2:80" x14ac:dyDescent="0.2">
      <c r="B20"/>
      <c r="C20"/>
      <c r="D20"/>
      <c r="E20"/>
      <c r="F20"/>
      <c r="G20"/>
      <c r="H20"/>
      <c r="I20"/>
      <c r="J20"/>
      <c r="K20"/>
      <c r="L20"/>
      <c r="M20"/>
      <c r="N20"/>
      <c r="O20"/>
      <c r="P20"/>
      <c r="Q20"/>
      <c r="R20"/>
      <c r="S20"/>
      <c r="T20"/>
      <c r="U20"/>
      <c r="V20"/>
      <c r="W20"/>
      <c r="X20" s="320" t="str">
        <f>'Raumliste Gesamt K'!B19</f>
        <v>A1-Hort</v>
      </c>
      <c r="Y20" s="268">
        <f>'Raumliste Gesamt K'!E19</f>
        <v>0</v>
      </c>
      <c r="Z20" s="268" t="str">
        <f>'Raumliste Gesamt K'!F19</f>
        <v>5 Tage/Wo </v>
      </c>
      <c r="AA20" s="268">
        <f ca="1">'Raumliste Gesamt K'!G19</f>
        <v>250</v>
      </c>
      <c r="AB20" s="268">
        <f>'Raumliste Gesamt K'!J19</f>
        <v>0</v>
      </c>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row>
    <row r="21" spans="2:80" x14ac:dyDescent="0.2">
      <c r="B21"/>
      <c r="C21"/>
      <c r="D21"/>
      <c r="E21"/>
      <c r="F21"/>
      <c r="G21"/>
      <c r="H21"/>
      <c r="I21"/>
      <c r="J21"/>
      <c r="K21"/>
      <c r="L21"/>
      <c r="M21"/>
      <c r="N21"/>
      <c r="O21"/>
      <c r="P21"/>
      <c r="Q21"/>
      <c r="R21"/>
      <c r="S21"/>
      <c r="T21"/>
      <c r="U21"/>
      <c r="V21"/>
      <c r="W21"/>
      <c r="X21" s="320" t="str">
        <f>'Raumliste Gesamt K'!B20</f>
        <v>A2-J</v>
      </c>
      <c r="Y21" s="268">
        <f>'Raumliste Gesamt K'!E20</f>
        <v>0</v>
      </c>
      <c r="Z21" s="268" t="str">
        <f>'Raumliste Gesamt K'!F20</f>
        <v>jährlich</v>
      </c>
      <c r="AA21" s="268">
        <f ca="1">'Raumliste Gesamt K'!G20</f>
        <v>1</v>
      </c>
      <c r="AB21" s="268">
        <f>'Raumliste Gesamt K'!J20</f>
        <v>0</v>
      </c>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row>
    <row r="22" spans="2:80" x14ac:dyDescent="0.2">
      <c r="B22"/>
      <c r="C22"/>
      <c r="D22"/>
      <c r="E22"/>
      <c r="F22"/>
      <c r="G22"/>
      <c r="H22"/>
      <c r="I22"/>
      <c r="J22"/>
      <c r="K22"/>
      <c r="L22"/>
      <c r="M22"/>
      <c r="N22"/>
      <c r="O22"/>
      <c r="P22"/>
      <c r="Q22"/>
      <c r="R22"/>
      <c r="S22"/>
      <c r="T22"/>
      <c r="U22"/>
      <c r="V22"/>
      <c r="W22"/>
      <c r="X22" s="320" t="str">
        <f>'Raumliste Gesamt K'!B21</f>
        <v>A2-J2</v>
      </c>
      <c r="Y22" s="268">
        <f>'Raumliste Gesamt K'!E21</f>
        <v>0</v>
      </c>
      <c r="Z22" s="268" t="str">
        <f>'Raumliste Gesamt K'!F21</f>
        <v>jährlich 2x</v>
      </c>
      <c r="AA22" s="268">
        <f ca="1">'Raumliste Gesamt K'!G21</f>
        <v>2</v>
      </c>
      <c r="AB22" s="268">
        <f>'Raumliste Gesamt K'!J21</f>
        <v>0</v>
      </c>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row>
    <row r="23" spans="2:80" x14ac:dyDescent="0.2">
      <c r="B23"/>
      <c r="C23"/>
      <c r="D23"/>
      <c r="E23"/>
      <c r="F23"/>
      <c r="G23"/>
      <c r="H23"/>
      <c r="I23"/>
      <c r="J23"/>
      <c r="K23"/>
      <c r="L23"/>
      <c r="M23"/>
      <c r="N23"/>
      <c r="O23"/>
      <c r="P23"/>
      <c r="Q23"/>
      <c r="R23"/>
      <c r="S23"/>
      <c r="T23"/>
      <c r="U23"/>
      <c r="V23"/>
      <c r="W23"/>
      <c r="X23" s="320" t="str">
        <f>'Raumliste Gesamt K'!B22</f>
        <v>A2-Q</v>
      </c>
      <c r="Y23" s="268">
        <f>'Raumliste Gesamt K'!E22</f>
        <v>0</v>
      </c>
      <c r="Z23" s="268" t="str">
        <f>'Raumliste Gesamt K'!F22</f>
        <v>Quartalsw.</v>
      </c>
      <c r="AA23" s="268">
        <f ca="1">'Raumliste Gesamt K'!G22</f>
        <v>4</v>
      </c>
      <c r="AB23" s="268">
        <f>'Raumliste Gesamt K'!J22</f>
        <v>0</v>
      </c>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row>
    <row r="24" spans="2:80" x14ac:dyDescent="0.2">
      <c r="B24"/>
      <c r="C24"/>
      <c r="D24"/>
      <c r="E24"/>
      <c r="F24"/>
      <c r="G24"/>
      <c r="H24"/>
      <c r="I24"/>
      <c r="J24"/>
      <c r="K24"/>
      <c r="L24"/>
      <c r="M24"/>
      <c r="N24"/>
      <c r="O24"/>
      <c r="P24"/>
      <c r="Q24"/>
      <c r="R24"/>
      <c r="S24"/>
      <c r="T24"/>
      <c r="U24"/>
      <c r="V24"/>
      <c r="W24"/>
      <c r="X24" s="320" t="str">
        <f>'Raumliste Gesamt K'!B23</f>
        <v>A2-J6</v>
      </c>
      <c r="Y24" s="268">
        <f>'Raumliste Gesamt K'!E23</f>
        <v>0</v>
      </c>
      <c r="Z24" s="268" t="str">
        <f>'Raumliste Gesamt K'!F23</f>
        <v>jährlich 6x</v>
      </c>
      <c r="AA24" s="268">
        <f ca="1">'Raumliste Gesamt K'!G23</f>
        <v>6</v>
      </c>
      <c r="AB24" s="268">
        <f>'Raumliste Gesamt K'!J23</f>
        <v>0</v>
      </c>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row>
    <row r="25" spans="2:80" x14ac:dyDescent="0.2">
      <c r="B25"/>
      <c r="C25"/>
      <c r="D25"/>
      <c r="E25"/>
      <c r="F25"/>
      <c r="G25"/>
      <c r="H25"/>
      <c r="I25"/>
      <c r="J25"/>
      <c r="K25"/>
      <c r="L25"/>
      <c r="M25"/>
      <c r="N25"/>
      <c r="O25"/>
      <c r="P25"/>
      <c r="Q25"/>
      <c r="R25"/>
      <c r="S25"/>
      <c r="T25"/>
      <c r="U25"/>
      <c r="V25"/>
      <c r="W25"/>
      <c r="X25" s="320" t="str">
        <f>'Raumliste Gesamt K'!B24</f>
        <v>A2-M</v>
      </c>
      <c r="Y25" s="268">
        <f>'Raumliste Gesamt K'!E24</f>
        <v>0</v>
      </c>
      <c r="Z25" s="268" t="str">
        <f>'Raumliste Gesamt K'!F24</f>
        <v>monatlich</v>
      </c>
      <c r="AA25" s="268">
        <f ca="1">'Raumliste Gesamt K'!G24</f>
        <v>12</v>
      </c>
      <c r="AB25" s="268">
        <f>'Raumliste Gesamt K'!J24</f>
        <v>0</v>
      </c>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row>
    <row r="26" spans="2:80" x14ac:dyDescent="0.2">
      <c r="B26"/>
      <c r="C26"/>
      <c r="D26"/>
      <c r="E26"/>
      <c r="F26"/>
      <c r="G26"/>
      <c r="H26"/>
      <c r="I26"/>
      <c r="J26"/>
      <c r="K26"/>
      <c r="L26"/>
      <c r="M26"/>
      <c r="N26"/>
      <c r="O26"/>
      <c r="P26"/>
      <c r="Q26"/>
      <c r="R26"/>
      <c r="S26"/>
      <c r="T26"/>
      <c r="U26"/>
      <c r="V26"/>
      <c r="W26"/>
      <c r="X26" s="320" t="str">
        <f>'Raumliste Gesamt K'!B25</f>
        <v>A2-14</v>
      </c>
      <c r="Y26" s="268">
        <f>'Raumliste Gesamt K'!E25</f>
        <v>0</v>
      </c>
      <c r="Z26" s="268" t="str">
        <f>'Raumliste Gesamt K'!F25</f>
        <v>14 tägig</v>
      </c>
      <c r="AA26" s="268">
        <f ca="1">'Raumliste Gesamt K'!G25</f>
        <v>25</v>
      </c>
      <c r="AB26" s="268">
        <f>'Raumliste Gesamt K'!J25</f>
        <v>0</v>
      </c>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row>
    <row r="27" spans="2:80" x14ac:dyDescent="0.2">
      <c r="B27"/>
      <c r="C27"/>
      <c r="D27"/>
      <c r="E27"/>
      <c r="F27"/>
      <c r="G27"/>
      <c r="H27"/>
      <c r="I27"/>
      <c r="J27"/>
      <c r="K27"/>
      <c r="L27"/>
      <c r="M27"/>
      <c r="N27"/>
      <c r="O27"/>
      <c r="P27"/>
      <c r="Q27"/>
      <c r="R27"/>
      <c r="S27"/>
      <c r="T27"/>
      <c r="U27"/>
      <c r="V27"/>
      <c r="W27"/>
      <c r="X27" s="320" t="str">
        <f>'Raumliste Gesamt K'!B26</f>
        <v>A2-W</v>
      </c>
      <c r="Y27" s="268">
        <f>'Raumliste Gesamt K'!E26</f>
        <v>0</v>
      </c>
      <c r="Z27" s="268" t="str">
        <f>'Raumliste Gesamt K'!F26</f>
        <v>wöchentl.</v>
      </c>
      <c r="AA27" s="268">
        <f ca="1">'Raumliste Gesamt K'!G26</f>
        <v>50</v>
      </c>
      <c r="AB27" s="268">
        <f>'Raumliste Gesamt K'!J26</f>
        <v>0</v>
      </c>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row>
    <row r="28" spans="2:80" x14ac:dyDescent="0.2">
      <c r="B28"/>
      <c r="C28"/>
      <c r="D28"/>
      <c r="E28"/>
      <c r="F28"/>
      <c r="G28"/>
      <c r="H28"/>
      <c r="I28"/>
      <c r="J28"/>
      <c r="K28"/>
      <c r="L28"/>
      <c r="M28"/>
      <c r="N28"/>
      <c r="O28"/>
      <c r="P28"/>
      <c r="Q28"/>
      <c r="R28"/>
      <c r="S28"/>
      <c r="T28"/>
      <c r="U28"/>
      <c r="V28"/>
      <c r="W28"/>
      <c r="X28" s="320" t="str">
        <f>'Raumliste Gesamt K'!B27</f>
        <v>A2-2</v>
      </c>
      <c r="Y28" s="268">
        <f>'Raumliste Gesamt K'!E27</f>
        <v>0</v>
      </c>
      <c r="Z28" s="268" t="str">
        <f>'Raumliste Gesamt K'!F27</f>
        <v>2 Tage/Wo</v>
      </c>
      <c r="AA28" s="268">
        <f ca="1">'Raumliste Gesamt K'!G27</f>
        <v>100</v>
      </c>
      <c r="AB28" s="268">
        <f>'Raumliste Gesamt K'!J27</f>
        <v>0</v>
      </c>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row>
    <row r="29" spans="2:80" x14ac:dyDescent="0.2">
      <c r="B29"/>
      <c r="C29"/>
      <c r="D29"/>
      <c r="E29"/>
      <c r="F29"/>
      <c r="G29"/>
      <c r="H29"/>
      <c r="I29"/>
      <c r="J29"/>
      <c r="K29"/>
      <c r="L29"/>
      <c r="M29"/>
      <c r="N29"/>
      <c r="O29"/>
      <c r="P29"/>
      <c r="Q29"/>
      <c r="R29"/>
      <c r="S29"/>
      <c r="T29"/>
      <c r="U29"/>
      <c r="V29"/>
      <c r="W29"/>
      <c r="X29" s="320" t="str">
        <f>'Raumliste Gesamt K'!B28</f>
        <v>A2-2,5</v>
      </c>
      <c r="Y29" s="268">
        <f>'Raumliste Gesamt K'!E28</f>
        <v>0</v>
      </c>
      <c r="Z29" s="268" t="str">
        <f>'Raumliste Gesamt K'!F28</f>
        <v>2,5 Tage/Wo</v>
      </c>
      <c r="AA29" s="268">
        <f ca="1">'Raumliste Gesamt K'!G28</f>
        <v>125</v>
      </c>
      <c r="AB29" s="268">
        <f>'Raumliste Gesamt K'!J28</f>
        <v>0</v>
      </c>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row>
    <row r="30" spans="2:80" x14ac:dyDescent="0.2">
      <c r="B30"/>
      <c r="C30"/>
      <c r="D30"/>
      <c r="E30"/>
      <c r="F30"/>
      <c r="G30"/>
      <c r="H30"/>
      <c r="I30"/>
      <c r="J30"/>
      <c r="K30"/>
      <c r="L30"/>
      <c r="M30"/>
      <c r="N30"/>
      <c r="O30"/>
      <c r="P30"/>
      <c r="Q30"/>
      <c r="R30"/>
      <c r="S30"/>
      <c r="T30"/>
      <c r="U30"/>
      <c r="V30"/>
      <c r="W30"/>
      <c r="X30" s="320" t="str">
        <f>'Raumliste Gesamt K'!B29</f>
        <v>A2-3</v>
      </c>
      <c r="Y30" s="268">
        <f>'Raumliste Gesamt K'!E29</f>
        <v>0</v>
      </c>
      <c r="Z30" s="268" t="str">
        <f>'Raumliste Gesamt K'!F29</f>
        <v>3 Tage/Wo</v>
      </c>
      <c r="AA30" s="268">
        <f ca="1">'Raumliste Gesamt K'!G29</f>
        <v>150</v>
      </c>
      <c r="AB30" s="268">
        <f>'Raumliste Gesamt K'!J29</f>
        <v>0</v>
      </c>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row>
    <row r="31" spans="2:80" x14ac:dyDescent="0.2">
      <c r="B31"/>
      <c r="C31"/>
      <c r="D31"/>
      <c r="E31"/>
      <c r="F31"/>
      <c r="G31"/>
      <c r="H31"/>
      <c r="I31"/>
      <c r="J31"/>
      <c r="K31"/>
      <c r="L31"/>
      <c r="M31"/>
      <c r="N31"/>
      <c r="O31"/>
      <c r="P31"/>
      <c r="Q31"/>
      <c r="R31"/>
      <c r="S31"/>
      <c r="T31"/>
      <c r="U31"/>
      <c r="V31"/>
      <c r="W31"/>
      <c r="X31" s="320" t="str">
        <f>'Raumliste Gesamt K'!B30</f>
        <v>A2-4</v>
      </c>
      <c r="Y31" s="268">
        <f>'Raumliste Gesamt K'!E30</f>
        <v>0</v>
      </c>
      <c r="Z31" s="268" t="str">
        <f>'Raumliste Gesamt K'!F30</f>
        <v>4 Tage/Wo</v>
      </c>
      <c r="AA31" s="268">
        <f ca="1">'Raumliste Gesamt K'!G30</f>
        <v>200</v>
      </c>
      <c r="AB31" s="268">
        <f>'Raumliste Gesamt K'!J30</f>
        <v>0</v>
      </c>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row>
    <row r="32" spans="2:80" x14ac:dyDescent="0.2">
      <c r="B32"/>
      <c r="C32"/>
      <c r="D32"/>
      <c r="E32"/>
      <c r="F32"/>
      <c r="G32"/>
      <c r="H32"/>
      <c r="I32"/>
      <c r="J32"/>
      <c r="K32"/>
      <c r="L32"/>
      <c r="M32"/>
      <c r="N32"/>
      <c r="O32"/>
      <c r="P32"/>
      <c r="Q32"/>
      <c r="R32"/>
      <c r="S32"/>
      <c r="T32"/>
      <c r="U32"/>
      <c r="V32"/>
      <c r="W32"/>
      <c r="X32" s="320" t="str">
        <f>'Raumliste Gesamt K'!B31</f>
        <v>A2-5</v>
      </c>
      <c r="Y32" s="268">
        <f>'Raumliste Gesamt K'!E31</f>
        <v>0</v>
      </c>
      <c r="Z32" s="268" t="str">
        <f>'Raumliste Gesamt K'!F31</f>
        <v>5 Tage/Wo</v>
      </c>
      <c r="AA32" s="268">
        <f ca="1">'Raumliste Gesamt K'!G31</f>
        <v>250</v>
      </c>
      <c r="AB32" s="268">
        <f>'Raumliste Gesamt K'!J31</f>
        <v>0</v>
      </c>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row>
    <row r="33" spans="2:80" x14ac:dyDescent="0.2">
      <c r="B33"/>
      <c r="C33"/>
      <c r="D33"/>
      <c r="E33"/>
      <c r="F33"/>
      <c r="G33"/>
      <c r="H33"/>
      <c r="I33"/>
      <c r="J33"/>
      <c r="K33"/>
      <c r="L33"/>
      <c r="M33"/>
      <c r="N33"/>
      <c r="O33"/>
      <c r="P33"/>
      <c r="Q33"/>
      <c r="R33"/>
      <c r="S33"/>
      <c r="T33"/>
      <c r="U33"/>
      <c r="V33"/>
      <c r="W33"/>
      <c r="X33" s="320" t="str">
        <f>'Raumliste Gesamt K'!B32</f>
        <v>A2-6</v>
      </c>
      <c r="Y33" s="268">
        <f>'Raumliste Gesamt K'!E32</f>
        <v>0</v>
      </c>
      <c r="Z33" s="268" t="str">
        <f>'Raumliste Gesamt K'!F32</f>
        <v>6 Tage/Wo</v>
      </c>
      <c r="AA33" s="268">
        <f ca="1">'Raumliste Gesamt K'!G32</f>
        <v>300</v>
      </c>
      <c r="AB33" s="268">
        <f>'Raumliste Gesamt K'!J32</f>
        <v>0</v>
      </c>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row>
    <row r="34" spans="2:80" x14ac:dyDescent="0.2">
      <c r="B34"/>
      <c r="C34"/>
      <c r="D34"/>
      <c r="E34"/>
      <c r="F34"/>
      <c r="G34"/>
      <c r="H34"/>
      <c r="I34"/>
      <c r="J34"/>
      <c r="K34"/>
      <c r="L34"/>
      <c r="M34"/>
      <c r="N34"/>
      <c r="O34"/>
      <c r="P34"/>
      <c r="Q34"/>
      <c r="R34"/>
      <c r="S34"/>
      <c r="T34"/>
      <c r="U34"/>
      <c r="V34"/>
      <c r="W34"/>
      <c r="X34" s="320" t="str">
        <f>'Raumliste Gesamt K'!B33</f>
        <v>A2-7</v>
      </c>
      <c r="Y34" s="268">
        <f>'Raumliste Gesamt K'!E33</f>
        <v>0</v>
      </c>
      <c r="Z34" s="268" t="str">
        <f>'Raumliste Gesamt K'!F33</f>
        <v>7 Tage/Wo</v>
      </c>
      <c r="AA34" s="268">
        <f ca="1">'Raumliste Gesamt K'!G33</f>
        <v>350</v>
      </c>
      <c r="AB34" s="268">
        <f>'Raumliste Gesamt K'!J33</f>
        <v>0</v>
      </c>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row>
    <row r="35" spans="2:80" x14ac:dyDescent="0.2">
      <c r="B35"/>
      <c r="C35"/>
      <c r="D35"/>
      <c r="E35"/>
      <c r="F35"/>
      <c r="G35"/>
      <c r="H35"/>
      <c r="I35"/>
      <c r="J35"/>
      <c r="K35"/>
      <c r="L35"/>
      <c r="M35"/>
      <c r="N35"/>
      <c r="O35"/>
      <c r="P35"/>
      <c r="Q35"/>
      <c r="R35"/>
      <c r="S35"/>
      <c r="T35"/>
      <c r="U35"/>
      <c r="V35"/>
      <c r="W35"/>
      <c r="X35" s="320" t="str">
        <f>'Raumliste Gesamt K'!B34</f>
        <v>A2-Müll</v>
      </c>
      <c r="Y35" s="268">
        <f>'Raumliste Gesamt K'!E34</f>
        <v>0</v>
      </c>
      <c r="Z35" s="268" t="str">
        <f>'Raumliste Gesamt K'!F34</f>
        <v>2 Tage/Wo </v>
      </c>
      <c r="AA35" s="268">
        <f ca="1">'Raumliste Gesamt K'!G34</f>
        <v>100</v>
      </c>
      <c r="AB35" s="268">
        <f>'Raumliste Gesamt K'!J34</f>
        <v>0</v>
      </c>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row>
    <row r="36" spans="2:80" x14ac:dyDescent="0.2">
      <c r="B36"/>
      <c r="C36"/>
      <c r="D36"/>
      <c r="E36"/>
      <c r="F36"/>
      <c r="G36"/>
      <c r="H36"/>
      <c r="I36"/>
      <c r="J36"/>
      <c r="K36"/>
      <c r="L36"/>
      <c r="M36"/>
      <c r="N36"/>
      <c r="O36"/>
      <c r="P36"/>
      <c r="Q36"/>
      <c r="R36"/>
      <c r="S36"/>
      <c r="T36"/>
      <c r="U36"/>
      <c r="V36"/>
      <c r="W36"/>
      <c r="X36" s="320" t="str">
        <f>'Raumliste Gesamt K'!B35</f>
        <v>A2-Hort</v>
      </c>
      <c r="Y36" s="268">
        <f>'Raumliste Gesamt K'!E35</f>
        <v>0</v>
      </c>
      <c r="Z36" s="268" t="str">
        <f>'Raumliste Gesamt K'!F35</f>
        <v>5 Tage/Wo </v>
      </c>
      <c r="AA36" s="268">
        <f ca="1">'Raumliste Gesamt K'!G35</f>
        <v>250</v>
      </c>
      <c r="AB36" s="268">
        <f>'Raumliste Gesamt K'!J35</f>
        <v>0</v>
      </c>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row>
    <row r="37" spans="2:80" x14ac:dyDescent="0.2">
      <c r="B37"/>
      <c r="C37"/>
      <c r="D37"/>
      <c r="E37"/>
      <c r="F37"/>
      <c r="G37"/>
      <c r="H37"/>
      <c r="I37"/>
      <c r="J37"/>
      <c r="K37"/>
      <c r="L37"/>
      <c r="M37"/>
      <c r="N37"/>
      <c r="O37"/>
      <c r="P37"/>
      <c r="Q37"/>
      <c r="R37"/>
      <c r="S37"/>
      <c r="T37"/>
      <c r="U37"/>
      <c r="V37"/>
      <c r="W37"/>
      <c r="X37" s="320" t="str">
        <f>'Raumliste Gesamt K'!B36</f>
        <v>B1-J</v>
      </c>
      <c r="Y37" s="268">
        <f>'Raumliste Gesamt K'!E36</f>
        <v>0</v>
      </c>
      <c r="Z37" s="268" t="str">
        <f>'Raumliste Gesamt K'!F36</f>
        <v>jährlich</v>
      </c>
      <c r="AA37" s="268">
        <f ca="1">'Raumliste Gesamt K'!G36</f>
        <v>1</v>
      </c>
      <c r="AB37" s="268">
        <f>'Raumliste Gesamt K'!J36</f>
        <v>0</v>
      </c>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row>
    <row r="38" spans="2:80" x14ac:dyDescent="0.2">
      <c r="B38"/>
      <c r="C38"/>
      <c r="D38"/>
      <c r="E38"/>
      <c r="F38"/>
      <c r="G38"/>
      <c r="H38"/>
      <c r="I38"/>
      <c r="J38"/>
      <c r="K38"/>
      <c r="L38"/>
      <c r="M38"/>
      <c r="N38"/>
      <c r="O38"/>
      <c r="P38"/>
      <c r="Q38"/>
      <c r="R38"/>
      <c r="S38"/>
      <c r="T38"/>
      <c r="U38"/>
      <c r="V38"/>
      <c r="W38"/>
      <c r="X38" s="320" t="str">
        <f>'Raumliste Gesamt K'!B37</f>
        <v>B1-J2</v>
      </c>
      <c r="Y38" s="268">
        <f>'Raumliste Gesamt K'!E37</f>
        <v>0</v>
      </c>
      <c r="Z38" s="268" t="str">
        <f>'Raumliste Gesamt K'!F37</f>
        <v>jährlich 2x</v>
      </c>
      <c r="AA38" s="268">
        <f ca="1">'Raumliste Gesamt K'!G37</f>
        <v>2</v>
      </c>
      <c r="AB38" s="268">
        <f>'Raumliste Gesamt K'!J37</f>
        <v>0</v>
      </c>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row>
    <row r="39" spans="2:80" x14ac:dyDescent="0.2">
      <c r="B39"/>
      <c r="C39"/>
      <c r="D39"/>
      <c r="E39"/>
      <c r="F39"/>
      <c r="G39"/>
      <c r="H39"/>
      <c r="I39"/>
      <c r="J39"/>
      <c r="K39"/>
      <c r="L39"/>
      <c r="M39"/>
      <c r="N39"/>
      <c r="O39"/>
      <c r="P39"/>
      <c r="Q39"/>
      <c r="R39"/>
      <c r="S39"/>
      <c r="T39"/>
      <c r="U39"/>
      <c r="V39"/>
      <c r="W39"/>
      <c r="X39" s="320" t="str">
        <f>'Raumliste Gesamt K'!B38</f>
        <v>B1-Q</v>
      </c>
      <c r="Y39" s="268">
        <f>'Raumliste Gesamt K'!E38</f>
        <v>0</v>
      </c>
      <c r="Z39" s="268" t="str">
        <f>'Raumliste Gesamt K'!F38</f>
        <v>Quartalsw.</v>
      </c>
      <c r="AA39" s="268">
        <f ca="1">'Raumliste Gesamt K'!G38</f>
        <v>4</v>
      </c>
      <c r="AB39" s="268">
        <f>'Raumliste Gesamt K'!J38</f>
        <v>0</v>
      </c>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row>
    <row r="40" spans="2:80" x14ac:dyDescent="0.2">
      <c r="B40"/>
      <c r="C40"/>
      <c r="D40"/>
      <c r="E40"/>
      <c r="F40"/>
      <c r="G40"/>
      <c r="H40"/>
      <c r="I40"/>
      <c r="J40"/>
      <c r="K40"/>
      <c r="L40"/>
      <c r="M40"/>
      <c r="N40"/>
      <c r="O40"/>
      <c r="P40"/>
      <c r="Q40"/>
      <c r="R40"/>
      <c r="S40"/>
      <c r="T40"/>
      <c r="U40"/>
      <c r="V40"/>
      <c r="W40"/>
      <c r="X40" s="320" t="str">
        <f>'Raumliste Gesamt K'!B39</f>
        <v>B1-J6</v>
      </c>
      <c r="Y40" s="268">
        <f>'Raumliste Gesamt K'!E39</f>
        <v>0</v>
      </c>
      <c r="Z40" s="268" t="str">
        <f>'Raumliste Gesamt K'!F39</f>
        <v>jährlich 6x</v>
      </c>
      <c r="AA40" s="268">
        <f ca="1">'Raumliste Gesamt K'!G39</f>
        <v>6</v>
      </c>
      <c r="AB40" s="268">
        <f>'Raumliste Gesamt K'!J39</f>
        <v>0</v>
      </c>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row>
    <row r="41" spans="2:80" x14ac:dyDescent="0.2">
      <c r="B41"/>
      <c r="C41"/>
      <c r="D41"/>
      <c r="E41"/>
      <c r="F41"/>
      <c r="G41"/>
      <c r="H41"/>
      <c r="I41"/>
      <c r="J41"/>
      <c r="K41"/>
      <c r="L41"/>
      <c r="M41"/>
      <c r="N41"/>
      <c r="O41"/>
      <c r="P41"/>
      <c r="Q41"/>
      <c r="R41"/>
      <c r="S41"/>
      <c r="T41"/>
      <c r="U41"/>
      <c r="V41"/>
      <c r="W41"/>
      <c r="X41" s="320" t="str">
        <f>'Raumliste Gesamt K'!B40</f>
        <v>B1-M</v>
      </c>
      <c r="Y41" s="268">
        <f>'Raumliste Gesamt K'!E40</f>
        <v>0</v>
      </c>
      <c r="Z41" s="268" t="str">
        <f>'Raumliste Gesamt K'!F40</f>
        <v>monatlich</v>
      </c>
      <c r="AA41" s="268">
        <f ca="1">'Raumliste Gesamt K'!G40</f>
        <v>12</v>
      </c>
      <c r="AB41" s="268">
        <f>'Raumliste Gesamt K'!J40</f>
        <v>0</v>
      </c>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row>
    <row r="42" spans="2:80" x14ac:dyDescent="0.2">
      <c r="B42"/>
      <c r="C42"/>
      <c r="D42"/>
      <c r="E42"/>
      <c r="F42"/>
      <c r="G42"/>
      <c r="H42"/>
      <c r="I42"/>
      <c r="J42"/>
      <c r="K42"/>
      <c r="L42"/>
      <c r="M42"/>
      <c r="N42"/>
      <c r="O42"/>
      <c r="P42"/>
      <c r="Q42"/>
      <c r="R42"/>
      <c r="S42"/>
      <c r="T42"/>
      <c r="U42"/>
      <c r="V42"/>
      <c r="W42"/>
      <c r="X42" s="320" t="str">
        <f>'Raumliste Gesamt K'!B41</f>
        <v>B1-14</v>
      </c>
      <c r="Y42" s="268">
        <f>'Raumliste Gesamt K'!E41</f>
        <v>0</v>
      </c>
      <c r="Z42" s="268" t="str">
        <f>'Raumliste Gesamt K'!F41</f>
        <v>14 tägig</v>
      </c>
      <c r="AA42" s="268">
        <f ca="1">'Raumliste Gesamt K'!G41</f>
        <v>25</v>
      </c>
      <c r="AB42" s="268">
        <f>'Raumliste Gesamt K'!J41</f>
        <v>0</v>
      </c>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row>
    <row r="43" spans="2:80" x14ac:dyDescent="0.2">
      <c r="B43"/>
      <c r="C43"/>
      <c r="D43"/>
      <c r="E43"/>
      <c r="F43"/>
      <c r="G43"/>
      <c r="H43"/>
      <c r="I43"/>
      <c r="J43"/>
      <c r="K43"/>
      <c r="L43"/>
      <c r="M43"/>
      <c r="N43"/>
      <c r="O43"/>
      <c r="P43"/>
      <c r="Q43"/>
      <c r="R43"/>
      <c r="S43"/>
      <c r="T43"/>
      <c r="U43"/>
      <c r="V43"/>
      <c r="W43"/>
      <c r="X43" s="320" t="str">
        <f>'Raumliste Gesamt K'!B42</f>
        <v>B1-W</v>
      </c>
      <c r="Y43" s="268">
        <f>'Raumliste Gesamt K'!E42</f>
        <v>0</v>
      </c>
      <c r="Z43" s="268" t="str">
        <f>'Raumliste Gesamt K'!F42</f>
        <v>wöchentl.</v>
      </c>
      <c r="AA43" s="268">
        <f ca="1">'Raumliste Gesamt K'!G42</f>
        <v>50</v>
      </c>
      <c r="AB43" s="268">
        <f>'Raumliste Gesamt K'!J42</f>
        <v>0</v>
      </c>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row>
    <row r="44" spans="2:80" x14ac:dyDescent="0.2">
      <c r="B44"/>
      <c r="C44"/>
      <c r="D44"/>
      <c r="E44"/>
      <c r="F44"/>
      <c r="G44"/>
      <c r="H44"/>
      <c r="I44"/>
      <c r="J44"/>
      <c r="K44"/>
      <c r="L44"/>
      <c r="M44"/>
      <c r="N44"/>
      <c r="O44"/>
      <c r="P44"/>
      <c r="Q44"/>
      <c r="R44"/>
      <c r="S44"/>
      <c r="T44"/>
      <c r="U44"/>
      <c r="V44"/>
      <c r="W44"/>
      <c r="X44" s="320" t="str">
        <f>'Raumliste Gesamt K'!B43</f>
        <v>B1-2</v>
      </c>
      <c r="Y44" s="268">
        <f>'Raumliste Gesamt K'!E43</f>
        <v>0</v>
      </c>
      <c r="Z44" s="268" t="str">
        <f>'Raumliste Gesamt K'!F43</f>
        <v>2 Tage/Wo</v>
      </c>
      <c r="AA44" s="268">
        <f ca="1">'Raumliste Gesamt K'!G43</f>
        <v>100</v>
      </c>
      <c r="AB44" s="268">
        <f>'Raumliste Gesamt K'!J43</f>
        <v>0</v>
      </c>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row>
    <row r="45" spans="2:80" x14ac:dyDescent="0.2">
      <c r="B45"/>
      <c r="C45"/>
      <c r="D45"/>
      <c r="E45"/>
      <c r="F45"/>
      <c r="G45"/>
      <c r="H45"/>
      <c r="I45"/>
      <c r="J45"/>
      <c r="K45"/>
      <c r="L45"/>
      <c r="M45"/>
      <c r="N45"/>
      <c r="O45"/>
      <c r="P45"/>
      <c r="Q45"/>
      <c r="R45"/>
      <c r="S45"/>
      <c r="T45"/>
      <c r="U45"/>
      <c r="V45"/>
      <c r="W45"/>
      <c r="X45" s="320" t="str">
        <f>'Raumliste Gesamt K'!B44</f>
        <v>B1-2,5</v>
      </c>
      <c r="Y45" s="268">
        <f>'Raumliste Gesamt K'!E44</f>
        <v>0</v>
      </c>
      <c r="Z45" s="268" t="str">
        <f>'Raumliste Gesamt K'!F44</f>
        <v>2,5 Tage/Wo</v>
      </c>
      <c r="AA45" s="268">
        <f ca="1">'Raumliste Gesamt K'!G44</f>
        <v>125</v>
      </c>
      <c r="AB45" s="268">
        <f>'Raumliste Gesamt K'!J44</f>
        <v>0</v>
      </c>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row>
    <row r="46" spans="2:80" x14ac:dyDescent="0.2">
      <c r="B46"/>
      <c r="C46"/>
      <c r="D46"/>
      <c r="E46"/>
      <c r="F46"/>
      <c r="G46"/>
      <c r="H46"/>
      <c r="I46"/>
      <c r="J46"/>
      <c r="K46"/>
      <c r="L46"/>
      <c r="M46"/>
      <c r="N46"/>
      <c r="O46"/>
      <c r="P46"/>
      <c r="Q46"/>
      <c r="R46"/>
      <c r="S46"/>
      <c r="T46"/>
      <c r="U46"/>
      <c r="V46"/>
      <c r="W46"/>
      <c r="X46" s="320" t="str">
        <f>'Raumliste Gesamt K'!B45</f>
        <v>B1-3</v>
      </c>
      <c r="Y46" s="268">
        <f>'Raumliste Gesamt K'!E45</f>
        <v>0</v>
      </c>
      <c r="Z46" s="268" t="str">
        <f>'Raumliste Gesamt K'!F45</f>
        <v>3 Tage/Wo</v>
      </c>
      <c r="AA46" s="268">
        <f ca="1">'Raumliste Gesamt K'!G45</f>
        <v>150</v>
      </c>
      <c r="AB46" s="268">
        <f>'Raumliste Gesamt K'!J45</f>
        <v>0</v>
      </c>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row>
    <row r="47" spans="2:80" x14ac:dyDescent="0.2">
      <c r="B47"/>
      <c r="C47"/>
      <c r="D47"/>
      <c r="E47"/>
      <c r="F47"/>
      <c r="G47"/>
      <c r="H47"/>
      <c r="I47"/>
      <c r="J47"/>
      <c r="K47"/>
      <c r="L47"/>
      <c r="M47"/>
      <c r="N47"/>
      <c r="O47"/>
      <c r="P47"/>
      <c r="Q47"/>
      <c r="R47"/>
      <c r="S47"/>
      <c r="T47"/>
      <c r="U47"/>
      <c r="V47"/>
      <c r="W47"/>
      <c r="X47" s="320" t="str">
        <f>'Raumliste Gesamt K'!B46</f>
        <v>B1-4</v>
      </c>
      <c r="Y47" s="268">
        <f>'Raumliste Gesamt K'!E46</f>
        <v>0</v>
      </c>
      <c r="Z47" s="268" t="str">
        <f>'Raumliste Gesamt K'!F46</f>
        <v>4 Tage/Wo</v>
      </c>
      <c r="AA47" s="268">
        <f ca="1">'Raumliste Gesamt K'!G46</f>
        <v>200</v>
      </c>
      <c r="AB47" s="268">
        <f>'Raumliste Gesamt K'!J46</f>
        <v>0</v>
      </c>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row>
    <row r="48" spans="2:80" x14ac:dyDescent="0.2">
      <c r="B48"/>
      <c r="C48"/>
      <c r="D48"/>
      <c r="E48"/>
      <c r="F48"/>
      <c r="G48"/>
      <c r="H48"/>
      <c r="I48"/>
      <c r="J48"/>
      <c r="K48"/>
      <c r="L48"/>
      <c r="M48"/>
      <c r="N48"/>
      <c r="O48"/>
      <c r="P48"/>
      <c r="Q48"/>
      <c r="R48"/>
      <c r="S48"/>
      <c r="T48"/>
      <c r="U48"/>
      <c r="V48"/>
      <c r="W48"/>
      <c r="X48" s="320" t="str">
        <f>'Raumliste Gesamt K'!B47</f>
        <v>B1-5</v>
      </c>
      <c r="Y48" s="268">
        <f>'Raumliste Gesamt K'!E47</f>
        <v>0</v>
      </c>
      <c r="Z48" s="268" t="str">
        <f>'Raumliste Gesamt K'!F47</f>
        <v>5 Tage/Wo</v>
      </c>
      <c r="AA48" s="268">
        <f ca="1">'Raumliste Gesamt K'!G47</f>
        <v>250</v>
      </c>
      <c r="AB48" s="268">
        <f>'Raumliste Gesamt K'!J47</f>
        <v>0</v>
      </c>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row>
    <row r="49" spans="2:80" x14ac:dyDescent="0.2">
      <c r="B49"/>
      <c r="C49"/>
      <c r="D49"/>
      <c r="E49"/>
      <c r="F49"/>
      <c r="G49"/>
      <c r="H49"/>
      <c r="I49"/>
      <c r="J49"/>
      <c r="K49"/>
      <c r="L49"/>
      <c r="M49"/>
      <c r="N49"/>
      <c r="O49"/>
      <c r="P49"/>
      <c r="Q49"/>
      <c r="R49"/>
      <c r="S49"/>
      <c r="T49"/>
      <c r="U49"/>
      <c r="V49"/>
      <c r="W49"/>
      <c r="X49" s="320" t="str">
        <f>'Raumliste Gesamt K'!B48</f>
        <v>B1-6</v>
      </c>
      <c r="Y49" s="268">
        <f>'Raumliste Gesamt K'!E48</f>
        <v>0</v>
      </c>
      <c r="Z49" s="268" t="str">
        <f>'Raumliste Gesamt K'!F48</f>
        <v>6 Tage/Wo</v>
      </c>
      <c r="AA49" s="268">
        <f ca="1">'Raumliste Gesamt K'!G48</f>
        <v>300</v>
      </c>
      <c r="AB49" s="268">
        <f>'Raumliste Gesamt K'!J48</f>
        <v>0</v>
      </c>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row>
    <row r="50" spans="2:80" x14ac:dyDescent="0.2">
      <c r="B50"/>
      <c r="C50"/>
      <c r="D50"/>
      <c r="E50"/>
      <c r="F50"/>
      <c r="G50"/>
      <c r="H50"/>
      <c r="I50"/>
      <c r="J50"/>
      <c r="K50"/>
      <c r="L50"/>
      <c r="M50"/>
      <c r="N50"/>
      <c r="O50"/>
      <c r="P50"/>
      <c r="Q50"/>
      <c r="R50"/>
      <c r="S50"/>
      <c r="T50"/>
      <c r="U50"/>
      <c r="V50"/>
      <c r="W50"/>
      <c r="X50" s="320" t="str">
        <f>'Raumliste Gesamt K'!B49</f>
        <v>B1-7</v>
      </c>
      <c r="Y50" s="268">
        <f>'Raumliste Gesamt K'!E49</f>
        <v>0</v>
      </c>
      <c r="Z50" s="268" t="str">
        <f>'Raumliste Gesamt K'!F49</f>
        <v>7 Tage/Wo</v>
      </c>
      <c r="AA50" s="268">
        <f ca="1">'Raumliste Gesamt K'!G49</f>
        <v>350</v>
      </c>
      <c r="AB50" s="268">
        <f>'Raumliste Gesamt K'!J49</f>
        <v>0</v>
      </c>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row>
    <row r="51" spans="2:80" x14ac:dyDescent="0.2">
      <c r="B51"/>
      <c r="C51"/>
      <c r="D51"/>
      <c r="E51"/>
      <c r="F51"/>
      <c r="G51"/>
      <c r="H51"/>
      <c r="I51"/>
      <c r="J51"/>
      <c r="K51"/>
      <c r="L51"/>
      <c r="M51"/>
      <c r="N51"/>
      <c r="O51"/>
      <c r="P51"/>
      <c r="Q51"/>
      <c r="R51"/>
      <c r="S51"/>
      <c r="T51"/>
      <c r="U51"/>
      <c r="V51"/>
      <c r="W51"/>
      <c r="X51" s="320" t="str">
        <f>'Raumliste Gesamt K'!B50</f>
        <v>B1-Müll</v>
      </c>
      <c r="Y51" s="268">
        <f>'Raumliste Gesamt K'!E50</f>
        <v>0</v>
      </c>
      <c r="Z51" s="268" t="str">
        <f>'Raumliste Gesamt K'!F50</f>
        <v>2 Tage/Wo </v>
      </c>
      <c r="AA51" s="268">
        <f ca="1">'Raumliste Gesamt K'!G50</f>
        <v>100</v>
      </c>
      <c r="AB51" s="268">
        <f>'Raumliste Gesamt K'!J50</f>
        <v>0</v>
      </c>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row>
    <row r="52" spans="2:80" x14ac:dyDescent="0.2">
      <c r="B52"/>
      <c r="C52"/>
      <c r="D52"/>
      <c r="E52"/>
      <c r="F52"/>
      <c r="G52"/>
      <c r="H52"/>
      <c r="I52"/>
      <c r="J52"/>
      <c r="K52"/>
      <c r="L52"/>
      <c r="M52"/>
      <c r="N52"/>
      <c r="O52"/>
      <c r="P52"/>
      <c r="Q52"/>
      <c r="R52"/>
      <c r="S52"/>
      <c r="T52"/>
      <c r="U52"/>
      <c r="V52"/>
      <c r="W52"/>
      <c r="X52" s="320" t="str">
        <f>'Raumliste Gesamt K'!B51</f>
        <v>C1-J</v>
      </c>
      <c r="Y52" s="268">
        <f>'Raumliste Gesamt K'!E51</f>
        <v>0</v>
      </c>
      <c r="Z52" s="268" t="str">
        <f>'Raumliste Gesamt K'!F51</f>
        <v>jährlich</v>
      </c>
      <c r="AA52" s="268">
        <f ca="1">'Raumliste Gesamt K'!G51</f>
        <v>1</v>
      </c>
      <c r="AB52" s="268">
        <f>'Raumliste Gesamt K'!J51</f>
        <v>0</v>
      </c>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row>
    <row r="53" spans="2:80" x14ac:dyDescent="0.2">
      <c r="B53"/>
      <c r="C53"/>
      <c r="D53"/>
      <c r="E53"/>
      <c r="F53"/>
      <c r="G53"/>
      <c r="H53"/>
      <c r="I53"/>
      <c r="J53"/>
      <c r="K53"/>
      <c r="L53"/>
      <c r="M53"/>
      <c r="N53"/>
      <c r="O53"/>
      <c r="P53"/>
      <c r="Q53"/>
      <c r="R53"/>
      <c r="S53"/>
      <c r="T53"/>
      <c r="U53"/>
      <c r="V53"/>
      <c r="W53"/>
      <c r="X53" s="320" t="str">
        <f>'Raumliste Gesamt K'!B52</f>
        <v>C1-J2</v>
      </c>
      <c r="Y53" s="268">
        <f>'Raumliste Gesamt K'!E52</f>
        <v>0</v>
      </c>
      <c r="Z53" s="268" t="str">
        <f>'Raumliste Gesamt K'!F52</f>
        <v>jährlich 2x</v>
      </c>
      <c r="AA53" s="268">
        <f ca="1">'Raumliste Gesamt K'!G52</f>
        <v>2</v>
      </c>
      <c r="AB53" s="268">
        <f>'Raumliste Gesamt K'!J52</f>
        <v>0</v>
      </c>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row>
    <row r="54" spans="2:80" x14ac:dyDescent="0.2">
      <c r="B54"/>
      <c r="C54"/>
      <c r="D54"/>
      <c r="E54"/>
      <c r="F54"/>
      <c r="G54"/>
      <c r="H54"/>
      <c r="I54"/>
      <c r="J54"/>
      <c r="K54"/>
      <c r="L54"/>
      <c r="M54"/>
      <c r="N54"/>
      <c r="O54"/>
      <c r="P54"/>
      <c r="Q54"/>
      <c r="R54"/>
      <c r="S54"/>
      <c r="T54"/>
      <c r="U54"/>
      <c r="V54"/>
      <c r="W54"/>
      <c r="X54" s="320" t="str">
        <f>'Raumliste Gesamt K'!B53</f>
        <v>C1-Q</v>
      </c>
      <c r="Y54" s="268">
        <f>'Raumliste Gesamt K'!E53</f>
        <v>0</v>
      </c>
      <c r="Z54" s="268" t="str">
        <f>'Raumliste Gesamt K'!F53</f>
        <v>Quartalsw.</v>
      </c>
      <c r="AA54" s="268">
        <f ca="1">'Raumliste Gesamt K'!G53</f>
        <v>4</v>
      </c>
      <c r="AB54" s="268">
        <f>'Raumliste Gesamt K'!J53</f>
        <v>0</v>
      </c>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row>
    <row r="55" spans="2:80" x14ac:dyDescent="0.2">
      <c r="B55"/>
      <c r="C55"/>
      <c r="D55"/>
      <c r="E55"/>
      <c r="F55"/>
      <c r="G55"/>
      <c r="H55"/>
      <c r="I55"/>
      <c r="J55"/>
      <c r="K55"/>
      <c r="L55"/>
      <c r="M55"/>
      <c r="N55"/>
      <c r="O55"/>
      <c r="P55"/>
      <c r="Q55"/>
      <c r="R55"/>
      <c r="S55"/>
      <c r="T55"/>
      <c r="U55"/>
      <c r="V55"/>
      <c r="W55"/>
      <c r="X55" s="320" t="str">
        <f>'Raumliste Gesamt K'!B54</f>
        <v>C1-J6</v>
      </c>
      <c r="Y55" s="268">
        <f>'Raumliste Gesamt K'!E54</f>
        <v>0</v>
      </c>
      <c r="Z55" s="268" t="str">
        <f>'Raumliste Gesamt K'!F54</f>
        <v>jährlich 6x</v>
      </c>
      <c r="AA55" s="268">
        <f ca="1">'Raumliste Gesamt K'!G54</f>
        <v>6</v>
      </c>
      <c r="AB55" s="268">
        <f>'Raumliste Gesamt K'!J54</f>
        <v>0</v>
      </c>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row>
    <row r="56" spans="2:80" x14ac:dyDescent="0.2">
      <c r="B56"/>
      <c r="C56"/>
      <c r="D56"/>
      <c r="E56"/>
      <c r="F56"/>
      <c r="G56"/>
      <c r="H56"/>
      <c r="I56"/>
      <c r="J56"/>
      <c r="K56"/>
      <c r="L56"/>
      <c r="M56"/>
      <c r="N56"/>
      <c r="O56"/>
      <c r="P56"/>
      <c r="Q56"/>
      <c r="R56"/>
      <c r="S56"/>
      <c r="T56"/>
      <c r="U56"/>
      <c r="V56"/>
      <c r="W56"/>
      <c r="X56" s="320" t="str">
        <f>'Raumliste Gesamt K'!B55</f>
        <v>C1-M</v>
      </c>
      <c r="Y56" s="268">
        <f>'Raumliste Gesamt K'!E55</f>
        <v>0</v>
      </c>
      <c r="Z56" s="268" t="str">
        <f>'Raumliste Gesamt K'!F55</f>
        <v>monatlich</v>
      </c>
      <c r="AA56" s="268">
        <f ca="1">'Raumliste Gesamt K'!G55</f>
        <v>12</v>
      </c>
      <c r="AB56" s="268">
        <f>'Raumliste Gesamt K'!J55</f>
        <v>0</v>
      </c>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row>
    <row r="57" spans="2:80" x14ac:dyDescent="0.2">
      <c r="B57"/>
      <c r="C57"/>
      <c r="D57"/>
      <c r="E57"/>
      <c r="F57"/>
      <c r="G57"/>
      <c r="H57"/>
      <c r="I57"/>
      <c r="J57"/>
      <c r="K57"/>
      <c r="L57"/>
      <c r="M57"/>
      <c r="N57"/>
      <c r="O57"/>
      <c r="P57"/>
      <c r="Q57"/>
      <c r="R57"/>
      <c r="S57"/>
      <c r="T57"/>
      <c r="U57"/>
      <c r="V57"/>
      <c r="W57"/>
      <c r="X57" s="320" t="str">
        <f>'Raumliste Gesamt K'!B56</f>
        <v>C1-14</v>
      </c>
      <c r="Y57" s="268">
        <f>'Raumliste Gesamt K'!E56</f>
        <v>0</v>
      </c>
      <c r="Z57" s="268" t="str">
        <f>'Raumliste Gesamt K'!F56</f>
        <v>14 tägig</v>
      </c>
      <c r="AA57" s="268">
        <f ca="1">'Raumliste Gesamt K'!G56</f>
        <v>25</v>
      </c>
      <c r="AB57" s="268">
        <f>'Raumliste Gesamt K'!J56</f>
        <v>0</v>
      </c>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row>
    <row r="58" spans="2:80" x14ac:dyDescent="0.2">
      <c r="B58"/>
      <c r="C58"/>
      <c r="D58"/>
      <c r="E58"/>
      <c r="F58"/>
      <c r="G58"/>
      <c r="H58"/>
      <c r="I58"/>
      <c r="J58"/>
      <c r="K58"/>
      <c r="L58"/>
      <c r="M58"/>
      <c r="N58"/>
      <c r="O58"/>
      <c r="P58"/>
      <c r="Q58"/>
      <c r="R58"/>
      <c r="S58"/>
      <c r="T58"/>
      <c r="U58"/>
      <c r="V58"/>
      <c r="W58"/>
      <c r="X58" s="320" t="str">
        <f>'Raumliste Gesamt K'!B57</f>
        <v>C1-W</v>
      </c>
      <c r="Y58" s="268">
        <f>'Raumliste Gesamt K'!E57</f>
        <v>0</v>
      </c>
      <c r="Z58" s="268" t="str">
        <f>'Raumliste Gesamt K'!F57</f>
        <v>wöchentl.</v>
      </c>
      <c r="AA58" s="268">
        <f ca="1">'Raumliste Gesamt K'!G57</f>
        <v>50</v>
      </c>
      <c r="AB58" s="268">
        <f>'Raumliste Gesamt K'!J57</f>
        <v>0</v>
      </c>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row>
    <row r="59" spans="2:80" x14ac:dyDescent="0.2">
      <c r="B59"/>
      <c r="C59"/>
      <c r="D59"/>
      <c r="E59"/>
      <c r="F59"/>
      <c r="G59"/>
      <c r="H59"/>
      <c r="I59"/>
      <c r="J59"/>
      <c r="K59"/>
      <c r="L59"/>
      <c r="M59"/>
      <c r="N59"/>
      <c r="O59"/>
      <c r="P59"/>
      <c r="Q59"/>
      <c r="R59"/>
      <c r="S59"/>
      <c r="T59"/>
      <c r="U59"/>
      <c r="V59"/>
      <c r="W59"/>
      <c r="X59" s="320" t="str">
        <f>'Raumliste Gesamt K'!B58</f>
        <v>C1-2</v>
      </c>
      <c r="Y59" s="268">
        <f>'Raumliste Gesamt K'!E58</f>
        <v>0</v>
      </c>
      <c r="Z59" s="268" t="str">
        <f>'Raumliste Gesamt K'!F58</f>
        <v>2 Tage/Wo</v>
      </c>
      <c r="AA59" s="268">
        <f ca="1">'Raumliste Gesamt K'!G58</f>
        <v>100</v>
      </c>
      <c r="AB59" s="268">
        <f>'Raumliste Gesamt K'!J58</f>
        <v>0</v>
      </c>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row>
    <row r="60" spans="2:80" x14ac:dyDescent="0.2">
      <c r="B60"/>
      <c r="C60"/>
      <c r="D60"/>
      <c r="E60"/>
      <c r="F60"/>
      <c r="G60"/>
      <c r="H60"/>
      <c r="I60"/>
      <c r="J60"/>
      <c r="K60"/>
      <c r="L60"/>
      <c r="M60"/>
      <c r="N60"/>
      <c r="O60"/>
      <c r="P60"/>
      <c r="Q60"/>
      <c r="R60"/>
      <c r="S60"/>
      <c r="T60"/>
      <c r="U60"/>
      <c r="V60"/>
      <c r="W60"/>
      <c r="X60" s="320" t="str">
        <f>'Raumliste Gesamt K'!B59</f>
        <v>C1-2,5</v>
      </c>
      <c r="Y60" s="268">
        <f>'Raumliste Gesamt K'!E59</f>
        <v>0</v>
      </c>
      <c r="Z60" s="268" t="str">
        <f>'Raumliste Gesamt K'!F59</f>
        <v>2,5 Tage/Wo</v>
      </c>
      <c r="AA60" s="268">
        <f ca="1">'Raumliste Gesamt K'!G59</f>
        <v>125</v>
      </c>
      <c r="AB60" s="268">
        <f>'Raumliste Gesamt K'!J59</f>
        <v>0</v>
      </c>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row>
    <row r="61" spans="2:80" x14ac:dyDescent="0.2">
      <c r="B61"/>
      <c r="C61"/>
      <c r="D61"/>
      <c r="E61"/>
      <c r="F61"/>
      <c r="G61"/>
      <c r="H61"/>
      <c r="I61"/>
      <c r="J61"/>
      <c r="K61"/>
      <c r="L61"/>
      <c r="M61"/>
      <c r="N61"/>
      <c r="O61"/>
      <c r="P61"/>
      <c r="Q61"/>
      <c r="R61"/>
      <c r="S61"/>
      <c r="T61"/>
      <c r="U61"/>
      <c r="V61"/>
      <c r="W61"/>
      <c r="X61" s="320" t="str">
        <f>'Raumliste Gesamt K'!B60</f>
        <v>C1-3</v>
      </c>
      <c r="Y61" s="268">
        <f>'Raumliste Gesamt K'!E60</f>
        <v>0</v>
      </c>
      <c r="Z61" s="268" t="str">
        <f>'Raumliste Gesamt K'!F60</f>
        <v>3 Tage/Wo</v>
      </c>
      <c r="AA61" s="268">
        <f ca="1">'Raumliste Gesamt K'!G60</f>
        <v>150</v>
      </c>
      <c r="AB61" s="268">
        <f>'Raumliste Gesamt K'!J60</f>
        <v>0</v>
      </c>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row>
    <row r="62" spans="2:80" x14ac:dyDescent="0.2">
      <c r="B62"/>
      <c r="C62"/>
      <c r="D62"/>
      <c r="E62"/>
      <c r="F62"/>
      <c r="G62"/>
      <c r="H62"/>
      <c r="I62"/>
      <c r="J62"/>
      <c r="K62"/>
      <c r="L62"/>
      <c r="M62"/>
      <c r="N62"/>
      <c r="O62"/>
      <c r="P62"/>
      <c r="Q62"/>
      <c r="R62"/>
      <c r="S62"/>
      <c r="T62"/>
      <c r="U62"/>
      <c r="V62"/>
      <c r="W62"/>
      <c r="X62" s="320" t="str">
        <f>'Raumliste Gesamt K'!B61</f>
        <v>C1-4</v>
      </c>
      <c r="Y62" s="268">
        <f>'Raumliste Gesamt K'!E61</f>
        <v>0</v>
      </c>
      <c r="Z62" s="268" t="str">
        <f>'Raumliste Gesamt K'!F61</f>
        <v>4 Tage/Wo</v>
      </c>
      <c r="AA62" s="268">
        <f ca="1">'Raumliste Gesamt K'!G61</f>
        <v>200</v>
      </c>
      <c r="AB62" s="268">
        <f>'Raumliste Gesamt K'!J61</f>
        <v>0</v>
      </c>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row>
    <row r="63" spans="2:80" x14ac:dyDescent="0.2">
      <c r="B63"/>
      <c r="C63"/>
      <c r="D63"/>
      <c r="E63"/>
      <c r="F63"/>
      <c r="G63"/>
      <c r="H63"/>
      <c r="I63"/>
      <c r="J63"/>
      <c r="K63"/>
      <c r="L63"/>
      <c r="M63"/>
      <c r="N63"/>
      <c r="O63"/>
      <c r="P63"/>
      <c r="Q63"/>
      <c r="R63"/>
      <c r="S63"/>
      <c r="T63"/>
      <c r="U63"/>
      <c r="V63"/>
      <c r="W63"/>
      <c r="X63" s="320" t="str">
        <f>'Raumliste Gesamt K'!B62</f>
        <v>C1-5</v>
      </c>
      <c r="Y63" s="268">
        <f>'Raumliste Gesamt K'!E62</f>
        <v>0</v>
      </c>
      <c r="Z63" s="268" t="str">
        <f>'Raumliste Gesamt K'!F62</f>
        <v>5 Tage/Wo</v>
      </c>
      <c r="AA63" s="268">
        <f ca="1">'Raumliste Gesamt K'!G62</f>
        <v>250</v>
      </c>
      <c r="AB63" s="268">
        <f>'Raumliste Gesamt K'!J62</f>
        <v>0</v>
      </c>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row>
    <row r="64" spans="2:80" x14ac:dyDescent="0.2">
      <c r="B64"/>
      <c r="C64"/>
      <c r="D64"/>
      <c r="E64"/>
      <c r="F64"/>
      <c r="G64"/>
      <c r="H64"/>
      <c r="I64"/>
      <c r="J64"/>
      <c r="K64"/>
      <c r="L64"/>
      <c r="M64"/>
      <c r="N64"/>
      <c r="O64"/>
      <c r="P64"/>
      <c r="Q64"/>
      <c r="R64"/>
      <c r="S64"/>
      <c r="T64"/>
      <c r="U64"/>
      <c r="V64"/>
      <c r="W64"/>
      <c r="X64" s="320" t="str">
        <f>'Raumliste Gesamt K'!B63</f>
        <v>C1-6</v>
      </c>
      <c r="Y64" s="268">
        <f>'Raumliste Gesamt K'!E63</f>
        <v>0</v>
      </c>
      <c r="Z64" s="268" t="str">
        <f>'Raumliste Gesamt K'!F63</f>
        <v>6 Tage/Wo</v>
      </c>
      <c r="AA64" s="268">
        <f ca="1">'Raumliste Gesamt K'!G63</f>
        <v>300</v>
      </c>
      <c r="AB64" s="268">
        <f>'Raumliste Gesamt K'!J63</f>
        <v>0</v>
      </c>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row>
    <row r="65" spans="2:80" x14ac:dyDescent="0.2">
      <c r="B65"/>
      <c r="C65"/>
      <c r="D65"/>
      <c r="E65"/>
      <c r="F65"/>
      <c r="G65"/>
      <c r="H65"/>
      <c r="I65"/>
      <c r="J65"/>
      <c r="K65"/>
      <c r="L65"/>
      <c r="M65"/>
      <c r="N65"/>
      <c r="O65"/>
      <c r="P65"/>
      <c r="Q65"/>
      <c r="R65"/>
      <c r="S65"/>
      <c r="T65"/>
      <c r="U65"/>
      <c r="V65"/>
      <c r="W65"/>
      <c r="X65" s="320" t="str">
        <f>'Raumliste Gesamt K'!B64</f>
        <v>C1-7</v>
      </c>
      <c r="Y65" s="268">
        <f>'Raumliste Gesamt K'!E64</f>
        <v>0</v>
      </c>
      <c r="Z65" s="268" t="str">
        <f>'Raumliste Gesamt K'!F64</f>
        <v>7 Tage/Wo</v>
      </c>
      <c r="AA65" s="268">
        <f ca="1">'Raumliste Gesamt K'!G64</f>
        <v>350</v>
      </c>
      <c r="AB65" s="268">
        <f>'Raumliste Gesamt K'!J64</f>
        <v>0</v>
      </c>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row>
    <row r="66" spans="2:80" x14ac:dyDescent="0.2">
      <c r="B66"/>
      <c r="C66"/>
      <c r="D66"/>
      <c r="E66"/>
      <c r="F66"/>
      <c r="G66"/>
      <c r="H66"/>
      <c r="I66"/>
      <c r="J66"/>
      <c r="K66"/>
      <c r="L66"/>
      <c r="M66"/>
      <c r="N66"/>
      <c r="O66"/>
      <c r="P66"/>
      <c r="Q66"/>
      <c r="R66"/>
      <c r="S66"/>
      <c r="T66"/>
      <c r="U66"/>
      <c r="V66"/>
      <c r="W66"/>
      <c r="X66" s="320" t="str">
        <f>'Raumliste Gesamt K'!B65</f>
        <v>C1-Müll</v>
      </c>
      <c r="Y66" s="268">
        <f>'Raumliste Gesamt K'!E65</f>
        <v>0</v>
      </c>
      <c r="Z66" s="268" t="str">
        <f>'Raumliste Gesamt K'!F65</f>
        <v>2 Tage/Wo </v>
      </c>
      <c r="AA66" s="268">
        <f ca="1">'Raumliste Gesamt K'!G65</f>
        <v>100</v>
      </c>
      <c r="AB66" s="268">
        <f>'Raumliste Gesamt K'!J65</f>
        <v>0</v>
      </c>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row>
    <row r="67" spans="2:80" x14ac:dyDescent="0.2">
      <c r="B67"/>
      <c r="C67"/>
      <c r="D67"/>
      <c r="E67"/>
      <c r="F67"/>
      <c r="G67"/>
      <c r="H67"/>
      <c r="I67"/>
      <c r="J67"/>
      <c r="K67"/>
      <c r="L67"/>
      <c r="M67"/>
      <c r="N67"/>
      <c r="O67"/>
      <c r="P67"/>
      <c r="Q67"/>
      <c r="R67"/>
      <c r="S67"/>
      <c r="T67"/>
      <c r="U67"/>
      <c r="V67"/>
      <c r="W67"/>
      <c r="X67" s="320" t="str">
        <f>'Raumliste Gesamt K'!B66</f>
        <v>C1-Hort</v>
      </c>
      <c r="Y67" s="268">
        <f>'Raumliste Gesamt K'!E66</f>
        <v>0</v>
      </c>
      <c r="Z67" s="268" t="str">
        <f>'Raumliste Gesamt K'!F66</f>
        <v>5 Tage/Wo </v>
      </c>
      <c r="AA67" s="268">
        <f ca="1">'Raumliste Gesamt K'!G66</f>
        <v>250</v>
      </c>
      <c r="AB67" s="268">
        <f>'Raumliste Gesamt K'!J66</f>
        <v>0</v>
      </c>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row>
    <row r="68" spans="2:80" x14ac:dyDescent="0.2">
      <c r="B68"/>
      <c r="C68"/>
      <c r="D68"/>
      <c r="E68"/>
      <c r="F68"/>
      <c r="G68"/>
      <c r="H68"/>
      <c r="I68"/>
      <c r="J68"/>
      <c r="K68"/>
      <c r="L68"/>
      <c r="M68"/>
      <c r="N68"/>
      <c r="O68"/>
      <c r="P68"/>
      <c r="Q68"/>
      <c r="R68"/>
      <c r="S68"/>
      <c r="T68"/>
      <c r="U68"/>
      <c r="V68"/>
      <c r="W68"/>
      <c r="X68" s="320" t="str">
        <f>'Raumliste Gesamt K'!B67</f>
        <v>D1-J</v>
      </c>
      <c r="Y68" s="268">
        <f>'Raumliste Gesamt K'!E67</f>
        <v>0</v>
      </c>
      <c r="Z68" s="268" t="str">
        <f>'Raumliste Gesamt K'!F67</f>
        <v>jährlich</v>
      </c>
      <c r="AA68" s="268">
        <f ca="1">'Raumliste Gesamt K'!G67</f>
        <v>1</v>
      </c>
      <c r="AB68" s="268">
        <f>'Raumliste Gesamt K'!J67</f>
        <v>0</v>
      </c>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row>
    <row r="69" spans="2:80" x14ac:dyDescent="0.2">
      <c r="B69"/>
      <c r="C69"/>
      <c r="D69"/>
      <c r="E69"/>
      <c r="F69"/>
      <c r="G69"/>
      <c r="H69"/>
      <c r="I69"/>
      <c r="J69"/>
      <c r="K69"/>
      <c r="L69"/>
      <c r="M69"/>
      <c r="N69"/>
      <c r="O69"/>
      <c r="P69"/>
      <c r="Q69"/>
      <c r="R69"/>
      <c r="S69"/>
      <c r="T69"/>
      <c r="U69"/>
      <c r="V69"/>
      <c r="W69"/>
      <c r="X69" s="320" t="str">
        <f>'Raumliste Gesamt K'!B68</f>
        <v>D1-J2</v>
      </c>
      <c r="Y69" s="268">
        <f>'Raumliste Gesamt K'!E68</f>
        <v>0</v>
      </c>
      <c r="Z69" s="268" t="str">
        <f>'Raumliste Gesamt K'!F68</f>
        <v>jährlich 2x</v>
      </c>
      <c r="AA69" s="268">
        <f ca="1">'Raumliste Gesamt K'!G68</f>
        <v>2</v>
      </c>
      <c r="AB69" s="268">
        <f>'Raumliste Gesamt K'!J68</f>
        <v>0</v>
      </c>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row>
    <row r="70" spans="2:80" x14ac:dyDescent="0.2">
      <c r="B70"/>
      <c r="C70"/>
      <c r="D70"/>
      <c r="E70"/>
      <c r="F70"/>
      <c r="G70"/>
      <c r="H70"/>
      <c r="I70"/>
      <c r="J70"/>
      <c r="K70"/>
      <c r="L70"/>
      <c r="M70"/>
      <c r="N70"/>
      <c r="O70"/>
      <c r="P70"/>
      <c r="Q70"/>
      <c r="R70"/>
      <c r="S70"/>
      <c r="T70"/>
      <c r="U70"/>
      <c r="V70"/>
      <c r="W70"/>
      <c r="X70" s="320" t="str">
        <f>'Raumliste Gesamt K'!B69</f>
        <v>D1-Q</v>
      </c>
      <c r="Y70" s="268">
        <f>'Raumliste Gesamt K'!E69</f>
        <v>0</v>
      </c>
      <c r="Z70" s="268" t="str">
        <f>'Raumliste Gesamt K'!F69</f>
        <v>Quartalsw.</v>
      </c>
      <c r="AA70" s="268">
        <f ca="1">'Raumliste Gesamt K'!G69</f>
        <v>4</v>
      </c>
      <c r="AB70" s="268">
        <f>'Raumliste Gesamt K'!J69</f>
        <v>0</v>
      </c>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row>
    <row r="71" spans="2:80" x14ac:dyDescent="0.2">
      <c r="B71"/>
      <c r="C71"/>
      <c r="D71"/>
      <c r="E71"/>
      <c r="F71"/>
      <c r="G71"/>
      <c r="H71"/>
      <c r="I71"/>
      <c r="J71"/>
      <c r="K71"/>
      <c r="L71"/>
      <c r="M71"/>
      <c r="N71"/>
      <c r="O71"/>
      <c r="P71"/>
      <c r="Q71"/>
      <c r="R71"/>
      <c r="S71"/>
      <c r="T71"/>
      <c r="U71"/>
      <c r="V71"/>
      <c r="W71"/>
      <c r="X71" s="320" t="str">
        <f>'Raumliste Gesamt K'!B70</f>
        <v>D1-J6</v>
      </c>
      <c r="Y71" s="268">
        <f>'Raumliste Gesamt K'!E70</f>
        <v>0</v>
      </c>
      <c r="Z71" s="268" t="str">
        <f>'Raumliste Gesamt K'!F70</f>
        <v>jährlich 6x</v>
      </c>
      <c r="AA71" s="268">
        <f ca="1">'Raumliste Gesamt K'!G70</f>
        <v>6</v>
      </c>
      <c r="AB71" s="268">
        <f>'Raumliste Gesamt K'!J70</f>
        <v>0</v>
      </c>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row>
    <row r="72" spans="2:80" x14ac:dyDescent="0.2">
      <c r="B72"/>
      <c r="C72"/>
      <c r="D72"/>
      <c r="E72"/>
      <c r="F72"/>
      <c r="G72"/>
      <c r="H72"/>
      <c r="I72"/>
      <c r="J72"/>
      <c r="K72"/>
      <c r="L72"/>
      <c r="M72"/>
      <c r="N72"/>
      <c r="O72"/>
      <c r="P72"/>
      <c r="Q72"/>
      <c r="R72"/>
      <c r="S72"/>
      <c r="T72"/>
      <c r="U72"/>
      <c r="V72"/>
      <c r="W72"/>
      <c r="X72" s="320" t="str">
        <f>'Raumliste Gesamt K'!B71</f>
        <v>D1-M</v>
      </c>
      <c r="Y72" s="268">
        <f>'Raumliste Gesamt K'!E71</f>
        <v>0</v>
      </c>
      <c r="Z72" s="268" t="str">
        <f>'Raumliste Gesamt K'!F71</f>
        <v>monatlich</v>
      </c>
      <c r="AA72" s="268">
        <f ca="1">'Raumliste Gesamt K'!G71</f>
        <v>12</v>
      </c>
      <c r="AB72" s="268">
        <f>'Raumliste Gesamt K'!J71</f>
        <v>0</v>
      </c>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row>
    <row r="73" spans="2:80" x14ac:dyDescent="0.2">
      <c r="B73"/>
      <c r="C73"/>
      <c r="D73"/>
      <c r="E73"/>
      <c r="F73"/>
      <c r="G73"/>
      <c r="H73"/>
      <c r="I73"/>
      <c r="J73"/>
      <c r="K73"/>
      <c r="L73"/>
      <c r="M73"/>
      <c r="N73"/>
      <c r="O73"/>
      <c r="P73"/>
      <c r="Q73"/>
      <c r="R73"/>
      <c r="S73"/>
      <c r="T73"/>
      <c r="U73"/>
      <c r="V73"/>
      <c r="W73"/>
      <c r="X73" s="320" t="str">
        <f>'Raumliste Gesamt K'!B72</f>
        <v>D1-14</v>
      </c>
      <c r="Y73" s="268">
        <f>'Raumliste Gesamt K'!E72</f>
        <v>0</v>
      </c>
      <c r="Z73" s="268" t="str">
        <f>'Raumliste Gesamt K'!F72</f>
        <v>14 tägig</v>
      </c>
      <c r="AA73" s="268">
        <f ca="1">'Raumliste Gesamt K'!G72</f>
        <v>25</v>
      </c>
      <c r="AB73" s="268">
        <f>'Raumliste Gesamt K'!J72</f>
        <v>0</v>
      </c>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row>
    <row r="74" spans="2:80" x14ac:dyDescent="0.2">
      <c r="B74"/>
      <c r="C74"/>
      <c r="D74"/>
      <c r="E74"/>
      <c r="F74"/>
      <c r="G74"/>
      <c r="H74"/>
      <c r="I74"/>
      <c r="J74"/>
      <c r="K74"/>
      <c r="L74"/>
      <c r="M74"/>
      <c r="N74"/>
      <c r="O74"/>
      <c r="P74"/>
      <c r="Q74"/>
      <c r="R74"/>
      <c r="S74"/>
      <c r="T74"/>
      <c r="U74"/>
      <c r="V74"/>
      <c r="W74"/>
      <c r="X74" s="320" t="str">
        <f>'Raumliste Gesamt K'!B73</f>
        <v>D1-W</v>
      </c>
      <c r="Y74" s="268">
        <f>'Raumliste Gesamt K'!E73</f>
        <v>0</v>
      </c>
      <c r="Z74" s="268" t="str">
        <f>'Raumliste Gesamt K'!F73</f>
        <v>wöchentl.</v>
      </c>
      <c r="AA74" s="268">
        <f ca="1">'Raumliste Gesamt K'!G73</f>
        <v>50</v>
      </c>
      <c r="AB74" s="268">
        <f>'Raumliste Gesamt K'!J73</f>
        <v>0</v>
      </c>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row>
    <row r="75" spans="2:80" x14ac:dyDescent="0.2">
      <c r="B75"/>
      <c r="C75"/>
      <c r="D75"/>
      <c r="E75"/>
      <c r="F75"/>
      <c r="G75"/>
      <c r="H75"/>
      <c r="I75"/>
      <c r="J75"/>
      <c r="K75"/>
      <c r="L75"/>
      <c r="M75"/>
      <c r="N75"/>
      <c r="O75"/>
      <c r="P75"/>
      <c r="Q75"/>
      <c r="R75"/>
      <c r="S75"/>
      <c r="T75"/>
      <c r="U75"/>
      <c r="V75"/>
      <c r="W75"/>
      <c r="X75" s="320" t="str">
        <f>'Raumliste Gesamt K'!B74</f>
        <v>D1-2</v>
      </c>
      <c r="Y75" s="268">
        <f>'Raumliste Gesamt K'!E74</f>
        <v>0</v>
      </c>
      <c r="Z75" s="268" t="str">
        <f>'Raumliste Gesamt K'!F74</f>
        <v>2 Tage/Wo</v>
      </c>
      <c r="AA75" s="268">
        <f ca="1">'Raumliste Gesamt K'!G74</f>
        <v>100</v>
      </c>
      <c r="AB75" s="268">
        <f>'Raumliste Gesamt K'!J74</f>
        <v>0</v>
      </c>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row>
    <row r="76" spans="2:80" x14ac:dyDescent="0.2">
      <c r="B76"/>
      <c r="C76"/>
      <c r="D76"/>
      <c r="E76"/>
      <c r="F76"/>
      <c r="G76"/>
      <c r="H76"/>
      <c r="I76"/>
      <c r="J76"/>
      <c r="K76"/>
      <c r="L76"/>
      <c r="M76"/>
      <c r="N76"/>
      <c r="O76"/>
      <c r="P76"/>
      <c r="Q76"/>
      <c r="R76"/>
      <c r="S76"/>
      <c r="T76"/>
      <c r="U76"/>
      <c r="V76"/>
      <c r="W76"/>
      <c r="X76" s="320" t="str">
        <f>'Raumliste Gesamt K'!B75</f>
        <v>D1-2,5</v>
      </c>
      <c r="Y76" s="268">
        <f>'Raumliste Gesamt K'!E75</f>
        <v>0</v>
      </c>
      <c r="Z76" s="268" t="str">
        <f>'Raumliste Gesamt K'!F75</f>
        <v>2,5 Tage/Wo</v>
      </c>
      <c r="AA76" s="268">
        <f ca="1">'Raumliste Gesamt K'!G75</f>
        <v>125</v>
      </c>
      <c r="AB76" s="268">
        <f>'Raumliste Gesamt K'!J75</f>
        <v>0</v>
      </c>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row>
    <row r="77" spans="2:80" x14ac:dyDescent="0.2">
      <c r="B77"/>
      <c r="C77"/>
      <c r="D77"/>
      <c r="E77"/>
      <c r="F77"/>
      <c r="G77"/>
      <c r="H77"/>
      <c r="I77"/>
      <c r="J77"/>
      <c r="K77"/>
      <c r="L77"/>
      <c r="M77"/>
      <c r="N77"/>
      <c r="O77"/>
      <c r="P77"/>
      <c r="Q77"/>
      <c r="R77"/>
      <c r="S77"/>
      <c r="T77"/>
      <c r="U77"/>
      <c r="V77"/>
      <c r="W77"/>
      <c r="X77" s="320" t="str">
        <f>'Raumliste Gesamt K'!B76</f>
        <v>D1-3</v>
      </c>
      <c r="Y77" s="268">
        <f>'Raumliste Gesamt K'!E76</f>
        <v>0</v>
      </c>
      <c r="Z77" s="268" t="str">
        <f>'Raumliste Gesamt K'!F76</f>
        <v>3 Tage/Wo</v>
      </c>
      <c r="AA77" s="268">
        <f ca="1">'Raumliste Gesamt K'!G76</f>
        <v>150</v>
      </c>
      <c r="AB77" s="268">
        <f>'Raumliste Gesamt K'!J76</f>
        <v>0</v>
      </c>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row>
    <row r="78" spans="2:80" x14ac:dyDescent="0.2">
      <c r="B78"/>
      <c r="C78"/>
      <c r="D78"/>
      <c r="E78"/>
      <c r="F78"/>
      <c r="G78"/>
      <c r="H78"/>
      <c r="I78"/>
      <c r="J78"/>
      <c r="K78"/>
      <c r="L78"/>
      <c r="M78"/>
      <c r="N78"/>
      <c r="O78"/>
      <c r="P78"/>
      <c r="Q78"/>
      <c r="R78"/>
      <c r="S78"/>
      <c r="T78"/>
      <c r="U78"/>
      <c r="V78"/>
      <c r="W78"/>
      <c r="X78" s="320" t="str">
        <f>'Raumliste Gesamt K'!B77</f>
        <v>D1-4</v>
      </c>
      <c r="Y78" s="268">
        <f>'Raumliste Gesamt K'!E77</f>
        <v>0</v>
      </c>
      <c r="Z78" s="268" t="str">
        <f>'Raumliste Gesamt K'!F77</f>
        <v>4 Tage/Wo</v>
      </c>
      <c r="AA78" s="268">
        <f ca="1">'Raumliste Gesamt K'!G77</f>
        <v>200</v>
      </c>
      <c r="AB78" s="268">
        <f>'Raumliste Gesamt K'!J77</f>
        <v>0</v>
      </c>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row>
    <row r="79" spans="2:80" x14ac:dyDescent="0.2">
      <c r="B79"/>
      <c r="C79"/>
      <c r="D79"/>
      <c r="E79"/>
      <c r="F79"/>
      <c r="G79"/>
      <c r="H79"/>
      <c r="I79"/>
      <c r="J79"/>
      <c r="K79"/>
      <c r="L79"/>
      <c r="M79"/>
      <c r="N79"/>
      <c r="O79"/>
      <c r="P79"/>
      <c r="Q79"/>
      <c r="R79"/>
      <c r="S79"/>
      <c r="T79"/>
      <c r="U79"/>
      <c r="V79"/>
      <c r="W79"/>
      <c r="X79" s="320" t="str">
        <f>'Raumliste Gesamt K'!B78</f>
        <v>D1-5</v>
      </c>
      <c r="Y79" s="268">
        <f>'Raumliste Gesamt K'!E78</f>
        <v>0</v>
      </c>
      <c r="Z79" s="268" t="str">
        <f>'Raumliste Gesamt K'!F78</f>
        <v>5 Tage/Wo</v>
      </c>
      <c r="AA79" s="268">
        <f ca="1">'Raumliste Gesamt K'!G78</f>
        <v>250</v>
      </c>
      <c r="AB79" s="268">
        <f>'Raumliste Gesamt K'!J78</f>
        <v>0</v>
      </c>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row>
    <row r="80" spans="2:80" x14ac:dyDescent="0.2">
      <c r="B80"/>
      <c r="C80"/>
      <c r="D80"/>
      <c r="E80"/>
      <c r="F80"/>
      <c r="G80"/>
      <c r="H80"/>
      <c r="I80"/>
      <c r="J80"/>
      <c r="K80"/>
      <c r="L80"/>
      <c r="M80"/>
      <c r="N80"/>
      <c r="O80"/>
      <c r="P80"/>
      <c r="Q80"/>
      <c r="R80"/>
      <c r="S80"/>
      <c r="T80"/>
      <c r="U80"/>
      <c r="V80"/>
      <c r="W80"/>
      <c r="X80" s="320" t="str">
        <f>'Raumliste Gesamt K'!B79</f>
        <v>D1-6</v>
      </c>
      <c r="Y80" s="268">
        <f>'Raumliste Gesamt K'!E79</f>
        <v>0</v>
      </c>
      <c r="Z80" s="268" t="str">
        <f>'Raumliste Gesamt K'!F79</f>
        <v>6 Tage/Wo</v>
      </c>
      <c r="AA80" s="268">
        <f ca="1">'Raumliste Gesamt K'!G79</f>
        <v>300</v>
      </c>
      <c r="AB80" s="268">
        <f>'Raumliste Gesamt K'!J79</f>
        <v>0</v>
      </c>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row>
    <row r="81" spans="2:80" x14ac:dyDescent="0.2">
      <c r="B81"/>
      <c r="C81"/>
      <c r="D81"/>
      <c r="E81"/>
      <c r="F81"/>
      <c r="G81"/>
      <c r="H81"/>
      <c r="I81"/>
      <c r="J81"/>
      <c r="K81"/>
      <c r="L81"/>
      <c r="M81"/>
      <c r="N81"/>
      <c r="O81"/>
      <c r="P81"/>
      <c r="Q81"/>
      <c r="R81"/>
      <c r="S81"/>
      <c r="T81"/>
      <c r="U81"/>
      <c r="V81"/>
      <c r="W81"/>
      <c r="X81" s="320" t="str">
        <f>'Raumliste Gesamt K'!B80</f>
        <v>D1-7</v>
      </c>
      <c r="Y81" s="268">
        <f>'Raumliste Gesamt K'!E80</f>
        <v>0</v>
      </c>
      <c r="Z81" s="268" t="str">
        <f>'Raumliste Gesamt K'!F80</f>
        <v>7 Tage/Wo</v>
      </c>
      <c r="AA81" s="268">
        <f ca="1">'Raumliste Gesamt K'!G80</f>
        <v>350</v>
      </c>
      <c r="AB81" s="268">
        <f>'Raumliste Gesamt K'!J80</f>
        <v>0</v>
      </c>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row>
    <row r="82" spans="2:80" x14ac:dyDescent="0.2">
      <c r="B82"/>
      <c r="C82"/>
      <c r="D82"/>
      <c r="E82"/>
      <c r="F82"/>
      <c r="G82"/>
      <c r="H82"/>
      <c r="I82"/>
      <c r="J82"/>
      <c r="K82"/>
      <c r="L82"/>
      <c r="M82"/>
      <c r="N82"/>
      <c r="O82"/>
      <c r="P82"/>
      <c r="Q82"/>
      <c r="R82"/>
      <c r="S82"/>
      <c r="T82"/>
      <c r="U82"/>
      <c r="V82"/>
      <c r="W82"/>
      <c r="X82" s="320" t="str">
        <f>'Raumliste Gesamt K'!B81</f>
        <v>D1-Müll</v>
      </c>
      <c r="Y82" s="268">
        <f>'Raumliste Gesamt K'!E81</f>
        <v>0</v>
      </c>
      <c r="Z82" s="268" t="str">
        <f>'Raumliste Gesamt K'!F81</f>
        <v>2 Tage/Wo </v>
      </c>
      <c r="AA82" s="268">
        <f ca="1">'Raumliste Gesamt K'!G81</f>
        <v>100</v>
      </c>
      <c r="AB82" s="268">
        <f>'Raumliste Gesamt K'!J81</f>
        <v>0</v>
      </c>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row>
    <row r="83" spans="2:80" x14ac:dyDescent="0.2">
      <c r="B83"/>
      <c r="C83"/>
      <c r="D83"/>
      <c r="E83"/>
      <c r="F83"/>
      <c r="G83"/>
      <c r="H83"/>
      <c r="I83"/>
      <c r="J83"/>
      <c r="K83"/>
      <c r="L83"/>
      <c r="M83"/>
      <c r="N83"/>
      <c r="O83"/>
      <c r="P83"/>
      <c r="Q83"/>
      <c r="R83"/>
      <c r="S83"/>
      <c r="T83"/>
      <c r="U83"/>
      <c r="V83"/>
      <c r="W83"/>
      <c r="X83" s="320" t="str">
        <f>'Raumliste Gesamt K'!B82</f>
        <v>E1-J</v>
      </c>
      <c r="Y83" s="268">
        <f>'Raumliste Gesamt K'!E82</f>
        <v>0</v>
      </c>
      <c r="Z83" s="268" t="str">
        <f>'Raumliste Gesamt K'!F82</f>
        <v>jährlich</v>
      </c>
      <c r="AA83" s="268">
        <f ca="1">'Raumliste Gesamt K'!G82</f>
        <v>1</v>
      </c>
      <c r="AB83" s="268">
        <f>'Raumliste Gesamt K'!J82</f>
        <v>0</v>
      </c>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row>
    <row r="84" spans="2:80" x14ac:dyDescent="0.2">
      <c r="B84"/>
      <c r="C84"/>
      <c r="D84"/>
      <c r="E84"/>
      <c r="F84"/>
      <c r="G84"/>
      <c r="H84"/>
      <c r="I84"/>
      <c r="J84"/>
      <c r="K84"/>
      <c r="L84"/>
      <c r="M84"/>
      <c r="N84"/>
      <c r="O84"/>
      <c r="P84"/>
      <c r="Q84"/>
      <c r="R84"/>
      <c r="S84"/>
      <c r="T84"/>
      <c r="U84"/>
      <c r="V84"/>
      <c r="W84"/>
      <c r="X84" s="320" t="str">
        <f>'Raumliste Gesamt K'!B83</f>
        <v>E1-J2</v>
      </c>
      <c r="Y84" s="268">
        <f>'Raumliste Gesamt K'!E83</f>
        <v>0</v>
      </c>
      <c r="Z84" s="268" t="str">
        <f>'Raumliste Gesamt K'!F83</f>
        <v>jährlich 2x</v>
      </c>
      <c r="AA84" s="268">
        <f ca="1">'Raumliste Gesamt K'!G83</f>
        <v>2</v>
      </c>
      <c r="AB84" s="268">
        <f>'Raumliste Gesamt K'!J83</f>
        <v>0</v>
      </c>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row>
    <row r="85" spans="2:80" x14ac:dyDescent="0.2">
      <c r="B85"/>
      <c r="C85"/>
      <c r="D85"/>
      <c r="E85"/>
      <c r="F85"/>
      <c r="G85"/>
      <c r="H85"/>
      <c r="I85"/>
      <c r="J85"/>
      <c r="K85"/>
      <c r="L85"/>
      <c r="M85"/>
      <c r="N85"/>
      <c r="O85"/>
      <c r="P85"/>
      <c r="Q85"/>
      <c r="R85"/>
      <c r="S85"/>
      <c r="T85"/>
      <c r="U85"/>
      <c r="V85"/>
      <c r="W85"/>
      <c r="X85" s="320" t="str">
        <f>'Raumliste Gesamt K'!B84</f>
        <v>E1-Q</v>
      </c>
      <c r="Y85" s="268">
        <f>'Raumliste Gesamt K'!E84</f>
        <v>0</v>
      </c>
      <c r="Z85" s="268" t="str">
        <f>'Raumliste Gesamt K'!F84</f>
        <v>Quartalsw.</v>
      </c>
      <c r="AA85" s="268">
        <f ca="1">'Raumliste Gesamt K'!G84</f>
        <v>4</v>
      </c>
      <c r="AB85" s="268">
        <f>'Raumliste Gesamt K'!J84</f>
        <v>0</v>
      </c>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row>
    <row r="86" spans="2:80" x14ac:dyDescent="0.2">
      <c r="B86"/>
      <c r="C86"/>
      <c r="D86"/>
      <c r="E86"/>
      <c r="F86"/>
      <c r="G86"/>
      <c r="H86"/>
      <c r="I86"/>
      <c r="J86"/>
      <c r="K86"/>
      <c r="L86"/>
      <c r="M86"/>
      <c r="N86"/>
      <c r="O86"/>
      <c r="P86"/>
      <c r="Q86"/>
      <c r="R86"/>
      <c r="S86"/>
      <c r="T86"/>
      <c r="U86"/>
      <c r="V86"/>
      <c r="W86"/>
      <c r="X86" s="320" t="str">
        <f>'Raumliste Gesamt K'!B85</f>
        <v>E1-J6</v>
      </c>
      <c r="Y86" s="268">
        <f>'Raumliste Gesamt K'!E85</f>
        <v>0</v>
      </c>
      <c r="Z86" s="268" t="str">
        <f>'Raumliste Gesamt K'!F85</f>
        <v>jährlich 6x</v>
      </c>
      <c r="AA86" s="268">
        <f ca="1">'Raumliste Gesamt K'!G85</f>
        <v>6</v>
      </c>
      <c r="AB86" s="268">
        <f>'Raumliste Gesamt K'!J85</f>
        <v>0</v>
      </c>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row>
    <row r="87" spans="2:80" x14ac:dyDescent="0.2">
      <c r="B87"/>
      <c r="C87"/>
      <c r="D87"/>
      <c r="E87"/>
      <c r="F87"/>
      <c r="G87"/>
      <c r="H87"/>
      <c r="I87"/>
      <c r="J87"/>
      <c r="K87"/>
      <c r="L87"/>
      <c r="M87"/>
      <c r="N87"/>
      <c r="O87"/>
      <c r="P87"/>
      <c r="Q87"/>
      <c r="R87"/>
      <c r="S87"/>
      <c r="T87"/>
      <c r="U87"/>
      <c r="V87"/>
      <c r="W87"/>
      <c r="X87" s="320" t="str">
        <f>'Raumliste Gesamt K'!B86</f>
        <v>E1-M</v>
      </c>
      <c r="Y87" s="268">
        <f>'Raumliste Gesamt K'!E86</f>
        <v>0</v>
      </c>
      <c r="Z87" s="268" t="str">
        <f>'Raumliste Gesamt K'!F86</f>
        <v>monatlich</v>
      </c>
      <c r="AA87" s="268">
        <f ca="1">'Raumliste Gesamt K'!G86</f>
        <v>12</v>
      </c>
      <c r="AB87" s="268">
        <f>'Raumliste Gesamt K'!J86</f>
        <v>0</v>
      </c>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row>
    <row r="88" spans="2:80" x14ac:dyDescent="0.2">
      <c r="B88"/>
      <c r="C88"/>
      <c r="D88"/>
      <c r="E88"/>
      <c r="F88"/>
      <c r="G88"/>
      <c r="H88"/>
      <c r="I88"/>
      <c r="J88"/>
      <c r="K88"/>
      <c r="L88"/>
      <c r="M88"/>
      <c r="N88"/>
      <c r="O88"/>
      <c r="P88"/>
      <c r="Q88"/>
      <c r="R88"/>
      <c r="S88"/>
      <c r="T88"/>
      <c r="U88"/>
      <c r="V88"/>
      <c r="W88"/>
      <c r="X88" s="320" t="str">
        <f>'Raumliste Gesamt K'!B87</f>
        <v>E1-14</v>
      </c>
      <c r="Y88" s="268">
        <f>'Raumliste Gesamt K'!E87</f>
        <v>0</v>
      </c>
      <c r="Z88" s="268" t="str">
        <f>'Raumliste Gesamt K'!F87</f>
        <v>14 tägig</v>
      </c>
      <c r="AA88" s="268">
        <f ca="1">'Raumliste Gesamt K'!G87</f>
        <v>25</v>
      </c>
      <c r="AB88" s="268">
        <f>'Raumliste Gesamt K'!J87</f>
        <v>0</v>
      </c>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row>
    <row r="89" spans="2:80" x14ac:dyDescent="0.2">
      <c r="B89"/>
      <c r="C89"/>
      <c r="D89"/>
      <c r="E89"/>
      <c r="F89"/>
      <c r="G89"/>
      <c r="H89"/>
      <c r="I89"/>
      <c r="J89"/>
      <c r="K89"/>
      <c r="L89"/>
      <c r="M89"/>
      <c r="N89"/>
      <c r="O89"/>
      <c r="P89"/>
      <c r="Q89"/>
      <c r="R89"/>
      <c r="S89"/>
      <c r="T89"/>
      <c r="U89"/>
      <c r="V89"/>
      <c r="W89"/>
      <c r="X89" s="320" t="str">
        <f>'Raumliste Gesamt K'!B88</f>
        <v>E1-W</v>
      </c>
      <c r="Y89" s="268">
        <f>'Raumliste Gesamt K'!E88</f>
        <v>0</v>
      </c>
      <c r="Z89" s="268" t="str">
        <f>'Raumliste Gesamt K'!F88</f>
        <v>wöchentl.</v>
      </c>
      <c r="AA89" s="268">
        <f ca="1">'Raumliste Gesamt K'!G88</f>
        <v>50</v>
      </c>
      <c r="AB89" s="268">
        <f>'Raumliste Gesamt K'!J88</f>
        <v>0</v>
      </c>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row>
    <row r="90" spans="2:80" x14ac:dyDescent="0.2">
      <c r="B90"/>
      <c r="C90"/>
      <c r="D90"/>
      <c r="E90"/>
      <c r="F90"/>
      <c r="G90"/>
      <c r="H90"/>
      <c r="I90"/>
      <c r="J90"/>
      <c r="K90"/>
      <c r="L90"/>
      <c r="M90"/>
      <c r="N90"/>
      <c r="O90"/>
      <c r="P90"/>
      <c r="Q90"/>
      <c r="R90"/>
      <c r="S90"/>
      <c r="T90"/>
      <c r="U90"/>
      <c r="V90"/>
      <c r="W90"/>
      <c r="X90" s="320" t="str">
        <f>'Raumliste Gesamt K'!B89</f>
        <v>E1-2</v>
      </c>
      <c r="Y90" s="268">
        <f>'Raumliste Gesamt K'!E89</f>
        <v>0</v>
      </c>
      <c r="Z90" s="268" t="str">
        <f>'Raumliste Gesamt K'!F89</f>
        <v>2 Tage/Wo</v>
      </c>
      <c r="AA90" s="268">
        <f ca="1">'Raumliste Gesamt K'!G89</f>
        <v>100</v>
      </c>
      <c r="AB90" s="268">
        <f>'Raumliste Gesamt K'!J89</f>
        <v>0</v>
      </c>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row>
    <row r="91" spans="2:80" x14ac:dyDescent="0.2">
      <c r="B91"/>
      <c r="C91"/>
      <c r="D91"/>
      <c r="E91"/>
      <c r="F91"/>
      <c r="G91"/>
      <c r="H91"/>
      <c r="I91"/>
      <c r="J91"/>
      <c r="K91"/>
      <c r="L91"/>
      <c r="M91"/>
      <c r="N91"/>
      <c r="O91"/>
      <c r="P91"/>
      <c r="Q91"/>
      <c r="R91"/>
      <c r="S91"/>
      <c r="T91"/>
      <c r="U91"/>
      <c r="V91"/>
      <c r="W91"/>
      <c r="X91" s="320" t="str">
        <f>'Raumliste Gesamt K'!B90</f>
        <v>E1-2,5</v>
      </c>
      <c r="Y91" s="268">
        <f>'Raumliste Gesamt K'!E90</f>
        <v>0</v>
      </c>
      <c r="Z91" s="268" t="str">
        <f>'Raumliste Gesamt K'!F90</f>
        <v>2,5 Tage/Wo</v>
      </c>
      <c r="AA91" s="268">
        <f ca="1">'Raumliste Gesamt K'!G90</f>
        <v>125</v>
      </c>
      <c r="AB91" s="268">
        <f>'Raumliste Gesamt K'!J90</f>
        <v>0</v>
      </c>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row>
    <row r="92" spans="2:80" x14ac:dyDescent="0.2">
      <c r="B92"/>
      <c r="C92"/>
      <c r="D92"/>
      <c r="E92"/>
      <c r="F92"/>
      <c r="G92"/>
      <c r="H92"/>
      <c r="I92"/>
      <c r="J92"/>
      <c r="K92"/>
      <c r="L92"/>
      <c r="M92"/>
      <c r="N92"/>
      <c r="O92"/>
      <c r="P92"/>
      <c r="Q92"/>
      <c r="R92"/>
      <c r="S92"/>
      <c r="T92"/>
      <c r="U92"/>
      <c r="V92"/>
      <c r="W92"/>
      <c r="X92" s="320" t="str">
        <f>'Raumliste Gesamt K'!B91</f>
        <v>E1-3</v>
      </c>
      <c r="Y92" s="268">
        <f>'Raumliste Gesamt K'!E91</f>
        <v>0</v>
      </c>
      <c r="Z92" s="268" t="str">
        <f>'Raumliste Gesamt K'!F91</f>
        <v>3 Tage/Wo</v>
      </c>
      <c r="AA92" s="268">
        <f ca="1">'Raumliste Gesamt K'!G91</f>
        <v>150</v>
      </c>
      <c r="AB92" s="268">
        <f>'Raumliste Gesamt K'!J91</f>
        <v>0</v>
      </c>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row>
    <row r="93" spans="2:80" x14ac:dyDescent="0.2">
      <c r="B93"/>
      <c r="C93"/>
      <c r="D93"/>
      <c r="E93"/>
      <c r="F93"/>
      <c r="G93"/>
      <c r="H93"/>
      <c r="I93"/>
      <c r="J93"/>
      <c r="K93"/>
      <c r="L93"/>
      <c r="M93"/>
      <c r="N93"/>
      <c r="O93"/>
      <c r="P93"/>
      <c r="Q93"/>
      <c r="R93"/>
      <c r="S93"/>
      <c r="T93"/>
      <c r="U93"/>
      <c r="V93"/>
      <c r="W93"/>
      <c r="X93" s="320" t="str">
        <f>'Raumliste Gesamt K'!B92</f>
        <v>E1-4</v>
      </c>
      <c r="Y93" s="268">
        <f>'Raumliste Gesamt K'!E92</f>
        <v>0</v>
      </c>
      <c r="Z93" s="268" t="str">
        <f>'Raumliste Gesamt K'!F92</f>
        <v>4 Tage/Wo</v>
      </c>
      <c r="AA93" s="268">
        <f ca="1">'Raumliste Gesamt K'!G92</f>
        <v>200</v>
      </c>
      <c r="AB93" s="268">
        <f>'Raumliste Gesamt K'!J92</f>
        <v>0</v>
      </c>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row>
    <row r="94" spans="2:80" x14ac:dyDescent="0.2">
      <c r="B94"/>
      <c r="C94"/>
      <c r="D94"/>
      <c r="E94"/>
      <c r="F94"/>
      <c r="G94"/>
      <c r="H94"/>
      <c r="I94"/>
      <c r="J94"/>
      <c r="K94"/>
      <c r="L94"/>
      <c r="M94"/>
      <c r="N94"/>
      <c r="O94"/>
      <c r="P94"/>
      <c r="Q94"/>
      <c r="R94"/>
      <c r="S94"/>
      <c r="T94"/>
      <c r="U94"/>
      <c r="V94"/>
      <c r="W94"/>
      <c r="X94" s="320" t="str">
        <f>'Raumliste Gesamt K'!B93</f>
        <v>E1-5</v>
      </c>
      <c r="Y94" s="268">
        <f>'Raumliste Gesamt K'!E93</f>
        <v>0</v>
      </c>
      <c r="Z94" s="268" t="str">
        <f>'Raumliste Gesamt K'!F93</f>
        <v>5 Tage/Wo</v>
      </c>
      <c r="AA94" s="268">
        <f ca="1">'Raumliste Gesamt K'!G93</f>
        <v>250</v>
      </c>
      <c r="AB94" s="268">
        <f>'Raumliste Gesamt K'!J93</f>
        <v>0</v>
      </c>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row>
    <row r="95" spans="2:80" x14ac:dyDescent="0.2">
      <c r="B95"/>
      <c r="C95"/>
      <c r="D95"/>
      <c r="E95"/>
      <c r="F95"/>
      <c r="G95"/>
      <c r="H95"/>
      <c r="I95"/>
      <c r="J95"/>
      <c r="K95"/>
      <c r="L95"/>
      <c r="M95"/>
      <c r="N95"/>
      <c r="O95"/>
      <c r="P95"/>
      <c r="Q95"/>
      <c r="R95"/>
      <c r="S95"/>
      <c r="T95"/>
      <c r="U95"/>
      <c r="V95"/>
      <c r="W95"/>
      <c r="X95" s="320" t="str">
        <f>'Raumliste Gesamt K'!B94</f>
        <v>E1-6</v>
      </c>
      <c r="Y95" s="268">
        <f>'Raumliste Gesamt K'!E94</f>
        <v>0</v>
      </c>
      <c r="Z95" s="268" t="str">
        <f>'Raumliste Gesamt K'!F94</f>
        <v>6 Tage/Wo</v>
      </c>
      <c r="AA95" s="268">
        <f ca="1">'Raumliste Gesamt K'!G94</f>
        <v>300</v>
      </c>
      <c r="AB95" s="268">
        <f>'Raumliste Gesamt K'!J94</f>
        <v>0</v>
      </c>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row>
    <row r="96" spans="2:80" x14ac:dyDescent="0.2">
      <c r="B96"/>
      <c r="C96"/>
      <c r="D96"/>
      <c r="E96"/>
      <c r="F96"/>
      <c r="G96"/>
      <c r="H96"/>
      <c r="I96"/>
      <c r="J96"/>
      <c r="K96"/>
      <c r="L96"/>
      <c r="M96"/>
      <c r="N96"/>
      <c r="O96"/>
      <c r="P96"/>
      <c r="Q96"/>
      <c r="R96"/>
      <c r="S96"/>
      <c r="T96"/>
      <c r="U96"/>
      <c r="V96"/>
      <c r="W96"/>
      <c r="X96" s="320" t="str">
        <f>'Raumliste Gesamt K'!B95</f>
        <v>E1-7</v>
      </c>
      <c r="Y96" s="268">
        <f>'Raumliste Gesamt K'!E95</f>
        <v>0</v>
      </c>
      <c r="Z96" s="268" t="str">
        <f>'Raumliste Gesamt K'!F95</f>
        <v>7 Tage/Wo</v>
      </c>
      <c r="AA96" s="268">
        <f ca="1">'Raumliste Gesamt K'!G95</f>
        <v>350</v>
      </c>
      <c r="AB96" s="268">
        <f>'Raumliste Gesamt K'!J95</f>
        <v>0</v>
      </c>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row>
    <row r="97" spans="2:80" x14ac:dyDescent="0.2">
      <c r="B97"/>
      <c r="C97"/>
      <c r="D97"/>
      <c r="E97"/>
      <c r="F97"/>
      <c r="G97"/>
      <c r="H97"/>
      <c r="I97"/>
      <c r="J97"/>
      <c r="K97"/>
      <c r="L97"/>
      <c r="M97"/>
      <c r="N97"/>
      <c r="O97"/>
      <c r="P97"/>
      <c r="Q97"/>
      <c r="R97"/>
      <c r="S97"/>
      <c r="T97"/>
      <c r="U97"/>
      <c r="V97"/>
      <c r="W97"/>
      <c r="X97" s="320" t="str">
        <f>'Raumliste Gesamt K'!B96</f>
        <v>E1-Müll</v>
      </c>
      <c r="Y97" s="268">
        <f>'Raumliste Gesamt K'!E96</f>
        <v>0</v>
      </c>
      <c r="Z97" s="268" t="str">
        <f>'Raumliste Gesamt K'!F96</f>
        <v>2 Tage/Wo </v>
      </c>
      <c r="AA97" s="268">
        <f ca="1">'Raumliste Gesamt K'!G96</f>
        <v>100</v>
      </c>
      <c r="AB97" s="268">
        <f>'Raumliste Gesamt K'!J96</f>
        <v>0</v>
      </c>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row>
    <row r="98" spans="2:80" x14ac:dyDescent="0.2">
      <c r="B98"/>
      <c r="C98"/>
      <c r="D98"/>
      <c r="E98"/>
      <c r="F98"/>
      <c r="G98"/>
      <c r="H98"/>
      <c r="I98"/>
      <c r="J98"/>
      <c r="K98"/>
      <c r="L98"/>
      <c r="M98"/>
      <c r="N98"/>
      <c r="O98"/>
      <c r="P98"/>
      <c r="Q98"/>
      <c r="R98"/>
      <c r="S98"/>
      <c r="T98"/>
      <c r="U98"/>
      <c r="V98"/>
      <c r="W98"/>
      <c r="X98" s="320" t="str">
        <f>'Raumliste Gesamt K'!B97</f>
        <v>F1-J</v>
      </c>
      <c r="Y98" s="268">
        <f>'Raumliste Gesamt K'!E97</f>
        <v>0</v>
      </c>
      <c r="Z98" s="268" t="str">
        <f>'Raumliste Gesamt K'!F97</f>
        <v>jährlich</v>
      </c>
      <c r="AA98" s="268">
        <f ca="1">'Raumliste Gesamt K'!G97</f>
        <v>1</v>
      </c>
      <c r="AB98" s="268">
        <f>'Raumliste Gesamt K'!J97</f>
        <v>0</v>
      </c>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row>
    <row r="99" spans="2:80" x14ac:dyDescent="0.2">
      <c r="B99"/>
      <c r="C99"/>
      <c r="D99"/>
      <c r="E99"/>
      <c r="F99"/>
      <c r="G99"/>
      <c r="H99"/>
      <c r="I99"/>
      <c r="J99"/>
      <c r="K99"/>
      <c r="L99"/>
      <c r="M99"/>
      <c r="N99"/>
      <c r="O99"/>
      <c r="P99"/>
      <c r="Q99"/>
      <c r="R99"/>
      <c r="S99"/>
      <c r="T99"/>
      <c r="U99"/>
      <c r="V99"/>
      <c r="W99"/>
      <c r="X99" s="320" t="str">
        <f>'Raumliste Gesamt K'!B98</f>
        <v>F1-J2</v>
      </c>
      <c r="Y99" s="268">
        <f>'Raumliste Gesamt K'!E98</f>
        <v>0</v>
      </c>
      <c r="Z99" s="268" t="str">
        <f>'Raumliste Gesamt K'!F98</f>
        <v>jährlich 2x</v>
      </c>
      <c r="AA99" s="268">
        <f ca="1">'Raumliste Gesamt K'!G98</f>
        <v>2</v>
      </c>
      <c r="AB99" s="268">
        <f>'Raumliste Gesamt K'!J98</f>
        <v>0</v>
      </c>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row>
    <row r="100" spans="2:80" x14ac:dyDescent="0.2">
      <c r="B100"/>
      <c r="C100"/>
      <c r="D100"/>
      <c r="E100"/>
      <c r="F100"/>
      <c r="G100"/>
      <c r="H100"/>
      <c r="I100"/>
      <c r="J100"/>
      <c r="K100"/>
      <c r="L100"/>
      <c r="M100"/>
      <c r="N100"/>
      <c r="O100"/>
      <c r="P100"/>
      <c r="Q100"/>
      <c r="R100"/>
      <c r="S100"/>
      <c r="T100"/>
      <c r="U100"/>
      <c r="V100"/>
      <c r="W100"/>
      <c r="X100" s="320" t="str">
        <f>'Raumliste Gesamt K'!B99</f>
        <v>F1-Q</v>
      </c>
      <c r="Y100" s="268">
        <f>'Raumliste Gesamt K'!E99</f>
        <v>0</v>
      </c>
      <c r="Z100" s="268" t="str">
        <f>'Raumliste Gesamt K'!F99</f>
        <v>Quartalsw.</v>
      </c>
      <c r="AA100" s="268">
        <f ca="1">'Raumliste Gesamt K'!G99</f>
        <v>4</v>
      </c>
      <c r="AB100" s="268">
        <f>'Raumliste Gesamt K'!J99</f>
        <v>0</v>
      </c>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row>
    <row r="101" spans="2:80" x14ac:dyDescent="0.2">
      <c r="B101"/>
      <c r="C101"/>
      <c r="D101"/>
      <c r="E101"/>
      <c r="F101"/>
      <c r="G101"/>
      <c r="H101"/>
      <c r="I101"/>
      <c r="J101"/>
      <c r="K101"/>
      <c r="L101"/>
      <c r="M101"/>
      <c r="N101"/>
      <c r="O101"/>
      <c r="P101"/>
      <c r="Q101"/>
      <c r="R101"/>
      <c r="S101"/>
      <c r="T101"/>
      <c r="U101"/>
      <c r="V101"/>
      <c r="W101"/>
      <c r="X101" s="320" t="str">
        <f>'Raumliste Gesamt K'!B100</f>
        <v>F1-J6</v>
      </c>
      <c r="Y101" s="268">
        <f>'Raumliste Gesamt K'!E100</f>
        <v>0</v>
      </c>
      <c r="Z101" s="268" t="str">
        <f>'Raumliste Gesamt K'!F100</f>
        <v>jährlich 6x</v>
      </c>
      <c r="AA101" s="268">
        <f ca="1">'Raumliste Gesamt K'!G100</f>
        <v>6</v>
      </c>
      <c r="AB101" s="268">
        <f>'Raumliste Gesamt K'!J100</f>
        <v>0</v>
      </c>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row>
    <row r="102" spans="2:80" x14ac:dyDescent="0.2">
      <c r="B102"/>
      <c r="C102"/>
      <c r="D102"/>
      <c r="E102"/>
      <c r="F102"/>
      <c r="G102"/>
      <c r="H102"/>
      <c r="I102"/>
      <c r="J102"/>
      <c r="K102"/>
      <c r="L102"/>
      <c r="M102"/>
      <c r="N102"/>
      <c r="O102"/>
      <c r="P102"/>
      <c r="Q102"/>
      <c r="R102"/>
      <c r="S102"/>
      <c r="T102"/>
      <c r="U102"/>
      <c r="V102"/>
      <c r="W102"/>
      <c r="X102" s="320" t="str">
        <f>'Raumliste Gesamt K'!B101</f>
        <v>F1-M</v>
      </c>
      <c r="Y102" s="268">
        <f>'Raumliste Gesamt K'!E101</f>
        <v>0</v>
      </c>
      <c r="Z102" s="268" t="str">
        <f>'Raumliste Gesamt K'!F101</f>
        <v>monatlich</v>
      </c>
      <c r="AA102" s="268">
        <f ca="1">'Raumliste Gesamt K'!G101</f>
        <v>12</v>
      </c>
      <c r="AB102" s="268">
        <f>'Raumliste Gesamt K'!J101</f>
        <v>0</v>
      </c>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row>
    <row r="103" spans="2:80" x14ac:dyDescent="0.2">
      <c r="B103"/>
      <c r="C103"/>
      <c r="D103"/>
      <c r="E103"/>
      <c r="F103"/>
      <c r="G103"/>
      <c r="H103"/>
      <c r="I103"/>
      <c r="J103"/>
      <c r="K103"/>
      <c r="L103"/>
      <c r="M103"/>
      <c r="N103"/>
      <c r="O103"/>
      <c r="P103"/>
      <c r="Q103"/>
      <c r="R103"/>
      <c r="S103"/>
      <c r="T103"/>
      <c r="U103"/>
      <c r="V103"/>
      <c r="W103"/>
      <c r="X103" s="320" t="str">
        <f>'Raumliste Gesamt K'!B102</f>
        <v>F1-14</v>
      </c>
      <c r="Y103" s="268">
        <f>'Raumliste Gesamt K'!E102</f>
        <v>0</v>
      </c>
      <c r="Z103" s="268" t="str">
        <f>'Raumliste Gesamt K'!F102</f>
        <v>14 tägig</v>
      </c>
      <c r="AA103" s="268">
        <f ca="1">'Raumliste Gesamt K'!G102</f>
        <v>25</v>
      </c>
      <c r="AB103" s="268">
        <f>'Raumliste Gesamt K'!J102</f>
        <v>0</v>
      </c>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row>
    <row r="104" spans="2:80" x14ac:dyDescent="0.2">
      <c r="B104"/>
      <c r="C104"/>
      <c r="D104"/>
      <c r="E104"/>
      <c r="F104"/>
      <c r="G104"/>
      <c r="H104"/>
      <c r="I104"/>
      <c r="J104"/>
      <c r="K104"/>
      <c r="L104"/>
      <c r="M104"/>
      <c r="N104"/>
      <c r="O104"/>
      <c r="P104"/>
      <c r="Q104"/>
      <c r="R104"/>
      <c r="S104"/>
      <c r="T104"/>
      <c r="U104"/>
      <c r="V104"/>
      <c r="W104"/>
      <c r="X104" s="320" t="str">
        <f>'Raumliste Gesamt K'!B103</f>
        <v>F1-W</v>
      </c>
      <c r="Y104" s="268">
        <f>'Raumliste Gesamt K'!E103</f>
        <v>0</v>
      </c>
      <c r="Z104" s="268" t="str">
        <f>'Raumliste Gesamt K'!F103</f>
        <v>wöchentl.</v>
      </c>
      <c r="AA104" s="268">
        <f ca="1">'Raumliste Gesamt K'!G103</f>
        <v>50</v>
      </c>
      <c r="AB104" s="268">
        <f>'Raumliste Gesamt K'!J103</f>
        <v>0</v>
      </c>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row>
    <row r="105" spans="2:80" x14ac:dyDescent="0.2">
      <c r="B105"/>
      <c r="C105"/>
      <c r="D105"/>
      <c r="E105"/>
      <c r="F105"/>
      <c r="G105"/>
      <c r="H105"/>
      <c r="I105"/>
      <c r="J105"/>
      <c r="K105"/>
      <c r="L105"/>
      <c r="M105"/>
      <c r="N105"/>
      <c r="O105"/>
      <c r="P105"/>
      <c r="Q105"/>
      <c r="R105"/>
      <c r="S105"/>
      <c r="T105"/>
      <c r="U105"/>
      <c r="V105"/>
      <c r="W105"/>
      <c r="X105" s="320" t="str">
        <f>'Raumliste Gesamt K'!B104</f>
        <v>F1-2</v>
      </c>
      <c r="Y105" s="268">
        <f>'Raumliste Gesamt K'!E104</f>
        <v>0</v>
      </c>
      <c r="Z105" s="268" t="str">
        <f>'Raumliste Gesamt K'!F104</f>
        <v>2 Tage/Wo</v>
      </c>
      <c r="AA105" s="268">
        <f ca="1">'Raumliste Gesamt K'!G104</f>
        <v>100</v>
      </c>
      <c r="AB105" s="268">
        <f>'Raumliste Gesamt K'!J104</f>
        <v>0</v>
      </c>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row>
    <row r="106" spans="2:80" x14ac:dyDescent="0.2">
      <c r="B106"/>
      <c r="C106"/>
      <c r="D106"/>
      <c r="E106"/>
      <c r="F106"/>
      <c r="G106"/>
      <c r="H106"/>
      <c r="I106"/>
      <c r="J106"/>
      <c r="K106"/>
      <c r="L106"/>
      <c r="M106"/>
      <c r="N106"/>
      <c r="O106"/>
      <c r="P106"/>
      <c r="Q106"/>
      <c r="R106"/>
      <c r="S106"/>
      <c r="T106"/>
      <c r="U106"/>
      <c r="V106"/>
      <c r="W106"/>
      <c r="X106" s="320" t="str">
        <f>'Raumliste Gesamt K'!B105</f>
        <v>F1-2,5</v>
      </c>
      <c r="Y106" s="268">
        <f>'Raumliste Gesamt K'!E105</f>
        <v>0</v>
      </c>
      <c r="Z106" s="268" t="str">
        <f>'Raumliste Gesamt K'!F105</f>
        <v>2,5 Tage/Wo</v>
      </c>
      <c r="AA106" s="268">
        <f ca="1">'Raumliste Gesamt K'!G105</f>
        <v>125</v>
      </c>
      <c r="AB106" s="268">
        <f>'Raumliste Gesamt K'!J105</f>
        <v>0</v>
      </c>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row>
    <row r="107" spans="2:80" x14ac:dyDescent="0.2">
      <c r="B107"/>
      <c r="C107"/>
      <c r="D107"/>
      <c r="E107"/>
      <c r="F107"/>
      <c r="G107"/>
      <c r="H107"/>
      <c r="I107"/>
      <c r="J107"/>
      <c r="K107"/>
      <c r="L107"/>
      <c r="M107"/>
      <c r="N107"/>
      <c r="O107"/>
      <c r="P107"/>
      <c r="Q107"/>
      <c r="R107"/>
      <c r="S107"/>
      <c r="T107"/>
      <c r="U107"/>
      <c r="V107"/>
      <c r="W107"/>
      <c r="X107" s="320" t="str">
        <f>'Raumliste Gesamt K'!B106</f>
        <v>F1-3</v>
      </c>
      <c r="Y107" s="268">
        <f>'Raumliste Gesamt K'!E106</f>
        <v>0</v>
      </c>
      <c r="Z107" s="268" t="str">
        <f>'Raumliste Gesamt K'!F106</f>
        <v>3 Tage/Wo</v>
      </c>
      <c r="AA107" s="268">
        <f ca="1">'Raumliste Gesamt K'!G106</f>
        <v>150</v>
      </c>
      <c r="AB107" s="268">
        <f>'Raumliste Gesamt K'!J106</f>
        <v>0</v>
      </c>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row>
    <row r="108" spans="2:80" x14ac:dyDescent="0.2">
      <c r="B108"/>
      <c r="C108"/>
      <c r="D108"/>
      <c r="E108"/>
      <c r="F108"/>
      <c r="G108"/>
      <c r="H108"/>
      <c r="I108"/>
      <c r="J108"/>
      <c r="K108"/>
      <c r="L108"/>
      <c r="M108"/>
      <c r="N108"/>
      <c r="O108"/>
      <c r="P108"/>
      <c r="Q108"/>
      <c r="R108"/>
      <c r="S108"/>
      <c r="T108"/>
      <c r="U108"/>
      <c r="V108"/>
      <c r="W108"/>
      <c r="X108" s="320" t="str">
        <f>'Raumliste Gesamt K'!B107</f>
        <v>F1-4</v>
      </c>
      <c r="Y108" s="268">
        <f>'Raumliste Gesamt K'!E107</f>
        <v>0</v>
      </c>
      <c r="Z108" s="268" t="str">
        <f>'Raumliste Gesamt K'!F107</f>
        <v>4 Tage/Wo</v>
      </c>
      <c r="AA108" s="268">
        <f ca="1">'Raumliste Gesamt K'!G107</f>
        <v>200</v>
      </c>
      <c r="AB108" s="268">
        <f>'Raumliste Gesamt K'!J107</f>
        <v>0</v>
      </c>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row>
    <row r="109" spans="2:80" x14ac:dyDescent="0.2">
      <c r="B109"/>
      <c r="C109"/>
      <c r="D109"/>
      <c r="E109"/>
      <c r="F109"/>
      <c r="G109"/>
      <c r="H109"/>
      <c r="I109"/>
      <c r="J109"/>
      <c r="K109"/>
      <c r="L109"/>
      <c r="M109"/>
      <c r="N109"/>
      <c r="O109"/>
      <c r="P109"/>
      <c r="Q109"/>
      <c r="R109"/>
      <c r="S109"/>
      <c r="T109"/>
      <c r="U109"/>
      <c r="V109"/>
      <c r="W109"/>
      <c r="X109" s="320" t="str">
        <f>'Raumliste Gesamt K'!B108</f>
        <v>F1-5</v>
      </c>
      <c r="Y109" s="268">
        <f>'Raumliste Gesamt K'!E108</f>
        <v>0</v>
      </c>
      <c r="Z109" s="268" t="str">
        <f>'Raumliste Gesamt K'!F108</f>
        <v>5 Tage/Wo</v>
      </c>
      <c r="AA109" s="268">
        <f ca="1">'Raumliste Gesamt K'!G108</f>
        <v>250</v>
      </c>
      <c r="AB109" s="268">
        <f>'Raumliste Gesamt K'!J108</f>
        <v>0</v>
      </c>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row>
    <row r="110" spans="2:80" x14ac:dyDescent="0.2">
      <c r="B110"/>
      <c r="C110"/>
      <c r="D110"/>
      <c r="E110"/>
      <c r="F110"/>
      <c r="G110"/>
      <c r="H110"/>
      <c r="I110"/>
      <c r="J110"/>
      <c r="K110"/>
      <c r="L110"/>
      <c r="M110"/>
      <c r="N110"/>
      <c r="O110"/>
      <c r="P110"/>
      <c r="Q110"/>
      <c r="R110"/>
      <c r="S110"/>
      <c r="T110"/>
      <c r="U110"/>
      <c r="V110"/>
      <c r="W110"/>
      <c r="X110" s="320" t="str">
        <f>'Raumliste Gesamt K'!B109</f>
        <v>F1-6</v>
      </c>
      <c r="Y110" s="268">
        <f>'Raumliste Gesamt K'!E109</f>
        <v>0</v>
      </c>
      <c r="Z110" s="268" t="str">
        <f>'Raumliste Gesamt K'!F109</f>
        <v>6 Tage/Wo</v>
      </c>
      <c r="AA110" s="268">
        <f ca="1">'Raumliste Gesamt K'!G109</f>
        <v>300</v>
      </c>
      <c r="AB110" s="268">
        <f>'Raumliste Gesamt K'!J109</f>
        <v>0</v>
      </c>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row>
    <row r="111" spans="2:80" x14ac:dyDescent="0.2">
      <c r="B111"/>
      <c r="C111"/>
      <c r="D111"/>
      <c r="E111"/>
      <c r="F111"/>
      <c r="G111"/>
      <c r="H111"/>
      <c r="I111"/>
      <c r="J111"/>
      <c r="K111"/>
      <c r="L111"/>
      <c r="M111"/>
      <c r="N111"/>
      <c r="O111"/>
      <c r="P111"/>
      <c r="Q111"/>
      <c r="R111"/>
      <c r="S111"/>
      <c r="T111"/>
      <c r="U111"/>
      <c r="V111"/>
      <c r="W111"/>
      <c r="X111" s="320" t="str">
        <f>'Raumliste Gesamt K'!B110</f>
        <v>F1-7</v>
      </c>
      <c r="Y111" s="268">
        <f>'Raumliste Gesamt K'!E110</f>
        <v>0</v>
      </c>
      <c r="Z111" s="268" t="str">
        <f>'Raumliste Gesamt K'!F110</f>
        <v>7 Tage/Wo</v>
      </c>
      <c r="AA111" s="268">
        <f ca="1">'Raumliste Gesamt K'!G110</f>
        <v>350</v>
      </c>
      <c r="AB111" s="268">
        <f>'Raumliste Gesamt K'!J110</f>
        <v>0</v>
      </c>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row>
    <row r="112" spans="2:80" x14ac:dyDescent="0.2">
      <c r="B112"/>
      <c r="C112"/>
      <c r="D112"/>
      <c r="E112"/>
      <c r="F112"/>
      <c r="G112"/>
      <c r="H112"/>
      <c r="I112"/>
      <c r="J112"/>
      <c r="K112"/>
      <c r="L112"/>
      <c r="M112"/>
      <c r="N112"/>
      <c r="O112"/>
      <c r="P112"/>
      <c r="Q112"/>
      <c r="R112"/>
      <c r="S112"/>
      <c r="T112"/>
      <c r="U112"/>
      <c r="V112"/>
      <c r="W112"/>
      <c r="X112" s="320" t="str">
        <f>'Raumliste Gesamt K'!B111</f>
        <v>F1-Müll</v>
      </c>
      <c r="Y112" s="268">
        <f>'Raumliste Gesamt K'!E111</f>
        <v>0</v>
      </c>
      <c r="Z112" s="268" t="str">
        <f>'Raumliste Gesamt K'!F111</f>
        <v>2 Tage/Wo </v>
      </c>
      <c r="AA112" s="268">
        <f ca="1">'Raumliste Gesamt K'!G111</f>
        <v>100</v>
      </c>
      <c r="AB112" s="268">
        <f>'Raumliste Gesamt K'!J111</f>
        <v>0</v>
      </c>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row>
    <row r="113" spans="2:80" x14ac:dyDescent="0.2">
      <c r="B113"/>
      <c r="C113"/>
      <c r="D113"/>
      <c r="E113"/>
      <c r="F113"/>
      <c r="G113"/>
      <c r="H113"/>
      <c r="I113"/>
      <c r="J113"/>
      <c r="K113"/>
      <c r="L113"/>
      <c r="M113"/>
      <c r="N113"/>
      <c r="O113"/>
      <c r="P113"/>
      <c r="Q113"/>
      <c r="R113"/>
      <c r="S113"/>
      <c r="T113"/>
      <c r="U113"/>
      <c r="V113"/>
      <c r="W113"/>
      <c r="X113" s="320" t="str">
        <f>'Raumliste Gesamt K'!B112</f>
        <v>F1-Hort</v>
      </c>
      <c r="Y113" s="268">
        <f>'Raumliste Gesamt K'!E112</f>
        <v>0</v>
      </c>
      <c r="Z113" s="268" t="str">
        <f>'Raumliste Gesamt K'!F112</f>
        <v>5 Tage/Wo </v>
      </c>
      <c r="AA113" s="268">
        <f ca="1">'Raumliste Gesamt K'!G112</f>
        <v>250</v>
      </c>
      <c r="AB113" s="268">
        <f>'Raumliste Gesamt K'!J112</f>
        <v>0</v>
      </c>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row>
    <row r="114" spans="2:80" x14ac:dyDescent="0.2">
      <c r="B114"/>
      <c r="C114"/>
      <c r="D114"/>
      <c r="E114"/>
      <c r="F114"/>
      <c r="G114"/>
      <c r="H114"/>
      <c r="I114"/>
      <c r="J114"/>
      <c r="K114"/>
      <c r="L114"/>
      <c r="M114"/>
      <c r="N114"/>
      <c r="O114"/>
      <c r="P114"/>
      <c r="Q114"/>
      <c r="R114"/>
      <c r="S114"/>
      <c r="T114"/>
      <c r="U114"/>
      <c r="V114"/>
      <c r="W114"/>
      <c r="X114" s="320" t="str">
        <f>'Raumliste Gesamt K'!B113</f>
        <v>F2-J</v>
      </c>
      <c r="Y114" s="268">
        <f>'Raumliste Gesamt K'!E113</f>
        <v>0</v>
      </c>
      <c r="Z114" s="268" t="str">
        <f>'Raumliste Gesamt K'!F113</f>
        <v>jährlich</v>
      </c>
      <c r="AA114" s="268">
        <f ca="1">'Raumliste Gesamt K'!G113</f>
        <v>1</v>
      </c>
      <c r="AB114" s="268">
        <f>'Raumliste Gesamt K'!J113</f>
        <v>0</v>
      </c>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row>
    <row r="115" spans="2:80" x14ac:dyDescent="0.2">
      <c r="B115"/>
      <c r="C115"/>
      <c r="D115"/>
      <c r="E115"/>
      <c r="F115"/>
      <c r="G115"/>
      <c r="H115"/>
      <c r="I115"/>
      <c r="J115"/>
      <c r="K115"/>
      <c r="L115"/>
      <c r="M115"/>
      <c r="N115"/>
      <c r="O115"/>
      <c r="P115"/>
      <c r="Q115"/>
      <c r="R115"/>
      <c r="S115"/>
      <c r="T115"/>
      <c r="U115"/>
      <c r="V115"/>
      <c r="W115"/>
      <c r="X115" s="320" t="str">
        <f>'Raumliste Gesamt K'!B114</f>
        <v>F2-J2</v>
      </c>
      <c r="Y115" s="268">
        <f>'Raumliste Gesamt K'!E114</f>
        <v>0</v>
      </c>
      <c r="Z115" s="268" t="str">
        <f>'Raumliste Gesamt K'!F114</f>
        <v>jährlich 2x</v>
      </c>
      <c r="AA115" s="268">
        <f ca="1">'Raumliste Gesamt K'!G114</f>
        <v>2</v>
      </c>
      <c r="AB115" s="268">
        <f>'Raumliste Gesamt K'!J114</f>
        <v>0</v>
      </c>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row>
    <row r="116" spans="2:80" x14ac:dyDescent="0.2">
      <c r="B116"/>
      <c r="C116"/>
      <c r="D116"/>
      <c r="E116"/>
      <c r="F116"/>
      <c r="G116"/>
      <c r="H116"/>
      <c r="I116"/>
      <c r="J116"/>
      <c r="K116"/>
      <c r="L116"/>
      <c r="M116"/>
      <c r="N116"/>
      <c r="O116"/>
      <c r="P116"/>
      <c r="Q116"/>
      <c r="R116"/>
      <c r="S116"/>
      <c r="T116"/>
      <c r="U116"/>
      <c r="V116"/>
      <c r="W116"/>
      <c r="X116" s="320" t="str">
        <f>'Raumliste Gesamt K'!B115</f>
        <v>F2-Q</v>
      </c>
      <c r="Y116" s="268">
        <f>'Raumliste Gesamt K'!E115</f>
        <v>0</v>
      </c>
      <c r="Z116" s="268" t="str">
        <f>'Raumliste Gesamt K'!F115</f>
        <v>Quartalsw.</v>
      </c>
      <c r="AA116" s="268">
        <f ca="1">'Raumliste Gesamt K'!G115</f>
        <v>4</v>
      </c>
      <c r="AB116" s="268">
        <f>'Raumliste Gesamt K'!J115</f>
        <v>0</v>
      </c>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row>
    <row r="117" spans="2:80" x14ac:dyDescent="0.2">
      <c r="B117"/>
      <c r="C117"/>
      <c r="D117"/>
      <c r="E117"/>
      <c r="F117"/>
      <c r="G117"/>
      <c r="H117"/>
      <c r="I117"/>
      <c r="J117"/>
      <c r="K117"/>
      <c r="L117"/>
      <c r="M117"/>
      <c r="N117"/>
      <c r="O117"/>
      <c r="P117"/>
      <c r="Q117"/>
      <c r="R117"/>
      <c r="S117"/>
      <c r="T117"/>
      <c r="U117"/>
      <c r="V117"/>
      <c r="W117"/>
      <c r="X117" s="320" t="str">
        <f>'Raumliste Gesamt K'!B116</f>
        <v>F2-J6</v>
      </c>
      <c r="Y117" s="268">
        <f>'Raumliste Gesamt K'!E116</f>
        <v>0</v>
      </c>
      <c r="Z117" s="268" t="str">
        <f>'Raumliste Gesamt K'!F116</f>
        <v>jährlich 6x</v>
      </c>
      <c r="AA117" s="268">
        <f ca="1">'Raumliste Gesamt K'!G116</f>
        <v>6</v>
      </c>
      <c r="AB117" s="268">
        <f>'Raumliste Gesamt K'!J116</f>
        <v>0</v>
      </c>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row>
    <row r="118" spans="2:80" x14ac:dyDescent="0.2">
      <c r="B118"/>
      <c r="C118"/>
      <c r="D118"/>
      <c r="E118"/>
      <c r="F118"/>
      <c r="G118"/>
      <c r="H118"/>
      <c r="I118"/>
      <c r="J118"/>
      <c r="K118"/>
      <c r="L118"/>
      <c r="M118"/>
      <c r="N118"/>
      <c r="O118"/>
      <c r="P118"/>
      <c r="Q118"/>
      <c r="R118"/>
      <c r="S118"/>
      <c r="T118"/>
      <c r="U118"/>
      <c r="V118"/>
      <c r="W118"/>
      <c r="X118" s="320" t="str">
        <f>'Raumliste Gesamt K'!B117</f>
        <v>F2-M</v>
      </c>
      <c r="Y118" s="268">
        <f>'Raumliste Gesamt K'!E117</f>
        <v>0</v>
      </c>
      <c r="Z118" s="268" t="str">
        <f>'Raumliste Gesamt K'!F117</f>
        <v>monatlich</v>
      </c>
      <c r="AA118" s="268">
        <f ca="1">'Raumliste Gesamt K'!G117</f>
        <v>12</v>
      </c>
      <c r="AB118" s="268">
        <f>'Raumliste Gesamt K'!J117</f>
        <v>0</v>
      </c>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row>
    <row r="119" spans="2:80" x14ac:dyDescent="0.2">
      <c r="B119"/>
      <c r="C119"/>
      <c r="D119"/>
      <c r="E119"/>
      <c r="F119"/>
      <c r="G119"/>
      <c r="H119"/>
      <c r="I119"/>
      <c r="J119"/>
      <c r="K119"/>
      <c r="L119"/>
      <c r="M119"/>
      <c r="N119"/>
      <c r="O119"/>
      <c r="P119"/>
      <c r="Q119"/>
      <c r="R119"/>
      <c r="S119"/>
      <c r="T119"/>
      <c r="U119"/>
      <c r="V119"/>
      <c r="W119"/>
      <c r="X119" s="320" t="str">
        <f>'Raumliste Gesamt K'!B118</f>
        <v>F2-14</v>
      </c>
      <c r="Y119" s="268">
        <f>'Raumliste Gesamt K'!E118</f>
        <v>0</v>
      </c>
      <c r="Z119" s="268" t="str">
        <f>'Raumliste Gesamt K'!F118</f>
        <v>14 tägig</v>
      </c>
      <c r="AA119" s="268">
        <f ca="1">'Raumliste Gesamt K'!G118</f>
        <v>25</v>
      </c>
      <c r="AB119" s="268">
        <f>'Raumliste Gesamt K'!J118</f>
        <v>0</v>
      </c>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row>
    <row r="120" spans="2:80" x14ac:dyDescent="0.2">
      <c r="B120"/>
      <c r="C120"/>
      <c r="D120"/>
      <c r="E120"/>
      <c r="F120"/>
      <c r="G120"/>
      <c r="H120"/>
      <c r="I120"/>
      <c r="J120"/>
      <c r="K120"/>
      <c r="L120"/>
      <c r="M120"/>
      <c r="N120"/>
      <c r="O120"/>
      <c r="P120"/>
      <c r="Q120"/>
      <c r="R120"/>
      <c r="S120"/>
      <c r="T120"/>
      <c r="U120"/>
      <c r="V120"/>
      <c r="W120"/>
      <c r="X120" s="320" t="str">
        <f>'Raumliste Gesamt K'!B119</f>
        <v>F2-W</v>
      </c>
      <c r="Y120" s="268">
        <f>'Raumliste Gesamt K'!E119</f>
        <v>0</v>
      </c>
      <c r="Z120" s="268" t="str">
        <f>'Raumliste Gesamt K'!F119</f>
        <v>wöchentl.</v>
      </c>
      <c r="AA120" s="268">
        <f ca="1">'Raumliste Gesamt K'!G119</f>
        <v>50</v>
      </c>
      <c r="AB120" s="268">
        <f>'Raumliste Gesamt K'!J119</f>
        <v>0</v>
      </c>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row>
    <row r="121" spans="2:80" x14ac:dyDescent="0.2">
      <c r="B121"/>
      <c r="C121"/>
      <c r="D121"/>
      <c r="E121"/>
      <c r="F121"/>
      <c r="G121"/>
      <c r="H121"/>
      <c r="I121"/>
      <c r="J121"/>
      <c r="K121"/>
      <c r="L121"/>
      <c r="M121"/>
      <c r="N121"/>
      <c r="O121"/>
      <c r="P121"/>
      <c r="Q121"/>
      <c r="R121"/>
      <c r="S121"/>
      <c r="T121"/>
      <c r="U121"/>
      <c r="V121"/>
      <c r="W121"/>
      <c r="X121" s="320" t="str">
        <f>'Raumliste Gesamt K'!B120</f>
        <v>F2-2</v>
      </c>
      <c r="Y121" s="268">
        <f>'Raumliste Gesamt K'!E120</f>
        <v>0</v>
      </c>
      <c r="Z121" s="268" t="str">
        <f>'Raumliste Gesamt K'!F120</f>
        <v>2 Tage/Wo</v>
      </c>
      <c r="AA121" s="268">
        <f ca="1">'Raumliste Gesamt K'!G120</f>
        <v>100</v>
      </c>
      <c r="AB121" s="268">
        <f>'Raumliste Gesamt K'!J120</f>
        <v>0</v>
      </c>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row>
    <row r="122" spans="2:80" x14ac:dyDescent="0.2">
      <c r="B122"/>
      <c r="C122"/>
      <c r="D122"/>
      <c r="E122"/>
      <c r="F122"/>
      <c r="G122"/>
      <c r="H122"/>
      <c r="I122"/>
      <c r="J122"/>
      <c r="K122"/>
      <c r="L122"/>
      <c r="M122"/>
      <c r="N122"/>
      <c r="O122"/>
      <c r="P122"/>
      <c r="Q122"/>
      <c r="R122"/>
      <c r="S122"/>
      <c r="T122"/>
      <c r="U122"/>
      <c r="V122"/>
      <c r="W122"/>
      <c r="X122" s="320" t="str">
        <f>'Raumliste Gesamt K'!B121</f>
        <v>F2-2,5</v>
      </c>
      <c r="Y122" s="268">
        <f>'Raumliste Gesamt K'!E121</f>
        <v>0</v>
      </c>
      <c r="Z122" s="268" t="str">
        <f>'Raumliste Gesamt K'!F121</f>
        <v>2,5 Tage/Wo</v>
      </c>
      <c r="AA122" s="268">
        <f ca="1">'Raumliste Gesamt K'!G121</f>
        <v>125</v>
      </c>
      <c r="AB122" s="268">
        <f>'Raumliste Gesamt K'!J121</f>
        <v>0</v>
      </c>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row>
    <row r="123" spans="2:80" x14ac:dyDescent="0.2">
      <c r="B123"/>
      <c r="C123"/>
      <c r="D123"/>
      <c r="E123"/>
      <c r="F123"/>
      <c r="G123"/>
      <c r="H123"/>
      <c r="I123"/>
      <c r="J123"/>
      <c r="K123"/>
      <c r="L123"/>
      <c r="M123"/>
      <c r="N123"/>
      <c r="O123"/>
      <c r="P123"/>
      <c r="Q123"/>
      <c r="R123"/>
      <c r="S123"/>
      <c r="T123"/>
      <c r="U123"/>
      <c r="V123"/>
      <c r="W123"/>
      <c r="X123" s="320" t="str">
        <f>'Raumliste Gesamt K'!B122</f>
        <v>F2-3</v>
      </c>
      <c r="Y123" s="268">
        <f>'Raumliste Gesamt K'!E122</f>
        <v>0</v>
      </c>
      <c r="Z123" s="268" t="str">
        <f>'Raumliste Gesamt K'!F122</f>
        <v>3 Tage/Wo</v>
      </c>
      <c r="AA123" s="268">
        <f ca="1">'Raumliste Gesamt K'!G122</f>
        <v>150</v>
      </c>
      <c r="AB123" s="268">
        <f>'Raumliste Gesamt K'!J122</f>
        <v>0</v>
      </c>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row>
    <row r="124" spans="2:80" x14ac:dyDescent="0.2">
      <c r="B124"/>
      <c r="C124"/>
      <c r="D124"/>
      <c r="E124"/>
      <c r="F124"/>
      <c r="G124"/>
      <c r="H124"/>
      <c r="I124"/>
      <c r="J124"/>
      <c r="K124"/>
      <c r="L124"/>
      <c r="M124"/>
      <c r="N124"/>
      <c r="O124"/>
      <c r="P124"/>
      <c r="Q124"/>
      <c r="R124"/>
      <c r="S124"/>
      <c r="T124"/>
      <c r="U124"/>
      <c r="V124"/>
      <c r="W124"/>
      <c r="X124" s="320" t="str">
        <f>'Raumliste Gesamt K'!B123</f>
        <v>F2-4</v>
      </c>
      <c r="Y124" s="268">
        <f>'Raumliste Gesamt K'!E123</f>
        <v>0</v>
      </c>
      <c r="Z124" s="268" t="str">
        <f>'Raumliste Gesamt K'!F123</f>
        <v>4 Tage/Wo</v>
      </c>
      <c r="AA124" s="268">
        <f ca="1">'Raumliste Gesamt K'!G123</f>
        <v>200</v>
      </c>
      <c r="AB124" s="268">
        <f>'Raumliste Gesamt K'!J123</f>
        <v>0</v>
      </c>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row>
    <row r="125" spans="2:80" x14ac:dyDescent="0.2">
      <c r="B125"/>
      <c r="C125"/>
      <c r="D125"/>
      <c r="E125"/>
      <c r="F125"/>
      <c r="G125"/>
      <c r="H125"/>
      <c r="I125"/>
      <c r="J125"/>
      <c r="K125"/>
      <c r="L125"/>
      <c r="M125"/>
      <c r="N125"/>
      <c r="O125"/>
      <c r="P125"/>
      <c r="Q125"/>
      <c r="R125"/>
      <c r="S125"/>
      <c r="T125"/>
      <c r="U125"/>
      <c r="V125"/>
      <c r="W125"/>
      <c r="X125" s="320" t="str">
        <f>'Raumliste Gesamt K'!B124</f>
        <v>F2-5</v>
      </c>
      <c r="Y125" s="268">
        <f>'Raumliste Gesamt K'!E124</f>
        <v>0</v>
      </c>
      <c r="Z125" s="268" t="str">
        <f>'Raumliste Gesamt K'!F124</f>
        <v>5 Tage/Wo</v>
      </c>
      <c r="AA125" s="268">
        <f ca="1">'Raumliste Gesamt K'!G124</f>
        <v>250</v>
      </c>
      <c r="AB125" s="268">
        <f>'Raumliste Gesamt K'!J124</f>
        <v>0</v>
      </c>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row>
    <row r="126" spans="2:80" x14ac:dyDescent="0.2">
      <c r="B126"/>
      <c r="C126"/>
      <c r="D126"/>
      <c r="E126"/>
      <c r="F126"/>
      <c r="G126"/>
      <c r="H126"/>
      <c r="I126"/>
      <c r="J126"/>
      <c r="K126"/>
      <c r="L126"/>
      <c r="M126"/>
      <c r="N126"/>
      <c r="O126"/>
      <c r="P126"/>
      <c r="Q126"/>
      <c r="R126"/>
      <c r="S126"/>
      <c r="T126"/>
      <c r="U126"/>
      <c r="V126"/>
      <c r="W126"/>
      <c r="X126" s="320" t="str">
        <f>'Raumliste Gesamt K'!B125</f>
        <v>F2-6</v>
      </c>
      <c r="Y126" s="268">
        <f>'Raumliste Gesamt K'!E125</f>
        <v>0</v>
      </c>
      <c r="Z126" s="268" t="str">
        <f>'Raumliste Gesamt K'!F125</f>
        <v>6 Tage/Wo</v>
      </c>
      <c r="AA126" s="268">
        <f ca="1">'Raumliste Gesamt K'!G125</f>
        <v>300</v>
      </c>
      <c r="AB126" s="268">
        <f>'Raumliste Gesamt K'!J125</f>
        <v>0</v>
      </c>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row>
    <row r="127" spans="2:80" x14ac:dyDescent="0.2">
      <c r="B127"/>
      <c r="C127"/>
      <c r="D127"/>
      <c r="E127"/>
      <c r="F127"/>
      <c r="G127"/>
      <c r="H127"/>
      <c r="I127"/>
      <c r="J127"/>
      <c r="K127"/>
      <c r="L127"/>
      <c r="M127"/>
      <c r="N127"/>
      <c r="O127"/>
      <c r="P127"/>
      <c r="Q127"/>
      <c r="R127"/>
      <c r="S127"/>
      <c r="T127"/>
      <c r="U127"/>
      <c r="V127"/>
      <c r="W127"/>
      <c r="X127" s="320" t="str">
        <f>'Raumliste Gesamt K'!B126</f>
        <v>F2-7</v>
      </c>
      <c r="Y127" s="268">
        <f>'Raumliste Gesamt K'!E126</f>
        <v>0</v>
      </c>
      <c r="Z127" s="268" t="str">
        <f>'Raumliste Gesamt K'!F126</f>
        <v>7 Tage/Wo</v>
      </c>
      <c r="AA127" s="268">
        <f ca="1">'Raumliste Gesamt K'!G126</f>
        <v>350</v>
      </c>
      <c r="AB127" s="268">
        <f>'Raumliste Gesamt K'!J126</f>
        <v>0</v>
      </c>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row>
    <row r="128" spans="2:80" x14ac:dyDescent="0.2">
      <c r="B128"/>
      <c r="C128"/>
      <c r="D128"/>
      <c r="E128"/>
      <c r="F128"/>
      <c r="G128"/>
      <c r="H128"/>
      <c r="I128"/>
      <c r="J128"/>
      <c r="K128"/>
      <c r="L128"/>
      <c r="M128"/>
      <c r="N128"/>
      <c r="O128"/>
      <c r="P128"/>
      <c r="Q128"/>
      <c r="R128"/>
      <c r="S128"/>
      <c r="T128"/>
      <c r="U128"/>
      <c r="V128"/>
      <c r="W128"/>
      <c r="X128" s="320" t="str">
        <f>'Raumliste Gesamt K'!B127</f>
        <v>F2-Müll</v>
      </c>
      <c r="Y128" s="268">
        <f>'Raumliste Gesamt K'!E127</f>
        <v>0</v>
      </c>
      <c r="Z128" s="268" t="str">
        <f>'Raumliste Gesamt K'!F127</f>
        <v>2 Tage/Wo </v>
      </c>
      <c r="AA128" s="268">
        <f ca="1">'Raumliste Gesamt K'!G127</f>
        <v>100</v>
      </c>
      <c r="AB128" s="268">
        <f>'Raumliste Gesamt K'!J127</f>
        <v>0</v>
      </c>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row>
    <row r="129" spans="2:80" x14ac:dyDescent="0.2">
      <c r="B129"/>
      <c r="C129"/>
      <c r="D129"/>
      <c r="E129"/>
      <c r="F129"/>
      <c r="G129"/>
      <c r="H129"/>
      <c r="I129"/>
      <c r="J129"/>
      <c r="K129"/>
      <c r="L129"/>
      <c r="M129"/>
      <c r="N129"/>
      <c r="O129"/>
      <c r="P129"/>
      <c r="Q129"/>
      <c r="R129"/>
      <c r="S129"/>
      <c r="T129"/>
      <c r="U129"/>
      <c r="V129"/>
      <c r="W129"/>
      <c r="X129" s="320" t="str">
        <f>'Raumliste Gesamt K'!B128</f>
        <v>F2-Hort</v>
      </c>
      <c r="Y129" s="268">
        <f>'Raumliste Gesamt K'!E128</f>
        <v>0</v>
      </c>
      <c r="Z129" s="268" t="str">
        <f>'Raumliste Gesamt K'!F128</f>
        <v>5 Tage/Wo </v>
      </c>
      <c r="AA129" s="268">
        <f ca="1">'Raumliste Gesamt K'!G128</f>
        <v>250</v>
      </c>
      <c r="AB129" s="268">
        <f>'Raumliste Gesamt K'!J128</f>
        <v>0</v>
      </c>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row>
    <row r="130" spans="2:80" x14ac:dyDescent="0.2">
      <c r="B130"/>
      <c r="C130"/>
      <c r="D130"/>
      <c r="E130"/>
      <c r="F130"/>
      <c r="G130"/>
      <c r="H130"/>
      <c r="I130"/>
      <c r="J130"/>
      <c r="K130"/>
      <c r="L130"/>
      <c r="M130"/>
      <c r="N130"/>
      <c r="O130"/>
      <c r="P130"/>
      <c r="Q130"/>
      <c r="R130"/>
      <c r="S130"/>
      <c r="T130"/>
      <c r="U130"/>
      <c r="V130"/>
      <c r="W130"/>
      <c r="X130" s="320" t="str">
        <f>'Raumliste Gesamt K'!B129</f>
        <v>F3-J</v>
      </c>
      <c r="Y130" s="268">
        <f>'Raumliste Gesamt K'!E129</f>
        <v>0</v>
      </c>
      <c r="Z130" s="268" t="str">
        <f>'Raumliste Gesamt K'!F129</f>
        <v>jährlich</v>
      </c>
      <c r="AA130" s="268">
        <f ca="1">'Raumliste Gesamt K'!G129</f>
        <v>1</v>
      </c>
      <c r="AB130" s="268">
        <f>'Raumliste Gesamt K'!J129</f>
        <v>0</v>
      </c>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row>
    <row r="131" spans="2:80" x14ac:dyDescent="0.2">
      <c r="B131"/>
      <c r="C131"/>
      <c r="D131"/>
      <c r="E131"/>
      <c r="F131"/>
      <c r="G131"/>
      <c r="H131"/>
      <c r="I131"/>
      <c r="J131"/>
      <c r="K131"/>
      <c r="L131"/>
      <c r="M131"/>
      <c r="N131"/>
      <c r="O131"/>
      <c r="P131"/>
      <c r="Q131"/>
      <c r="R131"/>
      <c r="S131"/>
      <c r="T131"/>
      <c r="U131"/>
      <c r="V131"/>
      <c r="W131"/>
      <c r="X131" s="320" t="str">
        <f>'Raumliste Gesamt K'!B130</f>
        <v>F3-J2</v>
      </c>
      <c r="Y131" s="268">
        <f>'Raumliste Gesamt K'!E130</f>
        <v>0</v>
      </c>
      <c r="Z131" s="268" t="str">
        <f>'Raumliste Gesamt K'!F130</f>
        <v>jährlich 2x</v>
      </c>
      <c r="AA131" s="268">
        <f ca="1">'Raumliste Gesamt K'!G130</f>
        <v>2</v>
      </c>
      <c r="AB131" s="268">
        <f>'Raumliste Gesamt K'!J130</f>
        <v>0</v>
      </c>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row>
    <row r="132" spans="2:80" x14ac:dyDescent="0.2">
      <c r="B132"/>
      <c r="C132"/>
      <c r="D132"/>
      <c r="E132"/>
      <c r="F132"/>
      <c r="G132"/>
      <c r="H132"/>
      <c r="I132"/>
      <c r="J132"/>
      <c r="K132"/>
      <c r="L132"/>
      <c r="M132"/>
      <c r="N132"/>
      <c r="O132"/>
      <c r="P132"/>
      <c r="Q132"/>
      <c r="R132"/>
      <c r="S132"/>
      <c r="T132"/>
      <c r="U132"/>
      <c r="V132"/>
      <c r="W132"/>
      <c r="X132" s="320" t="str">
        <f>'Raumliste Gesamt K'!B131</f>
        <v>F3-Q</v>
      </c>
      <c r="Y132" s="268">
        <f>'Raumliste Gesamt K'!E131</f>
        <v>0</v>
      </c>
      <c r="Z132" s="268" t="str">
        <f>'Raumliste Gesamt K'!F131</f>
        <v>Quartalsw.</v>
      </c>
      <c r="AA132" s="268">
        <f ca="1">'Raumliste Gesamt K'!G131</f>
        <v>4</v>
      </c>
      <c r="AB132" s="268">
        <f>'Raumliste Gesamt K'!J131</f>
        <v>0</v>
      </c>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row>
    <row r="133" spans="2:80" x14ac:dyDescent="0.2">
      <c r="B133"/>
      <c r="C133"/>
      <c r="D133"/>
      <c r="E133"/>
      <c r="F133"/>
      <c r="G133"/>
      <c r="H133"/>
      <c r="I133"/>
      <c r="J133"/>
      <c r="K133"/>
      <c r="L133"/>
      <c r="M133"/>
      <c r="N133"/>
      <c r="O133"/>
      <c r="P133"/>
      <c r="Q133"/>
      <c r="R133"/>
      <c r="S133"/>
      <c r="T133"/>
      <c r="U133"/>
      <c r="V133"/>
      <c r="W133"/>
      <c r="X133" s="320" t="str">
        <f>'Raumliste Gesamt K'!B132</f>
        <v>F3-J6</v>
      </c>
      <c r="Y133" s="268">
        <f>'Raumliste Gesamt K'!E132</f>
        <v>0</v>
      </c>
      <c r="Z133" s="268" t="str">
        <f>'Raumliste Gesamt K'!F132</f>
        <v>jährlich 6x</v>
      </c>
      <c r="AA133" s="268">
        <f ca="1">'Raumliste Gesamt K'!G132</f>
        <v>6</v>
      </c>
      <c r="AB133" s="268">
        <f>'Raumliste Gesamt K'!J132</f>
        <v>0</v>
      </c>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row>
    <row r="134" spans="2:80" x14ac:dyDescent="0.2">
      <c r="B134"/>
      <c r="C134"/>
      <c r="D134"/>
      <c r="E134"/>
      <c r="F134"/>
      <c r="G134"/>
      <c r="H134"/>
      <c r="I134"/>
      <c r="J134"/>
      <c r="K134"/>
      <c r="L134"/>
      <c r="M134"/>
      <c r="N134"/>
      <c r="O134"/>
      <c r="P134"/>
      <c r="Q134"/>
      <c r="R134"/>
      <c r="S134"/>
      <c r="T134"/>
      <c r="U134"/>
      <c r="V134"/>
      <c r="W134"/>
      <c r="X134" s="320" t="str">
        <f>'Raumliste Gesamt K'!B133</f>
        <v>F3-M</v>
      </c>
      <c r="Y134" s="268">
        <f>'Raumliste Gesamt K'!E133</f>
        <v>0</v>
      </c>
      <c r="Z134" s="268" t="str">
        <f>'Raumliste Gesamt K'!F133</f>
        <v>monatlich</v>
      </c>
      <c r="AA134" s="268">
        <f ca="1">'Raumliste Gesamt K'!G133</f>
        <v>12</v>
      </c>
      <c r="AB134" s="268">
        <f>'Raumliste Gesamt K'!J133</f>
        <v>0</v>
      </c>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row>
    <row r="135" spans="2:80" x14ac:dyDescent="0.2">
      <c r="B135"/>
      <c r="C135"/>
      <c r="D135"/>
      <c r="E135"/>
      <c r="F135"/>
      <c r="G135"/>
      <c r="H135"/>
      <c r="I135"/>
      <c r="J135"/>
      <c r="K135"/>
      <c r="L135"/>
      <c r="M135"/>
      <c r="N135"/>
      <c r="O135"/>
      <c r="P135"/>
      <c r="Q135"/>
      <c r="R135"/>
      <c r="S135"/>
      <c r="T135"/>
      <c r="U135"/>
      <c r="V135"/>
      <c r="W135"/>
      <c r="X135" s="320" t="str">
        <f>'Raumliste Gesamt K'!B134</f>
        <v>F3-14</v>
      </c>
      <c r="Y135" s="268">
        <f>'Raumliste Gesamt K'!E134</f>
        <v>0</v>
      </c>
      <c r="Z135" s="268" t="str">
        <f>'Raumliste Gesamt K'!F134</f>
        <v>14 tägig</v>
      </c>
      <c r="AA135" s="268">
        <f ca="1">'Raumliste Gesamt K'!G134</f>
        <v>25</v>
      </c>
      <c r="AB135" s="268">
        <f>'Raumliste Gesamt K'!J134</f>
        <v>0</v>
      </c>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row>
    <row r="136" spans="2:80" x14ac:dyDescent="0.2">
      <c r="B136"/>
      <c r="C136"/>
      <c r="D136"/>
      <c r="E136"/>
      <c r="F136"/>
      <c r="G136"/>
      <c r="H136"/>
      <c r="I136"/>
      <c r="J136"/>
      <c r="K136"/>
      <c r="L136"/>
      <c r="M136"/>
      <c r="N136"/>
      <c r="O136"/>
      <c r="P136"/>
      <c r="Q136"/>
      <c r="R136"/>
      <c r="S136"/>
      <c r="T136"/>
      <c r="U136"/>
      <c r="V136"/>
      <c r="W136"/>
      <c r="X136" s="320" t="str">
        <f>'Raumliste Gesamt K'!B135</f>
        <v>F3-W</v>
      </c>
      <c r="Y136" s="268">
        <f>'Raumliste Gesamt K'!E135</f>
        <v>0</v>
      </c>
      <c r="Z136" s="268" t="str">
        <f>'Raumliste Gesamt K'!F135</f>
        <v>wöchentl.</v>
      </c>
      <c r="AA136" s="268">
        <f ca="1">'Raumliste Gesamt K'!G135</f>
        <v>50</v>
      </c>
      <c r="AB136" s="268">
        <f>'Raumliste Gesamt K'!J135</f>
        <v>0</v>
      </c>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row>
    <row r="137" spans="2:80" x14ac:dyDescent="0.2">
      <c r="B137"/>
      <c r="C137"/>
      <c r="D137"/>
      <c r="E137"/>
      <c r="F137"/>
      <c r="G137"/>
      <c r="H137"/>
      <c r="I137"/>
      <c r="J137"/>
      <c r="K137"/>
      <c r="L137"/>
      <c r="M137"/>
      <c r="N137"/>
      <c r="O137"/>
      <c r="P137"/>
      <c r="Q137"/>
      <c r="R137"/>
      <c r="S137"/>
      <c r="T137"/>
      <c r="U137"/>
      <c r="V137"/>
      <c r="W137"/>
      <c r="X137" s="320" t="str">
        <f>'Raumliste Gesamt K'!B136</f>
        <v>F3-2</v>
      </c>
      <c r="Y137" s="268">
        <f>'Raumliste Gesamt K'!E136</f>
        <v>0</v>
      </c>
      <c r="Z137" s="268" t="str">
        <f>'Raumliste Gesamt K'!F136</f>
        <v>2 Tage/Wo</v>
      </c>
      <c r="AA137" s="268">
        <f ca="1">'Raumliste Gesamt K'!G136</f>
        <v>100</v>
      </c>
      <c r="AB137" s="268">
        <f>'Raumliste Gesamt K'!J136</f>
        <v>0</v>
      </c>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row>
    <row r="138" spans="2:80" x14ac:dyDescent="0.2">
      <c r="B138"/>
      <c r="C138"/>
      <c r="D138"/>
      <c r="E138"/>
      <c r="F138"/>
      <c r="G138"/>
      <c r="H138"/>
      <c r="I138"/>
      <c r="J138"/>
      <c r="K138"/>
      <c r="L138"/>
      <c r="M138"/>
      <c r="N138"/>
      <c r="O138"/>
      <c r="P138"/>
      <c r="Q138"/>
      <c r="R138"/>
      <c r="S138"/>
      <c r="T138"/>
      <c r="U138"/>
      <c r="V138"/>
      <c r="W138"/>
      <c r="X138" s="320" t="str">
        <f>'Raumliste Gesamt K'!B137</f>
        <v>F3-2,5</v>
      </c>
      <c r="Y138" s="268">
        <f>'Raumliste Gesamt K'!E137</f>
        <v>0</v>
      </c>
      <c r="Z138" s="268" t="str">
        <f>'Raumliste Gesamt K'!F137</f>
        <v>2,5 Tage/Wo</v>
      </c>
      <c r="AA138" s="268">
        <f ca="1">'Raumliste Gesamt K'!G137</f>
        <v>125</v>
      </c>
      <c r="AB138" s="268">
        <f>'Raumliste Gesamt K'!J137</f>
        <v>0</v>
      </c>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row>
    <row r="139" spans="2:80" x14ac:dyDescent="0.2">
      <c r="B139"/>
      <c r="C139"/>
      <c r="D139"/>
      <c r="E139"/>
      <c r="F139"/>
      <c r="G139"/>
      <c r="H139"/>
      <c r="I139"/>
      <c r="J139"/>
      <c r="K139"/>
      <c r="L139"/>
      <c r="M139"/>
      <c r="N139"/>
      <c r="O139"/>
      <c r="P139"/>
      <c r="Q139"/>
      <c r="R139"/>
      <c r="S139"/>
      <c r="T139"/>
      <c r="U139"/>
      <c r="V139"/>
      <c r="W139"/>
      <c r="X139" s="320" t="str">
        <f>'Raumliste Gesamt K'!B138</f>
        <v>F3-3</v>
      </c>
      <c r="Y139" s="268">
        <f>'Raumliste Gesamt K'!E138</f>
        <v>0</v>
      </c>
      <c r="Z139" s="268" t="str">
        <f>'Raumliste Gesamt K'!F138</f>
        <v>3 Tage/Wo</v>
      </c>
      <c r="AA139" s="268">
        <f ca="1">'Raumliste Gesamt K'!G138</f>
        <v>150</v>
      </c>
      <c r="AB139" s="268">
        <f>'Raumliste Gesamt K'!J138</f>
        <v>0</v>
      </c>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row>
    <row r="140" spans="2:80" x14ac:dyDescent="0.2">
      <c r="B140"/>
      <c r="C140"/>
      <c r="D140"/>
      <c r="E140"/>
      <c r="F140"/>
      <c r="G140"/>
      <c r="H140"/>
      <c r="I140"/>
      <c r="J140"/>
      <c r="K140"/>
      <c r="L140"/>
      <c r="M140"/>
      <c r="N140"/>
      <c r="O140"/>
      <c r="P140"/>
      <c r="Q140"/>
      <c r="R140"/>
      <c r="S140"/>
      <c r="T140"/>
      <c r="U140"/>
      <c r="V140"/>
      <c r="W140"/>
      <c r="X140" s="320" t="str">
        <f>'Raumliste Gesamt K'!B139</f>
        <v>F3-4</v>
      </c>
      <c r="Y140" s="268">
        <f>'Raumliste Gesamt K'!E139</f>
        <v>0</v>
      </c>
      <c r="Z140" s="268" t="str">
        <f>'Raumliste Gesamt K'!F139</f>
        <v>4 Tage/Wo</v>
      </c>
      <c r="AA140" s="268">
        <f ca="1">'Raumliste Gesamt K'!G139</f>
        <v>200</v>
      </c>
      <c r="AB140" s="268">
        <f>'Raumliste Gesamt K'!J139</f>
        <v>0</v>
      </c>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row>
    <row r="141" spans="2:80" x14ac:dyDescent="0.2">
      <c r="B141"/>
      <c r="C141"/>
      <c r="D141"/>
      <c r="E141"/>
      <c r="F141"/>
      <c r="G141"/>
      <c r="H141"/>
      <c r="I141"/>
      <c r="J141"/>
      <c r="K141"/>
      <c r="L141"/>
      <c r="M141"/>
      <c r="N141"/>
      <c r="O141"/>
      <c r="P141"/>
      <c r="Q141"/>
      <c r="R141"/>
      <c r="S141"/>
      <c r="T141"/>
      <c r="U141"/>
      <c r="V141"/>
      <c r="W141"/>
      <c r="X141" s="320" t="str">
        <f>'Raumliste Gesamt K'!B140</f>
        <v>F3-5</v>
      </c>
      <c r="Y141" s="268">
        <f>'Raumliste Gesamt K'!E140</f>
        <v>0</v>
      </c>
      <c r="Z141" s="268" t="str">
        <f>'Raumliste Gesamt K'!F140</f>
        <v>5 Tage/Wo</v>
      </c>
      <c r="AA141" s="268">
        <f ca="1">'Raumliste Gesamt K'!G140</f>
        <v>250</v>
      </c>
      <c r="AB141" s="268">
        <f>'Raumliste Gesamt K'!J140</f>
        <v>0</v>
      </c>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row>
    <row r="142" spans="2:80" x14ac:dyDescent="0.2">
      <c r="B142"/>
      <c r="C142"/>
      <c r="D142"/>
      <c r="E142"/>
      <c r="F142"/>
      <c r="G142"/>
      <c r="H142"/>
      <c r="I142"/>
      <c r="J142"/>
      <c r="K142"/>
      <c r="L142"/>
      <c r="M142"/>
      <c r="N142"/>
      <c r="O142"/>
      <c r="P142"/>
      <c r="Q142"/>
      <c r="R142"/>
      <c r="S142"/>
      <c r="T142"/>
      <c r="U142"/>
      <c r="V142"/>
      <c r="W142"/>
      <c r="X142" s="320" t="str">
        <f>'Raumliste Gesamt K'!B141</f>
        <v>F3-6</v>
      </c>
      <c r="Y142" s="268">
        <f>'Raumliste Gesamt K'!E141</f>
        <v>0</v>
      </c>
      <c r="Z142" s="268" t="str">
        <f>'Raumliste Gesamt K'!F141</f>
        <v>6 Tage/Wo</v>
      </c>
      <c r="AA142" s="268">
        <f ca="1">'Raumliste Gesamt K'!G141</f>
        <v>300</v>
      </c>
      <c r="AB142" s="268">
        <f>'Raumliste Gesamt K'!J141</f>
        <v>0</v>
      </c>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row>
    <row r="143" spans="2:80" x14ac:dyDescent="0.2">
      <c r="B143"/>
      <c r="C143"/>
      <c r="D143"/>
      <c r="E143"/>
      <c r="F143"/>
      <c r="G143"/>
      <c r="H143"/>
      <c r="I143"/>
      <c r="J143"/>
      <c r="K143"/>
      <c r="L143"/>
      <c r="M143"/>
      <c r="N143"/>
      <c r="O143"/>
      <c r="P143"/>
      <c r="Q143"/>
      <c r="R143"/>
      <c r="S143"/>
      <c r="T143"/>
      <c r="U143"/>
      <c r="V143"/>
      <c r="W143"/>
      <c r="X143" s="320" t="str">
        <f>'Raumliste Gesamt K'!B142</f>
        <v>F3-7</v>
      </c>
      <c r="Y143" s="268">
        <f>'Raumliste Gesamt K'!E142</f>
        <v>0</v>
      </c>
      <c r="Z143" s="268" t="str">
        <f>'Raumliste Gesamt K'!F142</f>
        <v>7 Tage/Wo</v>
      </c>
      <c r="AA143" s="268">
        <f ca="1">'Raumliste Gesamt K'!G142</f>
        <v>350</v>
      </c>
      <c r="AB143" s="268">
        <f>'Raumliste Gesamt K'!J142</f>
        <v>0</v>
      </c>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row>
    <row r="144" spans="2:80" x14ac:dyDescent="0.2">
      <c r="B144"/>
      <c r="C144"/>
      <c r="D144"/>
      <c r="E144"/>
      <c r="F144"/>
      <c r="G144"/>
      <c r="H144"/>
      <c r="I144"/>
      <c r="J144"/>
      <c r="K144"/>
      <c r="L144"/>
      <c r="M144"/>
      <c r="N144"/>
      <c r="O144"/>
      <c r="P144"/>
      <c r="Q144"/>
      <c r="R144"/>
      <c r="S144"/>
      <c r="T144"/>
      <c r="U144"/>
      <c r="V144"/>
      <c r="W144"/>
      <c r="X144" s="320" t="str">
        <f>'Raumliste Gesamt K'!B143</f>
        <v>F3-Müll</v>
      </c>
      <c r="Y144" s="268">
        <f>'Raumliste Gesamt K'!E143</f>
        <v>0</v>
      </c>
      <c r="Z144" s="268" t="str">
        <f>'Raumliste Gesamt K'!F143</f>
        <v>2 Tage/Wo </v>
      </c>
      <c r="AA144" s="268">
        <f ca="1">'Raumliste Gesamt K'!G143</f>
        <v>100</v>
      </c>
      <c r="AB144" s="268">
        <f>'Raumliste Gesamt K'!J143</f>
        <v>0</v>
      </c>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row>
    <row r="145" spans="2:80" x14ac:dyDescent="0.2">
      <c r="B145"/>
      <c r="C145"/>
      <c r="D145"/>
      <c r="E145"/>
      <c r="F145"/>
      <c r="G145"/>
      <c r="H145"/>
      <c r="I145"/>
      <c r="J145"/>
      <c r="K145"/>
      <c r="L145"/>
      <c r="M145"/>
      <c r="N145"/>
      <c r="O145"/>
      <c r="P145"/>
      <c r="Q145"/>
      <c r="R145"/>
      <c r="S145"/>
      <c r="T145"/>
      <c r="U145"/>
      <c r="V145"/>
      <c r="W145"/>
      <c r="X145" s="320" t="str">
        <f>'Raumliste Gesamt K'!B144</f>
        <v>F3-Hort</v>
      </c>
      <c r="Y145" s="268">
        <f>'Raumliste Gesamt K'!E144</f>
        <v>0</v>
      </c>
      <c r="Z145" s="268" t="str">
        <f>'Raumliste Gesamt K'!F144</f>
        <v>5 Tage/Wo </v>
      </c>
      <c r="AA145" s="268">
        <f ca="1">'Raumliste Gesamt K'!G144</f>
        <v>250</v>
      </c>
      <c r="AB145" s="268">
        <f>'Raumliste Gesamt K'!J144</f>
        <v>0</v>
      </c>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row>
    <row r="146" spans="2:80" x14ac:dyDescent="0.2">
      <c r="B146"/>
      <c r="C146"/>
      <c r="D146"/>
      <c r="E146"/>
      <c r="F146"/>
      <c r="G146"/>
      <c r="H146"/>
      <c r="I146"/>
      <c r="J146"/>
      <c r="K146"/>
      <c r="L146"/>
      <c r="M146"/>
      <c r="N146"/>
      <c r="O146"/>
      <c r="P146"/>
      <c r="Q146"/>
      <c r="R146"/>
      <c r="S146"/>
      <c r="T146"/>
      <c r="U146"/>
      <c r="V146"/>
      <c r="W146"/>
      <c r="X146" s="320" t="str">
        <f>'Raumliste Gesamt K'!B145</f>
        <v>G1-J</v>
      </c>
      <c r="Y146" s="268">
        <f>'Raumliste Gesamt K'!E145</f>
        <v>0</v>
      </c>
      <c r="Z146" s="268" t="str">
        <f>'Raumliste Gesamt K'!F145</f>
        <v>jährlich</v>
      </c>
      <c r="AA146" s="268">
        <f ca="1">'Raumliste Gesamt K'!G145</f>
        <v>1</v>
      </c>
      <c r="AB146" s="268">
        <f>'Raumliste Gesamt K'!J145</f>
        <v>0</v>
      </c>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row>
    <row r="147" spans="2:80" x14ac:dyDescent="0.2">
      <c r="B147"/>
      <c r="C147"/>
      <c r="D147"/>
      <c r="E147"/>
      <c r="F147"/>
      <c r="G147"/>
      <c r="H147"/>
      <c r="I147"/>
      <c r="J147"/>
      <c r="K147"/>
      <c r="L147"/>
      <c r="M147"/>
      <c r="N147"/>
      <c r="O147"/>
      <c r="P147"/>
      <c r="Q147"/>
      <c r="R147"/>
      <c r="S147"/>
      <c r="T147"/>
      <c r="U147"/>
      <c r="V147"/>
      <c r="W147"/>
      <c r="X147" s="320" t="str">
        <f>'Raumliste Gesamt K'!B146</f>
        <v>G1-J2</v>
      </c>
      <c r="Y147" s="268">
        <f>'Raumliste Gesamt K'!E146</f>
        <v>0</v>
      </c>
      <c r="Z147" s="268" t="str">
        <f>'Raumliste Gesamt K'!F146</f>
        <v>jährlich 2x</v>
      </c>
      <c r="AA147" s="268">
        <f ca="1">'Raumliste Gesamt K'!G146</f>
        <v>2</v>
      </c>
      <c r="AB147" s="268">
        <f>'Raumliste Gesamt K'!J146</f>
        <v>0</v>
      </c>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row>
    <row r="148" spans="2:80" x14ac:dyDescent="0.2">
      <c r="B148"/>
      <c r="C148"/>
      <c r="D148"/>
      <c r="E148"/>
      <c r="F148"/>
      <c r="G148"/>
      <c r="H148"/>
      <c r="I148"/>
      <c r="J148"/>
      <c r="K148"/>
      <c r="L148"/>
      <c r="M148"/>
      <c r="N148"/>
      <c r="O148"/>
      <c r="P148"/>
      <c r="Q148"/>
      <c r="R148"/>
      <c r="S148"/>
      <c r="T148"/>
      <c r="U148"/>
      <c r="V148"/>
      <c r="W148"/>
      <c r="X148" s="320" t="str">
        <f>'Raumliste Gesamt K'!B147</f>
        <v>G1-Q</v>
      </c>
      <c r="Y148" s="268">
        <f>'Raumliste Gesamt K'!E147</f>
        <v>0</v>
      </c>
      <c r="Z148" s="268" t="str">
        <f>'Raumliste Gesamt K'!F147</f>
        <v>Quartalsw.</v>
      </c>
      <c r="AA148" s="268">
        <f ca="1">'Raumliste Gesamt K'!G147</f>
        <v>4</v>
      </c>
      <c r="AB148" s="268">
        <f>'Raumliste Gesamt K'!J147</f>
        <v>0</v>
      </c>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row>
    <row r="149" spans="2:80" x14ac:dyDescent="0.2">
      <c r="B149"/>
      <c r="C149"/>
      <c r="D149"/>
      <c r="E149"/>
      <c r="F149"/>
      <c r="G149"/>
      <c r="H149"/>
      <c r="I149"/>
      <c r="J149"/>
      <c r="K149"/>
      <c r="L149"/>
      <c r="M149"/>
      <c r="N149"/>
      <c r="O149"/>
      <c r="P149"/>
      <c r="Q149"/>
      <c r="R149"/>
      <c r="S149"/>
      <c r="T149"/>
      <c r="U149"/>
      <c r="V149"/>
      <c r="W149"/>
      <c r="X149" s="320" t="str">
        <f>'Raumliste Gesamt K'!B148</f>
        <v>G1-J6</v>
      </c>
      <c r="Y149" s="268">
        <f>'Raumliste Gesamt K'!E148</f>
        <v>0</v>
      </c>
      <c r="Z149" s="268" t="str">
        <f>'Raumliste Gesamt K'!F148</f>
        <v>jährlich 6x</v>
      </c>
      <c r="AA149" s="268">
        <f ca="1">'Raumliste Gesamt K'!G148</f>
        <v>6</v>
      </c>
      <c r="AB149" s="268">
        <f>'Raumliste Gesamt K'!J148</f>
        <v>0</v>
      </c>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row>
    <row r="150" spans="2:80" x14ac:dyDescent="0.2">
      <c r="B150"/>
      <c r="C150"/>
      <c r="D150"/>
      <c r="E150"/>
      <c r="F150"/>
      <c r="G150"/>
      <c r="H150"/>
      <c r="I150"/>
      <c r="J150"/>
      <c r="K150"/>
      <c r="L150"/>
      <c r="M150"/>
      <c r="N150"/>
      <c r="O150"/>
      <c r="P150"/>
      <c r="Q150"/>
      <c r="R150"/>
      <c r="S150"/>
      <c r="T150"/>
      <c r="U150"/>
      <c r="V150"/>
      <c r="W150"/>
      <c r="X150" s="320" t="str">
        <f>'Raumliste Gesamt K'!B149</f>
        <v>G1-M</v>
      </c>
      <c r="Y150" s="268">
        <f>'Raumliste Gesamt K'!E149</f>
        <v>0</v>
      </c>
      <c r="Z150" s="268" t="str">
        <f>'Raumliste Gesamt K'!F149</f>
        <v>monatlich</v>
      </c>
      <c r="AA150" s="268">
        <f ca="1">'Raumliste Gesamt K'!G149</f>
        <v>12</v>
      </c>
      <c r="AB150" s="268">
        <f>'Raumliste Gesamt K'!J149</f>
        <v>0</v>
      </c>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row>
    <row r="151" spans="2:80" x14ac:dyDescent="0.2">
      <c r="B151"/>
      <c r="C151"/>
      <c r="D151"/>
      <c r="E151"/>
      <c r="F151"/>
      <c r="G151"/>
      <c r="H151"/>
      <c r="I151"/>
      <c r="J151"/>
      <c r="K151"/>
      <c r="L151"/>
      <c r="M151"/>
      <c r="N151"/>
      <c r="O151"/>
      <c r="P151"/>
      <c r="Q151"/>
      <c r="R151"/>
      <c r="S151"/>
      <c r="T151"/>
      <c r="U151"/>
      <c r="V151"/>
      <c r="W151"/>
      <c r="X151" s="320" t="str">
        <f>'Raumliste Gesamt K'!B150</f>
        <v>G1-14</v>
      </c>
      <c r="Y151" s="268">
        <f>'Raumliste Gesamt K'!E150</f>
        <v>0</v>
      </c>
      <c r="Z151" s="268" t="str">
        <f>'Raumliste Gesamt K'!F150</f>
        <v>14 tägig</v>
      </c>
      <c r="AA151" s="268">
        <f ca="1">'Raumliste Gesamt K'!G150</f>
        <v>25</v>
      </c>
      <c r="AB151" s="268">
        <f>'Raumliste Gesamt K'!J150</f>
        <v>0</v>
      </c>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row>
    <row r="152" spans="2:80" x14ac:dyDescent="0.2">
      <c r="B152"/>
      <c r="C152"/>
      <c r="D152"/>
      <c r="E152"/>
      <c r="F152"/>
      <c r="G152"/>
      <c r="H152"/>
      <c r="I152"/>
      <c r="J152"/>
      <c r="K152"/>
      <c r="L152"/>
      <c r="M152"/>
      <c r="N152"/>
      <c r="O152"/>
      <c r="P152"/>
      <c r="Q152"/>
      <c r="R152"/>
      <c r="S152"/>
      <c r="T152"/>
      <c r="U152"/>
      <c r="V152"/>
      <c r="W152"/>
      <c r="X152" s="320" t="str">
        <f>'Raumliste Gesamt K'!B151</f>
        <v>G1-W</v>
      </c>
      <c r="Y152" s="268">
        <f>'Raumliste Gesamt K'!E151</f>
        <v>0</v>
      </c>
      <c r="Z152" s="268" t="str">
        <f>'Raumliste Gesamt K'!F151</f>
        <v>wöchentl.</v>
      </c>
      <c r="AA152" s="268">
        <f ca="1">'Raumliste Gesamt K'!G151</f>
        <v>50</v>
      </c>
      <c r="AB152" s="268">
        <f>'Raumliste Gesamt K'!J151</f>
        <v>0</v>
      </c>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row>
    <row r="153" spans="2:80" x14ac:dyDescent="0.2">
      <c r="B153"/>
      <c r="C153"/>
      <c r="D153"/>
      <c r="E153"/>
      <c r="F153"/>
      <c r="G153"/>
      <c r="H153"/>
      <c r="I153"/>
      <c r="J153"/>
      <c r="K153"/>
      <c r="L153"/>
      <c r="M153"/>
      <c r="N153"/>
      <c r="O153"/>
      <c r="P153"/>
      <c r="Q153"/>
      <c r="R153"/>
      <c r="S153"/>
      <c r="T153"/>
      <c r="U153"/>
      <c r="V153"/>
      <c r="W153"/>
      <c r="X153" s="320" t="str">
        <f>'Raumliste Gesamt K'!B152</f>
        <v>G1-2</v>
      </c>
      <c r="Y153" s="268">
        <f>'Raumliste Gesamt K'!E152</f>
        <v>0</v>
      </c>
      <c r="Z153" s="268" t="str">
        <f>'Raumliste Gesamt K'!F152</f>
        <v>2 Tage/Wo</v>
      </c>
      <c r="AA153" s="268">
        <f ca="1">'Raumliste Gesamt K'!G152</f>
        <v>100</v>
      </c>
      <c r="AB153" s="268">
        <f>'Raumliste Gesamt K'!J152</f>
        <v>0</v>
      </c>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row>
    <row r="154" spans="2:80" x14ac:dyDescent="0.2">
      <c r="B154"/>
      <c r="C154"/>
      <c r="D154"/>
      <c r="E154"/>
      <c r="F154"/>
      <c r="G154"/>
      <c r="H154"/>
      <c r="I154"/>
      <c r="J154"/>
      <c r="K154"/>
      <c r="L154"/>
      <c r="M154"/>
      <c r="N154"/>
      <c r="O154"/>
      <c r="P154"/>
      <c r="Q154"/>
      <c r="R154"/>
      <c r="S154"/>
      <c r="T154"/>
      <c r="U154"/>
      <c r="V154"/>
      <c r="W154"/>
      <c r="X154" s="320" t="str">
        <f>'Raumliste Gesamt K'!B153</f>
        <v>G1-2,5</v>
      </c>
      <c r="Y154" s="268">
        <f>'Raumliste Gesamt K'!E153</f>
        <v>0</v>
      </c>
      <c r="Z154" s="268" t="str">
        <f>'Raumliste Gesamt K'!F153</f>
        <v>2,5 Tage/Wo</v>
      </c>
      <c r="AA154" s="268">
        <f ca="1">'Raumliste Gesamt K'!G153</f>
        <v>125</v>
      </c>
      <c r="AB154" s="268">
        <f>'Raumliste Gesamt K'!J153</f>
        <v>0</v>
      </c>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row>
    <row r="155" spans="2:80" x14ac:dyDescent="0.2">
      <c r="B155"/>
      <c r="C155"/>
      <c r="D155"/>
      <c r="E155"/>
      <c r="F155"/>
      <c r="G155"/>
      <c r="H155"/>
      <c r="I155"/>
      <c r="J155"/>
      <c r="K155"/>
      <c r="L155"/>
      <c r="M155"/>
      <c r="N155"/>
      <c r="O155"/>
      <c r="P155"/>
      <c r="Q155"/>
      <c r="R155"/>
      <c r="S155"/>
      <c r="T155"/>
      <c r="U155"/>
      <c r="V155"/>
      <c r="W155"/>
      <c r="X155" s="320" t="str">
        <f>'Raumliste Gesamt K'!B154</f>
        <v>G1-3</v>
      </c>
      <c r="Y155" s="268">
        <f>'Raumliste Gesamt K'!E154</f>
        <v>0</v>
      </c>
      <c r="Z155" s="268" t="str">
        <f>'Raumliste Gesamt K'!F154</f>
        <v>3 Tage/Wo</v>
      </c>
      <c r="AA155" s="268">
        <f ca="1">'Raumliste Gesamt K'!G154</f>
        <v>150</v>
      </c>
      <c r="AB155" s="268">
        <f>'Raumliste Gesamt K'!J154</f>
        <v>0</v>
      </c>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row>
    <row r="156" spans="2:80" x14ac:dyDescent="0.2">
      <c r="B156"/>
      <c r="C156"/>
      <c r="D156"/>
      <c r="E156"/>
      <c r="F156"/>
      <c r="G156"/>
      <c r="H156"/>
      <c r="I156"/>
      <c r="J156"/>
      <c r="K156"/>
      <c r="L156"/>
      <c r="M156"/>
      <c r="N156"/>
      <c r="O156"/>
      <c r="P156"/>
      <c r="Q156"/>
      <c r="R156"/>
      <c r="S156"/>
      <c r="T156"/>
      <c r="U156"/>
      <c r="V156"/>
      <c r="W156"/>
      <c r="X156" s="320" t="str">
        <f>'Raumliste Gesamt K'!B155</f>
        <v>G1-4</v>
      </c>
      <c r="Y156" s="268">
        <f>'Raumliste Gesamt K'!E155</f>
        <v>0</v>
      </c>
      <c r="Z156" s="268" t="str">
        <f>'Raumliste Gesamt K'!F155</f>
        <v>4 Tage/Wo</v>
      </c>
      <c r="AA156" s="268">
        <f ca="1">'Raumliste Gesamt K'!G155</f>
        <v>200</v>
      </c>
      <c r="AB156" s="268">
        <f>'Raumliste Gesamt K'!J155</f>
        <v>0</v>
      </c>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row>
    <row r="157" spans="2:80" x14ac:dyDescent="0.2">
      <c r="B157"/>
      <c r="C157"/>
      <c r="D157"/>
      <c r="E157"/>
      <c r="F157"/>
      <c r="G157"/>
      <c r="H157"/>
      <c r="I157"/>
      <c r="J157"/>
      <c r="K157"/>
      <c r="L157"/>
      <c r="M157"/>
      <c r="N157"/>
      <c r="O157"/>
      <c r="P157"/>
      <c r="Q157"/>
      <c r="R157"/>
      <c r="S157"/>
      <c r="T157"/>
      <c r="U157"/>
      <c r="V157"/>
      <c r="W157"/>
      <c r="X157" s="320" t="str">
        <f>'Raumliste Gesamt K'!B156</f>
        <v>G1-5</v>
      </c>
      <c r="Y157" s="268">
        <f>'Raumliste Gesamt K'!E156</f>
        <v>0</v>
      </c>
      <c r="Z157" s="268" t="str">
        <f>'Raumliste Gesamt K'!F156</f>
        <v>5 Tage/Wo</v>
      </c>
      <c r="AA157" s="268">
        <f ca="1">'Raumliste Gesamt K'!G156</f>
        <v>250</v>
      </c>
      <c r="AB157" s="268">
        <f>'Raumliste Gesamt K'!J156</f>
        <v>0</v>
      </c>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row>
    <row r="158" spans="2:80" x14ac:dyDescent="0.2">
      <c r="B158"/>
      <c r="C158"/>
      <c r="D158"/>
      <c r="E158"/>
      <c r="F158"/>
      <c r="G158"/>
      <c r="H158"/>
      <c r="I158"/>
      <c r="J158"/>
      <c r="K158"/>
      <c r="L158"/>
      <c r="M158"/>
      <c r="N158"/>
      <c r="O158"/>
      <c r="P158"/>
      <c r="Q158"/>
      <c r="R158"/>
      <c r="S158"/>
      <c r="T158"/>
      <c r="U158"/>
      <c r="V158"/>
      <c r="W158"/>
      <c r="X158" s="320" t="str">
        <f>'Raumliste Gesamt K'!B157</f>
        <v>G1-6</v>
      </c>
      <c r="Y158" s="268">
        <f>'Raumliste Gesamt K'!E157</f>
        <v>0</v>
      </c>
      <c r="Z158" s="268" t="str">
        <f>'Raumliste Gesamt K'!F157</f>
        <v>6 Tage/Wo</v>
      </c>
      <c r="AA158" s="268">
        <f ca="1">'Raumliste Gesamt K'!G157</f>
        <v>300</v>
      </c>
      <c r="AB158" s="268">
        <f>'Raumliste Gesamt K'!J157</f>
        <v>0</v>
      </c>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row>
    <row r="159" spans="2:80" x14ac:dyDescent="0.2">
      <c r="B159"/>
      <c r="C159"/>
      <c r="D159"/>
      <c r="E159"/>
      <c r="F159"/>
      <c r="G159"/>
      <c r="H159"/>
      <c r="I159"/>
      <c r="J159"/>
      <c r="K159"/>
      <c r="L159"/>
      <c r="M159"/>
      <c r="N159"/>
      <c r="O159"/>
      <c r="P159"/>
      <c r="Q159"/>
      <c r="R159"/>
      <c r="S159"/>
      <c r="T159"/>
      <c r="U159"/>
      <c r="V159"/>
      <c r="W159"/>
      <c r="X159" s="320" t="str">
        <f>'Raumliste Gesamt K'!B158</f>
        <v>G1-7</v>
      </c>
      <c r="Y159" s="268">
        <f>'Raumliste Gesamt K'!E158</f>
        <v>0</v>
      </c>
      <c r="Z159" s="268" t="str">
        <f>'Raumliste Gesamt K'!F158</f>
        <v>7 Tage/Wo</v>
      </c>
      <c r="AA159" s="268">
        <f ca="1">'Raumliste Gesamt K'!G158</f>
        <v>350</v>
      </c>
      <c r="AB159" s="268">
        <f>'Raumliste Gesamt K'!J158</f>
        <v>0</v>
      </c>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row>
    <row r="160" spans="2:80" x14ac:dyDescent="0.2">
      <c r="B160"/>
      <c r="C160"/>
      <c r="D160"/>
      <c r="E160"/>
      <c r="F160"/>
      <c r="G160"/>
      <c r="H160"/>
      <c r="I160"/>
      <c r="J160"/>
      <c r="K160"/>
      <c r="L160"/>
      <c r="M160"/>
      <c r="N160"/>
      <c r="O160"/>
      <c r="P160"/>
      <c r="Q160"/>
      <c r="R160"/>
      <c r="S160"/>
      <c r="T160"/>
      <c r="U160"/>
      <c r="V160"/>
      <c r="W160"/>
      <c r="X160" s="320" t="str">
        <f>'Raumliste Gesamt K'!B159</f>
        <v>G1-Müll</v>
      </c>
      <c r="Y160" s="268">
        <f>'Raumliste Gesamt K'!E159</f>
        <v>0</v>
      </c>
      <c r="Z160" s="268" t="str">
        <f>'Raumliste Gesamt K'!F159</f>
        <v>2 Tage/Wo </v>
      </c>
      <c r="AA160" s="268">
        <f ca="1">'Raumliste Gesamt K'!G159</f>
        <v>100</v>
      </c>
      <c r="AB160" s="268">
        <f>'Raumliste Gesamt K'!J159</f>
        <v>0</v>
      </c>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row>
    <row r="161" spans="2:80" x14ac:dyDescent="0.2">
      <c r="B161"/>
      <c r="C161"/>
      <c r="D161"/>
      <c r="E161"/>
      <c r="F161"/>
      <c r="G161"/>
      <c r="H161"/>
      <c r="I161"/>
      <c r="J161"/>
      <c r="K161"/>
      <c r="L161"/>
      <c r="M161"/>
      <c r="N161"/>
      <c r="O161"/>
      <c r="P161"/>
      <c r="Q161"/>
      <c r="R161"/>
      <c r="S161"/>
      <c r="T161"/>
      <c r="U161"/>
      <c r="V161"/>
      <c r="W161"/>
      <c r="X161" s="320" t="str">
        <f>'Raumliste Gesamt K'!B160</f>
        <v>H1-J</v>
      </c>
      <c r="Y161" s="268">
        <f>'Raumliste Gesamt K'!E160</f>
        <v>0</v>
      </c>
      <c r="Z161" s="268" t="str">
        <f>'Raumliste Gesamt K'!F160</f>
        <v>jährlich</v>
      </c>
      <c r="AA161" s="268">
        <f ca="1">'Raumliste Gesamt K'!G160</f>
        <v>1</v>
      </c>
      <c r="AB161" s="268">
        <f>'Raumliste Gesamt K'!J160</f>
        <v>0</v>
      </c>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row>
    <row r="162" spans="2:80" x14ac:dyDescent="0.2">
      <c r="B162"/>
      <c r="C162"/>
      <c r="D162"/>
      <c r="E162"/>
      <c r="F162"/>
      <c r="G162"/>
      <c r="H162"/>
      <c r="I162"/>
      <c r="J162"/>
      <c r="K162"/>
      <c r="L162"/>
      <c r="M162"/>
      <c r="N162"/>
      <c r="O162"/>
      <c r="P162"/>
      <c r="Q162"/>
      <c r="R162"/>
      <c r="S162"/>
      <c r="T162"/>
      <c r="U162"/>
      <c r="V162"/>
      <c r="W162"/>
      <c r="X162" s="320" t="str">
        <f>'Raumliste Gesamt K'!B161</f>
        <v>H1-J2</v>
      </c>
      <c r="Y162" s="268">
        <f>'Raumliste Gesamt K'!E161</f>
        <v>0</v>
      </c>
      <c r="Z162" s="268" t="str">
        <f>'Raumliste Gesamt K'!F161</f>
        <v>jährlich 2x</v>
      </c>
      <c r="AA162" s="268">
        <f ca="1">'Raumliste Gesamt K'!G161</f>
        <v>2</v>
      </c>
      <c r="AB162" s="268">
        <f>'Raumliste Gesamt K'!J161</f>
        <v>0</v>
      </c>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row>
    <row r="163" spans="2:80" x14ac:dyDescent="0.2">
      <c r="B163"/>
      <c r="C163"/>
      <c r="D163"/>
      <c r="E163"/>
      <c r="F163"/>
      <c r="G163"/>
      <c r="H163"/>
      <c r="I163"/>
      <c r="J163"/>
      <c r="K163"/>
      <c r="L163"/>
      <c r="M163"/>
      <c r="N163"/>
      <c r="O163"/>
      <c r="P163"/>
      <c r="Q163"/>
      <c r="R163"/>
      <c r="S163"/>
      <c r="T163"/>
      <c r="U163"/>
      <c r="V163"/>
      <c r="W163"/>
      <c r="X163" s="320" t="str">
        <f>'Raumliste Gesamt K'!B162</f>
        <v>H1-Q</v>
      </c>
      <c r="Y163" s="268">
        <f>'Raumliste Gesamt K'!E162</f>
        <v>0</v>
      </c>
      <c r="Z163" s="268" t="str">
        <f>'Raumliste Gesamt K'!F162</f>
        <v>Quartalsw.</v>
      </c>
      <c r="AA163" s="268">
        <f ca="1">'Raumliste Gesamt K'!G162</f>
        <v>4</v>
      </c>
      <c r="AB163" s="268">
        <f>'Raumliste Gesamt K'!J162</f>
        <v>0</v>
      </c>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row>
    <row r="164" spans="2:80" x14ac:dyDescent="0.2">
      <c r="B164"/>
      <c r="C164"/>
      <c r="D164"/>
      <c r="E164"/>
      <c r="F164"/>
      <c r="G164"/>
      <c r="H164"/>
      <c r="I164"/>
      <c r="J164"/>
      <c r="K164"/>
      <c r="L164"/>
      <c r="M164"/>
      <c r="N164"/>
      <c r="O164"/>
      <c r="P164"/>
      <c r="Q164"/>
      <c r="R164"/>
      <c r="S164"/>
      <c r="T164"/>
      <c r="U164"/>
      <c r="V164"/>
      <c r="W164"/>
      <c r="X164" s="320" t="str">
        <f>'Raumliste Gesamt K'!B163</f>
        <v>H1-J6</v>
      </c>
      <c r="Y164" s="268">
        <f>'Raumliste Gesamt K'!E163</f>
        <v>0</v>
      </c>
      <c r="Z164" s="268" t="str">
        <f>'Raumliste Gesamt K'!F163</f>
        <v>jährlich 6x</v>
      </c>
      <c r="AA164" s="268">
        <f ca="1">'Raumliste Gesamt K'!G163</f>
        <v>6</v>
      </c>
      <c r="AB164" s="268">
        <f>'Raumliste Gesamt K'!J163</f>
        <v>0</v>
      </c>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row>
    <row r="165" spans="2:80" x14ac:dyDescent="0.2">
      <c r="B165"/>
      <c r="C165"/>
      <c r="D165"/>
      <c r="E165"/>
      <c r="F165"/>
      <c r="G165"/>
      <c r="H165"/>
      <c r="I165"/>
      <c r="J165"/>
      <c r="K165"/>
      <c r="L165"/>
      <c r="M165"/>
      <c r="N165"/>
      <c r="O165"/>
      <c r="P165"/>
      <c r="Q165"/>
      <c r="R165"/>
      <c r="S165"/>
      <c r="T165"/>
      <c r="U165"/>
      <c r="V165"/>
      <c r="W165"/>
      <c r="X165" s="320" t="str">
        <f>'Raumliste Gesamt K'!B164</f>
        <v>H1-M</v>
      </c>
      <c r="Y165" s="268">
        <f>'Raumliste Gesamt K'!E164</f>
        <v>0</v>
      </c>
      <c r="Z165" s="268" t="str">
        <f>'Raumliste Gesamt K'!F164</f>
        <v>monatlich</v>
      </c>
      <c r="AA165" s="268">
        <f ca="1">'Raumliste Gesamt K'!G164</f>
        <v>12</v>
      </c>
      <c r="AB165" s="268">
        <f>'Raumliste Gesamt K'!J164</f>
        <v>0</v>
      </c>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row>
    <row r="166" spans="2:80" x14ac:dyDescent="0.2">
      <c r="B166"/>
      <c r="C166"/>
      <c r="D166"/>
      <c r="E166"/>
      <c r="F166"/>
      <c r="G166"/>
      <c r="H166"/>
      <c r="I166"/>
      <c r="J166"/>
      <c r="K166"/>
      <c r="L166"/>
      <c r="M166"/>
      <c r="N166"/>
      <c r="O166"/>
      <c r="P166"/>
      <c r="Q166"/>
      <c r="R166"/>
      <c r="S166"/>
      <c r="T166"/>
      <c r="U166"/>
      <c r="V166"/>
      <c r="W166"/>
      <c r="X166" s="320" t="str">
        <f>'Raumliste Gesamt K'!B165</f>
        <v>H1-14</v>
      </c>
      <c r="Y166" s="268">
        <f>'Raumliste Gesamt K'!E165</f>
        <v>0</v>
      </c>
      <c r="Z166" s="268" t="str">
        <f>'Raumliste Gesamt K'!F165</f>
        <v>14 tägig</v>
      </c>
      <c r="AA166" s="268">
        <f ca="1">'Raumliste Gesamt K'!G165</f>
        <v>25</v>
      </c>
      <c r="AB166" s="268">
        <f>'Raumliste Gesamt K'!J165</f>
        <v>0</v>
      </c>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row>
    <row r="167" spans="2:80" x14ac:dyDescent="0.2">
      <c r="B167"/>
      <c r="C167"/>
      <c r="D167"/>
      <c r="E167"/>
      <c r="F167"/>
      <c r="G167"/>
      <c r="H167"/>
      <c r="I167"/>
      <c r="J167"/>
      <c r="K167"/>
      <c r="L167"/>
      <c r="M167"/>
      <c r="N167"/>
      <c r="O167"/>
      <c r="P167"/>
      <c r="Q167"/>
      <c r="R167"/>
      <c r="S167"/>
      <c r="T167"/>
      <c r="U167"/>
      <c r="V167"/>
      <c r="W167"/>
      <c r="X167" s="320" t="str">
        <f>'Raumliste Gesamt K'!B166</f>
        <v>H1-W</v>
      </c>
      <c r="Y167" s="268">
        <f>'Raumliste Gesamt K'!E166</f>
        <v>0</v>
      </c>
      <c r="Z167" s="268" t="str">
        <f>'Raumliste Gesamt K'!F166</f>
        <v>wöchentl.</v>
      </c>
      <c r="AA167" s="268">
        <f ca="1">'Raumliste Gesamt K'!G166</f>
        <v>50</v>
      </c>
      <c r="AB167" s="268">
        <f>'Raumliste Gesamt K'!J166</f>
        <v>0</v>
      </c>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row>
    <row r="168" spans="2:80" x14ac:dyDescent="0.2">
      <c r="B168"/>
      <c r="C168"/>
      <c r="D168"/>
      <c r="E168"/>
      <c r="F168"/>
      <c r="G168"/>
      <c r="H168"/>
      <c r="I168"/>
      <c r="J168"/>
      <c r="K168"/>
      <c r="L168"/>
      <c r="M168"/>
      <c r="N168"/>
      <c r="O168"/>
      <c r="P168"/>
      <c r="Q168"/>
      <c r="R168"/>
      <c r="S168"/>
      <c r="T168"/>
      <c r="U168"/>
      <c r="V168"/>
      <c r="W168"/>
      <c r="X168" s="320" t="str">
        <f>'Raumliste Gesamt K'!B167</f>
        <v>H1-2</v>
      </c>
      <c r="Y168" s="268">
        <f>'Raumliste Gesamt K'!E167</f>
        <v>0</v>
      </c>
      <c r="Z168" s="268" t="str">
        <f>'Raumliste Gesamt K'!F167</f>
        <v>2 Tage/Wo</v>
      </c>
      <c r="AA168" s="268">
        <f ca="1">'Raumliste Gesamt K'!G167</f>
        <v>100</v>
      </c>
      <c r="AB168" s="268">
        <f>'Raumliste Gesamt K'!J167</f>
        <v>0</v>
      </c>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row>
    <row r="169" spans="2:80" x14ac:dyDescent="0.2">
      <c r="B169"/>
      <c r="C169"/>
      <c r="D169"/>
      <c r="E169"/>
      <c r="F169"/>
      <c r="G169"/>
      <c r="H169"/>
      <c r="I169"/>
      <c r="J169"/>
      <c r="K169"/>
      <c r="L169"/>
      <c r="M169"/>
      <c r="N169"/>
      <c r="O169"/>
      <c r="P169"/>
      <c r="Q169"/>
      <c r="R169"/>
      <c r="S169"/>
      <c r="T169"/>
      <c r="U169"/>
      <c r="V169"/>
      <c r="W169"/>
      <c r="X169" s="320" t="str">
        <f>'Raumliste Gesamt K'!B168</f>
        <v>H1-2,5</v>
      </c>
      <c r="Y169" s="268">
        <f>'Raumliste Gesamt K'!E168</f>
        <v>0</v>
      </c>
      <c r="Z169" s="268" t="str">
        <f>'Raumliste Gesamt K'!F168</f>
        <v>2,5 Tage/Wo</v>
      </c>
      <c r="AA169" s="268">
        <f ca="1">'Raumliste Gesamt K'!G168</f>
        <v>125</v>
      </c>
      <c r="AB169" s="268">
        <f>'Raumliste Gesamt K'!J168</f>
        <v>0</v>
      </c>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row>
    <row r="170" spans="2:80" x14ac:dyDescent="0.2">
      <c r="B170"/>
      <c r="C170"/>
      <c r="D170"/>
      <c r="E170"/>
      <c r="F170"/>
      <c r="G170"/>
      <c r="H170"/>
      <c r="I170"/>
      <c r="J170"/>
      <c r="K170"/>
      <c r="L170"/>
      <c r="M170"/>
      <c r="N170"/>
      <c r="O170"/>
      <c r="P170"/>
      <c r="Q170"/>
      <c r="R170"/>
      <c r="S170"/>
      <c r="T170"/>
      <c r="U170"/>
      <c r="V170"/>
      <c r="W170"/>
      <c r="X170" s="320" t="str">
        <f>'Raumliste Gesamt K'!B169</f>
        <v>H1-3</v>
      </c>
      <c r="Y170" s="268">
        <f>'Raumliste Gesamt K'!E169</f>
        <v>0</v>
      </c>
      <c r="Z170" s="268" t="str">
        <f>'Raumliste Gesamt K'!F169</f>
        <v>3 Tage/Wo</v>
      </c>
      <c r="AA170" s="268">
        <f ca="1">'Raumliste Gesamt K'!G169</f>
        <v>150</v>
      </c>
      <c r="AB170" s="268">
        <f>'Raumliste Gesamt K'!J169</f>
        <v>0</v>
      </c>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row>
    <row r="171" spans="2:80" x14ac:dyDescent="0.2">
      <c r="B171"/>
      <c r="C171"/>
      <c r="D171"/>
      <c r="E171"/>
      <c r="F171"/>
      <c r="G171"/>
      <c r="H171"/>
      <c r="I171"/>
      <c r="J171"/>
      <c r="K171"/>
      <c r="L171"/>
      <c r="M171"/>
      <c r="N171"/>
      <c r="O171"/>
      <c r="P171"/>
      <c r="Q171"/>
      <c r="R171"/>
      <c r="S171"/>
      <c r="T171"/>
      <c r="U171"/>
      <c r="V171"/>
      <c r="W171"/>
      <c r="X171" s="320" t="str">
        <f>'Raumliste Gesamt K'!B170</f>
        <v>H1-4</v>
      </c>
      <c r="Y171" s="268">
        <f>'Raumliste Gesamt K'!E170</f>
        <v>0</v>
      </c>
      <c r="Z171" s="268" t="str">
        <f>'Raumliste Gesamt K'!F170</f>
        <v>4 Tage/Wo</v>
      </c>
      <c r="AA171" s="268">
        <f ca="1">'Raumliste Gesamt K'!G170</f>
        <v>200</v>
      </c>
      <c r="AB171" s="268">
        <f>'Raumliste Gesamt K'!J170</f>
        <v>0</v>
      </c>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row>
    <row r="172" spans="2:80" x14ac:dyDescent="0.2">
      <c r="B172"/>
      <c r="C172"/>
      <c r="D172"/>
      <c r="E172"/>
      <c r="F172"/>
      <c r="G172"/>
      <c r="H172"/>
      <c r="I172"/>
      <c r="J172"/>
      <c r="K172"/>
      <c r="L172"/>
      <c r="M172"/>
      <c r="N172"/>
      <c r="O172"/>
      <c r="P172"/>
      <c r="Q172"/>
      <c r="R172"/>
      <c r="S172"/>
      <c r="T172"/>
      <c r="U172"/>
      <c r="V172"/>
      <c r="W172"/>
      <c r="X172" s="320" t="str">
        <f>'Raumliste Gesamt K'!B171</f>
        <v>H1-5</v>
      </c>
      <c r="Y172" s="268">
        <f>'Raumliste Gesamt K'!E171</f>
        <v>0</v>
      </c>
      <c r="Z172" s="268" t="str">
        <f>'Raumliste Gesamt K'!F171</f>
        <v>5 Tage/Wo</v>
      </c>
      <c r="AA172" s="268">
        <f ca="1">'Raumliste Gesamt K'!G171</f>
        <v>250</v>
      </c>
      <c r="AB172" s="268">
        <f>'Raumliste Gesamt K'!J171</f>
        <v>0</v>
      </c>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row>
    <row r="173" spans="2:80" x14ac:dyDescent="0.2">
      <c r="B173"/>
      <c r="C173"/>
      <c r="D173"/>
      <c r="E173"/>
      <c r="F173"/>
      <c r="G173"/>
      <c r="H173"/>
      <c r="I173"/>
      <c r="J173"/>
      <c r="K173"/>
      <c r="L173"/>
      <c r="M173"/>
      <c r="N173"/>
      <c r="O173"/>
      <c r="P173"/>
      <c r="Q173"/>
      <c r="R173"/>
      <c r="S173"/>
      <c r="T173"/>
      <c r="U173"/>
      <c r="V173"/>
      <c r="W173"/>
      <c r="X173" s="320" t="str">
        <f>'Raumliste Gesamt K'!B172</f>
        <v>H1-6</v>
      </c>
      <c r="Y173" s="268">
        <f>'Raumliste Gesamt K'!E172</f>
        <v>0</v>
      </c>
      <c r="Z173" s="268" t="str">
        <f>'Raumliste Gesamt K'!F172</f>
        <v>6 Tage/Wo</v>
      </c>
      <c r="AA173" s="268">
        <f ca="1">'Raumliste Gesamt K'!G172</f>
        <v>300</v>
      </c>
      <c r="AB173" s="268">
        <f>'Raumliste Gesamt K'!J172</f>
        <v>0</v>
      </c>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row>
    <row r="174" spans="2:80" x14ac:dyDescent="0.2">
      <c r="B174"/>
      <c r="C174"/>
      <c r="D174"/>
      <c r="E174"/>
      <c r="F174"/>
      <c r="G174"/>
      <c r="H174"/>
      <c r="I174"/>
      <c r="J174"/>
      <c r="K174"/>
      <c r="L174"/>
      <c r="M174"/>
      <c r="N174"/>
      <c r="O174"/>
      <c r="P174"/>
      <c r="Q174"/>
      <c r="R174"/>
      <c r="S174"/>
      <c r="T174"/>
      <c r="U174"/>
      <c r="V174"/>
      <c r="W174"/>
      <c r="X174" s="320" t="str">
        <f>'Raumliste Gesamt K'!B173</f>
        <v>H1-7</v>
      </c>
      <c r="Y174" s="268">
        <f>'Raumliste Gesamt K'!E173</f>
        <v>0</v>
      </c>
      <c r="Z174" s="268" t="str">
        <f>'Raumliste Gesamt K'!F173</f>
        <v>7 Tage/Wo</v>
      </c>
      <c r="AA174" s="268">
        <f ca="1">'Raumliste Gesamt K'!G173</f>
        <v>350</v>
      </c>
      <c r="AB174" s="268">
        <f>'Raumliste Gesamt K'!J173</f>
        <v>0</v>
      </c>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row>
    <row r="175" spans="2:80" x14ac:dyDescent="0.2">
      <c r="B175"/>
      <c r="C175"/>
      <c r="D175"/>
      <c r="E175"/>
      <c r="F175"/>
      <c r="G175"/>
      <c r="H175"/>
      <c r="I175"/>
      <c r="J175"/>
      <c r="K175"/>
      <c r="L175"/>
      <c r="M175"/>
      <c r="N175"/>
      <c r="O175"/>
      <c r="P175"/>
      <c r="Q175"/>
      <c r="R175"/>
      <c r="S175"/>
      <c r="T175"/>
      <c r="U175"/>
      <c r="V175"/>
      <c r="W175"/>
      <c r="X175" s="320" t="str">
        <f>'Raumliste Gesamt K'!B174</f>
        <v>H1-Müll</v>
      </c>
      <c r="Y175" s="268">
        <f>'Raumliste Gesamt K'!E174</f>
        <v>0</v>
      </c>
      <c r="Z175" s="268" t="str">
        <f>'Raumliste Gesamt K'!F174</f>
        <v>2 Tage/Wo </v>
      </c>
      <c r="AA175" s="268">
        <f ca="1">'Raumliste Gesamt K'!G174</f>
        <v>100</v>
      </c>
      <c r="AB175" s="268">
        <f>'Raumliste Gesamt K'!J174</f>
        <v>0</v>
      </c>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row>
    <row r="176" spans="2:80" x14ac:dyDescent="0.2">
      <c r="B176"/>
      <c r="C176"/>
      <c r="D176"/>
      <c r="E176"/>
      <c r="F176"/>
      <c r="G176"/>
      <c r="H176"/>
      <c r="I176"/>
      <c r="J176"/>
      <c r="K176"/>
      <c r="L176"/>
      <c r="M176"/>
      <c r="N176"/>
      <c r="O176"/>
      <c r="P176"/>
      <c r="Q176"/>
      <c r="R176"/>
      <c r="S176"/>
      <c r="T176"/>
      <c r="U176"/>
      <c r="V176"/>
      <c r="W176"/>
      <c r="X176" s="320" t="str">
        <f>'Raumliste Gesamt K'!B175</f>
        <v>H1-Hort</v>
      </c>
      <c r="Y176" s="268">
        <f>'Raumliste Gesamt K'!E175</f>
        <v>0</v>
      </c>
      <c r="Z176" s="268" t="str">
        <f>'Raumliste Gesamt K'!F175</f>
        <v>5 Tage/Wo </v>
      </c>
      <c r="AA176" s="268">
        <f ca="1">'Raumliste Gesamt K'!G175</f>
        <v>250</v>
      </c>
      <c r="AB176" s="268">
        <f>'Raumliste Gesamt K'!J175</f>
        <v>0</v>
      </c>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row>
    <row r="177" spans="2:80" x14ac:dyDescent="0.2">
      <c r="B177"/>
      <c r="C177"/>
      <c r="D177"/>
      <c r="E177"/>
      <c r="F177"/>
      <c r="G177"/>
      <c r="H177"/>
      <c r="I177"/>
      <c r="J177"/>
      <c r="K177"/>
      <c r="L177"/>
      <c r="M177"/>
      <c r="N177"/>
      <c r="O177"/>
      <c r="P177"/>
      <c r="Q177"/>
      <c r="R177"/>
      <c r="S177"/>
      <c r="T177"/>
      <c r="U177"/>
      <c r="V177"/>
      <c r="W177"/>
      <c r="X177" s="320" t="str">
        <f>'Raumliste Gesamt K'!B176</f>
        <v>H2-J</v>
      </c>
      <c r="Y177" s="268">
        <f>'Raumliste Gesamt K'!E176</f>
        <v>0</v>
      </c>
      <c r="Z177" s="268" t="str">
        <f>'Raumliste Gesamt K'!F176</f>
        <v>jährlich</v>
      </c>
      <c r="AA177" s="268">
        <f ca="1">'Raumliste Gesamt K'!G176</f>
        <v>1</v>
      </c>
      <c r="AB177" s="268">
        <f>'Raumliste Gesamt K'!J176</f>
        <v>0</v>
      </c>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row>
    <row r="178" spans="2:80" x14ac:dyDescent="0.2">
      <c r="B178"/>
      <c r="C178"/>
      <c r="D178"/>
      <c r="E178"/>
      <c r="F178"/>
      <c r="G178"/>
      <c r="H178"/>
      <c r="I178"/>
      <c r="J178"/>
      <c r="K178"/>
      <c r="L178"/>
      <c r="M178"/>
      <c r="N178"/>
      <c r="O178"/>
      <c r="P178"/>
      <c r="Q178"/>
      <c r="R178"/>
      <c r="S178"/>
      <c r="T178"/>
      <c r="U178"/>
      <c r="V178"/>
      <c r="W178"/>
      <c r="X178" s="320" t="str">
        <f>'Raumliste Gesamt K'!B177</f>
        <v>H2-J2</v>
      </c>
      <c r="Y178" s="268">
        <f>'Raumliste Gesamt K'!E177</f>
        <v>0</v>
      </c>
      <c r="Z178" s="268" t="str">
        <f>'Raumliste Gesamt K'!F177</f>
        <v>jährlich 2x</v>
      </c>
      <c r="AA178" s="268">
        <f ca="1">'Raumliste Gesamt K'!G177</f>
        <v>2</v>
      </c>
      <c r="AB178" s="268">
        <f>'Raumliste Gesamt K'!J177</f>
        <v>0</v>
      </c>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row>
    <row r="179" spans="2:80" x14ac:dyDescent="0.2">
      <c r="B179"/>
      <c r="C179"/>
      <c r="D179"/>
      <c r="E179"/>
      <c r="F179"/>
      <c r="G179"/>
      <c r="H179"/>
      <c r="I179"/>
      <c r="J179"/>
      <c r="K179"/>
      <c r="L179"/>
      <c r="M179"/>
      <c r="N179"/>
      <c r="O179"/>
      <c r="P179"/>
      <c r="Q179"/>
      <c r="R179"/>
      <c r="S179"/>
      <c r="T179"/>
      <c r="U179"/>
      <c r="V179"/>
      <c r="W179"/>
      <c r="X179" s="320" t="str">
        <f>'Raumliste Gesamt K'!B178</f>
        <v>H2-Q</v>
      </c>
      <c r="Y179" s="268">
        <f>'Raumliste Gesamt K'!E178</f>
        <v>0</v>
      </c>
      <c r="Z179" s="268" t="str">
        <f>'Raumliste Gesamt K'!F178</f>
        <v>Quartalsw.</v>
      </c>
      <c r="AA179" s="268">
        <f ca="1">'Raumliste Gesamt K'!G178</f>
        <v>4</v>
      </c>
      <c r="AB179" s="268">
        <f>'Raumliste Gesamt K'!J178</f>
        <v>0</v>
      </c>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row>
    <row r="180" spans="2:80" x14ac:dyDescent="0.2">
      <c r="B180"/>
      <c r="C180"/>
      <c r="D180"/>
      <c r="E180"/>
      <c r="F180"/>
      <c r="G180"/>
      <c r="H180"/>
      <c r="I180"/>
      <c r="J180"/>
      <c r="K180"/>
      <c r="L180"/>
      <c r="M180"/>
      <c r="N180"/>
      <c r="O180"/>
      <c r="P180"/>
      <c r="Q180"/>
      <c r="R180"/>
      <c r="S180"/>
      <c r="T180"/>
      <c r="U180"/>
      <c r="V180"/>
      <c r="W180"/>
      <c r="X180" s="320" t="str">
        <f>'Raumliste Gesamt K'!B179</f>
        <v>H2-J6</v>
      </c>
      <c r="Y180" s="268">
        <f>'Raumliste Gesamt K'!E179</f>
        <v>0</v>
      </c>
      <c r="Z180" s="268" t="str">
        <f>'Raumliste Gesamt K'!F179</f>
        <v>jährlich 6x</v>
      </c>
      <c r="AA180" s="268">
        <f ca="1">'Raumliste Gesamt K'!G179</f>
        <v>6</v>
      </c>
      <c r="AB180" s="268">
        <f>'Raumliste Gesamt K'!J179</f>
        <v>0</v>
      </c>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row>
    <row r="181" spans="2:80" x14ac:dyDescent="0.2">
      <c r="B181"/>
      <c r="C181"/>
      <c r="D181"/>
      <c r="E181"/>
      <c r="F181"/>
      <c r="G181"/>
      <c r="H181"/>
      <c r="I181"/>
      <c r="J181"/>
      <c r="K181"/>
      <c r="L181"/>
      <c r="M181"/>
      <c r="N181"/>
      <c r="O181"/>
      <c r="P181"/>
      <c r="Q181"/>
      <c r="R181"/>
      <c r="S181"/>
      <c r="T181"/>
      <c r="U181"/>
      <c r="V181"/>
      <c r="W181"/>
      <c r="X181" s="320" t="str">
        <f>'Raumliste Gesamt K'!B180</f>
        <v>H2-M</v>
      </c>
      <c r="Y181" s="268">
        <f>'Raumliste Gesamt K'!E180</f>
        <v>0</v>
      </c>
      <c r="Z181" s="268" t="str">
        <f>'Raumliste Gesamt K'!F180</f>
        <v>monatlich</v>
      </c>
      <c r="AA181" s="268">
        <f ca="1">'Raumliste Gesamt K'!G180</f>
        <v>12</v>
      </c>
      <c r="AB181" s="268">
        <f>'Raumliste Gesamt K'!J180</f>
        <v>0</v>
      </c>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row>
    <row r="182" spans="2:80" x14ac:dyDescent="0.2">
      <c r="B182"/>
      <c r="C182"/>
      <c r="D182"/>
      <c r="E182"/>
      <c r="F182"/>
      <c r="G182"/>
      <c r="H182"/>
      <c r="I182"/>
      <c r="J182"/>
      <c r="K182"/>
      <c r="L182"/>
      <c r="M182"/>
      <c r="N182"/>
      <c r="O182"/>
      <c r="P182"/>
      <c r="Q182"/>
      <c r="R182"/>
      <c r="S182"/>
      <c r="T182"/>
      <c r="U182"/>
      <c r="V182"/>
      <c r="W182"/>
      <c r="X182" s="320" t="str">
        <f>'Raumliste Gesamt K'!B181</f>
        <v>H2-14</v>
      </c>
      <c r="Y182" s="268">
        <f>'Raumliste Gesamt K'!E181</f>
        <v>0</v>
      </c>
      <c r="Z182" s="268" t="str">
        <f>'Raumliste Gesamt K'!F181</f>
        <v>14 tägig</v>
      </c>
      <c r="AA182" s="268">
        <f ca="1">'Raumliste Gesamt K'!G181</f>
        <v>25</v>
      </c>
      <c r="AB182" s="268">
        <f>'Raumliste Gesamt K'!J181</f>
        <v>0</v>
      </c>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row>
    <row r="183" spans="2:80" x14ac:dyDescent="0.2">
      <c r="B183"/>
      <c r="C183"/>
      <c r="D183"/>
      <c r="E183"/>
      <c r="F183"/>
      <c r="G183"/>
      <c r="H183"/>
      <c r="I183"/>
      <c r="J183"/>
      <c r="K183"/>
      <c r="L183"/>
      <c r="M183"/>
      <c r="N183"/>
      <c r="O183"/>
      <c r="P183"/>
      <c r="Q183"/>
      <c r="R183"/>
      <c r="S183"/>
      <c r="T183"/>
      <c r="U183"/>
      <c r="V183"/>
      <c r="W183"/>
      <c r="X183" s="320" t="str">
        <f>'Raumliste Gesamt K'!B182</f>
        <v>H2-W</v>
      </c>
      <c r="Y183" s="268">
        <f>'Raumliste Gesamt K'!E182</f>
        <v>0</v>
      </c>
      <c r="Z183" s="268" t="str">
        <f>'Raumliste Gesamt K'!F182</f>
        <v>wöchentl.</v>
      </c>
      <c r="AA183" s="268">
        <f ca="1">'Raumliste Gesamt K'!G182</f>
        <v>50</v>
      </c>
      <c r="AB183" s="268">
        <f>'Raumliste Gesamt K'!J182</f>
        <v>0</v>
      </c>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row>
    <row r="184" spans="2:80" x14ac:dyDescent="0.2">
      <c r="B184"/>
      <c r="C184"/>
      <c r="D184"/>
      <c r="E184"/>
      <c r="F184"/>
      <c r="G184"/>
      <c r="H184"/>
      <c r="I184"/>
      <c r="J184"/>
      <c r="K184"/>
      <c r="L184"/>
      <c r="M184"/>
      <c r="N184"/>
      <c r="O184"/>
      <c r="P184"/>
      <c r="Q184"/>
      <c r="R184"/>
      <c r="S184"/>
      <c r="T184"/>
      <c r="U184"/>
      <c r="V184"/>
      <c r="W184"/>
      <c r="X184" s="320" t="str">
        <f>'Raumliste Gesamt K'!B183</f>
        <v>H2-2</v>
      </c>
      <c r="Y184" s="268">
        <f>'Raumliste Gesamt K'!E183</f>
        <v>0</v>
      </c>
      <c r="Z184" s="268" t="str">
        <f>'Raumliste Gesamt K'!F183</f>
        <v>2 Tage/Wo</v>
      </c>
      <c r="AA184" s="268">
        <f ca="1">'Raumliste Gesamt K'!G183</f>
        <v>100</v>
      </c>
      <c r="AB184" s="268">
        <f>'Raumliste Gesamt K'!J183</f>
        <v>0</v>
      </c>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row>
    <row r="185" spans="2:80" x14ac:dyDescent="0.2">
      <c r="B185"/>
      <c r="C185"/>
      <c r="D185"/>
      <c r="E185"/>
      <c r="F185"/>
      <c r="G185"/>
      <c r="H185"/>
      <c r="I185"/>
      <c r="J185"/>
      <c r="K185"/>
      <c r="L185"/>
      <c r="M185"/>
      <c r="N185"/>
      <c r="O185"/>
      <c r="P185"/>
      <c r="Q185"/>
      <c r="R185"/>
      <c r="S185"/>
      <c r="T185"/>
      <c r="U185"/>
      <c r="V185"/>
      <c r="W185"/>
      <c r="X185" s="320" t="str">
        <f>'Raumliste Gesamt K'!B184</f>
        <v>H2-2,5</v>
      </c>
      <c r="Y185" s="268">
        <f>'Raumliste Gesamt K'!E184</f>
        <v>0</v>
      </c>
      <c r="Z185" s="268" t="str">
        <f>'Raumliste Gesamt K'!F184</f>
        <v>2,5 Tage/Wo</v>
      </c>
      <c r="AA185" s="268">
        <f ca="1">'Raumliste Gesamt K'!G184</f>
        <v>125</v>
      </c>
      <c r="AB185" s="268">
        <f>'Raumliste Gesamt K'!J184</f>
        <v>0</v>
      </c>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row>
    <row r="186" spans="2:80" x14ac:dyDescent="0.2">
      <c r="B186"/>
      <c r="C186"/>
      <c r="D186"/>
      <c r="E186"/>
      <c r="F186"/>
      <c r="G186"/>
      <c r="H186"/>
      <c r="I186"/>
      <c r="J186"/>
      <c r="K186"/>
      <c r="L186"/>
      <c r="M186"/>
      <c r="N186"/>
      <c r="O186"/>
      <c r="P186"/>
      <c r="Q186"/>
      <c r="R186"/>
      <c r="S186"/>
      <c r="T186"/>
      <c r="U186"/>
      <c r="V186"/>
      <c r="W186"/>
      <c r="X186" s="320" t="str">
        <f>'Raumliste Gesamt K'!B185</f>
        <v>H2-3</v>
      </c>
      <c r="Y186" s="268">
        <f>'Raumliste Gesamt K'!E185</f>
        <v>0</v>
      </c>
      <c r="Z186" s="268" t="str">
        <f>'Raumliste Gesamt K'!F185</f>
        <v>3 Tage/Wo</v>
      </c>
      <c r="AA186" s="268">
        <f ca="1">'Raumliste Gesamt K'!G185</f>
        <v>150</v>
      </c>
      <c r="AB186" s="268">
        <f>'Raumliste Gesamt K'!J185</f>
        <v>0</v>
      </c>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row>
    <row r="187" spans="2:80" x14ac:dyDescent="0.2">
      <c r="B187"/>
      <c r="C187"/>
      <c r="D187"/>
      <c r="E187"/>
      <c r="F187"/>
      <c r="G187"/>
      <c r="H187"/>
      <c r="I187"/>
      <c r="J187"/>
      <c r="K187"/>
      <c r="L187"/>
      <c r="M187"/>
      <c r="N187"/>
      <c r="O187"/>
      <c r="P187"/>
      <c r="Q187"/>
      <c r="R187"/>
      <c r="S187"/>
      <c r="T187"/>
      <c r="U187"/>
      <c r="V187"/>
      <c r="W187"/>
      <c r="X187" s="320" t="str">
        <f>'Raumliste Gesamt K'!B186</f>
        <v>H2-4</v>
      </c>
      <c r="Y187" s="268">
        <f>'Raumliste Gesamt K'!E186</f>
        <v>0</v>
      </c>
      <c r="Z187" s="268" t="str">
        <f>'Raumliste Gesamt K'!F186</f>
        <v>4 Tage/Wo</v>
      </c>
      <c r="AA187" s="268">
        <f ca="1">'Raumliste Gesamt K'!G186</f>
        <v>200</v>
      </c>
      <c r="AB187" s="268">
        <f>'Raumliste Gesamt K'!J186</f>
        <v>0</v>
      </c>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row>
    <row r="188" spans="2:80" x14ac:dyDescent="0.2">
      <c r="B188"/>
      <c r="C188"/>
      <c r="D188"/>
      <c r="E188"/>
      <c r="F188"/>
      <c r="G188"/>
      <c r="H188"/>
      <c r="I188"/>
      <c r="J188"/>
      <c r="K188"/>
      <c r="L188"/>
      <c r="M188"/>
      <c r="N188"/>
      <c r="O188"/>
      <c r="P188"/>
      <c r="Q188"/>
      <c r="R188"/>
      <c r="S188"/>
      <c r="T188"/>
      <c r="U188"/>
      <c r="V188"/>
      <c r="W188"/>
      <c r="X188" s="320" t="str">
        <f>'Raumliste Gesamt K'!B187</f>
        <v>H2-5</v>
      </c>
      <c r="Y188" s="268">
        <f>'Raumliste Gesamt K'!E187</f>
        <v>0</v>
      </c>
      <c r="Z188" s="268" t="str">
        <f>'Raumliste Gesamt K'!F187</f>
        <v>5 Tage/Wo</v>
      </c>
      <c r="AA188" s="268">
        <f ca="1">'Raumliste Gesamt K'!G187</f>
        <v>250</v>
      </c>
      <c r="AB188" s="268">
        <f>'Raumliste Gesamt K'!J187</f>
        <v>0</v>
      </c>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row>
    <row r="189" spans="2:80" x14ac:dyDescent="0.2">
      <c r="B189"/>
      <c r="C189"/>
      <c r="D189"/>
      <c r="E189"/>
      <c r="F189"/>
      <c r="G189"/>
      <c r="H189"/>
      <c r="I189"/>
      <c r="J189"/>
      <c r="K189"/>
      <c r="L189"/>
      <c r="M189"/>
      <c r="N189"/>
      <c r="O189"/>
      <c r="P189"/>
      <c r="Q189"/>
      <c r="R189"/>
      <c r="S189"/>
      <c r="T189"/>
      <c r="U189"/>
      <c r="V189"/>
      <c r="W189"/>
      <c r="X189" s="320" t="str">
        <f>'Raumliste Gesamt K'!B188</f>
        <v>H2-6</v>
      </c>
      <c r="Y189" s="268">
        <f>'Raumliste Gesamt K'!E188</f>
        <v>0</v>
      </c>
      <c r="Z189" s="268" t="str">
        <f>'Raumliste Gesamt K'!F188</f>
        <v>6 Tage/Wo</v>
      </c>
      <c r="AA189" s="268">
        <f ca="1">'Raumliste Gesamt K'!G188</f>
        <v>300</v>
      </c>
      <c r="AB189" s="268">
        <f>'Raumliste Gesamt K'!J188</f>
        <v>0</v>
      </c>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row>
    <row r="190" spans="2:80" x14ac:dyDescent="0.2">
      <c r="B190"/>
      <c r="C190"/>
      <c r="D190"/>
      <c r="E190"/>
      <c r="F190"/>
      <c r="G190"/>
      <c r="H190"/>
      <c r="I190"/>
      <c r="J190"/>
      <c r="K190"/>
      <c r="L190"/>
      <c r="M190"/>
      <c r="N190"/>
      <c r="O190"/>
      <c r="P190"/>
      <c r="Q190"/>
      <c r="R190"/>
      <c r="S190"/>
      <c r="T190"/>
      <c r="U190"/>
      <c r="V190"/>
      <c r="W190"/>
      <c r="X190" s="320" t="str">
        <f>'Raumliste Gesamt K'!B189</f>
        <v>H2-7</v>
      </c>
      <c r="Y190" s="268">
        <f>'Raumliste Gesamt K'!E189</f>
        <v>0</v>
      </c>
      <c r="Z190" s="268" t="str">
        <f>'Raumliste Gesamt K'!F189</f>
        <v>7 Tage/Wo</v>
      </c>
      <c r="AA190" s="268">
        <f ca="1">'Raumliste Gesamt K'!G189</f>
        <v>350</v>
      </c>
      <c r="AB190" s="268">
        <f>'Raumliste Gesamt K'!J189</f>
        <v>0</v>
      </c>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row>
    <row r="191" spans="2:80" x14ac:dyDescent="0.2">
      <c r="B191"/>
      <c r="C191"/>
      <c r="D191"/>
      <c r="E191"/>
      <c r="F191"/>
      <c r="G191"/>
      <c r="H191"/>
      <c r="I191"/>
      <c r="J191"/>
      <c r="K191"/>
      <c r="L191"/>
      <c r="M191"/>
      <c r="N191"/>
      <c r="O191"/>
      <c r="P191"/>
      <c r="Q191"/>
      <c r="R191"/>
      <c r="S191"/>
      <c r="T191"/>
      <c r="U191"/>
      <c r="V191"/>
      <c r="W191"/>
      <c r="X191" s="320" t="str">
        <f>'Raumliste Gesamt K'!B190</f>
        <v>H2-Müll</v>
      </c>
      <c r="Y191" s="268">
        <f>'Raumliste Gesamt K'!E190</f>
        <v>0</v>
      </c>
      <c r="Z191" s="268" t="str">
        <f>'Raumliste Gesamt K'!F190</f>
        <v>2 Tage/Wo </v>
      </c>
      <c r="AA191" s="268">
        <f ca="1">'Raumliste Gesamt K'!G190</f>
        <v>100</v>
      </c>
      <c r="AB191" s="268">
        <f>'Raumliste Gesamt K'!J190</f>
        <v>0</v>
      </c>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row>
    <row r="192" spans="2:80" x14ac:dyDescent="0.2">
      <c r="B192"/>
      <c r="C192"/>
      <c r="D192"/>
      <c r="E192"/>
      <c r="F192"/>
      <c r="G192"/>
      <c r="H192"/>
      <c r="I192"/>
      <c r="J192"/>
      <c r="K192"/>
      <c r="L192"/>
      <c r="M192"/>
      <c r="N192"/>
      <c r="O192"/>
      <c r="P192"/>
      <c r="Q192"/>
      <c r="R192"/>
      <c r="S192"/>
      <c r="T192"/>
      <c r="U192"/>
      <c r="V192"/>
      <c r="W192"/>
      <c r="X192" s="320" t="str">
        <f>'Raumliste Gesamt K'!B191</f>
        <v>I1-J</v>
      </c>
      <c r="Y192" s="268">
        <f>'Raumliste Gesamt K'!E191</f>
        <v>0</v>
      </c>
      <c r="Z192" s="268" t="str">
        <f>'Raumliste Gesamt K'!F191</f>
        <v>jährlich</v>
      </c>
      <c r="AA192" s="268">
        <f ca="1">'Raumliste Gesamt K'!G191</f>
        <v>1</v>
      </c>
      <c r="AB192" s="268">
        <f>'Raumliste Gesamt K'!J191</f>
        <v>0</v>
      </c>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row>
    <row r="193" spans="2:80" x14ac:dyDescent="0.2">
      <c r="B193"/>
      <c r="C193"/>
      <c r="D193"/>
      <c r="E193"/>
      <c r="F193"/>
      <c r="G193"/>
      <c r="H193"/>
      <c r="I193"/>
      <c r="J193"/>
      <c r="K193"/>
      <c r="L193"/>
      <c r="M193"/>
      <c r="N193"/>
      <c r="O193"/>
      <c r="P193"/>
      <c r="Q193"/>
      <c r="R193"/>
      <c r="S193"/>
      <c r="T193"/>
      <c r="U193"/>
      <c r="V193"/>
      <c r="W193"/>
      <c r="X193" s="320" t="str">
        <f>'Raumliste Gesamt K'!B192</f>
        <v>I1-J2</v>
      </c>
      <c r="Y193" s="268">
        <f>'Raumliste Gesamt K'!E192</f>
        <v>0</v>
      </c>
      <c r="Z193" s="268" t="str">
        <f>'Raumliste Gesamt K'!F192</f>
        <v>jährlich 2x</v>
      </c>
      <c r="AA193" s="268">
        <f ca="1">'Raumliste Gesamt K'!G192</f>
        <v>2</v>
      </c>
      <c r="AB193" s="268">
        <f>'Raumliste Gesamt K'!J192</f>
        <v>0</v>
      </c>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row>
    <row r="194" spans="2:80" x14ac:dyDescent="0.2">
      <c r="B194"/>
      <c r="C194"/>
      <c r="D194"/>
      <c r="E194"/>
      <c r="F194"/>
      <c r="G194"/>
      <c r="H194"/>
      <c r="I194"/>
      <c r="J194"/>
      <c r="K194"/>
      <c r="L194"/>
      <c r="M194"/>
      <c r="N194"/>
      <c r="O194"/>
      <c r="P194"/>
      <c r="Q194"/>
      <c r="R194"/>
      <c r="S194"/>
      <c r="T194"/>
      <c r="U194"/>
      <c r="V194"/>
      <c r="W194"/>
      <c r="X194" s="320" t="str">
        <f>'Raumliste Gesamt K'!B193</f>
        <v>I1-Q</v>
      </c>
      <c r="Y194" s="268">
        <f>'Raumliste Gesamt K'!E193</f>
        <v>0</v>
      </c>
      <c r="Z194" s="268" t="str">
        <f>'Raumliste Gesamt K'!F193</f>
        <v>Quartalsw.</v>
      </c>
      <c r="AA194" s="268">
        <f ca="1">'Raumliste Gesamt K'!G193</f>
        <v>4</v>
      </c>
      <c r="AB194" s="268">
        <f>'Raumliste Gesamt K'!J193</f>
        <v>0</v>
      </c>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row>
    <row r="195" spans="2:80" x14ac:dyDescent="0.2">
      <c r="B195"/>
      <c r="C195"/>
      <c r="D195"/>
      <c r="E195"/>
      <c r="F195"/>
      <c r="G195"/>
      <c r="H195"/>
      <c r="I195"/>
      <c r="J195"/>
      <c r="K195"/>
      <c r="L195"/>
      <c r="M195"/>
      <c r="N195"/>
      <c r="O195"/>
      <c r="P195"/>
      <c r="Q195"/>
      <c r="R195"/>
      <c r="S195"/>
      <c r="T195"/>
      <c r="U195"/>
      <c r="V195"/>
      <c r="W195"/>
      <c r="X195" s="320" t="str">
        <f>'Raumliste Gesamt K'!B194</f>
        <v>I1-J6</v>
      </c>
      <c r="Y195" s="268">
        <f>'Raumliste Gesamt K'!E194</f>
        <v>0</v>
      </c>
      <c r="Z195" s="268" t="str">
        <f>'Raumliste Gesamt K'!F194</f>
        <v>jährlich 6x</v>
      </c>
      <c r="AA195" s="268">
        <f ca="1">'Raumliste Gesamt K'!G194</f>
        <v>6</v>
      </c>
      <c r="AB195" s="268">
        <f>'Raumliste Gesamt K'!J194</f>
        <v>0</v>
      </c>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row>
    <row r="196" spans="2:80" x14ac:dyDescent="0.2">
      <c r="B196"/>
      <c r="C196"/>
      <c r="D196"/>
      <c r="E196"/>
      <c r="F196"/>
      <c r="G196"/>
      <c r="H196"/>
      <c r="I196"/>
      <c r="J196"/>
      <c r="K196"/>
      <c r="L196"/>
      <c r="M196"/>
      <c r="N196"/>
      <c r="O196"/>
      <c r="P196"/>
      <c r="Q196"/>
      <c r="R196"/>
      <c r="S196"/>
      <c r="T196"/>
      <c r="U196"/>
      <c r="V196"/>
      <c r="W196"/>
      <c r="X196" s="320" t="str">
        <f>'Raumliste Gesamt K'!B195</f>
        <v>I1-M</v>
      </c>
      <c r="Y196" s="268">
        <f>'Raumliste Gesamt K'!E195</f>
        <v>0</v>
      </c>
      <c r="Z196" s="268" t="str">
        <f>'Raumliste Gesamt K'!F195</f>
        <v>monatlich</v>
      </c>
      <c r="AA196" s="268">
        <f ca="1">'Raumliste Gesamt K'!G195</f>
        <v>12</v>
      </c>
      <c r="AB196" s="268">
        <f>'Raumliste Gesamt K'!J195</f>
        <v>0</v>
      </c>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row>
    <row r="197" spans="2:80" x14ac:dyDescent="0.2">
      <c r="B197"/>
      <c r="C197"/>
      <c r="D197"/>
      <c r="E197"/>
      <c r="F197"/>
      <c r="G197"/>
      <c r="H197"/>
      <c r="I197"/>
      <c r="J197"/>
      <c r="K197"/>
      <c r="L197"/>
      <c r="M197"/>
      <c r="N197"/>
      <c r="O197"/>
      <c r="P197"/>
      <c r="Q197"/>
      <c r="R197"/>
      <c r="S197"/>
      <c r="T197"/>
      <c r="U197"/>
      <c r="V197"/>
      <c r="W197"/>
      <c r="X197" s="320" t="str">
        <f>'Raumliste Gesamt K'!B196</f>
        <v>I1-14</v>
      </c>
      <c r="Y197" s="268">
        <f>'Raumliste Gesamt K'!E196</f>
        <v>0</v>
      </c>
      <c r="Z197" s="268" t="str">
        <f>'Raumliste Gesamt K'!F196</f>
        <v>14 tägig</v>
      </c>
      <c r="AA197" s="268">
        <f ca="1">'Raumliste Gesamt K'!G196</f>
        <v>25</v>
      </c>
      <c r="AB197" s="268">
        <f>'Raumliste Gesamt K'!J196</f>
        <v>0</v>
      </c>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row>
    <row r="198" spans="2:80" x14ac:dyDescent="0.2">
      <c r="B198"/>
      <c r="C198"/>
      <c r="D198"/>
      <c r="E198"/>
      <c r="F198"/>
      <c r="G198"/>
      <c r="H198"/>
      <c r="I198"/>
      <c r="J198"/>
      <c r="K198"/>
      <c r="L198"/>
      <c r="M198"/>
      <c r="N198"/>
      <c r="O198"/>
      <c r="P198"/>
      <c r="Q198"/>
      <c r="R198"/>
      <c r="S198"/>
      <c r="T198"/>
      <c r="U198"/>
      <c r="V198"/>
      <c r="W198"/>
      <c r="X198" s="320" t="str">
        <f>'Raumliste Gesamt K'!B197</f>
        <v>I1-W</v>
      </c>
      <c r="Y198" s="268">
        <f>'Raumliste Gesamt K'!E197</f>
        <v>0</v>
      </c>
      <c r="Z198" s="268" t="str">
        <f>'Raumliste Gesamt K'!F197</f>
        <v>wöchentl.</v>
      </c>
      <c r="AA198" s="268">
        <f ca="1">'Raumliste Gesamt K'!G197</f>
        <v>50</v>
      </c>
      <c r="AB198" s="268">
        <f>'Raumliste Gesamt K'!J197</f>
        <v>0</v>
      </c>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row>
    <row r="199" spans="2:80" x14ac:dyDescent="0.2">
      <c r="B199"/>
      <c r="C199"/>
      <c r="D199"/>
      <c r="E199"/>
      <c r="F199"/>
      <c r="G199"/>
      <c r="H199"/>
      <c r="I199"/>
      <c r="J199"/>
      <c r="K199"/>
      <c r="L199"/>
      <c r="M199"/>
      <c r="N199"/>
      <c r="O199"/>
      <c r="P199"/>
      <c r="Q199"/>
      <c r="R199"/>
      <c r="S199"/>
      <c r="T199"/>
      <c r="U199"/>
      <c r="V199"/>
      <c r="W199"/>
      <c r="X199" s="320" t="str">
        <f>'Raumliste Gesamt K'!B198</f>
        <v>I1-2</v>
      </c>
      <c r="Y199" s="268">
        <f>'Raumliste Gesamt K'!E198</f>
        <v>0</v>
      </c>
      <c r="Z199" s="268" t="str">
        <f>'Raumliste Gesamt K'!F198</f>
        <v>2 Tage/Wo</v>
      </c>
      <c r="AA199" s="268">
        <f ca="1">'Raumliste Gesamt K'!G198</f>
        <v>100</v>
      </c>
      <c r="AB199" s="268">
        <f>'Raumliste Gesamt K'!J198</f>
        <v>0</v>
      </c>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row>
    <row r="200" spans="2:80" x14ac:dyDescent="0.2">
      <c r="B200"/>
      <c r="C200"/>
      <c r="D200"/>
      <c r="E200"/>
      <c r="F200"/>
      <c r="G200"/>
      <c r="H200"/>
      <c r="I200"/>
      <c r="J200"/>
      <c r="K200"/>
      <c r="L200"/>
      <c r="M200"/>
      <c r="N200"/>
      <c r="O200"/>
      <c r="P200"/>
      <c r="Q200"/>
      <c r="R200"/>
      <c r="S200"/>
      <c r="T200"/>
      <c r="U200"/>
      <c r="V200"/>
      <c r="W200"/>
      <c r="X200" s="320" t="str">
        <f>'Raumliste Gesamt K'!B199</f>
        <v>I1-2,5</v>
      </c>
      <c r="Y200" s="268">
        <f>'Raumliste Gesamt K'!E199</f>
        <v>0</v>
      </c>
      <c r="Z200" s="268" t="str">
        <f>'Raumliste Gesamt K'!F199</f>
        <v>2,5 Tage/Wo</v>
      </c>
      <c r="AA200" s="268">
        <f ca="1">'Raumliste Gesamt K'!G199</f>
        <v>125</v>
      </c>
      <c r="AB200" s="268">
        <f>'Raumliste Gesamt K'!J199</f>
        <v>0</v>
      </c>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row>
    <row r="201" spans="2:80" x14ac:dyDescent="0.2">
      <c r="B201"/>
      <c r="C201"/>
      <c r="D201"/>
      <c r="E201"/>
      <c r="F201"/>
      <c r="G201"/>
      <c r="H201"/>
      <c r="I201"/>
      <c r="J201"/>
      <c r="K201"/>
      <c r="L201"/>
      <c r="M201"/>
      <c r="N201"/>
      <c r="O201"/>
      <c r="P201"/>
      <c r="Q201"/>
      <c r="R201"/>
      <c r="S201"/>
      <c r="T201"/>
      <c r="U201"/>
      <c r="V201"/>
      <c r="W201"/>
      <c r="X201" s="320" t="str">
        <f>'Raumliste Gesamt K'!B200</f>
        <v>I1-3</v>
      </c>
      <c r="Y201" s="268">
        <f>'Raumliste Gesamt K'!E200</f>
        <v>0</v>
      </c>
      <c r="Z201" s="268" t="str">
        <f>'Raumliste Gesamt K'!F200</f>
        <v>3 Tage/Wo</v>
      </c>
      <c r="AA201" s="268">
        <f ca="1">'Raumliste Gesamt K'!G200</f>
        <v>150</v>
      </c>
      <c r="AB201" s="268">
        <f>'Raumliste Gesamt K'!J200</f>
        <v>0</v>
      </c>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row>
    <row r="202" spans="2:80" x14ac:dyDescent="0.2">
      <c r="B202"/>
      <c r="C202"/>
      <c r="D202"/>
      <c r="E202"/>
      <c r="F202"/>
      <c r="G202"/>
      <c r="H202"/>
      <c r="I202"/>
      <c r="J202"/>
      <c r="K202"/>
      <c r="L202"/>
      <c r="M202"/>
      <c r="N202"/>
      <c r="O202"/>
      <c r="P202"/>
      <c r="Q202"/>
      <c r="R202"/>
      <c r="S202"/>
      <c r="T202"/>
      <c r="U202"/>
      <c r="V202"/>
      <c r="W202"/>
      <c r="X202" s="320" t="str">
        <f>'Raumliste Gesamt K'!B201</f>
        <v>I1-4</v>
      </c>
      <c r="Y202" s="268">
        <f>'Raumliste Gesamt K'!E201</f>
        <v>0</v>
      </c>
      <c r="Z202" s="268" t="str">
        <f>'Raumliste Gesamt K'!F201</f>
        <v>4 Tage/Wo</v>
      </c>
      <c r="AA202" s="268">
        <f ca="1">'Raumliste Gesamt K'!G201</f>
        <v>200</v>
      </c>
      <c r="AB202" s="268">
        <f>'Raumliste Gesamt K'!J201</f>
        <v>0</v>
      </c>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row>
    <row r="203" spans="2:80" x14ac:dyDescent="0.2">
      <c r="B203"/>
      <c r="C203"/>
      <c r="D203"/>
      <c r="E203"/>
      <c r="F203"/>
      <c r="G203"/>
      <c r="H203"/>
      <c r="I203"/>
      <c r="J203"/>
      <c r="K203"/>
      <c r="L203"/>
      <c r="M203"/>
      <c r="N203"/>
      <c r="O203"/>
      <c r="P203"/>
      <c r="Q203"/>
      <c r="R203"/>
      <c r="S203"/>
      <c r="T203"/>
      <c r="U203"/>
      <c r="V203"/>
      <c r="W203"/>
      <c r="X203" s="320" t="str">
        <f>'Raumliste Gesamt K'!B202</f>
        <v>I1-5</v>
      </c>
      <c r="Y203" s="268">
        <f>'Raumliste Gesamt K'!E202</f>
        <v>0</v>
      </c>
      <c r="Z203" s="268" t="str">
        <f>'Raumliste Gesamt K'!F202</f>
        <v>5 Tage/Wo</v>
      </c>
      <c r="AA203" s="268">
        <f ca="1">'Raumliste Gesamt K'!G202</f>
        <v>250</v>
      </c>
      <c r="AB203" s="268">
        <f>'Raumliste Gesamt K'!J202</f>
        <v>0</v>
      </c>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row>
    <row r="204" spans="2:80" x14ac:dyDescent="0.2">
      <c r="B204"/>
      <c r="C204"/>
      <c r="D204"/>
      <c r="E204"/>
      <c r="F204"/>
      <c r="G204"/>
      <c r="H204"/>
      <c r="I204"/>
      <c r="J204"/>
      <c r="K204"/>
      <c r="L204"/>
      <c r="M204"/>
      <c r="N204"/>
      <c r="O204"/>
      <c r="P204"/>
      <c r="Q204"/>
      <c r="R204"/>
      <c r="S204"/>
      <c r="T204"/>
      <c r="U204"/>
      <c r="V204"/>
      <c r="W204"/>
      <c r="X204" s="320" t="str">
        <f>'Raumliste Gesamt K'!B203</f>
        <v>I1-6</v>
      </c>
      <c r="Y204" s="268">
        <f>'Raumliste Gesamt K'!E203</f>
        <v>0</v>
      </c>
      <c r="Z204" s="268" t="str">
        <f>'Raumliste Gesamt K'!F203</f>
        <v>6 Tage/Wo</v>
      </c>
      <c r="AA204" s="268">
        <f ca="1">'Raumliste Gesamt K'!G203</f>
        <v>300</v>
      </c>
      <c r="AB204" s="268">
        <f>'Raumliste Gesamt K'!J203</f>
        <v>0</v>
      </c>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row>
    <row r="205" spans="2:80" x14ac:dyDescent="0.2">
      <c r="B205"/>
      <c r="C205"/>
      <c r="D205"/>
      <c r="E205"/>
      <c r="F205"/>
      <c r="G205"/>
      <c r="H205"/>
      <c r="I205"/>
      <c r="J205"/>
      <c r="K205"/>
      <c r="L205"/>
      <c r="M205"/>
      <c r="N205"/>
      <c r="O205"/>
      <c r="P205"/>
      <c r="Q205"/>
      <c r="R205"/>
      <c r="S205"/>
      <c r="T205"/>
      <c r="U205"/>
      <c r="V205"/>
      <c r="W205"/>
      <c r="X205" s="320" t="str">
        <f>'Raumliste Gesamt K'!B204</f>
        <v>I1-7</v>
      </c>
      <c r="Y205" s="268">
        <f>'Raumliste Gesamt K'!E204</f>
        <v>0</v>
      </c>
      <c r="Z205" s="268" t="str">
        <f>'Raumliste Gesamt K'!F204</f>
        <v>7 Tage/Wo</v>
      </c>
      <c r="AA205" s="268">
        <f ca="1">'Raumliste Gesamt K'!G204</f>
        <v>350</v>
      </c>
      <c r="AB205" s="268">
        <f>'Raumliste Gesamt K'!J204</f>
        <v>0</v>
      </c>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row>
    <row r="206" spans="2:80" x14ac:dyDescent="0.2">
      <c r="B206"/>
      <c r="C206"/>
      <c r="D206"/>
      <c r="E206"/>
      <c r="F206"/>
      <c r="G206"/>
      <c r="H206"/>
      <c r="I206"/>
      <c r="J206"/>
      <c r="K206"/>
      <c r="L206"/>
      <c r="M206"/>
      <c r="N206"/>
      <c r="O206"/>
      <c r="P206"/>
      <c r="Q206"/>
      <c r="R206"/>
      <c r="S206"/>
      <c r="T206"/>
      <c r="U206"/>
      <c r="V206"/>
      <c r="W206"/>
      <c r="X206" s="320" t="str">
        <f>'Raumliste Gesamt K'!B205</f>
        <v>I1-Müll</v>
      </c>
      <c r="Y206" s="268">
        <f>'Raumliste Gesamt K'!E205</f>
        <v>0</v>
      </c>
      <c r="Z206" s="268" t="str">
        <f>'Raumliste Gesamt K'!F205</f>
        <v>2 Tage/Wo </v>
      </c>
      <c r="AA206" s="268">
        <f ca="1">'Raumliste Gesamt K'!G205</f>
        <v>100</v>
      </c>
      <c r="AB206" s="268">
        <f>'Raumliste Gesamt K'!J205</f>
        <v>0</v>
      </c>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row>
    <row r="207" spans="2:80" x14ac:dyDescent="0.2">
      <c r="B207"/>
      <c r="C207"/>
      <c r="D207"/>
      <c r="E207"/>
      <c r="F207"/>
      <c r="G207"/>
      <c r="H207"/>
      <c r="I207"/>
      <c r="J207"/>
      <c r="K207"/>
      <c r="L207"/>
      <c r="M207"/>
      <c r="N207"/>
      <c r="O207"/>
      <c r="P207"/>
      <c r="Q207"/>
      <c r="R207"/>
      <c r="S207"/>
      <c r="T207"/>
      <c r="U207"/>
      <c r="V207"/>
      <c r="W207"/>
      <c r="X207" s="320" t="str">
        <f>'Raumliste Gesamt K'!B206</f>
        <v>J1-J</v>
      </c>
      <c r="Y207" s="268">
        <f>'Raumliste Gesamt K'!E206</f>
        <v>0</v>
      </c>
      <c r="Z207" s="268" t="str">
        <f>'Raumliste Gesamt K'!F206</f>
        <v>jährlich</v>
      </c>
      <c r="AA207" s="268">
        <f ca="1">'Raumliste Gesamt K'!G206</f>
        <v>1</v>
      </c>
      <c r="AB207" s="268">
        <f>'Raumliste Gesamt K'!J206</f>
        <v>0</v>
      </c>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row>
    <row r="208" spans="2:80" x14ac:dyDescent="0.2">
      <c r="B208"/>
      <c r="C208"/>
      <c r="D208"/>
      <c r="E208"/>
      <c r="F208"/>
      <c r="G208"/>
      <c r="H208"/>
      <c r="I208"/>
      <c r="J208"/>
      <c r="K208"/>
      <c r="L208"/>
      <c r="M208"/>
      <c r="N208"/>
      <c r="O208"/>
      <c r="P208"/>
      <c r="Q208"/>
      <c r="R208"/>
      <c r="S208"/>
      <c r="T208"/>
      <c r="U208"/>
      <c r="V208"/>
      <c r="W208"/>
      <c r="X208" s="320" t="str">
        <f>'Raumliste Gesamt K'!B207</f>
        <v>J1-J2</v>
      </c>
      <c r="Y208" s="268">
        <f>'Raumliste Gesamt K'!E207</f>
        <v>0</v>
      </c>
      <c r="Z208" s="268" t="str">
        <f>'Raumliste Gesamt K'!F207</f>
        <v>jährlich 2x</v>
      </c>
      <c r="AA208" s="268">
        <f ca="1">'Raumliste Gesamt K'!G207</f>
        <v>2</v>
      </c>
      <c r="AB208" s="268">
        <f>'Raumliste Gesamt K'!J207</f>
        <v>0</v>
      </c>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row>
    <row r="209" spans="2:80" x14ac:dyDescent="0.2">
      <c r="B209"/>
      <c r="C209"/>
      <c r="D209"/>
      <c r="E209"/>
      <c r="F209"/>
      <c r="G209"/>
      <c r="H209"/>
      <c r="I209"/>
      <c r="J209"/>
      <c r="K209"/>
      <c r="L209"/>
      <c r="M209"/>
      <c r="N209"/>
      <c r="O209"/>
      <c r="P209"/>
      <c r="Q209"/>
      <c r="R209"/>
      <c r="S209"/>
      <c r="T209"/>
      <c r="U209"/>
      <c r="V209"/>
      <c r="W209"/>
      <c r="X209" s="320" t="str">
        <f>'Raumliste Gesamt K'!B208</f>
        <v>J1-Q</v>
      </c>
      <c r="Y209" s="268">
        <f>'Raumliste Gesamt K'!E208</f>
        <v>0</v>
      </c>
      <c r="Z209" s="268" t="str">
        <f>'Raumliste Gesamt K'!F208</f>
        <v>Quartalsw.</v>
      </c>
      <c r="AA209" s="268">
        <f ca="1">'Raumliste Gesamt K'!G208</f>
        <v>4</v>
      </c>
      <c r="AB209" s="268">
        <f>'Raumliste Gesamt K'!J208</f>
        <v>0</v>
      </c>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row>
    <row r="210" spans="2:80" x14ac:dyDescent="0.2">
      <c r="B210"/>
      <c r="C210"/>
      <c r="D210"/>
      <c r="E210"/>
      <c r="F210"/>
      <c r="G210"/>
      <c r="H210"/>
      <c r="I210"/>
      <c r="J210"/>
      <c r="K210"/>
      <c r="L210"/>
      <c r="M210"/>
      <c r="N210"/>
      <c r="O210"/>
      <c r="P210"/>
      <c r="Q210"/>
      <c r="R210"/>
      <c r="S210"/>
      <c r="T210"/>
      <c r="U210"/>
      <c r="V210"/>
      <c r="W210"/>
      <c r="X210" s="320" t="str">
        <f>'Raumliste Gesamt K'!B209</f>
        <v>J1-J6</v>
      </c>
      <c r="Y210" s="268">
        <f>'Raumliste Gesamt K'!E209</f>
        <v>0</v>
      </c>
      <c r="Z210" s="268" t="str">
        <f>'Raumliste Gesamt K'!F209</f>
        <v>jährlich 6x</v>
      </c>
      <c r="AA210" s="268">
        <f ca="1">'Raumliste Gesamt K'!G209</f>
        <v>6</v>
      </c>
      <c r="AB210" s="268">
        <f>'Raumliste Gesamt K'!J209</f>
        <v>0</v>
      </c>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row>
    <row r="211" spans="2:80" x14ac:dyDescent="0.2">
      <c r="B211"/>
      <c r="C211"/>
      <c r="D211"/>
      <c r="E211"/>
      <c r="F211"/>
      <c r="G211"/>
      <c r="H211"/>
      <c r="I211"/>
      <c r="J211"/>
      <c r="K211"/>
      <c r="L211"/>
      <c r="M211"/>
      <c r="N211"/>
      <c r="O211"/>
      <c r="P211"/>
      <c r="Q211"/>
      <c r="R211"/>
      <c r="S211"/>
      <c r="T211"/>
      <c r="U211"/>
      <c r="V211"/>
      <c r="W211"/>
      <c r="X211" s="320" t="str">
        <f>'Raumliste Gesamt K'!B210</f>
        <v>J1-M</v>
      </c>
      <c r="Y211" s="268">
        <f>'Raumliste Gesamt K'!E210</f>
        <v>0</v>
      </c>
      <c r="Z211" s="268" t="str">
        <f>'Raumliste Gesamt K'!F210</f>
        <v>monatlich</v>
      </c>
      <c r="AA211" s="268">
        <f ca="1">'Raumliste Gesamt K'!G210</f>
        <v>12</v>
      </c>
      <c r="AB211" s="268">
        <f>'Raumliste Gesamt K'!J210</f>
        <v>0</v>
      </c>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row>
    <row r="212" spans="2:80" x14ac:dyDescent="0.2">
      <c r="B212"/>
      <c r="C212"/>
      <c r="D212"/>
      <c r="E212"/>
      <c r="F212"/>
      <c r="G212"/>
      <c r="H212"/>
      <c r="I212"/>
      <c r="J212"/>
      <c r="K212"/>
      <c r="L212"/>
      <c r="M212"/>
      <c r="N212"/>
      <c r="O212"/>
      <c r="P212"/>
      <c r="Q212"/>
      <c r="R212"/>
      <c r="S212"/>
      <c r="T212"/>
      <c r="U212"/>
      <c r="V212"/>
      <c r="W212"/>
      <c r="X212" s="320" t="str">
        <f>'Raumliste Gesamt K'!B211</f>
        <v>J1-14</v>
      </c>
      <c r="Y212" s="268">
        <f>'Raumliste Gesamt K'!E211</f>
        <v>0</v>
      </c>
      <c r="Z212" s="268" t="str">
        <f>'Raumliste Gesamt K'!F211</f>
        <v>14 tägig</v>
      </c>
      <c r="AA212" s="268">
        <f ca="1">'Raumliste Gesamt K'!G211</f>
        <v>25</v>
      </c>
      <c r="AB212" s="268">
        <f>'Raumliste Gesamt K'!J211</f>
        <v>0</v>
      </c>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row>
    <row r="213" spans="2:80" x14ac:dyDescent="0.2">
      <c r="B213"/>
      <c r="C213"/>
      <c r="D213"/>
      <c r="E213"/>
      <c r="F213"/>
      <c r="G213"/>
      <c r="H213"/>
      <c r="I213"/>
      <c r="J213"/>
      <c r="K213"/>
      <c r="L213"/>
      <c r="M213"/>
      <c r="N213"/>
      <c r="O213"/>
      <c r="P213"/>
      <c r="Q213"/>
      <c r="R213"/>
      <c r="S213"/>
      <c r="T213"/>
      <c r="U213"/>
      <c r="V213"/>
      <c r="W213"/>
      <c r="X213" s="320" t="str">
        <f>'Raumliste Gesamt K'!B212</f>
        <v>J1-W</v>
      </c>
      <c r="Y213" s="268">
        <f>'Raumliste Gesamt K'!E212</f>
        <v>0</v>
      </c>
      <c r="Z213" s="268" t="str">
        <f>'Raumliste Gesamt K'!F212</f>
        <v>wöchentl.</v>
      </c>
      <c r="AA213" s="268">
        <f ca="1">'Raumliste Gesamt K'!G212</f>
        <v>50</v>
      </c>
      <c r="AB213" s="268">
        <f>'Raumliste Gesamt K'!J212</f>
        <v>0</v>
      </c>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row>
    <row r="214" spans="2:80" x14ac:dyDescent="0.2">
      <c r="B214"/>
      <c r="C214"/>
      <c r="D214"/>
      <c r="E214"/>
      <c r="F214"/>
      <c r="G214"/>
      <c r="H214"/>
      <c r="I214"/>
      <c r="J214"/>
      <c r="K214"/>
      <c r="L214"/>
      <c r="M214"/>
      <c r="N214"/>
      <c r="O214"/>
      <c r="P214"/>
      <c r="Q214"/>
      <c r="R214"/>
      <c r="S214"/>
      <c r="T214"/>
      <c r="U214"/>
      <c r="V214"/>
      <c r="W214"/>
      <c r="X214" s="320" t="str">
        <f>'Raumliste Gesamt K'!B213</f>
        <v>J1-2</v>
      </c>
      <c r="Y214" s="268">
        <f>'Raumliste Gesamt K'!E213</f>
        <v>0</v>
      </c>
      <c r="Z214" s="268" t="str">
        <f>'Raumliste Gesamt K'!F213</f>
        <v>2 Tage/Wo</v>
      </c>
      <c r="AA214" s="268">
        <f ca="1">'Raumliste Gesamt K'!G213</f>
        <v>100</v>
      </c>
      <c r="AB214" s="268">
        <f>'Raumliste Gesamt K'!J213</f>
        <v>0</v>
      </c>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row>
    <row r="215" spans="2:80" x14ac:dyDescent="0.2">
      <c r="B215"/>
      <c r="C215"/>
      <c r="D215"/>
      <c r="E215"/>
      <c r="F215"/>
      <c r="G215"/>
      <c r="H215"/>
      <c r="I215"/>
      <c r="J215"/>
      <c r="K215"/>
      <c r="L215"/>
      <c r="M215"/>
      <c r="N215"/>
      <c r="O215"/>
      <c r="P215"/>
      <c r="Q215"/>
      <c r="R215"/>
      <c r="S215"/>
      <c r="T215"/>
      <c r="U215"/>
      <c r="V215"/>
      <c r="W215"/>
      <c r="X215" s="320" t="str">
        <f>'Raumliste Gesamt K'!B214</f>
        <v>J1-2,5</v>
      </c>
      <c r="Y215" s="268">
        <f>'Raumliste Gesamt K'!E214</f>
        <v>0</v>
      </c>
      <c r="Z215" s="268" t="str">
        <f>'Raumliste Gesamt K'!F214</f>
        <v>2,5 Tage/Wo</v>
      </c>
      <c r="AA215" s="268">
        <f ca="1">'Raumliste Gesamt K'!G214</f>
        <v>125</v>
      </c>
      <c r="AB215" s="268">
        <f>'Raumliste Gesamt K'!J214</f>
        <v>0</v>
      </c>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row>
    <row r="216" spans="2:80" x14ac:dyDescent="0.2">
      <c r="B216"/>
      <c r="C216"/>
      <c r="D216"/>
      <c r="E216"/>
      <c r="F216"/>
      <c r="G216"/>
      <c r="H216"/>
      <c r="I216"/>
      <c r="J216"/>
      <c r="K216"/>
      <c r="L216"/>
      <c r="M216"/>
      <c r="N216"/>
      <c r="O216"/>
      <c r="P216"/>
      <c r="Q216"/>
      <c r="R216"/>
      <c r="S216"/>
      <c r="T216"/>
      <c r="U216"/>
      <c r="V216"/>
      <c r="W216"/>
      <c r="X216" s="320" t="str">
        <f>'Raumliste Gesamt K'!B215</f>
        <v>J1-3</v>
      </c>
      <c r="Y216" s="268">
        <f>'Raumliste Gesamt K'!E215</f>
        <v>0</v>
      </c>
      <c r="Z216" s="268" t="str">
        <f>'Raumliste Gesamt K'!F215</f>
        <v>3 Tage/Wo</v>
      </c>
      <c r="AA216" s="268">
        <f ca="1">'Raumliste Gesamt K'!G215</f>
        <v>150</v>
      </c>
      <c r="AB216" s="268">
        <f>'Raumliste Gesamt K'!J215</f>
        <v>0</v>
      </c>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row>
    <row r="217" spans="2:80" x14ac:dyDescent="0.2">
      <c r="B217"/>
      <c r="C217"/>
      <c r="D217"/>
      <c r="E217"/>
      <c r="F217"/>
      <c r="G217"/>
      <c r="H217"/>
      <c r="I217"/>
      <c r="J217"/>
      <c r="K217"/>
      <c r="L217"/>
      <c r="M217"/>
      <c r="N217"/>
      <c r="O217"/>
      <c r="P217"/>
      <c r="Q217"/>
      <c r="R217"/>
      <c r="S217"/>
      <c r="T217"/>
      <c r="U217"/>
      <c r="V217"/>
      <c r="W217"/>
      <c r="X217" s="320" t="str">
        <f>'Raumliste Gesamt K'!B216</f>
        <v>J1-4</v>
      </c>
      <c r="Y217" s="268">
        <f>'Raumliste Gesamt K'!E216</f>
        <v>0</v>
      </c>
      <c r="Z217" s="268" t="str">
        <f>'Raumliste Gesamt K'!F216</f>
        <v>4 Tage/Wo</v>
      </c>
      <c r="AA217" s="268">
        <f ca="1">'Raumliste Gesamt K'!G216</f>
        <v>200</v>
      </c>
      <c r="AB217" s="268">
        <f>'Raumliste Gesamt K'!J216</f>
        <v>0</v>
      </c>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row>
    <row r="218" spans="2:80" x14ac:dyDescent="0.2">
      <c r="B218"/>
      <c r="C218"/>
      <c r="D218"/>
      <c r="E218"/>
      <c r="F218"/>
      <c r="G218"/>
      <c r="H218"/>
      <c r="I218"/>
      <c r="J218"/>
      <c r="K218"/>
      <c r="L218"/>
      <c r="M218"/>
      <c r="N218"/>
      <c r="O218"/>
      <c r="P218"/>
      <c r="Q218"/>
      <c r="R218"/>
      <c r="S218"/>
      <c r="T218"/>
      <c r="U218"/>
      <c r="V218"/>
      <c r="W218"/>
      <c r="X218" s="320" t="str">
        <f>'Raumliste Gesamt K'!B217</f>
        <v>J1-5</v>
      </c>
      <c r="Y218" s="268">
        <f>'Raumliste Gesamt K'!E217</f>
        <v>0</v>
      </c>
      <c r="Z218" s="268" t="str">
        <f>'Raumliste Gesamt K'!F217</f>
        <v>5 Tage/Wo</v>
      </c>
      <c r="AA218" s="268">
        <f ca="1">'Raumliste Gesamt K'!G217</f>
        <v>250</v>
      </c>
      <c r="AB218" s="268">
        <f>'Raumliste Gesamt K'!J217</f>
        <v>0</v>
      </c>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row>
    <row r="219" spans="2:80" x14ac:dyDescent="0.2">
      <c r="B219"/>
      <c r="C219"/>
      <c r="D219"/>
      <c r="E219"/>
      <c r="F219"/>
      <c r="G219"/>
      <c r="H219"/>
      <c r="I219"/>
      <c r="J219"/>
      <c r="K219"/>
      <c r="L219"/>
      <c r="M219"/>
      <c r="N219"/>
      <c r="O219"/>
      <c r="P219"/>
      <c r="Q219"/>
      <c r="R219"/>
      <c r="S219"/>
      <c r="T219"/>
      <c r="U219"/>
      <c r="V219"/>
      <c r="W219"/>
      <c r="X219" s="320" t="str">
        <f>'Raumliste Gesamt K'!B218</f>
        <v>J1-6</v>
      </c>
      <c r="Y219" s="268">
        <f>'Raumliste Gesamt K'!E218</f>
        <v>0</v>
      </c>
      <c r="Z219" s="268" t="str">
        <f>'Raumliste Gesamt K'!F218</f>
        <v>6 Tage/Wo</v>
      </c>
      <c r="AA219" s="268">
        <f ca="1">'Raumliste Gesamt K'!G218</f>
        <v>300</v>
      </c>
      <c r="AB219" s="268">
        <f>'Raumliste Gesamt K'!J218</f>
        <v>0</v>
      </c>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row>
    <row r="220" spans="2:80" x14ac:dyDescent="0.2">
      <c r="B220"/>
      <c r="C220"/>
      <c r="D220"/>
      <c r="E220"/>
      <c r="F220"/>
      <c r="G220"/>
      <c r="H220"/>
      <c r="I220"/>
      <c r="J220"/>
      <c r="K220"/>
      <c r="L220"/>
      <c r="M220"/>
      <c r="N220"/>
      <c r="O220"/>
      <c r="P220"/>
      <c r="Q220"/>
      <c r="R220"/>
      <c r="S220"/>
      <c r="T220"/>
      <c r="U220"/>
      <c r="V220"/>
      <c r="W220"/>
      <c r="X220" s="320" t="str">
        <f>'Raumliste Gesamt K'!B219</f>
        <v>J1-7</v>
      </c>
      <c r="Y220" s="268">
        <f>'Raumliste Gesamt K'!E219</f>
        <v>0</v>
      </c>
      <c r="Z220" s="268" t="str">
        <f>'Raumliste Gesamt K'!F219</f>
        <v>7 Tage/Wo</v>
      </c>
      <c r="AA220" s="268">
        <f ca="1">'Raumliste Gesamt K'!G219</f>
        <v>350</v>
      </c>
      <c r="AB220" s="268">
        <f>'Raumliste Gesamt K'!J219</f>
        <v>0</v>
      </c>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row>
    <row r="221" spans="2:80" x14ac:dyDescent="0.2">
      <c r="B221"/>
      <c r="C221"/>
      <c r="D221"/>
      <c r="E221"/>
      <c r="F221"/>
      <c r="G221"/>
      <c r="H221"/>
      <c r="I221"/>
      <c r="J221"/>
      <c r="K221"/>
      <c r="L221"/>
      <c r="M221"/>
      <c r="N221"/>
      <c r="O221"/>
      <c r="P221"/>
      <c r="Q221"/>
      <c r="R221"/>
      <c r="S221"/>
      <c r="T221"/>
      <c r="U221"/>
      <c r="V221"/>
      <c r="W221"/>
      <c r="X221" s="320" t="str">
        <f>'Raumliste Gesamt K'!B220</f>
        <v>J1-Müll</v>
      </c>
      <c r="Y221" s="268">
        <f>'Raumliste Gesamt K'!E220</f>
        <v>0</v>
      </c>
      <c r="Z221" s="268" t="str">
        <f>'Raumliste Gesamt K'!F220</f>
        <v>2 Tage/Wo </v>
      </c>
      <c r="AA221" s="268">
        <f ca="1">'Raumliste Gesamt K'!G220</f>
        <v>100</v>
      </c>
      <c r="AB221" s="268">
        <f>'Raumliste Gesamt K'!J220</f>
        <v>0</v>
      </c>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row>
    <row r="222" spans="2:80" x14ac:dyDescent="0.2">
      <c r="B222"/>
      <c r="C222"/>
      <c r="D222"/>
      <c r="E222"/>
      <c r="F222"/>
      <c r="G222"/>
      <c r="H222"/>
      <c r="I222"/>
      <c r="J222"/>
      <c r="K222"/>
      <c r="L222"/>
      <c r="M222"/>
      <c r="N222"/>
      <c r="O222"/>
      <c r="P222"/>
      <c r="Q222"/>
      <c r="R222"/>
      <c r="S222"/>
      <c r="T222"/>
      <c r="U222"/>
      <c r="V222"/>
      <c r="W222"/>
      <c r="X222" s="320" t="str">
        <f>'Raumliste Gesamt K'!B221</f>
        <v>J1-Hort</v>
      </c>
      <c r="Y222" s="268">
        <f>'Raumliste Gesamt K'!E221</f>
        <v>0</v>
      </c>
      <c r="Z222" s="268" t="str">
        <f>'Raumliste Gesamt K'!F221</f>
        <v>5 Tage/Wo </v>
      </c>
      <c r="AA222" s="268">
        <f ca="1">'Raumliste Gesamt K'!G221</f>
        <v>250</v>
      </c>
      <c r="AB222" s="268">
        <f>'Raumliste Gesamt K'!J221</f>
        <v>0</v>
      </c>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row>
    <row r="223" spans="2:80" x14ac:dyDescent="0.2">
      <c r="B223"/>
      <c r="C223"/>
      <c r="D223"/>
      <c r="E223"/>
      <c r="F223"/>
      <c r="G223"/>
      <c r="H223"/>
      <c r="I223"/>
      <c r="J223"/>
      <c r="K223"/>
      <c r="L223"/>
      <c r="M223"/>
      <c r="N223"/>
      <c r="O223"/>
      <c r="P223"/>
      <c r="Q223"/>
      <c r="R223"/>
      <c r="S223"/>
      <c r="T223"/>
      <c r="U223"/>
      <c r="V223"/>
      <c r="W223"/>
      <c r="X223" s="320" t="str">
        <f>'Raumliste Gesamt K'!B222</f>
        <v>K1-J</v>
      </c>
      <c r="Y223" s="268">
        <f>'Raumliste Gesamt K'!E222</f>
        <v>0</v>
      </c>
      <c r="Z223" s="268" t="str">
        <f>'Raumliste Gesamt K'!F222</f>
        <v>jährlich</v>
      </c>
      <c r="AA223" s="268">
        <f ca="1">'Raumliste Gesamt K'!G222</f>
        <v>1</v>
      </c>
      <c r="AB223" s="268">
        <f>'Raumliste Gesamt K'!J222</f>
        <v>0</v>
      </c>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row>
    <row r="224" spans="2:80" x14ac:dyDescent="0.2">
      <c r="B224"/>
      <c r="C224"/>
      <c r="D224"/>
      <c r="E224"/>
      <c r="F224"/>
      <c r="G224"/>
      <c r="H224"/>
      <c r="I224"/>
      <c r="J224"/>
      <c r="K224"/>
      <c r="L224"/>
      <c r="M224"/>
      <c r="N224"/>
      <c r="O224"/>
      <c r="P224"/>
      <c r="Q224"/>
      <c r="R224"/>
      <c r="S224"/>
      <c r="T224"/>
      <c r="U224"/>
      <c r="V224"/>
      <c r="W224"/>
      <c r="X224" s="320" t="str">
        <f>'Raumliste Gesamt K'!B223</f>
        <v>K1-J2</v>
      </c>
      <c r="Y224" s="268">
        <f>'Raumliste Gesamt K'!E223</f>
        <v>0</v>
      </c>
      <c r="Z224" s="268" t="str">
        <f>'Raumliste Gesamt K'!F223</f>
        <v>jährlich 2x</v>
      </c>
      <c r="AA224" s="268">
        <f ca="1">'Raumliste Gesamt K'!G223</f>
        <v>2</v>
      </c>
      <c r="AB224" s="268">
        <f>'Raumliste Gesamt K'!J223</f>
        <v>0</v>
      </c>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row>
    <row r="225" spans="2:80" x14ac:dyDescent="0.2">
      <c r="B225"/>
      <c r="C225"/>
      <c r="D225"/>
      <c r="E225"/>
      <c r="F225"/>
      <c r="G225"/>
      <c r="H225"/>
      <c r="I225"/>
      <c r="J225"/>
      <c r="K225"/>
      <c r="L225"/>
      <c r="M225"/>
      <c r="N225"/>
      <c r="O225"/>
      <c r="P225"/>
      <c r="Q225"/>
      <c r="R225"/>
      <c r="S225"/>
      <c r="T225"/>
      <c r="U225"/>
      <c r="V225"/>
      <c r="W225"/>
      <c r="X225" s="320" t="str">
        <f>'Raumliste Gesamt K'!B224</f>
        <v>K1-Q</v>
      </c>
      <c r="Y225" s="268">
        <f>'Raumliste Gesamt K'!E224</f>
        <v>0</v>
      </c>
      <c r="Z225" s="268" t="str">
        <f>'Raumliste Gesamt K'!F224</f>
        <v>Quartalsw.</v>
      </c>
      <c r="AA225" s="268">
        <f ca="1">'Raumliste Gesamt K'!G224</f>
        <v>4</v>
      </c>
      <c r="AB225" s="268">
        <f>'Raumliste Gesamt K'!J224</f>
        <v>0</v>
      </c>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row>
    <row r="226" spans="2:80" x14ac:dyDescent="0.2">
      <c r="B226"/>
      <c r="C226"/>
      <c r="D226"/>
      <c r="E226"/>
      <c r="F226"/>
      <c r="G226"/>
      <c r="H226"/>
      <c r="I226"/>
      <c r="J226"/>
      <c r="K226"/>
      <c r="L226"/>
      <c r="M226"/>
      <c r="N226"/>
      <c r="O226"/>
      <c r="P226"/>
      <c r="Q226"/>
      <c r="R226"/>
      <c r="S226"/>
      <c r="T226"/>
      <c r="U226"/>
      <c r="V226"/>
      <c r="W226"/>
      <c r="X226" s="320" t="str">
        <f>'Raumliste Gesamt K'!B225</f>
        <v>K1-J6</v>
      </c>
      <c r="Y226" s="268">
        <f>'Raumliste Gesamt K'!E225</f>
        <v>0</v>
      </c>
      <c r="Z226" s="268" t="str">
        <f>'Raumliste Gesamt K'!F225</f>
        <v>jährlich 6x</v>
      </c>
      <c r="AA226" s="268">
        <f ca="1">'Raumliste Gesamt K'!G225</f>
        <v>6</v>
      </c>
      <c r="AB226" s="268">
        <f>'Raumliste Gesamt K'!J225</f>
        <v>0</v>
      </c>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row>
    <row r="227" spans="2:80" x14ac:dyDescent="0.2">
      <c r="B227"/>
      <c r="C227"/>
      <c r="D227"/>
      <c r="E227"/>
      <c r="F227"/>
      <c r="G227"/>
      <c r="H227"/>
      <c r="I227"/>
      <c r="J227"/>
      <c r="K227"/>
      <c r="L227"/>
      <c r="M227"/>
      <c r="N227"/>
      <c r="O227"/>
      <c r="P227"/>
      <c r="Q227"/>
      <c r="R227"/>
      <c r="S227"/>
      <c r="T227"/>
      <c r="U227"/>
      <c r="V227"/>
      <c r="W227"/>
      <c r="X227" s="320" t="str">
        <f>'Raumliste Gesamt K'!B226</f>
        <v>K1-M</v>
      </c>
      <c r="Y227" s="268">
        <f>'Raumliste Gesamt K'!E226</f>
        <v>0</v>
      </c>
      <c r="Z227" s="268" t="str">
        <f>'Raumliste Gesamt K'!F226</f>
        <v>monatlich</v>
      </c>
      <c r="AA227" s="268">
        <f ca="1">'Raumliste Gesamt K'!G226</f>
        <v>12</v>
      </c>
      <c r="AB227" s="268">
        <f>'Raumliste Gesamt K'!J226</f>
        <v>0</v>
      </c>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row>
    <row r="228" spans="2:80" x14ac:dyDescent="0.2">
      <c r="B228"/>
      <c r="C228"/>
      <c r="D228"/>
      <c r="E228"/>
      <c r="F228"/>
      <c r="G228"/>
      <c r="H228"/>
      <c r="I228"/>
      <c r="J228"/>
      <c r="K228"/>
      <c r="L228"/>
      <c r="M228"/>
      <c r="N228"/>
      <c r="O228"/>
      <c r="P228"/>
      <c r="Q228"/>
      <c r="R228"/>
      <c r="S228"/>
      <c r="T228"/>
      <c r="U228"/>
      <c r="V228"/>
      <c r="W228"/>
      <c r="X228" s="320" t="str">
        <f>'Raumliste Gesamt K'!B227</f>
        <v>K1-14</v>
      </c>
      <c r="Y228" s="268">
        <f>'Raumliste Gesamt K'!E227</f>
        <v>0</v>
      </c>
      <c r="Z228" s="268" t="str">
        <f>'Raumliste Gesamt K'!F227</f>
        <v>14 tägig</v>
      </c>
      <c r="AA228" s="268">
        <f ca="1">'Raumliste Gesamt K'!G227</f>
        <v>25</v>
      </c>
      <c r="AB228" s="268">
        <f>'Raumliste Gesamt K'!J227</f>
        <v>0</v>
      </c>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row>
    <row r="229" spans="2:80" x14ac:dyDescent="0.2">
      <c r="B229"/>
      <c r="C229"/>
      <c r="D229"/>
      <c r="E229"/>
      <c r="F229"/>
      <c r="G229"/>
      <c r="H229"/>
      <c r="I229"/>
      <c r="J229"/>
      <c r="K229"/>
      <c r="L229"/>
      <c r="M229"/>
      <c r="N229"/>
      <c r="O229"/>
      <c r="P229"/>
      <c r="Q229"/>
      <c r="R229"/>
      <c r="S229"/>
      <c r="T229"/>
      <c r="U229"/>
      <c r="V229"/>
      <c r="W229"/>
      <c r="X229" s="320" t="str">
        <f>'Raumliste Gesamt K'!B228</f>
        <v>K1-W</v>
      </c>
      <c r="Y229" s="268">
        <f>'Raumliste Gesamt K'!E228</f>
        <v>0</v>
      </c>
      <c r="Z229" s="268" t="str">
        <f>'Raumliste Gesamt K'!F228</f>
        <v>wöchentl.</v>
      </c>
      <c r="AA229" s="268">
        <f ca="1">'Raumliste Gesamt K'!G228</f>
        <v>50</v>
      </c>
      <c r="AB229" s="268">
        <f>'Raumliste Gesamt K'!J228</f>
        <v>0</v>
      </c>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row>
    <row r="230" spans="2:80" x14ac:dyDescent="0.2">
      <c r="B230"/>
      <c r="C230"/>
      <c r="D230"/>
      <c r="E230"/>
      <c r="F230"/>
      <c r="G230"/>
      <c r="H230"/>
      <c r="I230"/>
      <c r="J230"/>
      <c r="K230"/>
      <c r="L230"/>
      <c r="M230"/>
      <c r="N230"/>
      <c r="O230"/>
      <c r="P230"/>
      <c r="Q230"/>
      <c r="R230"/>
      <c r="S230"/>
      <c r="T230"/>
      <c r="U230"/>
      <c r="V230"/>
      <c r="W230"/>
      <c r="X230" s="320" t="str">
        <f>'Raumliste Gesamt K'!B229</f>
        <v>K1-2</v>
      </c>
      <c r="Y230" s="268">
        <f>'Raumliste Gesamt K'!E229</f>
        <v>0</v>
      </c>
      <c r="Z230" s="268" t="str">
        <f>'Raumliste Gesamt K'!F229</f>
        <v>2 Tage/Wo</v>
      </c>
      <c r="AA230" s="268">
        <f ca="1">'Raumliste Gesamt K'!G229</f>
        <v>100</v>
      </c>
      <c r="AB230" s="268">
        <f>'Raumliste Gesamt K'!J229</f>
        <v>0</v>
      </c>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row>
    <row r="231" spans="2:80" x14ac:dyDescent="0.2">
      <c r="B231"/>
      <c r="C231"/>
      <c r="D231"/>
      <c r="E231"/>
      <c r="F231"/>
      <c r="G231"/>
      <c r="H231"/>
      <c r="I231"/>
      <c r="J231"/>
      <c r="K231"/>
      <c r="L231"/>
      <c r="M231"/>
      <c r="N231"/>
      <c r="O231"/>
      <c r="P231"/>
      <c r="Q231"/>
      <c r="R231"/>
      <c r="S231"/>
      <c r="T231"/>
      <c r="U231"/>
      <c r="V231"/>
      <c r="W231"/>
      <c r="X231" s="320" t="str">
        <f>'Raumliste Gesamt K'!B230</f>
        <v>K1-2,5</v>
      </c>
      <c r="Y231" s="268">
        <f>'Raumliste Gesamt K'!E230</f>
        <v>0</v>
      </c>
      <c r="Z231" s="268" t="str">
        <f>'Raumliste Gesamt K'!F230</f>
        <v>2,5 Tage/Wo</v>
      </c>
      <c r="AA231" s="268">
        <f ca="1">'Raumliste Gesamt K'!G230</f>
        <v>125</v>
      </c>
      <c r="AB231" s="268">
        <f>'Raumliste Gesamt K'!J230</f>
        <v>0</v>
      </c>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row>
    <row r="232" spans="2:80" x14ac:dyDescent="0.2">
      <c r="B232"/>
      <c r="C232"/>
      <c r="D232"/>
      <c r="E232"/>
      <c r="F232"/>
      <c r="G232"/>
      <c r="H232"/>
      <c r="I232"/>
      <c r="J232"/>
      <c r="K232"/>
      <c r="L232"/>
      <c r="M232"/>
      <c r="N232"/>
      <c r="O232"/>
      <c r="P232"/>
      <c r="Q232"/>
      <c r="R232"/>
      <c r="S232"/>
      <c r="T232"/>
      <c r="U232"/>
      <c r="V232"/>
      <c r="W232"/>
      <c r="X232" s="320" t="str">
        <f>'Raumliste Gesamt K'!B231</f>
        <v>K1-3</v>
      </c>
      <c r="Y232" s="268">
        <f>'Raumliste Gesamt K'!E231</f>
        <v>0</v>
      </c>
      <c r="Z232" s="268" t="str">
        <f>'Raumliste Gesamt K'!F231</f>
        <v>3 Tage/Wo</v>
      </c>
      <c r="AA232" s="268">
        <f ca="1">'Raumliste Gesamt K'!G231</f>
        <v>150</v>
      </c>
      <c r="AB232" s="268">
        <f>'Raumliste Gesamt K'!J231</f>
        <v>0</v>
      </c>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row>
    <row r="233" spans="2:80" x14ac:dyDescent="0.2">
      <c r="B233"/>
      <c r="C233"/>
      <c r="D233"/>
      <c r="E233"/>
      <c r="F233"/>
      <c r="G233"/>
      <c r="H233"/>
      <c r="I233"/>
      <c r="J233"/>
      <c r="K233"/>
      <c r="L233"/>
      <c r="M233"/>
      <c r="N233"/>
      <c r="O233"/>
      <c r="P233"/>
      <c r="Q233"/>
      <c r="R233"/>
      <c r="S233"/>
      <c r="T233"/>
      <c r="U233"/>
      <c r="V233"/>
      <c r="W233"/>
      <c r="X233" s="320" t="str">
        <f>'Raumliste Gesamt K'!B232</f>
        <v>K1-4</v>
      </c>
      <c r="Y233" s="268">
        <f>'Raumliste Gesamt K'!E232</f>
        <v>0</v>
      </c>
      <c r="Z233" s="268" t="str">
        <f>'Raumliste Gesamt K'!F232</f>
        <v>4 Tage/Wo</v>
      </c>
      <c r="AA233" s="268">
        <f ca="1">'Raumliste Gesamt K'!G232</f>
        <v>200</v>
      </c>
      <c r="AB233" s="268">
        <f>'Raumliste Gesamt K'!J232</f>
        <v>0</v>
      </c>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row>
    <row r="234" spans="2:80" x14ac:dyDescent="0.2">
      <c r="B234"/>
      <c r="C234"/>
      <c r="D234"/>
      <c r="E234"/>
      <c r="F234"/>
      <c r="G234"/>
      <c r="H234"/>
      <c r="I234"/>
      <c r="J234"/>
      <c r="K234"/>
      <c r="L234"/>
      <c r="M234"/>
      <c r="N234"/>
      <c r="O234"/>
      <c r="P234"/>
      <c r="Q234"/>
      <c r="R234"/>
      <c r="S234"/>
      <c r="T234"/>
      <c r="U234"/>
      <c r="V234"/>
      <c r="W234"/>
      <c r="X234" s="320" t="str">
        <f>'Raumliste Gesamt K'!B233</f>
        <v>K1-5</v>
      </c>
      <c r="Y234" s="268">
        <f>'Raumliste Gesamt K'!E233</f>
        <v>0</v>
      </c>
      <c r="Z234" s="268" t="str">
        <f>'Raumliste Gesamt K'!F233</f>
        <v>5 Tage/Wo</v>
      </c>
      <c r="AA234" s="268">
        <f ca="1">'Raumliste Gesamt K'!G233</f>
        <v>250</v>
      </c>
      <c r="AB234" s="268">
        <f>'Raumliste Gesamt K'!J233</f>
        <v>0</v>
      </c>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row>
    <row r="235" spans="2:80" x14ac:dyDescent="0.2">
      <c r="B235"/>
      <c r="C235"/>
      <c r="D235"/>
      <c r="E235"/>
      <c r="F235"/>
      <c r="G235"/>
      <c r="H235"/>
      <c r="I235"/>
      <c r="J235"/>
      <c r="K235"/>
      <c r="L235"/>
      <c r="M235"/>
      <c r="N235"/>
      <c r="O235"/>
      <c r="P235"/>
      <c r="Q235"/>
      <c r="R235"/>
      <c r="S235"/>
      <c r="T235"/>
      <c r="U235"/>
      <c r="V235"/>
      <c r="W235"/>
      <c r="X235" s="320" t="str">
        <f>'Raumliste Gesamt K'!B234</f>
        <v>K1-6</v>
      </c>
      <c r="Y235" s="268">
        <f>'Raumliste Gesamt K'!E234</f>
        <v>0</v>
      </c>
      <c r="Z235" s="268" t="str">
        <f>'Raumliste Gesamt K'!F234</f>
        <v>6 Tage/Wo</v>
      </c>
      <c r="AA235" s="268">
        <f ca="1">'Raumliste Gesamt K'!G234</f>
        <v>300</v>
      </c>
      <c r="AB235" s="268">
        <f>'Raumliste Gesamt K'!J234</f>
        <v>0</v>
      </c>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row>
    <row r="236" spans="2:80" x14ac:dyDescent="0.2">
      <c r="B236"/>
      <c r="C236"/>
      <c r="D236"/>
      <c r="E236"/>
      <c r="F236"/>
      <c r="G236"/>
      <c r="H236"/>
      <c r="I236"/>
      <c r="J236"/>
      <c r="K236"/>
      <c r="L236"/>
      <c r="M236"/>
      <c r="N236"/>
      <c r="O236"/>
      <c r="P236"/>
      <c r="Q236"/>
      <c r="R236"/>
      <c r="S236"/>
      <c r="T236"/>
      <c r="U236"/>
      <c r="V236"/>
      <c r="W236"/>
      <c r="X236" s="320" t="str">
        <f>'Raumliste Gesamt K'!B235</f>
        <v>K1-7</v>
      </c>
      <c r="Y236" s="268">
        <f>'Raumliste Gesamt K'!E235</f>
        <v>0</v>
      </c>
      <c r="Z236" s="268" t="str">
        <f>'Raumliste Gesamt K'!F235</f>
        <v>7 Tage/Wo</v>
      </c>
      <c r="AA236" s="268">
        <f ca="1">'Raumliste Gesamt K'!G235</f>
        <v>350</v>
      </c>
      <c r="AB236" s="268">
        <f>'Raumliste Gesamt K'!J235</f>
        <v>0</v>
      </c>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row>
    <row r="237" spans="2:80" x14ac:dyDescent="0.2">
      <c r="B237"/>
      <c r="C237"/>
      <c r="D237"/>
      <c r="E237"/>
      <c r="F237"/>
      <c r="G237"/>
      <c r="H237"/>
      <c r="I237"/>
      <c r="J237"/>
      <c r="K237"/>
      <c r="L237"/>
      <c r="M237"/>
      <c r="N237"/>
      <c r="O237"/>
      <c r="P237"/>
      <c r="Q237"/>
      <c r="R237"/>
      <c r="S237"/>
      <c r="T237"/>
      <c r="U237"/>
      <c r="V237"/>
      <c r="W237"/>
      <c r="X237" s="320" t="str">
        <f>'Raumliste Gesamt K'!B236</f>
        <v>K2-J</v>
      </c>
      <c r="Y237" s="268">
        <f>'Raumliste Gesamt K'!E236</f>
        <v>0</v>
      </c>
      <c r="Z237" s="268" t="str">
        <f>'Raumliste Gesamt K'!F236</f>
        <v>jährlich</v>
      </c>
      <c r="AA237" s="268">
        <f ca="1">'Raumliste Gesamt K'!G236</f>
        <v>1</v>
      </c>
      <c r="AB237" s="268">
        <f>'Raumliste Gesamt K'!J236</f>
        <v>0</v>
      </c>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row>
    <row r="238" spans="2:80" x14ac:dyDescent="0.2">
      <c r="B238"/>
      <c r="C238"/>
      <c r="D238"/>
      <c r="E238"/>
      <c r="F238"/>
      <c r="G238"/>
      <c r="H238"/>
      <c r="I238"/>
      <c r="J238"/>
      <c r="K238"/>
      <c r="L238"/>
      <c r="M238"/>
      <c r="N238"/>
      <c r="O238"/>
      <c r="P238"/>
      <c r="Q238"/>
      <c r="R238"/>
      <c r="S238"/>
      <c r="T238"/>
      <c r="U238"/>
      <c r="V238"/>
      <c r="W238"/>
      <c r="X238" s="320" t="str">
        <f>'Raumliste Gesamt K'!B237</f>
        <v>K2-J2</v>
      </c>
      <c r="Y238" s="268">
        <f>'Raumliste Gesamt K'!E237</f>
        <v>0</v>
      </c>
      <c r="Z238" s="268" t="str">
        <f>'Raumliste Gesamt K'!F237</f>
        <v>jährlich 2x</v>
      </c>
      <c r="AA238" s="268">
        <f ca="1">'Raumliste Gesamt K'!G237</f>
        <v>2</v>
      </c>
      <c r="AB238" s="268">
        <f>'Raumliste Gesamt K'!J237</f>
        <v>0</v>
      </c>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row>
    <row r="239" spans="2:80" x14ac:dyDescent="0.2">
      <c r="B239"/>
      <c r="C239"/>
      <c r="D239"/>
      <c r="E239"/>
      <c r="F239"/>
      <c r="G239"/>
      <c r="H239"/>
      <c r="I239"/>
      <c r="J239"/>
      <c r="K239"/>
      <c r="L239"/>
      <c r="M239"/>
      <c r="N239"/>
      <c r="O239"/>
      <c r="P239"/>
      <c r="Q239"/>
      <c r="R239"/>
      <c r="S239"/>
      <c r="T239"/>
      <c r="U239"/>
      <c r="V239"/>
      <c r="W239"/>
      <c r="X239" s="320" t="str">
        <f>'Raumliste Gesamt K'!B238</f>
        <v>K2-Q</v>
      </c>
      <c r="Y239" s="268">
        <f>'Raumliste Gesamt K'!E238</f>
        <v>0</v>
      </c>
      <c r="Z239" s="268" t="str">
        <f>'Raumliste Gesamt K'!F238</f>
        <v>Quartalsw.</v>
      </c>
      <c r="AA239" s="268">
        <f ca="1">'Raumliste Gesamt K'!G238</f>
        <v>4</v>
      </c>
      <c r="AB239" s="268">
        <f>'Raumliste Gesamt K'!J238</f>
        <v>0</v>
      </c>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row>
    <row r="240" spans="2:80" x14ac:dyDescent="0.2">
      <c r="B240"/>
      <c r="C240"/>
      <c r="D240"/>
      <c r="E240"/>
      <c r="F240"/>
      <c r="G240"/>
      <c r="H240"/>
      <c r="I240"/>
      <c r="J240"/>
      <c r="K240"/>
      <c r="L240"/>
      <c r="M240"/>
      <c r="N240"/>
      <c r="O240"/>
      <c r="P240"/>
      <c r="Q240"/>
      <c r="R240"/>
      <c r="S240"/>
      <c r="T240"/>
      <c r="U240"/>
      <c r="V240"/>
      <c r="W240"/>
      <c r="X240" s="320" t="str">
        <f>'Raumliste Gesamt K'!B239</f>
        <v>K2-J6</v>
      </c>
      <c r="Y240" s="268">
        <f>'Raumliste Gesamt K'!E239</f>
        <v>0</v>
      </c>
      <c r="Z240" s="268" t="str">
        <f>'Raumliste Gesamt K'!F239</f>
        <v>jährlich 6x</v>
      </c>
      <c r="AA240" s="268">
        <f ca="1">'Raumliste Gesamt K'!G239</f>
        <v>6</v>
      </c>
      <c r="AB240" s="268">
        <f>'Raumliste Gesamt K'!J239</f>
        <v>0</v>
      </c>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row>
    <row r="241" spans="2:80" x14ac:dyDescent="0.2">
      <c r="B241"/>
      <c r="C241"/>
      <c r="D241"/>
      <c r="E241"/>
      <c r="F241"/>
      <c r="G241"/>
      <c r="H241"/>
      <c r="I241"/>
      <c r="J241"/>
      <c r="K241"/>
      <c r="L241"/>
      <c r="M241"/>
      <c r="N241"/>
      <c r="O241"/>
      <c r="P241"/>
      <c r="Q241"/>
      <c r="R241"/>
      <c r="S241"/>
      <c r="T241"/>
      <c r="U241"/>
      <c r="V241"/>
      <c r="W241"/>
      <c r="X241" s="320" t="str">
        <f>'Raumliste Gesamt K'!B240</f>
        <v>K2-M</v>
      </c>
      <c r="Y241" s="268">
        <f>'Raumliste Gesamt K'!E240</f>
        <v>0</v>
      </c>
      <c r="Z241" s="268" t="str">
        <f>'Raumliste Gesamt K'!F240</f>
        <v>monatlich</v>
      </c>
      <c r="AA241" s="268">
        <f ca="1">'Raumliste Gesamt K'!G240</f>
        <v>12</v>
      </c>
      <c r="AB241" s="268">
        <f>'Raumliste Gesamt K'!J240</f>
        <v>0</v>
      </c>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row>
    <row r="242" spans="2:80" x14ac:dyDescent="0.2">
      <c r="B242"/>
      <c r="C242"/>
      <c r="D242"/>
      <c r="E242"/>
      <c r="F242"/>
      <c r="G242"/>
      <c r="H242"/>
      <c r="I242"/>
      <c r="J242"/>
      <c r="K242"/>
      <c r="L242"/>
      <c r="M242"/>
      <c r="N242"/>
      <c r="O242"/>
      <c r="P242"/>
      <c r="Q242"/>
      <c r="R242"/>
      <c r="S242"/>
      <c r="T242"/>
      <c r="U242"/>
      <c r="V242"/>
      <c r="W242"/>
      <c r="X242" s="320" t="str">
        <f>'Raumliste Gesamt K'!B241</f>
        <v>K2-14</v>
      </c>
      <c r="Y242" s="268">
        <f>'Raumliste Gesamt K'!E241</f>
        <v>0</v>
      </c>
      <c r="Z242" s="268" t="str">
        <f>'Raumliste Gesamt K'!F241</f>
        <v>14 tägig</v>
      </c>
      <c r="AA242" s="268">
        <f ca="1">'Raumliste Gesamt K'!G241</f>
        <v>25</v>
      </c>
      <c r="AB242" s="268">
        <f>'Raumliste Gesamt K'!J241</f>
        <v>0</v>
      </c>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row>
    <row r="243" spans="2:80" x14ac:dyDescent="0.2">
      <c r="B243"/>
      <c r="C243"/>
      <c r="D243"/>
      <c r="E243"/>
      <c r="F243"/>
      <c r="G243"/>
      <c r="H243"/>
      <c r="I243"/>
      <c r="J243"/>
      <c r="K243"/>
      <c r="L243"/>
      <c r="M243"/>
      <c r="N243"/>
      <c r="O243"/>
      <c r="P243"/>
      <c r="Q243"/>
      <c r="R243"/>
      <c r="S243"/>
      <c r="T243"/>
      <c r="U243"/>
      <c r="V243"/>
      <c r="W243"/>
      <c r="X243" s="320" t="str">
        <f>'Raumliste Gesamt K'!B242</f>
        <v>K2-W</v>
      </c>
      <c r="Y243" s="268">
        <f>'Raumliste Gesamt K'!E242</f>
        <v>0</v>
      </c>
      <c r="Z243" s="268" t="str">
        <f>'Raumliste Gesamt K'!F242</f>
        <v>wöchentl.</v>
      </c>
      <c r="AA243" s="268">
        <f ca="1">'Raumliste Gesamt K'!G242</f>
        <v>50</v>
      </c>
      <c r="AB243" s="268">
        <f>'Raumliste Gesamt K'!J242</f>
        <v>0</v>
      </c>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row>
    <row r="244" spans="2:80" x14ac:dyDescent="0.2">
      <c r="B244"/>
      <c r="C244"/>
      <c r="D244"/>
      <c r="E244"/>
      <c r="F244"/>
      <c r="G244"/>
      <c r="H244"/>
      <c r="I244"/>
      <c r="J244"/>
      <c r="K244"/>
      <c r="L244"/>
      <c r="M244"/>
      <c r="N244"/>
      <c r="O244"/>
      <c r="P244"/>
      <c r="Q244"/>
      <c r="R244"/>
      <c r="S244"/>
      <c r="T244"/>
      <c r="U244"/>
      <c r="V244"/>
      <c r="W244"/>
      <c r="X244" s="320" t="str">
        <f>'Raumliste Gesamt K'!B243</f>
        <v>K2-2</v>
      </c>
      <c r="Y244" s="268">
        <f>'Raumliste Gesamt K'!E243</f>
        <v>0</v>
      </c>
      <c r="Z244" s="268" t="str">
        <f>'Raumliste Gesamt K'!F243</f>
        <v>2 Tage/Wo</v>
      </c>
      <c r="AA244" s="268">
        <f ca="1">'Raumliste Gesamt K'!G243</f>
        <v>100</v>
      </c>
      <c r="AB244" s="268">
        <f>'Raumliste Gesamt K'!J243</f>
        <v>0</v>
      </c>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row>
    <row r="245" spans="2:80" x14ac:dyDescent="0.2">
      <c r="B245"/>
      <c r="C245"/>
      <c r="D245"/>
      <c r="E245"/>
      <c r="F245"/>
      <c r="G245"/>
      <c r="H245"/>
      <c r="I245"/>
      <c r="J245"/>
      <c r="K245"/>
      <c r="L245"/>
      <c r="M245"/>
      <c r="N245"/>
      <c r="O245"/>
      <c r="P245"/>
      <c r="Q245"/>
      <c r="R245"/>
      <c r="S245"/>
      <c r="T245"/>
      <c r="U245"/>
      <c r="V245"/>
      <c r="W245"/>
      <c r="X245" s="320" t="str">
        <f>'Raumliste Gesamt K'!B244</f>
        <v>K2-2,5</v>
      </c>
      <c r="Y245" s="268">
        <f>'Raumliste Gesamt K'!E244</f>
        <v>0</v>
      </c>
      <c r="Z245" s="268" t="str">
        <f>'Raumliste Gesamt K'!F244</f>
        <v>2,5 Tage/Wo</v>
      </c>
      <c r="AA245" s="268">
        <f ca="1">'Raumliste Gesamt K'!G244</f>
        <v>125</v>
      </c>
      <c r="AB245" s="268">
        <f>'Raumliste Gesamt K'!J244</f>
        <v>0</v>
      </c>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row>
    <row r="246" spans="2:80" x14ac:dyDescent="0.2">
      <c r="B246"/>
      <c r="C246"/>
      <c r="D246"/>
      <c r="E246"/>
      <c r="F246"/>
      <c r="G246"/>
      <c r="H246"/>
      <c r="I246"/>
      <c r="J246"/>
      <c r="K246"/>
      <c r="L246"/>
      <c r="M246"/>
      <c r="N246"/>
      <c r="O246"/>
      <c r="P246"/>
      <c r="Q246"/>
      <c r="R246"/>
      <c r="S246"/>
      <c r="T246"/>
      <c r="U246"/>
      <c r="V246"/>
      <c r="W246"/>
      <c r="X246" s="320" t="str">
        <f>'Raumliste Gesamt K'!B245</f>
        <v>K2-3</v>
      </c>
      <c r="Y246" s="268">
        <f>'Raumliste Gesamt K'!E245</f>
        <v>0</v>
      </c>
      <c r="Z246" s="268" t="str">
        <f>'Raumliste Gesamt K'!F245</f>
        <v>3 Tage/Wo</v>
      </c>
      <c r="AA246" s="268">
        <f ca="1">'Raumliste Gesamt K'!G245</f>
        <v>150</v>
      </c>
      <c r="AB246" s="268">
        <f>'Raumliste Gesamt K'!J245</f>
        <v>0</v>
      </c>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row>
    <row r="247" spans="2:80" x14ac:dyDescent="0.2">
      <c r="B247"/>
      <c r="C247"/>
      <c r="D247"/>
      <c r="E247"/>
      <c r="F247"/>
      <c r="G247"/>
      <c r="H247"/>
      <c r="I247"/>
      <c r="J247"/>
      <c r="K247"/>
      <c r="L247"/>
      <c r="M247"/>
      <c r="N247"/>
      <c r="O247"/>
      <c r="P247"/>
      <c r="Q247"/>
      <c r="R247"/>
      <c r="S247"/>
      <c r="T247"/>
      <c r="U247"/>
      <c r="V247"/>
      <c r="W247"/>
      <c r="X247" s="320" t="str">
        <f>'Raumliste Gesamt K'!B246</f>
        <v>K2-4</v>
      </c>
      <c r="Y247" s="268">
        <f>'Raumliste Gesamt K'!E246</f>
        <v>0</v>
      </c>
      <c r="Z247" s="268" t="str">
        <f>'Raumliste Gesamt K'!F246</f>
        <v>4 Tage/Wo</v>
      </c>
      <c r="AA247" s="268">
        <f ca="1">'Raumliste Gesamt K'!G246</f>
        <v>200</v>
      </c>
      <c r="AB247" s="268">
        <f>'Raumliste Gesamt K'!J246</f>
        <v>0</v>
      </c>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row>
    <row r="248" spans="2:80" x14ac:dyDescent="0.2">
      <c r="B248"/>
      <c r="C248"/>
      <c r="D248"/>
      <c r="E248"/>
      <c r="F248"/>
      <c r="G248"/>
      <c r="H248"/>
      <c r="I248"/>
      <c r="J248"/>
      <c r="K248"/>
      <c r="L248"/>
      <c r="M248"/>
      <c r="N248"/>
      <c r="O248"/>
      <c r="P248"/>
      <c r="Q248"/>
      <c r="R248"/>
      <c r="S248"/>
      <c r="T248"/>
      <c r="U248"/>
      <c r="V248"/>
      <c r="W248"/>
      <c r="X248" s="320" t="str">
        <f>'Raumliste Gesamt K'!B247</f>
        <v>K2-5</v>
      </c>
      <c r="Y248" s="268">
        <f>'Raumliste Gesamt K'!E247</f>
        <v>0</v>
      </c>
      <c r="Z248" s="268" t="str">
        <f>'Raumliste Gesamt K'!F247</f>
        <v>5 Tage/Wo</v>
      </c>
      <c r="AA248" s="268">
        <f ca="1">'Raumliste Gesamt K'!G247</f>
        <v>250</v>
      </c>
      <c r="AB248" s="268">
        <f>'Raumliste Gesamt K'!J247</f>
        <v>0</v>
      </c>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row>
    <row r="249" spans="2:80" x14ac:dyDescent="0.2">
      <c r="B249"/>
      <c r="C249"/>
      <c r="D249"/>
      <c r="E249"/>
      <c r="F249"/>
      <c r="G249"/>
      <c r="H249"/>
      <c r="I249"/>
      <c r="J249"/>
      <c r="K249"/>
      <c r="L249"/>
      <c r="M249"/>
      <c r="N249"/>
      <c r="O249"/>
      <c r="P249"/>
      <c r="Q249"/>
      <c r="R249"/>
      <c r="S249"/>
      <c r="T249"/>
      <c r="U249"/>
      <c r="V249"/>
      <c r="W249"/>
      <c r="X249" s="320" t="str">
        <f>'Raumliste Gesamt K'!B248</f>
        <v>K2-6</v>
      </c>
      <c r="Y249" s="268">
        <f>'Raumliste Gesamt K'!E248</f>
        <v>0</v>
      </c>
      <c r="Z249" s="268" t="str">
        <f>'Raumliste Gesamt K'!F248</f>
        <v>6 Tage/Wo</v>
      </c>
      <c r="AA249" s="268">
        <f ca="1">'Raumliste Gesamt K'!G248</f>
        <v>300</v>
      </c>
      <c r="AB249" s="268">
        <f>'Raumliste Gesamt K'!J248</f>
        <v>0</v>
      </c>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row>
    <row r="250" spans="2:80" x14ac:dyDescent="0.2">
      <c r="B250"/>
      <c r="C250"/>
      <c r="D250"/>
      <c r="E250"/>
      <c r="F250"/>
      <c r="G250"/>
      <c r="H250"/>
      <c r="I250"/>
      <c r="J250"/>
      <c r="K250"/>
      <c r="L250"/>
      <c r="M250"/>
      <c r="N250"/>
      <c r="O250"/>
      <c r="P250"/>
      <c r="Q250"/>
      <c r="R250"/>
      <c r="S250"/>
      <c r="T250"/>
      <c r="U250"/>
      <c r="V250"/>
      <c r="W250"/>
      <c r="X250" s="320" t="str">
        <f>'Raumliste Gesamt K'!B249</f>
        <v>K2-7</v>
      </c>
      <c r="Y250" s="268">
        <f>'Raumliste Gesamt K'!E249</f>
        <v>0</v>
      </c>
      <c r="Z250" s="268" t="str">
        <f>'Raumliste Gesamt K'!F249</f>
        <v>7 Tage/Wo</v>
      </c>
      <c r="AA250" s="268">
        <f ca="1">'Raumliste Gesamt K'!G249</f>
        <v>350</v>
      </c>
      <c r="AB250" s="268">
        <f>'Raumliste Gesamt K'!J249</f>
        <v>0</v>
      </c>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row>
    <row r="251" spans="2:80" x14ac:dyDescent="0.2">
      <c r="B251"/>
      <c r="C251"/>
      <c r="D251"/>
      <c r="E251"/>
      <c r="F251"/>
      <c r="G251"/>
      <c r="H251"/>
      <c r="I251"/>
      <c r="J251"/>
      <c r="K251"/>
      <c r="L251"/>
      <c r="M251"/>
      <c r="N251"/>
      <c r="O251"/>
      <c r="P251"/>
      <c r="Q251"/>
      <c r="R251"/>
      <c r="S251"/>
      <c r="T251"/>
      <c r="U251"/>
      <c r="V251"/>
      <c r="W251"/>
      <c r="X251" s="320" t="str">
        <f>'Raumliste Gesamt K'!B250</f>
        <v>L-J</v>
      </c>
      <c r="Y251" s="268">
        <f>'Raumliste Gesamt K'!E250</f>
        <v>0</v>
      </c>
      <c r="Z251" s="268" t="str">
        <f>'Raumliste Gesamt K'!F250</f>
        <v>jährlich</v>
      </c>
      <c r="AA251" s="268">
        <f ca="1">'Raumliste Gesamt K'!G250</f>
        <v>1</v>
      </c>
      <c r="AB251" s="268">
        <f>'Raumliste Gesamt K'!J250</f>
        <v>0</v>
      </c>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row>
    <row r="252" spans="2:80" x14ac:dyDescent="0.2">
      <c r="B252"/>
      <c r="C252"/>
      <c r="D252"/>
      <c r="E252"/>
      <c r="F252"/>
      <c r="G252"/>
      <c r="H252"/>
      <c r="I252"/>
      <c r="J252"/>
      <c r="K252"/>
      <c r="L252"/>
      <c r="M252"/>
      <c r="N252"/>
      <c r="O252"/>
      <c r="P252"/>
      <c r="Q252"/>
      <c r="R252"/>
      <c r="S252"/>
      <c r="T252"/>
      <c r="U252"/>
      <c r="V252"/>
      <c r="W252"/>
      <c r="X252" s="320" t="str">
        <f>'Raumliste Gesamt K'!B251</f>
        <v>L-J2</v>
      </c>
      <c r="Y252" s="268">
        <f>'Raumliste Gesamt K'!E251</f>
        <v>0</v>
      </c>
      <c r="Z252" s="268" t="str">
        <f>'Raumliste Gesamt K'!F251</f>
        <v>jährlich 2x</v>
      </c>
      <c r="AA252" s="268">
        <f ca="1">'Raumliste Gesamt K'!G251</f>
        <v>2</v>
      </c>
      <c r="AB252" s="268">
        <f>'Raumliste Gesamt K'!J251</f>
        <v>0</v>
      </c>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row>
    <row r="253" spans="2:80" x14ac:dyDescent="0.2">
      <c r="B253"/>
      <c r="C253"/>
      <c r="D253"/>
      <c r="E253"/>
      <c r="F253"/>
      <c r="G253"/>
      <c r="H253"/>
      <c r="I253"/>
      <c r="J253"/>
      <c r="K253"/>
      <c r="L253"/>
      <c r="M253"/>
      <c r="N253"/>
      <c r="O253"/>
      <c r="P253"/>
      <c r="Q253"/>
      <c r="R253"/>
      <c r="S253"/>
      <c r="T253"/>
      <c r="U253"/>
      <c r="V253"/>
      <c r="W253"/>
      <c r="X253" s="320" t="str">
        <f>'Raumliste Gesamt K'!B252</f>
        <v>L-Q</v>
      </c>
      <c r="Y253" s="268">
        <f>'Raumliste Gesamt K'!E252</f>
        <v>0</v>
      </c>
      <c r="Z253" s="268" t="str">
        <f>'Raumliste Gesamt K'!F252</f>
        <v>Quartalsw.</v>
      </c>
      <c r="AA253" s="268">
        <f ca="1">'Raumliste Gesamt K'!G252</f>
        <v>4</v>
      </c>
      <c r="AB253" s="268">
        <f>'Raumliste Gesamt K'!J252</f>
        <v>0</v>
      </c>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row>
    <row r="254" spans="2:80" x14ac:dyDescent="0.2">
      <c r="B254"/>
      <c r="C254"/>
      <c r="D254"/>
      <c r="E254"/>
      <c r="F254"/>
      <c r="G254"/>
      <c r="H254"/>
      <c r="I254"/>
      <c r="J254"/>
      <c r="K254"/>
      <c r="L254"/>
      <c r="M254"/>
      <c r="N254"/>
      <c r="O254"/>
      <c r="P254"/>
      <c r="Q254"/>
      <c r="R254"/>
      <c r="S254"/>
      <c r="T254"/>
      <c r="U254"/>
      <c r="V254"/>
      <c r="W254"/>
      <c r="X254" s="320" t="str">
        <f>'Raumliste Gesamt K'!B253</f>
        <v>L-J6</v>
      </c>
      <c r="Y254" s="268">
        <f>'Raumliste Gesamt K'!E253</f>
        <v>0</v>
      </c>
      <c r="Z254" s="268" t="str">
        <f>'Raumliste Gesamt K'!F253</f>
        <v>jährlich 6x</v>
      </c>
      <c r="AA254" s="268">
        <f ca="1">'Raumliste Gesamt K'!G253</f>
        <v>6</v>
      </c>
      <c r="AB254" s="268">
        <f>'Raumliste Gesamt K'!J253</f>
        <v>0</v>
      </c>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row>
    <row r="255" spans="2:80" x14ac:dyDescent="0.2">
      <c r="B255"/>
      <c r="C255"/>
      <c r="D255"/>
      <c r="E255"/>
      <c r="F255"/>
      <c r="G255"/>
      <c r="H255"/>
      <c r="I255"/>
      <c r="J255"/>
      <c r="K255"/>
      <c r="L255"/>
      <c r="M255"/>
      <c r="N255"/>
      <c r="O255"/>
      <c r="P255"/>
      <c r="Q255"/>
      <c r="R255"/>
      <c r="S255"/>
      <c r="T255"/>
      <c r="U255"/>
      <c r="V255"/>
      <c r="W255"/>
      <c r="X255" s="320" t="str">
        <f>'Raumliste Gesamt K'!B254</f>
        <v>L-M</v>
      </c>
      <c r="Y255" s="268">
        <f>'Raumliste Gesamt K'!E254</f>
        <v>0</v>
      </c>
      <c r="Z255" s="268" t="str">
        <f>'Raumliste Gesamt K'!F254</f>
        <v>monatlich</v>
      </c>
      <c r="AA255" s="268">
        <f ca="1">'Raumliste Gesamt K'!G254</f>
        <v>12</v>
      </c>
      <c r="AB255" s="268">
        <f>'Raumliste Gesamt K'!J254</f>
        <v>0</v>
      </c>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row>
    <row r="256" spans="2:80" x14ac:dyDescent="0.2">
      <c r="B256"/>
      <c r="C256"/>
      <c r="D256"/>
      <c r="E256"/>
      <c r="F256"/>
      <c r="G256"/>
      <c r="H256"/>
      <c r="I256"/>
      <c r="J256"/>
      <c r="K256"/>
      <c r="L256"/>
      <c r="M256"/>
      <c r="N256"/>
      <c r="O256"/>
      <c r="P256"/>
      <c r="Q256"/>
      <c r="R256"/>
      <c r="S256"/>
      <c r="T256"/>
      <c r="U256"/>
      <c r="V256"/>
      <c r="W256"/>
      <c r="X256" s="320" t="str">
        <f>'Raumliste Gesamt K'!B255</f>
        <v>L-14</v>
      </c>
      <c r="Y256" s="268">
        <f>'Raumliste Gesamt K'!E255</f>
        <v>0</v>
      </c>
      <c r="Z256" s="268" t="str">
        <f>'Raumliste Gesamt K'!F255</f>
        <v>14 tägig</v>
      </c>
      <c r="AA256" s="268">
        <f ca="1">'Raumliste Gesamt K'!G255</f>
        <v>25</v>
      </c>
      <c r="AB256" s="268">
        <f>'Raumliste Gesamt K'!J255</f>
        <v>0</v>
      </c>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row>
    <row r="257" spans="2:80" x14ac:dyDescent="0.2">
      <c r="B257"/>
      <c r="C257"/>
      <c r="D257"/>
      <c r="E257"/>
      <c r="F257"/>
      <c r="G257"/>
      <c r="H257"/>
      <c r="I257"/>
      <c r="J257"/>
      <c r="K257"/>
      <c r="L257"/>
      <c r="M257"/>
      <c r="N257"/>
      <c r="O257"/>
      <c r="P257"/>
      <c r="Q257"/>
      <c r="R257"/>
      <c r="S257"/>
      <c r="T257"/>
      <c r="U257"/>
      <c r="V257"/>
      <c r="W257"/>
      <c r="X257" s="320" t="str">
        <f>'Raumliste Gesamt K'!B256</f>
        <v>L-W</v>
      </c>
      <c r="Y257" s="268">
        <f>'Raumliste Gesamt K'!E256</f>
        <v>0</v>
      </c>
      <c r="Z257" s="268" t="str">
        <f>'Raumliste Gesamt K'!F256</f>
        <v>wöchentl.</v>
      </c>
      <c r="AA257" s="268">
        <f ca="1">'Raumliste Gesamt K'!G256</f>
        <v>50</v>
      </c>
      <c r="AB257" s="268">
        <f>'Raumliste Gesamt K'!J256</f>
        <v>0</v>
      </c>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row>
    <row r="258" spans="2:80" x14ac:dyDescent="0.2">
      <c r="B258"/>
      <c r="C258"/>
      <c r="D258"/>
      <c r="E258"/>
      <c r="F258"/>
      <c r="G258"/>
      <c r="H258"/>
      <c r="I258"/>
      <c r="J258"/>
      <c r="K258"/>
      <c r="L258"/>
      <c r="M258"/>
      <c r="N258"/>
      <c r="O258"/>
      <c r="P258"/>
      <c r="Q258"/>
      <c r="R258"/>
      <c r="S258"/>
      <c r="T258"/>
      <c r="U258"/>
      <c r="V258"/>
      <c r="W258"/>
      <c r="X258" s="320" t="str">
        <f>'Raumliste Gesamt K'!B257</f>
        <v>L-2</v>
      </c>
      <c r="Y258" s="268">
        <f>'Raumliste Gesamt K'!E257</f>
        <v>0</v>
      </c>
      <c r="Z258" s="268" t="str">
        <f>'Raumliste Gesamt K'!F257</f>
        <v>2 Tage/Wo</v>
      </c>
      <c r="AA258" s="268">
        <f ca="1">'Raumliste Gesamt K'!G257</f>
        <v>100</v>
      </c>
      <c r="AB258" s="268">
        <f>'Raumliste Gesamt K'!J257</f>
        <v>0</v>
      </c>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row>
    <row r="259" spans="2:80" x14ac:dyDescent="0.2">
      <c r="B259"/>
      <c r="C259"/>
      <c r="D259"/>
      <c r="E259"/>
      <c r="F259"/>
      <c r="G259"/>
      <c r="H259"/>
      <c r="I259"/>
      <c r="J259"/>
      <c r="K259"/>
      <c r="L259"/>
      <c r="M259"/>
      <c r="N259"/>
      <c r="O259"/>
      <c r="P259"/>
      <c r="Q259"/>
      <c r="R259"/>
      <c r="S259"/>
      <c r="T259"/>
      <c r="U259"/>
      <c r="V259"/>
      <c r="W259"/>
      <c r="X259" s="320" t="str">
        <f>'Raumliste Gesamt K'!B258</f>
        <v>L-2,5</v>
      </c>
      <c r="Y259" s="268">
        <f>'Raumliste Gesamt K'!E258</f>
        <v>0</v>
      </c>
      <c r="Z259" s="268" t="str">
        <f>'Raumliste Gesamt K'!F258</f>
        <v>2,5 Tage/Wo</v>
      </c>
      <c r="AA259" s="268">
        <f ca="1">'Raumliste Gesamt K'!G258</f>
        <v>125</v>
      </c>
      <c r="AB259" s="268">
        <f>'Raumliste Gesamt K'!J258</f>
        <v>0</v>
      </c>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row>
    <row r="260" spans="2:80" x14ac:dyDescent="0.2">
      <c r="B260"/>
      <c r="C260"/>
      <c r="D260"/>
      <c r="E260"/>
      <c r="F260"/>
      <c r="G260"/>
      <c r="H260"/>
      <c r="I260"/>
      <c r="J260"/>
      <c r="K260"/>
      <c r="L260"/>
      <c r="M260"/>
      <c r="N260"/>
      <c r="O260"/>
      <c r="P260"/>
      <c r="Q260"/>
      <c r="R260"/>
      <c r="S260"/>
      <c r="T260"/>
      <c r="U260"/>
      <c r="V260"/>
      <c r="W260"/>
      <c r="X260" s="320" t="str">
        <f>'Raumliste Gesamt K'!B259</f>
        <v>L-3</v>
      </c>
      <c r="Y260" s="268">
        <f>'Raumliste Gesamt K'!E259</f>
        <v>0</v>
      </c>
      <c r="Z260" s="268" t="str">
        <f>'Raumliste Gesamt K'!F259</f>
        <v>3 Tage/Wo</v>
      </c>
      <c r="AA260" s="268">
        <f ca="1">'Raumliste Gesamt K'!G259</f>
        <v>150</v>
      </c>
      <c r="AB260" s="268">
        <f>'Raumliste Gesamt K'!J259</f>
        <v>0</v>
      </c>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row>
    <row r="261" spans="2:80" x14ac:dyDescent="0.2">
      <c r="B261"/>
      <c r="C261"/>
      <c r="D261"/>
      <c r="E261"/>
      <c r="F261"/>
      <c r="G261"/>
      <c r="H261"/>
      <c r="I261"/>
      <c r="J261"/>
      <c r="K261"/>
      <c r="L261"/>
      <c r="M261"/>
      <c r="N261"/>
      <c r="O261"/>
      <c r="P261"/>
      <c r="Q261"/>
      <c r="R261"/>
      <c r="S261"/>
      <c r="T261"/>
      <c r="U261"/>
      <c r="V261"/>
      <c r="W261"/>
      <c r="X261" s="320" t="str">
        <f>'Raumliste Gesamt K'!B260</f>
        <v>L-4</v>
      </c>
      <c r="Y261" s="268">
        <f>'Raumliste Gesamt K'!E260</f>
        <v>0</v>
      </c>
      <c r="Z261" s="268" t="str">
        <f>'Raumliste Gesamt K'!F260</f>
        <v>4 Tage/Wo</v>
      </c>
      <c r="AA261" s="268">
        <f ca="1">'Raumliste Gesamt K'!G260</f>
        <v>200</v>
      </c>
      <c r="AB261" s="268">
        <f>'Raumliste Gesamt K'!J260</f>
        <v>0</v>
      </c>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row>
    <row r="262" spans="2:80" x14ac:dyDescent="0.2">
      <c r="B262"/>
      <c r="C262"/>
      <c r="D262"/>
      <c r="E262"/>
      <c r="F262"/>
      <c r="G262"/>
      <c r="H262"/>
      <c r="I262"/>
      <c r="J262"/>
      <c r="K262"/>
      <c r="L262"/>
      <c r="M262"/>
      <c r="N262"/>
      <c r="O262"/>
      <c r="P262"/>
      <c r="Q262"/>
      <c r="R262"/>
      <c r="S262"/>
      <c r="T262"/>
      <c r="U262"/>
      <c r="V262"/>
      <c r="W262"/>
      <c r="X262" s="320" t="str">
        <f>'Raumliste Gesamt K'!B261</f>
        <v>L-5</v>
      </c>
      <c r="Y262" s="268">
        <f>'Raumliste Gesamt K'!E261</f>
        <v>0</v>
      </c>
      <c r="Z262" s="268" t="str">
        <f>'Raumliste Gesamt K'!F261</f>
        <v>5 Tage/Wo</v>
      </c>
      <c r="AA262" s="268">
        <f ca="1">'Raumliste Gesamt K'!G261</f>
        <v>250</v>
      </c>
      <c r="AB262" s="268">
        <f>'Raumliste Gesamt K'!J261</f>
        <v>0</v>
      </c>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row>
    <row r="263" spans="2:80" x14ac:dyDescent="0.2">
      <c r="B263"/>
      <c r="C263"/>
      <c r="D263"/>
      <c r="E263"/>
      <c r="F263"/>
      <c r="G263"/>
      <c r="H263"/>
      <c r="I263"/>
      <c r="J263"/>
      <c r="K263"/>
      <c r="L263"/>
      <c r="M263"/>
      <c r="N263"/>
      <c r="O263"/>
      <c r="P263"/>
      <c r="Q263"/>
      <c r="R263"/>
      <c r="S263"/>
      <c r="T263"/>
      <c r="U263"/>
      <c r="V263"/>
      <c r="W263"/>
      <c r="X263" s="320" t="str">
        <f>'Raumliste Gesamt K'!B262</f>
        <v>L-6</v>
      </c>
      <c r="Y263" s="268">
        <f>'Raumliste Gesamt K'!E262</f>
        <v>0</v>
      </c>
      <c r="Z263" s="268" t="str">
        <f>'Raumliste Gesamt K'!F262</f>
        <v>6 Tage/Wo</v>
      </c>
      <c r="AA263" s="268">
        <f ca="1">'Raumliste Gesamt K'!G262</f>
        <v>300</v>
      </c>
      <c r="AB263" s="268">
        <f>'Raumliste Gesamt K'!J262</f>
        <v>0</v>
      </c>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row>
    <row r="264" spans="2:80" x14ac:dyDescent="0.2">
      <c r="B264"/>
      <c r="C264"/>
      <c r="D264"/>
      <c r="E264"/>
      <c r="F264"/>
      <c r="G264"/>
      <c r="H264"/>
      <c r="I264"/>
      <c r="J264"/>
      <c r="K264"/>
      <c r="L264"/>
      <c r="M264"/>
      <c r="N264"/>
      <c r="O264"/>
      <c r="P264"/>
      <c r="Q264"/>
      <c r="R264"/>
      <c r="S264"/>
      <c r="T264"/>
      <c r="U264"/>
      <c r="V264"/>
      <c r="W264"/>
      <c r="X264" s="320" t="str">
        <f>'Raumliste Gesamt K'!B263</f>
        <v>L-7</v>
      </c>
      <c r="Y264" s="268">
        <f>'Raumliste Gesamt K'!E263</f>
        <v>0</v>
      </c>
      <c r="Z264" s="268" t="str">
        <f>'Raumliste Gesamt K'!F263</f>
        <v>7 Tage/Wo</v>
      </c>
      <c r="AA264" s="268">
        <f ca="1">'Raumliste Gesamt K'!G263</f>
        <v>350</v>
      </c>
      <c r="AB264" s="268">
        <f>'Raumliste Gesamt K'!J263</f>
        <v>0</v>
      </c>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row>
    <row r="265" spans="2:80" x14ac:dyDescent="0.2">
      <c r="B265"/>
      <c r="C265"/>
      <c r="D265"/>
      <c r="E265"/>
      <c r="F265"/>
      <c r="G265"/>
      <c r="H265"/>
      <c r="I265"/>
      <c r="J265"/>
      <c r="K265"/>
      <c r="L265"/>
      <c r="M265"/>
      <c r="N265"/>
      <c r="O265"/>
      <c r="P265"/>
      <c r="Q265"/>
      <c r="R265"/>
      <c r="S265"/>
      <c r="T265"/>
      <c r="U265"/>
      <c r="V265"/>
      <c r="W265"/>
      <c r="X265" s="320" t="str">
        <f>'Raumliste Gesamt K'!B264</f>
        <v>M1-J</v>
      </c>
      <c r="Y265" s="268">
        <f>'Raumliste Gesamt K'!E264</f>
        <v>0</v>
      </c>
      <c r="Z265" s="268" t="str">
        <f>'Raumliste Gesamt K'!F264</f>
        <v>jährlich</v>
      </c>
      <c r="AA265" s="268">
        <f ca="1">'Raumliste Gesamt K'!G264</f>
        <v>1</v>
      </c>
      <c r="AB265" s="268">
        <f>'Raumliste Gesamt K'!J264</f>
        <v>0</v>
      </c>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row>
    <row r="266" spans="2:80" x14ac:dyDescent="0.2">
      <c r="B266"/>
      <c r="C266"/>
      <c r="D266"/>
      <c r="E266"/>
      <c r="F266"/>
      <c r="G266"/>
      <c r="H266"/>
      <c r="I266"/>
      <c r="J266"/>
      <c r="K266"/>
      <c r="L266"/>
      <c r="M266"/>
      <c r="N266"/>
      <c r="O266"/>
      <c r="P266"/>
      <c r="Q266"/>
      <c r="R266"/>
      <c r="S266"/>
      <c r="T266"/>
      <c r="U266"/>
      <c r="V266"/>
      <c r="W266"/>
      <c r="X266" s="320" t="str">
        <f>'Raumliste Gesamt K'!B265</f>
        <v>M1-J2</v>
      </c>
      <c r="Y266" s="268">
        <f>'Raumliste Gesamt K'!E265</f>
        <v>0</v>
      </c>
      <c r="Z266" s="268" t="str">
        <f>'Raumliste Gesamt K'!F265</f>
        <v>jährlich 2x</v>
      </c>
      <c r="AA266" s="268">
        <f ca="1">'Raumliste Gesamt K'!G265</f>
        <v>2</v>
      </c>
      <c r="AB266" s="268">
        <f>'Raumliste Gesamt K'!J265</f>
        <v>0</v>
      </c>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row>
    <row r="267" spans="2:80" x14ac:dyDescent="0.2">
      <c r="B267"/>
      <c r="C267"/>
      <c r="D267"/>
      <c r="E267"/>
      <c r="F267"/>
      <c r="G267"/>
      <c r="H267"/>
      <c r="I267"/>
      <c r="J267"/>
      <c r="K267"/>
      <c r="L267"/>
      <c r="M267"/>
      <c r="N267"/>
      <c r="O267"/>
      <c r="P267"/>
      <c r="Q267"/>
      <c r="R267"/>
      <c r="S267"/>
      <c r="T267"/>
      <c r="U267"/>
      <c r="V267"/>
      <c r="W267"/>
      <c r="X267" s="320" t="str">
        <f>'Raumliste Gesamt K'!B266</f>
        <v>M1-Q</v>
      </c>
      <c r="Y267" s="268">
        <f>'Raumliste Gesamt K'!E266</f>
        <v>0</v>
      </c>
      <c r="Z267" s="268" t="str">
        <f>'Raumliste Gesamt K'!F266</f>
        <v>Quartalsw.</v>
      </c>
      <c r="AA267" s="268">
        <f ca="1">'Raumliste Gesamt K'!G266</f>
        <v>4</v>
      </c>
      <c r="AB267" s="268">
        <f>'Raumliste Gesamt K'!J266</f>
        <v>0</v>
      </c>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row>
    <row r="268" spans="2:80" x14ac:dyDescent="0.2">
      <c r="B268"/>
      <c r="C268"/>
      <c r="D268"/>
      <c r="E268"/>
      <c r="F268"/>
      <c r="G268"/>
      <c r="H268"/>
      <c r="I268"/>
      <c r="J268"/>
      <c r="K268"/>
      <c r="L268"/>
      <c r="M268"/>
      <c r="N268"/>
      <c r="O268"/>
      <c r="P268"/>
      <c r="Q268"/>
      <c r="R268"/>
      <c r="S268"/>
      <c r="T268"/>
      <c r="U268"/>
      <c r="V268"/>
      <c r="W268"/>
      <c r="X268" s="320" t="str">
        <f>'Raumliste Gesamt K'!B267</f>
        <v>M1-J6</v>
      </c>
      <c r="Y268" s="268">
        <f>'Raumliste Gesamt K'!E267</f>
        <v>0</v>
      </c>
      <c r="Z268" s="268" t="str">
        <f>'Raumliste Gesamt K'!F267</f>
        <v>jährlich 6x</v>
      </c>
      <c r="AA268" s="268">
        <f ca="1">'Raumliste Gesamt K'!G267</f>
        <v>6</v>
      </c>
      <c r="AB268" s="268">
        <f>'Raumliste Gesamt K'!J267</f>
        <v>0</v>
      </c>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row>
    <row r="269" spans="2:80" x14ac:dyDescent="0.2">
      <c r="B269"/>
      <c r="C269"/>
      <c r="D269"/>
      <c r="E269"/>
      <c r="F269"/>
      <c r="G269"/>
      <c r="H269"/>
      <c r="I269"/>
      <c r="J269"/>
      <c r="K269"/>
      <c r="L269"/>
      <c r="M269"/>
      <c r="N269"/>
      <c r="O269"/>
      <c r="P269"/>
      <c r="Q269"/>
      <c r="R269"/>
      <c r="S269"/>
      <c r="T269"/>
      <c r="U269"/>
      <c r="V269"/>
      <c r="W269"/>
      <c r="X269" s="320" t="str">
        <f>'Raumliste Gesamt K'!B268</f>
        <v>M1-M</v>
      </c>
      <c r="Y269" s="268">
        <f>'Raumliste Gesamt K'!E268</f>
        <v>0</v>
      </c>
      <c r="Z269" s="268" t="str">
        <f>'Raumliste Gesamt K'!F268</f>
        <v>monatlich</v>
      </c>
      <c r="AA269" s="268">
        <f ca="1">'Raumliste Gesamt K'!G268</f>
        <v>12</v>
      </c>
      <c r="AB269" s="268">
        <f>'Raumliste Gesamt K'!J268</f>
        <v>0</v>
      </c>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row>
    <row r="270" spans="2:80" x14ac:dyDescent="0.2">
      <c r="B270"/>
      <c r="C270"/>
      <c r="D270"/>
      <c r="E270"/>
      <c r="F270"/>
      <c r="G270"/>
      <c r="H270"/>
      <c r="I270"/>
      <c r="J270"/>
      <c r="K270"/>
      <c r="L270"/>
      <c r="M270"/>
      <c r="N270"/>
      <c r="O270"/>
      <c r="P270"/>
      <c r="Q270"/>
      <c r="R270"/>
      <c r="S270"/>
      <c r="T270"/>
      <c r="U270"/>
      <c r="V270"/>
      <c r="W270"/>
      <c r="X270" s="320" t="str">
        <f>'Raumliste Gesamt K'!B269</f>
        <v>M1-14</v>
      </c>
      <c r="Y270" s="268">
        <f>'Raumliste Gesamt K'!E269</f>
        <v>0</v>
      </c>
      <c r="Z270" s="268" t="str">
        <f>'Raumliste Gesamt K'!F269</f>
        <v>14 tägig</v>
      </c>
      <c r="AA270" s="268">
        <f ca="1">'Raumliste Gesamt K'!G269</f>
        <v>25</v>
      </c>
      <c r="AB270" s="268">
        <f>'Raumliste Gesamt K'!J269</f>
        <v>0</v>
      </c>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row>
    <row r="271" spans="2:80" x14ac:dyDescent="0.2">
      <c r="B271"/>
      <c r="C271"/>
      <c r="D271"/>
      <c r="E271"/>
      <c r="F271"/>
      <c r="G271"/>
      <c r="H271"/>
      <c r="I271"/>
      <c r="J271"/>
      <c r="K271"/>
      <c r="L271"/>
      <c r="M271"/>
      <c r="N271"/>
      <c r="O271"/>
      <c r="P271"/>
      <c r="Q271"/>
      <c r="R271"/>
      <c r="S271"/>
      <c r="T271"/>
      <c r="U271"/>
      <c r="V271"/>
      <c r="W271"/>
      <c r="X271" s="320" t="str">
        <f>'Raumliste Gesamt K'!B270</f>
        <v>M1-W</v>
      </c>
      <c r="Y271" s="268">
        <f>'Raumliste Gesamt K'!E270</f>
        <v>0</v>
      </c>
      <c r="Z271" s="268" t="str">
        <f>'Raumliste Gesamt K'!F270</f>
        <v>wöchentl.</v>
      </c>
      <c r="AA271" s="268">
        <f ca="1">'Raumliste Gesamt K'!G270</f>
        <v>50</v>
      </c>
      <c r="AB271" s="268">
        <f>'Raumliste Gesamt K'!J270</f>
        <v>0</v>
      </c>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row>
    <row r="272" spans="2:80" x14ac:dyDescent="0.2">
      <c r="B272"/>
      <c r="C272"/>
      <c r="D272"/>
      <c r="E272"/>
      <c r="F272"/>
      <c r="G272"/>
      <c r="H272"/>
      <c r="I272"/>
      <c r="J272"/>
      <c r="K272"/>
      <c r="L272"/>
      <c r="M272"/>
      <c r="N272"/>
      <c r="O272"/>
      <c r="P272"/>
      <c r="Q272"/>
      <c r="R272"/>
      <c r="S272"/>
      <c r="T272"/>
      <c r="U272"/>
      <c r="V272"/>
      <c r="W272"/>
      <c r="X272" s="320" t="str">
        <f>'Raumliste Gesamt K'!B271</f>
        <v>M1-2</v>
      </c>
      <c r="Y272" s="268">
        <f>'Raumliste Gesamt K'!E271</f>
        <v>0</v>
      </c>
      <c r="Z272" s="268" t="str">
        <f>'Raumliste Gesamt K'!F271</f>
        <v>2 Tage/Wo</v>
      </c>
      <c r="AA272" s="268">
        <f ca="1">'Raumliste Gesamt K'!G271</f>
        <v>100</v>
      </c>
      <c r="AB272" s="268">
        <f>'Raumliste Gesamt K'!J271</f>
        <v>0</v>
      </c>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row>
    <row r="273" spans="2:80" x14ac:dyDescent="0.2">
      <c r="B273"/>
      <c r="C273"/>
      <c r="D273"/>
      <c r="E273"/>
      <c r="F273"/>
      <c r="G273"/>
      <c r="H273"/>
      <c r="I273"/>
      <c r="J273"/>
      <c r="K273"/>
      <c r="L273"/>
      <c r="M273"/>
      <c r="N273"/>
      <c r="O273"/>
      <c r="P273"/>
      <c r="Q273"/>
      <c r="R273"/>
      <c r="S273"/>
      <c r="T273"/>
      <c r="U273"/>
      <c r="V273"/>
      <c r="W273"/>
      <c r="X273" s="320" t="str">
        <f>'Raumliste Gesamt K'!B272</f>
        <v>M1-2,5</v>
      </c>
      <c r="Y273" s="268">
        <f>'Raumliste Gesamt K'!E272</f>
        <v>0</v>
      </c>
      <c r="Z273" s="268" t="str">
        <f>'Raumliste Gesamt K'!F272</f>
        <v>2,5 Tage/Wo</v>
      </c>
      <c r="AA273" s="268">
        <f ca="1">'Raumliste Gesamt K'!G272</f>
        <v>125</v>
      </c>
      <c r="AB273" s="268">
        <f>'Raumliste Gesamt K'!J272</f>
        <v>0</v>
      </c>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row>
    <row r="274" spans="2:80" x14ac:dyDescent="0.2">
      <c r="B274"/>
      <c r="C274"/>
      <c r="D274"/>
      <c r="E274"/>
      <c r="F274"/>
      <c r="G274"/>
      <c r="H274"/>
      <c r="I274"/>
      <c r="J274"/>
      <c r="K274"/>
      <c r="L274"/>
      <c r="M274"/>
      <c r="N274"/>
      <c r="O274"/>
      <c r="P274"/>
      <c r="Q274"/>
      <c r="R274"/>
      <c r="S274"/>
      <c r="T274"/>
      <c r="U274"/>
      <c r="V274"/>
      <c r="W274"/>
      <c r="X274" s="320" t="str">
        <f>'Raumliste Gesamt K'!B273</f>
        <v>M1-3</v>
      </c>
      <c r="Y274" s="268">
        <f>'Raumliste Gesamt K'!E273</f>
        <v>0</v>
      </c>
      <c r="Z274" s="268" t="str">
        <f>'Raumliste Gesamt K'!F273</f>
        <v>3 Tage/Wo</v>
      </c>
      <c r="AA274" s="268">
        <f ca="1">'Raumliste Gesamt K'!G273</f>
        <v>150</v>
      </c>
      <c r="AB274" s="268">
        <f>'Raumliste Gesamt K'!J273</f>
        <v>0</v>
      </c>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row>
    <row r="275" spans="2:80" x14ac:dyDescent="0.2">
      <c r="B275"/>
      <c r="C275"/>
      <c r="D275"/>
      <c r="E275"/>
      <c r="F275"/>
      <c r="G275"/>
      <c r="H275"/>
      <c r="I275"/>
      <c r="J275"/>
      <c r="K275"/>
      <c r="L275"/>
      <c r="M275"/>
      <c r="N275"/>
      <c r="O275"/>
      <c r="P275"/>
      <c r="Q275"/>
      <c r="R275"/>
      <c r="S275"/>
      <c r="T275"/>
      <c r="U275"/>
      <c r="V275"/>
      <c r="W275"/>
      <c r="X275" s="320" t="str">
        <f>'Raumliste Gesamt K'!B274</f>
        <v>M1-4</v>
      </c>
      <c r="Y275" s="268">
        <f>'Raumliste Gesamt K'!E274</f>
        <v>0</v>
      </c>
      <c r="Z275" s="268" t="str">
        <f>'Raumliste Gesamt K'!F274</f>
        <v>4 Tage/Wo</v>
      </c>
      <c r="AA275" s="268">
        <f ca="1">'Raumliste Gesamt K'!G274</f>
        <v>200</v>
      </c>
      <c r="AB275" s="268">
        <f>'Raumliste Gesamt K'!J274</f>
        <v>0</v>
      </c>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row>
    <row r="276" spans="2:80" x14ac:dyDescent="0.2">
      <c r="B276"/>
      <c r="C276"/>
      <c r="D276"/>
      <c r="E276"/>
      <c r="F276"/>
      <c r="G276"/>
      <c r="H276"/>
      <c r="I276"/>
      <c r="J276"/>
      <c r="K276"/>
      <c r="L276"/>
      <c r="M276"/>
      <c r="N276"/>
      <c r="O276"/>
      <c r="P276"/>
      <c r="Q276"/>
      <c r="R276"/>
      <c r="S276"/>
      <c r="T276"/>
      <c r="U276"/>
      <c r="V276"/>
      <c r="W276"/>
      <c r="X276" s="320" t="str">
        <f>'Raumliste Gesamt K'!B275</f>
        <v>M1-5</v>
      </c>
      <c r="Y276" s="268">
        <f>'Raumliste Gesamt K'!E275</f>
        <v>0</v>
      </c>
      <c r="Z276" s="268" t="str">
        <f>'Raumliste Gesamt K'!F275</f>
        <v>5 Tage/Wo</v>
      </c>
      <c r="AA276" s="268">
        <f ca="1">'Raumliste Gesamt K'!G275</f>
        <v>250</v>
      </c>
      <c r="AB276" s="268">
        <f>'Raumliste Gesamt K'!J275</f>
        <v>0</v>
      </c>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row>
    <row r="277" spans="2:80" x14ac:dyDescent="0.2">
      <c r="B277"/>
      <c r="C277"/>
      <c r="D277"/>
      <c r="E277"/>
      <c r="F277"/>
      <c r="G277"/>
      <c r="H277"/>
      <c r="I277"/>
      <c r="J277"/>
      <c r="K277"/>
      <c r="L277"/>
      <c r="M277"/>
      <c r="N277"/>
      <c r="O277"/>
      <c r="P277"/>
      <c r="Q277"/>
      <c r="R277"/>
      <c r="S277"/>
      <c r="T277"/>
      <c r="U277"/>
      <c r="V277"/>
      <c r="W277"/>
      <c r="X277" s="320" t="str">
        <f>'Raumliste Gesamt K'!B276</f>
        <v>M1-6</v>
      </c>
      <c r="Y277" s="268">
        <f>'Raumliste Gesamt K'!E276</f>
        <v>0</v>
      </c>
      <c r="Z277" s="268" t="str">
        <f>'Raumliste Gesamt K'!F276</f>
        <v>6 Tage/Wo</v>
      </c>
      <c r="AA277" s="268">
        <f ca="1">'Raumliste Gesamt K'!G276</f>
        <v>300</v>
      </c>
      <c r="AB277" s="268">
        <f>'Raumliste Gesamt K'!J276</f>
        <v>0</v>
      </c>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row>
    <row r="278" spans="2:80" x14ac:dyDescent="0.2">
      <c r="B278"/>
      <c r="C278"/>
      <c r="D278"/>
      <c r="E278"/>
      <c r="F278"/>
      <c r="G278"/>
      <c r="H278"/>
      <c r="I278"/>
      <c r="J278"/>
      <c r="K278"/>
      <c r="L278"/>
      <c r="M278"/>
      <c r="N278"/>
      <c r="O278"/>
      <c r="P278"/>
      <c r="Q278"/>
      <c r="R278"/>
      <c r="S278"/>
      <c r="T278"/>
      <c r="U278"/>
      <c r="V278"/>
      <c r="W278"/>
      <c r="X278" s="320" t="str">
        <f>'Raumliste Gesamt K'!B277</f>
        <v>M1-7</v>
      </c>
      <c r="Y278" s="268">
        <f>'Raumliste Gesamt K'!E277</f>
        <v>0</v>
      </c>
      <c r="Z278" s="268" t="str">
        <f>'Raumliste Gesamt K'!F277</f>
        <v>7 Tage/Wo</v>
      </c>
      <c r="AA278" s="268">
        <f ca="1">'Raumliste Gesamt K'!G277</f>
        <v>350</v>
      </c>
      <c r="AB278" s="268">
        <f>'Raumliste Gesamt K'!J277</f>
        <v>0</v>
      </c>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row>
    <row r="279" spans="2:80" x14ac:dyDescent="0.2">
      <c r="B279"/>
      <c r="C279"/>
      <c r="D279"/>
      <c r="E279"/>
      <c r="F279"/>
      <c r="G279"/>
      <c r="H279"/>
      <c r="I279"/>
      <c r="J279"/>
      <c r="K279"/>
      <c r="L279"/>
      <c r="M279"/>
      <c r="N279"/>
      <c r="O279"/>
      <c r="P279"/>
      <c r="Q279"/>
      <c r="R279"/>
      <c r="S279"/>
      <c r="T279"/>
      <c r="U279"/>
      <c r="V279"/>
      <c r="W279"/>
      <c r="X279" s="320" t="str">
        <f>'Raumliste Gesamt K'!B278</f>
        <v>M1-Hort</v>
      </c>
      <c r="Y279" s="268">
        <f>'Raumliste Gesamt K'!E278</f>
        <v>0</v>
      </c>
      <c r="Z279" s="268" t="str">
        <f>'Raumliste Gesamt K'!F278</f>
        <v>5 Tage/Wo </v>
      </c>
      <c r="AA279" s="268">
        <f ca="1">'Raumliste Gesamt K'!G278</f>
        <v>250</v>
      </c>
      <c r="AB279" s="268">
        <f>'Raumliste Gesamt K'!J278</f>
        <v>0</v>
      </c>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row>
    <row r="280" spans="2:80" x14ac:dyDescent="0.2">
      <c r="B280"/>
      <c r="C280"/>
      <c r="D280"/>
      <c r="E280"/>
      <c r="F280"/>
      <c r="G280"/>
      <c r="H280"/>
      <c r="I280"/>
      <c r="J280"/>
      <c r="K280"/>
      <c r="L280"/>
      <c r="M280"/>
      <c r="N280"/>
      <c r="O280"/>
      <c r="P280"/>
      <c r="Q280"/>
      <c r="R280"/>
      <c r="S280"/>
      <c r="T280"/>
      <c r="U280"/>
      <c r="V280"/>
      <c r="W280"/>
      <c r="X280" s="320" t="str">
        <f>'Raumliste Gesamt K'!B279</f>
        <v>N1-J</v>
      </c>
      <c r="Y280" s="268">
        <f>'Raumliste Gesamt K'!E279</f>
        <v>0</v>
      </c>
      <c r="Z280" s="268" t="str">
        <f>'Raumliste Gesamt K'!F279</f>
        <v>jährlich</v>
      </c>
      <c r="AA280" s="268">
        <f ca="1">'Raumliste Gesamt K'!G279</f>
        <v>1</v>
      </c>
      <c r="AB280" s="268">
        <f>'Raumliste Gesamt K'!J279</f>
        <v>0</v>
      </c>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row>
    <row r="281" spans="2:80" x14ac:dyDescent="0.2">
      <c r="B281"/>
      <c r="C281"/>
      <c r="D281"/>
      <c r="E281"/>
      <c r="F281"/>
      <c r="G281"/>
      <c r="H281"/>
      <c r="I281"/>
      <c r="J281"/>
      <c r="K281"/>
      <c r="L281"/>
      <c r="M281"/>
      <c r="N281"/>
      <c r="O281"/>
      <c r="P281"/>
      <c r="Q281"/>
      <c r="R281"/>
      <c r="S281"/>
      <c r="T281"/>
      <c r="U281"/>
      <c r="V281"/>
      <c r="W281"/>
      <c r="X281" s="320" t="str">
        <f>'Raumliste Gesamt K'!B280</f>
        <v>N1-J2</v>
      </c>
      <c r="Y281" s="268">
        <f>'Raumliste Gesamt K'!E280</f>
        <v>0</v>
      </c>
      <c r="Z281" s="268" t="str">
        <f>'Raumliste Gesamt K'!F280</f>
        <v>jährlich 2x</v>
      </c>
      <c r="AA281" s="268">
        <f ca="1">'Raumliste Gesamt K'!G280</f>
        <v>2</v>
      </c>
      <c r="AB281" s="268">
        <f>'Raumliste Gesamt K'!J280</f>
        <v>0</v>
      </c>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row>
    <row r="282" spans="2:80" x14ac:dyDescent="0.2">
      <c r="B282"/>
      <c r="C282"/>
      <c r="D282"/>
      <c r="E282"/>
      <c r="F282"/>
      <c r="G282"/>
      <c r="H282"/>
      <c r="I282"/>
      <c r="J282"/>
      <c r="K282"/>
      <c r="L282"/>
      <c r="M282"/>
      <c r="N282"/>
      <c r="O282"/>
      <c r="P282"/>
      <c r="Q282"/>
      <c r="R282"/>
      <c r="S282"/>
      <c r="T282"/>
      <c r="U282"/>
      <c r="V282"/>
      <c r="W282"/>
      <c r="X282" s="320" t="str">
        <f>'Raumliste Gesamt K'!B281</f>
        <v>N1-Q</v>
      </c>
      <c r="Y282" s="268">
        <f>'Raumliste Gesamt K'!E281</f>
        <v>0</v>
      </c>
      <c r="Z282" s="268" t="str">
        <f>'Raumliste Gesamt K'!F281</f>
        <v>Quartalsw.</v>
      </c>
      <c r="AA282" s="268">
        <f ca="1">'Raumliste Gesamt K'!G281</f>
        <v>4</v>
      </c>
      <c r="AB282" s="268">
        <f>'Raumliste Gesamt K'!J281</f>
        <v>0</v>
      </c>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row>
    <row r="283" spans="2:80" x14ac:dyDescent="0.2">
      <c r="B283"/>
      <c r="C283"/>
      <c r="D283"/>
      <c r="E283"/>
      <c r="F283"/>
      <c r="G283"/>
      <c r="H283"/>
      <c r="I283"/>
      <c r="J283"/>
      <c r="K283"/>
      <c r="L283"/>
      <c r="M283"/>
      <c r="N283"/>
      <c r="O283"/>
      <c r="P283"/>
      <c r="Q283"/>
      <c r="R283"/>
      <c r="S283"/>
      <c r="T283"/>
      <c r="U283"/>
      <c r="V283"/>
      <c r="W283"/>
      <c r="X283" s="320" t="str">
        <f>'Raumliste Gesamt K'!B282</f>
        <v>N1-J6</v>
      </c>
      <c r="Y283" s="268">
        <f>'Raumliste Gesamt K'!E282</f>
        <v>0</v>
      </c>
      <c r="Z283" s="268" t="str">
        <f>'Raumliste Gesamt K'!F282</f>
        <v>jährlich 6x</v>
      </c>
      <c r="AA283" s="268">
        <f ca="1">'Raumliste Gesamt K'!G282</f>
        <v>6</v>
      </c>
      <c r="AB283" s="268">
        <f>'Raumliste Gesamt K'!J282</f>
        <v>0</v>
      </c>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row>
    <row r="284" spans="2:80" x14ac:dyDescent="0.2">
      <c r="B284"/>
      <c r="C284"/>
      <c r="D284"/>
      <c r="E284"/>
      <c r="F284"/>
      <c r="G284"/>
      <c r="H284"/>
      <c r="I284"/>
      <c r="J284"/>
      <c r="K284"/>
      <c r="L284"/>
      <c r="M284"/>
      <c r="N284"/>
      <c r="O284"/>
      <c r="P284"/>
      <c r="Q284"/>
      <c r="R284"/>
      <c r="S284"/>
      <c r="T284"/>
      <c r="U284"/>
      <c r="V284"/>
      <c r="W284"/>
      <c r="X284" s="320" t="str">
        <f>'Raumliste Gesamt K'!B283</f>
        <v>N1-M</v>
      </c>
      <c r="Y284" s="268">
        <f>'Raumliste Gesamt K'!E283</f>
        <v>0</v>
      </c>
      <c r="Z284" s="268" t="str">
        <f>'Raumliste Gesamt K'!F283</f>
        <v>monatlich</v>
      </c>
      <c r="AA284" s="268">
        <f ca="1">'Raumliste Gesamt K'!G283</f>
        <v>12</v>
      </c>
      <c r="AB284" s="268">
        <f>'Raumliste Gesamt K'!J283</f>
        <v>0</v>
      </c>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row>
    <row r="285" spans="2:80" x14ac:dyDescent="0.2">
      <c r="B285"/>
      <c r="C285"/>
      <c r="D285"/>
      <c r="E285"/>
      <c r="F285"/>
      <c r="G285"/>
      <c r="H285"/>
      <c r="I285"/>
      <c r="J285"/>
      <c r="K285"/>
      <c r="L285"/>
      <c r="M285"/>
      <c r="N285"/>
      <c r="O285"/>
      <c r="P285"/>
      <c r="Q285"/>
      <c r="R285"/>
      <c r="S285"/>
      <c r="T285"/>
      <c r="U285"/>
      <c r="V285"/>
      <c r="W285"/>
      <c r="X285" s="320" t="str">
        <f>'Raumliste Gesamt K'!B284</f>
        <v>N1-14</v>
      </c>
      <c r="Y285" s="268">
        <f>'Raumliste Gesamt K'!E284</f>
        <v>0</v>
      </c>
      <c r="Z285" s="268" t="str">
        <f>'Raumliste Gesamt K'!F284</f>
        <v>14 tägig</v>
      </c>
      <c r="AA285" s="268">
        <f ca="1">'Raumliste Gesamt K'!G284</f>
        <v>25</v>
      </c>
      <c r="AB285" s="268">
        <f>'Raumliste Gesamt K'!J284</f>
        <v>0</v>
      </c>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row>
    <row r="286" spans="2:80" x14ac:dyDescent="0.2">
      <c r="B286"/>
      <c r="C286"/>
      <c r="D286"/>
      <c r="E286"/>
      <c r="F286"/>
      <c r="G286"/>
      <c r="H286"/>
      <c r="I286"/>
      <c r="J286"/>
      <c r="K286"/>
      <c r="L286"/>
      <c r="M286"/>
      <c r="N286"/>
      <c r="O286"/>
      <c r="P286"/>
      <c r="Q286"/>
      <c r="R286"/>
      <c r="S286"/>
      <c r="T286"/>
      <c r="U286"/>
      <c r="V286"/>
      <c r="W286"/>
      <c r="X286" s="320" t="str">
        <f>'Raumliste Gesamt K'!B285</f>
        <v>N1-W</v>
      </c>
      <c r="Y286" s="268">
        <f>'Raumliste Gesamt K'!E285</f>
        <v>0</v>
      </c>
      <c r="Z286" s="268" t="str">
        <f>'Raumliste Gesamt K'!F285</f>
        <v>wöchentl.</v>
      </c>
      <c r="AA286" s="268">
        <f ca="1">'Raumliste Gesamt K'!G285</f>
        <v>50</v>
      </c>
      <c r="AB286" s="268">
        <f>'Raumliste Gesamt K'!J285</f>
        <v>0</v>
      </c>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row>
    <row r="287" spans="2:80" x14ac:dyDescent="0.2">
      <c r="B287"/>
      <c r="C287"/>
      <c r="D287"/>
      <c r="E287"/>
      <c r="F287"/>
      <c r="G287"/>
      <c r="H287"/>
      <c r="I287"/>
      <c r="J287"/>
      <c r="K287"/>
      <c r="L287"/>
      <c r="M287"/>
      <c r="N287"/>
      <c r="O287"/>
      <c r="P287"/>
      <c r="Q287"/>
      <c r="R287"/>
      <c r="S287"/>
      <c r="T287"/>
      <c r="U287"/>
      <c r="V287"/>
      <c r="W287"/>
      <c r="X287" s="320" t="str">
        <f>'Raumliste Gesamt K'!B286</f>
        <v>N1-2</v>
      </c>
      <c r="Y287" s="268">
        <f>'Raumliste Gesamt K'!E286</f>
        <v>0</v>
      </c>
      <c r="Z287" s="268" t="str">
        <f>'Raumliste Gesamt K'!F286</f>
        <v>2 Tage/Wo</v>
      </c>
      <c r="AA287" s="268">
        <f ca="1">'Raumliste Gesamt K'!G286</f>
        <v>100</v>
      </c>
      <c r="AB287" s="268">
        <f>'Raumliste Gesamt K'!J286</f>
        <v>0</v>
      </c>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row>
    <row r="288" spans="2:80" x14ac:dyDescent="0.2">
      <c r="B288"/>
      <c r="C288"/>
      <c r="D288"/>
      <c r="E288"/>
      <c r="F288"/>
      <c r="G288"/>
      <c r="H288"/>
      <c r="I288"/>
      <c r="J288"/>
      <c r="K288"/>
      <c r="L288"/>
      <c r="M288"/>
      <c r="N288"/>
      <c r="O288"/>
      <c r="P288"/>
      <c r="Q288"/>
      <c r="R288"/>
      <c r="S288"/>
      <c r="T288"/>
      <c r="U288"/>
      <c r="V288"/>
      <c r="W288"/>
      <c r="X288" s="320" t="str">
        <f>'Raumliste Gesamt K'!B287</f>
        <v>N1-2,5</v>
      </c>
      <c r="Y288" s="268">
        <f>'Raumliste Gesamt K'!E287</f>
        <v>0</v>
      </c>
      <c r="Z288" s="268" t="str">
        <f>'Raumliste Gesamt K'!F287</f>
        <v>2,5 Tage/Wo</v>
      </c>
      <c r="AA288" s="268">
        <f ca="1">'Raumliste Gesamt K'!G287</f>
        <v>125</v>
      </c>
      <c r="AB288" s="268">
        <f>'Raumliste Gesamt K'!J287</f>
        <v>0</v>
      </c>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row>
    <row r="289" spans="2:80" x14ac:dyDescent="0.2">
      <c r="B289"/>
      <c r="C289"/>
      <c r="D289"/>
      <c r="E289"/>
      <c r="F289"/>
      <c r="G289"/>
      <c r="H289"/>
      <c r="I289"/>
      <c r="J289"/>
      <c r="K289"/>
      <c r="L289"/>
      <c r="M289"/>
      <c r="N289"/>
      <c r="O289"/>
      <c r="P289"/>
      <c r="Q289"/>
      <c r="R289"/>
      <c r="S289"/>
      <c r="T289"/>
      <c r="U289"/>
      <c r="V289"/>
      <c r="W289"/>
      <c r="X289" s="320" t="str">
        <f>'Raumliste Gesamt K'!B288</f>
        <v>N1-3</v>
      </c>
      <c r="Y289" s="268">
        <f>'Raumliste Gesamt K'!E288</f>
        <v>0</v>
      </c>
      <c r="Z289" s="268" t="str">
        <f>'Raumliste Gesamt K'!F288</f>
        <v>3 Tage/Wo</v>
      </c>
      <c r="AA289" s="268">
        <f ca="1">'Raumliste Gesamt K'!G288</f>
        <v>150</v>
      </c>
      <c r="AB289" s="268">
        <f>'Raumliste Gesamt K'!J288</f>
        <v>0</v>
      </c>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row>
    <row r="290" spans="2:80" x14ac:dyDescent="0.2">
      <c r="B290"/>
      <c r="C290"/>
      <c r="D290"/>
      <c r="E290"/>
      <c r="F290"/>
      <c r="G290"/>
      <c r="H290"/>
      <c r="I290"/>
      <c r="J290"/>
      <c r="K290"/>
      <c r="L290"/>
      <c r="M290"/>
      <c r="N290"/>
      <c r="O290"/>
      <c r="P290"/>
      <c r="Q290"/>
      <c r="R290"/>
      <c r="S290"/>
      <c r="T290"/>
      <c r="U290"/>
      <c r="V290"/>
      <c r="W290"/>
      <c r="X290" s="320" t="str">
        <f>'Raumliste Gesamt K'!B289</f>
        <v>N1-4</v>
      </c>
      <c r="Y290" s="268">
        <f>'Raumliste Gesamt K'!E289</f>
        <v>0</v>
      </c>
      <c r="Z290" s="268" t="str">
        <f>'Raumliste Gesamt K'!F289</f>
        <v>4 Tage/Wo</v>
      </c>
      <c r="AA290" s="268">
        <f ca="1">'Raumliste Gesamt K'!G289</f>
        <v>200</v>
      </c>
      <c r="AB290" s="268">
        <f>'Raumliste Gesamt K'!J289</f>
        <v>0</v>
      </c>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row>
    <row r="291" spans="2:80" x14ac:dyDescent="0.2">
      <c r="B291"/>
      <c r="C291"/>
      <c r="D291"/>
      <c r="E291"/>
      <c r="F291"/>
      <c r="G291"/>
      <c r="H291"/>
      <c r="I291"/>
      <c r="J291"/>
      <c r="K291"/>
      <c r="L291"/>
      <c r="M291"/>
      <c r="N291"/>
      <c r="O291"/>
      <c r="P291"/>
      <c r="Q291"/>
      <c r="R291"/>
      <c r="S291"/>
      <c r="T291"/>
      <c r="U291"/>
      <c r="V291"/>
      <c r="W291"/>
      <c r="X291" s="320" t="str">
        <f>'Raumliste Gesamt K'!B290</f>
        <v>N1-5</v>
      </c>
      <c r="Y291" s="268">
        <f>'Raumliste Gesamt K'!E290</f>
        <v>0</v>
      </c>
      <c r="Z291" s="268" t="str">
        <f>'Raumliste Gesamt K'!F290</f>
        <v>5 Tage/Wo</v>
      </c>
      <c r="AA291" s="268">
        <f ca="1">'Raumliste Gesamt K'!G290</f>
        <v>250</v>
      </c>
      <c r="AB291" s="268">
        <f>'Raumliste Gesamt K'!J290</f>
        <v>0</v>
      </c>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row>
    <row r="292" spans="2:80" x14ac:dyDescent="0.2">
      <c r="B292"/>
      <c r="C292"/>
      <c r="D292"/>
      <c r="E292"/>
      <c r="F292"/>
      <c r="G292"/>
      <c r="H292"/>
      <c r="I292"/>
      <c r="J292"/>
      <c r="K292"/>
      <c r="L292"/>
      <c r="M292"/>
      <c r="N292"/>
      <c r="O292"/>
      <c r="P292"/>
      <c r="Q292"/>
      <c r="R292"/>
      <c r="S292"/>
      <c r="T292"/>
      <c r="U292"/>
      <c r="V292"/>
      <c r="W292"/>
      <c r="X292" s="320" t="str">
        <f>'Raumliste Gesamt K'!B291</f>
        <v>N1-6</v>
      </c>
      <c r="Y292" s="268">
        <f>'Raumliste Gesamt K'!E291</f>
        <v>0</v>
      </c>
      <c r="Z292" s="268" t="str">
        <f>'Raumliste Gesamt K'!F291</f>
        <v>6 Tage/Wo</v>
      </c>
      <c r="AA292" s="268">
        <f ca="1">'Raumliste Gesamt K'!G291</f>
        <v>300</v>
      </c>
      <c r="AB292" s="268">
        <f>'Raumliste Gesamt K'!J291</f>
        <v>0</v>
      </c>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row>
    <row r="293" spans="2:80" x14ac:dyDescent="0.2">
      <c r="B293"/>
      <c r="C293"/>
      <c r="D293"/>
      <c r="E293"/>
      <c r="F293"/>
      <c r="G293"/>
      <c r="H293"/>
      <c r="I293"/>
      <c r="J293"/>
      <c r="K293"/>
      <c r="L293"/>
      <c r="M293"/>
      <c r="N293"/>
      <c r="O293"/>
      <c r="P293"/>
      <c r="Q293"/>
      <c r="R293"/>
      <c r="S293"/>
      <c r="T293"/>
      <c r="U293"/>
      <c r="V293"/>
      <c r="W293"/>
      <c r="X293" s="320" t="str">
        <f>'Raumliste Gesamt K'!B292</f>
        <v>N1-7</v>
      </c>
      <c r="Y293" s="268">
        <f>'Raumliste Gesamt K'!E292</f>
        <v>0</v>
      </c>
      <c r="Z293" s="268" t="str">
        <f>'Raumliste Gesamt K'!F292</f>
        <v>7 Tage/Wo</v>
      </c>
      <c r="AA293" s="268">
        <f ca="1">'Raumliste Gesamt K'!G292</f>
        <v>350</v>
      </c>
      <c r="AB293" s="268">
        <f>'Raumliste Gesamt K'!J292</f>
        <v>0</v>
      </c>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row>
    <row r="294" spans="2:80" x14ac:dyDescent="0.2">
      <c r="B294"/>
      <c r="C294"/>
      <c r="D294"/>
      <c r="E294"/>
      <c r="F294"/>
      <c r="G294"/>
      <c r="H294"/>
      <c r="I294"/>
      <c r="J294"/>
      <c r="K294"/>
      <c r="L294"/>
      <c r="M294"/>
      <c r="N294"/>
      <c r="O294"/>
      <c r="P294"/>
      <c r="Q294"/>
      <c r="R294"/>
      <c r="S294"/>
      <c r="T294"/>
      <c r="U294"/>
      <c r="V294"/>
      <c r="W294"/>
      <c r="X294" s="320" t="str">
        <f>'Raumliste Gesamt K'!B293</f>
        <v>O1-J</v>
      </c>
      <c r="Y294" s="268">
        <f>'Raumliste Gesamt K'!E293</f>
        <v>0</v>
      </c>
      <c r="Z294" s="268" t="str">
        <f>'Raumliste Gesamt K'!F293</f>
        <v>jährlich</v>
      </c>
      <c r="AA294" s="268">
        <f ca="1">'Raumliste Gesamt K'!G293</f>
        <v>1</v>
      </c>
      <c r="AB294" s="268">
        <f>'Raumliste Gesamt K'!J293</f>
        <v>0</v>
      </c>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row>
    <row r="295" spans="2:80" x14ac:dyDescent="0.2">
      <c r="B295"/>
      <c r="C295"/>
      <c r="D295"/>
      <c r="E295"/>
      <c r="F295"/>
      <c r="G295"/>
      <c r="H295"/>
      <c r="I295"/>
      <c r="J295"/>
      <c r="K295"/>
      <c r="L295"/>
      <c r="M295"/>
      <c r="N295"/>
      <c r="O295"/>
      <c r="P295"/>
      <c r="Q295"/>
      <c r="R295"/>
      <c r="S295"/>
      <c r="T295"/>
      <c r="U295"/>
      <c r="V295"/>
      <c r="W295"/>
      <c r="X295" s="320" t="str">
        <f>'Raumliste Gesamt K'!B294</f>
        <v>O1-J2</v>
      </c>
      <c r="Y295" s="268">
        <f>'Raumliste Gesamt K'!E294</f>
        <v>0</v>
      </c>
      <c r="Z295" s="268" t="str">
        <f>'Raumliste Gesamt K'!F294</f>
        <v>jährlich 2x</v>
      </c>
      <c r="AA295" s="268">
        <f ca="1">'Raumliste Gesamt K'!G294</f>
        <v>2</v>
      </c>
      <c r="AB295" s="268">
        <f>'Raumliste Gesamt K'!J294</f>
        <v>0</v>
      </c>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row>
    <row r="296" spans="2:80" x14ac:dyDescent="0.2">
      <c r="B296"/>
      <c r="C296"/>
      <c r="D296"/>
      <c r="E296"/>
      <c r="F296"/>
      <c r="G296"/>
      <c r="H296"/>
      <c r="I296"/>
      <c r="J296"/>
      <c r="K296"/>
      <c r="L296"/>
      <c r="M296"/>
      <c r="N296"/>
      <c r="O296"/>
      <c r="P296"/>
      <c r="Q296"/>
      <c r="R296"/>
      <c r="S296"/>
      <c r="T296"/>
      <c r="U296"/>
      <c r="V296"/>
      <c r="W296"/>
      <c r="X296" s="320" t="str">
        <f>'Raumliste Gesamt K'!B295</f>
        <v>O1-Q</v>
      </c>
      <c r="Y296" s="268">
        <f>'Raumliste Gesamt K'!E295</f>
        <v>0</v>
      </c>
      <c r="Z296" s="268" t="str">
        <f>'Raumliste Gesamt K'!F295</f>
        <v>Quartalsw.</v>
      </c>
      <c r="AA296" s="268">
        <f ca="1">'Raumliste Gesamt K'!G295</f>
        <v>4</v>
      </c>
      <c r="AB296" s="268">
        <f>'Raumliste Gesamt K'!J295</f>
        <v>0</v>
      </c>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row>
    <row r="297" spans="2:80" x14ac:dyDescent="0.2">
      <c r="B297"/>
      <c r="C297"/>
      <c r="D297"/>
      <c r="E297"/>
      <c r="F297"/>
      <c r="G297"/>
      <c r="H297"/>
      <c r="I297"/>
      <c r="J297"/>
      <c r="K297"/>
      <c r="L297"/>
      <c r="M297"/>
      <c r="N297"/>
      <c r="O297"/>
      <c r="P297"/>
      <c r="Q297"/>
      <c r="R297"/>
      <c r="S297"/>
      <c r="T297"/>
      <c r="U297"/>
      <c r="V297"/>
      <c r="W297"/>
      <c r="X297" s="320" t="str">
        <f>'Raumliste Gesamt K'!B296</f>
        <v>O1-J6</v>
      </c>
      <c r="Y297" s="268">
        <f>'Raumliste Gesamt K'!E296</f>
        <v>0</v>
      </c>
      <c r="Z297" s="268" t="str">
        <f>'Raumliste Gesamt K'!F296</f>
        <v>jährlich 6x</v>
      </c>
      <c r="AA297" s="268">
        <f ca="1">'Raumliste Gesamt K'!G296</f>
        <v>6</v>
      </c>
      <c r="AB297" s="268">
        <f>'Raumliste Gesamt K'!J296</f>
        <v>0</v>
      </c>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row>
    <row r="298" spans="2:80" x14ac:dyDescent="0.2">
      <c r="B298"/>
      <c r="C298"/>
      <c r="D298"/>
      <c r="E298"/>
      <c r="F298"/>
      <c r="G298"/>
      <c r="H298"/>
      <c r="I298"/>
      <c r="J298"/>
      <c r="K298"/>
      <c r="L298"/>
      <c r="M298"/>
      <c r="N298"/>
      <c r="O298"/>
      <c r="P298"/>
      <c r="Q298"/>
      <c r="R298"/>
      <c r="S298"/>
      <c r="T298"/>
      <c r="U298"/>
      <c r="V298"/>
      <c r="W298"/>
      <c r="X298" s="320" t="str">
        <f>'Raumliste Gesamt K'!B297</f>
        <v>O1-M</v>
      </c>
      <c r="Y298" s="268">
        <f>'Raumliste Gesamt K'!E297</f>
        <v>0</v>
      </c>
      <c r="Z298" s="268" t="str">
        <f>'Raumliste Gesamt K'!F297</f>
        <v>monatlich</v>
      </c>
      <c r="AA298" s="268">
        <f ca="1">'Raumliste Gesamt K'!G297</f>
        <v>12</v>
      </c>
      <c r="AB298" s="268">
        <f>'Raumliste Gesamt K'!J297</f>
        <v>0</v>
      </c>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row>
    <row r="299" spans="2:80" x14ac:dyDescent="0.2">
      <c r="B299"/>
      <c r="C299"/>
      <c r="D299"/>
      <c r="E299"/>
      <c r="F299"/>
      <c r="G299"/>
      <c r="H299"/>
      <c r="I299"/>
      <c r="J299"/>
      <c r="K299"/>
      <c r="L299"/>
      <c r="M299"/>
      <c r="N299"/>
      <c r="O299"/>
      <c r="P299"/>
      <c r="Q299"/>
      <c r="R299"/>
      <c r="S299"/>
      <c r="T299"/>
      <c r="U299"/>
      <c r="V299"/>
      <c r="W299"/>
      <c r="X299" s="320" t="str">
        <f>'Raumliste Gesamt K'!B298</f>
        <v>O1-14</v>
      </c>
      <c r="Y299" s="268">
        <f>'Raumliste Gesamt K'!E298</f>
        <v>0</v>
      </c>
      <c r="Z299" s="268" t="str">
        <f>'Raumliste Gesamt K'!F298</f>
        <v>14 tägig</v>
      </c>
      <c r="AA299" s="268">
        <f ca="1">'Raumliste Gesamt K'!G298</f>
        <v>25</v>
      </c>
      <c r="AB299" s="268">
        <f>'Raumliste Gesamt K'!J298</f>
        <v>0</v>
      </c>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row>
    <row r="300" spans="2:80" x14ac:dyDescent="0.2">
      <c r="B300"/>
      <c r="C300"/>
      <c r="D300"/>
      <c r="E300"/>
      <c r="F300"/>
      <c r="G300"/>
      <c r="H300"/>
      <c r="I300"/>
      <c r="J300"/>
      <c r="K300"/>
      <c r="L300"/>
      <c r="M300"/>
      <c r="N300"/>
      <c r="O300"/>
      <c r="P300"/>
      <c r="Q300"/>
      <c r="R300"/>
      <c r="S300"/>
      <c r="T300"/>
      <c r="U300"/>
      <c r="V300"/>
      <c r="W300"/>
      <c r="X300" s="320" t="str">
        <f>'Raumliste Gesamt K'!B299</f>
        <v>O1-W</v>
      </c>
      <c r="Y300" s="268">
        <f>'Raumliste Gesamt K'!E299</f>
        <v>0</v>
      </c>
      <c r="Z300" s="268" t="str">
        <f>'Raumliste Gesamt K'!F299</f>
        <v>wöchentl.</v>
      </c>
      <c r="AA300" s="268">
        <f ca="1">'Raumliste Gesamt K'!G299</f>
        <v>50</v>
      </c>
      <c r="AB300" s="268">
        <f>'Raumliste Gesamt K'!J299</f>
        <v>0</v>
      </c>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row>
    <row r="301" spans="2:80" x14ac:dyDescent="0.2">
      <c r="B301"/>
      <c r="C301"/>
      <c r="D301"/>
      <c r="E301"/>
      <c r="F301"/>
      <c r="G301"/>
      <c r="H301"/>
      <c r="I301"/>
      <c r="J301"/>
      <c r="K301"/>
      <c r="L301"/>
      <c r="M301"/>
      <c r="N301"/>
      <c r="O301"/>
      <c r="P301"/>
      <c r="Q301"/>
      <c r="R301"/>
      <c r="S301"/>
      <c r="T301"/>
      <c r="U301"/>
      <c r="V301"/>
      <c r="W301"/>
      <c r="X301" s="320" t="str">
        <f>'Raumliste Gesamt K'!B300</f>
        <v>O1-2</v>
      </c>
      <c r="Y301" s="268">
        <f>'Raumliste Gesamt K'!E300</f>
        <v>0</v>
      </c>
      <c r="Z301" s="268" t="str">
        <f>'Raumliste Gesamt K'!F300</f>
        <v>2 Tage/Wo</v>
      </c>
      <c r="AA301" s="268">
        <f ca="1">'Raumliste Gesamt K'!G300</f>
        <v>100</v>
      </c>
      <c r="AB301" s="268">
        <f>'Raumliste Gesamt K'!J300</f>
        <v>0</v>
      </c>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row>
    <row r="302" spans="2:80" x14ac:dyDescent="0.2">
      <c r="B302"/>
      <c r="C302"/>
      <c r="D302"/>
      <c r="E302"/>
      <c r="F302"/>
      <c r="G302"/>
      <c r="H302"/>
      <c r="I302"/>
      <c r="J302"/>
      <c r="K302"/>
      <c r="L302"/>
      <c r="M302"/>
      <c r="N302"/>
      <c r="O302"/>
      <c r="P302"/>
      <c r="Q302"/>
      <c r="R302"/>
      <c r="S302"/>
      <c r="T302"/>
      <c r="U302"/>
      <c r="V302"/>
      <c r="W302"/>
      <c r="X302" s="320" t="str">
        <f>'Raumliste Gesamt K'!B301</f>
        <v>O1-2,5</v>
      </c>
      <c r="Y302" s="268">
        <f>'Raumliste Gesamt K'!E301</f>
        <v>0</v>
      </c>
      <c r="Z302" s="268" t="str">
        <f>'Raumliste Gesamt K'!F301</f>
        <v>2,5 Tage/Wo</v>
      </c>
      <c r="AA302" s="268">
        <f ca="1">'Raumliste Gesamt K'!G301</f>
        <v>125</v>
      </c>
      <c r="AB302" s="268">
        <f>'Raumliste Gesamt K'!J301</f>
        <v>0</v>
      </c>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row>
    <row r="303" spans="2:80" x14ac:dyDescent="0.2">
      <c r="B303"/>
      <c r="C303"/>
      <c r="D303"/>
      <c r="E303"/>
      <c r="F303"/>
      <c r="G303"/>
      <c r="H303"/>
      <c r="I303"/>
      <c r="J303"/>
      <c r="K303"/>
      <c r="L303"/>
      <c r="M303"/>
      <c r="N303"/>
      <c r="O303"/>
      <c r="P303"/>
      <c r="Q303"/>
      <c r="R303"/>
      <c r="S303"/>
      <c r="T303"/>
      <c r="U303"/>
      <c r="V303"/>
      <c r="W303"/>
      <c r="X303" s="320" t="str">
        <f>'Raumliste Gesamt K'!B302</f>
        <v>O1-3</v>
      </c>
      <c r="Y303" s="268">
        <f>'Raumliste Gesamt K'!E302</f>
        <v>0</v>
      </c>
      <c r="Z303" s="268" t="str">
        <f>'Raumliste Gesamt K'!F302</f>
        <v>3 Tage/Wo</v>
      </c>
      <c r="AA303" s="268">
        <f ca="1">'Raumliste Gesamt K'!G302</f>
        <v>150</v>
      </c>
      <c r="AB303" s="268">
        <f>'Raumliste Gesamt K'!J302</f>
        <v>0</v>
      </c>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row>
    <row r="304" spans="2:80" x14ac:dyDescent="0.2">
      <c r="B304"/>
      <c r="C304"/>
      <c r="D304"/>
      <c r="E304"/>
      <c r="F304"/>
      <c r="G304"/>
      <c r="H304"/>
      <c r="I304"/>
      <c r="J304"/>
      <c r="K304"/>
      <c r="L304"/>
      <c r="M304"/>
      <c r="N304"/>
      <c r="O304"/>
      <c r="P304"/>
      <c r="Q304"/>
      <c r="R304"/>
      <c r="S304"/>
      <c r="T304"/>
      <c r="U304"/>
      <c r="V304"/>
      <c r="W304"/>
      <c r="X304" s="320" t="str">
        <f>'Raumliste Gesamt K'!B303</f>
        <v>O1-4</v>
      </c>
      <c r="Y304" s="268">
        <f>'Raumliste Gesamt K'!E303</f>
        <v>340</v>
      </c>
      <c r="Z304" s="268" t="str">
        <f>'Raumliste Gesamt K'!F303</f>
        <v>4 Tage/Wo</v>
      </c>
      <c r="AA304" s="268">
        <f ca="1">'Raumliste Gesamt K'!G303</f>
        <v>200</v>
      </c>
      <c r="AB304" s="268">
        <f>'Raumliste Gesamt K'!J303</f>
        <v>0</v>
      </c>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row>
    <row r="305" spans="2:80" x14ac:dyDescent="0.2">
      <c r="B305"/>
      <c r="C305"/>
      <c r="D305"/>
      <c r="E305"/>
      <c r="F305"/>
      <c r="G305"/>
      <c r="H305"/>
      <c r="I305"/>
      <c r="J305"/>
      <c r="K305"/>
      <c r="L305"/>
      <c r="M305"/>
      <c r="N305"/>
      <c r="O305"/>
      <c r="P305"/>
      <c r="Q305"/>
      <c r="R305"/>
      <c r="S305"/>
      <c r="T305"/>
      <c r="U305"/>
      <c r="V305"/>
      <c r="W305"/>
      <c r="X305" s="320" t="str">
        <f>'Raumliste Gesamt K'!B304</f>
        <v>O1-5</v>
      </c>
      <c r="Y305" s="268">
        <f>'Raumliste Gesamt K'!E304</f>
        <v>340</v>
      </c>
      <c r="Z305" s="268" t="str">
        <f>'Raumliste Gesamt K'!F304</f>
        <v>5 Tage/Wo</v>
      </c>
      <c r="AA305" s="268">
        <f ca="1">'Raumliste Gesamt K'!G304</f>
        <v>250</v>
      </c>
      <c r="AB305" s="268">
        <f>'Raumliste Gesamt K'!J304</f>
        <v>0</v>
      </c>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row>
    <row r="306" spans="2:80" x14ac:dyDescent="0.2">
      <c r="B306"/>
      <c r="C306"/>
      <c r="D306"/>
      <c r="E306"/>
      <c r="F306"/>
      <c r="G306"/>
      <c r="H306"/>
      <c r="I306"/>
      <c r="J306"/>
      <c r="K306"/>
      <c r="L306"/>
      <c r="M306"/>
      <c r="N306"/>
      <c r="O306"/>
      <c r="P306"/>
      <c r="Q306"/>
      <c r="R306"/>
      <c r="S306"/>
      <c r="T306"/>
      <c r="U306"/>
      <c r="V306"/>
      <c r="W306"/>
      <c r="X306" s="320" t="str">
        <f>'Raumliste Gesamt K'!B305</f>
        <v>O1-6</v>
      </c>
      <c r="Y306" s="268">
        <f>'Raumliste Gesamt K'!E305</f>
        <v>340</v>
      </c>
      <c r="Z306" s="268" t="str">
        <f>'Raumliste Gesamt K'!F305</f>
        <v>6 Tage/Wo</v>
      </c>
      <c r="AA306" s="268">
        <f ca="1">'Raumliste Gesamt K'!G305</f>
        <v>300</v>
      </c>
      <c r="AB306" s="268">
        <f>'Raumliste Gesamt K'!J305</f>
        <v>0</v>
      </c>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row>
    <row r="307" spans="2:80" x14ac:dyDescent="0.2">
      <c r="B307"/>
      <c r="C307"/>
      <c r="D307"/>
      <c r="E307"/>
      <c r="F307"/>
      <c r="G307"/>
      <c r="H307"/>
      <c r="I307"/>
      <c r="J307"/>
      <c r="K307"/>
      <c r="L307"/>
      <c r="M307"/>
      <c r="N307"/>
      <c r="O307"/>
      <c r="P307"/>
      <c r="Q307"/>
      <c r="R307"/>
      <c r="S307"/>
      <c r="T307"/>
      <c r="U307"/>
      <c r="V307"/>
      <c r="W307"/>
      <c r="X307" s="320" t="str">
        <f>'Raumliste Gesamt K'!B306</f>
        <v>O1-7</v>
      </c>
      <c r="Y307" s="268">
        <f>'Raumliste Gesamt K'!E306</f>
        <v>340</v>
      </c>
      <c r="Z307" s="268" t="str">
        <f>'Raumliste Gesamt K'!F306</f>
        <v>7 Tage/Wo</v>
      </c>
      <c r="AA307" s="268">
        <f ca="1">'Raumliste Gesamt K'!G306</f>
        <v>350</v>
      </c>
      <c r="AB307" s="268">
        <f>'Raumliste Gesamt K'!J306</f>
        <v>0</v>
      </c>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row>
    <row r="308" spans="2:80" x14ac:dyDescent="0.2">
      <c r="B308"/>
      <c r="C308"/>
      <c r="D308"/>
      <c r="E308"/>
      <c r="F308"/>
      <c r="G308"/>
      <c r="H308"/>
      <c r="I308"/>
      <c r="J308"/>
      <c r="K308"/>
      <c r="L308"/>
      <c r="M308"/>
      <c r="N308"/>
      <c r="O308"/>
      <c r="P308"/>
      <c r="Q308"/>
      <c r="R308"/>
      <c r="S308"/>
      <c r="T308"/>
      <c r="U308"/>
      <c r="V308"/>
      <c r="W308"/>
      <c r="X308" s="320"/>
      <c r="Y308" s="268"/>
      <c r="Z308" s="268"/>
      <c r="AA308" s="268"/>
      <c r="AB308" s="26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row>
    <row r="309" spans="2:80" x14ac:dyDescent="0.2">
      <c r="B309"/>
      <c r="C309"/>
      <c r="D309"/>
      <c r="E309"/>
      <c r="F309"/>
      <c r="G309"/>
      <c r="H309"/>
      <c r="I309"/>
      <c r="J309"/>
      <c r="K309"/>
      <c r="L309"/>
      <c r="M309"/>
      <c r="N309"/>
      <c r="O309"/>
      <c r="P309"/>
      <c r="Q309"/>
      <c r="R309"/>
      <c r="S309"/>
      <c r="T309"/>
      <c r="U309"/>
      <c r="V309"/>
      <c r="W309"/>
      <c r="X309" s="320"/>
      <c r="Y309" s="268"/>
      <c r="Z309" s="268"/>
      <c r="AA309" s="268"/>
      <c r="AB309" s="268"/>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row>
    <row r="310" spans="2:80" x14ac:dyDescent="0.2">
      <c r="B310"/>
      <c r="C310"/>
      <c r="D310"/>
      <c r="E310"/>
      <c r="F310"/>
      <c r="G310"/>
      <c r="H310"/>
      <c r="I310"/>
      <c r="J310"/>
      <c r="K310"/>
      <c r="L310"/>
      <c r="M310"/>
      <c r="N310"/>
      <c r="O310"/>
      <c r="P310"/>
      <c r="Q310"/>
      <c r="R310"/>
      <c r="S310"/>
      <c r="T310"/>
      <c r="U310"/>
      <c r="V310"/>
      <c r="W310"/>
      <c r="X310" s="320"/>
      <c r="Y310" s="268"/>
      <c r="Z310" s="268"/>
      <c r="AA310" s="268"/>
      <c r="AB310" s="268"/>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row>
    <row r="311" spans="2:80" x14ac:dyDescent="0.2">
      <c r="B311"/>
      <c r="C311"/>
      <c r="D311"/>
      <c r="E311"/>
      <c r="F311"/>
      <c r="G311"/>
      <c r="H311"/>
      <c r="I311"/>
      <c r="J311"/>
      <c r="K311"/>
      <c r="L311"/>
      <c r="M311"/>
      <c r="N311"/>
      <c r="O311"/>
      <c r="P311"/>
      <c r="Q311"/>
      <c r="R311"/>
      <c r="S311"/>
      <c r="T311"/>
      <c r="U311"/>
      <c r="V311"/>
      <c r="W311"/>
      <c r="X311" s="320"/>
      <c r="Y311" s="268"/>
      <c r="Z311" s="268"/>
      <c r="AA311" s="268"/>
      <c r="AB311" s="268"/>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row>
    <row r="312" spans="2:80" x14ac:dyDescent="0.2">
      <c r="B312"/>
      <c r="C312"/>
      <c r="D312"/>
      <c r="E312"/>
      <c r="F312"/>
      <c r="G312"/>
      <c r="H312"/>
      <c r="I312"/>
      <c r="J312"/>
      <c r="K312"/>
      <c r="L312"/>
      <c r="M312"/>
      <c r="N312"/>
      <c r="O312"/>
      <c r="P312"/>
      <c r="Q312"/>
      <c r="R312"/>
      <c r="S312"/>
      <c r="T312"/>
      <c r="U312"/>
      <c r="V312"/>
      <c r="W312"/>
      <c r="X312" s="320"/>
      <c r="Y312" s="268"/>
      <c r="Z312" s="268"/>
      <c r="AA312" s="268"/>
      <c r="AB312" s="268"/>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row>
    <row r="313" spans="2:80" x14ac:dyDescent="0.2">
      <c r="B313"/>
      <c r="C313"/>
      <c r="D313"/>
      <c r="E313"/>
      <c r="F313"/>
      <c r="G313"/>
      <c r="H313"/>
      <c r="I313"/>
      <c r="J313"/>
      <c r="K313"/>
      <c r="L313"/>
      <c r="M313"/>
      <c r="N313"/>
      <c r="O313"/>
      <c r="P313"/>
      <c r="Q313"/>
      <c r="R313"/>
      <c r="S313"/>
      <c r="T313"/>
      <c r="U313"/>
      <c r="V313"/>
      <c r="W313"/>
      <c r="X313" s="320"/>
      <c r="Y313" s="268"/>
      <c r="Z313" s="268"/>
      <c r="AA313" s="268"/>
      <c r="AB313" s="268"/>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row>
    <row r="314" spans="2:80" x14ac:dyDescent="0.2">
      <c r="B314"/>
      <c r="C314"/>
      <c r="D314"/>
      <c r="E314"/>
      <c r="F314"/>
      <c r="G314"/>
      <c r="H314"/>
      <c r="I314"/>
      <c r="J314"/>
      <c r="K314"/>
      <c r="L314"/>
      <c r="M314"/>
      <c r="N314"/>
      <c r="O314"/>
      <c r="P314"/>
      <c r="Q314"/>
      <c r="R314"/>
      <c r="S314"/>
      <c r="T314"/>
      <c r="U314"/>
      <c r="V314"/>
      <c r="W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row>
    <row r="315" spans="2:80" x14ac:dyDescent="0.2">
      <c r="B315"/>
      <c r="C315"/>
      <c r="D315"/>
      <c r="E315"/>
      <c r="F315"/>
      <c r="G315"/>
      <c r="H315"/>
      <c r="I315"/>
      <c r="J315"/>
      <c r="K315"/>
      <c r="L315"/>
      <c r="M315"/>
      <c r="N315"/>
      <c r="O315"/>
      <c r="P315"/>
      <c r="Q315"/>
      <c r="R315"/>
      <c r="S315"/>
      <c r="T315"/>
      <c r="U315"/>
      <c r="V315"/>
      <c r="W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row>
    <row r="316" spans="2:80" x14ac:dyDescent="0.2">
      <c r="B316"/>
      <c r="C316"/>
      <c r="D316"/>
      <c r="E316"/>
      <c r="F316"/>
      <c r="G316"/>
      <c r="H316"/>
      <c r="I316"/>
      <c r="J316"/>
      <c r="K316"/>
      <c r="L316"/>
      <c r="M316"/>
      <c r="N316"/>
      <c r="O316"/>
      <c r="P316"/>
      <c r="Q316"/>
      <c r="R316"/>
      <c r="S316"/>
      <c r="T316"/>
      <c r="U316"/>
      <c r="V316"/>
      <c r="W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row>
    <row r="317" spans="2:80" x14ac:dyDescent="0.2">
      <c r="B317"/>
      <c r="C317"/>
      <c r="D317"/>
      <c r="E317"/>
      <c r="F317"/>
      <c r="G317"/>
      <c r="H317"/>
      <c r="I317"/>
      <c r="J317"/>
      <c r="K317"/>
      <c r="L317"/>
      <c r="M317"/>
      <c r="N317"/>
      <c r="O317"/>
      <c r="P317"/>
      <c r="Q317"/>
      <c r="R317"/>
      <c r="S317"/>
      <c r="T317"/>
      <c r="U317"/>
      <c r="V317"/>
      <c r="W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row>
    <row r="318" spans="2:80" x14ac:dyDescent="0.2">
      <c r="B318"/>
      <c r="C318"/>
      <c r="D318"/>
      <c r="E318"/>
      <c r="F318"/>
      <c r="G318"/>
      <c r="H318"/>
      <c r="I318"/>
      <c r="J318"/>
      <c r="K318"/>
      <c r="L318"/>
      <c r="M318"/>
      <c r="N318"/>
      <c r="O318"/>
      <c r="P318"/>
      <c r="Q318"/>
      <c r="R318"/>
      <c r="S318"/>
      <c r="T318"/>
      <c r="U318"/>
      <c r="V318"/>
      <c r="W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row>
    <row r="319" spans="2:80" x14ac:dyDescent="0.2">
      <c r="B319"/>
      <c r="C319"/>
      <c r="D319"/>
      <c r="E319"/>
      <c r="F319"/>
      <c r="G319"/>
      <c r="H319"/>
      <c r="I319"/>
      <c r="J319"/>
      <c r="K319"/>
      <c r="L319"/>
      <c r="M319"/>
      <c r="N319"/>
      <c r="O319"/>
      <c r="P319"/>
      <c r="Q319"/>
      <c r="R319"/>
      <c r="S319"/>
      <c r="T319"/>
      <c r="U319"/>
      <c r="V319"/>
      <c r="W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row>
    <row r="320" spans="2:80" x14ac:dyDescent="0.2">
      <c r="B320"/>
      <c r="C320"/>
      <c r="D320"/>
      <c r="E320"/>
      <c r="F320"/>
      <c r="G320"/>
      <c r="H320"/>
      <c r="I320"/>
      <c r="J320"/>
      <c r="K320"/>
      <c r="L320"/>
      <c r="M320"/>
      <c r="N320"/>
      <c r="O320"/>
      <c r="P320"/>
      <c r="Q320"/>
      <c r="R320"/>
      <c r="S320"/>
      <c r="T320"/>
      <c r="U320"/>
      <c r="V320"/>
      <c r="W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row>
    <row r="321" spans="2:80" x14ac:dyDescent="0.2">
      <c r="B321"/>
      <c r="C321"/>
      <c r="D321"/>
      <c r="E321"/>
      <c r="F321"/>
      <c r="G321"/>
      <c r="H321"/>
      <c r="I321"/>
      <c r="J321"/>
      <c r="K321"/>
      <c r="L321"/>
      <c r="M321"/>
      <c r="N321"/>
      <c r="O321"/>
      <c r="P321"/>
      <c r="Q321"/>
      <c r="R321"/>
      <c r="S321"/>
      <c r="T321"/>
      <c r="U321"/>
      <c r="V321"/>
      <c r="W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row>
    <row r="322" spans="2:80" x14ac:dyDescent="0.2">
      <c r="B322"/>
      <c r="C322"/>
      <c r="D322"/>
      <c r="E322"/>
      <c r="F322"/>
      <c r="G322"/>
      <c r="H322"/>
      <c r="I322"/>
      <c r="J322"/>
      <c r="K322"/>
      <c r="L322"/>
      <c r="M322"/>
      <c r="N322"/>
      <c r="O322"/>
      <c r="P322"/>
      <c r="Q322"/>
      <c r="R322"/>
      <c r="S322"/>
      <c r="T322"/>
      <c r="U322"/>
      <c r="V322"/>
      <c r="W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row>
    <row r="323" spans="2:80" x14ac:dyDescent="0.2">
      <c r="B323"/>
      <c r="C323"/>
      <c r="D323"/>
      <c r="E323"/>
      <c r="F323"/>
      <c r="G323"/>
      <c r="H323"/>
      <c r="I323"/>
      <c r="J323"/>
      <c r="K323"/>
      <c r="L323"/>
      <c r="M323"/>
      <c r="N323"/>
      <c r="O323"/>
      <c r="P323"/>
      <c r="Q323"/>
      <c r="R323"/>
      <c r="S323"/>
      <c r="T323"/>
      <c r="U323"/>
      <c r="V323"/>
      <c r="W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row>
    <row r="324" spans="2:80" x14ac:dyDescent="0.2">
      <c r="B324"/>
      <c r="C324"/>
      <c r="D324"/>
      <c r="E324"/>
      <c r="F324"/>
      <c r="G324"/>
      <c r="H324"/>
      <c r="I324"/>
      <c r="J324"/>
      <c r="K324"/>
      <c r="L324"/>
      <c r="M324"/>
      <c r="N324"/>
      <c r="O324"/>
      <c r="P324"/>
      <c r="Q324"/>
      <c r="R324"/>
      <c r="S324"/>
      <c r="T324"/>
      <c r="U324"/>
      <c r="V324"/>
      <c r="W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row>
    <row r="325" spans="2:80" x14ac:dyDescent="0.2">
      <c r="B325"/>
      <c r="C325"/>
      <c r="D325"/>
      <c r="E325"/>
      <c r="F325"/>
      <c r="G325"/>
      <c r="H325"/>
      <c r="I325"/>
      <c r="J325"/>
      <c r="K325"/>
      <c r="L325"/>
      <c r="M325"/>
      <c r="N325"/>
      <c r="O325"/>
      <c r="P325"/>
      <c r="Q325"/>
      <c r="R325"/>
      <c r="S325"/>
      <c r="T325"/>
      <c r="U325"/>
      <c r="V325"/>
      <c r="W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row>
    <row r="326" spans="2:80" x14ac:dyDescent="0.2">
      <c r="B326"/>
      <c r="C326"/>
      <c r="D326"/>
      <c r="E326"/>
      <c r="F326"/>
      <c r="G326"/>
      <c r="H326"/>
      <c r="I326"/>
      <c r="J326"/>
      <c r="K326"/>
      <c r="L326"/>
      <c r="M326"/>
      <c r="N326"/>
      <c r="O326"/>
      <c r="P326"/>
      <c r="Q326"/>
      <c r="R326"/>
      <c r="S326"/>
      <c r="T326"/>
      <c r="U326"/>
      <c r="V326"/>
      <c r="W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row>
    <row r="327" spans="2:80" x14ac:dyDescent="0.2">
      <c r="B327"/>
      <c r="C327"/>
      <c r="D327"/>
      <c r="E327"/>
      <c r="F327"/>
      <c r="G327"/>
      <c r="H327"/>
      <c r="I327"/>
      <c r="J327"/>
      <c r="K327"/>
      <c r="L327"/>
      <c r="M327"/>
      <c r="N327"/>
      <c r="O327"/>
      <c r="P327"/>
      <c r="Q327"/>
      <c r="R327"/>
      <c r="S327"/>
      <c r="T327"/>
      <c r="U327"/>
      <c r="V327"/>
      <c r="W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row>
    <row r="328" spans="2:80" x14ac:dyDescent="0.2">
      <c r="B328"/>
      <c r="C328"/>
      <c r="D328"/>
      <c r="E328"/>
      <c r="F328"/>
      <c r="G328"/>
      <c r="H328"/>
      <c r="I328"/>
      <c r="J328"/>
      <c r="K328"/>
      <c r="L328"/>
      <c r="M328"/>
      <c r="N328"/>
      <c r="O328"/>
      <c r="P328"/>
      <c r="Q328"/>
      <c r="R328"/>
      <c r="S328"/>
      <c r="T328"/>
      <c r="U328"/>
      <c r="V328"/>
      <c r="W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row>
    <row r="329" spans="2:80" x14ac:dyDescent="0.2">
      <c r="B329"/>
      <c r="C329"/>
      <c r="D329"/>
      <c r="E329"/>
      <c r="F329"/>
      <c r="G329"/>
      <c r="H329"/>
      <c r="I329"/>
      <c r="J329"/>
      <c r="K329"/>
      <c r="L329"/>
      <c r="M329"/>
      <c r="N329"/>
      <c r="O329"/>
      <c r="P329"/>
      <c r="Q329"/>
      <c r="R329"/>
      <c r="S329"/>
      <c r="T329"/>
      <c r="U329"/>
      <c r="V329"/>
      <c r="W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row>
    <row r="330" spans="2:80" x14ac:dyDescent="0.2">
      <c r="B330"/>
      <c r="C330"/>
      <c r="D330"/>
      <c r="E330"/>
      <c r="F330"/>
      <c r="G330"/>
      <c r="H330"/>
      <c r="I330"/>
      <c r="J330"/>
      <c r="K330"/>
      <c r="L330"/>
      <c r="M330"/>
      <c r="N330"/>
      <c r="O330"/>
      <c r="P330"/>
      <c r="Q330"/>
      <c r="R330"/>
      <c r="S330"/>
      <c r="T330"/>
      <c r="U330"/>
      <c r="V330"/>
      <c r="W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row>
    <row r="331" spans="2:80" x14ac:dyDescent="0.2">
      <c r="B331"/>
      <c r="C331"/>
      <c r="D331"/>
      <c r="E331"/>
      <c r="F331"/>
      <c r="G331"/>
      <c r="H331"/>
      <c r="I331"/>
      <c r="J331"/>
      <c r="K331"/>
      <c r="L331"/>
      <c r="M331"/>
      <c r="N331"/>
      <c r="O331"/>
      <c r="P331"/>
      <c r="Q331"/>
      <c r="R331"/>
      <c r="S331"/>
      <c r="T331"/>
      <c r="U331"/>
      <c r="V331"/>
      <c r="W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row>
    <row r="332" spans="2:80" x14ac:dyDescent="0.2">
      <c r="B332"/>
      <c r="C332"/>
      <c r="D332"/>
      <c r="E332"/>
      <c r="F332"/>
      <c r="G332"/>
      <c r="H332"/>
      <c r="I332"/>
      <c r="J332"/>
      <c r="K332"/>
      <c r="L332"/>
      <c r="M332"/>
      <c r="N332"/>
      <c r="O332"/>
      <c r="P332"/>
      <c r="Q332"/>
      <c r="R332"/>
      <c r="S332"/>
      <c r="T332"/>
      <c r="U332"/>
      <c r="V332"/>
      <c r="W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row>
    <row r="333" spans="2:80" x14ac:dyDescent="0.2">
      <c r="B333"/>
      <c r="C333"/>
      <c r="D333"/>
      <c r="E333"/>
      <c r="F333"/>
      <c r="G333"/>
      <c r="H333"/>
      <c r="I333"/>
      <c r="J333"/>
      <c r="K333"/>
      <c r="L333"/>
      <c r="M333"/>
      <c r="N333"/>
      <c r="O333"/>
      <c r="P333"/>
      <c r="Q333"/>
      <c r="R333"/>
      <c r="S333"/>
      <c r="T333"/>
      <c r="U333"/>
      <c r="V333"/>
      <c r="W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row>
    <row r="334" spans="2:80" x14ac:dyDescent="0.2">
      <c r="B334"/>
      <c r="C334"/>
      <c r="D334"/>
      <c r="E334"/>
      <c r="F334"/>
      <c r="G334"/>
      <c r="H334"/>
      <c r="I334"/>
      <c r="J334"/>
      <c r="K334"/>
      <c r="L334"/>
      <c r="M334"/>
      <c r="N334"/>
      <c r="O334"/>
      <c r="P334"/>
      <c r="Q334"/>
      <c r="R334"/>
      <c r="S334"/>
      <c r="T334"/>
      <c r="U334"/>
      <c r="V334"/>
      <c r="W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row>
    <row r="335" spans="2:80" x14ac:dyDescent="0.2">
      <c r="B335"/>
      <c r="C335"/>
      <c r="D335"/>
      <c r="E335"/>
      <c r="F335"/>
      <c r="G335"/>
      <c r="H335"/>
      <c r="I335"/>
      <c r="J335"/>
      <c r="K335"/>
      <c r="L335"/>
      <c r="M335"/>
      <c r="N335"/>
      <c r="O335"/>
      <c r="P335"/>
      <c r="Q335"/>
      <c r="R335"/>
      <c r="S335"/>
      <c r="T335"/>
      <c r="U335"/>
      <c r="V335"/>
      <c r="W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row>
    <row r="336" spans="2:80" x14ac:dyDescent="0.2">
      <c r="B336"/>
      <c r="C336"/>
      <c r="D336"/>
      <c r="E336"/>
      <c r="F336"/>
      <c r="G336"/>
      <c r="H336"/>
      <c r="I336"/>
      <c r="J336"/>
      <c r="K336"/>
      <c r="L336"/>
      <c r="M336"/>
      <c r="N336"/>
      <c r="O336"/>
      <c r="P336"/>
      <c r="Q336"/>
      <c r="R336"/>
      <c r="S336"/>
      <c r="T336"/>
      <c r="U336"/>
      <c r="V336"/>
      <c r="W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row>
    <row r="337" spans="2:80" x14ac:dyDescent="0.2">
      <c r="B337"/>
      <c r="C337"/>
      <c r="D337"/>
      <c r="E337"/>
      <c r="F337"/>
      <c r="G337"/>
      <c r="H337"/>
      <c r="I337"/>
      <c r="J337"/>
      <c r="K337"/>
      <c r="L337"/>
      <c r="M337"/>
      <c r="N337"/>
      <c r="O337"/>
      <c r="P337"/>
      <c r="Q337"/>
      <c r="R337"/>
      <c r="S337"/>
      <c r="T337"/>
      <c r="U337"/>
      <c r="V337"/>
      <c r="W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row>
    <row r="338" spans="2:80" x14ac:dyDescent="0.2">
      <c r="B338"/>
      <c r="C338"/>
      <c r="D338"/>
      <c r="E338"/>
      <c r="F338"/>
      <c r="G338"/>
      <c r="H338"/>
      <c r="I338"/>
      <c r="J338"/>
      <c r="K338"/>
      <c r="L338"/>
      <c r="M338"/>
      <c r="N338"/>
      <c r="O338"/>
      <c r="P338"/>
      <c r="Q338"/>
      <c r="R338"/>
      <c r="S338"/>
      <c r="T338"/>
      <c r="U338"/>
      <c r="V338"/>
      <c r="W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row>
    <row r="339" spans="2:80" x14ac:dyDescent="0.2">
      <c r="B339"/>
      <c r="C339"/>
      <c r="D339"/>
      <c r="E339"/>
      <c r="F339"/>
      <c r="G339"/>
      <c r="H339"/>
      <c r="I339"/>
      <c r="J339"/>
      <c r="K339"/>
      <c r="L339"/>
      <c r="M339"/>
      <c r="N339"/>
      <c r="O339"/>
      <c r="P339"/>
      <c r="Q339"/>
      <c r="R339"/>
      <c r="S339"/>
      <c r="T339"/>
      <c r="U339"/>
      <c r="V339"/>
      <c r="W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row>
    <row r="340" spans="2:80" x14ac:dyDescent="0.2">
      <c r="B340"/>
      <c r="C340"/>
      <c r="D340"/>
      <c r="E340"/>
      <c r="F340"/>
      <c r="G340"/>
      <c r="H340"/>
      <c r="I340"/>
      <c r="J340"/>
      <c r="K340"/>
      <c r="L340"/>
      <c r="M340"/>
      <c r="N340"/>
      <c r="O340"/>
      <c r="P340"/>
      <c r="Q340"/>
      <c r="R340"/>
      <c r="S340"/>
      <c r="T340"/>
      <c r="U340"/>
      <c r="V340"/>
      <c r="W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row>
    <row r="341" spans="2:80" x14ac:dyDescent="0.2">
      <c r="B341"/>
      <c r="C341"/>
      <c r="D341"/>
      <c r="E341"/>
      <c r="F341"/>
      <c r="G341"/>
      <c r="H341"/>
      <c r="I341"/>
      <c r="J341"/>
      <c r="K341"/>
      <c r="L341"/>
      <c r="M341"/>
      <c r="N341"/>
      <c r="O341"/>
      <c r="P341"/>
      <c r="Q341"/>
      <c r="R341"/>
      <c r="S341"/>
      <c r="T341"/>
      <c r="U341"/>
      <c r="V341"/>
      <c r="W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row>
    <row r="342" spans="2:80" x14ac:dyDescent="0.2">
      <c r="B342"/>
      <c r="C342"/>
      <c r="D342"/>
      <c r="E342"/>
      <c r="F342"/>
      <c r="G342"/>
      <c r="H342"/>
      <c r="I342"/>
      <c r="J342"/>
      <c r="K342"/>
      <c r="L342"/>
      <c r="M342"/>
      <c r="N342"/>
      <c r="O342"/>
      <c r="P342"/>
      <c r="Q342"/>
      <c r="R342"/>
      <c r="S342"/>
      <c r="T342"/>
      <c r="U342"/>
      <c r="V342"/>
      <c r="W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row>
    <row r="343" spans="2:80" x14ac:dyDescent="0.2">
      <c r="B343"/>
      <c r="C343"/>
      <c r="D343"/>
      <c r="E343"/>
      <c r="F343"/>
      <c r="G343"/>
      <c r="H343"/>
      <c r="I343"/>
      <c r="J343"/>
      <c r="K343"/>
      <c r="L343"/>
      <c r="M343"/>
      <c r="N343"/>
      <c r="O343"/>
      <c r="P343"/>
      <c r="Q343"/>
      <c r="R343"/>
      <c r="S343"/>
      <c r="T343"/>
      <c r="U343"/>
      <c r="V343"/>
      <c r="W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row>
    <row r="344" spans="2:80" x14ac:dyDescent="0.2">
      <c r="B344"/>
      <c r="C344"/>
      <c r="D344"/>
      <c r="E344"/>
      <c r="F344"/>
      <c r="G344"/>
      <c r="H344"/>
      <c r="I344"/>
      <c r="J344"/>
      <c r="K344"/>
      <c r="L344"/>
      <c r="M344"/>
      <c r="N344"/>
      <c r="O344"/>
      <c r="P344"/>
      <c r="Q344"/>
      <c r="R344"/>
      <c r="S344"/>
      <c r="T344"/>
      <c r="U344"/>
      <c r="V344"/>
      <c r="W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row>
    <row r="345" spans="2:80" x14ac:dyDescent="0.2">
      <c r="B345"/>
      <c r="C345"/>
      <c r="D345"/>
      <c r="E345"/>
      <c r="F345"/>
      <c r="G345"/>
      <c r="H345"/>
      <c r="I345"/>
      <c r="J345"/>
      <c r="K345"/>
      <c r="L345"/>
      <c r="M345"/>
      <c r="N345"/>
      <c r="O345"/>
      <c r="P345"/>
      <c r="Q345"/>
      <c r="R345"/>
      <c r="S345"/>
      <c r="T345"/>
      <c r="U345"/>
      <c r="V345"/>
      <c r="W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row>
    <row r="346" spans="2:80" x14ac:dyDescent="0.2">
      <c r="B346"/>
      <c r="C346"/>
      <c r="D346"/>
      <c r="E346"/>
      <c r="F346"/>
      <c r="G346"/>
      <c r="H346"/>
      <c r="I346"/>
      <c r="J346"/>
      <c r="K346"/>
      <c r="L346"/>
      <c r="M346"/>
      <c r="N346"/>
      <c r="O346"/>
      <c r="P346"/>
      <c r="Q346"/>
      <c r="R346"/>
      <c r="S346"/>
      <c r="T346"/>
      <c r="U346"/>
      <c r="V346"/>
      <c r="W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row>
    <row r="347" spans="2:80" x14ac:dyDescent="0.2">
      <c r="B347"/>
      <c r="C347"/>
      <c r="D347"/>
      <c r="E347"/>
      <c r="F347"/>
      <c r="G347"/>
      <c r="H347"/>
      <c r="I347"/>
      <c r="J347"/>
      <c r="K347"/>
      <c r="L347"/>
      <c r="M347"/>
      <c r="N347"/>
      <c r="O347"/>
      <c r="P347"/>
      <c r="Q347"/>
      <c r="R347"/>
      <c r="S347"/>
      <c r="T347"/>
      <c r="U347"/>
      <c r="V347"/>
      <c r="W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row>
    <row r="348" spans="2:80" x14ac:dyDescent="0.2">
      <c r="B348"/>
      <c r="C348"/>
      <c r="D348"/>
      <c r="E348"/>
      <c r="F348"/>
      <c r="G348"/>
      <c r="H348"/>
      <c r="I348"/>
      <c r="J348"/>
      <c r="K348"/>
      <c r="L348"/>
      <c r="M348"/>
      <c r="N348"/>
      <c r="O348"/>
      <c r="P348"/>
      <c r="Q348"/>
      <c r="R348"/>
      <c r="S348"/>
      <c r="T348"/>
      <c r="U348"/>
      <c r="V348"/>
      <c r="W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row>
    <row r="349" spans="2:80" x14ac:dyDescent="0.2">
      <c r="B349"/>
      <c r="C349"/>
      <c r="D349"/>
      <c r="E349"/>
      <c r="F349"/>
      <c r="G349"/>
      <c r="H349"/>
      <c r="I349"/>
      <c r="J349"/>
      <c r="K349"/>
      <c r="L349"/>
      <c r="M349"/>
      <c r="N349"/>
      <c r="O349"/>
      <c r="P349"/>
      <c r="Q349"/>
      <c r="R349"/>
      <c r="S349"/>
      <c r="T349"/>
      <c r="U349"/>
      <c r="V349"/>
      <c r="W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row>
    <row r="350" spans="2:80" x14ac:dyDescent="0.2">
      <c r="B350"/>
      <c r="C350"/>
      <c r="D350"/>
      <c r="E350"/>
      <c r="F350"/>
      <c r="G350"/>
      <c r="H350"/>
      <c r="I350"/>
      <c r="J350"/>
      <c r="K350"/>
      <c r="L350"/>
      <c r="M350"/>
      <c r="N350"/>
      <c r="O350"/>
      <c r="P350"/>
      <c r="Q350"/>
      <c r="R350"/>
      <c r="S350"/>
      <c r="T350"/>
      <c r="U350"/>
      <c r="V350"/>
      <c r="W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row>
    <row r="351" spans="2:80" x14ac:dyDescent="0.2">
      <c r="B351"/>
      <c r="C351"/>
      <c r="D351"/>
      <c r="E351"/>
      <c r="F351"/>
      <c r="G351"/>
      <c r="H351"/>
      <c r="I351"/>
      <c r="J351"/>
      <c r="K351"/>
      <c r="L351"/>
      <c r="M351"/>
      <c r="N351"/>
      <c r="O351"/>
      <c r="P351"/>
      <c r="Q351"/>
      <c r="R351"/>
      <c r="S351"/>
      <c r="T351"/>
      <c r="U351"/>
      <c r="V351"/>
      <c r="W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row>
    <row r="352" spans="2:80" x14ac:dyDescent="0.2">
      <c r="B352"/>
      <c r="C352"/>
      <c r="D352"/>
      <c r="E352"/>
      <c r="F352"/>
      <c r="G352"/>
      <c r="H352"/>
      <c r="I352"/>
      <c r="J352"/>
      <c r="K352"/>
      <c r="L352"/>
      <c r="M352"/>
      <c r="N352"/>
      <c r="O352"/>
      <c r="P352"/>
      <c r="Q352"/>
      <c r="R352"/>
      <c r="S352"/>
      <c r="T352"/>
      <c r="U352"/>
      <c r="V352"/>
      <c r="W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row>
    <row r="353" spans="2:80" x14ac:dyDescent="0.2">
      <c r="B353"/>
      <c r="C353"/>
      <c r="D353"/>
      <c r="E353"/>
      <c r="F353"/>
      <c r="G353"/>
      <c r="H353"/>
      <c r="I353"/>
      <c r="J353"/>
      <c r="K353"/>
      <c r="L353"/>
      <c r="M353"/>
      <c r="N353"/>
      <c r="O353"/>
      <c r="P353"/>
      <c r="Q353"/>
      <c r="R353"/>
      <c r="S353"/>
      <c r="T353"/>
      <c r="U353"/>
      <c r="V353"/>
      <c r="W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row>
    <row r="354" spans="2:80" x14ac:dyDescent="0.2">
      <c r="B354"/>
      <c r="C354"/>
      <c r="D354"/>
      <c r="E354"/>
      <c r="F354"/>
      <c r="G354"/>
      <c r="H354"/>
      <c r="I354"/>
      <c r="J354"/>
      <c r="K354"/>
      <c r="L354"/>
      <c r="M354"/>
      <c r="N354"/>
      <c r="O354"/>
      <c r="P354"/>
      <c r="Q354"/>
      <c r="R354"/>
      <c r="S354"/>
      <c r="T354"/>
      <c r="U354"/>
      <c r="V354"/>
      <c r="W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row>
    <row r="355" spans="2:80" x14ac:dyDescent="0.2">
      <c r="B355"/>
      <c r="C355"/>
      <c r="D355"/>
      <c r="E355"/>
      <c r="F355"/>
      <c r="G355"/>
      <c r="H355"/>
      <c r="I355"/>
      <c r="J355"/>
      <c r="K355"/>
      <c r="L355"/>
      <c r="M355"/>
      <c r="N355"/>
      <c r="O355"/>
      <c r="P355"/>
      <c r="Q355"/>
      <c r="R355"/>
      <c r="S355"/>
      <c r="T355"/>
      <c r="U355"/>
      <c r="V355"/>
      <c r="W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row>
    <row r="356" spans="2:80" x14ac:dyDescent="0.2">
      <c r="B356"/>
      <c r="C356"/>
      <c r="D356"/>
      <c r="E356"/>
      <c r="F356"/>
      <c r="G356"/>
      <c r="H356"/>
      <c r="I356"/>
      <c r="J356"/>
      <c r="K356"/>
      <c r="L356"/>
      <c r="M356"/>
      <c r="N356"/>
      <c r="O356"/>
      <c r="P356"/>
      <c r="Q356"/>
      <c r="R356"/>
      <c r="S356"/>
      <c r="T356"/>
      <c r="U356"/>
      <c r="V356"/>
      <c r="W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row>
    <row r="357" spans="2:80" x14ac:dyDescent="0.2">
      <c r="B357"/>
      <c r="C357"/>
      <c r="D357"/>
      <c r="E357"/>
      <c r="F357"/>
      <c r="G357"/>
      <c r="H357"/>
      <c r="I357"/>
      <c r="J357"/>
      <c r="K357"/>
      <c r="L357"/>
      <c r="M357"/>
      <c r="N357"/>
      <c r="O357"/>
      <c r="P357"/>
      <c r="Q357"/>
      <c r="R357"/>
      <c r="S357"/>
      <c r="T357"/>
      <c r="U357"/>
      <c r="V357"/>
      <c r="W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row>
    <row r="358" spans="2:80" x14ac:dyDescent="0.2">
      <c r="B358"/>
      <c r="C358"/>
      <c r="D358"/>
      <c r="E358"/>
      <c r="F358"/>
      <c r="G358"/>
      <c r="H358"/>
      <c r="I358"/>
      <c r="J358"/>
      <c r="K358"/>
      <c r="L358"/>
      <c r="M358"/>
      <c r="N358"/>
      <c r="O358"/>
      <c r="P358"/>
      <c r="Q358"/>
      <c r="R358"/>
      <c r="S358"/>
      <c r="T358"/>
      <c r="U358"/>
      <c r="V358"/>
      <c r="W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row>
    <row r="359" spans="2:80" x14ac:dyDescent="0.2">
      <c r="B359"/>
      <c r="C359"/>
      <c r="D359"/>
      <c r="E359"/>
      <c r="F359"/>
      <c r="G359"/>
      <c r="H359"/>
      <c r="I359"/>
      <c r="J359"/>
      <c r="K359"/>
      <c r="L359"/>
      <c r="M359"/>
      <c r="N359"/>
      <c r="O359"/>
      <c r="P359"/>
      <c r="Q359"/>
      <c r="R359"/>
      <c r="S359"/>
      <c r="T359"/>
      <c r="U359"/>
      <c r="V359"/>
      <c r="W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row>
    <row r="360" spans="2:80" x14ac:dyDescent="0.2">
      <c r="B360"/>
      <c r="C360"/>
      <c r="D360"/>
      <c r="E360"/>
      <c r="F360"/>
      <c r="G360"/>
      <c r="H360"/>
      <c r="I360"/>
      <c r="J360"/>
      <c r="K360"/>
      <c r="L360"/>
      <c r="M360"/>
      <c r="N360"/>
      <c r="O360"/>
      <c r="P360"/>
      <c r="Q360"/>
      <c r="R360"/>
      <c r="S360"/>
      <c r="T360"/>
      <c r="U360"/>
      <c r="V360"/>
      <c r="W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row>
    <row r="361" spans="2:80" x14ac:dyDescent="0.2">
      <c r="B361"/>
      <c r="C361"/>
      <c r="D361"/>
      <c r="E361"/>
      <c r="F361"/>
      <c r="G361"/>
      <c r="H361"/>
      <c r="I361"/>
      <c r="J361"/>
      <c r="K361"/>
      <c r="L361"/>
      <c r="M361"/>
      <c r="N361"/>
      <c r="O361"/>
      <c r="P361"/>
      <c r="Q361"/>
      <c r="R361"/>
      <c r="S361"/>
      <c r="T361"/>
      <c r="U361"/>
      <c r="V361"/>
      <c r="W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row>
    <row r="362" spans="2:80" x14ac:dyDescent="0.2">
      <c r="B362"/>
      <c r="C362"/>
      <c r="D362"/>
      <c r="E362"/>
      <c r="F362"/>
      <c r="G362"/>
      <c r="H362"/>
      <c r="I362"/>
      <c r="J362"/>
      <c r="K362"/>
      <c r="L362"/>
      <c r="M362"/>
      <c r="N362"/>
      <c r="O362"/>
      <c r="P362"/>
      <c r="Q362"/>
      <c r="R362"/>
      <c r="S362"/>
      <c r="T362"/>
      <c r="U362"/>
      <c r="V362"/>
      <c r="W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row>
    <row r="363" spans="2:80" x14ac:dyDescent="0.2">
      <c r="B363"/>
      <c r="C363"/>
      <c r="D363"/>
      <c r="E363"/>
      <c r="F363"/>
      <c r="G363"/>
      <c r="H363"/>
      <c r="I363"/>
      <c r="J363"/>
      <c r="K363"/>
      <c r="L363"/>
      <c r="M363"/>
      <c r="N363"/>
      <c r="O363"/>
      <c r="P363"/>
      <c r="Q363"/>
      <c r="R363"/>
      <c r="S363"/>
      <c r="T363"/>
      <c r="U363"/>
      <c r="V363"/>
      <c r="W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row>
    <row r="364" spans="2:80" x14ac:dyDescent="0.2">
      <c r="B364"/>
      <c r="C364"/>
      <c r="D364"/>
      <c r="E364"/>
      <c r="F364"/>
      <c r="G364"/>
      <c r="H364"/>
      <c r="I364"/>
      <c r="J364"/>
      <c r="K364"/>
      <c r="L364"/>
      <c r="M364"/>
      <c r="N364"/>
      <c r="O364"/>
      <c r="P364"/>
      <c r="Q364"/>
      <c r="R364"/>
      <c r="S364"/>
      <c r="T364"/>
      <c r="U364"/>
      <c r="V364"/>
      <c r="W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row>
    <row r="365" spans="2:80" x14ac:dyDescent="0.2">
      <c r="B365"/>
      <c r="C365"/>
      <c r="D365"/>
      <c r="E365"/>
      <c r="F365"/>
      <c r="G365"/>
      <c r="H365"/>
      <c r="I365"/>
      <c r="J365"/>
      <c r="K365"/>
      <c r="L365"/>
      <c r="M365"/>
      <c r="N365"/>
      <c r="O365"/>
      <c r="P365"/>
      <c r="Q365"/>
      <c r="R365"/>
      <c r="S365"/>
      <c r="T365"/>
      <c r="U365"/>
      <c r="V365"/>
      <c r="W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row>
    <row r="366" spans="2:80" x14ac:dyDescent="0.2">
      <c r="B366"/>
      <c r="C366"/>
      <c r="D366"/>
      <c r="E366"/>
      <c r="F366"/>
      <c r="G366"/>
      <c r="H366"/>
      <c r="I366"/>
      <c r="J366"/>
      <c r="K366"/>
      <c r="L366"/>
      <c r="M366"/>
      <c r="N366"/>
      <c r="O366"/>
      <c r="P366"/>
      <c r="Q366"/>
      <c r="R366"/>
      <c r="S366"/>
      <c r="T366"/>
      <c r="U366"/>
      <c r="V366"/>
      <c r="W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row>
    <row r="367" spans="2:80" x14ac:dyDescent="0.2">
      <c r="B367"/>
      <c r="C367"/>
      <c r="D367"/>
      <c r="E367"/>
      <c r="F367"/>
      <c r="G367"/>
      <c r="H367"/>
      <c r="I367"/>
      <c r="J367"/>
      <c r="K367"/>
      <c r="L367"/>
      <c r="M367"/>
      <c r="N367"/>
      <c r="O367"/>
      <c r="P367"/>
      <c r="Q367"/>
      <c r="R367"/>
      <c r="S367"/>
      <c r="T367"/>
      <c r="U367"/>
      <c r="V367"/>
      <c r="W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row>
    <row r="368" spans="2:80" x14ac:dyDescent="0.2">
      <c r="B368"/>
      <c r="C368"/>
      <c r="D368"/>
      <c r="E368"/>
      <c r="F368"/>
      <c r="G368"/>
      <c r="H368"/>
      <c r="I368"/>
      <c r="J368"/>
      <c r="K368"/>
      <c r="L368"/>
      <c r="M368"/>
      <c r="N368"/>
      <c r="O368"/>
      <c r="P368"/>
      <c r="Q368"/>
      <c r="R368"/>
      <c r="S368"/>
      <c r="T368"/>
      <c r="U368"/>
      <c r="V368"/>
      <c r="W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row>
    <row r="369" spans="2:80" x14ac:dyDescent="0.2">
      <c r="B369"/>
      <c r="C369"/>
      <c r="D369"/>
      <c r="E369"/>
      <c r="F369"/>
      <c r="G369"/>
      <c r="H369"/>
      <c r="I369"/>
      <c r="J369"/>
      <c r="K369"/>
      <c r="L369"/>
      <c r="M369"/>
      <c r="N369"/>
      <c r="O369"/>
      <c r="P369"/>
      <c r="Q369"/>
      <c r="R369"/>
      <c r="S369"/>
      <c r="T369"/>
      <c r="U369"/>
      <c r="V369"/>
      <c r="W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row>
    <row r="370" spans="2:80" x14ac:dyDescent="0.2">
      <c r="B370"/>
      <c r="C370"/>
      <c r="D370"/>
      <c r="E370"/>
      <c r="F370"/>
      <c r="G370"/>
      <c r="H370"/>
      <c r="I370"/>
      <c r="J370"/>
      <c r="K370"/>
      <c r="L370"/>
      <c r="M370"/>
      <c r="N370"/>
      <c r="O370"/>
      <c r="P370"/>
      <c r="Q370"/>
      <c r="R370"/>
      <c r="S370"/>
      <c r="T370"/>
      <c r="U370"/>
      <c r="V370"/>
      <c r="W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row>
    <row r="371" spans="2:80" x14ac:dyDescent="0.2">
      <c r="B371"/>
      <c r="C371"/>
      <c r="D371"/>
      <c r="E371"/>
      <c r="F371"/>
      <c r="G371"/>
      <c r="H371"/>
      <c r="I371"/>
      <c r="J371"/>
      <c r="K371"/>
      <c r="L371"/>
      <c r="M371"/>
      <c r="N371"/>
      <c r="O371"/>
      <c r="P371"/>
      <c r="Q371"/>
      <c r="R371"/>
      <c r="S371"/>
      <c r="T371"/>
      <c r="U371"/>
      <c r="V371"/>
      <c r="W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row>
    <row r="372" spans="2:80" x14ac:dyDescent="0.2">
      <c r="B372"/>
      <c r="C372"/>
      <c r="D372"/>
      <c r="E372"/>
      <c r="F372"/>
      <c r="G372"/>
      <c r="H372"/>
      <c r="I372"/>
      <c r="J372"/>
      <c r="K372"/>
      <c r="L372"/>
      <c r="M372"/>
      <c r="N372"/>
      <c r="O372"/>
      <c r="P372"/>
      <c r="Q372"/>
      <c r="R372"/>
      <c r="S372"/>
      <c r="T372"/>
      <c r="U372"/>
      <c r="V372"/>
      <c r="W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row>
    <row r="373" spans="2:80" x14ac:dyDescent="0.2">
      <c r="B373"/>
      <c r="C373"/>
      <c r="D373"/>
      <c r="E373"/>
      <c r="F373"/>
      <c r="G373"/>
      <c r="H373"/>
      <c r="I373"/>
      <c r="J373"/>
      <c r="K373"/>
      <c r="L373"/>
      <c r="M373"/>
      <c r="N373"/>
      <c r="O373"/>
      <c r="P373"/>
      <c r="Q373"/>
      <c r="R373"/>
      <c r="S373"/>
      <c r="T373"/>
      <c r="U373"/>
      <c r="V373"/>
      <c r="W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row>
    <row r="374" spans="2:80" x14ac:dyDescent="0.2">
      <c r="B374"/>
      <c r="C374"/>
      <c r="D374"/>
      <c r="E374"/>
      <c r="F374"/>
      <c r="G374"/>
      <c r="H374"/>
      <c r="I374"/>
      <c r="J374"/>
      <c r="K374"/>
      <c r="L374"/>
      <c r="M374"/>
      <c r="N374"/>
      <c r="O374"/>
      <c r="P374"/>
      <c r="Q374"/>
      <c r="R374"/>
      <c r="S374"/>
      <c r="T374"/>
      <c r="U374"/>
      <c r="V374"/>
      <c r="W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row>
    <row r="375" spans="2:80" x14ac:dyDescent="0.2">
      <c r="B375"/>
      <c r="C375"/>
      <c r="D375"/>
      <c r="E375"/>
      <c r="F375"/>
      <c r="G375"/>
      <c r="H375"/>
      <c r="I375"/>
      <c r="J375"/>
      <c r="K375"/>
      <c r="L375"/>
      <c r="M375"/>
      <c r="N375"/>
      <c r="O375"/>
      <c r="P375"/>
      <c r="Q375"/>
      <c r="R375"/>
      <c r="S375"/>
      <c r="T375"/>
      <c r="U375"/>
      <c r="V375"/>
      <c r="W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row>
    <row r="376" spans="2:80" x14ac:dyDescent="0.2">
      <c r="B376"/>
      <c r="C376"/>
      <c r="D376"/>
      <c r="E376"/>
      <c r="F376"/>
      <c r="G376"/>
      <c r="H376"/>
      <c r="I376"/>
      <c r="J376"/>
      <c r="K376"/>
      <c r="L376"/>
      <c r="M376"/>
      <c r="N376"/>
      <c r="O376"/>
      <c r="P376"/>
      <c r="Q376"/>
      <c r="R376"/>
      <c r="S376"/>
      <c r="T376"/>
      <c r="U376"/>
      <c r="V376"/>
      <c r="W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row>
    <row r="377" spans="2:80" x14ac:dyDescent="0.2">
      <c r="B377"/>
      <c r="C377"/>
      <c r="D377"/>
      <c r="E377"/>
      <c r="F377"/>
      <c r="G377"/>
      <c r="H377"/>
      <c r="I377"/>
      <c r="J377"/>
      <c r="K377"/>
      <c r="L377"/>
      <c r="M377"/>
      <c r="N377"/>
      <c r="O377"/>
      <c r="P377"/>
      <c r="Q377"/>
      <c r="R377"/>
      <c r="S377"/>
      <c r="T377"/>
      <c r="U377"/>
      <c r="V377"/>
      <c r="W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row>
    <row r="378" spans="2:80" x14ac:dyDescent="0.2">
      <c r="B378"/>
      <c r="C378"/>
      <c r="D378"/>
      <c r="E378"/>
      <c r="F378"/>
      <c r="G378"/>
      <c r="H378"/>
      <c r="I378"/>
      <c r="J378"/>
      <c r="K378"/>
      <c r="L378"/>
      <c r="M378"/>
      <c r="N378"/>
      <c r="O378"/>
      <c r="P378"/>
      <c r="Q378"/>
      <c r="R378"/>
      <c r="S378"/>
      <c r="T378"/>
      <c r="U378"/>
      <c r="V378"/>
      <c r="W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row>
    <row r="379" spans="2:80" x14ac:dyDescent="0.2">
      <c r="B379"/>
      <c r="C379"/>
      <c r="D379"/>
      <c r="E379"/>
      <c r="F379"/>
      <c r="G379"/>
      <c r="H379"/>
      <c r="I379"/>
      <c r="J379"/>
      <c r="K379"/>
      <c r="L379"/>
      <c r="M379"/>
      <c r="N379"/>
      <c r="O379"/>
      <c r="P379"/>
      <c r="Q379"/>
      <c r="R379"/>
      <c r="S379"/>
      <c r="T379"/>
      <c r="U379"/>
      <c r="V379"/>
      <c r="W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row>
    <row r="380" spans="2:80" x14ac:dyDescent="0.2">
      <c r="B380"/>
      <c r="C380"/>
      <c r="D380"/>
      <c r="E380"/>
      <c r="F380"/>
      <c r="G380"/>
      <c r="H380"/>
      <c r="I380"/>
      <c r="J380"/>
      <c r="K380"/>
      <c r="L380"/>
      <c r="M380"/>
      <c r="N380"/>
      <c r="O380"/>
      <c r="P380"/>
      <c r="Q380"/>
      <c r="R380"/>
      <c r="S380"/>
      <c r="T380"/>
      <c r="U380"/>
      <c r="V380"/>
      <c r="W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row>
    <row r="381" spans="2:80" x14ac:dyDescent="0.2">
      <c r="B381"/>
      <c r="C381"/>
      <c r="D381"/>
      <c r="E381"/>
      <c r="F381"/>
      <c r="G381"/>
      <c r="H381"/>
      <c r="I381"/>
      <c r="J381"/>
      <c r="K381"/>
      <c r="L381"/>
      <c r="M381"/>
      <c r="N381"/>
      <c r="O381"/>
      <c r="P381"/>
      <c r="Q381"/>
      <c r="R381"/>
      <c r="S381"/>
      <c r="T381"/>
      <c r="U381"/>
      <c r="V381"/>
      <c r="W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row>
    <row r="382" spans="2:80" x14ac:dyDescent="0.2">
      <c r="B382"/>
      <c r="C382"/>
      <c r="D382"/>
      <c r="E382"/>
      <c r="F382"/>
      <c r="G382"/>
      <c r="H382"/>
      <c r="I382"/>
      <c r="J382"/>
      <c r="K382"/>
      <c r="L382"/>
      <c r="M382"/>
      <c r="N382"/>
      <c r="O382"/>
      <c r="P382"/>
      <c r="Q382"/>
      <c r="R382"/>
      <c r="S382"/>
      <c r="T382"/>
      <c r="U382"/>
      <c r="V382"/>
      <c r="W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row>
    <row r="383" spans="2:80" x14ac:dyDescent="0.2">
      <c r="B383"/>
      <c r="C383"/>
      <c r="D383"/>
      <c r="E383"/>
      <c r="F383"/>
      <c r="G383"/>
      <c r="H383"/>
      <c r="I383"/>
      <c r="J383"/>
      <c r="K383"/>
      <c r="L383"/>
      <c r="M383"/>
      <c r="N383"/>
      <c r="O383"/>
      <c r="P383"/>
      <c r="Q383"/>
      <c r="R383"/>
      <c r="S383"/>
      <c r="T383"/>
      <c r="U383"/>
      <c r="V383"/>
      <c r="W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row>
    <row r="384" spans="2:80" x14ac:dyDescent="0.2">
      <c r="B384"/>
      <c r="C384"/>
      <c r="D384"/>
      <c r="E384"/>
      <c r="F384"/>
      <c r="G384"/>
      <c r="H384"/>
      <c r="I384"/>
      <c r="J384"/>
      <c r="K384"/>
      <c r="L384"/>
      <c r="M384"/>
      <c r="N384"/>
      <c r="O384"/>
      <c r="P384"/>
      <c r="Q384"/>
      <c r="R384"/>
      <c r="S384"/>
      <c r="T384"/>
      <c r="U384"/>
      <c r="V384"/>
      <c r="W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row>
    <row r="385" spans="2:80" x14ac:dyDescent="0.2">
      <c r="B385"/>
      <c r="C385"/>
      <c r="D385"/>
      <c r="E385"/>
      <c r="F385"/>
      <c r="G385"/>
      <c r="H385"/>
      <c r="I385"/>
      <c r="J385"/>
      <c r="K385"/>
      <c r="L385"/>
      <c r="M385"/>
      <c r="N385"/>
      <c r="O385"/>
      <c r="P385"/>
      <c r="Q385"/>
      <c r="R385"/>
      <c r="S385"/>
      <c r="T385"/>
      <c r="U385"/>
      <c r="V385"/>
      <c r="W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row>
    <row r="386" spans="2:80" x14ac:dyDescent="0.2">
      <c r="B386"/>
      <c r="C386"/>
      <c r="D386"/>
      <c r="E386"/>
      <c r="F386"/>
      <c r="G386"/>
      <c r="H386"/>
      <c r="I386"/>
      <c r="J386"/>
      <c r="K386"/>
      <c r="L386"/>
      <c r="M386"/>
      <c r="N386"/>
      <c r="O386"/>
      <c r="P386"/>
      <c r="Q386"/>
      <c r="R386"/>
      <c r="S386"/>
      <c r="T386"/>
      <c r="U386"/>
      <c r="V386"/>
      <c r="W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row>
    <row r="387" spans="2:80" x14ac:dyDescent="0.2">
      <c r="B387"/>
      <c r="C387"/>
      <c r="D387"/>
      <c r="E387"/>
      <c r="F387"/>
      <c r="G387"/>
      <c r="H387"/>
      <c r="I387"/>
      <c r="J387"/>
      <c r="K387"/>
      <c r="L387"/>
      <c r="M387"/>
      <c r="N387"/>
      <c r="O387"/>
      <c r="P387"/>
      <c r="Q387"/>
      <c r="R387"/>
      <c r="S387"/>
      <c r="T387"/>
      <c r="U387"/>
      <c r="V387"/>
      <c r="W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row>
    <row r="388" spans="2:80" x14ac:dyDescent="0.2">
      <c r="B388"/>
      <c r="C388"/>
      <c r="D388"/>
      <c r="E388"/>
      <c r="F388"/>
      <c r="G388"/>
      <c r="H388"/>
      <c r="I388"/>
      <c r="J388"/>
      <c r="K388"/>
      <c r="L388"/>
      <c r="M388"/>
      <c r="N388"/>
      <c r="O388"/>
      <c r="P388"/>
      <c r="Q388"/>
      <c r="R388"/>
      <c r="S388"/>
      <c r="T388"/>
      <c r="U388"/>
      <c r="V388"/>
      <c r="W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row>
    <row r="389" spans="2:80" x14ac:dyDescent="0.2">
      <c r="B389"/>
      <c r="C389"/>
      <c r="D389"/>
      <c r="E389"/>
      <c r="F389"/>
      <c r="G389"/>
      <c r="H389"/>
      <c r="I389"/>
      <c r="J389"/>
      <c r="K389"/>
      <c r="L389"/>
      <c r="M389"/>
      <c r="N389"/>
      <c r="O389"/>
      <c r="P389"/>
      <c r="Q389"/>
      <c r="R389"/>
      <c r="S389"/>
      <c r="T389"/>
      <c r="U389"/>
      <c r="V389"/>
      <c r="W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row>
    <row r="390" spans="2:80" x14ac:dyDescent="0.2">
      <c r="B390"/>
      <c r="C390"/>
      <c r="D390"/>
      <c r="E390"/>
      <c r="F390"/>
      <c r="G390"/>
      <c r="H390"/>
      <c r="I390"/>
      <c r="J390"/>
      <c r="K390"/>
      <c r="L390"/>
      <c r="M390"/>
      <c r="N390"/>
      <c r="O390"/>
      <c r="P390"/>
      <c r="Q390"/>
      <c r="R390"/>
      <c r="S390"/>
      <c r="T390"/>
      <c r="U390"/>
      <c r="V390"/>
      <c r="W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row>
    <row r="391" spans="2:80" x14ac:dyDescent="0.2">
      <c r="B391"/>
      <c r="C391"/>
      <c r="D391"/>
      <c r="E391"/>
      <c r="F391"/>
      <c r="G391"/>
      <c r="H391"/>
      <c r="I391"/>
      <c r="J391"/>
      <c r="K391"/>
      <c r="L391"/>
      <c r="M391"/>
      <c r="N391"/>
      <c r="O391"/>
      <c r="P391"/>
      <c r="Q391"/>
      <c r="R391"/>
      <c r="S391"/>
      <c r="T391"/>
      <c r="U391"/>
      <c r="V391"/>
      <c r="W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row>
    <row r="392" spans="2:80" x14ac:dyDescent="0.2">
      <c r="B392"/>
      <c r="C392"/>
      <c r="D392"/>
      <c r="E392"/>
      <c r="F392"/>
      <c r="G392"/>
      <c r="H392"/>
      <c r="I392"/>
      <c r="J392"/>
      <c r="K392"/>
      <c r="L392"/>
      <c r="M392"/>
      <c r="N392"/>
      <c r="O392"/>
      <c r="P392"/>
      <c r="Q392"/>
      <c r="R392"/>
      <c r="S392"/>
      <c r="T392"/>
      <c r="U392"/>
      <c r="V392"/>
      <c r="W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row>
    <row r="393" spans="2:80" x14ac:dyDescent="0.2">
      <c r="B393"/>
      <c r="C393"/>
      <c r="D393"/>
      <c r="E393"/>
      <c r="F393"/>
      <c r="G393"/>
      <c r="H393"/>
      <c r="I393"/>
      <c r="J393"/>
      <c r="K393"/>
      <c r="L393"/>
      <c r="M393"/>
      <c r="N393"/>
      <c r="O393"/>
      <c r="P393"/>
      <c r="Q393"/>
      <c r="R393"/>
      <c r="S393"/>
      <c r="T393"/>
      <c r="U393"/>
      <c r="V393"/>
      <c r="W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row>
    <row r="394" spans="2:80" x14ac:dyDescent="0.2">
      <c r="B394"/>
      <c r="C394"/>
      <c r="D394"/>
      <c r="E394"/>
      <c r="F394"/>
      <c r="G394"/>
      <c r="H394"/>
      <c r="I394"/>
      <c r="J394"/>
      <c r="K394"/>
      <c r="L394"/>
      <c r="M394"/>
      <c r="N394"/>
      <c r="O394"/>
      <c r="P394"/>
      <c r="Q394"/>
      <c r="R394"/>
      <c r="S394"/>
      <c r="T394"/>
      <c r="U394"/>
      <c r="V394"/>
      <c r="W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row>
    <row r="395" spans="2:80" x14ac:dyDescent="0.2">
      <c r="B395"/>
      <c r="C395"/>
      <c r="D395"/>
      <c r="E395"/>
      <c r="F395"/>
      <c r="G395"/>
      <c r="H395"/>
      <c r="I395"/>
      <c r="J395"/>
      <c r="K395"/>
      <c r="L395"/>
      <c r="M395"/>
      <c r="N395"/>
      <c r="O395"/>
      <c r="P395"/>
      <c r="Q395"/>
      <c r="R395"/>
      <c r="S395"/>
      <c r="T395"/>
      <c r="U395"/>
      <c r="V395"/>
      <c r="W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row>
    <row r="396" spans="2:80" x14ac:dyDescent="0.2">
      <c r="B396"/>
      <c r="C396"/>
      <c r="D396"/>
      <c r="E396"/>
      <c r="F396"/>
      <c r="G396"/>
      <c r="H396"/>
      <c r="I396"/>
      <c r="J396"/>
      <c r="K396"/>
      <c r="L396"/>
      <c r="M396"/>
      <c r="N396"/>
      <c r="O396"/>
      <c r="P396"/>
      <c r="Q396"/>
      <c r="R396"/>
      <c r="S396"/>
      <c r="T396"/>
      <c r="U396"/>
      <c r="V396"/>
      <c r="W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row>
    <row r="397" spans="2:80" x14ac:dyDescent="0.2">
      <c r="B397"/>
      <c r="C397"/>
      <c r="D397"/>
      <c r="E397"/>
      <c r="F397"/>
      <c r="G397"/>
      <c r="H397"/>
      <c r="I397"/>
      <c r="J397"/>
      <c r="K397"/>
      <c r="L397"/>
      <c r="M397"/>
      <c r="N397"/>
      <c r="O397"/>
      <c r="P397"/>
      <c r="Q397"/>
      <c r="R397"/>
      <c r="S397"/>
      <c r="T397"/>
      <c r="U397"/>
      <c r="V397"/>
      <c r="W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row>
    <row r="398" spans="2:80" x14ac:dyDescent="0.2">
      <c r="B398"/>
      <c r="C398"/>
      <c r="D398"/>
      <c r="E398"/>
      <c r="F398"/>
      <c r="G398"/>
      <c r="H398"/>
      <c r="I398"/>
      <c r="J398"/>
      <c r="K398"/>
      <c r="L398"/>
      <c r="M398"/>
      <c r="N398"/>
      <c r="O398"/>
      <c r="P398"/>
      <c r="Q398"/>
      <c r="R398"/>
      <c r="S398"/>
      <c r="T398"/>
      <c r="U398"/>
      <c r="V398"/>
      <c r="W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row>
    <row r="399" spans="2:80" x14ac:dyDescent="0.2">
      <c r="B399"/>
      <c r="C399"/>
      <c r="D399"/>
      <c r="E399"/>
      <c r="F399"/>
      <c r="G399"/>
      <c r="H399"/>
      <c r="I399"/>
      <c r="J399"/>
      <c r="K399"/>
      <c r="L399"/>
      <c r="M399"/>
      <c r="N399"/>
      <c r="O399"/>
      <c r="P399"/>
      <c r="Q399"/>
      <c r="R399"/>
      <c r="S399"/>
      <c r="T399"/>
      <c r="U399"/>
      <c r="V399"/>
      <c r="W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row>
    <row r="400" spans="2:80" x14ac:dyDescent="0.2">
      <c r="B400"/>
      <c r="C400"/>
      <c r="D400"/>
      <c r="E400"/>
      <c r="F400"/>
      <c r="G400"/>
      <c r="H400"/>
      <c r="I400"/>
      <c r="J400"/>
      <c r="K400"/>
      <c r="L400"/>
      <c r="M400"/>
      <c r="N400"/>
      <c r="O400"/>
      <c r="P400"/>
      <c r="Q400"/>
      <c r="R400"/>
      <c r="S400"/>
      <c r="T400"/>
      <c r="U400"/>
      <c r="V400"/>
      <c r="W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row>
    <row r="401" spans="2:80" x14ac:dyDescent="0.2">
      <c r="B401"/>
      <c r="C401"/>
      <c r="D401"/>
      <c r="E401"/>
      <c r="F401"/>
      <c r="G401"/>
      <c r="H401"/>
      <c r="I401"/>
      <c r="J401"/>
      <c r="K401"/>
      <c r="L401"/>
      <c r="M401"/>
      <c r="N401"/>
      <c r="O401"/>
      <c r="P401"/>
      <c r="Q401"/>
      <c r="R401"/>
      <c r="S401"/>
      <c r="T401"/>
      <c r="U401"/>
      <c r="V401"/>
      <c r="W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row>
    <row r="402" spans="2:80" x14ac:dyDescent="0.2">
      <c r="B402"/>
      <c r="C402"/>
      <c r="D402"/>
      <c r="E402"/>
      <c r="F402"/>
      <c r="G402"/>
      <c r="H402"/>
      <c r="I402"/>
      <c r="J402"/>
      <c r="K402"/>
      <c r="L402"/>
      <c r="M402"/>
      <c r="N402"/>
      <c r="O402"/>
      <c r="P402"/>
      <c r="Q402"/>
      <c r="R402"/>
      <c r="S402"/>
      <c r="T402"/>
      <c r="U402"/>
      <c r="V402"/>
      <c r="W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row>
    <row r="403" spans="2:80" x14ac:dyDescent="0.2">
      <c r="B403"/>
      <c r="C403"/>
      <c r="D403"/>
      <c r="E403"/>
      <c r="F403"/>
      <c r="G403"/>
      <c r="H403"/>
      <c r="I403"/>
      <c r="J403"/>
      <c r="K403"/>
      <c r="L403"/>
      <c r="M403"/>
      <c r="N403"/>
      <c r="O403"/>
      <c r="P403"/>
      <c r="Q403"/>
      <c r="R403"/>
      <c r="S403"/>
      <c r="T403"/>
      <c r="U403"/>
      <c r="V403"/>
      <c r="W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row>
    <row r="404" spans="2:80" x14ac:dyDescent="0.2">
      <c r="B404"/>
      <c r="C404"/>
      <c r="D404"/>
      <c r="E404"/>
      <c r="F404"/>
      <c r="G404"/>
      <c r="H404"/>
      <c r="I404"/>
      <c r="J404"/>
      <c r="K404"/>
      <c r="L404"/>
      <c r="M404"/>
      <c r="N404"/>
      <c r="O404"/>
      <c r="P404"/>
      <c r="Q404"/>
      <c r="R404"/>
      <c r="S404"/>
      <c r="T404"/>
      <c r="U404"/>
      <c r="V404"/>
      <c r="W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row>
    <row r="405" spans="2:80" x14ac:dyDescent="0.2">
      <c r="B405"/>
      <c r="C405"/>
      <c r="D405"/>
      <c r="E405"/>
      <c r="F405"/>
      <c r="G405"/>
      <c r="H405"/>
      <c r="I405"/>
      <c r="J405"/>
      <c r="K405"/>
      <c r="L405"/>
      <c r="M405"/>
      <c r="N405"/>
      <c r="O405"/>
      <c r="P405"/>
      <c r="Q405"/>
      <c r="R405"/>
      <c r="S405"/>
      <c r="T405"/>
      <c r="U405"/>
      <c r="V405"/>
      <c r="W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row>
    <row r="406" spans="2:80" x14ac:dyDescent="0.2">
      <c r="B406"/>
      <c r="C406"/>
      <c r="D406"/>
      <c r="E406"/>
      <c r="F406"/>
      <c r="G406"/>
      <c r="H406"/>
      <c r="I406"/>
      <c r="J406"/>
      <c r="K406"/>
      <c r="L406"/>
      <c r="M406"/>
      <c r="N406"/>
      <c r="O406"/>
      <c r="P406"/>
      <c r="Q406"/>
      <c r="R406"/>
      <c r="S406"/>
      <c r="T406"/>
      <c r="U406"/>
      <c r="V406"/>
      <c r="W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row>
    <row r="407" spans="2:80" x14ac:dyDescent="0.2">
      <c r="B407"/>
      <c r="C407"/>
      <c r="D407"/>
      <c r="E407"/>
      <c r="F407"/>
      <c r="G407"/>
      <c r="H407"/>
      <c r="I407"/>
      <c r="J407"/>
      <c r="K407"/>
      <c r="L407"/>
      <c r="M407"/>
      <c r="N407"/>
      <c r="O407"/>
      <c r="P407"/>
      <c r="Q407"/>
      <c r="R407"/>
      <c r="S407"/>
      <c r="T407"/>
      <c r="U407"/>
      <c r="V407"/>
      <c r="W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row>
    <row r="408" spans="2:80" x14ac:dyDescent="0.2">
      <c r="B408"/>
      <c r="C408"/>
      <c r="D408"/>
      <c r="E408"/>
      <c r="F408"/>
      <c r="G408"/>
      <c r="H408"/>
      <c r="I408"/>
      <c r="J408"/>
      <c r="K408"/>
      <c r="L408"/>
      <c r="M408"/>
      <c r="N408"/>
      <c r="O408"/>
      <c r="P408"/>
      <c r="Q408"/>
      <c r="R408"/>
      <c r="S408"/>
      <c r="T408"/>
      <c r="U408"/>
      <c r="V408"/>
      <c r="W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row>
    <row r="409" spans="2:80" x14ac:dyDescent="0.2">
      <c r="B409"/>
      <c r="C409"/>
      <c r="D409"/>
      <c r="E409"/>
      <c r="F409"/>
      <c r="G409"/>
      <c r="H409"/>
      <c r="I409"/>
      <c r="J409"/>
      <c r="K409"/>
      <c r="L409"/>
      <c r="M409"/>
      <c r="N409"/>
      <c r="O409"/>
      <c r="P409"/>
      <c r="Q409"/>
      <c r="R409"/>
      <c r="S409"/>
      <c r="T409"/>
      <c r="U409"/>
      <c r="V409"/>
      <c r="W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row>
    <row r="410" spans="2:80" x14ac:dyDescent="0.2">
      <c r="B410"/>
      <c r="C410"/>
      <c r="D410"/>
      <c r="E410"/>
      <c r="F410"/>
      <c r="G410"/>
      <c r="H410"/>
      <c r="I410"/>
      <c r="J410"/>
      <c r="K410"/>
      <c r="L410"/>
      <c r="M410"/>
      <c r="N410"/>
      <c r="O410"/>
      <c r="P410"/>
      <c r="Q410"/>
      <c r="R410"/>
      <c r="S410"/>
      <c r="T410"/>
      <c r="U410"/>
      <c r="V410"/>
      <c r="W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row>
    <row r="411" spans="2:80" x14ac:dyDescent="0.2">
      <c r="B411"/>
      <c r="C411"/>
      <c r="D411"/>
      <c r="E411"/>
      <c r="F411"/>
      <c r="G411"/>
      <c r="H411"/>
      <c r="I411"/>
      <c r="J411"/>
      <c r="K411"/>
      <c r="L411"/>
      <c r="M411"/>
      <c r="N411"/>
      <c r="O411"/>
      <c r="P411"/>
      <c r="Q411"/>
      <c r="R411"/>
      <c r="S411"/>
      <c r="T411"/>
      <c r="U411"/>
      <c r="V411"/>
      <c r="W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row>
    <row r="412" spans="2:80" x14ac:dyDescent="0.2">
      <c r="B412"/>
      <c r="C412"/>
      <c r="D412"/>
      <c r="E412"/>
      <c r="F412"/>
      <c r="G412"/>
      <c r="H412"/>
      <c r="I412"/>
      <c r="J412"/>
      <c r="K412"/>
      <c r="L412"/>
      <c r="M412"/>
      <c r="N412"/>
      <c r="O412"/>
      <c r="P412"/>
      <c r="Q412"/>
      <c r="R412"/>
      <c r="S412"/>
      <c r="T412"/>
      <c r="U412"/>
      <c r="V412"/>
      <c r="W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row>
    <row r="413" spans="2:80" x14ac:dyDescent="0.2">
      <c r="B413"/>
      <c r="C413"/>
      <c r="D413"/>
      <c r="E413"/>
      <c r="F413"/>
      <c r="G413"/>
      <c r="H413"/>
      <c r="I413"/>
      <c r="J413"/>
      <c r="K413"/>
      <c r="L413"/>
      <c r="M413"/>
      <c r="N413"/>
      <c r="O413"/>
      <c r="P413"/>
      <c r="Q413"/>
      <c r="R413"/>
      <c r="S413"/>
      <c r="T413"/>
      <c r="U413"/>
      <c r="V413"/>
      <c r="W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row>
    <row r="414" spans="2:80" x14ac:dyDescent="0.2">
      <c r="B414"/>
      <c r="C414"/>
      <c r="D414"/>
      <c r="E414"/>
      <c r="F414"/>
      <c r="G414"/>
      <c r="H414"/>
      <c r="I414"/>
      <c r="J414"/>
      <c r="K414"/>
      <c r="L414"/>
      <c r="M414"/>
      <c r="N414"/>
      <c r="O414"/>
      <c r="P414"/>
      <c r="Q414"/>
      <c r="R414"/>
      <c r="S414"/>
      <c r="T414"/>
      <c r="U414"/>
      <c r="V414"/>
      <c r="W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row>
    <row r="415" spans="2:80" x14ac:dyDescent="0.2">
      <c r="B415"/>
      <c r="C415"/>
      <c r="D415"/>
      <c r="E415"/>
      <c r="F415"/>
      <c r="G415"/>
      <c r="H415"/>
      <c r="I415"/>
      <c r="J415"/>
      <c r="K415"/>
      <c r="L415"/>
      <c r="M415"/>
      <c r="N415"/>
      <c r="O415"/>
      <c r="P415"/>
      <c r="Q415"/>
      <c r="R415"/>
      <c r="S415"/>
      <c r="T415"/>
      <c r="U415"/>
      <c r="V415"/>
      <c r="W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row>
    <row r="416" spans="2:80" x14ac:dyDescent="0.2">
      <c r="B416"/>
      <c r="C416"/>
      <c r="D416"/>
      <c r="E416"/>
      <c r="F416"/>
      <c r="G416"/>
      <c r="H416"/>
      <c r="I416"/>
      <c r="J416"/>
      <c r="K416"/>
      <c r="L416"/>
      <c r="M416"/>
      <c r="N416"/>
      <c r="O416"/>
      <c r="P416"/>
      <c r="Q416"/>
      <c r="R416"/>
      <c r="S416"/>
      <c r="T416"/>
      <c r="U416"/>
      <c r="V416"/>
      <c r="W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row>
    <row r="417" spans="2:80" x14ac:dyDescent="0.2">
      <c r="B417"/>
      <c r="C417"/>
      <c r="D417"/>
      <c r="E417"/>
      <c r="F417"/>
      <c r="G417"/>
      <c r="H417"/>
      <c r="I417"/>
      <c r="J417"/>
      <c r="K417"/>
      <c r="L417"/>
      <c r="M417"/>
      <c r="N417"/>
      <c r="O417"/>
      <c r="P417"/>
      <c r="Q417"/>
      <c r="R417"/>
      <c r="S417"/>
      <c r="T417"/>
      <c r="U417"/>
      <c r="V417"/>
      <c r="W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row>
    <row r="418" spans="2:80" x14ac:dyDescent="0.2">
      <c r="B418"/>
      <c r="C418"/>
      <c r="D418"/>
      <c r="E418"/>
      <c r="F418"/>
      <c r="G418"/>
      <c r="H418"/>
      <c r="I418"/>
      <c r="J418"/>
      <c r="K418"/>
      <c r="L418"/>
      <c r="M418"/>
      <c r="N418"/>
      <c r="O418"/>
      <c r="P418"/>
      <c r="Q418"/>
      <c r="R418"/>
      <c r="S418"/>
      <c r="T418"/>
      <c r="U418"/>
      <c r="V418"/>
      <c r="W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row>
    <row r="419" spans="2:80" x14ac:dyDescent="0.2">
      <c r="B419"/>
      <c r="C419"/>
      <c r="D419"/>
      <c r="E419"/>
      <c r="F419"/>
      <c r="G419"/>
      <c r="H419"/>
      <c r="I419"/>
      <c r="J419"/>
      <c r="K419"/>
      <c r="L419"/>
      <c r="M419"/>
      <c r="N419"/>
      <c r="O419"/>
      <c r="P419"/>
      <c r="Q419"/>
      <c r="R419"/>
      <c r="S419"/>
      <c r="T419"/>
      <c r="U419"/>
      <c r="V419"/>
      <c r="W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row>
    <row r="420" spans="2:80" x14ac:dyDescent="0.2">
      <c r="B420"/>
      <c r="C420"/>
      <c r="D420"/>
      <c r="E420"/>
      <c r="F420"/>
      <c r="G420"/>
      <c r="H420"/>
      <c r="I420"/>
      <c r="J420"/>
      <c r="K420"/>
      <c r="L420"/>
      <c r="M420"/>
      <c r="N420"/>
      <c r="O420"/>
      <c r="P420"/>
      <c r="Q420"/>
      <c r="R420"/>
      <c r="S420"/>
      <c r="T420"/>
      <c r="U420"/>
      <c r="V420"/>
      <c r="W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row>
    <row r="421" spans="2:80" x14ac:dyDescent="0.2">
      <c r="B421"/>
      <c r="C421"/>
      <c r="D421"/>
      <c r="E421"/>
      <c r="F421"/>
      <c r="G421"/>
      <c r="H421"/>
      <c r="I421"/>
      <c r="J421"/>
      <c r="K421"/>
      <c r="L421"/>
      <c r="M421"/>
      <c r="N421"/>
      <c r="O421"/>
      <c r="P421"/>
      <c r="Q421"/>
      <c r="R421"/>
      <c r="S421"/>
      <c r="T421"/>
      <c r="U421"/>
      <c r="V421"/>
      <c r="W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row>
    <row r="422" spans="2:80" x14ac:dyDescent="0.2">
      <c r="B422"/>
      <c r="C422"/>
      <c r="D422"/>
      <c r="E422"/>
      <c r="F422"/>
      <c r="G422"/>
      <c r="H422"/>
      <c r="I422"/>
      <c r="J422"/>
      <c r="K422"/>
      <c r="L422"/>
      <c r="M422"/>
      <c r="N422"/>
      <c r="O422"/>
      <c r="P422"/>
      <c r="Q422"/>
      <c r="R422"/>
      <c r="S422"/>
      <c r="T422"/>
      <c r="U422"/>
      <c r="V422"/>
      <c r="W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row>
    <row r="423" spans="2:80" x14ac:dyDescent="0.2">
      <c r="B423"/>
      <c r="C423"/>
      <c r="D423"/>
      <c r="E423"/>
      <c r="F423"/>
      <c r="G423"/>
      <c r="H423"/>
      <c r="I423"/>
      <c r="J423"/>
      <c r="K423"/>
      <c r="L423"/>
      <c r="M423"/>
      <c r="N423"/>
      <c r="O423"/>
      <c r="P423"/>
      <c r="Q423"/>
      <c r="R423"/>
      <c r="S423"/>
      <c r="T423"/>
      <c r="U423"/>
      <c r="V423"/>
      <c r="W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row>
    <row r="424" spans="2:80" x14ac:dyDescent="0.2">
      <c r="B424"/>
      <c r="C424"/>
      <c r="D424"/>
      <c r="E424"/>
      <c r="F424"/>
      <c r="G424"/>
      <c r="H424"/>
      <c r="I424"/>
      <c r="J424"/>
      <c r="K424"/>
      <c r="L424"/>
      <c r="M424"/>
      <c r="N424"/>
      <c r="O424"/>
      <c r="P424"/>
      <c r="Q424"/>
      <c r="R424"/>
      <c r="S424"/>
      <c r="T424"/>
      <c r="U424"/>
      <c r="V424"/>
      <c r="W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row>
    <row r="425" spans="2:80" x14ac:dyDescent="0.2">
      <c r="B425"/>
      <c r="C425"/>
      <c r="D425"/>
      <c r="E425"/>
      <c r="F425"/>
      <c r="G425"/>
      <c r="H425"/>
      <c r="I425"/>
      <c r="J425"/>
      <c r="K425"/>
      <c r="L425"/>
      <c r="M425"/>
      <c r="N425"/>
      <c r="O425"/>
      <c r="P425"/>
      <c r="Q425"/>
      <c r="R425"/>
      <c r="S425"/>
      <c r="T425"/>
      <c r="U425"/>
      <c r="V425"/>
      <c r="W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row>
    <row r="426" spans="2:80" x14ac:dyDescent="0.2">
      <c r="B426"/>
      <c r="C426"/>
      <c r="D426"/>
      <c r="E426"/>
      <c r="F426"/>
      <c r="G426"/>
      <c r="H426"/>
      <c r="I426"/>
      <c r="J426"/>
      <c r="K426"/>
      <c r="L426"/>
      <c r="M426"/>
      <c r="N426"/>
      <c r="O426"/>
      <c r="P426"/>
      <c r="Q426"/>
      <c r="R426"/>
      <c r="S426"/>
      <c r="T426"/>
      <c r="U426"/>
      <c r="V426"/>
      <c r="W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row>
    <row r="427" spans="2:80" x14ac:dyDescent="0.2">
      <c r="B427"/>
      <c r="C427"/>
      <c r="D427"/>
      <c r="E427"/>
      <c r="F427"/>
      <c r="G427"/>
      <c r="H427"/>
      <c r="I427"/>
      <c r="J427"/>
      <c r="K427"/>
      <c r="L427"/>
      <c r="M427"/>
      <c r="N427"/>
      <c r="O427"/>
      <c r="P427"/>
      <c r="Q427"/>
      <c r="R427"/>
      <c r="S427"/>
      <c r="T427"/>
      <c r="U427"/>
      <c r="V427"/>
      <c r="W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row>
    <row r="428" spans="2:80" x14ac:dyDescent="0.2">
      <c r="B428"/>
      <c r="C428"/>
      <c r="D428"/>
      <c r="E428"/>
      <c r="F428"/>
      <c r="G428"/>
      <c r="H428"/>
      <c r="I428"/>
      <c r="J428"/>
      <c r="K428"/>
      <c r="L428"/>
      <c r="M428"/>
      <c r="N428"/>
      <c r="O428"/>
      <c r="P428"/>
      <c r="Q428"/>
      <c r="R428"/>
      <c r="S428"/>
      <c r="T428"/>
      <c r="U428"/>
      <c r="V428"/>
      <c r="W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row>
    <row r="429" spans="2:80" x14ac:dyDescent="0.2">
      <c r="B429"/>
      <c r="C429"/>
      <c r="D429"/>
      <c r="E429"/>
      <c r="F429"/>
      <c r="G429"/>
      <c r="H429"/>
      <c r="I429"/>
      <c r="J429"/>
      <c r="K429"/>
      <c r="L429"/>
      <c r="M429"/>
      <c r="N429"/>
      <c r="O429"/>
      <c r="P429"/>
      <c r="Q429"/>
      <c r="R429"/>
      <c r="S429"/>
      <c r="T429"/>
      <c r="U429"/>
      <c r="V429"/>
      <c r="W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row>
    <row r="430" spans="2:80" x14ac:dyDescent="0.2">
      <c r="B430"/>
      <c r="C430"/>
      <c r="D430"/>
      <c r="E430"/>
      <c r="F430"/>
      <c r="G430"/>
      <c r="H430"/>
      <c r="I430"/>
      <c r="J430"/>
      <c r="K430"/>
      <c r="L430"/>
      <c r="M430"/>
      <c r="N430"/>
      <c r="O430"/>
      <c r="P430"/>
      <c r="Q430"/>
      <c r="R430"/>
      <c r="S430"/>
      <c r="T430"/>
      <c r="U430"/>
      <c r="V430"/>
      <c r="W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row>
    <row r="431" spans="2:80" x14ac:dyDescent="0.2">
      <c r="B431"/>
      <c r="C431"/>
      <c r="D431"/>
      <c r="E431"/>
      <c r="F431"/>
      <c r="G431"/>
      <c r="H431"/>
      <c r="I431"/>
      <c r="J431"/>
      <c r="K431"/>
      <c r="L431"/>
      <c r="M431"/>
      <c r="N431"/>
      <c r="O431"/>
      <c r="P431"/>
      <c r="Q431"/>
      <c r="R431"/>
      <c r="S431"/>
      <c r="T431"/>
      <c r="U431"/>
      <c r="V431"/>
      <c r="W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row>
    <row r="432" spans="2:80" x14ac:dyDescent="0.2">
      <c r="B432"/>
      <c r="C432"/>
      <c r="D432"/>
      <c r="E432"/>
      <c r="F432"/>
      <c r="G432"/>
      <c r="H432"/>
      <c r="I432"/>
      <c r="J432"/>
      <c r="K432"/>
      <c r="L432"/>
      <c r="M432"/>
      <c r="N432"/>
      <c r="O432"/>
      <c r="P432"/>
      <c r="Q432"/>
      <c r="R432"/>
      <c r="S432"/>
      <c r="T432"/>
      <c r="U432"/>
      <c r="V432"/>
      <c r="W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row>
    <row r="433" spans="2:80" x14ac:dyDescent="0.2">
      <c r="B433"/>
      <c r="C433"/>
      <c r="D433"/>
      <c r="E433"/>
      <c r="F433"/>
      <c r="G433"/>
      <c r="H433"/>
      <c r="I433"/>
      <c r="J433"/>
      <c r="K433"/>
      <c r="L433"/>
      <c r="M433"/>
      <c r="N433"/>
      <c r="O433"/>
      <c r="P433"/>
      <c r="Q433"/>
      <c r="R433"/>
      <c r="S433"/>
      <c r="T433"/>
      <c r="U433"/>
      <c r="V433"/>
      <c r="W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row>
  </sheetData>
  <sheetProtection algorithmName="SHA-512" hashValue="whuw52PzaUHydAgxdeocDm23ciEEQk2SXLDJa3ffZAgut57cb0X8uK6yEeKBzy1kxAazpnayuzqnft8eM+8JdQ==" saltValue="noErtbIs5n8SctrZGnwdyg==" spinCount="100000" sheet="1" objects="1" scenarios="1" selectLockedCells="1"/>
  <autoFilter ref="B4:CB429" xr:uid="{00000000-0001-0000-0800-000000000000}"/>
  <sortState xmlns:xlrd2="http://schemas.microsoft.com/office/spreadsheetml/2017/richdata2" ref="A5:CB428">
    <sortCondition ref="C5:C428"/>
    <sortCondition ref="V5:V428"/>
  </sortState>
  <mergeCells count="3">
    <mergeCell ref="M3:N3"/>
    <mergeCell ref="F3:L3"/>
    <mergeCell ref="C3:E3"/>
  </mergeCells>
  <phoneticPr fontId="16" type="noConversion"/>
  <hyperlinks>
    <hyperlink ref="W2" location="Gebäudeübersicht!B2" display="Gebäudeübersicht" xr:uid="{00000000-0004-0000-0800-000000000000}"/>
    <hyperlink ref="W3" location="Inhaltsverzeichnis!A1" display="Inhaltsverzeichnis" xr:uid="{00000000-0004-0000-0800-000001000000}"/>
  </hyperlinks>
  <pageMargins left="0.70866141732283472" right="0.70866141732283472" top="0.39370078740157483" bottom="0.39370078740157483" header="0.31496062992125984" footer="0.31496062992125984"/>
  <pageSetup paperSize="9" scale="47"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38</vt:i4>
      </vt:variant>
      <vt:variant>
        <vt:lpstr>Benannte Bereiche</vt:lpstr>
      </vt:variant>
      <vt:variant>
        <vt:i4>274</vt:i4>
      </vt:variant>
    </vt:vector>
  </HeadingPairs>
  <TitlesOfParts>
    <vt:vector size="312" baseType="lpstr">
      <vt:lpstr>Inhaltsverzeichnis</vt:lpstr>
      <vt:lpstr>Preise_Abrufleistungen</vt:lpstr>
      <vt:lpstr>Reinigungstage</vt:lpstr>
      <vt:lpstr>Ferientage</vt:lpstr>
      <vt:lpstr>Gebäudeübersicht</vt:lpstr>
      <vt:lpstr>Vorbemerkungen</vt:lpstr>
      <vt:lpstr>Verwendung Kalkulationsmappe</vt:lpstr>
      <vt:lpstr>Raumgruppen_Bezeichnungen</vt:lpstr>
      <vt:lpstr>Raumliste Gesamt R</vt:lpstr>
      <vt:lpstr>Raumliste Gesamt K</vt:lpstr>
      <vt:lpstr>Haus 1, 2 a-c R</vt:lpstr>
      <vt:lpstr>Haus 1, 2 a-c K</vt:lpstr>
      <vt:lpstr>Haus 2, 2 a-c R</vt:lpstr>
      <vt:lpstr>Haus 2, 2 a-c K</vt:lpstr>
      <vt:lpstr>Haus 3, 2 a-c R</vt:lpstr>
      <vt:lpstr>Haus 3, 2 a-c K</vt:lpstr>
      <vt:lpstr>Neubau  - Fremdvermietet, 2 d R</vt:lpstr>
      <vt:lpstr>Neubau  - Fremdvermietet, 2 d K</vt:lpstr>
      <vt:lpstr>Neubau, 2 d R</vt:lpstr>
      <vt:lpstr>Neubau, 2 d K</vt:lpstr>
      <vt:lpstr>Tiefgarage R</vt:lpstr>
      <vt:lpstr>Tiefgarage K</vt:lpstr>
      <vt:lpstr>Reserve 01 R</vt:lpstr>
      <vt:lpstr>Reserve 01 K</vt:lpstr>
      <vt:lpstr>Reserve 02 R</vt:lpstr>
      <vt:lpstr>Reserve 02 K</vt:lpstr>
      <vt:lpstr>Reserve 03 R</vt:lpstr>
      <vt:lpstr>Reserve 03 K</vt:lpstr>
      <vt:lpstr>Reserve 04 R</vt:lpstr>
      <vt:lpstr>Reserve 04 K</vt:lpstr>
      <vt:lpstr>Reserve 05 R</vt:lpstr>
      <vt:lpstr>Reserve 05 K</vt:lpstr>
      <vt:lpstr>Stundensatz_UHR_Los_01</vt:lpstr>
      <vt:lpstr>Sonderleistungen Los 01</vt:lpstr>
      <vt:lpstr>Losübersicht_01_UHR</vt:lpstr>
      <vt:lpstr>Stundenverrechnungssatz_Glas</vt:lpstr>
      <vt:lpstr>Losübersicht_02_Glas</vt:lpstr>
      <vt:lpstr>Losübersicht_GESAMT</vt:lpstr>
      <vt:lpstr>Abschlagfaktor</vt:lpstr>
      <vt:lpstr>Losübersicht_01_UHR!Druckbereich</vt:lpstr>
      <vt:lpstr>Losübersicht_02_Glas!Druckbereich</vt:lpstr>
      <vt:lpstr>Losübersicht_GESAMT!Druckbereich</vt:lpstr>
      <vt:lpstr>Preise_Abrufleistungen!Druckbereich</vt:lpstr>
      <vt:lpstr>Raumgruppen_Bezeichnungen!Druckbereich</vt:lpstr>
      <vt:lpstr>Stundensatz_UHR_Los_01!Druckbereich</vt:lpstr>
      <vt:lpstr>'Verwendung Kalkulationsmappe'!Druckbereich</vt:lpstr>
      <vt:lpstr>Losübersicht_01_UHR!Drucktitel</vt:lpstr>
      <vt:lpstr>Losübersicht_02_Glas!Drucktitel</vt:lpstr>
      <vt:lpstr>Los01GRG</vt:lpstr>
      <vt:lpstr>Los01NS</vt:lpstr>
      <vt:lpstr>Stundensatz01PGF</vt:lpstr>
      <vt:lpstr>Stundensatz01SVS</vt:lpstr>
      <vt:lpstr>TabelleK01aGlAnzRei</vt:lpstr>
      <vt:lpstr>TabelleK01aGlEPr</vt:lpstr>
      <vt:lpstr>TabelleK01aGlFl</vt:lpstr>
      <vt:lpstr>TabelleK01BI</vt:lpstr>
      <vt:lpstr>TabelleK01GesKost</vt:lpstr>
      <vt:lpstr>TabelleK01GRGKost</vt:lpstr>
      <vt:lpstr>TabelleK01HubstPr</vt:lpstr>
      <vt:lpstr>TabelleK01iGlAnzRei</vt:lpstr>
      <vt:lpstr>TabelleK01iGlEPr</vt:lpstr>
      <vt:lpstr>TabelleK01iGlFl</vt:lpstr>
      <vt:lpstr>TabelleK01JJ</vt:lpstr>
      <vt:lpstr>TabelleK01JRS</vt:lpstr>
      <vt:lpstr>TabelleK01KontrWert</vt:lpstr>
      <vt:lpstr>TabelleK01ReiFl</vt:lpstr>
      <vt:lpstr>TabelleK01ReiFlpa</vt:lpstr>
      <vt:lpstr>TabelleK02aGlAnzRei</vt:lpstr>
      <vt:lpstr>TabelleK02aGlEPr</vt:lpstr>
      <vt:lpstr>TabelleK02aGlFl</vt:lpstr>
      <vt:lpstr>TabelleK02BI</vt:lpstr>
      <vt:lpstr>TabelleK02GesKost</vt:lpstr>
      <vt:lpstr>TabelleK02GRGKost</vt:lpstr>
      <vt:lpstr>TabelleK02HubstPr</vt:lpstr>
      <vt:lpstr>TabelleK02iGlAnzRei</vt:lpstr>
      <vt:lpstr>TabelleK02iGlEPr</vt:lpstr>
      <vt:lpstr>TabelleK02iGlFl</vt:lpstr>
      <vt:lpstr>TabelleK02JJ</vt:lpstr>
      <vt:lpstr>TabelleK02JRS</vt:lpstr>
      <vt:lpstr>TabelleK02KontrWert</vt:lpstr>
      <vt:lpstr>TabelleK02ReiFl</vt:lpstr>
      <vt:lpstr>TabelleK02ReiFlpa</vt:lpstr>
      <vt:lpstr>TabelleK03aGlAnzRei</vt:lpstr>
      <vt:lpstr>TabelleK03aGlEPr</vt:lpstr>
      <vt:lpstr>TabelleK03aGlFl</vt:lpstr>
      <vt:lpstr>TabelleK03BI</vt:lpstr>
      <vt:lpstr>TabelleK03GesKost</vt:lpstr>
      <vt:lpstr>TabelleK03GRGKost</vt:lpstr>
      <vt:lpstr>TabelleK03HubstPr</vt:lpstr>
      <vt:lpstr>TabelleK03iGlAnzRei</vt:lpstr>
      <vt:lpstr>TabelleK03iGlEPr</vt:lpstr>
      <vt:lpstr>TabelleK03iGlFl</vt:lpstr>
      <vt:lpstr>TabelleK03JJ</vt:lpstr>
      <vt:lpstr>TabelleK03JRS</vt:lpstr>
      <vt:lpstr>TabelleK03KontrWert</vt:lpstr>
      <vt:lpstr>TabelleK03ReiFl</vt:lpstr>
      <vt:lpstr>TabelleK03ReiFlpa</vt:lpstr>
      <vt:lpstr>TabelleK04aGlAnzRei</vt:lpstr>
      <vt:lpstr>TabelleK04aGlEPr</vt:lpstr>
      <vt:lpstr>TabelleK04aGlFl</vt:lpstr>
      <vt:lpstr>TabelleK04BI</vt:lpstr>
      <vt:lpstr>TabelleK04GesKost</vt:lpstr>
      <vt:lpstr>TabelleK04GRGKost</vt:lpstr>
      <vt:lpstr>TabelleK04HubstPr</vt:lpstr>
      <vt:lpstr>TabelleK04iGlAnzRei</vt:lpstr>
      <vt:lpstr>TabelleK04iGlEPr</vt:lpstr>
      <vt:lpstr>TabelleK04iGlFl</vt:lpstr>
      <vt:lpstr>TabelleK04JJ</vt:lpstr>
      <vt:lpstr>TabelleK04JRS</vt:lpstr>
      <vt:lpstr>TabelleK04KontrWert</vt:lpstr>
      <vt:lpstr>TabelleK04ReiFl</vt:lpstr>
      <vt:lpstr>TabelleK04ReiFlpa</vt:lpstr>
      <vt:lpstr>TabelleK05aGlAnzRei</vt:lpstr>
      <vt:lpstr>TabelleK05aGlEPr</vt:lpstr>
      <vt:lpstr>TabelleK05aGlFl</vt:lpstr>
      <vt:lpstr>TabelleK05BI</vt:lpstr>
      <vt:lpstr>TabelleK05GesKost</vt:lpstr>
      <vt:lpstr>TabelleK05GRGKost</vt:lpstr>
      <vt:lpstr>TabelleK05HubstPr</vt:lpstr>
      <vt:lpstr>TabelleK05iGlAnzRei</vt:lpstr>
      <vt:lpstr>TabelleK05iGlEPr</vt:lpstr>
      <vt:lpstr>TabelleK05iGlFl</vt:lpstr>
      <vt:lpstr>TabelleK05JJ</vt:lpstr>
      <vt:lpstr>TabelleK05JRS</vt:lpstr>
      <vt:lpstr>TabelleK05KontrWert</vt:lpstr>
      <vt:lpstr>TabelleK05ReiFl</vt:lpstr>
      <vt:lpstr>TabelleK05ReiFlpa</vt:lpstr>
      <vt:lpstr>TabelleK06aGlAnzRei</vt:lpstr>
      <vt:lpstr>TabelleK06aGlEPr</vt:lpstr>
      <vt:lpstr>TabelleK06aGlFl</vt:lpstr>
      <vt:lpstr>TabelleK06BI</vt:lpstr>
      <vt:lpstr>TabelleK06GesKost</vt:lpstr>
      <vt:lpstr>TabelleK06GRGKost</vt:lpstr>
      <vt:lpstr>TabelleK06HubstPr</vt:lpstr>
      <vt:lpstr>TabelleK06iGlAnzRei</vt:lpstr>
      <vt:lpstr>TabelleK06iGlEPr</vt:lpstr>
      <vt:lpstr>TabelleK06iGlFl</vt:lpstr>
      <vt:lpstr>TabelleK06JJ</vt:lpstr>
      <vt:lpstr>TabelleK06JRS</vt:lpstr>
      <vt:lpstr>TabelleK06KontrWert</vt:lpstr>
      <vt:lpstr>TabelleK06ReiFl</vt:lpstr>
      <vt:lpstr>TabelleK06ReiFlpa</vt:lpstr>
      <vt:lpstr>TabelleK07aGlAnzRei</vt:lpstr>
      <vt:lpstr>TabelleK07aGlEPr</vt:lpstr>
      <vt:lpstr>TabelleK07aGlFl</vt:lpstr>
      <vt:lpstr>TabelleK07BI</vt:lpstr>
      <vt:lpstr>TabelleK07GesKost</vt:lpstr>
      <vt:lpstr>TabelleK07GRGKost</vt:lpstr>
      <vt:lpstr>TabelleK07HubstPr</vt:lpstr>
      <vt:lpstr>TabelleK07iGlAnzRei</vt:lpstr>
      <vt:lpstr>TabelleK07iGlEPr</vt:lpstr>
      <vt:lpstr>TabelleK07iGlFl</vt:lpstr>
      <vt:lpstr>TabelleK07JJ</vt:lpstr>
      <vt:lpstr>TabelleK07JRS</vt:lpstr>
      <vt:lpstr>TabelleK07KontrWert</vt:lpstr>
      <vt:lpstr>TabelleK07ReiFl</vt:lpstr>
      <vt:lpstr>TabelleK07ReiFlpa</vt:lpstr>
      <vt:lpstr>TabelleK08aGlAnzRei</vt:lpstr>
      <vt:lpstr>TabelleK08aGlEPr</vt:lpstr>
      <vt:lpstr>TabelleK08aGlFl</vt:lpstr>
      <vt:lpstr>TabelleK08BI</vt:lpstr>
      <vt:lpstr>TabelleK08GesKost</vt:lpstr>
      <vt:lpstr>TabelleK08GRGKost</vt:lpstr>
      <vt:lpstr>TabelleK08HubstPr</vt:lpstr>
      <vt:lpstr>TabelleK08iGlAnzRei</vt:lpstr>
      <vt:lpstr>TabelleK08iGlEPr</vt:lpstr>
      <vt:lpstr>TabelleK08iGlFl</vt:lpstr>
      <vt:lpstr>TabelleK08JJ</vt:lpstr>
      <vt:lpstr>TabelleK08JRS</vt:lpstr>
      <vt:lpstr>TabelleK08KontrWert</vt:lpstr>
      <vt:lpstr>TabelleK08ReiFl</vt:lpstr>
      <vt:lpstr>TabelleK08ReiFlpa</vt:lpstr>
      <vt:lpstr>TabelleK09aGlAnzRei</vt:lpstr>
      <vt:lpstr>TabelleK09aGlEPr</vt:lpstr>
      <vt:lpstr>TabelleK09aGlFl</vt:lpstr>
      <vt:lpstr>TabelleK09BI</vt:lpstr>
      <vt:lpstr>TabelleK09GesKost</vt:lpstr>
      <vt:lpstr>TabelleK09GRGKost</vt:lpstr>
      <vt:lpstr>TabelleK09HubstPr</vt:lpstr>
      <vt:lpstr>TabelleK09iGlAnzRei</vt:lpstr>
      <vt:lpstr>TabelleK09iGlEPr</vt:lpstr>
      <vt:lpstr>TabelleK09iGlFl</vt:lpstr>
      <vt:lpstr>TabelleK09JJ</vt:lpstr>
      <vt:lpstr>TabelleK09JRS</vt:lpstr>
      <vt:lpstr>TabelleK09KontrWert</vt:lpstr>
      <vt:lpstr>TabelleK09ReiFl</vt:lpstr>
      <vt:lpstr>TabelleK09ReiFlpa</vt:lpstr>
      <vt:lpstr>TabelleK10aGlAnzRei</vt:lpstr>
      <vt:lpstr>TabelleK10aGlEPr</vt:lpstr>
      <vt:lpstr>TabelleK10aGlFl</vt:lpstr>
      <vt:lpstr>TabelleK10BI</vt:lpstr>
      <vt:lpstr>TabelleK10GesKost</vt:lpstr>
      <vt:lpstr>TabelleK10GRGKost</vt:lpstr>
      <vt:lpstr>TabelleK10HubstPr</vt:lpstr>
      <vt:lpstr>TabelleK10iGlAnzRei</vt:lpstr>
      <vt:lpstr>TabelleK10iGlEPr</vt:lpstr>
      <vt:lpstr>TabelleK10iGlFl</vt:lpstr>
      <vt:lpstr>TabelleK10JJ</vt:lpstr>
      <vt:lpstr>TabelleK10JRS</vt:lpstr>
      <vt:lpstr>TabelleK10KontrWert</vt:lpstr>
      <vt:lpstr>TabelleK10ReiFl</vt:lpstr>
      <vt:lpstr>TabelleK10ReiFlpa</vt:lpstr>
      <vt:lpstr>TabelleK11aGlAnzRei</vt:lpstr>
      <vt:lpstr>TabelleK11aGlEPr</vt:lpstr>
      <vt:lpstr>TabelleK11aGlFl</vt:lpstr>
      <vt:lpstr>TabelleK11BI</vt:lpstr>
      <vt:lpstr>TabelleK11GesKost</vt:lpstr>
      <vt:lpstr>TabelleK11GRGKost</vt:lpstr>
      <vt:lpstr>TabelleK11HubstPr</vt:lpstr>
      <vt:lpstr>TabelleK11iGlAnzRei</vt:lpstr>
      <vt:lpstr>TabelleK11iGlEPr</vt:lpstr>
      <vt:lpstr>TabelleK11iGlFl</vt:lpstr>
      <vt:lpstr>TabelleK11JJ</vt:lpstr>
      <vt:lpstr>TabelleK11JRS</vt:lpstr>
      <vt:lpstr>TabelleK11KontrWert</vt:lpstr>
      <vt:lpstr>TabelleK11ReiFl</vt:lpstr>
      <vt:lpstr>TabelleK11ReiFlpa</vt:lpstr>
      <vt:lpstr>TabelleR01HH</vt:lpstr>
      <vt:lpstr>TabelleR01II</vt:lpstr>
      <vt:lpstr>TabelleR01J2</vt:lpstr>
      <vt:lpstr>TabelleR01JJ</vt:lpstr>
      <vt:lpstr>TabelleR01L2</vt:lpstr>
      <vt:lpstr>TabelleR01LL</vt:lpstr>
      <vt:lpstr>TabelleR01M2</vt:lpstr>
      <vt:lpstr>TabelleR01N2</vt:lpstr>
      <vt:lpstr>TabelleR02HH</vt:lpstr>
      <vt:lpstr>TabelleR02II</vt:lpstr>
      <vt:lpstr>TabelleR02J2</vt:lpstr>
      <vt:lpstr>TabelleR02JJ</vt:lpstr>
      <vt:lpstr>TabelleR02L2</vt:lpstr>
      <vt:lpstr>TabelleR02LL</vt:lpstr>
      <vt:lpstr>TabelleR02M2</vt:lpstr>
      <vt:lpstr>TabelleR02N2</vt:lpstr>
      <vt:lpstr>TabelleR03HH</vt:lpstr>
      <vt:lpstr>TabelleR03II</vt:lpstr>
      <vt:lpstr>TabelleR03J2</vt:lpstr>
      <vt:lpstr>TabelleR03JJ</vt:lpstr>
      <vt:lpstr>TabelleR03L2</vt:lpstr>
      <vt:lpstr>TabelleR03LL</vt:lpstr>
      <vt:lpstr>TabelleR03M2</vt:lpstr>
      <vt:lpstr>TabelleR03N2</vt:lpstr>
      <vt:lpstr>TabelleR04HH</vt:lpstr>
      <vt:lpstr>TabelleR04II</vt:lpstr>
      <vt:lpstr>TabelleR04J2</vt:lpstr>
      <vt:lpstr>TabelleR04JJ</vt:lpstr>
      <vt:lpstr>TabelleR04L2</vt:lpstr>
      <vt:lpstr>TabelleR04LL</vt:lpstr>
      <vt:lpstr>TabelleR04M2</vt:lpstr>
      <vt:lpstr>TabelleR04N2</vt:lpstr>
      <vt:lpstr>TabelleR05HH</vt:lpstr>
      <vt:lpstr>TabelleR05II</vt:lpstr>
      <vt:lpstr>TabelleR05J2</vt:lpstr>
      <vt:lpstr>TabelleR05JJ</vt:lpstr>
      <vt:lpstr>TabelleR05L2</vt:lpstr>
      <vt:lpstr>TabelleR05LL</vt:lpstr>
      <vt:lpstr>TabelleR05M2</vt:lpstr>
      <vt:lpstr>TabelleR05N2</vt:lpstr>
      <vt:lpstr>TabelleR06HH</vt:lpstr>
      <vt:lpstr>TabelleR06II</vt:lpstr>
      <vt:lpstr>TabelleR06J2</vt:lpstr>
      <vt:lpstr>TabelleR06JJ</vt:lpstr>
      <vt:lpstr>TabelleR06L2</vt:lpstr>
      <vt:lpstr>TabelleR06LL</vt:lpstr>
      <vt:lpstr>TabelleR06M2</vt:lpstr>
      <vt:lpstr>TabelleR06N2</vt:lpstr>
      <vt:lpstr>TabelleR07HH</vt:lpstr>
      <vt:lpstr>TabelleR07II</vt:lpstr>
      <vt:lpstr>TabelleR07J2</vt:lpstr>
      <vt:lpstr>TabelleR07JJ</vt:lpstr>
      <vt:lpstr>TabelleR07L2</vt:lpstr>
      <vt:lpstr>TabelleR07LL</vt:lpstr>
      <vt:lpstr>TabelleR07M2</vt:lpstr>
      <vt:lpstr>TabelleR07N2</vt:lpstr>
      <vt:lpstr>TabelleR08HH</vt:lpstr>
      <vt:lpstr>TabelleR08II</vt:lpstr>
      <vt:lpstr>TabelleR08J2</vt:lpstr>
      <vt:lpstr>TabelleR08JJ</vt:lpstr>
      <vt:lpstr>TabelleR08L2</vt:lpstr>
      <vt:lpstr>TabelleR08LL</vt:lpstr>
      <vt:lpstr>TabelleR08M2</vt:lpstr>
      <vt:lpstr>TabelleR08N2</vt:lpstr>
      <vt:lpstr>TabelleR09HH</vt:lpstr>
      <vt:lpstr>TabelleR09II</vt:lpstr>
      <vt:lpstr>TabelleR09J2</vt:lpstr>
      <vt:lpstr>TabelleR09JJ</vt:lpstr>
      <vt:lpstr>TabelleR09L2</vt:lpstr>
      <vt:lpstr>TabelleR09LL</vt:lpstr>
      <vt:lpstr>TabelleR09M2</vt:lpstr>
      <vt:lpstr>TabelleR09N2</vt:lpstr>
      <vt:lpstr>TabelleR10HH</vt:lpstr>
      <vt:lpstr>TabelleR10II</vt:lpstr>
      <vt:lpstr>TabelleR10J2</vt:lpstr>
      <vt:lpstr>TabelleR10JJ</vt:lpstr>
      <vt:lpstr>TabelleR10L2</vt:lpstr>
      <vt:lpstr>TabelleR10LL</vt:lpstr>
      <vt:lpstr>TabelleR10M2</vt:lpstr>
      <vt:lpstr>TabelleR10N2</vt:lpstr>
      <vt:lpstr>TabelleR11HH</vt:lpstr>
      <vt:lpstr>TabelleR11II</vt:lpstr>
      <vt:lpstr>TabelleR11J2</vt:lpstr>
      <vt:lpstr>TabelleR11JJ</vt:lpstr>
      <vt:lpstr>TabelleR11L2</vt:lpstr>
      <vt:lpstr>TabelleR11LL</vt:lpstr>
      <vt:lpstr>TabelleR11M2</vt:lpstr>
      <vt:lpstr>TabelleR11N2</vt:lpstr>
      <vt:lpstr>TabelleRRlGHH</vt:lpstr>
      <vt:lpstr>TabelleRRlGII</vt:lpstr>
      <vt:lpstr>TabelleRRlGJ2</vt:lpstr>
      <vt:lpstr>TabelleRRlGJJ</vt:lpstr>
      <vt:lpstr>TabelleRRlGLL</vt:lpstr>
      <vt:lpstr>TabelleRRlGM2</vt:lpstr>
      <vt:lpstr>TabelleRRlGN2</vt:lpstr>
    </vt:vector>
  </TitlesOfParts>
  <Manager>Reimer Hedde</Manager>
  <Company>Rüttermann Consulting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Reimer Hedde</dc:creator>
  <cp:lastModifiedBy>Katja Schinkel</cp:lastModifiedBy>
  <cp:lastPrinted>2025-01-29T10:15:24Z</cp:lastPrinted>
  <dcterms:created xsi:type="dcterms:W3CDTF">2010-11-09T15:55:11Z</dcterms:created>
  <dcterms:modified xsi:type="dcterms:W3CDTF">2026-07-28T07:23:46Z</dcterms:modified>
</cp:coreProperties>
</file>